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jects\DG_2013_INFORM\INFORM GRI\Spreadsheets\"/>
    </mc:Choice>
  </mc:AlternateContent>
  <bookViews>
    <workbookView xWindow="75" yWindow="105" windowWidth="6600" windowHeight="12885" tabRatio="894" firstSheet="2" activeTab="14"/>
  </bookViews>
  <sheets>
    <sheet name="Home" sheetId="73" r:id="rId1"/>
    <sheet name="Table of Contents" sheetId="72" r:id="rId2"/>
    <sheet name="INFORM GRI 2020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Metadata'!$F$51:$O$89</definedName>
    <definedName name="_xlnm._FilterDatabase" localSheetId="3" hidden="1">'Hazard &amp; Exposure'!$A$2:$DU$194</definedName>
    <definedName name="_xlnm._FilterDatabase" localSheetId="2">'INFORM GRI 2020 (a-z)'!$A$3:$AO$3</definedName>
    <definedName name="_xlnm._FilterDatabase" localSheetId="13" hidden="1">'Lack of Reliability Index'!$A$1:$H$1</definedName>
    <definedName name="_xlnm._FilterDatabase" localSheetId="15" hidden="1">Regions!$A$2:$F$193</definedName>
    <definedName name="_xlnm._FilterDatabase" localSheetId="4" hidden="1">Vulnerability!$A$2:$AM$193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12">'Imputed and missing data hidden'!$A$1:$BZ$194</definedName>
    <definedName name="_xlnm.Print_Area" localSheetId="2">'INFORM GRI 2020 (a-z)'!$A$1:$AH$194</definedName>
    <definedName name="_xlnm.Print_Titles" localSheetId="12">'Imputed and missing data hidden'!$1:$1</definedName>
    <definedName name="_xlnm.Print_Titles" localSheetId="2">'INFORM GRI 2020 (a-z)'!$2:$2</definedName>
  </definedNames>
  <calcPr calcId="162913"/>
</workbook>
</file>

<file path=xl/calcChain.xml><?xml version="1.0" encoding="utf-8"?>
<calcChain xmlns="http://schemas.openxmlformats.org/spreadsheetml/2006/main">
  <c r="DJ4" i="75" l="1"/>
  <c r="DJ5" i="75"/>
  <c r="DJ6" i="75"/>
  <c r="DJ7" i="75"/>
  <c r="DJ8" i="75"/>
  <c r="DJ9"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DJ50" i="75"/>
  <c r="DJ51" i="75"/>
  <c r="DJ52" i="75"/>
  <c r="DJ53" i="75"/>
  <c r="DJ54" i="75"/>
  <c r="DJ55" i="75"/>
  <c r="DJ56" i="75"/>
  <c r="DJ57" i="75"/>
  <c r="DJ58" i="75"/>
  <c r="DJ59" i="75"/>
  <c r="DJ60" i="75"/>
  <c r="DJ61" i="75"/>
  <c r="DJ62" i="75"/>
  <c r="DJ63" i="75"/>
  <c r="DJ64" i="75"/>
  <c r="DJ65" i="75"/>
  <c r="DJ66" i="75"/>
  <c r="DJ67" i="75"/>
  <c r="DJ68" i="75"/>
  <c r="DJ69" i="75"/>
  <c r="DJ70" i="75"/>
  <c r="DJ71" i="75"/>
  <c r="DJ72" i="75"/>
  <c r="DJ73" i="75"/>
  <c r="DJ74" i="75"/>
  <c r="DJ75" i="75"/>
  <c r="DJ76" i="75"/>
  <c r="DJ77" i="75"/>
  <c r="DJ78" i="75"/>
  <c r="DJ79" i="75"/>
  <c r="DJ80" i="75"/>
  <c r="DJ81" i="75"/>
  <c r="DJ82" i="75"/>
  <c r="DJ83" i="75"/>
  <c r="DJ84" i="75"/>
  <c r="DJ85" i="75"/>
  <c r="DJ86" i="75"/>
  <c r="DJ87" i="75"/>
  <c r="DJ88" i="75"/>
  <c r="DJ89" i="75"/>
  <c r="DJ90" i="75"/>
  <c r="DJ91" i="75"/>
  <c r="DJ92" i="75"/>
  <c r="DJ93" i="75"/>
  <c r="DJ94" i="75"/>
  <c r="DJ95" i="75"/>
  <c r="DJ96" i="75"/>
  <c r="DJ97" i="75"/>
  <c r="DJ98" i="75"/>
  <c r="DJ99" i="75"/>
  <c r="DJ100" i="75"/>
  <c r="DJ101" i="75"/>
  <c r="DJ102" i="75"/>
  <c r="DJ103" i="75"/>
  <c r="DJ104" i="75"/>
  <c r="DJ105" i="75"/>
  <c r="DJ106" i="75"/>
  <c r="DJ107" i="75"/>
  <c r="DJ108" i="75"/>
  <c r="DJ109" i="75"/>
  <c r="DJ110" i="75"/>
  <c r="DJ111" i="75"/>
  <c r="DJ112" i="75"/>
  <c r="DJ113" i="75"/>
  <c r="DJ114" i="75"/>
  <c r="DJ115" i="75"/>
  <c r="DJ116" i="75"/>
  <c r="DJ117" i="75"/>
  <c r="DJ118" i="75"/>
  <c r="DJ119" i="75"/>
  <c r="DJ120" i="75"/>
  <c r="DJ121" i="75"/>
  <c r="DJ122" i="75"/>
  <c r="DJ123" i="75"/>
  <c r="DJ124" i="75"/>
  <c r="DJ125" i="75"/>
  <c r="DJ126" i="75"/>
  <c r="DJ127" i="75"/>
  <c r="DJ128" i="75"/>
  <c r="DJ129" i="75"/>
  <c r="DJ130" i="75"/>
  <c r="DJ131" i="75"/>
  <c r="DJ132" i="75"/>
  <c r="DJ133" i="75"/>
  <c r="DJ134" i="75"/>
  <c r="DJ135" i="75"/>
  <c r="DJ136" i="75"/>
  <c r="DJ137" i="75"/>
  <c r="DJ138" i="75"/>
  <c r="DJ139" i="75"/>
  <c r="DJ140" i="75"/>
  <c r="DJ141" i="75"/>
  <c r="DJ142" i="75"/>
  <c r="DJ143" i="75"/>
  <c r="DJ144" i="75"/>
  <c r="DJ145" i="75"/>
  <c r="DJ146" i="75"/>
  <c r="DJ147" i="75"/>
  <c r="DJ148" i="75"/>
  <c r="DJ149" i="75"/>
  <c r="DJ150" i="75"/>
  <c r="DJ151" i="75"/>
  <c r="DJ152" i="75"/>
  <c r="DJ153" i="75"/>
  <c r="DJ154" i="75"/>
  <c r="DJ155" i="75"/>
  <c r="DJ156" i="75"/>
  <c r="DJ157" i="75"/>
  <c r="DJ158" i="75"/>
  <c r="DJ159" i="75"/>
  <c r="DJ160" i="75"/>
  <c r="DJ161" i="75"/>
  <c r="DJ162" i="75"/>
  <c r="DJ163" i="75"/>
  <c r="DJ164" i="75"/>
  <c r="DJ165" i="75"/>
  <c r="DJ166" i="75"/>
  <c r="DJ167" i="75"/>
  <c r="DJ168" i="75"/>
  <c r="DJ169" i="75"/>
  <c r="DJ170" i="75"/>
  <c r="DJ171" i="75"/>
  <c r="DJ172" i="75"/>
  <c r="DJ173" i="75"/>
  <c r="DJ174" i="75"/>
  <c r="DJ175" i="75"/>
  <c r="DJ176" i="75"/>
  <c r="DJ177" i="75"/>
  <c r="DJ178" i="75"/>
  <c r="DJ179" i="75"/>
  <c r="DJ180" i="75"/>
  <c r="DJ181" i="75"/>
  <c r="DJ182" i="75"/>
  <c r="DJ183" i="75"/>
  <c r="DJ184" i="75"/>
  <c r="DJ185" i="75"/>
  <c r="DJ186" i="75"/>
  <c r="DJ187" i="75"/>
  <c r="DJ188" i="75"/>
  <c r="DJ189" i="75"/>
  <c r="DJ190" i="75"/>
  <c r="DJ191" i="75"/>
  <c r="DJ192" i="75"/>
  <c r="DJ193" i="75"/>
  <c r="DJ3" i="75"/>
  <c r="DI4" i="75"/>
  <c r="DI5" i="75"/>
  <c r="DI6" i="75"/>
  <c r="DI7" i="75"/>
  <c r="DI8" i="75"/>
  <c r="DI9"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I48" i="75"/>
  <c r="DI49" i="75"/>
  <c r="DI50" i="75"/>
  <c r="DI51" i="75"/>
  <c r="DI52" i="75"/>
  <c r="DI53" i="75"/>
  <c r="DI54" i="75"/>
  <c r="DI55" i="75"/>
  <c r="DI56" i="75"/>
  <c r="DI57" i="75"/>
  <c r="DI58" i="75"/>
  <c r="DI59" i="75"/>
  <c r="DI60" i="75"/>
  <c r="DI61" i="75"/>
  <c r="DI62" i="75"/>
  <c r="DI63" i="75"/>
  <c r="DI64" i="75"/>
  <c r="DI65" i="75"/>
  <c r="DI66" i="75"/>
  <c r="DI67" i="75"/>
  <c r="DI68" i="75"/>
  <c r="DI69" i="75"/>
  <c r="DI70" i="75"/>
  <c r="DI71" i="75"/>
  <c r="DI72" i="75"/>
  <c r="DI73" i="75"/>
  <c r="DI74" i="75"/>
  <c r="DI75" i="75"/>
  <c r="DI76" i="75"/>
  <c r="DI77" i="75"/>
  <c r="DI78" i="75"/>
  <c r="DI79" i="75"/>
  <c r="DI80" i="75"/>
  <c r="DI81" i="75"/>
  <c r="DI82" i="75"/>
  <c r="DI83" i="75"/>
  <c r="DI84" i="75"/>
  <c r="DI85" i="75"/>
  <c r="DI86" i="75"/>
  <c r="DI87" i="75"/>
  <c r="DI88" i="75"/>
  <c r="DI89" i="75"/>
  <c r="DI90" i="75"/>
  <c r="DI91" i="75"/>
  <c r="DI92" i="75"/>
  <c r="DI93" i="75"/>
  <c r="DI94" i="75"/>
  <c r="DI95" i="75"/>
  <c r="DI96" i="75"/>
  <c r="DI97" i="75"/>
  <c r="DI98" i="75"/>
  <c r="DI99" i="75"/>
  <c r="DI100" i="75"/>
  <c r="DI101" i="75"/>
  <c r="DI102" i="75"/>
  <c r="DI103" i="75"/>
  <c r="DI104" i="75"/>
  <c r="DI105" i="75"/>
  <c r="DI106" i="75"/>
  <c r="DI107" i="75"/>
  <c r="DI108" i="75"/>
  <c r="DI109" i="75"/>
  <c r="DI110" i="75"/>
  <c r="DI111" i="75"/>
  <c r="DI112" i="75"/>
  <c r="DI113" i="75"/>
  <c r="DI114" i="75"/>
  <c r="DI115" i="75"/>
  <c r="DI116" i="75"/>
  <c r="DI117" i="75"/>
  <c r="DI118" i="75"/>
  <c r="DI119" i="75"/>
  <c r="DI120" i="75"/>
  <c r="DI121" i="75"/>
  <c r="DI122" i="75"/>
  <c r="DI123" i="75"/>
  <c r="DI124" i="75"/>
  <c r="DI125" i="75"/>
  <c r="DI126" i="75"/>
  <c r="DI127" i="75"/>
  <c r="DI128" i="75"/>
  <c r="DI129" i="75"/>
  <c r="DI130" i="75"/>
  <c r="DI131" i="75"/>
  <c r="DI132" i="75"/>
  <c r="DI133" i="75"/>
  <c r="DI134" i="75"/>
  <c r="DI135" i="75"/>
  <c r="DI136" i="75"/>
  <c r="DI137" i="75"/>
  <c r="DI138" i="75"/>
  <c r="DI139" i="75"/>
  <c r="DI140" i="75"/>
  <c r="DI141" i="75"/>
  <c r="DI142" i="75"/>
  <c r="DI143" i="75"/>
  <c r="DI144" i="75"/>
  <c r="DI145" i="75"/>
  <c r="DI146" i="75"/>
  <c r="DI147" i="75"/>
  <c r="DI148" i="75"/>
  <c r="DI149" i="75"/>
  <c r="DI150" i="75"/>
  <c r="DI151" i="75"/>
  <c r="DI152" i="75"/>
  <c r="DI153" i="75"/>
  <c r="DI154" i="75"/>
  <c r="DI155" i="75"/>
  <c r="DI156" i="75"/>
  <c r="DI157" i="75"/>
  <c r="DI158" i="75"/>
  <c r="DI159" i="75"/>
  <c r="DI160" i="75"/>
  <c r="DI161" i="75"/>
  <c r="DI162" i="75"/>
  <c r="DI163" i="75"/>
  <c r="DI164" i="75"/>
  <c r="DI165" i="75"/>
  <c r="DI166" i="75"/>
  <c r="DI167" i="75"/>
  <c r="DI168" i="75"/>
  <c r="DI169" i="75"/>
  <c r="DI170" i="75"/>
  <c r="DI171" i="75"/>
  <c r="DI172" i="75"/>
  <c r="DI173" i="75"/>
  <c r="DI174" i="75"/>
  <c r="DI175" i="75"/>
  <c r="DI176" i="75"/>
  <c r="DI177" i="75"/>
  <c r="DI178" i="75"/>
  <c r="DI179" i="75"/>
  <c r="DI180" i="75"/>
  <c r="DI181" i="75"/>
  <c r="DI182" i="75"/>
  <c r="DI183" i="75"/>
  <c r="DI184" i="75"/>
  <c r="DI185" i="75"/>
  <c r="DI186" i="75"/>
  <c r="DI187" i="75"/>
  <c r="DI188" i="75"/>
  <c r="DI189" i="75"/>
  <c r="DI190" i="75"/>
  <c r="DI191" i="75"/>
  <c r="DI192" i="75"/>
  <c r="DI193" i="75"/>
  <c r="BZ3" i="83" l="1"/>
  <c r="BZ4" i="83"/>
  <c r="BZ5" i="83"/>
  <c r="BZ6" i="83"/>
  <c r="BZ7" i="83"/>
  <c r="BZ8" i="83"/>
  <c r="BZ9" i="83"/>
  <c r="BZ10" i="83"/>
  <c r="BZ11" i="83"/>
  <c r="BZ12" i="83"/>
  <c r="BZ13" i="83"/>
  <c r="BZ14" i="83"/>
  <c r="BZ15" i="83"/>
  <c r="BZ16" i="83"/>
  <c r="BZ17" i="83"/>
  <c r="BZ18" i="83"/>
  <c r="BZ19" i="83"/>
  <c r="BZ20" i="83"/>
  <c r="BZ21" i="83"/>
  <c r="BZ22" i="83"/>
  <c r="BZ23" i="83"/>
  <c r="BZ24" i="83"/>
  <c r="BZ25" i="83"/>
  <c r="BZ26" i="83"/>
  <c r="BZ27" i="83"/>
  <c r="BZ28" i="83"/>
  <c r="BZ29" i="83"/>
  <c r="BZ30" i="83"/>
  <c r="BZ31" i="83"/>
  <c r="BZ32" i="83"/>
  <c r="BZ33" i="83"/>
  <c r="BZ34" i="83"/>
  <c r="BZ35" i="83"/>
  <c r="BZ36" i="83"/>
  <c r="BZ37" i="83"/>
  <c r="BZ38" i="83"/>
  <c r="BZ39" i="83"/>
  <c r="BZ40" i="83"/>
  <c r="BZ41" i="83"/>
  <c r="BZ42" i="83"/>
  <c r="BZ43" i="83"/>
  <c r="BZ44" i="83"/>
  <c r="BZ45" i="83"/>
  <c r="BZ46" i="83"/>
  <c r="BZ47" i="83"/>
  <c r="BZ48" i="83"/>
  <c r="BZ49" i="83"/>
  <c r="BZ50" i="83"/>
  <c r="BZ51" i="83"/>
  <c r="BZ52" i="83"/>
  <c r="BZ53" i="83"/>
  <c r="BZ54" i="83"/>
  <c r="BZ55" i="83"/>
  <c r="BZ56" i="83"/>
  <c r="BZ57" i="83"/>
  <c r="BZ58" i="83"/>
  <c r="BZ59" i="83"/>
  <c r="BZ60" i="83"/>
  <c r="BZ61" i="83"/>
  <c r="BZ62" i="83"/>
  <c r="BZ63" i="83"/>
  <c r="BZ64" i="83"/>
  <c r="BZ65" i="83"/>
  <c r="BZ66" i="83"/>
  <c r="BZ67" i="83"/>
  <c r="BZ68" i="83"/>
  <c r="BZ69" i="83"/>
  <c r="BZ70" i="83"/>
  <c r="BZ71" i="83"/>
  <c r="BZ72" i="83"/>
  <c r="BZ73" i="83"/>
  <c r="BZ74" i="83"/>
  <c r="BZ75" i="83"/>
  <c r="BZ76" i="83"/>
  <c r="BZ77" i="83"/>
  <c r="BZ78" i="83"/>
  <c r="BZ79" i="83"/>
  <c r="BZ80" i="83"/>
  <c r="BZ81" i="83"/>
  <c r="BZ82" i="83"/>
  <c r="BZ83" i="83"/>
  <c r="BZ84" i="83"/>
  <c r="BZ85" i="83"/>
  <c r="BZ86" i="83"/>
  <c r="BZ87" i="83"/>
  <c r="BZ88" i="83"/>
  <c r="BZ89" i="83"/>
  <c r="BZ90" i="83"/>
  <c r="BZ91" i="83"/>
  <c r="BZ92" i="83"/>
  <c r="BZ93" i="83"/>
  <c r="BZ94" i="83"/>
  <c r="BZ95" i="83"/>
  <c r="BZ96" i="83"/>
  <c r="BZ97" i="83"/>
  <c r="BZ98" i="83"/>
  <c r="BZ99" i="83"/>
  <c r="BZ100" i="83"/>
  <c r="BZ101" i="83"/>
  <c r="BZ102" i="83"/>
  <c r="BZ103" i="83"/>
  <c r="BZ104" i="83"/>
  <c r="BZ105" i="83"/>
  <c r="BZ106" i="83"/>
  <c r="BZ107" i="83"/>
  <c r="BZ108" i="83"/>
  <c r="BZ109" i="83"/>
  <c r="BZ110" i="83"/>
  <c r="BZ111" i="83"/>
  <c r="BZ112" i="83"/>
  <c r="BZ113" i="83"/>
  <c r="BZ114" i="83"/>
  <c r="BZ115" i="83"/>
  <c r="BZ116" i="83"/>
  <c r="BZ117" i="83"/>
  <c r="BZ118" i="83"/>
  <c r="BZ119" i="83"/>
  <c r="BZ120" i="83"/>
  <c r="BZ121" i="83"/>
  <c r="BZ122" i="83"/>
  <c r="BZ123" i="83"/>
  <c r="BZ124" i="83"/>
  <c r="BZ125" i="83"/>
  <c r="BZ126" i="83"/>
  <c r="BZ127" i="83"/>
  <c r="BZ128" i="83"/>
  <c r="BZ129" i="83"/>
  <c r="BZ130" i="83"/>
  <c r="BZ131" i="83"/>
  <c r="BZ132" i="83"/>
  <c r="BZ133" i="83"/>
  <c r="BZ134" i="83"/>
  <c r="BZ135" i="83"/>
  <c r="BZ136" i="83"/>
  <c r="BZ137" i="83"/>
  <c r="BZ138" i="83"/>
  <c r="BZ139" i="83"/>
  <c r="BZ140" i="83"/>
  <c r="BZ141" i="83"/>
  <c r="BZ142" i="83"/>
  <c r="BZ143" i="83"/>
  <c r="BZ144" i="83"/>
  <c r="BZ145" i="83"/>
  <c r="BZ146" i="83"/>
  <c r="BZ147" i="83"/>
  <c r="BZ148" i="83"/>
  <c r="BZ149" i="83"/>
  <c r="BZ150" i="83"/>
  <c r="BZ151" i="83"/>
  <c r="BZ152" i="83"/>
  <c r="BZ153" i="83"/>
  <c r="BZ154" i="83"/>
  <c r="BZ155" i="83"/>
  <c r="BZ156" i="83"/>
  <c r="BZ157" i="83"/>
  <c r="BZ158" i="83"/>
  <c r="BZ159" i="83"/>
  <c r="BZ160" i="83"/>
  <c r="BZ161" i="83"/>
  <c r="BZ162" i="83"/>
  <c r="BZ163" i="83"/>
  <c r="BZ164" i="83"/>
  <c r="BZ165" i="83"/>
  <c r="BZ166" i="83"/>
  <c r="BZ167" i="83"/>
  <c r="BZ168" i="83"/>
  <c r="BZ169" i="83"/>
  <c r="BZ170" i="83"/>
  <c r="BZ171" i="83"/>
  <c r="BZ172" i="83"/>
  <c r="BZ173" i="83"/>
  <c r="BZ174" i="83"/>
  <c r="BZ175" i="83"/>
  <c r="BZ176" i="83"/>
  <c r="BZ177" i="83"/>
  <c r="BZ178" i="83"/>
  <c r="BZ179" i="83"/>
  <c r="BZ180" i="83"/>
  <c r="BZ181" i="83"/>
  <c r="BZ182" i="83"/>
  <c r="BZ183" i="83"/>
  <c r="BZ184" i="83"/>
  <c r="BZ185" i="83"/>
  <c r="BZ186" i="83"/>
  <c r="BZ187" i="83"/>
  <c r="BZ188" i="83"/>
  <c r="BZ189" i="83"/>
  <c r="BZ190" i="83"/>
  <c r="BZ191" i="83"/>
  <c r="BZ192" i="83"/>
  <c r="BZ2" i="83"/>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P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P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P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P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R3" i="75" l="1"/>
  <c r="DA11" i="75"/>
  <c r="DA10" i="75"/>
  <c r="AB4" i="82"/>
  <c r="AE4" i="82"/>
  <c r="AW4" i="82"/>
  <c r="BD4" i="82"/>
  <c r="BI4" i="82"/>
  <c r="Z5" i="82"/>
  <c r="AE5" i="82"/>
  <c r="AL5" i="82"/>
  <c r="BD5" i="82"/>
  <c r="AY6" i="82"/>
  <c r="BD6" i="82"/>
  <c r="Z7" i="82"/>
  <c r="AB7" i="82"/>
  <c r="AE7" i="82"/>
  <c r="AL7" i="82"/>
  <c r="AS7" i="82"/>
  <c r="AU7" i="82"/>
  <c r="AV7" i="82"/>
  <c r="AW7" i="82"/>
  <c r="AY7" i="82"/>
  <c r="AZ7" i="82"/>
  <c r="BD7" i="82"/>
  <c r="BK7" i="82"/>
  <c r="BV7" i="82"/>
  <c r="BX7" i="82"/>
  <c r="AB8" i="82"/>
  <c r="AL8" i="82"/>
  <c r="AS8" i="82"/>
  <c r="BD8" i="82"/>
  <c r="BD9" i="82"/>
  <c r="AB10" i="82"/>
  <c r="AE10" i="82"/>
  <c r="AL10" i="82"/>
  <c r="AP10" i="82"/>
  <c r="AW10" i="82"/>
  <c r="BD10" i="82"/>
  <c r="BM10" i="82"/>
  <c r="AB11" i="82"/>
  <c r="AE11" i="82"/>
  <c r="AL11" i="82"/>
  <c r="AP11" i="82"/>
  <c r="AS11" i="82"/>
  <c r="AW11" i="82"/>
  <c r="BD11" i="82"/>
  <c r="BM11" i="82"/>
  <c r="BV11" i="82"/>
  <c r="AE12" i="82"/>
  <c r="AL12" i="82"/>
  <c r="BI12" i="82"/>
  <c r="AB13" i="82"/>
  <c r="AE13" i="82"/>
  <c r="AL13" i="82"/>
  <c r="AP13" i="82"/>
  <c r="AQ13" i="82"/>
  <c r="AS13" i="82"/>
  <c r="AW13" i="82"/>
  <c r="AZ13" i="82"/>
  <c r="BD13" i="82"/>
  <c r="BI13" i="82"/>
  <c r="BM13" i="82"/>
  <c r="Z14" i="82"/>
  <c r="AB14" i="82"/>
  <c r="AE14" i="82"/>
  <c r="AL14" i="82"/>
  <c r="AP14" i="82"/>
  <c r="AQ14" i="82"/>
  <c r="AS14" i="82"/>
  <c r="AW14" i="82"/>
  <c r="AZ14" i="82"/>
  <c r="BD14" i="82"/>
  <c r="Z16" i="82"/>
  <c r="AE16" i="82"/>
  <c r="AP16" i="82"/>
  <c r="AW16" i="82"/>
  <c r="AZ16" i="82"/>
  <c r="BD16" i="82"/>
  <c r="BM16" i="82"/>
  <c r="AB17" i="82"/>
  <c r="AL17" i="82"/>
  <c r="AS17" i="82"/>
  <c r="AW17" i="82"/>
  <c r="BD17" i="82"/>
  <c r="BV17" i="82"/>
  <c r="AB18" i="82"/>
  <c r="AE18" i="82"/>
  <c r="AL18" i="82"/>
  <c r="AP18" i="82"/>
  <c r="AS18" i="82"/>
  <c r="AU18" i="82"/>
  <c r="AV18" i="82"/>
  <c r="AW18" i="82"/>
  <c r="BD18" i="82"/>
  <c r="BI18" i="82"/>
  <c r="BM18" i="82"/>
  <c r="Z19" i="82"/>
  <c r="AZ19" i="82"/>
  <c r="BD19" i="82"/>
  <c r="BI19" i="82"/>
  <c r="BK19" i="82"/>
  <c r="BV19" i="82"/>
  <c r="BD20" i="82"/>
  <c r="BU20" i="82"/>
  <c r="Z21" i="82"/>
  <c r="AE21" i="82"/>
  <c r="AV21" i="82"/>
  <c r="BD21" i="82"/>
  <c r="BV21" i="82"/>
  <c r="BD22" i="82"/>
  <c r="BU22" i="82"/>
  <c r="Z23" i="82"/>
  <c r="AU23" i="82"/>
  <c r="AV23" i="82"/>
  <c r="AW23" i="82"/>
  <c r="BI23" i="82"/>
  <c r="BV23" i="82"/>
  <c r="AB24" i="82"/>
  <c r="AE24" i="82"/>
  <c r="AL24" i="82"/>
  <c r="BD24" i="82"/>
  <c r="AB25" i="82"/>
  <c r="BD25" i="82"/>
  <c r="Z26" i="82"/>
  <c r="AB26" i="82"/>
  <c r="AE26" i="82"/>
  <c r="AL26" i="82"/>
  <c r="AP26" i="82"/>
  <c r="AQ26" i="82"/>
  <c r="AV26" i="82"/>
  <c r="AW26" i="82"/>
  <c r="AZ26" i="82"/>
  <c r="BD26" i="82"/>
  <c r="BV26" i="82"/>
  <c r="AB27" i="82"/>
  <c r="AE27" i="82"/>
  <c r="AL27" i="82"/>
  <c r="AP27" i="82"/>
  <c r="AS27" i="82"/>
  <c r="AW27" i="82"/>
  <c r="BD27" i="82"/>
  <c r="Z30" i="82"/>
  <c r="AB30" i="82"/>
  <c r="AE30" i="82"/>
  <c r="AL30" i="82"/>
  <c r="AS30" i="82"/>
  <c r="AY30" i="82"/>
  <c r="BD30" i="82"/>
  <c r="BV30" i="82"/>
  <c r="AZ31" i="82"/>
  <c r="BD31" i="82"/>
  <c r="BD32" i="82"/>
  <c r="BU32" i="82"/>
  <c r="AB33" i="82"/>
  <c r="AL33" i="82"/>
  <c r="AP33" i="82"/>
  <c r="AS33" i="82"/>
  <c r="AU33" i="82"/>
  <c r="AV33" i="82"/>
  <c r="AW33" i="82"/>
  <c r="BD33" i="82"/>
  <c r="BM33" i="82"/>
  <c r="Z34" i="82"/>
  <c r="AQ34" i="82"/>
  <c r="BD34" i="82"/>
  <c r="BI34" i="82"/>
  <c r="BU34" i="82"/>
  <c r="AQ35" i="82"/>
  <c r="BD35" i="82"/>
  <c r="BI35" i="82"/>
  <c r="BU35" i="82"/>
  <c r="BV35" i="82"/>
  <c r="Z36" i="82"/>
  <c r="AB36" i="82"/>
  <c r="AL36" i="82"/>
  <c r="AW36" i="82"/>
  <c r="BD36" i="82"/>
  <c r="Z37" i="82"/>
  <c r="AB37" i="82"/>
  <c r="AU37" i="82"/>
  <c r="AV37" i="82"/>
  <c r="BD37" i="82"/>
  <c r="BV37" i="82"/>
  <c r="AV38" i="82"/>
  <c r="BD38" i="82"/>
  <c r="AY39" i="82"/>
  <c r="BD39" i="82"/>
  <c r="BU39" i="82"/>
  <c r="BV39" i="82"/>
  <c r="BD40" i="82"/>
  <c r="BI40" i="82"/>
  <c r="BU40" i="82"/>
  <c r="BD41" i="82"/>
  <c r="BU41" i="82"/>
  <c r="AL42" i="82"/>
  <c r="BD42" i="82"/>
  <c r="BD43" i="82"/>
  <c r="BU43" i="82"/>
  <c r="AB44" i="82"/>
  <c r="AE44" i="82"/>
  <c r="AL44" i="82"/>
  <c r="AP44" i="82"/>
  <c r="AS44" i="82"/>
  <c r="AV44" i="82"/>
  <c r="AW44" i="82"/>
  <c r="BD44" i="82"/>
  <c r="BV44" i="82"/>
  <c r="Z45" i="82"/>
  <c r="AL45" i="82"/>
  <c r="AP45" i="82"/>
  <c r="AQ45" i="82"/>
  <c r="AS45" i="82"/>
  <c r="AW45" i="82"/>
  <c r="AZ45" i="82"/>
  <c r="BD45" i="82"/>
  <c r="BV45" i="82"/>
  <c r="AB46" i="82"/>
  <c r="AE46" i="82"/>
  <c r="AL46" i="82"/>
  <c r="AP46" i="82"/>
  <c r="AS46" i="82"/>
  <c r="AW46" i="82"/>
  <c r="BD46" i="82"/>
  <c r="BI46" i="82"/>
  <c r="AB47" i="82"/>
  <c r="AE47" i="82"/>
  <c r="AL47" i="82"/>
  <c r="AP47" i="82"/>
  <c r="AS47" i="82"/>
  <c r="AW47" i="82"/>
  <c r="BD47" i="82"/>
  <c r="BM47" i="82"/>
  <c r="BV47" i="82"/>
  <c r="Z48" i="82"/>
  <c r="AB48" i="82"/>
  <c r="AL48" i="82"/>
  <c r="AP48" i="82"/>
  <c r="AS48" i="82"/>
  <c r="AW48" i="82"/>
  <c r="BD48" i="82"/>
  <c r="BM48" i="82"/>
  <c r="Z49" i="82"/>
  <c r="AB49" i="82"/>
  <c r="AL49" i="82"/>
  <c r="AY49" i="82"/>
  <c r="BD49" i="82"/>
  <c r="BM49" i="82"/>
  <c r="Z50" i="82"/>
  <c r="AB50" i="82"/>
  <c r="AE50" i="82"/>
  <c r="AL50" i="82"/>
  <c r="AS50" i="82"/>
  <c r="AU50" i="82"/>
  <c r="AV50" i="82"/>
  <c r="AW50" i="82"/>
  <c r="AY50" i="82"/>
  <c r="AZ50" i="82"/>
  <c r="BD50" i="82"/>
  <c r="BI50" i="82"/>
  <c r="BM50" i="82"/>
  <c r="BV50" i="82"/>
  <c r="BX50" i="82"/>
  <c r="BD51" i="82"/>
  <c r="BU51" i="82"/>
  <c r="BD52" i="82"/>
  <c r="BD53" i="82"/>
  <c r="BV53" i="82"/>
  <c r="AL54" i="82"/>
  <c r="BD54" i="82"/>
  <c r="Z55" i="82"/>
  <c r="AL55" i="82"/>
  <c r="AQ55" i="82"/>
  <c r="AY55" i="82"/>
  <c r="AZ55" i="82"/>
  <c r="BD55" i="82"/>
  <c r="BI55" i="82"/>
  <c r="BU55" i="82"/>
  <c r="BV55" i="82"/>
  <c r="X56" i="82"/>
  <c r="Y56" i="82"/>
  <c r="Z56" i="82"/>
  <c r="AB56" i="82"/>
  <c r="AE56" i="82"/>
  <c r="AL56" i="82"/>
  <c r="AP56" i="82"/>
  <c r="AQ56" i="82"/>
  <c r="AY56" i="82"/>
  <c r="AZ56" i="82"/>
  <c r="BD56" i="82"/>
  <c r="BI56" i="82"/>
  <c r="BS56" i="82"/>
  <c r="AB57" i="82"/>
  <c r="AE57" i="82"/>
  <c r="AL57" i="82"/>
  <c r="AP57" i="82"/>
  <c r="AS57" i="82"/>
  <c r="AW57" i="82"/>
  <c r="BD57" i="82"/>
  <c r="BI57" i="82"/>
  <c r="BV57" i="82"/>
  <c r="AP58" i="82"/>
  <c r="BD58" i="82"/>
  <c r="BD59" i="82"/>
  <c r="BU59" i="82"/>
  <c r="AB60" i="82"/>
  <c r="AL60" i="82"/>
  <c r="AS60" i="82"/>
  <c r="AV60" i="82"/>
  <c r="AW60" i="82"/>
  <c r="BD60" i="82"/>
  <c r="BK60" i="82"/>
  <c r="BM60" i="82"/>
  <c r="AB61" i="82"/>
  <c r="AE61" i="82"/>
  <c r="AL61" i="82"/>
  <c r="AP61" i="82"/>
  <c r="AS61" i="82"/>
  <c r="AU61" i="82"/>
  <c r="AV61" i="82"/>
  <c r="AW61" i="82"/>
  <c r="BD61" i="82"/>
  <c r="BM61" i="82"/>
  <c r="AB62" i="82"/>
  <c r="AE62" i="82"/>
  <c r="AL62" i="82"/>
  <c r="AP62" i="82"/>
  <c r="AS62" i="82"/>
  <c r="AW62" i="82"/>
  <c r="BD62" i="82"/>
  <c r="BM62" i="82"/>
  <c r="AB63" i="82"/>
  <c r="BD63" i="82"/>
  <c r="BU63" i="82"/>
  <c r="BV63" i="82"/>
  <c r="BD64" i="82"/>
  <c r="Z65" i="82"/>
  <c r="AB65" i="82"/>
  <c r="AL65" i="82"/>
  <c r="BD65" i="82"/>
  <c r="AB66" i="82"/>
  <c r="AL66" i="82"/>
  <c r="AP66" i="82"/>
  <c r="AS66" i="82"/>
  <c r="AV66" i="82"/>
  <c r="AW66" i="82"/>
  <c r="BD66" i="82"/>
  <c r="BM66" i="82"/>
  <c r="BD67" i="82"/>
  <c r="AB68" i="82"/>
  <c r="AL68" i="82"/>
  <c r="AP68" i="82"/>
  <c r="AS68" i="82"/>
  <c r="AW68" i="82"/>
  <c r="BD68" i="82"/>
  <c r="Z69" i="82"/>
  <c r="AB69" i="82"/>
  <c r="AL69" i="82"/>
  <c r="AS69" i="82"/>
  <c r="AU69" i="82"/>
  <c r="AV69" i="82"/>
  <c r="AW69" i="82"/>
  <c r="AY69" i="82"/>
  <c r="AZ69" i="82"/>
  <c r="BD69" i="82"/>
  <c r="BM69" i="82"/>
  <c r="BV69" i="82"/>
  <c r="BD70" i="82"/>
  <c r="AY71" i="82"/>
  <c r="BD71" i="82"/>
  <c r="BU71" i="82"/>
  <c r="BV71" i="82"/>
  <c r="Z72" i="82"/>
  <c r="AL72" i="82"/>
  <c r="AY72" i="82"/>
  <c r="BD72" i="82"/>
  <c r="BU72" i="82"/>
  <c r="AZ73" i="82"/>
  <c r="BD73" i="82"/>
  <c r="BI73" i="82"/>
  <c r="BV74" i="82"/>
  <c r="BD75" i="82"/>
  <c r="BU75" i="82"/>
  <c r="AB76" i="82"/>
  <c r="AL76" i="82"/>
  <c r="AP76" i="82"/>
  <c r="AS76" i="82"/>
  <c r="AW76" i="82"/>
  <c r="BD76" i="82"/>
  <c r="Z77" i="82"/>
  <c r="AB77" i="82"/>
  <c r="AE77" i="82"/>
  <c r="AL77" i="82"/>
  <c r="AP77" i="82"/>
  <c r="AS77" i="82"/>
  <c r="AU77" i="82"/>
  <c r="AV77" i="82"/>
  <c r="AW77" i="82"/>
  <c r="BD77" i="82"/>
  <c r="BI77" i="82"/>
  <c r="BM77" i="82"/>
  <c r="BD78" i="82"/>
  <c r="BV78" i="82"/>
  <c r="BD79" i="82"/>
  <c r="BV79" i="82"/>
  <c r="AB80" i="82"/>
  <c r="AL80" i="82"/>
  <c r="AS80" i="82"/>
  <c r="BD80" i="82"/>
  <c r="BV80" i="82"/>
  <c r="Z81" i="82"/>
  <c r="AU81" i="82"/>
  <c r="AV81" i="82"/>
  <c r="BD81" i="82"/>
  <c r="BV81" i="82"/>
  <c r="AB82" i="82"/>
  <c r="AE82" i="82"/>
  <c r="AL82" i="82"/>
  <c r="AP82" i="82"/>
  <c r="AS82" i="82"/>
  <c r="AV82" i="82"/>
  <c r="AW82" i="82"/>
  <c r="BD82" i="82"/>
  <c r="BI82" i="82"/>
  <c r="BM82" i="82"/>
  <c r="BU82" i="82"/>
  <c r="AB83" i="82"/>
  <c r="AE83" i="82"/>
  <c r="AL83" i="82"/>
  <c r="AP83" i="82"/>
  <c r="AS83" i="82"/>
  <c r="AU83" i="82"/>
  <c r="AV83" i="82"/>
  <c r="AW83" i="82"/>
  <c r="BD83" i="82"/>
  <c r="BI83" i="82"/>
  <c r="BM83" i="82"/>
  <c r="AB84" i="82"/>
  <c r="AE84" i="82"/>
  <c r="AL84" i="82"/>
  <c r="AP84" i="82"/>
  <c r="AS84" i="82"/>
  <c r="AW84" i="82"/>
  <c r="BD84" i="82"/>
  <c r="AW85" i="82"/>
  <c r="AZ85" i="82"/>
  <c r="BD85" i="82"/>
  <c r="BV85" i="82"/>
  <c r="AB86" i="82"/>
  <c r="AE86" i="82"/>
  <c r="AL86" i="82"/>
  <c r="AP86" i="82"/>
  <c r="AW86" i="82"/>
  <c r="AZ86" i="82"/>
  <c r="BD86" i="82"/>
  <c r="BM86" i="82"/>
  <c r="AB87" i="82"/>
  <c r="AV87" i="82"/>
  <c r="AW87" i="82"/>
  <c r="BD87" i="82"/>
  <c r="BV87" i="82"/>
  <c r="AE88" i="82"/>
  <c r="BD88" i="82"/>
  <c r="BD89" i="82"/>
  <c r="Z90" i="82"/>
  <c r="AB90" i="82"/>
  <c r="AE90" i="82"/>
  <c r="AK90" i="82"/>
  <c r="AL90" i="82"/>
  <c r="AU90" i="82"/>
  <c r="AV90" i="82"/>
  <c r="AW90" i="82"/>
  <c r="AY90" i="82"/>
  <c r="BD90" i="82"/>
  <c r="BE90" i="82"/>
  <c r="BI90" i="82"/>
  <c r="BK90" i="82"/>
  <c r="BM90" i="82"/>
  <c r="AB91" i="82"/>
  <c r="AE91" i="82"/>
  <c r="AL91" i="82"/>
  <c r="AP91" i="82"/>
  <c r="AQ91" i="82"/>
  <c r="AU91" i="82"/>
  <c r="AV91" i="82"/>
  <c r="AZ91" i="82"/>
  <c r="BD91" i="82"/>
  <c r="BE91" i="82"/>
  <c r="BI91" i="82"/>
  <c r="BN91" i="82"/>
  <c r="BV91" i="82"/>
  <c r="BW91" i="82"/>
  <c r="Z92" i="82"/>
  <c r="AB92" i="82"/>
  <c r="AE92" i="82"/>
  <c r="AL92" i="82"/>
  <c r="AP92" i="82"/>
  <c r="AU92" i="82"/>
  <c r="AV92" i="82"/>
  <c r="BD92" i="82"/>
  <c r="Z93" i="82"/>
  <c r="AB93" i="82"/>
  <c r="AE93" i="82"/>
  <c r="AL93" i="82"/>
  <c r="AP93" i="82"/>
  <c r="AW93" i="82"/>
  <c r="AZ93" i="82"/>
  <c r="BD93" i="82"/>
  <c r="BI93" i="82"/>
  <c r="BD94" i="82"/>
  <c r="BV94" i="82"/>
  <c r="Z95" i="82"/>
  <c r="AV95" i="82"/>
  <c r="BD95" i="82"/>
  <c r="BU95" i="82"/>
  <c r="AB96" i="82"/>
  <c r="AE96" i="82"/>
  <c r="AL96" i="82"/>
  <c r="AP96" i="82"/>
  <c r="AS96" i="82"/>
  <c r="AV96" i="82"/>
  <c r="AW96" i="82"/>
  <c r="BD96" i="82"/>
  <c r="BI96" i="82"/>
  <c r="Z97" i="82"/>
  <c r="AB97" i="82"/>
  <c r="AL97" i="82"/>
  <c r="AS97" i="82"/>
  <c r="AW97" i="82"/>
  <c r="BD97" i="82"/>
  <c r="BV97" i="82"/>
  <c r="AW98" i="82"/>
  <c r="BD98" i="82"/>
  <c r="BS98" i="82"/>
  <c r="BD99" i="82"/>
  <c r="BI99" i="82"/>
  <c r="BU99" i="82"/>
  <c r="Z100" i="82"/>
  <c r="AB100" i="82"/>
  <c r="AE100" i="82"/>
  <c r="AQ100" i="82"/>
  <c r="AR100" i="82"/>
  <c r="AU100" i="82"/>
  <c r="AV100" i="82"/>
  <c r="AW100" i="82"/>
  <c r="AZ100" i="82"/>
  <c r="BI100" i="82"/>
  <c r="AB101" i="82"/>
  <c r="AE101" i="82"/>
  <c r="AL101" i="82"/>
  <c r="AP101" i="82"/>
  <c r="AQ101" i="82"/>
  <c r="AS101" i="82"/>
  <c r="AT101" i="82"/>
  <c r="AU101" i="82"/>
  <c r="AV101" i="82"/>
  <c r="AW101" i="82"/>
  <c r="AX101" i="82"/>
  <c r="AY101" i="82"/>
  <c r="AZ101" i="82"/>
  <c r="BD101" i="82"/>
  <c r="BI101" i="82"/>
  <c r="BK101" i="82"/>
  <c r="BM101" i="82"/>
  <c r="BS101" i="82"/>
  <c r="BT101" i="82"/>
  <c r="BU101" i="82"/>
  <c r="BV101" i="82"/>
  <c r="BW101" i="82"/>
  <c r="BX101" i="82"/>
  <c r="AB102" i="82"/>
  <c r="AE102" i="82"/>
  <c r="AL102" i="82"/>
  <c r="AP102" i="82"/>
  <c r="AS102" i="82"/>
  <c r="AW102" i="82"/>
  <c r="BD102" i="82"/>
  <c r="BI102" i="82"/>
  <c r="AB103" i="82"/>
  <c r="AE103" i="82"/>
  <c r="AL103" i="82"/>
  <c r="AP103" i="82"/>
  <c r="AS103" i="82"/>
  <c r="AW103" i="82"/>
  <c r="BD103" i="82"/>
  <c r="BI103" i="82"/>
  <c r="BM103" i="82"/>
  <c r="AS104" i="82"/>
  <c r="AY104" i="82"/>
  <c r="BD104" i="82"/>
  <c r="BU104" i="82"/>
  <c r="BD105" i="82"/>
  <c r="Z106" i="82"/>
  <c r="AB106" i="82"/>
  <c r="AE106" i="82"/>
  <c r="AL106" i="82"/>
  <c r="BD106" i="82"/>
  <c r="BV106" i="82"/>
  <c r="AV107" i="82"/>
  <c r="AW107" i="82"/>
  <c r="BD107" i="82"/>
  <c r="BE107" i="82"/>
  <c r="BV107" i="82"/>
  <c r="BD108" i="82"/>
  <c r="BU108" i="82"/>
  <c r="AB109" i="82"/>
  <c r="AE109" i="82"/>
  <c r="AK109" i="82"/>
  <c r="AL109" i="82"/>
  <c r="AP109" i="82"/>
  <c r="AS109" i="82"/>
  <c r="AV109" i="82"/>
  <c r="AW109" i="82"/>
  <c r="BD109" i="82"/>
  <c r="BI109" i="82"/>
  <c r="BV109" i="82"/>
  <c r="Z110" i="82"/>
  <c r="AE110" i="82"/>
  <c r="AL110" i="82"/>
  <c r="AU110" i="82"/>
  <c r="AV110" i="82"/>
  <c r="AW110" i="82"/>
  <c r="AY110" i="82"/>
  <c r="AZ110" i="82"/>
  <c r="BD110" i="82"/>
  <c r="BE110" i="82"/>
  <c r="BK110" i="82"/>
  <c r="BX110" i="82"/>
  <c r="Z111" i="82"/>
  <c r="BD111" i="82"/>
  <c r="BU111" i="82"/>
  <c r="AB112" i="82"/>
  <c r="AE112" i="82"/>
  <c r="AL112" i="82"/>
  <c r="AS112" i="82"/>
  <c r="AV112" i="82"/>
  <c r="AW112" i="82"/>
  <c r="BD112" i="82"/>
  <c r="BD113" i="82"/>
  <c r="Z114" i="82"/>
  <c r="AB114" i="82"/>
  <c r="AE114" i="82"/>
  <c r="AL114" i="82"/>
  <c r="AS114" i="82"/>
  <c r="AU114" i="82"/>
  <c r="AV114" i="82"/>
  <c r="AW114" i="82"/>
  <c r="AY114" i="82"/>
  <c r="BD114" i="82"/>
  <c r="BK114" i="82"/>
  <c r="BM114" i="82"/>
  <c r="BS114" i="82"/>
  <c r="Z115" i="82"/>
  <c r="AW115" i="82"/>
  <c r="BD115" i="82"/>
  <c r="Z116" i="82"/>
  <c r="AW116" i="82"/>
  <c r="BD116" i="82"/>
  <c r="BV116" i="82"/>
  <c r="AB117" i="82"/>
  <c r="AW117" i="82"/>
  <c r="BD117" i="82"/>
  <c r="BV117" i="82"/>
  <c r="AB118" i="82"/>
  <c r="BD118" i="82"/>
  <c r="BD119" i="82"/>
  <c r="BD120" i="82"/>
  <c r="AK121" i="82"/>
  <c r="BD121" i="82"/>
  <c r="BS121" i="82"/>
  <c r="Z122" i="82"/>
  <c r="AB122" i="82"/>
  <c r="AE122" i="82"/>
  <c r="AL122" i="82"/>
  <c r="AQ122" i="82"/>
  <c r="AU122" i="82"/>
  <c r="AV122" i="82"/>
  <c r="AW122" i="82"/>
  <c r="AY122" i="82"/>
  <c r="AZ122" i="82"/>
  <c r="BD122" i="82"/>
  <c r="BK122" i="82"/>
  <c r="BM122" i="82"/>
  <c r="BV122" i="82"/>
  <c r="BX122" i="82"/>
  <c r="BD123" i="82"/>
  <c r="AB124" i="82"/>
  <c r="AE124" i="82"/>
  <c r="AL124" i="82"/>
  <c r="AP124" i="82"/>
  <c r="AS124" i="82"/>
  <c r="AW124" i="82"/>
  <c r="BD124" i="82"/>
  <c r="BM124" i="82"/>
  <c r="AB125" i="82"/>
  <c r="AE125" i="82"/>
  <c r="AL125" i="82"/>
  <c r="AP125" i="82"/>
  <c r="AS125" i="82"/>
  <c r="AV125" i="82"/>
  <c r="AW125" i="82"/>
  <c r="AZ125" i="82"/>
  <c r="BD125" i="82"/>
  <c r="BM125" i="82"/>
  <c r="Z126" i="82"/>
  <c r="AB126" i="82"/>
  <c r="BD126" i="82"/>
  <c r="BD127" i="82"/>
  <c r="AV128" i="82"/>
  <c r="AY128" i="82"/>
  <c r="BD128" i="82"/>
  <c r="BU128" i="82"/>
  <c r="Z129" i="82"/>
  <c r="AB129" i="82"/>
  <c r="AW129" i="82"/>
  <c r="BD129" i="82"/>
  <c r="BV129" i="82"/>
  <c r="AB130" i="82"/>
  <c r="AL130" i="82"/>
  <c r="AP130" i="82"/>
  <c r="AS130" i="82"/>
  <c r="AV130" i="82"/>
  <c r="AW130" i="82"/>
  <c r="BD130" i="82"/>
  <c r="BM130" i="82"/>
  <c r="Z131" i="82"/>
  <c r="AE131" i="82"/>
  <c r="AL131" i="82"/>
  <c r="AP131" i="82"/>
  <c r="AV131" i="82"/>
  <c r="AZ131" i="82"/>
  <c r="BD131" i="82"/>
  <c r="BI131" i="82"/>
  <c r="BD132" i="82"/>
  <c r="Z133" i="82"/>
  <c r="AB133" i="82"/>
  <c r="AE133" i="82"/>
  <c r="AL133" i="82"/>
  <c r="AU133" i="82"/>
  <c r="AV133" i="82"/>
  <c r="AW133" i="82"/>
  <c r="AY133" i="82"/>
  <c r="AZ133" i="82"/>
  <c r="BD133" i="82"/>
  <c r="BK133" i="82"/>
  <c r="BN133" i="82"/>
  <c r="BX133" i="82"/>
  <c r="AB134" i="82"/>
  <c r="AU134" i="82"/>
  <c r="AV134" i="82"/>
  <c r="AW134" i="82"/>
  <c r="AX134" i="82"/>
  <c r="AY134" i="82"/>
  <c r="BD134" i="82"/>
  <c r="BK134" i="82"/>
  <c r="BS134" i="82"/>
  <c r="BW134" i="82"/>
  <c r="AB135" i="82"/>
  <c r="AL135" i="82"/>
  <c r="BD135" i="82"/>
  <c r="Z136" i="82"/>
  <c r="AB136" i="82"/>
  <c r="AE136" i="82"/>
  <c r="AL136" i="82"/>
  <c r="BD136" i="82"/>
  <c r="BS136" i="82"/>
  <c r="BU136" i="82"/>
  <c r="Z137" i="82"/>
  <c r="BD137" i="82"/>
  <c r="AB138" i="82"/>
  <c r="BD138" i="82"/>
  <c r="BD139" i="82"/>
  <c r="BS139" i="82"/>
  <c r="AB140" i="82"/>
  <c r="AL140" i="82"/>
  <c r="AP140" i="82"/>
  <c r="AS140" i="82"/>
  <c r="AV140" i="82"/>
  <c r="AW140" i="82"/>
  <c r="BD140" i="82"/>
  <c r="BV140" i="82"/>
  <c r="AB141" i="82"/>
  <c r="AL141" i="82"/>
  <c r="AP141" i="82"/>
  <c r="AS141" i="82"/>
  <c r="AW141" i="82"/>
  <c r="BD141" i="82"/>
  <c r="BV141" i="82"/>
  <c r="Z142" i="82"/>
  <c r="AB142" i="82"/>
  <c r="AE142" i="82"/>
  <c r="AL142" i="82"/>
  <c r="AP142" i="82"/>
  <c r="AS142" i="82"/>
  <c r="AW142" i="82"/>
  <c r="AZ142" i="82"/>
  <c r="BD142" i="82"/>
  <c r="AB143" i="82"/>
  <c r="AL143" i="82"/>
  <c r="AP143" i="82"/>
  <c r="AS143" i="82"/>
  <c r="AW143" i="82"/>
  <c r="BD143" i="82"/>
  <c r="BV143" i="82"/>
  <c r="AB144" i="82"/>
  <c r="AE144" i="82"/>
  <c r="AL144" i="82"/>
  <c r="AP144" i="82"/>
  <c r="AS144" i="82"/>
  <c r="AW144" i="82"/>
  <c r="BD144" i="82"/>
  <c r="BI144" i="82"/>
  <c r="BD145" i="82"/>
  <c r="Z146" i="82"/>
  <c r="AB146" i="82"/>
  <c r="AE146" i="82"/>
  <c r="AL146" i="82"/>
  <c r="AP146" i="82"/>
  <c r="AS146" i="82"/>
  <c r="AU146" i="82"/>
  <c r="AV146" i="82"/>
  <c r="AW146" i="82"/>
  <c r="AY146" i="82"/>
  <c r="AZ146" i="82"/>
  <c r="BD146" i="82"/>
  <c r="BK146" i="82"/>
  <c r="BM146" i="82"/>
  <c r="BV146" i="82"/>
  <c r="BX146" i="82"/>
  <c r="Z147" i="82"/>
  <c r="AU147" i="82"/>
  <c r="AV147" i="82"/>
  <c r="AW147" i="82"/>
  <c r="BD147" i="82"/>
  <c r="BM147" i="82"/>
  <c r="BS147" i="82"/>
  <c r="BV147" i="82"/>
  <c r="Z148" i="82"/>
  <c r="AB148" i="82"/>
  <c r="AE148" i="82"/>
  <c r="AL148" i="82"/>
  <c r="AS148" i="82"/>
  <c r="AU148" i="82"/>
  <c r="AV148" i="82"/>
  <c r="AW148" i="82"/>
  <c r="AY148" i="82"/>
  <c r="AZ148" i="82"/>
  <c r="BD148" i="82"/>
  <c r="BI148" i="82"/>
  <c r="BM148" i="82"/>
  <c r="BS148" i="82"/>
  <c r="BV148" i="82"/>
  <c r="Z149" i="82"/>
  <c r="AB149" i="82"/>
  <c r="AE149" i="82"/>
  <c r="AL149" i="82"/>
  <c r="AU149" i="82"/>
  <c r="AV149" i="82"/>
  <c r="AW149" i="82"/>
  <c r="BD149" i="82"/>
  <c r="BK149" i="82"/>
  <c r="BV149" i="82"/>
  <c r="AV150" i="82"/>
  <c r="BD150" i="82"/>
  <c r="BI150" i="82"/>
  <c r="Z151" i="82"/>
  <c r="AB151" i="82"/>
  <c r="AL151" i="82"/>
  <c r="AP151" i="82"/>
  <c r="AS151" i="82"/>
  <c r="AV151" i="82"/>
  <c r="AZ151" i="82"/>
  <c r="BD151" i="82"/>
  <c r="BI151" i="82"/>
  <c r="BD152" i="82"/>
  <c r="AW153" i="82"/>
  <c r="BD153" i="82"/>
  <c r="BV153" i="82"/>
  <c r="Z154" i="82"/>
  <c r="AB154" i="82"/>
  <c r="AE154" i="82"/>
  <c r="AL154" i="82"/>
  <c r="AU154" i="82"/>
  <c r="AV154" i="82"/>
  <c r="AW154" i="82"/>
  <c r="AY154" i="82"/>
  <c r="BD154" i="82"/>
  <c r="BV154" i="82"/>
  <c r="BX154" i="82"/>
  <c r="BD155" i="82"/>
  <c r="AB156" i="82"/>
  <c r="AE156" i="82"/>
  <c r="AL156" i="82"/>
  <c r="AP156" i="82"/>
  <c r="AQ156" i="82"/>
  <c r="AS156" i="82"/>
  <c r="AW156" i="82"/>
  <c r="AZ156" i="82"/>
  <c r="BD156" i="82"/>
  <c r="AB157" i="82"/>
  <c r="AE157" i="82"/>
  <c r="AL157" i="82"/>
  <c r="AP157" i="82"/>
  <c r="AS157" i="82"/>
  <c r="AW157" i="82"/>
  <c r="BD157" i="82"/>
  <c r="BM157" i="82"/>
  <c r="AB158" i="82"/>
  <c r="AK158" i="82"/>
  <c r="AL158" i="82"/>
  <c r="AP158" i="82"/>
  <c r="AS158" i="82"/>
  <c r="AW158" i="82"/>
  <c r="BD158" i="82"/>
  <c r="Z159" i="82"/>
  <c r="AE159" i="82"/>
  <c r="AL159" i="82"/>
  <c r="AU159" i="82"/>
  <c r="AV159" i="82"/>
  <c r="AY159" i="82"/>
  <c r="BD159" i="82"/>
  <c r="BM159" i="82"/>
  <c r="BU159" i="82"/>
  <c r="Z160" i="82"/>
  <c r="AL160" i="82"/>
  <c r="AQ160" i="82"/>
  <c r="AZ160" i="82"/>
  <c r="BD160" i="82"/>
  <c r="BI160" i="82"/>
  <c r="BM160" i="82"/>
  <c r="BU160" i="82"/>
  <c r="BV160" i="82"/>
  <c r="BW160" i="82"/>
  <c r="BD161" i="82"/>
  <c r="AB162" i="82"/>
  <c r="AP162" i="82"/>
  <c r="AY162" i="82"/>
  <c r="BD162" i="82"/>
  <c r="BI162" i="82"/>
  <c r="BS162" i="82"/>
  <c r="BU162" i="82"/>
  <c r="BV162" i="82"/>
  <c r="BW162" i="82"/>
  <c r="AB163" i="82"/>
  <c r="AL163" i="82"/>
  <c r="AP163" i="82"/>
  <c r="AS163" i="82"/>
  <c r="AW163" i="82"/>
  <c r="BD163" i="82"/>
  <c r="BV163" i="82"/>
  <c r="Z164" i="82"/>
  <c r="AB164" i="82"/>
  <c r="AE164" i="82"/>
  <c r="AL164" i="82"/>
  <c r="BD164" i="82"/>
  <c r="BV164" i="82"/>
  <c r="BD165" i="82"/>
  <c r="Z166" i="82"/>
  <c r="AZ166" i="82"/>
  <c r="BD166" i="82"/>
  <c r="BI166" i="82"/>
  <c r="BV166" i="82"/>
  <c r="Z167" i="82"/>
  <c r="AB167" i="82"/>
  <c r="AL167" i="82"/>
  <c r="AP167" i="82"/>
  <c r="AS167" i="82"/>
  <c r="AV167" i="82"/>
  <c r="AW167" i="82"/>
  <c r="BD167" i="82"/>
  <c r="BM167" i="82"/>
  <c r="Z168" i="82"/>
  <c r="AB168" i="82"/>
  <c r="AE168" i="82"/>
  <c r="AL168" i="82"/>
  <c r="AP168" i="82"/>
  <c r="AS168" i="82"/>
  <c r="AV168" i="82"/>
  <c r="AW168" i="82"/>
  <c r="BD168" i="82"/>
  <c r="BM168" i="82"/>
  <c r="Z169" i="82"/>
  <c r="AP169" i="82"/>
  <c r="AQ169" i="82"/>
  <c r="AV169" i="82"/>
  <c r="AZ169" i="82"/>
  <c r="BD169" i="82"/>
  <c r="BV169" i="82"/>
  <c r="BD170" i="82"/>
  <c r="BV170" i="82"/>
  <c r="BD171" i="82"/>
  <c r="Z172" i="82"/>
  <c r="AV172" i="82"/>
  <c r="BD172" i="82"/>
  <c r="BV172" i="82"/>
  <c r="AU173" i="82"/>
  <c r="AV173" i="82"/>
  <c r="AY173" i="82"/>
  <c r="BD173" i="82"/>
  <c r="BV173" i="82"/>
  <c r="BD174" i="82"/>
  <c r="BU174" i="82"/>
  <c r="Z175" i="82"/>
  <c r="AB175" i="82"/>
  <c r="AE175" i="82"/>
  <c r="AL175" i="82"/>
  <c r="AU175" i="82"/>
  <c r="AV175" i="82"/>
  <c r="AW175" i="82"/>
  <c r="BD175" i="82"/>
  <c r="BK175" i="82"/>
  <c r="BV175" i="82"/>
  <c r="AL176" i="82"/>
  <c r="AP176" i="82"/>
  <c r="AS176" i="82"/>
  <c r="AW176" i="82"/>
  <c r="AZ176" i="82"/>
  <c r="BD176" i="82"/>
  <c r="Z177" i="82"/>
  <c r="AW177" i="82"/>
  <c r="BD177" i="82"/>
  <c r="BV177" i="82"/>
  <c r="Z178" i="82"/>
  <c r="AB178" i="82"/>
  <c r="AL178" i="82"/>
  <c r="AU178" i="82"/>
  <c r="AV178" i="82"/>
  <c r="BD178" i="82"/>
  <c r="Z179" i="82"/>
  <c r="AE179" i="82"/>
  <c r="AS179" i="82"/>
  <c r="AU179" i="82"/>
  <c r="AV179" i="82"/>
  <c r="AY179" i="82"/>
  <c r="AZ179" i="82"/>
  <c r="BD179" i="82"/>
  <c r="BI179" i="82"/>
  <c r="BV179" i="82"/>
  <c r="Z180" i="82"/>
  <c r="AB180" i="82"/>
  <c r="AE180" i="82"/>
  <c r="AK180" i="82"/>
  <c r="AL180" i="82"/>
  <c r="AU180" i="82"/>
  <c r="AV180" i="82"/>
  <c r="AW180" i="82"/>
  <c r="AY180" i="82"/>
  <c r="BD180" i="82"/>
  <c r="BE180" i="82"/>
  <c r="BI180" i="82"/>
  <c r="BK180" i="82"/>
  <c r="BM180" i="82"/>
  <c r="BV180" i="82"/>
  <c r="BX180" i="82"/>
  <c r="BD181" i="82"/>
  <c r="BI181" i="82"/>
  <c r="BU181" i="82"/>
  <c r="AB182" i="82"/>
  <c r="AS182" i="82"/>
  <c r="AW182" i="82"/>
  <c r="BD182" i="82"/>
  <c r="BI182" i="82"/>
  <c r="BV182" i="82"/>
  <c r="Z183" i="82"/>
  <c r="AB183" i="82"/>
  <c r="AE183" i="82"/>
  <c r="AL183" i="82"/>
  <c r="AP183" i="82"/>
  <c r="AQ183" i="82"/>
  <c r="AS183" i="82"/>
  <c r="AU183" i="82"/>
  <c r="AV183" i="82"/>
  <c r="AZ183" i="82"/>
  <c r="BD183" i="82"/>
  <c r="AB184" i="82"/>
  <c r="AE184" i="82"/>
  <c r="AL184" i="82"/>
  <c r="AP184" i="82"/>
  <c r="AS184" i="82"/>
  <c r="AV184" i="82"/>
  <c r="AW184" i="82"/>
  <c r="BD184" i="82"/>
  <c r="BM184" i="82"/>
  <c r="AB185" i="82"/>
  <c r="AE185" i="82"/>
  <c r="AL185" i="82"/>
  <c r="AP185" i="82"/>
  <c r="AU185" i="82"/>
  <c r="AV185" i="82"/>
  <c r="AW185" i="82"/>
  <c r="BD185" i="82"/>
  <c r="BM185" i="82"/>
  <c r="AB186" i="82"/>
  <c r="AE186" i="82"/>
  <c r="AL186" i="82"/>
  <c r="AW186" i="82"/>
  <c r="BD186" i="82"/>
  <c r="Z187" i="82"/>
  <c r="AB187" i="82"/>
  <c r="AL187" i="82"/>
  <c r="AZ187" i="82"/>
  <c r="BD187" i="82"/>
  <c r="Z188" i="82"/>
  <c r="AE188" i="82"/>
  <c r="AU188" i="82"/>
  <c r="AV188" i="82"/>
  <c r="AY188" i="82"/>
  <c r="BD188" i="82"/>
  <c r="BU188" i="82"/>
  <c r="BV188" i="82"/>
  <c r="Z189" i="82"/>
  <c r="AB189" i="82"/>
  <c r="AL189" i="82"/>
  <c r="AP189" i="82"/>
  <c r="AV189" i="82"/>
  <c r="AZ189" i="82"/>
  <c r="BD189" i="82"/>
  <c r="BS189" i="82"/>
  <c r="AV190" i="82"/>
  <c r="BD190" i="82"/>
  <c r="BV190" i="82"/>
  <c r="AV191" i="82"/>
  <c r="BD192" i="82"/>
  <c r="BD193" i="82"/>
  <c r="AS3" i="82"/>
  <c r="AV3" i="82"/>
  <c r="AZ3" i="82"/>
  <c r="C3" i="84"/>
  <c r="C4" i="84"/>
  <c r="C5" i="84"/>
  <c r="C6" i="84"/>
  <c r="C7" i="84"/>
  <c r="C8" i="84"/>
  <c r="C9" i="84"/>
  <c r="C10" i="84"/>
  <c r="C11" i="84"/>
  <c r="C12" i="84"/>
  <c r="C13" i="84"/>
  <c r="C14" i="84"/>
  <c r="C15" i="84"/>
  <c r="C16" i="84"/>
  <c r="C17" i="84"/>
  <c r="C18" i="84"/>
  <c r="C19" i="84"/>
  <c r="C20" i="84"/>
  <c r="C21" i="84"/>
  <c r="C22" i="84"/>
  <c r="C23" i="84"/>
  <c r="C24" i="84"/>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C69" i="84"/>
  <c r="C70" i="84"/>
  <c r="C71" i="84"/>
  <c r="C72" i="84"/>
  <c r="C73" i="84"/>
  <c r="C74" i="84"/>
  <c r="C75" i="84"/>
  <c r="C76" i="84"/>
  <c r="C77" i="84"/>
  <c r="C78" i="84"/>
  <c r="C79" i="84"/>
  <c r="C80" i="84"/>
  <c r="C81" i="84"/>
  <c r="C82" i="84"/>
  <c r="C83" i="84"/>
  <c r="C84" i="84"/>
  <c r="C85" i="84"/>
  <c r="C86" i="84"/>
  <c r="C87" i="84"/>
  <c r="C88" i="84"/>
  <c r="C89" i="84"/>
  <c r="C90" i="84"/>
  <c r="C91" i="84"/>
  <c r="C92" i="84"/>
  <c r="C93" i="84"/>
  <c r="C94" i="84"/>
  <c r="C95" i="84"/>
  <c r="C96" i="84"/>
  <c r="C97" i="84"/>
  <c r="C98" i="84"/>
  <c r="C99" i="84"/>
  <c r="C100" i="84"/>
  <c r="C101" i="84"/>
  <c r="C102" i="84"/>
  <c r="C103" i="84"/>
  <c r="C104" i="84"/>
  <c r="C105" i="84"/>
  <c r="C106" i="84"/>
  <c r="C107" i="84"/>
  <c r="C108" i="84"/>
  <c r="C109" i="84"/>
  <c r="C110" i="84"/>
  <c r="C111" i="84"/>
  <c r="C112" i="84"/>
  <c r="C113" i="84"/>
  <c r="C114" i="84"/>
  <c r="C115" i="84"/>
  <c r="C116" i="84"/>
  <c r="C117" i="84"/>
  <c r="C118" i="84"/>
  <c r="C119" i="84"/>
  <c r="C120" i="84"/>
  <c r="C121" i="84"/>
  <c r="C122" i="84"/>
  <c r="C123" i="84"/>
  <c r="C124" i="84"/>
  <c r="C125" i="84"/>
  <c r="C126" i="84"/>
  <c r="C127" i="84"/>
  <c r="C128" i="84"/>
  <c r="C129" i="84"/>
  <c r="C130" i="84"/>
  <c r="C131" i="84"/>
  <c r="C132" i="84"/>
  <c r="C133" i="84"/>
  <c r="C134" i="84"/>
  <c r="C135" i="84"/>
  <c r="C136" i="84"/>
  <c r="C137" i="84"/>
  <c r="C138" i="84"/>
  <c r="C139" i="84"/>
  <c r="C140" i="84"/>
  <c r="C141" i="84"/>
  <c r="C142" i="84"/>
  <c r="C143" i="84"/>
  <c r="C144" i="84"/>
  <c r="C145" i="84"/>
  <c r="C146" i="84"/>
  <c r="C147" i="84"/>
  <c r="C148" i="84"/>
  <c r="C149" i="84"/>
  <c r="C150" i="84"/>
  <c r="C151" i="84"/>
  <c r="C152" i="84"/>
  <c r="C153" i="84"/>
  <c r="C154" i="84"/>
  <c r="C155" i="84"/>
  <c r="C156" i="84"/>
  <c r="C157" i="84"/>
  <c r="C158" i="84"/>
  <c r="C159" i="84"/>
  <c r="C160" i="84"/>
  <c r="C161" i="84"/>
  <c r="C162" i="84"/>
  <c r="C163" i="84"/>
  <c r="C164" i="84"/>
  <c r="C165" i="84"/>
  <c r="C166" i="84"/>
  <c r="C167" i="84"/>
  <c r="C168" i="84"/>
  <c r="C169" i="84"/>
  <c r="C170" i="84"/>
  <c r="C171" i="84"/>
  <c r="C172" i="84"/>
  <c r="C173" i="84"/>
  <c r="C174" i="84"/>
  <c r="C175" i="84"/>
  <c r="C176" i="84"/>
  <c r="C177" i="84"/>
  <c r="C178" i="84"/>
  <c r="C179" i="84"/>
  <c r="C180" i="84"/>
  <c r="C181" i="84"/>
  <c r="C182" i="84"/>
  <c r="C183" i="84"/>
  <c r="C184" i="84"/>
  <c r="C185" i="84"/>
  <c r="C186" i="84"/>
  <c r="C187" i="84"/>
  <c r="C188" i="84"/>
  <c r="C189" i="84"/>
  <c r="C190" i="84"/>
  <c r="C191" i="84"/>
  <c r="C192" i="84"/>
  <c r="C2" i="84"/>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S4" i="75" l="1"/>
  <c r="CT4" i="75"/>
  <c r="CS5" i="75"/>
  <c r="CT5" i="75"/>
  <c r="CS6" i="75"/>
  <c r="CT6" i="75"/>
  <c r="CS7" i="75"/>
  <c r="CT7" i="75"/>
  <c r="CS8" i="75"/>
  <c r="CT8" i="75"/>
  <c r="CS9" i="75"/>
  <c r="CT9" i="75"/>
  <c r="CS10" i="75"/>
  <c r="CT10" i="75"/>
  <c r="CS11" i="75"/>
  <c r="CT11" i="75"/>
  <c r="CS12" i="75"/>
  <c r="CT12" i="75"/>
  <c r="CS13" i="75"/>
  <c r="CT13" i="75"/>
  <c r="CS14" i="75"/>
  <c r="CT14" i="75"/>
  <c r="CS15" i="75"/>
  <c r="CT15" i="75"/>
  <c r="CS16" i="75"/>
  <c r="CT16" i="75"/>
  <c r="CS17" i="75"/>
  <c r="CT17" i="75"/>
  <c r="CS18" i="75"/>
  <c r="CT18" i="75"/>
  <c r="CS19" i="75"/>
  <c r="CT19" i="75"/>
  <c r="CS20" i="75"/>
  <c r="CT20" i="75"/>
  <c r="CS21" i="75"/>
  <c r="CT21" i="75"/>
  <c r="CS22" i="75"/>
  <c r="CT22" i="75"/>
  <c r="CS23" i="75"/>
  <c r="CT23" i="75"/>
  <c r="CS24" i="75"/>
  <c r="CT24" i="75"/>
  <c r="CS25" i="75"/>
  <c r="CT25" i="75"/>
  <c r="CS26" i="75"/>
  <c r="CT26" i="75"/>
  <c r="CS27" i="75"/>
  <c r="CT27" i="75"/>
  <c r="CS28" i="75"/>
  <c r="CT28" i="75"/>
  <c r="CS29" i="75"/>
  <c r="CT29" i="75"/>
  <c r="CS30" i="75"/>
  <c r="CT30" i="75"/>
  <c r="CS31" i="75"/>
  <c r="CT31" i="75"/>
  <c r="CS32" i="75"/>
  <c r="CT32" i="75"/>
  <c r="CS33" i="75"/>
  <c r="CT33" i="75"/>
  <c r="CS34" i="75"/>
  <c r="CT34" i="75"/>
  <c r="CS35" i="75"/>
  <c r="CT35" i="75"/>
  <c r="CS36" i="75"/>
  <c r="CT36" i="75"/>
  <c r="CS37" i="75"/>
  <c r="CT37" i="75"/>
  <c r="CS38" i="75"/>
  <c r="CT38" i="75"/>
  <c r="CS39" i="75"/>
  <c r="CT39" i="75"/>
  <c r="CS40" i="75"/>
  <c r="CT40" i="75"/>
  <c r="CS41" i="75"/>
  <c r="CT41" i="75"/>
  <c r="CS42" i="75"/>
  <c r="CT42" i="75"/>
  <c r="CS43" i="75"/>
  <c r="CT43" i="75"/>
  <c r="CS44" i="75"/>
  <c r="CT44" i="75"/>
  <c r="CS45" i="75"/>
  <c r="CT45" i="75"/>
  <c r="CS46" i="75"/>
  <c r="CT46" i="75"/>
  <c r="CS47" i="75"/>
  <c r="CT47" i="75"/>
  <c r="CS48" i="75"/>
  <c r="CT48" i="75"/>
  <c r="CS49" i="75"/>
  <c r="CT49" i="75"/>
  <c r="CS50" i="75"/>
  <c r="CT50" i="75"/>
  <c r="CS51" i="75"/>
  <c r="CT51" i="75"/>
  <c r="CS52" i="75"/>
  <c r="CT52" i="75"/>
  <c r="CS53" i="75"/>
  <c r="CT53" i="75"/>
  <c r="CS54" i="75"/>
  <c r="CT54" i="75"/>
  <c r="CS55" i="75"/>
  <c r="CT55" i="75"/>
  <c r="CS56" i="75"/>
  <c r="CT56" i="75"/>
  <c r="CS57" i="75"/>
  <c r="CT57" i="75"/>
  <c r="CS58" i="75"/>
  <c r="CT58" i="75"/>
  <c r="CS59" i="75"/>
  <c r="CT59" i="75"/>
  <c r="CS60" i="75"/>
  <c r="CT60" i="75"/>
  <c r="CS61" i="75"/>
  <c r="CT61" i="75"/>
  <c r="CS62" i="75"/>
  <c r="CT62" i="75"/>
  <c r="CS63" i="75"/>
  <c r="CT63" i="75"/>
  <c r="CS64" i="75"/>
  <c r="CT64" i="75"/>
  <c r="CS65" i="75"/>
  <c r="CT65" i="75"/>
  <c r="CS66" i="75"/>
  <c r="CT66" i="75"/>
  <c r="CS67" i="75"/>
  <c r="CT67" i="75"/>
  <c r="CS68" i="75"/>
  <c r="CT68" i="75"/>
  <c r="CS69" i="75"/>
  <c r="CT69" i="75"/>
  <c r="CS70" i="75"/>
  <c r="CT70" i="75"/>
  <c r="CS71" i="75"/>
  <c r="CT71" i="75"/>
  <c r="CS72" i="75"/>
  <c r="CT72" i="75"/>
  <c r="CS73" i="75"/>
  <c r="CT73" i="75"/>
  <c r="CS74" i="75"/>
  <c r="CT74" i="75"/>
  <c r="CS75" i="75"/>
  <c r="CT75" i="75"/>
  <c r="CS76" i="75"/>
  <c r="CT76" i="75"/>
  <c r="CS77" i="75"/>
  <c r="CT77" i="75"/>
  <c r="CS78" i="75"/>
  <c r="CT78" i="75"/>
  <c r="CS79" i="75"/>
  <c r="CT79" i="75"/>
  <c r="CS80" i="75"/>
  <c r="CT80" i="75"/>
  <c r="CS81" i="75"/>
  <c r="CT81" i="75"/>
  <c r="CS82" i="75"/>
  <c r="CT82" i="75"/>
  <c r="CS83" i="75"/>
  <c r="CT83" i="75"/>
  <c r="CS84" i="75"/>
  <c r="CT84" i="75"/>
  <c r="CS85" i="75"/>
  <c r="CT85" i="75"/>
  <c r="CS86" i="75"/>
  <c r="CT86" i="75"/>
  <c r="CS87" i="75"/>
  <c r="CT87" i="75"/>
  <c r="CS88" i="75"/>
  <c r="CT88" i="75"/>
  <c r="CS89" i="75"/>
  <c r="CT89" i="75"/>
  <c r="CS90" i="75"/>
  <c r="CT90" i="75"/>
  <c r="CS91" i="75"/>
  <c r="CT91" i="75"/>
  <c r="CS92" i="75"/>
  <c r="CT92" i="75"/>
  <c r="CS93" i="75"/>
  <c r="CT93" i="75"/>
  <c r="CS94" i="75"/>
  <c r="CT94" i="75"/>
  <c r="CS95" i="75"/>
  <c r="CT95" i="75"/>
  <c r="CS96" i="75"/>
  <c r="CT96" i="75"/>
  <c r="CS97" i="75"/>
  <c r="CT97" i="75"/>
  <c r="CS98" i="75"/>
  <c r="CT98" i="75"/>
  <c r="CS99" i="75"/>
  <c r="CT99" i="75"/>
  <c r="CS100" i="75"/>
  <c r="CT100" i="75"/>
  <c r="CS101" i="75"/>
  <c r="CT101" i="75"/>
  <c r="CS102" i="75"/>
  <c r="CT102" i="75"/>
  <c r="CS103" i="75"/>
  <c r="CT103" i="75"/>
  <c r="CS104" i="75"/>
  <c r="CT104" i="75"/>
  <c r="CS105" i="75"/>
  <c r="CT105" i="75"/>
  <c r="CS106" i="75"/>
  <c r="CT106" i="75"/>
  <c r="CS107" i="75"/>
  <c r="CT107" i="75"/>
  <c r="CS108" i="75"/>
  <c r="CT108" i="75"/>
  <c r="CS109" i="75"/>
  <c r="CT109" i="75"/>
  <c r="CS110" i="75"/>
  <c r="CT110" i="75"/>
  <c r="CS111" i="75"/>
  <c r="CT111" i="75"/>
  <c r="CS112" i="75"/>
  <c r="CT112" i="75"/>
  <c r="CS113" i="75"/>
  <c r="CT113" i="75"/>
  <c r="CS114" i="75"/>
  <c r="CT114" i="75"/>
  <c r="CS115" i="75"/>
  <c r="CT115" i="75"/>
  <c r="CS116" i="75"/>
  <c r="CT116" i="75"/>
  <c r="CS117" i="75"/>
  <c r="CT117" i="75"/>
  <c r="CS118" i="75"/>
  <c r="CT118" i="75"/>
  <c r="CS119" i="75"/>
  <c r="CT119" i="75"/>
  <c r="CS120" i="75"/>
  <c r="CT120" i="75"/>
  <c r="CS121" i="75"/>
  <c r="CT121" i="75"/>
  <c r="CS122" i="75"/>
  <c r="CT122" i="75"/>
  <c r="CS123" i="75"/>
  <c r="CT123" i="75"/>
  <c r="CS124" i="75"/>
  <c r="CT124" i="75"/>
  <c r="CS125" i="75"/>
  <c r="CT125" i="75"/>
  <c r="CS126" i="75"/>
  <c r="CT126" i="75"/>
  <c r="CS127" i="75"/>
  <c r="CT127" i="75"/>
  <c r="CS128" i="75"/>
  <c r="CT128" i="75"/>
  <c r="CS129" i="75"/>
  <c r="CT129" i="75"/>
  <c r="CS130" i="75"/>
  <c r="CT130" i="75"/>
  <c r="CS131" i="75"/>
  <c r="CT131" i="75"/>
  <c r="CS132" i="75"/>
  <c r="CT132" i="75"/>
  <c r="CS133" i="75"/>
  <c r="CT133" i="75"/>
  <c r="CS134" i="75"/>
  <c r="CT134" i="75"/>
  <c r="CS135" i="75"/>
  <c r="CT135" i="75"/>
  <c r="CS136" i="75"/>
  <c r="CT136" i="75"/>
  <c r="CS137" i="75"/>
  <c r="CT137" i="75"/>
  <c r="CS138" i="75"/>
  <c r="CT138" i="75"/>
  <c r="CS139" i="75"/>
  <c r="CT139" i="75"/>
  <c r="CS140" i="75"/>
  <c r="CT140" i="75"/>
  <c r="CS141" i="75"/>
  <c r="CT141" i="75"/>
  <c r="CS142" i="75"/>
  <c r="CT142" i="75"/>
  <c r="CS143" i="75"/>
  <c r="CT143" i="75"/>
  <c r="CS144" i="75"/>
  <c r="CT144" i="75"/>
  <c r="CS145" i="75"/>
  <c r="CT145" i="75"/>
  <c r="CS146" i="75"/>
  <c r="CT146" i="75"/>
  <c r="CS147" i="75"/>
  <c r="CT147" i="75"/>
  <c r="CS148" i="75"/>
  <c r="CT148" i="75"/>
  <c r="CS149" i="75"/>
  <c r="CT149" i="75"/>
  <c r="CS150" i="75"/>
  <c r="CT150" i="75"/>
  <c r="CS151" i="75"/>
  <c r="CT151" i="75"/>
  <c r="CS152" i="75"/>
  <c r="CT152" i="75"/>
  <c r="CS153" i="75"/>
  <c r="CT153" i="75"/>
  <c r="CS154" i="75"/>
  <c r="CT154" i="75"/>
  <c r="CS155" i="75"/>
  <c r="CT155" i="75"/>
  <c r="CS156" i="75"/>
  <c r="CT156" i="75"/>
  <c r="CS157" i="75"/>
  <c r="CT157" i="75"/>
  <c r="CS158" i="75"/>
  <c r="CT158" i="75"/>
  <c r="CS159" i="75"/>
  <c r="CT159" i="75"/>
  <c r="CS160" i="75"/>
  <c r="CT160" i="75"/>
  <c r="CS161" i="75"/>
  <c r="CT161" i="75"/>
  <c r="CS162" i="75"/>
  <c r="CT162" i="75"/>
  <c r="CS163" i="75"/>
  <c r="CT163" i="75"/>
  <c r="CS164" i="75"/>
  <c r="CT164" i="75"/>
  <c r="CS165" i="75"/>
  <c r="CT165" i="75"/>
  <c r="CS166" i="75"/>
  <c r="CT166" i="75"/>
  <c r="CS167" i="75"/>
  <c r="CT167" i="75"/>
  <c r="CS168" i="75"/>
  <c r="CT168" i="75"/>
  <c r="CS169" i="75"/>
  <c r="CT169" i="75"/>
  <c r="CS170" i="75"/>
  <c r="CT170" i="75"/>
  <c r="CS171" i="75"/>
  <c r="CT171" i="75"/>
  <c r="CS172" i="75"/>
  <c r="CT172" i="75"/>
  <c r="CS173" i="75"/>
  <c r="CT173" i="75"/>
  <c r="CS174" i="75"/>
  <c r="CT174" i="75"/>
  <c r="CS175" i="75"/>
  <c r="CT175" i="75"/>
  <c r="CS176" i="75"/>
  <c r="CT176" i="75"/>
  <c r="CS177" i="75"/>
  <c r="CT177" i="75"/>
  <c r="CS178" i="75"/>
  <c r="CT178" i="75"/>
  <c r="CS179" i="75"/>
  <c r="CT179" i="75"/>
  <c r="CS180" i="75"/>
  <c r="CT180" i="75"/>
  <c r="CS181" i="75"/>
  <c r="CT181" i="75"/>
  <c r="CS182" i="75"/>
  <c r="CT182" i="75"/>
  <c r="CS183" i="75"/>
  <c r="CT183" i="75"/>
  <c r="CS184" i="75"/>
  <c r="CT184" i="75"/>
  <c r="CS185" i="75"/>
  <c r="CT185" i="75"/>
  <c r="CS186" i="75"/>
  <c r="CT186" i="75"/>
  <c r="CS187" i="75"/>
  <c r="CT187" i="75"/>
  <c r="CS188" i="75"/>
  <c r="CT188" i="75"/>
  <c r="CS189" i="75"/>
  <c r="CT189" i="75"/>
  <c r="CS190" i="75"/>
  <c r="CT190" i="75"/>
  <c r="CS191" i="75"/>
  <c r="CT191" i="75"/>
  <c r="CS192" i="75"/>
  <c r="CT192" i="75"/>
  <c r="CS193" i="75"/>
  <c r="CT193" i="75"/>
  <c r="CT3" i="75"/>
  <c r="CS3" i="75"/>
  <c r="BE5" i="81" l="1"/>
  <c r="BF5" i="81"/>
  <c r="BG5" i="81"/>
  <c r="BE6" i="81"/>
  <c r="BF6" i="81"/>
  <c r="BG6" i="81"/>
  <c r="BE7" i="81"/>
  <c r="BF7" i="81"/>
  <c r="BG7" i="81"/>
  <c r="BE8" i="81"/>
  <c r="BF8" i="81"/>
  <c r="BG8" i="81"/>
  <c r="BE9" i="81"/>
  <c r="BF9" i="81"/>
  <c r="BG9" i="81"/>
  <c r="BE10" i="81"/>
  <c r="BF10" i="81"/>
  <c r="BG10" i="81"/>
  <c r="BE11" i="81"/>
  <c r="BF11" i="81"/>
  <c r="BG11" i="81"/>
  <c r="BE12" i="81"/>
  <c r="BF12" i="81"/>
  <c r="BG12" i="81"/>
  <c r="BE13" i="81"/>
  <c r="BF13" i="81"/>
  <c r="BG13" i="81"/>
  <c r="BE14" i="81"/>
  <c r="BF14" i="81"/>
  <c r="BG14" i="81"/>
  <c r="BE15" i="81"/>
  <c r="BF15" i="81"/>
  <c r="BG15" i="81"/>
  <c r="BE16" i="81"/>
  <c r="BF16" i="81"/>
  <c r="BG16" i="81"/>
  <c r="BE17" i="81"/>
  <c r="BF17" i="81"/>
  <c r="BG17" i="81"/>
  <c r="BE18" i="81"/>
  <c r="BF18" i="81"/>
  <c r="BG18" i="81"/>
  <c r="BE19" i="81"/>
  <c r="BF19" i="81"/>
  <c r="BG19" i="81"/>
  <c r="BE20" i="81"/>
  <c r="BF20" i="81"/>
  <c r="BG20" i="81"/>
  <c r="BE21" i="81"/>
  <c r="BF21" i="81"/>
  <c r="BG21" i="81"/>
  <c r="BE22" i="81"/>
  <c r="BF22" i="81"/>
  <c r="BG22" i="81"/>
  <c r="BE23" i="81"/>
  <c r="BF23" i="81"/>
  <c r="BG23" i="81"/>
  <c r="BE24" i="81"/>
  <c r="BF24" i="81"/>
  <c r="BG24" i="81"/>
  <c r="BE25" i="81"/>
  <c r="BF25" i="81"/>
  <c r="BG25" i="81"/>
  <c r="BE26" i="81"/>
  <c r="BF26" i="81"/>
  <c r="BG26" i="81"/>
  <c r="BE27" i="81"/>
  <c r="BF27" i="81"/>
  <c r="BG27" i="81"/>
  <c r="BE28" i="81"/>
  <c r="BF28" i="81"/>
  <c r="BG28" i="81"/>
  <c r="BE29" i="81"/>
  <c r="BF29" i="81"/>
  <c r="BG29" i="81"/>
  <c r="BE30" i="81"/>
  <c r="BF30" i="81"/>
  <c r="BG30" i="81"/>
  <c r="BE31" i="81"/>
  <c r="BF31" i="81"/>
  <c r="BG31" i="81"/>
  <c r="BE32" i="81"/>
  <c r="BF32" i="81"/>
  <c r="BG32" i="81"/>
  <c r="BE33" i="81"/>
  <c r="BF33" i="81"/>
  <c r="BG33" i="81"/>
  <c r="BE34" i="81"/>
  <c r="BF34" i="81"/>
  <c r="BG34" i="81"/>
  <c r="BE35" i="81"/>
  <c r="BF35" i="81"/>
  <c r="BG35" i="81"/>
  <c r="BE36" i="81"/>
  <c r="BF36" i="81"/>
  <c r="BG36" i="81"/>
  <c r="BE37" i="81"/>
  <c r="BF37" i="81"/>
  <c r="BG37" i="81"/>
  <c r="BE38" i="81"/>
  <c r="BF38" i="81"/>
  <c r="BG38" i="81"/>
  <c r="BE39" i="81"/>
  <c r="BF39" i="81"/>
  <c r="BG39" i="81"/>
  <c r="BE40" i="81"/>
  <c r="BF40" i="81"/>
  <c r="BG40" i="81"/>
  <c r="BE41" i="81"/>
  <c r="BF41" i="81"/>
  <c r="BG41" i="81"/>
  <c r="BE42" i="81"/>
  <c r="BF42" i="81"/>
  <c r="BG42" i="81"/>
  <c r="BE43" i="81"/>
  <c r="BF43" i="81"/>
  <c r="BG43" i="81"/>
  <c r="BE44" i="81"/>
  <c r="BF44" i="81"/>
  <c r="BG44" i="81"/>
  <c r="BE45" i="81"/>
  <c r="BF45" i="81"/>
  <c r="BG45" i="81"/>
  <c r="BE46" i="81"/>
  <c r="BF46" i="81"/>
  <c r="BG46" i="81"/>
  <c r="BE47" i="81"/>
  <c r="BF47" i="81"/>
  <c r="BG47" i="81"/>
  <c r="BE48" i="81"/>
  <c r="BF48" i="81"/>
  <c r="BG48" i="81"/>
  <c r="BE49" i="81"/>
  <c r="BF49" i="81"/>
  <c r="BG49" i="81"/>
  <c r="BE50" i="81"/>
  <c r="BF50" i="81"/>
  <c r="BG50" i="81"/>
  <c r="BE51" i="81"/>
  <c r="BF51" i="81"/>
  <c r="BG51" i="81"/>
  <c r="BE52" i="81"/>
  <c r="BF52" i="81"/>
  <c r="BG52" i="81"/>
  <c r="BE53" i="81"/>
  <c r="BF53" i="81"/>
  <c r="BG53" i="81"/>
  <c r="BE54" i="81"/>
  <c r="BF54" i="81"/>
  <c r="BG54" i="81"/>
  <c r="BE55" i="81"/>
  <c r="BF55" i="81"/>
  <c r="BG55" i="81"/>
  <c r="BE56" i="81"/>
  <c r="BF56" i="81"/>
  <c r="BG56" i="81"/>
  <c r="BE57" i="81"/>
  <c r="BF57" i="81"/>
  <c r="BG57" i="81"/>
  <c r="BE58" i="81"/>
  <c r="BF58" i="81"/>
  <c r="BG58" i="81"/>
  <c r="BE59" i="81"/>
  <c r="BF59" i="81"/>
  <c r="BG59" i="81"/>
  <c r="BE60" i="81"/>
  <c r="BF60" i="81"/>
  <c r="BG60" i="81"/>
  <c r="BE61" i="81"/>
  <c r="BF61" i="81"/>
  <c r="BG61" i="81"/>
  <c r="BE62" i="81"/>
  <c r="BF62" i="81"/>
  <c r="BG62" i="81"/>
  <c r="BE63" i="81"/>
  <c r="BF63" i="81"/>
  <c r="BG63" i="81"/>
  <c r="BE64" i="81"/>
  <c r="BF64" i="81"/>
  <c r="BG64" i="81"/>
  <c r="BE65" i="81"/>
  <c r="BF65" i="81"/>
  <c r="BG65" i="81"/>
  <c r="BE66" i="81"/>
  <c r="BF66" i="81"/>
  <c r="BG66" i="81"/>
  <c r="BE67" i="81"/>
  <c r="BF67" i="81"/>
  <c r="BG67" i="81"/>
  <c r="BE68" i="81"/>
  <c r="BF68" i="81"/>
  <c r="BG68" i="81"/>
  <c r="BE69" i="81"/>
  <c r="BF69" i="81"/>
  <c r="BG69" i="81"/>
  <c r="BE70" i="81"/>
  <c r="BF70" i="81"/>
  <c r="BG70" i="81"/>
  <c r="BE71" i="81"/>
  <c r="BF71" i="81"/>
  <c r="BG71" i="81"/>
  <c r="BE72" i="81"/>
  <c r="BF72" i="81"/>
  <c r="BG72" i="81"/>
  <c r="BE73" i="81"/>
  <c r="BF73" i="81"/>
  <c r="BG73" i="81"/>
  <c r="BE74" i="81"/>
  <c r="BF74" i="81"/>
  <c r="BG74" i="81"/>
  <c r="BE75" i="81"/>
  <c r="BF75" i="81"/>
  <c r="BG75" i="81"/>
  <c r="BE76" i="81"/>
  <c r="BF76" i="81"/>
  <c r="BG76" i="81"/>
  <c r="BE77" i="81"/>
  <c r="BF77" i="81"/>
  <c r="BG77" i="81"/>
  <c r="BE78" i="81"/>
  <c r="BF78" i="81"/>
  <c r="BG78" i="81"/>
  <c r="BE79" i="81"/>
  <c r="BF79" i="81"/>
  <c r="BG79" i="81"/>
  <c r="BE80" i="81"/>
  <c r="BF80" i="81"/>
  <c r="BG80" i="81"/>
  <c r="BE81" i="81"/>
  <c r="BF81" i="81"/>
  <c r="BG81" i="81"/>
  <c r="BE82" i="81"/>
  <c r="BF82" i="81"/>
  <c r="BG82" i="81"/>
  <c r="BE83" i="81"/>
  <c r="BF83" i="81"/>
  <c r="BG83" i="81"/>
  <c r="BE84" i="81"/>
  <c r="BF84" i="81"/>
  <c r="BG84" i="81"/>
  <c r="BE85" i="81"/>
  <c r="BF85" i="81"/>
  <c r="BG85" i="81"/>
  <c r="BE86" i="81"/>
  <c r="BF86" i="81"/>
  <c r="BG86" i="81"/>
  <c r="BE87" i="81"/>
  <c r="BF87" i="81"/>
  <c r="BG87" i="81"/>
  <c r="BE88" i="81"/>
  <c r="BF88" i="81"/>
  <c r="BG88" i="81"/>
  <c r="BE89" i="81"/>
  <c r="BF89" i="81"/>
  <c r="BG89" i="81"/>
  <c r="BE90" i="81"/>
  <c r="BF90" i="81"/>
  <c r="BG90" i="81"/>
  <c r="BE91" i="81"/>
  <c r="BF91" i="81"/>
  <c r="BG91" i="81"/>
  <c r="BE92" i="81"/>
  <c r="BF92" i="81"/>
  <c r="BG92" i="81"/>
  <c r="BE93" i="81"/>
  <c r="BF93" i="81"/>
  <c r="BG93" i="81"/>
  <c r="BE94" i="81"/>
  <c r="BF94" i="81"/>
  <c r="BG94" i="81"/>
  <c r="BE95" i="81"/>
  <c r="BF95" i="81"/>
  <c r="BG95" i="81"/>
  <c r="BE96" i="81"/>
  <c r="BF96" i="81"/>
  <c r="BG96" i="81"/>
  <c r="BE97" i="81"/>
  <c r="BF97" i="81"/>
  <c r="BG97" i="81"/>
  <c r="BE98" i="81"/>
  <c r="BF98" i="81"/>
  <c r="BG98" i="81"/>
  <c r="BE99" i="81"/>
  <c r="BF99" i="81"/>
  <c r="BG99" i="81"/>
  <c r="BE100" i="81"/>
  <c r="BF100" i="81"/>
  <c r="BG100" i="81"/>
  <c r="BE101" i="81"/>
  <c r="BF101" i="81"/>
  <c r="BG101" i="81"/>
  <c r="BE102" i="81"/>
  <c r="BF102" i="81"/>
  <c r="BG102" i="81"/>
  <c r="BE103" i="81"/>
  <c r="BF103" i="81"/>
  <c r="BG103" i="81"/>
  <c r="BE104" i="81"/>
  <c r="BF104" i="81"/>
  <c r="BG104" i="81"/>
  <c r="BE105" i="81"/>
  <c r="BF105" i="81"/>
  <c r="BG105" i="81"/>
  <c r="BE106" i="81"/>
  <c r="BF106" i="81"/>
  <c r="BG106" i="81"/>
  <c r="BE107" i="81"/>
  <c r="BF107" i="81"/>
  <c r="BG107" i="81"/>
  <c r="BE108" i="81"/>
  <c r="BF108" i="81"/>
  <c r="BG108" i="81"/>
  <c r="BE109" i="81"/>
  <c r="BF109" i="81"/>
  <c r="BG109" i="81"/>
  <c r="BE110" i="81"/>
  <c r="BF110" i="81"/>
  <c r="BG110" i="81"/>
  <c r="BE111" i="81"/>
  <c r="BF111" i="81"/>
  <c r="BG111" i="81"/>
  <c r="BE112" i="81"/>
  <c r="BF112" i="81"/>
  <c r="BG112" i="81"/>
  <c r="BE113" i="81"/>
  <c r="BF113" i="81"/>
  <c r="BG113" i="81"/>
  <c r="BE114" i="81"/>
  <c r="BF114" i="81"/>
  <c r="BG114" i="81"/>
  <c r="BE115" i="81"/>
  <c r="BF115" i="81"/>
  <c r="BG115" i="81"/>
  <c r="BE116" i="81"/>
  <c r="BF116" i="81"/>
  <c r="BG116" i="81"/>
  <c r="BE117" i="81"/>
  <c r="BF117" i="81"/>
  <c r="BG117" i="81"/>
  <c r="BE118" i="81"/>
  <c r="BF118" i="81"/>
  <c r="BG118" i="81"/>
  <c r="BE119" i="81"/>
  <c r="BF119" i="81"/>
  <c r="BG119" i="81"/>
  <c r="BE120" i="81"/>
  <c r="BF120" i="81"/>
  <c r="BG120" i="81"/>
  <c r="BE121" i="81"/>
  <c r="BF121" i="81"/>
  <c r="BG121" i="81"/>
  <c r="BE122" i="81"/>
  <c r="BF122" i="81"/>
  <c r="BG122" i="81"/>
  <c r="BE123" i="81"/>
  <c r="BF123" i="81"/>
  <c r="BG123" i="81"/>
  <c r="BE124" i="81"/>
  <c r="BF124" i="81"/>
  <c r="BG124" i="81"/>
  <c r="BE125" i="81"/>
  <c r="BF125" i="81"/>
  <c r="BG125" i="81"/>
  <c r="BE126" i="81"/>
  <c r="BF126" i="81"/>
  <c r="BG126" i="81"/>
  <c r="BE127" i="81"/>
  <c r="BF127" i="81"/>
  <c r="BG127" i="81"/>
  <c r="BE128" i="81"/>
  <c r="BF128" i="81"/>
  <c r="BG128" i="81"/>
  <c r="BE129" i="81"/>
  <c r="BF129" i="81"/>
  <c r="BG129" i="81"/>
  <c r="BE130" i="81"/>
  <c r="BF130" i="81"/>
  <c r="BG130" i="81"/>
  <c r="BE131" i="81"/>
  <c r="BF131" i="81"/>
  <c r="BG131" i="81"/>
  <c r="BE132" i="81"/>
  <c r="BF132" i="81"/>
  <c r="BG132" i="81"/>
  <c r="BE133" i="81"/>
  <c r="BF133" i="81"/>
  <c r="BG133" i="81"/>
  <c r="BE134" i="81"/>
  <c r="BF134" i="81"/>
  <c r="BG134" i="81"/>
  <c r="BE135" i="81"/>
  <c r="BF135" i="81"/>
  <c r="BG135" i="81"/>
  <c r="BE136" i="81"/>
  <c r="BF136" i="81"/>
  <c r="BG136" i="81"/>
  <c r="BE137" i="81"/>
  <c r="BF137" i="81"/>
  <c r="BG137" i="81"/>
  <c r="BE138" i="81"/>
  <c r="BF138" i="81"/>
  <c r="BG138" i="81"/>
  <c r="BE139" i="81"/>
  <c r="BF139" i="81"/>
  <c r="BG139" i="81"/>
  <c r="BE140" i="81"/>
  <c r="BF140" i="81"/>
  <c r="BG140" i="81"/>
  <c r="BE141" i="81"/>
  <c r="BF141" i="81"/>
  <c r="BG141" i="81"/>
  <c r="BE142" i="81"/>
  <c r="BF142" i="81"/>
  <c r="BG142" i="81"/>
  <c r="BE143" i="81"/>
  <c r="BF143" i="81"/>
  <c r="BG143" i="81"/>
  <c r="BE144" i="81"/>
  <c r="BF144" i="81"/>
  <c r="BG144" i="81"/>
  <c r="BE145" i="81"/>
  <c r="BF145" i="81"/>
  <c r="BG145" i="81"/>
  <c r="BE146" i="81"/>
  <c r="BF146" i="81"/>
  <c r="BG146" i="81"/>
  <c r="BE147" i="81"/>
  <c r="BF147" i="81"/>
  <c r="BG147" i="81"/>
  <c r="BE148" i="81"/>
  <c r="BF148" i="81"/>
  <c r="BG148" i="81"/>
  <c r="BE149" i="81"/>
  <c r="BF149" i="81"/>
  <c r="BG149" i="81"/>
  <c r="BE150" i="81"/>
  <c r="BF150" i="81"/>
  <c r="BG150" i="81"/>
  <c r="BE151" i="81"/>
  <c r="BF151" i="81"/>
  <c r="BG151" i="81"/>
  <c r="BE152" i="81"/>
  <c r="BF152" i="81"/>
  <c r="BG152" i="81"/>
  <c r="BE153" i="81"/>
  <c r="BF153" i="81"/>
  <c r="BG153" i="81"/>
  <c r="BE154" i="81"/>
  <c r="BF154" i="81"/>
  <c r="BG154" i="81"/>
  <c r="BE155" i="81"/>
  <c r="BF155" i="81"/>
  <c r="BG155" i="81"/>
  <c r="BE156" i="81"/>
  <c r="BF156" i="81"/>
  <c r="BG156" i="81"/>
  <c r="BE157" i="81"/>
  <c r="BF157" i="81"/>
  <c r="BG157" i="81"/>
  <c r="BE158" i="81"/>
  <c r="BF158" i="81"/>
  <c r="BG158" i="81"/>
  <c r="BE159" i="81"/>
  <c r="BF159" i="81"/>
  <c r="BG159" i="81"/>
  <c r="BE160" i="81"/>
  <c r="BF160" i="81"/>
  <c r="BG160" i="81"/>
  <c r="BE161" i="81"/>
  <c r="BF161" i="81"/>
  <c r="BG161" i="81"/>
  <c r="BE162" i="81"/>
  <c r="BF162" i="81"/>
  <c r="BG162" i="81"/>
  <c r="BE163" i="81"/>
  <c r="BF163" i="81"/>
  <c r="BG163" i="81"/>
  <c r="BE164" i="81"/>
  <c r="BF164" i="81"/>
  <c r="BG164" i="81"/>
  <c r="BE165" i="81"/>
  <c r="BF165" i="81"/>
  <c r="BG165" i="81"/>
  <c r="BE166" i="81"/>
  <c r="BF166" i="81"/>
  <c r="BG166" i="81"/>
  <c r="BE167" i="81"/>
  <c r="BF167" i="81"/>
  <c r="BG167" i="81"/>
  <c r="BE168" i="81"/>
  <c r="BF168" i="81"/>
  <c r="BG168" i="81"/>
  <c r="BE169" i="81"/>
  <c r="BF169" i="81"/>
  <c r="BG169" i="81"/>
  <c r="BE170" i="81"/>
  <c r="BF170" i="81"/>
  <c r="BG170" i="81"/>
  <c r="BE171" i="81"/>
  <c r="BF171" i="81"/>
  <c r="BG171" i="81"/>
  <c r="BE172" i="81"/>
  <c r="BF172" i="81"/>
  <c r="BG172" i="81"/>
  <c r="BE173" i="81"/>
  <c r="BF173" i="81"/>
  <c r="BG173" i="81"/>
  <c r="BE174" i="81"/>
  <c r="BF174" i="81"/>
  <c r="BG174" i="81"/>
  <c r="BE175" i="81"/>
  <c r="BF175" i="81"/>
  <c r="BG175" i="81"/>
  <c r="BE176" i="81"/>
  <c r="BF176" i="81"/>
  <c r="BG176" i="81"/>
  <c r="BE177" i="81"/>
  <c r="BF177" i="81"/>
  <c r="BG177" i="81"/>
  <c r="BE178" i="81"/>
  <c r="BF178" i="81"/>
  <c r="BG178" i="81"/>
  <c r="BE179" i="81"/>
  <c r="BF179" i="81"/>
  <c r="BG179" i="81"/>
  <c r="BE180" i="81"/>
  <c r="BF180" i="81"/>
  <c r="BG180" i="81"/>
  <c r="BE181" i="81"/>
  <c r="BF181" i="81"/>
  <c r="BG181" i="81"/>
  <c r="BE182" i="81"/>
  <c r="BF182" i="81"/>
  <c r="BG182" i="81"/>
  <c r="BE183" i="81"/>
  <c r="BF183" i="81"/>
  <c r="BG183" i="81"/>
  <c r="BE184" i="81"/>
  <c r="BF184" i="81"/>
  <c r="BG184" i="81"/>
  <c r="BE185" i="81"/>
  <c r="BF185" i="81"/>
  <c r="BG185" i="81"/>
  <c r="BE186" i="81"/>
  <c r="BF186" i="81"/>
  <c r="BG186" i="81"/>
  <c r="BE187" i="81"/>
  <c r="BF187" i="81"/>
  <c r="BG187" i="81"/>
  <c r="BE188" i="81"/>
  <c r="BF188" i="81"/>
  <c r="BG188" i="81"/>
  <c r="BE189" i="81"/>
  <c r="BF189" i="81"/>
  <c r="BG189" i="81"/>
  <c r="BE190" i="81"/>
  <c r="BF190" i="81"/>
  <c r="BG190" i="81"/>
  <c r="BE191" i="81"/>
  <c r="BF191" i="81"/>
  <c r="BG191" i="81"/>
  <c r="BE192" i="81"/>
  <c r="BF192" i="81"/>
  <c r="BG192" i="81"/>
  <c r="BE193" i="81"/>
  <c r="BF193" i="81"/>
  <c r="BG193" i="81"/>
  <c r="BE194" i="81"/>
  <c r="BF194" i="81"/>
  <c r="BG194" i="81"/>
  <c r="BF4" i="81"/>
  <c r="BG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D5" i="81"/>
  <c r="AE5" i="81"/>
  <c r="AF5" i="81"/>
  <c r="AG5" i="81"/>
  <c r="AH5" i="81"/>
  <c r="AI5" i="81"/>
  <c r="AJ5" i="81"/>
  <c r="AK5" i="81"/>
  <c r="AL5" i="81"/>
  <c r="AM5" i="81"/>
  <c r="AN5" i="81"/>
  <c r="AO5" i="81"/>
  <c r="AP5" i="81"/>
  <c r="AQ5" i="81"/>
  <c r="AR5" i="81"/>
  <c r="AS5" i="81"/>
  <c r="AT5" i="81"/>
  <c r="AU5" i="81"/>
  <c r="AV5" i="81"/>
  <c r="AW5" i="81"/>
  <c r="AX5" i="81"/>
  <c r="AY5" i="81"/>
  <c r="AZ5" i="81"/>
  <c r="BA5" i="81"/>
  <c r="BB5" i="81"/>
  <c r="BC5" i="81"/>
  <c r="BD5" i="81"/>
  <c r="BH5" i="81"/>
  <c r="BI5" i="81"/>
  <c r="BJ5" i="8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M7" i="81"/>
  <c r="AN7" i="81"/>
  <c r="AO7" i="81"/>
  <c r="AP7" i="81"/>
  <c r="AQ7" i="81"/>
  <c r="AR7" i="81"/>
  <c r="AS7" i="81"/>
  <c r="AT7" i="81"/>
  <c r="AU7" i="81"/>
  <c r="AV7" i="81"/>
  <c r="AW7" i="81"/>
  <c r="AX7" i="81"/>
  <c r="AY7" i="81"/>
  <c r="AZ7" i="8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AB8" i="81"/>
  <c r="AC8" i="81"/>
  <c r="AD8" i="81"/>
  <c r="AE8" i="81"/>
  <c r="AF8" i="81"/>
  <c r="AG8" i="81"/>
  <c r="AH8" i="81"/>
  <c r="AI8" i="81"/>
  <c r="AJ8" i="81"/>
  <c r="AK8" i="81"/>
  <c r="AL8" i="81"/>
  <c r="AM8" i="81"/>
  <c r="AN8" i="81"/>
  <c r="AO8" i="81"/>
  <c r="AP8" i="81"/>
  <c r="AQ8" i="81"/>
  <c r="AR8" i="81"/>
  <c r="AS8" i="81"/>
  <c r="AT8" i="81"/>
  <c r="AU8" i="81"/>
  <c r="AV8" i="81"/>
  <c r="AW8" i="81"/>
  <c r="AX8" i="81"/>
  <c r="AY8" i="81"/>
  <c r="AZ8" i="81"/>
  <c r="BA8" i="81"/>
  <c r="BB8" i="81"/>
  <c r="BC8" i="81"/>
  <c r="BD8" i="81"/>
  <c r="BH8" i="81"/>
  <c r="BI8" i="81"/>
  <c r="BJ8" i="81"/>
  <c r="BK8" i="81"/>
  <c r="BL8" i="81"/>
  <c r="BM8" i="81"/>
  <c r="BN8" i="81"/>
  <c r="BO8" i="81"/>
  <c r="BP8" i="81"/>
  <c r="BO7" i="82" s="1"/>
  <c r="BQ8" i="81"/>
  <c r="BR8" i="81"/>
  <c r="BS8" i="81"/>
  <c r="BT8" i="81"/>
  <c r="BU8" i="81"/>
  <c r="BV8" i="81"/>
  <c r="BW8" i="81"/>
  <c r="BX8" i="81"/>
  <c r="BY8" i="8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D11" i="81"/>
  <c r="AE11" i="81"/>
  <c r="AF11" i="81"/>
  <c r="AG11" i="81"/>
  <c r="AH11" i="81"/>
  <c r="AI11" i="81"/>
  <c r="AJ11" i="81"/>
  <c r="AK11" i="81"/>
  <c r="AL11" i="81"/>
  <c r="AM11" i="81"/>
  <c r="AN11" i="81"/>
  <c r="AO11" i="81"/>
  <c r="AP11" i="81"/>
  <c r="AQ11" i="81"/>
  <c r="AR11" i="81"/>
  <c r="AS11" i="81"/>
  <c r="AT11" i="81"/>
  <c r="AU11" i="81"/>
  <c r="AV11" i="81"/>
  <c r="AW11" i="81"/>
  <c r="AX11" i="81"/>
  <c r="AY11" i="81"/>
  <c r="AZ11" i="81"/>
  <c r="BA11" i="81"/>
  <c r="BB11" i="81"/>
  <c r="BC11" i="81"/>
  <c r="BD11" i="81"/>
  <c r="BH11" i="81"/>
  <c r="BI11" i="81"/>
  <c r="BJ11" i="81"/>
  <c r="BK11" i="81"/>
  <c r="BL11" i="81"/>
  <c r="BM11" i="81"/>
  <c r="BN11" i="8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D12" i="81"/>
  <c r="AE12" i="81"/>
  <c r="AF12" i="81"/>
  <c r="AG12" i="81"/>
  <c r="AH12" i="81"/>
  <c r="AI12" i="81"/>
  <c r="AJ12" i="81"/>
  <c r="AK12" i="81"/>
  <c r="AL12" i="81"/>
  <c r="AM12" i="81"/>
  <c r="AN12" i="81"/>
  <c r="AO12" i="81"/>
  <c r="AP12" i="81"/>
  <c r="AQ12" i="81"/>
  <c r="AR12" i="81"/>
  <c r="AS12" i="81"/>
  <c r="AT12" i="81"/>
  <c r="AU12" i="81"/>
  <c r="AV12" i="81"/>
  <c r="AW12" i="81"/>
  <c r="AX12" i="81"/>
  <c r="AY12" i="81"/>
  <c r="AZ12" i="81"/>
  <c r="BA12" i="81"/>
  <c r="BB12" i="81"/>
  <c r="BC12" i="81"/>
  <c r="BD12" i="81"/>
  <c r="BH12" i="81"/>
  <c r="BI12" i="81"/>
  <c r="BJ12" i="81"/>
  <c r="BK12" i="81"/>
  <c r="BL12" i="81"/>
  <c r="BM12" i="81"/>
  <c r="BN12" i="81"/>
  <c r="BO12" i="81"/>
  <c r="BP12" i="81"/>
  <c r="BO11" i="82" s="1"/>
  <c r="BQ12" i="81"/>
  <c r="BR12" i="81"/>
  <c r="BS12" i="81"/>
  <c r="BT12" i="81"/>
  <c r="BU12" i="81"/>
  <c r="BV12" i="81"/>
  <c r="BW12" i="8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G13" i="81"/>
  <c r="AH13" i="81"/>
  <c r="AI13" i="81"/>
  <c r="AJ13" i="81"/>
  <c r="AK13" i="81"/>
  <c r="AL13" i="81"/>
  <c r="AM13" i="81"/>
  <c r="AN13" i="81"/>
  <c r="AO13" i="81"/>
  <c r="AP13" i="81"/>
  <c r="AQ13" i="81"/>
  <c r="AR13" i="81"/>
  <c r="AS13" i="81"/>
  <c r="AT13" i="81"/>
  <c r="AU13" i="81"/>
  <c r="AV13" i="81"/>
  <c r="AW13" i="81"/>
  <c r="AX13" i="81"/>
  <c r="AY13" i="81"/>
  <c r="AZ13" i="81"/>
  <c r="BA13" i="81"/>
  <c r="BB13" i="81"/>
  <c r="BC13" i="81"/>
  <c r="BD13" i="81"/>
  <c r="BH13" i="81"/>
  <c r="BI13" i="81"/>
  <c r="BJ13" i="8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D14" i="81"/>
  <c r="AE14" i="81"/>
  <c r="AF14" i="81"/>
  <c r="AG14" i="81"/>
  <c r="AH14" i="81"/>
  <c r="AI14" i="81"/>
  <c r="AJ14" i="81"/>
  <c r="AK14" i="81"/>
  <c r="AL14" i="81"/>
  <c r="AM14" i="81"/>
  <c r="AN14" i="81"/>
  <c r="AO14" i="81"/>
  <c r="AP14" i="81"/>
  <c r="AQ14" i="81"/>
  <c r="AR14" i="81"/>
  <c r="AS14" i="81"/>
  <c r="AT14" i="81"/>
  <c r="AU14" i="81"/>
  <c r="AV14" i="81"/>
  <c r="AW14" i="81"/>
  <c r="AX14" i="81"/>
  <c r="AY14" i="81"/>
  <c r="AZ14" i="81"/>
  <c r="BA14" i="81"/>
  <c r="BB14" i="81"/>
  <c r="BC14" i="81"/>
  <c r="BD14" i="81"/>
  <c r="BH14" i="81"/>
  <c r="BI14" i="81"/>
  <c r="BJ14" i="81"/>
  <c r="BK14" i="81"/>
  <c r="BL14" i="81"/>
  <c r="BM14" i="81"/>
  <c r="BN14" i="8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M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O15" i="82" s="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AB17" i="81"/>
  <c r="AC17" i="81"/>
  <c r="AD17" i="81"/>
  <c r="AE17" i="81"/>
  <c r="AF17" i="81"/>
  <c r="AG17" i="81"/>
  <c r="AH17" i="81"/>
  <c r="AI17" i="81"/>
  <c r="AJ17" i="81"/>
  <c r="AK17" i="81"/>
  <c r="AL17" i="81"/>
  <c r="AM17" i="81"/>
  <c r="AN17" i="81"/>
  <c r="AO17" i="81"/>
  <c r="AP17" i="81"/>
  <c r="AQ17" i="81"/>
  <c r="AR17" i="81"/>
  <c r="AS17" i="81"/>
  <c r="AT17" i="81"/>
  <c r="AU17" i="81"/>
  <c r="AV17" i="81"/>
  <c r="AW17" i="81"/>
  <c r="AX17" i="81"/>
  <c r="AY17" i="81"/>
  <c r="AZ17" i="81"/>
  <c r="BA17" i="81"/>
  <c r="BB17" i="81"/>
  <c r="BC17" i="81"/>
  <c r="BD17" i="81"/>
  <c r="BH17" i="81"/>
  <c r="BI17" i="81"/>
  <c r="BJ17" i="81"/>
  <c r="BK17" i="81"/>
  <c r="BL17" i="81"/>
  <c r="BM17" i="81"/>
  <c r="BN17" i="8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D18" i="81"/>
  <c r="AE18" i="81"/>
  <c r="AF18" i="81"/>
  <c r="AG18" i="81"/>
  <c r="AH18" i="81"/>
  <c r="AI18" i="81"/>
  <c r="AJ18" i="81"/>
  <c r="AK18" i="81"/>
  <c r="AL18" i="81"/>
  <c r="AM18" i="81"/>
  <c r="AN18" i="81"/>
  <c r="AO18" i="81"/>
  <c r="AP18" i="81"/>
  <c r="AQ18" i="81"/>
  <c r="AR18" i="81"/>
  <c r="AS18" i="81"/>
  <c r="AT18" i="81"/>
  <c r="AU18" i="81"/>
  <c r="AV18" i="81"/>
  <c r="AW18" i="81"/>
  <c r="AX18" i="81"/>
  <c r="AY18" i="81"/>
  <c r="AZ18" i="81"/>
  <c r="BA18" i="81"/>
  <c r="BB18" i="81"/>
  <c r="BC18" i="81"/>
  <c r="BD18" i="81"/>
  <c r="BH18" i="81"/>
  <c r="BI18" i="81"/>
  <c r="BJ18" i="81"/>
  <c r="BK18" i="81"/>
  <c r="BL18" i="81"/>
  <c r="BM18" i="81"/>
  <c r="BN18" i="81"/>
  <c r="BO18" i="81"/>
  <c r="BP18" i="81"/>
  <c r="BQ18" i="81"/>
  <c r="BR18" i="81"/>
  <c r="BS18" i="81"/>
  <c r="BT18" i="81"/>
  <c r="BU18" i="81"/>
  <c r="BV18" i="81"/>
  <c r="BW18" i="8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D19" i="81"/>
  <c r="AE19" i="81"/>
  <c r="AF19" i="81"/>
  <c r="AG19" i="81"/>
  <c r="AH19" i="81"/>
  <c r="AI19" i="81"/>
  <c r="AJ19" i="81"/>
  <c r="AK19" i="81"/>
  <c r="AL19" i="81"/>
  <c r="AM19" i="81"/>
  <c r="AN19" i="81"/>
  <c r="AO19" i="81"/>
  <c r="AP19" i="81"/>
  <c r="AQ19" i="81"/>
  <c r="AR19" i="81"/>
  <c r="AS19" i="81"/>
  <c r="AT19" i="81"/>
  <c r="AU19" i="81"/>
  <c r="AV19" i="81"/>
  <c r="AW19" i="81"/>
  <c r="AX19" i="81"/>
  <c r="AY19" i="81"/>
  <c r="AZ19" i="81"/>
  <c r="BA19" i="81"/>
  <c r="BB19" i="81"/>
  <c r="BC19" i="81"/>
  <c r="BD19" i="81"/>
  <c r="BH19" i="81"/>
  <c r="BI19" i="81"/>
  <c r="BJ19" i="81"/>
  <c r="BK19" i="81"/>
  <c r="BL19" i="81"/>
  <c r="BM19" i="81"/>
  <c r="BN19" i="8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AB20" i="81"/>
  <c r="AC20" i="81"/>
  <c r="AD20" i="81"/>
  <c r="AE20" i="81"/>
  <c r="AF20" i="81"/>
  <c r="AG20" i="81"/>
  <c r="AH20" i="81"/>
  <c r="AI20" i="81"/>
  <c r="AJ20" i="81"/>
  <c r="AK20" i="81"/>
  <c r="AL20" i="81"/>
  <c r="AM20" i="81"/>
  <c r="AN20" i="81"/>
  <c r="AO20" i="81"/>
  <c r="AP20" i="81"/>
  <c r="AQ20" i="81"/>
  <c r="AR20" i="81"/>
  <c r="AS20" i="81"/>
  <c r="AT20" i="81"/>
  <c r="AU20" i="81"/>
  <c r="AV20" i="81"/>
  <c r="AW20" i="81"/>
  <c r="AX20" i="81"/>
  <c r="AY20" i="81"/>
  <c r="AZ20" i="81"/>
  <c r="BA20" i="81"/>
  <c r="BB20" i="81"/>
  <c r="BC20" i="81"/>
  <c r="BD20" i="81"/>
  <c r="BH20" i="81"/>
  <c r="BI20" i="81"/>
  <c r="BJ20" i="81"/>
  <c r="BK20" i="81"/>
  <c r="BL20" i="81"/>
  <c r="BM20" i="81"/>
  <c r="BN20" i="81"/>
  <c r="BO20" i="81"/>
  <c r="BP20" i="81"/>
  <c r="BO19" i="82" s="1"/>
  <c r="BQ20" i="81"/>
  <c r="BR20" i="81"/>
  <c r="BS20" i="81"/>
  <c r="BT20" i="81"/>
  <c r="BU20" i="81"/>
  <c r="BV20" i="81"/>
  <c r="BW20" i="8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M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M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AB24" i="81"/>
  <c r="AC24" i="81"/>
  <c r="AD24" i="81"/>
  <c r="AE24" i="81"/>
  <c r="AF24" i="81"/>
  <c r="AG24" i="81"/>
  <c r="AH24" i="81"/>
  <c r="AI24" i="81"/>
  <c r="AJ24" i="81"/>
  <c r="AK24" i="81"/>
  <c r="AL24" i="81"/>
  <c r="AM24" i="81"/>
  <c r="AN24" i="81"/>
  <c r="AO24" i="81"/>
  <c r="AP24" i="81"/>
  <c r="AQ24" i="81"/>
  <c r="AR24" i="81"/>
  <c r="AS24" i="81"/>
  <c r="AT24" i="81"/>
  <c r="AU24" i="81"/>
  <c r="AV24" i="81"/>
  <c r="AW24" i="81"/>
  <c r="AX24" i="81"/>
  <c r="AY24" i="81"/>
  <c r="AZ24" i="81"/>
  <c r="BA24" i="81"/>
  <c r="BB24" i="81"/>
  <c r="BC24" i="81"/>
  <c r="BD24" i="81"/>
  <c r="BH24" i="81"/>
  <c r="BI24" i="81"/>
  <c r="BJ24" i="81"/>
  <c r="BK24" i="81"/>
  <c r="BL24" i="81"/>
  <c r="BM24" i="81"/>
  <c r="BN24" i="81"/>
  <c r="BO24" i="81"/>
  <c r="BP24" i="81"/>
  <c r="BO23" i="82" s="1"/>
  <c r="BQ24" i="81"/>
  <c r="BR24" i="81"/>
  <c r="BS24" i="81"/>
  <c r="BT24" i="81"/>
  <c r="BU24" i="81"/>
  <c r="BV24" i="81"/>
  <c r="BW24" i="8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D25" i="81"/>
  <c r="AE25" i="81"/>
  <c r="AF25" i="81"/>
  <c r="AG25" i="81"/>
  <c r="AH25" i="81"/>
  <c r="AI25" i="81"/>
  <c r="AJ25" i="81"/>
  <c r="AK25" i="81"/>
  <c r="AL25" i="81"/>
  <c r="AM25" i="8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D26" i="81"/>
  <c r="AE26" i="81"/>
  <c r="AF26" i="81"/>
  <c r="AG26" i="81"/>
  <c r="AH26" i="81"/>
  <c r="AI26" i="81"/>
  <c r="AJ26" i="81"/>
  <c r="AK26" i="81"/>
  <c r="AL26" i="81"/>
  <c r="AM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AB27" i="81"/>
  <c r="AC27" i="81"/>
  <c r="AD27" i="81"/>
  <c r="AE27" i="81"/>
  <c r="AF27" i="81"/>
  <c r="AG27" i="81"/>
  <c r="AH27" i="81"/>
  <c r="AI27" i="81"/>
  <c r="AJ27" i="81"/>
  <c r="AK27" i="81"/>
  <c r="AL27" i="81"/>
  <c r="AM27" i="81"/>
  <c r="AN27" i="81"/>
  <c r="AO27" i="81"/>
  <c r="AP27" i="81"/>
  <c r="AQ27" i="81"/>
  <c r="AR27" i="81"/>
  <c r="AS27" i="81"/>
  <c r="AT27" i="81"/>
  <c r="AU27" i="81"/>
  <c r="AV27" i="81"/>
  <c r="AW27" i="81"/>
  <c r="AX27" i="81"/>
  <c r="AY27" i="81"/>
  <c r="AZ27" i="81"/>
  <c r="BA27" i="81"/>
  <c r="BB27" i="81"/>
  <c r="BC27" i="81"/>
  <c r="BD27" i="81"/>
  <c r="BH27" i="81"/>
  <c r="BI27" i="81"/>
  <c r="BJ27" i="81"/>
  <c r="BK27" i="81"/>
  <c r="BL27" i="81"/>
  <c r="BM27" i="81"/>
  <c r="BN27" i="81"/>
  <c r="BO27" i="81"/>
  <c r="BP27" i="81"/>
  <c r="BQ27" i="81"/>
  <c r="BR27" i="81"/>
  <c r="BS27" i="81"/>
  <c r="BT27" i="81"/>
  <c r="BU27" i="81"/>
  <c r="BV27" i="81"/>
  <c r="BW27" i="8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D28" i="81"/>
  <c r="AE28" i="81"/>
  <c r="AF28" i="81"/>
  <c r="AG28" i="81"/>
  <c r="AH28" i="81"/>
  <c r="AI28" i="81"/>
  <c r="AJ28" i="81"/>
  <c r="AK28" i="81"/>
  <c r="AL28" i="81"/>
  <c r="AM28" i="81"/>
  <c r="AN28" i="81"/>
  <c r="AO28" i="81"/>
  <c r="AP28" i="81"/>
  <c r="AQ28" i="81"/>
  <c r="AR28" i="81"/>
  <c r="AS28" i="81"/>
  <c r="AT28" i="81"/>
  <c r="AU28" i="81"/>
  <c r="AV28" i="81"/>
  <c r="AW28" i="81"/>
  <c r="AX28" i="81"/>
  <c r="AY28" i="81"/>
  <c r="AZ28" i="81"/>
  <c r="BA28" i="81"/>
  <c r="BB28" i="81"/>
  <c r="BC28" i="81"/>
  <c r="BD28" i="81"/>
  <c r="BH28" i="81"/>
  <c r="BI28" i="81"/>
  <c r="BJ28" i="81"/>
  <c r="BK28" i="81"/>
  <c r="BL28" i="81"/>
  <c r="BM28" i="81"/>
  <c r="BN28" i="81"/>
  <c r="BO28" i="81"/>
  <c r="BP28" i="81"/>
  <c r="BO27" i="82" s="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M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M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AB31" i="81"/>
  <c r="AC31" i="81"/>
  <c r="AD31" i="81"/>
  <c r="AE31" i="81"/>
  <c r="AF31" i="81"/>
  <c r="AG31" i="81"/>
  <c r="AH31" i="81"/>
  <c r="AI31" i="81"/>
  <c r="AJ31" i="81"/>
  <c r="AK31" i="81"/>
  <c r="AL31" i="81"/>
  <c r="AM31" i="81"/>
  <c r="AN31" i="81"/>
  <c r="AO31" i="81"/>
  <c r="AP31" i="81"/>
  <c r="AQ31" i="81"/>
  <c r="AR31" i="81"/>
  <c r="AS31" i="81"/>
  <c r="AT31" i="81"/>
  <c r="AU31" i="81"/>
  <c r="AV31" i="81"/>
  <c r="AW31" i="81"/>
  <c r="AX31" i="81"/>
  <c r="AY31" i="81"/>
  <c r="AZ31" i="81"/>
  <c r="BA31" i="81"/>
  <c r="BB31" i="81"/>
  <c r="BC31" i="81"/>
  <c r="BD31" i="81"/>
  <c r="BH31" i="81"/>
  <c r="BI31" i="81"/>
  <c r="BJ31" i="81"/>
  <c r="BK31" i="81"/>
  <c r="BL31" i="81"/>
  <c r="BM31" i="81"/>
  <c r="BN31" i="81"/>
  <c r="BO31" i="81"/>
  <c r="BP31" i="81"/>
  <c r="BQ31" i="81"/>
  <c r="BR31" i="81"/>
  <c r="BS31" i="81"/>
  <c r="BT31" i="81"/>
  <c r="BU31" i="81"/>
  <c r="BV31" i="81"/>
  <c r="BW31" i="8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M32" i="81"/>
  <c r="AN32" i="81"/>
  <c r="AO32" i="81"/>
  <c r="AP32" i="81"/>
  <c r="AQ32" i="81"/>
  <c r="AR32" i="81"/>
  <c r="AS32" i="81"/>
  <c r="AT32" i="81"/>
  <c r="AU32" i="81"/>
  <c r="AV32" i="81"/>
  <c r="AW32" i="81"/>
  <c r="AX32" i="81"/>
  <c r="AY32" i="81"/>
  <c r="AZ32" i="81"/>
  <c r="BA32" i="81"/>
  <c r="BB32" i="81"/>
  <c r="BC32" i="81"/>
  <c r="BD32" i="81"/>
  <c r="BH32" i="81"/>
  <c r="BI32" i="81"/>
  <c r="BJ32" i="81"/>
  <c r="BK32" i="81"/>
  <c r="BL32" i="81"/>
  <c r="BM32" i="81"/>
  <c r="BN32" i="81"/>
  <c r="BO32" i="81"/>
  <c r="BP32" i="81"/>
  <c r="BO31" i="82" s="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M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D34" i="81"/>
  <c r="AE34" i="81"/>
  <c r="AF34" i="81"/>
  <c r="AG34" i="81"/>
  <c r="AH34" i="81"/>
  <c r="AI34" i="81"/>
  <c r="AJ34" i="81"/>
  <c r="AK34" i="81"/>
  <c r="AL34" i="81"/>
  <c r="AM34" i="81"/>
  <c r="AN34" i="81"/>
  <c r="AO34" i="81"/>
  <c r="AP34" i="81"/>
  <c r="AQ34" i="81"/>
  <c r="AR34" i="81"/>
  <c r="AS34" i="81"/>
  <c r="AT34" i="81"/>
  <c r="AU34" i="81"/>
  <c r="AV34" i="81"/>
  <c r="AW34" i="81"/>
  <c r="AX34" i="81"/>
  <c r="AY34" i="81"/>
  <c r="AZ34" i="81"/>
  <c r="BA34" i="81"/>
  <c r="BB34" i="81"/>
  <c r="BC34" i="81"/>
  <c r="BD34" i="81"/>
  <c r="BH34" i="81"/>
  <c r="BI34" i="81"/>
  <c r="BJ34" i="81"/>
  <c r="BK34" i="81"/>
  <c r="BL34" i="81"/>
  <c r="BM34" i="81"/>
  <c r="BN34" i="8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AB35" i="81"/>
  <c r="AC35" i="81"/>
  <c r="AD35" i="81"/>
  <c r="AE35" i="81"/>
  <c r="AF35" i="81"/>
  <c r="AG35" i="81"/>
  <c r="AH35" i="81"/>
  <c r="AI35" i="81"/>
  <c r="AJ35" i="81"/>
  <c r="AK35" i="81"/>
  <c r="AL35" i="81"/>
  <c r="AM35" i="81"/>
  <c r="AN35" i="81"/>
  <c r="AO35" i="81"/>
  <c r="AP35" i="81"/>
  <c r="AQ35" i="81"/>
  <c r="AR35" i="81"/>
  <c r="AS35" i="81"/>
  <c r="AT35" i="81"/>
  <c r="AU35" i="81"/>
  <c r="AV35" i="81"/>
  <c r="AW35" i="81"/>
  <c r="AX35" i="81"/>
  <c r="AY35" i="81"/>
  <c r="AZ35" i="81"/>
  <c r="BA35" i="81"/>
  <c r="BB35" i="81"/>
  <c r="BC35" i="81"/>
  <c r="BD35" i="81"/>
  <c r="BH35" i="81"/>
  <c r="BI35" i="81"/>
  <c r="BJ35" i="81"/>
  <c r="BK35" i="81"/>
  <c r="BL35" i="81"/>
  <c r="BM35" i="81"/>
  <c r="BN35" i="81"/>
  <c r="BO35" i="81"/>
  <c r="BP35" i="81"/>
  <c r="BQ35" i="81"/>
  <c r="BR35" i="81"/>
  <c r="BS35" i="81"/>
  <c r="BT35" i="81"/>
  <c r="BU35" i="81"/>
  <c r="BV35" i="8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M36" i="81"/>
  <c r="AN36" i="81"/>
  <c r="AO36" i="81"/>
  <c r="AP36" i="81"/>
  <c r="AQ36" i="81"/>
  <c r="AR36" i="81"/>
  <c r="AS36" i="81"/>
  <c r="AT36" i="81"/>
  <c r="AU36" i="81"/>
  <c r="AV36" i="81"/>
  <c r="AW36" i="81"/>
  <c r="AX36" i="81"/>
  <c r="AY36" i="81"/>
  <c r="AZ36" i="81"/>
  <c r="BA36" i="81"/>
  <c r="BB36" i="81"/>
  <c r="BC36" i="81"/>
  <c r="BD36" i="81"/>
  <c r="BH36" i="81"/>
  <c r="BI36" i="81"/>
  <c r="BJ36" i="81"/>
  <c r="BK36" i="81"/>
  <c r="BL36" i="81"/>
  <c r="BM36" i="81"/>
  <c r="BN36" i="81"/>
  <c r="BO36" i="81"/>
  <c r="BP36" i="81"/>
  <c r="BO35" i="82" s="1"/>
  <c r="BQ36" i="81"/>
  <c r="BR36" i="81"/>
  <c r="BS36" i="81"/>
  <c r="BT36" i="81"/>
  <c r="BU36" i="81"/>
  <c r="BV36" i="81"/>
  <c r="BW36" i="8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AB37" i="81"/>
  <c r="AC37" i="81"/>
  <c r="AD37" i="81"/>
  <c r="AE37" i="81"/>
  <c r="AF37" i="81"/>
  <c r="AG37" i="81"/>
  <c r="AH37" i="81"/>
  <c r="AI37" i="81"/>
  <c r="AJ37" i="81"/>
  <c r="AK37" i="81"/>
  <c r="AL37" i="81"/>
  <c r="AM37" i="81"/>
  <c r="AN37" i="81"/>
  <c r="AO37" i="81"/>
  <c r="AP37" i="81"/>
  <c r="AQ37" i="81"/>
  <c r="AR37" i="81"/>
  <c r="AS37" i="81"/>
  <c r="AT37" i="81"/>
  <c r="AU37" i="81"/>
  <c r="AV37" i="81"/>
  <c r="AW37" i="81"/>
  <c r="AX37" i="8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AB38" i="81"/>
  <c r="AC38" i="81"/>
  <c r="AD38" i="81"/>
  <c r="AE38" i="81"/>
  <c r="AF38" i="81"/>
  <c r="AG38" i="81"/>
  <c r="AH38" i="81"/>
  <c r="AI38" i="81"/>
  <c r="AJ38" i="81"/>
  <c r="AK38" i="81"/>
  <c r="AL38" i="81"/>
  <c r="AM38" i="81"/>
  <c r="AN38" i="81"/>
  <c r="AO38" i="81"/>
  <c r="AP38" i="81"/>
  <c r="AQ38" i="81"/>
  <c r="AR38" i="81"/>
  <c r="AS38" i="81"/>
  <c r="AT38" i="81"/>
  <c r="AU38" i="81"/>
  <c r="AV38" i="81"/>
  <c r="AW38" i="8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M39" i="81"/>
  <c r="AN39" i="81"/>
  <c r="AO39" i="81"/>
  <c r="AP39" i="81"/>
  <c r="AQ39" i="81"/>
  <c r="AR39" i="81"/>
  <c r="AS39" i="81"/>
  <c r="AT39" i="81"/>
  <c r="AU39" i="81"/>
  <c r="AV39" i="81"/>
  <c r="AW39" i="8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H40" i="81"/>
  <c r="BI40" i="81"/>
  <c r="BJ40" i="81"/>
  <c r="BK40" i="81"/>
  <c r="BL40" i="81"/>
  <c r="BM40" i="81"/>
  <c r="BN40" i="81"/>
  <c r="BO40" i="81"/>
  <c r="BP40" i="81"/>
  <c r="BO39" i="82" s="1"/>
  <c r="BQ40" i="81"/>
  <c r="BR40" i="81"/>
  <c r="BS40" i="81"/>
  <c r="BT40" i="81"/>
  <c r="BU40" i="81"/>
  <c r="BV40" i="81"/>
  <c r="BW40" i="8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M41" i="81"/>
  <c r="AN41" i="81"/>
  <c r="AO41" i="81"/>
  <c r="AP41" i="81"/>
  <c r="AQ41" i="81"/>
  <c r="AR41" i="81"/>
  <c r="AS41" i="81"/>
  <c r="AT41" i="81"/>
  <c r="AU41" i="81"/>
  <c r="AV41" i="81"/>
  <c r="AW41" i="81"/>
  <c r="AX41" i="81"/>
  <c r="AY41" i="81"/>
  <c r="AZ41" i="81"/>
  <c r="BA41" i="81"/>
  <c r="BB41" i="81"/>
  <c r="BC41" i="81"/>
  <c r="BD41" i="81"/>
  <c r="BH41" i="81"/>
  <c r="BI41" i="81"/>
  <c r="BJ41" i="81"/>
  <c r="BK41" i="81"/>
  <c r="BL41" i="81"/>
  <c r="BM41" i="81"/>
  <c r="BN41" i="81"/>
  <c r="BO41" i="81"/>
  <c r="BP41" i="81"/>
  <c r="BQ41" i="81"/>
  <c r="BR41" i="81"/>
  <c r="BS41" i="81"/>
  <c r="BT41" i="81"/>
  <c r="BU41" i="81"/>
  <c r="BV41" i="8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M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M43" i="81"/>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M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O43" i="82" s="1"/>
  <c r="BQ44" i="81"/>
  <c r="BR44" i="81"/>
  <c r="BS44" i="81"/>
  <c r="BT44" i="81"/>
  <c r="BU44" i="81"/>
  <c r="BV44" i="8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D45" i="81"/>
  <c r="AE45" i="81"/>
  <c r="AF45" i="81"/>
  <c r="AG45" i="81"/>
  <c r="AH45" i="81"/>
  <c r="AI45" i="81"/>
  <c r="AJ45" i="81"/>
  <c r="AK45" i="81"/>
  <c r="AL45" i="81"/>
  <c r="AM45" i="81"/>
  <c r="AN45" i="81"/>
  <c r="AO45" i="81"/>
  <c r="AP45" i="81"/>
  <c r="AQ45" i="81"/>
  <c r="AR45" i="81"/>
  <c r="AS45" i="81"/>
  <c r="AT45" i="81"/>
  <c r="AU45" i="81"/>
  <c r="AV45" i="81"/>
  <c r="AW45" i="81"/>
  <c r="AX45" i="81"/>
  <c r="AY45" i="81"/>
  <c r="AZ45" i="81"/>
  <c r="BA45" i="81"/>
  <c r="BB45" i="81"/>
  <c r="BC45" i="81"/>
  <c r="BD45" i="81"/>
  <c r="BH45" i="81"/>
  <c r="BI45" i="81"/>
  <c r="BJ45" i="81"/>
  <c r="BK45" i="81"/>
  <c r="BL45" i="81"/>
  <c r="BM45" i="81"/>
  <c r="BN45" i="81"/>
  <c r="BO45" i="81"/>
  <c r="BP45" i="81"/>
  <c r="BQ45" i="81"/>
  <c r="BR45" i="81"/>
  <c r="BS45" i="81"/>
  <c r="BT45" i="81"/>
  <c r="BU45" i="81"/>
  <c r="BV45" i="81"/>
  <c r="BW45" i="8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AB46" i="81"/>
  <c r="AC46" i="81"/>
  <c r="AD46" i="81"/>
  <c r="AE46" i="81"/>
  <c r="AF46" i="81"/>
  <c r="AG46" i="81"/>
  <c r="AH46" i="81"/>
  <c r="AI46" i="81"/>
  <c r="AJ46" i="81"/>
  <c r="AK46" i="81"/>
  <c r="AL46" i="81"/>
  <c r="AM46" i="81"/>
  <c r="AN46" i="81"/>
  <c r="AO46" i="81"/>
  <c r="AP46" i="81"/>
  <c r="AQ46" i="81"/>
  <c r="AR46" i="81"/>
  <c r="AS46" i="81"/>
  <c r="AT46" i="81"/>
  <c r="AU46" i="81"/>
  <c r="AV46" i="81"/>
  <c r="AW46" i="81"/>
  <c r="AX46" i="81"/>
  <c r="AY46" i="81"/>
  <c r="AZ46" i="81"/>
  <c r="BA46" i="81"/>
  <c r="BB46" i="81"/>
  <c r="BC46" i="81"/>
  <c r="BD46" i="81"/>
  <c r="BH46" i="81"/>
  <c r="BI46" i="81"/>
  <c r="BJ46" i="81"/>
  <c r="BK46" i="81"/>
  <c r="BL46" i="81"/>
  <c r="BM46" i="81"/>
  <c r="BN46" i="81"/>
  <c r="BO46" i="81"/>
  <c r="BP46" i="81"/>
  <c r="BQ46" i="81"/>
  <c r="BR46" i="81"/>
  <c r="BS46" i="81"/>
  <c r="BT46" i="81"/>
  <c r="BU46" i="81"/>
  <c r="BV46" i="81"/>
  <c r="BW46" i="8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D47" i="81"/>
  <c r="AE47" i="81"/>
  <c r="AF47" i="81"/>
  <c r="AG47" i="81"/>
  <c r="AH47" i="81"/>
  <c r="AI47" i="81"/>
  <c r="AJ47" i="81"/>
  <c r="AK47" i="81"/>
  <c r="AL47" i="81"/>
  <c r="AM47" i="81"/>
  <c r="AN47" i="81"/>
  <c r="AO47" i="81"/>
  <c r="AP47" i="81"/>
  <c r="AQ47" i="81"/>
  <c r="AR47" i="81"/>
  <c r="AS47" i="81"/>
  <c r="AT47" i="81"/>
  <c r="AU47" i="81"/>
  <c r="AV47" i="81"/>
  <c r="AW47" i="81"/>
  <c r="AX47" i="81"/>
  <c r="AY47" i="81"/>
  <c r="AZ47" i="81"/>
  <c r="BA47" i="81"/>
  <c r="BB47" i="81"/>
  <c r="BC47" i="81"/>
  <c r="BD47" i="81"/>
  <c r="BH47" i="81"/>
  <c r="BI47" i="81"/>
  <c r="BJ47" i="8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D48" i="81"/>
  <c r="AE48" i="81"/>
  <c r="AF48" i="81"/>
  <c r="AG48" i="81"/>
  <c r="AH48" i="81"/>
  <c r="AI48" i="81"/>
  <c r="AJ48" i="81"/>
  <c r="AK48" i="81"/>
  <c r="AL48" i="81"/>
  <c r="AM48" i="81"/>
  <c r="AN48" i="81"/>
  <c r="AO48" i="81"/>
  <c r="AP48" i="81"/>
  <c r="AQ48" i="81"/>
  <c r="AR48" i="81"/>
  <c r="AS48" i="81"/>
  <c r="AT48" i="81"/>
  <c r="AU48" i="81"/>
  <c r="AV48" i="81"/>
  <c r="AW48" i="81"/>
  <c r="AX48" i="81"/>
  <c r="AY48" i="81"/>
  <c r="AZ48" i="81"/>
  <c r="BA48" i="81"/>
  <c r="BB48" i="81"/>
  <c r="BC48" i="81"/>
  <c r="BD48" i="81"/>
  <c r="BH48" i="81"/>
  <c r="BI48" i="81"/>
  <c r="BJ48" i="81"/>
  <c r="BK48" i="81"/>
  <c r="BL48" i="81"/>
  <c r="BM48" i="81"/>
  <c r="BN48" i="81"/>
  <c r="BO48" i="81"/>
  <c r="BP48" i="81"/>
  <c r="BO47" i="82" s="1"/>
  <c r="BQ48" i="81"/>
  <c r="BR48" i="81"/>
  <c r="BS48" i="81"/>
  <c r="BT48" i="81"/>
  <c r="BU48" i="81"/>
  <c r="BV48" i="81"/>
  <c r="BW48" i="8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AB49" i="81"/>
  <c r="AC49" i="81"/>
  <c r="AD49" i="81"/>
  <c r="AE49" i="81"/>
  <c r="AF49" i="81"/>
  <c r="AG49" i="81"/>
  <c r="AH49" i="81"/>
  <c r="AI49" i="81"/>
  <c r="AJ49" i="81"/>
  <c r="AK49" i="81"/>
  <c r="AL49" i="81"/>
  <c r="AM49" i="81"/>
  <c r="AN49" i="81"/>
  <c r="AO49" i="81"/>
  <c r="AP49" i="81"/>
  <c r="AQ49" i="81"/>
  <c r="AR49" i="81"/>
  <c r="AS49" i="81"/>
  <c r="AT49" i="81"/>
  <c r="AU49" i="81"/>
  <c r="AV49" i="81"/>
  <c r="AW49" i="81"/>
  <c r="AX49" i="81"/>
  <c r="AY49" i="81"/>
  <c r="AZ49" i="81"/>
  <c r="BA49" i="81"/>
  <c r="BB49" i="81"/>
  <c r="BC49" i="81"/>
  <c r="BD49" i="81"/>
  <c r="BH49" i="81"/>
  <c r="BI49" i="81"/>
  <c r="BJ49" i="81"/>
  <c r="BK49" i="81"/>
  <c r="BL49" i="81"/>
  <c r="BM49" i="81"/>
  <c r="BN49" i="8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AB50" i="81"/>
  <c r="AC50" i="81"/>
  <c r="AD50" i="81"/>
  <c r="AE50" i="81"/>
  <c r="AF50" i="81"/>
  <c r="AG50" i="81"/>
  <c r="AH50" i="81"/>
  <c r="AI50" i="81"/>
  <c r="AJ50" i="81"/>
  <c r="AK50" i="81"/>
  <c r="AL50" i="81"/>
  <c r="AM50" i="81"/>
  <c r="AN50" i="81"/>
  <c r="AO50" i="81"/>
  <c r="AP50" i="81"/>
  <c r="AQ50" i="81"/>
  <c r="AR50" i="81"/>
  <c r="AS50" i="81"/>
  <c r="AT50" i="81"/>
  <c r="AU50" i="81"/>
  <c r="AV50" i="81"/>
  <c r="AW50" i="81"/>
  <c r="AX50" i="81"/>
  <c r="AY50" i="81"/>
  <c r="AZ50" i="81"/>
  <c r="BA50" i="81"/>
  <c r="BB50" i="81"/>
  <c r="BC50" i="81"/>
  <c r="BD50" i="81"/>
  <c r="BH50" i="81"/>
  <c r="BI50" i="81"/>
  <c r="BJ50" i="81"/>
  <c r="BK50" i="81"/>
  <c r="BL50" i="81"/>
  <c r="BM50" i="81"/>
  <c r="BN50" i="8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AB51" i="81"/>
  <c r="AC51" i="81"/>
  <c r="AD51" i="81"/>
  <c r="AE51" i="81"/>
  <c r="AF51" i="81"/>
  <c r="AG51" i="81"/>
  <c r="AH51" i="81"/>
  <c r="AI51" i="81"/>
  <c r="AJ51" i="81"/>
  <c r="AK51" i="81"/>
  <c r="AL51" i="81"/>
  <c r="AM51" i="81"/>
  <c r="AN51" i="81"/>
  <c r="AO51" i="81"/>
  <c r="AP51" i="81"/>
  <c r="AQ51" i="81"/>
  <c r="AR51" i="81"/>
  <c r="AS51" i="81"/>
  <c r="AT51" i="81"/>
  <c r="AU51" i="81"/>
  <c r="AV51" i="81"/>
  <c r="AW51" i="81"/>
  <c r="AX51" i="81"/>
  <c r="AY51" i="81"/>
  <c r="AZ51" i="81"/>
  <c r="BA51" i="81"/>
  <c r="BB51" i="81"/>
  <c r="BC51" i="81"/>
  <c r="BD51" i="81"/>
  <c r="BH51" i="81"/>
  <c r="BI51" i="81"/>
  <c r="BJ51" i="81"/>
  <c r="BK51" i="81"/>
  <c r="BL51" i="81"/>
  <c r="BM51" i="81"/>
  <c r="BN51" i="81"/>
  <c r="BO51" i="81"/>
  <c r="BP51" i="81"/>
  <c r="BQ51" i="81"/>
  <c r="BR51" i="81"/>
  <c r="BS51" i="81"/>
  <c r="BT51" i="81"/>
  <c r="BU51" i="81"/>
  <c r="BV51" i="81"/>
  <c r="BW51" i="81"/>
  <c r="BX51" i="81"/>
  <c r="BY51" i="8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M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O51" i="82" s="1"/>
  <c r="BQ52" i="81"/>
  <c r="BR52" i="81"/>
  <c r="BS52" i="81"/>
  <c r="BT52" i="81"/>
  <c r="BU52" i="81"/>
  <c r="BV52" i="8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M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M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M55" i="8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AB56" i="81"/>
  <c r="AC56" i="81"/>
  <c r="AD56" i="81"/>
  <c r="AE56" i="81"/>
  <c r="AF56" i="81"/>
  <c r="AG56" i="81"/>
  <c r="AH56" i="81"/>
  <c r="AI56" i="81"/>
  <c r="AJ56" i="81"/>
  <c r="AK56" i="81"/>
  <c r="AL56" i="81"/>
  <c r="AM56" i="81"/>
  <c r="AN56" i="81"/>
  <c r="AO56" i="81"/>
  <c r="AP56" i="81"/>
  <c r="AQ56" i="81"/>
  <c r="AR56" i="81"/>
  <c r="AS56" i="81"/>
  <c r="AT56" i="81"/>
  <c r="AU56" i="81"/>
  <c r="AV56" i="81"/>
  <c r="AW56" i="81"/>
  <c r="AX56" i="81"/>
  <c r="AY56" i="81"/>
  <c r="AZ56" i="81"/>
  <c r="BA56" i="81"/>
  <c r="BB56" i="81"/>
  <c r="BC56" i="81"/>
  <c r="BD56" i="81"/>
  <c r="BH56" i="81"/>
  <c r="BI56" i="81"/>
  <c r="BJ56" i="81"/>
  <c r="BK56" i="81"/>
  <c r="BL56" i="81"/>
  <c r="BM56" i="81"/>
  <c r="BN56" i="81"/>
  <c r="BO56" i="81"/>
  <c r="BP56" i="81"/>
  <c r="BO55" i="82" s="1"/>
  <c r="BQ56" i="81"/>
  <c r="BR56" i="81"/>
  <c r="BS56" i="81"/>
  <c r="BT56" i="81"/>
  <c r="BU56" i="81"/>
  <c r="BV56" i="81"/>
  <c r="BW56" i="8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Z57" i="81"/>
  <c r="AA57" i="81"/>
  <c r="AB57" i="81"/>
  <c r="AC57" i="81"/>
  <c r="AD57" i="81"/>
  <c r="AE57" i="81"/>
  <c r="AF57" i="81"/>
  <c r="AG57" i="81"/>
  <c r="AH57" i="81"/>
  <c r="AI57" i="81"/>
  <c r="AJ57" i="81"/>
  <c r="AK57" i="81"/>
  <c r="AL57" i="81"/>
  <c r="AM57" i="81"/>
  <c r="AN57" i="81"/>
  <c r="AO57" i="81"/>
  <c r="AP57" i="81"/>
  <c r="AQ57" i="81"/>
  <c r="AR57" i="81"/>
  <c r="AS57" i="81"/>
  <c r="AT57" i="81"/>
  <c r="AU57" i="81"/>
  <c r="AV57" i="81"/>
  <c r="AW57" i="81"/>
  <c r="AX57" i="81"/>
  <c r="AY57" i="81"/>
  <c r="AZ57" i="81"/>
  <c r="BA57" i="81"/>
  <c r="BB57" i="81"/>
  <c r="BC57" i="81"/>
  <c r="BD57" i="81"/>
  <c r="BH57" i="81"/>
  <c r="BI57" i="81"/>
  <c r="BJ57" i="81"/>
  <c r="BK57" i="81"/>
  <c r="BL57" i="81"/>
  <c r="BM57" i="81"/>
  <c r="BN57" i="81"/>
  <c r="BO57" i="81"/>
  <c r="BP57" i="81"/>
  <c r="BQ57" i="81"/>
  <c r="BR57" i="81"/>
  <c r="BS57" i="81"/>
  <c r="BT57" i="8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D58" i="81"/>
  <c r="AE58" i="81"/>
  <c r="AF58" i="81"/>
  <c r="AG58" i="81"/>
  <c r="AH58" i="81"/>
  <c r="AI58" i="81"/>
  <c r="AJ58" i="81"/>
  <c r="AK58" i="81"/>
  <c r="AL58" i="81"/>
  <c r="AM58" i="81"/>
  <c r="AN58" i="81"/>
  <c r="AO58" i="81"/>
  <c r="AP58" i="81"/>
  <c r="AQ58" i="81"/>
  <c r="AR58" i="81"/>
  <c r="AS58" i="81"/>
  <c r="AT58" i="81"/>
  <c r="AU58" i="81"/>
  <c r="AV58" i="81"/>
  <c r="AW58" i="81"/>
  <c r="AX58" i="81"/>
  <c r="AY58" i="81"/>
  <c r="AZ58" i="81"/>
  <c r="BA58" i="81"/>
  <c r="BB58" i="81"/>
  <c r="BC58" i="81"/>
  <c r="BD58" i="81"/>
  <c r="BH58" i="81"/>
  <c r="BI58" i="81"/>
  <c r="BJ58" i="81"/>
  <c r="BK58" i="81"/>
  <c r="BL58" i="81"/>
  <c r="BM58" i="81"/>
  <c r="BN58" i="81"/>
  <c r="BO58" i="81"/>
  <c r="BP58" i="81"/>
  <c r="BQ58" i="81"/>
  <c r="BR58" i="81"/>
  <c r="BS58" i="81"/>
  <c r="BT58" i="81"/>
  <c r="BU58" i="81"/>
  <c r="BV58" i="81"/>
  <c r="BW58" i="8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M59" i="81"/>
  <c r="AN59" i="81"/>
  <c r="AO59" i="81"/>
  <c r="AP59" i="81"/>
  <c r="AQ59" i="8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M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O59" i="82" s="1"/>
  <c r="BQ60" i="81"/>
  <c r="BR60" i="81"/>
  <c r="BS60" i="81"/>
  <c r="BT60" i="81"/>
  <c r="BU60" i="81"/>
  <c r="BV60" i="8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D61" i="81"/>
  <c r="AE61" i="81"/>
  <c r="AF61" i="81"/>
  <c r="AG61" i="81"/>
  <c r="AH61" i="81"/>
  <c r="AI61" i="81"/>
  <c r="AJ61" i="81"/>
  <c r="AK61" i="81"/>
  <c r="AL61" i="81"/>
  <c r="AM61" i="81"/>
  <c r="AN61" i="81"/>
  <c r="AO61" i="81"/>
  <c r="AP61" i="81"/>
  <c r="AQ61" i="81"/>
  <c r="AR61" i="81"/>
  <c r="AS61" i="81"/>
  <c r="AT61" i="81"/>
  <c r="AU61" i="81"/>
  <c r="AV61" i="81"/>
  <c r="AW61" i="81"/>
  <c r="AX61" i="81"/>
  <c r="AY61" i="81"/>
  <c r="AZ61" i="81"/>
  <c r="BA61" i="81"/>
  <c r="BB61" i="81"/>
  <c r="BC61" i="81"/>
  <c r="BD61" i="81"/>
  <c r="BH61" i="81"/>
  <c r="BI61" i="81"/>
  <c r="BJ61" i="81"/>
  <c r="BK61" i="81"/>
  <c r="BL61" i="81"/>
  <c r="BM61" i="81"/>
  <c r="BN61" i="8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D62" i="81"/>
  <c r="AE62" i="81"/>
  <c r="AF62" i="81"/>
  <c r="AG62" i="81"/>
  <c r="AH62" i="81"/>
  <c r="AI62" i="81"/>
  <c r="AJ62" i="81"/>
  <c r="AK62" i="81"/>
  <c r="AL62" i="81"/>
  <c r="AM62" i="81"/>
  <c r="AN62" i="81"/>
  <c r="AO62" i="81"/>
  <c r="AP62" i="81"/>
  <c r="AQ62" i="81"/>
  <c r="AR62" i="81"/>
  <c r="AS62" i="81"/>
  <c r="AT62" i="81"/>
  <c r="AU62" i="81"/>
  <c r="AV62" i="81"/>
  <c r="AW62" i="81"/>
  <c r="AX62" i="81"/>
  <c r="AY62" i="81"/>
  <c r="AZ62" i="81"/>
  <c r="BA62" i="81"/>
  <c r="BB62" i="81"/>
  <c r="BC62" i="81"/>
  <c r="BD62" i="81"/>
  <c r="BH62" i="81"/>
  <c r="BI62" i="81"/>
  <c r="BJ62" i="81"/>
  <c r="BK62" i="81"/>
  <c r="BL62" i="81"/>
  <c r="BM62" i="81"/>
  <c r="BN62" i="8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D63" i="81"/>
  <c r="AE63" i="81"/>
  <c r="AF63" i="81"/>
  <c r="AG63" i="81"/>
  <c r="AH63" i="81"/>
  <c r="AI63" i="81"/>
  <c r="AJ63" i="81"/>
  <c r="AK63" i="81"/>
  <c r="AL63" i="81"/>
  <c r="AM63" i="81"/>
  <c r="AN63" i="81"/>
  <c r="AO63" i="81"/>
  <c r="AP63" i="81"/>
  <c r="AQ63" i="81"/>
  <c r="AR63" i="81"/>
  <c r="AS63" i="81"/>
  <c r="AT63" i="81"/>
  <c r="AU63" i="81"/>
  <c r="AV63" i="81"/>
  <c r="AW63" i="81"/>
  <c r="AX63" i="81"/>
  <c r="AY63" i="81"/>
  <c r="AZ63" i="81"/>
  <c r="BA63" i="81"/>
  <c r="BB63" i="81"/>
  <c r="BC63" i="81"/>
  <c r="BD63" i="81"/>
  <c r="BH63" i="81"/>
  <c r="BI63" i="81"/>
  <c r="BJ63" i="81"/>
  <c r="BK63" i="81"/>
  <c r="BL63" i="81"/>
  <c r="BM63" i="81"/>
  <c r="BN63" i="8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D64" i="81"/>
  <c r="AE64" i="81"/>
  <c r="AF64" i="81"/>
  <c r="AG64" i="81"/>
  <c r="AH64" i="81"/>
  <c r="AI64" i="81"/>
  <c r="AJ64" i="81"/>
  <c r="AK64" i="81"/>
  <c r="AL64" i="81"/>
  <c r="AM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O63" i="82" s="1"/>
  <c r="BQ64" i="81"/>
  <c r="BR64" i="81"/>
  <c r="BS64" i="81"/>
  <c r="BT64" i="81"/>
  <c r="BU64" i="81"/>
  <c r="BV64" i="81"/>
  <c r="BW64" i="8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M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AB66" i="81"/>
  <c r="AC66" i="81"/>
  <c r="AD66" i="81"/>
  <c r="AE66" i="81"/>
  <c r="AF66" i="81"/>
  <c r="AG66" i="81"/>
  <c r="AH66" i="81"/>
  <c r="AI66" i="81"/>
  <c r="AJ66" i="81"/>
  <c r="AK66" i="81"/>
  <c r="AL66" i="81"/>
  <c r="AM66" i="8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D67" i="81"/>
  <c r="AE67" i="81"/>
  <c r="AF67" i="81"/>
  <c r="AG67" i="81"/>
  <c r="AH67" i="81"/>
  <c r="AI67" i="81"/>
  <c r="AJ67" i="81"/>
  <c r="AK67" i="81"/>
  <c r="AL67" i="81"/>
  <c r="AM67" i="81"/>
  <c r="AN67" i="81"/>
  <c r="AO67" i="81"/>
  <c r="AP67" i="81"/>
  <c r="AQ67" i="81"/>
  <c r="AR67" i="81"/>
  <c r="AS67" i="81"/>
  <c r="AT67" i="81"/>
  <c r="AU67" i="81"/>
  <c r="AV67" i="81"/>
  <c r="AW67" i="81"/>
  <c r="AX67" i="81"/>
  <c r="AY67" i="81"/>
  <c r="AZ67" i="81"/>
  <c r="BA67" i="81"/>
  <c r="BB67" i="81"/>
  <c r="BC67" i="81"/>
  <c r="BD67" i="81"/>
  <c r="BH67" i="81"/>
  <c r="BI67" i="81"/>
  <c r="BJ67" i="81"/>
  <c r="BK67" i="81"/>
  <c r="BL67" i="81"/>
  <c r="BM67" i="81"/>
  <c r="BN67" i="8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M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O67" i="82" s="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D69" i="81"/>
  <c r="AE69" i="81"/>
  <c r="AF69" i="81"/>
  <c r="AG69" i="81"/>
  <c r="AH69" i="81"/>
  <c r="AI69" i="81"/>
  <c r="AJ69" i="81"/>
  <c r="AK69" i="81"/>
  <c r="AL69" i="81"/>
  <c r="AM69" i="81"/>
  <c r="AN69" i="81"/>
  <c r="AO69" i="81"/>
  <c r="AP69" i="81"/>
  <c r="AQ69" i="81"/>
  <c r="AR69" i="81"/>
  <c r="AS69" i="81"/>
  <c r="AT69" i="81"/>
  <c r="AU69" i="81"/>
  <c r="AV69" i="81"/>
  <c r="AW69" i="81"/>
  <c r="AX69" i="8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AB70" i="81"/>
  <c r="AC70" i="81"/>
  <c r="AD70" i="81"/>
  <c r="AE70" i="81"/>
  <c r="AF70" i="81"/>
  <c r="AG70" i="81"/>
  <c r="AH70" i="81"/>
  <c r="AI70" i="81"/>
  <c r="AJ70" i="81"/>
  <c r="AK70" i="81"/>
  <c r="AL70" i="81"/>
  <c r="AM70" i="81"/>
  <c r="AN70" i="81"/>
  <c r="AO70" i="81"/>
  <c r="AP70" i="81"/>
  <c r="AQ70" i="81"/>
  <c r="AR70" i="81"/>
  <c r="AS70" i="81"/>
  <c r="AT70" i="81"/>
  <c r="AU70" i="81"/>
  <c r="AV70" i="81"/>
  <c r="AW70" i="81"/>
  <c r="AX70" i="81"/>
  <c r="AY70" i="81"/>
  <c r="AZ70" i="81"/>
  <c r="BA70" i="81"/>
  <c r="BB70" i="81"/>
  <c r="BC70" i="81"/>
  <c r="BD70" i="81"/>
  <c r="BH70" i="81"/>
  <c r="BI70" i="81"/>
  <c r="BJ70" i="81"/>
  <c r="BK70" i="81"/>
  <c r="BL70" i="81"/>
  <c r="BM70" i="81"/>
  <c r="BN70" i="81"/>
  <c r="BO70" i="81"/>
  <c r="BP70" i="81"/>
  <c r="BQ70" i="81"/>
  <c r="BR70" i="81"/>
  <c r="BS70" i="81"/>
  <c r="BT70" i="81"/>
  <c r="BU70" i="81"/>
  <c r="BV70" i="81"/>
  <c r="BW70" i="8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M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M72" i="81"/>
  <c r="AN72" i="81"/>
  <c r="AO72" i="81"/>
  <c r="AP72" i="81"/>
  <c r="AQ72" i="81"/>
  <c r="AR72" i="81"/>
  <c r="AS72" i="81"/>
  <c r="AT72" i="81"/>
  <c r="AU72" i="81"/>
  <c r="AV72" i="81"/>
  <c r="AW72" i="81"/>
  <c r="AX72" i="81"/>
  <c r="AY72" i="81"/>
  <c r="AZ72" i="81"/>
  <c r="BA72" i="81"/>
  <c r="BB72" i="81"/>
  <c r="BC72" i="81"/>
  <c r="BD72" i="81"/>
  <c r="BH72" i="81"/>
  <c r="BI72" i="81"/>
  <c r="BJ72" i="81"/>
  <c r="BK72" i="81"/>
  <c r="BL72" i="81"/>
  <c r="BM72" i="81"/>
  <c r="BN72" i="81"/>
  <c r="BO72" i="81"/>
  <c r="BP72" i="81"/>
  <c r="BO71" i="82" s="1"/>
  <c r="BQ72" i="81"/>
  <c r="BR72" i="81"/>
  <c r="BS72" i="81"/>
  <c r="BT72" i="81"/>
  <c r="BU72" i="81"/>
  <c r="BV72" i="81"/>
  <c r="BW72" i="8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AB73" i="81"/>
  <c r="AC73" i="81"/>
  <c r="AD73" i="81"/>
  <c r="AE73" i="81"/>
  <c r="AF73" i="81"/>
  <c r="AG73" i="81"/>
  <c r="AH73" i="81"/>
  <c r="AI73" i="81"/>
  <c r="AJ73" i="81"/>
  <c r="AK73" i="81"/>
  <c r="AL73" i="81"/>
  <c r="AM73" i="81"/>
  <c r="AN73" i="81"/>
  <c r="AO73" i="81"/>
  <c r="AP73" i="81"/>
  <c r="AQ73" i="81"/>
  <c r="AR73" i="81"/>
  <c r="AS73" i="81"/>
  <c r="AT73" i="81"/>
  <c r="AU73" i="81"/>
  <c r="AV73" i="81"/>
  <c r="AW73" i="81"/>
  <c r="AX73" i="81"/>
  <c r="AY73" i="81"/>
  <c r="AZ73" i="81"/>
  <c r="BA73" i="81"/>
  <c r="BB73" i="81"/>
  <c r="BC73" i="81"/>
  <c r="BD73" i="81"/>
  <c r="BH73" i="81"/>
  <c r="BI73" i="81"/>
  <c r="BJ73" i="81"/>
  <c r="BK73" i="81"/>
  <c r="BL73" i="81"/>
  <c r="BM73" i="81"/>
  <c r="BN73" i="81"/>
  <c r="BO73" i="81"/>
  <c r="BP73" i="81"/>
  <c r="BQ73" i="81"/>
  <c r="BR73" i="81"/>
  <c r="BS73" i="81"/>
  <c r="BT73" i="81"/>
  <c r="BU73" i="81"/>
  <c r="BV73" i="8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M74" i="81"/>
  <c r="AN74" i="81"/>
  <c r="AO74" i="81"/>
  <c r="AP74" i="81"/>
  <c r="AQ74" i="81"/>
  <c r="AR74" i="81"/>
  <c r="AS74" i="81"/>
  <c r="AT74" i="81"/>
  <c r="AU74" i="81"/>
  <c r="AV74" i="81"/>
  <c r="AW74" i="81"/>
  <c r="AX74" i="81"/>
  <c r="AY74" i="81"/>
  <c r="AZ74" i="81"/>
  <c r="BA74" i="81"/>
  <c r="BB74" i="81"/>
  <c r="BC74" i="81"/>
  <c r="BD74" i="81"/>
  <c r="BH74" i="81"/>
  <c r="BI74" i="81"/>
  <c r="BJ74" i="8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M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M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O75" i="82" s="1"/>
  <c r="BQ76" i="81"/>
  <c r="BR76" i="81"/>
  <c r="BS76" i="81"/>
  <c r="BT76" i="81"/>
  <c r="BU76" i="81"/>
  <c r="BV76" i="8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D77" i="81"/>
  <c r="AE77" i="81"/>
  <c r="AF77" i="81"/>
  <c r="AG77" i="81"/>
  <c r="AH77" i="81"/>
  <c r="AI77" i="81"/>
  <c r="AJ77" i="81"/>
  <c r="AK77" i="81"/>
  <c r="AL77" i="81"/>
  <c r="AM77" i="81"/>
  <c r="AN77" i="81"/>
  <c r="AO77" i="81"/>
  <c r="AP77" i="81"/>
  <c r="AQ77" i="81"/>
  <c r="AR77" i="81"/>
  <c r="AS77" i="81"/>
  <c r="AT77" i="81"/>
  <c r="AU77" i="81"/>
  <c r="AV77" i="81"/>
  <c r="AW77" i="81"/>
  <c r="AX77" i="8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AB78" i="81"/>
  <c r="AC78" i="81"/>
  <c r="AD78" i="81"/>
  <c r="AE78" i="81"/>
  <c r="AF78" i="81"/>
  <c r="AG78" i="81"/>
  <c r="AH78" i="81"/>
  <c r="AI78" i="81"/>
  <c r="AJ78" i="81"/>
  <c r="AK78" i="81"/>
  <c r="AL78" i="81"/>
  <c r="AM78" i="81"/>
  <c r="AN78" i="81"/>
  <c r="AO78" i="81"/>
  <c r="AP78" i="81"/>
  <c r="AQ78" i="81"/>
  <c r="AR78" i="81"/>
  <c r="AS78" i="81"/>
  <c r="AT78" i="81"/>
  <c r="AU78" i="81"/>
  <c r="AV78" i="81"/>
  <c r="AW78" i="81"/>
  <c r="AX78" i="81"/>
  <c r="AY78" i="81"/>
  <c r="AZ78" i="81"/>
  <c r="BA78" i="81"/>
  <c r="BB78" i="81"/>
  <c r="BC78" i="81"/>
  <c r="BD78" i="81"/>
  <c r="BH78" i="81"/>
  <c r="BI78" i="81"/>
  <c r="BJ78" i="81"/>
  <c r="BK78" i="81"/>
  <c r="BL78" i="81"/>
  <c r="BM78" i="81"/>
  <c r="BN78" i="8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M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M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O79" i="82" s="1"/>
  <c r="BQ80" i="81"/>
  <c r="BR80" i="81"/>
  <c r="BS80" i="81"/>
  <c r="BT80" i="81"/>
  <c r="BU80" i="81"/>
  <c r="BV80" i="81"/>
  <c r="BW80" i="8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D81" i="81"/>
  <c r="AE81" i="81"/>
  <c r="AF81" i="81"/>
  <c r="AG81" i="81"/>
  <c r="AH81" i="81"/>
  <c r="AI81" i="81"/>
  <c r="AJ81" i="81"/>
  <c r="AK81" i="81"/>
  <c r="AL81" i="81"/>
  <c r="AM81" i="81"/>
  <c r="AN81" i="81"/>
  <c r="AO81" i="81"/>
  <c r="AP81" i="81"/>
  <c r="AQ81" i="81"/>
  <c r="AR81" i="81"/>
  <c r="AS81" i="81"/>
  <c r="AT81" i="8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AB82" i="81"/>
  <c r="AC82" i="81"/>
  <c r="AD82" i="81"/>
  <c r="AE82" i="81"/>
  <c r="AF82" i="81"/>
  <c r="AG82" i="81"/>
  <c r="AH82" i="81"/>
  <c r="AI82" i="81"/>
  <c r="AJ82" i="81"/>
  <c r="AK82" i="81"/>
  <c r="AL82" i="81"/>
  <c r="AM82" i="81"/>
  <c r="AN82" i="81"/>
  <c r="AO82" i="81"/>
  <c r="AP82" i="81"/>
  <c r="AQ82" i="81"/>
  <c r="AR82" i="81"/>
  <c r="AS82" i="81"/>
  <c r="AT82" i="81"/>
  <c r="AU82" i="81"/>
  <c r="AV82" i="81"/>
  <c r="AW82" i="8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D83" i="81"/>
  <c r="AE83" i="81"/>
  <c r="AF83" i="81"/>
  <c r="AG83" i="81"/>
  <c r="AH83" i="81"/>
  <c r="AI83" i="81"/>
  <c r="AJ83" i="81"/>
  <c r="AK83" i="81"/>
  <c r="AL83" i="81"/>
  <c r="AM83" i="81"/>
  <c r="AN83" i="81"/>
  <c r="AO83" i="81"/>
  <c r="AP83" i="81"/>
  <c r="AQ83" i="81"/>
  <c r="AR83" i="81"/>
  <c r="AS83" i="81"/>
  <c r="AT83" i="81"/>
  <c r="AU83" i="81"/>
  <c r="AV83" i="81"/>
  <c r="AW83" i="81"/>
  <c r="AX83" i="81"/>
  <c r="AY83" i="81"/>
  <c r="AZ83" i="81"/>
  <c r="BA83" i="81"/>
  <c r="BB83" i="81"/>
  <c r="BC83" i="81"/>
  <c r="BD83" i="81"/>
  <c r="BH83" i="81"/>
  <c r="BI83" i="81"/>
  <c r="BJ83" i="81"/>
  <c r="BK83" i="81"/>
  <c r="BL83" i="81"/>
  <c r="BM83" i="81"/>
  <c r="BN83" i="81"/>
  <c r="BO83" i="81"/>
  <c r="BP83" i="81"/>
  <c r="BQ83" i="81"/>
  <c r="BR83" i="81"/>
  <c r="BS83" i="81"/>
  <c r="BT83" i="81"/>
  <c r="BU83" i="81"/>
  <c r="BV83" i="8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D84" i="81"/>
  <c r="AE84" i="81"/>
  <c r="AF84" i="81"/>
  <c r="AG84" i="81"/>
  <c r="AH84" i="81"/>
  <c r="AI84" i="81"/>
  <c r="AJ84" i="81"/>
  <c r="AK84" i="81"/>
  <c r="AL84" i="81"/>
  <c r="AM84" i="81"/>
  <c r="AN84" i="81"/>
  <c r="AO84" i="81"/>
  <c r="AP84" i="81"/>
  <c r="AQ84" i="81"/>
  <c r="AR84" i="81"/>
  <c r="AS84" i="81"/>
  <c r="AT84" i="81"/>
  <c r="AU84" i="81"/>
  <c r="AV84" i="81"/>
  <c r="AW84" i="81"/>
  <c r="AX84" i="81"/>
  <c r="AY84" i="81"/>
  <c r="AZ84" i="81"/>
  <c r="BA84" i="81"/>
  <c r="BB84" i="81"/>
  <c r="BC84" i="81"/>
  <c r="BD84" i="81"/>
  <c r="BH84" i="81"/>
  <c r="BI84" i="81"/>
  <c r="BJ84" i="81"/>
  <c r="BK84" i="81"/>
  <c r="BL84" i="81"/>
  <c r="BM84" i="81"/>
  <c r="BN84" i="81"/>
  <c r="BO84" i="81"/>
  <c r="BP84" i="81"/>
  <c r="BO83" i="82" s="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D85" i="81"/>
  <c r="AE85" i="81"/>
  <c r="AF85" i="81"/>
  <c r="AG85" i="81"/>
  <c r="AH85" i="81"/>
  <c r="AI85" i="81"/>
  <c r="AJ85" i="81"/>
  <c r="AK85" i="81"/>
  <c r="AL85" i="81"/>
  <c r="AM85" i="81"/>
  <c r="AN85" i="81"/>
  <c r="AO85" i="81"/>
  <c r="AP85" i="81"/>
  <c r="AQ85" i="81"/>
  <c r="AR85" i="81"/>
  <c r="AS85" i="81"/>
  <c r="AT85" i="81"/>
  <c r="AU85" i="81"/>
  <c r="AV85" i="81"/>
  <c r="AW85" i="81"/>
  <c r="AX85" i="8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M86" i="81"/>
  <c r="AN86" i="81"/>
  <c r="AO86" i="81"/>
  <c r="AP86" i="81"/>
  <c r="AQ86" i="81"/>
  <c r="AR86" i="81"/>
  <c r="AS86" i="81"/>
  <c r="AT86" i="81"/>
  <c r="AU86" i="81"/>
  <c r="AV86" i="81"/>
  <c r="AW86" i="81"/>
  <c r="AX86" i="81"/>
  <c r="AY86" i="81"/>
  <c r="AZ86" i="81"/>
  <c r="BA86" i="81"/>
  <c r="BB86" i="81"/>
  <c r="BC86" i="81"/>
  <c r="BD86" i="81"/>
  <c r="BH86" i="81"/>
  <c r="BI86" i="81"/>
  <c r="BJ86" i="81"/>
  <c r="BK86" i="81"/>
  <c r="BL86" i="81"/>
  <c r="BM86" i="81"/>
  <c r="BN86" i="81"/>
  <c r="BO86" i="81"/>
  <c r="BP86" i="81"/>
  <c r="BQ86" i="81"/>
  <c r="BR86" i="81"/>
  <c r="BS86" i="81"/>
  <c r="BT86" i="81"/>
  <c r="BU86" i="81"/>
  <c r="BV86" i="81"/>
  <c r="BW86" i="8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D87" i="81"/>
  <c r="AE87" i="81"/>
  <c r="AF87" i="81"/>
  <c r="AG87" i="81"/>
  <c r="AH87" i="81"/>
  <c r="AI87" i="81"/>
  <c r="AJ87" i="81"/>
  <c r="AK87" i="81"/>
  <c r="AL87" i="81"/>
  <c r="AM87" i="81"/>
  <c r="AN87" i="81"/>
  <c r="AO87" i="81"/>
  <c r="AP87" i="81"/>
  <c r="AQ87" i="81"/>
  <c r="AR87" i="81"/>
  <c r="AS87" i="81"/>
  <c r="AT87" i="81"/>
  <c r="AU87" i="81"/>
  <c r="AV87" i="81"/>
  <c r="AW87" i="81"/>
  <c r="AX87" i="81"/>
  <c r="AY87" i="81"/>
  <c r="AZ87" i="81"/>
  <c r="BA87" i="81"/>
  <c r="BB87" i="81"/>
  <c r="BC87" i="81"/>
  <c r="BD87" i="81"/>
  <c r="BH87" i="81"/>
  <c r="BI87" i="81"/>
  <c r="BJ87" i="81"/>
  <c r="BK87" i="81"/>
  <c r="BL87" i="81"/>
  <c r="BM87" i="81"/>
  <c r="BN87" i="8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D88" i="81"/>
  <c r="AE88" i="81"/>
  <c r="AF88" i="81"/>
  <c r="AG88" i="81"/>
  <c r="AH88" i="81"/>
  <c r="AI88" i="81"/>
  <c r="AJ88" i="81"/>
  <c r="AK88" i="81"/>
  <c r="AL88" i="81"/>
  <c r="AM88" i="81"/>
  <c r="AN88" i="81"/>
  <c r="AO88" i="81"/>
  <c r="AP88" i="81"/>
  <c r="AQ88" i="81"/>
  <c r="AR88" i="81"/>
  <c r="AS88" i="81"/>
  <c r="AT88" i="81"/>
  <c r="AU88" i="81"/>
  <c r="AV88" i="81"/>
  <c r="AW88" i="81"/>
  <c r="AX88" i="81"/>
  <c r="AY88" i="81"/>
  <c r="AZ88" i="81"/>
  <c r="BA88" i="81"/>
  <c r="BB88" i="81"/>
  <c r="BC88" i="81"/>
  <c r="BD88" i="81"/>
  <c r="BH88" i="81"/>
  <c r="BI88" i="81"/>
  <c r="BJ88" i="81"/>
  <c r="BK88" i="81"/>
  <c r="BL88" i="81"/>
  <c r="BM88" i="81"/>
  <c r="BN88" i="81"/>
  <c r="BO88" i="81"/>
  <c r="BP88" i="81"/>
  <c r="BO87" i="82" s="1"/>
  <c r="BQ88" i="81"/>
  <c r="BR88" i="81"/>
  <c r="BS88" i="81"/>
  <c r="BT88" i="81"/>
  <c r="BU88" i="81"/>
  <c r="BV88" i="81"/>
  <c r="BW88" i="8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G89" i="81"/>
  <c r="AH89" i="81"/>
  <c r="AI89" i="81"/>
  <c r="AJ89" i="81"/>
  <c r="AK89" i="81"/>
  <c r="AL89" i="81"/>
  <c r="AM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M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AB91" i="81"/>
  <c r="AC91" i="81"/>
  <c r="AD91" i="81"/>
  <c r="AE91" i="81"/>
  <c r="AF91" i="81"/>
  <c r="AG91" i="81"/>
  <c r="AH91" i="81"/>
  <c r="AI91" i="81"/>
  <c r="AJ91" i="81"/>
  <c r="AK91" i="81"/>
  <c r="AL91" i="81"/>
  <c r="AM91" i="81"/>
  <c r="AN91" i="81"/>
  <c r="AO91" i="81"/>
  <c r="AP91" i="81"/>
  <c r="AQ91" i="81"/>
  <c r="AR91" i="81"/>
  <c r="AS91" i="81"/>
  <c r="AT91" i="81"/>
  <c r="AU91" i="81"/>
  <c r="AV91" i="81"/>
  <c r="AW91" i="81"/>
  <c r="AX91" i="81"/>
  <c r="AY91" i="81"/>
  <c r="AZ91" i="81"/>
  <c r="BA91" i="81"/>
  <c r="BB91" i="81"/>
  <c r="BC91" i="81"/>
  <c r="BD91" i="81"/>
  <c r="BH91" i="81"/>
  <c r="BI91" i="81"/>
  <c r="BJ91" i="81"/>
  <c r="BK91" i="81"/>
  <c r="BL91" i="81"/>
  <c r="BM91" i="81"/>
  <c r="BN91" i="8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D92" i="81"/>
  <c r="AE92" i="81"/>
  <c r="AF92" i="81"/>
  <c r="AG92" i="81"/>
  <c r="AH92" i="81"/>
  <c r="AI92" i="81"/>
  <c r="AJ92" i="81"/>
  <c r="AK92" i="81"/>
  <c r="AL92" i="81"/>
  <c r="AM92" i="81"/>
  <c r="AN92" i="81"/>
  <c r="AO92" i="81"/>
  <c r="AP92" i="81"/>
  <c r="AQ92" i="81"/>
  <c r="AR92" i="81"/>
  <c r="AS92" i="81"/>
  <c r="AT92" i="81"/>
  <c r="AU92" i="81"/>
  <c r="AV92" i="81"/>
  <c r="AW92" i="81"/>
  <c r="AX92" i="81"/>
  <c r="AY92" i="81"/>
  <c r="AZ92" i="81"/>
  <c r="BA92" i="81"/>
  <c r="BB92" i="81"/>
  <c r="BC92" i="81"/>
  <c r="BD92" i="81"/>
  <c r="BH92" i="81"/>
  <c r="BI92" i="81"/>
  <c r="BJ92" i="81"/>
  <c r="BK92" i="81"/>
  <c r="BL92" i="81"/>
  <c r="BM92" i="81"/>
  <c r="BN92" i="81"/>
  <c r="BO92" i="81"/>
  <c r="BP92" i="81"/>
  <c r="BO91" i="82" s="1"/>
  <c r="BQ92" i="81"/>
  <c r="BR92" i="81"/>
  <c r="BS92" i="81"/>
  <c r="BT92" i="81"/>
  <c r="BU92" i="81"/>
  <c r="BV92" i="81"/>
  <c r="BW92" i="81"/>
  <c r="BX92" i="8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AB93" i="81"/>
  <c r="AC93" i="81"/>
  <c r="AD93" i="81"/>
  <c r="AE93" i="81"/>
  <c r="AF93" i="81"/>
  <c r="AG93" i="81"/>
  <c r="AH93" i="81"/>
  <c r="AI93" i="81"/>
  <c r="AJ93" i="81"/>
  <c r="AK93" i="81"/>
  <c r="AL93" i="81"/>
  <c r="AM93" i="81"/>
  <c r="AN93" i="81"/>
  <c r="AO93" i="81"/>
  <c r="AP93" i="81"/>
  <c r="AQ93" i="81"/>
  <c r="AR93" i="81"/>
  <c r="AS93" i="81"/>
  <c r="AT93" i="81"/>
  <c r="AU93" i="81"/>
  <c r="AV93" i="81"/>
  <c r="AW93" i="8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AB94" i="81"/>
  <c r="AC94" i="81"/>
  <c r="AD94" i="81"/>
  <c r="AE94" i="81"/>
  <c r="AF94" i="81"/>
  <c r="AG94" i="81"/>
  <c r="AH94" i="81"/>
  <c r="AI94" i="81"/>
  <c r="AJ94" i="81"/>
  <c r="AK94" i="81"/>
  <c r="AL94" i="81"/>
  <c r="AM94" i="81"/>
  <c r="AN94" i="81"/>
  <c r="AO94" i="81"/>
  <c r="AP94" i="81"/>
  <c r="AQ94" i="81"/>
  <c r="AR94" i="81"/>
  <c r="AS94" i="81"/>
  <c r="AT94" i="81"/>
  <c r="AU94" i="81"/>
  <c r="AV94" i="81"/>
  <c r="AW94" i="81"/>
  <c r="AX94" i="81"/>
  <c r="AY94" i="81"/>
  <c r="AZ94" i="81"/>
  <c r="BA94" i="81"/>
  <c r="BB94" i="81"/>
  <c r="BC94" i="81"/>
  <c r="BD94" i="81"/>
  <c r="BH94" i="81"/>
  <c r="BI94" i="81"/>
  <c r="BJ94" i="8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M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AB96" i="81"/>
  <c r="AC96" i="81"/>
  <c r="AD96" i="81"/>
  <c r="AE96" i="81"/>
  <c r="AF96" i="81"/>
  <c r="AG96" i="81"/>
  <c r="AH96" i="81"/>
  <c r="AI96" i="81"/>
  <c r="AJ96" i="81"/>
  <c r="AK96" i="81"/>
  <c r="AL96" i="81"/>
  <c r="AM96" i="81"/>
  <c r="AN96" i="81"/>
  <c r="AO96" i="81"/>
  <c r="AP96" i="81"/>
  <c r="AQ96" i="81"/>
  <c r="AR96" i="81"/>
  <c r="AS96" i="81"/>
  <c r="AT96" i="81"/>
  <c r="AU96" i="81"/>
  <c r="AV96" i="81"/>
  <c r="AW96" i="81"/>
  <c r="AX96" i="81"/>
  <c r="AY96" i="81"/>
  <c r="AZ96" i="81"/>
  <c r="BA96" i="81"/>
  <c r="BB96" i="81"/>
  <c r="BC96" i="81"/>
  <c r="BD96" i="81"/>
  <c r="BH96" i="81"/>
  <c r="BI96" i="81"/>
  <c r="BJ96" i="81"/>
  <c r="BK96" i="81"/>
  <c r="BL96" i="81"/>
  <c r="BM96" i="81"/>
  <c r="BN96" i="81"/>
  <c r="BO96" i="81"/>
  <c r="BP96" i="81"/>
  <c r="BO95" i="82" s="1"/>
  <c r="BQ96" i="81"/>
  <c r="BR96" i="81"/>
  <c r="BS96" i="81"/>
  <c r="BT96" i="81"/>
  <c r="BU96" i="81"/>
  <c r="BV96" i="8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D97" i="81"/>
  <c r="AE97" i="81"/>
  <c r="AF97" i="81"/>
  <c r="AG97" i="81"/>
  <c r="AH97" i="81"/>
  <c r="AI97" i="81"/>
  <c r="AJ97" i="81"/>
  <c r="AK97" i="81"/>
  <c r="AL97" i="81"/>
  <c r="AM97" i="81"/>
  <c r="AN97" i="81"/>
  <c r="AO97" i="81"/>
  <c r="AP97" i="81"/>
  <c r="AQ97" i="81"/>
  <c r="AR97" i="81"/>
  <c r="AS97" i="81"/>
  <c r="AT97" i="81"/>
  <c r="AU97" i="81"/>
  <c r="AV97" i="81"/>
  <c r="AW97" i="81"/>
  <c r="AX97" i="81"/>
  <c r="AY97" i="81"/>
  <c r="AZ97" i="81"/>
  <c r="BA97" i="81"/>
  <c r="BB97" i="81"/>
  <c r="BC97" i="81"/>
  <c r="BD97" i="81"/>
  <c r="BH97" i="81"/>
  <c r="BI97" i="81"/>
  <c r="BJ97" i="8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AB98" i="81"/>
  <c r="AC98" i="81"/>
  <c r="AD98" i="81"/>
  <c r="AE98" i="81"/>
  <c r="AF98" i="81"/>
  <c r="AG98" i="81"/>
  <c r="AH98" i="81"/>
  <c r="AI98" i="81"/>
  <c r="AJ98" i="81"/>
  <c r="AK98" i="81"/>
  <c r="AL98" i="81"/>
  <c r="AM98" i="81"/>
  <c r="AN98" i="81"/>
  <c r="AO98" i="81"/>
  <c r="AP98" i="81"/>
  <c r="AQ98" i="81"/>
  <c r="AR98" i="81"/>
  <c r="AS98" i="81"/>
  <c r="AT98" i="81"/>
  <c r="AU98" i="81"/>
  <c r="AV98" i="81"/>
  <c r="AW98" i="81"/>
  <c r="AX98" i="81"/>
  <c r="AY98" i="81"/>
  <c r="AZ98" i="81"/>
  <c r="BA98" i="81"/>
  <c r="BB98" i="81"/>
  <c r="BC98" i="81"/>
  <c r="BD98" i="81"/>
  <c r="BH98" i="81"/>
  <c r="BI98" i="81"/>
  <c r="BJ98" i="81"/>
  <c r="BK98" i="81"/>
  <c r="BL98" i="81"/>
  <c r="BM98" i="81"/>
  <c r="BN98" i="81"/>
  <c r="BO98" i="81"/>
  <c r="BP98" i="81"/>
  <c r="BQ98" i="81"/>
  <c r="BR98" i="81"/>
  <c r="BS98" i="81"/>
  <c r="BT98" i="81"/>
  <c r="BU98" i="81"/>
  <c r="BV98" i="81"/>
  <c r="BW98" i="8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M99" i="81"/>
  <c r="AN99" i="81"/>
  <c r="AO99" i="81"/>
  <c r="AP99" i="81"/>
  <c r="AQ99" i="81"/>
  <c r="AR99" i="81"/>
  <c r="AS99" i="81"/>
  <c r="AT99" i="81"/>
  <c r="AU99" i="81"/>
  <c r="AV99" i="81"/>
  <c r="AW99" i="81"/>
  <c r="AX99" i="81"/>
  <c r="AY99" i="81"/>
  <c r="AZ99" i="81"/>
  <c r="BA99" i="81"/>
  <c r="BB99" i="81"/>
  <c r="BC99" i="81"/>
  <c r="BD99" i="81"/>
  <c r="BH99" i="81"/>
  <c r="BI99" i="81"/>
  <c r="BJ99" i="81"/>
  <c r="BK99" i="81"/>
  <c r="BL99" i="81"/>
  <c r="BM99" i="81"/>
  <c r="BN99" i="81"/>
  <c r="BO99" i="81"/>
  <c r="BP99" i="81"/>
  <c r="BQ99" i="81"/>
  <c r="BR99" i="81"/>
  <c r="BS99" i="81"/>
  <c r="BT99" i="8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M100" i="81"/>
  <c r="AN100" i="81"/>
  <c r="AO100" i="81"/>
  <c r="AP100" i="81"/>
  <c r="AQ100" i="81"/>
  <c r="AR100" i="81"/>
  <c r="AS100" i="81"/>
  <c r="AT100" i="81"/>
  <c r="AU100" i="81"/>
  <c r="AV100" i="81"/>
  <c r="AW100" i="81"/>
  <c r="AX100" i="81"/>
  <c r="AY100" i="81"/>
  <c r="AZ100" i="81"/>
  <c r="BA100" i="81"/>
  <c r="BB100" i="81"/>
  <c r="BC100" i="81"/>
  <c r="BD100" i="81"/>
  <c r="BH100" i="81"/>
  <c r="BI100" i="81"/>
  <c r="BJ100" i="81"/>
  <c r="BK100" i="81"/>
  <c r="BL100" i="81"/>
  <c r="BM100" i="81"/>
  <c r="BN100" i="81"/>
  <c r="BO100" i="81"/>
  <c r="BP100" i="81"/>
  <c r="BO99" i="82" s="1"/>
  <c r="BQ100" i="81"/>
  <c r="BR100" i="81"/>
  <c r="BS100" i="81"/>
  <c r="BT100" i="81"/>
  <c r="BU100" i="81"/>
  <c r="BV100" i="8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AB101" i="81"/>
  <c r="AC101" i="81"/>
  <c r="AD101" i="81"/>
  <c r="AE101" i="81"/>
  <c r="AF101" i="81"/>
  <c r="AG101" i="81"/>
  <c r="AH101" i="81"/>
  <c r="AI101" i="81"/>
  <c r="AJ101" i="81"/>
  <c r="AK101" i="81"/>
  <c r="AL101" i="81"/>
  <c r="AM101" i="81"/>
  <c r="AN101" i="81"/>
  <c r="AO101" i="81"/>
  <c r="AP101" i="81"/>
  <c r="AQ101" i="81"/>
  <c r="AR101" i="81"/>
  <c r="AS101" i="81"/>
  <c r="AT101" i="81"/>
  <c r="AU101" i="81"/>
  <c r="AV101" i="81"/>
  <c r="AW101" i="81"/>
  <c r="AX101" i="81"/>
  <c r="AY101" i="81"/>
  <c r="AZ101" i="81"/>
  <c r="BA101" i="81"/>
  <c r="BB101" i="81"/>
  <c r="BC101" i="81"/>
  <c r="BD101" i="81"/>
  <c r="BH101" i="81"/>
  <c r="BI101" i="81"/>
  <c r="BJ101" i="8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D102" i="81"/>
  <c r="AE102" i="81"/>
  <c r="AF102" i="81"/>
  <c r="AG102" i="81"/>
  <c r="AH102" i="81"/>
  <c r="AI102" i="81"/>
  <c r="AJ102" i="81"/>
  <c r="AK102" i="81"/>
  <c r="AL102" i="81"/>
  <c r="AM102" i="81"/>
  <c r="AN102" i="81"/>
  <c r="AO102" i="81"/>
  <c r="AP102" i="81"/>
  <c r="AQ102" i="81"/>
  <c r="AR102" i="81"/>
  <c r="AS102" i="81"/>
  <c r="AT102" i="81"/>
  <c r="AU102" i="81"/>
  <c r="AV102" i="81"/>
  <c r="AW102" i="81"/>
  <c r="AX102" i="81"/>
  <c r="AY102" i="81"/>
  <c r="AZ102" i="81"/>
  <c r="BA102" i="81"/>
  <c r="BB102" i="81"/>
  <c r="BC102" i="81"/>
  <c r="BD102" i="81"/>
  <c r="BH102" i="81"/>
  <c r="BI102" i="81"/>
  <c r="BJ102" i="81"/>
  <c r="BK102" i="81"/>
  <c r="BL102" i="81"/>
  <c r="BM102" i="81"/>
  <c r="BN102" i="81"/>
  <c r="BO102" i="81"/>
  <c r="BP102" i="81"/>
  <c r="BQ102" i="81"/>
  <c r="BR102" i="81"/>
  <c r="BS102" i="81"/>
  <c r="BT102" i="81"/>
  <c r="BU102" i="81"/>
  <c r="BV102" i="81"/>
  <c r="BW102" i="81"/>
  <c r="BX102" i="81"/>
  <c r="BY102" i="8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D103" i="81"/>
  <c r="AE103" i="81"/>
  <c r="AF103" i="81"/>
  <c r="AG103" i="81"/>
  <c r="AH103" i="81"/>
  <c r="AI103" i="81"/>
  <c r="AJ103" i="81"/>
  <c r="AK103" i="81"/>
  <c r="AL103" i="81"/>
  <c r="AM103" i="81"/>
  <c r="AN103" i="81"/>
  <c r="AO103" i="81"/>
  <c r="AP103" i="81"/>
  <c r="AQ103" i="81"/>
  <c r="AR103" i="81"/>
  <c r="AS103" i="81"/>
  <c r="AT103" i="81"/>
  <c r="AU103" i="81"/>
  <c r="AV103" i="81"/>
  <c r="AW103" i="81"/>
  <c r="AX103" i="81"/>
  <c r="AY103" i="81"/>
  <c r="AZ103" i="81"/>
  <c r="BA103" i="81"/>
  <c r="BB103" i="81"/>
  <c r="BC103" i="81"/>
  <c r="BD103" i="81"/>
  <c r="BH103" i="81"/>
  <c r="BI103" i="81"/>
  <c r="BJ103" i="8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D104" i="81"/>
  <c r="AE104" i="81"/>
  <c r="AF104" i="81"/>
  <c r="AG104" i="81"/>
  <c r="AH104" i="81"/>
  <c r="AI104" i="81"/>
  <c r="AJ104" i="81"/>
  <c r="AK104" i="81"/>
  <c r="AL104" i="81"/>
  <c r="AM104" i="81"/>
  <c r="AN104" i="81"/>
  <c r="AO104" i="81"/>
  <c r="AP104" i="81"/>
  <c r="AQ104" i="81"/>
  <c r="AR104" i="81"/>
  <c r="AS104" i="81"/>
  <c r="AT104" i="81"/>
  <c r="AU104" i="81"/>
  <c r="AV104" i="81"/>
  <c r="AW104" i="81"/>
  <c r="AX104" i="81"/>
  <c r="AY104" i="81"/>
  <c r="AZ104" i="81"/>
  <c r="BA104" i="81"/>
  <c r="BB104" i="81"/>
  <c r="BC104" i="81"/>
  <c r="BD104" i="81"/>
  <c r="BH104" i="81"/>
  <c r="BI104" i="81"/>
  <c r="BJ104" i="81"/>
  <c r="BK104" i="81"/>
  <c r="BL104" i="81"/>
  <c r="BM104" i="81"/>
  <c r="BN104" i="81"/>
  <c r="BO104" i="81"/>
  <c r="BP104" i="81"/>
  <c r="BO103" i="82" s="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M105" i="81"/>
  <c r="AN105" i="81"/>
  <c r="AO105" i="81"/>
  <c r="AP105" i="81"/>
  <c r="AQ105" i="81"/>
  <c r="AR105" i="81"/>
  <c r="AS105" i="81"/>
  <c r="AT105" i="81"/>
  <c r="AU105" i="81"/>
  <c r="AV105" i="81"/>
  <c r="AW105" i="81"/>
  <c r="AX105" i="81"/>
  <c r="AY105" i="81"/>
  <c r="AZ105" i="81"/>
  <c r="BA105" i="81"/>
  <c r="BB105" i="81"/>
  <c r="BC105" i="81"/>
  <c r="BD105" i="81"/>
  <c r="BH105" i="81"/>
  <c r="BI105" i="81"/>
  <c r="BJ105" i="81"/>
  <c r="BK105" i="81"/>
  <c r="BL105" i="81"/>
  <c r="BM105" i="81"/>
  <c r="BN105" i="81"/>
  <c r="BO105" i="81"/>
  <c r="BP105" i="81"/>
  <c r="BQ105" i="81"/>
  <c r="BR105" i="81"/>
  <c r="BS105" i="81"/>
  <c r="BT105" i="81"/>
  <c r="BU105" i="81"/>
  <c r="BV105" i="8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M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AB107" i="81"/>
  <c r="AC107" i="81"/>
  <c r="AD107" i="81"/>
  <c r="AE107" i="81"/>
  <c r="AF107" i="81"/>
  <c r="AG107" i="81"/>
  <c r="AH107" i="81"/>
  <c r="AI107" i="81"/>
  <c r="AJ107" i="81"/>
  <c r="AK107" i="81"/>
  <c r="AL107" i="81"/>
  <c r="AM107" i="81"/>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M108" i="81"/>
  <c r="AN108" i="81"/>
  <c r="AO108" i="81"/>
  <c r="AP108" i="81"/>
  <c r="AQ108" i="81"/>
  <c r="AR108" i="81"/>
  <c r="AS108" i="81"/>
  <c r="AT108" i="81"/>
  <c r="AU108" i="81"/>
  <c r="AV108" i="81"/>
  <c r="AW108" i="81"/>
  <c r="AX108" i="81"/>
  <c r="AY108" i="81"/>
  <c r="AZ108" i="81"/>
  <c r="BA108" i="81"/>
  <c r="BB108" i="81"/>
  <c r="BC108" i="81"/>
  <c r="BD108" i="81"/>
  <c r="BH108" i="81"/>
  <c r="BI108" i="81"/>
  <c r="BJ108" i="81"/>
  <c r="BK108" i="81"/>
  <c r="BL108" i="81"/>
  <c r="BM108" i="81"/>
  <c r="BN108" i="81"/>
  <c r="BO108" i="81"/>
  <c r="BP108" i="81"/>
  <c r="BO107" i="82" s="1"/>
  <c r="BQ108" i="81"/>
  <c r="BR108" i="81"/>
  <c r="BS108" i="81"/>
  <c r="BT108" i="81"/>
  <c r="BU108" i="81"/>
  <c r="BV108" i="81"/>
  <c r="BW108" i="8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M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D110" i="81"/>
  <c r="AE110" i="81"/>
  <c r="AF110" i="81"/>
  <c r="AG110" i="81"/>
  <c r="AH110" i="81"/>
  <c r="AI110" i="81"/>
  <c r="AJ110" i="81"/>
  <c r="AK110" i="81"/>
  <c r="AL110" i="81"/>
  <c r="AM110" i="81"/>
  <c r="AN110" i="81"/>
  <c r="AO110" i="81"/>
  <c r="AP110" i="81"/>
  <c r="AQ110" i="81"/>
  <c r="AR110" i="81"/>
  <c r="AS110" i="81"/>
  <c r="AT110" i="81"/>
  <c r="AU110" i="81"/>
  <c r="AV110" i="81"/>
  <c r="AW110" i="81"/>
  <c r="AX110" i="81"/>
  <c r="AY110" i="81"/>
  <c r="AZ110" i="81"/>
  <c r="BA110" i="81"/>
  <c r="BB110" i="81"/>
  <c r="BC110" i="81"/>
  <c r="BD110" i="81"/>
  <c r="BH110" i="81"/>
  <c r="BI110" i="81"/>
  <c r="BJ110" i="81"/>
  <c r="BK110" i="81"/>
  <c r="BL110" i="81"/>
  <c r="BM110" i="81"/>
  <c r="BN110" i="81"/>
  <c r="BO110" i="81"/>
  <c r="BP110" i="81"/>
  <c r="BQ110" i="81"/>
  <c r="BR110" i="81"/>
  <c r="BS110" i="81"/>
  <c r="BT110" i="81"/>
  <c r="BU110" i="81"/>
  <c r="BV110" i="81"/>
  <c r="BW110" i="8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AB111" i="81"/>
  <c r="AC111" i="81"/>
  <c r="AD111" i="81"/>
  <c r="AE111" i="81"/>
  <c r="AF111" i="81"/>
  <c r="AG111" i="81"/>
  <c r="AH111" i="81"/>
  <c r="AI111" i="81"/>
  <c r="AJ111" i="81"/>
  <c r="AK111" i="81"/>
  <c r="AL111" i="81"/>
  <c r="AM111" i="81"/>
  <c r="AN111" i="81"/>
  <c r="AO111" i="81"/>
  <c r="AP111" i="81"/>
  <c r="AQ111" i="81"/>
  <c r="AR111" i="81"/>
  <c r="AS111" i="81"/>
  <c r="AT111" i="81"/>
  <c r="AU111" i="81"/>
  <c r="AV111" i="81"/>
  <c r="AW111" i="81"/>
  <c r="AX111" i="81"/>
  <c r="AY111" i="81"/>
  <c r="AZ111" i="81"/>
  <c r="BA111" i="81"/>
  <c r="BB111" i="81"/>
  <c r="BC111" i="81"/>
  <c r="BD111" i="81"/>
  <c r="BH111" i="81"/>
  <c r="BI111" i="81"/>
  <c r="BJ111" i="81"/>
  <c r="BK111" i="81"/>
  <c r="BL111" i="81"/>
  <c r="BM111" i="81"/>
  <c r="BN111" i="81"/>
  <c r="BO111" i="81"/>
  <c r="BP111" i="81"/>
  <c r="BQ111" i="81"/>
  <c r="BR111" i="81"/>
  <c r="BS111" i="81"/>
  <c r="BT111" i="81"/>
  <c r="BU111" i="81"/>
  <c r="BV111" i="81"/>
  <c r="BW111" i="81"/>
  <c r="BX111" i="81"/>
  <c r="BY111" i="8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AB112" i="81"/>
  <c r="AC112" i="81"/>
  <c r="AD112" i="81"/>
  <c r="AE112" i="81"/>
  <c r="AF112" i="81"/>
  <c r="AG112" i="81"/>
  <c r="AH112" i="81"/>
  <c r="AI112" i="81"/>
  <c r="AJ112" i="81"/>
  <c r="AK112" i="81"/>
  <c r="AL112" i="81"/>
  <c r="AM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O111" i="82" s="1"/>
  <c r="BQ112" i="81"/>
  <c r="BR112" i="81"/>
  <c r="BS112" i="81"/>
  <c r="BT112" i="81"/>
  <c r="BU112" i="81"/>
  <c r="BV112" i="8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D113" i="81"/>
  <c r="AE113" i="81"/>
  <c r="AF113" i="81"/>
  <c r="AG113" i="81"/>
  <c r="AH113" i="81"/>
  <c r="AI113" i="81"/>
  <c r="AJ113" i="81"/>
  <c r="AK113" i="81"/>
  <c r="AL113" i="81"/>
  <c r="AM113" i="81"/>
  <c r="AN113" i="81"/>
  <c r="AO113" i="81"/>
  <c r="AP113" i="81"/>
  <c r="AQ113" i="81"/>
  <c r="AR113" i="81"/>
  <c r="AS113" i="81"/>
  <c r="AT113" i="81"/>
  <c r="AU113" i="81"/>
  <c r="AV113" i="81"/>
  <c r="AW113" i="81"/>
  <c r="AX113" i="8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M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AB115" i="81"/>
  <c r="AC115" i="81"/>
  <c r="AD115" i="81"/>
  <c r="AE115" i="81"/>
  <c r="AF115" i="81"/>
  <c r="AG115" i="81"/>
  <c r="AH115" i="81"/>
  <c r="AI115" i="81"/>
  <c r="AJ115" i="81"/>
  <c r="AK115" i="81"/>
  <c r="AL115" i="81"/>
  <c r="AM115" i="81"/>
  <c r="AN115" i="81"/>
  <c r="AO115" i="81"/>
  <c r="AP115" i="81"/>
  <c r="AQ115" i="81"/>
  <c r="AR115" i="81"/>
  <c r="AS115" i="81"/>
  <c r="AT115" i="81"/>
  <c r="AU115" i="81"/>
  <c r="AV115" i="81"/>
  <c r="AW115" i="81"/>
  <c r="AX115" i="81"/>
  <c r="AY115" i="81"/>
  <c r="AZ115" i="81"/>
  <c r="BA115" i="81"/>
  <c r="BB115" i="81"/>
  <c r="BC115" i="81"/>
  <c r="BD115" i="81"/>
  <c r="BH115" i="81"/>
  <c r="BI115" i="81"/>
  <c r="BJ115" i="81"/>
  <c r="BK115" i="81"/>
  <c r="BL115" i="81"/>
  <c r="BM115" i="81"/>
  <c r="BN115" i="81"/>
  <c r="BO115" i="81"/>
  <c r="BP115" i="81"/>
  <c r="BQ115" i="81"/>
  <c r="BR115" i="81"/>
  <c r="BS115" i="81"/>
  <c r="BT115" i="8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AB116" i="81"/>
  <c r="AC116" i="81"/>
  <c r="AD116" i="81"/>
  <c r="AE116" i="81"/>
  <c r="AF116" i="81"/>
  <c r="AG116" i="81"/>
  <c r="AH116" i="81"/>
  <c r="AI116" i="81"/>
  <c r="AJ116" i="81"/>
  <c r="AK116" i="81"/>
  <c r="AL116" i="81"/>
  <c r="AM116" i="81"/>
  <c r="AN116" i="81"/>
  <c r="AO116" i="81"/>
  <c r="AP116" i="81"/>
  <c r="AQ116" i="81"/>
  <c r="AR116" i="81"/>
  <c r="AS116" i="81"/>
  <c r="AT116" i="81"/>
  <c r="AU116" i="81"/>
  <c r="AV116" i="81"/>
  <c r="AW116" i="81"/>
  <c r="AX116" i="81"/>
  <c r="AY116" i="81"/>
  <c r="AZ116" i="81"/>
  <c r="BA116" i="81"/>
  <c r="BB116" i="81"/>
  <c r="BC116" i="81"/>
  <c r="BD116" i="81"/>
  <c r="BH116" i="81"/>
  <c r="BI116" i="81"/>
  <c r="BJ116" i="81"/>
  <c r="BK116" i="81"/>
  <c r="BL116" i="81"/>
  <c r="BM116" i="81"/>
  <c r="BN116" i="81"/>
  <c r="BO116" i="81"/>
  <c r="BP116" i="81"/>
  <c r="BO115" i="82" s="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AB117" i="81"/>
  <c r="AC117" i="81"/>
  <c r="AD117" i="81"/>
  <c r="AE117" i="81"/>
  <c r="AF117" i="81"/>
  <c r="AG117" i="81"/>
  <c r="AH117" i="81"/>
  <c r="AI117" i="81"/>
  <c r="AJ117" i="81"/>
  <c r="AK117" i="81"/>
  <c r="AL117" i="81"/>
  <c r="AM117" i="81"/>
  <c r="AN117" i="81"/>
  <c r="AO117" i="81"/>
  <c r="AP117" i="81"/>
  <c r="AQ117" i="81"/>
  <c r="AR117" i="81"/>
  <c r="AS117" i="81"/>
  <c r="AT117" i="81"/>
  <c r="AU117" i="81"/>
  <c r="AV117" i="81"/>
  <c r="AW117" i="81"/>
  <c r="AX117" i="8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D118" i="81"/>
  <c r="AE118" i="81"/>
  <c r="AF118" i="81"/>
  <c r="AG118" i="81"/>
  <c r="AH118" i="81"/>
  <c r="AI118" i="81"/>
  <c r="AJ118" i="81"/>
  <c r="AK118" i="81"/>
  <c r="AL118" i="81"/>
  <c r="AM118" i="81"/>
  <c r="AN118" i="81"/>
  <c r="AO118" i="81"/>
  <c r="AP118" i="81"/>
  <c r="AQ118" i="81"/>
  <c r="AR118" i="81"/>
  <c r="AS118" i="81"/>
  <c r="AT118" i="81"/>
  <c r="AU118" i="81"/>
  <c r="AV118" i="81"/>
  <c r="AW118" i="81"/>
  <c r="AX118" i="8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D119" i="81"/>
  <c r="AE119" i="81"/>
  <c r="AF119" i="81"/>
  <c r="AG119" i="81"/>
  <c r="AH119" i="81"/>
  <c r="AI119" i="81"/>
  <c r="AJ119" i="81"/>
  <c r="AK119" i="81"/>
  <c r="AL119" i="81"/>
  <c r="AM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M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O119" i="82" s="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M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M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AB123" i="81"/>
  <c r="AC123" i="81"/>
  <c r="AD123" i="81"/>
  <c r="AE123" i="81"/>
  <c r="AF123" i="81"/>
  <c r="AG123" i="81"/>
  <c r="AH123" i="81"/>
  <c r="AI123" i="81"/>
  <c r="AJ123" i="81"/>
  <c r="AK123" i="81"/>
  <c r="AL123" i="81"/>
  <c r="AM123" i="81"/>
  <c r="AN123" i="81"/>
  <c r="AO123" i="81"/>
  <c r="AP123" i="81"/>
  <c r="AQ123" i="81"/>
  <c r="AR123" i="81"/>
  <c r="AS123" i="81"/>
  <c r="AT123" i="81"/>
  <c r="AU123" i="81"/>
  <c r="AV123" i="81"/>
  <c r="AW123" i="81"/>
  <c r="AX123" i="81"/>
  <c r="AY123" i="81"/>
  <c r="AZ123" i="81"/>
  <c r="BA123" i="81"/>
  <c r="BB123" i="81"/>
  <c r="BC123" i="81"/>
  <c r="BD123" i="81"/>
  <c r="BH123" i="81"/>
  <c r="BI123" i="81"/>
  <c r="BJ123" i="81"/>
  <c r="BK123" i="81"/>
  <c r="BL123" i="81"/>
  <c r="BM123" i="81"/>
  <c r="BN123" i="81"/>
  <c r="BO123" i="81"/>
  <c r="BP123" i="81"/>
  <c r="BQ123" i="81"/>
  <c r="BR123" i="81"/>
  <c r="BS123" i="81"/>
  <c r="BT123" i="81"/>
  <c r="BU123" i="81"/>
  <c r="BV123" i="81"/>
  <c r="BW123" i="81"/>
  <c r="BX123" i="81"/>
  <c r="BY123" i="8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M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O123" i="82" s="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D125" i="81"/>
  <c r="AE125" i="81"/>
  <c r="AF125" i="81"/>
  <c r="AG125" i="81"/>
  <c r="AH125" i="81"/>
  <c r="AI125" i="81"/>
  <c r="AJ125" i="81"/>
  <c r="AK125" i="81"/>
  <c r="AL125" i="81"/>
  <c r="AM125" i="81"/>
  <c r="AN125" i="81"/>
  <c r="AO125" i="81"/>
  <c r="AP125" i="81"/>
  <c r="AQ125" i="81"/>
  <c r="AR125" i="81"/>
  <c r="AS125" i="81"/>
  <c r="AT125" i="81"/>
  <c r="AU125" i="81"/>
  <c r="AV125" i="81"/>
  <c r="AW125" i="81"/>
  <c r="AX125" i="81"/>
  <c r="AY125" i="81"/>
  <c r="AZ125" i="81"/>
  <c r="BA125" i="81"/>
  <c r="BB125" i="81"/>
  <c r="BC125" i="81"/>
  <c r="BD125" i="81"/>
  <c r="BH125" i="81"/>
  <c r="BI125" i="81"/>
  <c r="BJ125" i="81"/>
  <c r="BK125" i="81"/>
  <c r="BL125" i="81"/>
  <c r="BM125" i="81"/>
  <c r="BN125" i="8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D126" i="81"/>
  <c r="AE126" i="81"/>
  <c r="AF126" i="81"/>
  <c r="AG126" i="81"/>
  <c r="AH126" i="81"/>
  <c r="AI126" i="81"/>
  <c r="AJ126" i="81"/>
  <c r="AK126" i="81"/>
  <c r="AL126" i="81"/>
  <c r="AM126" i="81"/>
  <c r="AN126" i="81"/>
  <c r="AO126" i="81"/>
  <c r="AP126" i="81"/>
  <c r="AQ126" i="81"/>
  <c r="AR126" i="81"/>
  <c r="AS126" i="81"/>
  <c r="AT126" i="81"/>
  <c r="AU126" i="81"/>
  <c r="AV126" i="81"/>
  <c r="AW126" i="81"/>
  <c r="AX126" i="81"/>
  <c r="AY126" i="81"/>
  <c r="AZ126" i="81"/>
  <c r="BA126" i="81"/>
  <c r="BB126" i="81"/>
  <c r="BC126" i="81"/>
  <c r="BD126" i="81"/>
  <c r="BH126" i="81"/>
  <c r="BI126" i="81"/>
  <c r="BJ126" i="81"/>
  <c r="BK126" i="81"/>
  <c r="BL126" i="81"/>
  <c r="BM126" i="81"/>
  <c r="BN126" i="8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AB127" i="81"/>
  <c r="AC127" i="81"/>
  <c r="AD127" i="81"/>
  <c r="AE127" i="81"/>
  <c r="AF127" i="81"/>
  <c r="AG127" i="81"/>
  <c r="AH127" i="81"/>
  <c r="AI127" i="81"/>
  <c r="AJ127" i="81"/>
  <c r="AK127" i="81"/>
  <c r="AL127" i="81"/>
  <c r="AM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M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O127" i="82" s="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M129" i="81"/>
  <c r="AN129" i="81"/>
  <c r="AO129" i="81"/>
  <c r="AP129" i="81"/>
  <c r="AQ129" i="81"/>
  <c r="AR129" i="81"/>
  <c r="AS129" i="81"/>
  <c r="AT129" i="81"/>
  <c r="AU129" i="81"/>
  <c r="AV129" i="81"/>
  <c r="AW129" i="81"/>
  <c r="AX129" i="81"/>
  <c r="AY129" i="81"/>
  <c r="AZ129" i="81"/>
  <c r="BA129" i="81"/>
  <c r="BB129" i="81"/>
  <c r="BC129" i="81"/>
  <c r="BD129" i="81"/>
  <c r="BH129" i="81"/>
  <c r="BI129" i="81"/>
  <c r="BJ129" i="81"/>
  <c r="BK129" i="81"/>
  <c r="BL129" i="81"/>
  <c r="BM129" i="81"/>
  <c r="BN129" i="81"/>
  <c r="BO129" i="81"/>
  <c r="BP129" i="81"/>
  <c r="BQ129" i="81"/>
  <c r="BR129" i="81"/>
  <c r="BS129" i="81"/>
  <c r="BT129" i="81"/>
  <c r="BU129" i="81"/>
  <c r="BV129" i="8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AB130" i="81"/>
  <c r="AC130" i="81"/>
  <c r="AD130" i="81"/>
  <c r="AE130" i="81"/>
  <c r="AF130" i="81"/>
  <c r="AG130" i="81"/>
  <c r="AH130" i="81"/>
  <c r="AI130" i="81"/>
  <c r="AJ130" i="81"/>
  <c r="AK130" i="81"/>
  <c r="AL130" i="81"/>
  <c r="AM130" i="81"/>
  <c r="AN130" i="81"/>
  <c r="AO130" i="81"/>
  <c r="AP130" i="81"/>
  <c r="AQ130" i="81"/>
  <c r="AR130" i="81"/>
  <c r="AS130" i="81"/>
  <c r="AT130" i="81"/>
  <c r="AU130" i="81"/>
  <c r="AV130" i="81"/>
  <c r="AW130" i="81"/>
  <c r="AX130" i="8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D131" i="81"/>
  <c r="AE131" i="81"/>
  <c r="AF131" i="81"/>
  <c r="AG131" i="81"/>
  <c r="AH131" i="81"/>
  <c r="AI131" i="81"/>
  <c r="AJ131" i="81"/>
  <c r="AK131" i="81"/>
  <c r="AL131" i="81"/>
  <c r="AM131" i="81"/>
  <c r="AN131" i="81"/>
  <c r="AO131" i="81"/>
  <c r="AP131" i="81"/>
  <c r="AQ131" i="81"/>
  <c r="AR131" i="81"/>
  <c r="AS131" i="81"/>
  <c r="AT131" i="81"/>
  <c r="AU131" i="81"/>
  <c r="AV131" i="81"/>
  <c r="AW131" i="81"/>
  <c r="AX131" i="81"/>
  <c r="AY131" i="81"/>
  <c r="AZ131" i="81"/>
  <c r="BA131" i="81"/>
  <c r="BB131" i="81"/>
  <c r="BC131" i="81"/>
  <c r="BD131" i="81"/>
  <c r="BH131" i="81"/>
  <c r="BI131" i="81"/>
  <c r="BJ131" i="81"/>
  <c r="BK131" i="81"/>
  <c r="BL131" i="81"/>
  <c r="BM131" i="81"/>
  <c r="BN131" i="8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AB132" i="81"/>
  <c r="AC132" i="81"/>
  <c r="AD132" i="81"/>
  <c r="AE132" i="81"/>
  <c r="AF132" i="81"/>
  <c r="AG132" i="81"/>
  <c r="AH132" i="81"/>
  <c r="AI132" i="81"/>
  <c r="AJ132" i="81"/>
  <c r="AK132" i="81"/>
  <c r="AL132" i="81"/>
  <c r="AM132" i="81"/>
  <c r="AN132" i="81"/>
  <c r="AO132" i="81"/>
  <c r="AP132" i="81"/>
  <c r="AQ132" i="81"/>
  <c r="AR132" i="81"/>
  <c r="AS132" i="81"/>
  <c r="AT132" i="81"/>
  <c r="AU132" i="81"/>
  <c r="AV132" i="81"/>
  <c r="AW132" i="81"/>
  <c r="AX132" i="81"/>
  <c r="AY132" i="81"/>
  <c r="AZ132" i="81"/>
  <c r="BA132" i="81"/>
  <c r="BB132" i="81"/>
  <c r="BC132" i="81"/>
  <c r="BD132" i="81"/>
  <c r="BH132" i="81"/>
  <c r="BI132" i="81"/>
  <c r="BJ132" i="81"/>
  <c r="BK132" i="81"/>
  <c r="BL132" i="81"/>
  <c r="BM132" i="81"/>
  <c r="BN132" i="81"/>
  <c r="BO132" i="81"/>
  <c r="BP132" i="81"/>
  <c r="BO131" i="82" s="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M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AB134" i="81"/>
  <c r="AC134" i="81"/>
  <c r="AD134" i="81"/>
  <c r="AE134" i="81"/>
  <c r="AF134" i="81"/>
  <c r="AG134" i="81"/>
  <c r="AH134" i="81"/>
  <c r="AI134" i="81"/>
  <c r="AJ134" i="81"/>
  <c r="AK134" i="81"/>
  <c r="AL134" i="81"/>
  <c r="AM134" i="81"/>
  <c r="AN134" i="81"/>
  <c r="AO134" i="81"/>
  <c r="AP134" i="81"/>
  <c r="AQ134" i="81"/>
  <c r="AR134" i="81"/>
  <c r="AS134" i="81"/>
  <c r="AT134" i="81"/>
  <c r="AU134" i="81"/>
  <c r="AV134" i="81"/>
  <c r="AW134" i="81"/>
  <c r="AX134" i="81"/>
  <c r="AY134" i="81"/>
  <c r="AZ134" i="81"/>
  <c r="BA134" i="81"/>
  <c r="BB134" i="81"/>
  <c r="BC134" i="81"/>
  <c r="BD134" i="81"/>
  <c r="BH134" i="81"/>
  <c r="BI134" i="81"/>
  <c r="BJ134" i="81"/>
  <c r="BK134" i="81"/>
  <c r="BL134" i="81"/>
  <c r="BM134" i="81"/>
  <c r="BN134" i="81"/>
  <c r="BO134" i="81"/>
  <c r="BP134" i="81"/>
  <c r="BQ134" i="81"/>
  <c r="BR134" i="81"/>
  <c r="BS134" i="81"/>
  <c r="BT134" i="81"/>
  <c r="BU134" i="81"/>
  <c r="BV134" i="81"/>
  <c r="BW134" i="81"/>
  <c r="BX134" i="81"/>
  <c r="BY134" i="8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D135" i="81"/>
  <c r="AE135" i="81"/>
  <c r="AF135" i="81"/>
  <c r="AG135" i="81"/>
  <c r="AH135" i="81"/>
  <c r="AI135" i="81"/>
  <c r="AJ135" i="81"/>
  <c r="AK135" i="81"/>
  <c r="AL135" i="81"/>
  <c r="AM135" i="81"/>
  <c r="AN135" i="81"/>
  <c r="AO135" i="81"/>
  <c r="AP135" i="81"/>
  <c r="AQ135" i="81"/>
  <c r="AR135" i="81"/>
  <c r="AS135" i="81"/>
  <c r="AT135" i="81"/>
  <c r="AU135" i="81"/>
  <c r="AV135" i="81"/>
  <c r="AW135" i="81"/>
  <c r="AX135" i="81"/>
  <c r="AY135" i="81"/>
  <c r="AZ135" i="81"/>
  <c r="BA135" i="81"/>
  <c r="BB135" i="81"/>
  <c r="BC135" i="81"/>
  <c r="BD135" i="81"/>
  <c r="BH135" i="81"/>
  <c r="BI135" i="81"/>
  <c r="BJ135" i="81"/>
  <c r="BK135" i="81"/>
  <c r="BL135" i="81"/>
  <c r="BM135" i="81"/>
  <c r="BN135" i="81"/>
  <c r="BO135" i="81"/>
  <c r="BP135" i="81"/>
  <c r="BQ135" i="81"/>
  <c r="BR135" i="81"/>
  <c r="BS135" i="81"/>
  <c r="BT135" i="81"/>
  <c r="BU135" i="81"/>
  <c r="BV135" i="81"/>
  <c r="BW135" i="81"/>
  <c r="BX135" i="8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D136" i="81"/>
  <c r="AE136" i="81"/>
  <c r="AF136" i="81"/>
  <c r="AG136" i="81"/>
  <c r="AH136" i="81"/>
  <c r="AI136" i="81"/>
  <c r="AJ136" i="81"/>
  <c r="AK136" i="81"/>
  <c r="AL136" i="81"/>
  <c r="AM136" i="81"/>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O135" i="82" s="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AB137" i="81"/>
  <c r="AC137" i="81"/>
  <c r="AD137" i="81"/>
  <c r="AE137" i="81"/>
  <c r="AF137" i="81"/>
  <c r="AG137" i="81"/>
  <c r="AH137" i="81"/>
  <c r="AI137" i="81"/>
  <c r="AJ137" i="81"/>
  <c r="AK137" i="81"/>
  <c r="AL137" i="81"/>
  <c r="AM137" i="8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U137" i="81"/>
  <c r="BV137" i="8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AB138" i="81"/>
  <c r="AC138" i="81"/>
  <c r="AD138" i="81"/>
  <c r="AE138" i="81"/>
  <c r="AF138" i="81"/>
  <c r="AG138" i="81"/>
  <c r="AH138" i="81"/>
  <c r="AI138" i="81"/>
  <c r="AJ138" i="81"/>
  <c r="AK138" i="81"/>
  <c r="AL138" i="81"/>
  <c r="AM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D139" i="81"/>
  <c r="AE139" i="81"/>
  <c r="AF139" i="81"/>
  <c r="AG139" i="81"/>
  <c r="AH139" i="81"/>
  <c r="AI139" i="81"/>
  <c r="AJ139" i="81"/>
  <c r="AK139" i="81"/>
  <c r="AL139" i="81"/>
  <c r="AM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M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O139" i="82" s="1"/>
  <c r="BQ140" i="81"/>
  <c r="BR140" i="81"/>
  <c r="BS140" i="81"/>
  <c r="BT140" i="8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D141" i="81"/>
  <c r="AE141" i="81"/>
  <c r="AF141" i="81"/>
  <c r="AG141" i="81"/>
  <c r="AH141" i="81"/>
  <c r="AI141" i="81"/>
  <c r="AJ141" i="81"/>
  <c r="AK141" i="81"/>
  <c r="AL141" i="81"/>
  <c r="AM141" i="81"/>
  <c r="AN141" i="81"/>
  <c r="AO141" i="81"/>
  <c r="AP141" i="81"/>
  <c r="AQ141" i="81"/>
  <c r="AR141" i="81"/>
  <c r="AS141" i="81"/>
  <c r="AT141" i="81"/>
  <c r="AU141" i="81"/>
  <c r="AV141" i="81"/>
  <c r="AW141" i="81"/>
  <c r="AX141" i="8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D142" i="81"/>
  <c r="AE142" i="81"/>
  <c r="AF142" i="81"/>
  <c r="AG142" i="81"/>
  <c r="AH142" i="81"/>
  <c r="AI142" i="81"/>
  <c r="AJ142" i="81"/>
  <c r="AK142" i="81"/>
  <c r="AL142" i="81"/>
  <c r="AM142" i="81"/>
  <c r="AN142" i="81"/>
  <c r="AO142" i="81"/>
  <c r="AP142" i="81"/>
  <c r="AQ142" i="81"/>
  <c r="AR142" i="81"/>
  <c r="AS142" i="81"/>
  <c r="AT142" i="81"/>
  <c r="AU142" i="81"/>
  <c r="AV142" i="81"/>
  <c r="AW142" i="81"/>
  <c r="AX142" i="8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AB143" i="81"/>
  <c r="AC143" i="81"/>
  <c r="AD143" i="81"/>
  <c r="AE143" i="81"/>
  <c r="AF143" i="81"/>
  <c r="AG143" i="81"/>
  <c r="AH143" i="81"/>
  <c r="AI143" i="81"/>
  <c r="AJ143" i="81"/>
  <c r="AK143" i="81"/>
  <c r="AL143" i="81"/>
  <c r="AM143" i="81"/>
  <c r="AN143" i="81"/>
  <c r="AO143" i="81"/>
  <c r="AP143" i="81"/>
  <c r="AQ143" i="81"/>
  <c r="AR143" i="81"/>
  <c r="AS143" i="81"/>
  <c r="AT143" i="81"/>
  <c r="AU143" i="81"/>
  <c r="AV143" i="81"/>
  <c r="AW143" i="81"/>
  <c r="AX143" i="81"/>
  <c r="AY143" i="81"/>
  <c r="AZ143" i="81"/>
  <c r="BA143" i="8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D144" i="81"/>
  <c r="AE144" i="81"/>
  <c r="AF144" i="81"/>
  <c r="AG144" i="81"/>
  <c r="AH144" i="81"/>
  <c r="AI144" i="81"/>
  <c r="AJ144" i="81"/>
  <c r="AK144" i="81"/>
  <c r="AL144" i="81"/>
  <c r="AM144" i="81"/>
  <c r="AN144" i="81"/>
  <c r="AO144" i="81"/>
  <c r="AP144" i="81"/>
  <c r="AQ144" i="81"/>
  <c r="AR144" i="81"/>
  <c r="AS144" i="81"/>
  <c r="AT144" i="81"/>
  <c r="AU144" i="81"/>
  <c r="AV144" i="81"/>
  <c r="AW144" i="81"/>
  <c r="AX144" i="81"/>
  <c r="AY144" i="81"/>
  <c r="AZ144" i="81"/>
  <c r="BA144" i="81"/>
  <c r="BB144" i="81"/>
  <c r="BC144" i="81"/>
  <c r="BD144" i="81"/>
  <c r="BH144" i="81"/>
  <c r="BI144" i="81"/>
  <c r="BJ144" i="81"/>
  <c r="BK144" i="81"/>
  <c r="BL144" i="81"/>
  <c r="BM144" i="81"/>
  <c r="BN144" i="81"/>
  <c r="BO144" i="81"/>
  <c r="BP144" i="81"/>
  <c r="BO143" i="82" s="1"/>
  <c r="BQ144" i="81"/>
  <c r="BR144" i="81"/>
  <c r="BS144" i="81"/>
  <c r="BT144" i="81"/>
  <c r="BU144" i="81"/>
  <c r="BV144" i="81"/>
  <c r="BW144" i="8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D145" i="81"/>
  <c r="AE145" i="81"/>
  <c r="AF145" i="81"/>
  <c r="AG145" i="81"/>
  <c r="AH145" i="81"/>
  <c r="AI145" i="81"/>
  <c r="AJ145" i="81"/>
  <c r="AK145" i="81"/>
  <c r="AL145" i="81"/>
  <c r="AM145" i="81"/>
  <c r="AN145" i="81"/>
  <c r="AO145" i="81"/>
  <c r="AP145" i="81"/>
  <c r="AQ145" i="81"/>
  <c r="AR145" i="81"/>
  <c r="AS145" i="81"/>
  <c r="AT145" i="81"/>
  <c r="AU145" i="81"/>
  <c r="AV145" i="81"/>
  <c r="AW145" i="81"/>
  <c r="AX145" i="81"/>
  <c r="AY145" i="81"/>
  <c r="AZ145" i="81"/>
  <c r="BA145" i="81"/>
  <c r="BB145" i="81"/>
  <c r="BC145" i="81"/>
  <c r="BD145" i="81"/>
  <c r="BH145" i="81"/>
  <c r="BI145" i="81"/>
  <c r="BJ145" i="8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M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AB147" i="81"/>
  <c r="AC147" i="81"/>
  <c r="AD147" i="81"/>
  <c r="AE147" i="81"/>
  <c r="AF147" i="81"/>
  <c r="AG147" i="81"/>
  <c r="AH147" i="81"/>
  <c r="AI147" i="81"/>
  <c r="AJ147" i="81"/>
  <c r="AK147" i="81"/>
  <c r="AL147" i="81"/>
  <c r="AM147" i="81"/>
  <c r="AN147" i="81"/>
  <c r="AO147" i="81"/>
  <c r="AP147" i="81"/>
  <c r="AQ147" i="81"/>
  <c r="AR147" i="81"/>
  <c r="AS147" i="81"/>
  <c r="AT147" i="81"/>
  <c r="AU147" i="81"/>
  <c r="AV147" i="81"/>
  <c r="AW147" i="81"/>
  <c r="AX147" i="81"/>
  <c r="AY147" i="81"/>
  <c r="AZ147" i="81"/>
  <c r="BA147" i="81"/>
  <c r="BB147" i="81"/>
  <c r="BC147" i="81"/>
  <c r="BD147" i="81"/>
  <c r="BH147" i="81"/>
  <c r="BI147" i="81"/>
  <c r="BJ147" i="81"/>
  <c r="BK147" i="81"/>
  <c r="BL147" i="81"/>
  <c r="BM147" i="81"/>
  <c r="BN147" i="81"/>
  <c r="BO147" i="81"/>
  <c r="BP147" i="81"/>
  <c r="BQ147" i="81"/>
  <c r="BR147" i="81"/>
  <c r="BS147" i="81"/>
  <c r="BT147" i="81"/>
  <c r="BU147" i="81"/>
  <c r="BV147" i="81"/>
  <c r="BW147" i="81"/>
  <c r="BX147" i="81"/>
  <c r="BY147" i="8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AB148" i="81"/>
  <c r="AC148" i="81"/>
  <c r="AD148" i="81"/>
  <c r="AE148" i="81"/>
  <c r="AF148" i="81"/>
  <c r="AG148" i="81"/>
  <c r="AH148" i="81"/>
  <c r="AI148" i="81"/>
  <c r="AJ148" i="81"/>
  <c r="AK148" i="81"/>
  <c r="AL148" i="81"/>
  <c r="AM148" i="81"/>
  <c r="AN148" i="81"/>
  <c r="AO148" i="81"/>
  <c r="AP148" i="81"/>
  <c r="AQ148" i="81"/>
  <c r="AR148" i="81"/>
  <c r="AS148" i="81"/>
  <c r="AT148" i="81"/>
  <c r="AU148" i="81"/>
  <c r="AV148" i="81"/>
  <c r="AW148" i="81"/>
  <c r="AX148" i="81"/>
  <c r="AY148" i="81"/>
  <c r="AZ148" i="81"/>
  <c r="BA148" i="81"/>
  <c r="BB148" i="81"/>
  <c r="BC148" i="81"/>
  <c r="BD148" i="81"/>
  <c r="BH148" i="81"/>
  <c r="BI148" i="81"/>
  <c r="BJ148" i="81"/>
  <c r="BK148" i="81"/>
  <c r="BL148" i="81"/>
  <c r="BM148" i="81"/>
  <c r="BN148" i="81"/>
  <c r="BO148" i="81"/>
  <c r="BP148" i="81"/>
  <c r="BO147" i="82" s="1"/>
  <c r="BQ148" i="81"/>
  <c r="BR148" i="81"/>
  <c r="BS148" i="81"/>
  <c r="BT148" i="81"/>
  <c r="BU148" i="81"/>
  <c r="BV148" i="81"/>
  <c r="BW148" i="8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AB149" i="81"/>
  <c r="AC149" i="81"/>
  <c r="AD149" i="81"/>
  <c r="AE149" i="81"/>
  <c r="AF149" i="81"/>
  <c r="AG149" i="81"/>
  <c r="AH149" i="81"/>
  <c r="AI149" i="81"/>
  <c r="AJ149" i="81"/>
  <c r="AK149" i="81"/>
  <c r="AL149" i="81"/>
  <c r="AM149" i="81"/>
  <c r="AN149" i="81"/>
  <c r="AO149" i="81"/>
  <c r="AP149" i="81"/>
  <c r="AQ149" i="81"/>
  <c r="AR149" i="81"/>
  <c r="AS149" i="81"/>
  <c r="AT149" i="81"/>
  <c r="AU149" i="81"/>
  <c r="AV149" i="81"/>
  <c r="AW149" i="81"/>
  <c r="AX149" i="81"/>
  <c r="AY149" i="81"/>
  <c r="AZ149" i="81"/>
  <c r="BA149" i="81"/>
  <c r="BB149" i="81"/>
  <c r="BC149" i="81"/>
  <c r="BD149" i="81"/>
  <c r="BH149" i="81"/>
  <c r="BI149" i="81"/>
  <c r="BJ149" i="81"/>
  <c r="BK149" i="81"/>
  <c r="BL149" i="81"/>
  <c r="BM149" i="81"/>
  <c r="BN149" i="81"/>
  <c r="BO149" i="81"/>
  <c r="BP149" i="81"/>
  <c r="BQ149" i="81"/>
  <c r="BR149" i="81"/>
  <c r="BS149" i="81"/>
  <c r="BT149" i="81"/>
  <c r="BU149" i="81"/>
  <c r="BV149" i="81"/>
  <c r="BW149" i="8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AB150" i="81"/>
  <c r="AC150" i="81"/>
  <c r="AD150" i="81"/>
  <c r="AE150" i="81"/>
  <c r="AF150" i="81"/>
  <c r="AG150" i="81"/>
  <c r="AH150" i="81"/>
  <c r="AI150" i="81"/>
  <c r="AJ150" i="81"/>
  <c r="AK150" i="81"/>
  <c r="AL150" i="81"/>
  <c r="AM150" i="81"/>
  <c r="AN150" i="81"/>
  <c r="AO150" i="81"/>
  <c r="AP150" i="81"/>
  <c r="AQ150" i="81"/>
  <c r="AR150" i="81"/>
  <c r="AS150" i="81"/>
  <c r="AT150" i="81"/>
  <c r="AU150" i="81"/>
  <c r="AV150" i="81"/>
  <c r="AW150" i="81"/>
  <c r="AX150" i="81"/>
  <c r="AY150" i="81"/>
  <c r="AZ150" i="81"/>
  <c r="BA150" i="81"/>
  <c r="BB150" i="81"/>
  <c r="BC150" i="81"/>
  <c r="BD150" i="81"/>
  <c r="BH150" i="81"/>
  <c r="BI150" i="81"/>
  <c r="BJ150" i="81"/>
  <c r="BK150" i="81"/>
  <c r="BL150" i="81"/>
  <c r="BM150" i="81"/>
  <c r="BN150" i="81"/>
  <c r="BO150" i="81"/>
  <c r="BP150" i="81"/>
  <c r="BQ150" i="81"/>
  <c r="BR150" i="81"/>
  <c r="BS150" i="81"/>
  <c r="BT150" i="81"/>
  <c r="BU150" i="81"/>
  <c r="BV150" i="81"/>
  <c r="BW150" i="8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M151" i="81"/>
  <c r="AN151" i="81"/>
  <c r="AO151" i="81"/>
  <c r="AP151" i="81"/>
  <c r="AQ151" i="81"/>
  <c r="AR151" i="81"/>
  <c r="AS151" i="81"/>
  <c r="AT151" i="81"/>
  <c r="AU151" i="81"/>
  <c r="AV151" i="81"/>
  <c r="AW151" i="81"/>
  <c r="AX151" i="81"/>
  <c r="AY151" i="81"/>
  <c r="AZ151" i="81"/>
  <c r="BA151" i="81"/>
  <c r="BB151" i="81"/>
  <c r="BC151" i="81"/>
  <c r="BD151" i="81"/>
  <c r="BH151" i="81"/>
  <c r="BI151" i="81"/>
  <c r="BJ151" i="8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AB152" i="81"/>
  <c r="AC152" i="81"/>
  <c r="AD152" i="81"/>
  <c r="AE152" i="81"/>
  <c r="AF152" i="81"/>
  <c r="AG152" i="81"/>
  <c r="AH152" i="81"/>
  <c r="AI152" i="81"/>
  <c r="AJ152" i="81"/>
  <c r="AK152" i="81"/>
  <c r="AL152" i="81"/>
  <c r="AM152" i="81"/>
  <c r="AN152" i="81"/>
  <c r="AO152" i="81"/>
  <c r="AP152" i="81"/>
  <c r="AQ152" i="81"/>
  <c r="AR152" i="81"/>
  <c r="AS152" i="81"/>
  <c r="AT152" i="81"/>
  <c r="AU152" i="81"/>
  <c r="AV152" i="81"/>
  <c r="AW152" i="81"/>
  <c r="AX152" i="81"/>
  <c r="AY152" i="81"/>
  <c r="AZ152" i="81"/>
  <c r="BA152" i="81"/>
  <c r="BB152" i="81"/>
  <c r="BC152" i="81"/>
  <c r="BD152" i="81"/>
  <c r="BH152" i="81"/>
  <c r="BI152" i="81"/>
  <c r="BJ152" i="81"/>
  <c r="BK152" i="81"/>
  <c r="BL152" i="81"/>
  <c r="BM152" i="81"/>
  <c r="BN152" i="81"/>
  <c r="BO152" i="81"/>
  <c r="BP152" i="81"/>
  <c r="BO151" i="82" s="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M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M154" i="81"/>
  <c r="AN154" i="81"/>
  <c r="AO154" i="81"/>
  <c r="AP154" i="81"/>
  <c r="AQ154" i="81"/>
  <c r="AR154" i="81"/>
  <c r="AS154" i="81"/>
  <c r="AT154" i="81"/>
  <c r="AU154" i="81"/>
  <c r="AV154" i="81"/>
  <c r="AW154" i="81"/>
  <c r="AX154" i="8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AB155" i="81"/>
  <c r="AC155" i="81"/>
  <c r="AD155" i="81"/>
  <c r="AE155" i="81"/>
  <c r="AF155" i="81"/>
  <c r="AG155" i="81"/>
  <c r="AH155" i="81"/>
  <c r="AI155" i="81"/>
  <c r="AJ155" i="81"/>
  <c r="AK155" i="81"/>
  <c r="AL155" i="81"/>
  <c r="AM155" i="81"/>
  <c r="AN155" i="81"/>
  <c r="AO155" i="81"/>
  <c r="AP155" i="81"/>
  <c r="AQ155" i="81"/>
  <c r="AR155" i="81"/>
  <c r="AS155" i="81"/>
  <c r="AT155" i="81"/>
  <c r="AU155" i="81"/>
  <c r="AV155" i="81"/>
  <c r="AW155" i="81"/>
  <c r="AX155" i="81"/>
  <c r="AY155" i="81"/>
  <c r="AZ155" i="81"/>
  <c r="BA155" i="81"/>
  <c r="BB155" i="81"/>
  <c r="BC155" i="81"/>
  <c r="BD155" i="81"/>
  <c r="BH155" i="81"/>
  <c r="BI155" i="81"/>
  <c r="BJ155" i="81"/>
  <c r="BK155" i="81"/>
  <c r="BL155" i="81"/>
  <c r="BM155" i="81"/>
  <c r="BN155" i="81"/>
  <c r="BO155" i="81"/>
  <c r="BP155" i="81"/>
  <c r="BQ155" i="81"/>
  <c r="BR155" i="81"/>
  <c r="BS155" i="81"/>
  <c r="BT155" i="81"/>
  <c r="BU155" i="81"/>
  <c r="BV155" i="81"/>
  <c r="BW155" i="81"/>
  <c r="BX155" i="81"/>
  <c r="BY155" i="8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M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O155" i="82" s="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D157" i="81"/>
  <c r="AE157" i="81"/>
  <c r="AF157" i="81"/>
  <c r="AG157" i="81"/>
  <c r="AH157" i="81"/>
  <c r="AI157" i="81"/>
  <c r="AJ157" i="81"/>
  <c r="AK157" i="81"/>
  <c r="AL157" i="81"/>
  <c r="AM157" i="81"/>
  <c r="AN157" i="81"/>
  <c r="AO157" i="81"/>
  <c r="AP157" i="81"/>
  <c r="AQ157" i="81"/>
  <c r="AR157" i="81"/>
  <c r="AS157" i="81"/>
  <c r="AT157" i="81"/>
  <c r="AU157" i="81"/>
  <c r="AV157" i="81"/>
  <c r="AW157" i="81"/>
  <c r="AX157" i="81"/>
  <c r="AY157" i="81"/>
  <c r="AZ157" i="81"/>
  <c r="BA157" i="8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D158" i="81"/>
  <c r="AE158" i="81"/>
  <c r="AF158" i="81"/>
  <c r="AG158" i="81"/>
  <c r="AH158" i="81"/>
  <c r="AI158" i="81"/>
  <c r="AJ158" i="81"/>
  <c r="AK158" i="81"/>
  <c r="AL158" i="81"/>
  <c r="AM158" i="81"/>
  <c r="AN158" i="81"/>
  <c r="AO158" i="81"/>
  <c r="AP158" i="81"/>
  <c r="AQ158" i="81"/>
  <c r="AR158" i="81"/>
  <c r="AS158" i="81"/>
  <c r="AT158" i="81"/>
  <c r="AU158" i="81"/>
  <c r="AV158" i="81"/>
  <c r="AW158" i="81"/>
  <c r="AX158" i="81"/>
  <c r="AY158" i="81"/>
  <c r="AZ158" i="81"/>
  <c r="BA158" i="81"/>
  <c r="BB158" i="81"/>
  <c r="BC158" i="81"/>
  <c r="BD158" i="81"/>
  <c r="BH158" i="81"/>
  <c r="BI158" i="81"/>
  <c r="BJ158" i="81"/>
  <c r="BK158" i="81"/>
  <c r="BL158" i="81"/>
  <c r="BM158" i="81"/>
  <c r="BN158" i="8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D159" i="81"/>
  <c r="AE159" i="81"/>
  <c r="AF159" i="81"/>
  <c r="AG159" i="81"/>
  <c r="AH159" i="81"/>
  <c r="AI159" i="81"/>
  <c r="AJ159" i="81"/>
  <c r="AK159" i="81"/>
  <c r="AL159" i="81"/>
  <c r="AM159" i="81"/>
  <c r="AN159" i="81"/>
  <c r="AO159" i="81"/>
  <c r="AP159" i="81"/>
  <c r="AQ159" i="81"/>
  <c r="AR159" i="81"/>
  <c r="AS159" i="81"/>
  <c r="AT159" i="81"/>
  <c r="AU159" i="81"/>
  <c r="AV159" i="81"/>
  <c r="AW159" i="81"/>
  <c r="AX159" i="8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AB160" i="81"/>
  <c r="AC160" i="81"/>
  <c r="AD160" i="81"/>
  <c r="AE160" i="81"/>
  <c r="AF160" i="81"/>
  <c r="AG160" i="81"/>
  <c r="AH160" i="81"/>
  <c r="AI160" i="81"/>
  <c r="AJ160" i="81"/>
  <c r="AK160" i="81"/>
  <c r="AL160" i="81"/>
  <c r="AM160" i="81"/>
  <c r="AN160" i="81"/>
  <c r="AO160" i="81"/>
  <c r="AP160" i="81"/>
  <c r="AQ160" i="81"/>
  <c r="AR160" i="81"/>
  <c r="AS160" i="81"/>
  <c r="AT160" i="81"/>
  <c r="AU160" i="81"/>
  <c r="AV160" i="81"/>
  <c r="AW160" i="81"/>
  <c r="AX160" i="81"/>
  <c r="AY160" i="81"/>
  <c r="AZ160" i="81"/>
  <c r="BA160" i="81"/>
  <c r="BB160" i="81"/>
  <c r="BC160" i="81"/>
  <c r="BD160" i="81"/>
  <c r="BH160" i="81"/>
  <c r="BI160" i="81"/>
  <c r="BJ160" i="81"/>
  <c r="BK160" i="81"/>
  <c r="BL160" i="81"/>
  <c r="BM160" i="81"/>
  <c r="BN160" i="81"/>
  <c r="BO160" i="81"/>
  <c r="BP160" i="81"/>
  <c r="BO159" i="82" s="1"/>
  <c r="BQ160" i="81"/>
  <c r="BR160" i="81"/>
  <c r="BS160" i="81"/>
  <c r="BT160" i="81"/>
  <c r="BU160" i="81"/>
  <c r="BV160" i="8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AB161" i="81"/>
  <c r="AC161" i="81"/>
  <c r="AD161" i="81"/>
  <c r="AE161" i="81"/>
  <c r="AF161" i="81"/>
  <c r="AG161" i="81"/>
  <c r="AH161" i="81"/>
  <c r="AI161" i="81"/>
  <c r="AJ161" i="81"/>
  <c r="AK161" i="81"/>
  <c r="AL161" i="81"/>
  <c r="AM161" i="81"/>
  <c r="AN161" i="81"/>
  <c r="AO161" i="81"/>
  <c r="AP161" i="81"/>
  <c r="AQ161" i="81"/>
  <c r="AR161" i="81"/>
  <c r="AS161" i="81"/>
  <c r="AT161" i="81"/>
  <c r="AU161" i="81"/>
  <c r="AV161" i="81"/>
  <c r="AW161" i="81"/>
  <c r="AX161" i="81"/>
  <c r="AY161" i="81"/>
  <c r="AZ161" i="81"/>
  <c r="BA161" i="81"/>
  <c r="BB161" i="81"/>
  <c r="BC161" i="81"/>
  <c r="BD161" i="81"/>
  <c r="BH161" i="81"/>
  <c r="BI161" i="81"/>
  <c r="BJ161" i="81"/>
  <c r="BK161" i="81"/>
  <c r="BL161" i="81"/>
  <c r="BM161" i="81"/>
  <c r="BN161" i="81"/>
  <c r="BO161" i="81"/>
  <c r="BP161" i="81"/>
  <c r="BQ161" i="81"/>
  <c r="BR161" i="81"/>
  <c r="BS161" i="81"/>
  <c r="BT161" i="81"/>
  <c r="BU161" i="81"/>
  <c r="BV161" i="81"/>
  <c r="BW161" i="81"/>
  <c r="BX161" i="8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M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D163" i="81"/>
  <c r="AE163" i="81"/>
  <c r="AF163" i="81"/>
  <c r="AG163" i="81"/>
  <c r="AH163" i="81"/>
  <c r="AI163" i="81"/>
  <c r="AJ163" i="81"/>
  <c r="AK163" i="81"/>
  <c r="AL163" i="81"/>
  <c r="AM163" i="81"/>
  <c r="AN163" i="81"/>
  <c r="AO163" i="81"/>
  <c r="AP163" i="81"/>
  <c r="AQ163" i="81"/>
  <c r="AR163" i="81"/>
  <c r="AS163" i="81"/>
  <c r="AT163" i="81"/>
  <c r="AU163" i="81"/>
  <c r="AV163" i="81"/>
  <c r="AW163" i="81"/>
  <c r="AX163" i="81"/>
  <c r="AY163" i="81"/>
  <c r="AZ163" i="81"/>
  <c r="BA163" i="81"/>
  <c r="BB163" i="81"/>
  <c r="BC163" i="81"/>
  <c r="BD163" i="81"/>
  <c r="BH163" i="81"/>
  <c r="BI163" i="81"/>
  <c r="BJ163" i="81"/>
  <c r="BK163" i="81"/>
  <c r="BL163" i="81"/>
  <c r="BM163" i="81"/>
  <c r="BN163" i="81"/>
  <c r="BO163" i="81"/>
  <c r="BP163" i="81"/>
  <c r="BQ163" i="81"/>
  <c r="BR163" i="81"/>
  <c r="BS163" i="81"/>
  <c r="BT163" i="81"/>
  <c r="BU163" i="81"/>
  <c r="BV163" i="81"/>
  <c r="BW163" i="81"/>
  <c r="BX163" i="8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D164" i="81"/>
  <c r="AE164" i="81"/>
  <c r="AF164" i="81"/>
  <c r="AG164" i="81"/>
  <c r="AH164" i="81"/>
  <c r="AI164" i="81"/>
  <c r="AJ164" i="81"/>
  <c r="AK164" i="81"/>
  <c r="AL164" i="81"/>
  <c r="AM164" i="81"/>
  <c r="AN164" i="81"/>
  <c r="AO164" i="81"/>
  <c r="AP164" i="81"/>
  <c r="AQ164" i="81"/>
  <c r="AR164" i="81"/>
  <c r="AS164" i="81"/>
  <c r="AT164" i="81"/>
  <c r="AU164" i="81"/>
  <c r="AV164" i="81"/>
  <c r="AW164" i="81"/>
  <c r="AX164" i="81"/>
  <c r="AY164" i="81"/>
  <c r="AZ164" i="81"/>
  <c r="BA164" i="81"/>
  <c r="BB164" i="81"/>
  <c r="BC164" i="81"/>
  <c r="BD164" i="81"/>
  <c r="BH164" i="81"/>
  <c r="BI164" i="81"/>
  <c r="BJ164" i="81"/>
  <c r="BK164" i="81"/>
  <c r="BL164" i="81"/>
  <c r="BM164" i="81"/>
  <c r="BN164" i="81"/>
  <c r="BO164" i="81"/>
  <c r="BP164" i="81"/>
  <c r="BO163" i="82" s="1"/>
  <c r="BQ164" i="81"/>
  <c r="BR164" i="81"/>
  <c r="BS164" i="81"/>
  <c r="BT164" i="81"/>
  <c r="BU164" i="81"/>
  <c r="BV164" i="81"/>
  <c r="BW164" i="8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AB165" i="81"/>
  <c r="AC165" i="81"/>
  <c r="AD165" i="81"/>
  <c r="AE165" i="81"/>
  <c r="AF165" i="81"/>
  <c r="AG165" i="81"/>
  <c r="AH165" i="81"/>
  <c r="AI165" i="81"/>
  <c r="AJ165" i="81"/>
  <c r="AK165" i="81"/>
  <c r="AL165" i="81"/>
  <c r="AM165" i="8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M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AB167" i="81"/>
  <c r="AC167" i="81"/>
  <c r="AD167" i="81"/>
  <c r="AE167" i="81"/>
  <c r="AF167" i="81"/>
  <c r="AG167" i="81"/>
  <c r="AH167" i="81"/>
  <c r="AI167" i="81"/>
  <c r="AJ167" i="81"/>
  <c r="AK167" i="81"/>
  <c r="AL167" i="81"/>
  <c r="AM167" i="81"/>
  <c r="AN167" i="81"/>
  <c r="AO167" i="81"/>
  <c r="AP167" i="81"/>
  <c r="AQ167" i="81"/>
  <c r="AR167" i="81"/>
  <c r="AS167" i="81"/>
  <c r="AT167" i="81"/>
  <c r="AU167" i="81"/>
  <c r="AV167" i="81"/>
  <c r="AW167" i="81"/>
  <c r="AX167" i="81"/>
  <c r="AY167" i="81"/>
  <c r="AZ167" i="81"/>
  <c r="BA167" i="81"/>
  <c r="BB167" i="81"/>
  <c r="BC167" i="81"/>
  <c r="BD167" i="81"/>
  <c r="BH167" i="81"/>
  <c r="BI167" i="81"/>
  <c r="BJ167" i="81"/>
  <c r="BK167" i="81"/>
  <c r="BL167" i="81"/>
  <c r="BM167" i="81"/>
  <c r="BN167" i="81"/>
  <c r="BO167" i="81"/>
  <c r="BP167" i="81"/>
  <c r="BQ167" i="81"/>
  <c r="BR167" i="81"/>
  <c r="BS167" i="81"/>
  <c r="BT167" i="81"/>
  <c r="BU167" i="81"/>
  <c r="BV167" i="81"/>
  <c r="BW167" i="8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AB168" i="81"/>
  <c r="AC168" i="81"/>
  <c r="AD168" i="81"/>
  <c r="AE168" i="81"/>
  <c r="AF168" i="81"/>
  <c r="AG168" i="81"/>
  <c r="AH168" i="81"/>
  <c r="AI168" i="81"/>
  <c r="AJ168" i="81"/>
  <c r="AK168" i="81"/>
  <c r="AL168" i="81"/>
  <c r="AM168" i="81"/>
  <c r="AN168" i="81"/>
  <c r="AO168" i="81"/>
  <c r="AP168" i="81"/>
  <c r="AQ168" i="81"/>
  <c r="AR168" i="81"/>
  <c r="AS168" i="81"/>
  <c r="AT168" i="81"/>
  <c r="AU168" i="81"/>
  <c r="AV168" i="81"/>
  <c r="AW168" i="81"/>
  <c r="AX168" i="81"/>
  <c r="AY168" i="81"/>
  <c r="AZ168" i="81"/>
  <c r="BA168" i="81"/>
  <c r="BB168" i="81"/>
  <c r="BC168" i="81"/>
  <c r="BD168" i="81"/>
  <c r="BH168" i="81"/>
  <c r="BI168" i="81"/>
  <c r="BJ168" i="81"/>
  <c r="BK168" i="81"/>
  <c r="BL168" i="81"/>
  <c r="BM168" i="81"/>
  <c r="BN168" i="81"/>
  <c r="BO168" i="81"/>
  <c r="BP168" i="81"/>
  <c r="BO167" i="82" s="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AB169" i="81"/>
  <c r="AC169" i="81"/>
  <c r="AD169" i="81"/>
  <c r="AE169" i="81"/>
  <c r="AF169" i="81"/>
  <c r="AG169" i="81"/>
  <c r="AH169" i="81"/>
  <c r="AI169" i="81"/>
  <c r="AJ169" i="81"/>
  <c r="AK169" i="81"/>
  <c r="AL169" i="81"/>
  <c r="AM169" i="81"/>
  <c r="AN169" i="81"/>
  <c r="AO169" i="81"/>
  <c r="AP169" i="81"/>
  <c r="AQ169" i="81"/>
  <c r="AR169" i="81"/>
  <c r="AS169" i="81"/>
  <c r="AT169" i="81"/>
  <c r="AU169" i="81"/>
  <c r="AV169" i="81"/>
  <c r="AW169" i="81"/>
  <c r="AX169" i="81"/>
  <c r="AY169" i="81"/>
  <c r="AZ169" i="81"/>
  <c r="BA169" i="81"/>
  <c r="BB169" i="81"/>
  <c r="BC169" i="81"/>
  <c r="BD169" i="81"/>
  <c r="BH169" i="81"/>
  <c r="BI169" i="81"/>
  <c r="BJ169" i="81"/>
  <c r="BK169" i="81"/>
  <c r="BL169" i="81"/>
  <c r="BM169" i="81"/>
  <c r="BN169" i="8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AB170" i="81"/>
  <c r="AC170" i="81"/>
  <c r="AD170" i="81"/>
  <c r="AE170" i="81"/>
  <c r="AF170" i="81"/>
  <c r="AG170" i="81"/>
  <c r="AH170" i="81"/>
  <c r="AI170" i="81"/>
  <c r="AJ170" i="81"/>
  <c r="AK170" i="81"/>
  <c r="AL170" i="81"/>
  <c r="AM170" i="81"/>
  <c r="AN170" i="81"/>
  <c r="AO170" i="81"/>
  <c r="AP170" i="81"/>
  <c r="AQ170" i="81"/>
  <c r="AR170" i="81"/>
  <c r="AS170" i="81"/>
  <c r="AT170" i="81"/>
  <c r="AU170" i="81"/>
  <c r="AV170" i="81"/>
  <c r="AW170" i="81"/>
  <c r="AX170" i="81"/>
  <c r="AY170" i="81"/>
  <c r="AZ170" i="81"/>
  <c r="BA170" i="81"/>
  <c r="BB170" i="81"/>
  <c r="BC170" i="81"/>
  <c r="BD170" i="81"/>
  <c r="BH170" i="81"/>
  <c r="BI170" i="81"/>
  <c r="BJ170" i="81"/>
  <c r="BK170" i="81"/>
  <c r="BL170" i="81"/>
  <c r="BM170" i="81"/>
  <c r="BN170" i="81"/>
  <c r="BO170" i="81"/>
  <c r="BP170" i="81"/>
  <c r="BQ170" i="81"/>
  <c r="BR170" i="81"/>
  <c r="BS170" i="81"/>
  <c r="BT170" i="81"/>
  <c r="BU170" i="81"/>
  <c r="BV170" i="81"/>
  <c r="BW170" i="8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M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M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O171" i="82" s="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AB173" i="81"/>
  <c r="AC173" i="81"/>
  <c r="AD173" i="81"/>
  <c r="AE173" i="81"/>
  <c r="AF173" i="81"/>
  <c r="AG173" i="81"/>
  <c r="AH173" i="81"/>
  <c r="AI173" i="81"/>
  <c r="AJ173" i="81"/>
  <c r="AK173" i="81"/>
  <c r="AL173" i="81"/>
  <c r="AM173" i="81"/>
  <c r="AN173" i="81"/>
  <c r="AO173" i="81"/>
  <c r="AP173" i="81"/>
  <c r="AQ173" i="81"/>
  <c r="AR173" i="81"/>
  <c r="AS173" i="81"/>
  <c r="AT173" i="81"/>
  <c r="AU173" i="81"/>
  <c r="AV173" i="81"/>
  <c r="AW173" i="8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M174" i="81"/>
  <c r="AN174" i="81"/>
  <c r="AO174" i="81"/>
  <c r="AP174" i="81"/>
  <c r="AQ174" i="81"/>
  <c r="AR174" i="81"/>
  <c r="AS174" i="81"/>
  <c r="AT174" i="81"/>
  <c r="AU174" i="81"/>
  <c r="AV174" i="81"/>
  <c r="AW174" i="81"/>
  <c r="AX174" i="81"/>
  <c r="AY174" i="81"/>
  <c r="AZ174" i="81"/>
  <c r="BA174" i="81"/>
  <c r="BB174" i="81"/>
  <c r="BC174" i="81"/>
  <c r="BD174" i="81"/>
  <c r="BH174" i="81"/>
  <c r="BI174" i="81"/>
  <c r="BJ174" i="81"/>
  <c r="BK174" i="81"/>
  <c r="BL174" i="81"/>
  <c r="BM174" i="81"/>
  <c r="BN174" i="81"/>
  <c r="BO174" i="81"/>
  <c r="BP174" i="81"/>
  <c r="BQ174" i="81"/>
  <c r="BR174" i="81"/>
  <c r="BS174" i="81"/>
  <c r="BT174" i="81"/>
  <c r="BU174" i="81"/>
  <c r="BV174" i="81"/>
  <c r="BW174" i="8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M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AB176" i="81"/>
  <c r="AC176" i="81"/>
  <c r="AD176" i="81"/>
  <c r="AE176" i="81"/>
  <c r="AF176" i="81"/>
  <c r="AG176" i="81"/>
  <c r="AH176" i="81"/>
  <c r="AI176" i="81"/>
  <c r="AJ176" i="81"/>
  <c r="AK176" i="81"/>
  <c r="AL176" i="81"/>
  <c r="AM176" i="81"/>
  <c r="AN176" i="81"/>
  <c r="AO176" i="81"/>
  <c r="AP176" i="81"/>
  <c r="AQ176" i="81"/>
  <c r="AR176" i="81"/>
  <c r="AS176" i="81"/>
  <c r="AT176" i="81"/>
  <c r="AU176" i="81"/>
  <c r="AV176" i="81"/>
  <c r="AW176" i="81"/>
  <c r="AX176" i="81"/>
  <c r="AY176" i="81"/>
  <c r="AZ176" i="81"/>
  <c r="BA176" i="81"/>
  <c r="BB176" i="81"/>
  <c r="BC176" i="81"/>
  <c r="BD176" i="81"/>
  <c r="BH176" i="81"/>
  <c r="BI176" i="81"/>
  <c r="BJ176" i="81"/>
  <c r="BK176" i="81"/>
  <c r="BL176" i="81"/>
  <c r="BM176" i="81"/>
  <c r="BN176" i="81"/>
  <c r="BO176" i="81"/>
  <c r="BP176" i="81"/>
  <c r="BO175" i="82" s="1"/>
  <c r="BQ176" i="81"/>
  <c r="BR176" i="81"/>
  <c r="BS176" i="81"/>
  <c r="BT176" i="81"/>
  <c r="BU176" i="81"/>
  <c r="BV176" i="81"/>
  <c r="BW176" i="8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M177" i="81"/>
  <c r="AN177" i="81"/>
  <c r="AO177" i="81"/>
  <c r="AP177" i="81"/>
  <c r="AQ177" i="81"/>
  <c r="AR177" i="81"/>
  <c r="AS177" i="81"/>
  <c r="AT177" i="81"/>
  <c r="AU177" i="81"/>
  <c r="AV177" i="81"/>
  <c r="AW177" i="81"/>
  <c r="AX177" i="81"/>
  <c r="AY177" i="81"/>
  <c r="AZ177" i="81"/>
  <c r="BA177" i="8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AB178" i="81"/>
  <c r="AC178" i="81"/>
  <c r="AD178" i="81"/>
  <c r="AE178" i="81"/>
  <c r="AF178" i="81"/>
  <c r="AG178" i="81"/>
  <c r="AH178" i="81"/>
  <c r="AI178" i="81"/>
  <c r="AJ178" i="81"/>
  <c r="AK178" i="81"/>
  <c r="AL178" i="81"/>
  <c r="AM178" i="81"/>
  <c r="AN178" i="81"/>
  <c r="AO178" i="81"/>
  <c r="AP178" i="81"/>
  <c r="AQ178" i="81"/>
  <c r="AR178" i="81"/>
  <c r="AS178" i="81"/>
  <c r="AT178" i="81"/>
  <c r="AU178" i="81"/>
  <c r="AV178" i="81"/>
  <c r="AW178" i="81"/>
  <c r="AX178" i="8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AB179" i="81"/>
  <c r="AC179" i="81"/>
  <c r="AD179" i="81"/>
  <c r="AE179" i="81"/>
  <c r="AF179" i="81"/>
  <c r="AG179" i="81"/>
  <c r="AH179" i="81"/>
  <c r="AI179" i="81"/>
  <c r="AJ179" i="81"/>
  <c r="AK179" i="81"/>
  <c r="AL179" i="81"/>
  <c r="AM179" i="81"/>
  <c r="AN179" i="81"/>
  <c r="AO179" i="81"/>
  <c r="AP179" i="81"/>
  <c r="AQ179" i="81"/>
  <c r="AR179" i="81"/>
  <c r="AS179" i="81"/>
  <c r="AT179" i="81"/>
  <c r="AU179" i="81"/>
  <c r="AV179" i="81"/>
  <c r="AW179" i="8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AB180" i="81"/>
  <c r="AC180" i="81"/>
  <c r="AD180" i="81"/>
  <c r="AE180" i="81"/>
  <c r="AF180" i="81"/>
  <c r="AG180" i="81"/>
  <c r="AH180" i="81"/>
  <c r="AI180" i="81"/>
  <c r="AJ180" i="81"/>
  <c r="AK180" i="81"/>
  <c r="AL180" i="81"/>
  <c r="AM180" i="81"/>
  <c r="AN180" i="81"/>
  <c r="AO180" i="81"/>
  <c r="AP180" i="81"/>
  <c r="AQ180" i="81"/>
  <c r="AR180" i="81"/>
  <c r="AS180" i="81"/>
  <c r="AT180" i="81"/>
  <c r="AU180" i="81"/>
  <c r="AV180" i="81"/>
  <c r="AW180" i="81"/>
  <c r="AX180" i="81"/>
  <c r="AY180" i="81"/>
  <c r="AZ180" i="81"/>
  <c r="BA180" i="81"/>
  <c r="BB180" i="81"/>
  <c r="BC180" i="81"/>
  <c r="BD180" i="81"/>
  <c r="BH180" i="81"/>
  <c r="BI180" i="81"/>
  <c r="BJ180" i="81"/>
  <c r="BK180" i="81"/>
  <c r="BL180" i="81"/>
  <c r="BM180" i="81"/>
  <c r="BN180" i="81"/>
  <c r="BO180" i="81"/>
  <c r="BP180" i="81"/>
  <c r="BO179" i="82" s="1"/>
  <c r="BQ180" i="81"/>
  <c r="BR180" i="81"/>
  <c r="BS180" i="81"/>
  <c r="BT180" i="81"/>
  <c r="BU180" i="81"/>
  <c r="BV180" i="81"/>
  <c r="BW180" i="8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AB181" i="81"/>
  <c r="AC181" i="81"/>
  <c r="AD181" i="81"/>
  <c r="AE181" i="81"/>
  <c r="AF181" i="81"/>
  <c r="AG181" i="81"/>
  <c r="AH181" i="81"/>
  <c r="AI181" i="81"/>
  <c r="AJ181" i="81"/>
  <c r="AK181" i="81"/>
  <c r="AL181" i="81"/>
  <c r="AM181" i="81"/>
  <c r="AN181" i="81"/>
  <c r="AO181" i="81"/>
  <c r="AP181" i="81"/>
  <c r="AQ181" i="81"/>
  <c r="AR181" i="81"/>
  <c r="AS181" i="81"/>
  <c r="AT181" i="81"/>
  <c r="AU181" i="81"/>
  <c r="AV181" i="81"/>
  <c r="AW181" i="81"/>
  <c r="AX181" i="81"/>
  <c r="AY181" i="81"/>
  <c r="AZ181" i="81"/>
  <c r="BA181" i="81"/>
  <c r="BB181" i="81"/>
  <c r="BC181" i="81"/>
  <c r="BD181" i="81"/>
  <c r="BH181" i="81"/>
  <c r="BI181" i="81"/>
  <c r="BJ181" i="81"/>
  <c r="BK181" i="81"/>
  <c r="BL181" i="81"/>
  <c r="BM181" i="81"/>
  <c r="BN181" i="81"/>
  <c r="BO181" i="81"/>
  <c r="BP181" i="81"/>
  <c r="BQ181" i="81"/>
  <c r="BR181" i="81"/>
  <c r="BS181" i="81"/>
  <c r="BT181" i="81"/>
  <c r="BU181" i="81"/>
  <c r="BV181" i="81"/>
  <c r="BW181" i="81"/>
  <c r="BX181" i="81"/>
  <c r="BY181" i="8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M182" i="81"/>
  <c r="AN182" i="81"/>
  <c r="AO182" i="81"/>
  <c r="AP182" i="81"/>
  <c r="AQ182" i="81"/>
  <c r="AR182" i="81"/>
  <c r="AS182" i="81"/>
  <c r="AT182" i="81"/>
  <c r="AU182" i="81"/>
  <c r="AV182" i="81"/>
  <c r="AW182" i="81"/>
  <c r="AX182" i="81"/>
  <c r="AY182" i="81"/>
  <c r="AZ182" i="81"/>
  <c r="BA182" i="81"/>
  <c r="BB182" i="81"/>
  <c r="BC182" i="81"/>
  <c r="BD182" i="81"/>
  <c r="BH182" i="81"/>
  <c r="BI182" i="81"/>
  <c r="BJ182" i="81"/>
  <c r="BK182" i="81"/>
  <c r="BL182" i="81"/>
  <c r="BM182" i="81"/>
  <c r="BN182" i="81"/>
  <c r="BO182" i="81"/>
  <c r="BP182" i="81"/>
  <c r="BQ182" i="81"/>
  <c r="BR182" i="81"/>
  <c r="BS182" i="81"/>
  <c r="BT182" i="81"/>
  <c r="BU182" i="81"/>
  <c r="BV182" i="8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D183" i="81"/>
  <c r="AE183" i="81"/>
  <c r="AF183" i="81"/>
  <c r="AG183" i="81"/>
  <c r="AH183" i="81"/>
  <c r="AI183" i="81"/>
  <c r="AJ183" i="81"/>
  <c r="AK183" i="81"/>
  <c r="AL183" i="81"/>
  <c r="AM183" i="81"/>
  <c r="AN183" i="81"/>
  <c r="AO183" i="81"/>
  <c r="AP183" i="81"/>
  <c r="AQ183" i="81"/>
  <c r="AR183" i="81"/>
  <c r="AS183" i="81"/>
  <c r="AT183" i="81"/>
  <c r="AU183" i="81"/>
  <c r="AV183" i="81"/>
  <c r="AW183" i="81"/>
  <c r="AX183" i="81"/>
  <c r="AY183" i="81"/>
  <c r="AZ183" i="81"/>
  <c r="BA183" i="81"/>
  <c r="BB183" i="81"/>
  <c r="BC183" i="81"/>
  <c r="BD183" i="81"/>
  <c r="BH183" i="81"/>
  <c r="BI183" i="81"/>
  <c r="BJ183" i="81"/>
  <c r="BK183" i="81"/>
  <c r="BL183" i="81"/>
  <c r="BM183" i="81"/>
  <c r="BN183" i="81"/>
  <c r="BO183" i="81"/>
  <c r="BP183" i="81"/>
  <c r="BQ183" i="81"/>
  <c r="BR183" i="81"/>
  <c r="BS183" i="81"/>
  <c r="BT183" i="81"/>
  <c r="BU183" i="81"/>
  <c r="BV183" i="81"/>
  <c r="BW183" i="8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AB184" i="81"/>
  <c r="AC184" i="81"/>
  <c r="AD184" i="81"/>
  <c r="AE184" i="81"/>
  <c r="AF184" i="81"/>
  <c r="AG184" i="81"/>
  <c r="AH184" i="81"/>
  <c r="AI184" i="81"/>
  <c r="AJ184" i="81"/>
  <c r="AK184" i="81"/>
  <c r="AL184" i="81"/>
  <c r="AM184" i="81"/>
  <c r="AN184" i="81"/>
  <c r="AO184" i="81"/>
  <c r="AP184" i="81"/>
  <c r="AQ184" i="81"/>
  <c r="AR184" i="81"/>
  <c r="AS184" i="81"/>
  <c r="AT184" i="81"/>
  <c r="AU184" i="81"/>
  <c r="AV184" i="81"/>
  <c r="AW184" i="81"/>
  <c r="AX184" i="81"/>
  <c r="AY184" i="81"/>
  <c r="AZ184" i="81"/>
  <c r="BA184" i="81"/>
  <c r="BB184" i="81"/>
  <c r="BC184" i="81"/>
  <c r="BD184" i="81"/>
  <c r="BH184" i="81"/>
  <c r="BI184" i="81"/>
  <c r="BJ184" i="81"/>
  <c r="BK184" i="81"/>
  <c r="BL184" i="81"/>
  <c r="BM184" i="81"/>
  <c r="BN184" i="81"/>
  <c r="BO184" i="81"/>
  <c r="BP184" i="81"/>
  <c r="BO183" i="82" s="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D185" i="81"/>
  <c r="AE185" i="81"/>
  <c r="AF185" i="81"/>
  <c r="AG185" i="81"/>
  <c r="AH185" i="81"/>
  <c r="AI185" i="81"/>
  <c r="AJ185" i="81"/>
  <c r="AK185" i="81"/>
  <c r="AL185" i="81"/>
  <c r="AM185" i="81"/>
  <c r="AN185" i="81"/>
  <c r="AO185" i="81"/>
  <c r="AP185" i="81"/>
  <c r="AQ185" i="81"/>
  <c r="AR185" i="81"/>
  <c r="AS185" i="81"/>
  <c r="AT185" i="81"/>
  <c r="AU185" i="81"/>
  <c r="AV185" i="81"/>
  <c r="AW185" i="81"/>
  <c r="AX185" i="81"/>
  <c r="AY185" i="81"/>
  <c r="AZ185" i="81"/>
  <c r="BA185" i="81"/>
  <c r="BB185" i="81"/>
  <c r="BC185" i="81"/>
  <c r="BD185" i="81"/>
  <c r="BH185" i="81"/>
  <c r="BI185" i="81"/>
  <c r="BJ185" i="81"/>
  <c r="BK185" i="81"/>
  <c r="BL185" i="81"/>
  <c r="BM185" i="81"/>
  <c r="BN185" i="8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D186" i="81"/>
  <c r="AE186" i="81"/>
  <c r="AF186" i="81"/>
  <c r="AG186" i="81"/>
  <c r="AH186" i="81"/>
  <c r="AI186" i="81"/>
  <c r="AJ186" i="81"/>
  <c r="AK186" i="81"/>
  <c r="AL186" i="81"/>
  <c r="AM186" i="81"/>
  <c r="AN186" i="81"/>
  <c r="AO186" i="81"/>
  <c r="AP186" i="81"/>
  <c r="AQ186" i="81"/>
  <c r="AR186" i="81"/>
  <c r="AS186" i="81"/>
  <c r="AT186" i="81"/>
  <c r="AU186" i="81"/>
  <c r="AV186" i="81"/>
  <c r="AW186" i="81"/>
  <c r="AX186" i="81"/>
  <c r="AY186" i="81"/>
  <c r="AZ186" i="81"/>
  <c r="BA186" i="81"/>
  <c r="BB186" i="81"/>
  <c r="BC186" i="81"/>
  <c r="BD186" i="81"/>
  <c r="BH186" i="81"/>
  <c r="BI186" i="81"/>
  <c r="BJ186" i="81"/>
  <c r="BK186" i="81"/>
  <c r="BL186" i="81"/>
  <c r="BM186" i="81"/>
  <c r="BN186" i="8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D187" i="81"/>
  <c r="AE187" i="81"/>
  <c r="AF187" i="81"/>
  <c r="AG187" i="81"/>
  <c r="AH187" i="81"/>
  <c r="AI187" i="81"/>
  <c r="AJ187" i="81"/>
  <c r="AK187" i="81"/>
  <c r="AL187" i="81"/>
  <c r="AM187" i="81"/>
  <c r="AN187" i="81"/>
  <c r="AO187" i="81"/>
  <c r="AP187" i="81"/>
  <c r="AQ187" i="81"/>
  <c r="AR187" i="81"/>
  <c r="AS187" i="81"/>
  <c r="AT187" i="81"/>
  <c r="AU187" i="81"/>
  <c r="AV187" i="81"/>
  <c r="AW187" i="81"/>
  <c r="AX187" i="8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AB188" i="81"/>
  <c r="AC188" i="81"/>
  <c r="AD188" i="81"/>
  <c r="AE188" i="81"/>
  <c r="AF188" i="81"/>
  <c r="AG188" i="81"/>
  <c r="AH188" i="81"/>
  <c r="AI188" i="81"/>
  <c r="AJ188" i="81"/>
  <c r="AK188" i="81"/>
  <c r="AL188" i="81"/>
  <c r="AM188" i="81"/>
  <c r="AN188" i="81"/>
  <c r="AO188" i="81"/>
  <c r="AP188" i="81"/>
  <c r="AQ188" i="81"/>
  <c r="AR188" i="81"/>
  <c r="AS188" i="81"/>
  <c r="AT188" i="81"/>
  <c r="AU188" i="81"/>
  <c r="AV188" i="81"/>
  <c r="AW188" i="81"/>
  <c r="AX188" i="81"/>
  <c r="AY188" i="81"/>
  <c r="AZ188" i="81"/>
  <c r="BA188" i="81"/>
  <c r="BB188" i="81"/>
  <c r="BC188" i="81"/>
  <c r="BD188" i="81"/>
  <c r="BH188" i="81"/>
  <c r="BI188" i="81"/>
  <c r="BJ188" i="81"/>
  <c r="BK188" i="81"/>
  <c r="BL188" i="81"/>
  <c r="BM188" i="81"/>
  <c r="BN188" i="81"/>
  <c r="BO188" i="81"/>
  <c r="BP188" i="81"/>
  <c r="BO187" i="82" s="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AB189" i="81"/>
  <c r="AC189" i="81"/>
  <c r="AD189" i="81"/>
  <c r="AE189" i="81"/>
  <c r="AF189" i="81"/>
  <c r="AG189" i="81"/>
  <c r="AH189" i="81"/>
  <c r="AI189" i="81"/>
  <c r="AJ189" i="81"/>
  <c r="AK189" i="81"/>
  <c r="AL189" i="81"/>
  <c r="AM189" i="81"/>
  <c r="AN189" i="81"/>
  <c r="AO189" i="81"/>
  <c r="AP189" i="81"/>
  <c r="AQ189" i="81"/>
  <c r="AR189" i="81"/>
  <c r="AS189" i="81"/>
  <c r="AT189" i="81"/>
  <c r="AU189" i="81"/>
  <c r="AV189" i="81"/>
  <c r="AW189" i="81"/>
  <c r="AX189" i="81"/>
  <c r="AY189" i="81"/>
  <c r="AZ189" i="81"/>
  <c r="BA189" i="81"/>
  <c r="BB189" i="81"/>
  <c r="BC189" i="81"/>
  <c r="BD189" i="81"/>
  <c r="BH189" i="81"/>
  <c r="BI189" i="81"/>
  <c r="BJ189" i="81"/>
  <c r="BK189" i="81"/>
  <c r="BL189" i="81"/>
  <c r="BM189" i="81"/>
  <c r="BN189" i="81"/>
  <c r="BO189" i="81"/>
  <c r="BP189" i="81"/>
  <c r="BQ189" i="81"/>
  <c r="BR189" i="81"/>
  <c r="BS189" i="81"/>
  <c r="BT189" i="81"/>
  <c r="BU189" i="81"/>
  <c r="BV189" i="81"/>
  <c r="BW189" i="8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AB190" i="81"/>
  <c r="AC190" i="81"/>
  <c r="AD190" i="81"/>
  <c r="AE190" i="81"/>
  <c r="AF190" i="81"/>
  <c r="AG190" i="81"/>
  <c r="AH190" i="81"/>
  <c r="AI190" i="81"/>
  <c r="AJ190" i="81"/>
  <c r="AK190" i="81"/>
  <c r="AL190" i="81"/>
  <c r="AM190" i="81"/>
  <c r="AN190" i="81"/>
  <c r="AO190" i="81"/>
  <c r="AP190" i="81"/>
  <c r="AQ190" i="81"/>
  <c r="AR190" i="81"/>
  <c r="AS190" i="81"/>
  <c r="AT190" i="81"/>
  <c r="AU190" i="81"/>
  <c r="AV190" i="81"/>
  <c r="AW190" i="81"/>
  <c r="AX190" i="81"/>
  <c r="AY190" i="81"/>
  <c r="AZ190" i="81"/>
  <c r="BA190" i="81"/>
  <c r="BB190" i="81"/>
  <c r="BC190" i="81"/>
  <c r="BD190" i="81"/>
  <c r="BH190" i="81"/>
  <c r="BI190" i="81"/>
  <c r="BJ190" i="81"/>
  <c r="BK190" i="81"/>
  <c r="BL190" i="81"/>
  <c r="BM190" i="81"/>
  <c r="BN190" i="81"/>
  <c r="BO190" i="81"/>
  <c r="BP190" i="81"/>
  <c r="BQ190" i="81"/>
  <c r="BR190" i="81"/>
  <c r="BS190" i="81"/>
  <c r="BT190" i="8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M191" i="81"/>
  <c r="AN191" i="81"/>
  <c r="AO191" i="81"/>
  <c r="AP191" i="81"/>
  <c r="AQ191" i="81"/>
  <c r="AR191" i="81"/>
  <c r="AS191" i="81"/>
  <c r="AT191" i="81"/>
  <c r="AU191" i="81"/>
  <c r="AV191" i="81"/>
  <c r="AW191" i="8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M192" i="81"/>
  <c r="AN192" i="81"/>
  <c r="AO192" i="81"/>
  <c r="AP192" i="81"/>
  <c r="AQ192" i="81"/>
  <c r="AR192" i="81"/>
  <c r="AS192" i="81"/>
  <c r="AT192" i="81"/>
  <c r="AU192" i="81"/>
  <c r="AV192" i="81"/>
  <c r="AW192" i="81"/>
  <c r="AX192" i="81"/>
  <c r="AY192" i="81"/>
  <c r="AZ192" i="81"/>
  <c r="BA192" i="81"/>
  <c r="BB192" i="81"/>
  <c r="BC192" i="81"/>
  <c r="BD192" i="81"/>
  <c r="BH192" i="81"/>
  <c r="BI192" i="81"/>
  <c r="BJ192" i="81"/>
  <c r="BK192" i="81"/>
  <c r="BL192" i="81"/>
  <c r="BM192" i="81"/>
  <c r="BN192" i="81"/>
  <c r="BO192" i="81"/>
  <c r="BP192" i="81"/>
  <c r="BO191" i="82" s="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M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M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BF2" i="78"/>
  <c r="BG2" i="78"/>
  <c r="BH2" i="78"/>
  <c r="BI2" i="78"/>
  <c r="BJ2" i="78"/>
  <c r="BK2" i="78"/>
  <c r="BL2" i="78"/>
  <c r="BM2" i="78"/>
  <c r="BN2" i="78"/>
  <c r="BO2" i="78"/>
  <c r="BP2" i="78"/>
  <c r="BQ2" i="78"/>
  <c r="BR2" i="78"/>
  <c r="BS2" i="78"/>
  <c r="BT2" i="78"/>
  <c r="BU2" i="78"/>
  <c r="BV2" i="78"/>
  <c r="BW2" i="78"/>
  <c r="BX2" i="78"/>
  <c r="BY2" i="78"/>
  <c r="BZ2" i="78"/>
  <c r="CA2" i="78"/>
  <c r="CB2" i="78"/>
  <c r="D3" i="78"/>
  <c r="D3" i="81" s="1"/>
  <c r="C2" i="82" s="1"/>
  <c r="E3" i="78"/>
  <c r="E3" i="81" s="1"/>
  <c r="D2" i="82" s="1"/>
  <c r="F3" i="78"/>
  <c r="F3" i="81" s="1"/>
  <c r="E2" i="82" s="1"/>
  <c r="G3" i="78"/>
  <c r="G3" i="81" s="1"/>
  <c r="F2" i="82" s="1"/>
  <c r="H3" i="78"/>
  <c r="H3" i="81" s="1"/>
  <c r="G2" i="82" s="1"/>
  <c r="I3" i="78"/>
  <c r="I3" i="81" s="1"/>
  <c r="H2" i="82" s="1"/>
  <c r="J3" i="78"/>
  <c r="J3" i="81" s="1"/>
  <c r="I2" i="82" s="1"/>
  <c r="K3" i="78"/>
  <c r="K3" i="81" s="1"/>
  <c r="J2" i="82" s="1"/>
  <c r="L3" i="78"/>
  <c r="L3" i="81" s="1"/>
  <c r="K2" i="82" s="1"/>
  <c r="M3" i="78"/>
  <c r="M3" i="81" s="1"/>
  <c r="L2" i="82" s="1"/>
  <c r="N3" i="78"/>
  <c r="N3" i="81" s="1"/>
  <c r="M2" i="82" s="1"/>
  <c r="O3" i="78"/>
  <c r="O3" i="81" s="1"/>
  <c r="N2" i="82" s="1"/>
  <c r="P3" i="78"/>
  <c r="P3" i="81" s="1"/>
  <c r="O2" i="82" s="1"/>
  <c r="Q3" i="78"/>
  <c r="Q3" i="81" s="1"/>
  <c r="P2" i="82" s="1"/>
  <c r="R3" i="78"/>
  <c r="R3" i="81" s="1"/>
  <c r="Q2" i="82" s="1"/>
  <c r="S3" i="78"/>
  <c r="S3" i="81" s="1"/>
  <c r="R2" i="82" s="1"/>
  <c r="T3" i="78"/>
  <c r="T3" i="81" s="1"/>
  <c r="S2" i="82" s="1"/>
  <c r="U3" i="78"/>
  <c r="U3" i="81" s="1"/>
  <c r="T2" i="82" s="1"/>
  <c r="V3" i="78"/>
  <c r="V3" i="81" s="1"/>
  <c r="U2" i="82" s="1"/>
  <c r="W3" i="78"/>
  <c r="W3" i="81" s="1"/>
  <c r="V2" i="82" s="1"/>
  <c r="X3" i="78"/>
  <c r="X3" i="81" s="1"/>
  <c r="W2" i="82" s="1"/>
  <c r="Y3" i="78"/>
  <c r="Y3" i="81" s="1"/>
  <c r="X2" i="82" s="1"/>
  <c r="Z3" i="78"/>
  <c r="Z3" i="81" s="1"/>
  <c r="Y2" i="82" s="1"/>
  <c r="AA3" i="78"/>
  <c r="AA3" i="81" s="1"/>
  <c r="Z2" i="82" s="1"/>
  <c r="AB3" i="78"/>
  <c r="AB3" i="81" s="1"/>
  <c r="AA2" i="82" s="1"/>
  <c r="AC3" i="78"/>
  <c r="AC3" i="81" s="1"/>
  <c r="AB2" i="82" s="1"/>
  <c r="AD3" i="78"/>
  <c r="AD3" i="81" s="1"/>
  <c r="AC2" i="82" s="1"/>
  <c r="AE3" i="78"/>
  <c r="AE3" i="81" s="1"/>
  <c r="AD2" i="82" s="1"/>
  <c r="AF3" i="78"/>
  <c r="AF3" i="81" s="1"/>
  <c r="AE2" i="82" s="1"/>
  <c r="AG3" i="78"/>
  <c r="AG3" i="81" s="1"/>
  <c r="AF2" i="82" s="1"/>
  <c r="AH3" i="78"/>
  <c r="AH3" i="81" s="1"/>
  <c r="AG2" i="82" s="1"/>
  <c r="AI3" i="78"/>
  <c r="AI3" i="81" s="1"/>
  <c r="AH2" i="82" s="1"/>
  <c r="AJ3" i="78"/>
  <c r="AJ3" i="81" s="1"/>
  <c r="AI2" i="82" s="1"/>
  <c r="AK3" i="78"/>
  <c r="AK3" i="81" s="1"/>
  <c r="AJ2" i="82" s="1"/>
  <c r="AL3" i="78"/>
  <c r="AL3" i="81" s="1"/>
  <c r="AK2" i="82" s="1"/>
  <c r="AM3" i="78"/>
  <c r="AM3" i="81" s="1"/>
  <c r="AL2" i="82" s="1"/>
  <c r="AN3" i="78"/>
  <c r="AN3" i="81" s="1"/>
  <c r="AM2" i="82" s="1"/>
  <c r="AO3" i="78"/>
  <c r="AO3" i="81" s="1"/>
  <c r="AN2" i="82" s="1"/>
  <c r="AP3" i="78"/>
  <c r="AP3" i="81" s="1"/>
  <c r="AO2" i="82" s="1"/>
  <c r="AQ3" i="78"/>
  <c r="AQ3" i="81" s="1"/>
  <c r="AP2" i="82" s="1"/>
  <c r="AR3" i="78"/>
  <c r="AR3" i="81" s="1"/>
  <c r="AQ2" i="82" s="1"/>
  <c r="AS3" i="78"/>
  <c r="AS3" i="81" s="1"/>
  <c r="AR2" i="82" s="1"/>
  <c r="AT3" i="78"/>
  <c r="AT3" i="81" s="1"/>
  <c r="AS2" i="82" s="1"/>
  <c r="AU3" i="78"/>
  <c r="AU3" i="81" s="1"/>
  <c r="AT2" i="82" s="1"/>
  <c r="AV3" i="78"/>
  <c r="AV3" i="81" s="1"/>
  <c r="AU2" i="82" s="1"/>
  <c r="AW3" i="78"/>
  <c r="AW3" i="81" s="1"/>
  <c r="AV2" i="82" s="1"/>
  <c r="AX3" i="78"/>
  <c r="AX3" i="81" s="1"/>
  <c r="AW2" i="82" s="1"/>
  <c r="AY3" i="78"/>
  <c r="AY3" i="81" s="1"/>
  <c r="AX2" i="82" s="1"/>
  <c r="AZ3" i="78"/>
  <c r="AZ3" i="81" s="1"/>
  <c r="AY2" i="82" s="1"/>
  <c r="BA3" i="78"/>
  <c r="BA3" i="81" s="1"/>
  <c r="AZ2" i="82" s="1"/>
  <c r="BB3" i="78"/>
  <c r="BB3" i="81" s="1"/>
  <c r="BA2" i="82" s="1"/>
  <c r="BC3" i="78"/>
  <c r="BC3" i="81" s="1"/>
  <c r="BB2" i="82" s="1"/>
  <c r="BD3" i="78"/>
  <c r="BD3" i="81" s="1"/>
  <c r="BC2" i="82" s="1"/>
  <c r="BE3" i="78"/>
  <c r="BE3" i="81" s="1"/>
  <c r="BD2" i="82" s="1"/>
  <c r="BF3" i="78"/>
  <c r="BF3" i="81" s="1"/>
  <c r="BE2" i="82" s="1"/>
  <c r="BG3" i="78"/>
  <c r="BG3" i="81" s="1"/>
  <c r="BF2" i="82" s="1"/>
  <c r="BH3" i="78"/>
  <c r="BH3" i="81" s="1"/>
  <c r="BG2" i="82" s="1"/>
  <c r="BI3" i="78"/>
  <c r="BI3" i="81" s="1"/>
  <c r="BH2" i="82" s="1"/>
  <c r="BJ3" i="78"/>
  <c r="BJ3" i="81" s="1"/>
  <c r="BI2" i="82" s="1"/>
  <c r="BK3" i="78"/>
  <c r="BK3" i="81" s="1"/>
  <c r="BJ2" i="82" s="1"/>
  <c r="BL3" i="78"/>
  <c r="BL3" i="81" s="1"/>
  <c r="BK2" i="82" s="1"/>
  <c r="BM3" i="78"/>
  <c r="BM3" i="81" s="1"/>
  <c r="BL2" i="82" s="1"/>
  <c r="BN3" i="78"/>
  <c r="BN3" i="81" s="1"/>
  <c r="BM2" i="82" s="1"/>
  <c r="BO3" i="78"/>
  <c r="BO3" i="81" s="1"/>
  <c r="BN2" i="82" s="1"/>
  <c r="BP3" i="78"/>
  <c r="BP3" i="81" s="1"/>
  <c r="BO2" i="82" s="1"/>
  <c r="BO3" i="82" s="1"/>
  <c r="BQ3" i="78"/>
  <c r="BQ3" i="81" s="1"/>
  <c r="BP2" i="82" s="1"/>
  <c r="BR3" i="78"/>
  <c r="BR3" i="81" s="1"/>
  <c r="BQ2" i="82" s="1"/>
  <c r="BS3" i="78"/>
  <c r="BS3" i="81" s="1"/>
  <c r="BR2" i="82" s="1"/>
  <c r="BT3" i="78"/>
  <c r="BT3" i="81" s="1"/>
  <c r="BS2" i="82" s="1"/>
  <c r="BU3" i="78"/>
  <c r="BU3" i="81" s="1"/>
  <c r="BT2" i="82" s="1"/>
  <c r="BV3" i="78"/>
  <c r="BV3" i="81" s="1"/>
  <c r="BU2" i="82" s="1"/>
  <c r="BW3" i="78"/>
  <c r="BW3" i="81" s="1"/>
  <c r="BV2" i="82" s="1"/>
  <c r="BX3" i="78"/>
  <c r="BX3" i="81" s="1"/>
  <c r="BW2" i="82" s="1"/>
  <c r="BY3" i="78"/>
  <c r="BY3" i="81" s="1"/>
  <c r="BX2" i="82" s="1"/>
  <c r="BZ3" i="78"/>
  <c r="BZ3" i="81" s="1"/>
  <c r="CA3" i="78"/>
  <c r="CA3" i="81" s="1"/>
  <c r="CB3" i="78"/>
  <c r="CB3" i="81" s="1"/>
  <c r="W4" i="82" l="1"/>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K193" i="83"/>
  <c r="AK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X168" i="74"/>
  <c r="X165" i="74"/>
  <c r="X59" i="74"/>
  <c r="W193" i="83" l="1"/>
  <c r="W194" i="83" s="1"/>
  <c r="BG194" i="83"/>
  <c r="C199" i="83"/>
  <c r="C198" i="83"/>
  <c r="CU4" i="75"/>
  <c r="CU5" i="75"/>
  <c r="CU6" i="75"/>
  <c r="CU7" i="75"/>
  <c r="CU8" i="75"/>
  <c r="CU9" i="75"/>
  <c r="CU10" i="75"/>
  <c r="CU11" i="75"/>
  <c r="CU12" i="75"/>
  <c r="CU13" i="75"/>
  <c r="CU14" i="75"/>
  <c r="CU15" i="75"/>
  <c r="CU16" i="75"/>
  <c r="CU17" i="75"/>
  <c r="CU18" i="75"/>
  <c r="CU19" i="75"/>
  <c r="CU20" i="75"/>
  <c r="CU21" i="75"/>
  <c r="CU22" i="75"/>
  <c r="CU23"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CU50" i="75"/>
  <c r="CU51" i="75"/>
  <c r="CU52" i="75"/>
  <c r="CU53" i="75"/>
  <c r="CU54" i="75"/>
  <c r="CU55" i="75"/>
  <c r="CU56" i="75"/>
  <c r="CU57" i="75"/>
  <c r="CU58" i="75"/>
  <c r="CU59" i="75"/>
  <c r="CU60" i="75"/>
  <c r="CU61" i="75"/>
  <c r="CU62" i="75"/>
  <c r="CU63" i="75"/>
  <c r="CU64" i="75"/>
  <c r="CU65" i="75"/>
  <c r="CU66" i="75"/>
  <c r="CU67" i="75"/>
  <c r="CU68" i="75"/>
  <c r="CU69" i="75"/>
  <c r="CU70" i="75"/>
  <c r="CU71" i="75"/>
  <c r="CU72" i="75"/>
  <c r="CU73" i="75"/>
  <c r="CU74" i="75"/>
  <c r="CU75" i="75"/>
  <c r="CU76" i="75"/>
  <c r="CU77" i="75"/>
  <c r="CU78" i="75"/>
  <c r="CU79" i="75"/>
  <c r="CU80" i="75"/>
  <c r="CU81" i="75"/>
  <c r="CU82" i="75"/>
  <c r="CU83" i="75"/>
  <c r="CU84" i="75"/>
  <c r="CU85" i="75"/>
  <c r="CU86" i="75"/>
  <c r="CU87" i="75"/>
  <c r="CU88" i="75"/>
  <c r="CU89" i="75"/>
  <c r="CU90" i="75"/>
  <c r="CU91" i="75"/>
  <c r="CU92" i="75"/>
  <c r="CU93" i="75"/>
  <c r="CU94" i="75"/>
  <c r="CU95" i="75"/>
  <c r="CU96" i="75"/>
  <c r="CU97" i="75"/>
  <c r="CU98" i="75"/>
  <c r="CU99" i="75"/>
  <c r="CU100" i="75"/>
  <c r="CU101" i="75"/>
  <c r="CU102" i="75"/>
  <c r="CU103" i="75"/>
  <c r="CU104" i="75"/>
  <c r="CU105" i="75"/>
  <c r="CU106" i="75"/>
  <c r="CU107" i="75"/>
  <c r="CU108" i="75"/>
  <c r="CU109" i="75"/>
  <c r="CU110" i="75"/>
  <c r="CU111" i="75"/>
  <c r="CU112" i="75"/>
  <c r="CU113" i="75"/>
  <c r="CU114" i="75"/>
  <c r="CU115" i="75"/>
  <c r="CU116" i="75"/>
  <c r="CU117" i="75"/>
  <c r="CU118" i="75"/>
  <c r="CU119" i="75"/>
  <c r="CU120" i="75"/>
  <c r="CU121" i="75"/>
  <c r="CU122" i="75"/>
  <c r="CU123" i="75"/>
  <c r="CU124" i="75"/>
  <c r="CU125" i="75"/>
  <c r="CU126" i="75"/>
  <c r="CU127" i="75"/>
  <c r="CU128" i="75"/>
  <c r="CU129" i="75"/>
  <c r="CU130" i="75"/>
  <c r="CU131" i="75"/>
  <c r="CU132" i="75"/>
  <c r="CU133" i="75"/>
  <c r="CU134" i="75"/>
  <c r="CU135" i="75"/>
  <c r="CU136" i="75"/>
  <c r="CU137" i="75"/>
  <c r="CU138" i="75"/>
  <c r="CU139" i="75"/>
  <c r="CU140" i="75"/>
  <c r="CU141" i="75"/>
  <c r="CU142" i="75"/>
  <c r="CU143" i="75"/>
  <c r="CU144" i="75"/>
  <c r="CU145" i="75"/>
  <c r="CU146" i="75"/>
  <c r="CU147" i="75"/>
  <c r="CU148" i="75"/>
  <c r="CU149" i="75"/>
  <c r="CU150" i="75"/>
  <c r="CU151" i="75"/>
  <c r="CU152" i="75"/>
  <c r="CU153" i="75"/>
  <c r="CU154" i="75"/>
  <c r="CU155" i="75"/>
  <c r="CU156" i="75"/>
  <c r="CU157" i="75"/>
  <c r="CU158" i="75"/>
  <c r="CU159" i="75"/>
  <c r="CU160" i="75"/>
  <c r="CU161" i="75"/>
  <c r="CU162" i="75"/>
  <c r="CU163" i="75"/>
  <c r="CU164" i="75"/>
  <c r="CU165" i="75"/>
  <c r="CU166" i="75"/>
  <c r="CU167" i="75"/>
  <c r="CU168" i="75"/>
  <c r="CU169" i="75"/>
  <c r="CU170" i="75"/>
  <c r="CU171" i="75"/>
  <c r="CU172" i="75"/>
  <c r="CU173" i="75"/>
  <c r="CU174" i="75"/>
  <c r="CU175" i="75"/>
  <c r="CU176" i="75"/>
  <c r="CU177" i="75"/>
  <c r="CU178" i="75"/>
  <c r="CU179" i="75"/>
  <c r="CU180" i="75"/>
  <c r="CU181" i="75"/>
  <c r="CU182" i="75"/>
  <c r="CU183" i="75"/>
  <c r="CU184" i="75"/>
  <c r="CU185" i="75"/>
  <c r="CU186" i="75"/>
  <c r="CU187" i="75"/>
  <c r="CU188" i="75"/>
  <c r="CU189" i="75"/>
  <c r="CU190" i="75"/>
  <c r="CU191" i="75"/>
  <c r="CU192" i="75"/>
  <c r="CU193" i="75"/>
  <c r="CU3" i="75"/>
  <c r="DF4" i="75"/>
  <c r="DF5"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3" i="75"/>
  <c r="DG190" i="75" l="1"/>
  <c r="DG186" i="75"/>
  <c r="DG182" i="75"/>
  <c r="DG193" i="75"/>
  <c r="DG189" i="75"/>
  <c r="DG185" i="75"/>
  <c r="DG181" i="75"/>
  <c r="DG177" i="75"/>
  <c r="DG173" i="75"/>
  <c r="DG169" i="75"/>
  <c r="DG165" i="75"/>
  <c r="DG161" i="75"/>
  <c r="DG157" i="75"/>
  <c r="DG153" i="75"/>
  <c r="DG149" i="75"/>
  <c r="DG145" i="75"/>
  <c r="DG141" i="75"/>
  <c r="DG137" i="75"/>
  <c r="DG133" i="75"/>
  <c r="DG129" i="75"/>
  <c r="DG125" i="75"/>
  <c r="DG121" i="75"/>
  <c r="DG117" i="75"/>
  <c r="DG113" i="75"/>
  <c r="DG109" i="75"/>
  <c r="DG105" i="75"/>
  <c r="DG101" i="75"/>
  <c r="DG97" i="75"/>
  <c r="DG93" i="75"/>
  <c r="DG89" i="75"/>
  <c r="DG85" i="75"/>
  <c r="DG81" i="75"/>
  <c r="DG77" i="75"/>
  <c r="DG73" i="75"/>
  <c r="DG69" i="75"/>
  <c r="DG65" i="75"/>
  <c r="DG61" i="75"/>
  <c r="DG57" i="75"/>
  <c r="DG53" i="75"/>
  <c r="DG49" i="75"/>
  <c r="DG45" i="75"/>
  <c r="DG41" i="75"/>
  <c r="DG37" i="75"/>
  <c r="DG33" i="75"/>
  <c r="DG29" i="75"/>
  <c r="DG25" i="75"/>
  <c r="DG21" i="75"/>
  <c r="DG17" i="75"/>
  <c r="DG13" i="75"/>
  <c r="DG9" i="75"/>
  <c r="DG5" i="75"/>
  <c r="DG191" i="75"/>
  <c r="DG187" i="75"/>
  <c r="DG183" i="75"/>
  <c r="DG179" i="75"/>
  <c r="DG175" i="75"/>
  <c r="DG171" i="75"/>
  <c r="DG167" i="75"/>
  <c r="DG163" i="75"/>
  <c r="DG159" i="75"/>
  <c r="DG155" i="75"/>
  <c r="DG151" i="75"/>
  <c r="DG147" i="75"/>
  <c r="DG143" i="75"/>
  <c r="DG139" i="75"/>
  <c r="DG135" i="75"/>
  <c r="DG131" i="75"/>
  <c r="DG127" i="75"/>
  <c r="DG123" i="75"/>
  <c r="DG119" i="75"/>
  <c r="DG115" i="75"/>
  <c r="DG111" i="75"/>
  <c r="DG107" i="75"/>
  <c r="DG103" i="75"/>
  <c r="DG99" i="75"/>
  <c r="DG95" i="75"/>
  <c r="DG91" i="75"/>
  <c r="DG87" i="75"/>
  <c r="DG83" i="75"/>
  <c r="DG79" i="75"/>
  <c r="DG75" i="75"/>
  <c r="DG71" i="75"/>
  <c r="DG67" i="75"/>
  <c r="DG63" i="75"/>
  <c r="DG59" i="75"/>
  <c r="DG55" i="75"/>
  <c r="DG51" i="75"/>
  <c r="DG47" i="75"/>
  <c r="DG43" i="75"/>
  <c r="DG39" i="75"/>
  <c r="DG35" i="75"/>
  <c r="DG31" i="75"/>
  <c r="DG27" i="75"/>
  <c r="DG23" i="75"/>
  <c r="DG19" i="75"/>
  <c r="DG15" i="75"/>
  <c r="DG11" i="75"/>
  <c r="DG7" i="75"/>
  <c r="DG178" i="75"/>
  <c r="DG174" i="75"/>
  <c r="DG170" i="75"/>
  <c r="DG166" i="75"/>
  <c r="DG162" i="75"/>
  <c r="DG158" i="75"/>
  <c r="DG154" i="75"/>
  <c r="DG150" i="75"/>
  <c r="DG146" i="75"/>
  <c r="DG142" i="75"/>
  <c r="DG138" i="75"/>
  <c r="DG134" i="75"/>
  <c r="DG130" i="75"/>
  <c r="DG126" i="75"/>
  <c r="DG122" i="75"/>
  <c r="DG118" i="75"/>
  <c r="DG114" i="75"/>
  <c r="DG110" i="75"/>
  <c r="DG106" i="75"/>
  <c r="DG102" i="75"/>
  <c r="DG98" i="75"/>
  <c r="DG94" i="75"/>
  <c r="DG90" i="75"/>
  <c r="DG86" i="75"/>
  <c r="DG82" i="75"/>
  <c r="DG78" i="75"/>
  <c r="DG74" i="75"/>
  <c r="DG70" i="75"/>
  <c r="DG66" i="75"/>
  <c r="DG62" i="75"/>
  <c r="DG58" i="75"/>
  <c r="DG54" i="75"/>
  <c r="DG50" i="75"/>
  <c r="DG46" i="75"/>
  <c r="DG42" i="75"/>
  <c r="DG38" i="75"/>
  <c r="DG34" i="75"/>
  <c r="DG30" i="75"/>
  <c r="DG26" i="75"/>
  <c r="DG22" i="75"/>
  <c r="DG18" i="75"/>
  <c r="DG14" i="75"/>
  <c r="DG10" i="75"/>
  <c r="DG6" i="75"/>
  <c r="DG192" i="75"/>
  <c r="DG188" i="75"/>
  <c r="DG184" i="75"/>
  <c r="DG180" i="75"/>
  <c r="DG176" i="75"/>
  <c r="DG172" i="75"/>
  <c r="DG168" i="75"/>
  <c r="DG164" i="75"/>
  <c r="DG160" i="75"/>
  <c r="DG156" i="75"/>
  <c r="DG152" i="75"/>
  <c r="DG148" i="75"/>
  <c r="DG144" i="75"/>
  <c r="DG140" i="75"/>
  <c r="DG3" i="75"/>
  <c r="DG136" i="75"/>
  <c r="DG132" i="75"/>
  <c r="DG128" i="75"/>
  <c r="DG124" i="75"/>
  <c r="DG120" i="75"/>
  <c r="DG116" i="75"/>
  <c r="DG112" i="75"/>
  <c r="DG108" i="75"/>
  <c r="DG104" i="75"/>
  <c r="DG100" i="75"/>
  <c r="DG96" i="75"/>
  <c r="DG92" i="75"/>
  <c r="DG88" i="75"/>
  <c r="DG84" i="75"/>
  <c r="DG80" i="75"/>
  <c r="DG76" i="75"/>
  <c r="DG72" i="75"/>
  <c r="DG68" i="75"/>
  <c r="DG64" i="75"/>
  <c r="DG60" i="75"/>
  <c r="DG56" i="75"/>
  <c r="DG52" i="75"/>
  <c r="DG48" i="75"/>
  <c r="DG44" i="75"/>
  <c r="DG40" i="75"/>
  <c r="DG36" i="75"/>
  <c r="DG32" i="75"/>
  <c r="DG28" i="75"/>
  <c r="DG24" i="75"/>
  <c r="DG20" i="75"/>
  <c r="DG16" i="75"/>
  <c r="DG12" i="75"/>
  <c r="DG8" i="75"/>
  <c r="DG4" i="75"/>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CK4" i="75" l="1"/>
  <c r="CK5" i="75"/>
  <c r="CK6" i="75"/>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3" i="75"/>
  <c r="DH5" i="75" l="1"/>
  <c r="DH6" i="75"/>
  <c r="DH7" i="75"/>
  <c r="DH8" i="75"/>
  <c r="DH9" i="75"/>
  <c r="DH10" i="75"/>
  <c r="DH11" i="75"/>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H48" i="75"/>
  <c r="DH49" i="75"/>
  <c r="DH50" i="75"/>
  <c r="DH51" i="75"/>
  <c r="DH52" i="75"/>
  <c r="DH53" i="75"/>
  <c r="DH54" i="75"/>
  <c r="DH55" i="75"/>
  <c r="DH56" i="75"/>
  <c r="DH57" i="75"/>
  <c r="DH58" i="75"/>
  <c r="DH59" i="75"/>
  <c r="DH60" i="75"/>
  <c r="DH61" i="75"/>
  <c r="DH62" i="75"/>
  <c r="DH63" i="75"/>
  <c r="DH64" i="75"/>
  <c r="DH65" i="75"/>
  <c r="DH66" i="75"/>
  <c r="DH67" i="75"/>
  <c r="DH68" i="75"/>
  <c r="DH69" i="75"/>
  <c r="DH70" i="75"/>
  <c r="DH71" i="75"/>
  <c r="DH72" i="75"/>
  <c r="DH73" i="75"/>
  <c r="DH74" i="75"/>
  <c r="DH75" i="75"/>
  <c r="DH76" i="75"/>
  <c r="DH77" i="75"/>
  <c r="DH78" i="75"/>
  <c r="DH79" i="75"/>
  <c r="DH80" i="75"/>
  <c r="DH81" i="75"/>
  <c r="DH82" i="75"/>
  <c r="DH83" i="75"/>
  <c r="DH84" i="75"/>
  <c r="DH85" i="75"/>
  <c r="DH86" i="75"/>
  <c r="DH87" i="75"/>
  <c r="DH88" i="75"/>
  <c r="DH89" i="75"/>
  <c r="DH90" i="75"/>
  <c r="DH91" i="75"/>
  <c r="DH92" i="75"/>
  <c r="DH93" i="75"/>
  <c r="DH94" i="75"/>
  <c r="DH95" i="75"/>
  <c r="DH96" i="75"/>
  <c r="DH97" i="75"/>
  <c r="DH98" i="75"/>
  <c r="DH99" i="75"/>
  <c r="DH100" i="75"/>
  <c r="DH101" i="75"/>
  <c r="DH102" i="75"/>
  <c r="DH103" i="75"/>
  <c r="DH104" i="75"/>
  <c r="DH105" i="75"/>
  <c r="DH106" i="75"/>
  <c r="DH107" i="75"/>
  <c r="DH108" i="75"/>
  <c r="DH109" i="75"/>
  <c r="DH110" i="75"/>
  <c r="DH111" i="75"/>
  <c r="DH112" i="75"/>
  <c r="DH113" i="75"/>
  <c r="DH114" i="75"/>
  <c r="DH115" i="75"/>
  <c r="DH116" i="75"/>
  <c r="DH117" i="75"/>
  <c r="DH118" i="75"/>
  <c r="DH119" i="75"/>
  <c r="DH120" i="75"/>
  <c r="DH121" i="75"/>
  <c r="DH122" i="75"/>
  <c r="DH123" i="75"/>
  <c r="DH124" i="75"/>
  <c r="DH125" i="75"/>
  <c r="DH126" i="75"/>
  <c r="DH127" i="75"/>
  <c r="DH128" i="75"/>
  <c r="DH129" i="75"/>
  <c r="DH130" i="75"/>
  <c r="DH131" i="75"/>
  <c r="DH132" i="75"/>
  <c r="DH133" i="75"/>
  <c r="DH134" i="75"/>
  <c r="DH135" i="75"/>
  <c r="DH136" i="75"/>
  <c r="DH137" i="75"/>
  <c r="DH138" i="75"/>
  <c r="DH139" i="75"/>
  <c r="DH140" i="75"/>
  <c r="DH141" i="75"/>
  <c r="DH142" i="75"/>
  <c r="DH143" i="75"/>
  <c r="DH144" i="75"/>
  <c r="DH145" i="75"/>
  <c r="DH146" i="75"/>
  <c r="DH147" i="75"/>
  <c r="DH148" i="75"/>
  <c r="DH149" i="75"/>
  <c r="DH150" i="75"/>
  <c r="DH151" i="75"/>
  <c r="DH152" i="75"/>
  <c r="DH153" i="75"/>
  <c r="DH154" i="75"/>
  <c r="DH155" i="75"/>
  <c r="DH156" i="75"/>
  <c r="DH157" i="75"/>
  <c r="DH158" i="75"/>
  <c r="DH159" i="75"/>
  <c r="DH160" i="75"/>
  <c r="DH161" i="75"/>
  <c r="DH162" i="75"/>
  <c r="DH163" i="75"/>
  <c r="DH164" i="75"/>
  <c r="DH165" i="75"/>
  <c r="DH166" i="75"/>
  <c r="DH167" i="75"/>
  <c r="DH168" i="75"/>
  <c r="DH169" i="75"/>
  <c r="DH170" i="75"/>
  <c r="DH171" i="75"/>
  <c r="DH172" i="75"/>
  <c r="DH173" i="75"/>
  <c r="DH174" i="75"/>
  <c r="DH175" i="75"/>
  <c r="DH176" i="75"/>
  <c r="DH177" i="75"/>
  <c r="DH178" i="75"/>
  <c r="DH179" i="75"/>
  <c r="DH180" i="75"/>
  <c r="DH181" i="75"/>
  <c r="DH182" i="75"/>
  <c r="DH183" i="75"/>
  <c r="DH184" i="75"/>
  <c r="DH185" i="75"/>
  <c r="DH186" i="75"/>
  <c r="DH187" i="75"/>
  <c r="DH188" i="75"/>
  <c r="DH189" i="75"/>
  <c r="DH190" i="75"/>
  <c r="DH191" i="75"/>
  <c r="DH192" i="75"/>
  <c r="DH193" i="75"/>
  <c r="DH4" i="75"/>
  <c r="DH3" i="75"/>
  <c r="DD4" i="75"/>
  <c r="DD5" i="75"/>
  <c r="DD6" i="75"/>
  <c r="DD7" i="75"/>
  <c r="DD8" i="75"/>
  <c r="DD9"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DD50" i="75"/>
  <c r="DD51" i="75"/>
  <c r="DD52" i="75"/>
  <c r="DD53" i="75"/>
  <c r="DD54" i="75"/>
  <c r="DD55" i="75"/>
  <c r="DD56" i="75"/>
  <c r="DD57" i="75"/>
  <c r="DD58" i="75"/>
  <c r="DD59" i="75"/>
  <c r="DD60" i="75"/>
  <c r="DD61" i="75"/>
  <c r="DD62" i="75"/>
  <c r="DD63" i="75"/>
  <c r="DD64" i="75"/>
  <c r="DD65" i="75"/>
  <c r="DD66" i="75"/>
  <c r="DD67" i="75"/>
  <c r="DD68" i="75"/>
  <c r="DD69" i="75"/>
  <c r="DD70" i="75"/>
  <c r="DD71" i="75"/>
  <c r="DD72" i="75"/>
  <c r="DD73" i="75"/>
  <c r="DD74" i="75"/>
  <c r="DD75" i="75"/>
  <c r="DD76" i="75"/>
  <c r="DD77" i="75"/>
  <c r="DD78" i="75"/>
  <c r="DD79" i="75"/>
  <c r="DD80" i="75"/>
  <c r="DD81" i="75"/>
  <c r="DD82" i="75"/>
  <c r="DD83" i="75"/>
  <c r="DD84" i="75"/>
  <c r="DD85" i="75"/>
  <c r="DD86" i="75"/>
  <c r="DD87" i="75"/>
  <c r="DD88" i="75"/>
  <c r="DD89" i="75"/>
  <c r="DD90" i="75"/>
  <c r="DD91" i="75"/>
  <c r="DD92" i="75"/>
  <c r="DD93" i="75"/>
  <c r="DD94" i="75"/>
  <c r="DD95" i="75"/>
  <c r="DD96" i="75"/>
  <c r="DD97" i="75"/>
  <c r="DD98" i="75"/>
  <c r="DD99" i="75"/>
  <c r="DD100" i="75"/>
  <c r="DD101" i="75"/>
  <c r="DD102" i="75"/>
  <c r="DD103" i="75"/>
  <c r="DD104" i="75"/>
  <c r="DD105" i="75"/>
  <c r="DD106" i="75"/>
  <c r="DD107" i="75"/>
  <c r="DD108" i="75"/>
  <c r="DD109" i="75"/>
  <c r="DD110" i="75"/>
  <c r="DD111" i="75"/>
  <c r="DD112" i="75"/>
  <c r="DD113" i="75"/>
  <c r="DD114" i="75"/>
  <c r="DD115" i="75"/>
  <c r="DD116" i="75"/>
  <c r="DD117" i="75"/>
  <c r="DD118" i="75"/>
  <c r="DD119" i="75"/>
  <c r="DD120" i="75"/>
  <c r="DD121" i="75"/>
  <c r="DD122" i="75"/>
  <c r="DD123" i="75"/>
  <c r="DD124" i="75"/>
  <c r="DD125" i="75"/>
  <c r="DD126" i="75"/>
  <c r="DD127" i="75"/>
  <c r="DD128" i="75"/>
  <c r="DD129" i="75"/>
  <c r="DD130" i="75"/>
  <c r="DD131" i="75"/>
  <c r="DD132" i="75"/>
  <c r="DD133" i="75"/>
  <c r="DD134" i="75"/>
  <c r="DD135" i="75"/>
  <c r="DD136" i="75"/>
  <c r="DD137" i="75"/>
  <c r="DD138" i="75"/>
  <c r="DD139" i="75"/>
  <c r="DD140" i="75"/>
  <c r="DD141" i="75"/>
  <c r="DD142" i="75"/>
  <c r="DD143" i="75"/>
  <c r="DD144" i="75"/>
  <c r="DD145" i="75"/>
  <c r="DD146" i="75"/>
  <c r="DD147" i="75"/>
  <c r="DD148" i="75"/>
  <c r="DD149" i="75"/>
  <c r="DD150" i="75"/>
  <c r="DD151" i="75"/>
  <c r="DD152" i="75"/>
  <c r="DD153" i="75"/>
  <c r="DD154" i="75"/>
  <c r="DD155" i="75"/>
  <c r="DD156" i="75"/>
  <c r="DD157" i="75"/>
  <c r="DD158" i="75"/>
  <c r="DD159" i="75"/>
  <c r="DD160" i="75"/>
  <c r="DD161" i="75"/>
  <c r="DD162" i="75"/>
  <c r="DD163" i="75"/>
  <c r="DD164" i="75"/>
  <c r="DD165" i="75"/>
  <c r="DD166" i="75"/>
  <c r="DD167" i="75"/>
  <c r="DD168" i="75"/>
  <c r="DD169" i="75"/>
  <c r="DD170" i="75"/>
  <c r="DD171" i="75"/>
  <c r="DD172" i="75"/>
  <c r="DD173" i="75"/>
  <c r="DD174" i="75"/>
  <c r="DD175" i="75"/>
  <c r="DD176" i="75"/>
  <c r="DD177" i="75"/>
  <c r="DD178" i="75"/>
  <c r="DD179" i="75"/>
  <c r="DD180" i="75"/>
  <c r="DD181" i="75"/>
  <c r="DD182" i="75"/>
  <c r="DD183" i="75"/>
  <c r="DD184" i="75"/>
  <c r="DD185" i="75"/>
  <c r="DD186" i="75"/>
  <c r="DD187" i="75"/>
  <c r="DD188" i="75"/>
  <c r="DD189" i="75"/>
  <c r="DD190" i="75"/>
  <c r="DD191" i="75"/>
  <c r="DD192" i="75"/>
  <c r="DD193" i="75"/>
  <c r="DD3" i="75"/>
  <c r="DC4" i="75"/>
  <c r="DC5" i="75"/>
  <c r="DC6" i="75"/>
  <c r="DC7" i="75"/>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3" i="75"/>
  <c r="CW11" i="75"/>
  <c r="CW19" i="75"/>
  <c r="CW27" i="75"/>
  <c r="CW35" i="75"/>
  <c r="CW43" i="75"/>
  <c r="CW51" i="75"/>
  <c r="CW59" i="75"/>
  <c r="CW67" i="75"/>
  <c r="CW75" i="75"/>
  <c r="CW83" i="75"/>
  <c r="CW91" i="75"/>
  <c r="CW99" i="75"/>
  <c r="CW107" i="75"/>
  <c r="CW115" i="75"/>
  <c r="CW123" i="75"/>
  <c r="CW131" i="75"/>
  <c r="CW139" i="75"/>
  <c r="CW147" i="75"/>
  <c r="CW155" i="75"/>
  <c r="CW163" i="75"/>
  <c r="CW171" i="75"/>
  <c r="CW179" i="75"/>
  <c r="CW187" i="75"/>
  <c r="CZ4" i="75"/>
  <c r="CZ5" i="75"/>
  <c r="CZ6" i="75"/>
  <c r="CZ7" i="75"/>
  <c r="CZ8" i="75"/>
  <c r="CZ9"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CZ50" i="75"/>
  <c r="CZ51" i="75"/>
  <c r="CZ52" i="75"/>
  <c r="CZ53" i="75"/>
  <c r="CZ54" i="75"/>
  <c r="CZ55" i="75"/>
  <c r="CZ56" i="75"/>
  <c r="CZ57" i="75"/>
  <c r="CZ58" i="75"/>
  <c r="CZ59" i="75"/>
  <c r="CZ60" i="75"/>
  <c r="CZ61" i="75"/>
  <c r="CZ62" i="75"/>
  <c r="CZ63" i="75"/>
  <c r="CZ64" i="75"/>
  <c r="CZ65" i="75"/>
  <c r="CZ66" i="75"/>
  <c r="CZ67" i="75"/>
  <c r="CZ68" i="75"/>
  <c r="CZ69" i="75"/>
  <c r="CZ70" i="75"/>
  <c r="CZ71" i="75"/>
  <c r="CZ72" i="75"/>
  <c r="CZ73" i="75"/>
  <c r="CZ74" i="75"/>
  <c r="CZ75" i="75"/>
  <c r="CZ76" i="75"/>
  <c r="CZ77" i="75"/>
  <c r="CZ78" i="75"/>
  <c r="CZ79" i="75"/>
  <c r="CZ80" i="75"/>
  <c r="CZ81" i="75"/>
  <c r="CZ82" i="75"/>
  <c r="CZ83" i="75"/>
  <c r="CZ84" i="75"/>
  <c r="CZ85" i="75"/>
  <c r="CZ86" i="75"/>
  <c r="CZ87" i="75"/>
  <c r="CZ88" i="75"/>
  <c r="CZ89" i="75"/>
  <c r="CZ90" i="75"/>
  <c r="CZ91" i="75"/>
  <c r="CZ92" i="75"/>
  <c r="CZ93" i="75"/>
  <c r="CZ94" i="75"/>
  <c r="CZ95" i="75"/>
  <c r="CZ96" i="75"/>
  <c r="CZ97" i="75"/>
  <c r="CZ98" i="75"/>
  <c r="CZ99" i="75"/>
  <c r="CZ100" i="75"/>
  <c r="CZ101" i="75"/>
  <c r="CZ102" i="75"/>
  <c r="CZ103" i="75"/>
  <c r="CZ104" i="75"/>
  <c r="CZ105" i="75"/>
  <c r="CZ106" i="75"/>
  <c r="CZ107" i="75"/>
  <c r="CZ108" i="75"/>
  <c r="CZ109" i="75"/>
  <c r="CZ110" i="75"/>
  <c r="CZ111" i="75"/>
  <c r="CZ112" i="75"/>
  <c r="CZ113" i="75"/>
  <c r="CZ114" i="75"/>
  <c r="CZ115" i="75"/>
  <c r="CZ116" i="75"/>
  <c r="CZ117" i="75"/>
  <c r="CZ118" i="75"/>
  <c r="CZ119" i="75"/>
  <c r="CZ120" i="75"/>
  <c r="CZ121" i="75"/>
  <c r="CZ122" i="75"/>
  <c r="CZ123" i="75"/>
  <c r="CZ124" i="75"/>
  <c r="CZ125" i="75"/>
  <c r="CZ126" i="75"/>
  <c r="CZ127" i="75"/>
  <c r="CZ128" i="75"/>
  <c r="CZ129" i="75"/>
  <c r="CZ130" i="75"/>
  <c r="CZ131" i="75"/>
  <c r="CZ132" i="75"/>
  <c r="CZ133" i="75"/>
  <c r="CZ134" i="75"/>
  <c r="CZ135" i="75"/>
  <c r="CZ136" i="75"/>
  <c r="CZ137" i="75"/>
  <c r="CZ138" i="75"/>
  <c r="CZ139" i="75"/>
  <c r="CZ140" i="75"/>
  <c r="CZ141" i="75"/>
  <c r="CZ142" i="75"/>
  <c r="CZ143" i="75"/>
  <c r="CZ144" i="75"/>
  <c r="CZ145" i="75"/>
  <c r="CZ146" i="75"/>
  <c r="CZ147" i="75"/>
  <c r="CZ148" i="75"/>
  <c r="CZ149" i="75"/>
  <c r="CZ150" i="75"/>
  <c r="CZ151" i="75"/>
  <c r="CZ152" i="75"/>
  <c r="CZ153" i="75"/>
  <c r="CZ154" i="75"/>
  <c r="CZ155" i="75"/>
  <c r="CZ156" i="75"/>
  <c r="CZ157" i="75"/>
  <c r="CZ158" i="75"/>
  <c r="CZ159" i="75"/>
  <c r="CZ160" i="75"/>
  <c r="CZ161" i="75"/>
  <c r="CZ162" i="75"/>
  <c r="CZ163" i="75"/>
  <c r="CZ164" i="75"/>
  <c r="CZ165" i="75"/>
  <c r="CZ166" i="75"/>
  <c r="CZ167" i="75"/>
  <c r="CZ168" i="75"/>
  <c r="CZ169" i="75"/>
  <c r="CZ170" i="75"/>
  <c r="CZ171" i="75"/>
  <c r="CZ172" i="75"/>
  <c r="CZ173" i="75"/>
  <c r="CZ174" i="75"/>
  <c r="CZ175" i="75"/>
  <c r="CZ176" i="75"/>
  <c r="CZ177" i="75"/>
  <c r="CZ178" i="75"/>
  <c r="CZ179" i="75"/>
  <c r="CZ180" i="75"/>
  <c r="CZ181" i="75"/>
  <c r="CZ182" i="75"/>
  <c r="CZ183" i="75"/>
  <c r="CZ184" i="75"/>
  <c r="CZ185" i="75"/>
  <c r="CZ186" i="75"/>
  <c r="CZ187" i="75"/>
  <c r="CZ188" i="75"/>
  <c r="CZ189" i="75"/>
  <c r="CZ190" i="75"/>
  <c r="CZ191" i="75"/>
  <c r="CZ192" i="75"/>
  <c r="CZ193" i="75"/>
  <c r="CZ3" i="75"/>
  <c r="CY4" i="75"/>
  <c r="CY5" i="75"/>
  <c r="CY6"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3" i="75"/>
  <c r="CX4" i="75"/>
  <c r="CX5" i="75"/>
  <c r="CX6" i="75"/>
  <c r="CX7" i="75"/>
  <c r="CX8" i="75"/>
  <c r="CX9" i="75"/>
  <c r="CX10" i="75"/>
  <c r="CX11" i="75"/>
  <c r="CX12" i="75"/>
  <c r="CX13" i="75"/>
  <c r="CX14" i="75"/>
  <c r="CX15" i="75"/>
  <c r="CX16" i="75"/>
  <c r="CX17" i="75"/>
  <c r="CX18" i="75"/>
  <c r="CX19" i="75"/>
  <c r="CX20" i="75"/>
  <c r="CX21" i="75"/>
  <c r="CX22" i="75"/>
  <c r="CX23"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CX50" i="75"/>
  <c r="CX51" i="75"/>
  <c r="CX52" i="75"/>
  <c r="CX53" i="75"/>
  <c r="CX54" i="75"/>
  <c r="CX55" i="75"/>
  <c r="CX56" i="75"/>
  <c r="CX57" i="75"/>
  <c r="CX58" i="75"/>
  <c r="CX59" i="75"/>
  <c r="CX60" i="75"/>
  <c r="CX61" i="75"/>
  <c r="CX62" i="75"/>
  <c r="CX63" i="75"/>
  <c r="CX64" i="75"/>
  <c r="CX65" i="75"/>
  <c r="CX66" i="75"/>
  <c r="CX67" i="75"/>
  <c r="CX68" i="75"/>
  <c r="CX69" i="75"/>
  <c r="CX70" i="75"/>
  <c r="CX71" i="75"/>
  <c r="CX72" i="75"/>
  <c r="CX73" i="75"/>
  <c r="CX74" i="75"/>
  <c r="CX75" i="75"/>
  <c r="CX76" i="75"/>
  <c r="CX77" i="75"/>
  <c r="CX78" i="75"/>
  <c r="CX79" i="75"/>
  <c r="CX80" i="75"/>
  <c r="CX81" i="75"/>
  <c r="CX82" i="75"/>
  <c r="CX83" i="75"/>
  <c r="CX84" i="75"/>
  <c r="CX85" i="75"/>
  <c r="CX86" i="75"/>
  <c r="CX87" i="75"/>
  <c r="CX88" i="75"/>
  <c r="CX89" i="75"/>
  <c r="CX90" i="75"/>
  <c r="CX91" i="75"/>
  <c r="CX92" i="75"/>
  <c r="CX93" i="75"/>
  <c r="CX94" i="75"/>
  <c r="CX95" i="75"/>
  <c r="CX96" i="75"/>
  <c r="CX97" i="75"/>
  <c r="CX98" i="75"/>
  <c r="CX99" i="75"/>
  <c r="CX100" i="75"/>
  <c r="CX101" i="75"/>
  <c r="CX102" i="75"/>
  <c r="CX103" i="75"/>
  <c r="CX104" i="75"/>
  <c r="CX105" i="75"/>
  <c r="CX106" i="75"/>
  <c r="CX107" i="75"/>
  <c r="CX108" i="75"/>
  <c r="CX109" i="75"/>
  <c r="CX110" i="75"/>
  <c r="CX111" i="75"/>
  <c r="CX112" i="75"/>
  <c r="CX113" i="75"/>
  <c r="CX114" i="75"/>
  <c r="CX115" i="75"/>
  <c r="CX116" i="75"/>
  <c r="CX117" i="75"/>
  <c r="CX118" i="75"/>
  <c r="CX119" i="75"/>
  <c r="CX120" i="75"/>
  <c r="CX121" i="75"/>
  <c r="CX122" i="75"/>
  <c r="CX123" i="75"/>
  <c r="CX124" i="75"/>
  <c r="CX125" i="75"/>
  <c r="CX126" i="75"/>
  <c r="CX127" i="75"/>
  <c r="CX128" i="75"/>
  <c r="CX129" i="75"/>
  <c r="CX130" i="75"/>
  <c r="CX131" i="75"/>
  <c r="CX132" i="75"/>
  <c r="CX133" i="75"/>
  <c r="CX134" i="75"/>
  <c r="CX135" i="75"/>
  <c r="CX136" i="75"/>
  <c r="CX137" i="75"/>
  <c r="CX138" i="75"/>
  <c r="CX139" i="75"/>
  <c r="CX140" i="75"/>
  <c r="CX141" i="75"/>
  <c r="CX142" i="75"/>
  <c r="CX143" i="75"/>
  <c r="CX144" i="75"/>
  <c r="CX145" i="75"/>
  <c r="CX146" i="75"/>
  <c r="CX147" i="75"/>
  <c r="CX148" i="75"/>
  <c r="CX149" i="75"/>
  <c r="CX150" i="75"/>
  <c r="CX151" i="75"/>
  <c r="CX152" i="75"/>
  <c r="CX153" i="75"/>
  <c r="CX154" i="75"/>
  <c r="CX155" i="75"/>
  <c r="CX156" i="75"/>
  <c r="CX157" i="75"/>
  <c r="CX158" i="75"/>
  <c r="CX159" i="75"/>
  <c r="CX160" i="75"/>
  <c r="CX161" i="75"/>
  <c r="CX162" i="75"/>
  <c r="CX163" i="75"/>
  <c r="CX164" i="75"/>
  <c r="CX165" i="75"/>
  <c r="CX166" i="75"/>
  <c r="CX167" i="75"/>
  <c r="CX168" i="75"/>
  <c r="CX169" i="75"/>
  <c r="CX170" i="75"/>
  <c r="CX171" i="75"/>
  <c r="CX172" i="75"/>
  <c r="CX173" i="75"/>
  <c r="CX174" i="75"/>
  <c r="CX175" i="75"/>
  <c r="CX176" i="75"/>
  <c r="CX177" i="75"/>
  <c r="CX178" i="75"/>
  <c r="CX179" i="75"/>
  <c r="CX180" i="75"/>
  <c r="CX181" i="75"/>
  <c r="CX182" i="75"/>
  <c r="CX183" i="75"/>
  <c r="CX184" i="75"/>
  <c r="CX185" i="75"/>
  <c r="CX186" i="75"/>
  <c r="CX187" i="75"/>
  <c r="CX188" i="75"/>
  <c r="CX189" i="75"/>
  <c r="CX190" i="75"/>
  <c r="CX191" i="75"/>
  <c r="CX192" i="75"/>
  <c r="CX193" i="75"/>
  <c r="CX3" i="75"/>
  <c r="CW3" i="75"/>
  <c r="CW4" i="75"/>
  <c r="CW5" i="75"/>
  <c r="CW6" i="75"/>
  <c r="CW7" i="75"/>
  <c r="CW8" i="75"/>
  <c r="CW9" i="75"/>
  <c r="CW10" i="75"/>
  <c r="CW12" i="75"/>
  <c r="CW13" i="75"/>
  <c r="CW14" i="75"/>
  <c r="CW15" i="75"/>
  <c r="CW16" i="75"/>
  <c r="CW17" i="75"/>
  <c r="CW18" i="75"/>
  <c r="CW20" i="75"/>
  <c r="CW21" i="75"/>
  <c r="CW22" i="75"/>
  <c r="CW23" i="75"/>
  <c r="CW24" i="75"/>
  <c r="CW25" i="75"/>
  <c r="CW26" i="75"/>
  <c r="CW28" i="75"/>
  <c r="CW29" i="75"/>
  <c r="CW30" i="75"/>
  <c r="CW31" i="75"/>
  <c r="CW32" i="75"/>
  <c r="CW33" i="75"/>
  <c r="CW34" i="75"/>
  <c r="CW36" i="75"/>
  <c r="CW37" i="75"/>
  <c r="CW38" i="75"/>
  <c r="CW39" i="75"/>
  <c r="CW40" i="75"/>
  <c r="CW41" i="75"/>
  <c r="CW42" i="75"/>
  <c r="CW44" i="75"/>
  <c r="CW45" i="75"/>
  <c r="CW46" i="75"/>
  <c r="CW47" i="75"/>
  <c r="CW48" i="75"/>
  <c r="CW49" i="75"/>
  <c r="CW50" i="75"/>
  <c r="CW52" i="75"/>
  <c r="CW53" i="75"/>
  <c r="CW54" i="75"/>
  <c r="CW55" i="75"/>
  <c r="CW56" i="75"/>
  <c r="CW57" i="75"/>
  <c r="CW58" i="75"/>
  <c r="CW60" i="75"/>
  <c r="CW61" i="75"/>
  <c r="CW62" i="75"/>
  <c r="CW63" i="75"/>
  <c r="CW64" i="75"/>
  <c r="CW65" i="75"/>
  <c r="CW66" i="75"/>
  <c r="CW68" i="75"/>
  <c r="CW69" i="75"/>
  <c r="CW70" i="75"/>
  <c r="CW71" i="75"/>
  <c r="CW72" i="75"/>
  <c r="CW73" i="75"/>
  <c r="CW74" i="75"/>
  <c r="CW76" i="75"/>
  <c r="CW77" i="75"/>
  <c r="CW78" i="75"/>
  <c r="CW79" i="75"/>
  <c r="CW80" i="75"/>
  <c r="CW81" i="75"/>
  <c r="CW82" i="75"/>
  <c r="CW84" i="75"/>
  <c r="CW85" i="75"/>
  <c r="CW86" i="75"/>
  <c r="CW87" i="75"/>
  <c r="CW88" i="75"/>
  <c r="CW89" i="75"/>
  <c r="CW90" i="75"/>
  <c r="CW92" i="75"/>
  <c r="CW93" i="75"/>
  <c r="CW94" i="75"/>
  <c r="CW95" i="75"/>
  <c r="CW96" i="75"/>
  <c r="CW97" i="75"/>
  <c r="CW98" i="75"/>
  <c r="CW100" i="75"/>
  <c r="CW101" i="75"/>
  <c r="CW102" i="75"/>
  <c r="CW103" i="75"/>
  <c r="CW104" i="75"/>
  <c r="CW105" i="75"/>
  <c r="CW106" i="75"/>
  <c r="CW108" i="75"/>
  <c r="CW109" i="75"/>
  <c r="CW110" i="75"/>
  <c r="CW111" i="75"/>
  <c r="CW112" i="75"/>
  <c r="CW113" i="75"/>
  <c r="CW114" i="75"/>
  <c r="CW116" i="75"/>
  <c r="CW117" i="75"/>
  <c r="CW118" i="75"/>
  <c r="CW119" i="75"/>
  <c r="CW120" i="75"/>
  <c r="CW121" i="75"/>
  <c r="CW122" i="75"/>
  <c r="CW124" i="75"/>
  <c r="CW125" i="75"/>
  <c r="CW126" i="75"/>
  <c r="CW127" i="75"/>
  <c r="CW128" i="75"/>
  <c r="CW129" i="75"/>
  <c r="CW130" i="75"/>
  <c r="CW132" i="75"/>
  <c r="CW133" i="75"/>
  <c r="CW134" i="75"/>
  <c r="CW135" i="75"/>
  <c r="CW136" i="75"/>
  <c r="CW137" i="75"/>
  <c r="CW138" i="75"/>
  <c r="CW140" i="75"/>
  <c r="CW141" i="75"/>
  <c r="CW142" i="75"/>
  <c r="CW143" i="75"/>
  <c r="CW144" i="75"/>
  <c r="CW145" i="75"/>
  <c r="CW146" i="75"/>
  <c r="CW148" i="75"/>
  <c r="CW149" i="75"/>
  <c r="CW150" i="75"/>
  <c r="CW151" i="75"/>
  <c r="CW152" i="75"/>
  <c r="CW153" i="75"/>
  <c r="CW154" i="75"/>
  <c r="CW156" i="75"/>
  <c r="CW157" i="75"/>
  <c r="CW158" i="75"/>
  <c r="CW159" i="75"/>
  <c r="CW160" i="75"/>
  <c r="CW161" i="75"/>
  <c r="CW162" i="75"/>
  <c r="CW164" i="75"/>
  <c r="CW165" i="75"/>
  <c r="CW166" i="75"/>
  <c r="CW167" i="75"/>
  <c r="CW168" i="75"/>
  <c r="CW169" i="75"/>
  <c r="CW170" i="75"/>
  <c r="CW172" i="75"/>
  <c r="CW173" i="75"/>
  <c r="CW174" i="75"/>
  <c r="CW175" i="75"/>
  <c r="CW176" i="75"/>
  <c r="CW177" i="75"/>
  <c r="CW178" i="75"/>
  <c r="CW180" i="75"/>
  <c r="CW181" i="75"/>
  <c r="CW182" i="75"/>
  <c r="CW183" i="75"/>
  <c r="CW184" i="75"/>
  <c r="CW185" i="75"/>
  <c r="CW186" i="75"/>
  <c r="CW188" i="75"/>
  <c r="CW189" i="75"/>
  <c r="CW190" i="75"/>
  <c r="CW191" i="75"/>
  <c r="CW192" i="75"/>
  <c r="CW193" i="75"/>
  <c r="CN4" i="75"/>
  <c r="CO4" i="75"/>
  <c r="CN5" i="75"/>
  <c r="CO5" i="75"/>
  <c r="CN6" i="75"/>
  <c r="CO6" i="75"/>
  <c r="CN7" i="75"/>
  <c r="CO7" i="75"/>
  <c r="CN8" i="75"/>
  <c r="CO8" i="75"/>
  <c r="CN9" i="75"/>
  <c r="CO9" i="75"/>
  <c r="CN10" i="75"/>
  <c r="CO10" i="75"/>
  <c r="CN11" i="75"/>
  <c r="CO11" i="75"/>
  <c r="CN12" i="75"/>
  <c r="CO12" i="75"/>
  <c r="CN13" i="75"/>
  <c r="CO13" i="75"/>
  <c r="CN14" i="75"/>
  <c r="CO14" i="75"/>
  <c r="CN15" i="75"/>
  <c r="CO15" i="75"/>
  <c r="CN16" i="75"/>
  <c r="CO16" i="75"/>
  <c r="CN17" i="75"/>
  <c r="CO17" i="75"/>
  <c r="CN18" i="75"/>
  <c r="CO18" i="75"/>
  <c r="CN19" i="75"/>
  <c r="CO19" i="75"/>
  <c r="CN20" i="75"/>
  <c r="CO20" i="75"/>
  <c r="CN21" i="75"/>
  <c r="CO21" i="75"/>
  <c r="CN22" i="75"/>
  <c r="CO22" i="75"/>
  <c r="CN23" i="75"/>
  <c r="CO23" i="75"/>
  <c r="CN24" i="75"/>
  <c r="CO24" i="75"/>
  <c r="CN25" i="75"/>
  <c r="CO25" i="75"/>
  <c r="CN26" i="75"/>
  <c r="CO26" i="75"/>
  <c r="CN27" i="75"/>
  <c r="CO27" i="75"/>
  <c r="CN28" i="75"/>
  <c r="CO28" i="75"/>
  <c r="CN29" i="75"/>
  <c r="CO29" i="75"/>
  <c r="CN30" i="75"/>
  <c r="CO30" i="75"/>
  <c r="CN31" i="75"/>
  <c r="CO31" i="75"/>
  <c r="CN32" i="75"/>
  <c r="CO32" i="75"/>
  <c r="CN33" i="75"/>
  <c r="CO33" i="75"/>
  <c r="CN34" i="75"/>
  <c r="CO34" i="75"/>
  <c r="CN35" i="75"/>
  <c r="CO35" i="75"/>
  <c r="CN36" i="75"/>
  <c r="CO36" i="75"/>
  <c r="CN37" i="75"/>
  <c r="CO37" i="75"/>
  <c r="CN38" i="75"/>
  <c r="CO38" i="75"/>
  <c r="CN39" i="75"/>
  <c r="CO39" i="75"/>
  <c r="CN40" i="75"/>
  <c r="CO40" i="75"/>
  <c r="CN41" i="75"/>
  <c r="CO41" i="75"/>
  <c r="CN42" i="75"/>
  <c r="CO42" i="75"/>
  <c r="CN43" i="75"/>
  <c r="CO43" i="75"/>
  <c r="CN44" i="75"/>
  <c r="CO44" i="75"/>
  <c r="CN45" i="75"/>
  <c r="CO45" i="75"/>
  <c r="CN46" i="75"/>
  <c r="CO46" i="75"/>
  <c r="CN47" i="75"/>
  <c r="CO47" i="75"/>
  <c r="CN48" i="75"/>
  <c r="CO48" i="75"/>
  <c r="CN49" i="75"/>
  <c r="CO49" i="75"/>
  <c r="CN50" i="75"/>
  <c r="CO50" i="75"/>
  <c r="CN51" i="75"/>
  <c r="CO51" i="75"/>
  <c r="CN52" i="75"/>
  <c r="CO52" i="75"/>
  <c r="CN53" i="75"/>
  <c r="CO53" i="75"/>
  <c r="CN54" i="75"/>
  <c r="CO54" i="75"/>
  <c r="CN55" i="75"/>
  <c r="CO55" i="75"/>
  <c r="CN56" i="75"/>
  <c r="CO56" i="75"/>
  <c r="CN57" i="75"/>
  <c r="CO57" i="75"/>
  <c r="CN58" i="75"/>
  <c r="CO58" i="75"/>
  <c r="CN59" i="75"/>
  <c r="CO59" i="75"/>
  <c r="CN60" i="75"/>
  <c r="CO60" i="75"/>
  <c r="CN61" i="75"/>
  <c r="CO61" i="75"/>
  <c r="CN62" i="75"/>
  <c r="CO62" i="75"/>
  <c r="CN63" i="75"/>
  <c r="CO63" i="75"/>
  <c r="CN64" i="75"/>
  <c r="CO64" i="75"/>
  <c r="CN65" i="75"/>
  <c r="CO65" i="75"/>
  <c r="CN66" i="75"/>
  <c r="CO66" i="75"/>
  <c r="CN67" i="75"/>
  <c r="CO67" i="75"/>
  <c r="CN68" i="75"/>
  <c r="CO68" i="75"/>
  <c r="CN69" i="75"/>
  <c r="CO69" i="75"/>
  <c r="CN70" i="75"/>
  <c r="CO70" i="75"/>
  <c r="CN71" i="75"/>
  <c r="CO71" i="75"/>
  <c r="CN72" i="75"/>
  <c r="CO72" i="75"/>
  <c r="CN73" i="75"/>
  <c r="CO73" i="75"/>
  <c r="CN74" i="75"/>
  <c r="CO74" i="75"/>
  <c r="CN75" i="75"/>
  <c r="CO75" i="75"/>
  <c r="CN76" i="75"/>
  <c r="CO76" i="75"/>
  <c r="CN77" i="75"/>
  <c r="CO77" i="75"/>
  <c r="CN78" i="75"/>
  <c r="CO78" i="75"/>
  <c r="CN79" i="75"/>
  <c r="CO79" i="75"/>
  <c r="CN80" i="75"/>
  <c r="CO80" i="75"/>
  <c r="CN81" i="75"/>
  <c r="CO81" i="75"/>
  <c r="CN82" i="75"/>
  <c r="CO82" i="75"/>
  <c r="CN83" i="75"/>
  <c r="CO83" i="75"/>
  <c r="CN84" i="75"/>
  <c r="CO84" i="75"/>
  <c r="CN85" i="75"/>
  <c r="CO85" i="75"/>
  <c r="CN86" i="75"/>
  <c r="CO86" i="75"/>
  <c r="CN87" i="75"/>
  <c r="CO87" i="75"/>
  <c r="CN88" i="75"/>
  <c r="CO88" i="75"/>
  <c r="CN89" i="75"/>
  <c r="CO89" i="75"/>
  <c r="CN90" i="75"/>
  <c r="CO90" i="75"/>
  <c r="CN91" i="75"/>
  <c r="CO91" i="75"/>
  <c r="CN92" i="75"/>
  <c r="CO92" i="75"/>
  <c r="CN93" i="75"/>
  <c r="CO93" i="75"/>
  <c r="CN94" i="75"/>
  <c r="CO94" i="75"/>
  <c r="CN95" i="75"/>
  <c r="CO95" i="75"/>
  <c r="CN96" i="75"/>
  <c r="CO96" i="75"/>
  <c r="CN97" i="75"/>
  <c r="CO97" i="75"/>
  <c r="CN98" i="75"/>
  <c r="CO98" i="75"/>
  <c r="CN99" i="75"/>
  <c r="CO99" i="75"/>
  <c r="CN100" i="75"/>
  <c r="CO100" i="75"/>
  <c r="CN101" i="75"/>
  <c r="CO101" i="75"/>
  <c r="CN102" i="75"/>
  <c r="CO102" i="75"/>
  <c r="CN103" i="75"/>
  <c r="CO103" i="75"/>
  <c r="CN104" i="75"/>
  <c r="CO104" i="75"/>
  <c r="CN105" i="75"/>
  <c r="CO105" i="75"/>
  <c r="CN106" i="75"/>
  <c r="CO106" i="75"/>
  <c r="CN107" i="75"/>
  <c r="CO107" i="75"/>
  <c r="CN108" i="75"/>
  <c r="CO108" i="75"/>
  <c r="CN109" i="75"/>
  <c r="CO109" i="75"/>
  <c r="CN110" i="75"/>
  <c r="CO110" i="75"/>
  <c r="CN111" i="75"/>
  <c r="CO111" i="75"/>
  <c r="CN112" i="75"/>
  <c r="CO112" i="75"/>
  <c r="CN113" i="75"/>
  <c r="CO113" i="75"/>
  <c r="CN114" i="75"/>
  <c r="CO114" i="75"/>
  <c r="CN115" i="75"/>
  <c r="CO115" i="75"/>
  <c r="CN116" i="75"/>
  <c r="CO116" i="75"/>
  <c r="CN117" i="75"/>
  <c r="CO117" i="75"/>
  <c r="CN118" i="75"/>
  <c r="CO118" i="75"/>
  <c r="CN119" i="75"/>
  <c r="CO119" i="75"/>
  <c r="CN120" i="75"/>
  <c r="CO120" i="75"/>
  <c r="CN121" i="75"/>
  <c r="CO121" i="75"/>
  <c r="CN122" i="75"/>
  <c r="CO122" i="75"/>
  <c r="CN123" i="75"/>
  <c r="CO123" i="75"/>
  <c r="CN124" i="75"/>
  <c r="CO124" i="75"/>
  <c r="CN125" i="75"/>
  <c r="CO125" i="75"/>
  <c r="CN126" i="75"/>
  <c r="CO126" i="75"/>
  <c r="CN127" i="75"/>
  <c r="CO127" i="75"/>
  <c r="CN128" i="75"/>
  <c r="CO128" i="75"/>
  <c r="CN129" i="75"/>
  <c r="CO129" i="75"/>
  <c r="CN130" i="75"/>
  <c r="CO130" i="75"/>
  <c r="CN131" i="75"/>
  <c r="CO131" i="75"/>
  <c r="CN132" i="75"/>
  <c r="CO132" i="75"/>
  <c r="CN133" i="75"/>
  <c r="CO133" i="75"/>
  <c r="CN134" i="75"/>
  <c r="CO134" i="75"/>
  <c r="CN135" i="75"/>
  <c r="CO135" i="75"/>
  <c r="CN136" i="75"/>
  <c r="CO136" i="75"/>
  <c r="CN137" i="75"/>
  <c r="CO137" i="75"/>
  <c r="CN138" i="75"/>
  <c r="CO138" i="75"/>
  <c r="CN139" i="75"/>
  <c r="CO139" i="75"/>
  <c r="CN140" i="75"/>
  <c r="CO140" i="75"/>
  <c r="CN141" i="75"/>
  <c r="CO141" i="75"/>
  <c r="CN142" i="75"/>
  <c r="CO142" i="75"/>
  <c r="CN143" i="75"/>
  <c r="CO143" i="75"/>
  <c r="CN144" i="75"/>
  <c r="CO144" i="75"/>
  <c r="CN145" i="75"/>
  <c r="CO145" i="75"/>
  <c r="CN146" i="75"/>
  <c r="CO146" i="75"/>
  <c r="CN147" i="75"/>
  <c r="CO147" i="75"/>
  <c r="CN148" i="75"/>
  <c r="CO148" i="75"/>
  <c r="CN149" i="75"/>
  <c r="CO149" i="75"/>
  <c r="CN150" i="75"/>
  <c r="CO150" i="75"/>
  <c r="CN151" i="75"/>
  <c r="CO151" i="75"/>
  <c r="CN152" i="75"/>
  <c r="CO152" i="75"/>
  <c r="CN153" i="75"/>
  <c r="CO153" i="75"/>
  <c r="CN154" i="75"/>
  <c r="CO154" i="75"/>
  <c r="CN155" i="75"/>
  <c r="CO155" i="75"/>
  <c r="CN156" i="75"/>
  <c r="CO156" i="75"/>
  <c r="CN157" i="75"/>
  <c r="CO157" i="75"/>
  <c r="CN158" i="75"/>
  <c r="CO158" i="75"/>
  <c r="CN159" i="75"/>
  <c r="CO159" i="75"/>
  <c r="CN160" i="75"/>
  <c r="CO160" i="75"/>
  <c r="CN161" i="75"/>
  <c r="CO161" i="75"/>
  <c r="CN162" i="75"/>
  <c r="CO162" i="75"/>
  <c r="CN163" i="75"/>
  <c r="CO163" i="75"/>
  <c r="CN164" i="75"/>
  <c r="CO164" i="75"/>
  <c r="CN165" i="75"/>
  <c r="CO165" i="75"/>
  <c r="CN166" i="75"/>
  <c r="CO166" i="75"/>
  <c r="CN167" i="75"/>
  <c r="CO167" i="75"/>
  <c r="CN168" i="75"/>
  <c r="CO168" i="75"/>
  <c r="CN169" i="75"/>
  <c r="CO169" i="75"/>
  <c r="CN170" i="75"/>
  <c r="CO170" i="75"/>
  <c r="CN171" i="75"/>
  <c r="CO171" i="75"/>
  <c r="CN172" i="75"/>
  <c r="CO172" i="75"/>
  <c r="CN173" i="75"/>
  <c r="CO173" i="75"/>
  <c r="CN174" i="75"/>
  <c r="CO174" i="75"/>
  <c r="CN175" i="75"/>
  <c r="CO175" i="75"/>
  <c r="CN176" i="75"/>
  <c r="CO176" i="75"/>
  <c r="CN177" i="75"/>
  <c r="CO177" i="75"/>
  <c r="CN178" i="75"/>
  <c r="CO178" i="75"/>
  <c r="CN179" i="75"/>
  <c r="CO179" i="75"/>
  <c r="CN180" i="75"/>
  <c r="CO180" i="75"/>
  <c r="CN181" i="75"/>
  <c r="CO181" i="75"/>
  <c r="CN182" i="75"/>
  <c r="CO182" i="75"/>
  <c r="CN183" i="75"/>
  <c r="CO183" i="75"/>
  <c r="CN184" i="75"/>
  <c r="CO184" i="75"/>
  <c r="CN185" i="75"/>
  <c r="CO185" i="75"/>
  <c r="CN186" i="75"/>
  <c r="CO186" i="75"/>
  <c r="CN187" i="75"/>
  <c r="CO187" i="75"/>
  <c r="CN188" i="75"/>
  <c r="CO188" i="75"/>
  <c r="CN189" i="75"/>
  <c r="CO189" i="75"/>
  <c r="CN190" i="75"/>
  <c r="CO190" i="75"/>
  <c r="CN191" i="75"/>
  <c r="CO191" i="75"/>
  <c r="CN192" i="75"/>
  <c r="CO192" i="75"/>
  <c r="CN193" i="75"/>
  <c r="CO193" i="75"/>
  <c r="CO3" i="75"/>
  <c r="CN3" i="75"/>
  <c r="CJ4" i="75"/>
  <c r="CJ5" i="75"/>
  <c r="CJ6" i="75"/>
  <c r="CJ7" i="75"/>
  <c r="CJ8" i="75"/>
  <c r="CJ9"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CJ50" i="75"/>
  <c r="CJ51" i="75"/>
  <c r="CJ52" i="75"/>
  <c r="CJ53" i="75"/>
  <c r="CJ54" i="75"/>
  <c r="CJ55" i="75"/>
  <c r="CJ56" i="75"/>
  <c r="CJ57" i="75"/>
  <c r="CJ58" i="75"/>
  <c r="CJ59" i="75"/>
  <c r="CJ60" i="75"/>
  <c r="CJ61" i="75"/>
  <c r="CJ62" i="75"/>
  <c r="CJ63" i="75"/>
  <c r="CJ64" i="75"/>
  <c r="CJ65" i="75"/>
  <c r="CJ66" i="75"/>
  <c r="CJ67" i="75"/>
  <c r="CJ68" i="75"/>
  <c r="CJ69" i="75"/>
  <c r="CJ70" i="75"/>
  <c r="CJ71" i="75"/>
  <c r="CJ72" i="75"/>
  <c r="CJ73" i="75"/>
  <c r="CJ74" i="75"/>
  <c r="CJ75" i="75"/>
  <c r="CJ76" i="75"/>
  <c r="CJ77" i="75"/>
  <c r="CJ78" i="75"/>
  <c r="CJ79" i="75"/>
  <c r="CJ80" i="75"/>
  <c r="CJ81" i="75"/>
  <c r="CJ82" i="75"/>
  <c r="CJ83" i="75"/>
  <c r="CJ84" i="75"/>
  <c r="CJ85" i="75"/>
  <c r="CJ86" i="75"/>
  <c r="CJ87" i="75"/>
  <c r="CJ88" i="75"/>
  <c r="CJ89" i="75"/>
  <c r="CJ90" i="75"/>
  <c r="CJ91" i="75"/>
  <c r="CJ92" i="75"/>
  <c r="CJ93" i="75"/>
  <c r="CJ94" i="75"/>
  <c r="CJ95" i="75"/>
  <c r="CJ96" i="75"/>
  <c r="CJ97" i="75"/>
  <c r="CJ98" i="75"/>
  <c r="CJ99" i="75"/>
  <c r="CJ100" i="75"/>
  <c r="CJ101" i="75"/>
  <c r="CJ102" i="75"/>
  <c r="CJ103" i="75"/>
  <c r="CJ104" i="75"/>
  <c r="CJ105" i="75"/>
  <c r="CJ106" i="75"/>
  <c r="CJ107" i="75"/>
  <c r="CJ108" i="75"/>
  <c r="CJ109" i="75"/>
  <c r="CJ110" i="75"/>
  <c r="CJ111" i="75"/>
  <c r="CJ112" i="75"/>
  <c r="CJ113" i="75"/>
  <c r="CJ114" i="75"/>
  <c r="CJ115" i="75"/>
  <c r="CJ116" i="75"/>
  <c r="CJ117" i="75"/>
  <c r="CJ118" i="75"/>
  <c r="CJ119" i="75"/>
  <c r="CJ120" i="75"/>
  <c r="CJ121" i="75"/>
  <c r="CJ122" i="75"/>
  <c r="CJ123" i="75"/>
  <c r="CJ124" i="75"/>
  <c r="CJ125" i="75"/>
  <c r="CJ126" i="75"/>
  <c r="CJ127" i="75"/>
  <c r="CJ128" i="75"/>
  <c r="CJ129" i="75"/>
  <c r="CJ130" i="75"/>
  <c r="CJ131" i="75"/>
  <c r="CJ132" i="75"/>
  <c r="CJ133" i="75"/>
  <c r="CJ134" i="75"/>
  <c r="CJ135" i="75"/>
  <c r="CJ136" i="75"/>
  <c r="CJ137" i="75"/>
  <c r="CJ138" i="75"/>
  <c r="CJ139" i="75"/>
  <c r="CJ140" i="75"/>
  <c r="CJ141" i="75"/>
  <c r="CJ142" i="75"/>
  <c r="CJ143" i="75"/>
  <c r="CJ144" i="75"/>
  <c r="CJ145" i="75"/>
  <c r="CJ146" i="75"/>
  <c r="CJ147" i="75"/>
  <c r="CJ148" i="75"/>
  <c r="CJ149" i="75"/>
  <c r="CJ150" i="75"/>
  <c r="CJ151" i="75"/>
  <c r="CJ152" i="75"/>
  <c r="CJ153" i="75"/>
  <c r="CJ154" i="75"/>
  <c r="CJ155" i="75"/>
  <c r="CJ156" i="75"/>
  <c r="CJ157" i="75"/>
  <c r="CJ158" i="75"/>
  <c r="CJ159" i="75"/>
  <c r="CJ160" i="75"/>
  <c r="CJ161" i="75"/>
  <c r="CJ162" i="75"/>
  <c r="CJ163" i="75"/>
  <c r="CJ164" i="75"/>
  <c r="CJ165" i="75"/>
  <c r="CJ166" i="75"/>
  <c r="CJ167" i="75"/>
  <c r="CJ168" i="75"/>
  <c r="CJ169" i="75"/>
  <c r="CJ170" i="75"/>
  <c r="CJ171" i="75"/>
  <c r="CJ172" i="75"/>
  <c r="CJ173" i="75"/>
  <c r="CJ174" i="75"/>
  <c r="CJ175" i="75"/>
  <c r="CJ176" i="75"/>
  <c r="CJ177" i="75"/>
  <c r="CJ178" i="75"/>
  <c r="CJ179" i="75"/>
  <c r="CJ180" i="75"/>
  <c r="CJ181" i="75"/>
  <c r="CJ182" i="75"/>
  <c r="CJ183" i="75"/>
  <c r="CJ184" i="75"/>
  <c r="CJ185" i="75"/>
  <c r="CJ186" i="75"/>
  <c r="CJ187" i="75"/>
  <c r="CJ188" i="75"/>
  <c r="CJ189" i="75"/>
  <c r="CJ190" i="75"/>
  <c r="CJ191" i="75"/>
  <c r="CJ192" i="75"/>
  <c r="CJ193" i="75"/>
  <c r="CJ3" i="75"/>
  <c r="CF4" i="75"/>
  <c r="CG4" i="75"/>
  <c r="CF5" i="75"/>
  <c r="CG5" i="75"/>
  <c r="CF6" i="75"/>
  <c r="CG6" i="75"/>
  <c r="CF7" i="75"/>
  <c r="CG7" i="75"/>
  <c r="CF8" i="75"/>
  <c r="CG8" i="75"/>
  <c r="CF9" i="75"/>
  <c r="CG9" i="75"/>
  <c r="CF10" i="75"/>
  <c r="CG10" i="75"/>
  <c r="CF11" i="75"/>
  <c r="CG11" i="75"/>
  <c r="CF12" i="75"/>
  <c r="CG12" i="75"/>
  <c r="CF13" i="75"/>
  <c r="CG13" i="75"/>
  <c r="CF14" i="75"/>
  <c r="CG14" i="75"/>
  <c r="CF15" i="75"/>
  <c r="CG15" i="75"/>
  <c r="CF16" i="75"/>
  <c r="CG16" i="75"/>
  <c r="CF17" i="75"/>
  <c r="CG17" i="75"/>
  <c r="CF18" i="75"/>
  <c r="CG18" i="75"/>
  <c r="CF19" i="75"/>
  <c r="CG19" i="75"/>
  <c r="CF20" i="75"/>
  <c r="CG20" i="75"/>
  <c r="CF21" i="75"/>
  <c r="CG21" i="75"/>
  <c r="CF22" i="75"/>
  <c r="CG22" i="75"/>
  <c r="CF23" i="75"/>
  <c r="CG23" i="75"/>
  <c r="CF24" i="75"/>
  <c r="CG24" i="75"/>
  <c r="CF25" i="75"/>
  <c r="CG25" i="75"/>
  <c r="CF26" i="75"/>
  <c r="CG26" i="75"/>
  <c r="CF27" i="75"/>
  <c r="CG27" i="75"/>
  <c r="CF28" i="75"/>
  <c r="CG28" i="75"/>
  <c r="CF29" i="75"/>
  <c r="CG29" i="75"/>
  <c r="CF30" i="75"/>
  <c r="CG30" i="75"/>
  <c r="CF31" i="75"/>
  <c r="CG31" i="75"/>
  <c r="CF32" i="75"/>
  <c r="CG32" i="75"/>
  <c r="CF33" i="75"/>
  <c r="CG33" i="75"/>
  <c r="CF34" i="75"/>
  <c r="CG34" i="75"/>
  <c r="CF35" i="75"/>
  <c r="CG35" i="75"/>
  <c r="CF36" i="75"/>
  <c r="CG36" i="75"/>
  <c r="CF37" i="75"/>
  <c r="CG37" i="75"/>
  <c r="CF38" i="75"/>
  <c r="CG38" i="75"/>
  <c r="CF39" i="75"/>
  <c r="CG39" i="75"/>
  <c r="CF40" i="75"/>
  <c r="CG40" i="75"/>
  <c r="CF41" i="75"/>
  <c r="CG41" i="75"/>
  <c r="CF42" i="75"/>
  <c r="CG42" i="75"/>
  <c r="CF43" i="75"/>
  <c r="CG43" i="75"/>
  <c r="CF44" i="75"/>
  <c r="CG44" i="75"/>
  <c r="CF45" i="75"/>
  <c r="CG45" i="75"/>
  <c r="CF46" i="75"/>
  <c r="CG46" i="75"/>
  <c r="CF47" i="75"/>
  <c r="CG47" i="75"/>
  <c r="CF48" i="75"/>
  <c r="CG48" i="75"/>
  <c r="CF49" i="75"/>
  <c r="CG49" i="75"/>
  <c r="CF50" i="75"/>
  <c r="CG50" i="75"/>
  <c r="CF51" i="75"/>
  <c r="CG51" i="75"/>
  <c r="CF52" i="75"/>
  <c r="CG52" i="75"/>
  <c r="CF53" i="75"/>
  <c r="CG53" i="75"/>
  <c r="CF54" i="75"/>
  <c r="CG54" i="75"/>
  <c r="CF55" i="75"/>
  <c r="CG55" i="75"/>
  <c r="CF56" i="75"/>
  <c r="CG56" i="75"/>
  <c r="CF57" i="75"/>
  <c r="CG57" i="75"/>
  <c r="CF58" i="75"/>
  <c r="CG58" i="75"/>
  <c r="CF59" i="75"/>
  <c r="CG59" i="75"/>
  <c r="CF60" i="75"/>
  <c r="CG60" i="75"/>
  <c r="CF61" i="75"/>
  <c r="CG61" i="75"/>
  <c r="CF62" i="75"/>
  <c r="CG62" i="75"/>
  <c r="CF63" i="75"/>
  <c r="CG63" i="75"/>
  <c r="CF64" i="75"/>
  <c r="CG64" i="75"/>
  <c r="CF65" i="75"/>
  <c r="CG65" i="75"/>
  <c r="CF66" i="75"/>
  <c r="CG66" i="75"/>
  <c r="CF67" i="75"/>
  <c r="CG67" i="75"/>
  <c r="CF68" i="75"/>
  <c r="CG68" i="75"/>
  <c r="CF69" i="75"/>
  <c r="CG69" i="75"/>
  <c r="CF70" i="75"/>
  <c r="CG70" i="75"/>
  <c r="CF71" i="75"/>
  <c r="CG71" i="75"/>
  <c r="CF72" i="75"/>
  <c r="CG72" i="75"/>
  <c r="CF73" i="75"/>
  <c r="CG73" i="75"/>
  <c r="CF74" i="75"/>
  <c r="CG74" i="75"/>
  <c r="CF75" i="75"/>
  <c r="CG75" i="75"/>
  <c r="CF76" i="75"/>
  <c r="CG76" i="75"/>
  <c r="CF77" i="75"/>
  <c r="CG77" i="75"/>
  <c r="CF78" i="75"/>
  <c r="CG78" i="75"/>
  <c r="CF79" i="75"/>
  <c r="CG79" i="75"/>
  <c r="CF80" i="75"/>
  <c r="CG80" i="75"/>
  <c r="CF81" i="75"/>
  <c r="CG81" i="75"/>
  <c r="CF82" i="75"/>
  <c r="CG82" i="75"/>
  <c r="CF83" i="75"/>
  <c r="CG83" i="75"/>
  <c r="CF84" i="75"/>
  <c r="CG84" i="75"/>
  <c r="CF85" i="75"/>
  <c r="CG85" i="75"/>
  <c r="CF86" i="75"/>
  <c r="CG86" i="75"/>
  <c r="CF87" i="75"/>
  <c r="CG87" i="75"/>
  <c r="CF88" i="75"/>
  <c r="CG88" i="75"/>
  <c r="CF89" i="75"/>
  <c r="CG89" i="75"/>
  <c r="CF90" i="75"/>
  <c r="CG90" i="75"/>
  <c r="CF91" i="75"/>
  <c r="CG91" i="75"/>
  <c r="CF92" i="75"/>
  <c r="CG92" i="75"/>
  <c r="CF93" i="75"/>
  <c r="CG93" i="75"/>
  <c r="CF94" i="75"/>
  <c r="CG94" i="75"/>
  <c r="CF95" i="75"/>
  <c r="CG95" i="75"/>
  <c r="CF96" i="75"/>
  <c r="CG96" i="75"/>
  <c r="CF97" i="75"/>
  <c r="CG97" i="75"/>
  <c r="CF98" i="75"/>
  <c r="CG98" i="75"/>
  <c r="CF99" i="75"/>
  <c r="CG99" i="75"/>
  <c r="CF100" i="75"/>
  <c r="CG100" i="75"/>
  <c r="CF101" i="75"/>
  <c r="CG101" i="75"/>
  <c r="CF102" i="75"/>
  <c r="CG102" i="75"/>
  <c r="CF103" i="75"/>
  <c r="CG103" i="75"/>
  <c r="CF104" i="75"/>
  <c r="CG104" i="75"/>
  <c r="CF105" i="75"/>
  <c r="CG105" i="75"/>
  <c r="CF106" i="75"/>
  <c r="CG106" i="75"/>
  <c r="CF107" i="75"/>
  <c r="CG107" i="75"/>
  <c r="CF108" i="75"/>
  <c r="CG108" i="75"/>
  <c r="CF109" i="75"/>
  <c r="CG109" i="75"/>
  <c r="CF110" i="75"/>
  <c r="CG110" i="75"/>
  <c r="CF111" i="75"/>
  <c r="CG111" i="75"/>
  <c r="CF112" i="75"/>
  <c r="CG112" i="75"/>
  <c r="CF113" i="75"/>
  <c r="CG113" i="75"/>
  <c r="CF114" i="75"/>
  <c r="CG114" i="75"/>
  <c r="CF115" i="75"/>
  <c r="CG115" i="75"/>
  <c r="CF116" i="75"/>
  <c r="CG116" i="75"/>
  <c r="CF117" i="75"/>
  <c r="CG117" i="75"/>
  <c r="CF118" i="75"/>
  <c r="CG118" i="75"/>
  <c r="CF119" i="75"/>
  <c r="CG119" i="75"/>
  <c r="CF120" i="75"/>
  <c r="CG120" i="75"/>
  <c r="CF121" i="75"/>
  <c r="CG121" i="75"/>
  <c r="CF122" i="75"/>
  <c r="CG122" i="75"/>
  <c r="CF123" i="75"/>
  <c r="CG123" i="75"/>
  <c r="CF124" i="75"/>
  <c r="CG124" i="75"/>
  <c r="CF125" i="75"/>
  <c r="CG125" i="75"/>
  <c r="CF126" i="75"/>
  <c r="CG126" i="75"/>
  <c r="CF127" i="75"/>
  <c r="CG127" i="75"/>
  <c r="CF128" i="75"/>
  <c r="CG128" i="75"/>
  <c r="CF129" i="75"/>
  <c r="CG129" i="75"/>
  <c r="CF130" i="75"/>
  <c r="CG130" i="75"/>
  <c r="CF131" i="75"/>
  <c r="CG131" i="75"/>
  <c r="CF132" i="75"/>
  <c r="CG132" i="75"/>
  <c r="CF133" i="75"/>
  <c r="CG133" i="75"/>
  <c r="CF134" i="75"/>
  <c r="CG134" i="75"/>
  <c r="CF135" i="75"/>
  <c r="CG135" i="75"/>
  <c r="CF136" i="75"/>
  <c r="CG136" i="75"/>
  <c r="CF137" i="75"/>
  <c r="CG137" i="75"/>
  <c r="CF138" i="75"/>
  <c r="CG138" i="75"/>
  <c r="CF139" i="75"/>
  <c r="CG139" i="75"/>
  <c r="CF140" i="75"/>
  <c r="CG140" i="75"/>
  <c r="CF141" i="75"/>
  <c r="CG141" i="75"/>
  <c r="CF142" i="75"/>
  <c r="CG142" i="75"/>
  <c r="CF143" i="75"/>
  <c r="CG143" i="75"/>
  <c r="CF144" i="75"/>
  <c r="CG144" i="75"/>
  <c r="CF145" i="75"/>
  <c r="CG145" i="75"/>
  <c r="CF146" i="75"/>
  <c r="CG146" i="75"/>
  <c r="CF147" i="75"/>
  <c r="CG147" i="75"/>
  <c r="CF148" i="75"/>
  <c r="CG148" i="75"/>
  <c r="CF149" i="75"/>
  <c r="CG149" i="75"/>
  <c r="CF150" i="75"/>
  <c r="CG150" i="75"/>
  <c r="CF151" i="75"/>
  <c r="CG151" i="75"/>
  <c r="CF152" i="75"/>
  <c r="CG152" i="75"/>
  <c r="CF153" i="75"/>
  <c r="CG153" i="75"/>
  <c r="CF154" i="75"/>
  <c r="CG154" i="75"/>
  <c r="CF155" i="75"/>
  <c r="CG155" i="75"/>
  <c r="CF156" i="75"/>
  <c r="CG156" i="75"/>
  <c r="CF157" i="75"/>
  <c r="CG157" i="75"/>
  <c r="CF158" i="75"/>
  <c r="CG158" i="75"/>
  <c r="CF159" i="75"/>
  <c r="CG159" i="75"/>
  <c r="CF160" i="75"/>
  <c r="CG160" i="75"/>
  <c r="CF161" i="75"/>
  <c r="CG161" i="75"/>
  <c r="CF162" i="75"/>
  <c r="CG162" i="75"/>
  <c r="CF163" i="75"/>
  <c r="CG163" i="75"/>
  <c r="CF164" i="75"/>
  <c r="CG164" i="75"/>
  <c r="CF165" i="75"/>
  <c r="CG165" i="75"/>
  <c r="CF166" i="75"/>
  <c r="CG166" i="75"/>
  <c r="CF167" i="75"/>
  <c r="CG167" i="75"/>
  <c r="CF168" i="75"/>
  <c r="CG168" i="75"/>
  <c r="CF169" i="75"/>
  <c r="CG169" i="75"/>
  <c r="CF170" i="75"/>
  <c r="CG170" i="75"/>
  <c r="CF171" i="75"/>
  <c r="CG171" i="75"/>
  <c r="CF172" i="75"/>
  <c r="CG172" i="75"/>
  <c r="CF173" i="75"/>
  <c r="CG173" i="75"/>
  <c r="CF174" i="75"/>
  <c r="CG174" i="75"/>
  <c r="CF175" i="75"/>
  <c r="CG175" i="75"/>
  <c r="CF176" i="75"/>
  <c r="CG176" i="75"/>
  <c r="CF177" i="75"/>
  <c r="CG177" i="75"/>
  <c r="CF178" i="75"/>
  <c r="CG178" i="75"/>
  <c r="CF179" i="75"/>
  <c r="CG179" i="75"/>
  <c r="CF180" i="75"/>
  <c r="CG180" i="75"/>
  <c r="CF181" i="75"/>
  <c r="CG181" i="75"/>
  <c r="CF182" i="75"/>
  <c r="CG182" i="75"/>
  <c r="CF183" i="75"/>
  <c r="CG183" i="75"/>
  <c r="CF184" i="75"/>
  <c r="CG184" i="75"/>
  <c r="CF185" i="75"/>
  <c r="CG185" i="75"/>
  <c r="CF186" i="75"/>
  <c r="CG186" i="75"/>
  <c r="CF187" i="75"/>
  <c r="CG187" i="75"/>
  <c r="CF188" i="75"/>
  <c r="CG188" i="75"/>
  <c r="CF189" i="75"/>
  <c r="CG189" i="75"/>
  <c r="CF190" i="75"/>
  <c r="CG190" i="75"/>
  <c r="CF191" i="75"/>
  <c r="CG191" i="75"/>
  <c r="CF192" i="75"/>
  <c r="CG192" i="75"/>
  <c r="CF193" i="75"/>
  <c r="CG193" i="75"/>
  <c r="CG3" i="75"/>
  <c r="CF3" i="75"/>
  <c r="BY4" i="75"/>
  <c r="BZ4" i="75"/>
  <c r="BY5" i="75"/>
  <c r="BZ5" i="75"/>
  <c r="BY6" i="75"/>
  <c r="BZ6" i="75"/>
  <c r="BY7" i="75"/>
  <c r="BZ7" i="75"/>
  <c r="BY8" i="75"/>
  <c r="BZ8" i="75"/>
  <c r="BY9" i="75"/>
  <c r="BZ9" i="75"/>
  <c r="BY10" i="75"/>
  <c r="BZ10" i="75"/>
  <c r="BY11" i="75"/>
  <c r="BZ11" i="75"/>
  <c r="BY12" i="75"/>
  <c r="BZ12" i="75"/>
  <c r="BY13" i="75"/>
  <c r="BZ13" i="75"/>
  <c r="BY14" i="75"/>
  <c r="BZ14" i="75"/>
  <c r="BY15" i="75"/>
  <c r="BZ15" i="75"/>
  <c r="BY16" i="75"/>
  <c r="BZ16" i="75"/>
  <c r="BY17" i="75"/>
  <c r="BZ17" i="75"/>
  <c r="BY18" i="75"/>
  <c r="BZ18" i="75"/>
  <c r="BY19" i="75"/>
  <c r="BZ19" i="75"/>
  <c r="BY20" i="75"/>
  <c r="BZ20" i="75"/>
  <c r="BY21" i="75"/>
  <c r="BZ21" i="75"/>
  <c r="BY22" i="75"/>
  <c r="BZ22" i="75"/>
  <c r="BY23" i="75"/>
  <c r="BZ23" i="75"/>
  <c r="BY24" i="75"/>
  <c r="BZ24" i="75"/>
  <c r="BY25" i="75"/>
  <c r="BZ25" i="75"/>
  <c r="BY26" i="75"/>
  <c r="BZ26" i="75"/>
  <c r="BY27" i="75"/>
  <c r="BZ27" i="75"/>
  <c r="BY28" i="75"/>
  <c r="BZ28" i="75"/>
  <c r="BY29" i="75"/>
  <c r="BZ29" i="75"/>
  <c r="BY30" i="75"/>
  <c r="BZ30" i="75"/>
  <c r="BY31" i="75"/>
  <c r="BZ31" i="75"/>
  <c r="BY32" i="75"/>
  <c r="BZ32" i="75"/>
  <c r="BY33" i="75"/>
  <c r="BZ33" i="75"/>
  <c r="BY34" i="75"/>
  <c r="BZ34" i="75"/>
  <c r="BY35" i="75"/>
  <c r="BZ35" i="75"/>
  <c r="BY36" i="75"/>
  <c r="BZ36" i="75"/>
  <c r="BY37" i="75"/>
  <c r="BZ37" i="75"/>
  <c r="BY38" i="75"/>
  <c r="BZ38" i="75"/>
  <c r="BY39" i="75"/>
  <c r="BZ39" i="75"/>
  <c r="BY40" i="75"/>
  <c r="BZ40" i="75"/>
  <c r="BY41" i="75"/>
  <c r="BZ41" i="75"/>
  <c r="BY42" i="75"/>
  <c r="BZ42" i="75"/>
  <c r="BY43" i="75"/>
  <c r="BZ43" i="75"/>
  <c r="BY44" i="75"/>
  <c r="BZ44" i="75"/>
  <c r="BY45" i="75"/>
  <c r="BZ45" i="75"/>
  <c r="BY46" i="75"/>
  <c r="BZ46" i="75"/>
  <c r="BY47" i="75"/>
  <c r="BZ47" i="75"/>
  <c r="BY48" i="75"/>
  <c r="BZ48" i="75"/>
  <c r="BY49" i="75"/>
  <c r="BZ49" i="75"/>
  <c r="BY50" i="75"/>
  <c r="BZ50" i="75"/>
  <c r="BY51" i="75"/>
  <c r="BZ51" i="75"/>
  <c r="BY52" i="75"/>
  <c r="BZ52" i="75"/>
  <c r="BY53" i="75"/>
  <c r="BZ53" i="75"/>
  <c r="BY54" i="75"/>
  <c r="BZ54" i="75"/>
  <c r="BY55" i="75"/>
  <c r="BZ55" i="75"/>
  <c r="BY56" i="75"/>
  <c r="BZ56" i="75"/>
  <c r="BY57" i="75"/>
  <c r="BZ57" i="75"/>
  <c r="BY58" i="75"/>
  <c r="BZ58" i="75"/>
  <c r="BY59" i="75"/>
  <c r="BZ59" i="75"/>
  <c r="BY60" i="75"/>
  <c r="BZ60" i="75"/>
  <c r="BY61" i="75"/>
  <c r="BZ61" i="75"/>
  <c r="BY62" i="75"/>
  <c r="BZ62" i="75"/>
  <c r="BY63" i="75"/>
  <c r="BZ63" i="75"/>
  <c r="BY64" i="75"/>
  <c r="BZ64" i="75"/>
  <c r="BY65" i="75"/>
  <c r="BZ65" i="75"/>
  <c r="BY66" i="75"/>
  <c r="BZ66" i="75"/>
  <c r="BY67" i="75"/>
  <c r="BZ67" i="75"/>
  <c r="BY68" i="75"/>
  <c r="BZ68" i="75"/>
  <c r="BY69" i="75"/>
  <c r="BZ69" i="75"/>
  <c r="BY70" i="75"/>
  <c r="BZ70" i="75"/>
  <c r="BY71" i="75"/>
  <c r="BZ71" i="75"/>
  <c r="BY72" i="75"/>
  <c r="BZ72" i="75"/>
  <c r="BY73" i="75"/>
  <c r="BZ73" i="75"/>
  <c r="BY74" i="75"/>
  <c r="BZ74" i="75"/>
  <c r="BY75" i="75"/>
  <c r="BZ75" i="75"/>
  <c r="BY76" i="75"/>
  <c r="BZ76" i="75"/>
  <c r="BY77" i="75"/>
  <c r="BZ77" i="75"/>
  <c r="BY78" i="75"/>
  <c r="BZ78" i="75"/>
  <c r="BY79" i="75"/>
  <c r="BZ79" i="75"/>
  <c r="BY80" i="75"/>
  <c r="BZ80" i="75"/>
  <c r="BY81" i="75"/>
  <c r="BZ81" i="75"/>
  <c r="BY82" i="75"/>
  <c r="BZ82" i="75"/>
  <c r="BY83" i="75"/>
  <c r="BZ83" i="75"/>
  <c r="BY84" i="75"/>
  <c r="BZ84" i="75"/>
  <c r="BY85" i="75"/>
  <c r="BZ85" i="75"/>
  <c r="BY86" i="75"/>
  <c r="BZ86" i="75"/>
  <c r="BY87" i="75"/>
  <c r="BZ87" i="75"/>
  <c r="BY88" i="75"/>
  <c r="BZ88" i="75"/>
  <c r="BY89" i="75"/>
  <c r="BZ89" i="75"/>
  <c r="BY90" i="75"/>
  <c r="BZ90" i="75"/>
  <c r="BY91" i="75"/>
  <c r="BZ91" i="75"/>
  <c r="BY92" i="75"/>
  <c r="BZ92" i="75"/>
  <c r="BY93" i="75"/>
  <c r="BZ93" i="75"/>
  <c r="BY94" i="75"/>
  <c r="BZ94" i="75"/>
  <c r="BY95" i="75"/>
  <c r="BZ95" i="75"/>
  <c r="BY96" i="75"/>
  <c r="BZ96" i="75"/>
  <c r="BY97" i="75"/>
  <c r="BZ97" i="75"/>
  <c r="BY98" i="75"/>
  <c r="BZ98" i="75"/>
  <c r="BY99" i="75"/>
  <c r="BZ99" i="75"/>
  <c r="BY100" i="75"/>
  <c r="BZ100" i="75"/>
  <c r="BY101" i="75"/>
  <c r="BZ101" i="75"/>
  <c r="BY102" i="75"/>
  <c r="BZ102" i="75"/>
  <c r="BY103" i="75"/>
  <c r="BZ103" i="75"/>
  <c r="BY104" i="75"/>
  <c r="BZ104" i="75"/>
  <c r="BY105" i="75"/>
  <c r="BZ105" i="75"/>
  <c r="BY106" i="75"/>
  <c r="BZ106" i="75"/>
  <c r="BY107" i="75"/>
  <c r="BZ107" i="75"/>
  <c r="BY108" i="75"/>
  <c r="BZ108" i="75"/>
  <c r="BY109" i="75"/>
  <c r="BZ109" i="75"/>
  <c r="BY110" i="75"/>
  <c r="BZ110" i="75"/>
  <c r="BY111" i="75"/>
  <c r="BZ111" i="75"/>
  <c r="BY112" i="75"/>
  <c r="BZ112" i="75"/>
  <c r="BY113" i="75"/>
  <c r="BZ113" i="75"/>
  <c r="BY114" i="75"/>
  <c r="BZ114" i="75"/>
  <c r="BY115" i="75"/>
  <c r="BZ115" i="75"/>
  <c r="BY116" i="75"/>
  <c r="BZ116" i="75"/>
  <c r="BY117" i="75"/>
  <c r="BZ117" i="75"/>
  <c r="BY118" i="75"/>
  <c r="BZ118" i="75"/>
  <c r="BY119" i="75"/>
  <c r="BZ119" i="75"/>
  <c r="BY120" i="75"/>
  <c r="BZ120" i="75"/>
  <c r="BY121" i="75"/>
  <c r="BZ121" i="75"/>
  <c r="BY122" i="75"/>
  <c r="BZ122" i="75"/>
  <c r="BY123" i="75"/>
  <c r="BZ123" i="75"/>
  <c r="BY124" i="75"/>
  <c r="BZ124" i="75"/>
  <c r="BY125" i="75"/>
  <c r="BZ125" i="75"/>
  <c r="BY126" i="75"/>
  <c r="BZ126" i="75"/>
  <c r="BY127" i="75"/>
  <c r="BZ127" i="75"/>
  <c r="BY128" i="75"/>
  <c r="BZ128" i="75"/>
  <c r="BY129" i="75"/>
  <c r="BZ129" i="75"/>
  <c r="BY130" i="75"/>
  <c r="BZ130" i="75"/>
  <c r="BY131" i="75"/>
  <c r="BZ131" i="75"/>
  <c r="BY132" i="75"/>
  <c r="BZ132" i="75"/>
  <c r="BY133" i="75"/>
  <c r="BZ133" i="75"/>
  <c r="BY134" i="75"/>
  <c r="BZ134" i="75"/>
  <c r="BY135" i="75"/>
  <c r="BZ135" i="75"/>
  <c r="BY136" i="75"/>
  <c r="BZ136" i="75"/>
  <c r="BY137" i="75"/>
  <c r="BZ137" i="75"/>
  <c r="BY138" i="75"/>
  <c r="BZ138" i="75"/>
  <c r="BY139" i="75"/>
  <c r="BZ139" i="75"/>
  <c r="BY140" i="75"/>
  <c r="BZ140" i="75"/>
  <c r="BY141" i="75"/>
  <c r="BZ141" i="75"/>
  <c r="BY142" i="75"/>
  <c r="BZ142" i="75"/>
  <c r="BY143" i="75"/>
  <c r="BZ143" i="75"/>
  <c r="BY144" i="75"/>
  <c r="BZ144" i="75"/>
  <c r="BY145" i="75"/>
  <c r="BZ145" i="75"/>
  <c r="BY146" i="75"/>
  <c r="BZ146" i="75"/>
  <c r="BY147" i="75"/>
  <c r="BZ147" i="75"/>
  <c r="BY148" i="75"/>
  <c r="BZ148" i="75"/>
  <c r="BY149" i="75"/>
  <c r="BZ149" i="75"/>
  <c r="BY150" i="75"/>
  <c r="BZ150" i="75"/>
  <c r="BY151" i="75"/>
  <c r="BZ151" i="75"/>
  <c r="BY152" i="75"/>
  <c r="BZ152" i="75"/>
  <c r="BY153" i="75"/>
  <c r="BZ153" i="75"/>
  <c r="BY154" i="75"/>
  <c r="BZ154" i="75"/>
  <c r="BY155" i="75"/>
  <c r="BZ155" i="75"/>
  <c r="BY156" i="75"/>
  <c r="BZ156" i="75"/>
  <c r="BY157" i="75"/>
  <c r="BZ157" i="75"/>
  <c r="BY158" i="75"/>
  <c r="BZ158" i="75"/>
  <c r="BY159" i="75"/>
  <c r="BZ159" i="75"/>
  <c r="BY160" i="75"/>
  <c r="BZ160" i="75"/>
  <c r="BY161" i="75"/>
  <c r="BZ161" i="75"/>
  <c r="BY162" i="75"/>
  <c r="BZ162" i="75"/>
  <c r="BY163" i="75"/>
  <c r="BZ163" i="75"/>
  <c r="BY164" i="75"/>
  <c r="BZ164" i="75"/>
  <c r="BY165" i="75"/>
  <c r="BZ165" i="75"/>
  <c r="BY166" i="75"/>
  <c r="BZ166" i="75"/>
  <c r="BY167" i="75"/>
  <c r="BZ167" i="75"/>
  <c r="BY168" i="75"/>
  <c r="BZ168" i="75"/>
  <c r="BY169" i="75"/>
  <c r="BZ169" i="75"/>
  <c r="BY170" i="75"/>
  <c r="BZ170" i="75"/>
  <c r="BY171" i="75"/>
  <c r="BZ171" i="75"/>
  <c r="BY172" i="75"/>
  <c r="BZ172" i="75"/>
  <c r="BY173" i="75"/>
  <c r="BZ173" i="75"/>
  <c r="BY174" i="75"/>
  <c r="BZ174" i="75"/>
  <c r="BY175" i="75"/>
  <c r="BZ175" i="75"/>
  <c r="BY176" i="75"/>
  <c r="BZ176" i="75"/>
  <c r="BY177" i="75"/>
  <c r="BZ177" i="75"/>
  <c r="BY178" i="75"/>
  <c r="BZ178" i="75"/>
  <c r="BY179" i="75"/>
  <c r="BZ179" i="75"/>
  <c r="BY180" i="75"/>
  <c r="BZ180" i="75"/>
  <c r="BY181" i="75"/>
  <c r="BZ181" i="75"/>
  <c r="BY182" i="75"/>
  <c r="BZ182" i="75"/>
  <c r="BY183" i="75"/>
  <c r="BZ183" i="75"/>
  <c r="BY184" i="75"/>
  <c r="BZ184" i="75"/>
  <c r="BY185" i="75"/>
  <c r="BZ185" i="75"/>
  <c r="BY186" i="75"/>
  <c r="BZ186" i="75"/>
  <c r="BY187" i="75"/>
  <c r="BZ187" i="75"/>
  <c r="BY188" i="75"/>
  <c r="BZ188" i="75"/>
  <c r="BY189" i="75"/>
  <c r="BZ189" i="75"/>
  <c r="BY190" i="75"/>
  <c r="BZ190" i="75"/>
  <c r="BY191" i="75"/>
  <c r="BZ191" i="75"/>
  <c r="BY192" i="75"/>
  <c r="BZ192" i="75"/>
  <c r="BY193" i="75"/>
  <c r="BZ193" i="75"/>
  <c r="BZ3" i="75"/>
  <c r="BY3" i="75"/>
  <c r="BV4" i="75"/>
  <c r="BW4" i="75"/>
  <c r="BV5" i="75"/>
  <c r="BW5" i="75"/>
  <c r="BV6" i="75"/>
  <c r="BW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W3" i="75"/>
  <c r="BV3" i="75"/>
  <c r="BP4" i="75"/>
  <c r="BQ4" i="75"/>
  <c r="BP5" i="75"/>
  <c r="BQ5" i="75"/>
  <c r="BP6" i="75"/>
  <c r="BQ6" i="75"/>
  <c r="BP7" i="75"/>
  <c r="BQ7" i="75"/>
  <c r="BP8" i="75"/>
  <c r="BQ8" i="75"/>
  <c r="BP9" i="75"/>
  <c r="BQ9" i="75"/>
  <c r="BP10" i="75"/>
  <c r="BQ10" i="75"/>
  <c r="BP11" i="75"/>
  <c r="BQ11" i="75"/>
  <c r="BP12" i="75"/>
  <c r="BQ12" i="75"/>
  <c r="BP13" i="75"/>
  <c r="BQ13" i="75"/>
  <c r="BP14" i="75"/>
  <c r="BQ14" i="75"/>
  <c r="BP15" i="75"/>
  <c r="BQ15" i="75"/>
  <c r="BP16" i="75"/>
  <c r="BQ16" i="75"/>
  <c r="BP17" i="75"/>
  <c r="BQ17" i="75"/>
  <c r="BP18" i="75"/>
  <c r="BQ18" i="75"/>
  <c r="BP19" i="75"/>
  <c r="BQ19" i="75"/>
  <c r="BP20" i="75"/>
  <c r="BQ20" i="75"/>
  <c r="BP21" i="75"/>
  <c r="BQ21" i="75"/>
  <c r="BP22" i="75"/>
  <c r="BQ22" i="75"/>
  <c r="BP23" i="75"/>
  <c r="BQ23" i="75"/>
  <c r="BP24" i="75"/>
  <c r="BQ24" i="75"/>
  <c r="BP25" i="75"/>
  <c r="BQ25" i="75"/>
  <c r="BP26" i="75"/>
  <c r="BQ26" i="75"/>
  <c r="BP27" i="75"/>
  <c r="BQ27" i="75"/>
  <c r="BP28" i="75"/>
  <c r="BQ28" i="75"/>
  <c r="BP29" i="75"/>
  <c r="BQ29" i="75"/>
  <c r="BP30" i="75"/>
  <c r="BQ30" i="75"/>
  <c r="BP31" i="75"/>
  <c r="BQ31" i="75"/>
  <c r="BP32" i="75"/>
  <c r="BQ32" i="75"/>
  <c r="BP33" i="75"/>
  <c r="BQ33" i="75"/>
  <c r="BP34" i="75"/>
  <c r="BQ34" i="75"/>
  <c r="BP35" i="75"/>
  <c r="BQ35" i="75"/>
  <c r="BP36" i="75"/>
  <c r="BQ36" i="75"/>
  <c r="BP37" i="75"/>
  <c r="BQ37" i="75"/>
  <c r="BP38" i="75"/>
  <c r="BQ38" i="75"/>
  <c r="BP39" i="75"/>
  <c r="BQ39" i="75"/>
  <c r="BP40" i="75"/>
  <c r="BQ40" i="75"/>
  <c r="BP41" i="75"/>
  <c r="BQ41" i="75"/>
  <c r="BP42" i="75"/>
  <c r="BQ42" i="75"/>
  <c r="BP43" i="75"/>
  <c r="BQ43" i="75"/>
  <c r="BP44" i="75"/>
  <c r="BQ44" i="75"/>
  <c r="BP45" i="75"/>
  <c r="BQ45" i="75"/>
  <c r="BP46" i="75"/>
  <c r="BQ46" i="75"/>
  <c r="BP47" i="75"/>
  <c r="BQ47" i="75"/>
  <c r="BP48" i="75"/>
  <c r="BQ48" i="75"/>
  <c r="BP49" i="75"/>
  <c r="BQ49" i="75"/>
  <c r="BP50" i="75"/>
  <c r="BQ50" i="75"/>
  <c r="BP51" i="75"/>
  <c r="BQ51" i="75"/>
  <c r="BP52" i="75"/>
  <c r="BQ52" i="75"/>
  <c r="BP53" i="75"/>
  <c r="BQ53" i="75"/>
  <c r="BP54" i="75"/>
  <c r="BQ54" i="75"/>
  <c r="BP55" i="75"/>
  <c r="BQ55" i="75"/>
  <c r="BP56" i="75"/>
  <c r="BQ56" i="75"/>
  <c r="BP57" i="75"/>
  <c r="BQ57" i="75"/>
  <c r="BP58" i="75"/>
  <c r="BQ58" i="75"/>
  <c r="BP59" i="75"/>
  <c r="BQ59" i="75"/>
  <c r="BP60" i="75"/>
  <c r="BQ60" i="75"/>
  <c r="BP61" i="75"/>
  <c r="BQ61" i="75"/>
  <c r="BP62" i="75"/>
  <c r="BQ62" i="75"/>
  <c r="BP63" i="75"/>
  <c r="BQ63" i="75"/>
  <c r="BP64" i="75"/>
  <c r="BQ64" i="75"/>
  <c r="BP65" i="75"/>
  <c r="BQ65" i="75"/>
  <c r="BP66" i="75"/>
  <c r="BQ66" i="75"/>
  <c r="BP67" i="75"/>
  <c r="BQ67" i="75"/>
  <c r="BP68" i="75"/>
  <c r="BQ68" i="75"/>
  <c r="BP69" i="75"/>
  <c r="BQ69" i="75"/>
  <c r="BP70" i="75"/>
  <c r="BQ70" i="75"/>
  <c r="BP71" i="75"/>
  <c r="BQ71" i="75"/>
  <c r="BP72" i="75"/>
  <c r="BQ72" i="75"/>
  <c r="BP73" i="75"/>
  <c r="BQ73" i="75"/>
  <c r="BP74" i="75"/>
  <c r="BQ74" i="75"/>
  <c r="BP75" i="75"/>
  <c r="BQ75" i="75"/>
  <c r="BP76" i="75"/>
  <c r="BQ76" i="75"/>
  <c r="BP77" i="75"/>
  <c r="BQ77" i="75"/>
  <c r="BP78" i="75"/>
  <c r="BQ78" i="75"/>
  <c r="BP79" i="75"/>
  <c r="BQ79" i="75"/>
  <c r="BP80" i="75"/>
  <c r="BQ80" i="75"/>
  <c r="BP81" i="75"/>
  <c r="BQ81" i="75"/>
  <c r="BP82" i="75"/>
  <c r="BQ82" i="75"/>
  <c r="BP83" i="75"/>
  <c r="BQ83" i="75"/>
  <c r="BP84" i="75"/>
  <c r="BQ84" i="75"/>
  <c r="BP85" i="75"/>
  <c r="BQ85" i="75"/>
  <c r="BP86" i="75"/>
  <c r="BQ86" i="75"/>
  <c r="BP87" i="75"/>
  <c r="BQ87" i="75"/>
  <c r="BP88" i="75"/>
  <c r="BQ88" i="75"/>
  <c r="BP89" i="75"/>
  <c r="BQ89" i="75"/>
  <c r="BP90" i="75"/>
  <c r="BQ90" i="75"/>
  <c r="BP91" i="75"/>
  <c r="BQ91" i="75"/>
  <c r="BP92" i="75"/>
  <c r="BQ92" i="75"/>
  <c r="BP93" i="75"/>
  <c r="BQ93" i="75"/>
  <c r="BP94" i="75"/>
  <c r="BQ94" i="75"/>
  <c r="BP95" i="75"/>
  <c r="BQ95" i="75"/>
  <c r="BP96" i="75"/>
  <c r="BQ96" i="75"/>
  <c r="BP97" i="75"/>
  <c r="BQ97" i="75"/>
  <c r="BP98" i="75"/>
  <c r="BQ98" i="75"/>
  <c r="BP99" i="75"/>
  <c r="BQ99" i="75"/>
  <c r="BP100" i="75"/>
  <c r="BQ100" i="75"/>
  <c r="BP101" i="75"/>
  <c r="BQ101" i="75"/>
  <c r="BP102" i="75"/>
  <c r="BQ102" i="75"/>
  <c r="BP103" i="75"/>
  <c r="BQ103" i="75"/>
  <c r="BP104" i="75"/>
  <c r="BQ104" i="75"/>
  <c r="BP105" i="75"/>
  <c r="BQ105" i="75"/>
  <c r="BP106" i="75"/>
  <c r="BQ106" i="75"/>
  <c r="BP107" i="75"/>
  <c r="BQ107" i="75"/>
  <c r="BP108" i="75"/>
  <c r="BQ108" i="75"/>
  <c r="BP109" i="75"/>
  <c r="BQ109" i="75"/>
  <c r="BP110" i="75"/>
  <c r="BQ110" i="75"/>
  <c r="BP111" i="75"/>
  <c r="BQ111" i="75"/>
  <c r="BP112" i="75"/>
  <c r="BQ112" i="75"/>
  <c r="BP113" i="75"/>
  <c r="BQ113" i="75"/>
  <c r="BP114" i="75"/>
  <c r="BQ114" i="75"/>
  <c r="BP115" i="75"/>
  <c r="BQ115" i="75"/>
  <c r="BP116" i="75"/>
  <c r="BQ116" i="75"/>
  <c r="BP117" i="75"/>
  <c r="BQ117" i="75"/>
  <c r="BP118" i="75"/>
  <c r="BQ118" i="75"/>
  <c r="BP119" i="75"/>
  <c r="BQ119" i="75"/>
  <c r="BP120" i="75"/>
  <c r="BQ120" i="75"/>
  <c r="BP121" i="75"/>
  <c r="BQ121" i="75"/>
  <c r="BP122" i="75"/>
  <c r="BQ122" i="75"/>
  <c r="BP123" i="75"/>
  <c r="BQ123" i="75"/>
  <c r="BP124" i="75"/>
  <c r="BQ124" i="75"/>
  <c r="BP125" i="75"/>
  <c r="BQ125" i="75"/>
  <c r="BP126" i="75"/>
  <c r="BQ126" i="75"/>
  <c r="BP127" i="75"/>
  <c r="BQ127" i="75"/>
  <c r="BP128" i="75"/>
  <c r="BQ128" i="75"/>
  <c r="BP129" i="75"/>
  <c r="BQ129" i="75"/>
  <c r="BP130" i="75"/>
  <c r="BQ130" i="75"/>
  <c r="BP131" i="75"/>
  <c r="BQ131" i="75"/>
  <c r="BP132" i="75"/>
  <c r="BQ132" i="75"/>
  <c r="BP133" i="75"/>
  <c r="BQ133" i="75"/>
  <c r="BP134" i="75"/>
  <c r="BQ134" i="75"/>
  <c r="BP135" i="75"/>
  <c r="BQ135" i="75"/>
  <c r="BP136" i="75"/>
  <c r="BQ136" i="75"/>
  <c r="BP137" i="75"/>
  <c r="BQ137" i="75"/>
  <c r="BP138" i="75"/>
  <c r="BQ138" i="75"/>
  <c r="BP139" i="75"/>
  <c r="BQ139" i="75"/>
  <c r="BP140" i="75"/>
  <c r="BQ140" i="75"/>
  <c r="BP141" i="75"/>
  <c r="BQ141" i="75"/>
  <c r="BP142" i="75"/>
  <c r="BQ142" i="75"/>
  <c r="BP143" i="75"/>
  <c r="BQ143" i="75"/>
  <c r="BP144" i="75"/>
  <c r="BQ144" i="75"/>
  <c r="BP145" i="75"/>
  <c r="BQ145" i="75"/>
  <c r="BP146" i="75"/>
  <c r="BQ146" i="75"/>
  <c r="BP147" i="75"/>
  <c r="BQ147" i="75"/>
  <c r="BP148" i="75"/>
  <c r="BQ148" i="75"/>
  <c r="BP149" i="75"/>
  <c r="BQ149" i="75"/>
  <c r="BP150" i="75"/>
  <c r="BQ150" i="75"/>
  <c r="BP151" i="75"/>
  <c r="BQ151" i="75"/>
  <c r="BP152" i="75"/>
  <c r="BQ152" i="75"/>
  <c r="BP153" i="75"/>
  <c r="BQ153" i="75"/>
  <c r="BP154" i="75"/>
  <c r="BQ154" i="75"/>
  <c r="BP155" i="75"/>
  <c r="BQ155" i="75"/>
  <c r="BP156" i="75"/>
  <c r="BQ156" i="75"/>
  <c r="BP157" i="75"/>
  <c r="BQ157" i="75"/>
  <c r="BP158" i="75"/>
  <c r="BQ158" i="75"/>
  <c r="BP159" i="75"/>
  <c r="BQ159" i="75"/>
  <c r="BP160" i="75"/>
  <c r="BQ160" i="75"/>
  <c r="BP161" i="75"/>
  <c r="BQ161" i="75"/>
  <c r="BP162" i="75"/>
  <c r="BQ162" i="75"/>
  <c r="BP163" i="75"/>
  <c r="BQ163" i="75"/>
  <c r="BP164" i="75"/>
  <c r="BQ164" i="75"/>
  <c r="BP165" i="75"/>
  <c r="BQ165" i="75"/>
  <c r="BP166" i="75"/>
  <c r="BQ166" i="75"/>
  <c r="BP167" i="75"/>
  <c r="BQ167" i="75"/>
  <c r="BP168" i="75"/>
  <c r="BQ168" i="75"/>
  <c r="BP169" i="75"/>
  <c r="BQ169" i="75"/>
  <c r="BP170" i="75"/>
  <c r="BQ170" i="75"/>
  <c r="BP171" i="75"/>
  <c r="BQ171" i="75"/>
  <c r="BP172" i="75"/>
  <c r="BQ172" i="75"/>
  <c r="BP173" i="75"/>
  <c r="BQ173" i="75"/>
  <c r="BP174" i="75"/>
  <c r="BQ174" i="75"/>
  <c r="BP175" i="75"/>
  <c r="BQ175" i="75"/>
  <c r="BP176" i="75"/>
  <c r="BQ176" i="75"/>
  <c r="BP177" i="75"/>
  <c r="BQ177" i="75"/>
  <c r="BP178" i="75"/>
  <c r="BQ178" i="75"/>
  <c r="BP179" i="75"/>
  <c r="BQ179" i="75"/>
  <c r="BP180" i="75"/>
  <c r="BQ180" i="75"/>
  <c r="BP181" i="75"/>
  <c r="BQ181" i="75"/>
  <c r="BP182" i="75"/>
  <c r="BQ182" i="75"/>
  <c r="BP183" i="75"/>
  <c r="BQ183" i="75"/>
  <c r="BP184" i="75"/>
  <c r="BQ184" i="75"/>
  <c r="BP185" i="75"/>
  <c r="BQ185" i="75"/>
  <c r="BP186" i="75"/>
  <c r="BQ186" i="75"/>
  <c r="BP187" i="75"/>
  <c r="BQ187" i="75"/>
  <c r="BP188" i="75"/>
  <c r="BQ188" i="75"/>
  <c r="BP189" i="75"/>
  <c r="BQ189" i="75"/>
  <c r="BP190" i="75"/>
  <c r="BQ190" i="75"/>
  <c r="BP191" i="75"/>
  <c r="BQ191" i="75"/>
  <c r="BP192" i="75"/>
  <c r="BQ192" i="75"/>
  <c r="BP193" i="75"/>
  <c r="BQ193" i="75"/>
  <c r="BQ3" i="75"/>
  <c r="BP3" i="75"/>
  <c r="BM4" i="75"/>
  <c r="BN4" i="75"/>
  <c r="BM5" i="75"/>
  <c r="BN5" i="75"/>
  <c r="BM6" i="75"/>
  <c r="BN6" i="75"/>
  <c r="BM7" i="75"/>
  <c r="BN7" i="75"/>
  <c r="BM8" i="75"/>
  <c r="BN8" i="75"/>
  <c r="BM9" i="75"/>
  <c r="BN9" i="75"/>
  <c r="BM10" i="75"/>
  <c r="BN10" i="75"/>
  <c r="BM11" i="75"/>
  <c r="BN11" i="75"/>
  <c r="BM12" i="75"/>
  <c r="BN12" i="75"/>
  <c r="BM13" i="75"/>
  <c r="BN13" i="75"/>
  <c r="BM14" i="75"/>
  <c r="BN14" i="75"/>
  <c r="BM15" i="75"/>
  <c r="BN15" i="75"/>
  <c r="BM16" i="75"/>
  <c r="BN16" i="75"/>
  <c r="BM17" i="75"/>
  <c r="BN17" i="75"/>
  <c r="BM18" i="75"/>
  <c r="BN18" i="75"/>
  <c r="BM19" i="75"/>
  <c r="BN19" i="75"/>
  <c r="BM20" i="75"/>
  <c r="BN20" i="75"/>
  <c r="BM21" i="75"/>
  <c r="BN21" i="75"/>
  <c r="BM22" i="75"/>
  <c r="BN22" i="75"/>
  <c r="BM23" i="75"/>
  <c r="BN23" i="75"/>
  <c r="BM24" i="75"/>
  <c r="BN24" i="75"/>
  <c r="BM25" i="75"/>
  <c r="BN25" i="75"/>
  <c r="BM26" i="75"/>
  <c r="BN26" i="75"/>
  <c r="BM27" i="75"/>
  <c r="BN27" i="75"/>
  <c r="BM28" i="75"/>
  <c r="BN28" i="75"/>
  <c r="BM29" i="75"/>
  <c r="BN29" i="75"/>
  <c r="BM30" i="75"/>
  <c r="BN30" i="75"/>
  <c r="BM31" i="75"/>
  <c r="BN31" i="75"/>
  <c r="BM32" i="75"/>
  <c r="BN32" i="75"/>
  <c r="BM33" i="75"/>
  <c r="BN33" i="75"/>
  <c r="BM34" i="75"/>
  <c r="BN34" i="75"/>
  <c r="BM35" i="75"/>
  <c r="BN35" i="75"/>
  <c r="BM36" i="75"/>
  <c r="BN36" i="75"/>
  <c r="BM37" i="75"/>
  <c r="BN37" i="75"/>
  <c r="BM38" i="75"/>
  <c r="BN38" i="75"/>
  <c r="BM39" i="75"/>
  <c r="BN39" i="75"/>
  <c r="BM40" i="75"/>
  <c r="BN40" i="75"/>
  <c r="BM41" i="75"/>
  <c r="BN41" i="75"/>
  <c r="BM42" i="75"/>
  <c r="BN42" i="75"/>
  <c r="BM43" i="75"/>
  <c r="BN43" i="75"/>
  <c r="BM44" i="75"/>
  <c r="BN44" i="75"/>
  <c r="BM45" i="75"/>
  <c r="BN45" i="75"/>
  <c r="BM46" i="75"/>
  <c r="BN46" i="75"/>
  <c r="BM47" i="75"/>
  <c r="BN47" i="75"/>
  <c r="BM48" i="75"/>
  <c r="BN48" i="75"/>
  <c r="BM49" i="75"/>
  <c r="BN49" i="75"/>
  <c r="BM50" i="75"/>
  <c r="BN50" i="75"/>
  <c r="BM51" i="75"/>
  <c r="BN51" i="75"/>
  <c r="BM52" i="75"/>
  <c r="BN52" i="75"/>
  <c r="BM53" i="75"/>
  <c r="BN53" i="75"/>
  <c r="BM54" i="75"/>
  <c r="BN54" i="75"/>
  <c r="BM55" i="75"/>
  <c r="BN55" i="75"/>
  <c r="BM56" i="75"/>
  <c r="BN56" i="75"/>
  <c r="BM57" i="75"/>
  <c r="BN57" i="75"/>
  <c r="BM58" i="75"/>
  <c r="BN58" i="75"/>
  <c r="BM59" i="75"/>
  <c r="BN59" i="75"/>
  <c r="BM60" i="75"/>
  <c r="BN60" i="75"/>
  <c r="BM61" i="75"/>
  <c r="BN61" i="75"/>
  <c r="BM62" i="75"/>
  <c r="BN62" i="75"/>
  <c r="BM63" i="75"/>
  <c r="BN63" i="75"/>
  <c r="BM64" i="75"/>
  <c r="BN64" i="75"/>
  <c r="BM65" i="75"/>
  <c r="BN65" i="75"/>
  <c r="BM66" i="75"/>
  <c r="BN66" i="75"/>
  <c r="BM67" i="75"/>
  <c r="BN67" i="75"/>
  <c r="BM68" i="75"/>
  <c r="BN68" i="75"/>
  <c r="BM69" i="75"/>
  <c r="BN69" i="75"/>
  <c r="BM70" i="75"/>
  <c r="BN70" i="75"/>
  <c r="BM71" i="75"/>
  <c r="BN71" i="75"/>
  <c r="BM72" i="75"/>
  <c r="BN72" i="75"/>
  <c r="BM73" i="75"/>
  <c r="BN73" i="75"/>
  <c r="BM74" i="75"/>
  <c r="BN74" i="75"/>
  <c r="BM75" i="75"/>
  <c r="BN75" i="75"/>
  <c r="BM76" i="75"/>
  <c r="BN76" i="75"/>
  <c r="BM77" i="75"/>
  <c r="BN77" i="75"/>
  <c r="BM78" i="75"/>
  <c r="BN78" i="75"/>
  <c r="BM79" i="75"/>
  <c r="BN79" i="75"/>
  <c r="BM80" i="75"/>
  <c r="BN80" i="75"/>
  <c r="BM81" i="75"/>
  <c r="BN81" i="75"/>
  <c r="BM82" i="75"/>
  <c r="BN82" i="75"/>
  <c r="BM83" i="75"/>
  <c r="BN83" i="75"/>
  <c r="BM84" i="75"/>
  <c r="BN84" i="75"/>
  <c r="BM85" i="75"/>
  <c r="BN85" i="75"/>
  <c r="BM86" i="75"/>
  <c r="BN86" i="75"/>
  <c r="BM87" i="75"/>
  <c r="BN87" i="75"/>
  <c r="BM88" i="75"/>
  <c r="BN88" i="75"/>
  <c r="BM89" i="75"/>
  <c r="BN89" i="75"/>
  <c r="BM90" i="75"/>
  <c r="BN90" i="75"/>
  <c r="BM91" i="75"/>
  <c r="BN91" i="75"/>
  <c r="BM92" i="75"/>
  <c r="BN92" i="75"/>
  <c r="BM93" i="75"/>
  <c r="BN93" i="75"/>
  <c r="BM94" i="75"/>
  <c r="BN94" i="75"/>
  <c r="BM95" i="75"/>
  <c r="BN95" i="75"/>
  <c r="BM96" i="75"/>
  <c r="BN96" i="75"/>
  <c r="BM97" i="75"/>
  <c r="BN97" i="75"/>
  <c r="BM98" i="75"/>
  <c r="BN98" i="75"/>
  <c r="BM99" i="75"/>
  <c r="BN99" i="75"/>
  <c r="BM100" i="75"/>
  <c r="BN100" i="75"/>
  <c r="BM101" i="75"/>
  <c r="BN101" i="75"/>
  <c r="BM102" i="75"/>
  <c r="BN102" i="75"/>
  <c r="BM103" i="75"/>
  <c r="BN103" i="75"/>
  <c r="BM104" i="75"/>
  <c r="BN104" i="75"/>
  <c r="BM105" i="75"/>
  <c r="BN105" i="75"/>
  <c r="BM106" i="75"/>
  <c r="BN106" i="75"/>
  <c r="BM107" i="75"/>
  <c r="BN107" i="75"/>
  <c r="BM108" i="75"/>
  <c r="BN108" i="75"/>
  <c r="BM109" i="75"/>
  <c r="BN109" i="75"/>
  <c r="BM110" i="75"/>
  <c r="BN110" i="75"/>
  <c r="BM111" i="75"/>
  <c r="BN111" i="75"/>
  <c r="BM112" i="75"/>
  <c r="BN112" i="75"/>
  <c r="BM113" i="75"/>
  <c r="BN113" i="75"/>
  <c r="BM114" i="75"/>
  <c r="BN114" i="75"/>
  <c r="BM115" i="75"/>
  <c r="BN115" i="75"/>
  <c r="BM116" i="75"/>
  <c r="BN116" i="75"/>
  <c r="BM117" i="75"/>
  <c r="BN117" i="75"/>
  <c r="BM118" i="75"/>
  <c r="BN118" i="75"/>
  <c r="BM119" i="75"/>
  <c r="BN119" i="75"/>
  <c r="BM120" i="75"/>
  <c r="BN120" i="75"/>
  <c r="BM121" i="75"/>
  <c r="BN121" i="75"/>
  <c r="BM122" i="75"/>
  <c r="BN122" i="75"/>
  <c r="BM123" i="75"/>
  <c r="BN123" i="75"/>
  <c r="BM124" i="75"/>
  <c r="BN124" i="75"/>
  <c r="BM125" i="75"/>
  <c r="BN125" i="75"/>
  <c r="BM126" i="75"/>
  <c r="BN126" i="75"/>
  <c r="BM127" i="75"/>
  <c r="BN127" i="75"/>
  <c r="BM128" i="75"/>
  <c r="BN128" i="75"/>
  <c r="BM129" i="75"/>
  <c r="BN129" i="75"/>
  <c r="BM130" i="75"/>
  <c r="BN130" i="75"/>
  <c r="BM131" i="75"/>
  <c r="BN131" i="75"/>
  <c r="BM132" i="75"/>
  <c r="BN132" i="75"/>
  <c r="BM133" i="75"/>
  <c r="BN133" i="75"/>
  <c r="BM134" i="75"/>
  <c r="BN134" i="75"/>
  <c r="BM135" i="75"/>
  <c r="BN135" i="75"/>
  <c r="BM136" i="75"/>
  <c r="BN136" i="75"/>
  <c r="BM137" i="75"/>
  <c r="BN137" i="75"/>
  <c r="BM138" i="75"/>
  <c r="BN138" i="75"/>
  <c r="BM139" i="75"/>
  <c r="BN139" i="75"/>
  <c r="BM140" i="75"/>
  <c r="BN140" i="75"/>
  <c r="BM141" i="75"/>
  <c r="BN141" i="75"/>
  <c r="BM142" i="75"/>
  <c r="BN142" i="75"/>
  <c r="BM143" i="75"/>
  <c r="BN143" i="75"/>
  <c r="BM144" i="75"/>
  <c r="BN144" i="75"/>
  <c r="BM145" i="75"/>
  <c r="BN145" i="75"/>
  <c r="BM146" i="75"/>
  <c r="BN146" i="75"/>
  <c r="BM147" i="75"/>
  <c r="BN147" i="75"/>
  <c r="BM148" i="75"/>
  <c r="BN148" i="75"/>
  <c r="BM149" i="75"/>
  <c r="BN149" i="75"/>
  <c r="BM150" i="75"/>
  <c r="BN150" i="75"/>
  <c r="BM151" i="75"/>
  <c r="BN151" i="75"/>
  <c r="BM152" i="75"/>
  <c r="BN152" i="75"/>
  <c r="BM153" i="75"/>
  <c r="BN153" i="75"/>
  <c r="BM154" i="75"/>
  <c r="BN154" i="75"/>
  <c r="BM155" i="75"/>
  <c r="BN155" i="75"/>
  <c r="BM156" i="75"/>
  <c r="BN156" i="75"/>
  <c r="BM157" i="75"/>
  <c r="BN157" i="75"/>
  <c r="BM158" i="75"/>
  <c r="BN158" i="75"/>
  <c r="BM159" i="75"/>
  <c r="BN159" i="75"/>
  <c r="BM160" i="75"/>
  <c r="BN160" i="75"/>
  <c r="BM161" i="75"/>
  <c r="BN161" i="75"/>
  <c r="BM162" i="75"/>
  <c r="BN162" i="75"/>
  <c r="BM163" i="75"/>
  <c r="BN163" i="75"/>
  <c r="BM164" i="75"/>
  <c r="BN164" i="75"/>
  <c r="BM165" i="75"/>
  <c r="BN165" i="75"/>
  <c r="BM166" i="75"/>
  <c r="BN166" i="75"/>
  <c r="BM167" i="75"/>
  <c r="BN167" i="75"/>
  <c r="BM168" i="75"/>
  <c r="BN168" i="75"/>
  <c r="BM169" i="75"/>
  <c r="BN169" i="75"/>
  <c r="BM170" i="75"/>
  <c r="BN170" i="75"/>
  <c r="BM171" i="75"/>
  <c r="BN171" i="75"/>
  <c r="BM172" i="75"/>
  <c r="BN172" i="75"/>
  <c r="BM173" i="75"/>
  <c r="BN173" i="75"/>
  <c r="BM174" i="75"/>
  <c r="BN174" i="75"/>
  <c r="BM175" i="75"/>
  <c r="BN175" i="75"/>
  <c r="BM176" i="75"/>
  <c r="BN176" i="75"/>
  <c r="BM177" i="75"/>
  <c r="BN177" i="75"/>
  <c r="BM178" i="75"/>
  <c r="BN178" i="75"/>
  <c r="BM179" i="75"/>
  <c r="BN179" i="75"/>
  <c r="BM180" i="75"/>
  <c r="BN180" i="75"/>
  <c r="BM181" i="75"/>
  <c r="BN181" i="75"/>
  <c r="BM182" i="75"/>
  <c r="BN182" i="75"/>
  <c r="BM183" i="75"/>
  <c r="BN183" i="75"/>
  <c r="BM184" i="75"/>
  <c r="BN184" i="75"/>
  <c r="BM185" i="75"/>
  <c r="BN185" i="75"/>
  <c r="BM186" i="75"/>
  <c r="BN186" i="75"/>
  <c r="BM187" i="75"/>
  <c r="BN187" i="75"/>
  <c r="BM188" i="75"/>
  <c r="BN188" i="75"/>
  <c r="BM189" i="75"/>
  <c r="BN189" i="75"/>
  <c r="BM190" i="75"/>
  <c r="BN190" i="75"/>
  <c r="BM191" i="75"/>
  <c r="BN191" i="75"/>
  <c r="BM192" i="75"/>
  <c r="BN192" i="75"/>
  <c r="BM193" i="75"/>
  <c r="BN193" i="75"/>
  <c r="BN3" i="75"/>
  <c r="BM3" i="75"/>
  <c r="AV3" i="75"/>
  <c r="AV4" i="75"/>
  <c r="BH4" i="75"/>
  <c r="BJ4" i="75" s="1"/>
  <c r="BH5" i="75"/>
  <c r="BH6" i="75"/>
  <c r="BH7" i="75"/>
  <c r="BJ7" i="75" s="1"/>
  <c r="BH8" i="75"/>
  <c r="BJ8" i="75" s="1"/>
  <c r="BH9" i="75"/>
  <c r="BJ9" i="75" s="1"/>
  <c r="BH10" i="75"/>
  <c r="BJ10" i="75" s="1"/>
  <c r="BH11" i="75"/>
  <c r="BJ11" i="75" s="1"/>
  <c r="BH12" i="75"/>
  <c r="BJ12" i="75" s="1"/>
  <c r="BH13" i="75"/>
  <c r="BJ13" i="75" s="1"/>
  <c r="BH14" i="75"/>
  <c r="BJ14" i="75" s="1"/>
  <c r="BH15" i="75"/>
  <c r="BJ15" i="75" s="1"/>
  <c r="BH16" i="75"/>
  <c r="BH17" i="75"/>
  <c r="BJ17" i="75" s="1"/>
  <c r="BH18" i="75"/>
  <c r="BJ18" i="75" s="1"/>
  <c r="BH19" i="75"/>
  <c r="BJ19" i="75" s="1"/>
  <c r="BH20" i="75"/>
  <c r="BH21" i="75"/>
  <c r="BJ21" i="75" s="1"/>
  <c r="BH22" i="75"/>
  <c r="BH23" i="75"/>
  <c r="BJ23" i="75" s="1"/>
  <c r="BH24" i="75"/>
  <c r="BH25" i="75"/>
  <c r="BJ25" i="75" s="1"/>
  <c r="BH26" i="75"/>
  <c r="BH27" i="75"/>
  <c r="BJ27" i="75" s="1"/>
  <c r="BH28" i="75"/>
  <c r="BH29" i="75"/>
  <c r="BH30" i="75"/>
  <c r="BJ30" i="75" s="1"/>
  <c r="BH31" i="75"/>
  <c r="BJ31" i="75" s="1"/>
  <c r="BH32" i="75"/>
  <c r="BH33" i="75"/>
  <c r="BJ33" i="75" s="1"/>
  <c r="BH34" i="75"/>
  <c r="BH35" i="75"/>
  <c r="BH36" i="75"/>
  <c r="BJ36" i="75" s="1"/>
  <c r="BH37" i="75"/>
  <c r="BJ37" i="75" s="1"/>
  <c r="BH38" i="75"/>
  <c r="BJ38" i="75" s="1"/>
  <c r="BH39" i="75"/>
  <c r="BH40" i="75"/>
  <c r="BH41" i="75"/>
  <c r="BH42" i="75"/>
  <c r="BJ42" i="75" s="1"/>
  <c r="BH43" i="75"/>
  <c r="BH44" i="75"/>
  <c r="BJ44" i="75" s="1"/>
  <c r="BH45" i="75"/>
  <c r="BJ45" i="75" s="1"/>
  <c r="BH46" i="75"/>
  <c r="BH47" i="75"/>
  <c r="BH48" i="75"/>
  <c r="BJ48" i="75" s="1"/>
  <c r="BH49" i="75"/>
  <c r="BH50" i="75"/>
  <c r="BH51" i="75"/>
  <c r="BJ51" i="75" s="1"/>
  <c r="BH52" i="75"/>
  <c r="BJ52" i="75" s="1"/>
  <c r="BH53" i="75"/>
  <c r="BH54" i="75"/>
  <c r="BH55" i="75"/>
  <c r="BH56" i="75"/>
  <c r="BH57" i="75"/>
  <c r="BJ57" i="75" s="1"/>
  <c r="BH58" i="75"/>
  <c r="BH59" i="75"/>
  <c r="BH60" i="75"/>
  <c r="BJ60" i="75" s="1"/>
  <c r="BH61" i="75"/>
  <c r="BJ61" i="75" s="1"/>
  <c r="BH62" i="75"/>
  <c r="BJ62" i="75" s="1"/>
  <c r="BH63" i="75"/>
  <c r="BH64" i="75"/>
  <c r="BH65" i="75"/>
  <c r="BJ65" i="75" s="1"/>
  <c r="BH66" i="75"/>
  <c r="BJ66" i="75" s="1"/>
  <c r="BH67" i="75"/>
  <c r="BH68" i="75"/>
  <c r="BH69" i="75"/>
  <c r="BJ69" i="75" s="1"/>
  <c r="BH70" i="75"/>
  <c r="BJ70" i="75" s="1"/>
  <c r="BH71" i="75"/>
  <c r="BH72" i="75"/>
  <c r="BH73" i="75"/>
  <c r="BJ73" i="75" s="1"/>
  <c r="BH74" i="75"/>
  <c r="BJ74" i="75" s="1"/>
  <c r="BH75" i="75"/>
  <c r="BJ75" i="75" s="1"/>
  <c r="BH76" i="75"/>
  <c r="BH77" i="75"/>
  <c r="BJ77" i="75" s="1"/>
  <c r="BH78" i="75"/>
  <c r="BJ78" i="75" s="1"/>
  <c r="BH79" i="75"/>
  <c r="BH80" i="75"/>
  <c r="BH81" i="75"/>
  <c r="BH82" i="75"/>
  <c r="BJ82" i="75" s="1"/>
  <c r="BH83" i="75"/>
  <c r="BH84" i="75"/>
  <c r="BH85" i="75"/>
  <c r="BJ85" i="75" s="1"/>
  <c r="BH86" i="75"/>
  <c r="BJ86" i="75" s="1"/>
  <c r="BH87" i="75"/>
  <c r="BH88" i="75"/>
  <c r="BJ88" i="75" s="1"/>
  <c r="BH89" i="75"/>
  <c r="BH90" i="75"/>
  <c r="BJ90" i="75" s="1"/>
  <c r="BH91" i="75"/>
  <c r="BJ91" i="75" s="1"/>
  <c r="BH92" i="75"/>
  <c r="BJ92" i="75" s="1"/>
  <c r="BH93" i="75"/>
  <c r="BJ93" i="75" s="1"/>
  <c r="BH94" i="75"/>
  <c r="BJ94" i="75" s="1"/>
  <c r="BH95" i="75"/>
  <c r="BJ95" i="75" s="1"/>
  <c r="BH96" i="75"/>
  <c r="BJ96" i="75" s="1"/>
  <c r="BH97" i="75"/>
  <c r="BH98" i="75"/>
  <c r="BH99" i="75"/>
  <c r="BH100" i="75"/>
  <c r="BH101" i="75"/>
  <c r="BJ101" i="75" s="1"/>
  <c r="BH102" i="75"/>
  <c r="BJ102" i="75" s="1"/>
  <c r="BH103" i="75"/>
  <c r="BJ103" i="75" s="1"/>
  <c r="BH104" i="75"/>
  <c r="BH105" i="75"/>
  <c r="BH106" i="75"/>
  <c r="BH107" i="75"/>
  <c r="BJ107" i="75" s="1"/>
  <c r="BH108" i="75"/>
  <c r="BH109" i="75"/>
  <c r="BH110" i="75"/>
  <c r="BJ110" i="75" s="1"/>
  <c r="BH111" i="75"/>
  <c r="BH112" i="75"/>
  <c r="BJ112" i="75" s="1"/>
  <c r="BH113" i="75"/>
  <c r="BJ113" i="75" s="1"/>
  <c r="BH114" i="75"/>
  <c r="BJ114" i="75" s="1"/>
  <c r="BH115" i="75"/>
  <c r="BJ115" i="75" s="1"/>
  <c r="BH116" i="75"/>
  <c r="BJ116" i="75" s="1"/>
  <c r="BH117" i="75"/>
  <c r="BJ117" i="75" s="1"/>
  <c r="BH118" i="75"/>
  <c r="BH119" i="75"/>
  <c r="BH120" i="75"/>
  <c r="BJ120" i="75" s="1"/>
  <c r="BH121" i="75"/>
  <c r="BH122" i="75"/>
  <c r="BJ122" i="75" s="1"/>
  <c r="BH123" i="75"/>
  <c r="BJ123" i="75" s="1"/>
  <c r="BH124" i="75"/>
  <c r="BH125" i="75"/>
  <c r="BH126" i="75"/>
  <c r="BJ126" i="75" s="1"/>
  <c r="BH127" i="75"/>
  <c r="BH128" i="75"/>
  <c r="BH129" i="75"/>
  <c r="BJ129" i="75" s="1"/>
  <c r="BH130" i="75"/>
  <c r="BJ130" i="75" s="1"/>
  <c r="BH131" i="75"/>
  <c r="BH132" i="75"/>
  <c r="BH133" i="75"/>
  <c r="BJ133" i="75" s="1"/>
  <c r="BH134" i="75"/>
  <c r="BH135" i="75"/>
  <c r="BJ135" i="75" s="1"/>
  <c r="BH136" i="75"/>
  <c r="BJ136" i="75" s="1"/>
  <c r="BH137" i="75"/>
  <c r="BJ137" i="75" s="1"/>
  <c r="BH138" i="75"/>
  <c r="BJ138" i="75" s="1"/>
  <c r="BH139" i="75"/>
  <c r="BJ139" i="75" s="1"/>
  <c r="BH140" i="75"/>
  <c r="BJ140" i="75" s="1"/>
  <c r="BH141" i="75"/>
  <c r="BH142" i="75"/>
  <c r="BJ142" i="75" s="1"/>
  <c r="BH143" i="75"/>
  <c r="BJ143" i="75" s="1"/>
  <c r="BH144" i="75"/>
  <c r="BH145" i="75"/>
  <c r="BH146" i="75"/>
  <c r="BJ146" i="75" s="1"/>
  <c r="BH147" i="75"/>
  <c r="BH148" i="75"/>
  <c r="BJ148" i="75" s="1"/>
  <c r="BH149" i="75"/>
  <c r="BJ149" i="75" s="1"/>
  <c r="BH150" i="75"/>
  <c r="BH151" i="75"/>
  <c r="BH152" i="75"/>
  <c r="BH153" i="75"/>
  <c r="BJ153" i="75" s="1"/>
  <c r="BH154" i="75"/>
  <c r="BH155" i="75"/>
  <c r="BH156" i="75"/>
  <c r="BH157" i="75"/>
  <c r="BJ157" i="75" s="1"/>
  <c r="BH158" i="75"/>
  <c r="BJ158" i="75" s="1"/>
  <c r="BH159" i="75"/>
  <c r="BJ159" i="75" s="1"/>
  <c r="BH160" i="75"/>
  <c r="BH161" i="75"/>
  <c r="BH162" i="75"/>
  <c r="BH163" i="75"/>
  <c r="BH164" i="75"/>
  <c r="BJ164" i="75" s="1"/>
  <c r="BH165" i="75"/>
  <c r="BH166" i="75"/>
  <c r="BJ166" i="75" s="1"/>
  <c r="BH167" i="75"/>
  <c r="BJ167" i="75" s="1"/>
  <c r="BH168" i="75"/>
  <c r="BJ168" i="75" s="1"/>
  <c r="BH169" i="75"/>
  <c r="BH170" i="75"/>
  <c r="BH171" i="75"/>
  <c r="BH172" i="75"/>
  <c r="BH173" i="75"/>
  <c r="BJ173" i="75" s="1"/>
  <c r="BH174" i="75"/>
  <c r="BH175" i="75"/>
  <c r="BJ175" i="75" s="1"/>
  <c r="BH176" i="75"/>
  <c r="BJ176" i="75" s="1"/>
  <c r="BH177" i="75"/>
  <c r="BH178" i="75"/>
  <c r="BH179" i="75"/>
  <c r="BJ179" i="75" s="1"/>
  <c r="BH180" i="75"/>
  <c r="BJ180" i="75" s="1"/>
  <c r="BH181" i="75"/>
  <c r="BH182" i="75"/>
  <c r="BJ182" i="75" s="1"/>
  <c r="BH183" i="75"/>
  <c r="BJ183" i="75" s="1"/>
  <c r="BH184" i="75"/>
  <c r="BJ184" i="75" s="1"/>
  <c r="BH185" i="75"/>
  <c r="BH186" i="75"/>
  <c r="BJ186" i="75" s="1"/>
  <c r="BH187" i="75"/>
  <c r="BJ187" i="75" s="1"/>
  <c r="BH188" i="75"/>
  <c r="BH189" i="75"/>
  <c r="BJ189" i="75" s="1"/>
  <c r="BH190" i="75"/>
  <c r="BJ190" i="75" s="1"/>
  <c r="BH191" i="75"/>
  <c r="BH192" i="75"/>
  <c r="BH193" i="75"/>
  <c r="BH3" i="75"/>
  <c r="BJ3" i="75" s="1"/>
  <c r="BD4" i="75"/>
  <c r="BF4" i="75" s="1"/>
  <c r="BD5" i="75"/>
  <c r="BD6" i="75"/>
  <c r="BD7" i="75"/>
  <c r="BF7" i="75" s="1"/>
  <c r="BD8" i="75"/>
  <c r="BD9" i="75"/>
  <c r="BF9" i="75" s="1"/>
  <c r="BD10" i="75"/>
  <c r="BF10" i="75" s="1"/>
  <c r="BD11" i="75"/>
  <c r="BF11" i="75" s="1"/>
  <c r="BD12" i="75"/>
  <c r="BF12" i="75" s="1"/>
  <c r="BD13" i="75"/>
  <c r="BF13" i="75" s="1"/>
  <c r="BD14" i="75"/>
  <c r="BF14" i="75" s="1"/>
  <c r="BD15" i="75"/>
  <c r="BF15" i="75" s="1"/>
  <c r="BD16" i="75"/>
  <c r="BF16" i="75" s="1"/>
  <c r="BD17" i="75"/>
  <c r="BF17" i="75" s="1"/>
  <c r="BD18" i="75"/>
  <c r="BF18" i="75" s="1"/>
  <c r="BD19" i="75"/>
  <c r="BF19" i="75" s="1"/>
  <c r="BD20" i="75"/>
  <c r="BD21" i="75"/>
  <c r="BF21" i="75" s="1"/>
  <c r="BD22" i="75"/>
  <c r="BD23" i="75"/>
  <c r="BF23" i="75" s="1"/>
  <c r="BD24" i="75"/>
  <c r="BD25" i="75"/>
  <c r="BD26" i="75"/>
  <c r="BF26" i="75" s="1"/>
  <c r="BD27" i="75"/>
  <c r="BD28" i="75"/>
  <c r="BD29" i="75"/>
  <c r="BD30" i="75"/>
  <c r="BF30" i="75" s="1"/>
  <c r="BD31" i="75"/>
  <c r="BF31" i="75" s="1"/>
  <c r="BD32" i="75"/>
  <c r="BD33" i="75"/>
  <c r="BF33" i="75" s="1"/>
  <c r="BD34" i="75"/>
  <c r="BD35" i="75"/>
  <c r="BD36" i="75"/>
  <c r="BF36" i="75" s="1"/>
  <c r="BD37" i="75"/>
  <c r="BF37" i="75" s="1"/>
  <c r="BD38" i="75"/>
  <c r="BF38" i="75" s="1"/>
  <c r="BD39" i="75"/>
  <c r="BD40" i="75"/>
  <c r="BD41" i="75"/>
  <c r="BD42" i="75"/>
  <c r="BF42" i="75" s="1"/>
  <c r="BD43" i="75"/>
  <c r="BD44" i="75"/>
  <c r="BF44" i="75" s="1"/>
  <c r="BD45" i="75"/>
  <c r="BF45" i="75" s="1"/>
  <c r="BD46" i="75"/>
  <c r="BF46" i="75" s="1"/>
  <c r="BD47" i="75"/>
  <c r="BF47" i="75" s="1"/>
  <c r="BD48" i="75"/>
  <c r="BF48" i="75" s="1"/>
  <c r="BD49" i="75"/>
  <c r="BD50" i="75"/>
  <c r="BF50" i="75" s="1"/>
  <c r="BD51" i="75"/>
  <c r="BD52" i="75"/>
  <c r="BD53" i="75"/>
  <c r="BD54" i="75"/>
  <c r="BF54" i="75" s="1"/>
  <c r="BD55" i="75"/>
  <c r="BD56" i="75"/>
  <c r="BD57" i="75"/>
  <c r="BF57" i="75" s="1"/>
  <c r="BD58" i="75"/>
  <c r="BD59" i="75"/>
  <c r="BD60" i="75"/>
  <c r="BF60" i="75" s="1"/>
  <c r="BD61" i="75"/>
  <c r="BF61" i="75" s="1"/>
  <c r="BD62" i="75"/>
  <c r="BF62" i="75" s="1"/>
  <c r="BD63" i="75"/>
  <c r="BD64" i="75"/>
  <c r="BD65" i="75"/>
  <c r="BF65" i="75" s="1"/>
  <c r="BD66" i="75"/>
  <c r="BF66" i="75" s="1"/>
  <c r="BD67" i="75"/>
  <c r="BD68" i="75"/>
  <c r="BD69" i="75"/>
  <c r="BF69" i="75" s="1"/>
  <c r="BD70" i="75"/>
  <c r="BD71" i="75"/>
  <c r="BD72" i="75"/>
  <c r="BD73" i="75"/>
  <c r="BD74" i="75"/>
  <c r="BD75" i="75"/>
  <c r="BF75" i="75" s="1"/>
  <c r="BD76" i="75"/>
  <c r="BF76" i="75" s="1"/>
  <c r="BD77" i="75"/>
  <c r="BF77" i="75" s="1"/>
  <c r="BD78" i="75"/>
  <c r="BF78" i="75" s="1"/>
  <c r="BD79" i="75"/>
  <c r="BF79" i="75" s="1"/>
  <c r="BD80" i="75"/>
  <c r="BD81" i="75"/>
  <c r="BF81" i="75" s="1"/>
  <c r="BD82" i="75"/>
  <c r="BF82" i="75" s="1"/>
  <c r="BD83" i="75"/>
  <c r="BD84" i="75"/>
  <c r="BF84" i="75" s="1"/>
  <c r="BD85" i="75"/>
  <c r="BF85" i="75" s="1"/>
  <c r="BD86" i="75"/>
  <c r="BF86" i="75" s="1"/>
  <c r="BD87" i="75"/>
  <c r="BF87" i="75" s="1"/>
  <c r="BD88" i="75"/>
  <c r="BF88" i="75" s="1"/>
  <c r="BD89" i="75"/>
  <c r="BD90" i="75"/>
  <c r="BF90" i="75" s="1"/>
  <c r="BD91" i="75"/>
  <c r="BF91" i="75" s="1"/>
  <c r="BD92" i="75"/>
  <c r="BF92" i="75" s="1"/>
  <c r="BD93" i="75"/>
  <c r="BF93" i="75" s="1"/>
  <c r="BD94" i="75"/>
  <c r="BF94" i="75" s="1"/>
  <c r="BD95" i="75"/>
  <c r="BF95" i="75" s="1"/>
  <c r="BD96" i="75"/>
  <c r="BF96" i="75" s="1"/>
  <c r="BD97" i="75"/>
  <c r="BF97" i="75" s="1"/>
  <c r="BD98" i="75"/>
  <c r="BD99" i="75"/>
  <c r="BD100" i="75"/>
  <c r="BD101" i="75"/>
  <c r="BF101" i="75" s="1"/>
  <c r="BD102" i="75"/>
  <c r="BF102" i="75" s="1"/>
  <c r="BD103" i="75"/>
  <c r="BF103" i="75" s="1"/>
  <c r="BD104" i="75"/>
  <c r="BD105" i="75"/>
  <c r="BD106" i="75"/>
  <c r="BF106" i="75" s="1"/>
  <c r="BD107" i="75"/>
  <c r="BF107" i="75" s="1"/>
  <c r="BD108" i="75"/>
  <c r="BD109" i="75"/>
  <c r="BF109" i="75" s="1"/>
  <c r="BD110" i="75"/>
  <c r="BD111" i="75"/>
  <c r="BD112" i="75"/>
  <c r="BF112" i="75" s="1"/>
  <c r="BD113" i="75"/>
  <c r="BF113" i="75" s="1"/>
  <c r="BD114" i="75"/>
  <c r="BF114" i="75" s="1"/>
  <c r="BD115" i="75"/>
  <c r="BD116" i="75"/>
  <c r="BF116" i="75" s="1"/>
  <c r="BD117" i="75"/>
  <c r="BD118" i="75"/>
  <c r="BD119" i="75"/>
  <c r="BD120" i="75"/>
  <c r="BF120" i="75" s="1"/>
  <c r="BD121" i="75"/>
  <c r="BD122" i="75"/>
  <c r="BF122" i="75" s="1"/>
  <c r="BD123" i="75"/>
  <c r="BF123" i="75" s="1"/>
  <c r="BD124" i="75"/>
  <c r="BD125" i="75"/>
  <c r="BD126" i="75"/>
  <c r="BD127" i="75"/>
  <c r="BD128" i="75"/>
  <c r="BD129" i="75"/>
  <c r="BF129" i="75" s="1"/>
  <c r="BD130" i="75"/>
  <c r="BF130" i="75" s="1"/>
  <c r="BD131" i="75"/>
  <c r="BF131" i="75" s="1"/>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D143" i="75"/>
  <c r="BF143" i="75" s="1"/>
  <c r="BD144" i="75"/>
  <c r="BD145" i="75"/>
  <c r="BD146" i="75"/>
  <c r="BF146" i="75" s="1"/>
  <c r="BD147" i="75"/>
  <c r="BF147" i="75" s="1"/>
  <c r="BD148" i="75"/>
  <c r="BF148" i="75" s="1"/>
  <c r="BD149" i="75"/>
  <c r="BF149" i="75" s="1"/>
  <c r="BD150" i="75"/>
  <c r="BD151" i="75"/>
  <c r="BF151" i="75" s="1"/>
  <c r="BD152" i="75"/>
  <c r="BD153" i="75"/>
  <c r="BF153" i="75" s="1"/>
  <c r="BD154" i="75"/>
  <c r="BD155" i="75"/>
  <c r="BD156" i="75"/>
  <c r="BD157" i="75"/>
  <c r="BF157" i="75" s="1"/>
  <c r="BD158" i="75"/>
  <c r="BF158" i="75" s="1"/>
  <c r="BD159" i="75"/>
  <c r="BD160" i="75"/>
  <c r="BD161" i="75"/>
  <c r="BD162" i="75"/>
  <c r="BD163" i="75"/>
  <c r="BD164" i="75"/>
  <c r="BF164" i="75" s="1"/>
  <c r="BD165" i="75"/>
  <c r="BD166" i="75"/>
  <c r="BD167" i="75"/>
  <c r="BF167" i="75" s="1"/>
  <c r="BD168" i="75"/>
  <c r="BF168" i="75" s="1"/>
  <c r="BD169" i="75"/>
  <c r="BF169" i="75" s="1"/>
  <c r="BD170" i="75"/>
  <c r="BF170" i="75" s="1"/>
  <c r="BD171" i="75"/>
  <c r="BD172" i="75"/>
  <c r="BD173" i="75"/>
  <c r="BF173" i="75" s="1"/>
  <c r="BD174" i="75"/>
  <c r="BD175" i="75"/>
  <c r="BF175" i="75" s="1"/>
  <c r="BD176" i="75"/>
  <c r="BF176" i="75" s="1"/>
  <c r="BD177" i="75"/>
  <c r="BD178" i="75"/>
  <c r="BF178" i="75" s="1"/>
  <c r="BD179" i="75"/>
  <c r="BF179" i="75" s="1"/>
  <c r="BD180" i="75"/>
  <c r="BF180" i="75" s="1"/>
  <c r="BD181" i="75"/>
  <c r="BD182" i="75"/>
  <c r="BF182" i="75" s="1"/>
  <c r="BD183" i="75"/>
  <c r="BF183" i="75" s="1"/>
  <c r="BD184" i="75"/>
  <c r="BF184" i="75" s="1"/>
  <c r="BD185" i="75"/>
  <c r="BF185" i="75" s="1"/>
  <c r="BD186" i="75"/>
  <c r="BF186" i="75" s="1"/>
  <c r="BD187" i="75"/>
  <c r="BD188" i="75"/>
  <c r="BD189" i="75"/>
  <c r="BF189" i="75" s="1"/>
  <c r="BD190" i="75"/>
  <c r="BD191" i="75"/>
  <c r="BF191" i="75" s="1"/>
  <c r="BD192" i="75"/>
  <c r="BD193" i="75"/>
  <c r="BD3" i="75"/>
  <c r="AZ4" i="75"/>
  <c r="BB4" i="75" s="1"/>
  <c r="AZ5" i="75"/>
  <c r="AZ6" i="75"/>
  <c r="AZ7" i="75"/>
  <c r="BB7" i="75" s="1"/>
  <c r="AZ8" i="75"/>
  <c r="BB8" i="75" s="1"/>
  <c r="AZ9" i="75"/>
  <c r="BB9" i="75" s="1"/>
  <c r="AZ10" i="75"/>
  <c r="AZ11" i="75"/>
  <c r="AZ12" i="75"/>
  <c r="AZ13" i="75"/>
  <c r="BB13" i="75" s="1"/>
  <c r="AZ14" i="75"/>
  <c r="BB14" i="75" s="1"/>
  <c r="AZ15" i="75"/>
  <c r="BB15" i="75" s="1"/>
  <c r="AZ16" i="75"/>
  <c r="BB16" i="75" s="1"/>
  <c r="AZ17" i="75"/>
  <c r="BB17" i="75" s="1"/>
  <c r="AZ18" i="75"/>
  <c r="BB18" i="75" s="1"/>
  <c r="AZ19" i="75"/>
  <c r="BB19" i="75" s="1"/>
  <c r="AZ20" i="75"/>
  <c r="AZ21" i="75"/>
  <c r="BB21" i="75" s="1"/>
  <c r="AZ22" i="75"/>
  <c r="BB22" i="75" s="1"/>
  <c r="AZ23" i="75"/>
  <c r="AZ24" i="75"/>
  <c r="AZ25" i="75"/>
  <c r="BB25" i="75" s="1"/>
  <c r="AZ26" i="75"/>
  <c r="BB26" i="75" s="1"/>
  <c r="AZ27" i="75"/>
  <c r="BB27" i="75" s="1"/>
  <c r="AZ28" i="75"/>
  <c r="AZ29" i="75"/>
  <c r="AZ30" i="75"/>
  <c r="BB30" i="75" s="1"/>
  <c r="AZ31" i="75"/>
  <c r="AZ32" i="75"/>
  <c r="AZ33" i="75"/>
  <c r="BB33" i="75" s="1"/>
  <c r="AZ34" i="75"/>
  <c r="AZ35" i="75"/>
  <c r="AZ36" i="75"/>
  <c r="BB36" i="75" s="1"/>
  <c r="AZ37" i="75"/>
  <c r="BB37" i="75" s="1"/>
  <c r="AZ38" i="75"/>
  <c r="AZ39" i="75"/>
  <c r="AZ40" i="75"/>
  <c r="AZ41" i="75"/>
  <c r="AZ42" i="75"/>
  <c r="AZ43" i="75"/>
  <c r="AZ44" i="75"/>
  <c r="AZ45" i="75"/>
  <c r="BB45" i="75" s="1"/>
  <c r="AZ46" i="75"/>
  <c r="AZ47" i="75"/>
  <c r="BB47" i="75" s="1"/>
  <c r="AZ48" i="75"/>
  <c r="BB48" i="75" s="1"/>
  <c r="AZ49" i="75"/>
  <c r="AZ50" i="75"/>
  <c r="BB50" i="75" s="1"/>
  <c r="AZ51" i="75"/>
  <c r="BB51" i="75" s="1"/>
  <c r="AZ52" i="75"/>
  <c r="BB52" i="75" s="1"/>
  <c r="AZ53" i="75"/>
  <c r="AZ54" i="75"/>
  <c r="AZ55" i="75"/>
  <c r="AZ56" i="75"/>
  <c r="AZ57" i="75"/>
  <c r="AZ58" i="75"/>
  <c r="AZ59" i="75"/>
  <c r="AZ60" i="75"/>
  <c r="BB60" i="75" s="1"/>
  <c r="AZ61" i="75"/>
  <c r="BB61" i="75" s="1"/>
  <c r="AZ62" i="75"/>
  <c r="BB62" i="75" s="1"/>
  <c r="AZ63" i="75"/>
  <c r="AZ64" i="75"/>
  <c r="AZ65" i="75"/>
  <c r="BB65" i="75" s="1"/>
  <c r="AZ66" i="75"/>
  <c r="AZ67" i="75"/>
  <c r="AZ68" i="75"/>
  <c r="AZ69" i="75"/>
  <c r="AZ70" i="75"/>
  <c r="BB70" i="75" s="1"/>
  <c r="AZ71" i="75"/>
  <c r="AZ72" i="75"/>
  <c r="AZ73" i="75"/>
  <c r="BB73" i="75" s="1"/>
  <c r="AZ74" i="75"/>
  <c r="BB74" i="75" s="1"/>
  <c r="AZ75" i="75"/>
  <c r="BB75" i="75" s="1"/>
  <c r="AZ76" i="75"/>
  <c r="BB76" i="75" s="1"/>
  <c r="AZ77" i="75"/>
  <c r="BB77" i="75" s="1"/>
  <c r="AZ78" i="75"/>
  <c r="AZ79" i="75"/>
  <c r="AZ80" i="75"/>
  <c r="AZ81" i="75"/>
  <c r="AZ82" i="75"/>
  <c r="BB82" i="75" s="1"/>
  <c r="AZ83" i="75"/>
  <c r="AZ84" i="75"/>
  <c r="AZ85" i="75"/>
  <c r="BB85" i="75" s="1"/>
  <c r="AZ86" i="75"/>
  <c r="BB86" i="75" s="1"/>
  <c r="AZ87" i="75"/>
  <c r="AZ88" i="75"/>
  <c r="BB88" i="75" s="1"/>
  <c r="AZ89" i="75"/>
  <c r="AZ90" i="75"/>
  <c r="AZ91" i="75"/>
  <c r="BB91" i="75" s="1"/>
  <c r="AZ92" i="75"/>
  <c r="BB92" i="75" s="1"/>
  <c r="AZ93" i="75"/>
  <c r="AZ94" i="75"/>
  <c r="AZ95" i="75"/>
  <c r="BB95" i="75" s="1"/>
  <c r="AZ96" i="75"/>
  <c r="BB96" i="75" s="1"/>
  <c r="AZ97" i="75"/>
  <c r="AZ98" i="75"/>
  <c r="AZ99" i="75"/>
  <c r="AZ100" i="75"/>
  <c r="AZ101" i="75"/>
  <c r="BB101" i="75" s="1"/>
  <c r="AZ102" i="75"/>
  <c r="BB102" i="75" s="1"/>
  <c r="AZ103" i="75"/>
  <c r="AZ104" i="75"/>
  <c r="AZ105" i="75"/>
  <c r="AZ106" i="75"/>
  <c r="BB106" i="75" s="1"/>
  <c r="AZ107" i="75"/>
  <c r="BB107" i="75" s="1"/>
  <c r="AZ108" i="75"/>
  <c r="AZ109" i="75"/>
  <c r="AZ110" i="75"/>
  <c r="BB110" i="75" s="1"/>
  <c r="AZ111" i="75"/>
  <c r="AZ112" i="75"/>
  <c r="BB112" i="75" s="1"/>
  <c r="AZ113" i="75"/>
  <c r="BB113" i="75" s="1"/>
  <c r="AZ114" i="75"/>
  <c r="BB114" i="75" s="1"/>
  <c r="AZ115" i="75"/>
  <c r="BB115" i="75" s="1"/>
  <c r="AZ116" i="75"/>
  <c r="BB116" i="75" s="1"/>
  <c r="AZ117" i="75"/>
  <c r="AZ118" i="75"/>
  <c r="AZ119" i="75"/>
  <c r="AZ120" i="75"/>
  <c r="BB120" i="75" s="1"/>
  <c r="AZ121" i="75"/>
  <c r="AZ122" i="75"/>
  <c r="AZ123" i="75"/>
  <c r="BB123" i="75" s="1"/>
  <c r="AZ124" i="75"/>
  <c r="AZ125" i="75"/>
  <c r="BB125" i="75" s="1"/>
  <c r="AZ126" i="75"/>
  <c r="BB126" i="75" s="1"/>
  <c r="AZ127" i="75"/>
  <c r="AZ128" i="75"/>
  <c r="AZ129" i="75"/>
  <c r="BB129" i="75" s="1"/>
  <c r="AZ130" i="75"/>
  <c r="BB130" i="75" s="1"/>
  <c r="AZ131" i="75"/>
  <c r="AZ132" i="75"/>
  <c r="BB132" i="75" s="1"/>
  <c r="AZ133" i="75"/>
  <c r="AZ134" i="75"/>
  <c r="AZ135" i="75"/>
  <c r="BB135" i="75" s="1"/>
  <c r="AZ136" i="75"/>
  <c r="BB136" i="75" s="1"/>
  <c r="AZ137" i="75"/>
  <c r="BB137" i="75" s="1"/>
  <c r="AZ138" i="75"/>
  <c r="BB138" i="75" s="1"/>
  <c r="AZ139" i="75"/>
  <c r="BB139" i="75" s="1"/>
  <c r="AZ140" i="75"/>
  <c r="BB140" i="75" s="1"/>
  <c r="AZ141" i="75"/>
  <c r="AZ142" i="75"/>
  <c r="AZ143" i="75"/>
  <c r="AZ144" i="75"/>
  <c r="AZ145" i="75"/>
  <c r="AZ146" i="75"/>
  <c r="BB146" i="75" s="1"/>
  <c r="AZ147" i="75"/>
  <c r="BB147" i="75" s="1"/>
  <c r="AZ148" i="75"/>
  <c r="BB148" i="75" s="1"/>
  <c r="AZ149" i="75"/>
  <c r="BB149" i="75" s="1"/>
  <c r="AZ150" i="75"/>
  <c r="AZ151" i="75"/>
  <c r="AZ152" i="75"/>
  <c r="AZ153" i="75"/>
  <c r="AZ154" i="75"/>
  <c r="AZ155" i="75"/>
  <c r="AZ156" i="75"/>
  <c r="BB156" i="75" s="1"/>
  <c r="AZ157" i="75"/>
  <c r="AZ158" i="75"/>
  <c r="AZ159" i="75"/>
  <c r="BB159" i="75" s="1"/>
  <c r="AZ160" i="75"/>
  <c r="AZ161" i="75"/>
  <c r="AZ162" i="75"/>
  <c r="AZ163" i="75"/>
  <c r="AZ164" i="75"/>
  <c r="AZ165" i="75"/>
  <c r="AZ166" i="75"/>
  <c r="BB166" i="75" s="1"/>
  <c r="AZ167" i="75"/>
  <c r="BB167" i="75" s="1"/>
  <c r="AZ168" i="75"/>
  <c r="AZ169" i="75"/>
  <c r="AZ170" i="75"/>
  <c r="BB170" i="75" s="1"/>
  <c r="AZ171" i="75"/>
  <c r="AZ172" i="75"/>
  <c r="BB172" i="75" s="1"/>
  <c r="AZ173" i="75"/>
  <c r="BB173" i="75" s="1"/>
  <c r="AZ174" i="75"/>
  <c r="AZ175" i="75"/>
  <c r="AZ176" i="75"/>
  <c r="AZ177" i="75"/>
  <c r="AZ178" i="75"/>
  <c r="AZ179" i="75"/>
  <c r="BB179" i="75" s="1"/>
  <c r="AZ180" i="75"/>
  <c r="BB180" i="75" s="1"/>
  <c r="AZ181" i="75"/>
  <c r="AZ182" i="75"/>
  <c r="AZ183" i="75"/>
  <c r="AZ184" i="75"/>
  <c r="BB184" i="75" s="1"/>
  <c r="AZ185" i="75"/>
  <c r="AZ186" i="75"/>
  <c r="BB186" i="75" s="1"/>
  <c r="AZ187" i="75"/>
  <c r="BB187" i="75" s="1"/>
  <c r="AZ188" i="75"/>
  <c r="AZ189" i="75"/>
  <c r="BB189" i="75" s="1"/>
  <c r="AZ190" i="75"/>
  <c r="BB190" i="75" s="1"/>
  <c r="AZ191" i="75"/>
  <c r="AZ192" i="75"/>
  <c r="AZ193" i="75"/>
  <c r="AZ3" i="75"/>
  <c r="BB3" i="75" s="1"/>
  <c r="AV5" i="75"/>
  <c r="AV6" i="75"/>
  <c r="AV7" i="75"/>
  <c r="AV8" i="75"/>
  <c r="AX8" i="75" s="1"/>
  <c r="AV9" i="75"/>
  <c r="AV10" i="75"/>
  <c r="AV11" i="75"/>
  <c r="AV12" i="75"/>
  <c r="AV13" i="75"/>
  <c r="AX13" i="75" s="1"/>
  <c r="AV14" i="75"/>
  <c r="AV15" i="75"/>
  <c r="AV16" i="75"/>
  <c r="AV17" i="75"/>
  <c r="AV18" i="75"/>
  <c r="AV19" i="75"/>
  <c r="AV20" i="75"/>
  <c r="AV21" i="75"/>
  <c r="AV22" i="75"/>
  <c r="AX22" i="75" s="1"/>
  <c r="AV23" i="75"/>
  <c r="AV24" i="75"/>
  <c r="AV25" i="75"/>
  <c r="AX25" i="75" s="1"/>
  <c r="AV26" i="75"/>
  <c r="AV27" i="75"/>
  <c r="AV28" i="75"/>
  <c r="AV29" i="75"/>
  <c r="AV30" i="75"/>
  <c r="AV31" i="75"/>
  <c r="AV32" i="75"/>
  <c r="AV33" i="75"/>
  <c r="AX33" i="75" s="1"/>
  <c r="AV34" i="75"/>
  <c r="AV35" i="75"/>
  <c r="AV36" i="75"/>
  <c r="AX36" i="75" s="1"/>
  <c r="AV37" i="75"/>
  <c r="AV38" i="75"/>
  <c r="AX38" i="75" s="1"/>
  <c r="AV39" i="75"/>
  <c r="AV40" i="75"/>
  <c r="AV41" i="75"/>
  <c r="AV42" i="75"/>
  <c r="AX42" i="75" s="1"/>
  <c r="AV43" i="75"/>
  <c r="AV44" i="75"/>
  <c r="AV45" i="75"/>
  <c r="AX45" i="75" s="1"/>
  <c r="AV46" i="75"/>
  <c r="AV47" i="75"/>
  <c r="AV48" i="75"/>
  <c r="AV49" i="75"/>
  <c r="AV50" i="75"/>
  <c r="AX50" i="75" s="1"/>
  <c r="AV51" i="75"/>
  <c r="AV52" i="75"/>
  <c r="AV53" i="75"/>
  <c r="AV54" i="75"/>
  <c r="AX54" i="75" s="1"/>
  <c r="AV55" i="75"/>
  <c r="AV56" i="75"/>
  <c r="AV57" i="75"/>
  <c r="AV58" i="75"/>
  <c r="AV59" i="75"/>
  <c r="AV60" i="75"/>
  <c r="AV61" i="75"/>
  <c r="AV62" i="75"/>
  <c r="AV63" i="75"/>
  <c r="AV64" i="75"/>
  <c r="AV65" i="75"/>
  <c r="AV66" i="75"/>
  <c r="AV67" i="75"/>
  <c r="AV68" i="75"/>
  <c r="AV69" i="75"/>
  <c r="AX69" i="75" s="1"/>
  <c r="AV70" i="75"/>
  <c r="AV71" i="75"/>
  <c r="AV72" i="75"/>
  <c r="AV73" i="75"/>
  <c r="AX73" i="75" s="1"/>
  <c r="AV74" i="75"/>
  <c r="AX74" i="75" s="1"/>
  <c r="AV75" i="75"/>
  <c r="AX75" i="75" s="1"/>
  <c r="AV76" i="75"/>
  <c r="AV77" i="75"/>
  <c r="AX77" i="75" s="1"/>
  <c r="AV78" i="75"/>
  <c r="AV79" i="75"/>
  <c r="AV80" i="75"/>
  <c r="AV81" i="75"/>
  <c r="AV82" i="75"/>
  <c r="AV83" i="75"/>
  <c r="AV84" i="75"/>
  <c r="AV85" i="75"/>
  <c r="AX85" i="75" s="1"/>
  <c r="AV86" i="75"/>
  <c r="AV87" i="75"/>
  <c r="AV88" i="75"/>
  <c r="AV89" i="75"/>
  <c r="AV90" i="75"/>
  <c r="AX90" i="75" s="1"/>
  <c r="AV91" i="75"/>
  <c r="AV92" i="75"/>
  <c r="AV93" i="75"/>
  <c r="AV94" i="75"/>
  <c r="AV95" i="75"/>
  <c r="AV96" i="75"/>
  <c r="AV97" i="75"/>
  <c r="AV98" i="75"/>
  <c r="AV99" i="75"/>
  <c r="AV100" i="75"/>
  <c r="AV101" i="75"/>
  <c r="AV102" i="75"/>
  <c r="AV103" i="75"/>
  <c r="AV104" i="75"/>
  <c r="AV105" i="75"/>
  <c r="AV106" i="75"/>
  <c r="AV107" i="75"/>
  <c r="AX107" i="75" s="1"/>
  <c r="AV108" i="75"/>
  <c r="AV109" i="75"/>
  <c r="AV110" i="75"/>
  <c r="AX110" i="75" s="1"/>
  <c r="AV111" i="75"/>
  <c r="AV112" i="75"/>
  <c r="AV113" i="75"/>
  <c r="AX113" i="75" s="1"/>
  <c r="AV114" i="75"/>
  <c r="AV115" i="75"/>
  <c r="AV116" i="75"/>
  <c r="AV117" i="75"/>
  <c r="AV118" i="75"/>
  <c r="AV119" i="75"/>
  <c r="AV120" i="75"/>
  <c r="AV121" i="75"/>
  <c r="AV122" i="75"/>
  <c r="AX122" i="75" s="1"/>
  <c r="AV123" i="75"/>
  <c r="AV124" i="75"/>
  <c r="AV125" i="75"/>
  <c r="AX125" i="75" s="1"/>
  <c r="AV126" i="75"/>
  <c r="AX126" i="75" s="1"/>
  <c r="AV127" i="75"/>
  <c r="AV128" i="75"/>
  <c r="AV129" i="75"/>
  <c r="AV130" i="75"/>
  <c r="AV131" i="75"/>
  <c r="AV132" i="75"/>
  <c r="AV133" i="75"/>
  <c r="AV134" i="75"/>
  <c r="AV135" i="75"/>
  <c r="AX135" i="75" s="1"/>
  <c r="AV136" i="75"/>
  <c r="AV137" i="75"/>
  <c r="AV138" i="75"/>
  <c r="AV139" i="75"/>
  <c r="AV140" i="75"/>
  <c r="AV141" i="75"/>
  <c r="AV142" i="75"/>
  <c r="AV143" i="75"/>
  <c r="AV144" i="75"/>
  <c r="AV145" i="75"/>
  <c r="AV146" i="75"/>
  <c r="AX146" i="75" s="1"/>
  <c r="AV147" i="75"/>
  <c r="AX147" i="75" s="1"/>
  <c r="AV148" i="75"/>
  <c r="AX148" i="75" s="1"/>
  <c r="AV149" i="75"/>
  <c r="AX149" i="75" s="1"/>
  <c r="AV150" i="75"/>
  <c r="AV151" i="75"/>
  <c r="AV152" i="75"/>
  <c r="AV153" i="75"/>
  <c r="AV154" i="75"/>
  <c r="AV155" i="75"/>
  <c r="AV156" i="75"/>
  <c r="AV157" i="75"/>
  <c r="AV158" i="75"/>
  <c r="AV159" i="75"/>
  <c r="AV160" i="75"/>
  <c r="AV161" i="75"/>
  <c r="AV162" i="75"/>
  <c r="AV163" i="75"/>
  <c r="AV164" i="75"/>
  <c r="AV165" i="75"/>
  <c r="AV166" i="75"/>
  <c r="AX166" i="75" s="1"/>
  <c r="AV167" i="75"/>
  <c r="AV168" i="75"/>
  <c r="AV169" i="75"/>
  <c r="AV170" i="75"/>
  <c r="AV171" i="75"/>
  <c r="AV172" i="75"/>
  <c r="AV173" i="75"/>
  <c r="AV174" i="75"/>
  <c r="AV175" i="75"/>
  <c r="AX175" i="75" s="1"/>
  <c r="AV176" i="75"/>
  <c r="AV177" i="75"/>
  <c r="AV178" i="75"/>
  <c r="AV179" i="75"/>
  <c r="AV180" i="75"/>
  <c r="AX180" i="75" s="1"/>
  <c r="AV181" i="75"/>
  <c r="AV182" i="75"/>
  <c r="AV183" i="75"/>
  <c r="AV184" i="75"/>
  <c r="AV185" i="75"/>
  <c r="AX185" i="75" s="1"/>
  <c r="AV186" i="75"/>
  <c r="AX186" i="75" s="1"/>
  <c r="AV187" i="75"/>
  <c r="AV188" i="75"/>
  <c r="AV189" i="75"/>
  <c r="AX189" i="75" s="1"/>
  <c r="AV190" i="75"/>
  <c r="AV191" i="75"/>
  <c r="AV192" i="75"/>
  <c r="AV193" i="75"/>
  <c r="AW147" i="75" l="1"/>
  <c r="BA92" i="75"/>
  <c r="BA142" i="75"/>
  <c r="BB142" i="75"/>
  <c r="BI76" i="75"/>
  <c r="BJ76" i="75"/>
  <c r="AW79" i="75"/>
  <c r="AX79" i="75" s="1"/>
  <c r="AW7" i="75"/>
  <c r="AX7" i="75"/>
  <c r="BA69" i="75"/>
  <c r="BB69" i="75"/>
  <c r="BE124" i="75"/>
  <c r="BF124" i="75"/>
  <c r="BI171" i="75"/>
  <c r="BJ171" i="75" s="1"/>
  <c r="AW158" i="75"/>
  <c r="AX158" i="75" s="1"/>
  <c r="AW134" i="75"/>
  <c r="AX134" i="75" s="1"/>
  <c r="AW102" i="75"/>
  <c r="AX102" i="75" s="1"/>
  <c r="AW70" i="75"/>
  <c r="AX70" i="75"/>
  <c r="AW62" i="75"/>
  <c r="AX62" i="75" s="1"/>
  <c r="AW30" i="75"/>
  <c r="AX30" i="75" s="1"/>
  <c r="AW6" i="75"/>
  <c r="AX6" i="75" s="1"/>
  <c r="BA188" i="75"/>
  <c r="BB188" i="75"/>
  <c r="BA164" i="75"/>
  <c r="BB164" i="75"/>
  <c r="BA124" i="75"/>
  <c r="BB124" i="75"/>
  <c r="BA100" i="75"/>
  <c r="BB100" i="75" s="1"/>
  <c r="BA68" i="75"/>
  <c r="BB68" i="75" s="1"/>
  <c r="BA44" i="75"/>
  <c r="BB44" i="75"/>
  <c r="BA28" i="75"/>
  <c r="BB28" i="75" s="1"/>
  <c r="BA12" i="75"/>
  <c r="BB12" i="75"/>
  <c r="BE187" i="75"/>
  <c r="BF187" i="75"/>
  <c r="BE171" i="75"/>
  <c r="BF171" i="75" s="1"/>
  <c r="BE115" i="75"/>
  <c r="BF115" i="75"/>
  <c r="BE99" i="75"/>
  <c r="BF99" i="75" s="1"/>
  <c r="BE51" i="75"/>
  <c r="BF51" i="75"/>
  <c r="BE27" i="75"/>
  <c r="BF27" i="75"/>
  <c r="BI170" i="75"/>
  <c r="BJ170" i="75"/>
  <c r="BI106" i="75"/>
  <c r="BJ106" i="75"/>
  <c r="BI50" i="75"/>
  <c r="BJ50" i="75"/>
  <c r="BI26" i="75"/>
  <c r="BJ26" i="75"/>
  <c r="BA182" i="75"/>
  <c r="BB182" i="75"/>
  <c r="BA78" i="75"/>
  <c r="BB78" i="75"/>
  <c r="BA54" i="75"/>
  <c r="BB54" i="75"/>
  <c r="BE117" i="75"/>
  <c r="BF117" i="75"/>
  <c r="BI124" i="75"/>
  <c r="BJ124" i="75"/>
  <c r="AW103" i="75"/>
  <c r="AX103" i="75" s="1"/>
  <c r="AW15" i="75"/>
  <c r="AX15" i="75" s="1"/>
  <c r="BA53" i="75"/>
  <c r="BB53" i="75" s="1"/>
  <c r="BE188" i="75"/>
  <c r="BF188" i="75"/>
  <c r="BE172" i="75"/>
  <c r="BF172" i="75"/>
  <c r="BE156" i="75"/>
  <c r="BF156" i="75"/>
  <c r="BE108" i="75"/>
  <c r="BF108" i="75" s="1"/>
  <c r="BE68" i="75"/>
  <c r="BF68" i="75"/>
  <c r="BE52" i="75"/>
  <c r="BF52" i="75"/>
  <c r="BI147" i="75"/>
  <c r="BJ147" i="75"/>
  <c r="BA11" i="75"/>
  <c r="BB11" i="75"/>
  <c r="BE3" i="75"/>
  <c r="BF3" i="75"/>
  <c r="BE74" i="75"/>
  <c r="BF74" i="75"/>
  <c r="BI185" i="75"/>
  <c r="BJ185" i="75"/>
  <c r="BI49" i="75"/>
  <c r="BJ49" i="75" s="1"/>
  <c r="AW3" i="75"/>
  <c r="AX3" i="75" s="1"/>
  <c r="AW176" i="75"/>
  <c r="AX176" i="75"/>
  <c r="BA158" i="75"/>
  <c r="BB158" i="75"/>
  <c r="BA38" i="75"/>
  <c r="BB38" i="75"/>
  <c r="BI156" i="75"/>
  <c r="BJ156" i="75"/>
  <c r="AW47" i="75"/>
  <c r="AX47" i="75" s="1"/>
  <c r="BA181" i="75"/>
  <c r="BB181" i="75" s="1"/>
  <c r="BA157" i="75"/>
  <c r="BB157" i="75"/>
  <c r="AW132" i="75"/>
  <c r="AX132" i="75" s="1"/>
  <c r="AW124" i="75"/>
  <c r="AX124" i="75" s="1"/>
  <c r="AW100" i="75"/>
  <c r="AX100" i="75" s="1"/>
  <c r="AW92" i="75"/>
  <c r="AX92" i="75" s="1"/>
  <c r="AW84" i="75"/>
  <c r="AX84" i="75" s="1"/>
  <c r="AW20" i="75"/>
  <c r="AX20" i="75" s="1"/>
  <c r="BA154" i="75"/>
  <c r="BB154" i="75" s="1"/>
  <c r="BA10" i="75"/>
  <c r="BB10" i="75"/>
  <c r="BE25" i="75"/>
  <c r="BF25" i="75"/>
  <c r="BI128" i="75"/>
  <c r="BJ128" i="75" s="1"/>
  <c r="BI80" i="75"/>
  <c r="BJ80" i="75" s="1"/>
  <c r="AW115" i="75"/>
  <c r="AX115" i="75" s="1"/>
  <c r="AW83" i="75"/>
  <c r="AX83" i="75" s="1"/>
  <c r="AW51" i="75"/>
  <c r="AX51" i="75"/>
  <c r="AW19" i="75"/>
  <c r="AX19" i="75"/>
  <c r="BA185" i="75"/>
  <c r="BB185" i="75"/>
  <c r="BA153" i="75"/>
  <c r="BB153" i="75"/>
  <c r="BA145" i="75"/>
  <c r="BB145" i="75" s="1"/>
  <c r="BA121" i="75"/>
  <c r="BB121" i="75" s="1"/>
  <c r="BA57" i="75"/>
  <c r="BB57" i="75"/>
  <c r="BE144" i="75"/>
  <c r="BF144" i="75"/>
  <c r="BE80" i="75"/>
  <c r="BF80" i="75"/>
  <c r="BE8" i="75"/>
  <c r="BF8" i="75"/>
  <c r="BI127" i="75"/>
  <c r="BJ127" i="75" s="1"/>
  <c r="BI79" i="75"/>
  <c r="BJ79" i="75"/>
  <c r="BI47" i="75"/>
  <c r="BJ47" i="75"/>
  <c r="BE157" i="75"/>
  <c r="AW16" i="75"/>
  <c r="AX16" i="75"/>
  <c r="BA118" i="75"/>
  <c r="BB118" i="75" s="1"/>
  <c r="BA94" i="75"/>
  <c r="BB94" i="75"/>
  <c r="BE125" i="75"/>
  <c r="BF125" i="75"/>
  <c r="BI188" i="75"/>
  <c r="BJ188" i="75"/>
  <c r="BI172" i="75"/>
  <c r="BJ172" i="75"/>
  <c r="BI132" i="75"/>
  <c r="BJ132" i="75"/>
  <c r="AW31" i="75"/>
  <c r="AX31" i="75" s="1"/>
  <c r="BA117" i="75"/>
  <c r="BB117" i="75"/>
  <c r="AW188" i="75"/>
  <c r="AX188" i="75" s="1"/>
  <c r="AW156" i="75"/>
  <c r="AX156" i="75" s="1"/>
  <c r="AW52" i="75"/>
  <c r="AX52" i="75"/>
  <c r="BA122" i="75"/>
  <c r="BB122" i="75"/>
  <c r="BA42" i="75"/>
  <c r="BB42" i="75"/>
  <c r="BI144" i="75"/>
  <c r="BJ144" i="75"/>
  <c r="BI72" i="75"/>
  <c r="BJ72" i="75" s="1"/>
  <c r="BI16" i="75"/>
  <c r="BJ16" i="75"/>
  <c r="AW170" i="75"/>
  <c r="AX170" i="75" s="1"/>
  <c r="AW154" i="75"/>
  <c r="AX154" i="75" s="1"/>
  <c r="AW138" i="75"/>
  <c r="AX138" i="75"/>
  <c r="AW114" i="75"/>
  <c r="AX114" i="75" s="1"/>
  <c r="AW106" i="75"/>
  <c r="AX106" i="75" s="1"/>
  <c r="AW18" i="75"/>
  <c r="AX18" i="75" s="1"/>
  <c r="BA192" i="75"/>
  <c r="BB192" i="75" s="1"/>
  <c r="BA176" i="75"/>
  <c r="BB176" i="75"/>
  <c r="BA168" i="75"/>
  <c r="BB168" i="75"/>
  <c r="BA144" i="75"/>
  <c r="BB144" i="75"/>
  <c r="BA128" i="75"/>
  <c r="BB128" i="75" s="1"/>
  <c r="BA104" i="75"/>
  <c r="BB104" i="75" s="1"/>
  <c r="BA80" i="75"/>
  <c r="BB80" i="75" s="1"/>
  <c r="BA64" i="75"/>
  <c r="BB64" i="75" s="1"/>
  <c r="BA32" i="75"/>
  <c r="BB32" i="75" s="1"/>
  <c r="BE159" i="75"/>
  <c r="BF159" i="75"/>
  <c r="BE127" i="75"/>
  <c r="BF127" i="75" s="1"/>
  <c r="BE71" i="75"/>
  <c r="BF71" i="75" s="1"/>
  <c r="BI54" i="75"/>
  <c r="BJ54" i="75"/>
  <c r="BI22" i="75"/>
  <c r="BJ22" i="75"/>
  <c r="BE7" i="75"/>
  <c r="AW48" i="75"/>
  <c r="AX48" i="75" s="1"/>
  <c r="BE29" i="75"/>
  <c r="BF29" i="75" s="1"/>
  <c r="BI100" i="75"/>
  <c r="BJ100" i="75" s="1"/>
  <c r="AW39" i="75"/>
  <c r="AX39" i="75" s="1"/>
  <c r="BA133" i="75"/>
  <c r="BB133" i="75"/>
  <c r="BA93" i="75"/>
  <c r="BB93" i="75"/>
  <c r="AW116" i="75"/>
  <c r="AX116" i="75" s="1"/>
  <c r="AW60" i="75"/>
  <c r="AX60" i="75" s="1"/>
  <c r="AW28" i="75"/>
  <c r="AX28" i="75" s="1"/>
  <c r="BA90" i="75"/>
  <c r="BB90" i="75"/>
  <c r="BA66" i="75"/>
  <c r="BB66" i="75"/>
  <c r="BE73" i="75"/>
  <c r="BF73" i="75"/>
  <c r="AW177" i="75"/>
  <c r="AX177" i="75" s="1"/>
  <c r="AW169" i="75"/>
  <c r="AX169" i="75" s="1"/>
  <c r="AW137" i="75"/>
  <c r="AX137" i="75"/>
  <c r="AW105" i="75"/>
  <c r="AX105" i="75" s="1"/>
  <c r="AW41" i="75"/>
  <c r="AX41" i="75" s="1"/>
  <c r="AW17" i="75"/>
  <c r="AX17" i="75" s="1"/>
  <c r="BA183" i="75"/>
  <c r="BB183" i="75"/>
  <c r="BA175" i="75"/>
  <c r="BB175" i="75"/>
  <c r="BA143" i="75"/>
  <c r="BB143" i="75"/>
  <c r="BA119" i="75"/>
  <c r="BB119" i="75" s="1"/>
  <c r="BA103" i="75"/>
  <c r="BB103" i="75"/>
  <c r="BA79" i="75"/>
  <c r="BB79" i="75"/>
  <c r="BA39" i="75"/>
  <c r="BB39" i="75" s="1"/>
  <c r="BA31" i="75"/>
  <c r="BB31" i="75"/>
  <c r="BA23" i="75"/>
  <c r="BB23" i="75"/>
  <c r="BE190" i="75"/>
  <c r="BF190" i="75"/>
  <c r="BE166" i="75"/>
  <c r="BF166" i="75"/>
  <c r="BE142" i="75"/>
  <c r="BF142" i="75"/>
  <c r="BE126" i="75"/>
  <c r="BF126" i="75"/>
  <c r="BE110" i="75"/>
  <c r="BF110" i="75"/>
  <c r="BE70" i="75"/>
  <c r="BF70" i="75"/>
  <c r="BE22" i="75"/>
  <c r="BF22" i="75"/>
  <c r="BE6" i="75"/>
  <c r="BF6" i="75" s="1"/>
  <c r="BI125" i="75"/>
  <c r="BJ125" i="75"/>
  <c r="AW26" i="75"/>
  <c r="AX26" i="75" s="1"/>
  <c r="AW121" i="75"/>
  <c r="AX121" i="75" s="1"/>
  <c r="AW81" i="75"/>
  <c r="AX81" i="75" s="1"/>
  <c r="AW146" i="75"/>
  <c r="AW184" i="75"/>
  <c r="AX184" i="75" s="1"/>
  <c r="AW168" i="75"/>
  <c r="AX168" i="75" s="1"/>
  <c r="AW144" i="75"/>
  <c r="AX144" i="75" s="1"/>
  <c r="AW120" i="75"/>
  <c r="AX120" i="75" s="1"/>
  <c r="AW104" i="75"/>
  <c r="AX104" i="75" s="1"/>
  <c r="AW80" i="75"/>
  <c r="AX80" i="75" s="1"/>
  <c r="AW64" i="75"/>
  <c r="AX64" i="75" s="1"/>
  <c r="AW122" i="75"/>
  <c r="AW34" i="75"/>
  <c r="AX34" i="75" s="1"/>
  <c r="AW129" i="75"/>
  <c r="AX129" i="75" s="1"/>
  <c r="AW89" i="75"/>
  <c r="AX89" i="75" s="1"/>
  <c r="AW160" i="75"/>
  <c r="AX160" i="75" s="1"/>
  <c r="AW152" i="75"/>
  <c r="AX152" i="75" s="1"/>
  <c r="AW136" i="75"/>
  <c r="AX136" i="75" s="1"/>
  <c r="AW128" i="75"/>
  <c r="AX128" i="75" s="1"/>
  <c r="AW112" i="75"/>
  <c r="AX112" i="75" s="1"/>
  <c r="AW96" i="75"/>
  <c r="AX96" i="75" s="1"/>
  <c r="AW88" i="75"/>
  <c r="AX88" i="75" s="1"/>
  <c r="AW72" i="75"/>
  <c r="AX72" i="75" s="1"/>
  <c r="AW183" i="75"/>
  <c r="AX183" i="75" s="1"/>
  <c r="AW175" i="75"/>
  <c r="AW151" i="75"/>
  <c r="AX151" i="75" s="1"/>
  <c r="AW143" i="75"/>
  <c r="AX143" i="75" s="1"/>
  <c r="AW119" i="75"/>
  <c r="AX119" i="75" s="1"/>
  <c r="AW111" i="75"/>
  <c r="AX111" i="75" s="1"/>
  <c r="AW87" i="75"/>
  <c r="AX87" i="75" s="1"/>
  <c r="AW55" i="75"/>
  <c r="AX55" i="75" s="1"/>
  <c r="AW23" i="75"/>
  <c r="AX23" i="75" s="1"/>
  <c r="AW191" i="75"/>
  <c r="AX191" i="75" s="1"/>
  <c r="AW167" i="75"/>
  <c r="AX167" i="75" s="1"/>
  <c r="AW82" i="75"/>
  <c r="AX82" i="75" s="1"/>
  <c r="AW186" i="75"/>
  <c r="AW162" i="75"/>
  <c r="AX162" i="75" s="1"/>
  <c r="AW178" i="75"/>
  <c r="AX178" i="75" s="1"/>
  <c r="AW153" i="75"/>
  <c r="AX153" i="75" s="1"/>
  <c r="AW113" i="75"/>
  <c r="AW65" i="75"/>
  <c r="AX65" i="75" s="1"/>
  <c r="AW192" i="75"/>
  <c r="AX192" i="75" s="1"/>
  <c r="AW182" i="75"/>
  <c r="AX182" i="75" s="1"/>
  <c r="AW174" i="75"/>
  <c r="AX174" i="75" s="1"/>
  <c r="AW166" i="75"/>
  <c r="AW150" i="75"/>
  <c r="AX150" i="75" s="1"/>
  <c r="AW142" i="75"/>
  <c r="AX142" i="75" s="1"/>
  <c r="AW118" i="75"/>
  <c r="AX118" i="75" s="1"/>
  <c r="AW110" i="75"/>
  <c r="AW86" i="75"/>
  <c r="AX86" i="75" s="1"/>
  <c r="AW78" i="75"/>
  <c r="AX78" i="75" s="1"/>
  <c r="AW54" i="75"/>
  <c r="AW46" i="75"/>
  <c r="AX46" i="75" s="1"/>
  <c r="AW38" i="75"/>
  <c r="AW190" i="75"/>
  <c r="AX190" i="75" s="1"/>
  <c r="AW159" i="75"/>
  <c r="AX159" i="75" s="1"/>
  <c r="AW135" i="75"/>
  <c r="AW74" i="75"/>
  <c r="AW50" i="75"/>
  <c r="AW90" i="75"/>
  <c r="AW145" i="75"/>
  <c r="AX145" i="75" s="1"/>
  <c r="AW157" i="75"/>
  <c r="AX157" i="75" s="1"/>
  <c r="AW125" i="75"/>
  <c r="AW101" i="75"/>
  <c r="AX101" i="75" s="1"/>
  <c r="AW85" i="75"/>
  <c r="AW69" i="75"/>
  <c r="AW61" i="75"/>
  <c r="AX61" i="75" s="1"/>
  <c r="AW53" i="75"/>
  <c r="AX53" i="75" s="1"/>
  <c r="AW45" i="75"/>
  <c r="AW37" i="75"/>
  <c r="AX37" i="75" s="1"/>
  <c r="AW29" i="75"/>
  <c r="AX29" i="75" s="1"/>
  <c r="AW21" i="75"/>
  <c r="AX21" i="75" s="1"/>
  <c r="AW13" i="75"/>
  <c r="AW5" i="75"/>
  <c r="AX5" i="75" s="1"/>
  <c r="BA187" i="75"/>
  <c r="BA179" i="75"/>
  <c r="BA171" i="75"/>
  <c r="BB171" i="75" s="1"/>
  <c r="BA163" i="75"/>
  <c r="BB163" i="75" s="1"/>
  <c r="BA155" i="75"/>
  <c r="BB155" i="75" s="1"/>
  <c r="BA147" i="75"/>
  <c r="BA139" i="75"/>
  <c r="BA131" i="75"/>
  <c r="BB131" i="75" s="1"/>
  <c r="BA123" i="75"/>
  <c r="BA115" i="75"/>
  <c r="BA107" i="75"/>
  <c r="BA99" i="75"/>
  <c r="BB99" i="75" s="1"/>
  <c r="BA91" i="75"/>
  <c r="BA83" i="75"/>
  <c r="BB83" i="75" s="1"/>
  <c r="BA75" i="75"/>
  <c r="BA67" i="75"/>
  <c r="BB67" i="75" s="1"/>
  <c r="BA59" i="75"/>
  <c r="BB59" i="75" s="1"/>
  <c r="BA51" i="75"/>
  <c r="BA43" i="75"/>
  <c r="BB43" i="75" s="1"/>
  <c r="BA35" i="75"/>
  <c r="BB35" i="75" s="1"/>
  <c r="BA27" i="75"/>
  <c r="BA19" i="75"/>
  <c r="BE186" i="75"/>
  <c r="BE178" i="75"/>
  <c r="BE170" i="75"/>
  <c r="BE162" i="75"/>
  <c r="BF162" i="75" s="1"/>
  <c r="BE154" i="75"/>
  <c r="BF154" i="75" s="1"/>
  <c r="BE146" i="75"/>
  <c r="BE138" i="75"/>
  <c r="BE130" i="75"/>
  <c r="BE122" i="75"/>
  <c r="BE114" i="75"/>
  <c r="BE106" i="75"/>
  <c r="BE98" i="75"/>
  <c r="BF98" i="75" s="1"/>
  <c r="BE90" i="75"/>
  <c r="BE82" i="75"/>
  <c r="BE66" i="75"/>
  <c r="BE58" i="75"/>
  <c r="BF58" i="75" s="1"/>
  <c r="BE50" i="75"/>
  <c r="BE42" i="75"/>
  <c r="BE34" i="75"/>
  <c r="BF34" i="75" s="1"/>
  <c r="BE26" i="75"/>
  <c r="BE18" i="75"/>
  <c r="BE10" i="75"/>
  <c r="BI193" i="75"/>
  <c r="BJ193" i="75" s="1"/>
  <c r="BI177" i="75"/>
  <c r="BJ177" i="75" s="1"/>
  <c r="BI169" i="75"/>
  <c r="BJ169" i="75" s="1"/>
  <c r="BI161" i="75"/>
  <c r="BJ161" i="75" s="1"/>
  <c r="BI153" i="75"/>
  <c r="BI145" i="75"/>
  <c r="BJ145" i="75" s="1"/>
  <c r="BI137" i="75"/>
  <c r="BI129" i="75"/>
  <c r="BI121" i="75"/>
  <c r="BJ121" i="75" s="1"/>
  <c r="BI113" i="75"/>
  <c r="BI105" i="75"/>
  <c r="BJ105" i="75" s="1"/>
  <c r="BI97" i="75"/>
  <c r="BJ97" i="75" s="1"/>
  <c r="BI89" i="75"/>
  <c r="BJ89" i="75" s="1"/>
  <c r="BI81" i="75"/>
  <c r="BJ81" i="75" s="1"/>
  <c r="BI73" i="75"/>
  <c r="BI65" i="75"/>
  <c r="BI57" i="75"/>
  <c r="BI41" i="75"/>
  <c r="BJ41" i="75" s="1"/>
  <c r="BI33" i="75"/>
  <c r="BI25" i="75"/>
  <c r="BI17" i="75"/>
  <c r="AW127" i="75"/>
  <c r="AX127" i="75" s="1"/>
  <c r="AW73" i="75"/>
  <c r="AW42" i="75"/>
  <c r="AW130" i="75"/>
  <c r="AX130" i="75" s="1"/>
  <c r="AW98" i="75"/>
  <c r="AX98" i="75" s="1"/>
  <c r="AW66" i="75"/>
  <c r="AX66" i="75" s="1"/>
  <c r="AW185" i="75"/>
  <c r="AW97" i="75"/>
  <c r="AX97" i="75" s="1"/>
  <c r="AW181" i="75"/>
  <c r="AX181" i="75" s="1"/>
  <c r="AW173" i="75"/>
  <c r="AX173" i="75" s="1"/>
  <c r="AW149" i="75"/>
  <c r="AW133" i="75"/>
  <c r="AX133" i="75" s="1"/>
  <c r="AW109" i="75"/>
  <c r="AX109" i="75" s="1"/>
  <c r="AW93" i="75"/>
  <c r="AX93" i="75" s="1"/>
  <c r="AW172" i="75"/>
  <c r="AX172" i="75" s="1"/>
  <c r="AW164" i="75"/>
  <c r="AX164" i="75" s="1"/>
  <c r="AW140" i="75"/>
  <c r="AX140" i="75" s="1"/>
  <c r="AW108" i="75"/>
  <c r="AX108" i="75" s="1"/>
  <c r="AW76" i="75"/>
  <c r="AX76" i="75" s="1"/>
  <c r="AW68" i="75"/>
  <c r="AX68" i="75" s="1"/>
  <c r="AW44" i="75"/>
  <c r="AX44" i="75" s="1"/>
  <c r="AW36" i="75"/>
  <c r="AW12" i="75"/>
  <c r="AX12" i="75" s="1"/>
  <c r="BA3" i="75"/>
  <c r="BA186" i="75"/>
  <c r="BA178" i="75"/>
  <c r="BB178" i="75" s="1"/>
  <c r="BA170" i="75"/>
  <c r="BA162" i="75"/>
  <c r="BB162" i="75" s="1"/>
  <c r="BA146" i="75"/>
  <c r="BA138" i="75"/>
  <c r="BA130" i="75"/>
  <c r="BA114" i="75"/>
  <c r="BA106" i="75"/>
  <c r="BA98" i="75"/>
  <c r="BB98" i="75" s="1"/>
  <c r="BA82" i="75"/>
  <c r="BA74" i="75"/>
  <c r="BA58" i="75"/>
  <c r="BB58" i="75" s="1"/>
  <c r="BA50" i="75"/>
  <c r="BA34" i="75"/>
  <c r="BB34" i="75" s="1"/>
  <c r="BA26" i="75"/>
  <c r="BA18" i="75"/>
  <c r="BE193" i="75"/>
  <c r="BF193" i="75" s="1"/>
  <c r="BE185" i="75"/>
  <c r="BE177" i="75"/>
  <c r="BF177" i="75" s="1"/>
  <c r="BE169" i="75"/>
  <c r="BE161" i="75"/>
  <c r="BF161" i="75" s="1"/>
  <c r="BE153" i="75"/>
  <c r="BE145" i="75"/>
  <c r="BF145" i="75" s="1"/>
  <c r="BE137" i="75"/>
  <c r="BE129" i="75"/>
  <c r="BE121" i="75"/>
  <c r="BF121" i="75" s="1"/>
  <c r="BE113" i="75"/>
  <c r="BE105" i="75"/>
  <c r="BF105" i="75" s="1"/>
  <c r="BE97" i="75"/>
  <c r="BE89" i="75"/>
  <c r="BF89" i="75" s="1"/>
  <c r="BE81" i="75"/>
  <c r="BE65" i="75"/>
  <c r="BE57" i="75"/>
  <c r="BE49" i="75"/>
  <c r="BF49" i="75" s="1"/>
  <c r="BE41" i="75"/>
  <c r="BF41" i="75" s="1"/>
  <c r="BE33" i="75"/>
  <c r="BE17" i="75"/>
  <c r="BE9" i="75"/>
  <c r="BI192" i="75"/>
  <c r="BJ192" i="75" s="1"/>
  <c r="BI184" i="75"/>
  <c r="BI176" i="75"/>
  <c r="BI168" i="75"/>
  <c r="BI160" i="75"/>
  <c r="BJ160" i="75" s="1"/>
  <c r="BI152" i="75"/>
  <c r="BJ152" i="75" s="1"/>
  <c r="BI136" i="75"/>
  <c r="BI120" i="75"/>
  <c r="BI112" i="75"/>
  <c r="BI104" i="75"/>
  <c r="BJ104" i="75" s="1"/>
  <c r="BI96" i="75"/>
  <c r="BI88" i="75"/>
  <c r="BI64" i="75"/>
  <c r="BJ64" i="75" s="1"/>
  <c r="BI56" i="75"/>
  <c r="BJ56" i="75" s="1"/>
  <c r="BI48" i="75"/>
  <c r="BI40" i="75"/>
  <c r="BJ40" i="75" s="1"/>
  <c r="BI32" i="75"/>
  <c r="BJ32" i="75" s="1"/>
  <c r="BI24" i="75"/>
  <c r="BJ24" i="75" s="1"/>
  <c r="BI8" i="75"/>
  <c r="AW180" i="75"/>
  <c r="AW126" i="75"/>
  <c r="AW95" i="75"/>
  <c r="AX95" i="75" s="1"/>
  <c r="AW71" i="75"/>
  <c r="AX71" i="75" s="1"/>
  <c r="AW4" i="75"/>
  <c r="AX4" i="75" s="1"/>
  <c r="AW58" i="75"/>
  <c r="AX58" i="75" s="1"/>
  <c r="AW10" i="75"/>
  <c r="AX10" i="75" s="1"/>
  <c r="AW193" i="75"/>
  <c r="AX193" i="75" s="1"/>
  <c r="AW161" i="75"/>
  <c r="AX161" i="75" s="1"/>
  <c r="AW189" i="75"/>
  <c r="AW165" i="75"/>
  <c r="AX165" i="75" s="1"/>
  <c r="AW141" i="75"/>
  <c r="AX141" i="75" s="1"/>
  <c r="AW117" i="75"/>
  <c r="AX117" i="75" s="1"/>
  <c r="AW77" i="75"/>
  <c r="AW187" i="75"/>
  <c r="AX187" i="75" s="1"/>
  <c r="AW171" i="75"/>
  <c r="AX171" i="75" s="1"/>
  <c r="AW163" i="75"/>
  <c r="AX163" i="75" s="1"/>
  <c r="AW155" i="75"/>
  <c r="AX155" i="75" s="1"/>
  <c r="AW139" i="75"/>
  <c r="AX139" i="75" s="1"/>
  <c r="AW131" i="75"/>
  <c r="AX131" i="75" s="1"/>
  <c r="AW123" i="75"/>
  <c r="AX123" i="75" s="1"/>
  <c r="AW107" i="75"/>
  <c r="AW99" i="75"/>
  <c r="AX99" i="75" s="1"/>
  <c r="AW91" i="75"/>
  <c r="AX91" i="75" s="1"/>
  <c r="AW75" i="75"/>
  <c r="AW67" i="75"/>
  <c r="AX67" i="75" s="1"/>
  <c r="AW59" i="75"/>
  <c r="AX59" i="75" s="1"/>
  <c r="AW43" i="75"/>
  <c r="AX43" i="75" s="1"/>
  <c r="AW35" i="75"/>
  <c r="AX35" i="75" s="1"/>
  <c r="AW27" i="75"/>
  <c r="AX27" i="75" s="1"/>
  <c r="AW11" i="75"/>
  <c r="AX11" i="75" s="1"/>
  <c r="BA193" i="75"/>
  <c r="BB193" i="75" s="1"/>
  <c r="BA169" i="75"/>
  <c r="BB169" i="75" s="1"/>
  <c r="BA161" i="75"/>
  <c r="BB161" i="75" s="1"/>
  <c r="BA137" i="75"/>
  <c r="BA129" i="75"/>
  <c r="BA113" i="75"/>
  <c r="BA105" i="75"/>
  <c r="BB105" i="75" s="1"/>
  <c r="BA97" i="75"/>
  <c r="BB97" i="75" s="1"/>
  <c r="BA89" i="75"/>
  <c r="BB89" i="75" s="1"/>
  <c r="BA81" i="75"/>
  <c r="BB81" i="75" s="1"/>
  <c r="BA73" i="75"/>
  <c r="BA65" i="75"/>
  <c r="BA49" i="75"/>
  <c r="BB49" i="75" s="1"/>
  <c r="BA41" i="75"/>
  <c r="BB41" i="75" s="1"/>
  <c r="BA33" i="75"/>
  <c r="BA25" i="75"/>
  <c r="BA17" i="75"/>
  <c r="BA9" i="75"/>
  <c r="BE192" i="75"/>
  <c r="BF192" i="75" s="1"/>
  <c r="BE184" i="75"/>
  <c r="BE176" i="75"/>
  <c r="BE168" i="75"/>
  <c r="BE160" i="75"/>
  <c r="BF160" i="75" s="1"/>
  <c r="BE152" i="75"/>
  <c r="BF152" i="75" s="1"/>
  <c r="BE136" i="75"/>
  <c r="BE128" i="75"/>
  <c r="BF128" i="75" s="1"/>
  <c r="BE120" i="75"/>
  <c r="BE112" i="75"/>
  <c r="BE104" i="75"/>
  <c r="BF104" i="75" s="1"/>
  <c r="BE96" i="75"/>
  <c r="BE88" i="75"/>
  <c r="BE72" i="75"/>
  <c r="BF72" i="75" s="1"/>
  <c r="BE64" i="75"/>
  <c r="BF64" i="75" s="1"/>
  <c r="BE56" i="75"/>
  <c r="BF56" i="75" s="1"/>
  <c r="BE48" i="75"/>
  <c r="BE40" i="75"/>
  <c r="BF40" i="75" s="1"/>
  <c r="BE32" i="75"/>
  <c r="BF32" i="75" s="1"/>
  <c r="BE24" i="75"/>
  <c r="BF24" i="75" s="1"/>
  <c r="BE16" i="75"/>
  <c r="BI191" i="75"/>
  <c r="BJ191" i="75" s="1"/>
  <c r="BI183" i="75"/>
  <c r="BI175" i="75"/>
  <c r="BI167" i="75"/>
  <c r="BI159" i="75"/>
  <c r="BI151" i="75"/>
  <c r="BJ151" i="75" s="1"/>
  <c r="BI143" i="75"/>
  <c r="BI135" i="75"/>
  <c r="BI119" i="75"/>
  <c r="BJ119" i="75" s="1"/>
  <c r="BI111" i="75"/>
  <c r="BJ111" i="75" s="1"/>
  <c r="BI103" i="75"/>
  <c r="BI95" i="75"/>
  <c r="BI87" i="75"/>
  <c r="BJ87" i="75" s="1"/>
  <c r="BI71" i="75"/>
  <c r="BJ71" i="75" s="1"/>
  <c r="BI63" i="75"/>
  <c r="BJ63" i="75" s="1"/>
  <c r="BI55" i="75"/>
  <c r="BJ55" i="75" s="1"/>
  <c r="BI39" i="75"/>
  <c r="BJ39" i="75" s="1"/>
  <c r="BI31" i="75"/>
  <c r="BI23" i="75"/>
  <c r="BI15" i="75"/>
  <c r="BI7" i="75"/>
  <c r="AW179" i="75"/>
  <c r="AX179" i="75" s="1"/>
  <c r="AW148" i="75"/>
  <c r="AW94" i="75"/>
  <c r="AX94" i="75" s="1"/>
  <c r="AW63" i="75"/>
  <c r="AX63" i="75" s="1"/>
  <c r="BA177" i="75"/>
  <c r="BB177" i="75" s="1"/>
  <c r="BA184" i="75"/>
  <c r="BA160" i="75"/>
  <c r="BB160" i="75" s="1"/>
  <c r="BA152" i="75"/>
  <c r="BB152" i="75" s="1"/>
  <c r="BA136" i="75"/>
  <c r="BA120" i="75"/>
  <c r="BA96" i="75"/>
  <c r="BA88" i="75"/>
  <c r="BA72" i="75"/>
  <c r="BB72" i="75" s="1"/>
  <c r="BA48" i="75"/>
  <c r="BA40" i="75"/>
  <c r="BB40" i="75" s="1"/>
  <c r="BA24" i="75"/>
  <c r="BB24" i="75" s="1"/>
  <c r="BA8" i="75"/>
  <c r="BE191" i="75"/>
  <c r="BE183" i="75"/>
  <c r="BE175" i="75"/>
  <c r="BE167" i="75"/>
  <c r="BE151" i="75"/>
  <c r="BE143" i="75"/>
  <c r="BE135" i="75"/>
  <c r="BE119" i="75"/>
  <c r="BF119" i="75" s="1"/>
  <c r="BE111" i="75"/>
  <c r="BF111" i="75" s="1"/>
  <c r="BE103" i="75"/>
  <c r="BE95" i="75"/>
  <c r="BE87" i="75"/>
  <c r="BE79" i="75"/>
  <c r="BE63" i="75"/>
  <c r="BF63" i="75" s="1"/>
  <c r="BE55" i="75"/>
  <c r="BF55" i="75" s="1"/>
  <c r="BE47" i="75"/>
  <c r="BE39" i="75"/>
  <c r="BF39" i="75" s="1"/>
  <c r="BE31" i="75"/>
  <c r="BE23" i="75"/>
  <c r="BE15" i="75"/>
  <c r="BI190" i="75"/>
  <c r="BI182" i="75"/>
  <c r="BI174" i="75"/>
  <c r="BJ174" i="75" s="1"/>
  <c r="BI166" i="75"/>
  <c r="BI158" i="75"/>
  <c r="BI150" i="75"/>
  <c r="BJ150" i="75" s="1"/>
  <c r="BI142" i="75"/>
  <c r="BI134" i="75"/>
  <c r="BJ134" i="75" s="1"/>
  <c r="BI126" i="75"/>
  <c r="BI118" i="75"/>
  <c r="BJ118" i="75" s="1"/>
  <c r="BI110" i="75"/>
  <c r="BI102" i="75"/>
  <c r="BI94" i="75"/>
  <c r="BI86" i="75"/>
  <c r="BI78" i="75"/>
  <c r="BI70" i="75"/>
  <c r="BI62" i="75"/>
  <c r="BI46" i="75"/>
  <c r="BJ46" i="75" s="1"/>
  <c r="BI38" i="75"/>
  <c r="BI30" i="75"/>
  <c r="BI14" i="75"/>
  <c r="AW49" i="75"/>
  <c r="AX49" i="75" s="1"/>
  <c r="BA56" i="75"/>
  <c r="BB56" i="75" s="1"/>
  <c r="BE53" i="75"/>
  <c r="BF53" i="75" s="1"/>
  <c r="BA191" i="75"/>
  <c r="BB191" i="75" s="1"/>
  <c r="BA159" i="75"/>
  <c r="BA151" i="75"/>
  <c r="BB151" i="75" s="1"/>
  <c r="BA127" i="75"/>
  <c r="BB127" i="75" s="1"/>
  <c r="BA95" i="75"/>
  <c r="BA87" i="75"/>
  <c r="BB87" i="75" s="1"/>
  <c r="BA63" i="75"/>
  <c r="BB63" i="75" s="1"/>
  <c r="BA47" i="75"/>
  <c r="BA15" i="75"/>
  <c r="BE182" i="75"/>
  <c r="BE158" i="75"/>
  <c r="BE150" i="75"/>
  <c r="BF150" i="75" s="1"/>
  <c r="BE134" i="75"/>
  <c r="BE118" i="75"/>
  <c r="BF118" i="75" s="1"/>
  <c r="BE102" i="75"/>
  <c r="BE94" i="75"/>
  <c r="BE86" i="75"/>
  <c r="BE78" i="75"/>
  <c r="BE62" i="75"/>
  <c r="BE54" i="75"/>
  <c r="BE46" i="75"/>
  <c r="BE38" i="75"/>
  <c r="BE30" i="75"/>
  <c r="BE14" i="75"/>
  <c r="BI189" i="75"/>
  <c r="BI181" i="75"/>
  <c r="BJ181" i="75" s="1"/>
  <c r="BI173" i="75"/>
  <c r="BI165" i="75"/>
  <c r="BJ165" i="75" s="1"/>
  <c r="BI157" i="75"/>
  <c r="BI149" i="75"/>
  <c r="BI141" i="75"/>
  <c r="BJ141" i="75" s="1"/>
  <c r="BI133" i="75"/>
  <c r="BI117" i="75"/>
  <c r="BI109" i="75"/>
  <c r="BJ109" i="75" s="1"/>
  <c r="BI101" i="75"/>
  <c r="BI93" i="75"/>
  <c r="BI85" i="75"/>
  <c r="BI77" i="75"/>
  <c r="BI69" i="75"/>
  <c r="BI61" i="75"/>
  <c r="BI53" i="75"/>
  <c r="BJ53" i="75" s="1"/>
  <c r="BI45" i="75"/>
  <c r="BI37" i="75"/>
  <c r="BI29" i="75"/>
  <c r="BJ29" i="75" s="1"/>
  <c r="BI21" i="75"/>
  <c r="BI13" i="75"/>
  <c r="BI5" i="75"/>
  <c r="BJ5" i="75" s="1"/>
  <c r="BA167" i="75"/>
  <c r="BA112" i="75"/>
  <c r="BA55" i="75"/>
  <c r="BB55" i="75" s="1"/>
  <c r="AW56" i="75"/>
  <c r="AX56" i="75" s="1"/>
  <c r="AW40" i="75"/>
  <c r="AX40" i="75" s="1"/>
  <c r="AW32" i="75"/>
  <c r="AX32" i="75" s="1"/>
  <c r="AW24" i="75"/>
  <c r="AX24" i="75" s="1"/>
  <c r="AW8" i="75"/>
  <c r="BA190" i="75"/>
  <c r="BA174" i="75"/>
  <c r="BB174" i="75" s="1"/>
  <c r="BA150" i="75"/>
  <c r="BB150" i="75" s="1"/>
  <c r="BA126" i="75"/>
  <c r="BA110" i="75"/>
  <c r="BA86" i="75"/>
  <c r="BA70" i="75"/>
  <c r="BA62" i="75"/>
  <c r="BA46" i="75"/>
  <c r="BB46" i="75" s="1"/>
  <c r="BA30" i="75"/>
  <c r="BA22" i="75"/>
  <c r="BA14" i="75"/>
  <c r="BA6" i="75"/>
  <c r="BB6" i="75" s="1"/>
  <c r="BE189" i="75"/>
  <c r="BE181" i="75"/>
  <c r="BF181" i="75" s="1"/>
  <c r="BE165" i="75"/>
  <c r="BF165" i="75" s="1"/>
  <c r="BE149" i="75"/>
  <c r="BE133" i="75"/>
  <c r="BE109" i="75"/>
  <c r="BE101" i="75"/>
  <c r="BE85" i="75"/>
  <c r="BE77" i="75"/>
  <c r="BE69" i="75"/>
  <c r="BE61" i="75"/>
  <c r="BE37" i="75"/>
  <c r="BE21" i="75"/>
  <c r="BE13" i="75"/>
  <c r="BE5" i="75"/>
  <c r="BF5" i="75" s="1"/>
  <c r="BI180" i="75"/>
  <c r="BI164" i="75"/>
  <c r="BI148" i="75"/>
  <c r="BI140" i="75"/>
  <c r="BI116" i="75"/>
  <c r="BI108" i="75"/>
  <c r="BJ108" i="75" s="1"/>
  <c r="BI92" i="75"/>
  <c r="BI84" i="75"/>
  <c r="BJ84" i="75" s="1"/>
  <c r="BI68" i="75"/>
  <c r="BJ68" i="75" s="1"/>
  <c r="BI60" i="75"/>
  <c r="BI52" i="75"/>
  <c r="BI44" i="75"/>
  <c r="BI36" i="75"/>
  <c r="BI28" i="75"/>
  <c r="BJ28" i="75" s="1"/>
  <c r="BI20" i="75"/>
  <c r="BJ20" i="75" s="1"/>
  <c r="BI12" i="75"/>
  <c r="BI4" i="75"/>
  <c r="AW57" i="75"/>
  <c r="AX57" i="75" s="1"/>
  <c r="AW25" i="75"/>
  <c r="BA166" i="75"/>
  <c r="BA135" i="75"/>
  <c r="BA111" i="75"/>
  <c r="BB111" i="75" s="1"/>
  <c r="BA16" i="75"/>
  <c r="BE93" i="75"/>
  <c r="BE45" i="75"/>
  <c r="BA189" i="75"/>
  <c r="BA173" i="75"/>
  <c r="BA165" i="75"/>
  <c r="BB165" i="75" s="1"/>
  <c r="BA149" i="75"/>
  <c r="BA141" i="75"/>
  <c r="BB141" i="75" s="1"/>
  <c r="BA125" i="75"/>
  <c r="BA109" i="75"/>
  <c r="BB109" i="75" s="1"/>
  <c r="BA101" i="75"/>
  <c r="BA85" i="75"/>
  <c r="BA77" i="75"/>
  <c r="BA61" i="75"/>
  <c r="BA45" i="75"/>
  <c r="BA37" i="75"/>
  <c r="BA29" i="75"/>
  <c r="BB29" i="75" s="1"/>
  <c r="BA21" i="75"/>
  <c r="BA13" i="75"/>
  <c r="BA5" i="75"/>
  <c r="BB5" i="75" s="1"/>
  <c r="BE180" i="75"/>
  <c r="BE164" i="75"/>
  <c r="BE148" i="75"/>
  <c r="BE140" i="75"/>
  <c r="BE132" i="75"/>
  <c r="BE116" i="75"/>
  <c r="BE100" i="75"/>
  <c r="BF100" i="75" s="1"/>
  <c r="BE84" i="75"/>
  <c r="BE76" i="75"/>
  <c r="BE60" i="75"/>
  <c r="BE44" i="75"/>
  <c r="BE36" i="75"/>
  <c r="BE28" i="75"/>
  <c r="BF28" i="75" s="1"/>
  <c r="BE20" i="75"/>
  <c r="BF20" i="75" s="1"/>
  <c r="BE12" i="75"/>
  <c r="BE4" i="75"/>
  <c r="BI187" i="75"/>
  <c r="BI179" i="75"/>
  <c r="BI163" i="75"/>
  <c r="BJ163" i="75" s="1"/>
  <c r="BI155" i="75"/>
  <c r="BJ155" i="75" s="1"/>
  <c r="BI139" i="75"/>
  <c r="BI131" i="75"/>
  <c r="BJ131" i="75" s="1"/>
  <c r="BI123" i="75"/>
  <c r="BI115" i="75"/>
  <c r="BI107" i="75"/>
  <c r="BI91" i="75"/>
  <c r="BI83" i="75"/>
  <c r="BJ83" i="75" s="1"/>
  <c r="BI75" i="75"/>
  <c r="BI67" i="75"/>
  <c r="BJ67" i="75" s="1"/>
  <c r="BI59" i="75"/>
  <c r="BJ59" i="75" s="1"/>
  <c r="BI51" i="75"/>
  <c r="BI43" i="75"/>
  <c r="BJ43" i="75" s="1"/>
  <c r="BI35" i="75"/>
  <c r="BJ35" i="75" s="1"/>
  <c r="BI27" i="75"/>
  <c r="BI19" i="75"/>
  <c r="BI11" i="75"/>
  <c r="BA134" i="75"/>
  <c r="BB134" i="75" s="1"/>
  <c r="BA7" i="75"/>
  <c r="BE174" i="75"/>
  <c r="BF174" i="75" s="1"/>
  <c r="BE141" i="75"/>
  <c r="BE92" i="75"/>
  <c r="BI99" i="75"/>
  <c r="BJ99" i="75" s="1"/>
  <c r="AW14" i="75"/>
  <c r="AX14" i="75" s="1"/>
  <c r="BA180" i="75"/>
  <c r="BA172" i="75"/>
  <c r="BA148" i="75"/>
  <c r="BA140" i="75"/>
  <c r="BA116" i="75"/>
  <c r="BA108" i="75"/>
  <c r="BB108" i="75" s="1"/>
  <c r="BA84" i="75"/>
  <c r="BB84" i="75" s="1"/>
  <c r="BA76" i="75"/>
  <c r="BA60" i="75"/>
  <c r="BA52" i="75"/>
  <c r="BA36" i="75"/>
  <c r="BA20" i="75"/>
  <c r="BB20" i="75" s="1"/>
  <c r="BE179" i="75"/>
  <c r="BE163" i="75"/>
  <c r="BF163" i="75" s="1"/>
  <c r="BE155" i="75"/>
  <c r="BF155" i="75" s="1"/>
  <c r="BE147" i="75"/>
  <c r="BE139" i="75"/>
  <c r="BE131" i="75"/>
  <c r="BE123" i="75"/>
  <c r="BE107" i="75"/>
  <c r="BE83" i="75"/>
  <c r="BF83" i="75" s="1"/>
  <c r="BE75" i="75"/>
  <c r="BE67" i="75"/>
  <c r="BF67" i="75" s="1"/>
  <c r="BE59" i="75"/>
  <c r="BF59" i="75" s="1"/>
  <c r="BE43" i="75"/>
  <c r="BF43" i="75" s="1"/>
  <c r="BE35" i="75"/>
  <c r="BF35" i="75" s="1"/>
  <c r="BE19" i="75"/>
  <c r="BE11" i="75"/>
  <c r="BI3" i="75"/>
  <c r="BI186" i="75"/>
  <c r="BI178" i="75"/>
  <c r="BJ178" i="75" s="1"/>
  <c r="BI162" i="75"/>
  <c r="BJ162" i="75" s="1"/>
  <c r="BI154" i="75"/>
  <c r="BJ154" i="75" s="1"/>
  <c r="BI146" i="75"/>
  <c r="BI138" i="75"/>
  <c r="BI130" i="75"/>
  <c r="BI122" i="75"/>
  <c r="BI114" i="75"/>
  <c r="BI90" i="75"/>
  <c r="BI82" i="75"/>
  <c r="BI74" i="75"/>
  <c r="BI66" i="75"/>
  <c r="BI58" i="75"/>
  <c r="BJ58" i="75" s="1"/>
  <c r="BI42" i="75"/>
  <c r="BI34" i="75"/>
  <c r="BJ34" i="75" s="1"/>
  <c r="BI18" i="75"/>
  <c r="BI10" i="75"/>
  <c r="AW33" i="75"/>
  <c r="AW22" i="75"/>
  <c r="AW9" i="75"/>
  <c r="AX9" i="75" s="1"/>
  <c r="BA156" i="75"/>
  <c r="BA132" i="75"/>
  <c r="BA102" i="75"/>
  <c r="BA71" i="75"/>
  <c r="BB71" i="75" s="1"/>
  <c r="BA4" i="75"/>
  <c r="BE173" i="75"/>
  <c r="BE91" i="75"/>
  <c r="BI98" i="75"/>
  <c r="BJ98" i="75" s="1"/>
  <c r="BI9" i="75"/>
  <c r="BI6" i="75"/>
  <c r="BJ6" i="75" s="1"/>
  <c r="F4" i="75" l="1"/>
  <c r="P4" i="75" s="1"/>
  <c r="Y4" i="75" s="1"/>
  <c r="F5" i="75"/>
  <c r="P5" i="75" s="1"/>
  <c r="Y5" i="75" s="1"/>
  <c r="F6" i="75"/>
  <c r="P6" i="75" s="1"/>
  <c r="Y6" i="75" s="1"/>
  <c r="F7" i="75"/>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3" i="75" l="1"/>
  <c r="P3" i="75" s="1"/>
  <c r="Y3" i="75" s="1"/>
  <c r="AP4" i="75" l="1"/>
  <c r="AP5" i="75"/>
  <c r="AP6" i="75"/>
  <c r="AP7" i="75"/>
  <c r="AP8" i="75"/>
  <c r="AP9"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AP50" i="75"/>
  <c r="AP51" i="75"/>
  <c r="AP52" i="75"/>
  <c r="AP53" i="75"/>
  <c r="AP54" i="75"/>
  <c r="AP55" i="75"/>
  <c r="AP56" i="75"/>
  <c r="AP57" i="75"/>
  <c r="AP58" i="75"/>
  <c r="AP59" i="75"/>
  <c r="AP60" i="75"/>
  <c r="AP61" i="75"/>
  <c r="AP62" i="75"/>
  <c r="AP63" i="75"/>
  <c r="AP64" i="75"/>
  <c r="AP65" i="75"/>
  <c r="AP66" i="75"/>
  <c r="AP67" i="75"/>
  <c r="AP68" i="75"/>
  <c r="AP69" i="75"/>
  <c r="AP70" i="75"/>
  <c r="AP71" i="75"/>
  <c r="AP72" i="75"/>
  <c r="AP73" i="75"/>
  <c r="AP74" i="75"/>
  <c r="AP75" i="75"/>
  <c r="AP76" i="75"/>
  <c r="AP77" i="75"/>
  <c r="AP78" i="75"/>
  <c r="AP79" i="75"/>
  <c r="AP80" i="75"/>
  <c r="AP81" i="75"/>
  <c r="AP82" i="75"/>
  <c r="AP83" i="75"/>
  <c r="AP84" i="75"/>
  <c r="AP85" i="75"/>
  <c r="AP86" i="75"/>
  <c r="AP87" i="75"/>
  <c r="AP88" i="75"/>
  <c r="AP89" i="75"/>
  <c r="AP90" i="75"/>
  <c r="AP91" i="75"/>
  <c r="AP92" i="75"/>
  <c r="AP93" i="75"/>
  <c r="AP94" i="75"/>
  <c r="AP95" i="75"/>
  <c r="AP96" i="75"/>
  <c r="AP97" i="75"/>
  <c r="AP98" i="75"/>
  <c r="AP99" i="75"/>
  <c r="AP100" i="75"/>
  <c r="AP101" i="75"/>
  <c r="AP102" i="75"/>
  <c r="AP103" i="75"/>
  <c r="AP104" i="75"/>
  <c r="AP105" i="75"/>
  <c r="AP106" i="75"/>
  <c r="AP107" i="75"/>
  <c r="AP108" i="75"/>
  <c r="AP109" i="75"/>
  <c r="AP110" i="75"/>
  <c r="AP111" i="75"/>
  <c r="AP112" i="75"/>
  <c r="AP113" i="75"/>
  <c r="AP114" i="75"/>
  <c r="AP115" i="75"/>
  <c r="AP116" i="75"/>
  <c r="AP117" i="75"/>
  <c r="AP118" i="75"/>
  <c r="AP119" i="75"/>
  <c r="AP120" i="75"/>
  <c r="AP121" i="75"/>
  <c r="AP122" i="75"/>
  <c r="AP123" i="75"/>
  <c r="AP124" i="75"/>
  <c r="AP125" i="75"/>
  <c r="AP126" i="75"/>
  <c r="AP127" i="75"/>
  <c r="AP128" i="75"/>
  <c r="AP129" i="75"/>
  <c r="AP130" i="75"/>
  <c r="AP131" i="75"/>
  <c r="AP132" i="75"/>
  <c r="AP133" i="75"/>
  <c r="AP134" i="75"/>
  <c r="AP135" i="75"/>
  <c r="AP136" i="75"/>
  <c r="AP137" i="75"/>
  <c r="AP138" i="75"/>
  <c r="AP139" i="75"/>
  <c r="AP140" i="75"/>
  <c r="AP141" i="75"/>
  <c r="AP142" i="75"/>
  <c r="AP143" i="75"/>
  <c r="AP144" i="75"/>
  <c r="AP145" i="75"/>
  <c r="AP146" i="75"/>
  <c r="AP147" i="75"/>
  <c r="AP148" i="75"/>
  <c r="AP149" i="75"/>
  <c r="AP150" i="75"/>
  <c r="AP151" i="75"/>
  <c r="AP152" i="75"/>
  <c r="AP153" i="75"/>
  <c r="AP154" i="75"/>
  <c r="AP155" i="75"/>
  <c r="AP156" i="75"/>
  <c r="AP157" i="75"/>
  <c r="AP158" i="75"/>
  <c r="AP159" i="75"/>
  <c r="AP160" i="75"/>
  <c r="AP161" i="75"/>
  <c r="AP162" i="75"/>
  <c r="AP163" i="75"/>
  <c r="AP164" i="75"/>
  <c r="AP165" i="75"/>
  <c r="AP166" i="75"/>
  <c r="AP167" i="75"/>
  <c r="AP168" i="75"/>
  <c r="AP169" i="75"/>
  <c r="AP170" i="75"/>
  <c r="AP171" i="75"/>
  <c r="AP172" i="75"/>
  <c r="AP173" i="75"/>
  <c r="AP174" i="75"/>
  <c r="AP175" i="75"/>
  <c r="AP176" i="75"/>
  <c r="AP177" i="75"/>
  <c r="AP178" i="75"/>
  <c r="AP179" i="75"/>
  <c r="AP180" i="75"/>
  <c r="AP181" i="75"/>
  <c r="AP182" i="75"/>
  <c r="AP183" i="75"/>
  <c r="AP184" i="75"/>
  <c r="AP185" i="75"/>
  <c r="AP186" i="75"/>
  <c r="AP187" i="75"/>
  <c r="AP188" i="75"/>
  <c r="AP189" i="75"/>
  <c r="AP190" i="75"/>
  <c r="AP191" i="75"/>
  <c r="AP192" i="75"/>
  <c r="AP193" i="75"/>
  <c r="AP3" i="75"/>
  <c r="AY11" i="75" l="1"/>
  <c r="AY18" i="75"/>
  <c r="AY27" i="75"/>
  <c r="AY34" i="75"/>
  <c r="AY35" i="75"/>
  <c r="AY43" i="75"/>
  <c r="AY50" i="75"/>
  <c r="AY51" i="75"/>
  <c r="AY58" i="75"/>
  <c r="AY59" i="75"/>
  <c r="AY66" i="75"/>
  <c r="AY67" i="75"/>
  <c r="AY74" i="75"/>
  <c r="AY75" i="75"/>
  <c r="AY83" i="75"/>
  <c r="AY90" i="75"/>
  <c r="AY91" i="75"/>
  <c r="AY98" i="75"/>
  <c r="AY99" i="75"/>
  <c r="AY106" i="75"/>
  <c r="AY107" i="75"/>
  <c r="AY114" i="75"/>
  <c r="AY115" i="75"/>
  <c r="AY122" i="75"/>
  <c r="AY123" i="75"/>
  <c r="AY130" i="75"/>
  <c r="AY131" i="75"/>
  <c r="AY138" i="75"/>
  <c r="AY139" i="75"/>
  <c r="AY146" i="75"/>
  <c r="AY147" i="75"/>
  <c r="AY154" i="75"/>
  <c r="AY155" i="75"/>
  <c r="AY162" i="75"/>
  <c r="AY163" i="75"/>
  <c r="AY170" i="75"/>
  <c r="AY171" i="75"/>
  <c r="AY178" i="75"/>
  <c r="AY179" i="75"/>
  <c r="AY186" i="75"/>
  <c r="AY187" i="75"/>
  <c r="AY3" i="75"/>
  <c r="AY19" i="75"/>
  <c r="CV176" i="75"/>
  <c r="DE166" i="75"/>
  <c r="CV165" i="75"/>
  <c r="DA158" i="75"/>
  <c r="CV152" i="75"/>
  <c r="DE142" i="75"/>
  <c r="CV136" i="75"/>
  <c r="DA134" i="75"/>
  <c r="DA117" i="75"/>
  <c r="CV115" i="75"/>
  <c r="DA110" i="75"/>
  <c r="CV107" i="75"/>
  <c r="CV104" i="75"/>
  <c r="CV99" i="75"/>
  <c r="DA93" i="75"/>
  <c r="CV91" i="75"/>
  <c r="CV80" i="75"/>
  <c r="CV75" i="75"/>
  <c r="CV72" i="75"/>
  <c r="CV69" i="75"/>
  <c r="CV67" i="75"/>
  <c r="DE61" i="75"/>
  <c r="CV61" i="75"/>
  <c r="DA53" i="75"/>
  <c r="CV48" i="75"/>
  <c r="DE46" i="75"/>
  <c r="CV35" i="75"/>
  <c r="CV27" i="75"/>
  <c r="DE21" i="75"/>
  <c r="CV21" i="75"/>
  <c r="CV19" i="75"/>
  <c r="DA14" i="75"/>
  <c r="CV13" i="75"/>
  <c r="DE6" i="75"/>
  <c r="CV5" i="75"/>
  <c r="CH192" i="75"/>
  <c r="CL191" i="75"/>
  <c r="CL190" i="75"/>
  <c r="CP189" i="75"/>
  <c r="CP188" i="75"/>
  <c r="CH188" i="75"/>
  <c r="CL187" i="75"/>
  <c r="CP185" i="75"/>
  <c r="CH184" i="75"/>
  <c r="CL183" i="75"/>
  <c r="CP181" i="75"/>
  <c r="CP180" i="75"/>
  <c r="CQ180" i="75" s="1"/>
  <c r="CH180" i="75"/>
  <c r="CL179" i="75"/>
  <c r="CH179" i="75"/>
  <c r="CP177" i="75"/>
  <c r="CH176" i="75"/>
  <c r="CL175" i="75"/>
  <c r="CH172" i="75"/>
  <c r="CL171" i="75"/>
  <c r="CP169" i="75"/>
  <c r="CH168" i="75"/>
  <c r="CL167" i="75"/>
  <c r="CP165" i="75"/>
  <c r="CH164" i="75"/>
  <c r="CL163" i="75"/>
  <c r="CL162" i="75"/>
  <c r="CP161" i="75"/>
  <c r="CH160" i="75"/>
  <c r="CL159" i="75"/>
  <c r="CP157" i="75"/>
  <c r="CP156" i="75"/>
  <c r="CH156" i="75"/>
  <c r="CL155" i="75"/>
  <c r="CP153" i="75"/>
  <c r="CH152" i="75"/>
  <c r="CL151" i="75"/>
  <c r="CL150" i="75"/>
  <c r="CP149" i="75"/>
  <c r="CP148" i="75"/>
  <c r="CH148" i="75"/>
  <c r="CL147" i="75"/>
  <c r="CH147" i="75"/>
  <c r="CP145" i="75"/>
  <c r="CH144" i="75"/>
  <c r="CL143" i="75"/>
  <c r="CL142" i="75"/>
  <c r="CP141" i="75"/>
  <c r="CH140" i="75"/>
  <c r="CL139" i="75"/>
  <c r="CP137" i="75"/>
  <c r="CP136" i="75"/>
  <c r="CH136" i="75"/>
  <c r="CL135" i="75"/>
  <c r="CP133" i="75"/>
  <c r="CH132" i="75"/>
  <c r="CL131" i="75"/>
  <c r="CL130" i="75"/>
  <c r="CP129" i="75"/>
  <c r="CP128" i="75"/>
  <c r="CH128" i="75"/>
  <c r="CL127" i="75"/>
  <c r="CP125" i="75"/>
  <c r="CH124" i="75"/>
  <c r="CL123" i="75"/>
  <c r="CP121" i="75"/>
  <c r="CH120" i="75"/>
  <c r="CL119" i="75"/>
  <c r="CM119" i="75" s="1"/>
  <c r="CL118" i="75"/>
  <c r="CP117" i="75"/>
  <c r="CH116" i="75"/>
  <c r="CL115" i="75"/>
  <c r="CP113" i="75"/>
  <c r="CH112" i="75"/>
  <c r="CL111" i="75"/>
  <c r="CP109" i="75"/>
  <c r="CH108" i="75"/>
  <c r="CL107" i="75"/>
  <c r="CP105" i="75"/>
  <c r="CH104" i="75"/>
  <c r="CL103" i="75"/>
  <c r="CH102" i="75"/>
  <c r="CP101" i="75"/>
  <c r="CH100" i="75"/>
  <c r="CH98" i="75"/>
  <c r="CH96" i="75"/>
  <c r="CL95" i="75"/>
  <c r="CH94" i="75"/>
  <c r="CP93" i="75"/>
  <c r="CH92" i="75"/>
  <c r="CL91" i="75"/>
  <c r="CH90" i="75"/>
  <c r="CP89" i="75"/>
  <c r="CH88" i="75"/>
  <c r="CL87" i="75"/>
  <c r="CH86" i="75"/>
  <c r="CP85" i="75"/>
  <c r="CH84" i="75"/>
  <c r="CL83" i="75"/>
  <c r="CH82" i="75"/>
  <c r="CP81" i="75"/>
  <c r="CH80" i="75"/>
  <c r="CL79" i="75"/>
  <c r="CH78" i="75"/>
  <c r="CP77" i="75"/>
  <c r="CH76" i="75"/>
  <c r="CH74" i="75"/>
  <c r="CP73" i="75"/>
  <c r="CH72" i="75"/>
  <c r="CL71" i="75"/>
  <c r="CH68" i="75"/>
  <c r="CL67" i="75"/>
  <c r="CH66" i="75"/>
  <c r="CP65" i="75"/>
  <c r="CL63" i="75"/>
  <c r="CP61" i="75"/>
  <c r="CH60" i="75"/>
  <c r="CL59" i="75"/>
  <c r="CH58" i="75"/>
  <c r="CH56" i="75"/>
  <c r="CL55" i="75"/>
  <c r="CH54" i="75"/>
  <c r="CH52" i="75"/>
  <c r="CL51" i="75"/>
  <c r="CH48" i="75"/>
  <c r="CL47" i="75"/>
  <c r="CH46" i="75"/>
  <c r="CP45" i="75"/>
  <c r="CH44" i="75"/>
  <c r="CL43" i="75"/>
  <c r="CH42" i="75"/>
  <c r="CP41" i="75"/>
  <c r="CH38" i="75"/>
  <c r="CL35" i="75"/>
  <c r="CH32" i="75"/>
  <c r="CL31" i="75"/>
  <c r="CH30" i="75"/>
  <c r="CP29" i="75"/>
  <c r="CH28" i="75"/>
  <c r="CL27" i="75"/>
  <c r="CH24" i="75"/>
  <c r="CH22" i="75"/>
  <c r="CH20" i="75"/>
  <c r="CL19" i="75"/>
  <c r="CH18" i="75"/>
  <c r="CP17" i="75"/>
  <c r="CL15" i="75"/>
  <c r="CH14" i="75"/>
  <c r="CP13" i="75"/>
  <c r="CH12" i="75"/>
  <c r="CL11" i="75"/>
  <c r="CH10" i="75"/>
  <c r="CP9" i="75"/>
  <c r="CL7" i="75"/>
  <c r="CH6" i="75"/>
  <c r="CP5" i="75"/>
  <c r="CH4" i="75"/>
  <c r="CL3" i="75"/>
  <c r="CB192" i="75"/>
  <c r="CA192" i="75"/>
  <c r="BX192" i="75"/>
  <c r="CB190" i="75"/>
  <c r="CA190" i="75"/>
  <c r="CB188" i="75"/>
  <c r="BX188" i="75"/>
  <c r="CB186" i="75"/>
  <c r="CA186" i="75"/>
  <c r="CB184" i="75"/>
  <c r="CA184" i="75"/>
  <c r="CB182" i="75"/>
  <c r="CB180" i="75"/>
  <c r="CA180" i="75"/>
  <c r="CB178" i="75"/>
  <c r="BX178" i="75"/>
  <c r="CA176" i="75"/>
  <c r="BX176" i="75"/>
  <c r="CB174" i="75"/>
  <c r="BX174" i="75"/>
  <c r="CB172" i="75"/>
  <c r="CA172" i="75"/>
  <c r="CB170" i="75"/>
  <c r="CA170" i="75"/>
  <c r="CB168" i="75"/>
  <c r="CA168" i="75"/>
  <c r="BX168" i="75"/>
  <c r="CB166" i="75"/>
  <c r="BX166" i="75"/>
  <c r="CB164" i="75"/>
  <c r="CB162" i="75"/>
  <c r="CB160" i="75"/>
  <c r="CA160" i="75"/>
  <c r="BX160" i="75"/>
  <c r="CB158" i="75"/>
  <c r="CB156" i="75"/>
  <c r="BX156" i="75"/>
  <c r="CB154" i="75"/>
  <c r="CA154" i="75"/>
  <c r="CB152" i="75"/>
  <c r="CA152" i="75"/>
  <c r="BX152" i="75"/>
  <c r="CB150" i="75"/>
  <c r="CA150" i="75"/>
  <c r="CB148" i="75"/>
  <c r="CB146" i="75"/>
  <c r="CA146" i="75"/>
  <c r="CB144" i="75"/>
  <c r="BX144" i="75"/>
  <c r="CB142" i="75"/>
  <c r="CA142" i="75"/>
  <c r="BX142" i="75"/>
  <c r="CB140" i="75"/>
  <c r="CA140" i="75"/>
  <c r="CB138" i="75"/>
  <c r="CA138" i="75"/>
  <c r="CB136" i="75"/>
  <c r="BX136" i="75"/>
  <c r="CB134" i="75"/>
  <c r="BX134" i="75"/>
  <c r="CB132" i="75"/>
  <c r="CA132" i="75"/>
  <c r="CB130" i="75"/>
  <c r="CA130" i="75"/>
  <c r="BX130" i="75"/>
  <c r="CB128" i="75"/>
  <c r="CB126" i="75"/>
  <c r="CA126" i="75"/>
  <c r="BX126" i="75"/>
  <c r="CB124" i="75"/>
  <c r="CA124" i="75"/>
  <c r="BX124" i="75"/>
  <c r="CB122" i="75"/>
  <c r="CA122" i="75"/>
  <c r="CB120" i="75"/>
  <c r="BX120" i="75"/>
  <c r="CB118" i="75"/>
  <c r="CB116" i="75"/>
  <c r="CA116" i="75"/>
  <c r="CB114" i="75"/>
  <c r="BX114" i="75"/>
  <c r="CB112" i="75"/>
  <c r="BX112" i="75"/>
  <c r="CB110" i="75"/>
  <c r="BX110" i="75"/>
  <c r="CB108" i="75"/>
  <c r="BX108" i="75"/>
  <c r="CB106" i="75"/>
  <c r="CB104" i="75"/>
  <c r="BX104" i="75"/>
  <c r="CB102" i="75"/>
  <c r="BX102" i="75"/>
  <c r="CB100" i="75"/>
  <c r="BX100" i="75"/>
  <c r="CB98" i="75"/>
  <c r="BX98" i="75"/>
  <c r="CB96" i="75"/>
  <c r="CB94" i="75"/>
  <c r="BX94" i="75"/>
  <c r="CB92" i="75"/>
  <c r="BX92" i="75"/>
  <c r="CB90" i="75"/>
  <c r="CB88" i="75"/>
  <c r="CB86" i="75"/>
  <c r="BX86" i="75"/>
  <c r="CB84" i="75"/>
  <c r="BX84" i="75"/>
  <c r="CB82" i="75"/>
  <c r="CB80" i="75"/>
  <c r="BX80" i="75"/>
  <c r="CB78" i="75"/>
  <c r="BX78" i="75"/>
  <c r="CB76" i="75"/>
  <c r="BX76" i="75"/>
  <c r="CB74" i="75"/>
  <c r="CA74" i="75"/>
  <c r="BX74" i="75"/>
  <c r="CB72" i="75"/>
  <c r="BX72" i="75"/>
  <c r="BX70" i="75"/>
  <c r="CB68" i="75"/>
  <c r="BX68" i="75"/>
  <c r="CB66" i="75"/>
  <c r="CB62" i="75"/>
  <c r="BX62" i="75"/>
  <c r="BX54" i="75"/>
  <c r="CB52" i="75"/>
  <c r="CB50" i="75"/>
  <c r="BX50" i="75"/>
  <c r="CB48" i="75"/>
  <c r="BX48" i="75"/>
  <c r="CB46" i="75"/>
  <c r="BX46" i="75"/>
  <c r="CB44" i="75"/>
  <c r="CB42" i="75"/>
  <c r="CB40" i="75"/>
  <c r="CB38" i="75"/>
  <c r="CB36" i="75"/>
  <c r="CB34" i="75"/>
  <c r="CB30" i="75"/>
  <c r="CB28" i="75"/>
  <c r="BX28" i="75"/>
  <c r="CB26" i="75"/>
  <c r="BX26" i="75"/>
  <c r="CB24" i="75"/>
  <c r="BX24" i="75"/>
  <c r="CB22" i="75"/>
  <c r="CB20" i="75"/>
  <c r="CB18" i="75"/>
  <c r="CB16" i="75"/>
  <c r="BX16" i="75"/>
  <c r="CB14" i="75"/>
  <c r="CB12" i="75"/>
  <c r="CB10" i="75"/>
  <c r="BX10" i="75"/>
  <c r="CB8" i="75"/>
  <c r="CB6" i="75"/>
  <c r="BX6" i="75"/>
  <c r="BX4" i="75"/>
  <c r="BS193" i="75"/>
  <c r="BR193" i="75"/>
  <c r="BS191" i="75"/>
  <c r="BS189" i="75"/>
  <c r="BS187" i="75"/>
  <c r="BR187" i="75"/>
  <c r="BS185" i="75"/>
  <c r="BR185" i="75"/>
  <c r="BO185" i="75"/>
  <c r="BS183" i="75"/>
  <c r="BO183" i="75"/>
  <c r="BS181" i="75"/>
  <c r="BS179" i="75"/>
  <c r="BR179" i="75"/>
  <c r="BS177" i="75"/>
  <c r="BR177" i="75"/>
  <c r="BO177" i="75"/>
  <c r="BS175" i="75"/>
  <c r="BR175" i="75"/>
  <c r="BO175" i="75"/>
  <c r="BS173" i="75"/>
  <c r="BS171" i="75"/>
  <c r="BR171" i="75"/>
  <c r="BS169" i="75"/>
  <c r="BS167" i="75"/>
  <c r="BR167" i="75"/>
  <c r="BO167" i="75"/>
  <c r="BS165" i="75"/>
  <c r="BS163" i="75"/>
  <c r="BR163" i="75"/>
  <c r="BS161" i="75"/>
  <c r="BR161" i="75"/>
  <c r="BS159" i="75"/>
  <c r="BR159" i="75"/>
  <c r="BS157" i="75"/>
  <c r="BO157" i="75"/>
  <c r="BS155" i="75"/>
  <c r="BS153" i="75"/>
  <c r="BR153" i="75"/>
  <c r="BO153" i="75"/>
  <c r="BS151" i="75"/>
  <c r="BO151" i="75"/>
  <c r="BS149" i="75"/>
  <c r="BO149" i="75"/>
  <c r="BS147" i="75"/>
  <c r="BS145" i="75"/>
  <c r="BR145" i="75"/>
  <c r="BS143" i="75"/>
  <c r="BR143" i="75"/>
  <c r="BS141" i="75"/>
  <c r="BS139" i="75"/>
  <c r="BS137" i="75"/>
  <c r="BS135" i="75"/>
  <c r="BR135" i="75"/>
  <c r="BS133" i="75"/>
  <c r="BS131" i="75"/>
  <c r="BO131" i="75"/>
  <c r="BS129" i="75"/>
  <c r="BR129" i="75"/>
  <c r="BO129" i="75"/>
  <c r="BS127" i="75"/>
  <c r="BR127" i="75"/>
  <c r="BS125" i="75"/>
  <c r="BO125" i="75"/>
  <c r="BS123" i="75"/>
  <c r="BR123" i="75"/>
  <c r="BO123" i="75"/>
  <c r="BS121" i="75"/>
  <c r="BR121" i="75"/>
  <c r="BO121" i="75"/>
  <c r="BS119" i="75"/>
  <c r="BS117" i="75"/>
  <c r="BR117" i="75"/>
  <c r="BS115" i="75"/>
  <c r="BO114" i="75"/>
  <c r="BS113" i="75"/>
  <c r="BO113" i="75"/>
  <c r="BS111" i="75"/>
  <c r="BR111" i="75"/>
  <c r="BO111" i="75"/>
  <c r="BS109" i="75"/>
  <c r="BO108" i="75"/>
  <c r="BO106" i="75"/>
  <c r="BS105" i="75"/>
  <c r="BS103" i="75"/>
  <c r="BR103" i="75"/>
  <c r="BS101" i="75"/>
  <c r="BR101" i="75"/>
  <c r="BO101" i="75"/>
  <c r="BS99" i="75"/>
  <c r="BO99" i="75"/>
  <c r="BO98" i="75"/>
  <c r="BS97" i="75"/>
  <c r="BS95" i="75"/>
  <c r="BS93" i="75"/>
  <c r="BO93" i="75"/>
  <c r="BS91" i="75"/>
  <c r="BS89" i="75"/>
  <c r="BS87" i="75"/>
  <c r="BS85" i="75"/>
  <c r="BO85" i="75"/>
  <c r="BS83" i="75"/>
  <c r="BS81" i="75"/>
  <c r="BO81" i="75"/>
  <c r="BS79" i="75"/>
  <c r="BO79" i="75"/>
  <c r="BS77" i="75"/>
  <c r="BS75" i="75"/>
  <c r="BO75" i="75"/>
  <c r="BS73" i="75"/>
  <c r="BO73" i="75"/>
  <c r="BO72" i="75"/>
  <c r="BS71" i="75"/>
  <c r="BO71" i="75"/>
  <c r="BS69" i="75"/>
  <c r="BS67" i="75"/>
  <c r="BO67" i="75"/>
  <c r="BS65" i="75"/>
  <c r="BO65" i="75"/>
  <c r="BS63" i="75"/>
  <c r="BO63" i="75"/>
  <c r="BO62" i="75"/>
  <c r="BS61" i="75"/>
  <c r="BO61" i="75"/>
  <c r="BS59" i="75"/>
  <c r="BS57" i="75"/>
  <c r="BS55" i="75"/>
  <c r="BO55" i="75"/>
  <c r="BS53" i="75"/>
  <c r="BO53" i="75"/>
  <c r="BS51" i="75"/>
  <c r="BO50" i="75"/>
  <c r="BS49" i="75"/>
  <c r="BO49" i="75"/>
  <c r="BS47" i="75"/>
  <c r="BO47" i="75"/>
  <c r="BO45" i="75"/>
  <c r="BS43" i="75"/>
  <c r="BS41" i="75"/>
  <c r="BO41" i="75"/>
  <c r="BS39" i="75"/>
  <c r="BO39" i="75"/>
  <c r="BO36" i="75"/>
  <c r="BS35" i="75"/>
  <c r="BO35" i="75"/>
  <c r="BS33" i="75"/>
  <c r="BO33" i="75"/>
  <c r="BS31" i="75"/>
  <c r="BO31" i="75"/>
  <c r="BS29" i="75"/>
  <c r="BO29" i="75"/>
  <c r="BS27" i="75"/>
  <c r="BO27" i="75"/>
  <c r="BO26" i="75"/>
  <c r="BS25" i="75"/>
  <c r="BO25" i="75"/>
  <c r="BS23" i="75"/>
  <c r="BS21" i="75"/>
  <c r="BO21" i="75"/>
  <c r="BS19" i="75"/>
  <c r="BO19" i="75"/>
  <c r="BS17" i="75"/>
  <c r="BO17" i="75"/>
  <c r="BS15" i="75"/>
  <c r="BO15" i="75"/>
  <c r="BS13" i="75"/>
  <c r="BO13" i="75"/>
  <c r="BO11" i="75"/>
  <c r="BS9" i="75"/>
  <c r="BS7" i="75"/>
  <c r="BS5" i="75"/>
  <c r="BO5" i="75"/>
  <c r="BS3" i="75"/>
  <c r="BO3" i="75"/>
  <c r="BC193" i="75"/>
  <c r="AY193" i="75"/>
  <c r="BK192" i="75"/>
  <c r="BG192" i="75"/>
  <c r="BC192" i="75"/>
  <c r="AY192" i="75"/>
  <c r="BK191" i="75"/>
  <c r="BC191" i="75"/>
  <c r="BK190" i="75"/>
  <c r="BG190" i="75"/>
  <c r="AY190" i="75"/>
  <c r="BK189" i="75"/>
  <c r="BG189" i="75"/>
  <c r="BC189" i="75"/>
  <c r="AY189" i="75"/>
  <c r="BG188" i="75"/>
  <c r="BC188" i="75"/>
  <c r="AY188" i="75"/>
  <c r="BG187" i="75"/>
  <c r="BK186" i="75"/>
  <c r="BG186" i="75"/>
  <c r="BG185" i="75"/>
  <c r="AY185" i="75"/>
  <c r="BK184" i="75"/>
  <c r="BG184" i="75"/>
  <c r="AY184" i="75"/>
  <c r="BK183" i="75"/>
  <c r="BC183" i="75"/>
  <c r="AY183" i="75"/>
  <c r="BK182" i="75"/>
  <c r="BG182" i="75"/>
  <c r="BC182" i="75"/>
  <c r="AY182" i="75"/>
  <c r="BK181" i="75"/>
  <c r="BG181" i="75"/>
  <c r="AY181" i="75"/>
  <c r="BG180" i="75"/>
  <c r="BC180" i="75"/>
  <c r="BK179" i="75"/>
  <c r="BG179" i="75"/>
  <c r="BC179" i="75"/>
  <c r="BK178" i="75"/>
  <c r="BG178" i="75"/>
  <c r="BK177" i="75"/>
  <c r="BG177" i="75"/>
  <c r="BC177" i="75"/>
  <c r="AY177" i="75"/>
  <c r="BG176" i="75"/>
  <c r="AY176" i="75"/>
  <c r="BG175" i="75"/>
  <c r="BC175" i="75"/>
  <c r="AY175" i="75"/>
  <c r="BK174" i="75"/>
  <c r="BG174" i="75"/>
  <c r="BC174" i="75"/>
  <c r="BG173" i="75"/>
  <c r="AY173" i="75"/>
  <c r="BK172" i="75"/>
  <c r="BG172" i="75"/>
  <c r="BK171" i="75"/>
  <c r="BG171" i="75"/>
  <c r="BC171" i="75"/>
  <c r="BG170" i="75"/>
  <c r="BC170" i="75"/>
  <c r="BG169" i="75"/>
  <c r="BC169" i="75"/>
  <c r="AY169" i="75"/>
  <c r="BG168" i="75"/>
  <c r="AY168" i="75"/>
  <c r="BG167" i="75"/>
  <c r="AY167" i="75"/>
  <c r="BK166" i="75"/>
  <c r="BC166" i="75"/>
  <c r="AY166" i="75"/>
  <c r="BK165" i="75"/>
  <c r="BG165" i="75"/>
  <c r="BC165" i="75"/>
  <c r="AY165" i="75"/>
  <c r="BG164" i="75"/>
  <c r="AY164" i="75"/>
  <c r="BG163" i="75"/>
  <c r="BC163" i="75"/>
  <c r="BK162" i="75"/>
  <c r="BC162" i="75"/>
  <c r="BK161" i="75"/>
  <c r="BG161" i="75"/>
  <c r="BK160" i="75"/>
  <c r="BG160" i="75"/>
  <c r="BC160" i="75"/>
  <c r="AY160" i="75"/>
  <c r="BG159" i="75"/>
  <c r="AY159" i="75"/>
  <c r="BG158" i="75"/>
  <c r="BK157" i="75"/>
  <c r="BC157" i="75"/>
  <c r="BK156" i="75"/>
  <c r="BG156" i="75"/>
  <c r="AY156" i="75"/>
  <c r="BK155" i="75"/>
  <c r="BC155" i="75"/>
  <c r="BK154" i="75"/>
  <c r="BG154" i="75"/>
  <c r="BK153" i="75"/>
  <c r="BG153" i="75"/>
  <c r="BC153" i="75"/>
  <c r="AY153" i="75"/>
  <c r="BK152" i="75"/>
  <c r="BG152" i="75"/>
  <c r="BC152" i="75"/>
  <c r="BK151" i="75"/>
  <c r="BG151" i="75"/>
  <c r="AY151" i="75"/>
  <c r="BK150" i="75"/>
  <c r="BC150" i="75"/>
  <c r="AY150" i="75"/>
  <c r="BK149" i="75"/>
  <c r="BG149" i="75"/>
  <c r="BC149" i="75"/>
  <c r="BG148" i="75"/>
  <c r="BC148" i="75"/>
  <c r="AY148" i="75"/>
  <c r="BK147" i="75"/>
  <c r="BC147" i="75"/>
  <c r="BG146" i="75"/>
  <c r="BK145" i="75"/>
  <c r="BC145" i="75"/>
  <c r="BK144" i="75"/>
  <c r="BG144" i="75"/>
  <c r="AY144" i="75"/>
  <c r="BG143" i="75"/>
  <c r="BC143" i="75"/>
  <c r="AY143" i="75"/>
  <c r="BK142" i="75"/>
  <c r="BG142" i="75"/>
  <c r="BC142" i="75"/>
  <c r="BG141" i="75"/>
  <c r="BC141" i="75"/>
  <c r="AY141" i="75"/>
  <c r="BK140" i="75"/>
  <c r="BG140" i="75"/>
  <c r="BK139" i="75"/>
  <c r="BG139" i="75"/>
  <c r="BC139" i="75"/>
  <c r="BG138" i="75"/>
  <c r="BC138" i="75"/>
  <c r="BG137" i="75"/>
  <c r="BC137" i="75"/>
  <c r="AY137" i="75"/>
  <c r="BG136" i="75"/>
  <c r="AY136" i="75"/>
  <c r="BK135" i="75"/>
  <c r="BG135" i="75"/>
  <c r="BC135" i="75"/>
  <c r="AY135" i="75"/>
  <c r="BK134" i="75"/>
  <c r="BC134" i="75"/>
  <c r="AY134" i="75"/>
  <c r="BK133" i="75"/>
  <c r="BG133" i="75"/>
  <c r="BC133" i="75"/>
  <c r="AY133" i="75"/>
  <c r="BK132" i="75"/>
  <c r="BG132" i="75"/>
  <c r="AY132" i="75"/>
  <c r="BG131" i="75"/>
  <c r="BC131" i="75"/>
  <c r="BK130" i="75"/>
  <c r="BG130" i="75"/>
  <c r="BC130" i="75"/>
  <c r="BK129" i="75"/>
  <c r="BG129" i="75"/>
  <c r="AY129" i="75"/>
  <c r="BK128" i="75"/>
  <c r="BG128" i="75"/>
  <c r="BC128" i="75"/>
  <c r="AY128" i="75"/>
  <c r="BK127" i="75"/>
  <c r="BG127" i="75"/>
  <c r="AY127" i="75"/>
  <c r="BK126" i="75"/>
  <c r="BG126" i="75"/>
  <c r="BK125" i="75"/>
  <c r="BG125" i="75"/>
  <c r="BC125" i="75"/>
  <c r="BG124" i="75"/>
  <c r="AY124" i="75"/>
  <c r="BK123" i="75"/>
  <c r="BG123" i="75"/>
  <c r="BK122" i="75"/>
  <c r="BG122" i="75"/>
  <c r="BG121" i="75"/>
  <c r="BC121" i="75"/>
  <c r="AY121" i="75"/>
  <c r="BK120" i="75"/>
  <c r="BG120" i="75"/>
  <c r="BC120" i="75"/>
  <c r="AY120" i="75"/>
  <c r="BK119" i="75"/>
  <c r="BC119" i="75"/>
  <c r="AY119" i="75"/>
  <c r="BG118" i="75"/>
  <c r="AY118" i="75"/>
  <c r="BK117" i="75"/>
  <c r="BG117" i="75"/>
  <c r="AY117" i="75"/>
  <c r="BK116" i="75"/>
  <c r="BC116" i="75"/>
  <c r="AY116" i="75"/>
  <c r="BK115" i="75"/>
  <c r="BG115" i="75"/>
  <c r="BC115" i="75"/>
  <c r="BG114" i="75"/>
  <c r="BC114" i="75"/>
  <c r="BK113" i="75"/>
  <c r="BC113" i="75"/>
  <c r="BK112" i="75"/>
  <c r="BG112" i="75"/>
  <c r="AY112" i="75"/>
  <c r="BK111" i="75"/>
  <c r="BC111" i="75"/>
  <c r="AY111" i="75"/>
  <c r="BK110" i="75"/>
  <c r="BC110" i="75"/>
  <c r="AY110" i="75"/>
  <c r="BG109" i="75"/>
  <c r="AY109" i="75"/>
  <c r="BG108" i="75"/>
  <c r="BC108" i="75"/>
  <c r="BC107" i="75"/>
  <c r="BK106" i="75"/>
  <c r="BG106" i="75"/>
  <c r="BK105" i="75"/>
  <c r="BC105" i="75"/>
  <c r="AY105" i="75"/>
  <c r="BG104" i="75"/>
  <c r="AY104" i="75"/>
  <c r="BG103" i="75"/>
  <c r="BC103" i="75"/>
  <c r="BK102" i="75"/>
  <c r="BC102" i="75"/>
  <c r="AY102" i="75"/>
  <c r="BG101" i="75"/>
  <c r="BC101" i="75"/>
  <c r="AY101" i="75"/>
  <c r="BK100" i="75"/>
  <c r="BG100" i="75"/>
  <c r="AY100" i="75"/>
  <c r="BK99" i="75"/>
  <c r="BC99" i="75"/>
  <c r="BG98" i="75"/>
  <c r="BK97" i="75"/>
  <c r="BC97" i="75"/>
  <c r="BG96" i="75"/>
  <c r="AY96" i="75"/>
  <c r="BG95" i="75"/>
  <c r="AY95" i="75"/>
  <c r="BK94" i="75"/>
  <c r="BC94" i="75"/>
  <c r="AY94" i="75"/>
  <c r="BK93" i="75"/>
  <c r="BC93" i="75"/>
  <c r="BG92" i="75"/>
  <c r="BK91" i="75"/>
  <c r="BC91" i="75"/>
  <c r="BK90" i="75"/>
  <c r="BG90" i="75"/>
  <c r="BK89" i="75"/>
  <c r="BC89" i="75"/>
  <c r="BG88" i="75"/>
  <c r="BC88" i="75"/>
  <c r="AY88" i="75"/>
  <c r="BK87" i="75"/>
  <c r="BC87" i="75"/>
  <c r="BG86" i="75"/>
  <c r="BK85" i="75"/>
  <c r="BC85" i="75"/>
  <c r="AY85" i="75"/>
  <c r="BK84" i="75"/>
  <c r="BG84" i="75"/>
  <c r="BC84" i="75"/>
  <c r="BG83" i="75"/>
  <c r="BC83" i="75"/>
  <c r="BK82" i="75"/>
  <c r="BC82" i="75"/>
  <c r="BK81" i="75"/>
  <c r="BG81" i="75"/>
  <c r="BK80" i="75"/>
  <c r="BG80" i="75"/>
  <c r="BC80" i="75"/>
  <c r="BG79" i="75"/>
  <c r="AY79" i="75"/>
  <c r="BK78" i="75"/>
  <c r="BC78" i="75"/>
  <c r="BG77" i="75"/>
  <c r="AY77" i="75"/>
  <c r="BG76" i="75"/>
  <c r="BK75" i="75"/>
  <c r="BG75" i="75"/>
  <c r="BC75" i="75"/>
  <c r="BG74" i="75"/>
  <c r="BC74" i="75"/>
  <c r="BK73" i="75"/>
  <c r="BC73" i="75"/>
  <c r="AY73" i="75"/>
  <c r="BG72" i="75"/>
  <c r="BK71" i="75"/>
  <c r="BC71" i="75"/>
  <c r="BG70" i="75"/>
  <c r="BK69" i="75"/>
  <c r="BC69" i="75"/>
  <c r="BG68" i="75"/>
  <c r="BK67" i="75"/>
  <c r="BC67" i="75"/>
  <c r="BK66" i="75"/>
  <c r="BG66" i="75"/>
  <c r="BK65" i="75"/>
  <c r="BC65" i="75"/>
  <c r="BG64" i="75"/>
  <c r="BK63" i="75"/>
  <c r="BC63" i="75"/>
  <c r="BK62" i="75"/>
  <c r="BG62" i="75"/>
  <c r="BK61" i="75"/>
  <c r="BC61" i="75"/>
  <c r="BG60" i="75"/>
  <c r="BC60" i="75"/>
  <c r="BK59" i="75"/>
  <c r="BC59" i="75"/>
  <c r="BG58" i="75"/>
  <c r="BK57" i="75"/>
  <c r="BC57" i="75"/>
  <c r="BG56" i="75"/>
  <c r="BC55" i="75"/>
  <c r="BG54" i="75"/>
  <c r="BK53" i="75"/>
  <c r="BC53" i="75"/>
  <c r="BG52" i="75"/>
  <c r="BK51" i="75"/>
  <c r="BC51" i="75"/>
  <c r="BG50" i="75"/>
  <c r="BK49" i="75"/>
  <c r="BC49" i="75"/>
  <c r="BG48" i="75"/>
  <c r="BK47" i="75"/>
  <c r="BC47" i="75"/>
  <c r="BG46" i="75"/>
  <c r="BK45" i="75"/>
  <c r="BC45" i="75"/>
  <c r="BG44" i="75"/>
  <c r="BK43" i="75"/>
  <c r="BC43" i="75"/>
  <c r="BG42" i="75"/>
  <c r="BK41" i="75"/>
  <c r="BC41" i="75"/>
  <c r="BG40" i="75"/>
  <c r="BK39" i="75"/>
  <c r="BC39" i="75"/>
  <c r="BG38" i="75"/>
  <c r="BK37" i="75"/>
  <c r="BC37" i="75"/>
  <c r="BG36" i="75"/>
  <c r="BK35" i="75"/>
  <c r="BC35" i="75"/>
  <c r="BG34" i="75"/>
  <c r="BK33" i="75"/>
  <c r="BC33" i="75"/>
  <c r="BG32" i="75"/>
  <c r="BK31" i="75"/>
  <c r="BC31" i="75"/>
  <c r="BG30" i="75"/>
  <c r="BK29" i="75"/>
  <c r="BC29" i="75"/>
  <c r="BG28" i="75"/>
  <c r="BK27" i="75"/>
  <c r="BC27" i="75"/>
  <c r="BG26" i="75"/>
  <c r="BK25" i="75"/>
  <c r="BC25" i="75"/>
  <c r="BG24" i="75"/>
  <c r="BC23" i="75"/>
  <c r="BG22" i="75"/>
  <c r="BK21" i="75"/>
  <c r="BC21" i="75"/>
  <c r="BG20" i="75"/>
  <c r="BK19" i="75"/>
  <c r="BC19" i="75"/>
  <c r="BG18" i="75"/>
  <c r="BK17" i="75"/>
  <c r="BC17" i="75"/>
  <c r="BG16" i="75"/>
  <c r="BK15" i="75"/>
  <c r="BC15" i="75"/>
  <c r="BG14" i="75"/>
  <c r="BK13" i="75"/>
  <c r="BC13" i="75"/>
  <c r="BG12" i="75"/>
  <c r="BK11" i="75"/>
  <c r="BC11" i="75"/>
  <c r="BG10" i="75"/>
  <c r="BK9" i="75"/>
  <c r="BC9" i="75"/>
  <c r="BG8" i="75"/>
  <c r="BK7" i="75"/>
  <c r="BC7" i="75"/>
  <c r="BK5" i="75"/>
  <c r="BC5" i="75"/>
  <c r="BG4" i="75"/>
  <c r="BK3" i="75"/>
  <c r="BC3" i="75"/>
  <c r="CP193" i="75"/>
  <c r="CL193" i="75"/>
  <c r="CH193" i="75"/>
  <c r="CB193" i="75"/>
  <c r="CA193" i="75"/>
  <c r="BX193" i="75"/>
  <c r="BK193" i="75"/>
  <c r="BG193" i="75"/>
  <c r="CP192" i="75"/>
  <c r="CL192" i="75"/>
  <c r="BS192" i="75"/>
  <c r="BR192" i="75"/>
  <c r="CP191" i="75"/>
  <c r="CQ191" i="75" s="1"/>
  <c r="CH191" i="75"/>
  <c r="CA191" i="75"/>
  <c r="CB191" i="75"/>
  <c r="BR191" i="75"/>
  <c r="BG191" i="75"/>
  <c r="AY191" i="75"/>
  <c r="CP190" i="75"/>
  <c r="CH190" i="75"/>
  <c r="CI190" i="75" s="1"/>
  <c r="BS190" i="75"/>
  <c r="BR190" i="75"/>
  <c r="BC190" i="75"/>
  <c r="CL189" i="75"/>
  <c r="CH189" i="75"/>
  <c r="CB189" i="75"/>
  <c r="CA189" i="75"/>
  <c r="BR189" i="75"/>
  <c r="DA188" i="75"/>
  <c r="CL188" i="75"/>
  <c r="CA188" i="75"/>
  <c r="BS188" i="75"/>
  <c r="BR188" i="75"/>
  <c r="BK188" i="75"/>
  <c r="CP187" i="75"/>
  <c r="CQ187" i="75" s="1"/>
  <c r="CH187" i="75"/>
  <c r="CA187" i="75"/>
  <c r="CB187" i="75"/>
  <c r="BK187" i="75"/>
  <c r="BC187" i="75"/>
  <c r="DE186" i="75"/>
  <c r="CP186" i="75"/>
  <c r="CQ186" i="75" s="1"/>
  <c r="CL186" i="75"/>
  <c r="CH186" i="75"/>
  <c r="CI186" i="75" s="1"/>
  <c r="BS186" i="75"/>
  <c r="BR186" i="75"/>
  <c r="BC186" i="75"/>
  <c r="CL185" i="75"/>
  <c r="CH185" i="75"/>
  <c r="CI185" i="75" s="1"/>
  <c r="CB185" i="75"/>
  <c r="CA185" i="75"/>
  <c r="BK185" i="75"/>
  <c r="BC185" i="75"/>
  <c r="CP184" i="75"/>
  <c r="CL184" i="75"/>
  <c r="BS184" i="75"/>
  <c r="BR184" i="75"/>
  <c r="BC184" i="75"/>
  <c r="DA183" i="75"/>
  <c r="CP183" i="75"/>
  <c r="CQ183" i="75" s="1"/>
  <c r="CH183" i="75"/>
  <c r="CA183" i="75"/>
  <c r="CB183" i="75"/>
  <c r="BR183" i="75"/>
  <c r="BG183" i="75"/>
  <c r="CV182" i="75"/>
  <c r="CP182" i="75"/>
  <c r="CL182" i="75"/>
  <c r="CH182" i="75"/>
  <c r="CI182" i="75" s="1"/>
  <c r="CA182" i="75"/>
  <c r="CC182" i="75" s="1"/>
  <c r="BR182" i="75"/>
  <c r="BS182" i="75"/>
  <c r="CL181" i="75"/>
  <c r="CH181" i="75"/>
  <c r="CB181" i="75"/>
  <c r="CA181" i="75"/>
  <c r="BX181" i="75"/>
  <c r="BR181" i="75"/>
  <c r="BC181" i="75"/>
  <c r="DK180" i="75"/>
  <c r="CL180" i="75"/>
  <c r="BS180" i="75"/>
  <c r="BR180" i="75"/>
  <c r="BK180" i="75"/>
  <c r="AY180" i="75"/>
  <c r="CP179" i="75"/>
  <c r="CQ179" i="75" s="1"/>
  <c r="CB179" i="75"/>
  <c r="CA179" i="75"/>
  <c r="BX179" i="75"/>
  <c r="DE178" i="75"/>
  <c r="CP178" i="75"/>
  <c r="CL178" i="75"/>
  <c r="CH178" i="75"/>
  <c r="CI178" i="75" s="1"/>
  <c r="CA178" i="75"/>
  <c r="BR178" i="75"/>
  <c r="BS178" i="75"/>
  <c r="BC178" i="75"/>
  <c r="CL177" i="75"/>
  <c r="CM177" i="75" s="1"/>
  <c r="CH177" i="75"/>
  <c r="CB177" i="75"/>
  <c r="CA177" i="75"/>
  <c r="DA176" i="75"/>
  <c r="CP176" i="75"/>
  <c r="CL176" i="75"/>
  <c r="CB176" i="75"/>
  <c r="BS176" i="75"/>
  <c r="BR176" i="75"/>
  <c r="BK176" i="75"/>
  <c r="BC176" i="75"/>
  <c r="CP175" i="75"/>
  <c r="CH175" i="75"/>
  <c r="CA175" i="75"/>
  <c r="CB175" i="75"/>
  <c r="BK175" i="75"/>
  <c r="CP174" i="75"/>
  <c r="CL174" i="75"/>
  <c r="CH174" i="75"/>
  <c r="CI174" i="75" s="1"/>
  <c r="CA174" i="75"/>
  <c r="BR174" i="75"/>
  <c r="BS174" i="75"/>
  <c r="AY174" i="75"/>
  <c r="CP173" i="75"/>
  <c r="CL173" i="75"/>
  <c r="CH173" i="75"/>
  <c r="CA173" i="75"/>
  <c r="CB173" i="75"/>
  <c r="BR173" i="75"/>
  <c r="BK173" i="75"/>
  <c r="BC173" i="75"/>
  <c r="CP172" i="75"/>
  <c r="CL172" i="75"/>
  <c r="BR172" i="75"/>
  <c r="BS172" i="75"/>
  <c r="BC172" i="75"/>
  <c r="AY172" i="75"/>
  <c r="CP171" i="75"/>
  <c r="CQ171" i="75" s="1"/>
  <c r="CH171" i="75"/>
  <c r="CA171" i="75"/>
  <c r="CB171" i="75"/>
  <c r="CP170" i="75"/>
  <c r="CQ170" i="75" s="1"/>
  <c r="CL170" i="75"/>
  <c r="CM170" i="75" s="1"/>
  <c r="CH170" i="75"/>
  <c r="BR170" i="75"/>
  <c r="BS170" i="75"/>
  <c r="BK170" i="75"/>
  <c r="CL169" i="75"/>
  <c r="CH169" i="75"/>
  <c r="CI169" i="75" s="1"/>
  <c r="CA169" i="75"/>
  <c r="CB169" i="75"/>
  <c r="BR169" i="75"/>
  <c r="BK169" i="75"/>
  <c r="CP168" i="75"/>
  <c r="CL168" i="75"/>
  <c r="BS168" i="75"/>
  <c r="BR168" i="75"/>
  <c r="BK168" i="75"/>
  <c r="BC168" i="75"/>
  <c r="DE167" i="75"/>
  <c r="CV167" i="75"/>
  <c r="CP167" i="75"/>
  <c r="CQ167" i="75" s="1"/>
  <c r="CH167" i="75"/>
  <c r="CB167" i="75"/>
  <c r="CA167" i="75"/>
  <c r="BX167" i="75"/>
  <c r="BK167" i="75"/>
  <c r="BC167" i="75"/>
  <c r="CV166" i="75"/>
  <c r="CP166" i="75"/>
  <c r="CL166" i="75"/>
  <c r="CH166" i="75"/>
  <c r="CA166" i="75"/>
  <c r="BS166" i="75"/>
  <c r="BR166" i="75"/>
  <c r="BG166" i="75"/>
  <c r="CL165" i="75"/>
  <c r="CM165" i="75" s="1"/>
  <c r="CH165" i="75"/>
  <c r="CA165" i="75"/>
  <c r="CB165" i="75"/>
  <c r="BX165" i="75"/>
  <c r="BR165" i="75"/>
  <c r="CP164" i="75"/>
  <c r="CL164" i="75"/>
  <c r="CA164" i="75"/>
  <c r="BS164" i="75"/>
  <c r="BR164" i="75"/>
  <c r="BO164" i="75"/>
  <c r="BK164" i="75"/>
  <c r="BC164" i="75"/>
  <c r="CV163" i="75"/>
  <c r="CP163" i="75"/>
  <c r="CQ163" i="75" s="1"/>
  <c r="CH163" i="75"/>
  <c r="CB163" i="75"/>
  <c r="CA163" i="75"/>
  <c r="BX163" i="75"/>
  <c r="BK163" i="75"/>
  <c r="CP162" i="75"/>
  <c r="CH162" i="75"/>
  <c r="CI162" i="75" s="1"/>
  <c r="CA162" i="75"/>
  <c r="BS162" i="75"/>
  <c r="BR162" i="75"/>
  <c r="BG162" i="75"/>
  <c r="CL161" i="75"/>
  <c r="CH161" i="75"/>
  <c r="CB161" i="75"/>
  <c r="CA161" i="75"/>
  <c r="BX161" i="75"/>
  <c r="BC161" i="75"/>
  <c r="AY161" i="75"/>
  <c r="CP160" i="75"/>
  <c r="CL160" i="75"/>
  <c r="CM160" i="75" s="1"/>
  <c r="BS160" i="75"/>
  <c r="BR160" i="75"/>
  <c r="CP159" i="75"/>
  <c r="CH159" i="75"/>
  <c r="CB159" i="75"/>
  <c r="CA159" i="75"/>
  <c r="BK159" i="75"/>
  <c r="BC159" i="75"/>
  <c r="CP158" i="75"/>
  <c r="CQ158" i="75" s="1"/>
  <c r="CL158" i="75"/>
  <c r="CH158" i="75"/>
  <c r="CI158" i="75" s="1"/>
  <c r="CA158" i="75"/>
  <c r="BS158" i="75"/>
  <c r="BR158" i="75"/>
  <c r="BK158" i="75"/>
  <c r="BC158" i="75"/>
  <c r="AY158" i="75"/>
  <c r="CL157" i="75"/>
  <c r="CM157" i="75" s="1"/>
  <c r="CH157" i="75"/>
  <c r="CB157" i="75"/>
  <c r="CA157" i="75"/>
  <c r="BR157" i="75"/>
  <c r="BG157" i="75"/>
  <c r="AY157" i="75"/>
  <c r="DA156" i="75"/>
  <c r="CV156" i="75"/>
  <c r="CL156" i="75"/>
  <c r="CM156" i="75" s="1"/>
  <c r="CA156" i="75"/>
  <c r="BS156" i="75"/>
  <c r="BR156" i="75"/>
  <c r="BC156" i="75"/>
  <c r="CP155" i="75"/>
  <c r="CQ155" i="75" s="1"/>
  <c r="CH155" i="75"/>
  <c r="CB155" i="75"/>
  <c r="CA155" i="75"/>
  <c r="BR155" i="75"/>
  <c r="BG155" i="75"/>
  <c r="CP154" i="75"/>
  <c r="CL154" i="75"/>
  <c r="CH154" i="75"/>
  <c r="CI154" i="75" s="1"/>
  <c r="BS154" i="75"/>
  <c r="BR154" i="75"/>
  <c r="BC154" i="75"/>
  <c r="DA153" i="75"/>
  <c r="CV153" i="75"/>
  <c r="CL153" i="75"/>
  <c r="CH153" i="75"/>
  <c r="CA153" i="75"/>
  <c r="CB153" i="75"/>
  <c r="CP152" i="75"/>
  <c r="CL152" i="75"/>
  <c r="BR152" i="75"/>
  <c r="BS152" i="75"/>
  <c r="AY152" i="75"/>
  <c r="CP151" i="75"/>
  <c r="CQ151" i="75" s="1"/>
  <c r="CH151" i="75"/>
  <c r="CB151" i="75"/>
  <c r="CA151" i="75"/>
  <c r="BR151" i="75"/>
  <c r="BC151" i="75"/>
  <c r="CV150" i="75"/>
  <c r="CP150" i="75"/>
  <c r="CQ150" i="75" s="1"/>
  <c r="CH150" i="75"/>
  <c r="BS150" i="75"/>
  <c r="BR150" i="75"/>
  <c r="BG150" i="75"/>
  <c r="CL149" i="75"/>
  <c r="CM149" i="75" s="1"/>
  <c r="CH149" i="75"/>
  <c r="CB149" i="75"/>
  <c r="CA149" i="75"/>
  <c r="BR149" i="75"/>
  <c r="AY149" i="75"/>
  <c r="CL148" i="75"/>
  <c r="CA148" i="75"/>
  <c r="BS148" i="75"/>
  <c r="BR148" i="75"/>
  <c r="BK148" i="75"/>
  <c r="CP147" i="75"/>
  <c r="CQ147" i="75" s="1"/>
  <c r="CB147" i="75"/>
  <c r="CA147" i="75"/>
  <c r="BR147" i="75"/>
  <c r="BG147" i="75"/>
  <c r="DA146" i="75"/>
  <c r="CP146" i="75"/>
  <c r="CL146" i="75"/>
  <c r="CH146" i="75"/>
  <c r="CI146" i="75" s="1"/>
  <c r="BR146" i="75"/>
  <c r="BS146" i="75"/>
  <c r="BK146" i="75"/>
  <c r="BC146" i="75"/>
  <c r="CL145" i="75"/>
  <c r="CH145" i="75"/>
  <c r="CI145" i="75" s="1"/>
  <c r="CB145" i="75"/>
  <c r="CA145" i="75"/>
  <c r="BG145" i="75"/>
  <c r="AY145" i="75"/>
  <c r="CP144" i="75"/>
  <c r="CL144" i="75"/>
  <c r="CM144" i="75" s="1"/>
  <c r="CA144" i="75"/>
  <c r="BR144" i="75"/>
  <c r="BS144" i="75"/>
  <c r="BC144" i="75"/>
  <c r="CP143" i="75"/>
  <c r="CH143" i="75"/>
  <c r="CB143" i="75"/>
  <c r="CA143" i="75"/>
  <c r="BK143" i="75"/>
  <c r="CV142" i="75"/>
  <c r="CP142" i="75"/>
  <c r="CH142" i="75"/>
  <c r="CI142" i="75" s="1"/>
  <c r="BS142" i="75"/>
  <c r="BR142" i="75"/>
  <c r="AY142" i="75"/>
  <c r="CL141" i="75"/>
  <c r="CH141" i="75"/>
  <c r="CI141" i="75" s="1"/>
  <c r="CB141" i="75"/>
  <c r="CA141" i="75"/>
  <c r="BR141" i="75"/>
  <c r="BK141" i="75"/>
  <c r="CP140" i="75"/>
  <c r="CL140" i="75"/>
  <c r="BS140" i="75"/>
  <c r="BR140" i="75"/>
  <c r="BO140" i="75"/>
  <c r="BC140" i="75"/>
  <c r="AY140" i="75"/>
  <c r="CP139" i="75"/>
  <c r="CH139" i="75"/>
  <c r="CA139" i="75"/>
  <c r="CB139" i="75"/>
  <c r="BR139" i="75"/>
  <c r="CP138" i="75"/>
  <c r="CL138" i="75"/>
  <c r="CH138" i="75"/>
  <c r="CI138" i="75" s="1"/>
  <c r="BR138" i="75"/>
  <c r="BS138" i="75"/>
  <c r="BK138" i="75"/>
  <c r="CV137" i="75"/>
  <c r="CL137" i="75"/>
  <c r="CH137" i="75"/>
  <c r="CB137" i="75"/>
  <c r="CA137" i="75"/>
  <c r="BR137" i="75"/>
  <c r="BK137" i="75"/>
  <c r="CL136" i="75"/>
  <c r="CM136" i="75" s="1"/>
  <c r="CA136" i="75"/>
  <c r="BS136" i="75"/>
  <c r="BR136" i="75"/>
  <c r="BK136" i="75"/>
  <c r="BC136" i="75"/>
  <c r="CP135" i="75"/>
  <c r="CQ135" i="75" s="1"/>
  <c r="CH135" i="75"/>
  <c r="CB135" i="75"/>
  <c r="CA135" i="75"/>
  <c r="CP134" i="75"/>
  <c r="CL134" i="75"/>
  <c r="CH134" i="75"/>
  <c r="CI134" i="75" s="1"/>
  <c r="CA134" i="75"/>
  <c r="BS134" i="75"/>
  <c r="BR134" i="75"/>
  <c r="BG134" i="75"/>
  <c r="CL133" i="75"/>
  <c r="CH133" i="75"/>
  <c r="CI133" i="75" s="1"/>
  <c r="CA133" i="75"/>
  <c r="CB133" i="75"/>
  <c r="BR133" i="75"/>
  <c r="CP132" i="75"/>
  <c r="CL132" i="75"/>
  <c r="BS132" i="75"/>
  <c r="BR132" i="75"/>
  <c r="BC132" i="75"/>
  <c r="DA131" i="75"/>
  <c r="CP131" i="75"/>
  <c r="CH131" i="75"/>
  <c r="CA131" i="75"/>
  <c r="CB131" i="75"/>
  <c r="BR131" i="75"/>
  <c r="BK131" i="75"/>
  <c r="CP130" i="75"/>
  <c r="CH130" i="75"/>
  <c r="BS130" i="75"/>
  <c r="BR130" i="75"/>
  <c r="DE129" i="75"/>
  <c r="CV129" i="75"/>
  <c r="CL129" i="75"/>
  <c r="CM129" i="75" s="1"/>
  <c r="CH129" i="75"/>
  <c r="CI129" i="75" s="1"/>
  <c r="CA129" i="75"/>
  <c r="CB129" i="75"/>
  <c r="BX129" i="75"/>
  <c r="BC129" i="75"/>
  <c r="CL128" i="75"/>
  <c r="CM128" i="75" s="1"/>
  <c r="CA128" i="75"/>
  <c r="BS128" i="75"/>
  <c r="BR128" i="75"/>
  <c r="CP127" i="75"/>
  <c r="CQ127" i="75" s="1"/>
  <c r="CH127" i="75"/>
  <c r="CB127" i="75"/>
  <c r="CA127" i="75"/>
  <c r="BC127" i="75"/>
  <c r="CP126" i="75"/>
  <c r="CL126" i="75"/>
  <c r="CH126" i="75"/>
  <c r="CI126" i="75" s="1"/>
  <c r="BS126" i="75"/>
  <c r="BR126" i="75"/>
  <c r="BC126" i="75"/>
  <c r="AY126" i="75"/>
  <c r="CL125" i="75"/>
  <c r="CM125" i="75" s="1"/>
  <c r="CH125" i="75"/>
  <c r="CI125" i="75" s="1"/>
  <c r="CA125" i="75"/>
  <c r="CB125" i="75"/>
  <c r="BR125" i="75"/>
  <c r="AY125" i="75"/>
  <c r="CP124" i="75"/>
  <c r="CL124" i="75"/>
  <c r="BS124" i="75"/>
  <c r="BR124" i="75"/>
  <c r="BK124" i="75"/>
  <c r="BC124" i="75"/>
  <c r="CP123" i="75"/>
  <c r="CH123" i="75"/>
  <c r="CB123" i="75"/>
  <c r="CA123" i="75"/>
  <c r="BX123" i="75"/>
  <c r="BC123" i="75"/>
  <c r="CP122" i="75"/>
  <c r="CQ122" i="75" s="1"/>
  <c r="CL122" i="75"/>
  <c r="CH122" i="75"/>
  <c r="BS122" i="75"/>
  <c r="BR122" i="75"/>
  <c r="BC122" i="75"/>
  <c r="CV121" i="75"/>
  <c r="CL121" i="75"/>
  <c r="CH121" i="75"/>
  <c r="CB121" i="75"/>
  <c r="CA121" i="75"/>
  <c r="BX121" i="75"/>
  <c r="BK121" i="75"/>
  <c r="CP120" i="75"/>
  <c r="CL120" i="75"/>
  <c r="CM120" i="75" s="1"/>
  <c r="CA120" i="75"/>
  <c r="BS120" i="75"/>
  <c r="BR120" i="75"/>
  <c r="DA119" i="75"/>
  <c r="CP119" i="75"/>
  <c r="CQ119" i="75" s="1"/>
  <c r="CH119" i="75"/>
  <c r="CA119" i="75"/>
  <c r="CB119" i="75"/>
  <c r="BX119" i="75"/>
  <c r="BR119" i="75"/>
  <c r="BG119" i="75"/>
  <c r="CP118" i="75"/>
  <c r="CH118" i="75"/>
  <c r="CI118" i="75" s="1"/>
  <c r="CA118" i="75"/>
  <c r="BS118" i="75"/>
  <c r="BR118" i="75"/>
  <c r="BO118" i="75"/>
  <c r="BK118" i="75"/>
  <c r="BC118" i="75"/>
  <c r="CL117" i="75"/>
  <c r="CM117" i="75" s="1"/>
  <c r="CH117" i="75"/>
  <c r="CI117" i="75" s="1"/>
  <c r="CA117" i="75"/>
  <c r="CB117" i="75"/>
  <c r="BC117" i="75"/>
  <c r="CP116" i="75"/>
  <c r="CL116" i="75"/>
  <c r="CM116" i="75" s="1"/>
  <c r="BR116" i="75"/>
  <c r="BS116" i="75"/>
  <c r="BG116" i="75"/>
  <c r="CP115" i="75"/>
  <c r="CH115" i="75"/>
  <c r="CA115" i="75"/>
  <c r="CB115" i="75"/>
  <c r="BR115" i="75"/>
  <c r="BT115" i="75" s="1"/>
  <c r="CP114" i="75"/>
  <c r="CL114" i="75"/>
  <c r="CH114" i="75"/>
  <c r="CA114" i="75"/>
  <c r="CC114" i="75" s="1"/>
  <c r="BS114" i="75"/>
  <c r="BR114" i="75"/>
  <c r="BK114" i="75"/>
  <c r="CL113" i="75"/>
  <c r="CH113" i="75"/>
  <c r="CI113" i="75" s="1"/>
  <c r="CB113" i="75"/>
  <c r="CA113" i="75"/>
  <c r="BR113" i="75"/>
  <c r="BG113" i="75"/>
  <c r="AY113" i="75"/>
  <c r="CP112" i="75"/>
  <c r="CL112" i="75"/>
  <c r="CA112" i="75"/>
  <c r="BS112" i="75"/>
  <c r="BR112" i="75"/>
  <c r="BC112" i="75"/>
  <c r="CV111" i="75"/>
  <c r="CP111" i="75"/>
  <c r="CH111" i="75"/>
  <c r="CB111" i="75"/>
  <c r="CA111" i="75"/>
  <c r="BX111" i="75"/>
  <c r="BG111" i="75"/>
  <c r="DK110" i="75"/>
  <c r="CV110" i="75"/>
  <c r="CP110" i="75"/>
  <c r="CL110" i="75"/>
  <c r="CH110" i="75"/>
  <c r="CA110" i="75"/>
  <c r="BS110" i="75"/>
  <c r="BR110" i="75"/>
  <c r="BG110" i="75"/>
  <c r="CL109" i="75"/>
  <c r="CH109" i="75"/>
  <c r="CB109" i="75"/>
  <c r="CA109" i="75"/>
  <c r="BR109" i="75"/>
  <c r="BT109" i="75" s="1"/>
  <c r="BK109" i="75"/>
  <c r="BC109" i="75"/>
  <c r="DE108" i="75"/>
  <c r="CP108" i="75"/>
  <c r="CL108" i="75"/>
  <c r="CA108" i="75"/>
  <c r="BS108" i="75"/>
  <c r="BR108" i="75"/>
  <c r="BK108" i="75"/>
  <c r="AY108" i="75"/>
  <c r="CP107" i="75"/>
  <c r="CQ107" i="75" s="1"/>
  <c r="CH107" i="75"/>
  <c r="CB107" i="75"/>
  <c r="CA107" i="75"/>
  <c r="BS107" i="75"/>
  <c r="BR107" i="75"/>
  <c r="BK107" i="75"/>
  <c r="BG107" i="75"/>
  <c r="CP106" i="75"/>
  <c r="CQ106" i="75" s="1"/>
  <c r="CL106" i="75"/>
  <c r="CH106" i="75"/>
  <c r="CA106" i="75"/>
  <c r="BS106" i="75"/>
  <c r="BR106" i="75"/>
  <c r="BC106" i="75"/>
  <c r="DA105" i="75"/>
  <c r="CL105" i="75"/>
  <c r="CH105" i="75"/>
  <c r="CI105" i="75" s="1"/>
  <c r="CA105" i="75"/>
  <c r="CB105" i="75"/>
  <c r="BR105" i="75"/>
  <c r="BT105" i="75" s="1"/>
  <c r="BG105" i="75"/>
  <c r="CP104" i="75"/>
  <c r="CL104" i="75"/>
  <c r="CA104" i="75"/>
  <c r="BR104" i="75"/>
  <c r="BS104" i="75"/>
  <c r="BK104" i="75"/>
  <c r="BC104" i="75"/>
  <c r="DK103" i="75"/>
  <c r="CP103" i="75"/>
  <c r="CH103" i="75"/>
  <c r="CB103" i="75"/>
  <c r="CA103" i="75"/>
  <c r="BK103" i="75"/>
  <c r="AY103" i="75"/>
  <c r="CV102" i="75"/>
  <c r="CP102" i="75"/>
  <c r="CL102" i="75"/>
  <c r="CA102" i="75"/>
  <c r="BS102" i="75"/>
  <c r="BR102" i="75"/>
  <c r="BO102" i="75"/>
  <c r="BG102" i="75"/>
  <c r="CL101" i="75"/>
  <c r="CH101" i="75"/>
  <c r="CB101" i="75"/>
  <c r="CA101" i="75"/>
  <c r="BX101" i="75"/>
  <c r="BK101" i="75"/>
  <c r="CP100" i="75"/>
  <c r="CL100" i="75"/>
  <c r="CA100" i="75"/>
  <c r="BS100" i="75"/>
  <c r="BR100" i="75"/>
  <c r="BC100" i="75"/>
  <c r="DA99" i="75"/>
  <c r="CP99" i="75"/>
  <c r="CL99" i="75"/>
  <c r="CM99" i="75" s="1"/>
  <c r="CH99" i="75"/>
  <c r="CB99" i="75"/>
  <c r="CA99" i="75"/>
  <c r="BR99" i="75"/>
  <c r="BG99" i="75"/>
  <c r="CP98" i="75"/>
  <c r="CL98" i="75"/>
  <c r="CA98" i="75"/>
  <c r="BS98" i="75"/>
  <c r="BR98" i="75"/>
  <c r="BK98" i="75"/>
  <c r="BC98" i="75"/>
  <c r="DK97" i="75"/>
  <c r="CV97" i="75"/>
  <c r="CP97" i="75"/>
  <c r="CL97" i="75"/>
  <c r="CM97" i="75" s="1"/>
  <c r="CH97" i="75"/>
  <c r="CI97" i="75" s="1"/>
  <c r="CA97" i="75"/>
  <c r="CB97" i="75"/>
  <c r="BR97" i="75"/>
  <c r="BG97" i="75"/>
  <c r="AY97" i="75"/>
  <c r="DA96" i="75"/>
  <c r="CP96" i="75"/>
  <c r="CL96" i="75"/>
  <c r="CA96" i="75"/>
  <c r="BS96" i="75"/>
  <c r="BR96" i="75"/>
  <c r="BK96" i="75"/>
  <c r="BC96" i="75"/>
  <c r="CP95" i="75"/>
  <c r="CH95" i="75"/>
  <c r="CA95" i="75"/>
  <c r="CB95" i="75"/>
  <c r="BR95" i="75"/>
  <c r="BK95" i="75"/>
  <c r="BC95" i="75"/>
  <c r="CP94" i="75"/>
  <c r="CL94" i="75"/>
  <c r="CA94" i="75"/>
  <c r="BS94" i="75"/>
  <c r="BR94" i="75"/>
  <c r="BG94" i="75"/>
  <c r="CL93" i="75"/>
  <c r="CH93" i="75"/>
  <c r="CI93" i="75" s="1"/>
  <c r="CB93" i="75"/>
  <c r="CA93" i="75"/>
  <c r="BX93" i="75"/>
  <c r="BR93" i="75"/>
  <c r="BG93" i="75"/>
  <c r="AY93" i="75"/>
  <c r="CP92" i="75"/>
  <c r="CL92" i="75"/>
  <c r="CM92" i="75" s="1"/>
  <c r="CA92" i="75"/>
  <c r="BS92" i="75"/>
  <c r="BR92" i="75"/>
  <c r="BK92" i="75"/>
  <c r="BC92" i="75"/>
  <c r="AY92" i="75"/>
  <c r="DA91" i="75"/>
  <c r="CP91" i="75"/>
  <c r="CQ91" i="75" s="1"/>
  <c r="CH91" i="75"/>
  <c r="CB91" i="75"/>
  <c r="CA91" i="75"/>
  <c r="BR91" i="75"/>
  <c r="BG91" i="75"/>
  <c r="CP90" i="75"/>
  <c r="CQ90" i="75" s="1"/>
  <c r="CL90" i="75"/>
  <c r="CA90" i="75"/>
  <c r="BS90" i="75"/>
  <c r="BR90" i="75"/>
  <c r="BC90" i="75"/>
  <c r="CL89" i="75"/>
  <c r="CM89" i="75" s="1"/>
  <c r="CH89" i="75"/>
  <c r="CA89" i="75"/>
  <c r="CB89" i="75"/>
  <c r="BX89" i="75"/>
  <c r="BR89" i="75"/>
  <c r="BG89" i="75"/>
  <c r="AY89" i="75"/>
  <c r="DA88" i="75"/>
  <c r="CP88" i="75"/>
  <c r="CL88" i="75"/>
  <c r="CM88" i="75" s="1"/>
  <c r="CA88" i="75"/>
  <c r="BS88" i="75"/>
  <c r="BR88" i="75"/>
  <c r="BK88" i="75"/>
  <c r="DE87" i="75"/>
  <c r="CP87" i="75"/>
  <c r="CH87" i="75"/>
  <c r="CB87" i="75"/>
  <c r="CA87" i="75"/>
  <c r="BR87" i="75"/>
  <c r="BG87" i="75"/>
  <c r="AY87" i="75"/>
  <c r="CP86" i="75"/>
  <c r="CL86" i="75"/>
  <c r="CA86" i="75"/>
  <c r="BR86" i="75"/>
  <c r="BS86" i="75"/>
  <c r="BK86" i="75"/>
  <c r="BC86" i="75"/>
  <c r="AY86" i="75"/>
  <c r="CL85" i="75"/>
  <c r="CH85" i="75"/>
  <c r="CB85" i="75"/>
  <c r="CA85" i="75"/>
  <c r="BX85" i="75"/>
  <c r="BR85" i="75"/>
  <c r="BG85" i="75"/>
  <c r="CP84" i="75"/>
  <c r="CL84" i="75"/>
  <c r="CM84" i="75" s="1"/>
  <c r="CA84" i="75"/>
  <c r="BS84" i="75"/>
  <c r="BR84" i="75"/>
  <c r="AY84" i="75"/>
  <c r="DE83" i="75"/>
  <c r="CP83" i="75"/>
  <c r="CQ83" i="75" s="1"/>
  <c r="CH83" i="75"/>
  <c r="CB83" i="75"/>
  <c r="CA83" i="75"/>
  <c r="BR83" i="75"/>
  <c r="BK83" i="75"/>
  <c r="DA82" i="75"/>
  <c r="CP82" i="75"/>
  <c r="CL82" i="75"/>
  <c r="CA82" i="75"/>
  <c r="BS82" i="75"/>
  <c r="BR82" i="75"/>
  <c r="BG82" i="75"/>
  <c r="AY82" i="75"/>
  <c r="CL81" i="75"/>
  <c r="CH81" i="75"/>
  <c r="CB81" i="75"/>
  <c r="CA81" i="75"/>
  <c r="BR81" i="75"/>
  <c r="BC81" i="75"/>
  <c r="AY81" i="75"/>
  <c r="DA80" i="75"/>
  <c r="CP80" i="75"/>
  <c r="CL80" i="75"/>
  <c r="CA80" i="75"/>
  <c r="BS80" i="75"/>
  <c r="BR80" i="75"/>
  <c r="AY80" i="75"/>
  <c r="CP79" i="75"/>
  <c r="CH79" i="75"/>
  <c r="CB79" i="75"/>
  <c r="CA79" i="75"/>
  <c r="BR79" i="75"/>
  <c r="BK79" i="75"/>
  <c r="BC79" i="75"/>
  <c r="CV78" i="75"/>
  <c r="CP78" i="75"/>
  <c r="CL78" i="75"/>
  <c r="CA78" i="75"/>
  <c r="BS78" i="75"/>
  <c r="BR78" i="75"/>
  <c r="BG78" i="75"/>
  <c r="AY78" i="75"/>
  <c r="CL77" i="75"/>
  <c r="CH77" i="75"/>
  <c r="CI77" i="75" s="1"/>
  <c r="CB77" i="75"/>
  <c r="CA77" i="75"/>
  <c r="BR77" i="75"/>
  <c r="BK77" i="75"/>
  <c r="BC77" i="75"/>
  <c r="DE76" i="75"/>
  <c r="CV76" i="75"/>
  <c r="CP76" i="75"/>
  <c r="CL76" i="75"/>
  <c r="CA76" i="75"/>
  <c r="BS76" i="75"/>
  <c r="BR76" i="75"/>
  <c r="BK76" i="75"/>
  <c r="BC76" i="75"/>
  <c r="AY76" i="75"/>
  <c r="CP75" i="75"/>
  <c r="CQ75" i="75" s="1"/>
  <c r="CL75" i="75"/>
  <c r="CM75" i="75" s="1"/>
  <c r="CH75" i="75"/>
  <c r="CB75" i="75"/>
  <c r="CA75" i="75"/>
  <c r="BR75" i="75"/>
  <c r="CP74" i="75"/>
  <c r="CQ74" i="75" s="1"/>
  <c r="CL74" i="75"/>
  <c r="BS74" i="75"/>
  <c r="BR74" i="75"/>
  <c r="BK74" i="75"/>
  <c r="CL73" i="75"/>
  <c r="CH73" i="75"/>
  <c r="CB73" i="75"/>
  <c r="CA73" i="75"/>
  <c r="BR73" i="75"/>
  <c r="BG73" i="75"/>
  <c r="DA72" i="75"/>
  <c r="CP72" i="75"/>
  <c r="CL72" i="75"/>
  <c r="CA72" i="75"/>
  <c r="BS72" i="75"/>
  <c r="BR72" i="75"/>
  <c r="BK72" i="75"/>
  <c r="BC72" i="75"/>
  <c r="AY72" i="75"/>
  <c r="CP71" i="75"/>
  <c r="CH71" i="75"/>
  <c r="CA71" i="75"/>
  <c r="CB71" i="75"/>
  <c r="BR71" i="75"/>
  <c r="BG71" i="75"/>
  <c r="AY71" i="75"/>
  <c r="CP70" i="75"/>
  <c r="CQ70" i="75" s="1"/>
  <c r="CL70" i="75"/>
  <c r="CH70" i="75"/>
  <c r="CI70" i="75" s="1"/>
  <c r="CA70" i="75"/>
  <c r="CB70" i="75"/>
  <c r="BS70" i="75"/>
  <c r="BR70" i="75"/>
  <c r="BK70" i="75"/>
  <c r="BC70" i="75"/>
  <c r="AY70" i="75"/>
  <c r="CP69" i="75"/>
  <c r="CQ69" i="75" s="1"/>
  <c r="CL69" i="75"/>
  <c r="CH69" i="75"/>
  <c r="CB69" i="75"/>
  <c r="CA69" i="75"/>
  <c r="BR69" i="75"/>
  <c r="BG69" i="75"/>
  <c r="AY69" i="75"/>
  <c r="CP68" i="75"/>
  <c r="CL68" i="75"/>
  <c r="CA68" i="75"/>
  <c r="BS68" i="75"/>
  <c r="BR68" i="75"/>
  <c r="BK68" i="75"/>
  <c r="BC68" i="75"/>
  <c r="AY68" i="75"/>
  <c r="CP67" i="75"/>
  <c r="CQ67" i="75" s="1"/>
  <c r="CH67" i="75"/>
  <c r="CB67" i="75"/>
  <c r="CA67" i="75"/>
  <c r="BX67" i="75"/>
  <c r="BR67" i="75"/>
  <c r="BG67" i="75"/>
  <c r="CP66" i="75"/>
  <c r="CQ66" i="75" s="1"/>
  <c r="CL66" i="75"/>
  <c r="CA66" i="75"/>
  <c r="BR66" i="75"/>
  <c r="BS66" i="75"/>
  <c r="BC66" i="75"/>
  <c r="DA65" i="75"/>
  <c r="CL65" i="75"/>
  <c r="CH65" i="75"/>
  <c r="CB65" i="75"/>
  <c r="CA65" i="75"/>
  <c r="BX65" i="75"/>
  <c r="BR65" i="75"/>
  <c r="BG65" i="75"/>
  <c r="AY65" i="75"/>
  <c r="CP64" i="75"/>
  <c r="CL64" i="75"/>
  <c r="CH64" i="75"/>
  <c r="CA64" i="75"/>
  <c r="CB64" i="75"/>
  <c r="BS64" i="75"/>
  <c r="BR64" i="75"/>
  <c r="BK64" i="75"/>
  <c r="BC64" i="75"/>
  <c r="AY64" i="75"/>
  <c r="DK63" i="75"/>
  <c r="CP63" i="75"/>
  <c r="CH63" i="75"/>
  <c r="CB63" i="75"/>
  <c r="CA63" i="75"/>
  <c r="BR63" i="75"/>
  <c r="BG63" i="75"/>
  <c r="AY63" i="75"/>
  <c r="CP62" i="75"/>
  <c r="CQ62" i="75" s="1"/>
  <c r="CL62" i="75"/>
  <c r="CH62" i="75"/>
  <c r="CA62" i="75"/>
  <c r="BS62" i="75"/>
  <c r="BR62" i="75"/>
  <c r="BC62" i="75"/>
  <c r="AY62" i="75"/>
  <c r="CL61" i="75"/>
  <c r="CM61" i="75" s="1"/>
  <c r="CH61" i="75"/>
  <c r="CA61" i="75"/>
  <c r="CB61" i="75"/>
  <c r="BX61" i="75"/>
  <c r="BR61" i="75"/>
  <c r="BG61" i="75"/>
  <c r="AY61" i="75"/>
  <c r="CP60" i="75"/>
  <c r="CL60" i="75"/>
  <c r="CB60" i="75"/>
  <c r="CA60" i="75"/>
  <c r="BS60" i="75"/>
  <c r="BR60" i="75"/>
  <c r="BO60" i="75"/>
  <c r="BK60" i="75"/>
  <c r="AY60" i="75"/>
  <c r="CP59" i="75"/>
  <c r="CH59" i="75"/>
  <c r="CB59" i="75"/>
  <c r="CA59" i="75"/>
  <c r="BR59" i="75"/>
  <c r="BG59" i="75"/>
  <c r="CP58" i="75"/>
  <c r="CL58" i="75"/>
  <c r="CB58" i="75"/>
  <c r="CA58" i="75"/>
  <c r="BS58" i="75"/>
  <c r="BR58" i="75"/>
  <c r="BK58" i="75"/>
  <c r="BC58" i="75"/>
  <c r="CV57" i="75"/>
  <c r="CP57" i="75"/>
  <c r="CQ57" i="75" s="1"/>
  <c r="CL57" i="75"/>
  <c r="CH57" i="75"/>
  <c r="CI57" i="75" s="1"/>
  <c r="CB57" i="75"/>
  <c r="CA57" i="75"/>
  <c r="BX57" i="75"/>
  <c r="BR57" i="75"/>
  <c r="BG57" i="75"/>
  <c r="AY57" i="75"/>
  <c r="CP56" i="75"/>
  <c r="CL56" i="75"/>
  <c r="CM56" i="75" s="1"/>
  <c r="CB56" i="75"/>
  <c r="CA56" i="75"/>
  <c r="BS56" i="75"/>
  <c r="BR56" i="75"/>
  <c r="BK56" i="75"/>
  <c r="BC56" i="75"/>
  <c r="AY56" i="75"/>
  <c r="CP55" i="75"/>
  <c r="CH55" i="75"/>
  <c r="CB55" i="75"/>
  <c r="CA55" i="75"/>
  <c r="BR55" i="75"/>
  <c r="BK55" i="75"/>
  <c r="BG55" i="75"/>
  <c r="AY55" i="75"/>
  <c r="CV54" i="75"/>
  <c r="CP54" i="75"/>
  <c r="CL54" i="75"/>
  <c r="CB54" i="75"/>
  <c r="CA54" i="75"/>
  <c r="BS54" i="75"/>
  <c r="BR54" i="75"/>
  <c r="BK54" i="75"/>
  <c r="BC54" i="75"/>
  <c r="AY54" i="75"/>
  <c r="CP53" i="75"/>
  <c r="CQ53" i="75" s="1"/>
  <c r="CL53" i="75"/>
  <c r="CM53" i="75" s="1"/>
  <c r="CH53" i="75"/>
  <c r="CB53" i="75"/>
  <c r="CA53" i="75"/>
  <c r="BX53" i="75"/>
  <c r="BR53" i="75"/>
  <c r="BT53" i="75" s="1"/>
  <c r="BG53" i="75"/>
  <c r="AY53" i="75"/>
  <c r="CP52" i="75"/>
  <c r="CL52" i="75"/>
  <c r="CA52" i="75"/>
  <c r="BS52" i="75"/>
  <c r="BR52" i="75"/>
  <c r="BK52" i="75"/>
  <c r="BC52" i="75"/>
  <c r="AY52" i="75"/>
  <c r="CP51" i="75"/>
  <c r="CH51" i="75"/>
  <c r="CB51" i="75"/>
  <c r="CA51" i="75"/>
  <c r="BX51" i="75"/>
  <c r="BR51" i="75"/>
  <c r="BG51" i="75"/>
  <c r="DK50" i="75"/>
  <c r="DA50" i="75"/>
  <c r="CP50" i="75"/>
  <c r="CL50" i="75"/>
  <c r="CH50" i="75"/>
  <c r="CI50" i="75" s="1"/>
  <c r="CA50" i="75"/>
  <c r="BS50" i="75"/>
  <c r="BR50" i="75"/>
  <c r="BK50" i="75"/>
  <c r="BC50" i="75"/>
  <c r="CP49" i="75"/>
  <c r="CL49" i="75"/>
  <c r="CM49" i="75" s="1"/>
  <c r="CH49" i="75"/>
  <c r="CA49" i="75"/>
  <c r="CB49" i="75"/>
  <c r="BR49" i="75"/>
  <c r="BG49" i="75"/>
  <c r="AY49" i="75"/>
  <c r="CP48" i="75"/>
  <c r="CL48" i="75"/>
  <c r="CA48" i="75"/>
  <c r="BS48" i="75"/>
  <c r="BR48" i="75"/>
  <c r="BK48" i="75"/>
  <c r="BC48" i="75"/>
  <c r="AY48" i="75"/>
  <c r="CV47" i="75"/>
  <c r="CP47" i="75"/>
  <c r="CH47" i="75"/>
  <c r="CB47" i="75"/>
  <c r="CA47" i="75"/>
  <c r="BX47" i="75"/>
  <c r="BR47" i="75"/>
  <c r="BG47" i="75"/>
  <c r="AY47" i="75"/>
  <c r="CP46" i="75"/>
  <c r="CQ46" i="75" s="1"/>
  <c r="CL46" i="75"/>
  <c r="CA46" i="75"/>
  <c r="BS46" i="75"/>
  <c r="BR46" i="75"/>
  <c r="BK46" i="75"/>
  <c r="BC46" i="75"/>
  <c r="AY46" i="75"/>
  <c r="DA45" i="75"/>
  <c r="CL45" i="75"/>
  <c r="CM45" i="75" s="1"/>
  <c r="CH45" i="75"/>
  <c r="CA45" i="75"/>
  <c r="CB45" i="75"/>
  <c r="BS45" i="75"/>
  <c r="BR45" i="75"/>
  <c r="BG45" i="75"/>
  <c r="AY45" i="75"/>
  <c r="CP44" i="75"/>
  <c r="CL44" i="75"/>
  <c r="CM44" i="75" s="1"/>
  <c r="CA44" i="75"/>
  <c r="BS44" i="75"/>
  <c r="BR44" i="75"/>
  <c r="BK44" i="75"/>
  <c r="BC44" i="75"/>
  <c r="AY44" i="75"/>
  <c r="CP43" i="75"/>
  <c r="CQ43" i="75" s="1"/>
  <c r="CH43" i="75"/>
  <c r="CI43" i="75" s="1"/>
  <c r="CB43" i="75"/>
  <c r="CA43" i="75"/>
  <c r="BX43" i="75"/>
  <c r="BR43" i="75"/>
  <c r="BG43" i="75"/>
  <c r="CP42" i="75"/>
  <c r="CL42" i="75"/>
  <c r="CA42" i="75"/>
  <c r="BS42" i="75"/>
  <c r="BR42" i="75"/>
  <c r="BK42" i="75"/>
  <c r="BC42" i="75"/>
  <c r="AY42" i="75"/>
  <c r="CL41" i="75"/>
  <c r="CH41" i="75"/>
  <c r="CI41" i="75" s="1"/>
  <c r="CA41" i="75"/>
  <c r="CB41" i="75"/>
  <c r="BR41" i="75"/>
  <c r="BG41" i="75"/>
  <c r="AY41" i="75"/>
  <c r="CP40" i="75"/>
  <c r="CL40" i="75"/>
  <c r="CH40" i="75"/>
  <c r="CA40" i="75"/>
  <c r="CC40" i="75" s="1"/>
  <c r="BR40" i="75"/>
  <c r="BS40" i="75"/>
  <c r="BK40" i="75"/>
  <c r="BC40" i="75"/>
  <c r="AY40" i="75"/>
  <c r="CP39" i="75"/>
  <c r="CL39" i="75"/>
  <c r="CH39" i="75"/>
  <c r="CB39" i="75"/>
  <c r="CA39" i="75"/>
  <c r="BX39" i="75"/>
  <c r="BR39" i="75"/>
  <c r="BG39" i="75"/>
  <c r="AY39" i="75"/>
  <c r="CP38" i="75"/>
  <c r="CL38" i="75"/>
  <c r="CA38" i="75"/>
  <c r="BS38" i="75"/>
  <c r="BR38" i="75"/>
  <c r="BK38" i="75"/>
  <c r="BC38" i="75"/>
  <c r="AY38" i="75"/>
  <c r="DK37" i="75"/>
  <c r="CP37" i="75"/>
  <c r="CL37" i="75"/>
  <c r="CH37" i="75"/>
  <c r="CI37" i="75" s="1"/>
  <c r="CB37" i="75"/>
  <c r="CA37" i="75"/>
  <c r="BX37" i="75"/>
  <c r="BS37" i="75"/>
  <c r="BR37" i="75"/>
  <c r="BG37" i="75"/>
  <c r="AY37" i="75"/>
  <c r="CV36" i="75"/>
  <c r="CP36" i="75"/>
  <c r="CL36" i="75"/>
  <c r="CH36" i="75"/>
  <c r="CA36" i="75"/>
  <c r="BS36" i="75"/>
  <c r="BR36" i="75"/>
  <c r="BK36" i="75"/>
  <c r="BC36" i="75"/>
  <c r="AY36" i="75"/>
  <c r="CP35" i="75"/>
  <c r="CH35" i="75"/>
  <c r="CB35" i="75"/>
  <c r="CA35" i="75"/>
  <c r="BX35" i="75"/>
  <c r="BR35" i="75"/>
  <c r="BG35" i="75"/>
  <c r="CV34" i="75"/>
  <c r="CP34" i="75"/>
  <c r="CQ34" i="75" s="1"/>
  <c r="CL34" i="75"/>
  <c r="CH34" i="75"/>
  <c r="CI34" i="75" s="1"/>
  <c r="CA34" i="75"/>
  <c r="BR34" i="75"/>
  <c r="BS34" i="75"/>
  <c r="BK34" i="75"/>
  <c r="BC34" i="75"/>
  <c r="DA33" i="75"/>
  <c r="CP33" i="75"/>
  <c r="CL33" i="75"/>
  <c r="CH33" i="75"/>
  <c r="CB33" i="75"/>
  <c r="CA33" i="75"/>
  <c r="BX33" i="75"/>
  <c r="BR33" i="75"/>
  <c r="BT33" i="75" s="1"/>
  <c r="BG33" i="75"/>
  <c r="AY33" i="75"/>
  <c r="CP32" i="75"/>
  <c r="CL32" i="75"/>
  <c r="CM32" i="75" s="1"/>
  <c r="CA32" i="75"/>
  <c r="CB32" i="75"/>
  <c r="BS32" i="75"/>
  <c r="BR32" i="75"/>
  <c r="BK32" i="75"/>
  <c r="BC32" i="75"/>
  <c r="AY32" i="75"/>
  <c r="CP31" i="75"/>
  <c r="CH31" i="75"/>
  <c r="CB31" i="75"/>
  <c r="CA31" i="75"/>
  <c r="BR31" i="75"/>
  <c r="BG31" i="75"/>
  <c r="AY31" i="75"/>
  <c r="CV30" i="75"/>
  <c r="CP30" i="75"/>
  <c r="CL30" i="75"/>
  <c r="CA30" i="75"/>
  <c r="BS30" i="75"/>
  <c r="BR30" i="75"/>
  <c r="BK30" i="75"/>
  <c r="BC30" i="75"/>
  <c r="AY30" i="75"/>
  <c r="CL29" i="75"/>
  <c r="CM29" i="75" s="1"/>
  <c r="CH29" i="75"/>
  <c r="CB29" i="75"/>
  <c r="CA29" i="75"/>
  <c r="BX29" i="75"/>
  <c r="BR29" i="75"/>
  <c r="BT29" i="75" s="1"/>
  <c r="BG29" i="75"/>
  <c r="AY29" i="75"/>
  <c r="CV28" i="75"/>
  <c r="CP28" i="75"/>
  <c r="CL28" i="75"/>
  <c r="CM28" i="75" s="1"/>
  <c r="CA28" i="75"/>
  <c r="BS28" i="75"/>
  <c r="BR28" i="75"/>
  <c r="BK28" i="75"/>
  <c r="BC28" i="75"/>
  <c r="AY28" i="75"/>
  <c r="CP27" i="75"/>
  <c r="CQ27" i="75" s="1"/>
  <c r="CH27" i="75"/>
  <c r="CA27" i="75"/>
  <c r="CB27" i="75"/>
  <c r="BR27" i="75"/>
  <c r="BG27" i="75"/>
  <c r="CP26" i="75"/>
  <c r="CQ26" i="75" s="1"/>
  <c r="CL26" i="75"/>
  <c r="CH26" i="75"/>
  <c r="CA26" i="75"/>
  <c r="CC26" i="75" s="1"/>
  <c r="BR26" i="75"/>
  <c r="BS26" i="75"/>
  <c r="BK26" i="75"/>
  <c r="BC26" i="75"/>
  <c r="AY26" i="75"/>
  <c r="DA25" i="75"/>
  <c r="CV25" i="75"/>
  <c r="CP25" i="75"/>
  <c r="CL25" i="75"/>
  <c r="CH25" i="75"/>
  <c r="CB25" i="75"/>
  <c r="CA25" i="75"/>
  <c r="BR25" i="75"/>
  <c r="BG25" i="75"/>
  <c r="AY25" i="75"/>
  <c r="CP24" i="75"/>
  <c r="CL24" i="75"/>
  <c r="CM24" i="75" s="1"/>
  <c r="CA24" i="75"/>
  <c r="BS24" i="75"/>
  <c r="BR24" i="75"/>
  <c r="BK24" i="75"/>
  <c r="BC24" i="75"/>
  <c r="AY24" i="75"/>
  <c r="CV23" i="75"/>
  <c r="CP23" i="75"/>
  <c r="CQ23" i="75" s="1"/>
  <c r="CL23" i="75"/>
  <c r="CH23" i="75"/>
  <c r="CB23" i="75"/>
  <c r="CA23" i="75"/>
  <c r="BX23" i="75"/>
  <c r="BR23" i="75"/>
  <c r="BK23" i="75"/>
  <c r="BG23" i="75"/>
  <c r="AY23" i="75"/>
  <c r="CP22" i="75"/>
  <c r="CQ22" i="75" s="1"/>
  <c r="CL22" i="75"/>
  <c r="CA22" i="75"/>
  <c r="BS22" i="75"/>
  <c r="BR22" i="75"/>
  <c r="BK22" i="75"/>
  <c r="BC22" i="75"/>
  <c r="AY22" i="75"/>
  <c r="CP21" i="75"/>
  <c r="CQ21" i="75" s="1"/>
  <c r="CL21" i="75"/>
  <c r="CH21" i="75"/>
  <c r="CB21" i="75"/>
  <c r="CA21" i="75"/>
  <c r="BX21" i="75"/>
  <c r="BR21" i="75"/>
  <c r="BG21" i="75"/>
  <c r="AY21" i="75"/>
  <c r="CP20" i="75"/>
  <c r="CL20" i="75"/>
  <c r="CA20" i="75"/>
  <c r="BS20" i="75"/>
  <c r="BR20" i="75"/>
  <c r="BO20" i="75"/>
  <c r="BK20" i="75"/>
  <c r="BC20" i="75"/>
  <c r="AY20" i="75"/>
  <c r="DA19" i="75"/>
  <c r="CP19" i="75"/>
  <c r="CH19" i="75"/>
  <c r="CA19" i="75"/>
  <c r="CB19" i="75"/>
  <c r="BX19" i="75"/>
  <c r="BR19" i="75"/>
  <c r="BG19" i="75"/>
  <c r="CP18" i="75"/>
  <c r="CQ18" i="75" s="1"/>
  <c r="CL18" i="75"/>
  <c r="CA18" i="75"/>
  <c r="BS18" i="75"/>
  <c r="BR18" i="75"/>
  <c r="BK18" i="75"/>
  <c r="BC18" i="75"/>
  <c r="DE17" i="75"/>
  <c r="CL17" i="75"/>
  <c r="CM17" i="75" s="1"/>
  <c r="CH17" i="75"/>
  <c r="CB17" i="75"/>
  <c r="CA17" i="75"/>
  <c r="BX17" i="75"/>
  <c r="BR17" i="75"/>
  <c r="BG17" i="75"/>
  <c r="AY17" i="75"/>
  <c r="DA16" i="75"/>
  <c r="CP16" i="75"/>
  <c r="CL16" i="75"/>
  <c r="CH16" i="75"/>
  <c r="CA16" i="75"/>
  <c r="BS16" i="75"/>
  <c r="BR16" i="75"/>
  <c r="BK16" i="75"/>
  <c r="BC16" i="75"/>
  <c r="AY16" i="75"/>
  <c r="CP15" i="75"/>
  <c r="CH15" i="75"/>
  <c r="CI15" i="75" s="1"/>
  <c r="CA15" i="75"/>
  <c r="CB15" i="75"/>
  <c r="BX15" i="75"/>
  <c r="BR15" i="75"/>
  <c r="BG15" i="75"/>
  <c r="AY15" i="75"/>
  <c r="CP14" i="75"/>
  <c r="CQ14" i="75" s="1"/>
  <c r="CL14" i="75"/>
  <c r="CA14" i="75"/>
  <c r="BS14" i="75"/>
  <c r="BR14" i="75"/>
  <c r="BK14" i="75"/>
  <c r="BC14" i="75"/>
  <c r="AY14" i="75"/>
  <c r="CL13" i="75"/>
  <c r="CH13" i="75"/>
  <c r="CB13" i="75"/>
  <c r="CA13" i="75"/>
  <c r="BX13" i="75"/>
  <c r="BR13" i="75"/>
  <c r="BG13" i="75"/>
  <c r="AY13" i="75"/>
  <c r="CP12" i="75"/>
  <c r="CL12" i="75"/>
  <c r="CM12" i="75" s="1"/>
  <c r="CA12" i="75"/>
  <c r="BS12" i="75"/>
  <c r="BR12" i="75"/>
  <c r="BK12" i="75"/>
  <c r="BC12" i="75"/>
  <c r="AY12" i="75"/>
  <c r="CP11" i="75"/>
  <c r="CH11" i="75"/>
  <c r="CB11" i="75"/>
  <c r="CA11" i="75"/>
  <c r="BX11" i="75"/>
  <c r="BS11" i="75"/>
  <c r="BR11" i="75"/>
  <c r="BG11" i="75"/>
  <c r="CP10" i="75"/>
  <c r="CL10" i="75"/>
  <c r="CA10" i="75"/>
  <c r="BS10" i="75"/>
  <c r="BR10" i="75"/>
  <c r="BO10" i="75"/>
  <c r="BK10" i="75"/>
  <c r="BC10" i="75"/>
  <c r="AY10" i="75"/>
  <c r="CV9" i="75"/>
  <c r="CL9" i="75"/>
  <c r="CM9" i="75" s="1"/>
  <c r="CH9" i="75"/>
  <c r="CI9" i="75" s="1"/>
  <c r="CB9" i="75"/>
  <c r="CA9" i="75"/>
  <c r="BX9" i="75"/>
  <c r="BR9" i="75"/>
  <c r="BG9" i="75"/>
  <c r="AY9" i="75"/>
  <c r="CP8" i="75"/>
  <c r="CL8" i="75"/>
  <c r="CM8" i="75" s="1"/>
  <c r="CH8" i="75"/>
  <c r="CA8" i="75"/>
  <c r="BS8" i="75"/>
  <c r="BR8" i="75"/>
  <c r="BK8" i="75"/>
  <c r="BC8" i="75"/>
  <c r="AY8" i="75"/>
  <c r="CP7" i="75"/>
  <c r="CH7" i="75"/>
  <c r="CB7" i="75"/>
  <c r="CA7" i="75"/>
  <c r="BX7" i="75"/>
  <c r="BR7" i="75"/>
  <c r="BG7" i="75"/>
  <c r="AY7" i="75"/>
  <c r="CP6" i="75"/>
  <c r="CL6" i="75"/>
  <c r="CM6" i="75" s="1"/>
  <c r="CA6" i="75"/>
  <c r="BS6" i="75"/>
  <c r="BR6" i="75"/>
  <c r="BK6" i="75"/>
  <c r="BG6" i="75"/>
  <c r="BC6" i="75"/>
  <c r="AY6" i="75"/>
  <c r="DA5" i="75"/>
  <c r="CL5" i="75"/>
  <c r="CH5" i="75"/>
  <c r="CI5" i="75" s="1"/>
  <c r="CB5" i="75"/>
  <c r="CA5" i="75"/>
  <c r="BX5" i="75"/>
  <c r="BR5" i="75"/>
  <c r="BG5" i="75"/>
  <c r="AY5" i="75"/>
  <c r="CP4" i="75"/>
  <c r="CL4" i="75"/>
  <c r="CM4" i="75" s="1"/>
  <c r="CB4" i="75"/>
  <c r="CA4" i="75"/>
  <c r="BS4" i="75"/>
  <c r="BR4" i="75"/>
  <c r="BK4" i="75"/>
  <c r="BC4" i="75"/>
  <c r="AY4" i="75"/>
  <c r="CP3" i="75"/>
  <c r="CQ3" i="75" s="1"/>
  <c r="CH3" i="75"/>
  <c r="CB3" i="75"/>
  <c r="CA3" i="75"/>
  <c r="BR3" i="75"/>
  <c r="BG3" i="75"/>
  <c r="BT161" i="75" l="1"/>
  <c r="CC162" i="75"/>
  <c r="BL66" i="75"/>
  <c r="BT125" i="75"/>
  <c r="BT47" i="75"/>
  <c r="CC44" i="75"/>
  <c r="CC108" i="75"/>
  <c r="CD108" i="75" s="1"/>
  <c r="CC72" i="75"/>
  <c r="CD72" i="75" s="1"/>
  <c r="BT55" i="75"/>
  <c r="CC188" i="75"/>
  <c r="BT81" i="75"/>
  <c r="BU81" i="75" s="1"/>
  <c r="BL184" i="75"/>
  <c r="BT65" i="75"/>
  <c r="BU65" i="75" s="1"/>
  <c r="BT95" i="75"/>
  <c r="CC12" i="75"/>
  <c r="BT141" i="75"/>
  <c r="BT99" i="75"/>
  <c r="BU99" i="75" s="1"/>
  <c r="CC38" i="75"/>
  <c r="BT17" i="75"/>
  <c r="BU17" i="75" s="1"/>
  <c r="CC158" i="75"/>
  <c r="BT165" i="75"/>
  <c r="CC66" i="75"/>
  <c r="BT85" i="75"/>
  <c r="BU85" i="75" s="1"/>
  <c r="CC120" i="75"/>
  <c r="CD120" i="75" s="1"/>
  <c r="CC22" i="75"/>
  <c r="BT181" i="75"/>
  <c r="CC134" i="75"/>
  <c r="CD134" i="75" s="1"/>
  <c r="BL127" i="75"/>
  <c r="CC116" i="75"/>
  <c r="CC73" i="75"/>
  <c r="BL123" i="75"/>
  <c r="BL190" i="75"/>
  <c r="BL132" i="75"/>
  <c r="BL181" i="75"/>
  <c r="BL129" i="75"/>
  <c r="BL168" i="75"/>
  <c r="BL176" i="75"/>
  <c r="BL112" i="75"/>
  <c r="BL156" i="75"/>
  <c r="BL161" i="75"/>
  <c r="BL54" i="75"/>
  <c r="BL56" i="75"/>
  <c r="BT121" i="75"/>
  <c r="BU121" i="75" s="1"/>
  <c r="BT128" i="75"/>
  <c r="BL62" i="75"/>
  <c r="BL117" i="75"/>
  <c r="BL34" i="75"/>
  <c r="BT44" i="75"/>
  <c r="BL124" i="75"/>
  <c r="BT170" i="75"/>
  <c r="BL106" i="75"/>
  <c r="CC141" i="75"/>
  <c r="BL144" i="75"/>
  <c r="BL55" i="75"/>
  <c r="BL65" i="75"/>
  <c r="BL74" i="75"/>
  <c r="BL78" i="75"/>
  <c r="BL93" i="75"/>
  <c r="BL114" i="75"/>
  <c r="BL152" i="75"/>
  <c r="BL165" i="75"/>
  <c r="BL192" i="75"/>
  <c r="BL4" i="75"/>
  <c r="BL8" i="75"/>
  <c r="BL12" i="75"/>
  <c r="BL48" i="75"/>
  <c r="BL92" i="75"/>
  <c r="BL96" i="75"/>
  <c r="BL136" i="75"/>
  <c r="BL187" i="75"/>
  <c r="BL36" i="75"/>
  <c r="BT116" i="75"/>
  <c r="BL20" i="75"/>
  <c r="BL90" i="75"/>
  <c r="BL140" i="75"/>
  <c r="BL151" i="75"/>
  <c r="BL167" i="75"/>
  <c r="CC187" i="75"/>
  <c r="BL130" i="75"/>
  <c r="BL179" i="75"/>
  <c r="BL18" i="75"/>
  <c r="BL40" i="75"/>
  <c r="BL79" i="75"/>
  <c r="BL104" i="75"/>
  <c r="BL164" i="75"/>
  <c r="CC87" i="75"/>
  <c r="CC145" i="75"/>
  <c r="CC192" i="75"/>
  <c r="CD192" i="75" s="1"/>
  <c r="BT39" i="75"/>
  <c r="BU39" i="75" s="1"/>
  <c r="BT160" i="75"/>
  <c r="BT184" i="75"/>
  <c r="BT123" i="75"/>
  <c r="BU123" i="75" s="1"/>
  <c r="BT167" i="75"/>
  <c r="BU167" i="75" s="1"/>
  <c r="CC41" i="75"/>
  <c r="BT147" i="75"/>
  <c r="BT23" i="75"/>
  <c r="BT6" i="75"/>
  <c r="CC8" i="75"/>
  <c r="BT60" i="75"/>
  <c r="BU60" i="75" s="1"/>
  <c r="BT90" i="75"/>
  <c r="CC140" i="75"/>
  <c r="CC45" i="75"/>
  <c r="CC166" i="75"/>
  <c r="CD166" i="75" s="1"/>
  <c r="BT179" i="75"/>
  <c r="BT187" i="75"/>
  <c r="BL64" i="75"/>
  <c r="BL72" i="75"/>
  <c r="BL95" i="75"/>
  <c r="BL98" i="75"/>
  <c r="BL109" i="75"/>
  <c r="BL122" i="75"/>
  <c r="BL185" i="75"/>
  <c r="BL21" i="75"/>
  <c r="BL27" i="75"/>
  <c r="BL43" i="75"/>
  <c r="BL73" i="75"/>
  <c r="BL110" i="75"/>
  <c r="BL113" i="75"/>
  <c r="BL116" i="75"/>
  <c r="BL119" i="75"/>
  <c r="BL128" i="75"/>
  <c r="BL139" i="75"/>
  <c r="BL142" i="75"/>
  <c r="BL157" i="75"/>
  <c r="BL174" i="75"/>
  <c r="BL10" i="75"/>
  <c r="BL14" i="75"/>
  <c r="BL24" i="75"/>
  <c r="BL44" i="75"/>
  <c r="BL46" i="75"/>
  <c r="BL70" i="75"/>
  <c r="BL77" i="75"/>
  <c r="BL81" i="75"/>
  <c r="BL118" i="75"/>
  <c r="BL146" i="75"/>
  <c r="BL159" i="75"/>
  <c r="BL178" i="75"/>
  <c r="BL186" i="75"/>
  <c r="BL5" i="75"/>
  <c r="BL11" i="75"/>
  <c r="BL33" i="75"/>
  <c r="BL49" i="75"/>
  <c r="BL60" i="75"/>
  <c r="BL69" i="75"/>
  <c r="BL88" i="75"/>
  <c r="BL103" i="75"/>
  <c r="BL131" i="75"/>
  <c r="BL145" i="75"/>
  <c r="BL149" i="75"/>
  <c r="BL171" i="75"/>
  <c r="BL177" i="75"/>
  <c r="BL180" i="75"/>
  <c r="BL189" i="75"/>
  <c r="BL17" i="75"/>
  <c r="BL6" i="75"/>
  <c r="BL42" i="75"/>
  <c r="BL68" i="75"/>
  <c r="BL7" i="75"/>
  <c r="BL23" i="75"/>
  <c r="BL29" i="75"/>
  <c r="BL45" i="75"/>
  <c r="BL61" i="75"/>
  <c r="BL82" i="75"/>
  <c r="BL85" i="75"/>
  <c r="BL89" i="75"/>
  <c r="BL97" i="75"/>
  <c r="BL108" i="75"/>
  <c r="BL111" i="75"/>
  <c r="BL120" i="75"/>
  <c r="BL134" i="75"/>
  <c r="BL155" i="75"/>
  <c r="BL162" i="75"/>
  <c r="BL183" i="75"/>
  <c r="BL28" i="75"/>
  <c r="BL32" i="75"/>
  <c r="BL86" i="75"/>
  <c r="BL172" i="75"/>
  <c r="BL173" i="75"/>
  <c r="BL13" i="75"/>
  <c r="BL35" i="75"/>
  <c r="BL51" i="75"/>
  <c r="BL57" i="75"/>
  <c r="BL71" i="75"/>
  <c r="BL75" i="75"/>
  <c r="BL101" i="75"/>
  <c r="BL115" i="75"/>
  <c r="BL137" i="75"/>
  <c r="BL143" i="75"/>
  <c r="BL147" i="75"/>
  <c r="BL175" i="75"/>
  <c r="BL30" i="75"/>
  <c r="BL76" i="75"/>
  <c r="BL154" i="75"/>
  <c r="BL19" i="75"/>
  <c r="BL25" i="75"/>
  <c r="BL41" i="75"/>
  <c r="BL83" i="75"/>
  <c r="BL94" i="75"/>
  <c r="BL150" i="75"/>
  <c r="BL163" i="75"/>
  <c r="BL169" i="75"/>
  <c r="BL107" i="75"/>
  <c r="BL22" i="75"/>
  <c r="BL50" i="75"/>
  <c r="BL52" i="75"/>
  <c r="BL58" i="75"/>
  <c r="BL100" i="75"/>
  <c r="BL158" i="75"/>
  <c r="BL3" i="75"/>
  <c r="BL9" i="75"/>
  <c r="BL31" i="75"/>
  <c r="BL47" i="75"/>
  <c r="BL67" i="75"/>
  <c r="BL80" i="75"/>
  <c r="BL87" i="75"/>
  <c r="BL99" i="75"/>
  <c r="BL105" i="75"/>
  <c r="BL135" i="75"/>
  <c r="BL138" i="75"/>
  <c r="BL141" i="75"/>
  <c r="BL153" i="75"/>
  <c r="BL160" i="75"/>
  <c r="BL166" i="75"/>
  <c r="BL188" i="75"/>
  <c r="BL193" i="75"/>
  <c r="BL39" i="75"/>
  <c r="BL16" i="75"/>
  <c r="BL26" i="75"/>
  <c r="BL38" i="75"/>
  <c r="BL126" i="75"/>
  <c r="BL15" i="75"/>
  <c r="BL37" i="75"/>
  <c r="BL53" i="75"/>
  <c r="BL59" i="75"/>
  <c r="BL63" i="75"/>
  <c r="BL84" i="75"/>
  <c r="BL91" i="75"/>
  <c r="BL102" i="75"/>
  <c r="BL121" i="75"/>
  <c r="BL125" i="75"/>
  <c r="BL133" i="75"/>
  <c r="BL148" i="75"/>
  <c r="BL170" i="75"/>
  <c r="BL182" i="75"/>
  <c r="BL191" i="75"/>
  <c r="BT78" i="75"/>
  <c r="BT102" i="75"/>
  <c r="BU102" i="75" s="1"/>
  <c r="BT139" i="75"/>
  <c r="CC11" i="75"/>
  <c r="CD11" i="75" s="1"/>
  <c r="BT36" i="75"/>
  <c r="BU36" i="75" s="1"/>
  <c r="CC51" i="75"/>
  <c r="CD51" i="75" s="1"/>
  <c r="BT64" i="75"/>
  <c r="CC48" i="75"/>
  <c r="CD48" i="75" s="1"/>
  <c r="BT26" i="75"/>
  <c r="BU26" i="75" s="1"/>
  <c r="BT25" i="75"/>
  <c r="BU25" i="75" s="1"/>
  <c r="CC79" i="75"/>
  <c r="CC93" i="75"/>
  <c r="CD93" i="75" s="1"/>
  <c r="CC103" i="75"/>
  <c r="CC115" i="75"/>
  <c r="CC127" i="75"/>
  <c r="CC165" i="75"/>
  <c r="CD165" i="75" s="1"/>
  <c r="BT166" i="75"/>
  <c r="BT61" i="75"/>
  <c r="BU61" i="75" s="1"/>
  <c r="DK127" i="75"/>
  <c r="CC77" i="75"/>
  <c r="CC169" i="75"/>
  <c r="CC125" i="75"/>
  <c r="CC4" i="75"/>
  <c r="CD4" i="75" s="1"/>
  <c r="CC64" i="75"/>
  <c r="BT27" i="75"/>
  <c r="BU27" i="75" s="1"/>
  <c r="BT86" i="75"/>
  <c r="BT11" i="75"/>
  <c r="BU11" i="75" s="1"/>
  <c r="BT37" i="75"/>
  <c r="BT58" i="75"/>
  <c r="BT63" i="75"/>
  <c r="BU63" i="75" s="1"/>
  <c r="BT80" i="75"/>
  <c r="BT100" i="75"/>
  <c r="BT130" i="75"/>
  <c r="BT168" i="75"/>
  <c r="BT18" i="75"/>
  <c r="BT20" i="75"/>
  <c r="BU20" i="75" s="1"/>
  <c r="BT48" i="75"/>
  <c r="BT106" i="75"/>
  <c r="BU106" i="75" s="1"/>
  <c r="BT132" i="75"/>
  <c r="BT4" i="75"/>
  <c r="BT76" i="75"/>
  <c r="BT96" i="75"/>
  <c r="CV119" i="75"/>
  <c r="DB119" i="75" s="1"/>
  <c r="CV151" i="75"/>
  <c r="DK91" i="75"/>
  <c r="BO4" i="75"/>
  <c r="BO6" i="75"/>
  <c r="BU6" i="75" s="1"/>
  <c r="BO8" i="75"/>
  <c r="BO12" i="75"/>
  <c r="BO14" i="75"/>
  <c r="BO16" i="75"/>
  <c r="BO18" i="75"/>
  <c r="BO24" i="75"/>
  <c r="BO28" i="75"/>
  <c r="BO32" i="75"/>
  <c r="BO34" i="75"/>
  <c r="CV180" i="75"/>
  <c r="CV188" i="75"/>
  <c r="DB188" i="75" s="1"/>
  <c r="BO38" i="75"/>
  <c r="BO46" i="75"/>
  <c r="BO48" i="75"/>
  <c r="BO52" i="75"/>
  <c r="BO54" i="75"/>
  <c r="BO58" i="75"/>
  <c r="BO64" i="75"/>
  <c r="BO68" i="75"/>
  <c r="BO74" i="75"/>
  <c r="BO76" i="75"/>
  <c r="BO82" i="75"/>
  <c r="BO86" i="75"/>
  <c r="BO94" i="75"/>
  <c r="BO100" i="75"/>
  <c r="BO128" i="75"/>
  <c r="BO162" i="75"/>
  <c r="BO180" i="75"/>
  <c r="BX91" i="75"/>
  <c r="BX113" i="75"/>
  <c r="BX137" i="75"/>
  <c r="BX141" i="75"/>
  <c r="BX145" i="75"/>
  <c r="BX149" i="75"/>
  <c r="BX151" i="75"/>
  <c r="BX153" i="75"/>
  <c r="BX183" i="75"/>
  <c r="BX185" i="75"/>
  <c r="BX189" i="75"/>
  <c r="CI27" i="75"/>
  <c r="CM18" i="75"/>
  <c r="CM182" i="75"/>
  <c r="CI155" i="75"/>
  <c r="CM3" i="75"/>
  <c r="CM19" i="75"/>
  <c r="CM27" i="75"/>
  <c r="CM35" i="75"/>
  <c r="CQ45" i="75"/>
  <c r="CM67" i="75"/>
  <c r="CQ77" i="75"/>
  <c r="CM79" i="75"/>
  <c r="CM83" i="75"/>
  <c r="CQ85" i="75"/>
  <c r="CQ89" i="75"/>
  <c r="CM91" i="75"/>
  <c r="CM103" i="75"/>
  <c r="CM107" i="75"/>
  <c r="CQ113" i="75"/>
  <c r="CQ125" i="75"/>
  <c r="CM127" i="75"/>
  <c r="CQ129" i="75"/>
  <c r="CQ133" i="75"/>
  <c r="CM135" i="75"/>
  <c r="CQ149" i="75"/>
  <c r="CM151" i="75"/>
  <c r="CQ157" i="75"/>
  <c r="CQ161" i="75"/>
  <c r="CM171" i="75"/>
  <c r="CM179" i="75"/>
  <c r="CM183" i="75"/>
  <c r="CQ185" i="75"/>
  <c r="CM187" i="75"/>
  <c r="CM191" i="75"/>
  <c r="CV12" i="75"/>
  <c r="CV31" i="75"/>
  <c r="CV68" i="75"/>
  <c r="CV100" i="75"/>
  <c r="CV108" i="75"/>
  <c r="CV124" i="75"/>
  <c r="CV148" i="75"/>
  <c r="CV172" i="75"/>
  <c r="CQ116" i="75"/>
  <c r="BO109" i="75"/>
  <c r="BU109" i="75" s="1"/>
  <c r="BO115" i="75"/>
  <c r="BU115" i="75" s="1"/>
  <c r="BO135" i="75"/>
  <c r="BO143" i="75"/>
  <c r="BO161" i="75"/>
  <c r="BU161" i="75" s="1"/>
  <c r="BO179" i="75"/>
  <c r="BO193" i="75"/>
  <c r="BX122" i="75"/>
  <c r="BX132" i="75"/>
  <c r="BX138" i="75"/>
  <c r="BX140" i="75"/>
  <c r="BX146" i="75"/>
  <c r="BX162" i="75"/>
  <c r="CD162" i="75" s="1"/>
  <c r="BX164" i="75"/>
  <c r="BX184" i="75"/>
  <c r="CM118" i="75"/>
  <c r="CQ128" i="75"/>
  <c r="CQ136" i="75"/>
  <c r="CM142" i="75"/>
  <c r="CM150" i="75"/>
  <c r="CM82" i="75"/>
  <c r="CM138" i="75"/>
  <c r="CQ48" i="75"/>
  <c r="BT113" i="75"/>
  <c r="BU113" i="75" s="1"/>
  <c r="CC96" i="75"/>
  <c r="CQ12" i="75"/>
  <c r="CQ192" i="75"/>
  <c r="CM14" i="75"/>
  <c r="CM54" i="75"/>
  <c r="CM62" i="75"/>
  <c r="CQ88" i="75"/>
  <c r="CQ92" i="75"/>
  <c r="CI115" i="75"/>
  <c r="CM178" i="75"/>
  <c r="CM186" i="75"/>
  <c r="CQ64" i="75"/>
  <c r="CM26" i="75"/>
  <c r="BU29" i="75"/>
  <c r="CQ8" i="75"/>
  <c r="CQ16" i="75"/>
  <c r="BU55" i="75"/>
  <c r="CQ96" i="75"/>
  <c r="CQ160" i="75"/>
  <c r="CQ32" i="75"/>
  <c r="CM98" i="75"/>
  <c r="CM110" i="75"/>
  <c r="CM158" i="75"/>
  <c r="CM74" i="75"/>
  <c r="CM174" i="75"/>
  <c r="CM30" i="75"/>
  <c r="CQ4" i="75"/>
  <c r="CQ24" i="75"/>
  <c r="CM38" i="75"/>
  <c r="CQ60" i="75"/>
  <c r="CM66" i="75"/>
  <c r="BX190" i="75"/>
  <c r="CM190" i="75"/>
  <c r="CV74" i="75"/>
  <c r="CV114" i="75"/>
  <c r="CV122" i="75"/>
  <c r="CV154" i="75"/>
  <c r="CV170" i="75"/>
  <c r="CV178" i="75"/>
  <c r="BO84" i="75"/>
  <c r="BO90" i="75"/>
  <c r="BO120" i="75"/>
  <c r="BO122" i="75"/>
  <c r="BO130" i="75"/>
  <c r="BO132" i="75"/>
  <c r="BO136" i="75"/>
  <c r="BO150" i="75"/>
  <c r="BO152" i="75"/>
  <c r="BO154" i="75"/>
  <c r="BO158" i="75"/>
  <c r="BO160" i="75"/>
  <c r="BO166" i="75"/>
  <c r="BO170" i="75"/>
  <c r="BO172" i="75"/>
  <c r="BO176" i="75"/>
  <c r="BO184" i="75"/>
  <c r="BO186" i="75"/>
  <c r="BO188" i="75"/>
  <c r="BO190" i="75"/>
  <c r="BO192" i="75"/>
  <c r="CQ56" i="75"/>
  <c r="DK107" i="75"/>
  <c r="BT180" i="75"/>
  <c r="CI6" i="75"/>
  <c r="CI10" i="75"/>
  <c r="CI18" i="75"/>
  <c r="CI42" i="75"/>
  <c r="CI58" i="75"/>
  <c r="CI66" i="75"/>
  <c r="CI74" i="75"/>
  <c r="CI86" i="75"/>
  <c r="CI102" i="75"/>
  <c r="CI8" i="75"/>
  <c r="CI16" i="75"/>
  <c r="CI64" i="75"/>
  <c r="CI7" i="75"/>
  <c r="CI88" i="75"/>
  <c r="CI100" i="75"/>
  <c r="CI116" i="75"/>
  <c r="CI124" i="75"/>
  <c r="CI132" i="75"/>
  <c r="CI144" i="75"/>
  <c r="CI168" i="75"/>
  <c r="CI67" i="75"/>
  <c r="CI87" i="75"/>
  <c r="CI179" i="75"/>
  <c r="CI147" i="75"/>
  <c r="CI23" i="75"/>
  <c r="CI95" i="75"/>
  <c r="CI12" i="75"/>
  <c r="CI24" i="75"/>
  <c r="CI44" i="75"/>
  <c r="CI48" i="75"/>
  <c r="CI52" i="75"/>
  <c r="CI103" i="75"/>
  <c r="CI175" i="75"/>
  <c r="CI183" i="75"/>
  <c r="CI191" i="75"/>
  <c r="CI31" i="75"/>
  <c r="CI75" i="75"/>
  <c r="CI123" i="75"/>
  <c r="CI131" i="75"/>
  <c r="CI171" i="75"/>
  <c r="CI3" i="75"/>
  <c r="DB5" i="75"/>
  <c r="CC9" i="75"/>
  <c r="CD9" i="75" s="1"/>
  <c r="BT68" i="75"/>
  <c r="BT155" i="75"/>
  <c r="CC69" i="75"/>
  <c r="BT152" i="75"/>
  <c r="DK154" i="75"/>
  <c r="DK170" i="75"/>
  <c r="BT21" i="75"/>
  <c r="BU21" i="75" s="1"/>
  <c r="BT32" i="75"/>
  <c r="BT34" i="75"/>
  <c r="CC54" i="75"/>
  <c r="CD54" i="75" s="1"/>
  <c r="BT71" i="75"/>
  <c r="BU71" i="75" s="1"/>
  <c r="BT79" i="75"/>
  <c r="BU79" i="75" s="1"/>
  <c r="BT111" i="75"/>
  <c r="BU111" i="75" s="1"/>
  <c r="BT127" i="75"/>
  <c r="BT145" i="75"/>
  <c r="BT153" i="75"/>
  <c r="BU153" i="75" s="1"/>
  <c r="BT159" i="75"/>
  <c r="BT171" i="75"/>
  <c r="BT175" i="75"/>
  <c r="BU175" i="75" s="1"/>
  <c r="BT185" i="75"/>
  <c r="BU185" i="75" s="1"/>
  <c r="BT193" i="75"/>
  <c r="CC154" i="75"/>
  <c r="CC190" i="75"/>
  <c r="BT10" i="75"/>
  <c r="BU10" i="75" s="1"/>
  <c r="BT24" i="75"/>
  <c r="BT40" i="75"/>
  <c r="BT84" i="75"/>
  <c r="CC164" i="75"/>
  <c r="BT9" i="75"/>
  <c r="BT22" i="75"/>
  <c r="BT28" i="75"/>
  <c r="BT38" i="75"/>
  <c r="BT41" i="75"/>
  <c r="BU41" i="75" s="1"/>
  <c r="CC56" i="75"/>
  <c r="BT82" i="75"/>
  <c r="DB110" i="75"/>
  <c r="CC119" i="75"/>
  <c r="CD119" i="75" s="1"/>
  <c r="BT3" i="75"/>
  <c r="BU3" i="75" s="1"/>
  <c r="BT7" i="75"/>
  <c r="CC10" i="75"/>
  <c r="CD10" i="75" s="1"/>
  <c r="BT15" i="75"/>
  <c r="BU15" i="75" s="1"/>
  <c r="CC30" i="75"/>
  <c r="BT54" i="75"/>
  <c r="BT74" i="75"/>
  <c r="BT146" i="75"/>
  <c r="CC31" i="75"/>
  <c r="BT42" i="75"/>
  <c r="BT52" i="75"/>
  <c r="BT62" i="75"/>
  <c r="CC78" i="75"/>
  <c r="CD78" i="75" s="1"/>
  <c r="CC82" i="75"/>
  <c r="BT98" i="75"/>
  <c r="BU98" i="75" s="1"/>
  <c r="BT104" i="75"/>
  <c r="CC112" i="75"/>
  <c r="CD112" i="75" s="1"/>
  <c r="DB99" i="75"/>
  <c r="BT108" i="75"/>
  <c r="BU108" i="75" s="1"/>
  <c r="CC111" i="75"/>
  <c r="CD111" i="75" s="1"/>
  <c r="BT162" i="75"/>
  <c r="CM180" i="75"/>
  <c r="BT150" i="75"/>
  <c r="BO127" i="75"/>
  <c r="BO139" i="75"/>
  <c r="BO159" i="75"/>
  <c r="BO165" i="75"/>
  <c r="BO169" i="75"/>
  <c r="BO171" i="75"/>
  <c r="BO187" i="75"/>
  <c r="BO191" i="75"/>
  <c r="CM147" i="75"/>
  <c r="CI152" i="75"/>
  <c r="CC157" i="75"/>
  <c r="BT158" i="75"/>
  <c r="CC159" i="75"/>
  <c r="CC161" i="75"/>
  <c r="CD161" i="75" s="1"/>
  <c r="BT118" i="75"/>
  <c r="BU118" i="75" s="1"/>
  <c r="BT126" i="75"/>
  <c r="CC147" i="75"/>
  <c r="BT148" i="75"/>
  <c r="BT154" i="75"/>
  <c r="CC155" i="75"/>
  <c r="CI160" i="75"/>
  <c r="CM164" i="75"/>
  <c r="CQ173" i="75"/>
  <c r="BT176" i="75"/>
  <c r="CC7" i="75"/>
  <c r="CD7" i="75" s="1"/>
  <c r="CI4" i="75"/>
  <c r="BT8" i="75"/>
  <c r="DE7" i="75"/>
  <c r="CC3" i="75"/>
  <c r="CV3" i="75"/>
  <c r="CC5" i="75"/>
  <c r="CD5" i="75" s="1"/>
  <c r="CQ6" i="75"/>
  <c r="BO7" i="75"/>
  <c r="DA7" i="75"/>
  <c r="CQ9" i="75"/>
  <c r="CV10" i="75"/>
  <c r="DE12" i="75"/>
  <c r="CQ15" i="75"/>
  <c r="CQ19" i="75"/>
  <c r="CI22" i="75"/>
  <c r="CC24" i="75"/>
  <c r="CD24" i="75" s="1"/>
  <c r="CV41" i="75"/>
  <c r="BT49" i="75"/>
  <c r="BU49" i="75" s="1"/>
  <c r="DE32" i="75"/>
  <c r="DA32" i="75"/>
  <c r="CQ10" i="75"/>
  <c r="CM11" i="75"/>
  <c r="DE11" i="75"/>
  <c r="CC32" i="75"/>
  <c r="CV4" i="75"/>
  <c r="DE8" i="75"/>
  <c r="CI14" i="75"/>
  <c r="DE4" i="75"/>
  <c r="DE3" i="75"/>
  <c r="DA4" i="75"/>
  <c r="CM5" i="75"/>
  <c r="CV6" i="75"/>
  <c r="CV7" i="75"/>
  <c r="DK7" i="75"/>
  <c r="BX8" i="75"/>
  <c r="CV11" i="75"/>
  <c r="DK17" i="75"/>
  <c r="DL17" i="75" s="1"/>
  <c r="DE20" i="75"/>
  <c r="DA22" i="75"/>
  <c r="CI28" i="75"/>
  <c r="BT31" i="75"/>
  <c r="BU31" i="75" s="1"/>
  <c r="BX3" i="75"/>
  <c r="CC6" i="75"/>
  <c r="CD6" i="75" s="1"/>
  <c r="DA8" i="75"/>
  <c r="CQ11" i="75"/>
  <c r="BT13" i="75"/>
  <c r="BU13" i="75" s="1"/>
  <c r="CC17" i="75"/>
  <c r="CD17" i="75" s="1"/>
  <c r="CM20" i="75"/>
  <c r="DA24" i="75"/>
  <c r="BX25" i="75"/>
  <c r="CM34" i="75"/>
  <c r="DA144" i="75"/>
  <c r="DE144" i="75"/>
  <c r="DE5" i="75"/>
  <c r="DA6" i="75"/>
  <c r="BT19" i="75"/>
  <c r="BU19" i="75" s="1"/>
  <c r="DA28" i="75"/>
  <c r="DB28" i="75" s="1"/>
  <c r="BX36" i="75"/>
  <c r="CQ44" i="75"/>
  <c r="BT45" i="75"/>
  <c r="BU45" i="75" s="1"/>
  <c r="CI45" i="75"/>
  <c r="CI49" i="75"/>
  <c r="CV49" i="75"/>
  <c r="CC50" i="75"/>
  <c r="CD50" i="75" s="1"/>
  <c r="BT51" i="75"/>
  <c r="BT57" i="75"/>
  <c r="CQ58" i="75"/>
  <c r="DA58" i="75"/>
  <c r="BX59" i="75"/>
  <c r="CV62" i="75"/>
  <c r="CM68" i="75"/>
  <c r="BO9" i="75"/>
  <c r="BT12" i="75"/>
  <c r="CI13" i="75"/>
  <c r="CQ13" i="75"/>
  <c r="BX20" i="75"/>
  <c r="BX22" i="75"/>
  <c r="CD22" i="75" s="1"/>
  <c r="BO23" i="75"/>
  <c r="CM23" i="75"/>
  <c r="CC25" i="75"/>
  <c r="CV26" i="75"/>
  <c r="BO30" i="75"/>
  <c r="CQ36" i="75"/>
  <c r="DE37" i="75"/>
  <c r="DL37" i="75" s="1"/>
  <c r="CI38" i="75"/>
  <c r="CQ41" i="75"/>
  <c r="BT43" i="75"/>
  <c r="DA43" i="75"/>
  <c r="DE43" i="75"/>
  <c r="BU47" i="75"/>
  <c r="CC52" i="75"/>
  <c r="CQ54" i="75"/>
  <c r="BO56" i="75"/>
  <c r="DE56" i="75"/>
  <c r="BX58" i="75"/>
  <c r="BT67" i="75"/>
  <c r="BU67" i="75" s="1"/>
  <c r="BX77" i="75"/>
  <c r="CC20" i="75"/>
  <c r="CV20" i="75"/>
  <c r="DA21" i="75"/>
  <c r="DB21" i="75" s="1"/>
  <c r="CQ25" i="75"/>
  <c r="DA34" i="75"/>
  <c r="DB34" i="75" s="1"/>
  <c r="CM46" i="75"/>
  <c r="DE52" i="75"/>
  <c r="DA52" i="75"/>
  <c r="CM10" i="75"/>
  <c r="DE13" i="75"/>
  <c r="BX14" i="75"/>
  <c r="CV15" i="75"/>
  <c r="CC16" i="75"/>
  <c r="CD16" i="75" s="1"/>
  <c r="DA17" i="75"/>
  <c r="BX18" i="75"/>
  <c r="DA20" i="75"/>
  <c r="CI21" i="75"/>
  <c r="BO22" i="75"/>
  <c r="CM22" i="75"/>
  <c r="CV24" i="75"/>
  <c r="BX27" i="75"/>
  <c r="CC29" i="75"/>
  <c r="CD29" i="75" s="1"/>
  <c r="BX31" i="75"/>
  <c r="CI36" i="75"/>
  <c r="DE36" i="75"/>
  <c r="CI39" i="75"/>
  <c r="CM41" i="75"/>
  <c r="CV46" i="75"/>
  <c r="BT50" i="75"/>
  <c r="BU50" i="75" s="1"/>
  <c r="CQ50" i="75"/>
  <c r="DE53" i="75"/>
  <c r="BX55" i="75"/>
  <c r="CV55" i="75"/>
  <c r="CC65" i="75"/>
  <c r="BX69" i="75"/>
  <c r="BT16" i="75"/>
  <c r="DE16" i="75"/>
  <c r="DA18" i="75"/>
  <c r="CC28" i="75"/>
  <c r="CD28" i="75" s="1"/>
  <c r="DE28" i="75"/>
  <c r="CI30" i="75"/>
  <c r="CC33" i="75"/>
  <c r="CD33" i="75" s="1"/>
  <c r="DE33" i="75"/>
  <c r="CQ35" i="75"/>
  <c r="BX42" i="75"/>
  <c r="CM42" i="75"/>
  <c r="CQ42" i="75"/>
  <c r="DA42" i="75"/>
  <c r="CC46" i="75"/>
  <c r="CD46" i="75" s="1"/>
  <c r="CM47" i="75"/>
  <c r="BO51" i="75"/>
  <c r="CQ52" i="75"/>
  <c r="CC57" i="75"/>
  <c r="CD57" i="75" s="1"/>
  <c r="BT59" i="75"/>
  <c r="CV87" i="75"/>
  <c r="DA9" i="75"/>
  <c r="DB9" i="75" s="1"/>
  <c r="BX12" i="75"/>
  <c r="CC14" i="75"/>
  <c r="CM15" i="75"/>
  <c r="DE15" i="75"/>
  <c r="CV17" i="75"/>
  <c r="CC18" i="75"/>
  <c r="CQ20" i="75"/>
  <c r="CM21" i="75"/>
  <c r="CI26" i="75"/>
  <c r="BT30" i="75"/>
  <c r="BX32" i="75"/>
  <c r="DE47" i="75"/>
  <c r="DE69" i="75"/>
  <c r="CQ105" i="75"/>
  <c r="CC118" i="75"/>
  <c r="CI33" i="75"/>
  <c r="DA35" i="75"/>
  <c r="DB35" i="75" s="1"/>
  <c r="CV37" i="75"/>
  <c r="CQ38" i="75"/>
  <c r="DA38" i="75"/>
  <c r="CQ39" i="75"/>
  <c r="CV39" i="75"/>
  <c r="BO42" i="75"/>
  <c r="CC42" i="75"/>
  <c r="BX44" i="75"/>
  <c r="CD44" i="75" s="1"/>
  <c r="DA44" i="75"/>
  <c r="CV45" i="75"/>
  <c r="DA48" i="75"/>
  <c r="DB48" i="75" s="1"/>
  <c r="BX49" i="75"/>
  <c r="CM50" i="75"/>
  <c r="CI51" i="75"/>
  <c r="DA51" i="75"/>
  <c r="CI54" i="75"/>
  <c r="CQ61" i="75"/>
  <c r="CQ63" i="75"/>
  <c r="DA63" i="75"/>
  <c r="DE63" i="75"/>
  <c r="DL63" i="75" s="1"/>
  <c r="CC67" i="75"/>
  <c r="CD67" i="75" s="1"/>
  <c r="DE75" i="75"/>
  <c r="CI78" i="75"/>
  <c r="DE48" i="75"/>
  <c r="CC53" i="75"/>
  <c r="CD53" i="75" s="1"/>
  <c r="DE57" i="75"/>
  <c r="DA98" i="75"/>
  <c r="CD114" i="75"/>
  <c r="DA27" i="75"/>
  <c r="DB27" i="75" s="1"/>
  <c r="CV29" i="75"/>
  <c r="BX30" i="75"/>
  <c r="CQ30" i="75"/>
  <c r="DE30" i="75"/>
  <c r="CM31" i="75"/>
  <c r="BX34" i="75"/>
  <c r="BO37" i="75"/>
  <c r="BX38" i="75"/>
  <c r="DE39" i="75"/>
  <c r="BX40" i="75"/>
  <c r="CD40" i="75" s="1"/>
  <c r="CV40" i="75"/>
  <c r="DA41" i="75"/>
  <c r="CV42" i="75"/>
  <c r="CC43" i="75"/>
  <c r="CD43" i="75" s="1"/>
  <c r="CV43" i="75"/>
  <c r="BX45" i="75"/>
  <c r="CQ47" i="75"/>
  <c r="DA47" i="75"/>
  <c r="DB47" i="75" s="1"/>
  <c r="BX52" i="75"/>
  <c r="CM52" i="75"/>
  <c r="CV58" i="75"/>
  <c r="CM60" i="75"/>
  <c r="CI63" i="75"/>
  <c r="CV65" i="75"/>
  <c r="DB65" i="75" s="1"/>
  <c r="BO66" i="75"/>
  <c r="DE68" i="75"/>
  <c r="BT77" i="75"/>
  <c r="CI79" i="75"/>
  <c r="CQ98" i="75"/>
  <c r="DA30" i="75"/>
  <c r="DB30" i="75" s="1"/>
  <c r="DE31" i="75"/>
  <c r="CI32" i="75"/>
  <c r="DE34" i="75"/>
  <c r="BT35" i="75"/>
  <c r="BU35" i="75" s="1"/>
  <c r="CC36" i="75"/>
  <c r="CQ37" i="75"/>
  <c r="BX41" i="75"/>
  <c r="BO44" i="75"/>
  <c r="CV44" i="75"/>
  <c r="DE45" i="75"/>
  <c r="BT46" i="75"/>
  <c r="CI46" i="75"/>
  <c r="CV51" i="75"/>
  <c r="BX56" i="75"/>
  <c r="CV56" i="75"/>
  <c r="CM57" i="75"/>
  <c r="CC59" i="75"/>
  <c r="CM63" i="75"/>
  <c r="BX64" i="75"/>
  <c r="CD64" i="75" s="1"/>
  <c r="DE66" i="75"/>
  <c r="CI71" i="75"/>
  <c r="BT72" i="75"/>
  <c r="BU72" i="75" s="1"/>
  <c r="DA76" i="75"/>
  <c r="DB76" i="75" s="1"/>
  <c r="CC60" i="75"/>
  <c r="DE60" i="75"/>
  <c r="DA61" i="75"/>
  <c r="DB61" i="75" s="1"/>
  <c r="CV64" i="75"/>
  <c r="CQ65" i="75"/>
  <c r="CQ73" i="75"/>
  <c r="BO77" i="75"/>
  <c r="CV77" i="75"/>
  <c r="CQ82" i="75"/>
  <c r="DA83" i="75"/>
  <c r="BT88" i="75"/>
  <c r="DK90" i="75"/>
  <c r="CV92" i="75"/>
  <c r="DK99" i="75"/>
  <c r="CV103" i="75"/>
  <c r="DE112" i="75"/>
  <c r="DA112" i="75"/>
  <c r="CC62" i="75"/>
  <c r="CD62" i="75" s="1"/>
  <c r="CM69" i="75"/>
  <c r="CC70" i="75"/>
  <c r="CD70" i="75" s="1"/>
  <c r="CI72" i="75"/>
  <c r="CI73" i="75"/>
  <c r="DA74" i="75"/>
  <c r="BX75" i="75"/>
  <c r="CQ76" i="75"/>
  <c r="CC80" i="75"/>
  <c r="CD80" i="75" s="1"/>
  <c r="CQ80" i="75"/>
  <c r="DE86" i="75"/>
  <c r="DA86" i="75"/>
  <c r="BT93" i="75"/>
  <c r="BU93" i="75" s="1"/>
  <c r="CQ99" i="75"/>
  <c r="CQ117" i="75"/>
  <c r="DE123" i="75"/>
  <c r="DA123" i="75"/>
  <c r="CI56" i="75"/>
  <c r="BO57" i="75"/>
  <c r="DA59" i="75"/>
  <c r="DA60" i="75"/>
  <c r="CI61" i="75"/>
  <c r="DA62" i="75"/>
  <c r="CM64" i="75"/>
  <c r="BX66" i="75"/>
  <c r="CD66" i="75" s="1"/>
  <c r="CQ71" i="75"/>
  <c r="CV71" i="75"/>
  <c r="DA75" i="75"/>
  <c r="DB75" i="75" s="1"/>
  <c r="CI80" i="75"/>
  <c r="CV82" i="75"/>
  <c r="DB82" i="75" s="1"/>
  <c r="BO83" i="75"/>
  <c r="CI84" i="75"/>
  <c r="CI85" i="75"/>
  <c r="CC89" i="75"/>
  <c r="CD89" i="75" s="1"/>
  <c r="DE92" i="75"/>
  <c r="CI94" i="75"/>
  <c r="CM95" i="75"/>
  <c r="CI68" i="75"/>
  <c r="CQ68" i="75"/>
  <c r="BO69" i="75"/>
  <c r="DK69" i="75"/>
  <c r="CV70" i="75"/>
  <c r="CM71" i="75"/>
  <c r="BX73" i="75"/>
  <c r="CD73" i="75" s="1"/>
  <c r="CM76" i="75"/>
  <c r="CQ79" i="75"/>
  <c r="CC81" i="75"/>
  <c r="CI82" i="75"/>
  <c r="CV83" i="75"/>
  <c r="CM86" i="75"/>
  <c r="BT89" i="75"/>
  <c r="DA89" i="75"/>
  <c r="CM90" i="75"/>
  <c r="BO91" i="75"/>
  <c r="BX95" i="75"/>
  <c r="CC98" i="75"/>
  <c r="CD98" i="75" s="1"/>
  <c r="CQ100" i="75"/>
  <c r="DE100" i="75"/>
  <c r="CV106" i="75"/>
  <c r="DA120" i="75"/>
  <c r="DE120" i="75"/>
  <c r="CQ78" i="75"/>
  <c r="DE81" i="75"/>
  <c r="BX82" i="75"/>
  <c r="BX83" i="75"/>
  <c r="BO87" i="75"/>
  <c r="DE88" i="75"/>
  <c r="DE89" i="75"/>
  <c r="CC90" i="75"/>
  <c r="CV93" i="75"/>
  <c r="DB93" i="75" s="1"/>
  <c r="DA94" i="75"/>
  <c r="CC97" i="75"/>
  <c r="DE97" i="75"/>
  <c r="DL97" i="75" s="1"/>
  <c r="CM100" i="75"/>
  <c r="BT101" i="75"/>
  <c r="BU101" i="75" s="1"/>
  <c r="CI101" i="75"/>
  <c r="CC110" i="75"/>
  <c r="CD110" i="75" s="1"/>
  <c r="CM113" i="75"/>
  <c r="BT117" i="75"/>
  <c r="CQ118" i="75"/>
  <c r="CV125" i="75"/>
  <c r="BO144" i="75"/>
  <c r="CI96" i="75"/>
  <c r="BT97" i="75"/>
  <c r="CQ97" i="75"/>
  <c r="BX99" i="75"/>
  <c r="CC102" i="75"/>
  <c r="CD102" i="75" s="1"/>
  <c r="CQ110" i="75"/>
  <c r="CC122" i="75"/>
  <c r="BU125" i="75"/>
  <c r="DE125" i="75"/>
  <c r="DA125" i="75"/>
  <c r="BX133" i="75"/>
  <c r="CM81" i="75"/>
  <c r="CQ84" i="75"/>
  <c r="CV84" i="75"/>
  <c r="CV85" i="75"/>
  <c r="BT87" i="75"/>
  <c r="BO92" i="75"/>
  <c r="CV95" i="75"/>
  <c r="DE96" i="75"/>
  <c r="BT103" i="75"/>
  <c r="BO104" i="75"/>
  <c r="CC104" i="75"/>
  <c r="CD104" i="75" s="1"/>
  <c r="DE104" i="75"/>
  <c r="CM105" i="75"/>
  <c r="BO107" i="75"/>
  <c r="CI107" i="75"/>
  <c r="DA107" i="75"/>
  <c r="DB107" i="75" s="1"/>
  <c r="CI109" i="75"/>
  <c r="CQ111" i="75"/>
  <c r="BX115" i="75"/>
  <c r="DE116" i="75"/>
  <c r="CV120" i="75"/>
  <c r="CI122" i="75"/>
  <c r="DA126" i="75"/>
  <c r="BO80" i="75"/>
  <c r="CM80" i="75"/>
  <c r="BX81" i="75"/>
  <c r="DA81" i="75"/>
  <c r="BT83" i="75"/>
  <c r="CI83" i="75"/>
  <c r="CM85" i="75"/>
  <c r="CC86" i="75"/>
  <c r="CD86" i="75" s="1"/>
  <c r="CV86" i="75"/>
  <c r="DA87" i="75"/>
  <c r="BO88" i="75"/>
  <c r="BT91" i="75"/>
  <c r="CI92" i="75"/>
  <c r="CV94" i="75"/>
  <c r="CQ95" i="75"/>
  <c r="BO96" i="75"/>
  <c r="DA97" i="75"/>
  <c r="DB97" i="75" s="1"/>
  <c r="CC100" i="75"/>
  <c r="CD100" i="75" s="1"/>
  <c r="CC101" i="75"/>
  <c r="CD101" i="75" s="1"/>
  <c r="DA108" i="75"/>
  <c r="DA114" i="75"/>
  <c r="CC126" i="75"/>
  <c r="CD126" i="75" s="1"/>
  <c r="BX87" i="75"/>
  <c r="CM87" i="75"/>
  <c r="CC88" i="75"/>
  <c r="BO89" i="75"/>
  <c r="CV89" i="75"/>
  <c r="BT94" i="75"/>
  <c r="DE95" i="75"/>
  <c r="CM96" i="75"/>
  <c r="BX97" i="75"/>
  <c r="CI99" i="75"/>
  <c r="DA102" i="75"/>
  <c r="DB102" i="75" s="1"/>
  <c r="CI104" i="75"/>
  <c r="CM106" i="75"/>
  <c r="CI111" i="75"/>
  <c r="DA111" i="75"/>
  <c r="DB111" i="75" s="1"/>
  <c r="BT114" i="75"/>
  <c r="BU114" i="75" s="1"/>
  <c r="CQ121" i="75"/>
  <c r="BT124" i="75"/>
  <c r="DA124" i="75"/>
  <c r="DA127" i="75"/>
  <c r="CV101" i="75"/>
  <c r="CQ103" i="75"/>
  <c r="CM108" i="75"/>
  <c r="CM109" i="75"/>
  <c r="DE111" i="75"/>
  <c r="CV113" i="75"/>
  <c r="CM114" i="75"/>
  <c r="BX116" i="75"/>
  <c r="CV117" i="75"/>
  <c r="BO119" i="75"/>
  <c r="CM121" i="75"/>
  <c r="BO124" i="75"/>
  <c r="CV128" i="75"/>
  <c r="CV131" i="75"/>
  <c r="DB131" i="75" s="1"/>
  <c r="CM134" i="75"/>
  <c r="CV134" i="75"/>
  <c r="DB134" i="75" s="1"/>
  <c r="CQ138" i="75"/>
  <c r="CQ142" i="75"/>
  <c r="DA142" i="75"/>
  <c r="DB142" i="75" s="1"/>
  <c r="DE145" i="75"/>
  <c r="CC148" i="75"/>
  <c r="DE148" i="75"/>
  <c r="DA148" i="75"/>
  <c r="CV161" i="75"/>
  <c r="BX103" i="75"/>
  <c r="BX105" i="75"/>
  <c r="BX109" i="75"/>
  <c r="CV109" i="75"/>
  <c r="BO110" i="75"/>
  <c r="CM111" i="75"/>
  <c r="BO112" i="75"/>
  <c r="BO116" i="75"/>
  <c r="BX117" i="75"/>
  <c r="DE117" i="75"/>
  <c r="BT119" i="75"/>
  <c r="CI120" i="75"/>
  <c r="CM122" i="75"/>
  <c r="CV130" i="75"/>
  <c r="BO133" i="75"/>
  <c r="CC133" i="75"/>
  <c r="CV143" i="75"/>
  <c r="DE118" i="75"/>
  <c r="CQ120" i="75"/>
  <c r="DE121" i="75"/>
  <c r="DA104" i="75"/>
  <c r="DB104" i="75" s="1"/>
  <c r="BX107" i="75"/>
  <c r="CI114" i="75"/>
  <c r="DA116" i="75"/>
  <c r="CI119" i="75"/>
  <c r="DE119" i="75"/>
  <c r="CV126" i="75"/>
  <c r="CV127" i="75"/>
  <c r="BX128" i="75"/>
  <c r="DA130" i="75"/>
  <c r="DE132" i="75"/>
  <c r="CC139" i="75"/>
  <c r="DA143" i="75"/>
  <c r="DE143" i="75"/>
  <c r="DA145" i="75"/>
  <c r="CC149" i="75"/>
  <c r="CQ102" i="75"/>
  <c r="CC105" i="75"/>
  <c r="DE105" i="75"/>
  <c r="CC106" i="75"/>
  <c r="CQ108" i="75"/>
  <c r="CI110" i="75"/>
  <c r="CI112" i="75"/>
  <c r="CQ114" i="75"/>
  <c r="CQ115" i="75"/>
  <c r="CI121" i="75"/>
  <c r="BT122" i="75"/>
  <c r="CI139" i="75"/>
  <c r="CI140" i="75"/>
  <c r="CC146" i="75"/>
  <c r="DE146" i="75"/>
  <c r="BX150" i="75"/>
  <c r="BO156" i="75"/>
  <c r="BX131" i="75"/>
  <c r="BT134" i="75"/>
  <c r="BT136" i="75"/>
  <c r="DA138" i="75"/>
  <c r="CM139" i="75"/>
  <c r="CQ140" i="75"/>
  <c r="BO142" i="75"/>
  <c r="BX143" i="75"/>
  <c r="CC144" i="75"/>
  <c r="CD144" i="75" s="1"/>
  <c r="BO145" i="75"/>
  <c r="BO148" i="75"/>
  <c r="DA151" i="75"/>
  <c r="DA155" i="75"/>
  <c r="CC156" i="75"/>
  <c r="CD156" i="75" s="1"/>
  <c r="BX157" i="75"/>
  <c r="CV158" i="75"/>
  <c r="DK173" i="75"/>
  <c r="CC176" i="75"/>
  <c r="CD176" i="75" s="1"/>
  <c r="CV184" i="75"/>
  <c r="BT186" i="75"/>
  <c r="CV132" i="75"/>
  <c r="DE133" i="75"/>
  <c r="CM140" i="75"/>
  <c r="BO141" i="75"/>
  <c r="CQ141" i="75"/>
  <c r="CQ144" i="75"/>
  <c r="BX147" i="75"/>
  <c r="DA150" i="75"/>
  <c r="DB150" i="75" s="1"/>
  <c r="CM152" i="75"/>
  <c r="CQ153" i="75"/>
  <c r="CV155" i="75"/>
  <c r="CQ156" i="75"/>
  <c r="CQ190" i="75"/>
  <c r="BT191" i="75"/>
  <c r="DE134" i="75"/>
  <c r="BO137" i="75"/>
  <c r="CC138" i="75"/>
  <c r="CQ143" i="75"/>
  <c r="DK146" i="75"/>
  <c r="BO147" i="75"/>
  <c r="CI148" i="75"/>
  <c r="CC150" i="75"/>
  <c r="CI153" i="75"/>
  <c r="BX154" i="75"/>
  <c r="CI156" i="75"/>
  <c r="CI161" i="75"/>
  <c r="CM162" i="75"/>
  <c r="CI166" i="75"/>
  <c r="CQ169" i="75"/>
  <c r="BX172" i="75"/>
  <c r="CI173" i="75"/>
  <c r="CC181" i="75"/>
  <c r="CD181" i="75" s="1"/>
  <c r="CI187" i="75"/>
  <c r="BT133" i="75"/>
  <c r="DA133" i="75"/>
  <c r="CQ134" i="75"/>
  <c r="BT137" i="75"/>
  <c r="CV138" i="75"/>
  <c r="BX139" i="75"/>
  <c r="CV140" i="75"/>
  <c r="CV145" i="75"/>
  <c r="BX148" i="75"/>
  <c r="CI150" i="75"/>
  <c r="CI151" i="75"/>
  <c r="BO155" i="75"/>
  <c r="CM155" i="75"/>
  <c r="CQ165" i="75"/>
  <c r="CC167" i="75"/>
  <c r="CD167" i="75" s="1"/>
  <c r="BX170" i="75"/>
  <c r="CC179" i="75"/>
  <c r="CD179" i="75" s="1"/>
  <c r="CI136" i="75"/>
  <c r="CQ139" i="75"/>
  <c r="BT140" i="75"/>
  <c r="BU140" i="75" s="1"/>
  <c r="CV141" i="75"/>
  <c r="CM143" i="75"/>
  <c r="CV144" i="75"/>
  <c r="DA147" i="75"/>
  <c r="DE152" i="75"/>
  <c r="DE154" i="75"/>
  <c r="DA159" i="75"/>
  <c r="DA160" i="75"/>
  <c r="CI164" i="75"/>
  <c r="BX171" i="75"/>
  <c r="CV171" i="75"/>
  <c r="DE174" i="75"/>
  <c r="CQ175" i="75"/>
  <c r="DE175" i="75"/>
  <c r="CQ182" i="75"/>
  <c r="DA186" i="75"/>
  <c r="BX187" i="75"/>
  <c r="DA190" i="75"/>
  <c r="CV192" i="75"/>
  <c r="CM193" i="75"/>
  <c r="DE158" i="75"/>
  <c r="BX159" i="75"/>
  <c r="CM161" i="75"/>
  <c r="CQ164" i="75"/>
  <c r="CM166" i="75"/>
  <c r="CI167" i="75"/>
  <c r="BX169" i="75"/>
  <c r="CC170" i="75"/>
  <c r="BX173" i="75"/>
  <c r="BO174" i="75"/>
  <c r="DA174" i="75"/>
  <c r="CI176" i="75"/>
  <c r="CQ176" i="75"/>
  <c r="BX177" i="75"/>
  <c r="BO178" i="75"/>
  <c r="CC178" i="75"/>
  <c r="CD178" i="75" s="1"/>
  <c r="CV183" i="75"/>
  <c r="DB183" i="75" s="1"/>
  <c r="CM185" i="75"/>
  <c r="CV185" i="75"/>
  <c r="BX186" i="75"/>
  <c r="BX191" i="75"/>
  <c r="DE192" i="75"/>
  <c r="CV177" i="75"/>
  <c r="BT188" i="75"/>
  <c r="CV189" i="75"/>
  <c r="CI165" i="75"/>
  <c r="CM167" i="75"/>
  <c r="CC168" i="75"/>
  <c r="CD168" i="75" s="1"/>
  <c r="CV168" i="75"/>
  <c r="CM169" i="75"/>
  <c r="DE171" i="75"/>
  <c r="CQ172" i="75"/>
  <c r="BO173" i="75"/>
  <c r="CM173" i="75"/>
  <c r="BX175" i="75"/>
  <c r="CC177" i="75"/>
  <c r="CQ178" i="75"/>
  <c r="CV179" i="75"/>
  <c r="CI180" i="75"/>
  <c r="CI181" i="75"/>
  <c r="BX182" i="75"/>
  <c r="CD182" i="75" s="1"/>
  <c r="DE183" i="75"/>
  <c r="CV191" i="75"/>
  <c r="BT192" i="75"/>
  <c r="CC193" i="75"/>
  <c r="CD193" i="75" s="1"/>
  <c r="CV193" i="75"/>
  <c r="CC185" i="75"/>
  <c r="DA185" i="75"/>
  <c r="BT172" i="75"/>
  <c r="CC173" i="75"/>
  <c r="CV173" i="75"/>
  <c r="BT174" i="75"/>
  <c r="CQ177" i="75"/>
  <c r="BT178" i="75"/>
  <c r="DA180" i="75"/>
  <c r="CV181" i="75"/>
  <c r="BT183" i="75"/>
  <c r="BU183" i="75" s="1"/>
  <c r="CV186" i="75"/>
  <c r="CC189" i="75"/>
  <c r="CI192" i="75"/>
  <c r="CQ193" i="75"/>
  <c r="DE193" i="75"/>
  <c r="CQ159" i="75"/>
  <c r="CV162" i="75"/>
  <c r="BO163" i="75"/>
  <c r="CQ166" i="75"/>
  <c r="DA166" i="75"/>
  <c r="DB166" i="75" s="1"/>
  <c r="DA168" i="75"/>
  <c r="CM172" i="75"/>
  <c r="CQ174" i="75"/>
  <c r="CV174" i="75"/>
  <c r="CV175" i="75"/>
  <c r="CI177" i="75"/>
  <c r="BX180" i="75"/>
  <c r="BO181" i="75"/>
  <c r="DA182" i="75"/>
  <c r="DB182" i="75" s="1"/>
  <c r="CM188" i="75"/>
  <c r="BO189" i="75"/>
  <c r="CQ189" i="75"/>
  <c r="CV190" i="75"/>
  <c r="CI193" i="75"/>
  <c r="DB19" i="75"/>
  <c r="CM33" i="75"/>
  <c r="DA55" i="75"/>
  <c r="DE55" i="75"/>
  <c r="CD26" i="75"/>
  <c r="DE25" i="75"/>
  <c r="CV33" i="75"/>
  <c r="CV53" i="75"/>
  <c r="BT5" i="75"/>
  <c r="BU5" i="75" s="1"/>
  <c r="CQ5" i="75"/>
  <c r="CI25" i="75"/>
  <c r="DA26" i="75"/>
  <c r="DE26" i="75"/>
  <c r="CQ28" i="75"/>
  <c r="CQ31" i="75"/>
  <c r="CC34" i="75"/>
  <c r="CM36" i="75"/>
  <c r="DA40" i="75"/>
  <c r="DE40" i="75"/>
  <c r="CM59" i="75"/>
  <c r="DA73" i="75"/>
  <c r="DE73" i="75"/>
  <c r="DE18" i="75"/>
  <c r="DA29" i="75"/>
  <c r="DE29" i="75"/>
  <c r="CC19" i="75"/>
  <c r="CD19" i="75" s="1"/>
  <c r="DB25" i="75"/>
  <c r="DE10" i="75"/>
  <c r="DE14" i="75"/>
  <c r="CM16" i="75"/>
  <c r="CI20" i="75"/>
  <c r="BU33" i="75"/>
  <c r="CC37" i="75"/>
  <c r="CD37" i="75" s="1"/>
  <c r="DE44" i="75"/>
  <c r="BX60" i="75"/>
  <c r="DE35" i="75"/>
  <c r="DE42" i="75"/>
  <c r="DE77" i="75"/>
  <c r="DA77" i="75"/>
  <c r="CC35" i="75"/>
  <c r="CD35" i="75" s="1"/>
  <c r="CQ7" i="75"/>
  <c r="CI11" i="75"/>
  <c r="CM13" i="75"/>
  <c r="BT14" i="75"/>
  <c r="DA15" i="75"/>
  <c r="CI19" i="75"/>
  <c r="DE22" i="75"/>
  <c r="CC23" i="75"/>
  <c r="CD23" i="75" s="1"/>
  <c r="DE24" i="75"/>
  <c r="CQ33" i="75"/>
  <c r="DA37" i="75"/>
  <c r="CV38" i="75"/>
  <c r="BO40" i="75"/>
  <c r="CC49" i="75"/>
  <c r="CV22" i="75"/>
  <c r="CM25" i="75"/>
  <c r="CV16" i="75"/>
  <c r="CQ17" i="75"/>
  <c r="CC21" i="75"/>
  <c r="CD21" i="75" s="1"/>
  <c r="DE23" i="75"/>
  <c r="DE27" i="75"/>
  <c r="CI35" i="75"/>
  <c r="CM39" i="75"/>
  <c r="DA46" i="75"/>
  <c r="CC15" i="75"/>
  <c r="CD15" i="75" s="1"/>
  <c r="CM7" i="75"/>
  <c r="DA13" i="75"/>
  <c r="DB13" i="75" s="1"/>
  <c r="DA3" i="75"/>
  <c r="CV8" i="75"/>
  <c r="DE9" i="75"/>
  <c r="DA12" i="75"/>
  <c r="CC13" i="75"/>
  <c r="CD13" i="75" s="1"/>
  <c r="CV14" i="75"/>
  <c r="CI17" i="75"/>
  <c r="CV18" i="75"/>
  <c r="CC27" i="75"/>
  <c r="CI29" i="75"/>
  <c r="CQ29" i="75"/>
  <c r="CV32" i="75"/>
  <c r="DA36" i="75"/>
  <c r="DB36" i="75" s="1"/>
  <c r="CM37" i="75"/>
  <c r="DE38" i="75"/>
  <c r="CC39" i="75"/>
  <c r="CD39" i="75" s="1"/>
  <c r="CI40" i="75"/>
  <c r="DE41" i="75"/>
  <c r="CI47" i="75"/>
  <c r="CV52" i="75"/>
  <c r="DA54" i="75"/>
  <c r="DB54" i="75" s="1"/>
  <c r="DE54" i="75"/>
  <c r="DK55" i="75"/>
  <c r="CC58" i="75"/>
  <c r="DE19" i="75"/>
  <c r="DA23" i="75"/>
  <c r="DB23" i="75" s="1"/>
  <c r="DA31" i="75"/>
  <c r="DA39" i="75"/>
  <c r="CM43" i="75"/>
  <c r="DE49" i="75"/>
  <c r="CV50" i="75"/>
  <c r="CM55" i="75"/>
  <c r="DA56" i="75"/>
  <c r="CD65" i="75"/>
  <c r="DA66" i="75"/>
  <c r="DA69" i="75"/>
  <c r="DB69" i="75" s="1"/>
  <c r="DB80" i="75"/>
  <c r="CC83" i="75"/>
  <c r="DE122" i="75"/>
  <c r="DA122" i="75"/>
  <c r="DA101" i="75"/>
  <c r="DE101" i="75"/>
  <c r="CQ51" i="75"/>
  <c r="BU53" i="75"/>
  <c r="CC55" i="75"/>
  <c r="CV59" i="75"/>
  <c r="CI62" i="75"/>
  <c r="DA67" i="75"/>
  <c r="DB67" i="75" s="1"/>
  <c r="BT69" i="75"/>
  <c r="CI69" i="75"/>
  <c r="DE70" i="75"/>
  <c r="CQ40" i="75"/>
  <c r="CM40" i="75"/>
  <c r="DE50" i="75"/>
  <c r="DL50" i="75" s="1"/>
  <c r="CQ59" i="75"/>
  <c r="BU62" i="75"/>
  <c r="DE65" i="75"/>
  <c r="CC68" i="75"/>
  <c r="CD68" i="75" s="1"/>
  <c r="CC76" i="75"/>
  <c r="CD76" i="75" s="1"/>
  <c r="CC94" i="75"/>
  <c r="CD94" i="75" s="1"/>
  <c r="CC47" i="75"/>
  <c r="CD47" i="75" s="1"/>
  <c r="DE51" i="75"/>
  <c r="CI53" i="75"/>
  <c r="CI59" i="75"/>
  <c r="DE59" i="75"/>
  <c r="CV60" i="75"/>
  <c r="CC61" i="75"/>
  <c r="CD61" i="75" s="1"/>
  <c r="DE62" i="75"/>
  <c r="BX63" i="75"/>
  <c r="DB72" i="75"/>
  <c r="CI81" i="75"/>
  <c r="BX90" i="75"/>
  <c r="BO43" i="75"/>
  <c r="CM48" i="75"/>
  <c r="CQ49" i="75"/>
  <c r="CM51" i="75"/>
  <c r="CI55" i="75"/>
  <c r="CQ55" i="75"/>
  <c r="BT56" i="75"/>
  <c r="CM58" i="75"/>
  <c r="DE58" i="75"/>
  <c r="BO59" i="75"/>
  <c r="CI60" i="75"/>
  <c r="DA64" i="75"/>
  <c r="CM65" i="75"/>
  <c r="DE85" i="75"/>
  <c r="DA109" i="75"/>
  <c r="DE109" i="75"/>
  <c r="DA49" i="75"/>
  <c r="DA57" i="75"/>
  <c r="DB57" i="75" s="1"/>
  <c r="BT66" i="75"/>
  <c r="BT70" i="75"/>
  <c r="CC71" i="75"/>
  <c r="CQ72" i="75"/>
  <c r="CM73" i="75"/>
  <c r="CI76" i="75"/>
  <c r="CM77" i="75"/>
  <c r="CV79" i="75"/>
  <c r="CI89" i="75"/>
  <c r="CQ104" i="75"/>
  <c r="CQ109" i="75"/>
  <c r="DE80" i="75"/>
  <c r="CC63" i="75"/>
  <c r="DA68" i="75"/>
  <c r="DE72" i="75"/>
  <c r="DE79" i="75"/>
  <c r="CV81" i="75"/>
  <c r="DA90" i="75"/>
  <c r="DE90" i="75"/>
  <c r="CC92" i="75"/>
  <c r="CD92" i="75" s="1"/>
  <c r="CV105" i="75"/>
  <c r="CI65" i="75"/>
  <c r="CV66" i="75"/>
  <c r="DE71" i="75"/>
  <c r="CM72" i="75"/>
  <c r="CV73" i="75"/>
  <c r="BT75" i="75"/>
  <c r="BU75" i="75" s="1"/>
  <c r="CC75" i="75"/>
  <c r="BO78" i="75"/>
  <c r="CM78" i="75"/>
  <c r="BX79" i="75"/>
  <c r="DE82" i="75"/>
  <c r="DE84" i="75"/>
  <c r="CV63" i="75"/>
  <c r="DE64" i="75"/>
  <c r="DE67" i="75"/>
  <c r="BO70" i="75"/>
  <c r="CM70" i="75"/>
  <c r="BX71" i="75"/>
  <c r="BT73" i="75"/>
  <c r="BU73" i="75" s="1"/>
  <c r="CC74" i="75"/>
  <c r="CD74" i="75" s="1"/>
  <c r="DE74" i="75"/>
  <c r="DE78" i="75"/>
  <c r="CQ81" i="75"/>
  <c r="CC84" i="75"/>
  <c r="CD84" i="75" s="1"/>
  <c r="DE91" i="75"/>
  <c r="DA71" i="75"/>
  <c r="DA79" i="75"/>
  <c r="CQ86" i="75"/>
  <c r="CC91" i="75"/>
  <c r="BT92" i="75"/>
  <c r="DE93" i="75"/>
  <c r="BO95" i="75"/>
  <c r="BU95" i="75" s="1"/>
  <c r="CV98" i="75"/>
  <c r="DA100" i="75"/>
  <c r="CM101" i="75"/>
  <c r="DE102" i="75"/>
  <c r="CI106" i="75"/>
  <c r="CC107" i="75"/>
  <c r="DA115" i="75"/>
  <c r="DB115" i="75" s="1"/>
  <c r="DE115" i="75"/>
  <c r="DA137" i="75"/>
  <c r="DB137" i="75" s="1"/>
  <c r="DE137" i="75"/>
  <c r="DA70" i="75"/>
  <c r="DA78" i="75"/>
  <c r="DB78" i="75" s="1"/>
  <c r="CQ93" i="75"/>
  <c r="CI98" i="75"/>
  <c r="DE98" i="75"/>
  <c r="CM102" i="75"/>
  <c r="CM104" i="75"/>
  <c r="BX106" i="75"/>
  <c r="DE106" i="75"/>
  <c r="CV112" i="75"/>
  <c r="CC85" i="75"/>
  <c r="CD85" i="75" s="1"/>
  <c r="DE99" i="75"/>
  <c r="DA85" i="75"/>
  <c r="BX88" i="75"/>
  <c r="CI91" i="75"/>
  <c r="CQ94" i="75"/>
  <c r="CC95" i="75"/>
  <c r="BX96" i="75"/>
  <c r="DE103" i="75"/>
  <c r="DL103" i="75" s="1"/>
  <c r="BT107" i="75"/>
  <c r="DK111" i="75"/>
  <c r="DL111" i="75" s="1"/>
  <c r="DA113" i="75"/>
  <c r="DE113" i="75"/>
  <c r="CC117" i="75"/>
  <c r="CV133" i="75"/>
  <c r="CV88" i="75"/>
  <c r="CV90" i="75"/>
  <c r="DA92" i="75"/>
  <c r="CM93" i="75"/>
  <c r="DE94" i="75"/>
  <c r="CV96" i="75"/>
  <c r="BO97" i="75"/>
  <c r="CC99" i="75"/>
  <c r="BO103" i="75"/>
  <c r="CI108" i="75"/>
  <c r="CC109" i="75"/>
  <c r="BT110" i="75"/>
  <c r="DA84" i="75"/>
  <c r="CQ87" i="75"/>
  <c r="CI90" i="75"/>
  <c r="DB91" i="75"/>
  <c r="CM94" i="75"/>
  <c r="CQ101" i="75"/>
  <c r="BO105" i="75"/>
  <c r="BU105" i="75" s="1"/>
  <c r="DA106" i="75"/>
  <c r="CM115" i="75"/>
  <c r="CV116" i="75"/>
  <c r="BO117" i="75"/>
  <c r="CV118" i="75"/>
  <c r="DK122" i="75"/>
  <c r="CC123" i="75"/>
  <c r="CD123" i="75" s="1"/>
  <c r="CC124" i="75"/>
  <c r="CD124" i="75" s="1"/>
  <c r="BO126" i="75"/>
  <c r="BU126" i="75" s="1"/>
  <c r="DA95" i="75"/>
  <c r="DA103" i="75"/>
  <c r="DE107" i="75"/>
  <c r="DE110" i="75"/>
  <c r="DL110" i="75" s="1"/>
  <c r="DE114" i="75"/>
  <c r="CC121" i="75"/>
  <c r="CD121" i="75" s="1"/>
  <c r="DA136" i="75"/>
  <c r="DB136" i="75" s="1"/>
  <c r="DE136" i="75"/>
  <c r="CQ112" i="75"/>
  <c r="CC131" i="75"/>
  <c r="BT120" i="75"/>
  <c r="CM124" i="75"/>
  <c r="CM126" i="75"/>
  <c r="BT112" i="75"/>
  <c r="CM112" i="75"/>
  <c r="BX118" i="75"/>
  <c r="CC132" i="75"/>
  <c r="CC113" i="75"/>
  <c r="DA118" i="75"/>
  <c r="CQ123" i="75"/>
  <c r="CV123" i="75"/>
  <c r="DE124" i="75"/>
  <c r="BX125" i="75"/>
  <c r="CC128" i="75"/>
  <c r="DA128" i="75"/>
  <c r="CI130" i="75"/>
  <c r="CQ130" i="75"/>
  <c r="DE130" i="75"/>
  <c r="BT131" i="75"/>
  <c r="BU131" i="75" s="1"/>
  <c r="BO134" i="75"/>
  <c r="CV135" i="75"/>
  <c r="DA141" i="75"/>
  <c r="DE141" i="75"/>
  <c r="CM123" i="75"/>
  <c r="DA132" i="75"/>
  <c r="CM133" i="75"/>
  <c r="BT135" i="75"/>
  <c r="CI135" i="75"/>
  <c r="CQ145" i="75"/>
  <c r="DE135" i="75"/>
  <c r="DA121" i="75"/>
  <c r="DB121" i="75" s="1"/>
  <c r="CQ126" i="75"/>
  <c r="CI127" i="75"/>
  <c r="DE127" i="75"/>
  <c r="CI128" i="75"/>
  <c r="DA129" i="75"/>
  <c r="DB129" i="75" s="1"/>
  <c r="CM130" i="75"/>
  <c r="CQ131" i="75"/>
  <c r="BX135" i="75"/>
  <c r="CC136" i="75"/>
  <c r="CD136" i="75" s="1"/>
  <c r="CC137" i="75"/>
  <c r="DB156" i="75"/>
  <c r="DE131" i="75"/>
  <c r="CQ132" i="75"/>
  <c r="CQ124" i="75"/>
  <c r="DE126" i="75"/>
  <c r="BX127" i="75"/>
  <c r="BT129" i="75"/>
  <c r="BU129" i="75" s="1"/>
  <c r="CC129" i="75"/>
  <c r="CD129" i="75" s="1"/>
  <c r="CC130" i="75"/>
  <c r="CD130" i="75" s="1"/>
  <c r="CM131" i="75"/>
  <c r="CM132" i="75"/>
  <c r="CC135" i="75"/>
  <c r="CC142" i="75"/>
  <c r="CD142" i="75" s="1"/>
  <c r="DA135" i="75"/>
  <c r="CI137" i="75"/>
  <c r="CQ137" i="75"/>
  <c r="BO138" i="75"/>
  <c r="DA169" i="75"/>
  <c r="DE169" i="75"/>
  <c r="DE128" i="75"/>
  <c r="CM137" i="75"/>
  <c r="DE138" i="75"/>
  <c r="CV139" i="75"/>
  <c r="BT143" i="75"/>
  <c r="CI143" i="75"/>
  <c r="DE157" i="75"/>
  <c r="DA157" i="75"/>
  <c r="BT138" i="75"/>
  <c r="DE140" i="75"/>
  <c r="CC153" i="75"/>
  <c r="DA163" i="75"/>
  <c r="DB163" i="75" s="1"/>
  <c r="DE163" i="75"/>
  <c r="DE139" i="75"/>
  <c r="BT142" i="75"/>
  <c r="BT144" i="75"/>
  <c r="DA139" i="75"/>
  <c r="DA140" i="75"/>
  <c r="CM141" i="75"/>
  <c r="DA149" i="75"/>
  <c r="DE149" i="75"/>
  <c r="CC151" i="75"/>
  <c r="DA164" i="75"/>
  <c r="DE164" i="75"/>
  <c r="CM145" i="75"/>
  <c r="CQ146" i="75"/>
  <c r="BT151" i="75"/>
  <c r="BU151" i="75" s="1"/>
  <c r="DE153" i="75"/>
  <c r="CQ154" i="75"/>
  <c r="DE156" i="75"/>
  <c r="CM146" i="75"/>
  <c r="CV146" i="75"/>
  <c r="CM148" i="75"/>
  <c r="CC152" i="75"/>
  <c r="CD152" i="75" s="1"/>
  <c r="CM153" i="75"/>
  <c r="CM154" i="75"/>
  <c r="DE160" i="75"/>
  <c r="DE161" i="75"/>
  <c r="CC163" i="75"/>
  <c r="CD163" i="75" s="1"/>
  <c r="BT164" i="75"/>
  <c r="BU164" i="75" s="1"/>
  <c r="CV147" i="75"/>
  <c r="DE162" i="75"/>
  <c r="DA162" i="75"/>
  <c r="CC171" i="75"/>
  <c r="DE151" i="75"/>
  <c r="CQ152" i="75"/>
  <c r="DE155" i="75"/>
  <c r="BX158" i="75"/>
  <c r="CV159" i="75"/>
  <c r="CQ162" i="75"/>
  <c r="BT163" i="75"/>
  <c r="BO146" i="75"/>
  <c r="DE147" i="75"/>
  <c r="BT149" i="75"/>
  <c r="BU149" i="75" s="1"/>
  <c r="CV149" i="75"/>
  <c r="DA154" i="75"/>
  <c r="BT156" i="75"/>
  <c r="CV157" i="75"/>
  <c r="CI159" i="75"/>
  <c r="DK159" i="75"/>
  <c r="CC160" i="75"/>
  <c r="CD160" i="75" s="1"/>
  <c r="DA172" i="75"/>
  <c r="DE172" i="75"/>
  <c r="CC143" i="75"/>
  <c r="CQ148" i="75"/>
  <c r="CI149" i="75"/>
  <c r="DA152" i="75"/>
  <c r="DB152" i="75" s="1"/>
  <c r="DB153" i="75"/>
  <c r="BX155" i="75"/>
  <c r="BT157" i="75"/>
  <c r="BU157" i="75" s="1"/>
  <c r="CI157" i="75"/>
  <c r="DE159" i="75"/>
  <c r="CI163" i="75"/>
  <c r="CV164" i="75"/>
  <c r="DA165" i="75"/>
  <c r="DB165" i="75" s="1"/>
  <c r="DA167" i="75"/>
  <c r="DB167" i="75" s="1"/>
  <c r="DE150" i="75"/>
  <c r="CM163" i="75"/>
  <c r="CM176" i="75"/>
  <c r="CV160" i="75"/>
  <c r="DA173" i="75"/>
  <c r="DE173" i="75"/>
  <c r="DA177" i="75"/>
  <c r="DE177" i="75"/>
  <c r="CM159" i="75"/>
  <c r="DA161" i="75"/>
  <c r="DE165" i="75"/>
  <c r="BO168" i="75"/>
  <c r="DE185" i="75"/>
  <c r="DA171" i="75"/>
  <c r="CC172" i="75"/>
  <c r="CM175" i="75"/>
  <c r="DA175" i="75"/>
  <c r="DA178" i="75"/>
  <c r="DE182" i="75"/>
  <c r="CQ168" i="75"/>
  <c r="DE170" i="75"/>
  <c r="DB176" i="75"/>
  <c r="CI172" i="75"/>
  <c r="CM168" i="75"/>
  <c r="CV169" i="75"/>
  <c r="CI170" i="75"/>
  <c r="BT173" i="75"/>
  <c r="CC174" i="75"/>
  <c r="CD174" i="75" s="1"/>
  <c r="CC175" i="75"/>
  <c r="DE176" i="75"/>
  <c r="DA181" i="75"/>
  <c r="DE181" i="75"/>
  <c r="DA189" i="75"/>
  <c r="DE189" i="75"/>
  <c r="DE168" i="75"/>
  <c r="BT169" i="75"/>
  <c r="BT177" i="75"/>
  <c r="BU177" i="75" s="1"/>
  <c r="CC180" i="75"/>
  <c r="DA170" i="75"/>
  <c r="DE180" i="75"/>
  <c r="DL180" i="75" s="1"/>
  <c r="CQ181" i="75"/>
  <c r="BT182" i="75"/>
  <c r="CM184" i="75"/>
  <c r="DE187" i="75"/>
  <c r="CI188" i="75"/>
  <c r="DE179" i="75"/>
  <c r="CC183" i="75"/>
  <c r="CC191" i="75"/>
  <c r="DE191" i="75"/>
  <c r="CM181" i="75"/>
  <c r="BO182" i="75"/>
  <c r="CC184" i="75"/>
  <c r="CD184" i="75" s="1"/>
  <c r="CQ184" i="75"/>
  <c r="CC186" i="75"/>
  <c r="BT189" i="75"/>
  <c r="CI189" i="75"/>
  <c r="DA191" i="75"/>
  <c r="DA192" i="75"/>
  <c r="DE184" i="75"/>
  <c r="CI184" i="75"/>
  <c r="CV187" i="75"/>
  <c r="CD188" i="75"/>
  <c r="CQ188" i="75"/>
  <c r="DE188" i="75"/>
  <c r="CM189" i="75"/>
  <c r="BT190" i="75"/>
  <c r="CM192" i="75"/>
  <c r="DA179" i="75"/>
  <c r="DA187" i="75"/>
  <c r="DE190" i="75"/>
  <c r="DA193" i="75"/>
  <c r="DA184" i="75"/>
  <c r="DL122" i="75" l="1"/>
  <c r="CD95" i="75"/>
  <c r="CD12" i="75"/>
  <c r="BU141" i="75"/>
  <c r="BU8" i="75"/>
  <c r="CD36" i="75"/>
  <c r="CE36" i="75" s="1"/>
  <c r="CE108" i="75"/>
  <c r="CR108" i="75" s="1"/>
  <c r="BU40" i="75"/>
  <c r="CE40" i="75" s="1"/>
  <c r="CR40" i="75" s="1"/>
  <c r="CD8" i="75"/>
  <c r="CD38" i="75"/>
  <c r="DL90" i="75"/>
  <c r="CD30" i="75"/>
  <c r="DL7" i="75"/>
  <c r="DL154" i="75"/>
  <c r="DL173" i="75"/>
  <c r="DL127" i="75"/>
  <c r="DL55" i="75"/>
  <c r="DL99" i="75"/>
  <c r="DL69" i="75"/>
  <c r="DL91" i="75"/>
  <c r="CD158" i="75"/>
  <c r="DL146" i="75"/>
  <c r="DL159" i="75"/>
  <c r="DL170" i="75"/>
  <c r="DL107" i="75"/>
  <c r="CD113" i="75"/>
  <c r="CE113" i="75" s="1"/>
  <c r="CR113" i="75" s="1"/>
  <c r="CD116" i="75"/>
  <c r="BU165" i="75"/>
  <c r="CE165" i="75" s="1"/>
  <c r="CR165" i="75" s="1"/>
  <c r="CD58" i="75"/>
  <c r="CE47" i="75"/>
  <c r="CR47" i="75" s="1"/>
  <c r="BU135" i="75"/>
  <c r="CD157" i="75"/>
  <c r="CE157" i="75" s="1"/>
  <c r="CR157" i="75" s="1"/>
  <c r="CD56" i="75"/>
  <c r="BU180" i="75"/>
  <c r="CD145" i="75"/>
  <c r="BU181" i="75"/>
  <c r="CE181" i="75" s="1"/>
  <c r="CR181" i="75" s="1"/>
  <c r="CD115" i="75"/>
  <c r="CE115" i="75" s="1"/>
  <c r="CR115" i="75" s="1"/>
  <c r="CE33" i="75"/>
  <c r="CR33" i="75" s="1"/>
  <c r="BU147" i="75"/>
  <c r="CD146" i="75"/>
  <c r="BU170" i="75"/>
  <c r="BU143" i="75"/>
  <c r="BU136" i="75"/>
  <c r="CE136" i="75" s="1"/>
  <c r="CR136" i="75" s="1"/>
  <c r="BU24" i="75"/>
  <c r="CE24" i="75" s="1"/>
  <c r="CR24" i="75" s="1"/>
  <c r="BU78" i="75"/>
  <c r="CE78" i="75" s="1"/>
  <c r="CR78" i="75" s="1"/>
  <c r="BU172" i="75"/>
  <c r="BU34" i="75"/>
  <c r="DB180" i="75"/>
  <c r="CD151" i="75"/>
  <c r="BU171" i="75"/>
  <c r="BU66" i="75"/>
  <c r="CE66" i="75" s="1"/>
  <c r="CR66" i="75" s="1"/>
  <c r="BU76" i="75"/>
  <c r="CE76" i="75" s="1"/>
  <c r="BU184" i="75"/>
  <c r="CE184" i="75" s="1"/>
  <c r="CR184" i="75" s="1"/>
  <c r="CD55" i="75"/>
  <c r="CE55" i="75" s="1"/>
  <c r="CR55" i="75" s="1"/>
  <c r="BU107" i="75"/>
  <c r="CD34" i="75"/>
  <c r="CD27" i="75"/>
  <c r="CE27" i="75" s="1"/>
  <c r="CR27" i="75" s="1"/>
  <c r="BU37" i="75"/>
  <c r="CD69" i="75"/>
  <c r="CD77" i="75"/>
  <c r="CD91" i="75"/>
  <c r="BU186" i="75"/>
  <c r="CE114" i="75"/>
  <c r="CR114" i="75" s="1"/>
  <c r="BU12" i="75"/>
  <c r="BU64" i="75"/>
  <c r="CE64" i="75" s="1"/>
  <c r="CR64" i="75" s="1"/>
  <c r="CD183" i="75"/>
  <c r="BU46" i="75"/>
  <c r="CE46" i="75" s="1"/>
  <c r="CR46" i="75" s="1"/>
  <c r="BU48" i="75"/>
  <c r="CE48" i="75" s="1"/>
  <c r="BU58" i="75"/>
  <c r="DB77" i="75"/>
  <c r="BU90" i="75"/>
  <c r="CD143" i="75"/>
  <c r="BU14" i="75"/>
  <c r="BU173" i="75"/>
  <c r="BU163" i="75"/>
  <c r="CE163" i="75" s="1"/>
  <c r="CR163" i="75" s="1"/>
  <c r="CD132" i="75"/>
  <c r="BU128" i="75"/>
  <c r="BU87" i="75"/>
  <c r="CD190" i="75"/>
  <c r="CD141" i="75"/>
  <c r="CD187" i="75"/>
  <c r="CD45" i="75"/>
  <c r="CE45" i="75" s="1"/>
  <c r="CR45" i="75" s="1"/>
  <c r="CD103" i="75"/>
  <c r="BU54" i="75"/>
  <c r="CE54" i="75" s="1"/>
  <c r="CR54" i="75" s="1"/>
  <c r="BU146" i="75"/>
  <c r="CE29" i="75"/>
  <c r="CR29" i="75" s="1"/>
  <c r="CD155" i="75"/>
  <c r="CD87" i="75"/>
  <c r="CD41" i="75"/>
  <c r="CE41" i="75" s="1"/>
  <c r="CR41" i="75" s="1"/>
  <c r="BU132" i="75"/>
  <c r="CE123" i="75"/>
  <c r="CR123" i="75" s="1"/>
  <c r="CD106" i="75"/>
  <c r="CE106" i="75" s="1"/>
  <c r="CR106" i="75" s="1"/>
  <c r="BU80" i="75"/>
  <c r="DB31" i="75"/>
  <c r="DB172" i="75"/>
  <c r="CD154" i="75"/>
  <c r="DB68" i="75"/>
  <c r="CD149" i="75"/>
  <c r="CE149" i="75" s="1"/>
  <c r="CR149" i="75" s="1"/>
  <c r="BU44" i="75"/>
  <c r="CE44" i="75" s="1"/>
  <c r="CR44" i="75" s="1"/>
  <c r="CD127" i="75"/>
  <c r="BU23" i="75"/>
  <c r="CE23" i="75" s="1"/>
  <c r="BU116" i="75"/>
  <c r="CD180" i="75"/>
  <c r="BU74" i="75"/>
  <c r="CE74" i="75" s="1"/>
  <c r="CR74" i="75" s="1"/>
  <c r="BU28" i="75"/>
  <c r="CE28" i="75" s="1"/>
  <c r="CR28" i="75" s="1"/>
  <c r="BU166" i="75"/>
  <c r="CE166" i="75" s="1"/>
  <c r="BU130" i="75"/>
  <c r="CE130" i="75" s="1"/>
  <c r="CR130" i="75" s="1"/>
  <c r="BU179" i="75"/>
  <c r="CE179" i="75" s="1"/>
  <c r="CR179" i="75" s="1"/>
  <c r="BU160" i="75"/>
  <c r="CD153" i="75"/>
  <c r="CE153" i="75" s="1"/>
  <c r="CD173" i="75"/>
  <c r="BU42" i="75"/>
  <c r="BU187" i="75"/>
  <c r="BU193" i="75"/>
  <c r="CE193" i="75" s="1"/>
  <c r="CR193" i="75" s="1"/>
  <c r="BU32" i="75"/>
  <c r="BU22" i="75"/>
  <c r="CE22" i="75" s="1"/>
  <c r="CR22" i="75" s="1"/>
  <c r="BU162" i="75"/>
  <c r="CE162" i="75" s="1"/>
  <c r="CR162" i="75" s="1"/>
  <c r="CD164" i="75"/>
  <c r="CE164" i="75" s="1"/>
  <c r="CR164" i="75" s="1"/>
  <c r="BU145" i="75"/>
  <c r="CD31" i="75"/>
  <c r="CE31" i="75" s="1"/>
  <c r="CR31" i="75" s="1"/>
  <c r="BU18" i="75"/>
  <c r="BU168" i="75"/>
  <c r="CE168" i="75" s="1"/>
  <c r="CR168" i="75" s="1"/>
  <c r="BU86" i="75"/>
  <c r="CE86" i="75" s="1"/>
  <c r="CR86" i="75" s="1"/>
  <c r="BU16" i="75"/>
  <c r="CE16" i="75" s="1"/>
  <c r="CR16" i="75" s="1"/>
  <c r="CD140" i="75"/>
  <c r="CE140" i="75" s="1"/>
  <c r="CR140" i="75" s="1"/>
  <c r="CE167" i="75"/>
  <c r="DB62" i="75"/>
  <c r="BU68" i="75"/>
  <c r="CE68" i="75" s="1"/>
  <c r="CR68" i="75" s="1"/>
  <c r="BU117" i="75"/>
  <c r="BU97" i="75"/>
  <c r="CD96" i="75"/>
  <c r="DB114" i="75"/>
  <c r="BU96" i="75"/>
  <c r="BU139" i="75"/>
  <c r="BU38" i="75"/>
  <c r="CE38" i="75" s="1"/>
  <c r="CR38" i="75" s="1"/>
  <c r="CD189" i="75"/>
  <c r="BU82" i="75"/>
  <c r="CD18" i="75"/>
  <c r="BU127" i="75"/>
  <c r="BU156" i="75"/>
  <c r="CE156" i="75" s="1"/>
  <c r="CD49" i="75"/>
  <c r="CE49" i="75" s="1"/>
  <c r="CR49" i="75" s="1"/>
  <c r="CD125" i="75"/>
  <c r="CE125" i="75" s="1"/>
  <c r="CR125" i="75" s="1"/>
  <c r="CD137" i="75"/>
  <c r="BU176" i="75"/>
  <c r="CE176" i="75" s="1"/>
  <c r="CD88" i="75"/>
  <c r="BU52" i="75"/>
  <c r="DB151" i="75"/>
  <c r="DB17" i="75"/>
  <c r="DB122" i="75"/>
  <c r="DB138" i="75"/>
  <c r="DB86" i="75"/>
  <c r="DB108" i="75"/>
  <c r="DB132" i="75"/>
  <c r="DB40" i="75"/>
  <c r="DB45" i="75"/>
  <c r="DB175" i="75"/>
  <c r="DB95" i="75"/>
  <c r="DB154" i="75"/>
  <c r="DB141" i="75"/>
  <c r="DB170" i="75"/>
  <c r="DB162" i="75"/>
  <c r="DB106" i="75"/>
  <c r="DB12" i="75"/>
  <c r="DB11" i="75"/>
  <c r="DB179" i="75"/>
  <c r="DB148" i="75"/>
  <c r="BU110" i="75"/>
  <c r="CE110" i="75" s="1"/>
  <c r="CD169" i="75"/>
  <c r="BU192" i="75"/>
  <c r="CE192" i="75" s="1"/>
  <c r="CR192" i="75" s="1"/>
  <c r="DB161" i="75"/>
  <c r="CD79" i="75"/>
  <c r="CE79" i="75" s="1"/>
  <c r="CR79" i="75" s="1"/>
  <c r="CD122" i="75"/>
  <c r="DB184" i="75"/>
  <c r="CD185" i="75"/>
  <c r="CE185" i="75" s="1"/>
  <c r="CR185" i="75" s="1"/>
  <c r="DB124" i="75"/>
  <c r="BU4" i="75"/>
  <c r="CE4" i="75" s="1"/>
  <c r="CR4" i="75" s="1"/>
  <c r="BU100" i="75"/>
  <c r="CE100" i="75" s="1"/>
  <c r="CR100" i="75" s="1"/>
  <c r="BU169" i="75"/>
  <c r="DB103" i="75"/>
  <c r="DB20" i="75"/>
  <c r="DB49" i="75"/>
  <c r="DB101" i="75"/>
  <c r="DB70" i="75"/>
  <c r="DB74" i="75"/>
  <c r="DB171" i="75"/>
  <c r="DB177" i="75"/>
  <c r="DB100" i="75"/>
  <c r="DB26" i="75"/>
  <c r="DB125" i="75"/>
  <c r="DB3" i="75"/>
  <c r="CD133" i="75"/>
  <c r="CD25" i="75"/>
  <c r="CE25" i="75" s="1"/>
  <c r="CD172" i="75"/>
  <c r="CD191" i="75"/>
  <c r="CD177" i="75"/>
  <c r="CE177" i="75" s="1"/>
  <c r="CR177" i="75" s="1"/>
  <c r="CE111" i="75"/>
  <c r="CR111" i="75" s="1"/>
  <c r="BU137" i="75"/>
  <c r="BU69" i="75"/>
  <c r="BU154" i="75"/>
  <c r="CE101" i="75"/>
  <c r="CR101" i="75" s="1"/>
  <c r="CD42" i="75"/>
  <c r="CD20" i="75"/>
  <c r="CE20" i="75" s="1"/>
  <c r="CR20" i="75" s="1"/>
  <c r="BU150" i="75"/>
  <c r="CD170" i="75"/>
  <c r="CE72" i="75"/>
  <c r="CR72" i="75" s="1"/>
  <c r="CE6" i="75"/>
  <c r="CR6" i="75" s="1"/>
  <c r="BU144" i="75"/>
  <c r="CE144" i="75" s="1"/>
  <c r="CR144" i="75" s="1"/>
  <c r="DB155" i="75"/>
  <c r="CD3" i="75"/>
  <c r="CE3" i="75" s="1"/>
  <c r="DB178" i="75"/>
  <c r="CD128" i="75"/>
  <c r="CD90" i="75"/>
  <c r="BU94" i="75"/>
  <c r="CE94" i="75" s="1"/>
  <c r="CR94" i="75" s="1"/>
  <c r="BU84" i="75"/>
  <c r="CE84" i="75" s="1"/>
  <c r="CR84" i="75" s="1"/>
  <c r="CD148" i="75"/>
  <c r="CD52" i="75"/>
  <c r="BU152" i="75"/>
  <c r="CE152" i="75" s="1"/>
  <c r="CR152" i="75" s="1"/>
  <c r="DB173" i="75"/>
  <c r="CE121" i="75"/>
  <c r="CR121" i="75" s="1"/>
  <c r="BU155" i="75"/>
  <c r="DB130" i="75"/>
  <c r="CD82" i="75"/>
  <c r="DB71" i="75"/>
  <c r="CE11" i="75"/>
  <c r="CR11" i="75" s="1"/>
  <c r="BU190" i="75"/>
  <c r="CE85" i="75"/>
  <c r="CR85" i="75" s="1"/>
  <c r="DB190" i="75"/>
  <c r="BU122" i="75"/>
  <c r="DB126" i="75"/>
  <c r="DB94" i="75"/>
  <c r="DB41" i="75"/>
  <c r="BU148" i="75"/>
  <c r="CE98" i="75"/>
  <c r="CR98" i="75" s="1"/>
  <c r="CE10" i="75"/>
  <c r="CR10" i="75" s="1"/>
  <c r="CE93" i="75"/>
  <c r="CR93" i="75" s="1"/>
  <c r="BU112" i="75"/>
  <c r="CE112" i="75" s="1"/>
  <c r="CR112" i="75" s="1"/>
  <c r="CD138" i="75"/>
  <c r="BU83" i="75"/>
  <c r="CE160" i="75"/>
  <c r="CR160" i="75" s="1"/>
  <c r="BU174" i="75"/>
  <c r="CE174" i="75" s="1"/>
  <c r="CR174" i="75" s="1"/>
  <c r="BU119" i="75"/>
  <c r="CE119" i="75" s="1"/>
  <c r="CR119" i="75" s="1"/>
  <c r="CD75" i="75"/>
  <c r="CE75" i="75" s="1"/>
  <c r="CR75" i="75" s="1"/>
  <c r="CE161" i="75"/>
  <c r="CR161" i="75" s="1"/>
  <c r="DB192" i="75"/>
  <c r="BU191" i="75"/>
  <c r="BU188" i="75"/>
  <c r="CE188" i="75" s="1"/>
  <c r="CR188" i="75" s="1"/>
  <c r="BU158" i="75"/>
  <c r="BU56" i="75"/>
  <c r="DB15" i="75"/>
  <c r="CE50" i="75"/>
  <c r="CR50" i="75" s="1"/>
  <c r="DB10" i="75"/>
  <c r="BU120" i="75"/>
  <c r="CE120" i="75" s="1"/>
  <c r="CR120" i="75" s="1"/>
  <c r="CD83" i="75"/>
  <c r="DB55" i="75"/>
  <c r="DB24" i="75"/>
  <c r="DB189" i="75"/>
  <c r="DB44" i="75"/>
  <c r="DB191" i="75"/>
  <c r="CD131" i="75"/>
  <c r="CE131" i="75" s="1"/>
  <c r="CR131" i="75" s="1"/>
  <c r="DB113" i="75"/>
  <c r="DB89" i="75"/>
  <c r="DB39" i="75"/>
  <c r="DB185" i="75"/>
  <c r="CD105" i="75"/>
  <c r="CE105" i="75" s="1"/>
  <c r="CR105" i="75" s="1"/>
  <c r="CD150" i="75"/>
  <c r="CE39" i="75"/>
  <c r="CR39" i="75" s="1"/>
  <c r="CE13" i="75"/>
  <c r="CR13" i="75" s="1"/>
  <c r="CE17" i="75"/>
  <c r="CR17" i="75" s="1"/>
  <c r="DB84" i="75"/>
  <c r="DB64" i="75"/>
  <c r="CE15" i="75"/>
  <c r="CR15" i="75" s="1"/>
  <c r="CD147" i="75"/>
  <c r="DB181" i="75"/>
  <c r="CD159" i="75"/>
  <c r="BU104" i="75"/>
  <c r="CE104" i="75" s="1"/>
  <c r="BU7" i="75"/>
  <c r="CE7" i="75" s="1"/>
  <c r="CR7" i="75" s="1"/>
  <c r="BU59" i="75"/>
  <c r="BU9" i="75"/>
  <c r="CE9" i="75" s="1"/>
  <c r="DB140" i="75"/>
  <c r="DB85" i="75"/>
  <c r="CE21" i="75"/>
  <c r="DB143" i="75"/>
  <c r="CD63" i="75"/>
  <c r="CE63" i="75" s="1"/>
  <c r="CR63" i="75" s="1"/>
  <c r="CE102" i="75"/>
  <c r="CR102" i="75" s="1"/>
  <c r="BU124" i="75"/>
  <c r="CE124" i="75" s="1"/>
  <c r="CR124" i="75" s="1"/>
  <c r="CE8" i="75"/>
  <c r="CR8" i="75" s="1"/>
  <c r="CE67" i="75"/>
  <c r="CR67" i="75" s="1"/>
  <c r="CE61" i="75"/>
  <c r="CR61" i="75" s="1"/>
  <c r="DB168" i="75"/>
  <c r="DB174" i="75"/>
  <c r="DB127" i="75"/>
  <c r="CD81" i="75"/>
  <c r="CE81" i="75" s="1"/>
  <c r="CR81" i="75" s="1"/>
  <c r="DB120" i="75"/>
  <c r="DB56" i="75"/>
  <c r="CE53" i="75"/>
  <c r="CR53" i="75" s="1"/>
  <c r="DB7" i="75"/>
  <c r="CE151" i="75"/>
  <c r="CR151" i="75" s="1"/>
  <c r="DB83" i="75"/>
  <c r="CD60" i="75"/>
  <c r="CE60" i="75" s="1"/>
  <c r="CR60" i="75" s="1"/>
  <c r="CD14" i="75"/>
  <c r="BU159" i="75"/>
  <c r="CD139" i="75"/>
  <c r="CD118" i="75"/>
  <c r="CE118" i="75" s="1"/>
  <c r="CR118" i="75" s="1"/>
  <c r="DB58" i="75"/>
  <c r="CE62" i="75"/>
  <c r="CR62" i="75" s="1"/>
  <c r="DB4" i="75"/>
  <c r="BU134" i="75"/>
  <c r="CE134" i="75" s="1"/>
  <c r="CD186" i="75"/>
  <c r="CE183" i="75"/>
  <c r="CR183" i="75" s="1"/>
  <c r="DB193" i="75"/>
  <c r="DB158" i="75"/>
  <c r="DB144" i="75"/>
  <c r="CD99" i="75"/>
  <c r="CE99" i="75" s="1"/>
  <c r="CE37" i="75"/>
  <c r="CR37" i="75" s="1"/>
  <c r="CE19" i="75"/>
  <c r="CR19" i="75" s="1"/>
  <c r="CE5" i="75"/>
  <c r="CR5" i="75" s="1"/>
  <c r="CD97" i="75"/>
  <c r="DB42" i="75"/>
  <c r="DB87" i="75"/>
  <c r="CD32" i="75"/>
  <c r="DB46" i="75"/>
  <c r="CE35" i="75"/>
  <c r="CR35" i="75" s="1"/>
  <c r="BU77" i="75"/>
  <c r="BU30" i="75"/>
  <c r="BU189" i="75"/>
  <c r="CD175" i="75"/>
  <c r="CE175" i="75" s="1"/>
  <c r="CR175" i="75" s="1"/>
  <c r="CD171" i="75"/>
  <c r="BU142" i="75"/>
  <c r="CE142" i="75" s="1"/>
  <c r="DB128" i="75"/>
  <c r="BU178" i="75"/>
  <c r="CE178" i="75" s="1"/>
  <c r="CR178" i="75" s="1"/>
  <c r="BU133" i="75"/>
  <c r="CE80" i="75"/>
  <c r="DB51" i="75"/>
  <c r="BU57" i="75"/>
  <c r="CE57" i="75" s="1"/>
  <c r="CR57" i="75" s="1"/>
  <c r="DB145" i="75"/>
  <c r="CE129" i="75"/>
  <c r="DB117" i="75"/>
  <c r="CD117" i="75"/>
  <c r="DB37" i="75"/>
  <c r="CE26" i="75"/>
  <c r="CR26" i="75" s="1"/>
  <c r="DB186" i="75"/>
  <c r="CD59" i="75"/>
  <c r="BU51" i="75"/>
  <c r="CE51" i="75" s="1"/>
  <c r="CR51" i="75" s="1"/>
  <c r="DB6" i="75"/>
  <c r="BU92" i="75"/>
  <c r="CE92" i="75" s="1"/>
  <c r="CR92" i="75" s="1"/>
  <c r="DB109" i="75"/>
  <c r="BU103" i="75"/>
  <c r="CD107" i="75"/>
  <c r="CE73" i="75"/>
  <c r="CR73" i="75" s="1"/>
  <c r="BU91" i="75"/>
  <c r="BU89" i="75"/>
  <c r="CE89" i="75" s="1"/>
  <c r="CR89" i="75" s="1"/>
  <c r="BU88" i="75"/>
  <c r="DB43" i="75"/>
  <c r="CD109" i="75"/>
  <c r="CE109" i="75" s="1"/>
  <c r="CR109" i="75" s="1"/>
  <c r="DB92" i="75"/>
  <c r="BU43" i="75"/>
  <c r="CE43" i="75" s="1"/>
  <c r="CR43" i="75" s="1"/>
  <c r="DB29" i="75"/>
  <c r="DB169" i="75"/>
  <c r="DB164" i="75"/>
  <c r="DB88" i="75"/>
  <c r="DB60" i="75"/>
  <c r="DB52" i="75"/>
  <c r="DB32" i="75"/>
  <c r="DB18" i="75"/>
  <c r="BU138" i="75"/>
  <c r="DB135" i="75"/>
  <c r="DB118" i="75"/>
  <c r="DB96" i="75"/>
  <c r="DB133" i="75"/>
  <c r="CE95" i="75"/>
  <c r="CR95" i="75" s="1"/>
  <c r="DB98" i="75"/>
  <c r="DB81" i="75"/>
  <c r="DB79" i="75"/>
  <c r="DB50" i="75"/>
  <c r="DB53" i="75"/>
  <c r="DB149" i="75"/>
  <c r="DB146" i="75"/>
  <c r="CD135" i="75"/>
  <c r="DB123" i="75"/>
  <c r="CE126" i="75"/>
  <c r="CR126" i="75" s="1"/>
  <c r="DB59" i="75"/>
  <c r="DB14" i="75"/>
  <c r="BU182" i="75"/>
  <c r="CE182" i="75" s="1"/>
  <c r="DB159" i="75"/>
  <c r="DB116" i="75"/>
  <c r="DB112" i="75"/>
  <c r="DB105" i="75"/>
  <c r="CD71" i="75"/>
  <c r="CE71" i="75" s="1"/>
  <c r="CR71" i="75" s="1"/>
  <c r="BU70" i="75"/>
  <c r="CE70" i="75" s="1"/>
  <c r="CR70" i="75" s="1"/>
  <c r="DB22" i="75"/>
  <c r="DB187" i="75"/>
  <c r="DB160" i="75"/>
  <c r="DB157" i="75"/>
  <c r="DB73" i="75"/>
  <c r="DB66" i="75"/>
  <c r="CE65" i="75"/>
  <c r="CR65" i="75" s="1"/>
  <c r="DB8" i="75"/>
  <c r="DB16" i="75"/>
  <c r="DB38" i="75"/>
  <c r="DB33" i="75"/>
  <c r="DB147" i="75"/>
  <c r="DB139" i="75"/>
  <c r="DB90" i="75"/>
  <c r="DB63" i="75"/>
  <c r="CE147" i="75" l="1"/>
  <c r="CR147" i="75" s="1"/>
  <c r="CE135" i="75"/>
  <c r="CR135" i="75" s="1"/>
  <c r="CE172" i="75"/>
  <c r="CR172" i="75" s="1"/>
  <c r="CE12" i="75"/>
  <c r="CR12" i="75" s="1"/>
  <c r="CE158" i="75"/>
  <c r="CR158" i="75" s="1"/>
  <c r="CE171" i="75"/>
  <c r="CR171" i="75" s="1"/>
  <c r="CE141" i="75"/>
  <c r="CR141" i="75" s="1"/>
  <c r="CE30" i="75"/>
  <c r="CR30" i="75" s="1"/>
  <c r="CE14" i="75"/>
  <c r="CR14" i="75" s="1"/>
  <c r="CE117" i="75"/>
  <c r="CR117" i="75" s="1"/>
  <c r="CE58" i="75"/>
  <c r="CR58" i="75" s="1"/>
  <c r="CE116" i="75"/>
  <c r="CR116" i="75" s="1"/>
  <c r="CE56" i="75"/>
  <c r="CR56" i="75" s="1"/>
  <c r="CE154" i="75"/>
  <c r="CR154" i="75" s="1"/>
  <c r="DM154" i="75" s="1"/>
  <c r="H155" i="5" s="1"/>
  <c r="CE145" i="75"/>
  <c r="CR145" i="75" s="1"/>
  <c r="CE180" i="75"/>
  <c r="CR180" i="75" s="1"/>
  <c r="DM180" i="75" s="1"/>
  <c r="H181" i="5" s="1"/>
  <c r="CE143" i="75"/>
  <c r="CR143" i="75" s="1"/>
  <c r="CE146" i="75"/>
  <c r="CR146" i="75" s="1"/>
  <c r="DM146" i="75" s="1"/>
  <c r="H147" i="5" s="1"/>
  <c r="CE107" i="75"/>
  <c r="CR107" i="75" s="1"/>
  <c r="DM107" i="75" s="1"/>
  <c r="H108" i="5" s="1"/>
  <c r="CE190" i="75"/>
  <c r="CR190" i="75" s="1"/>
  <c r="CE97" i="75"/>
  <c r="CR97" i="75" s="1"/>
  <c r="DM97" i="75" s="1"/>
  <c r="H98" i="5" s="1"/>
  <c r="CE69" i="75"/>
  <c r="CR69" i="75" s="1"/>
  <c r="CE34" i="75"/>
  <c r="CR34" i="75" s="1"/>
  <c r="CE170" i="75"/>
  <c r="CR170" i="75" s="1"/>
  <c r="DM170" i="75" s="1"/>
  <c r="H171" i="5" s="1"/>
  <c r="CE189" i="75"/>
  <c r="CR189" i="75" s="1"/>
  <c r="CE173" i="75"/>
  <c r="CR173" i="75" s="1"/>
  <c r="DM173" i="75" s="1"/>
  <c r="H174" i="5" s="1"/>
  <c r="CE155" i="75"/>
  <c r="CR155" i="75" s="1"/>
  <c r="CE77" i="75"/>
  <c r="CR77" i="75" s="1"/>
  <c r="CE187" i="75"/>
  <c r="CR187" i="75" s="1"/>
  <c r="CE122" i="75"/>
  <c r="CR122" i="75" s="1"/>
  <c r="DM122" i="75" s="1"/>
  <c r="H123" i="5" s="1"/>
  <c r="CR21" i="75"/>
  <c r="CR156" i="75"/>
  <c r="CR23" i="75"/>
  <c r="CR134" i="75"/>
  <c r="CR129" i="75"/>
  <c r="CR25" i="75"/>
  <c r="CR167" i="75"/>
  <c r="CR166" i="75"/>
  <c r="CR153" i="75"/>
  <c r="CR110" i="75"/>
  <c r="DM110" i="75" s="1"/>
  <c r="H111" i="5" s="1"/>
  <c r="CR99" i="75"/>
  <c r="DM99" i="75" s="1"/>
  <c r="H100" i="5" s="1"/>
  <c r="CR76" i="75"/>
  <c r="CR36" i="75"/>
  <c r="CR142" i="75"/>
  <c r="CR176" i="75"/>
  <c r="CR48" i="75"/>
  <c r="CR104" i="75"/>
  <c r="CR80" i="75"/>
  <c r="CR182" i="75"/>
  <c r="CR9" i="75"/>
  <c r="DM69" i="75"/>
  <c r="H70" i="5" s="1"/>
  <c r="DM111" i="75"/>
  <c r="H112" i="5" s="1"/>
  <c r="CE91" i="75"/>
  <c r="CE83" i="75"/>
  <c r="CE186" i="75"/>
  <c r="CE87" i="75"/>
  <c r="CE133" i="75"/>
  <c r="CR133" i="75" s="1"/>
  <c r="CE32" i="75"/>
  <c r="CE139" i="75"/>
  <c r="CE90" i="75"/>
  <c r="CE103" i="75"/>
  <c r="CE42" i="75"/>
  <c r="CE132" i="75"/>
  <c r="CE128" i="75"/>
  <c r="CE88" i="75"/>
  <c r="CE159" i="75"/>
  <c r="CE150" i="75"/>
  <c r="CE96" i="75"/>
  <c r="CE18" i="75"/>
  <c r="CE82" i="75"/>
  <c r="CE127" i="75"/>
  <c r="DM55" i="75"/>
  <c r="H56" i="5" s="1"/>
  <c r="DM7" i="75"/>
  <c r="H8" i="5" s="1"/>
  <c r="CE52" i="75"/>
  <c r="CE137" i="75"/>
  <c r="CE148" i="75"/>
  <c r="DM17" i="75"/>
  <c r="H18" i="5" s="1"/>
  <c r="DM63" i="75"/>
  <c r="H64" i="5" s="1"/>
  <c r="DM50" i="75"/>
  <c r="H51" i="5" s="1"/>
  <c r="DM37" i="75"/>
  <c r="H38" i="5" s="1"/>
  <c r="CE169" i="75"/>
  <c r="CE191" i="75"/>
  <c r="CE138" i="75"/>
  <c r="CE59" i="75"/>
  <c r="CR59"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R138" i="75" l="1"/>
  <c r="CR148" i="75"/>
  <c r="CR82" i="75"/>
  <c r="CR90" i="75"/>
  <c r="DM90" i="75" s="1"/>
  <c r="H91" i="5" s="1"/>
  <c r="CR83" i="75"/>
  <c r="CR186" i="75"/>
  <c r="CR191" i="75"/>
  <c r="CR127" i="75"/>
  <c r="DM127" i="75" s="1"/>
  <c r="H128" i="5" s="1"/>
  <c r="CR18" i="75"/>
  <c r="CR88" i="75"/>
  <c r="CR91" i="75"/>
  <c r="DM91" i="75" s="1"/>
  <c r="H92" i="5" s="1"/>
  <c r="CR52" i="75"/>
  <c r="CR169" i="75"/>
  <c r="CR96" i="75"/>
  <c r="CR139" i="75"/>
  <c r="CR150" i="75"/>
  <c r="CR128" i="75"/>
  <c r="CR32" i="75"/>
  <c r="CR159" i="75"/>
  <c r="DM159" i="75" s="1"/>
  <c r="H160" i="5" s="1"/>
  <c r="CR103" i="75"/>
  <c r="DM103" i="75" s="1"/>
  <c r="H104" i="5" s="1"/>
  <c r="CR137" i="75"/>
  <c r="CR132" i="75"/>
  <c r="CR42" i="75"/>
  <c r="CR87"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C3" i="78"/>
  <c r="C3" i="81" s="1"/>
  <c r="B2" i="82" s="1"/>
  <c r="C2" i="78"/>
  <c r="B4" i="82" l="1"/>
  <c r="B5" i="82"/>
  <c r="B6" i="82"/>
  <c r="B7" i="82"/>
  <c r="B8" i="82"/>
  <c r="B9" i="82"/>
  <c r="B10" i="82"/>
  <c r="B11" i="82"/>
  <c r="B12" i="82"/>
  <c r="B13" i="82"/>
  <c r="B14" i="82"/>
  <c r="B15" i="82"/>
  <c r="B16" i="82"/>
  <c r="B17" i="82"/>
  <c r="B21" i="82"/>
  <c r="B22" i="82"/>
  <c r="B23" i="82"/>
  <c r="B24" i="82"/>
  <c r="B25" i="82"/>
  <c r="B26" i="82"/>
  <c r="B20" i="82"/>
  <c r="B18" i="82"/>
  <c r="B19" i="82"/>
  <c r="B28" i="82"/>
  <c r="B29" i="82"/>
  <c r="B30" i="82"/>
  <c r="B31" i="82"/>
  <c r="B32" i="82"/>
  <c r="B35" i="82"/>
  <c r="B33" i="82"/>
  <c r="B36" i="82"/>
  <c r="B37" i="82"/>
  <c r="B38" i="82"/>
  <c r="B39" i="82"/>
  <c r="B40" i="82"/>
  <c r="B41" i="82"/>
  <c r="B42" i="82"/>
  <c r="B43" i="82"/>
  <c r="B44" i="82"/>
  <c r="B27" i="82"/>
  <c r="B34" i="82"/>
  <c r="B45" i="82"/>
  <c r="B46" i="82"/>
  <c r="B47" i="82"/>
  <c r="B48" i="82"/>
  <c r="B49" i="82"/>
  <c r="B50" i="82"/>
  <c r="B52" i="82"/>
  <c r="B57" i="82"/>
  <c r="B58" i="82"/>
  <c r="B59" i="82"/>
  <c r="B60" i="82"/>
  <c r="B61" i="82"/>
  <c r="B62" i="82"/>
  <c r="B51" i="82"/>
  <c r="B53" i="82"/>
  <c r="B55" i="82"/>
  <c r="B56" i="82"/>
  <c r="B54" i="82"/>
  <c r="B63" i="82"/>
  <c r="B64" i="82"/>
  <c r="B65" i="82"/>
  <c r="B66" i="82"/>
  <c r="B67" i="82"/>
  <c r="B68" i="82"/>
  <c r="B69" i="82"/>
  <c r="B70" i="82"/>
  <c r="B71" i="82"/>
  <c r="B72" i="82"/>
  <c r="B77" i="82"/>
  <c r="B82" i="82"/>
  <c r="B87" i="82"/>
  <c r="B92" i="82"/>
  <c r="B93" i="82"/>
  <c r="B94" i="82"/>
  <c r="B95" i="82"/>
  <c r="B96" i="82"/>
  <c r="B97" i="82"/>
  <c r="B98" i="82"/>
  <c r="B99" i="82"/>
  <c r="B80" i="82"/>
  <c r="B83" i="82"/>
  <c r="B73" i="82"/>
  <c r="B76" i="82"/>
  <c r="B78" i="82"/>
  <c r="B84" i="82"/>
  <c r="B74" i="82"/>
  <c r="B79" i="82"/>
  <c r="B89" i="82"/>
  <c r="B90" i="82"/>
  <c r="B91" i="82"/>
  <c r="B86" i="82"/>
  <c r="B88" i="82"/>
  <c r="B102" i="82"/>
  <c r="B101" i="82"/>
  <c r="B81" i="82"/>
  <c r="B100" i="82"/>
  <c r="B75" i="82"/>
  <c r="B103" i="82"/>
  <c r="B85" i="82"/>
  <c r="B104" i="82"/>
  <c r="B105" i="82"/>
  <c r="B106" i="82"/>
  <c r="B107" i="82"/>
  <c r="B108" i="82"/>
  <c r="B109" i="82"/>
  <c r="B110" i="82"/>
  <c r="B111" i="82"/>
  <c r="B112" i="82"/>
  <c r="B113" i="82"/>
  <c r="B114" i="82"/>
  <c r="B115" i="82"/>
  <c r="B116" i="82"/>
  <c r="B117" i="82"/>
  <c r="B118" i="82"/>
  <c r="B119" i="82"/>
  <c r="B120" i="82"/>
  <c r="B121" i="82"/>
  <c r="B122" i="82"/>
  <c r="B129" i="82"/>
  <c r="B124" i="82"/>
  <c r="B125" i="82"/>
  <c r="B126" i="82"/>
  <c r="B128" i="82"/>
  <c r="B123" i="82"/>
  <c r="B132" i="82"/>
  <c r="B133" i="82"/>
  <c r="B134" i="82"/>
  <c r="B130" i="82"/>
  <c r="B127" i="82"/>
  <c r="B142" i="82"/>
  <c r="B148" i="82"/>
  <c r="B149" i="82"/>
  <c r="B150" i="82"/>
  <c r="B151" i="82"/>
  <c r="B152" i="82"/>
  <c r="B153" i="82"/>
  <c r="B154" i="82"/>
  <c r="B155" i="82"/>
  <c r="B156" i="82"/>
  <c r="B137" i="82"/>
  <c r="B140" i="82"/>
  <c r="B141" i="82"/>
  <c r="B143" i="82"/>
  <c r="B146" i="82"/>
  <c r="B157" i="82"/>
  <c r="B158" i="82"/>
  <c r="B159" i="82"/>
  <c r="B160" i="82"/>
  <c r="B136" i="82"/>
  <c r="B144" i="82"/>
  <c r="B138" i="82"/>
  <c r="B161" i="82"/>
  <c r="B162" i="82"/>
  <c r="B145" i="82"/>
  <c r="B163" i="82"/>
  <c r="B147" i="82"/>
  <c r="B131" i="82"/>
  <c r="B139" i="82"/>
  <c r="B170" i="82"/>
  <c r="B171" i="82"/>
  <c r="B172" i="82"/>
  <c r="B173" i="82"/>
  <c r="B174" i="82"/>
  <c r="B175" i="82"/>
  <c r="B176" i="82"/>
  <c r="B177" i="82"/>
  <c r="B178" i="82"/>
  <c r="B179" i="82"/>
  <c r="B180" i="82"/>
  <c r="B181" i="82"/>
  <c r="B182" i="82"/>
  <c r="B183" i="82"/>
  <c r="B135" i="82"/>
  <c r="B164" i="82"/>
  <c r="B165" i="82"/>
  <c r="B166" i="82"/>
  <c r="B167" i="82"/>
  <c r="B168" i="82"/>
  <c r="B169" i="82"/>
  <c r="B184" i="82"/>
  <c r="B185" i="82"/>
  <c r="B188" i="82"/>
  <c r="B187" i="82"/>
  <c r="B189" i="82"/>
  <c r="B190" i="82"/>
  <c r="B191" i="82"/>
  <c r="B192" i="82"/>
  <c r="B193" i="82"/>
  <c r="B3" i="82"/>
  <c r="B186" i="82"/>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C6" i="81"/>
  <c r="C7" i="81"/>
  <c r="C8" i="81"/>
  <c r="C9" i="81"/>
  <c r="C10" i="81"/>
  <c r="C11" i="81"/>
  <c r="C12" i="81"/>
  <c r="C13" i="81"/>
  <c r="C14" i="81"/>
  <c r="C15" i="81"/>
  <c r="C16" i="81"/>
  <c r="C17" i="81"/>
  <c r="C18" i="81"/>
  <c r="C19" i="81"/>
  <c r="C20" i="81"/>
  <c r="C21" i="81"/>
  <c r="C22" i="81"/>
  <c r="C23" i="81"/>
  <c r="C24" i="81"/>
  <c r="C25" i="81"/>
  <c r="C26" i="81"/>
  <c r="C27" i="81"/>
  <c r="C28" i="81"/>
  <c r="C29" i="81"/>
  <c r="C30" i="81"/>
  <c r="C31" i="81"/>
  <c r="C32" i="81"/>
  <c r="C33" i="81"/>
  <c r="C34" i="81"/>
  <c r="C35" i="81"/>
  <c r="C36" i="81"/>
  <c r="C37" i="81"/>
  <c r="C38" i="81"/>
  <c r="C39" i="81"/>
  <c r="C40" i="81"/>
  <c r="C41" i="81"/>
  <c r="C42" i="81"/>
  <c r="C43" i="81"/>
  <c r="C44" i="81"/>
  <c r="C45" i="81"/>
  <c r="C46" i="81"/>
  <c r="C47" i="81"/>
  <c r="C48" i="81"/>
  <c r="C49" i="81"/>
  <c r="C50" i="81"/>
  <c r="C51" i="81"/>
  <c r="C52" i="81"/>
  <c r="C53" i="81"/>
  <c r="C54" i="81"/>
  <c r="C55" i="81"/>
  <c r="C56" i="81"/>
  <c r="C57" i="81"/>
  <c r="C58" i="81"/>
  <c r="C59" i="81"/>
  <c r="C60" i="81"/>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92" i="81"/>
  <c r="C93" i="81"/>
  <c r="C94" i="81"/>
  <c r="C95" i="81"/>
  <c r="C96" i="81"/>
  <c r="C97" i="81"/>
  <c r="C98" i="81"/>
  <c r="C99" i="81"/>
  <c r="C100" i="81"/>
  <c r="C101" i="81"/>
  <c r="C102" i="81"/>
  <c r="C103" i="81"/>
  <c r="C104" i="81"/>
  <c r="C105" i="81"/>
  <c r="C106" i="81"/>
  <c r="C107" i="81"/>
  <c r="C108" i="81"/>
  <c r="C109" i="81"/>
  <c r="C110" i="81"/>
  <c r="C111" i="81"/>
  <c r="C112" i="81"/>
  <c r="C113" i="81"/>
  <c r="C114" i="81"/>
  <c r="C115" i="81"/>
  <c r="C116" i="81"/>
  <c r="C117" i="81"/>
  <c r="C118" i="81"/>
  <c r="C119" i="81"/>
  <c r="C120" i="81"/>
  <c r="C121" i="81"/>
  <c r="C122" i="81"/>
  <c r="C123" i="81"/>
  <c r="C124" i="81"/>
  <c r="C125" i="81"/>
  <c r="C126" i="81"/>
  <c r="C127" i="81"/>
  <c r="C128" i="81"/>
  <c r="C129" i="81"/>
  <c r="C130" i="81"/>
  <c r="C131" i="81"/>
  <c r="C132" i="81"/>
  <c r="C133" i="81"/>
  <c r="C134" i="81"/>
  <c r="C135" i="81"/>
  <c r="C136" i="81"/>
  <c r="C137" i="81"/>
  <c r="C138" i="81"/>
  <c r="C139" i="81"/>
  <c r="C140" i="81"/>
  <c r="C141" i="81"/>
  <c r="C142" i="81"/>
  <c r="C143" i="81"/>
  <c r="C144" i="81"/>
  <c r="C145" i="81"/>
  <c r="C146" i="81"/>
  <c r="C147" i="81"/>
  <c r="C148" i="81"/>
  <c r="C149" i="81"/>
  <c r="C150" i="81"/>
  <c r="C151" i="81"/>
  <c r="C152" i="81"/>
  <c r="C153" i="81"/>
  <c r="C154" i="81"/>
  <c r="C155" i="81"/>
  <c r="C156" i="81"/>
  <c r="C157" i="81"/>
  <c r="C158" i="81"/>
  <c r="C159" i="81"/>
  <c r="C160" i="81"/>
  <c r="C161" i="81"/>
  <c r="C162" i="81"/>
  <c r="C163" i="81"/>
  <c r="C164" i="81"/>
  <c r="C165" i="81"/>
  <c r="C166" i="81"/>
  <c r="C167" i="81"/>
  <c r="C168" i="81"/>
  <c r="C169" i="81"/>
  <c r="C170" i="81"/>
  <c r="C171" i="81"/>
  <c r="C172" i="81"/>
  <c r="C173" i="81"/>
  <c r="C174" i="81"/>
  <c r="C175" i="81"/>
  <c r="C176" i="81"/>
  <c r="C177" i="81"/>
  <c r="C178" i="81"/>
  <c r="C179" i="81"/>
  <c r="C180" i="81"/>
  <c r="C181" i="81"/>
  <c r="C182" i="81"/>
  <c r="C183" i="81"/>
  <c r="C184" i="81"/>
  <c r="C185" i="81"/>
  <c r="C186" i="81"/>
  <c r="C187" i="81"/>
  <c r="C188" i="81"/>
  <c r="C189" i="81"/>
  <c r="C190" i="81"/>
  <c r="C191" i="81"/>
  <c r="C192" i="81"/>
  <c r="C193" i="81"/>
  <c r="C194" i="81"/>
  <c r="C4" i="8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DP3" i="75"/>
  <c r="DP4" i="75"/>
  <c r="DP5" i="75"/>
  <c r="DP6" i="75"/>
  <c r="DP7" i="75"/>
  <c r="DP8" i="75"/>
  <c r="DP9"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DP50" i="75"/>
  <c r="DP51" i="75"/>
  <c r="DP52" i="75"/>
  <c r="DP53" i="75"/>
  <c r="DP54" i="75"/>
  <c r="DP55" i="75"/>
  <c r="DP56" i="75"/>
  <c r="DP57" i="75"/>
  <c r="DP58" i="75"/>
  <c r="DP59" i="75"/>
  <c r="DP60" i="75"/>
  <c r="DP61" i="75"/>
  <c r="DP62" i="75"/>
  <c r="DP63" i="75"/>
  <c r="DP64" i="75"/>
  <c r="DP65" i="75"/>
  <c r="DP66" i="75"/>
  <c r="DP67" i="75"/>
  <c r="DP68" i="75"/>
  <c r="DP69" i="75"/>
  <c r="DP70" i="75"/>
  <c r="DP71" i="75"/>
  <c r="DP72" i="75"/>
  <c r="DP73" i="75"/>
  <c r="DP74" i="75"/>
  <c r="DP75" i="75"/>
  <c r="DP76" i="75"/>
  <c r="DP77" i="75"/>
  <c r="DP78" i="75"/>
  <c r="DP79" i="75"/>
  <c r="DP80" i="75"/>
  <c r="DP81" i="75"/>
  <c r="DP82" i="75"/>
  <c r="DP83" i="75"/>
  <c r="DP84" i="75"/>
  <c r="DP85" i="75"/>
  <c r="DP86" i="75"/>
  <c r="DP87" i="75"/>
  <c r="DP88" i="75"/>
  <c r="DP89" i="75"/>
  <c r="DP90" i="75"/>
  <c r="DP91" i="75"/>
  <c r="DP92" i="75"/>
  <c r="DP93" i="75"/>
  <c r="DP94" i="75"/>
  <c r="DP95" i="75"/>
  <c r="DP96" i="75"/>
  <c r="DP97" i="75"/>
  <c r="DP98" i="75"/>
  <c r="DP99" i="75"/>
  <c r="DP100" i="75"/>
  <c r="DP101" i="75"/>
  <c r="DP102" i="75"/>
  <c r="DP103" i="75"/>
  <c r="DP104" i="75"/>
  <c r="DP105" i="75"/>
  <c r="DP106" i="75"/>
  <c r="DP107" i="75"/>
  <c r="DP108" i="75"/>
  <c r="DP109" i="75"/>
  <c r="DP110" i="75"/>
  <c r="DP111" i="75"/>
  <c r="DP112" i="75"/>
  <c r="DP113" i="75"/>
  <c r="DP114" i="75"/>
  <c r="DP115" i="75"/>
  <c r="DP116" i="75"/>
  <c r="DP117" i="75"/>
  <c r="DP118" i="75"/>
  <c r="DP119" i="75"/>
  <c r="DP120" i="75"/>
  <c r="DP121" i="75"/>
  <c r="DP122" i="75"/>
  <c r="DP123" i="75"/>
  <c r="DP124" i="75"/>
  <c r="DP125" i="75"/>
  <c r="DP126" i="75"/>
  <c r="DP127" i="75"/>
  <c r="DP128" i="75"/>
  <c r="DP129" i="75"/>
  <c r="DP130" i="75"/>
  <c r="DP131" i="75"/>
  <c r="DP132" i="75"/>
  <c r="DP133" i="75"/>
  <c r="DP134" i="75"/>
  <c r="DP135" i="75"/>
  <c r="DP136" i="75"/>
  <c r="DP137" i="75"/>
  <c r="DP138" i="75"/>
  <c r="DP139" i="75"/>
  <c r="DP140" i="75"/>
  <c r="DP141" i="75"/>
  <c r="DP142" i="75"/>
  <c r="DP143" i="75"/>
  <c r="DP144" i="75"/>
  <c r="DP145" i="75"/>
  <c r="DP146" i="75"/>
  <c r="DP147" i="75"/>
  <c r="DP148" i="75"/>
  <c r="DP149" i="75"/>
  <c r="DP150" i="75"/>
  <c r="DP151" i="75"/>
  <c r="DP152" i="75"/>
  <c r="DP153" i="75"/>
  <c r="DP154" i="75"/>
  <c r="DP155" i="75"/>
  <c r="DP156" i="75"/>
  <c r="DP157" i="75"/>
  <c r="DP158" i="75"/>
  <c r="DP159" i="75"/>
  <c r="DP160" i="75"/>
  <c r="DP161" i="75"/>
  <c r="DP162" i="75"/>
  <c r="DP163" i="75"/>
  <c r="DP164" i="75"/>
  <c r="DP165" i="75"/>
  <c r="DP166" i="75"/>
  <c r="DP167" i="75"/>
  <c r="DP168" i="75"/>
  <c r="DP169" i="75"/>
  <c r="DP170" i="75"/>
  <c r="DP171" i="75"/>
  <c r="DP172" i="75"/>
  <c r="DP173" i="75"/>
  <c r="DP174" i="75"/>
  <c r="DP175" i="75"/>
  <c r="DP176" i="75"/>
  <c r="DP177" i="75"/>
  <c r="DP178" i="75"/>
  <c r="DP179" i="75"/>
  <c r="DP180" i="75"/>
  <c r="DP181" i="75"/>
  <c r="DP182" i="75"/>
  <c r="DP183" i="75"/>
  <c r="DP184" i="75"/>
  <c r="DP185" i="75"/>
  <c r="DP186" i="75"/>
  <c r="DP187" i="75"/>
  <c r="DP188" i="75"/>
  <c r="DP189" i="75"/>
  <c r="DP190" i="75"/>
  <c r="DP191" i="75"/>
  <c r="DP192" i="75"/>
  <c r="DP193" i="75"/>
  <c r="AL6" i="79"/>
  <c r="AL7" i="79"/>
  <c r="AL8" i="79"/>
  <c r="AL9" i="79"/>
  <c r="AL10" i="79"/>
  <c r="AL11" i="79"/>
  <c r="AL12" i="79"/>
  <c r="AL13" i="79"/>
  <c r="AL14" i="79"/>
  <c r="AL15" i="79"/>
  <c r="AL16" i="79"/>
  <c r="AL17" i="79"/>
  <c r="AL18" i="79"/>
  <c r="AL19" i="79"/>
  <c r="AL20" i="79"/>
  <c r="AL21" i="79"/>
  <c r="AL22" i="79"/>
  <c r="AL23" i="79"/>
  <c r="AL24" i="79"/>
  <c r="AL25" i="79"/>
  <c r="AL26" i="79"/>
  <c r="AL27" i="79"/>
  <c r="AL28" i="79"/>
  <c r="AL29" i="79"/>
  <c r="AL30" i="79"/>
  <c r="AL31" i="79"/>
  <c r="AL32" i="79"/>
  <c r="AL33" i="79"/>
  <c r="AL34" i="79"/>
  <c r="AL35" i="79"/>
  <c r="AL36" i="79"/>
  <c r="AL37" i="79"/>
  <c r="AL38" i="79"/>
  <c r="AL39" i="79"/>
  <c r="AL40" i="79"/>
  <c r="AL41" i="79"/>
  <c r="AL42" i="79"/>
  <c r="AL43" i="79"/>
  <c r="AL44" i="79"/>
  <c r="AL45" i="79"/>
  <c r="AL46" i="79"/>
  <c r="AL47" i="79"/>
  <c r="AL48" i="79"/>
  <c r="AL49" i="79"/>
  <c r="AL50" i="79"/>
  <c r="AL51" i="79"/>
  <c r="AL52" i="79"/>
  <c r="AL53" i="79"/>
  <c r="AL54" i="79"/>
  <c r="AL55" i="79"/>
  <c r="AL56" i="79"/>
  <c r="AL57" i="79"/>
  <c r="AL58" i="79"/>
  <c r="AL59" i="79"/>
  <c r="AL60" i="79"/>
  <c r="AL61" i="79"/>
  <c r="AL62" i="79"/>
  <c r="AL63" i="79"/>
  <c r="AL64" i="79"/>
  <c r="AL65" i="79"/>
  <c r="AL66" i="79"/>
  <c r="AL67" i="79"/>
  <c r="AL68" i="79"/>
  <c r="AL69" i="79"/>
  <c r="AL70" i="79"/>
  <c r="AL71" i="79"/>
  <c r="AL72" i="79"/>
  <c r="AL73" i="79"/>
  <c r="AL74" i="79"/>
  <c r="AL75" i="79"/>
  <c r="AL76" i="79"/>
  <c r="AL77" i="79"/>
  <c r="AL78" i="79"/>
  <c r="AL79" i="79"/>
  <c r="AL80" i="79"/>
  <c r="AL81" i="79"/>
  <c r="AL82" i="79"/>
  <c r="AL83" i="79"/>
  <c r="AL84" i="79"/>
  <c r="AL85" i="79"/>
  <c r="AL86" i="79"/>
  <c r="AL87" i="79"/>
  <c r="AL88" i="79"/>
  <c r="AL89" i="79"/>
  <c r="AL90" i="79"/>
  <c r="AL91" i="79"/>
  <c r="AL92" i="79"/>
  <c r="AL93" i="79"/>
  <c r="AL94" i="79"/>
  <c r="AL95" i="79"/>
  <c r="AL96" i="79"/>
  <c r="AL97" i="79"/>
  <c r="AL98" i="79"/>
  <c r="AL99" i="79"/>
  <c r="AL100" i="79"/>
  <c r="AL101" i="79"/>
  <c r="AL102" i="79"/>
  <c r="AL103" i="79"/>
  <c r="AL104" i="79"/>
  <c r="AL105" i="79"/>
  <c r="AL106" i="79"/>
  <c r="AL107" i="79"/>
  <c r="AL108" i="79"/>
  <c r="AL109" i="79"/>
  <c r="AL110" i="79"/>
  <c r="AL111" i="79"/>
  <c r="AL112" i="79"/>
  <c r="AL113" i="79"/>
  <c r="AL114" i="79"/>
  <c r="AL115" i="79"/>
  <c r="AL116" i="79"/>
  <c r="AL117" i="79"/>
  <c r="AL118" i="79"/>
  <c r="AL119" i="79"/>
  <c r="AL120" i="79"/>
  <c r="AL121" i="79"/>
  <c r="AL122" i="79"/>
  <c r="AL123" i="79"/>
  <c r="AL124" i="79"/>
  <c r="AL125" i="79"/>
  <c r="AL126" i="79"/>
  <c r="AL127" i="79"/>
  <c r="AL128" i="79"/>
  <c r="AL129" i="79"/>
  <c r="AL130" i="79"/>
  <c r="AL131" i="79"/>
  <c r="AL132" i="79"/>
  <c r="AL133" i="79"/>
  <c r="AL134" i="79"/>
  <c r="AL135" i="79"/>
  <c r="AL136" i="79"/>
  <c r="AL137" i="79"/>
  <c r="AL138" i="79"/>
  <c r="AL139" i="79"/>
  <c r="AL140" i="79"/>
  <c r="AL141" i="79"/>
  <c r="AL142" i="79"/>
  <c r="AL143" i="79"/>
  <c r="AL144" i="79"/>
  <c r="AL145" i="79"/>
  <c r="AL146" i="79"/>
  <c r="AL147" i="79"/>
  <c r="AL148" i="79"/>
  <c r="AL149" i="79"/>
  <c r="AL150" i="79"/>
  <c r="AL151" i="79"/>
  <c r="AL152" i="79"/>
  <c r="AL153" i="79"/>
  <c r="AL154" i="79"/>
  <c r="AL155" i="79"/>
  <c r="AL156" i="79"/>
  <c r="AL157" i="79"/>
  <c r="AL158" i="79"/>
  <c r="AL159" i="79"/>
  <c r="AL160" i="79"/>
  <c r="AL161" i="79"/>
  <c r="AL162" i="79"/>
  <c r="AL163" i="79"/>
  <c r="AL164" i="79"/>
  <c r="AL165" i="79"/>
  <c r="AL166" i="79"/>
  <c r="AL167" i="79"/>
  <c r="AL168" i="79"/>
  <c r="AL169" i="79"/>
  <c r="AL170" i="79"/>
  <c r="AL171" i="79"/>
  <c r="BY168" i="83" s="1"/>
  <c r="B168" i="84" s="1"/>
  <c r="AL172" i="79"/>
  <c r="AL173" i="79"/>
  <c r="AL174" i="79"/>
  <c r="AL175" i="79"/>
  <c r="AL176" i="79"/>
  <c r="AL177" i="79"/>
  <c r="AL178" i="79"/>
  <c r="AL179" i="79"/>
  <c r="AL180" i="79"/>
  <c r="AL181" i="79"/>
  <c r="AL182" i="79"/>
  <c r="AL183" i="79"/>
  <c r="AL184" i="79"/>
  <c r="AL185" i="79"/>
  <c r="AL186" i="79"/>
  <c r="AL187" i="79"/>
  <c r="AL188" i="79"/>
  <c r="AL189" i="79"/>
  <c r="AL190" i="79"/>
  <c r="AL191" i="79"/>
  <c r="Q192" i="79"/>
  <c r="Q193" i="79"/>
  <c r="Q194" i="79"/>
  <c r="Q195" i="79"/>
  <c r="AL5" i="79"/>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D4" i="75"/>
  <c r="H4" i="75"/>
  <c r="I4" i="75"/>
  <c r="K4" i="75"/>
  <c r="N4" i="75"/>
  <c r="V4" i="75" s="1"/>
  <c r="O4" i="75"/>
  <c r="W4" i="75" s="1"/>
  <c r="Q4" i="75"/>
  <c r="Z4" i="75" s="1"/>
  <c r="R4" i="75"/>
  <c r="AA4" i="75" s="1"/>
  <c r="S4" i="75"/>
  <c r="AB4" i="75" s="1"/>
  <c r="T4" i="75"/>
  <c r="U4" i="75"/>
  <c r="DR4" i="75"/>
  <c r="DS4" i="75"/>
  <c r="D5" i="75"/>
  <c r="H5" i="75"/>
  <c r="I5" i="75"/>
  <c r="K5" i="75"/>
  <c r="M5" i="75"/>
  <c r="N5" i="75"/>
  <c r="O5" i="75"/>
  <c r="W5" i="75" s="1"/>
  <c r="Q5" i="75"/>
  <c r="Z5" i="75" s="1"/>
  <c r="R5" i="75"/>
  <c r="AA5" i="75" s="1"/>
  <c r="S5" i="75"/>
  <c r="AB5" i="75" s="1"/>
  <c r="T5" i="75"/>
  <c r="AD5" i="75" s="1"/>
  <c r="U5" i="75"/>
  <c r="AF5" i="75" s="1"/>
  <c r="AG5" i="75"/>
  <c r="DR5" i="75"/>
  <c r="DS5" i="75"/>
  <c r="C6" i="75"/>
  <c r="D6" i="75"/>
  <c r="G6" i="75"/>
  <c r="H6" i="75"/>
  <c r="I6" i="75"/>
  <c r="K6" i="75"/>
  <c r="N6" i="75"/>
  <c r="O6" i="75"/>
  <c r="W6" i="75" s="1"/>
  <c r="Q6" i="75"/>
  <c r="Z6" i="75" s="1"/>
  <c r="R6" i="75"/>
  <c r="AA6" i="75" s="1"/>
  <c r="S6" i="75"/>
  <c r="AB6" i="75" s="1"/>
  <c r="T6" i="75"/>
  <c r="AD6" i="75" s="1"/>
  <c r="U6" i="75"/>
  <c r="AF6" i="75" s="1"/>
  <c r="DR6" i="75"/>
  <c r="DS6" i="75"/>
  <c r="D8" i="5"/>
  <c r="G7" i="75"/>
  <c r="M7" i="75"/>
  <c r="N7" i="75"/>
  <c r="V7" i="75" s="1"/>
  <c r="O7" i="75"/>
  <c r="W7" i="75" s="1"/>
  <c r="Q7" i="75"/>
  <c r="Z7" i="75" s="1"/>
  <c r="R7" i="75"/>
  <c r="S7" i="75"/>
  <c r="T7" i="75"/>
  <c r="AD7" i="75" s="1"/>
  <c r="U7" i="75"/>
  <c r="AF7" i="75" s="1"/>
  <c r="AG7" i="75"/>
  <c r="DR7" i="75"/>
  <c r="DS7" i="75"/>
  <c r="G8" i="75"/>
  <c r="H8" i="75"/>
  <c r="I8" i="75"/>
  <c r="K8" i="75"/>
  <c r="M8" i="75"/>
  <c r="N8" i="75"/>
  <c r="V8" i="75" s="1"/>
  <c r="O8" i="75"/>
  <c r="W8" i="75" s="1"/>
  <c r="Q8" i="75"/>
  <c r="Z8" i="75" s="1"/>
  <c r="R8" i="75"/>
  <c r="AA8" i="75" s="1"/>
  <c r="S8" i="75"/>
  <c r="T8" i="75"/>
  <c r="AD8" i="75" s="1"/>
  <c r="U8" i="75"/>
  <c r="AF8" i="75" s="1"/>
  <c r="DR8" i="75"/>
  <c r="DS8" i="75"/>
  <c r="G9" i="75"/>
  <c r="H9" i="75"/>
  <c r="I9" i="75"/>
  <c r="K9" i="75"/>
  <c r="N9" i="75"/>
  <c r="O9" i="75"/>
  <c r="W9" i="75" s="1"/>
  <c r="Q9" i="75"/>
  <c r="Z9" i="75" s="1"/>
  <c r="R9" i="75"/>
  <c r="AA9" i="75" s="1"/>
  <c r="S9" i="75"/>
  <c r="AB9" i="75" s="1"/>
  <c r="T9" i="75"/>
  <c r="AD9" i="75" s="1"/>
  <c r="U9" i="75"/>
  <c r="AF9" i="75" s="1"/>
  <c r="DR9" i="75"/>
  <c r="DS9" i="75"/>
  <c r="D10" i="75"/>
  <c r="N10" i="75"/>
  <c r="V10" i="75" s="1"/>
  <c r="O10" i="75"/>
  <c r="W10" i="75" s="1"/>
  <c r="Q10" i="75"/>
  <c r="Z10" i="75" s="1"/>
  <c r="R10" i="75"/>
  <c r="AA10" i="75" s="1"/>
  <c r="S10" i="75"/>
  <c r="AB10" i="75" s="1"/>
  <c r="T10" i="75"/>
  <c r="U10" i="75"/>
  <c r="DR10" i="75"/>
  <c r="DS10" i="75"/>
  <c r="D11" i="75"/>
  <c r="G11" i="75"/>
  <c r="H11" i="75"/>
  <c r="I11" i="75"/>
  <c r="K11" i="75"/>
  <c r="M11" i="75"/>
  <c r="N11" i="75"/>
  <c r="V11" i="75" s="1"/>
  <c r="O11" i="75"/>
  <c r="W11" i="75" s="1"/>
  <c r="Q11" i="75"/>
  <c r="Z11" i="75" s="1"/>
  <c r="R11" i="75"/>
  <c r="AA11" i="75" s="1"/>
  <c r="S11" i="75"/>
  <c r="AB11" i="75" s="1"/>
  <c r="T11" i="75"/>
  <c r="AD11" i="75" s="1"/>
  <c r="U11" i="75"/>
  <c r="AG11" i="75"/>
  <c r="DR11" i="75"/>
  <c r="DS11" i="75"/>
  <c r="G12" i="75"/>
  <c r="H12" i="75"/>
  <c r="I12" i="75"/>
  <c r="K12" i="75"/>
  <c r="M12" i="75"/>
  <c r="N12" i="75"/>
  <c r="O12" i="75"/>
  <c r="W12" i="75" s="1"/>
  <c r="Q12" i="75"/>
  <c r="Z12" i="75" s="1"/>
  <c r="R12" i="75"/>
  <c r="AA12" i="75" s="1"/>
  <c r="S12" i="75"/>
  <c r="AB12" i="75" s="1"/>
  <c r="T12" i="75"/>
  <c r="AD12" i="75" s="1"/>
  <c r="U12" i="75"/>
  <c r="AF12" i="75" s="1"/>
  <c r="DR12" i="75"/>
  <c r="DS12" i="75"/>
  <c r="C13" i="75"/>
  <c r="D13" i="75"/>
  <c r="D14" i="5"/>
  <c r="G13" i="75"/>
  <c r="M13" i="75"/>
  <c r="N13" i="75"/>
  <c r="V13" i="75" s="1"/>
  <c r="O13" i="75"/>
  <c r="Q13" i="75"/>
  <c r="Z13" i="75" s="1"/>
  <c r="R13" i="75"/>
  <c r="AA13" i="75" s="1"/>
  <c r="S13" i="75"/>
  <c r="AB13" i="75" s="1"/>
  <c r="T13" i="75"/>
  <c r="AD13" i="75" s="1"/>
  <c r="U13" i="75"/>
  <c r="AF13" i="75" s="1"/>
  <c r="AG13" i="75"/>
  <c r="DR13" i="75"/>
  <c r="DS13" i="75"/>
  <c r="C14" i="75"/>
  <c r="D14" i="75"/>
  <c r="D15" i="5"/>
  <c r="G14" i="75"/>
  <c r="H14" i="75"/>
  <c r="I14" i="75"/>
  <c r="K14" i="75"/>
  <c r="M14" i="75"/>
  <c r="N14" i="75"/>
  <c r="O14" i="75"/>
  <c r="W14" i="75" s="1"/>
  <c r="Q14" i="75"/>
  <c r="Z14" i="75" s="1"/>
  <c r="R14" i="75"/>
  <c r="AA14" i="75" s="1"/>
  <c r="S14" i="75"/>
  <c r="AB14" i="75" s="1"/>
  <c r="T14" i="75"/>
  <c r="U14" i="75"/>
  <c r="AF14" i="75" s="1"/>
  <c r="AG14" i="75"/>
  <c r="DR14" i="75"/>
  <c r="DS14" i="75"/>
  <c r="N15" i="75"/>
  <c r="V15" i="75" s="1"/>
  <c r="O15" i="75"/>
  <c r="W15" i="75" s="1"/>
  <c r="Q15" i="75"/>
  <c r="Z15" i="75" s="1"/>
  <c r="R15" i="75"/>
  <c r="AA15" i="75" s="1"/>
  <c r="S15" i="75"/>
  <c r="AB15" i="75" s="1"/>
  <c r="T15" i="75"/>
  <c r="U15" i="75"/>
  <c r="DR15" i="75"/>
  <c r="DS15" i="75"/>
  <c r="C16" i="75"/>
  <c r="D16" i="75"/>
  <c r="D17" i="5"/>
  <c r="H16" i="75"/>
  <c r="M16" i="75"/>
  <c r="N16" i="75"/>
  <c r="O16" i="75"/>
  <c r="W16" i="75" s="1"/>
  <c r="Q16" i="75"/>
  <c r="Z16" i="75" s="1"/>
  <c r="R16" i="75"/>
  <c r="AA16" i="75" s="1"/>
  <c r="S16" i="75"/>
  <c r="AB16" i="75" s="1"/>
  <c r="T16" i="75"/>
  <c r="AD16" i="75" s="1"/>
  <c r="U16" i="75"/>
  <c r="AF16" i="75" s="1"/>
  <c r="DR16" i="75"/>
  <c r="DS16" i="75"/>
  <c r="C17" i="75"/>
  <c r="D17" i="75"/>
  <c r="G17" i="75"/>
  <c r="H17" i="75"/>
  <c r="I17" i="75"/>
  <c r="K17" i="75"/>
  <c r="M17" i="75"/>
  <c r="N17" i="75"/>
  <c r="O17" i="75"/>
  <c r="W17" i="75" s="1"/>
  <c r="Q17" i="75"/>
  <c r="Z17" i="75" s="1"/>
  <c r="R17" i="75"/>
  <c r="AA17" i="75" s="1"/>
  <c r="S17" i="75"/>
  <c r="AB17" i="75" s="1"/>
  <c r="T17" i="75"/>
  <c r="AD17" i="75" s="1"/>
  <c r="U17" i="75"/>
  <c r="AF17" i="75" s="1"/>
  <c r="AG17" i="75"/>
  <c r="DR17" i="75"/>
  <c r="DS17" i="75"/>
  <c r="D18" i="75"/>
  <c r="G18" i="75"/>
  <c r="H18" i="75"/>
  <c r="I18" i="75"/>
  <c r="K18" i="75"/>
  <c r="M18" i="75"/>
  <c r="N18" i="75"/>
  <c r="O18" i="75"/>
  <c r="W18" i="75" s="1"/>
  <c r="Q18" i="75"/>
  <c r="Z18" i="75" s="1"/>
  <c r="R18" i="75"/>
  <c r="AA18" i="75" s="1"/>
  <c r="S18" i="75"/>
  <c r="AB18" i="75" s="1"/>
  <c r="T18" i="75"/>
  <c r="AD18" i="75" s="1"/>
  <c r="U18" i="75"/>
  <c r="AF18" i="75" s="1"/>
  <c r="AG18" i="75"/>
  <c r="DR18" i="75"/>
  <c r="DS18" i="75"/>
  <c r="D19" i="75"/>
  <c r="M19" i="75"/>
  <c r="N19" i="75"/>
  <c r="V19" i="75" s="1"/>
  <c r="O19" i="75"/>
  <c r="W19" i="75" s="1"/>
  <c r="Q19" i="75"/>
  <c r="Z19" i="75" s="1"/>
  <c r="R19" i="75"/>
  <c r="S19" i="75"/>
  <c r="T19" i="75"/>
  <c r="AD19" i="75" s="1"/>
  <c r="U19" i="75"/>
  <c r="AF19" i="75" s="1"/>
  <c r="AG19" i="75"/>
  <c r="DR19" i="75"/>
  <c r="DS19" i="75"/>
  <c r="C20" i="75"/>
  <c r="D20" i="75"/>
  <c r="G20" i="75"/>
  <c r="H20" i="75"/>
  <c r="I20" i="75"/>
  <c r="K20" i="75"/>
  <c r="M20" i="75"/>
  <c r="N20" i="75"/>
  <c r="V20" i="75" s="1"/>
  <c r="O20" i="75"/>
  <c r="W20" i="75" s="1"/>
  <c r="Q20" i="75"/>
  <c r="R20" i="75"/>
  <c r="S20" i="75"/>
  <c r="AB20" i="75" s="1"/>
  <c r="T20" i="75"/>
  <c r="AD20" i="75" s="1"/>
  <c r="U20" i="75"/>
  <c r="AF20" i="75" s="1"/>
  <c r="AG20" i="75"/>
  <c r="DR20" i="75"/>
  <c r="DS20" i="75"/>
  <c r="G21" i="75"/>
  <c r="H21" i="75"/>
  <c r="I21" i="75"/>
  <c r="K21" i="75"/>
  <c r="M21" i="75"/>
  <c r="N21" i="75"/>
  <c r="V21" i="75" s="1"/>
  <c r="O21" i="75"/>
  <c r="W21" i="75" s="1"/>
  <c r="Q21" i="75"/>
  <c r="Z21" i="75" s="1"/>
  <c r="R21" i="75"/>
  <c r="S21" i="75"/>
  <c r="T21" i="75"/>
  <c r="AD21" i="75" s="1"/>
  <c r="U21" i="75"/>
  <c r="AF21" i="75" s="1"/>
  <c r="AG21" i="75"/>
  <c r="DR21" i="75"/>
  <c r="DS21" i="75"/>
  <c r="D22" i="75"/>
  <c r="G22" i="75"/>
  <c r="H22" i="75"/>
  <c r="I22" i="75"/>
  <c r="K22" i="75"/>
  <c r="N22" i="75"/>
  <c r="V22" i="75" s="1"/>
  <c r="O22" i="75"/>
  <c r="W22" i="75" s="1"/>
  <c r="Q22" i="75"/>
  <c r="Z22" i="75" s="1"/>
  <c r="R22" i="75"/>
  <c r="AA22" i="75" s="1"/>
  <c r="S22" i="75"/>
  <c r="T22" i="75"/>
  <c r="AD22" i="75" s="1"/>
  <c r="U22" i="75"/>
  <c r="AF22" i="75" s="1"/>
  <c r="DR22" i="75"/>
  <c r="DS22" i="75"/>
  <c r="D23" i="75"/>
  <c r="H23" i="75"/>
  <c r="I23" i="75"/>
  <c r="K23" i="75"/>
  <c r="N23" i="75"/>
  <c r="O23" i="75"/>
  <c r="W23" i="75" s="1"/>
  <c r="Q23" i="75"/>
  <c r="Z23" i="75" s="1"/>
  <c r="R23" i="75"/>
  <c r="AA23" i="75" s="1"/>
  <c r="S23" i="75"/>
  <c r="AB23" i="75" s="1"/>
  <c r="T23" i="75"/>
  <c r="AD23" i="75" s="1"/>
  <c r="U23" i="75"/>
  <c r="AF23" i="75" s="1"/>
  <c r="DR23" i="75"/>
  <c r="DS23" i="75"/>
  <c r="C24" i="75"/>
  <c r="D24" i="75"/>
  <c r="G24" i="75"/>
  <c r="H24" i="75"/>
  <c r="I24" i="75"/>
  <c r="K24" i="75"/>
  <c r="N24" i="75"/>
  <c r="O24" i="75"/>
  <c r="Q24" i="75"/>
  <c r="Z24" i="75" s="1"/>
  <c r="R24" i="75"/>
  <c r="AA24" i="75" s="1"/>
  <c r="S24" i="75"/>
  <c r="AB24" i="75" s="1"/>
  <c r="T24" i="75"/>
  <c r="AD24" i="75" s="1"/>
  <c r="U24" i="75"/>
  <c r="AF24" i="75" s="1"/>
  <c r="DR24" i="75"/>
  <c r="DS24" i="75"/>
  <c r="D25" i="75"/>
  <c r="G25" i="75"/>
  <c r="H25" i="75"/>
  <c r="I25" i="75"/>
  <c r="K25" i="75"/>
  <c r="N25" i="75"/>
  <c r="V25" i="75" s="1"/>
  <c r="O25" i="75"/>
  <c r="W25" i="75" s="1"/>
  <c r="Q25" i="75"/>
  <c r="R25" i="75"/>
  <c r="S25" i="75"/>
  <c r="AB25" i="75" s="1"/>
  <c r="T25" i="75"/>
  <c r="AD25" i="75" s="1"/>
  <c r="U25" i="75"/>
  <c r="AF25" i="75" s="1"/>
  <c r="DR25" i="75"/>
  <c r="DS25" i="75"/>
  <c r="C26" i="75"/>
  <c r="D26" i="75"/>
  <c r="I26" i="75"/>
  <c r="M26" i="75"/>
  <c r="N26" i="75"/>
  <c r="V26" i="75" s="1"/>
  <c r="O26" i="75"/>
  <c r="W26" i="75" s="1"/>
  <c r="Q26" i="75"/>
  <c r="Z26" i="75" s="1"/>
  <c r="R26" i="75"/>
  <c r="AA26" i="75" s="1"/>
  <c r="S26" i="75"/>
  <c r="AB26" i="75" s="1"/>
  <c r="T26" i="75"/>
  <c r="U26" i="75"/>
  <c r="AG26" i="75"/>
  <c r="DR26" i="75"/>
  <c r="DS26" i="75"/>
  <c r="G27" i="75"/>
  <c r="H27" i="75"/>
  <c r="I27" i="75"/>
  <c r="K27" i="75"/>
  <c r="M27" i="75"/>
  <c r="N27" i="75"/>
  <c r="V27" i="75" s="1"/>
  <c r="O27" i="75"/>
  <c r="W27" i="75" s="1"/>
  <c r="Q27" i="75"/>
  <c r="Z27" i="75" s="1"/>
  <c r="R27" i="75"/>
  <c r="AA27" i="75" s="1"/>
  <c r="S27" i="75"/>
  <c r="AB27" i="75" s="1"/>
  <c r="T27" i="75"/>
  <c r="AD27" i="75" s="1"/>
  <c r="U27" i="75"/>
  <c r="DR27" i="75"/>
  <c r="DS27" i="75"/>
  <c r="C28" i="75"/>
  <c r="D28" i="75"/>
  <c r="G28" i="75"/>
  <c r="H28" i="75"/>
  <c r="I28" i="75"/>
  <c r="K28" i="75"/>
  <c r="N28" i="75"/>
  <c r="O28" i="75"/>
  <c r="W28" i="75" s="1"/>
  <c r="Q28" i="75"/>
  <c r="Z28" i="75" s="1"/>
  <c r="R28" i="75"/>
  <c r="AA28" i="75" s="1"/>
  <c r="S28" i="75"/>
  <c r="AB28" i="75" s="1"/>
  <c r="T28" i="75"/>
  <c r="AD28" i="75" s="1"/>
  <c r="U28" i="75"/>
  <c r="AF28" i="75" s="1"/>
  <c r="DR28" i="75"/>
  <c r="DS28" i="75"/>
  <c r="D29" i="75"/>
  <c r="G29" i="75"/>
  <c r="H29" i="75"/>
  <c r="I29" i="75"/>
  <c r="K29" i="75"/>
  <c r="N29" i="75"/>
  <c r="V29" i="75" s="1"/>
  <c r="O29" i="75"/>
  <c r="Q29" i="75"/>
  <c r="R29" i="75"/>
  <c r="AA29" i="75" s="1"/>
  <c r="S29" i="75"/>
  <c r="AB29" i="75" s="1"/>
  <c r="T29" i="75"/>
  <c r="AD29" i="75" s="1"/>
  <c r="U29" i="75"/>
  <c r="AF29" i="75" s="1"/>
  <c r="DR29" i="75"/>
  <c r="DS29" i="75"/>
  <c r="C30" i="75"/>
  <c r="D30" i="75"/>
  <c r="D31" i="5"/>
  <c r="G30" i="75"/>
  <c r="H30" i="75"/>
  <c r="I30" i="75"/>
  <c r="K30" i="75"/>
  <c r="M30" i="75"/>
  <c r="N30" i="75"/>
  <c r="O30" i="75"/>
  <c r="Q30" i="75"/>
  <c r="Z30" i="75" s="1"/>
  <c r="R30" i="75"/>
  <c r="AA30" i="75" s="1"/>
  <c r="S30" i="75"/>
  <c r="AB30" i="75" s="1"/>
  <c r="T30" i="75"/>
  <c r="AD30" i="75" s="1"/>
  <c r="U30" i="75"/>
  <c r="AF30" i="75" s="1"/>
  <c r="DR30" i="75"/>
  <c r="DS30" i="75"/>
  <c r="C31" i="75"/>
  <c r="D31" i="75"/>
  <c r="N31" i="75"/>
  <c r="V31" i="75" s="1"/>
  <c r="O31" i="75"/>
  <c r="W31" i="75" s="1"/>
  <c r="Q31" i="75"/>
  <c r="Z31" i="75" s="1"/>
  <c r="R31" i="75"/>
  <c r="AA31" i="75" s="1"/>
  <c r="S31" i="75"/>
  <c r="AB31" i="75" s="1"/>
  <c r="T31" i="75"/>
  <c r="U31" i="75"/>
  <c r="DR31" i="75"/>
  <c r="DS31" i="75"/>
  <c r="D32" i="75"/>
  <c r="G32" i="75"/>
  <c r="H32" i="75"/>
  <c r="I32" i="75"/>
  <c r="K32" i="75"/>
  <c r="N32" i="75"/>
  <c r="O32" i="75"/>
  <c r="W32" i="75" s="1"/>
  <c r="Q32" i="75"/>
  <c r="Z32" i="75" s="1"/>
  <c r="R32" i="75"/>
  <c r="AA32" i="75" s="1"/>
  <c r="S32" i="75"/>
  <c r="AB32" i="75" s="1"/>
  <c r="T32" i="75"/>
  <c r="AD32" i="75" s="1"/>
  <c r="U32" i="75"/>
  <c r="AF32" i="75" s="1"/>
  <c r="DR32" i="75"/>
  <c r="DS32" i="75"/>
  <c r="N33" i="75"/>
  <c r="V33" i="75" s="1"/>
  <c r="O33" i="75"/>
  <c r="W33" i="75" s="1"/>
  <c r="Q33" i="75"/>
  <c r="Z33" i="75" s="1"/>
  <c r="R33" i="75"/>
  <c r="AA33" i="75" s="1"/>
  <c r="S33" i="75"/>
  <c r="AB33" i="75" s="1"/>
  <c r="T33" i="75"/>
  <c r="AD33" i="75" s="1"/>
  <c r="U33" i="75"/>
  <c r="DR33" i="75"/>
  <c r="DS33" i="75"/>
  <c r="D34" i="75"/>
  <c r="G34" i="75"/>
  <c r="H34" i="75"/>
  <c r="I34" i="75"/>
  <c r="K34" i="75"/>
  <c r="M34" i="75"/>
  <c r="N34" i="75"/>
  <c r="O34" i="75"/>
  <c r="W34" i="75" s="1"/>
  <c r="Q34" i="75"/>
  <c r="Z34" i="75" s="1"/>
  <c r="R34" i="75"/>
  <c r="AA34" i="75" s="1"/>
  <c r="S34" i="75"/>
  <c r="AB34" i="75" s="1"/>
  <c r="T34" i="75"/>
  <c r="AD34" i="75" s="1"/>
  <c r="U34" i="75"/>
  <c r="AF34" i="75" s="1"/>
  <c r="AG34" i="75"/>
  <c r="DR34" i="75"/>
  <c r="DS34" i="75"/>
  <c r="C35" i="75"/>
  <c r="D35" i="75"/>
  <c r="G35" i="75"/>
  <c r="H35" i="75"/>
  <c r="I35" i="75"/>
  <c r="K35" i="75"/>
  <c r="N35" i="75"/>
  <c r="O35" i="75"/>
  <c r="W35" i="75" s="1"/>
  <c r="Q35" i="75"/>
  <c r="Z35" i="75" s="1"/>
  <c r="R35" i="75"/>
  <c r="AA35" i="75" s="1"/>
  <c r="S35" i="75"/>
  <c r="AB35" i="75" s="1"/>
  <c r="T35" i="75"/>
  <c r="AD35" i="75" s="1"/>
  <c r="U35" i="75"/>
  <c r="AF35" i="75" s="1"/>
  <c r="DR35" i="75"/>
  <c r="DS35" i="75"/>
  <c r="H36" i="75"/>
  <c r="I36" i="75"/>
  <c r="K36" i="75"/>
  <c r="M36" i="75"/>
  <c r="N36" i="75"/>
  <c r="V36" i="75" s="1"/>
  <c r="O36" i="75"/>
  <c r="W36" i="75" s="1"/>
  <c r="Q36" i="75"/>
  <c r="R36" i="75"/>
  <c r="S36" i="75"/>
  <c r="AB36" i="75" s="1"/>
  <c r="T36" i="75"/>
  <c r="AD36" i="75" s="1"/>
  <c r="U36" i="75"/>
  <c r="AF36" i="75" s="1"/>
  <c r="DR36" i="75"/>
  <c r="DS36" i="75"/>
  <c r="N37" i="75"/>
  <c r="V37" i="75" s="1"/>
  <c r="O37" i="75"/>
  <c r="Q37" i="75"/>
  <c r="R37" i="75"/>
  <c r="AA37" i="75" s="1"/>
  <c r="S37" i="75"/>
  <c r="AB37" i="75" s="1"/>
  <c r="T37" i="75"/>
  <c r="AD37" i="75" s="1"/>
  <c r="U37" i="75"/>
  <c r="AF37" i="75" s="1"/>
  <c r="DR37" i="75"/>
  <c r="DS37" i="75"/>
  <c r="K38" i="75"/>
  <c r="N38" i="75"/>
  <c r="O38" i="75"/>
  <c r="W38" i="75" s="1"/>
  <c r="Q38" i="75"/>
  <c r="Z38" i="75" s="1"/>
  <c r="R38" i="75"/>
  <c r="AA38" i="75" s="1"/>
  <c r="S38" i="75"/>
  <c r="AB38" i="75" s="1"/>
  <c r="T38" i="75"/>
  <c r="AD38" i="75" s="1"/>
  <c r="U38" i="75"/>
  <c r="AF38" i="75" s="1"/>
  <c r="DR38" i="75"/>
  <c r="DS38" i="75"/>
  <c r="C39" i="75"/>
  <c r="D39" i="75"/>
  <c r="D40" i="5"/>
  <c r="K39" i="75"/>
  <c r="M39" i="75"/>
  <c r="N39" i="75"/>
  <c r="V39" i="75" s="1"/>
  <c r="O39" i="75"/>
  <c r="Q39" i="75"/>
  <c r="R39" i="75"/>
  <c r="AA39" i="75" s="1"/>
  <c r="S39" i="75"/>
  <c r="AB39" i="75" s="1"/>
  <c r="T39" i="75"/>
  <c r="AD39" i="75" s="1"/>
  <c r="U39" i="75"/>
  <c r="AF39" i="75" s="1"/>
  <c r="AG39" i="75"/>
  <c r="DR39" i="75"/>
  <c r="DS39" i="75"/>
  <c r="D40" i="75"/>
  <c r="G40" i="75"/>
  <c r="H40" i="75"/>
  <c r="I40" i="75"/>
  <c r="K40" i="75"/>
  <c r="M40" i="75"/>
  <c r="N40" i="75"/>
  <c r="V40" i="75" s="1"/>
  <c r="O40" i="75"/>
  <c r="Q40" i="75"/>
  <c r="R40" i="75"/>
  <c r="AA40" i="75" s="1"/>
  <c r="S40" i="75"/>
  <c r="AB40" i="75" s="1"/>
  <c r="T40" i="75"/>
  <c r="AD40" i="75" s="1"/>
  <c r="U40" i="75"/>
  <c r="AF40" i="75" s="1"/>
  <c r="AG40" i="75"/>
  <c r="DR40" i="75"/>
  <c r="DS40" i="75"/>
  <c r="D41" i="75"/>
  <c r="G41" i="75"/>
  <c r="H41" i="75"/>
  <c r="I41" i="75"/>
  <c r="K41" i="75"/>
  <c r="N41" i="75"/>
  <c r="V41" i="75" s="1"/>
  <c r="O41" i="75"/>
  <c r="W41" i="75" s="1"/>
  <c r="Q41" i="75"/>
  <c r="R41" i="75"/>
  <c r="S41" i="75"/>
  <c r="AB41" i="75" s="1"/>
  <c r="T41" i="75"/>
  <c r="AD41" i="75" s="1"/>
  <c r="U41" i="75"/>
  <c r="AF41" i="75" s="1"/>
  <c r="DR41" i="75"/>
  <c r="DS41" i="75"/>
  <c r="I42" i="75"/>
  <c r="M42" i="75"/>
  <c r="N42" i="75"/>
  <c r="O42" i="75"/>
  <c r="W42" i="75" s="1"/>
  <c r="Q42" i="75"/>
  <c r="Z42" i="75" s="1"/>
  <c r="R42" i="75"/>
  <c r="AA42" i="75" s="1"/>
  <c r="S42" i="75"/>
  <c r="AB42" i="75" s="1"/>
  <c r="T42" i="75"/>
  <c r="AD42" i="75" s="1"/>
  <c r="U42" i="75"/>
  <c r="AF42" i="75" s="1"/>
  <c r="DR42" i="75"/>
  <c r="DS42" i="75"/>
  <c r="C43" i="75"/>
  <c r="D43" i="75"/>
  <c r="H43" i="75"/>
  <c r="I43" i="75"/>
  <c r="K43" i="75"/>
  <c r="M43" i="75"/>
  <c r="N43" i="75"/>
  <c r="O43" i="75"/>
  <c r="Q43" i="75"/>
  <c r="Z43" i="75" s="1"/>
  <c r="R43" i="75"/>
  <c r="AA43" i="75" s="1"/>
  <c r="S43" i="75"/>
  <c r="AB43" i="75" s="1"/>
  <c r="T43" i="75"/>
  <c r="AD43" i="75" s="1"/>
  <c r="U43" i="75"/>
  <c r="AF43" i="75" s="1"/>
  <c r="AG43" i="75"/>
  <c r="DR43" i="75"/>
  <c r="DS43" i="75"/>
  <c r="H44" i="75"/>
  <c r="I44" i="75"/>
  <c r="K44" i="75"/>
  <c r="M44" i="75"/>
  <c r="N44" i="75"/>
  <c r="V44" i="75" s="1"/>
  <c r="O44" i="75"/>
  <c r="W44" i="75" s="1"/>
  <c r="Q44" i="75"/>
  <c r="R44" i="75"/>
  <c r="S44" i="75"/>
  <c r="AB44" i="75" s="1"/>
  <c r="T44" i="75"/>
  <c r="AD44" i="75" s="1"/>
  <c r="U44" i="75"/>
  <c r="AF44" i="75" s="1"/>
  <c r="DR44" i="75"/>
  <c r="DS44" i="75"/>
  <c r="H45" i="75"/>
  <c r="K45" i="75"/>
  <c r="N45" i="75"/>
  <c r="O45" i="75"/>
  <c r="W45" i="75" s="1"/>
  <c r="Q45" i="75"/>
  <c r="Z45" i="75" s="1"/>
  <c r="R45" i="75"/>
  <c r="AA45" i="75" s="1"/>
  <c r="S45" i="75"/>
  <c r="AB45" i="75" s="1"/>
  <c r="T45" i="75"/>
  <c r="AD45" i="75" s="1"/>
  <c r="U45" i="75"/>
  <c r="AF45" i="75" s="1"/>
  <c r="DR45" i="75"/>
  <c r="DS45" i="75"/>
  <c r="H46" i="75"/>
  <c r="H10" i="75"/>
  <c r="I46" i="75"/>
  <c r="I7" i="75"/>
  <c r="K46" i="75"/>
  <c r="K16" i="75"/>
  <c r="M46" i="75"/>
  <c r="M32" i="75"/>
  <c r="N46" i="75"/>
  <c r="V46" i="75" s="1"/>
  <c r="O46" i="75"/>
  <c r="W46" i="75" s="1"/>
  <c r="Q46" i="75"/>
  <c r="Z46" i="75" s="1"/>
  <c r="R46" i="75"/>
  <c r="AA46" i="75" s="1"/>
  <c r="S46" i="75"/>
  <c r="AB46" i="75" s="1"/>
  <c r="T46" i="75"/>
  <c r="AD46" i="75" s="1"/>
  <c r="U46" i="75"/>
  <c r="DR46" i="75"/>
  <c r="DS46" i="75"/>
  <c r="DT46" i="75" s="1"/>
  <c r="D47" i="75"/>
  <c r="G47" i="75"/>
  <c r="H47" i="75"/>
  <c r="I47" i="75"/>
  <c r="K47" i="75"/>
  <c r="M47" i="75"/>
  <c r="N47" i="75"/>
  <c r="O47" i="75"/>
  <c r="W47" i="75" s="1"/>
  <c r="Q47" i="75"/>
  <c r="Z47" i="75" s="1"/>
  <c r="R47" i="75"/>
  <c r="AA47" i="75" s="1"/>
  <c r="S47" i="75"/>
  <c r="AB47" i="75" s="1"/>
  <c r="T47" i="75"/>
  <c r="AD47" i="75" s="1"/>
  <c r="U47" i="75"/>
  <c r="AF47" i="75" s="1"/>
  <c r="AG47" i="75"/>
  <c r="DR47" i="75"/>
  <c r="DS47" i="75"/>
  <c r="C48" i="75"/>
  <c r="D48" i="75"/>
  <c r="G48" i="75"/>
  <c r="H48" i="75"/>
  <c r="I48" i="75"/>
  <c r="K48" i="75"/>
  <c r="M48" i="75"/>
  <c r="N48" i="75"/>
  <c r="V48" i="75" s="1"/>
  <c r="O48" i="75"/>
  <c r="W48" i="75" s="1"/>
  <c r="Q48" i="75"/>
  <c r="Z48" i="75" s="1"/>
  <c r="R48" i="75"/>
  <c r="AA48" i="75" s="1"/>
  <c r="S48" i="75"/>
  <c r="AB48" i="75" s="1"/>
  <c r="T48" i="75"/>
  <c r="AD48" i="75" s="1"/>
  <c r="U48" i="75"/>
  <c r="DR48" i="75"/>
  <c r="DS48" i="75"/>
  <c r="DT48" i="75" s="1"/>
  <c r="D49" i="75"/>
  <c r="H49" i="75"/>
  <c r="I49" i="75"/>
  <c r="K49" i="75"/>
  <c r="M49" i="75"/>
  <c r="N49" i="75"/>
  <c r="O49" i="75"/>
  <c r="Q49" i="75"/>
  <c r="Z49" i="75" s="1"/>
  <c r="R49" i="75"/>
  <c r="AA49" i="75" s="1"/>
  <c r="S49" i="75"/>
  <c r="AB49" i="75" s="1"/>
  <c r="T49" i="75"/>
  <c r="AD49" i="75" s="1"/>
  <c r="U49" i="75"/>
  <c r="AF49" i="75" s="1"/>
  <c r="DR49" i="75"/>
  <c r="DS49" i="75"/>
  <c r="D50" i="75"/>
  <c r="D51" i="5"/>
  <c r="H50" i="75"/>
  <c r="K50" i="75"/>
  <c r="M50" i="75"/>
  <c r="N50" i="75"/>
  <c r="V50" i="75" s="1"/>
  <c r="O50" i="75"/>
  <c r="W50" i="75" s="1"/>
  <c r="Q50" i="75"/>
  <c r="R50" i="75"/>
  <c r="S50" i="75"/>
  <c r="AB50" i="75" s="1"/>
  <c r="T50" i="75"/>
  <c r="AD50" i="75" s="1"/>
  <c r="U50" i="75"/>
  <c r="AF50" i="75" s="1"/>
  <c r="AG50" i="75"/>
  <c r="DR50" i="75"/>
  <c r="DS50" i="75"/>
  <c r="H51" i="75"/>
  <c r="K51" i="75"/>
  <c r="M51" i="75"/>
  <c r="N51" i="75"/>
  <c r="V51" i="75" s="1"/>
  <c r="O51" i="75"/>
  <c r="W51" i="75" s="1"/>
  <c r="Q51" i="75"/>
  <c r="Z51" i="75" s="1"/>
  <c r="R51" i="75"/>
  <c r="AA51" i="75" s="1"/>
  <c r="S51" i="75"/>
  <c r="AB51" i="75" s="1"/>
  <c r="T51" i="75"/>
  <c r="AD51" i="75" s="1"/>
  <c r="U51" i="75"/>
  <c r="AG51" i="75"/>
  <c r="DR51" i="75"/>
  <c r="DS51" i="75"/>
  <c r="H52" i="75"/>
  <c r="I52" i="75"/>
  <c r="K52" i="75"/>
  <c r="M52" i="75"/>
  <c r="N52" i="75"/>
  <c r="O52" i="75"/>
  <c r="W52" i="75" s="1"/>
  <c r="Q52" i="75"/>
  <c r="Z52" i="75" s="1"/>
  <c r="R52" i="75"/>
  <c r="AA52" i="75" s="1"/>
  <c r="S52" i="75"/>
  <c r="AB52" i="75" s="1"/>
  <c r="T52" i="75"/>
  <c r="AD52" i="75" s="1"/>
  <c r="U52" i="75"/>
  <c r="AF52" i="75" s="1"/>
  <c r="DR52" i="75"/>
  <c r="DS52" i="75"/>
  <c r="D53" i="75"/>
  <c r="H53" i="75"/>
  <c r="I53" i="75"/>
  <c r="K53" i="75"/>
  <c r="M53" i="75"/>
  <c r="N53" i="75"/>
  <c r="V53" i="75" s="1"/>
  <c r="O53" i="75"/>
  <c r="Q53" i="75"/>
  <c r="R53" i="75"/>
  <c r="AA53" i="75" s="1"/>
  <c r="S53" i="75"/>
  <c r="AB53" i="75" s="1"/>
  <c r="T53" i="75"/>
  <c r="AD53" i="75" s="1"/>
  <c r="U53" i="75"/>
  <c r="AF53" i="75" s="1"/>
  <c r="AG53" i="75"/>
  <c r="DR53" i="75"/>
  <c r="DS53" i="75"/>
  <c r="H54" i="75"/>
  <c r="K54" i="75"/>
  <c r="M54" i="75"/>
  <c r="N54" i="75"/>
  <c r="V54" i="75" s="1"/>
  <c r="O54" i="75"/>
  <c r="W54" i="75" s="1"/>
  <c r="Q54" i="75"/>
  <c r="Z54" i="75" s="1"/>
  <c r="R54" i="75"/>
  <c r="AA54" i="75" s="1"/>
  <c r="S54" i="75"/>
  <c r="T54" i="75"/>
  <c r="U54" i="75"/>
  <c r="AF54" i="75" s="1"/>
  <c r="DR54" i="75"/>
  <c r="DS54" i="75"/>
  <c r="D55" i="75"/>
  <c r="G55" i="75"/>
  <c r="H55" i="75"/>
  <c r="I55" i="75"/>
  <c r="K55" i="75"/>
  <c r="M55" i="75"/>
  <c r="N55" i="75"/>
  <c r="V55" i="75" s="1"/>
  <c r="O55" i="75"/>
  <c r="W55" i="75" s="1"/>
  <c r="Q55" i="75"/>
  <c r="Z55" i="75" s="1"/>
  <c r="R55" i="75"/>
  <c r="AA55" i="75" s="1"/>
  <c r="S55" i="75"/>
  <c r="AB55" i="75" s="1"/>
  <c r="T55" i="75"/>
  <c r="U55" i="75"/>
  <c r="AG55" i="75"/>
  <c r="DR55" i="75"/>
  <c r="DS55" i="75"/>
  <c r="D56" i="75"/>
  <c r="G56" i="75"/>
  <c r="H56" i="75"/>
  <c r="I56" i="75"/>
  <c r="K56" i="75"/>
  <c r="M56" i="75"/>
  <c r="N56" i="75"/>
  <c r="V56" i="75" s="1"/>
  <c r="O56" i="75"/>
  <c r="W56" i="75" s="1"/>
  <c r="Q56" i="75"/>
  <c r="Z56" i="75" s="1"/>
  <c r="R56" i="75"/>
  <c r="AA56" i="75" s="1"/>
  <c r="S56" i="75"/>
  <c r="AB56" i="75" s="1"/>
  <c r="T56" i="75"/>
  <c r="AD56" i="75" s="1"/>
  <c r="U56" i="75"/>
  <c r="DR56" i="75"/>
  <c r="DS56" i="75"/>
  <c r="C57" i="75"/>
  <c r="D57" i="75"/>
  <c r="G57" i="75"/>
  <c r="H57" i="75"/>
  <c r="I57" i="75"/>
  <c r="K57" i="75"/>
  <c r="M57" i="75"/>
  <c r="N57" i="75"/>
  <c r="V57" i="75" s="1"/>
  <c r="O57" i="75"/>
  <c r="W57" i="75" s="1"/>
  <c r="Q57" i="75"/>
  <c r="Z57" i="75" s="1"/>
  <c r="R57" i="75"/>
  <c r="AA57" i="75" s="1"/>
  <c r="S57" i="75"/>
  <c r="AB57" i="75" s="1"/>
  <c r="T57" i="75"/>
  <c r="AD57" i="75" s="1"/>
  <c r="U57" i="75"/>
  <c r="AG57" i="75"/>
  <c r="DR57" i="75"/>
  <c r="DS57" i="75"/>
  <c r="D58" i="75"/>
  <c r="G58" i="75"/>
  <c r="H58" i="75"/>
  <c r="I58" i="75"/>
  <c r="K58" i="75"/>
  <c r="M58" i="75"/>
  <c r="N58" i="75"/>
  <c r="V58" i="75" s="1"/>
  <c r="O58" i="75"/>
  <c r="W58" i="75" s="1"/>
  <c r="Q58" i="75"/>
  <c r="Z58" i="75" s="1"/>
  <c r="R58" i="75"/>
  <c r="AA58" i="75" s="1"/>
  <c r="S58" i="75"/>
  <c r="AB58" i="75" s="1"/>
  <c r="T58" i="75"/>
  <c r="U58" i="75"/>
  <c r="DR58" i="75"/>
  <c r="DS58" i="75"/>
  <c r="D59" i="75"/>
  <c r="D60" i="5"/>
  <c r="H59" i="75"/>
  <c r="K59" i="75"/>
  <c r="M59" i="75"/>
  <c r="N59" i="75"/>
  <c r="O59" i="75"/>
  <c r="W59" i="75" s="1"/>
  <c r="Q59" i="75"/>
  <c r="Z59" i="75" s="1"/>
  <c r="R59" i="75"/>
  <c r="AA59" i="75" s="1"/>
  <c r="S59" i="75"/>
  <c r="AB59" i="75" s="1"/>
  <c r="T59" i="75"/>
  <c r="AD59" i="75" s="1"/>
  <c r="U59" i="75"/>
  <c r="AF59" i="75" s="1"/>
  <c r="DR59" i="75"/>
  <c r="DS59" i="75"/>
  <c r="C60" i="75"/>
  <c r="D60" i="75"/>
  <c r="D61" i="5"/>
  <c r="G60" i="75"/>
  <c r="H60" i="75"/>
  <c r="I60" i="75"/>
  <c r="K60" i="75"/>
  <c r="M60" i="75"/>
  <c r="N60" i="75"/>
  <c r="V60" i="75" s="1"/>
  <c r="O60" i="75"/>
  <c r="W60" i="75" s="1"/>
  <c r="AI60" i="75" s="1"/>
  <c r="Q60" i="75"/>
  <c r="Z60" i="75" s="1"/>
  <c r="R60" i="75"/>
  <c r="AA60" i="75" s="1"/>
  <c r="S60" i="75"/>
  <c r="AB60" i="75" s="1"/>
  <c r="T60" i="75"/>
  <c r="AD60" i="75" s="1"/>
  <c r="U60" i="75"/>
  <c r="AG60" i="75"/>
  <c r="DR60" i="75"/>
  <c r="DS60" i="75"/>
  <c r="D61" i="75"/>
  <c r="H61" i="75"/>
  <c r="I61" i="75"/>
  <c r="K61" i="75"/>
  <c r="M61" i="75"/>
  <c r="N61" i="75"/>
  <c r="O61" i="75"/>
  <c r="W61" i="75" s="1"/>
  <c r="Q61" i="75"/>
  <c r="Z61" i="75" s="1"/>
  <c r="R61" i="75"/>
  <c r="AA61" i="75" s="1"/>
  <c r="S61" i="75"/>
  <c r="AB61" i="75" s="1"/>
  <c r="T61" i="75"/>
  <c r="AD61" i="75" s="1"/>
  <c r="U61" i="75"/>
  <c r="AF61" i="75" s="1"/>
  <c r="DR61" i="75"/>
  <c r="DS61" i="75"/>
  <c r="D62" i="75"/>
  <c r="G62" i="75"/>
  <c r="H62" i="75"/>
  <c r="I62" i="75"/>
  <c r="K62" i="75"/>
  <c r="M62" i="75"/>
  <c r="N62" i="75"/>
  <c r="O62" i="75"/>
  <c r="Q62" i="75"/>
  <c r="Z62" i="75" s="1"/>
  <c r="R62" i="75"/>
  <c r="AA62" i="75" s="1"/>
  <c r="S62" i="75"/>
  <c r="AB62" i="75" s="1"/>
  <c r="T62" i="75"/>
  <c r="AD62" i="75" s="1"/>
  <c r="U62" i="75"/>
  <c r="AF62" i="75" s="1"/>
  <c r="AG62" i="75"/>
  <c r="DR62" i="75"/>
  <c r="DS62" i="75"/>
  <c r="C63" i="75"/>
  <c r="D63" i="75"/>
  <c r="H63" i="75"/>
  <c r="I63" i="75"/>
  <c r="K63" i="75"/>
  <c r="M63" i="75"/>
  <c r="N63" i="75"/>
  <c r="O63" i="75"/>
  <c r="Q63" i="75"/>
  <c r="Z63" i="75" s="1"/>
  <c r="R63" i="75"/>
  <c r="AA63" i="75" s="1"/>
  <c r="S63" i="75"/>
  <c r="AB63" i="75" s="1"/>
  <c r="T63" i="75"/>
  <c r="AD63" i="75" s="1"/>
  <c r="U63" i="75"/>
  <c r="AF63" i="75" s="1"/>
  <c r="DR63" i="75"/>
  <c r="DS63" i="75"/>
  <c r="G64" i="75"/>
  <c r="H64" i="75"/>
  <c r="I64" i="75"/>
  <c r="K64" i="75"/>
  <c r="M64" i="75"/>
  <c r="N64" i="75"/>
  <c r="V64" i="75" s="1"/>
  <c r="O64" i="75"/>
  <c r="W64" i="75" s="1"/>
  <c r="Q64" i="75"/>
  <c r="Z64" i="75" s="1"/>
  <c r="R64" i="75"/>
  <c r="S64" i="75"/>
  <c r="AB64" i="75" s="1"/>
  <c r="T64" i="75"/>
  <c r="AD64" i="75" s="1"/>
  <c r="U64" i="75"/>
  <c r="AF64" i="75" s="1"/>
  <c r="DR64" i="75"/>
  <c r="DS64" i="75"/>
  <c r="D65" i="75"/>
  <c r="G65" i="75"/>
  <c r="H65" i="75"/>
  <c r="I65" i="75"/>
  <c r="K65" i="75"/>
  <c r="M65" i="75"/>
  <c r="N65" i="75"/>
  <c r="V65" i="75" s="1"/>
  <c r="O65" i="75"/>
  <c r="W65" i="75" s="1"/>
  <c r="Q65" i="75"/>
  <c r="Z65" i="75" s="1"/>
  <c r="R65" i="75"/>
  <c r="S65" i="75"/>
  <c r="T65" i="75"/>
  <c r="AD65" i="75" s="1"/>
  <c r="U65" i="75"/>
  <c r="AF65" i="75" s="1"/>
  <c r="AG65" i="75"/>
  <c r="DR65" i="75"/>
  <c r="DS65" i="75"/>
  <c r="C66" i="75"/>
  <c r="D66" i="75"/>
  <c r="H66" i="75"/>
  <c r="I66" i="75"/>
  <c r="J66" i="75" s="1"/>
  <c r="K66" i="75"/>
  <c r="M66" i="75"/>
  <c r="N66" i="75"/>
  <c r="V66" i="75" s="1"/>
  <c r="O66" i="75"/>
  <c r="W66" i="75" s="1"/>
  <c r="Q66" i="75"/>
  <c r="Z66" i="75" s="1"/>
  <c r="R66" i="75"/>
  <c r="S66" i="75"/>
  <c r="T66" i="75"/>
  <c r="AD66" i="75" s="1"/>
  <c r="U66" i="75"/>
  <c r="AF66" i="75" s="1"/>
  <c r="AG66" i="75"/>
  <c r="DR66" i="75"/>
  <c r="DS66" i="75"/>
  <c r="H67" i="75"/>
  <c r="I67" i="75"/>
  <c r="K67" i="75"/>
  <c r="M67" i="75"/>
  <c r="N67" i="75"/>
  <c r="V67" i="75" s="1"/>
  <c r="O67" i="75"/>
  <c r="W67" i="75" s="1"/>
  <c r="Q67" i="75"/>
  <c r="Z67" i="75" s="1"/>
  <c r="R67" i="75"/>
  <c r="AA67" i="75" s="1"/>
  <c r="S67" i="75"/>
  <c r="AB67" i="75" s="1"/>
  <c r="T67" i="75"/>
  <c r="AD67" i="75" s="1"/>
  <c r="U67" i="75"/>
  <c r="DR67" i="75"/>
  <c r="DS67" i="75"/>
  <c r="D68" i="75"/>
  <c r="D69" i="5"/>
  <c r="G68" i="75"/>
  <c r="H68" i="75"/>
  <c r="I68" i="75"/>
  <c r="K68" i="75"/>
  <c r="M68" i="75"/>
  <c r="N68" i="75"/>
  <c r="V68" i="75" s="1"/>
  <c r="O68" i="75"/>
  <c r="W68" i="75" s="1"/>
  <c r="Q68" i="75"/>
  <c r="Z68" i="75" s="1"/>
  <c r="R68" i="75"/>
  <c r="AA68" i="75" s="1"/>
  <c r="S68" i="75"/>
  <c r="AB68" i="75" s="1"/>
  <c r="T68" i="75"/>
  <c r="U68" i="75"/>
  <c r="DR68" i="75"/>
  <c r="DS68" i="75"/>
  <c r="H69" i="75"/>
  <c r="I69" i="75"/>
  <c r="K69" i="75"/>
  <c r="M69" i="75"/>
  <c r="N69" i="75"/>
  <c r="O69" i="75"/>
  <c r="Q69" i="75"/>
  <c r="Z69" i="75" s="1"/>
  <c r="R69" i="75"/>
  <c r="AA69" i="75" s="1"/>
  <c r="S69" i="75"/>
  <c r="AB69" i="75" s="1"/>
  <c r="T69" i="75"/>
  <c r="AD69" i="75" s="1"/>
  <c r="U69" i="75"/>
  <c r="AF69" i="75" s="1"/>
  <c r="DR69" i="75"/>
  <c r="DS69" i="75"/>
  <c r="C70" i="75"/>
  <c r="D70" i="75"/>
  <c r="H70" i="75"/>
  <c r="I70" i="75"/>
  <c r="K70" i="75"/>
  <c r="M70" i="75"/>
  <c r="N70" i="75"/>
  <c r="V70" i="75" s="1"/>
  <c r="O70" i="75"/>
  <c r="Q70" i="75"/>
  <c r="R70" i="75"/>
  <c r="AA70" i="75" s="1"/>
  <c r="S70" i="75"/>
  <c r="AB70" i="75" s="1"/>
  <c r="T70" i="75"/>
  <c r="AD70" i="75" s="1"/>
  <c r="U70" i="75"/>
  <c r="AF70" i="75" s="1"/>
  <c r="DR70" i="75"/>
  <c r="DS70" i="75"/>
  <c r="C71" i="75"/>
  <c r="D71" i="75"/>
  <c r="H71" i="75"/>
  <c r="I71" i="75"/>
  <c r="K71" i="75"/>
  <c r="M71" i="75"/>
  <c r="N71" i="75"/>
  <c r="V71" i="75" s="1"/>
  <c r="O71" i="75"/>
  <c r="W71" i="75" s="1"/>
  <c r="Q71" i="75"/>
  <c r="R71" i="75"/>
  <c r="S71" i="75"/>
  <c r="AB71" i="75" s="1"/>
  <c r="T71" i="75"/>
  <c r="AD71" i="75" s="1"/>
  <c r="U71" i="75"/>
  <c r="AF71" i="75" s="1"/>
  <c r="DR71" i="75"/>
  <c r="DS71" i="75"/>
  <c r="C72" i="75"/>
  <c r="D72" i="75"/>
  <c r="H72" i="75"/>
  <c r="I72" i="75"/>
  <c r="K72" i="75"/>
  <c r="M72" i="75"/>
  <c r="N72" i="75"/>
  <c r="V72" i="75" s="1"/>
  <c r="O72" i="75"/>
  <c r="W72" i="75" s="1"/>
  <c r="Q72" i="75"/>
  <c r="Z72" i="75" s="1"/>
  <c r="R72" i="75"/>
  <c r="S72" i="75"/>
  <c r="T72" i="75"/>
  <c r="AD72" i="75" s="1"/>
  <c r="U72" i="75"/>
  <c r="AF72" i="75" s="1"/>
  <c r="DR72" i="75"/>
  <c r="DS72" i="75"/>
  <c r="D73" i="75"/>
  <c r="H73" i="75"/>
  <c r="I73" i="75"/>
  <c r="K73" i="75"/>
  <c r="M73" i="75"/>
  <c r="N73" i="75"/>
  <c r="V73" i="75" s="1"/>
  <c r="O73" i="75"/>
  <c r="W73" i="75" s="1"/>
  <c r="Q73" i="75"/>
  <c r="Z73" i="75" s="1"/>
  <c r="R73" i="75"/>
  <c r="AA73" i="75" s="1"/>
  <c r="S73" i="75"/>
  <c r="AB73" i="75" s="1"/>
  <c r="T73" i="75"/>
  <c r="U73" i="75"/>
  <c r="DR73" i="75"/>
  <c r="DS73" i="75"/>
  <c r="D74" i="75"/>
  <c r="H74" i="75"/>
  <c r="I74" i="75"/>
  <c r="K74" i="75"/>
  <c r="M74" i="75"/>
  <c r="N74" i="75"/>
  <c r="O74" i="75"/>
  <c r="W74" i="75" s="1"/>
  <c r="Q74" i="75"/>
  <c r="Z74" i="75" s="1"/>
  <c r="R74" i="75"/>
  <c r="AA74" i="75" s="1"/>
  <c r="S74" i="75"/>
  <c r="AB74" i="75" s="1"/>
  <c r="T74" i="75"/>
  <c r="AD74" i="75" s="1"/>
  <c r="U74" i="75"/>
  <c r="AF74" i="75" s="1"/>
  <c r="DR74" i="75"/>
  <c r="DS74" i="75"/>
  <c r="D75" i="75"/>
  <c r="G75" i="75"/>
  <c r="H75" i="75"/>
  <c r="I75" i="75"/>
  <c r="K75" i="75"/>
  <c r="M75" i="75"/>
  <c r="N75" i="75"/>
  <c r="O75" i="75"/>
  <c r="Q75" i="75"/>
  <c r="Z75" i="75" s="1"/>
  <c r="R75" i="75"/>
  <c r="AA75" i="75" s="1"/>
  <c r="S75" i="75"/>
  <c r="AB75" i="75" s="1"/>
  <c r="T75" i="75"/>
  <c r="AD75" i="75" s="1"/>
  <c r="U75" i="75"/>
  <c r="AF75" i="75" s="1"/>
  <c r="DR75" i="75"/>
  <c r="DS75" i="75"/>
  <c r="G76" i="75"/>
  <c r="H76" i="75"/>
  <c r="I76" i="75"/>
  <c r="K76" i="75"/>
  <c r="M76" i="75"/>
  <c r="N76" i="75"/>
  <c r="V76" i="75" s="1"/>
  <c r="O76" i="75"/>
  <c r="Q76" i="75"/>
  <c r="Z76" i="75" s="1"/>
  <c r="R76" i="75"/>
  <c r="AA76" i="75" s="1"/>
  <c r="S76" i="75"/>
  <c r="AB76" i="75" s="1"/>
  <c r="T76" i="75"/>
  <c r="AD76" i="75" s="1"/>
  <c r="U76" i="75"/>
  <c r="AF76" i="75" s="1"/>
  <c r="AG76" i="75"/>
  <c r="DR76" i="75"/>
  <c r="DS76" i="75"/>
  <c r="H77" i="75"/>
  <c r="I77" i="75"/>
  <c r="K77" i="75"/>
  <c r="M77" i="75"/>
  <c r="N77" i="75"/>
  <c r="O77" i="75"/>
  <c r="W77" i="75" s="1"/>
  <c r="Q77" i="75"/>
  <c r="Z77" i="75" s="1"/>
  <c r="R77" i="75"/>
  <c r="S77" i="75"/>
  <c r="T77" i="75"/>
  <c r="AD77" i="75" s="1"/>
  <c r="U77" i="75"/>
  <c r="AF77" i="75" s="1"/>
  <c r="DR77" i="75"/>
  <c r="DS77" i="75"/>
  <c r="H78" i="75"/>
  <c r="I78" i="75"/>
  <c r="K78" i="75"/>
  <c r="M78" i="75"/>
  <c r="N78" i="75"/>
  <c r="V78" i="75" s="1"/>
  <c r="O78" i="75"/>
  <c r="W78" i="75" s="1"/>
  <c r="Q78" i="75"/>
  <c r="Z78" i="75" s="1"/>
  <c r="R78" i="75"/>
  <c r="AA78" i="75" s="1"/>
  <c r="S78" i="75"/>
  <c r="AB78" i="75" s="1"/>
  <c r="T78" i="75"/>
  <c r="AD78" i="75" s="1"/>
  <c r="U78" i="75"/>
  <c r="DR78" i="75"/>
  <c r="DS78" i="75"/>
  <c r="H79" i="75"/>
  <c r="I79" i="75"/>
  <c r="K79" i="75"/>
  <c r="M79" i="75"/>
  <c r="N79" i="75"/>
  <c r="V79" i="75" s="1"/>
  <c r="O79" i="75"/>
  <c r="Q79" i="75"/>
  <c r="R79" i="75"/>
  <c r="AA79" i="75" s="1"/>
  <c r="S79" i="75"/>
  <c r="AB79" i="75" s="1"/>
  <c r="T79" i="75"/>
  <c r="AD79" i="75" s="1"/>
  <c r="U79" i="75"/>
  <c r="AF79" i="75" s="1"/>
  <c r="DR79" i="75"/>
  <c r="DS79" i="75"/>
  <c r="G80" i="75"/>
  <c r="H80" i="75"/>
  <c r="I80" i="75"/>
  <c r="K80" i="75"/>
  <c r="M80" i="75"/>
  <c r="N80" i="75"/>
  <c r="V80" i="75" s="1"/>
  <c r="O80" i="75"/>
  <c r="W80" i="75" s="1"/>
  <c r="Q80" i="75"/>
  <c r="Z80" i="75" s="1"/>
  <c r="R80" i="75"/>
  <c r="S80" i="75"/>
  <c r="T80" i="75"/>
  <c r="AD80" i="75" s="1"/>
  <c r="U80" i="75"/>
  <c r="AF80" i="75" s="1"/>
  <c r="DR80" i="75"/>
  <c r="DS80" i="75"/>
  <c r="C81" i="75"/>
  <c r="D81" i="75"/>
  <c r="H81" i="75"/>
  <c r="I81" i="75"/>
  <c r="K81" i="75"/>
  <c r="M81" i="75"/>
  <c r="N81" i="75"/>
  <c r="V81" i="75" s="1"/>
  <c r="O81" i="75"/>
  <c r="W81" i="75" s="1"/>
  <c r="Q81" i="75"/>
  <c r="Z81" i="75" s="1"/>
  <c r="R81" i="75"/>
  <c r="AA81" i="75" s="1"/>
  <c r="S81" i="75"/>
  <c r="T81" i="75"/>
  <c r="AD81" i="75" s="1"/>
  <c r="U81" i="75"/>
  <c r="AF81" i="75" s="1"/>
  <c r="AG81" i="75"/>
  <c r="DR81" i="75"/>
  <c r="DT81" i="75" s="1"/>
  <c r="DS81" i="75"/>
  <c r="D82" i="75"/>
  <c r="H82" i="75"/>
  <c r="I82" i="75"/>
  <c r="K82" i="75"/>
  <c r="M82" i="75"/>
  <c r="N82" i="75"/>
  <c r="V82" i="75" s="1"/>
  <c r="O82" i="75"/>
  <c r="W82" i="75" s="1"/>
  <c r="Q82" i="75"/>
  <c r="Z82" i="75" s="1"/>
  <c r="R82" i="75"/>
  <c r="AA82" i="75" s="1"/>
  <c r="S82" i="75"/>
  <c r="AB82" i="75" s="1"/>
  <c r="T82" i="75"/>
  <c r="AD82" i="75" s="1"/>
  <c r="U82" i="75"/>
  <c r="DR82" i="75"/>
  <c r="DS82" i="75"/>
  <c r="D83" i="75"/>
  <c r="H83" i="75"/>
  <c r="I83" i="75"/>
  <c r="K83" i="75"/>
  <c r="M83" i="75"/>
  <c r="N83" i="75"/>
  <c r="O83" i="75"/>
  <c r="Q83" i="75"/>
  <c r="Z83" i="75" s="1"/>
  <c r="R83" i="75"/>
  <c r="AA83" i="75" s="1"/>
  <c r="S83" i="75"/>
  <c r="AB83" i="75" s="1"/>
  <c r="T83" i="75"/>
  <c r="AD83" i="75" s="1"/>
  <c r="U83" i="75"/>
  <c r="AF83" i="75" s="1"/>
  <c r="DR83" i="75"/>
  <c r="DS83" i="75"/>
  <c r="D84" i="75"/>
  <c r="G84" i="75"/>
  <c r="H84" i="75"/>
  <c r="I84" i="75"/>
  <c r="K84" i="75"/>
  <c r="M84" i="75"/>
  <c r="N84" i="75"/>
  <c r="O84" i="75"/>
  <c r="Q84" i="75"/>
  <c r="Z84" i="75" s="1"/>
  <c r="R84" i="75"/>
  <c r="AA84" i="75" s="1"/>
  <c r="S84" i="75"/>
  <c r="AB84" i="75" s="1"/>
  <c r="T84" i="75"/>
  <c r="AD84" i="75" s="1"/>
  <c r="U84" i="75"/>
  <c r="AF84" i="75" s="1"/>
  <c r="DR84" i="75"/>
  <c r="DS84" i="75"/>
  <c r="H85" i="75"/>
  <c r="I85" i="75"/>
  <c r="K85" i="75"/>
  <c r="M85" i="75"/>
  <c r="N85" i="75"/>
  <c r="V85" i="75" s="1"/>
  <c r="O85" i="75"/>
  <c r="W85" i="75" s="1"/>
  <c r="Q85" i="75"/>
  <c r="Z85" i="75" s="1"/>
  <c r="R85" i="75"/>
  <c r="S85" i="75"/>
  <c r="T85" i="75"/>
  <c r="AD85" i="75" s="1"/>
  <c r="U85" i="75"/>
  <c r="AF85" i="75" s="1"/>
  <c r="AG85" i="75"/>
  <c r="DR85" i="75"/>
  <c r="DS85" i="75"/>
  <c r="D86" i="75"/>
  <c r="G86" i="75"/>
  <c r="H86" i="75"/>
  <c r="I86" i="75"/>
  <c r="K86" i="75"/>
  <c r="M86" i="75"/>
  <c r="N86" i="75"/>
  <c r="V86" i="75" s="1"/>
  <c r="O86" i="75"/>
  <c r="W86" i="75" s="1"/>
  <c r="Q86" i="75"/>
  <c r="Z86" i="75" s="1"/>
  <c r="R86" i="75"/>
  <c r="S86" i="75"/>
  <c r="T86" i="75"/>
  <c r="AD86" i="75" s="1"/>
  <c r="U86" i="75"/>
  <c r="AF86" i="75" s="1"/>
  <c r="DR86" i="75"/>
  <c r="DS86" i="75"/>
  <c r="G87" i="75"/>
  <c r="H87" i="75"/>
  <c r="I87" i="75"/>
  <c r="K87" i="75"/>
  <c r="M87" i="75"/>
  <c r="N87" i="75"/>
  <c r="V87" i="75" s="1"/>
  <c r="O87" i="75"/>
  <c r="W87" i="75" s="1"/>
  <c r="Q87" i="75"/>
  <c r="Z87" i="75" s="1"/>
  <c r="R87" i="75"/>
  <c r="AA87" i="75" s="1"/>
  <c r="S87" i="75"/>
  <c r="AB87" i="75" s="1"/>
  <c r="T87" i="75"/>
  <c r="AD87" i="75" s="1"/>
  <c r="U87" i="75"/>
  <c r="AG87" i="75"/>
  <c r="DR87" i="75"/>
  <c r="DS87" i="75"/>
  <c r="D88" i="75"/>
  <c r="H88" i="75"/>
  <c r="I88" i="75"/>
  <c r="K88" i="75"/>
  <c r="M88" i="75"/>
  <c r="N88" i="75"/>
  <c r="O88" i="75"/>
  <c r="W88" i="75" s="1"/>
  <c r="Q88" i="75"/>
  <c r="Z88" i="75" s="1"/>
  <c r="R88" i="75"/>
  <c r="AA88" i="75" s="1"/>
  <c r="S88" i="75"/>
  <c r="AB88" i="75" s="1"/>
  <c r="T88" i="75"/>
  <c r="AD88" i="75" s="1"/>
  <c r="U88" i="75"/>
  <c r="DR88" i="75"/>
  <c r="DS88" i="75"/>
  <c r="C89" i="75"/>
  <c r="D89" i="75"/>
  <c r="D90" i="5"/>
  <c r="I89" i="75"/>
  <c r="K89" i="75"/>
  <c r="M89" i="75"/>
  <c r="N89" i="75"/>
  <c r="O89" i="75"/>
  <c r="W89" i="75" s="1"/>
  <c r="Q89" i="75"/>
  <c r="Z89" i="75" s="1"/>
  <c r="R89" i="75"/>
  <c r="AA89" i="75" s="1"/>
  <c r="S89" i="75"/>
  <c r="AB89" i="75" s="1"/>
  <c r="T89" i="75"/>
  <c r="AD89" i="75" s="1"/>
  <c r="U89" i="75"/>
  <c r="AF89" i="75" s="1"/>
  <c r="DR89" i="75"/>
  <c r="DS89" i="75"/>
  <c r="D90" i="75"/>
  <c r="H90" i="75"/>
  <c r="I90" i="75"/>
  <c r="K90" i="75"/>
  <c r="M90" i="75"/>
  <c r="N90" i="75"/>
  <c r="V90" i="75" s="1"/>
  <c r="O90" i="75"/>
  <c r="Q90" i="75"/>
  <c r="R90" i="75"/>
  <c r="AA90" i="75" s="1"/>
  <c r="S90" i="75"/>
  <c r="AB90" i="75" s="1"/>
  <c r="T90" i="75"/>
  <c r="AD90" i="75" s="1"/>
  <c r="U90" i="75"/>
  <c r="AF90" i="75" s="1"/>
  <c r="DR90" i="75"/>
  <c r="DS90" i="75"/>
  <c r="C91" i="75"/>
  <c r="D91" i="75"/>
  <c r="H91" i="75"/>
  <c r="I91" i="75"/>
  <c r="K91" i="75"/>
  <c r="M91" i="75"/>
  <c r="N91" i="75"/>
  <c r="V91" i="75" s="1"/>
  <c r="O91" i="75"/>
  <c r="W91" i="75" s="1"/>
  <c r="Q91" i="75"/>
  <c r="R91" i="75"/>
  <c r="S91" i="75"/>
  <c r="T91" i="75"/>
  <c r="AD91" i="75" s="1"/>
  <c r="U91" i="75"/>
  <c r="AF91" i="75" s="1"/>
  <c r="DR91" i="75"/>
  <c r="DS91" i="75"/>
  <c r="D92" i="75"/>
  <c r="G92" i="75"/>
  <c r="H92" i="75"/>
  <c r="I92" i="75"/>
  <c r="K92" i="75"/>
  <c r="M92" i="75"/>
  <c r="N92" i="75"/>
  <c r="V92" i="75" s="1"/>
  <c r="O92" i="75"/>
  <c r="W92" i="75" s="1"/>
  <c r="Q92" i="75"/>
  <c r="Z92" i="75" s="1"/>
  <c r="R92" i="75"/>
  <c r="S92" i="75"/>
  <c r="T92" i="75"/>
  <c r="AD92" i="75" s="1"/>
  <c r="U92" i="75"/>
  <c r="AF92" i="75" s="1"/>
  <c r="AG92" i="75"/>
  <c r="DR92" i="75"/>
  <c r="DS92" i="75"/>
  <c r="G93" i="75"/>
  <c r="H93" i="75"/>
  <c r="I93" i="75"/>
  <c r="K93" i="75"/>
  <c r="M93" i="75"/>
  <c r="N93" i="75"/>
  <c r="V93" i="75" s="1"/>
  <c r="O93" i="75"/>
  <c r="W93" i="75" s="1"/>
  <c r="Q93" i="75"/>
  <c r="Z93" i="75" s="1"/>
  <c r="R93" i="75"/>
  <c r="AA93" i="75" s="1"/>
  <c r="S93" i="75"/>
  <c r="T93" i="75"/>
  <c r="U93" i="75"/>
  <c r="AF93" i="75" s="1"/>
  <c r="DR93" i="75"/>
  <c r="DS93" i="75"/>
  <c r="D94" i="75"/>
  <c r="G94" i="75"/>
  <c r="H94" i="75"/>
  <c r="I94" i="75"/>
  <c r="K94" i="75"/>
  <c r="M94" i="75"/>
  <c r="N94" i="75"/>
  <c r="V94" i="75" s="1"/>
  <c r="O94" i="75"/>
  <c r="W94" i="75" s="1"/>
  <c r="Q94" i="75"/>
  <c r="Z94" i="75" s="1"/>
  <c r="R94" i="75"/>
  <c r="AA94" i="75" s="1"/>
  <c r="S94" i="75"/>
  <c r="AB94" i="75" s="1"/>
  <c r="T94" i="75"/>
  <c r="U94" i="75"/>
  <c r="AF94" i="75" s="1"/>
  <c r="DR94" i="75"/>
  <c r="DS94" i="75"/>
  <c r="DT94" i="75" s="1"/>
  <c r="C95" i="75"/>
  <c r="D95" i="75"/>
  <c r="G95" i="75"/>
  <c r="H95" i="75"/>
  <c r="I95" i="75"/>
  <c r="K95" i="75"/>
  <c r="M95" i="75"/>
  <c r="N95" i="75"/>
  <c r="V95" i="75" s="1"/>
  <c r="O95" i="75"/>
  <c r="W95" i="75" s="1"/>
  <c r="Q95" i="75"/>
  <c r="Z95" i="75" s="1"/>
  <c r="R95" i="75"/>
  <c r="AA95" i="75" s="1"/>
  <c r="S95" i="75"/>
  <c r="AB95" i="75" s="1"/>
  <c r="T95" i="75"/>
  <c r="U95" i="75"/>
  <c r="AF95" i="75" s="1"/>
  <c r="AG95" i="75"/>
  <c r="DR95" i="75"/>
  <c r="DS95" i="75"/>
  <c r="D96" i="75"/>
  <c r="H96" i="75"/>
  <c r="I96" i="75"/>
  <c r="K96" i="75"/>
  <c r="M96" i="75"/>
  <c r="N96" i="75"/>
  <c r="V96" i="75" s="1"/>
  <c r="O96" i="75"/>
  <c r="W96" i="75" s="1"/>
  <c r="Q96" i="75"/>
  <c r="Z96" i="75" s="1"/>
  <c r="R96" i="75"/>
  <c r="AA96" i="75" s="1"/>
  <c r="S96" i="75"/>
  <c r="AB96" i="75" s="1"/>
  <c r="T96" i="75"/>
  <c r="AD96" i="75" s="1"/>
  <c r="U96" i="75"/>
  <c r="AG96" i="75"/>
  <c r="DR96" i="75"/>
  <c r="DS96" i="75"/>
  <c r="DT96" i="75" s="1"/>
  <c r="C97" i="75"/>
  <c r="D97" i="75"/>
  <c r="G97" i="75"/>
  <c r="H97" i="75"/>
  <c r="I97" i="75"/>
  <c r="K97" i="75"/>
  <c r="M97" i="75"/>
  <c r="N97" i="75"/>
  <c r="V97" i="75" s="1"/>
  <c r="O97" i="75"/>
  <c r="W97" i="75" s="1"/>
  <c r="Q97" i="75"/>
  <c r="Z97" i="75" s="1"/>
  <c r="R97" i="75"/>
  <c r="AA97" i="75" s="1"/>
  <c r="S97" i="75"/>
  <c r="AB97" i="75" s="1"/>
  <c r="T97" i="75"/>
  <c r="U97" i="75"/>
  <c r="AF97" i="75" s="1"/>
  <c r="DR97" i="75"/>
  <c r="DS97" i="75"/>
  <c r="DT97" i="75" s="1"/>
  <c r="C98" i="75"/>
  <c r="D98" i="75"/>
  <c r="H98" i="75"/>
  <c r="I98" i="75"/>
  <c r="K98" i="75"/>
  <c r="M98" i="75"/>
  <c r="N98" i="75"/>
  <c r="V98" i="75" s="1"/>
  <c r="O98" i="75"/>
  <c r="W98" i="75" s="1"/>
  <c r="Q98" i="75"/>
  <c r="Z98" i="75" s="1"/>
  <c r="R98" i="75"/>
  <c r="AA98" i="75" s="1"/>
  <c r="S98" i="75"/>
  <c r="AB98" i="75" s="1"/>
  <c r="T98" i="75"/>
  <c r="AD98" i="75" s="1"/>
  <c r="U98" i="75"/>
  <c r="AG98" i="75"/>
  <c r="DR98" i="75"/>
  <c r="DS98" i="75"/>
  <c r="DT98" i="75" s="1"/>
  <c r="D99" i="75"/>
  <c r="H99" i="75"/>
  <c r="I99" i="75"/>
  <c r="K99" i="75"/>
  <c r="M99" i="75"/>
  <c r="N99" i="75"/>
  <c r="O99" i="75"/>
  <c r="W99" i="75" s="1"/>
  <c r="Q99" i="75"/>
  <c r="Z99" i="75" s="1"/>
  <c r="R99" i="75"/>
  <c r="AA99" i="75" s="1"/>
  <c r="S99" i="75"/>
  <c r="AB99" i="75" s="1"/>
  <c r="T99" i="75"/>
  <c r="AD99" i="75" s="1"/>
  <c r="U99" i="75"/>
  <c r="AF99" i="75" s="1"/>
  <c r="AG99" i="75"/>
  <c r="DR99" i="75"/>
  <c r="DS99" i="75"/>
  <c r="D100" i="75"/>
  <c r="D101" i="5"/>
  <c r="G100" i="75"/>
  <c r="H100" i="75"/>
  <c r="I100" i="75"/>
  <c r="K100" i="75"/>
  <c r="M100" i="75"/>
  <c r="N100" i="75"/>
  <c r="V100" i="75" s="1"/>
  <c r="O100" i="75"/>
  <c r="W100" i="75" s="1"/>
  <c r="AI100" i="75" s="1"/>
  <c r="Q100" i="75"/>
  <c r="Z100" i="75" s="1"/>
  <c r="R100" i="75"/>
  <c r="AA100" i="75" s="1"/>
  <c r="S100" i="75"/>
  <c r="AB100" i="75" s="1"/>
  <c r="T100" i="75"/>
  <c r="AD100" i="75" s="1"/>
  <c r="U100" i="75"/>
  <c r="AF100" i="75" s="1"/>
  <c r="AG100" i="75"/>
  <c r="DR100" i="75"/>
  <c r="DT100" i="75" s="1"/>
  <c r="DS100" i="75"/>
  <c r="C101" i="75"/>
  <c r="D101" i="75"/>
  <c r="G101" i="75"/>
  <c r="H101" i="75"/>
  <c r="I101" i="75"/>
  <c r="K101" i="75"/>
  <c r="M101" i="75"/>
  <c r="N101" i="75"/>
  <c r="V101" i="75" s="1"/>
  <c r="O101" i="75"/>
  <c r="W101" i="75" s="1"/>
  <c r="Q101" i="75"/>
  <c r="Z101" i="75" s="1"/>
  <c r="R101" i="75"/>
  <c r="AA101" i="75" s="1"/>
  <c r="S101" i="75"/>
  <c r="AB101" i="75" s="1"/>
  <c r="T101" i="75"/>
  <c r="U101" i="75"/>
  <c r="DR101" i="75"/>
  <c r="DS101" i="75"/>
  <c r="DT101" i="75" s="1"/>
  <c r="C102" i="75"/>
  <c r="D102" i="75"/>
  <c r="G102" i="75"/>
  <c r="H102" i="75"/>
  <c r="I102" i="75"/>
  <c r="K102" i="75"/>
  <c r="M102" i="75"/>
  <c r="N102" i="75"/>
  <c r="V102" i="75" s="1"/>
  <c r="O102" i="75"/>
  <c r="W102" i="75" s="1"/>
  <c r="Q102" i="75"/>
  <c r="Z102" i="75" s="1"/>
  <c r="R102" i="75"/>
  <c r="AA102" i="75" s="1"/>
  <c r="S102" i="75"/>
  <c r="AB102" i="75" s="1"/>
  <c r="T102" i="75"/>
  <c r="U102" i="75"/>
  <c r="AF102" i="75" s="1"/>
  <c r="AG102" i="75"/>
  <c r="DR102" i="75"/>
  <c r="DS102" i="75"/>
  <c r="C103" i="75"/>
  <c r="D103" i="75"/>
  <c r="H103" i="75"/>
  <c r="I103" i="75"/>
  <c r="K103" i="75"/>
  <c r="M103" i="75"/>
  <c r="N103" i="75"/>
  <c r="V103" i="75" s="1"/>
  <c r="O103" i="75"/>
  <c r="W103" i="75" s="1"/>
  <c r="Q103" i="75"/>
  <c r="Z103" i="75" s="1"/>
  <c r="R103" i="75"/>
  <c r="AA103" i="75" s="1"/>
  <c r="S103" i="75"/>
  <c r="AB103" i="75" s="1"/>
  <c r="T103" i="75"/>
  <c r="U103" i="75"/>
  <c r="DR103" i="75"/>
  <c r="DS103" i="75"/>
  <c r="DT103" i="75" s="1"/>
  <c r="D104" i="75"/>
  <c r="G104" i="75"/>
  <c r="H104" i="75"/>
  <c r="I104" i="75"/>
  <c r="K104" i="75"/>
  <c r="M104" i="75"/>
  <c r="N104" i="75"/>
  <c r="V104" i="75" s="1"/>
  <c r="O104" i="75"/>
  <c r="W104" i="75" s="1"/>
  <c r="Q104" i="75"/>
  <c r="Z104" i="75" s="1"/>
  <c r="R104" i="75"/>
  <c r="AA104" i="75" s="1"/>
  <c r="S104" i="75"/>
  <c r="AB104" i="75" s="1"/>
  <c r="T104" i="75"/>
  <c r="AD104" i="75" s="1"/>
  <c r="U104" i="75"/>
  <c r="AF104" i="75" s="1"/>
  <c r="DR104" i="75"/>
  <c r="DS104" i="75"/>
  <c r="D105" i="75"/>
  <c r="H105" i="75"/>
  <c r="I105" i="75"/>
  <c r="K105" i="75"/>
  <c r="M105" i="75"/>
  <c r="N105" i="75"/>
  <c r="O105" i="75"/>
  <c r="Q105" i="75"/>
  <c r="R105" i="75"/>
  <c r="AA105" i="75" s="1"/>
  <c r="S105" i="75"/>
  <c r="AB105" i="75" s="1"/>
  <c r="T105" i="75"/>
  <c r="AD105" i="75" s="1"/>
  <c r="U105" i="75"/>
  <c r="AF105" i="75" s="1"/>
  <c r="DR105" i="75"/>
  <c r="DS105" i="75"/>
  <c r="C106" i="75"/>
  <c r="D106" i="75"/>
  <c r="D107" i="5"/>
  <c r="H106" i="75"/>
  <c r="I106" i="75"/>
  <c r="K106" i="75"/>
  <c r="M106" i="75"/>
  <c r="N106" i="75"/>
  <c r="O106" i="75"/>
  <c r="Q106" i="75"/>
  <c r="Z106" i="75" s="1"/>
  <c r="R106" i="75"/>
  <c r="AA106" i="75" s="1"/>
  <c r="S106" i="75"/>
  <c r="AB106" i="75" s="1"/>
  <c r="T106" i="75"/>
  <c r="AD106" i="75" s="1"/>
  <c r="U106" i="75"/>
  <c r="AF106" i="75" s="1"/>
  <c r="AG106" i="75"/>
  <c r="DR106" i="75"/>
  <c r="DS106" i="75"/>
  <c r="C107" i="75"/>
  <c r="D107" i="75"/>
  <c r="G107" i="75"/>
  <c r="H107" i="75"/>
  <c r="I107" i="75"/>
  <c r="K107" i="75"/>
  <c r="M107" i="75"/>
  <c r="N107" i="75"/>
  <c r="O107" i="75"/>
  <c r="W107" i="75" s="1"/>
  <c r="Q107" i="75"/>
  <c r="Z107" i="75" s="1"/>
  <c r="R107" i="75"/>
  <c r="AA107" i="75" s="1"/>
  <c r="S107" i="75"/>
  <c r="AB107" i="75" s="1"/>
  <c r="T107" i="75"/>
  <c r="AD107" i="75" s="1"/>
  <c r="U107" i="75"/>
  <c r="AF107" i="75" s="1"/>
  <c r="DR107" i="75"/>
  <c r="DS107" i="75"/>
  <c r="C108" i="75"/>
  <c r="D108" i="75"/>
  <c r="D109" i="5"/>
  <c r="H108" i="75"/>
  <c r="I108" i="75"/>
  <c r="K108" i="75"/>
  <c r="M108" i="75"/>
  <c r="N108" i="75"/>
  <c r="V108" i="75" s="1"/>
  <c r="O108" i="75"/>
  <c r="Q108" i="75"/>
  <c r="Z108" i="75" s="1"/>
  <c r="R108" i="75"/>
  <c r="AA108" i="75" s="1"/>
  <c r="S108" i="75"/>
  <c r="AB108" i="75" s="1"/>
  <c r="T108" i="75"/>
  <c r="AD108" i="75" s="1"/>
  <c r="U108" i="75"/>
  <c r="AF108" i="75" s="1"/>
  <c r="AG108" i="75"/>
  <c r="DR108" i="75"/>
  <c r="DS108" i="75"/>
  <c r="C109" i="75"/>
  <c r="D109" i="75"/>
  <c r="D110" i="5"/>
  <c r="H109" i="75"/>
  <c r="K109" i="75"/>
  <c r="M109" i="75"/>
  <c r="N109" i="75"/>
  <c r="O109" i="75"/>
  <c r="Q109" i="75"/>
  <c r="Z109" i="75" s="1"/>
  <c r="R109" i="75"/>
  <c r="AA109" i="75" s="1"/>
  <c r="S109" i="75"/>
  <c r="AB109" i="75" s="1"/>
  <c r="T109" i="75"/>
  <c r="AD109" i="75" s="1"/>
  <c r="U109" i="75"/>
  <c r="AF109" i="75" s="1"/>
  <c r="DR109" i="75"/>
  <c r="DS109" i="75"/>
  <c r="C110" i="75"/>
  <c r="D110" i="75"/>
  <c r="H110" i="75"/>
  <c r="I110" i="75"/>
  <c r="K110" i="75"/>
  <c r="M110" i="75"/>
  <c r="N110" i="75"/>
  <c r="O110" i="75"/>
  <c r="Q110" i="75"/>
  <c r="Z110" i="75" s="1"/>
  <c r="R110" i="75"/>
  <c r="AA110" i="75" s="1"/>
  <c r="S110" i="75"/>
  <c r="AB110" i="75" s="1"/>
  <c r="T110" i="75"/>
  <c r="AD110" i="75" s="1"/>
  <c r="U110" i="75"/>
  <c r="AF110" i="75" s="1"/>
  <c r="DR110" i="75"/>
  <c r="DS110" i="75"/>
  <c r="C111" i="75"/>
  <c r="D111" i="75"/>
  <c r="D112" i="5"/>
  <c r="H111" i="75"/>
  <c r="I111" i="75"/>
  <c r="K111" i="75"/>
  <c r="M111" i="75"/>
  <c r="N111" i="75"/>
  <c r="O111" i="75"/>
  <c r="Q111" i="75"/>
  <c r="Z111" i="75" s="1"/>
  <c r="R111" i="75"/>
  <c r="AA111" i="75" s="1"/>
  <c r="S111" i="75"/>
  <c r="AB111" i="75" s="1"/>
  <c r="T111" i="75"/>
  <c r="AD111" i="75" s="1"/>
  <c r="U111" i="75"/>
  <c r="AF111" i="75" s="1"/>
  <c r="DR111" i="75"/>
  <c r="DS111" i="75"/>
  <c r="H112" i="75"/>
  <c r="I112" i="75"/>
  <c r="K112" i="75"/>
  <c r="M112" i="75"/>
  <c r="N112" i="75"/>
  <c r="V112" i="75" s="1"/>
  <c r="O112" i="75"/>
  <c r="W112" i="75" s="1"/>
  <c r="Q112" i="75"/>
  <c r="Z112" i="75" s="1"/>
  <c r="R112" i="75"/>
  <c r="S112" i="75"/>
  <c r="T112" i="75"/>
  <c r="U112" i="75"/>
  <c r="AF112" i="75" s="1"/>
  <c r="DR112" i="75"/>
  <c r="DS112" i="75"/>
  <c r="D113" i="75"/>
  <c r="D114" i="5"/>
  <c r="H113" i="75"/>
  <c r="I113" i="75"/>
  <c r="K113" i="75"/>
  <c r="M113" i="75"/>
  <c r="N113" i="75"/>
  <c r="V113" i="75" s="1"/>
  <c r="O113" i="75"/>
  <c r="W113" i="75" s="1"/>
  <c r="Q113" i="75"/>
  <c r="Z113" i="75" s="1"/>
  <c r="R113" i="75"/>
  <c r="AA113" i="75" s="1"/>
  <c r="S113" i="75"/>
  <c r="T113" i="75"/>
  <c r="AD113" i="75" s="1"/>
  <c r="U113" i="75"/>
  <c r="AF113" i="75" s="1"/>
  <c r="DR113" i="75"/>
  <c r="DS113" i="75"/>
  <c r="D114" i="75"/>
  <c r="G114" i="75"/>
  <c r="H114" i="75"/>
  <c r="I114" i="75"/>
  <c r="K114" i="75"/>
  <c r="M114" i="75"/>
  <c r="N114" i="75"/>
  <c r="V114" i="75" s="1"/>
  <c r="O114" i="75"/>
  <c r="W114" i="75" s="1"/>
  <c r="Q114" i="75"/>
  <c r="Z114" i="75" s="1"/>
  <c r="R114" i="75"/>
  <c r="AA114" i="75" s="1"/>
  <c r="S114" i="75"/>
  <c r="AB114" i="75" s="1"/>
  <c r="T114" i="75"/>
  <c r="U114" i="75"/>
  <c r="AF114" i="75" s="1"/>
  <c r="DR114" i="75"/>
  <c r="DS114" i="75"/>
  <c r="DT114" i="75" s="1"/>
  <c r="G115" i="75"/>
  <c r="H115" i="75"/>
  <c r="I115" i="75"/>
  <c r="K115" i="75"/>
  <c r="M115" i="75"/>
  <c r="N115" i="75"/>
  <c r="V115" i="75" s="1"/>
  <c r="O115" i="75"/>
  <c r="W115" i="75" s="1"/>
  <c r="Q115" i="75"/>
  <c r="Z115" i="75" s="1"/>
  <c r="R115" i="75"/>
  <c r="AA115" i="75" s="1"/>
  <c r="S115" i="75"/>
  <c r="AB115" i="75" s="1"/>
  <c r="T115" i="75"/>
  <c r="AD115" i="75" s="1"/>
  <c r="U115" i="75"/>
  <c r="AF115" i="75" s="1"/>
  <c r="DR115" i="75"/>
  <c r="DS115" i="75"/>
  <c r="D116" i="75"/>
  <c r="H116" i="75"/>
  <c r="I116" i="75"/>
  <c r="K116" i="75"/>
  <c r="M116" i="75"/>
  <c r="N116" i="75"/>
  <c r="V116" i="75" s="1"/>
  <c r="O116" i="75"/>
  <c r="Q116" i="75"/>
  <c r="Z116" i="75" s="1"/>
  <c r="R116" i="75"/>
  <c r="AA116" i="75" s="1"/>
  <c r="S116" i="75"/>
  <c r="AB116" i="75" s="1"/>
  <c r="T116" i="75"/>
  <c r="AD116" i="75" s="1"/>
  <c r="U116" i="75"/>
  <c r="AF116" i="75" s="1"/>
  <c r="AG116" i="75"/>
  <c r="DR116" i="75"/>
  <c r="DS116" i="75"/>
  <c r="D117" i="75"/>
  <c r="H117" i="75"/>
  <c r="I117" i="75"/>
  <c r="K117" i="75"/>
  <c r="M117" i="75"/>
  <c r="N117" i="75"/>
  <c r="V117" i="75" s="1"/>
  <c r="O117" i="75"/>
  <c r="W117" i="75" s="1"/>
  <c r="Q117" i="75"/>
  <c r="R117" i="75"/>
  <c r="AA117" i="75" s="1"/>
  <c r="S117" i="75"/>
  <c r="AB117" i="75" s="1"/>
  <c r="T117" i="75"/>
  <c r="AD117" i="75" s="1"/>
  <c r="U117" i="75"/>
  <c r="AF117" i="75" s="1"/>
  <c r="DR117" i="75"/>
  <c r="DS117" i="75"/>
  <c r="D118" i="75"/>
  <c r="H118" i="75"/>
  <c r="I118" i="75"/>
  <c r="K118" i="75"/>
  <c r="M118" i="75"/>
  <c r="N118" i="75"/>
  <c r="V118" i="75" s="1"/>
  <c r="O118" i="75"/>
  <c r="W118" i="75" s="1"/>
  <c r="Q118" i="75"/>
  <c r="Z118" i="75" s="1"/>
  <c r="R118" i="75"/>
  <c r="AA118" i="75" s="1"/>
  <c r="S118" i="75"/>
  <c r="T118" i="75"/>
  <c r="AD118" i="75" s="1"/>
  <c r="U118" i="75"/>
  <c r="AF118" i="75" s="1"/>
  <c r="DR118" i="75"/>
  <c r="DS118" i="75"/>
  <c r="H119" i="75"/>
  <c r="I119" i="75"/>
  <c r="K119" i="75"/>
  <c r="M119" i="75"/>
  <c r="N119" i="75"/>
  <c r="V119" i="75" s="1"/>
  <c r="O119" i="75"/>
  <c r="W119" i="75" s="1"/>
  <c r="Q119" i="75"/>
  <c r="Z119" i="75" s="1"/>
  <c r="R119" i="75"/>
  <c r="AA119" i="75" s="1"/>
  <c r="S119" i="75"/>
  <c r="AB119" i="75" s="1"/>
  <c r="T119" i="75"/>
  <c r="AD119" i="75" s="1"/>
  <c r="U119" i="75"/>
  <c r="AF119" i="75" s="1"/>
  <c r="AG119" i="75"/>
  <c r="DR119" i="75"/>
  <c r="DS119" i="75"/>
  <c r="C120" i="75"/>
  <c r="D120" i="75"/>
  <c r="G120" i="75"/>
  <c r="H120" i="75"/>
  <c r="I120" i="75"/>
  <c r="K120" i="75"/>
  <c r="M120" i="75"/>
  <c r="N120" i="75"/>
  <c r="V120" i="75" s="1"/>
  <c r="O120" i="75"/>
  <c r="W120" i="75" s="1"/>
  <c r="Q120" i="75"/>
  <c r="Z120" i="75" s="1"/>
  <c r="R120" i="75"/>
  <c r="AA120" i="75" s="1"/>
  <c r="S120" i="75"/>
  <c r="AB120" i="75" s="1"/>
  <c r="T120" i="75"/>
  <c r="AD120" i="75" s="1"/>
  <c r="U120" i="75"/>
  <c r="DR120" i="75"/>
  <c r="DS120" i="75"/>
  <c r="C121" i="75"/>
  <c r="D121" i="75"/>
  <c r="D122" i="5"/>
  <c r="H121" i="75"/>
  <c r="I121" i="75"/>
  <c r="K121" i="75"/>
  <c r="M121" i="75"/>
  <c r="N121" i="75"/>
  <c r="V121" i="75" s="1"/>
  <c r="O121" i="75"/>
  <c r="W121" i="75" s="1"/>
  <c r="Q121" i="75"/>
  <c r="Z121" i="75" s="1"/>
  <c r="R121" i="75"/>
  <c r="AA121" i="75" s="1"/>
  <c r="S121" i="75"/>
  <c r="AB121" i="75" s="1"/>
  <c r="T121" i="75"/>
  <c r="AD121" i="75" s="1"/>
  <c r="U121" i="75"/>
  <c r="AG121" i="75"/>
  <c r="DR121" i="75"/>
  <c r="DS121" i="75"/>
  <c r="G122" i="75"/>
  <c r="H122" i="75"/>
  <c r="I122" i="75"/>
  <c r="K122" i="75"/>
  <c r="M122" i="75"/>
  <c r="N122" i="75"/>
  <c r="V122" i="75" s="1"/>
  <c r="O122" i="75"/>
  <c r="W122" i="75" s="1"/>
  <c r="Q122" i="75"/>
  <c r="Z122" i="75" s="1"/>
  <c r="R122" i="75"/>
  <c r="AA122" i="75" s="1"/>
  <c r="S122" i="75"/>
  <c r="AB122" i="75" s="1"/>
  <c r="T122" i="75"/>
  <c r="AD122" i="75" s="1"/>
  <c r="U122" i="75"/>
  <c r="AF122" i="75" s="1"/>
  <c r="DR122" i="75"/>
  <c r="DS122" i="75"/>
  <c r="D123" i="75"/>
  <c r="G123" i="75"/>
  <c r="H123" i="75"/>
  <c r="I123" i="75"/>
  <c r="K123" i="75"/>
  <c r="M123" i="75"/>
  <c r="N123" i="75"/>
  <c r="O123" i="75"/>
  <c r="W123" i="75" s="1"/>
  <c r="Q123" i="75"/>
  <c r="R123" i="75"/>
  <c r="AA123" i="75" s="1"/>
  <c r="S123" i="75"/>
  <c r="AB123" i="75" s="1"/>
  <c r="T123" i="75"/>
  <c r="AD123" i="75" s="1"/>
  <c r="U123" i="75"/>
  <c r="AF123" i="75" s="1"/>
  <c r="AG123" i="75"/>
  <c r="DR123" i="75"/>
  <c r="DS123" i="75"/>
  <c r="H124" i="75"/>
  <c r="I124" i="75"/>
  <c r="K124" i="75"/>
  <c r="M124" i="75"/>
  <c r="N124" i="75"/>
  <c r="V124" i="75" s="1"/>
  <c r="O124" i="75"/>
  <c r="W124" i="75" s="1"/>
  <c r="Q124" i="75"/>
  <c r="R124" i="75"/>
  <c r="AA124" i="75" s="1"/>
  <c r="S124" i="75"/>
  <c r="AB124" i="75" s="1"/>
  <c r="T124" i="75"/>
  <c r="AD124" i="75" s="1"/>
  <c r="U124" i="75"/>
  <c r="AF124" i="75" s="1"/>
  <c r="DR124" i="75"/>
  <c r="DS124" i="75"/>
  <c r="H125" i="75"/>
  <c r="I125" i="75"/>
  <c r="K125" i="75"/>
  <c r="M125" i="75"/>
  <c r="N125" i="75"/>
  <c r="V125" i="75" s="1"/>
  <c r="O125" i="75"/>
  <c r="W125" i="75" s="1"/>
  <c r="Q125" i="75"/>
  <c r="Z125" i="75" s="1"/>
  <c r="R125" i="75"/>
  <c r="AA125" i="75" s="1"/>
  <c r="S125" i="75"/>
  <c r="AB125" i="75" s="1"/>
  <c r="T125" i="75"/>
  <c r="U125" i="75"/>
  <c r="AF125" i="75" s="1"/>
  <c r="DR125" i="75"/>
  <c r="DS125" i="75"/>
  <c r="C126" i="75"/>
  <c r="D126" i="75"/>
  <c r="G126" i="75"/>
  <c r="H126" i="75"/>
  <c r="I126" i="75"/>
  <c r="K126" i="75"/>
  <c r="M126" i="75"/>
  <c r="N126" i="75"/>
  <c r="V126" i="75" s="1"/>
  <c r="O126" i="75"/>
  <c r="W126" i="75" s="1"/>
  <c r="Q126" i="75"/>
  <c r="Z126" i="75" s="1"/>
  <c r="R126" i="75"/>
  <c r="AA126" i="75" s="1"/>
  <c r="S126" i="75"/>
  <c r="AB126" i="75" s="1"/>
  <c r="T126" i="75"/>
  <c r="U126" i="75"/>
  <c r="AF126" i="75" s="1"/>
  <c r="DR126" i="75"/>
  <c r="DS126" i="75"/>
  <c r="C127" i="75"/>
  <c r="D127" i="75"/>
  <c r="G127" i="75"/>
  <c r="H127" i="75"/>
  <c r="I127" i="75"/>
  <c r="K127" i="75"/>
  <c r="M127" i="75"/>
  <c r="N127" i="75"/>
  <c r="V127" i="75" s="1"/>
  <c r="O127" i="75"/>
  <c r="W127" i="75" s="1"/>
  <c r="Q127" i="75"/>
  <c r="Z127" i="75" s="1"/>
  <c r="R127" i="75"/>
  <c r="AA127" i="75" s="1"/>
  <c r="S127" i="75"/>
  <c r="AB127" i="75" s="1"/>
  <c r="T127" i="75"/>
  <c r="U127" i="75"/>
  <c r="AF127" i="75" s="1"/>
  <c r="AG127" i="75"/>
  <c r="DR127" i="75"/>
  <c r="DS127" i="75"/>
  <c r="D128" i="75"/>
  <c r="D129" i="5"/>
  <c r="G128" i="75"/>
  <c r="H128" i="75"/>
  <c r="I128" i="75"/>
  <c r="K128" i="75"/>
  <c r="M128" i="75"/>
  <c r="N128" i="75"/>
  <c r="V128" i="75" s="1"/>
  <c r="O128" i="75"/>
  <c r="W128" i="75" s="1"/>
  <c r="AI128" i="75" s="1"/>
  <c r="Q128" i="75"/>
  <c r="Z128" i="75" s="1"/>
  <c r="R128" i="75"/>
  <c r="AA128" i="75" s="1"/>
  <c r="S128" i="75"/>
  <c r="T128" i="75"/>
  <c r="AD128" i="75" s="1"/>
  <c r="U128" i="75"/>
  <c r="AF128" i="75" s="1"/>
  <c r="AG128" i="75"/>
  <c r="DR128" i="75"/>
  <c r="DT128" i="75" s="1"/>
  <c r="DS128" i="75"/>
  <c r="H129" i="75"/>
  <c r="I129" i="75"/>
  <c r="K129" i="75"/>
  <c r="M129" i="75"/>
  <c r="N129" i="75"/>
  <c r="V129" i="75" s="1"/>
  <c r="O129" i="75"/>
  <c r="W129" i="75" s="1"/>
  <c r="Q129" i="75"/>
  <c r="Z129" i="75" s="1"/>
  <c r="R129" i="75"/>
  <c r="AA129" i="75" s="1"/>
  <c r="S129" i="75"/>
  <c r="AB129" i="75" s="1"/>
  <c r="T129" i="75"/>
  <c r="AD129" i="75" s="1"/>
  <c r="U129" i="75"/>
  <c r="AG129" i="75"/>
  <c r="DR129" i="75"/>
  <c r="DS129" i="75"/>
  <c r="DT129" i="75" s="1"/>
  <c r="H130" i="75"/>
  <c r="I130" i="75"/>
  <c r="K130" i="75"/>
  <c r="M130" i="75"/>
  <c r="N130" i="75"/>
  <c r="O130" i="75"/>
  <c r="W130" i="75" s="1"/>
  <c r="Q130" i="75"/>
  <c r="Z130" i="75" s="1"/>
  <c r="R130" i="75"/>
  <c r="AA130" i="75" s="1"/>
  <c r="S130" i="75"/>
  <c r="AB130" i="75" s="1"/>
  <c r="T130" i="75"/>
  <c r="AD130" i="75" s="1"/>
  <c r="U130" i="75"/>
  <c r="AF130" i="75" s="1"/>
  <c r="DR130" i="75"/>
  <c r="DS130" i="75"/>
  <c r="D131" i="75"/>
  <c r="D132" i="5"/>
  <c r="H131" i="75"/>
  <c r="I131" i="75"/>
  <c r="K131" i="75"/>
  <c r="M131" i="75"/>
  <c r="N131" i="75"/>
  <c r="V131" i="75" s="1"/>
  <c r="O131" i="75"/>
  <c r="Q131" i="75"/>
  <c r="Z131" i="75" s="1"/>
  <c r="R131" i="75"/>
  <c r="AA131" i="75" s="1"/>
  <c r="S131" i="75"/>
  <c r="AB131" i="75" s="1"/>
  <c r="T131" i="75"/>
  <c r="AD131" i="75" s="1"/>
  <c r="U131" i="75"/>
  <c r="AF131" i="75" s="1"/>
  <c r="AG131" i="75"/>
  <c r="DR131" i="75"/>
  <c r="DS131" i="75"/>
  <c r="D132" i="75"/>
  <c r="H132" i="75"/>
  <c r="I132" i="75"/>
  <c r="J132" i="75" s="1"/>
  <c r="K132" i="75"/>
  <c r="M132" i="75"/>
  <c r="N132" i="75"/>
  <c r="V132" i="75" s="1"/>
  <c r="O132" i="75"/>
  <c r="W132" i="75" s="1"/>
  <c r="Q132" i="75"/>
  <c r="R132" i="75"/>
  <c r="AA132" i="75" s="1"/>
  <c r="S132" i="75"/>
  <c r="AB132" i="75" s="1"/>
  <c r="T132" i="75"/>
  <c r="AD132" i="75" s="1"/>
  <c r="U132" i="75"/>
  <c r="AF132" i="75" s="1"/>
  <c r="AG132" i="75"/>
  <c r="DR132" i="75"/>
  <c r="DS132" i="75"/>
  <c r="H133" i="75"/>
  <c r="I133" i="75"/>
  <c r="K133" i="75"/>
  <c r="M133" i="75"/>
  <c r="N133" i="75"/>
  <c r="V133" i="75" s="1"/>
  <c r="O133" i="75"/>
  <c r="W133" i="75" s="1"/>
  <c r="Q133" i="75"/>
  <c r="Z133" i="75" s="1"/>
  <c r="R133" i="75"/>
  <c r="AA133" i="75" s="1"/>
  <c r="S133" i="75"/>
  <c r="T133" i="75"/>
  <c r="AD133" i="75" s="1"/>
  <c r="U133" i="75"/>
  <c r="AF133" i="75" s="1"/>
  <c r="DR133" i="75"/>
  <c r="DS133" i="75"/>
  <c r="H134" i="75"/>
  <c r="I134" i="75"/>
  <c r="K134" i="75"/>
  <c r="M134" i="75"/>
  <c r="N134" i="75"/>
  <c r="V134" i="75" s="1"/>
  <c r="O134" i="75"/>
  <c r="Q134" i="75"/>
  <c r="Z134" i="75" s="1"/>
  <c r="R134" i="75"/>
  <c r="AA134" i="75" s="1"/>
  <c r="S134" i="75"/>
  <c r="AB134" i="75" s="1"/>
  <c r="T134" i="75"/>
  <c r="AD134" i="75" s="1"/>
  <c r="U134" i="75"/>
  <c r="AF134" i="75" s="1"/>
  <c r="DR134" i="75"/>
  <c r="DS134" i="75"/>
  <c r="C135" i="75"/>
  <c r="D135" i="75"/>
  <c r="G135" i="75"/>
  <c r="H135" i="75"/>
  <c r="I135" i="75"/>
  <c r="K135" i="75"/>
  <c r="M135" i="75"/>
  <c r="N135" i="75"/>
  <c r="O135" i="75"/>
  <c r="W135" i="75" s="1"/>
  <c r="Q135" i="75"/>
  <c r="Z135" i="75" s="1"/>
  <c r="R135" i="75"/>
  <c r="AA135" i="75" s="1"/>
  <c r="S135" i="75"/>
  <c r="AB135" i="75" s="1"/>
  <c r="T135" i="75"/>
  <c r="AD135" i="75" s="1"/>
  <c r="U135" i="75"/>
  <c r="AF135" i="75" s="1"/>
  <c r="DR135" i="75"/>
  <c r="DS135" i="75"/>
  <c r="H136" i="75"/>
  <c r="I136" i="75"/>
  <c r="K136" i="75"/>
  <c r="M136" i="75"/>
  <c r="N136" i="75"/>
  <c r="V136" i="75" s="1"/>
  <c r="O136" i="75"/>
  <c r="W136" i="75" s="1"/>
  <c r="Q136" i="75"/>
  <c r="R136" i="75"/>
  <c r="AA136" i="75" s="1"/>
  <c r="S136" i="75"/>
  <c r="AB136" i="75" s="1"/>
  <c r="T136" i="75"/>
  <c r="AD136" i="75" s="1"/>
  <c r="U136" i="75"/>
  <c r="AF136" i="75" s="1"/>
  <c r="DR136" i="75"/>
  <c r="DS136" i="75"/>
  <c r="H137" i="75"/>
  <c r="I137" i="75"/>
  <c r="K137" i="75"/>
  <c r="M137" i="75"/>
  <c r="N137" i="75"/>
  <c r="V137" i="75" s="1"/>
  <c r="O137" i="75"/>
  <c r="W137" i="75" s="1"/>
  <c r="Q137" i="75"/>
  <c r="Z137" i="75" s="1"/>
  <c r="R137" i="75"/>
  <c r="AA137" i="75" s="1"/>
  <c r="S137" i="75"/>
  <c r="AB137" i="75" s="1"/>
  <c r="T137" i="75"/>
  <c r="U137" i="75"/>
  <c r="AF137" i="75" s="1"/>
  <c r="DR137" i="75"/>
  <c r="DS137" i="75"/>
  <c r="D138" i="75"/>
  <c r="G138" i="75"/>
  <c r="H138" i="75"/>
  <c r="I138" i="75"/>
  <c r="K138" i="75"/>
  <c r="M138" i="75"/>
  <c r="N138" i="75"/>
  <c r="V138" i="75" s="1"/>
  <c r="O138" i="75"/>
  <c r="W138" i="75" s="1"/>
  <c r="Q138" i="75"/>
  <c r="Z138" i="75" s="1"/>
  <c r="R138" i="75"/>
  <c r="AA138" i="75" s="1"/>
  <c r="S138" i="75"/>
  <c r="AB138" i="75" s="1"/>
  <c r="T138" i="75"/>
  <c r="AD138" i="75" s="1"/>
  <c r="U138" i="75"/>
  <c r="AG138" i="75"/>
  <c r="DR138" i="75"/>
  <c r="DS138" i="75"/>
  <c r="D139" i="75"/>
  <c r="H139" i="75"/>
  <c r="I139" i="75"/>
  <c r="K139" i="75"/>
  <c r="M139" i="75"/>
  <c r="N139" i="75"/>
  <c r="V139" i="75" s="1"/>
  <c r="O139" i="75"/>
  <c r="W139" i="75" s="1"/>
  <c r="Q139" i="75"/>
  <c r="Z139" i="75" s="1"/>
  <c r="R139" i="75"/>
  <c r="AA139" i="75" s="1"/>
  <c r="S139" i="75"/>
  <c r="AB139" i="75" s="1"/>
  <c r="T139" i="75"/>
  <c r="AD139" i="75" s="1"/>
  <c r="U139" i="75"/>
  <c r="AF139" i="75" s="1"/>
  <c r="DR139" i="75"/>
  <c r="DS139" i="75"/>
  <c r="D140" i="75"/>
  <c r="G140" i="75"/>
  <c r="H140" i="75"/>
  <c r="H89" i="75"/>
  <c r="I140" i="75"/>
  <c r="I109" i="75"/>
  <c r="K140" i="75"/>
  <c r="M140" i="75"/>
  <c r="N140" i="75"/>
  <c r="V140" i="75" s="1"/>
  <c r="O140" i="75"/>
  <c r="W140" i="75" s="1"/>
  <c r="Q140" i="75"/>
  <c r="Z140" i="75" s="1"/>
  <c r="R140" i="75"/>
  <c r="AA140" i="75" s="1"/>
  <c r="S140" i="75"/>
  <c r="AB140" i="75" s="1"/>
  <c r="AK140" i="75" s="1"/>
  <c r="T140" i="75"/>
  <c r="AD140" i="75" s="1"/>
  <c r="U140" i="75"/>
  <c r="AG140" i="75"/>
  <c r="DR140" i="75"/>
  <c r="DS140" i="75"/>
  <c r="G141" i="75"/>
  <c r="H141" i="75"/>
  <c r="I141" i="75"/>
  <c r="K141" i="75"/>
  <c r="M141" i="75"/>
  <c r="N141" i="75"/>
  <c r="V141" i="75" s="1"/>
  <c r="O141" i="75"/>
  <c r="W141" i="75" s="1"/>
  <c r="Q141" i="75"/>
  <c r="Z141" i="75" s="1"/>
  <c r="R141" i="75"/>
  <c r="AA141" i="75" s="1"/>
  <c r="S141" i="75"/>
  <c r="AB141" i="75" s="1"/>
  <c r="T141" i="75"/>
  <c r="AD141" i="75" s="1"/>
  <c r="U141" i="75"/>
  <c r="AF141" i="75" s="1"/>
  <c r="DR141" i="75"/>
  <c r="DS141" i="75"/>
  <c r="H142" i="75"/>
  <c r="I142" i="75"/>
  <c r="K142" i="75"/>
  <c r="M142" i="75"/>
  <c r="N142" i="75"/>
  <c r="V142" i="75" s="1"/>
  <c r="O142" i="75"/>
  <c r="W142" i="75" s="1"/>
  <c r="Q142" i="75"/>
  <c r="R142" i="75"/>
  <c r="AA142" i="75" s="1"/>
  <c r="S142" i="75"/>
  <c r="T142" i="75"/>
  <c r="AD142" i="75" s="1"/>
  <c r="U142" i="75"/>
  <c r="AF142" i="75" s="1"/>
  <c r="DR142" i="75"/>
  <c r="DS142" i="75"/>
  <c r="D143" i="75"/>
  <c r="G143" i="75"/>
  <c r="H143" i="75"/>
  <c r="I143" i="75"/>
  <c r="K143" i="75"/>
  <c r="M143" i="75"/>
  <c r="N143" i="75"/>
  <c r="V143" i="75" s="1"/>
  <c r="O143" i="75"/>
  <c r="W143" i="75" s="1"/>
  <c r="Q143" i="75"/>
  <c r="Z143" i="75" s="1"/>
  <c r="R143" i="75"/>
  <c r="S143" i="75"/>
  <c r="AB143" i="75" s="1"/>
  <c r="T143" i="75"/>
  <c r="AD143" i="75" s="1"/>
  <c r="U143" i="75"/>
  <c r="AF143" i="75" s="1"/>
  <c r="DR143" i="75"/>
  <c r="DS143" i="75"/>
  <c r="C144" i="75"/>
  <c r="D144" i="75"/>
  <c r="G144" i="75"/>
  <c r="H144" i="75"/>
  <c r="I144" i="75"/>
  <c r="K144" i="75"/>
  <c r="M144" i="75"/>
  <c r="N144" i="75"/>
  <c r="V144" i="75" s="1"/>
  <c r="O144" i="75"/>
  <c r="W144" i="75" s="1"/>
  <c r="Q144" i="75"/>
  <c r="Z144" i="75" s="1"/>
  <c r="R144" i="75"/>
  <c r="AA144" i="75" s="1"/>
  <c r="S144" i="75"/>
  <c r="AB144" i="75" s="1"/>
  <c r="T144" i="75"/>
  <c r="AD144" i="75" s="1"/>
  <c r="U144" i="75"/>
  <c r="AF144" i="75" s="1"/>
  <c r="AG144" i="75"/>
  <c r="DR144" i="75"/>
  <c r="DS144" i="75"/>
  <c r="D145" i="75"/>
  <c r="G145" i="75"/>
  <c r="H145" i="75"/>
  <c r="I145" i="75"/>
  <c r="K145" i="75"/>
  <c r="M145" i="75"/>
  <c r="N145" i="75"/>
  <c r="V145" i="75" s="1"/>
  <c r="O145" i="75"/>
  <c r="W145" i="75" s="1"/>
  <c r="Q145" i="75"/>
  <c r="Z145" i="75" s="1"/>
  <c r="R145" i="75"/>
  <c r="AA145" i="75" s="1"/>
  <c r="S145" i="75"/>
  <c r="AB145" i="75" s="1"/>
  <c r="T145" i="75"/>
  <c r="AD145" i="75" s="1"/>
  <c r="U145" i="75"/>
  <c r="AF145" i="75" s="1"/>
  <c r="DR145" i="75"/>
  <c r="DS145" i="75"/>
  <c r="D146" i="75"/>
  <c r="G146" i="75"/>
  <c r="H146" i="75"/>
  <c r="I146" i="75"/>
  <c r="K146" i="75"/>
  <c r="M146" i="75"/>
  <c r="N146" i="75"/>
  <c r="V146" i="75" s="1"/>
  <c r="O146" i="75"/>
  <c r="W146" i="75" s="1"/>
  <c r="Q146" i="75"/>
  <c r="Z146" i="75" s="1"/>
  <c r="R146" i="75"/>
  <c r="AA146" i="75" s="1"/>
  <c r="S146" i="75"/>
  <c r="T146" i="75"/>
  <c r="AD146" i="75" s="1"/>
  <c r="U146" i="75"/>
  <c r="DR146" i="75"/>
  <c r="DS146" i="75"/>
  <c r="C147" i="75"/>
  <c r="D147" i="75"/>
  <c r="D148" i="5"/>
  <c r="H147" i="75"/>
  <c r="I147" i="75"/>
  <c r="K147" i="75"/>
  <c r="M147" i="75"/>
  <c r="N147" i="75"/>
  <c r="V147" i="75" s="1"/>
  <c r="O147" i="75"/>
  <c r="W147" i="75" s="1"/>
  <c r="Q147" i="75"/>
  <c r="Z147" i="75" s="1"/>
  <c r="R147" i="75"/>
  <c r="AA147" i="75" s="1"/>
  <c r="S147" i="75"/>
  <c r="AB147" i="75" s="1"/>
  <c r="T147" i="75"/>
  <c r="AD147" i="75" s="1"/>
  <c r="U147" i="75"/>
  <c r="AF147" i="75" s="1"/>
  <c r="DR147" i="75"/>
  <c r="DS147" i="75"/>
  <c r="C148" i="75"/>
  <c r="D148" i="75"/>
  <c r="D149" i="5"/>
  <c r="G148" i="75"/>
  <c r="H148" i="75"/>
  <c r="I148" i="75"/>
  <c r="K148" i="75"/>
  <c r="M148" i="75"/>
  <c r="N148" i="75"/>
  <c r="V148" i="75" s="1"/>
  <c r="O148" i="75"/>
  <c r="W148" i="75" s="1"/>
  <c r="Q148" i="75"/>
  <c r="Z148" i="75" s="1"/>
  <c r="R148" i="75"/>
  <c r="AA148" i="75" s="1"/>
  <c r="S148" i="75"/>
  <c r="AB148" i="75" s="1"/>
  <c r="T148" i="75"/>
  <c r="AD148" i="75" s="1"/>
  <c r="U148" i="75"/>
  <c r="AF148" i="75" s="1"/>
  <c r="AG148" i="75"/>
  <c r="DR148" i="75"/>
  <c r="DS148" i="75"/>
  <c r="D149" i="75"/>
  <c r="G149" i="75"/>
  <c r="H149" i="75"/>
  <c r="I149" i="75"/>
  <c r="K149" i="75"/>
  <c r="M149" i="75"/>
  <c r="N149" i="75"/>
  <c r="V149" i="75" s="1"/>
  <c r="O149" i="75"/>
  <c r="W149" i="75" s="1"/>
  <c r="Q149" i="75"/>
  <c r="Z149" i="75" s="1"/>
  <c r="R149" i="75"/>
  <c r="AA149" i="75" s="1"/>
  <c r="S149" i="75"/>
  <c r="AB149" i="75" s="1"/>
  <c r="T149" i="75"/>
  <c r="AD149" i="75" s="1"/>
  <c r="U149" i="75"/>
  <c r="AF149" i="75" s="1"/>
  <c r="AG149" i="75"/>
  <c r="DR149" i="75"/>
  <c r="DS149" i="75"/>
  <c r="C150" i="75"/>
  <c r="D150" i="75"/>
  <c r="H150" i="75"/>
  <c r="I150" i="75"/>
  <c r="K150" i="75"/>
  <c r="M150" i="75"/>
  <c r="N150" i="75"/>
  <c r="V150" i="75" s="1"/>
  <c r="O150" i="75"/>
  <c r="W150" i="75" s="1"/>
  <c r="Q150" i="75"/>
  <c r="R150" i="75"/>
  <c r="AA150" i="75" s="1"/>
  <c r="S150" i="75"/>
  <c r="AB150" i="75" s="1"/>
  <c r="T150" i="75"/>
  <c r="AD150" i="75" s="1"/>
  <c r="U150" i="75"/>
  <c r="AF150" i="75" s="1"/>
  <c r="DR150" i="75"/>
  <c r="DS150" i="75"/>
  <c r="D151" i="75"/>
  <c r="G151" i="75"/>
  <c r="H151" i="75"/>
  <c r="I151" i="75"/>
  <c r="K151" i="75"/>
  <c r="M151" i="75"/>
  <c r="N151" i="75"/>
  <c r="V151" i="75" s="1"/>
  <c r="O151" i="75"/>
  <c r="W151" i="75" s="1"/>
  <c r="Q151" i="75"/>
  <c r="Z151" i="75" s="1"/>
  <c r="R151" i="75"/>
  <c r="AA151" i="75" s="1"/>
  <c r="S151" i="75"/>
  <c r="AB151" i="75" s="1"/>
  <c r="T151" i="75"/>
  <c r="AD151" i="75" s="1"/>
  <c r="U151" i="75"/>
  <c r="AG151" i="75"/>
  <c r="DR151" i="75"/>
  <c r="DS151" i="75"/>
  <c r="C152" i="75"/>
  <c r="D152" i="75"/>
  <c r="D153" i="5"/>
  <c r="H152" i="75"/>
  <c r="I152" i="75"/>
  <c r="K152" i="75"/>
  <c r="M152" i="75"/>
  <c r="N152" i="75"/>
  <c r="V152" i="75" s="1"/>
  <c r="O152" i="75"/>
  <c r="W152" i="75" s="1"/>
  <c r="Q152" i="75"/>
  <c r="Z152" i="75" s="1"/>
  <c r="R152" i="75"/>
  <c r="AA152" i="75" s="1"/>
  <c r="S152" i="75"/>
  <c r="AB152" i="75" s="1"/>
  <c r="T152" i="75"/>
  <c r="AD152" i="75" s="1"/>
  <c r="U152" i="75"/>
  <c r="AF152" i="75" s="1"/>
  <c r="AG152" i="75"/>
  <c r="DR152" i="75"/>
  <c r="DS152" i="75"/>
  <c r="C153" i="75"/>
  <c r="D153" i="75"/>
  <c r="H153" i="75"/>
  <c r="I153" i="75"/>
  <c r="K153" i="75"/>
  <c r="M153" i="75"/>
  <c r="N153" i="75"/>
  <c r="V153" i="75" s="1"/>
  <c r="O153" i="75"/>
  <c r="W153" i="75" s="1"/>
  <c r="Q153" i="75"/>
  <c r="Z153" i="75" s="1"/>
  <c r="R153" i="75"/>
  <c r="AA153" i="75" s="1"/>
  <c r="S153" i="75"/>
  <c r="AB153" i="75" s="1"/>
  <c r="T153" i="75"/>
  <c r="AD153" i="75" s="1"/>
  <c r="U153" i="75"/>
  <c r="AF153" i="75" s="1"/>
  <c r="AG153" i="75"/>
  <c r="DR153" i="75"/>
  <c r="DS153" i="75"/>
  <c r="C154" i="75"/>
  <c r="D154" i="75"/>
  <c r="D155" i="5"/>
  <c r="G154" i="75"/>
  <c r="H154" i="75"/>
  <c r="I154" i="75"/>
  <c r="K154" i="75"/>
  <c r="M154" i="75"/>
  <c r="N154" i="75"/>
  <c r="O154" i="75"/>
  <c r="W154" i="75" s="1"/>
  <c r="AI154" i="75" s="1"/>
  <c r="Q154" i="75"/>
  <c r="Z154" i="75" s="1"/>
  <c r="R154" i="75"/>
  <c r="S154" i="75"/>
  <c r="AB154" i="75" s="1"/>
  <c r="T154" i="75"/>
  <c r="AD154" i="75" s="1"/>
  <c r="U154" i="75"/>
  <c r="AF154" i="75" s="1"/>
  <c r="AG154" i="75"/>
  <c r="DR154" i="75"/>
  <c r="DS154" i="75"/>
  <c r="D155" i="75"/>
  <c r="G155" i="75"/>
  <c r="H155" i="75"/>
  <c r="I155" i="75"/>
  <c r="K155" i="75"/>
  <c r="M155" i="75"/>
  <c r="N155" i="75"/>
  <c r="O155" i="75"/>
  <c r="W155" i="75" s="1"/>
  <c r="Q155" i="75"/>
  <c r="Z155" i="75" s="1"/>
  <c r="R155" i="75"/>
  <c r="AA155" i="75" s="1"/>
  <c r="S155" i="75"/>
  <c r="AB155" i="75" s="1"/>
  <c r="T155" i="75"/>
  <c r="AD155" i="75" s="1"/>
  <c r="U155" i="75"/>
  <c r="AF155" i="75" s="1"/>
  <c r="AG155" i="75"/>
  <c r="DR155" i="75"/>
  <c r="DS155" i="75"/>
  <c r="H156" i="75"/>
  <c r="I156" i="75"/>
  <c r="K156" i="75"/>
  <c r="M156" i="75"/>
  <c r="N156" i="75"/>
  <c r="V156" i="75" s="1"/>
  <c r="O156" i="75"/>
  <c r="W156" i="75" s="1"/>
  <c r="Q156" i="75"/>
  <c r="Z156" i="75" s="1"/>
  <c r="R156" i="75"/>
  <c r="AA156" i="75" s="1"/>
  <c r="S156" i="75"/>
  <c r="AB156" i="75" s="1"/>
  <c r="T156" i="75"/>
  <c r="AD156" i="75" s="1"/>
  <c r="U156" i="75"/>
  <c r="AF156" i="75" s="1"/>
  <c r="AG156" i="75"/>
  <c r="DR156" i="75"/>
  <c r="DS156" i="75"/>
  <c r="D158" i="5"/>
  <c r="H157" i="75"/>
  <c r="I157" i="75"/>
  <c r="K157" i="75"/>
  <c r="M157" i="75"/>
  <c r="N157" i="75"/>
  <c r="V157" i="75" s="1"/>
  <c r="O157" i="75"/>
  <c r="W157" i="75" s="1"/>
  <c r="Q157" i="75"/>
  <c r="Z157" i="75" s="1"/>
  <c r="R157" i="75"/>
  <c r="AA157" i="75" s="1"/>
  <c r="S157" i="75"/>
  <c r="AB157" i="75" s="1"/>
  <c r="T157" i="75"/>
  <c r="AD157" i="75" s="1"/>
  <c r="U157" i="75"/>
  <c r="DR157" i="75"/>
  <c r="DS157" i="75"/>
  <c r="D158" i="75"/>
  <c r="H158" i="75"/>
  <c r="I158" i="75"/>
  <c r="K158" i="75"/>
  <c r="M158" i="75"/>
  <c r="N158" i="75"/>
  <c r="V158" i="75" s="1"/>
  <c r="O158" i="75"/>
  <c r="W158" i="75" s="1"/>
  <c r="Q158" i="75"/>
  <c r="Z158" i="75" s="1"/>
  <c r="R158" i="75"/>
  <c r="AA158" i="75" s="1"/>
  <c r="S158" i="75"/>
  <c r="AB158" i="75" s="1"/>
  <c r="T158" i="75"/>
  <c r="AD158" i="75" s="1"/>
  <c r="U158" i="75"/>
  <c r="AF158" i="75" s="1"/>
  <c r="DR158" i="75"/>
  <c r="DS158" i="75"/>
  <c r="D159" i="75"/>
  <c r="H159" i="75"/>
  <c r="I159" i="75"/>
  <c r="K159" i="75"/>
  <c r="M159" i="75"/>
  <c r="N159" i="75"/>
  <c r="V159" i="75" s="1"/>
  <c r="O159" i="75"/>
  <c r="W159" i="75" s="1"/>
  <c r="Q159" i="75"/>
  <c r="Z159" i="75" s="1"/>
  <c r="R159" i="75"/>
  <c r="AA159" i="75" s="1"/>
  <c r="S159" i="75"/>
  <c r="AB159" i="75" s="1"/>
  <c r="T159" i="75"/>
  <c r="AD159" i="75" s="1"/>
  <c r="U159" i="75"/>
  <c r="AF159" i="75" s="1"/>
  <c r="DR159" i="75"/>
  <c r="DS159" i="75"/>
  <c r="D160" i="75"/>
  <c r="G160" i="75"/>
  <c r="H160" i="75"/>
  <c r="I160" i="75"/>
  <c r="K160" i="75"/>
  <c r="M160" i="75"/>
  <c r="N160" i="75"/>
  <c r="V160" i="75" s="1"/>
  <c r="O160" i="75"/>
  <c r="W160" i="75" s="1"/>
  <c r="Q160" i="75"/>
  <c r="Z160" i="75" s="1"/>
  <c r="R160" i="75"/>
  <c r="S160" i="75"/>
  <c r="AB160" i="75" s="1"/>
  <c r="T160" i="75"/>
  <c r="AD160" i="75" s="1"/>
  <c r="U160" i="75"/>
  <c r="AF160" i="75" s="1"/>
  <c r="DR160" i="75"/>
  <c r="DT160" i="75" s="1"/>
  <c r="DS160" i="75"/>
  <c r="D161" i="75"/>
  <c r="H161" i="75"/>
  <c r="I161" i="75"/>
  <c r="K161" i="75"/>
  <c r="M161" i="75"/>
  <c r="N161" i="75"/>
  <c r="V161" i="75" s="1"/>
  <c r="O161" i="75"/>
  <c r="W161" i="75" s="1"/>
  <c r="Q161" i="75"/>
  <c r="Z161" i="75" s="1"/>
  <c r="R161" i="75"/>
  <c r="AA161" i="75" s="1"/>
  <c r="S161" i="75"/>
  <c r="AB161" i="75" s="1"/>
  <c r="T161" i="75"/>
  <c r="AD161" i="75" s="1"/>
  <c r="U161" i="75"/>
  <c r="AF161" i="75" s="1"/>
  <c r="DR161" i="75"/>
  <c r="DS161" i="75"/>
  <c r="C162" i="75"/>
  <c r="D162" i="75"/>
  <c r="H162" i="75"/>
  <c r="I162" i="75"/>
  <c r="K162" i="75"/>
  <c r="M162" i="75"/>
  <c r="N162" i="75"/>
  <c r="V162" i="75" s="1"/>
  <c r="O162" i="75"/>
  <c r="W162" i="75" s="1"/>
  <c r="Q162" i="75"/>
  <c r="Z162" i="75" s="1"/>
  <c r="R162" i="75"/>
  <c r="AA162" i="75" s="1"/>
  <c r="S162" i="75"/>
  <c r="AB162" i="75" s="1"/>
  <c r="T162" i="75"/>
  <c r="AD162" i="75" s="1"/>
  <c r="U162" i="75"/>
  <c r="DR162" i="75"/>
  <c r="DS162" i="75"/>
  <c r="C163" i="75"/>
  <c r="D163" i="75"/>
  <c r="G163" i="75"/>
  <c r="H163" i="75"/>
  <c r="I163" i="75"/>
  <c r="K163" i="75"/>
  <c r="M163" i="75"/>
  <c r="N163" i="75"/>
  <c r="V163" i="75" s="1"/>
  <c r="O163" i="75"/>
  <c r="W163" i="75" s="1"/>
  <c r="Q163" i="75"/>
  <c r="Z163" i="75" s="1"/>
  <c r="R163" i="75"/>
  <c r="AA163" i="75" s="1"/>
  <c r="S163" i="75"/>
  <c r="AB163" i="75" s="1"/>
  <c r="T163" i="75"/>
  <c r="AD163" i="75" s="1"/>
  <c r="U163" i="75"/>
  <c r="DR163" i="75"/>
  <c r="DS163" i="75"/>
  <c r="C164" i="75"/>
  <c r="D164" i="75"/>
  <c r="H164" i="75"/>
  <c r="I164" i="75"/>
  <c r="K164" i="75"/>
  <c r="M164" i="75"/>
  <c r="N164" i="75"/>
  <c r="V164" i="75" s="1"/>
  <c r="O164" i="75"/>
  <c r="W164" i="75" s="1"/>
  <c r="Q164" i="75"/>
  <c r="Z164" i="75" s="1"/>
  <c r="R164" i="75"/>
  <c r="AA164" i="75" s="1"/>
  <c r="S164" i="75"/>
  <c r="AB164" i="75" s="1"/>
  <c r="T164" i="75"/>
  <c r="AD164" i="75" s="1"/>
  <c r="U164" i="75"/>
  <c r="AF164" i="75" s="1"/>
  <c r="AG164" i="75"/>
  <c r="DR164" i="75"/>
  <c r="DS164" i="75"/>
  <c r="C165" i="75"/>
  <c r="D165" i="75"/>
  <c r="G165" i="75"/>
  <c r="H165" i="75"/>
  <c r="I165" i="75"/>
  <c r="K165" i="75"/>
  <c r="M165" i="75"/>
  <c r="N165" i="75"/>
  <c r="V165" i="75" s="1"/>
  <c r="O165" i="75"/>
  <c r="W165" i="75" s="1"/>
  <c r="Q165" i="75"/>
  <c r="Z165" i="75" s="1"/>
  <c r="R165" i="75"/>
  <c r="AA165" i="75" s="1"/>
  <c r="S165" i="75"/>
  <c r="AB165" i="75" s="1"/>
  <c r="T165" i="75"/>
  <c r="AD165" i="75" s="1"/>
  <c r="U165" i="75"/>
  <c r="AF165" i="75" s="1"/>
  <c r="DR165" i="75"/>
  <c r="DS165" i="75"/>
  <c r="C166" i="75"/>
  <c r="D166" i="75"/>
  <c r="G166" i="75"/>
  <c r="H166" i="75"/>
  <c r="I166" i="75"/>
  <c r="K166" i="75"/>
  <c r="M166" i="75"/>
  <c r="N166" i="75"/>
  <c r="V166" i="75" s="1"/>
  <c r="O166" i="75"/>
  <c r="W166" i="75" s="1"/>
  <c r="Q166" i="75"/>
  <c r="Z166" i="75" s="1"/>
  <c r="R166" i="75"/>
  <c r="S166" i="75"/>
  <c r="AB166" i="75" s="1"/>
  <c r="T166" i="75"/>
  <c r="AD166" i="75" s="1"/>
  <c r="U166" i="75"/>
  <c r="AG166" i="75"/>
  <c r="DR166" i="75"/>
  <c r="DS166" i="75"/>
  <c r="D167" i="75"/>
  <c r="G167" i="75"/>
  <c r="H167" i="75"/>
  <c r="I167" i="75"/>
  <c r="K167" i="75"/>
  <c r="M167" i="75"/>
  <c r="N167" i="75"/>
  <c r="V167" i="75" s="1"/>
  <c r="O167" i="75"/>
  <c r="W167" i="75" s="1"/>
  <c r="Q167" i="75"/>
  <c r="Z167" i="75" s="1"/>
  <c r="R167" i="75"/>
  <c r="AA167" i="75" s="1"/>
  <c r="S167" i="75"/>
  <c r="T167" i="75"/>
  <c r="AD167" i="75" s="1"/>
  <c r="U167" i="75"/>
  <c r="AG167" i="75"/>
  <c r="DR167" i="75"/>
  <c r="DS167" i="75"/>
  <c r="H168" i="75"/>
  <c r="I168" i="75"/>
  <c r="K168" i="75"/>
  <c r="M168" i="75"/>
  <c r="N168" i="75"/>
  <c r="V168" i="75" s="1"/>
  <c r="O168" i="75"/>
  <c r="W168" i="75" s="1"/>
  <c r="Q168" i="75"/>
  <c r="Z168" i="75" s="1"/>
  <c r="R168" i="75"/>
  <c r="AA168" i="75" s="1"/>
  <c r="S168" i="75"/>
  <c r="AB168" i="75" s="1"/>
  <c r="T168" i="75"/>
  <c r="AD168" i="75" s="1"/>
  <c r="U168" i="75"/>
  <c r="AF168" i="75" s="1"/>
  <c r="DR168" i="75"/>
  <c r="DS168" i="75"/>
  <c r="G169" i="75"/>
  <c r="H169" i="75"/>
  <c r="I169" i="75"/>
  <c r="K169" i="75"/>
  <c r="M169" i="75"/>
  <c r="N169" i="75"/>
  <c r="V169" i="75" s="1"/>
  <c r="O169" i="75"/>
  <c r="W169" i="75" s="1"/>
  <c r="Q169" i="75"/>
  <c r="Z169" i="75" s="1"/>
  <c r="R169" i="75"/>
  <c r="AA169" i="75" s="1"/>
  <c r="S169" i="75"/>
  <c r="AB169" i="75" s="1"/>
  <c r="T169" i="75"/>
  <c r="AD169" i="75" s="1"/>
  <c r="U169" i="75"/>
  <c r="AF169" i="75" s="1"/>
  <c r="DR169" i="75"/>
  <c r="DT169" i="75" s="1"/>
  <c r="DS169" i="75"/>
  <c r="D170" i="75"/>
  <c r="H170" i="75"/>
  <c r="I170" i="75"/>
  <c r="K170" i="75"/>
  <c r="M170" i="75"/>
  <c r="N170" i="75"/>
  <c r="V170" i="75" s="1"/>
  <c r="O170" i="75"/>
  <c r="W170" i="75" s="1"/>
  <c r="Q170" i="75"/>
  <c r="Z170" i="75" s="1"/>
  <c r="R170" i="75"/>
  <c r="AA170" i="75" s="1"/>
  <c r="S170" i="75"/>
  <c r="AB170" i="75" s="1"/>
  <c r="T170" i="75"/>
  <c r="AD170" i="75" s="1"/>
  <c r="U170" i="75"/>
  <c r="AF170" i="75" s="1"/>
  <c r="DR170" i="75"/>
  <c r="DS170" i="75"/>
  <c r="D171" i="75"/>
  <c r="H171" i="75"/>
  <c r="I171" i="75"/>
  <c r="K171" i="75"/>
  <c r="M171" i="75"/>
  <c r="N171" i="75"/>
  <c r="V171" i="75" s="1"/>
  <c r="O171" i="75"/>
  <c r="W171" i="75" s="1"/>
  <c r="Q171" i="75"/>
  <c r="Z171" i="75" s="1"/>
  <c r="R171" i="75"/>
  <c r="AA171" i="75" s="1"/>
  <c r="S171" i="75"/>
  <c r="AB171" i="75" s="1"/>
  <c r="T171" i="75"/>
  <c r="AD171" i="75" s="1"/>
  <c r="U171" i="75"/>
  <c r="DR171" i="75"/>
  <c r="DS171" i="75"/>
  <c r="G172" i="75"/>
  <c r="H172" i="75"/>
  <c r="I172" i="75"/>
  <c r="K172" i="75"/>
  <c r="M172" i="75"/>
  <c r="N172" i="75"/>
  <c r="V172" i="75" s="1"/>
  <c r="O172" i="75"/>
  <c r="W172" i="75" s="1"/>
  <c r="Q172" i="75"/>
  <c r="Z172" i="75" s="1"/>
  <c r="R172" i="75"/>
  <c r="AA172" i="75" s="1"/>
  <c r="S172" i="75"/>
  <c r="AB172" i="75" s="1"/>
  <c r="T172" i="75"/>
  <c r="AD172" i="75" s="1"/>
  <c r="U172" i="75"/>
  <c r="AF172" i="75" s="1"/>
  <c r="DR172" i="75"/>
  <c r="DS172" i="75"/>
  <c r="D173" i="75"/>
  <c r="H173" i="75"/>
  <c r="I173" i="75"/>
  <c r="K173" i="75"/>
  <c r="M173" i="75"/>
  <c r="N173" i="75"/>
  <c r="V173" i="75" s="1"/>
  <c r="O173" i="75"/>
  <c r="W173" i="75" s="1"/>
  <c r="Q173" i="75"/>
  <c r="Z173" i="75" s="1"/>
  <c r="R173" i="75"/>
  <c r="AA173" i="75" s="1"/>
  <c r="S173" i="75"/>
  <c r="AB173" i="75" s="1"/>
  <c r="T173" i="75"/>
  <c r="AD173" i="75" s="1"/>
  <c r="U173" i="75"/>
  <c r="AF173" i="75" s="1"/>
  <c r="DR173" i="75"/>
  <c r="DS173" i="75"/>
  <c r="C174" i="75"/>
  <c r="D174" i="75"/>
  <c r="G174" i="75"/>
  <c r="H174" i="75"/>
  <c r="I174" i="75"/>
  <c r="K174" i="75"/>
  <c r="M174" i="75"/>
  <c r="N174" i="75"/>
  <c r="V174" i="75" s="1"/>
  <c r="O174" i="75"/>
  <c r="W174" i="75" s="1"/>
  <c r="Q174" i="75"/>
  <c r="Z174" i="75" s="1"/>
  <c r="R174" i="75"/>
  <c r="AA174" i="75" s="1"/>
  <c r="S174" i="75"/>
  <c r="AB174" i="75" s="1"/>
  <c r="T174" i="75"/>
  <c r="AD174" i="75" s="1"/>
  <c r="U174" i="75"/>
  <c r="AF174" i="75" s="1"/>
  <c r="DR174" i="75"/>
  <c r="DS174" i="75"/>
  <c r="C175" i="75"/>
  <c r="D175" i="75"/>
  <c r="D176" i="5"/>
  <c r="H175" i="75"/>
  <c r="I175" i="75"/>
  <c r="K175" i="75"/>
  <c r="M175" i="75"/>
  <c r="N175" i="75"/>
  <c r="V175" i="75" s="1"/>
  <c r="O175" i="75"/>
  <c r="W175" i="75" s="1"/>
  <c r="Q175" i="75"/>
  <c r="Z175" i="75" s="1"/>
  <c r="R175" i="75"/>
  <c r="AA175" i="75" s="1"/>
  <c r="S175" i="75"/>
  <c r="AB175" i="75" s="1"/>
  <c r="T175" i="75"/>
  <c r="AD175" i="75" s="1"/>
  <c r="U175" i="75"/>
  <c r="AF175" i="75" s="1"/>
  <c r="DR175" i="75"/>
  <c r="DS175" i="75"/>
  <c r="G176" i="75"/>
  <c r="H176" i="75"/>
  <c r="I176" i="75"/>
  <c r="K176" i="75"/>
  <c r="M176" i="75"/>
  <c r="N176" i="75"/>
  <c r="V176" i="75" s="1"/>
  <c r="O176" i="75"/>
  <c r="W176" i="75" s="1"/>
  <c r="Q176" i="75"/>
  <c r="Z176" i="75" s="1"/>
  <c r="R176" i="75"/>
  <c r="AA176" i="75" s="1"/>
  <c r="S176" i="75"/>
  <c r="T176" i="75"/>
  <c r="AD176" i="75" s="1"/>
  <c r="U176" i="75"/>
  <c r="AF176" i="75" s="1"/>
  <c r="DR176" i="75"/>
  <c r="DS176" i="75"/>
  <c r="D177" i="75"/>
  <c r="H177" i="75"/>
  <c r="I177" i="75"/>
  <c r="K177" i="75"/>
  <c r="M177" i="75"/>
  <c r="N177" i="75"/>
  <c r="V177" i="75" s="1"/>
  <c r="O177" i="75"/>
  <c r="W177" i="75" s="1"/>
  <c r="Q177" i="75"/>
  <c r="Z177" i="75" s="1"/>
  <c r="R177" i="75"/>
  <c r="AA177" i="75" s="1"/>
  <c r="S177" i="75"/>
  <c r="AB177" i="75" s="1"/>
  <c r="T177" i="75"/>
  <c r="AD177" i="75" s="1"/>
  <c r="U177" i="75"/>
  <c r="DR177" i="75"/>
  <c r="DS177" i="75"/>
  <c r="H178" i="75"/>
  <c r="I178" i="75"/>
  <c r="K178" i="75"/>
  <c r="M178" i="75"/>
  <c r="N178" i="75"/>
  <c r="V178" i="75" s="1"/>
  <c r="O178" i="75"/>
  <c r="W178" i="75" s="1"/>
  <c r="Q178" i="75"/>
  <c r="Z178" i="75" s="1"/>
  <c r="R178" i="75"/>
  <c r="AA178" i="75" s="1"/>
  <c r="S178" i="75"/>
  <c r="AB178" i="75" s="1"/>
  <c r="T178" i="75"/>
  <c r="AD178" i="75" s="1"/>
  <c r="U178" i="75"/>
  <c r="AF178" i="75" s="1"/>
  <c r="AG178" i="75"/>
  <c r="DR178" i="75"/>
  <c r="DS178" i="75"/>
  <c r="G179" i="75"/>
  <c r="H179" i="75"/>
  <c r="I179" i="75"/>
  <c r="K179" i="75"/>
  <c r="M179" i="75"/>
  <c r="N179" i="75"/>
  <c r="V179" i="75" s="1"/>
  <c r="O179" i="75"/>
  <c r="W179" i="75" s="1"/>
  <c r="Q179" i="75"/>
  <c r="Z179" i="75" s="1"/>
  <c r="R179" i="75"/>
  <c r="AA179" i="75" s="1"/>
  <c r="S179" i="75"/>
  <c r="AB179" i="75" s="1"/>
  <c r="T179" i="75"/>
  <c r="AD179" i="75" s="1"/>
  <c r="U179" i="75"/>
  <c r="AF179" i="75" s="1"/>
  <c r="AG179" i="75"/>
  <c r="DR179" i="75"/>
  <c r="DS179" i="75"/>
  <c r="C180" i="75"/>
  <c r="D180" i="75"/>
  <c r="D181" i="5"/>
  <c r="H180" i="75"/>
  <c r="I180" i="75"/>
  <c r="K180" i="75"/>
  <c r="M180" i="75"/>
  <c r="N180" i="75"/>
  <c r="V180" i="75" s="1"/>
  <c r="O180" i="75"/>
  <c r="Q180" i="75"/>
  <c r="Z180" i="75" s="1"/>
  <c r="R180" i="75"/>
  <c r="AA180" i="75" s="1"/>
  <c r="S180" i="75"/>
  <c r="AB180" i="75" s="1"/>
  <c r="T180" i="75"/>
  <c r="AD180" i="75" s="1"/>
  <c r="U180" i="75"/>
  <c r="DR180" i="75"/>
  <c r="DS180" i="75"/>
  <c r="D181" i="75"/>
  <c r="G181" i="75"/>
  <c r="H181" i="75"/>
  <c r="I181" i="75"/>
  <c r="K181" i="75"/>
  <c r="M181" i="75"/>
  <c r="N181" i="75"/>
  <c r="V181" i="75" s="1"/>
  <c r="O181" i="75"/>
  <c r="W181" i="75" s="1"/>
  <c r="Q181" i="75"/>
  <c r="Z181" i="75" s="1"/>
  <c r="R181" i="75"/>
  <c r="AA181" i="75" s="1"/>
  <c r="S181" i="75"/>
  <c r="AB181" i="75" s="1"/>
  <c r="T181" i="75"/>
  <c r="AD181" i="75" s="1"/>
  <c r="U181" i="75"/>
  <c r="AF181" i="75" s="1"/>
  <c r="DR181" i="75"/>
  <c r="DS181" i="75"/>
  <c r="D182" i="75"/>
  <c r="G182" i="75"/>
  <c r="H182" i="75"/>
  <c r="I182" i="75"/>
  <c r="K182" i="75"/>
  <c r="M182" i="75"/>
  <c r="N182" i="75"/>
  <c r="V182" i="75" s="1"/>
  <c r="O182" i="75"/>
  <c r="W182" i="75" s="1"/>
  <c r="Q182" i="75"/>
  <c r="Z182" i="75" s="1"/>
  <c r="R182" i="75"/>
  <c r="S182" i="75"/>
  <c r="AB182" i="75" s="1"/>
  <c r="T182" i="75"/>
  <c r="AD182" i="75" s="1"/>
  <c r="U182" i="75"/>
  <c r="AF182" i="75" s="1"/>
  <c r="DR182" i="75"/>
  <c r="DS182" i="75"/>
  <c r="H183" i="75"/>
  <c r="I183" i="75"/>
  <c r="K183" i="75"/>
  <c r="M183" i="75"/>
  <c r="N183" i="75"/>
  <c r="V183" i="75" s="1"/>
  <c r="O183" i="75"/>
  <c r="W183" i="75" s="1"/>
  <c r="Q183" i="75"/>
  <c r="Z183" i="75" s="1"/>
  <c r="R183" i="75"/>
  <c r="AA183" i="75" s="1"/>
  <c r="S183" i="75"/>
  <c r="AB183" i="75" s="1"/>
  <c r="T183" i="75"/>
  <c r="AD183" i="75" s="1"/>
  <c r="U183" i="75"/>
  <c r="AF183" i="75" s="1"/>
  <c r="AG183" i="75"/>
  <c r="DR183" i="75"/>
  <c r="DS183" i="75"/>
  <c r="C184" i="75"/>
  <c r="D184" i="75"/>
  <c r="H184" i="75"/>
  <c r="I184" i="75"/>
  <c r="K184" i="75"/>
  <c r="M184" i="75"/>
  <c r="N184" i="75"/>
  <c r="V184" i="75" s="1"/>
  <c r="O184" i="75"/>
  <c r="W184" i="75" s="1"/>
  <c r="Q184" i="75"/>
  <c r="Z184" i="75" s="1"/>
  <c r="R184" i="75"/>
  <c r="AA184" i="75" s="1"/>
  <c r="S184" i="75"/>
  <c r="AB184" i="75" s="1"/>
  <c r="T184" i="75"/>
  <c r="AD184" i="75" s="1"/>
  <c r="U184" i="75"/>
  <c r="AG184" i="75"/>
  <c r="DR184" i="75"/>
  <c r="DS184" i="75"/>
  <c r="H185" i="75"/>
  <c r="I185" i="75"/>
  <c r="K185" i="75"/>
  <c r="M185" i="75"/>
  <c r="N185" i="75"/>
  <c r="V185" i="75" s="1"/>
  <c r="O185" i="75"/>
  <c r="W185" i="75" s="1"/>
  <c r="Q185" i="75"/>
  <c r="Z185" i="75" s="1"/>
  <c r="R185" i="75"/>
  <c r="AA185" i="75" s="1"/>
  <c r="S185" i="75"/>
  <c r="AB185" i="75" s="1"/>
  <c r="T185" i="75"/>
  <c r="AD185" i="75" s="1"/>
  <c r="U185" i="75"/>
  <c r="AF185" i="75" s="1"/>
  <c r="DR185" i="75"/>
  <c r="DS185" i="75"/>
  <c r="C186" i="75"/>
  <c r="D186" i="75"/>
  <c r="G186" i="75"/>
  <c r="H186" i="75"/>
  <c r="I186" i="75"/>
  <c r="K186" i="75"/>
  <c r="M186" i="75"/>
  <c r="N186" i="75"/>
  <c r="V186" i="75" s="1"/>
  <c r="O186" i="75"/>
  <c r="W186" i="75" s="1"/>
  <c r="Q186" i="75"/>
  <c r="Z186" i="75" s="1"/>
  <c r="R186" i="75"/>
  <c r="AA186" i="75" s="1"/>
  <c r="S186" i="75"/>
  <c r="AB186" i="75" s="1"/>
  <c r="T186" i="75"/>
  <c r="AD186" i="75" s="1"/>
  <c r="U186" i="75"/>
  <c r="AF186" i="75" s="1"/>
  <c r="DR186" i="75"/>
  <c r="DS186" i="75"/>
  <c r="G187" i="75"/>
  <c r="H187" i="75"/>
  <c r="I187" i="75"/>
  <c r="K187" i="75"/>
  <c r="M187" i="75"/>
  <c r="N187" i="75"/>
  <c r="V187" i="75" s="1"/>
  <c r="O187" i="75"/>
  <c r="W187" i="75" s="1"/>
  <c r="Q187" i="75"/>
  <c r="Z187" i="75" s="1"/>
  <c r="R187" i="75"/>
  <c r="AA187" i="75" s="1"/>
  <c r="S187" i="75"/>
  <c r="AB187" i="75" s="1"/>
  <c r="T187" i="75"/>
  <c r="AD187" i="75" s="1"/>
  <c r="U187" i="75"/>
  <c r="AF187" i="75" s="1"/>
  <c r="DR187" i="75"/>
  <c r="DS187" i="75"/>
  <c r="D189" i="5"/>
  <c r="H188" i="75"/>
  <c r="I188" i="75"/>
  <c r="K188" i="75"/>
  <c r="M188" i="75"/>
  <c r="N188" i="75"/>
  <c r="V188" i="75" s="1"/>
  <c r="O188" i="75"/>
  <c r="W188" i="75" s="1"/>
  <c r="Q188" i="75"/>
  <c r="Z188" i="75" s="1"/>
  <c r="R188" i="75"/>
  <c r="AA188" i="75" s="1"/>
  <c r="S188" i="75"/>
  <c r="T188" i="75"/>
  <c r="AD188" i="75" s="1"/>
  <c r="U188" i="75"/>
  <c r="AF188" i="75" s="1"/>
  <c r="AG188" i="75"/>
  <c r="DR188" i="75"/>
  <c r="DS188" i="75"/>
  <c r="H189" i="75"/>
  <c r="I189" i="75"/>
  <c r="K189" i="75"/>
  <c r="M189" i="75"/>
  <c r="N189" i="75"/>
  <c r="V189" i="75" s="1"/>
  <c r="O189" i="75"/>
  <c r="W189" i="75" s="1"/>
  <c r="Q189" i="75"/>
  <c r="Z189" i="75" s="1"/>
  <c r="R189" i="75"/>
  <c r="AA189" i="75" s="1"/>
  <c r="S189" i="75"/>
  <c r="AB189" i="75" s="1"/>
  <c r="T189" i="75"/>
  <c r="AD189" i="75" s="1"/>
  <c r="U189" i="75"/>
  <c r="DR189" i="75"/>
  <c r="DS189" i="75"/>
  <c r="D190" i="75"/>
  <c r="H190" i="75"/>
  <c r="I190" i="75"/>
  <c r="K190" i="75"/>
  <c r="M190" i="75"/>
  <c r="N190" i="75"/>
  <c r="V190" i="75" s="1"/>
  <c r="O190" i="75"/>
  <c r="W190" i="75" s="1"/>
  <c r="Q190" i="75"/>
  <c r="Z190" i="75" s="1"/>
  <c r="R190" i="75"/>
  <c r="AA190" i="75" s="1"/>
  <c r="S190" i="75"/>
  <c r="AB190" i="75" s="1"/>
  <c r="T190" i="75"/>
  <c r="AD190" i="75" s="1"/>
  <c r="U190" i="75"/>
  <c r="AF190" i="75" s="1"/>
  <c r="DR190" i="75"/>
  <c r="DS190" i="75"/>
  <c r="C191" i="75"/>
  <c r="D191" i="75"/>
  <c r="H191" i="75"/>
  <c r="I191" i="75"/>
  <c r="K191" i="75"/>
  <c r="M191" i="75"/>
  <c r="N191" i="75"/>
  <c r="V191" i="75" s="1"/>
  <c r="O191" i="75"/>
  <c r="W191" i="75" s="1"/>
  <c r="Q191" i="75"/>
  <c r="Z191" i="75" s="1"/>
  <c r="R191" i="75"/>
  <c r="AA191" i="75" s="1"/>
  <c r="S191" i="75"/>
  <c r="AB191" i="75" s="1"/>
  <c r="T191" i="75"/>
  <c r="AD191" i="75" s="1"/>
  <c r="U191" i="75"/>
  <c r="AF191" i="75" s="1"/>
  <c r="AG191" i="75"/>
  <c r="DR191" i="75"/>
  <c r="DT191" i="75" s="1"/>
  <c r="DS191" i="75"/>
  <c r="D192" i="75"/>
  <c r="G192" i="75"/>
  <c r="H192" i="75"/>
  <c r="I192" i="75"/>
  <c r="K192" i="75"/>
  <c r="M192" i="75"/>
  <c r="N192" i="75"/>
  <c r="V192" i="75" s="1"/>
  <c r="O192" i="75"/>
  <c r="W192" i="75" s="1"/>
  <c r="Q192" i="75"/>
  <c r="Z192" i="75" s="1"/>
  <c r="R192" i="75"/>
  <c r="AA192" i="75" s="1"/>
  <c r="S192" i="75"/>
  <c r="AB192" i="75" s="1"/>
  <c r="T192" i="75"/>
  <c r="AD192" i="75" s="1"/>
  <c r="U192" i="75"/>
  <c r="AF192" i="75" s="1"/>
  <c r="DR192" i="75"/>
  <c r="DS192" i="75"/>
  <c r="D193" i="75"/>
  <c r="G193" i="75"/>
  <c r="H193" i="75"/>
  <c r="I193" i="75"/>
  <c r="K193" i="75"/>
  <c r="M193" i="75"/>
  <c r="N193" i="75"/>
  <c r="O193" i="75"/>
  <c r="W193" i="75" s="1"/>
  <c r="Q193" i="75"/>
  <c r="Z193" i="75" s="1"/>
  <c r="R193" i="75"/>
  <c r="AA193" i="75" s="1"/>
  <c r="S193" i="75"/>
  <c r="AB193" i="75" s="1"/>
  <c r="T193" i="75"/>
  <c r="AD193" i="75" s="1"/>
  <c r="U193" i="75"/>
  <c r="AF193" i="75" s="1"/>
  <c r="DR193" i="75"/>
  <c r="DS193" i="75"/>
  <c r="E4" i="3"/>
  <c r="N5" i="5" s="1"/>
  <c r="F4" i="3"/>
  <c r="G4" i="3"/>
  <c r="J4" i="3"/>
  <c r="K4" i="3" s="1"/>
  <c r="L4" i="3"/>
  <c r="P4" i="3"/>
  <c r="R4" i="3" s="1"/>
  <c r="S4" i="3" s="1"/>
  <c r="U4" i="3"/>
  <c r="W4" i="3" s="1"/>
  <c r="X4" i="3"/>
  <c r="AC4" i="3"/>
  <c r="AD4" i="3"/>
  <c r="AF4" i="3"/>
  <c r="AG4" i="3" s="1"/>
  <c r="AH4" i="3" s="1"/>
  <c r="U5" i="5" s="1"/>
  <c r="AI4" i="3"/>
  <c r="AJ4" i="3"/>
  <c r="E5" i="3"/>
  <c r="N6" i="5" s="1"/>
  <c r="F5" i="3"/>
  <c r="G5" i="3"/>
  <c r="J5" i="3"/>
  <c r="K5" i="3" s="1"/>
  <c r="L5" i="3"/>
  <c r="P5" i="3"/>
  <c r="Q5" i="3" s="1"/>
  <c r="U5" i="3"/>
  <c r="W5" i="3" s="1"/>
  <c r="X5" i="3"/>
  <c r="AC5" i="3"/>
  <c r="AD5" i="3"/>
  <c r="AF5" i="3"/>
  <c r="AG5" i="3" s="1"/>
  <c r="AH5" i="3" s="1"/>
  <c r="U6" i="5" s="1"/>
  <c r="AI5" i="3"/>
  <c r="AJ5" i="3"/>
  <c r="E6" i="3"/>
  <c r="N7" i="5" s="1"/>
  <c r="F6" i="3"/>
  <c r="G6" i="3"/>
  <c r="J6" i="3"/>
  <c r="K6" i="3" s="1"/>
  <c r="L6" i="3"/>
  <c r="P6" i="3"/>
  <c r="Q6" i="3" s="1"/>
  <c r="U6" i="3"/>
  <c r="W6" i="3" s="1"/>
  <c r="X6" i="3"/>
  <c r="AC6" i="3"/>
  <c r="AD6" i="3"/>
  <c r="AF6" i="3"/>
  <c r="AG6" i="3" s="1"/>
  <c r="AH6" i="3" s="1"/>
  <c r="U7" i="5" s="1"/>
  <c r="AI6" i="3"/>
  <c r="AJ6" i="3"/>
  <c r="F7" i="3"/>
  <c r="G7" i="3"/>
  <c r="J7" i="3"/>
  <c r="K7" i="3" s="1"/>
  <c r="L7" i="3"/>
  <c r="P7" i="3"/>
  <c r="Q7" i="3" s="1"/>
  <c r="U7" i="3"/>
  <c r="W7" i="3" s="1"/>
  <c r="X7" i="3"/>
  <c r="AC7" i="3"/>
  <c r="AD7" i="3"/>
  <c r="AF7" i="3"/>
  <c r="AG7" i="3" s="1"/>
  <c r="AH7" i="3" s="1"/>
  <c r="U8" i="5" s="1"/>
  <c r="AI7" i="3"/>
  <c r="AJ7" i="3"/>
  <c r="F8" i="3"/>
  <c r="G8" i="3"/>
  <c r="J8" i="3"/>
  <c r="K8" i="3" s="1"/>
  <c r="L8" i="3"/>
  <c r="P8" i="3"/>
  <c r="Q8" i="3" s="1"/>
  <c r="U8" i="3"/>
  <c r="W8" i="3" s="1"/>
  <c r="X8" i="3"/>
  <c r="AC8" i="3"/>
  <c r="AD8" i="3"/>
  <c r="AF8" i="3"/>
  <c r="AG8" i="3" s="1"/>
  <c r="AH8" i="3" s="1"/>
  <c r="U9" i="5" s="1"/>
  <c r="AI8" i="3"/>
  <c r="AJ8" i="3"/>
  <c r="F9" i="3"/>
  <c r="G9" i="3"/>
  <c r="J9" i="3"/>
  <c r="K9" i="3" s="1"/>
  <c r="L9" i="3"/>
  <c r="P9" i="3"/>
  <c r="Q9" i="3" s="1"/>
  <c r="U9" i="3"/>
  <c r="W9" i="3" s="1"/>
  <c r="X9" i="3"/>
  <c r="AC9" i="3"/>
  <c r="AD9" i="3"/>
  <c r="AF9" i="3"/>
  <c r="AG9" i="3" s="1"/>
  <c r="AH9" i="3" s="1"/>
  <c r="U10" i="5" s="1"/>
  <c r="AI9" i="3"/>
  <c r="AJ9" i="3"/>
  <c r="F10" i="3"/>
  <c r="G10" i="3"/>
  <c r="J10" i="3"/>
  <c r="K10" i="3" s="1"/>
  <c r="L10" i="3"/>
  <c r="P10" i="3"/>
  <c r="R10" i="3" s="1"/>
  <c r="S10" i="3" s="1"/>
  <c r="U10" i="3"/>
  <c r="W10" i="3" s="1"/>
  <c r="X10" i="3"/>
  <c r="AC10" i="3"/>
  <c r="AD10" i="3"/>
  <c r="AF10" i="3"/>
  <c r="AG10" i="3" s="1"/>
  <c r="AH10" i="3" s="1"/>
  <c r="U11" i="5" s="1"/>
  <c r="AI10" i="3"/>
  <c r="AJ10" i="3"/>
  <c r="F11" i="3"/>
  <c r="G11" i="3"/>
  <c r="J11" i="3"/>
  <c r="K11" i="3" s="1"/>
  <c r="L11" i="3"/>
  <c r="P11" i="3"/>
  <c r="Q11" i="3" s="1"/>
  <c r="U11" i="3"/>
  <c r="W11" i="3" s="1"/>
  <c r="X11" i="3"/>
  <c r="AC11" i="3"/>
  <c r="AD11" i="3"/>
  <c r="AF11" i="3"/>
  <c r="AG11" i="3" s="1"/>
  <c r="AH11" i="3" s="1"/>
  <c r="U12" i="5" s="1"/>
  <c r="AI11" i="3"/>
  <c r="AJ11" i="3"/>
  <c r="E12" i="3"/>
  <c r="N13" i="5" s="1"/>
  <c r="F12" i="3"/>
  <c r="G12" i="3"/>
  <c r="J12" i="3"/>
  <c r="K12" i="3" s="1"/>
  <c r="L12" i="3"/>
  <c r="P12" i="3"/>
  <c r="Q12" i="3" s="1"/>
  <c r="U12" i="3"/>
  <c r="W12" i="3" s="1"/>
  <c r="X12" i="3"/>
  <c r="AC12" i="3"/>
  <c r="AD12" i="3"/>
  <c r="AF12" i="3"/>
  <c r="AG12" i="3" s="1"/>
  <c r="AH12" i="3" s="1"/>
  <c r="AI12" i="3"/>
  <c r="AJ12" i="3"/>
  <c r="F13" i="3"/>
  <c r="G13" i="3"/>
  <c r="J13" i="3"/>
  <c r="K13" i="3" s="1"/>
  <c r="L13" i="3"/>
  <c r="P13" i="3"/>
  <c r="R13" i="3" s="1"/>
  <c r="S13" i="3" s="1"/>
  <c r="U13" i="3"/>
  <c r="W13" i="3" s="1"/>
  <c r="X13" i="3"/>
  <c r="AC13" i="3"/>
  <c r="AD13" i="3"/>
  <c r="AF13" i="3"/>
  <c r="AG13" i="3" s="1"/>
  <c r="AH13" i="3" s="1"/>
  <c r="U14" i="5" s="1"/>
  <c r="AI13" i="3"/>
  <c r="AJ13" i="3"/>
  <c r="E14" i="3"/>
  <c r="N15" i="5" s="1"/>
  <c r="F14" i="3"/>
  <c r="G14" i="3"/>
  <c r="J14" i="3"/>
  <c r="K14" i="3" s="1"/>
  <c r="L14" i="3"/>
  <c r="P14" i="3"/>
  <c r="Q14" i="3" s="1"/>
  <c r="U14" i="3"/>
  <c r="W14" i="3" s="1"/>
  <c r="X14" i="3"/>
  <c r="AC14" i="3"/>
  <c r="AD14" i="3"/>
  <c r="AF14" i="3"/>
  <c r="AG14" i="3" s="1"/>
  <c r="AH14" i="3" s="1"/>
  <c r="AI14" i="3"/>
  <c r="AJ14" i="3"/>
  <c r="F15" i="3"/>
  <c r="G15" i="3"/>
  <c r="J15" i="3"/>
  <c r="K15" i="3" s="1"/>
  <c r="L15" i="3"/>
  <c r="P15" i="3"/>
  <c r="Q15" i="3" s="1"/>
  <c r="U15" i="3"/>
  <c r="W15" i="3" s="1"/>
  <c r="X15" i="3"/>
  <c r="AC15" i="3"/>
  <c r="AD15" i="3"/>
  <c r="AF15" i="3"/>
  <c r="AG15" i="3" s="1"/>
  <c r="AH15" i="3" s="1"/>
  <c r="AI15" i="3"/>
  <c r="AJ15" i="3"/>
  <c r="F16" i="3"/>
  <c r="G16" i="3"/>
  <c r="J16" i="3"/>
  <c r="K16" i="3" s="1"/>
  <c r="L16" i="3"/>
  <c r="P16" i="3"/>
  <c r="R16" i="3" s="1"/>
  <c r="S16" i="3" s="1"/>
  <c r="U16" i="3"/>
  <c r="W16" i="3" s="1"/>
  <c r="X16" i="3"/>
  <c r="AC16" i="3"/>
  <c r="AD16" i="3"/>
  <c r="AF16" i="3"/>
  <c r="AG16" i="3" s="1"/>
  <c r="AH16" i="3" s="1"/>
  <c r="AI16" i="3"/>
  <c r="AJ16" i="3"/>
  <c r="F17" i="3"/>
  <c r="G17" i="3"/>
  <c r="J17" i="3"/>
  <c r="K17" i="3" s="1"/>
  <c r="L17" i="3"/>
  <c r="P17" i="3"/>
  <c r="Q17" i="3" s="1"/>
  <c r="U17" i="3"/>
  <c r="W17" i="3" s="1"/>
  <c r="X17" i="3"/>
  <c r="AC17" i="3"/>
  <c r="AD17" i="3"/>
  <c r="AF17" i="3"/>
  <c r="AG17" i="3" s="1"/>
  <c r="AH17" i="3" s="1"/>
  <c r="U18" i="5" s="1"/>
  <c r="AI17" i="3"/>
  <c r="AJ17" i="3"/>
  <c r="F18" i="3"/>
  <c r="G18" i="3"/>
  <c r="J18" i="3"/>
  <c r="K18" i="3" s="1"/>
  <c r="L18" i="3"/>
  <c r="P18" i="3"/>
  <c r="U18" i="3"/>
  <c r="W18" i="3" s="1"/>
  <c r="X18" i="3"/>
  <c r="AC18" i="3"/>
  <c r="AD18" i="3"/>
  <c r="AF18" i="3"/>
  <c r="AG18" i="3" s="1"/>
  <c r="AH18" i="3" s="1"/>
  <c r="AI18" i="3"/>
  <c r="AJ18" i="3"/>
  <c r="E19" i="3"/>
  <c r="F19" i="3"/>
  <c r="G19" i="3"/>
  <c r="J19" i="3"/>
  <c r="K19" i="3" s="1"/>
  <c r="L19" i="3"/>
  <c r="P19" i="3"/>
  <c r="U19" i="3"/>
  <c r="W19" i="3" s="1"/>
  <c r="X19" i="3"/>
  <c r="AC19" i="3"/>
  <c r="AD19" i="3"/>
  <c r="AF19" i="3"/>
  <c r="AG19" i="3" s="1"/>
  <c r="AH19" i="3" s="1"/>
  <c r="U20" i="5" s="1"/>
  <c r="AI19" i="3"/>
  <c r="AJ19" i="3"/>
  <c r="F20" i="3"/>
  <c r="G20" i="3"/>
  <c r="J20" i="3"/>
  <c r="K20" i="3" s="1"/>
  <c r="L20" i="3"/>
  <c r="P20" i="3"/>
  <c r="Q20" i="3" s="1"/>
  <c r="U20" i="3"/>
  <c r="W20" i="3" s="1"/>
  <c r="X20" i="3"/>
  <c r="AC20" i="3"/>
  <c r="AD20" i="3"/>
  <c r="AF20" i="3"/>
  <c r="AG20" i="3" s="1"/>
  <c r="AH20" i="3" s="1"/>
  <c r="U21" i="5" s="1"/>
  <c r="AI20" i="3"/>
  <c r="AJ20" i="3"/>
  <c r="F21" i="3"/>
  <c r="G21" i="3"/>
  <c r="J21" i="3"/>
  <c r="K21" i="3" s="1"/>
  <c r="L21" i="3"/>
  <c r="P21" i="3"/>
  <c r="Q21" i="3" s="1"/>
  <c r="U21" i="3"/>
  <c r="W21" i="3" s="1"/>
  <c r="X21" i="3"/>
  <c r="AC21" i="3"/>
  <c r="AD21" i="3"/>
  <c r="AF21" i="3"/>
  <c r="AG21" i="3" s="1"/>
  <c r="AH21" i="3" s="1"/>
  <c r="U22" i="5" s="1"/>
  <c r="AI21" i="3"/>
  <c r="AJ21" i="3"/>
  <c r="E22" i="3"/>
  <c r="N23" i="5" s="1"/>
  <c r="F22" i="3"/>
  <c r="G22" i="3"/>
  <c r="J22" i="3"/>
  <c r="K22" i="3" s="1"/>
  <c r="L22" i="3"/>
  <c r="P22" i="3"/>
  <c r="R22" i="3" s="1"/>
  <c r="S22" i="3" s="1"/>
  <c r="U22" i="3"/>
  <c r="W22" i="3" s="1"/>
  <c r="X22" i="3"/>
  <c r="AC22" i="3"/>
  <c r="AD22" i="3"/>
  <c r="AF22" i="3"/>
  <c r="AG22" i="3" s="1"/>
  <c r="AH22" i="3" s="1"/>
  <c r="U23" i="5" s="1"/>
  <c r="AI22" i="3"/>
  <c r="AJ22" i="3"/>
  <c r="F23" i="3"/>
  <c r="G23" i="3"/>
  <c r="J23" i="3"/>
  <c r="K23" i="3" s="1"/>
  <c r="L23" i="3"/>
  <c r="P23" i="3"/>
  <c r="Q23" i="3" s="1"/>
  <c r="U23" i="3"/>
  <c r="W23" i="3" s="1"/>
  <c r="X23" i="3"/>
  <c r="AC23" i="3"/>
  <c r="AD23" i="3"/>
  <c r="AF23" i="3"/>
  <c r="AG23" i="3" s="1"/>
  <c r="AH23" i="3" s="1"/>
  <c r="U24" i="5" s="1"/>
  <c r="AI23" i="3"/>
  <c r="AJ23" i="3"/>
  <c r="F24" i="3"/>
  <c r="G24" i="3"/>
  <c r="J24" i="3"/>
  <c r="K24" i="3" s="1"/>
  <c r="L24" i="3"/>
  <c r="P24" i="3"/>
  <c r="Q24" i="3" s="1"/>
  <c r="U24" i="3"/>
  <c r="W24" i="3" s="1"/>
  <c r="X24" i="3"/>
  <c r="AC24" i="3"/>
  <c r="AD24" i="3"/>
  <c r="AF24" i="3"/>
  <c r="AG24" i="3" s="1"/>
  <c r="AH24" i="3" s="1"/>
  <c r="U25" i="5" s="1"/>
  <c r="AI24" i="3"/>
  <c r="AJ24" i="3"/>
  <c r="F25" i="3"/>
  <c r="G25" i="3"/>
  <c r="J25" i="3"/>
  <c r="K25" i="3" s="1"/>
  <c r="L25" i="3"/>
  <c r="P25" i="3"/>
  <c r="Q25" i="3" s="1"/>
  <c r="U25" i="3"/>
  <c r="W25" i="3" s="1"/>
  <c r="X25" i="3"/>
  <c r="AC25" i="3"/>
  <c r="AD25" i="3"/>
  <c r="AF25" i="3"/>
  <c r="AG25" i="3" s="1"/>
  <c r="AH25" i="3" s="1"/>
  <c r="AI25" i="3"/>
  <c r="AJ25" i="3"/>
  <c r="F26" i="3"/>
  <c r="G26" i="3"/>
  <c r="J26" i="3"/>
  <c r="K26" i="3" s="1"/>
  <c r="L26" i="3"/>
  <c r="P26" i="3"/>
  <c r="R26" i="3" s="1"/>
  <c r="S26" i="3" s="1"/>
  <c r="U26" i="3"/>
  <c r="W26" i="3" s="1"/>
  <c r="X26" i="3"/>
  <c r="AC26" i="3"/>
  <c r="AD26" i="3"/>
  <c r="AF26" i="3"/>
  <c r="AG26" i="3" s="1"/>
  <c r="AH26" i="3" s="1"/>
  <c r="U27" i="5" s="1"/>
  <c r="AI26" i="3"/>
  <c r="AJ26" i="3"/>
  <c r="E27" i="3"/>
  <c r="F27" i="3"/>
  <c r="G27" i="3"/>
  <c r="J27" i="3"/>
  <c r="K27" i="3" s="1"/>
  <c r="L27" i="3"/>
  <c r="P27" i="3"/>
  <c r="R27" i="3" s="1"/>
  <c r="S27" i="3" s="1"/>
  <c r="U27" i="3"/>
  <c r="W27" i="3" s="1"/>
  <c r="X27" i="3"/>
  <c r="AC27" i="3"/>
  <c r="AD27" i="3"/>
  <c r="AF27" i="3"/>
  <c r="AG27" i="3" s="1"/>
  <c r="AH27" i="3" s="1"/>
  <c r="AI27" i="3"/>
  <c r="AJ27" i="3"/>
  <c r="F28" i="3"/>
  <c r="G28" i="3"/>
  <c r="J28" i="3"/>
  <c r="K28" i="3" s="1"/>
  <c r="L28" i="3"/>
  <c r="P28" i="3"/>
  <c r="Q28" i="3" s="1"/>
  <c r="U28" i="3"/>
  <c r="W28" i="3" s="1"/>
  <c r="X28" i="3"/>
  <c r="AC28" i="3"/>
  <c r="AD28" i="3"/>
  <c r="AF28" i="3"/>
  <c r="AG28" i="3" s="1"/>
  <c r="AH28" i="3" s="1"/>
  <c r="AI28" i="3"/>
  <c r="AJ28" i="3"/>
  <c r="E29" i="3"/>
  <c r="N30" i="5" s="1"/>
  <c r="F29" i="3"/>
  <c r="G29" i="3"/>
  <c r="J29" i="3"/>
  <c r="K29" i="3" s="1"/>
  <c r="L29" i="3"/>
  <c r="P29" i="3"/>
  <c r="Q29" i="3" s="1"/>
  <c r="U29" i="3"/>
  <c r="W29" i="3" s="1"/>
  <c r="X29" i="3"/>
  <c r="AC29" i="3"/>
  <c r="AD29" i="3"/>
  <c r="AF29" i="3"/>
  <c r="AG29" i="3" s="1"/>
  <c r="AH29" i="3" s="1"/>
  <c r="U30" i="5" s="1"/>
  <c r="AI29" i="3"/>
  <c r="AJ29" i="3"/>
  <c r="E30" i="3"/>
  <c r="F30" i="3"/>
  <c r="G30" i="3"/>
  <c r="J30" i="3"/>
  <c r="K30" i="3" s="1"/>
  <c r="L30" i="3"/>
  <c r="P30" i="3"/>
  <c r="Q30" i="3" s="1"/>
  <c r="U30" i="3"/>
  <c r="W30" i="3" s="1"/>
  <c r="X30" i="3"/>
  <c r="AC30" i="3"/>
  <c r="AD30" i="3"/>
  <c r="AF30" i="3"/>
  <c r="AG30" i="3" s="1"/>
  <c r="AH30" i="3" s="1"/>
  <c r="U31" i="5" s="1"/>
  <c r="AI30" i="3"/>
  <c r="AJ30" i="3"/>
  <c r="F31" i="3"/>
  <c r="G31" i="3"/>
  <c r="J31" i="3"/>
  <c r="K31" i="3" s="1"/>
  <c r="L31" i="3"/>
  <c r="P31" i="3"/>
  <c r="Q31" i="3" s="1"/>
  <c r="U31" i="3"/>
  <c r="W31" i="3" s="1"/>
  <c r="X31" i="3"/>
  <c r="AC31" i="3"/>
  <c r="AD31" i="3"/>
  <c r="AF31" i="3"/>
  <c r="AG31" i="3" s="1"/>
  <c r="AH31" i="3" s="1"/>
  <c r="U32" i="5" s="1"/>
  <c r="AI31" i="3"/>
  <c r="AJ31" i="3"/>
  <c r="F32" i="3"/>
  <c r="G32" i="3"/>
  <c r="J32" i="3"/>
  <c r="K32" i="3" s="1"/>
  <c r="L32" i="3"/>
  <c r="P32" i="3"/>
  <c r="Q32" i="3" s="1"/>
  <c r="U32" i="3"/>
  <c r="W32" i="3" s="1"/>
  <c r="X32" i="3"/>
  <c r="AC32" i="3"/>
  <c r="AD32" i="3"/>
  <c r="AF32" i="3"/>
  <c r="AG32" i="3" s="1"/>
  <c r="AH32" i="3" s="1"/>
  <c r="U33" i="5" s="1"/>
  <c r="AI32" i="3"/>
  <c r="AJ32" i="3"/>
  <c r="F33" i="3"/>
  <c r="G33" i="3"/>
  <c r="J33" i="3"/>
  <c r="K33" i="3" s="1"/>
  <c r="L33" i="3"/>
  <c r="P33" i="3"/>
  <c r="Q33" i="3" s="1"/>
  <c r="U33" i="3"/>
  <c r="W33" i="3" s="1"/>
  <c r="X33" i="3"/>
  <c r="AC33" i="3"/>
  <c r="AD33" i="3"/>
  <c r="AF33" i="3"/>
  <c r="AG33" i="3" s="1"/>
  <c r="AH33" i="3" s="1"/>
  <c r="U34" i="5" s="1"/>
  <c r="AI33" i="3"/>
  <c r="AJ33" i="3"/>
  <c r="E34" i="3"/>
  <c r="N35" i="5" s="1"/>
  <c r="F34" i="3"/>
  <c r="G34" i="3"/>
  <c r="J34" i="3"/>
  <c r="K34" i="3" s="1"/>
  <c r="L34" i="3"/>
  <c r="P34" i="3"/>
  <c r="R34" i="3" s="1"/>
  <c r="S34" i="3" s="1"/>
  <c r="U34" i="3"/>
  <c r="W34" i="3" s="1"/>
  <c r="X34" i="3"/>
  <c r="AC34" i="3"/>
  <c r="AD34" i="3"/>
  <c r="AF34" i="3"/>
  <c r="AG34" i="3" s="1"/>
  <c r="AH34" i="3" s="1"/>
  <c r="U35" i="5" s="1"/>
  <c r="AI34" i="3"/>
  <c r="AJ34" i="3"/>
  <c r="E35" i="3"/>
  <c r="N36" i="5" s="1"/>
  <c r="F35" i="3"/>
  <c r="G35" i="3"/>
  <c r="J35" i="3"/>
  <c r="K35" i="3" s="1"/>
  <c r="L35" i="3"/>
  <c r="P35" i="3"/>
  <c r="R35" i="3" s="1"/>
  <c r="S35" i="3" s="1"/>
  <c r="U35" i="3"/>
  <c r="W35" i="3" s="1"/>
  <c r="X35" i="3"/>
  <c r="AC35" i="3"/>
  <c r="AD35" i="3"/>
  <c r="AF35" i="3"/>
  <c r="AG35" i="3" s="1"/>
  <c r="AH35" i="3" s="1"/>
  <c r="AI35" i="3"/>
  <c r="AJ35" i="3"/>
  <c r="E36" i="3"/>
  <c r="N37" i="5" s="1"/>
  <c r="F36" i="3"/>
  <c r="G36" i="3"/>
  <c r="J36" i="3"/>
  <c r="K36" i="3" s="1"/>
  <c r="L36" i="3"/>
  <c r="P36" i="3"/>
  <c r="R36" i="3" s="1"/>
  <c r="S36" i="3" s="1"/>
  <c r="U36" i="3"/>
  <c r="W36" i="3" s="1"/>
  <c r="X36" i="3"/>
  <c r="AC36" i="3"/>
  <c r="AD36" i="3"/>
  <c r="AF36" i="3"/>
  <c r="AG36" i="3" s="1"/>
  <c r="AH36" i="3" s="1"/>
  <c r="AI36" i="3"/>
  <c r="AJ36" i="3"/>
  <c r="E37" i="3"/>
  <c r="N38" i="5" s="1"/>
  <c r="F37" i="3"/>
  <c r="G37" i="3"/>
  <c r="J37" i="3"/>
  <c r="K37" i="3" s="1"/>
  <c r="L37" i="3"/>
  <c r="P37" i="3"/>
  <c r="Q37" i="3" s="1"/>
  <c r="U37" i="3"/>
  <c r="W37" i="3" s="1"/>
  <c r="X37" i="3"/>
  <c r="AC37" i="3"/>
  <c r="AD37" i="3"/>
  <c r="AF37" i="3"/>
  <c r="AG37" i="3" s="1"/>
  <c r="AH37" i="3" s="1"/>
  <c r="U38" i="5" s="1"/>
  <c r="AI37" i="3"/>
  <c r="AJ37" i="3"/>
  <c r="E38" i="3"/>
  <c r="N39" i="5" s="1"/>
  <c r="F38" i="3"/>
  <c r="G38" i="3"/>
  <c r="J38" i="3"/>
  <c r="K38" i="3" s="1"/>
  <c r="L38" i="3"/>
  <c r="P38" i="3"/>
  <c r="Q38" i="3" s="1"/>
  <c r="U38" i="3"/>
  <c r="W38" i="3" s="1"/>
  <c r="X38" i="3"/>
  <c r="AC38" i="3"/>
  <c r="AD38" i="3"/>
  <c r="AF38" i="3"/>
  <c r="AG38" i="3" s="1"/>
  <c r="AH38" i="3" s="1"/>
  <c r="AI38" i="3"/>
  <c r="AJ38" i="3"/>
  <c r="F39" i="3"/>
  <c r="G39" i="3"/>
  <c r="J39" i="3"/>
  <c r="K39" i="3" s="1"/>
  <c r="L39" i="3"/>
  <c r="P39" i="3"/>
  <c r="Q39" i="3" s="1"/>
  <c r="U39" i="3"/>
  <c r="W39" i="3" s="1"/>
  <c r="X39" i="3"/>
  <c r="AC39" i="3"/>
  <c r="AD39" i="3"/>
  <c r="AF39" i="3"/>
  <c r="AG39" i="3" s="1"/>
  <c r="AH39" i="3" s="1"/>
  <c r="U40" i="5" s="1"/>
  <c r="AI39" i="3"/>
  <c r="AJ39" i="3"/>
  <c r="E40" i="3"/>
  <c r="N41" i="5" s="1"/>
  <c r="F40" i="3"/>
  <c r="G40" i="3"/>
  <c r="J40" i="3"/>
  <c r="K40" i="3" s="1"/>
  <c r="L40" i="3"/>
  <c r="P40" i="3"/>
  <c r="R40" i="3" s="1"/>
  <c r="S40" i="3" s="1"/>
  <c r="U40" i="3"/>
  <c r="W40" i="3" s="1"/>
  <c r="X40" i="3"/>
  <c r="AC40" i="3"/>
  <c r="AD40" i="3"/>
  <c r="AF40" i="3"/>
  <c r="AG40" i="3" s="1"/>
  <c r="AH40" i="3" s="1"/>
  <c r="U41" i="5" s="1"/>
  <c r="AI40" i="3"/>
  <c r="AJ40" i="3"/>
  <c r="E41" i="3"/>
  <c r="N42" i="5" s="1"/>
  <c r="F41" i="3"/>
  <c r="G41" i="3"/>
  <c r="J41" i="3"/>
  <c r="K41" i="3" s="1"/>
  <c r="L41" i="3"/>
  <c r="P41" i="3"/>
  <c r="U41" i="3"/>
  <c r="W41" i="3" s="1"/>
  <c r="X41" i="3"/>
  <c r="AC41" i="3"/>
  <c r="AD41" i="3"/>
  <c r="AF41" i="3"/>
  <c r="AG41" i="3" s="1"/>
  <c r="AH41" i="3" s="1"/>
  <c r="AI41" i="3"/>
  <c r="AJ41" i="3"/>
  <c r="F42" i="3"/>
  <c r="G42" i="3"/>
  <c r="J42" i="3"/>
  <c r="K42" i="3" s="1"/>
  <c r="L42" i="3"/>
  <c r="P42" i="3"/>
  <c r="Q42" i="3" s="1"/>
  <c r="U42" i="3"/>
  <c r="W42" i="3" s="1"/>
  <c r="X42" i="3"/>
  <c r="AC42" i="3"/>
  <c r="AD42" i="3"/>
  <c r="AF42" i="3"/>
  <c r="AG42" i="3" s="1"/>
  <c r="AH42" i="3" s="1"/>
  <c r="AI42" i="3"/>
  <c r="AJ42" i="3"/>
  <c r="F43" i="3"/>
  <c r="G43" i="3"/>
  <c r="J43" i="3"/>
  <c r="K43" i="3" s="1"/>
  <c r="L43" i="3"/>
  <c r="P43" i="3"/>
  <c r="R43" i="3" s="1"/>
  <c r="S43" i="3" s="1"/>
  <c r="U43" i="3"/>
  <c r="W43" i="3" s="1"/>
  <c r="X43" i="3"/>
  <c r="AC43" i="3"/>
  <c r="AD43" i="3"/>
  <c r="AF43" i="3"/>
  <c r="AG43" i="3" s="1"/>
  <c r="AH43" i="3" s="1"/>
  <c r="AI43" i="3"/>
  <c r="AJ43" i="3"/>
  <c r="F44" i="3"/>
  <c r="G44" i="3"/>
  <c r="J44" i="3"/>
  <c r="K44" i="3" s="1"/>
  <c r="L44" i="3"/>
  <c r="P44" i="3"/>
  <c r="R44" i="3" s="1"/>
  <c r="S44" i="3" s="1"/>
  <c r="U44" i="3"/>
  <c r="W44" i="3" s="1"/>
  <c r="X44" i="3"/>
  <c r="AC44" i="3"/>
  <c r="AD44" i="3"/>
  <c r="AF44" i="3"/>
  <c r="AG44" i="3" s="1"/>
  <c r="AH44" i="3" s="1"/>
  <c r="AI44" i="3"/>
  <c r="AJ44" i="3"/>
  <c r="F45" i="3"/>
  <c r="G45" i="3"/>
  <c r="J45" i="3"/>
  <c r="K45" i="3" s="1"/>
  <c r="L45" i="3"/>
  <c r="P45" i="3"/>
  <c r="Q45" i="3" s="1"/>
  <c r="U45" i="3"/>
  <c r="W45" i="3" s="1"/>
  <c r="X45" i="3"/>
  <c r="AC45" i="3"/>
  <c r="AD45" i="3"/>
  <c r="AF45" i="3"/>
  <c r="AG45" i="3" s="1"/>
  <c r="AH45" i="3" s="1"/>
  <c r="AI45" i="3"/>
  <c r="AJ45" i="3"/>
  <c r="F46" i="3"/>
  <c r="G46" i="3"/>
  <c r="J46" i="3"/>
  <c r="K46" i="3" s="1"/>
  <c r="L46" i="3"/>
  <c r="P46" i="3"/>
  <c r="Q46" i="3" s="1"/>
  <c r="U46" i="3"/>
  <c r="W46" i="3" s="1"/>
  <c r="X46" i="3"/>
  <c r="AC46" i="3"/>
  <c r="AD46" i="3"/>
  <c r="AF46" i="3"/>
  <c r="AG46" i="3" s="1"/>
  <c r="AH46" i="3" s="1"/>
  <c r="U47" i="5" s="1"/>
  <c r="AI46" i="3"/>
  <c r="AJ46" i="3"/>
  <c r="F47" i="3"/>
  <c r="G47" i="3"/>
  <c r="J47" i="3"/>
  <c r="K47" i="3" s="1"/>
  <c r="L47" i="3"/>
  <c r="P47" i="3"/>
  <c r="R47" i="3" s="1"/>
  <c r="S47" i="3" s="1"/>
  <c r="U47" i="3"/>
  <c r="W47" i="3" s="1"/>
  <c r="X47" i="3"/>
  <c r="AC47" i="3"/>
  <c r="AD47" i="3"/>
  <c r="AF47" i="3"/>
  <c r="AG47" i="3" s="1"/>
  <c r="AH47" i="3" s="1"/>
  <c r="U48" i="5" s="1"/>
  <c r="AI47" i="3"/>
  <c r="AJ47" i="3"/>
  <c r="F48" i="3"/>
  <c r="G48" i="3"/>
  <c r="J48" i="3"/>
  <c r="K48" i="3" s="1"/>
  <c r="L48" i="3"/>
  <c r="P48" i="3"/>
  <c r="Q48" i="3" s="1"/>
  <c r="U48" i="3"/>
  <c r="W48" i="3" s="1"/>
  <c r="X48" i="3"/>
  <c r="AC48" i="3"/>
  <c r="AD48" i="3"/>
  <c r="AF48" i="3"/>
  <c r="AG48" i="3" s="1"/>
  <c r="AH48" i="3" s="1"/>
  <c r="U49" i="5" s="1"/>
  <c r="AI48" i="3"/>
  <c r="AJ48" i="3"/>
  <c r="E49" i="3"/>
  <c r="N50" i="5" s="1"/>
  <c r="F49" i="3"/>
  <c r="G49" i="3"/>
  <c r="J49" i="3"/>
  <c r="K49" i="3" s="1"/>
  <c r="L49" i="3"/>
  <c r="P49" i="3"/>
  <c r="Q49" i="3" s="1"/>
  <c r="U49" i="3"/>
  <c r="W49" i="3" s="1"/>
  <c r="X49" i="3"/>
  <c r="AC49" i="3"/>
  <c r="AD49" i="3"/>
  <c r="AF49" i="3"/>
  <c r="AG49" i="3" s="1"/>
  <c r="AH49" i="3" s="1"/>
  <c r="AI49" i="3"/>
  <c r="AJ49" i="3"/>
  <c r="E50" i="3"/>
  <c r="N51" i="5" s="1"/>
  <c r="F50" i="3"/>
  <c r="G50" i="3"/>
  <c r="J50" i="3"/>
  <c r="K50" i="3" s="1"/>
  <c r="L50" i="3"/>
  <c r="P50" i="3"/>
  <c r="Q50" i="3" s="1"/>
  <c r="U50" i="3"/>
  <c r="W50" i="3" s="1"/>
  <c r="X50" i="3"/>
  <c r="AC50" i="3"/>
  <c r="AD50" i="3"/>
  <c r="AF50" i="3"/>
  <c r="AG50" i="3" s="1"/>
  <c r="AH50" i="3" s="1"/>
  <c r="U51" i="5" s="1"/>
  <c r="AI50" i="3"/>
  <c r="AJ50" i="3"/>
  <c r="E51" i="3"/>
  <c r="N52" i="5" s="1"/>
  <c r="F51" i="3"/>
  <c r="G51" i="3"/>
  <c r="J51" i="3"/>
  <c r="K51" i="3" s="1"/>
  <c r="L51" i="3"/>
  <c r="P51" i="3"/>
  <c r="R51" i="3" s="1"/>
  <c r="S51" i="3" s="1"/>
  <c r="U51" i="3"/>
  <c r="W51" i="3" s="1"/>
  <c r="X51" i="3"/>
  <c r="AC51" i="3"/>
  <c r="AD51" i="3"/>
  <c r="AF51" i="3"/>
  <c r="AG51" i="3" s="1"/>
  <c r="AH51" i="3" s="1"/>
  <c r="AI51" i="3"/>
  <c r="AJ51" i="3"/>
  <c r="F52" i="3"/>
  <c r="G52" i="3"/>
  <c r="J52" i="3"/>
  <c r="K52" i="3" s="1"/>
  <c r="L52" i="3"/>
  <c r="P52" i="3"/>
  <c r="Q52" i="3" s="1"/>
  <c r="U52" i="3"/>
  <c r="W52" i="3" s="1"/>
  <c r="X52" i="3"/>
  <c r="AC52" i="3"/>
  <c r="AD52" i="3"/>
  <c r="AF52" i="3"/>
  <c r="AG52" i="3" s="1"/>
  <c r="AH52" i="3" s="1"/>
  <c r="U53" i="5" s="1"/>
  <c r="AI52" i="3"/>
  <c r="AJ52" i="3"/>
  <c r="F53" i="3"/>
  <c r="G53" i="3"/>
  <c r="J53" i="3"/>
  <c r="K53" i="3" s="1"/>
  <c r="L53" i="3"/>
  <c r="P53" i="3"/>
  <c r="Q53" i="3" s="1"/>
  <c r="U53" i="3"/>
  <c r="W53" i="3" s="1"/>
  <c r="X53" i="3"/>
  <c r="AC53" i="3"/>
  <c r="AD53" i="3"/>
  <c r="AF53" i="3"/>
  <c r="AG53" i="3" s="1"/>
  <c r="AH53" i="3" s="1"/>
  <c r="U54" i="5" s="1"/>
  <c r="AI53" i="3"/>
  <c r="AJ53" i="3"/>
  <c r="E54" i="3"/>
  <c r="F54" i="3"/>
  <c r="G54" i="3"/>
  <c r="J54" i="3"/>
  <c r="K54" i="3" s="1"/>
  <c r="L54" i="3"/>
  <c r="P54" i="3"/>
  <c r="Q54" i="3" s="1"/>
  <c r="U54" i="3"/>
  <c r="W54" i="3" s="1"/>
  <c r="X54" i="3"/>
  <c r="AC54" i="3"/>
  <c r="AD54" i="3"/>
  <c r="AF54" i="3"/>
  <c r="AG54" i="3" s="1"/>
  <c r="AH54" i="3" s="1"/>
  <c r="U55" i="5" s="1"/>
  <c r="AI54" i="3"/>
  <c r="AJ54" i="3"/>
  <c r="F55" i="3"/>
  <c r="G55" i="3"/>
  <c r="J55" i="3"/>
  <c r="K55" i="3" s="1"/>
  <c r="L55" i="3"/>
  <c r="P55" i="3"/>
  <c r="Q55" i="3" s="1"/>
  <c r="U55" i="3"/>
  <c r="W55" i="3" s="1"/>
  <c r="X55" i="3"/>
  <c r="AC55" i="3"/>
  <c r="AD55" i="3"/>
  <c r="AF55" i="3"/>
  <c r="AG55" i="3" s="1"/>
  <c r="AH55" i="3" s="1"/>
  <c r="U56" i="5" s="1"/>
  <c r="AI55" i="3"/>
  <c r="AJ55" i="3"/>
  <c r="E56" i="3"/>
  <c r="F56" i="3"/>
  <c r="G56" i="3"/>
  <c r="J56" i="3"/>
  <c r="K56" i="3" s="1"/>
  <c r="L56" i="3"/>
  <c r="P56" i="3"/>
  <c r="U56" i="3"/>
  <c r="W56" i="3" s="1"/>
  <c r="X56" i="3"/>
  <c r="AC56" i="3"/>
  <c r="AD56" i="3"/>
  <c r="AF56" i="3"/>
  <c r="AG56" i="3" s="1"/>
  <c r="AH56" i="3" s="1"/>
  <c r="AI56" i="3"/>
  <c r="AJ56" i="3"/>
  <c r="F57" i="3"/>
  <c r="G57" i="3"/>
  <c r="J57" i="3"/>
  <c r="K57" i="3" s="1"/>
  <c r="L57" i="3"/>
  <c r="P57" i="3"/>
  <c r="Q57" i="3" s="1"/>
  <c r="U57" i="3"/>
  <c r="W57" i="3" s="1"/>
  <c r="X57" i="3"/>
  <c r="AC57" i="3"/>
  <c r="AD57" i="3"/>
  <c r="AF57" i="3"/>
  <c r="AG57" i="3" s="1"/>
  <c r="AH57" i="3" s="1"/>
  <c r="U58" i="5" s="1"/>
  <c r="AI57" i="3"/>
  <c r="AJ57" i="3"/>
  <c r="E58" i="3"/>
  <c r="N59" i="5" s="1"/>
  <c r="F58" i="3"/>
  <c r="G58" i="3"/>
  <c r="J58" i="3"/>
  <c r="K58" i="3" s="1"/>
  <c r="L58" i="3"/>
  <c r="P58" i="3"/>
  <c r="Q58" i="3" s="1"/>
  <c r="U58" i="3"/>
  <c r="W58" i="3" s="1"/>
  <c r="X58" i="3"/>
  <c r="AC58" i="3"/>
  <c r="AD58" i="3"/>
  <c r="AF58" i="3"/>
  <c r="AG58" i="3" s="1"/>
  <c r="AH58" i="3" s="1"/>
  <c r="AI58" i="3"/>
  <c r="AJ58" i="3"/>
  <c r="E59" i="3"/>
  <c r="F59" i="3"/>
  <c r="G59" i="3"/>
  <c r="J59" i="3"/>
  <c r="K59" i="3" s="1"/>
  <c r="L59" i="3"/>
  <c r="P59" i="3"/>
  <c r="R59" i="3" s="1"/>
  <c r="S59" i="3" s="1"/>
  <c r="U59" i="3"/>
  <c r="W59" i="3" s="1"/>
  <c r="X59" i="3"/>
  <c r="AC59" i="3"/>
  <c r="AD59" i="3"/>
  <c r="AF59" i="3"/>
  <c r="AG59" i="3" s="1"/>
  <c r="AH59" i="3" s="1"/>
  <c r="U60" i="5" s="1"/>
  <c r="AI59" i="3"/>
  <c r="AJ59" i="3"/>
  <c r="F60" i="3"/>
  <c r="G60" i="3"/>
  <c r="J60" i="3"/>
  <c r="K60" i="3" s="1"/>
  <c r="L60" i="3"/>
  <c r="P60" i="3"/>
  <c r="Q60" i="3" s="1"/>
  <c r="U60" i="3"/>
  <c r="W60" i="3" s="1"/>
  <c r="X60" i="3"/>
  <c r="AC60" i="3"/>
  <c r="AD60" i="3"/>
  <c r="AF60" i="3"/>
  <c r="AG60" i="3" s="1"/>
  <c r="AH60" i="3" s="1"/>
  <c r="U61" i="5" s="1"/>
  <c r="AI60" i="3"/>
  <c r="AJ60" i="3"/>
  <c r="F61" i="3"/>
  <c r="G61" i="3"/>
  <c r="J61" i="3"/>
  <c r="K61" i="3" s="1"/>
  <c r="L61" i="3"/>
  <c r="P61" i="3"/>
  <c r="Q61" i="3" s="1"/>
  <c r="U61" i="3"/>
  <c r="W61" i="3" s="1"/>
  <c r="X61" i="3"/>
  <c r="AC61" i="3"/>
  <c r="AD61" i="3"/>
  <c r="AF61" i="3"/>
  <c r="AG61" i="3" s="1"/>
  <c r="AH61" i="3" s="1"/>
  <c r="U62" i="5" s="1"/>
  <c r="AI61" i="3"/>
  <c r="AJ61" i="3"/>
  <c r="F62" i="3"/>
  <c r="G62" i="3"/>
  <c r="J62" i="3"/>
  <c r="K62" i="3" s="1"/>
  <c r="L62" i="3"/>
  <c r="P62" i="3"/>
  <c r="Q62" i="3" s="1"/>
  <c r="U62" i="3"/>
  <c r="W62" i="3" s="1"/>
  <c r="X62" i="3"/>
  <c r="AC62" i="3"/>
  <c r="AD62" i="3"/>
  <c r="AF62" i="3"/>
  <c r="AG62" i="3" s="1"/>
  <c r="AH62" i="3" s="1"/>
  <c r="U63" i="5" s="1"/>
  <c r="AI62" i="3"/>
  <c r="AJ62" i="3"/>
  <c r="E63" i="3"/>
  <c r="N64" i="5" s="1"/>
  <c r="F63" i="3"/>
  <c r="G63" i="3"/>
  <c r="J63" i="3"/>
  <c r="K63" i="3" s="1"/>
  <c r="L63" i="3"/>
  <c r="P63" i="3"/>
  <c r="Q63" i="3" s="1"/>
  <c r="U63" i="3"/>
  <c r="W63" i="3" s="1"/>
  <c r="X63" i="3"/>
  <c r="AC63" i="3"/>
  <c r="AD63" i="3"/>
  <c r="AF63" i="3"/>
  <c r="AG63" i="3" s="1"/>
  <c r="AH63" i="3" s="1"/>
  <c r="U64" i="5" s="1"/>
  <c r="AI63" i="3"/>
  <c r="AJ63" i="3"/>
  <c r="E64" i="3"/>
  <c r="N65" i="5" s="1"/>
  <c r="F64" i="3"/>
  <c r="G64" i="3"/>
  <c r="J64" i="3"/>
  <c r="K64" i="3" s="1"/>
  <c r="L64" i="3"/>
  <c r="P64" i="3"/>
  <c r="Q64" i="3" s="1"/>
  <c r="U64" i="3"/>
  <c r="W64" i="3" s="1"/>
  <c r="X64" i="3"/>
  <c r="AC64" i="3"/>
  <c r="AD64" i="3"/>
  <c r="AF64" i="3"/>
  <c r="AG64" i="3" s="1"/>
  <c r="AH64" i="3" s="1"/>
  <c r="U65" i="5" s="1"/>
  <c r="AI64" i="3"/>
  <c r="AJ64" i="3"/>
  <c r="F65" i="3"/>
  <c r="G65" i="3"/>
  <c r="J65" i="3"/>
  <c r="K65" i="3" s="1"/>
  <c r="L65" i="3"/>
  <c r="P65" i="3"/>
  <c r="Q65" i="3" s="1"/>
  <c r="U65" i="3"/>
  <c r="W65" i="3" s="1"/>
  <c r="X65" i="3"/>
  <c r="AC65" i="3"/>
  <c r="AD65" i="3"/>
  <c r="AF65" i="3"/>
  <c r="AG65" i="3" s="1"/>
  <c r="AH65" i="3" s="1"/>
  <c r="U66" i="5" s="1"/>
  <c r="AI65" i="3"/>
  <c r="AJ65" i="3"/>
  <c r="E66" i="3"/>
  <c r="N67" i="5" s="1"/>
  <c r="F66" i="3"/>
  <c r="G66" i="3"/>
  <c r="J66" i="3"/>
  <c r="K66" i="3" s="1"/>
  <c r="L66" i="3"/>
  <c r="P66" i="3"/>
  <c r="R66" i="3" s="1"/>
  <c r="S66" i="3" s="1"/>
  <c r="U66" i="3"/>
  <c r="W66" i="3" s="1"/>
  <c r="X66" i="3"/>
  <c r="AC66" i="3"/>
  <c r="AD66" i="3"/>
  <c r="AF66" i="3"/>
  <c r="AG66" i="3" s="1"/>
  <c r="AH66" i="3" s="1"/>
  <c r="AI66" i="3"/>
  <c r="AJ66" i="3"/>
  <c r="F67" i="3"/>
  <c r="G67" i="3"/>
  <c r="J67" i="3"/>
  <c r="K67" i="3" s="1"/>
  <c r="L67" i="3"/>
  <c r="P67" i="3"/>
  <c r="R67" i="3" s="1"/>
  <c r="S67" i="3" s="1"/>
  <c r="U67" i="3"/>
  <c r="W67" i="3" s="1"/>
  <c r="X67" i="3"/>
  <c r="AC67" i="3"/>
  <c r="AD67" i="3"/>
  <c r="AF67" i="3"/>
  <c r="AG67" i="3" s="1"/>
  <c r="AH67" i="3" s="1"/>
  <c r="U68" i="5" s="1"/>
  <c r="AI67" i="3"/>
  <c r="AJ67" i="3"/>
  <c r="F68" i="3"/>
  <c r="G68" i="3"/>
  <c r="J68" i="3"/>
  <c r="K68" i="3" s="1"/>
  <c r="L68" i="3"/>
  <c r="P68" i="3"/>
  <c r="Q68" i="3" s="1"/>
  <c r="U68" i="3"/>
  <c r="W68" i="3" s="1"/>
  <c r="X68" i="3"/>
  <c r="AC68" i="3"/>
  <c r="AD68" i="3"/>
  <c r="AF68" i="3"/>
  <c r="AG68" i="3" s="1"/>
  <c r="AH68" i="3" s="1"/>
  <c r="AI68" i="3"/>
  <c r="AJ68" i="3"/>
  <c r="F69" i="3"/>
  <c r="G69" i="3"/>
  <c r="J69" i="3"/>
  <c r="K69" i="3" s="1"/>
  <c r="L69" i="3"/>
  <c r="P69" i="3"/>
  <c r="Q69" i="3" s="1"/>
  <c r="U69" i="3"/>
  <c r="W69" i="3" s="1"/>
  <c r="X69" i="3"/>
  <c r="AC69" i="3"/>
  <c r="AD69" i="3"/>
  <c r="AF69" i="3"/>
  <c r="AG69" i="3" s="1"/>
  <c r="AH69" i="3" s="1"/>
  <c r="U70" i="5" s="1"/>
  <c r="AI69" i="3"/>
  <c r="AJ69" i="3"/>
  <c r="E70" i="3"/>
  <c r="N71" i="5" s="1"/>
  <c r="F70" i="3"/>
  <c r="G70" i="3"/>
  <c r="J70" i="3"/>
  <c r="K70" i="3" s="1"/>
  <c r="L70" i="3"/>
  <c r="P70" i="3"/>
  <c r="Q70" i="3" s="1"/>
  <c r="U70" i="3"/>
  <c r="W70" i="3" s="1"/>
  <c r="X70" i="3"/>
  <c r="AC70" i="3"/>
  <c r="AD70" i="3"/>
  <c r="AF70" i="3"/>
  <c r="AG70" i="3" s="1"/>
  <c r="AH70" i="3" s="1"/>
  <c r="U71" i="5" s="1"/>
  <c r="AI70" i="3"/>
  <c r="AJ70" i="3"/>
  <c r="E71" i="3"/>
  <c r="F71" i="3"/>
  <c r="G71" i="3"/>
  <c r="J71" i="3"/>
  <c r="K71" i="3" s="1"/>
  <c r="L71" i="3"/>
  <c r="P71" i="3"/>
  <c r="Q71" i="3" s="1"/>
  <c r="U71" i="3"/>
  <c r="W71" i="3" s="1"/>
  <c r="X71" i="3"/>
  <c r="AC71" i="3"/>
  <c r="AD71" i="3"/>
  <c r="AF71" i="3"/>
  <c r="AG71" i="3" s="1"/>
  <c r="AH71" i="3" s="1"/>
  <c r="U72" i="5" s="1"/>
  <c r="AI71" i="3"/>
  <c r="AJ71" i="3"/>
  <c r="F72" i="3"/>
  <c r="G72" i="3"/>
  <c r="J72" i="3"/>
  <c r="K72" i="3" s="1"/>
  <c r="L72" i="3"/>
  <c r="P72" i="3"/>
  <c r="R72" i="3" s="1"/>
  <c r="S72" i="3" s="1"/>
  <c r="U72" i="3"/>
  <c r="W72" i="3" s="1"/>
  <c r="X72" i="3"/>
  <c r="AC72" i="3"/>
  <c r="AD72" i="3"/>
  <c r="AF72" i="3"/>
  <c r="AG72" i="3" s="1"/>
  <c r="AH72" i="3" s="1"/>
  <c r="U73" i="5" s="1"/>
  <c r="AI72" i="3"/>
  <c r="AJ72" i="3"/>
  <c r="E73" i="3"/>
  <c r="N74" i="5" s="1"/>
  <c r="F73" i="3"/>
  <c r="G73" i="3"/>
  <c r="J73" i="3"/>
  <c r="K73" i="3" s="1"/>
  <c r="L73" i="3"/>
  <c r="P73" i="3"/>
  <c r="Q73" i="3" s="1"/>
  <c r="U73" i="3"/>
  <c r="W73" i="3" s="1"/>
  <c r="X73" i="3"/>
  <c r="AC73" i="3"/>
  <c r="AD73" i="3"/>
  <c r="AF73" i="3"/>
  <c r="AG73" i="3" s="1"/>
  <c r="AH73" i="3" s="1"/>
  <c r="U74" i="5" s="1"/>
  <c r="AI73" i="3"/>
  <c r="AJ73" i="3"/>
  <c r="F74" i="3"/>
  <c r="G74" i="3"/>
  <c r="J74" i="3"/>
  <c r="K74" i="3" s="1"/>
  <c r="L74" i="3"/>
  <c r="P74" i="3"/>
  <c r="Q74" i="3" s="1"/>
  <c r="U74" i="3"/>
  <c r="W74" i="3" s="1"/>
  <c r="X74" i="3"/>
  <c r="AC74" i="3"/>
  <c r="AD74" i="3"/>
  <c r="AF74" i="3"/>
  <c r="AG74" i="3" s="1"/>
  <c r="AH74" i="3" s="1"/>
  <c r="U75" i="5" s="1"/>
  <c r="AI74" i="3"/>
  <c r="AJ74" i="3"/>
  <c r="F75" i="3"/>
  <c r="G75" i="3"/>
  <c r="J75" i="3"/>
  <c r="K75" i="3" s="1"/>
  <c r="L75" i="3"/>
  <c r="P75" i="3"/>
  <c r="Q75" i="3" s="1"/>
  <c r="U75" i="3"/>
  <c r="W75" i="3" s="1"/>
  <c r="X75" i="3"/>
  <c r="AC75" i="3"/>
  <c r="AD75" i="3"/>
  <c r="AF75" i="3"/>
  <c r="AG75" i="3" s="1"/>
  <c r="AH75" i="3" s="1"/>
  <c r="U76" i="5" s="1"/>
  <c r="AI75" i="3"/>
  <c r="AJ75" i="3"/>
  <c r="F76" i="3"/>
  <c r="G76" i="3"/>
  <c r="J76" i="3"/>
  <c r="K76" i="3" s="1"/>
  <c r="L76" i="3"/>
  <c r="P76" i="3"/>
  <c r="Q76" i="3" s="1"/>
  <c r="U76" i="3"/>
  <c r="W76" i="3" s="1"/>
  <c r="X76" i="3"/>
  <c r="AC76" i="3"/>
  <c r="AD76" i="3"/>
  <c r="AF76" i="3"/>
  <c r="AG76" i="3" s="1"/>
  <c r="AH76" i="3" s="1"/>
  <c r="AI76" i="3"/>
  <c r="AJ76" i="3"/>
  <c r="F77" i="3"/>
  <c r="G77" i="3"/>
  <c r="J77" i="3"/>
  <c r="K77" i="3" s="1"/>
  <c r="L77" i="3"/>
  <c r="P77" i="3"/>
  <c r="R77" i="3" s="1"/>
  <c r="S77" i="3" s="1"/>
  <c r="U77" i="3"/>
  <c r="W77" i="3" s="1"/>
  <c r="X77" i="3"/>
  <c r="AC77" i="3"/>
  <c r="AD77" i="3"/>
  <c r="AF77" i="3"/>
  <c r="AG77" i="3" s="1"/>
  <c r="AH77" i="3" s="1"/>
  <c r="U78" i="5" s="1"/>
  <c r="AI77" i="3"/>
  <c r="AJ77" i="3"/>
  <c r="F78" i="3"/>
  <c r="G78" i="3"/>
  <c r="J78" i="3"/>
  <c r="K78" i="3" s="1"/>
  <c r="L78" i="3"/>
  <c r="P78" i="3"/>
  <c r="Q78" i="3" s="1"/>
  <c r="U78" i="3"/>
  <c r="W78" i="3" s="1"/>
  <c r="X78" i="3"/>
  <c r="AC78" i="3"/>
  <c r="AD78" i="3"/>
  <c r="AF78" i="3"/>
  <c r="AG78" i="3" s="1"/>
  <c r="AH78" i="3" s="1"/>
  <c r="AI78" i="3"/>
  <c r="AJ78" i="3"/>
  <c r="F79" i="3"/>
  <c r="G79" i="3"/>
  <c r="J79" i="3"/>
  <c r="K79" i="3" s="1"/>
  <c r="L79" i="3"/>
  <c r="P79" i="3"/>
  <c r="U79" i="3"/>
  <c r="W79" i="3" s="1"/>
  <c r="X79" i="3"/>
  <c r="AC79" i="3"/>
  <c r="AD79" i="3"/>
  <c r="AF79" i="3"/>
  <c r="AG79" i="3" s="1"/>
  <c r="AH79" i="3" s="1"/>
  <c r="AI79" i="3"/>
  <c r="AJ79" i="3"/>
  <c r="E80" i="3"/>
  <c r="N81" i="5" s="1"/>
  <c r="F80" i="3"/>
  <c r="G80" i="3"/>
  <c r="J80" i="3"/>
  <c r="K80" i="3" s="1"/>
  <c r="L80" i="3"/>
  <c r="P80" i="3"/>
  <c r="U80" i="3"/>
  <c r="W80" i="3" s="1"/>
  <c r="X80" i="3"/>
  <c r="AC80" i="3"/>
  <c r="AD80" i="3"/>
  <c r="AF80" i="3"/>
  <c r="AG80" i="3" s="1"/>
  <c r="AH80" i="3" s="1"/>
  <c r="U81" i="5" s="1"/>
  <c r="AI80" i="3"/>
  <c r="AJ80" i="3"/>
  <c r="F81" i="3"/>
  <c r="G81" i="3"/>
  <c r="J81" i="3"/>
  <c r="K81" i="3" s="1"/>
  <c r="L81" i="3"/>
  <c r="P81" i="3"/>
  <c r="Q81" i="3" s="1"/>
  <c r="U81" i="3"/>
  <c r="W81" i="3" s="1"/>
  <c r="X81" i="3"/>
  <c r="AC81" i="3"/>
  <c r="AD81" i="3"/>
  <c r="AF81" i="3"/>
  <c r="AG81" i="3" s="1"/>
  <c r="AH81" i="3" s="1"/>
  <c r="U82" i="5" s="1"/>
  <c r="AI81" i="3"/>
  <c r="AJ81" i="3"/>
  <c r="F82" i="3"/>
  <c r="G82" i="3"/>
  <c r="J82" i="3"/>
  <c r="K82" i="3" s="1"/>
  <c r="L82" i="3"/>
  <c r="P82" i="3"/>
  <c r="Q82" i="3" s="1"/>
  <c r="U82" i="3"/>
  <c r="W82" i="3" s="1"/>
  <c r="X82" i="3"/>
  <c r="AC82" i="3"/>
  <c r="AD82" i="3"/>
  <c r="AF82" i="3"/>
  <c r="AG82" i="3" s="1"/>
  <c r="AH82" i="3" s="1"/>
  <c r="U83" i="5" s="1"/>
  <c r="AI82" i="3"/>
  <c r="AJ82" i="3"/>
  <c r="F83" i="3"/>
  <c r="G83" i="3"/>
  <c r="J83" i="3"/>
  <c r="K83" i="3" s="1"/>
  <c r="L83" i="3"/>
  <c r="P83" i="3"/>
  <c r="Q83" i="3" s="1"/>
  <c r="U83" i="3"/>
  <c r="W83" i="3" s="1"/>
  <c r="X83" i="3"/>
  <c r="AC83" i="3"/>
  <c r="AD83" i="3"/>
  <c r="AF83" i="3"/>
  <c r="AG83" i="3" s="1"/>
  <c r="AH83" i="3" s="1"/>
  <c r="U84" i="5" s="1"/>
  <c r="AI83" i="3"/>
  <c r="AJ83" i="3"/>
  <c r="F84" i="3"/>
  <c r="G84" i="3"/>
  <c r="J84" i="3"/>
  <c r="K84" i="3" s="1"/>
  <c r="L84" i="3"/>
  <c r="P84" i="3"/>
  <c r="Q84" i="3" s="1"/>
  <c r="U84" i="3"/>
  <c r="W84" i="3" s="1"/>
  <c r="X84" i="3"/>
  <c r="AC84" i="3"/>
  <c r="AD84" i="3"/>
  <c r="AF84" i="3"/>
  <c r="AG84" i="3" s="1"/>
  <c r="AH84" i="3" s="1"/>
  <c r="AI84" i="3"/>
  <c r="AJ84" i="3"/>
  <c r="F85" i="3"/>
  <c r="G85" i="3"/>
  <c r="J85" i="3"/>
  <c r="K85" i="3" s="1"/>
  <c r="L85" i="3"/>
  <c r="P85" i="3"/>
  <c r="R85" i="3" s="1"/>
  <c r="S85" i="3" s="1"/>
  <c r="U85" i="3"/>
  <c r="W85" i="3" s="1"/>
  <c r="X85" i="3"/>
  <c r="AC85" i="3"/>
  <c r="AD85" i="3"/>
  <c r="AF85" i="3"/>
  <c r="AG85" i="3" s="1"/>
  <c r="AH85" i="3" s="1"/>
  <c r="U86" i="5" s="1"/>
  <c r="AI85" i="3"/>
  <c r="AJ85" i="3"/>
  <c r="E86" i="3"/>
  <c r="N87" i="5" s="1"/>
  <c r="F86" i="3"/>
  <c r="G86" i="3"/>
  <c r="J86" i="3"/>
  <c r="K86" i="3" s="1"/>
  <c r="L86" i="3"/>
  <c r="P86" i="3"/>
  <c r="Q86" i="3" s="1"/>
  <c r="U86" i="3"/>
  <c r="W86" i="3" s="1"/>
  <c r="X86" i="3"/>
  <c r="AC86" i="3"/>
  <c r="AD86" i="3"/>
  <c r="AF86" i="3"/>
  <c r="AG86" i="3" s="1"/>
  <c r="AH86" i="3" s="1"/>
  <c r="U87" i="5" s="1"/>
  <c r="AI86" i="3"/>
  <c r="AJ86" i="3"/>
  <c r="E87" i="3"/>
  <c r="N88" i="5" s="1"/>
  <c r="F87" i="3"/>
  <c r="G87" i="3"/>
  <c r="J87" i="3"/>
  <c r="K87" i="3" s="1"/>
  <c r="L87" i="3"/>
  <c r="P87" i="3"/>
  <c r="U87" i="3"/>
  <c r="W87" i="3" s="1"/>
  <c r="X87" i="3"/>
  <c r="AC87" i="3"/>
  <c r="AD87" i="3"/>
  <c r="AF87" i="3"/>
  <c r="AG87" i="3" s="1"/>
  <c r="AH87" i="3" s="1"/>
  <c r="U88" i="5" s="1"/>
  <c r="AI87" i="3"/>
  <c r="AJ87" i="3"/>
  <c r="F88" i="3"/>
  <c r="G88" i="3"/>
  <c r="J88" i="3"/>
  <c r="K88" i="3" s="1"/>
  <c r="L88" i="3"/>
  <c r="P88" i="3"/>
  <c r="R88" i="3" s="1"/>
  <c r="S88" i="3" s="1"/>
  <c r="U88" i="3"/>
  <c r="W88" i="3" s="1"/>
  <c r="X88" i="3"/>
  <c r="AC88" i="3"/>
  <c r="AD88" i="3"/>
  <c r="AF88" i="3"/>
  <c r="AG88" i="3" s="1"/>
  <c r="AH88" i="3" s="1"/>
  <c r="AI88" i="3"/>
  <c r="AJ88" i="3"/>
  <c r="E89" i="3"/>
  <c r="N90" i="5" s="1"/>
  <c r="F89" i="3"/>
  <c r="G89" i="3"/>
  <c r="J89" i="3"/>
  <c r="K89" i="3" s="1"/>
  <c r="L89" i="3"/>
  <c r="P89" i="3"/>
  <c r="R89" i="3" s="1"/>
  <c r="S89" i="3" s="1"/>
  <c r="U89" i="3"/>
  <c r="W89" i="3" s="1"/>
  <c r="X89" i="3"/>
  <c r="AC89" i="3"/>
  <c r="AD89" i="3"/>
  <c r="AF89" i="3"/>
  <c r="AG89" i="3" s="1"/>
  <c r="AH89" i="3" s="1"/>
  <c r="U90" i="5" s="1"/>
  <c r="AI89" i="3"/>
  <c r="AJ89" i="3"/>
  <c r="E90" i="3"/>
  <c r="N91" i="5" s="1"/>
  <c r="F90" i="3"/>
  <c r="G90" i="3"/>
  <c r="J90" i="3"/>
  <c r="K90" i="3" s="1"/>
  <c r="L90" i="3"/>
  <c r="P90" i="3"/>
  <c r="R90" i="3" s="1"/>
  <c r="S90" i="3" s="1"/>
  <c r="U90" i="3"/>
  <c r="W90" i="3" s="1"/>
  <c r="X90" i="3"/>
  <c r="AC90" i="3"/>
  <c r="AD90" i="3"/>
  <c r="AF90" i="3"/>
  <c r="AG90" i="3" s="1"/>
  <c r="AH90" i="3" s="1"/>
  <c r="U91" i="5" s="1"/>
  <c r="AI90" i="3"/>
  <c r="AJ90" i="3"/>
  <c r="E91" i="3"/>
  <c r="N92" i="5" s="1"/>
  <c r="F91" i="3"/>
  <c r="G91" i="3"/>
  <c r="J91" i="3"/>
  <c r="K91" i="3" s="1"/>
  <c r="L91" i="3"/>
  <c r="P91" i="3"/>
  <c r="Q91" i="3" s="1"/>
  <c r="U91" i="3"/>
  <c r="W91" i="3" s="1"/>
  <c r="X91" i="3"/>
  <c r="AC91" i="3"/>
  <c r="AD91" i="3"/>
  <c r="AF91" i="3"/>
  <c r="AG91" i="3" s="1"/>
  <c r="AH91" i="3" s="1"/>
  <c r="AI91" i="3"/>
  <c r="AJ91" i="3"/>
  <c r="F92" i="3"/>
  <c r="G92" i="3"/>
  <c r="J92" i="3"/>
  <c r="K92" i="3" s="1"/>
  <c r="L92" i="3"/>
  <c r="P92" i="3"/>
  <c r="R92" i="3" s="1"/>
  <c r="S92" i="3" s="1"/>
  <c r="U92" i="3"/>
  <c r="W92" i="3" s="1"/>
  <c r="X92" i="3"/>
  <c r="AC92" i="3"/>
  <c r="AD92" i="3"/>
  <c r="AF92" i="3"/>
  <c r="AG92" i="3" s="1"/>
  <c r="AH92" i="3" s="1"/>
  <c r="U93" i="5" s="1"/>
  <c r="AI92" i="3"/>
  <c r="AJ92" i="3"/>
  <c r="F93" i="3"/>
  <c r="G93" i="3"/>
  <c r="J93" i="3"/>
  <c r="K93" i="3" s="1"/>
  <c r="L93" i="3"/>
  <c r="P93" i="3"/>
  <c r="Q93" i="3" s="1"/>
  <c r="U93" i="3"/>
  <c r="W93" i="3" s="1"/>
  <c r="X93" i="3"/>
  <c r="AC93" i="3"/>
  <c r="AD93" i="3"/>
  <c r="AF93" i="3"/>
  <c r="AG93" i="3" s="1"/>
  <c r="AH93" i="3" s="1"/>
  <c r="AI93" i="3"/>
  <c r="AJ93" i="3"/>
  <c r="E94" i="3"/>
  <c r="N95" i="5" s="1"/>
  <c r="F94" i="3"/>
  <c r="G94" i="3"/>
  <c r="J94" i="3"/>
  <c r="K94" i="3" s="1"/>
  <c r="L94" i="3"/>
  <c r="P94" i="3"/>
  <c r="Q94" i="3" s="1"/>
  <c r="U94" i="3"/>
  <c r="W94" i="3" s="1"/>
  <c r="X94" i="3"/>
  <c r="AC94" i="3"/>
  <c r="AD94" i="3"/>
  <c r="AF94" i="3"/>
  <c r="AG94" i="3" s="1"/>
  <c r="AH94" i="3" s="1"/>
  <c r="U95" i="5" s="1"/>
  <c r="AI94" i="3"/>
  <c r="AJ94" i="3"/>
  <c r="F95" i="3"/>
  <c r="G95" i="3"/>
  <c r="J95" i="3"/>
  <c r="K95" i="3" s="1"/>
  <c r="L95" i="3"/>
  <c r="P95" i="3"/>
  <c r="Q95" i="3" s="1"/>
  <c r="U95" i="3"/>
  <c r="W95" i="3" s="1"/>
  <c r="X95" i="3"/>
  <c r="AC95" i="3"/>
  <c r="AD95" i="3"/>
  <c r="AF95" i="3"/>
  <c r="AG95" i="3" s="1"/>
  <c r="AH95" i="3" s="1"/>
  <c r="U96" i="5" s="1"/>
  <c r="AI95" i="3"/>
  <c r="AJ95" i="3"/>
  <c r="F96" i="3"/>
  <c r="G96" i="3"/>
  <c r="J96" i="3"/>
  <c r="K96" i="3" s="1"/>
  <c r="L96" i="3"/>
  <c r="P96" i="3"/>
  <c r="Q96" i="3" s="1"/>
  <c r="U96" i="3"/>
  <c r="W96" i="3" s="1"/>
  <c r="X96" i="3"/>
  <c r="AC96" i="3"/>
  <c r="AD96" i="3"/>
  <c r="AF96" i="3"/>
  <c r="AG96" i="3" s="1"/>
  <c r="AH96" i="3" s="1"/>
  <c r="U97" i="5" s="1"/>
  <c r="AI96" i="3"/>
  <c r="AJ96" i="3"/>
  <c r="F97" i="3"/>
  <c r="G97" i="3"/>
  <c r="J97" i="3"/>
  <c r="K97" i="3" s="1"/>
  <c r="L97" i="3"/>
  <c r="P97" i="3"/>
  <c r="R97" i="3" s="1"/>
  <c r="S97" i="3" s="1"/>
  <c r="U97" i="3"/>
  <c r="W97" i="3" s="1"/>
  <c r="X97" i="3"/>
  <c r="AC97" i="3"/>
  <c r="AD97" i="3"/>
  <c r="AF97" i="3"/>
  <c r="AG97" i="3" s="1"/>
  <c r="AH97" i="3" s="1"/>
  <c r="U98" i="5" s="1"/>
  <c r="AI97" i="3"/>
  <c r="AJ97" i="3"/>
  <c r="E98" i="3"/>
  <c r="N99" i="5" s="1"/>
  <c r="F98" i="3"/>
  <c r="G98" i="3"/>
  <c r="J98" i="3"/>
  <c r="K98" i="3" s="1"/>
  <c r="L98" i="3"/>
  <c r="P98" i="3"/>
  <c r="Q98" i="3" s="1"/>
  <c r="U98" i="3"/>
  <c r="W98" i="3" s="1"/>
  <c r="X98" i="3"/>
  <c r="AC98" i="3"/>
  <c r="AD98" i="3"/>
  <c r="AF98" i="3"/>
  <c r="AG98" i="3" s="1"/>
  <c r="AH98" i="3" s="1"/>
  <c r="U99" i="5" s="1"/>
  <c r="AI98" i="3"/>
  <c r="AJ98" i="3"/>
  <c r="F99" i="3"/>
  <c r="G99" i="3"/>
  <c r="J99" i="3"/>
  <c r="K99" i="3" s="1"/>
  <c r="L99" i="3"/>
  <c r="P99" i="3"/>
  <c r="Q99" i="3" s="1"/>
  <c r="U99" i="3"/>
  <c r="W99" i="3" s="1"/>
  <c r="X99" i="3"/>
  <c r="AC99" i="3"/>
  <c r="AD99" i="3"/>
  <c r="AF99" i="3"/>
  <c r="AG99" i="3" s="1"/>
  <c r="AH99" i="3" s="1"/>
  <c r="AI99" i="3"/>
  <c r="AJ99" i="3"/>
  <c r="F100" i="3"/>
  <c r="G100" i="3"/>
  <c r="J100" i="3"/>
  <c r="K100" i="3" s="1"/>
  <c r="L100" i="3"/>
  <c r="P100" i="3"/>
  <c r="R100" i="3" s="1"/>
  <c r="S100" i="3" s="1"/>
  <c r="U100" i="3"/>
  <c r="W100" i="3" s="1"/>
  <c r="X100" i="3"/>
  <c r="AC100" i="3"/>
  <c r="AD100" i="3"/>
  <c r="AF100" i="3"/>
  <c r="AG100" i="3" s="1"/>
  <c r="AH100" i="3" s="1"/>
  <c r="U101" i="5" s="1"/>
  <c r="AI100" i="3"/>
  <c r="AJ100" i="3"/>
  <c r="E101" i="3"/>
  <c r="F101" i="3"/>
  <c r="G101" i="3"/>
  <c r="J101" i="3"/>
  <c r="K101" i="3" s="1"/>
  <c r="L101" i="3"/>
  <c r="P101" i="3"/>
  <c r="U101" i="3"/>
  <c r="W101" i="3" s="1"/>
  <c r="X101" i="3"/>
  <c r="AC101" i="3"/>
  <c r="AD101" i="3"/>
  <c r="AF101" i="3"/>
  <c r="AG101" i="3" s="1"/>
  <c r="AH101" i="3" s="1"/>
  <c r="U102" i="5" s="1"/>
  <c r="AI101" i="3"/>
  <c r="AJ101" i="3"/>
  <c r="E102" i="3"/>
  <c r="N103" i="5" s="1"/>
  <c r="F102" i="3"/>
  <c r="G102" i="3"/>
  <c r="J102" i="3"/>
  <c r="K102" i="3" s="1"/>
  <c r="L102" i="3"/>
  <c r="P102" i="3"/>
  <c r="Q102" i="3" s="1"/>
  <c r="U102" i="3"/>
  <c r="W102" i="3" s="1"/>
  <c r="X102" i="3"/>
  <c r="AC102" i="3"/>
  <c r="AD102" i="3"/>
  <c r="AF102" i="3"/>
  <c r="AG102" i="3" s="1"/>
  <c r="AH102" i="3" s="1"/>
  <c r="U103" i="5" s="1"/>
  <c r="AI102" i="3"/>
  <c r="AJ102" i="3"/>
  <c r="F103" i="3"/>
  <c r="G103" i="3"/>
  <c r="J103" i="3"/>
  <c r="K103" i="3" s="1"/>
  <c r="L103" i="3"/>
  <c r="P103" i="3"/>
  <c r="Q103" i="3" s="1"/>
  <c r="U103" i="3"/>
  <c r="W103" i="3" s="1"/>
  <c r="X103" i="3"/>
  <c r="AC103" i="3"/>
  <c r="AD103" i="3"/>
  <c r="AF103" i="3"/>
  <c r="AG103" i="3" s="1"/>
  <c r="AH103" i="3" s="1"/>
  <c r="U104" i="5" s="1"/>
  <c r="AI103" i="3"/>
  <c r="AJ103" i="3"/>
  <c r="F104" i="3"/>
  <c r="G104" i="3"/>
  <c r="J104" i="3"/>
  <c r="K104" i="3" s="1"/>
  <c r="L104" i="3"/>
  <c r="P104" i="3"/>
  <c r="R104" i="3" s="1"/>
  <c r="S104" i="3" s="1"/>
  <c r="U104" i="3"/>
  <c r="W104" i="3" s="1"/>
  <c r="X104" i="3"/>
  <c r="AC104" i="3"/>
  <c r="AD104" i="3"/>
  <c r="AF104" i="3"/>
  <c r="AG104" i="3" s="1"/>
  <c r="AH104" i="3" s="1"/>
  <c r="U105" i="5" s="1"/>
  <c r="AI104" i="3"/>
  <c r="AJ104" i="3"/>
  <c r="F105" i="3"/>
  <c r="G105" i="3"/>
  <c r="J105" i="3"/>
  <c r="K105" i="3" s="1"/>
  <c r="L105" i="3"/>
  <c r="P105" i="3"/>
  <c r="R105" i="3" s="1"/>
  <c r="S105" i="3" s="1"/>
  <c r="U105" i="3"/>
  <c r="W105" i="3" s="1"/>
  <c r="X105" i="3"/>
  <c r="AC105" i="3"/>
  <c r="AD105" i="3"/>
  <c r="AF105" i="3"/>
  <c r="AG105" i="3" s="1"/>
  <c r="AH105" i="3" s="1"/>
  <c r="U106" i="5" s="1"/>
  <c r="AI105" i="3"/>
  <c r="AJ105" i="3"/>
  <c r="F106" i="3"/>
  <c r="G106" i="3"/>
  <c r="J106" i="3"/>
  <c r="K106" i="3" s="1"/>
  <c r="L106" i="3"/>
  <c r="P106" i="3"/>
  <c r="R106" i="3" s="1"/>
  <c r="S106" i="3" s="1"/>
  <c r="U106" i="3"/>
  <c r="W106" i="3" s="1"/>
  <c r="X106" i="3"/>
  <c r="AC106" i="3"/>
  <c r="AD106" i="3"/>
  <c r="AF106" i="3"/>
  <c r="AG106" i="3" s="1"/>
  <c r="AH106" i="3" s="1"/>
  <c r="U107" i="5" s="1"/>
  <c r="AI106" i="3"/>
  <c r="AJ106" i="3"/>
  <c r="F107" i="3"/>
  <c r="G107" i="3"/>
  <c r="J107" i="3"/>
  <c r="K107" i="3" s="1"/>
  <c r="L107" i="3"/>
  <c r="P107" i="3"/>
  <c r="R107" i="3" s="1"/>
  <c r="S107" i="3" s="1"/>
  <c r="U107" i="3"/>
  <c r="W107" i="3" s="1"/>
  <c r="X107" i="3"/>
  <c r="AC107" i="3"/>
  <c r="AD107" i="3"/>
  <c r="AF107" i="3"/>
  <c r="AG107" i="3" s="1"/>
  <c r="AH107" i="3" s="1"/>
  <c r="U108" i="5" s="1"/>
  <c r="AI107" i="3"/>
  <c r="AJ107" i="3"/>
  <c r="F108" i="3"/>
  <c r="G108" i="3"/>
  <c r="J108" i="3"/>
  <c r="K108" i="3" s="1"/>
  <c r="L108" i="3"/>
  <c r="P108" i="3"/>
  <c r="R108" i="3" s="1"/>
  <c r="S108" i="3" s="1"/>
  <c r="U108" i="3"/>
  <c r="W108" i="3" s="1"/>
  <c r="X108" i="3"/>
  <c r="AC108" i="3"/>
  <c r="AD108" i="3"/>
  <c r="AF108" i="3"/>
  <c r="AG108" i="3" s="1"/>
  <c r="AH108" i="3" s="1"/>
  <c r="U109" i="5" s="1"/>
  <c r="AI108" i="3"/>
  <c r="AJ108" i="3"/>
  <c r="E109" i="3"/>
  <c r="N110" i="5" s="1"/>
  <c r="F109" i="3"/>
  <c r="G109" i="3"/>
  <c r="J109" i="3"/>
  <c r="K109" i="3" s="1"/>
  <c r="L109" i="3"/>
  <c r="P109" i="3"/>
  <c r="U109" i="3"/>
  <c r="W109" i="3" s="1"/>
  <c r="X109" i="3"/>
  <c r="AC109" i="3"/>
  <c r="AD109" i="3"/>
  <c r="AF109" i="3"/>
  <c r="AG109" i="3" s="1"/>
  <c r="AH109" i="3" s="1"/>
  <c r="AI109" i="3"/>
  <c r="AJ109" i="3"/>
  <c r="F110" i="3"/>
  <c r="G110" i="3"/>
  <c r="J110" i="3"/>
  <c r="K110" i="3" s="1"/>
  <c r="L110" i="3"/>
  <c r="P110" i="3"/>
  <c r="R110" i="3" s="1"/>
  <c r="S110" i="3" s="1"/>
  <c r="U110" i="3"/>
  <c r="W110" i="3" s="1"/>
  <c r="X110" i="3"/>
  <c r="AC110" i="3"/>
  <c r="AD110" i="3"/>
  <c r="AF110" i="3"/>
  <c r="AG110" i="3" s="1"/>
  <c r="AH110" i="3" s="1"/>
  <c r="U111" i="5" s="1"/>
  <c r="AI110" i="3"/>
  <c r="AJ110" i="3"/>
  <c r="F111" i="3"/>
  <c r="G111" i="3"/>
  <c r="J111" i="3"/>
  <c r="K111" i="3" s="1"/>
  <c r="L111" i="3"/>
  <c r="P111" i="3"/>
  <c r="Q111" i="3" s="1"/>
  <c r="U111" i="3"/>
  <c r="W111" i="3" s="1"/>
  <c r="X111" i="3"/>
  <c r="AC111" i="3"/>
  <c r="AD111" i="3"/>
  <c r="AF111" i="3"/>
  <c r="AG111" i="3" s="1"/>
  <c r="AH111" i="3" s="1"/>
  <c r="AI111" i="3"/>
  <c r="AJ111" i="3"/>
  <c r="F112" i="3"/>
  <c r="G112" i="3"/>
  <c r="J112" i="3"/>
  <c r="K112" i="3" s="1"/>
  <c r="L112" i="3"/>
  <c r="P112" i="3"/>
  <c r="Q112" i="3" s="1"/>
  <c r="U112" i="3"/>
  <c r="W112" i="3" s="1"/>
  <c r="X112" i="3"/>
  <c r="AC112" i="3"/>
  <c r="AD112" i="3"/>
  <c r="AF112" i="3"/>
  <c r="AG112" i="3" s="1"/>
  <c r="AH112" i="3" s="1"/>
  <c r="AI112" i="3"/>
  <c r="AJ112" i="3"/>
  <c r="F113" i="3"/>
  <c r="G113" i="3"/>
  <c r="J113" i="3"/>
  <c r="K113" i="3" s="1"/>
  <c r="L113" i="3"/>
  <c r="P113" i="3"/>
  <c r="R113" i="3" s="1"/>
  <c r="S113" i="3" s="1"/>
  <c r="U113" i="3"/>
  <c r="W113" i="3" s="1"/>
  <c r="X113" i="3"/>
  <c r="AC113" i="3"/>
  <c r="AD113" i="3"/>
  <c r="AF113" i="3"/>
  <c r="AG113" i="3" s="1"/>
  <c r="AH113" i="3" s="1"/>
  <c r="U114" i="5" s="1"/>
  <c r="AI113" i="3"/>
  <c r="AJ113" i="3"/>
  <c r="F114" i="3"/>
  <c r="G114" i="3"/>
  <c r="J114" i="3"/>
  <c r="K114" i="3" s="1"/>
  <c r="L114" i="3"/>
  <c r="P114" i="3"/>
  <c r="Q114" i="3" s="1"/>
  <c r="U114" i="3"/>
  <c r="W114" i="3" s="1"/>
  <c r="X114" i="3"/>
  <c r="AC114" i="3"/>
  <c r="AD114" i="3"/>
  <c r="AF114" i="3"/>
  <c r="AG114" i="3" s="1"/>
  <c r="AH114" i="3" s="1"/>
  <c r="U115" i="5" s="1"/>
  <c r="AI114" i="3"/>
  <c r="AJ114" i="3"/>
  <c r="F115" i="3"/>
  <c r="G115" i="3"/>
  <c r="J115" i="3"/>
  <c r="K115" i="3" s="1"/>
  <c r="L115" i="3"/>
  <c r="P115" i="3"/>
  <c r="U115" i="3"/>
  <c r="W115" i="3" s="1"/>
  <c r="X115" i="3"/>
  <c r="AC115" i="3"/>
  <c r="AD115" i="3"/>
  <c r="AF115" i="3"/>
  <c r="AG115" i="3" s="1"/>
  <c r="AH115" i="3" s="1"/>
  <c r="U116" i="5" s="1"/>
  <c r="AI115" i="3"/>
  <c r="AJ115" i="3"/>
  <c r="E116" i="3"/>
  <c r="N117" i="5" s="1"/>
  <c r="F116" i="3"/>
  <c r="G116" i="3"/>
  <c r="J116" i="3"/>
  <c r="K116" i="3" s="1"/>
  <c r="L116" i="3"/>
  <c r="P116" i="3"/>
  <c r="Q116" i="3" s="1"/>
  <c r="U116" i="3"/>
  <c r="W116" i="3" s="1"/>
  <c r="X116" i="3"/>
  <c r="AC116" i="3"/>
  <c r="AD116" i="3"/>
  <c r="AF116" i="3"/>
  <c r="AG116" i="3" s="1"/>
  <c r="AH116" i="3" s="1"/>
  <c r="AI116" i="3"/>
  <c r="AJ116" i="3"/>
  <c r="E117" i="3"/>
  <c r="N118" i="5" s="1"/>
  <c r="F117" i="3"/>
  <c r="G117" i="3"/>
  <c r="J117" i="3"/>
  <c r="K117" i="3" s="1"/>
  <c r="L117" i="3"/>
  <c r="P117" i="3"/>
  <c r="Q117" i="3" s="1"/>
  <c r="U117" i="3"/>
  <c r="W117" i="3" s="1"/>
  <c r="X117" i="3"/>
  <c r="AC117" i="3"/>
  <c r="AD117" i="3"/>
  <c r="AF117" i="3"/>
  <c r="AG117" i="3" s="1"/>
  <c r="AH117" i="3" s="1"/>
  <c r="U118" i="5" s="1"/>
  <c r="AI117" i="3"/>
  <c r="AJ117" i="3"/>
  <c r="F118" i="3"/>
  <c r="G118" i="3"/>
  <c r="J118" i="3"/>
  <c r="K118" i="3" s="1"/>
  <c r="L118" i="3"/>
  <c r="P118" i="3"/>
  <c r="Q118" i="3" s="1"/>
  <c r="U118" i="3"/>
  <c r="W118" i="3" s="1"/>
  <c r="X118" i="3"/>
  <c r="AC118" i="3"/>
  <c r="AD118" i="3"/>
  <c r="AF118" i="3"/>
  <c r="AG118" i="3" s="1"/>
  <c r="AH118" i="3" s="1"/>
  <c r="U119" i="5" s="1"/>
  <c r="AI118" i="3"/>
  <c r="AJ118" i="3"/>
  <c r="E119" i="3"/>
  <c r="N120" i="5" s="1"/>
  <c r="F119" i="3"/>
  <c r="G119" i="3"/>
  <c r="J119" i="3"/>
  <c r="K119" i="3" s="1"/>
  <c r="L119" i="3"/>
  <c r="P119" i="3"/>
  <c r="Q119" i="3" s="1"/>
  <c r="U119" i="3"/>
  <c r="W119" i="3" s="1"/>
  <c r="X119" i="3"/>
  <c r="AC119" i="3"/>
  <c r="AD119" i="3"/>
  <c r="AF119" i="3"/>
  <c r="AG119" i="3" s="1"/>
  <c r="AH119" i="3" s="1"/>
  <c r="AI119" i="3"/>
  <c r="AJ119" i="3"/>
  <c r="F120" i="3"/>
  <c r="G120" i="3"/>
  <c r="J120" i="3"/>
  <c r="K120" i="3" s="1"/>
  <c r="L120" i="3"/>
  <c r="P120" i="3"/>
  <c r="Q120" i="3" s="1"/>
  <c r="U120" i="3"/>
  <c r="W120" i="3" s="1"/>
  <c r="X120" i="3"/>
  <c r="AC120" i="3"/>
  <c r="AD120" i="3"/>
  <c r="AF120" i="3"/>
  <c r="AG120" i="3" s="1"/>
  <c r="AH120" i="3" s="1"/>
  <c r="U121" i="5" s="1"/>
  <c r="AI120" i="3"/>
  <c r="AJ120" i="3"/>
  <c r="F121" i="3"/>
  <c r="G121" i="3"/>
  <c r="J121" i="3"/>
  <c r="K121" i="3" s="1"/>
  <c r="L121" i="3"/>
  <c r="P121" i="3"/>
  <c r="Q121" i="3" s="1"/>
  <c r="U121" i="3"/>
  <c r="W121" i="3" s="1"/>
  <c r="X121" i="3"/>
  <c r="AC121" i="3"/>
  <c r="AD121" i="3"/>
  <c r="AF121" i="3"/>
  <c r="AG121" i="3" s="1"/>
  <c r="AH121" i="3" s="1"/>
  <c r="AI121" i="3"/>
  <c r="AJ121" i="3"/>
  <c r="F122" i="3"/>
  <c r="G122" i="3"/>
  <c r="J122" i="3"/>
  <c r="K122" i="3" s="1"/>
  <c r="L122" i="3"/>
  <c r="P122" i="3"/>
  <c r="R122" i="3" s="1"/>
  <c r="S122" i="3" s="1"/>
  <c r="U122" i="3"/>
  <c r="W122" i="3" s="1"/>
  <c r="X122" i="3"/>
  <c r="AC122" i="3"/>
  <c r="AD122" i="3"/>
  <c r="AF122" i="3"/>
  <c r="AG122" i="3" s="1"/>
  <c r="AH122" i="3" s="1"/>
  <c r="AI122" i="3"/>
  <c r="AJ122" i="3"/>
  <c r="E123" i="3"/>
  <c r="N124" i="5" s="1"/>
  <c r="F123" i="3"/>
  <c r="G123" i="3"/>
  <c r="J123" i="3"/>
  <c r="K123" i="3" s="1"/>
  <c r="L123" i="3"/>
  <c r="P123" i="3"/>
  <c r="R123" i="3" s="1"/>
  <c r="S123" i="3" s="1"/>
  <c r="U123" i="3"/>
  <c r="W123" i="3" s="1"/>
  <c r="X123" i="3"/>
  <c r="AC123" i="3"/>
  <c r="AD123" i="3"/>
  <c r="AF123" i="3"/>
  <c r="AG123" i="3" s="1"/>
  <c r="AH123" i="3" s="1"/>
  <c r="U124" i="5" s="1"/>
  <c r="AI123" i="3"/>
  <c r="AJ123" i="3"/>
  <c r="E124" i="3"/>
  <c r="N125" i="5" s="1"/>
  <c r="F124" i="3"/>
  <c r="G124" i="3"/>
  <c r="J124" i="3"/>
  <c r="K124" i="3" s="1"/>
  <c r="L124" i="3"/>
  <c r="P124" i="3"/>
  <c r="R124" i="3" s="1"/>
  <c r="S124" i="3" s="1"/>
  <c r="U124" i="3"/>
  <c r="W124" i="3" s="1"/>
  <c r="X124" i="3"/>
  <c r="AC124" i="3"/>
  <c r="AD124" i="3"/>
  <c r="AF124" i="3"/>
  <c r="AG124" i="3" s="1"/>
  <c r="AH124" i="3" s="1"/>
  <c r="U125" i="5" s="1"/>
  <c r="AI124" i="3"/>
  <c r="AJ124" i="3"/>
  <c r="F125" i="3"/>
  <c r="G125" i="3"/>
  <c r="J125" i="3"/>
  <c r="K125" i="3" s="1"/>
  <c r="L125" i="3"/>
  <c r="P125" i="3"/>
  <c r="Q125" i="3" s="1"/>
  <c r="U125" i="3"/>
  <c r="W125" i="3" s="1"/>
  <c r="X125" i="3"/>
  <c r="AC125" i="3"/>
  <c r="AD125" i="3"/>
  <c r="AF125" i="3"/>
  <c r="AG125" i="3" s="1"/>
  <c r="AH125" i="3" s="1"/>
  <c r="AI125" i="3"/>
  <c r="AJ125" i="3"/>
  <c r="F126" i="3"/>
  <c r="G126" i="3"/>
  <c r="J126" i="3"/>
  <c r="K126" i="3" s="1"/>
  <c r="L126" i="3"/>
  <c r="P126" i="3"/>
  <c r="Q126" i="3" s="1"/>
  <c r="U126" i="3"/>
  <c r="W126" i="3" s="1"/>
  <c r="X126" i="3"/>
  <c r="AC126" i="3"/>
  <c r="AD126" i="3"/>
  <c r="AF126" i="3"/>
  <c r="AG126" i="3" s="1"/>
  <c r="AH126" i="3" s="1"/>
  <c r="AI126" i="3"/>
  <c r="AJ126" i="3"/>
  <c r="E127" i="3"/>
  <c r="N128" i="5" s="1"/>
  <c r="F127" i="3"/>
  <c r="G127" i="3"/>
  <c r="J127" i="3"/>
  <c r="K127" i="3" s="1"/>
  <c r="L127" i="3"/>
  <c r="P127" i="3"/>
  <c r="Q127" i="3" s="1"/>
  <c r="U127" i="3"/>
  <c r="W127" i="3" s="1"/>
  <c r="X127" i="3"/>
  <c r="AC127" i="3"/>
  <c r="AD127" i="3"/>
  <c r="AF127" i="3"/>
  <c r="AG127" i="3" s="1"/>
  <c r="AH127" i="3" s="1"/>
  <c r="U128" i="5" s="1"/>
  <c r="AI127" i="3"/>
  <c r="AJ127" i="3"/>
  <c r="F128" i="3"/>
  <c r="G128" i="3"/>
  <c r="J128" i="3"/>
  <c r="K128" i="3" s="1"/>
  <c r="L128" i="3"/>
  <c r="P128" i="3"/>
  <c r="Q128" i="3" s="1"/>
  <c r="U128" i="3"/>
  <c r="W128" i="3" s="1"/>
  <c r="X128" i="3"/>
  <c r="AC128" i="3"/>
  <c r="AD128" i="3"/>
  <c r="AF128" i="3"/>
  <c r="AG128" i="3" s="1"/>
  <c r="AH128" i="3" s="1"/>
  <c r="AI128" i="3"/>
  <c r="AJ128" i="3"/>
  <c r="F129" i="3"/>
  <c r="G129" i="3"/>
  <c r="J129" i="3"/>
  <c r="K129" i="3" s="1"/>
  <c r="L129" i="3"/>
  <c r="P129" i="3"/>
  <c r="Q129" i="3" s="1"/>
  <c r="U129" i="3"/>
  <c r="W129" i="3" s="1"/>
  <c r="X129" i="3"/>
  <c r="AC129" i="3"/>
  <c r="AD129" i="3"/>
  <c r="AF129" i="3"/>
  <c r="AG129" i="3" s="1"/>
  <c r="AH129" i="3" s="1"/>
  <c r="U130" i="5" s="1"/>
  <c r="AI129" i="3"/>
  <c r="AJ129" i="3"/>
  <c r="F130" i="3"/>
  <c r="G130" i="3"/>
  <c r="J130" i="3"/>
  <c r="K130" i="3" s="1"/>
  <c r="L130" i="3"/>
  <c r="P130" i="3"/>
  <c r="R130" i="3" s="1"/>
  <c r="S130" i="3" s="1"/>
  <c r="U130" i="3"/>
  <c r="W130" i="3" s="1"/>
  <c r="X130" i="3"/>
  <c r="AC130" i="3"/>
  <c r="AD130" i="3"/>
  <c r="AF130" i="3"/>
  <c r="AG130" i="3" s="1"/>
  <c r="AH130" i="3" s="1"/>
  <c r="U131" i="5" s="1"/>
  <c r="AI130" i="3"/>
  <c r="AJ130" i="3"/>
  <c r="E131" i="3"/>
  <c r="F131" i="3"/>
  <c r="G131" i="3"/>
  <c r="J131" i="3"/>
  <c r="K131" i="3" s="1"/>
  <c r="L131" i="3"/>
  <c r="P131" i="3"/>
  <c r="R131" i="3" s="1"/>
  <c r="S131" i="3" s="1"/>
  <c r="U131" i="3"/>
  <c r="W131" i="3" s="1"/>
  <c r="X131" i="3"/>
  <c r="AC131" i="3"/>
  <c r="AD131" i="3"/>
  <c r="AF131" i="3"/>
  <c r="AG131" i="3" s="1"/>
  <c r="AH131" i="3" s="1"/>
  <c r="U132" i="5" s="1"/>
  <c r="AI131" i="3"/>
  <c r="AJ131" i="3"/>
  <c r="E132" i="3"/>
  <c r="F132" i="3"/>
  <c r="G132" i="3"/>
  <c r="J132" i="3"/>
  <c r="K132" i="3" s="1"/>
  <c r="L132" i="3"/>
  <c r="P132" i="3"/>
  <c r="Q132" i="3" s="1"/>
  <c r="U132" i="3"/>
  <c r="W132" i="3" s="1"/>
  <c r="X132" i="3"/>
  <c r="AC132" i="3"/>
  <c r="AD132" i="3"/>
  <c r="AF132" i="3"/>
  <c r="AG132" i="3" s="1"/>
  <c r="AH132" i="3" s="1"/>
  <c r="U133" i="5" s="1"/>
  <c r="AI132" i="3"/>
  <c r="AJ132" i="3"/>
  <c r="E133" i="3"/>
  <c r="N134" i="5" s="1"/>
  <c r="F133" i="3"/>
  <c r="G133" i="3"/>
  <c r="J133" i="3"/>
  <c r="K133" i="3" s="1"/>
  <c r="L133" i="3"/>
  <c r="P133" i="3"/>
  <c r="Q133" i="3" s="1"/>
  <c r="U133" i="3"/>
  <c r="W133" i="3" s="1"/>
  <c r="X133" i="3"/>
  <c r="AC133" i="3"/>
  <c r="AD133" i="3"/>
  <c r="AF133" i="3"/>
  <c r="AG133" i="3" s="1"/>
  <c r="AH133" i="3" s="1"/>
  <c r="U134" i="5" s="1"/>
  <c r="AI133" i="3"/>
  <c r="AJ133" i="3"/>
  <c r="F134" i="3"/>
  <c r="G134" i="3"/>
  <c r="J134" i="3"/>
  <c r="K134" i="3" s="1"/>
  <c r="L134" i="3"/>
  <c r="P134" i="3"/>
  <c r="Q134" i="3" s="1"/>
  <c r="U134" i="3"/>
  <c r="W134" i="3" s="1"/>
  <c r="X134" i="3"/>
  <c r="AC134" i="3"/>
  <c r="AD134" i="3"/>
  <c r="AF134" i="3"/>
  <c r="AG134" i="3" s="1"/>
  <c r="AH134" i="3" s="1"/>
  <c r="AI134" i="3"/>
  <c r="AJ134" i="3"/>
  <c r="F135" i="3"/>
  <c r="G135" i="3"/>
  <c r="J135" i="3"/>
  <c r="K135" i="3" s="1"/>
  <c r="L135" i="3"/>
  <c r="P135" i="3"/>
  <c r="Q135" i="3" s="1"/>
  <c r="U135" i="3"/>
  <c r="W135" i="3" s="1"/>
  <c r="X135" i="3"/>
  <c r="AC135" i="3"/>
  <c r="AD135" i="3"/>
  <c r="AF135" i="3"/>
  <c r="AG135" i="3" s="1"/>
  <c r="AH135" i="3" s="1"/>
  <c r="AI135" i="3"/>
  <c r="AJ135" i="3"/>
  <c r="F136" i="3"/>
  <c r="G136" i="3"/>
  <c r="J136" i="3"/>
  <c r="K136" i="3" s="1"/>
  <c r="L136" i="3"/>
  <c r="P136" i="3"/>
  <c r="Q136" i="3" s="1"/>
  <c r="U136" i="3"/>
  <c r="W136" i="3" s="1"/>
  <c r="X136" i="3"/>
  <c r="AC136" i="3"/>
  <c r="AD136" i="3"/>
  <c r="AF136" i="3"/>
  <c r="AG136" i="3" s="1"/>
  <c r="AH136" i="3" s="1"/>
  <c r="U137" i="5" s="1"/>
  <c r="AI136" i="3"/>
  <c r="AJ136" i="3"/>
  <c r="F137" i="3"/>
  <c r="G137" i="3"/>
  <c r="J137" i="3"/>
  <c r="K137" i="3" s="1"/>
  <c r="L137" i="3"/>
  <c r="P137" i="3"/>
  <c r="Q137" i="3" s="1"/>
  <c r="U137" i="3"/>
  <c r="W137" i="3" s="1"/>
  <c r="X137" i="3"/>
  <c r="AC137" i="3"/>
  <c r="AD137" i="3"/>
  <c r="AF137" i="3"/>
  <c r="AG137" i="3" s="1"/>
  <c r="AH137" i="3" s="1"/>
  <c r="U138" i="5" s="1"/>
  <c r="AI137" i="3"/>
  <c r="AJ137" i="3"/>
  <c r="F138" i="3"/>
  <c r="G138" i="3"/>
  <c r="J138" i="3"/>
  <c r="K138" i="3" s="1"/>
  <c r="L138" i="3"/>
  <c r="P138" i="3"/>
  <c r="R138" i="3" s="1"/>
  <c r="S138" i="3" s="1"/>
  <c r="U138" i="3"/>
  <c r="W138" i="3" s="1"/>
  <c r="X138" i="3"/>
  <c r="AC138" i="3"/>
  <c r="AD138" i="3"/>
  <c r="AF138" i="3"/>
  <c r="AG138" i="3" s="1"/>
  <c r="AH138" i="3" s="1"/>
  <c r="U139" i="5" s="1"/>
  <c r="AI138" i="3"/>
  <c r="AJ138" i="3"/>
  <c r="E139" i="3"/>
  <c r="N140" i="5" s="1"/>
  <c r="F139" i="3"/>
  <c r="G139" i="3"/>
  <c r="J139" i="3"/>
  <c r="K139" i="3" s="1"/>
  <c r="L139" i="3"/>
  <c r="P139" i="3"/>
  <c r="Q139" i="3" s="1"/>
  <c r="U139" i="3"/>
  <c r="W139" i="3" s="1"/>
  <c r="X139" i="3"/>
  <c r="AC139" i="3"/>
  <c r="AD139" i="3"/>
  <c r="AF139" i="3"/>
  <c r="AG139" i="3" s="1"/>
  <c r="AH139" i="3" s="1"/>
  <c r="U140" i="5" s="1"/>
  <c r="AI139" i="3"/>
  <c r="AJ139" i="3"/>
  <c r="E140" i="3"/>
  <c r="F140" i="3"/>
  <c r="G140" i="3"/>
  <c r="J140" i="3"/>
  <c r="K140" i="3" s="1"/>
  <c r="L140" i="3"/>
  <c r="P140" i="3"/>
  <c r="Q140" i="3" s="1"/>
  <c r="U140" i="3"/>
  <c r="W140" i="3" s="1"/>
  <c r="X140" i="3"/>
  <c r="AC140" i="3"/>
  <c r="AD140" i="3"/>
  <c r="AF140" i="3"/>
  <c r="AG140" i="3" s="1"/>
  <c r="AH140" i="3" s="1"/>
  <c r="U141" i="5" s="1"/>
  <c r="AI140" i="3"/>
  <c r="AJ140" i="3"/>
  <c r="F141" i="3"/>
  <c r="G141" i="3"/>
  <c r="J141" i="3"/>
  <c r="K141" i="3" s="1"/>
  <c r="L141" i="3"/>
  <c r="P141" i="3"/>
  <c r="R141" i="3" s="1"/>
  <c r="S141" i="3" s="1"/>
  <c r="U141" i="3"/>
  <c r="W141" i="3" s="1"/>
  <c r="X141" i="3"/>
  <c r="AC141" i="3"/>
  <c r="AD141" i="3"/>
  <c r="AF141" i="3"/>
  <c r="AG141" i="3" s="1"/>
  <c r="AH141" i="3" s="1"/>
  <c r="U142" i="5" s="1"/>
  <c r="AI141" i="3"/>
  <c r="AJ141" i="3"/>
  <c r="F142" i="3"/>
  <c r="G142" i="3"/>
  <c r="J142" i="3"/>
  <c r="K142" i="3" s="1"/>
  <c r="L142" i="3"/>
  <c r="P142" i="3"/>
  <c r="Q142" i="3" s="1"/>
  <c r="U142" i="3"/>
  <c r="W142" i="3" s="1"/>
  <c r="X142" i="3"/>
  <c r="AC142" i="3"/>
  <c r="AD142" i="3"/>
  <c r="AF142" i="3"/>
  <c r="AG142" i="3" s="1"/>
  <c r="AH142" i="3" s="1"/>
  <c r="AI142" i="3"/>
  <c r="AJ142" i="3"/>
  <c r="F143" i="3"/>
  <c r="G143" i="3"/>
  <c r="J143" i="3"/>
  <c r="K143" i="3" s="1"/>
  <c r="L143" i="3"/>
  <c r="P143" i="3"/>
  <c r="Q143" i="3" s="1"/>
  <c r="U143" i="3"/>
  <c r="W143" i="3" s="1"/>
  <c r="X143" i="3"/>
  <c r="AC143" i="3"/>
  <c r="AD143" i="3"/>
  <c r="AF143" i="3"/>
  <c r="AG143" i="3" s="1"/>
  <c r="AH143" i="3" s="1"/>
  <c r="AI143" i="3"/>
  <c r="AJ143" i="3"/>
  <c r="F144" i="3"/>
  <c r="G144" i="3"/>
  <c r="J144" i="3"/>
  <c r="K144" i="3" s="1"/>
  <c r="L144" i="3"/>
  <c r="P144" i="3"/>
  <c r="Q144" i="3" s="1"/>
  <c r="U144" i="3"/>
  <c r="W144" i="3" s="1"/>
  <c r="X144" i="3"/>
  <c r="AC144" i="3"/>
  <c r="AD144" i="3"/>
  <c r="AF144" i="3"/>
  <c r="AG144" i="3" s="1"/>
  <c r="AH144" i="3" s="1"/>
  <c r="AI144" i="3"/>
  <c r="AJ144" i="3"/>
  <c r="E145" i="3"/>
  <c r="N146" i="5" s="1"/>
  <c r="F145" i="3"/>
  <c r="G145" i="3"/>
  <c r="J145" i="3"/>
  <c r="K145" i="3" s="1"/>
  <c r="L145" i="3"/>
  <c r="P145" i="3"/>
  <c r="U145" i="3"/>
  <c r="W145" i="3" s="1"/>
  <c r="X145" i="3"/>
  <c r="AC145" i="3"/>
  <c r="AD145" i="3"/>
  <c r="AF145" i="3"/>
  <c r="AG145" i="3" s="1"/>
  <c r="AH145" i="3" s="1"/>
  <c r="AI145" i="3"/>
  <c r="AJ145" i="3"/>
  <c r="E146" i="3"/>
  <c r="F146" i="3"/>
  <c r="G146" i="3"/>
  <c r="J146" i="3"/>
  <c r="K146" i="3" s="1"/>
  <c r="L146" i="3"/>
  <c r="P146" i="3"/>
  <c r="Q146" i="3" s="1"/>
  <c r="U146" i="3"/>
  <c r="W146" i="3" s="1"/>
  <c r="X146" i="3"/>
  <c r="AC146" i="3"/>
  <c r="AD146" i="3"/>
  <c r="AF146" i="3"/>
  <c r="AG146" i="3" s="1"/>
  <c r="AH146" i="3" s="1"/>
  <c r="AI146" i="3"/>
  <c r="AJ146" i="3"/>
  <c r="F147" i="3"/>
  <c r="G147" i="3"/>
  <c r="J147" i="3"/>
  <c r="K147" i="3" s="1"/>
  <c r="L147" i="3"/>
  <c r="P147" i="3"/>
  <c r="R147" i="3" s="1"/>
  <c r="S147" i="3" s="1"/>
  <c r="U147" i="3"/>
  <c r="W147" i="3" s="1"/>
  <c r="X147" i="3"/>
  <c r="AC147" i="3"/>
  <c r="AD147" i="3"/>
  <c r="AF147" i="3"/>
  <c r="AG147" i="3" s="1"/>
  <c r="AH147" i="3" s="1"/>
  <c r="AI147" i="3"/>
  <c r="AJ147" i="3"/>
  <c r="E148" i="3"/>
  <c r="N149" i="5" s="1"/>
  <c r="F148" i="3"/>
  <c r="G148" i="3"/>
  <c r="J148" i="3"/>
  <c r="K148" i="3" s="1"/>
  <c r="L148" i="3"/>
  <c r="P148" i="3"/>
  <c r="Q148" i="3" s="1"/>
  <c r="U148" i="3"/>
  <c r="W148" i="3" s="1"/>
  <c r="X148" i="3"/>
  <c r="AC148" i="3"/>
  <c r="AD148" i="3"/>
  <c r="AF148" i="3"/>
  <c r="AG148" i="3" s="1"/>
  <c r="AH148" i="3" s="1"/>
  <c r="AI148" i="3"/>
  <c r="AJ148" i="3"/>
  <c r="F149" i="3"/>
  <c r="G149" i="3"/>
  <c r="J149" i="3"/>
  <c r="K149" i="3" s="1"/>
  <c r="L149" i="3"/>
  <c r="P149" i="3"/>
  <c r="Q149" i="3" s="1"/>
  <c r="U149" i="3"/>
  <c r="W149" i="3" s="1"/>
  <c r="X149" i="3"/>
  <c r="AC149" i="3"/>
  <c r="AD149" i="3"/>
  <c r="AF149" i="3"/>
  <c r="AG149" i="3" s="1"/>
  <c r="AH149" i="3" s="1"/>
  <c r="AI149" i="3"/>
  <c r="AJ149" i="3"/>
  <c r="F150" i="3"/>
  <c r="G150" i="3"/>
  <c r="J150" i="3"/>
  <c r="K150" i="3" s="1"/>
  <c r="L150" i="3"/>
  <c r="P150" i="3"/>
  <c r="Q150" i="3" s="1"/>
  <c r="U150" i="3"/>
  <c r="W150" i="3" s="1"/>
  <c r="X150" i="3"/>
  <c r="AC150" i="3"/>
  <c r="AD150" i="3"/>
  <c r="AF150" i="3"/>
  <c r="AG150" i="3" s="1"/>
  <c r="AH150" i="3" s="1"/>
  <c r="AI150" i="3"/>
  <c r="AJ150" i="3"/>
  <c r="F151" i="3"/>
  <c r="G151" i="3"/>
  <c r="J151" i="3"/>
  <c r="K151" i="3" s="1"/>
  <c r="L151" i="3"/>
  <c r="P151" i="3"/>
  <c r="Q151" i="3" s="1"/>
  <c r="U151" i="3"/>
  <c r="W151" i="3" s="1"/>
  <c r="X151" i="3"/>
  <c r="AC151" i="3"/>
  <c r="AD151" i="3"/>
  <c r="AF151" i="3"/>
  <c r="AG151" i="3" s="1"/>
  <c r="AH151" i="3" s="1"/>
  <c r="AI151" i="3"/>
  <c r="AJ151" i="3"/>
  <c r="F152" i="3"/>
  <c r="G152" i="3"/>
  <c r="J152" i="3"/>
  <c r="K152" i="3" s="1"/>
  <c r="L152" i="3"/>
  <c r="P152" i="3"/>
  <c r="Q152" i="3" s="1"/>
  <c r="U152" i="3"/>
  <c r="W152" i="3" s="1"/>
  <c r="X152" i="3"/>
  <c r="AC152" i="3"/>
  <c r="AD152" i="3"/>
  <c r="AF152" i="3"/>
  <c r="AG152" i="3" s="1"/>
  <c r="AH152" i="3" s="1"/>
  <c r="AI152" i="3"/>
  <c r="AJ152" i="3"/>
  <c r="F153" i="3"/>
  <c r="G153" i="3"/>
  <c r="J153" i="3"/>
  <c r="K153" i="3" s="1"/>
  <c r="L153" i="3"/>
  <c r="P153" i="3"/>
  <c r="Q153" i="3" s="1"/>
  <c r="U153" i="3"/>
  <c r="W153" i="3" s="1"/>
  <c r="X153" i="3"/>
  <c r="AC153" i="3"/>
  <c r="AD153" i="3"/>
  <c r="AF153" i="3"/>
  <c r="AG153" i="3" s="1"/>
  <c r="AH153" i="3" s="1"/>
  <c r="AI153" i="3"/>
  <c r="AJ153" i="3"/>
  <c r="E154" i="3"/>
  <c r="F154" i="3"/>
  <c r="G154" i="3"/>
  <c r="J154" i="3"/>
  <c r="K154" i="3" s="1"/>
  <c r="L154" i="3"/>
  <c r="P154" i="3"/>
  <c r="Q154" i="3" s="1"/>
  <c r="U154" i="3"/>
  <c r="W154" i="3" s="1"/>
  <c r="X154" i="3"/>
  <c r="AC154" i="3"/>
  <c r="AD154" i="3"/>
  <c r="AF154" i="3"/>
  <c r="AG154" i="3" s="1"/>
  <c r="AH154" i="3" s="1"/>
  <c r="U155" i="5" s="1"/>
  <c r="AI154" i="3"/>
  <c r="AJ154" i="3"/>
  <c r="F155" i="3"/>
  <c r="G155" i="3"/>
  <c r="J155" i="3"/>
  <c r="K155" i="3" s="1"/>
  <c r="L155" i="3"/>
  <c r="P155" i="3"/>
  <c r="R155" i="3" s="1"/>
  <c r="S155" i="3" s="1"/>
  <c r="U155" i="3"/>
  <c r="W155" i="3" s="1"/>
  <c r="X155" i="3"/>
  <c r="AC155" i="3"/>
  <c r="AD155" i="3"/>
  <c r="AF155" i="3"/>
  <c r="AG155" i="3" s="1"/>
  <c r="AH155" i="3" s="1"/>
  <c r="AI155" i="3"/>
  <c r="AJ155" i="3"/>
  <c r="F156" i="3"/>
  <c r="G156" i="3"/>
  <c r="J156" i="3"/>
  <c r="K156" i="3" s="1"/>
  <c r="L156" i="3"/>
  <c r="P156" i="3"/>
  <c r="Q156" i="3" s="1"/>
  <c r="U156" i="3"/>
  <c r="W156" i="3" s="1"/>
  <c r="X156" i="3"/>
  <c r="AC156" i="3"/>
  <c r="AD156" i="3"/>
  <c r="AF156" i="3"/>
  <c r="AG156" i="3" s="1"/>
  <c r="AH156" i="3" s="1"/>
  <c r="U157" i="5" s="1"/>
  <c r="AI156" i="3"/>
  <c r="AJ156" i="3"/>
  <c r="F157" i="3"/>
  <c r="G157" i="3"/>
  <c r="J157" i="3"/>
  <c r="K157" i="3" s="1"/>
  <c r="L157" i="3"/>
  <c r="P157" i="3"/>
  <c r="Q157" i="3" s="1"/>
  <c r="U157" i="3"/>
  <c r="W157" i="3" s="1"/>
  <c r="X157" i="3"/>
  <c r="AC157" i="3"/>
  <c r="AD157" i="3"/>
  <c r="AF157" i="3"/>
  <c r="AG157" i="3" s="1"/>
  <c r="AH157" i="3" s="1"/>
  <c r="AI157" i="3"/>
  <c r="AJ157" i="3"/>
  <c r="F158" i="3"/>
  <c r="G158" i="3"/>
  <c r="J158" i="3"/>
  <c r="K158" i="3" s="1"/>
  <c r="L158" i="3"/>
  <c r="P158" i="3"/>
  <c r="R158" i="3" s="1"/>
  <c r="S158" i="3" s="1"/>
  <c r="U158" i="3"/>
  <c r="W158" i="3" s="1"/>
  <c r="X158" i="3"/>
  <c r="AC158" i="3"/>
  <c r="AD158" i="3"/>
  <c r="AF158" i="3"/>
  <c r="AG158" i="3" s="1"/>
  <c r="AH158" i="3" s="1"/>
  <c r="U159" i="5" s="1"/>
  <c r="AI158" i="3"/>
  <c r="AJ158" i="3"/>
  <c r="F159" i="3"/>
  <c r="G159" i="3"/>
  <c r="J159" i="3"/>
  <c r="K159" i="3" s="1"/>
  <c r="L159" i="3"/>
  <c r="P159" i="3"/>
  <c r="Q159" i="3" s="1"/>
  <c r="U159" i="3"/>
  <c r="W159" i="3" s="1"/>
  <c r="X159" i="3"/>
  <c r="AC159" i="3"/>
  <c r="AD159" i="3"/>
  <c r="AF159" i="3"/>
  <c r="AG159" i="3" s="1"/>
  <c r="AH159" i="3" s="1"/>
  <c r="U160" i="5" s="1"/>
  <c r="AI159" i="3"/>
  <c r="AJ159" i="3"/>
  <c r="E160" i="3"/>
  <c r="N161" i="5" s="1"/>
  <c r="F160" i="3"/>
  <c r="G160" i="3"/>
  <c r="J160" i="3"/>
  <c r="K160" i="3" s="1"/>
  <c r="L160" i="3"/>
  <c r="P160" i="3"/>
  <c r="U160" i="3"/>
  <c r="W160" i="3" s="1"/>
  <c r="X160" i="3"/>
  <c r="AC160" i="3"/>
  <c r="AD160" i="3"/>
  <c r="AF160" i="3"/>
  <c r="AG160" i="3" s="1"/>
  <c r="AH160" i="3" s="1"/>
  <c r="AI160" i="3"/>
  <c r="AJ160" i="3"/>
  <c r="E161" i="3"/>
  <c r="N162" i="5" s="1"/>
  <c r="F161" i="3"/>
  <c r="G161" i="3"/>
  <c r="J161" i="3"/>
  <c r="K161" i="3" s="1"/>
  <c r="L161" i="3"/>
  <c r="P161" i="3"/>
  <c r="R161" i="3" s="1"/>
  <c r="S161" i="3" s="1"/>
  <c r="U161" i="3"/>
  <c r="W161" i="3" s="1"/>
  <c r="X161" i="3"/>
  <c r="AC161" i="3"/>
  <c r="AD161" i="3"/>
  <c r="AF161" i="3"/>
  <c r="AG161" i="3" s="1"/>
  <c r="AH161" i="3" s="1"/>
  <c r="AI161" i="3"/>
  <c r="AJ161" i="3"/>
  <c r="F162" i="3"/>
  <c r="G162" i="3"/>
  <c r="J162" i="3"/>
  <c r="K162" i="3" s="1"/>
  <c r="L162" i="3"/>
  <c r="P162" i="3"/>
  <c r="Q162" i="3" s="1"/>
  <c r="U162" i="3"/>
  <c r="W162" i="3" s="1"/>
  <c r="X162" i="3"/>
  <c r="AC162" i="3"/>
  <c r="AD162" i="3"/>
  <c r="AF162" i="3"/>
  <c r="AG162" i="3" s="1"/>
  <c r="AH162" i="3" s="1"/>
  <c r="U163" i="5" s="1"/>
  <c r="AI162" i="3"/>
  <c r="AJ162" i="3"/>
  <c r="F163" i="3"/>
  <c r="G163" i="3"/>
  <c r="J163" i="3"/>
  <c r="K163" i="3" s="1"/>
  <c r="L163" i="3"/>
  <c r="P163" i="3"/>
  <c r="R163" i="3" s="1"/>
  <c r="S163" i="3" s="1"/>
  <c r="U163" i="3"/>
  <c r="W163" i="3" s="1"/>
  <c r="X163" i="3"/>
  <c r="AC163" i="3"/>
  <c r="AD163" i="3"/>
  <c r="AF163" i="3"/>
  <c r="AG163" i="3" s="1"/>
  <c r="AH163" i="3" s="1"/>
  <c r="AI163" i="3"/>
  <c r="AJ163" i="3"/>
  <c r="F164" i="3"/>
  <c r="G164" i="3"/>
  <c r="J164" i="3"/>
  <c r="K164" i="3" s="1"/>
  <c r="L164" i="3"/>
  <c r="P164" i="3"/>
  <c r="R164" i="3" s="1"/>
  <c r="S164" i="3" s="1"/>
  <c r="U164" i="3"/>
  <c r="W164" i="3" s="1"/>
  <c r="X164" i="3"/>
  <c r="AC164" i="3"/>
  <c r="AD164" i="3"/>
  <c r="AF164" i="3"/>
  <c r="AG164" i="3" s="1"/>
  <c r="AH164" i="3" s="1"/>
  <c r="AI164" i="3"/>
  <c r="AJ164" i="3"/>
  <c r="F165" i="3"/>
  <c r="G165" i="3"/>
  <c r="J165" i="3"/>
  <c r="K165" i="3" s="1"/>
  <c r="L165" i="3"/>
  <c r="P165" i="3"/>
  <c r="Q165" i="3" s="1"/>
  <c r="U165" i="3"/>
  <c r="W165" i="3" s="1"/>
  <c r="X165" i="3"/>
  <c r="AC165" i="3"/>
  <c r="AD165" i="3"/>
  <c r="AF165" i="3"/>
  <c r="AG165" i="3" s="1"/>
  <c r="AH165" i="3" s="1"/>
  <c r="U166" i="5" s="1"/>
  <c r="AI165" i="3"/>
  <c r="AJ165" i="3"/>
  <c r="F166" i="3"/>
  <c r="G166" i="3"/>
  <c r="J166" i="3"/>
  <c r="K166" i="3" s="1"/>
  <c r="L166" i="3"/>
  <c r="P166" i="3"/>
  <c r="Q166" i="3" s="1"/>
  <c r="U166" i="3"/>
  <c r="W166" i="3" s="1"/>
  <c r="X166" i="3"/>
  <c r="AC166" i="3"/>
  <c r="AD166" i="3"/>
  <c r="AF166" i="3"/>
  <c r="AG166" i="3" s="1"/>
  <c r="AH166" i="3" s="1"/>
  <c r="AI166" i="3"/>
  <c r="AJ166" i="3"/>
  <c r="F167" i="3"/>
  <c r="G167" i="3"/>
  <c r="J167" i="3"/>
  <c r="K167" i="3" s="1"/>
  <c r="L167" i="3"/>
  <c r="P167" i="3"/>
  <c r="R167" i="3" s="1"/>
  <c r="S167" i="3" s="1"/>
  <c r="U167" i="3"/>
  <c r="W167" i="3" s="1"/>
  <c r="X167" i="3"/>
  <c r="AC167" i="3"/>
  <c r="AD167" i="3"/>
  <c r="AF167" i="3"/>
  <c r="AG167" i="3" s="1"/>
  <c r="AH167" i="3" s="1"/>
  <c r="U168" i="5" s="1"/>
  <c r="AI167" i="3"/>
  <c r="AJ167" i="3"/>
  <c r="F168" i="3"/>
  <c r="G168" i="3"/>
  <c r="J168" i="3"/>
  <c r="K168" i="3" s="1"/>
  <c r="L168" i="3"/>
  <c r="P168" i="3"/>
  <c r="U168" i="3"/>
  <c r="W168" i="3" s="1"/>
  <c r="X168" i="3"/>
  <c r="AC168" i="3"/>
  <c r="AD168" i="3"/>
  <c r="AF168" i="3"/>
  <c r="AG168" i="3" s="1"/>
  <c r="AH168" i="3" s="1"/>
  <c r="U169" i="5" s="1"/>
  <c r="AI168" i="3"/>
  <c r="AJ168" i="3"/>
  <c r="E169" i="3"/>
  <c r="N170" i="5" s="1"/>
  <c r="F169" i="3"/>
  <c r="G169" i="3"/>
  <c r="J169" i="3"/>
  <c r="K169" i="3" s="1"/>
  <c r="L169" i="3"/>
  <c r="P169" i="3"/>
  <c r="Q169" i="3" s="1"/>
  <c r="U169" i="3"/>
  <c r="W169" i="3" s="1"/>
  <c r="X169" i="3"/>
  <c r="AC169" i="3"/>
  <c r="AD169" i="3"/>
  <c r="AF169" i="3"/>
  <c r="AG169" i="3" s="1"/>
  <c r="AH169" i="3" s="1"/>
  <c r="AI169" i="3"/>
  <c r="AJ169" i="3"/>
  <c r="E170" i="3"/>
  <c r="N171" i="5" s="1"/>
  <c r="F170" i="3"/>
  <c r="G170" i="3"/>
  <c r="J170" i="3"/>
  <c r="K170" i="3" s="1"/>
  <c r="L170" i="3"/>
  <c r="P170" i="3"/>
  <c r="Q170" i="3" s="1"/>
  <c r="U170" i="3"/>
  <c r="W170" i="3" s="1"/>
  <c r="X170" i="3"/>
  <c r="AC170" i="3"/>
  <c r="AD170" i="3"/>
  <c r="AF170" i="3"/>
  <c r="AG170" i="3" s="1"/>
  <c r="AH170" i="3" s="1"/>
  <c r="U171" i="5" s="1"/>
  <c r="AI170" i="3"/>
  <c r="AJ170" i="3"/>
  <c r="F171" i="3"/>
  <c r="G171" i="3"/>
  <c r="J171" i="3"/>
  <c r="K171" i="3" s="1"/>
  <c r="L171" i="3"/>
  <c r="P171" i="3"/>
  <c r="R171" i="3" s="1"/>
  <c r="S171" i="3" s="1"/>
  <c r="U171" i="3"/>
  <c r="W171" i="3" s="1"/>
  <c r="X171" i="3"/>
  <c r="AC171" i="3"/>
  <c r="AD171" i="3"/>
  <c r="AF171" i="3"/>
  <c r="AG171" i="3" s="1"/>
  <c r="AH171" i="3" s="1"/>
  <c r="AI171" i="3"/>
  <c r="AJ171" i="3"/>
  <c r="F172" i="3"/>
  <c r="G172" i="3"/>
  <c r="J172" i="3"/>
  <c r="K172" i="3" s="1"/>
  <c r="L172" i="3"/>
  <c r="P172" i="3"/>
  <c r="R172" i="3" s="1"/>
  <c r="S172" i="3" s="1"/>
  <c r="U172" i="3"/>
  <c r="W172" i="3" s="1"/>
  <c r="X172" i="3"/>
  <c r="AC172" i="3"/>
  <c r="AD172" i="3"/>
  <c r="AF172" i="3"/>
  <c r="AG172" i="3" s="1"/>
  <c r="AH172" i="3" s="1"/>
  <c r="AI172" i="3"/>
  <c r="AJ172" i="3"/>
  <c r="F173" i="3"/>
  <c r="G173" i="3"/>
  <c r="J173" i="3"/>
  <c r="K173" i="3" s="1"/>
  <c r="L173" i="3"/>
  <c r="P173" i="3"/>
  <c r="R173" i="3" s="1"/>
  <c r="S173" i="3" s="1"/>
  <c r="U173" i="3"/>
  <c r="W173" i="3" s="1"/>
  <c r="X173" i="3"/>
  <c r="AC173" i="3"/>
  <c r="AD173" i="3"/>
  <c r="AF173" i="3"/>
  <c r="AG173" i="3" s="1"/>
  <c r="AH173" i="3" s="1"/>
  <c r="U174" i="5" s="1"/>
  <c r="AI173" i="3"/>
  <c r="AJ173" i="3"/>
  <c r="E174" i="3"/>
  <c r="F174" i="3"/>
  <c r="G174" i="3"/>
  <c r="J174" i="3"/>
  <c r="K174" i="3" s="1"/>
  <c r="L174" i="3"/>
  <c r="P174" i="3"/>
  <c r="Q174" i="3" s="1"/>
  <c r="U174" i="3"/>
  <c r="W174" i="3" s="1"/>
  <c r="X174" i="3"/>
  <c r="AC174" i="3"/>
  <c r="AD174" i="3"/>
  <c r="AF174" i="3"/>
  <c r="AG174" i="3" s="1"/>
  <c r="AH174" i="3" s="1"/>
  <c r="AI174" i="3"/>
  <c r="AJ174" i="3"/>
  <c r="F175" i="3"/>
  <c r="G175" i="3"/>
  <c r="J175" i="3"/>
  <c r="K175" i="3" s="1"/>
  <c r="L175" i="3"/>
  <c r="P175" i="3"/>
  <c r="Q175" i="3" s="1"/>
  <c r="U175" i="3"/>
  <c r="W175" i="3" s="1"/>
  <c r="X175" i="3"/>
  <c r="AC175" i="3"/>
  <c r="AD175" i="3"/>
  <c r="AF175" i="3"/>
  <c r="AG175" i="3" s="1"/>
  <c r="AH175" i="3" s="1"/>
  <c r="AI175" i="3"/>
  <c r="AJ175" i="3"/>
  <c r="E176" i="3"/>
  <c r="N177" i="5" s="1"/>
  <c r="F176" i="3"/>
  <c r="G176" i="3"/>
  <c r="J176" i="3"/>
  <c r="K176" i="3" s="1"/>
  <c r="L176" i="3"/>
  <c r="P176" i="3"/>
  <c r="U176" i="3"/>
  <c r="W176" i="3" s="1"/>
  <c r="X176" i="3"/>
  <c r="AC176" i="3"/>
  <c r="AD176" i="3"/>
  <c r="AF176" i="3"/>
  <c r="AG176" i="3" s="1"/>
  <c r="AH176" i="3" s="1"/>
  <c r="AI176" i="3"/>
  <c r="AJ176" i="3"/>
  <c r="F177" i="3"/>
  <c r="G177" i="3"/>
  <c r="J177" i="3"/>
  <c r="K177" i="3" s="1"/>
  <c r="L177" i="3"/>
  <c r="P177" i="3"/>
  <c r="R177" i="3" s="1"/>
  <c r="S177" i="3" s="1"/>
  <c r="U177" i="3"/>
  <c r="W177" i="3" s="1"/>
  <c r="X177" i="3"/>
  <c r="AC177" i="3"/>
  <c r="AD177" i="3"/>
  <c r="AF177" i="3"/>
  <c r="AG177" i="3" s="1"/>
  <c r="AH177" i="3" s="1"/>
  <c r="U178" i="5" s="1"/>
  <c r="AI177" i="3"/>
  <c r="AJ177" i="3"/>
  <c r="E178" i="3"/>
  <c r="N179" i="5" s="1"/>
  <c r="F178" i="3"/>
  <c r="G178" i="3"/>
  <c r="J178" i="3"/>
  <c r="K178" i="3" s="1"/>
  <c r="L178" i="3"/>
  <c r="P178" i="3"/>
  <c r="Q178" i="3" s="1"/>
  <c r="U178" i="3"/>
  <c r="W178" i="3" s="1"/>
  <c r="X178" i="3"/>
  <c r="AC178" i="3"/>
  <c r="AD178" i="3"/>
  <c r="AF178" i="3"/>
  <c r="AG178" i="3" s="1"/>
  <c r="AH178" i="3" s="1"/>
  <c r="U179" i="5" s="1"/>
  <c r="AI178" i="3"/>
  <c r="AJ178" i="3"/>
  <c r="E179" i="3"/>
  <c r="N180" i="5" s="1"/>
  <c r="F179" i="3"/>
  <c r="G179" i="3"/>
  <c r="J179" i="3"/>
  <c r="K179" i="3" s="1"/>
  <c r="L179" i="3"/>
  <c r="P179" i="3"/>
  <c r="Q179" i="3" s="1"/>
  <c r="U179" i="3"/>
  <c r="W179" i="3" s="1"/>
  <c r="X179" i="3"/>
  <c r="AC179" i="3"/>
  <c r="AD179" i="3"/>
  <c r="AF179" i="3"/>
  <c r="AG179" i="3" s="1"/>
  <c r="AH179" i="3" s="1"/>
  <c r="U180" i="5" s="1"/>
  <c r="AI179" i="3"/>
  <c r="AJ179" i="3"/>
  <c r="E180" i="3"/>
  <c r="N181" i="5" s="1"/>
  <c r="F180" i="3"/>
  <c r="G180" i="3"/>
  <c r="J180" i="3"/>
  <c r="K180" i="3" s="1"/>
  <c r="L180" i="3"/>
  <c r="P180" i="3"/>
  <c r="Q180" i="3" s="1"/>
  <c r="U180" i="3"/>
  <c r="W180" i="3" s="1"/>
  <c r="X180" i="3"/>
  <c r="AC180" i="3"/>
  <c r="AD180" i="3"/>
  <c r="AF180" i="3"/>
  <c r="AG180" i="3" s="1"/>
  <c r="AH180" i="3" s="1"/>
  <c r="U181" i="5" s="1"/>
  <c r="AI180" i="3"/>
  <c r="AJ180" i="3"/>
  <c r="E181" i="3"/>
  <c r="N182" i="5" s="1"/>
  <c r="F181" i="3"/>
  <c r="G181" i="3"/>
  <c r="J181" i="3"/>
  <c r="K181" i="3" s="1"/>
  <c r="L181" i="3"/>
  <c r="P181" i="3"/>
  <c r="R181" i="3" s="1"/>
  <c r="S181" i="3" s="1"/>
  <c r="U181" i="3"/>
  <c r="W181" i="3" s="1"/>
  <c r="X181" i="3"/>
  <c r="AC181" i="3"/>
  <c r="AD181" i="3"/>
  <c r="AF181" i="3"/>
  <c r="AG181" i="3" s="1"/>
  <c r="AH181" i="3" s="1"/>
  <c r="AI181" i="3"/>
  <c r="AJ181" i="3"/>
  <c r="E182" i="3"/>
  <c r="N183" i="5" s="1"/>
  <c r="F182" i="3"/>
  <c r="G182" i="3"/>
  <c r="J182" i="3"/>
  <c r="K182" i="3" s="1"/>
  <c r="L182" i="3"/>
  <c r="P182" i="3"/>
  <c r="Q182" i="3" s="1"/>
  <c r="U182" i="3"/>
  <c r="W182" i="3" s="1"/>
  <c r="X182" i="3"/>
  <c r="AC182" i="3"/>
  <c r="AD182" i="3"/>
  <c r="AF182" i="3"/>
  <c r="AG182" i="3" s="1"/>
  <c r="AH182" i="3" s="1"/>
  <c r="AI182" i="3"/>
  <c r="AJ182" i="3"/>
  <c r="F183" i="3"/>
  <c r="G183" i="3"/>
  <c r="J183" i="3"/>
  <c r="K183" i="3" s="1"/>
  <c r="L183" i="3"/>
  <c r="P183" i="3"/>
  <c r="U183" i="3"/>
  <c r="W183" i="3" s="1"/>
  <c r="X183" i="3"/>
  <c r="AC183" i="3"/>
  <c r="AD183" i="3"/>
  <c r="AF183" i="3"/>
  <c r="AG183" i="3" s="1"/>
  <c r="AH183" i="3" s="1"/>
  <c r="U184" i="5" s="1"/>
  <c r="AI183" i="3"/>
  <c r="AJ183" i="3"/>
  <c r="E184" i="3"/>
  <c r="N185" i="5" s="1"/>
  <c r="F184" i="3"/>
  <c r="G184" i="3"/>
  <c r="J184" i="3"/>
  <c r="K184" i="3" s="1"/>
  <c r="L184" i="3"/>
  <c r="P184" i="3"/>
  <c r="Q184" i="3" s="1"/>
  <c r="U184" i="3"/>
  <c r="W184" i="3" s="1"/>
  <c r="X184" i="3"/>
  <c r="AC184" i="3"/>
  <c r="AD184" i="3"/>
  <c r="AF184" i="3"/>
  <c r="AG184" i="3" s="1"/>
  <c r="AH184" i="3" s="1"/>
  <c r="U185" i="5" s="1"/>
  <c r="AI184" i="3"/>
  <c r="AJ184" i="3"/>
  <c r="F185" i="3"/>
  <c r="G185" i="3"/>
  <c r="J185" i="3"/>
  <c r="K185" i="3" s="1"/>
  <c r="L185" i="3"/>
  <c r="P185" i="3"/>
  <c r="R185" i="3" s="1"/>
  <c r="S185" i="3" s="1"/>
  <c r="U185" i="3"/>
  <c r="W185" i="3" s="1"/>
  <c r="X185" i="3"/>
  <c r="AC185" i="3"/>
  <c r="AD185" i="3"/>
  <c r="AF185" i="3"/>
  <c r="AG185" i="3" s="1"/>
  <c r="AH185" i="3" s="1"/>
  <c r="AI185" i="3"/>
  <c r="AJ185" i="3"/>
  <c r="F186" i="3"/>
  <c r="G186" i="3"/>
  <c r="J186" i="3"/>
  <c r="K186" i="3" s="1"/>
  <c r="L186" i="3"/>
  <c r="P186" i="3"/>
  <c r="Q186" i="3" s="1"/>
  <c r="U186" i="3"/>
  <c r="W186" i="3" s="1"/>
  <c r="X186" i="3"/>
  <c r="AC186" i="3"/>
  <c r="AD186" i="3"/>
  <c r="AF186" i="3"/>
  <c r="AG186" i="3" s="1"/>
  <c r="AH186" i="3" s="1"/>
  <c r="U187" i="5" s="1"/>
  <c r="AI186" i="3"/>
  <c r="AJ186" i="3"/>
  <c r="F187" i="3"/>
  <c r="G187" i="3"/>
  <c r="J187" i="3"/>
  <c r="K187" i="3" s="1"/>
  <c r="L187" i="3"/>
  <c r="P187" i="3"/>
  <c r="R187" i="3" s="1"/>
  <c r="S187" i="3" s="1"/>
  <c r="U187" i="3"/>
  <c r="W187" i="3" s="1"/>
  <c r="X187" i="3"/>
  <c r="AC187" i="3"/>
  <c r="AD187" i="3"/>
  <c r="AF187" i="3"/>
  <c r="AG187" i="3" s="1"/>
  <c r="AH187" i="3" s="1"/>
  <c r="U188" i="5" s="1"/>
  <c r="AI187" i="3"/>
  <c r="AJ187" i="3"/>
  <c r="F188" i="3"/>
  <c r="G188" i="3"/>
  <c r="J188" i="3"/>
  <c r="K188" i="3" s="1"/>
  <c r="L188" i="3"/>
  <c r="P188" i="3"/>
  <c r="Q188" i="3" s="1"/>
  <c r="U188" i="3"/>
  <c r="W188" i="3" s="1"/>
  <c r="X188" i="3"/>
  <c r="AC188" i="3"/>
  <c r="AD188" i="3"/>
  <c r="AF188" i="3"/>
  <c r="AG188" i="3" s="1"/>
  <c r="AH188" i="3" s="1"/>
  <c r="AI188" i="3"/>
  <c r="AJ188" i="3"/>
  <c r="F189" i="3"/>
  <c r="G189" i="3"/>
  <c r="J189" i="3"/>
  <c r="K189" i="3" s="1"/>
  <c r="L189" i="3"/>
  <c r="P189" i="3"/>
  <c r="Q189" i="3" s="1"/>
  <c r="U189" i="3"/>
  <c r="W189" i="3" s="1"/>
  <c r="X189" i="3"/>
  <c r="AC189" i="3"/>
  <c r="AD189" i="3"/>
  <c r="AF189" i="3"/>
  <c r="AG189" i="3" s="1"/>
  <c r="AH189" i="3" s="1"/>
  <c r="AI189" i="3"/>
  <c r="AJ189" i="3"/>
  <c r="F190" i="3"/>
  <c r="G190" i="3"/>
  <c r="J190" i="3"/>
  <c r="K190" i="3" s="1"/>
  <c r="L190" i="3"/>
  <c r="P190" i="3"/>
  <c r="Q190" i="3" s="1"/>
  <c r="U190" i="3"/>
  <c r="W190" i="3" s="1"/>
  <c r="X190" i="3"/>
  <c r="AC190" i="3"/>
  <c r="AD190" i="3"/>
  <c r="AF190" i="3"/>
  <c r="AG190" i="3" s="1"/>
  <c r="AH190" i="3" s="1"/>
  <c r="AI190" i="3"/>
  <c r="AJ190" i="3"/>
  <c r="E191" i="3"/>
  <c r="N192" i="5" s="1"/>
  <c r="F191" i="3"/>
  <c r="G191" i="3"/>
  <c r="J191" i="3"/>
  <c r="K191" i="3" s="1"/>
  <c r="L191" i="3"/>
  <c r="P191" i="3"/>
  <c r="R191" i="3" s="1"/>
  <c r="S191" i="3" s="1"/>
  <c r="U191" i="3"/>
  <c r="W191" i="3" s="1"/>
  <c r="X191" i="3"/>
  <c r="AC191" i="3"/>
  <c r="AD191" i="3"/>
  <c r="AF191" i="3"/>
  <c r="AG191" i="3" s="1"/>
  <c r="AH191" i="3" s="1"/>
  <c r="U192" i="5" s="1"/>
  <c r="AI191" i="3"/>
  <c r="AJ191" i="3"/>
  <c r="E192" i="3"/>
  <c r="N193" i="5" s="1"/>
  <c r="F192" i="3"/>
  <c r="G192" i="3"/>
  <c r="J192" i="3"/>
  <c r="K192" i="3" s="1"/>
  <c r="L192" i="3"/>
  <c r="P192" i="3"/>
  <c r="R192" i="3" s="1"/>
  <c r="S192" i="3" s="1"/>
  <c r="U192" i="3"/>
  <c r="W192" i="3" s="1"/>
  <c r="X192" i="3"/>
  <c r="AC192" i="3"/>
  <c r="AD192" i="3"/>
  <c r="AF192" i="3"/>
  <c r="AG192" i="3" s="1"/>
  <c r="AH192" i="3" s="1"/>
  <c r="U193" i="5" s="1"/>
  <c r="AI192" i="3"/>
  <c r="AJ192" i="3"/>
  <c r="F193" i="3"/>
  <c r="G193" i="3"/>
  <c r="J193" i="3"/>
  <c r="K193" i="3" s="1"/>
  <c r="L193" i="3"/>
  <c r="P193" i="3"/>
  <c r="R193" i="3" s="1"/>
  <c r="S193" i="3" s="1"/>
  <c r="U193" i="3"/>
  <c r="W193" i="3" s="1"/>
  <c r="X193" i="3"/>
  <c r="AC193" i="3"/>
  <c r="AD193" i="3"/>
  <c r="AF193" i="3"/>
  <c r="AG193" i="3" s="1"/>
  <c r="AH193" i="3" s="1"/>
  <c r="AI193" i="3"/>
  <c r="AJ193" i="3"/>
  <c r="C4" i="4"/>
  <c r="D4" i="4" s="1"/>
  <c r="Z5" i="5" s="1"/>
  <c r="E4" i="4"/>
  <c r="F4" i="4"/>
  <c r="I4" i="4"/>
  <c r="J4" i="4"/>
  <c r="K4" i="4"/>
  <c r="L4" i="4"/>
  <c r="N4" i="4"/>
  <c r="O4" i="4" s="1"/>
  <c r="P4" i="4"/>
  <c r="Q4" i="4"/>
  <c r="S4" i="4"/>
  <c r="X4" i="4"/>
  <c r="C5" i="4"/>
  <c r="D5" i="4" s="1"/>
  <c r="Z6" i="5" s="1"/>
  <c r="E5" i="4"/>
  <c r="F5" i="4"/>
  <c r="I5" i="4"/>
  <c r="J5" i="4"/>
  <c r="K5" i="4"/>
  <c r="L5" i="4"/>
  <c r="N5" i="4"/>
  <c r="O5" i="4" s="1"/>
  <c r="P5" i="4"/>
  <c r="Q5" i="4"/>
  <c r="S5" i="4"/>
  <c r="X5" i="4"/>
  <c r="C6" i="4"/>
  <c r="D6" i="4" s="1"/>
  <c r="Z7" i="5" s="1"/>
  <c r="E6" i="4"/>
  <c r="F6" i="4"/>
  <c r="I6" i="4"/>
  <c r="J6" i="4"/>
  <c r="K6" i="4"/>
  <c r="L6" i="4"/>
  <c r="N6" i="4"/>
  <c r="O6" i="4" s="1"/>
  <c r="P6" i="4"/>
  <c r="Q6" i="4"/>
  <c r="S6" i="4"/>
  <c r="X6" i="4"/>
  <c r="C7" i="4"/>
  <c r="D7" i="4" s="1"/>
  <c r="Z8" i="5" s="1"/>
  <c r="E7" i="4"/>
  <c r="F7" i="4"/>
  <c r="I7" i="4"/>
  <c r="J7" i="4"/>
  <c r="K7" i="4"/>
  <c r="L7" i="4"/>
  <c r="N7" i="4"/>
  <c r="O7" i="4" s="1"/>
  <c r="P7" i="4"/>
  <c r="Q7" i="4"/>
  <c r="S7" i="4"/>
  <c r="X7" i="4"/>
  <c r="C8" i="4"/>
  <c r="D8" i="4" s="1"/>
  <c r="Z9" i="5" s="1"/>
  <c r="E8" i="4"/>
  <c r="F8" i="4"/>
  <c r="I8" i="4"/>
  <c r="J8" i="4"/>
  <c r="K8" i="4"/>
  <c r="L8" i="4"/>
  <c r="N8" i="4"/>
  <c r="O8" i="4" s="1"/>
  <c r="P8" i="4"/>
  <c r="Q8" i="4"/>
  <c r="S8" i="4"/>
  <c r="X8" i="4"/>
  <c r="C9" i="4"/>
  <c r="D9" i="4" s="1"/>
  <c r="Z10" i="5" s="1"/>
  <c r="E9" i="4"/>
  <c r="F9" i="4"/>
  <c r="I9" i="4"/>
  <c r="J9" i="4"/>
  <c r="K9" i="4"/>
  <c r="L9" i="4"/>
  <c r="N9" i="4"/>
  <c r="O9" i="4" s="1"/>
  <c r="P9" i="4"/>
  <c r="Q9" i="4"/>
  <c r="S9" i="4"/>
  <c r="X9" i="4"/>
  <c r="C10" i="4"/>
  <c r="D10" i="4" s="1"/>
  <c r="Z11" i="5" s="1"/>
  <c r="E10" i="4"/>
  <c r="F10" i="4"/>
  <c r="I10" i="4"/>
  <c r="J10" i="4"/>
  <c r="K10" i="4"/>
  <c r="L10" i="4"/>
  <c r="N10" i="4"/>
  <c r="O10" i="4" s="1"/>
  <c r="P10" i="4"/>
  <c r="Q10" i="4"/>
  <c r="S10" i="4"/>
  <c r="X10" i="4"/>
  <c r="C11" i="4"/>
  <c r="D11" i="4" s="1"/>
  <c r="Z12" i="5" s="1"/>
  <c r="E11" i="4"/>
  <c r="F11" i="4"/>
  <c r="I11" i="4"/>
  <c r="J11" i="4"/>
  <c r="K11" i="4"/>
  <c r="L11" i="4"/>
  <c r="N11" i="4"/>
  <c r="O11" i="4" s="1"/>
  <c r="P11" i="4"/>
  <c r="Q11" i="4"/>
  <c r="S11" i="4"/>
  <c r="X11" i="4"/>
  <c r="C12" i="4"/>
  <c r="D12" i="4" s="1"/>
  <c r="Z13" i="5" s="1"/>
  <c r="E12" i="4"/>
  <c r="F12" i="4"/>
  <c r="I12" i="4"/>
  <c r="J12" i="4"/>
  <c r="K12" i="4"/>
  <c r="L12" i="4"/>
  <c r="N12" i="4"/>
  <c r="O12" i="4" s="1"/>
  <c r="P12" i="4"/>
  <c r="Q12" i="4"/>
  <c r="S12" i="4"/>
  <c r="X12" i="4"/>
  <c r="C13" i="4"/>
  <c r="D13" i="4" s="1"/>
  <c r="Z14" i="5" s="1"/>
  <c r="E13" i="4"/>
  <c r="F13" i="4"/>
  <c r="I13" i="4"/>
  <c r="J13" i="4"/>
  <c r="K13" i="4"/>
  <c r="L13" i="4"/>
  <c r="N13" i="4"/>
  <c r="O13" i="4" s="1"/>
  <c r="P13" i="4"/>
  <c r="Q13" i="4"/>
  <c r="S13" i="4"/>
  <c r="X13" i="4"/>
  <c r="C14" i="4"/>
  <c r="D14" i="4" s="1"/>
  <c r="Z15" i="5" s="1"/>
  <c r="E14" i="4"/>
  <c r="F14" i="4"/>
  <c r="I14" i="4"/>
  <c r="J14" i="4"/>
  <c r="K14" i="4"/>
  <c r="L14" i="4"/>
  <c r="N14" i="4"/>
  <c r="O14" i="4" s="1"/>
  <c r="P14" i="4"/>
  <c r="Q14" i="4"/>
  <c r="S14" i="4"/>
  <c r="X14" i="4"/>
  <c r="C15" i="4"/>
  <c r="D15" i="4" s="1"/>
  <c r="Z16" i="5" s="1"/>
  <c r="E15" i="4"/>
  <c r="F15" i="4"/>
  <c r="I15" i="4"/>
  <c r="J15" i="4"/>
  <c r="K15" i="4"/>
  <c r="L15" i="4"/>
  <c r="N15" i="4"/>
  <c r="O15" i="4" s="1"/>
  <c r="P15" i="4"/>
  <c r="Q15" i="4"/>
  <c r="S15" i="4"/>
  <c r="X15" i="4"/>
  <c r="C16" i="4"/>
  <c r="D16" i="4" s="1"/>
  <c r="Z17" i="5" s="1"/>
  <c r="E16" i="4"/>
  <c r="F16" i="4"/>
  <c r="I16" i="4"/>
  <c r="J16" i="4"/>
  <c r="K16" i="4"/>
  <c r="L16" i="4"/>
  <c r="N16" i="4"/>
  <c r="O16" i="4" s="1"/>
  <c r="P16" i="4"/>
  <c r="Q16" i="4"/>
  <c r="S16" i="4"/>
  <c r="X16" i="4"/>
  <c r="C17" i="4"/>
  <c r="D17" i="4" s="1"/>
  <c r="Z18" i="5" s="1"/>
  <c r="E17" i="4"/>
  <c r="F17" i="4"/>
  <c r="I17" i="4"/>
  <c r="J17" i="4"/>
  <c r="K17" i="4"/>
  <c r="L17" i="4"/>
  <c r="N17" i="4"/>
  <c r="O17" i="4" s="1"/>
  <c r="P17" i="4"/>
  <c r="Q17" i="4"/>
  <c r="S17" i="4"/>
  <c r="X17" i="4"/>
  <c r="C18" i="4"/>
  <c r="D18" i="4" s="1"/>
  <c r="Z19" i="5" s="1"/>
  <c r="E18" i="4"/>
  <c r="F18" i="4"/>
  <c r="I18" i="4"/>
  <c r="J18" i="4"/>
  <c r="K18" i="4"/>
  <c r="L18" i="4"/>
  <c r="N18" i="4"/>
  <c r="O18" i="4" s="1"/>
  <c r="P18" i="4"/>
  <c r="Q18" i="4"/>
  <c r="S18" i="4"/>
  <c r="X18" i="4"/>
  <c r="C19" i="4"/>
  <c r="D19" i="4" s="1"/>
  <c r="Z20" i="5" s="1"/>
  <c r="E19" i="4"/>
  <c r="F19" i="4"/>
  <c r="I19" i="4"/>
  <c r="J19" i="4"/>
  <c r="K19" i="4"/>
  <c r="L19" i="4"/>
  <c r="N19" i="4"/>
  <c r="O19" i="4" s="1"/>
  <c r="P19" i="4"/>
  <c r="Q19" i="4"/>
  <c r="S19" i="4"/>
  <c r="X19" i="4"/>
  <c r="C20" i="4"/>
  <c r="D20" i="4" s="1"/>
  <c r="Z21" i="5" s="1"/>
  <c r="E20" i="4"/>
  <c r="F20" i="4"/>
  <c r="I20" i="4"/>
  <c r="J20" i="4"/>
  <c r="K20" i="4"/>
  <c r="L20" i="4"/>
  <c r="N20" i="4"/>
  <c r="O20" i="4" s="1"/>
  <c r="P20" i="4"/>
  <c r="Q20" i="4"/>
  <c r="S20" i="4"/>
  <c r="X20" i="4"/>
  <c r="C21" i="4"/>
  <c r="D21" i="4" s="1"/>
  <c r="Z22" i="5" s="1"/>
  <c r="E21" i="4"/>
  <c r="F21" i="4"/>
  <c r="I21" i="4"/>
  <c r="J21" i="4"/>
  <c r="K21" i="4"/>
  <c r="L21" i="4"/>
  <c r="N21" i="4"/>
  <c r="O21" i="4" s="1"/>
  <c r="P21" i="4"/>
  <c r="Q21" i="4"/>
  <c r="S21" i="4"/>
  <c r="X21" i="4"/>
  <c r="C22" i="4"/>
  <c r="D22" i="4" s="1"/>
  <c r="Z23" i="5" s="1"/>
  <c r="E22" i="4"/>
  <c r="F22" i="4"/>
  <c r="I22" i="4"/>
  <c r="J22" i="4"/>
  <c r="K22" i="4"/>
  <c r="L22" i="4"/>
  <c r="N22" i="4"/>
  <c r="O22" i="4" s="1"/>
  <c r="P22" i="4"/>
  <c r="Q22" i="4"/>
  <c r="S22" i="4"/>
  <c r="X22" i="4"/>
  <c r="C23" i="4"/>
  <c r="D23" i="4" s="1"/>
  <c r="Z24" i="5" s="1"/>
  <c r="E23" i="4"/>
  <c r="F23" i="4"/>
  <c r="I23" i="4"/>
  <c r="J23" i="4"/>
  <c r="K23" i="4"/>
  <c r="L23" i="4"/>
  <c r="N23" i="4"/>
  <c r="O23" i="4" s="1"/>
  <c r="P23" i="4"/>
  <c r="Q23" i="4"/>
  <c r="S23" i="4"/>
  <c r="X23" i="4"/>
  <c r="C24" i="4"/>
  <c r="D24" i="4" s="1"/>
  <c r="Z25" i="5" s="1"/>
  <c r="E24" i="4"/>
  <c r="F24" i="4"/>
  <c r="I24" i="4"/>
  <c r="J24" i="4"/>
  <c r="K24" i="4"/>
  <c r="L24" i="4"/>
  <c r="N24" i="4"/>
  <c r="O24" i="4" s="1"/>
  <c r="P24" i="4"/>
  <c r="Q24" i="4"/>
  <c r="S24" i="4"/>
  <c r="X24" i="4"/>
  <c r="C25" i="4"/>
  <c r="D25" i="4" s="1"/>
  <c r="Z26" i="5" s="1"/>
  <c r="E25" i="4"/>
  <c r="F25" i="4"/>
  <c r="I25" i="4"/>
  <c r="J25" i="4"/>
  <c r="K25" i="4"/>
  <c r="L25" i="4"/>
  <c r="N25" i="4"/>
  <c r="O25" i="4" s="1"/>
  <c r="P25" i="4"/>
  <c r="Q25" i="4"/>
  <c r="S25" i="4"/>
  <c r="X25" i="4"/>
  <c r="C26" i="4"/>
  <c r="D26" i="4" s="1"/>
  <c r="Z27" i="5" s="1"/>
  <c r="E26" i="4"/>
  <c r="F26" i="4"/>
  <c r="I26" i="4"/>
  <c r="J26" i="4"/>
  <c r="K26" i="4"/>
  <c r="L26" i="4"/>
  <c r="N26" i="4"/>
  <c r="O26" i="4" s="1"/>
  <c r="P26" i="4"/>
  <c r="Q26" i="4"/>
  <c r="S26" i="4"/>
  <c r="X26" i="4"/>
  <c r="C27" i="4"/>
  <c r="D27" i="4" s="1"/>
  <c r="Z28" i="5" s="1"/>
  <c r="E27" i="4"/>
  <c r="F27" i="4"/>
  <c r="I27" i="4"/>
  <c r="J27" i="4"/>
  <c r="K27" i="4"/>
  <c r="L27" i="4"/>
  <c r="N27" i="4"/>
  <c r="O27" i="4" s="1"/>
  <c r="P27" i="4"/>
  <c r="Q27" i="4"/>
  <c r="S27" i="4"/>
  <c r="X27" i="4"/>
  <c r="C28" i="4"/>
  <c r="D28" i="4" s="1"/>
  <c r="Z29" i="5" s="1"/>
  <c r="E28" i="4"/>
  <c r="F28" i="4"/>
  <c r="I28" i="4"/>
  <c r="J28" i="4"/>
  <c r="K28" i="4"/>
  <c r="L28" i="4"/>
  <c r="N28" i="4"/>
  <c r="O28" i="4" s="1"/>
  <c r="P28" i="4"/>
  <c r="Q28" i="4"/>
  <c r="S28" i="4"/>
  <c r="X28" i="4"/>
  <c r="C29" i="4"/>
  <c r="D29" i="4" s="1"/>
  <c r="Z30" i="5" s="1"/>
  <c r="E29" i="4"/>
  <c r="F29" i="4"/>
  <c r="I29" i="4"/>
  <c r="J29" i="4"/>
  <c r="K29" i="4"/>
  <c r="L29" i="4"/>
  <c r="N29" i="4"/>
  <c r="O29" i="4" s="1"/>
  <c r="P29" i="4"/>
  <c r="Q29" i="4"/>
  <c r="S29" i="4"/>
  <c r="X29" i="4"/>
  <c r="C30" i="4"/>
  <c r="D30" i="4" s="1"/>
  <c r="Z31" i="5" s="1"/>
  <c r="E30" i="4"/>
  <c r="F30" i="4"/>
  <c r="I30" i="4"/>
  <c r="J30" i="4"/>
  <c r="K30" i="4"/>
  <c r="L30" i="4"/>
  <c r="N30" i="4"/>
  <c r="O30" i="4" s="1"/>
  <c r="P30" i="4"/>
  <c r="Q30" i="4"/>
  <c r="S30" i="4"/>
  <c r="X30" i="4"/>
  <c r="C31" i="4"/>
  <c r="D31" i="4" s="1"/>
  <c r="Z32" i="5" s="1"/>
  <c r="E31" i="4"/>
  <c r="F31" i="4"/>
  <c r="I31" i="4"/>
  <c r="J31" i="4"/>
  <c r="K31" i="4"/>
  <c r="L31" i="4"/>
  <c r="N31" i="4"/>
  <c r="O31" i="4" s="1"/>
  <c r="P31" i="4"/>
  <c r="Q31" i="4"/>
  <c r="S31" i="4"/>
  <c r="X31" i="4"/>
  <c r="C32" i="4"/>
  <c r="D32" i="4" s="1"/>
  <c r="Z33" i="5" s="1"/>
  <c r="E32" i="4"/>
  <c r="F32" i="4"/>
  <c r="I32" i="4"/>
  <c r="J32" i="4"/>
  <c r="K32" i="4"/>
  <c r="L32" i="4"/>
  <c r="N32" i="4"/>
  <c r="O32" i="4" s="1"/>
  <c r="P32" i="4"/>
  <c r="Q32" i="4"/>
  <c r="S32" i="4"/>
  <c r="X32" i="4"/>
  <c r="C33" i="4"/>
  <c r="D33" i="4" s="1"/>
  <c r="Z34" i="5" s="1"/>
  <c r="E33" i="4"/>
  <c r="F33" i="4"/>
  <c r="I33" i="4"/>
  <c r="J33" i="4"/>
  <c r="K33" i="4"/>
  <c r="L33" i="4"/>
  <c r="N33" i="4"/>
  <c r="O33" i="4" s="1"/>
  <c r="P33" i="4"/>
  <c r="Q33" i="4"/>
  <c r="S33" i="4"/>
  <c r="X33" i="4"/>
  <c r="C34" i="4"/>
  <c r="D34" i="4" s="1"/>
  <c r="Z35" i="5" s="1"/>
  <c r="E34" i="4"/>
  <c r="F34" i="4"/>
  <c r="I34" i="4"/>
  <c r="J34" i="4"/>
  <c r="K34" i="4"/>
  <c r="L34" i="4"/>
  <c r="N34" i="4"/>
  <c r="O34" i="4" s="1"/>
  <c r="P34" i="4"/>
  <c r="Q34" i="4"/>
  <c r="S34" i="4"/>
  <c r="X34" i="4"/>
  <c r="C35" i="4"/>
  <c r="D35" i="4" s="1"/>
  <c r="Z36" i="5" s="1"/>
  <c r="E35" i="4"/>
  <c r="F35" i="4"/>
  <c r="I35" i="4"/>
  <c r="J35" i="4"/>
  <c r="K35" i="4"/>
  <c r="L35" i="4"/>
  <c r="N35" i="4"/>
  <c r="O35" i="4" s="1"/>
  <c r="P35" i="4"/>
  <c r="Q35" i="4"/>
  <c r="S35" i="4"/>
  <c r="X35" i="4"/>
  <c r="C36" i="4"/>
  <c r="D36" i="4" s="1"/>
  <c r="Z37" i="5" s="1"/>
  <c r="E36" i="4"/>
  <c r="F36" i="4"/>
  <c r="I36" i="4"/>
  <c r="J36" i="4"/>
  <c r="K36" i="4"/>
  <c r="L36" i="4"/>
  <c r="N36" i="4"/>
  <c r="O36" i="4" s="1"/>
  <c r="P36" i="4"/>
  <c r="Q36" i="4"/>
  <c r="S36" i="4"/>
  <c r="X36" i="4"/>
  <c r="C37" i="4"/>
  <c r="D37" i="4" s="1"/>
  <c r="Z38" i="5" s="1"/>
  <c r="E37" i="4"/>
  <c r="F37" i="4"/>
  <c r="I37" i="4"/>
  <c r="J37" i="4"/>
  <c r="K37" i="4"/>
  <c r="L37" i="4"/>
  <c r="N37" i="4"/>
  <c r="O37" i="4" s="1"/>
  <c r="P37" i="4"/>
  <c r="Q37" i="4"/>
  <c r="S37" i="4"/>
  <c r="X37" i="4"/>
  <c r="C38" i="4"/>
  <c r="D38" i="4" s="1"/>
  <c r="Z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Z41" i="5" s="1"/>
  <c r="E40" i="4"/>
  <c r="F40" i="4"/>
  <c r="I40" i="4"/>
  <c r="J40" i="4"/>
  <c r="K40" i="4"/>
  <c r="L40" i="4"/>
  <c r="N40" i="4"/>
  <c r="O40" i="4" s="1"/>
  <c r="P40" i="4"/>
  <c r="Q40" i="4"/>
  <c r="S40" i="4"/>
  <c r="X40" i="4"/>
  <c r="C41" i="4"/>
  <c r="D41" i="4" s="1"/>
  <c r="Z42" i="5" s="1"/>
  <c r="E41" i="4"/>
  <c r="F41" i="4"/>
  <c r="I41" i="4"/>
  <c r="J41" i="4"/>
  <c r="K41" i="4"/>
  <c r="L41" i="4"/>
  <c r="N41" i="4"/>
  <c r="O41" i="4" s="1"/>
  <c r="P41" i="4"/>
  <c r="Q41" i="4"/>
  <c r="S41" i="4"/>
  <c r="X41" i="4"/>
  <c r="C42" i="4"/>
  <c r="D42" i="4" s="1"/>
  <c r="E42" i="4"/>
  <c r="F42" i="4"/>
  <c r="I42" i="4"/>
  <c r="J42" i="4"/>
  <c r="K42" i="4"/>
  <c r="L42" i="4"/>
  <c r="N42" i="4"/>
  <c r="O42" i="4" s="1"/>
  <c r="P42" i="4"/>
  <c r="Q42" i="4"/>
  <c r="S42" i="4"/>
  <c r="X42" i="4"/>
  <c r="C43" i="4"/>
  <c r="D43" i="4" s="1"/>
  <c r="Z44" i="5" s="1"/>
  <c r="E43" i="4"/>
  <c r="F43" i="4"/>
  <c r="I43" i="4"/>
  <c r="J43" i="4"/>
  <c r="K43" i="4"/>
  <c r="L43" i="4"/>
  <c r="N43" i="4"/>
  <c r="O43" i="4" s="1"/>
  <c r="P43" i="4"/>
  <c r="Q43" i="4"/>
  <c r="S43" i="4"/>
  <c r="X43" i="4"/>
  <c r="C44" i="4"/>
  <c r="D44" i="4" s="1"/>
  <c r="Z45" i="5" s="1"/>
  <c r="E44" i="4"/>
  <c r="F44" i="4"/>
  <c r="I44" i="4"/>
  <c r="J44" i="4"/>
  <c r="K44" i="4"/>
  <c r="L44" i="4"/>
  <c r="N44" i="4"/>
  <c r="O44" i="4" s="1"/>
  <c r="P44" i="4"/>
  <c r="Q44" i="4"/>
  <c r="S44" i="4"/>
  <c r="X44" i="4"/>
  <c r="C45" i="4"/>
  <c r="D45" i="4" s="1"/>
  <c r="Z46" i="5" s="1"/>
  <c r="E45" i="4"/>
  <c r="F45" i="4"/>
  <c r="I45" i="4"/>
  <c r="J45" i="4"/>
  <c r="K45" i="4"/>
  <c r="L45" i="4"/>
  <c r="N45" i="4"/>
  <c r="O45" i="4" s="1"/>
  <c r="P45" i="4"/>
  <c r="Q45" i="4"/>
  <c r="S45" i="4"/>
  <c r="X45" i="4"/>
  <c r="C46" i="4"/>
  <c r="D46" i="4" s="1"/>
  <c r="Z47" i="5" s="1"/>
  <c r="E46" i="4"/>
  <c r="F46" i="4"/>
  <c r="I46" i="4"/>
  <c r="J46" i="4"/>
  <c r="K46" i="4"/>
  <c r="L46" i="4"/>
  <c r="N46" i="4"/>
  <c r="O46" i="4" s="1"/>
  <c r="P46" i="4"/>
  <c r="Q46" i="4"/>
  <c r="S46" i="4"/>
  <c r="X46" i="4"/>
  <c r="C47" i="4"/>
  <c r="D47" i="4" s="1"/>
  <c r="Z48" i="5" s="1"/>
  <c r="E47" i="4"/>
  <c r="F47" i="4"/>
  <c r="I47" i="4"/>
  <c r="J47" i="4"/>
  <c r="K47" i="4"/>
  <c r="L47" i="4"/>
  <c r="N47" i="4"/>
  <c r="O47" i="4" s="1"/>
  <c r="P47" i="4"/>
  <c r="Q47" i="4"/>
  <c r="S47" i="4"/>
  <c r="X47" i="4"/>
  <c r="C48" i="4"/>
  <c r="D48" i="4" s="1"/>
  <c r="Z49" i="5" s="1"/>
  <c r="E48" i="4"/>
  <c r="F48" i="4"/>
  <c r="I48" i="4"/>
  <c r="J48" i="4"/>
  <c r="K48" i="4"/>
  <c r="L48" i="4"/>
  <c r="N48" i="4"/>
  <c r="O48" i="4" s="1"/>
  <c r="P48" i="4"/>
  <c r="Q48" i="4"/>
  <c r="S48" i="4"/>
  <c r="X48" i="4"/>
  <c r="C49" i="4"/>
  <c r="D49" i="4" s="1"/>
  <c r="Z50" i="5" s="1"/>
  <c r="E49" i="4"/>
  <c r="F49" i="4"/>
  <c r="I49" i="4"/>
  <c r="J49" i="4"/>
  <c r="K49" i="4"/>
  <c r="L49" i="4"/>
  <c r="N49" i="4"/>
  <c r="O49" i="4" s="1"/>
  <c r="P49" i="4"/>
  <c r="Q49" i="4"/>
  <c r="S49" i="4"/>
  <c r="X49" i="4"/>
  <c r="C50" i="4"/>
  <c r="D50" i="4" s="1"/>
  <c r="Z51" i="5" s="1"/>
  <c r="E50" i="4"/>
  <c r="F50" i="4"/>
  <c r="I50" i="4"/>
  <c r="J50" i="4"/>
  <c r="K50" i="4"/>
  <c r="L50" i="4"/>
  <c r="N50" i="4"/>
  <c r="O50" i="4" s="1"/>
  <c r="P50" i="4"/>
  <c r="Q50" i="4"/>
  <c r="S50" i="4"/>
  <c r="X50" i="4"/>
  <c r="C51" i="4"/>
  <c r="D51" i="4" s="1"/>
  <c r="Z52" i="5" s="1"/>
  <c r="E51" i="4"/>
  <c r="F51" i="4"/>
  <c r="I51" i="4"/>
  <c r="J51" i="4"/>
  <c r="K51" i="4"/>
  <c r="L51" i="4"/>
  <c r="N51" i="4"/>
  <c r="O51" i="4" s="1"/>
  <c r="P51" i="4"/>
  <c r="Q51" i="4"/>
  <c r="S51" i="4"/>
  <c r="X51" i="4"/>
  <c r="C52" i="4"/>
  <c r="D52" i="4" s="1"/>
  <c r="Z53" i="5" s="1"/>
  <c r="E52" i="4"/>
  <c r="F52" i="4"/>
  <c r="I52" i="4"/>
  <c r="J52" i="4"/>
  <c r="K52" i="4"/>
  <c r="L52" i="4"/>
  <c r="N52" i="4"/>
  <c r="O52" i="4" s="1"/>
  <c r="P52" i="4"/>
  <c r="Q52" i="4"/>
  <c r="S52" i="4"/>
  <c r="X52" i="4"/>
  <c r="C53" i="4"/>
  <c r="D53" i="4" s="1"/>
  <c r="Z54" i="5" s="1"/>
  <c r="E53" i="4"/>
  <c r="F53" i="4"/>
  <c r="I53" i="4"/>
  <c r="J53" i="4"/>
  <c r="K53" i="4"/>
  <c r="L53" i="4"/>
  <c r="N53" i="4"/>
  <c r="O53" i="4" s="1"/>
  <c r="P53" i="4"/>
  <c r="Q53" i="4"/>
  <c r="S53" i="4"/>
  <c r="X53" i="4"/>
  <c r="C54" i="4"/>
  <c r="D54" i="4" s="1"/>
  <c r="Z55" i="5" s="1"/>
  <c r="E54" i="4"/>
  <c r="F54" i="4"/>
  <c r="I54" i="4"/>
  <c r="J54" i="4"/>
  <c r="K54" i="4"/>
  <c r="L54" i="4"/>
  <c r="N54" i="4"/>
  <c r="O54" i="4" s="1"/>
  <c r="P54" i="4"/>
  <c r="Q54" i="4"/>
  <c r="S54" i="4"/>
  <c r="X54" i="4"/>
  <c r="C55" i="4"/>
  <c r="D55" i="4" s="1"/>
  <c r="Z56" i="5" s="1"/>
  <c r="E55" i="4"/>
  <c r="F55" i="4"/>
  <c r="I55" i="4"/>
  <c r="J55" i="4"/>
  <c r="K55" i="4"/>
  <c r="L55" i="4"/>
  <c r="N55" i="4"/>
  <c r="O55" i="4" s="1"/>
  <c r="P55" i="4"/>
  <c r="Q55" i="4"/>
  <c r="S55" i="4"/>
  <c r="X55" i="4"/>
  <c r="C56" i="4"/>
  <c r="D56" i="4" s="1"/>
  <c r="Z57" i="5" s="1"/>
  <c r="E56" i="4"/>
  <c r="F56" i="4"/>
  <c r="I56" i="4"/>
  <c r="J56" i="4"/>
  <c r="K56" i="4"/>
  <c r="L56" i="4"/>
  <c r="N56" i="4"/>
  <c r="O56" i="4" s="1"/>
  <c r="P56" i="4"/>
  <c r="Q56" i="4"/>
  <c r="S56" i="4"/>
  <c r="X56" i="4"/>
  <c r="C57" i="4"/>
  <c r="D57" i="4" s="1"/>
  <c r="Z58" i="5" s="1"/>
  <c r="E57" i="4"/>
  <c r="F57" i="4"/>
  <c r="I57" i="4"/>
  <c r="J57" i="4"/>
  <c r="K57" i="4"/>
  <c r="L57" i="4"/>
  <c r="N57" i="4"/>
  <c r="O57" i="4" s="1"/>
  <c r="P57" i="4"/>
  <c r="Q57" i="4"/>
  <c r="S57" i="4"/>
  <c r="X57" i="4"/>
  <c r="C58" i="4"/>
  <c r="D58" i="4" s="1"/>
  <c r="Z59" i="5" s="1"/>
  <c r="E58" i="4"/>
  <c r="F58" i="4"/>
  <c r="I58" i="4"/>
  <c r="J58" i="4"/>
  <c r="K58" i="4"/>
  <c r="L58" i="4"/>
  <c r="N58" i="4"/>
  <c r="O58" i="4" s="1"/>
  <c r="P58" i="4"/>
  <c r="Q58" i="4"/>
  <c r="S58" i="4"/>
  <c r="X58" i="4"/>
  <c r="C59" i="4"/>
  <c r="D59" i="4" s="1"/>
  <c r="Z60" i="5" s="1"/>
  <c r="E59" i="4"/>
  <c r="F59" i="4"/>
  <c r="I59" i="4"/>
  <c r="J59" i="4"/>
  <c r="K59" i="4"/>
  <c r="L59" i="4"/>
  <c r="N59" i="4"/>
  <c r="O59" i="4" s="1"/>
  <c r="P59" i="4"/>
  <c r="Q59" i="4"/>
  <c r="S59" i="4"/>
  <c r="X59" i="4"/>
  <c r="C60" i="4"/>
  <c r="D60" i="4" s="1"/>
  <c r="Z61" i="5" s="1"/>
  <c r="E60" i="4"/>
  <c r="F60" i="4"/>
  <c r="I60" i="4"/>
  <c r="J60" i="4"/>
  <c r="K60" i="4"/>
  <c r="L60" i="4"/>
  <c r="N60" i="4"/>
  <c r="O60" i="4" s="1"/>
  <c r="P60" i="4"/>
  <c r="Q60" i="4"/>
  <c r="S60" i="4"/>
  <c r="X60" i="4"/>
  <c r="C61" i="4"/>
  <c r="D61" i="4" s="1"/>
  <c r="Z62" i="5" s="1"/>
  <c r="E61" i="4"/>
  <c r="F61" i="4"/>
  <c r="I61" i="4"/>
  <c r="J61" i="4"/>
  <c r="K61" i="4"/>
  <c r="L61" i="4"/>
  <c r="N61" i="4"/>
  <c r="O61" i="4" s="1"/>
  <c r="P61" i="4"/>
  <c r="Q61" i="4"/>
  <c r="S61" i="4"/>
  <c r="X61" i="4"/>
  <c r="C62" i="4"/>
  <c r="D62" i="4" s="1"/>
  <c r="Z63" i="5" s="1"/>
  <c r="E62" i="4"/>
  <c r="F62" i="4"/>
  <c r="I62" i="4"/>
  <c r="J62" i="4"/>
  <c r="K62" i="4"/>
  <c r="L62" i="4"/>
  <c r="N62" i="4"/>
  <c r="O62" i="4" s="1"/>
  <c r="P62" i="4"/>
  <c r="Q62" i="4"/>
  <c r="S62" i="4"/>
  <c r="X62" i="4"/>
  <c r="C63" i="4"/>
  <c r="D63" i="4" s="1"/>
  <c r="Z64" i="5" s="1"/>
  <c r="E63" i="4"/>
  <c r="F63" i="4"/>
  <c r="I63" i="4"/>
  <c r="J63" i="4"/>
  <c r="K63" i="4"/>
  <c r="L63" i="4"/>
  <c r="N63" i="4"/>
  <c r="O63" i="4" s="1"/>
  <c r="P63" i="4"/>
  <c r="Q63" i="4"/>
  <c r="S63" i="4"/>
  <c r="X63" i="4"/>
  <c r="C64" i="4"/>
  <c r="D64" i="4" s="1"/>
  <c r="Z65" i="5" s="1"/>
  <c r="E64" i="4"/>
  <c r="F64" i="4"/>
  <c r="I64" i="4"/>
  <c r="J64" i="4"/>
  <c r="K64" i="4"/>
  <c r="L64" i="4"/>
  <c r="N64" i="4"/>
  <c r="O64" i="4" s="1"/>
  <c r="P64" i="4"/>
  <c r="Q64" i="4"/>
  <c r="S64" i="4"/>
  <c r="X64" i="4"/>
  <c r="C65" i="4"/>
  <c r="D65" i="4" s="1"/>
  <c r="Z66" i="5" s="1"/>
  <c r="E65" i="4"/>
  <c r="F65" i="4"/>
  <c r="I65" i="4"/>
  <c r="J65" i="4"/>
  <c r="K65" i="4"/>
  <c r="L65" i="4"/>
  <c r="N65" i="4"/>
  <c r="O65" i="4" s="1"/>
  <c r="P65" i="4"/>
  <c r="Q65" i="4"/>
  <c r="S65" i="4"/>
  <c r="X65" i="4"/>
  <c r="C66" i="4"/>
  <c r="D66" i="4" s="1"/>
  <c r="Z67" i="5" s="1"/>
  <c r="E66" i="4"/>
  <c r="F66" i="4"/>
  <c r="I66" i="4"/>
  <c r="J66" i="4"/>
  <c r="K66" i="4"/>
  <c r="L66" i="4"/>
  <c r="N66" i="4"/>
  <c r="O66" i="4" s="1"/>
  <c r="P66" i="4"/>
  <c r="Q66" i="4"/>
  <c r="S66" i="4"/>
  <c r="X66" i="4"/>
  <c r="C67" i="4"/>
  <c r="D67" i="4" s="1"/>
  <c r="Z68" i="5" s="1"/>
  <c r="E67" i="4"/>
  <c r="F67" i="4"/>
  <c r="I67" i="4"/>
  <c r="J67" i="4"/>
  <c r="K67" i="4"/>
  <c r="L67" i="4"/>
  <c r="N67" i="4"/>
  <c r="O67" i="4" s="1"/>
  <c r="P67" i="4"/>
  <c r="Q67" i="4"/>
  <c r="S67" i="4"/>
  <c r="X67" i="4"/>
  <c r="C68" i="4"/>
  <c r="D68" i="4" s="1"/>
  <c r="Z69" i="5" s="1"/>
  <c r="E68" i="4"/>
  <c r="F68" i="4"/>
  <c r="I68" i="4"/>
  <c r="J68" i="4"/>
  <c r="K68" i="4"/>
  <c r="L68" i="4"/>
  <c r="N68" i="4"/>
  <c r="O68" i="4" s="1"/>
  <c r="P68" i="4"/>
  <c r="Q68" i="4"/>
  <c r="S68" i="4"/>
  <c r="X68" i="4"/>
  <c r="C69" i="4"/>
  <c r="D69" i="4" s="1"/>
  <c r="Z70" i="5" s="1"/>
  <c r="E69" i="4"/>
  <c r="F69" i="4"/>
  <c r="I69" i="4"/>
  <c r="J69" i="4"/>
  <c r="K69" i="4"/>
  <c r="L69" i="4"/>
  <c r="N69" i="4"/>
  <c r="O69" i="4" s="1"/>
  <c r="P69" i="4"/>
  <c r="Q69" i="4"/>
  <c r="S69" i="4"/>
  <c r="X69" i="4"/>
  <c r="C70" i="4"/>
  <c r="D70" i="4" s="1"/>
  <c r="Z71" i="5" s="1"/>
  <c r="E70" i="4"/>
  <c r="F70" i="4"/>
  <c r="I70" i="4"/>
  <c r="J70" i="4"/>
  <c r="K70" i="4"/>
  <c r="L70" i="4"/>
  <c r="N70" i="4"/>
  <c r="O70" i="4" s="1"/>
  <c r="P70" i="4"/>
  <c r="Q70" i="4"/>
  <c r="S70" i="4"/>
  <c r="X70" i="4"/>
  <c r="C71" i="4"/>
  <c r="D71" i="4" s="1"/>
  <c r="Z72" i="5" s="1"/>
  <c r="E71" i="4"/>
  <c r="F71" i="4"/>
  <c r="I71" i="4"/>
  <c r="J71" i="4"/>
  <c r="K71" i="4"/>
  <c r="L71" i="4"/>
  <c r="N71" i="4"/>
  <c r="O71" i="4" s="1"/>
  <c r="P71" i="4"/>
  <c r="Q71" i="4"/>
  <c r="S71" i="4"/>
  <c r="X71" i="4"/>
  <c r="C72" i="4"/>
  <c r="D72" i="4" s="1"/>
  <c r="Z73" i="5" s="1"/>
  <c r="E72" i="4"/>
  <c r="F72" i="4"/>
  <c r="I72" i="4"/>
  <c r="J72" i="4"/>
  <c r="K72" i="4"/>
  <c r="L72" i="4"/>
  <c r="N72" i="4"/>
  <c r="O72" i="4" s="1"/>
  <c r="P72" i="4"/>
  <c r="Q72" i="4"/>
  <c r="S72" i="4"/>
  <c r="X72" i="4"/>
  <c r="C73" i="4"/>
  <c r="D73" i="4" s="1"/>
  <c r="Z74" i="5" s="1"/>
  <c r="E73" i="4"/>
  <c r="F73" i="4"/>
  <c r="I73" i="4"/>
  <c r="J73" i="4"/>
  <c r="K73" i="4"/>
  <c r="L73" i="4"/>
  <c r="N73" i="4"/>
  <c r="O73" i="4" s="1"/>
  <c r="P73" i="4"/>
  <c r="Q73" i="4"/>
  <c r="S73" i="4"/>
  <c r="X73" i="4"/>
  <c r="C74" i="4"/>
  <c r="D74" i="4" s="1"/>
  <c r="Z75" i="5" s="1"/>
  <c r="E74" i="4"/>
  <c r="F74" i="4"/>
  <c r="I74" i="4"/>
  <c r="J74" i="4"/>
  <c r="K74" i="4"/>
  <c r="L74" i="4"/>
  <c r="N74" i="4"/>
  <c r="O74" i="4" s="1"/>
  <c r="P74" i="4"/>
  <c r="Q74" i="4"/>
  <c r="S74" i="4"/>
  <c r="X74" i="4"/>
  <c r="C75" i="4"/>
  <c r="D75" i="4" s="1"/>
  <c r="Z76" i="5" s="1"/>
  <c r="E75" i="4"/>
  <c r="F75" i="4"/>
  <c r="I75" i="4"/>
  <c r="J75" i="4"/>
  <c r="K75" i="4"/>
  <c r="L75" i="4"/>
  <c r="N75" i="4"/>
  <c r="O75" i="4" s="1"/>
  <c r="P75" i="4"/>
  <c r="Q75" i="4"/>
  <c r="S75" i="4"/>
  <c r="X75" i="4"/>
  <c r="C76" i="4"/>
  <c r="D76" i="4" s="1"/>
  <c r="Z77" i="5" s="1"/>
  <c r="E76" i="4"/>
  <c r="F76" i="4"/>
  <c r="I76" i="4"/>
  <c r="J76" i="4"/>
  <c r="K76" i="4"/>
  <c r="L76" i="4"/>
  <c r="N76" i="4"/>
  <c r="O76" i="4" s="1"/>
  <c r="P76" i="4"/>
  <c r="Q76" i="4"/>
  <c r="S76" i="4"/>
  <c r="X76" i="4"/>
  <c r="C77" i="4"/>
  <c r="D77" i="4" s="1"/>
  <c r="Z78" i="5" s="1"/>
  <c r="E77" i="4"/>
  <c r="F77" i="4"/>
  <c r="I77" i="4"/>
  <c r="J77" i="4"/>
  <c r="K77" i="4"/>
  <c r="L77" i="4"/>
  <c r="N77" i="4"/>
  <c r="O77" i="4" s="1"/>
  <c r="P77" i="4"/>
  <c r="Q77" i="4"/>
  <c r="S77" i="4"/>
  <c r="X77" i="4"/>
  <c r="C78" i="4"/>
  <c r="D78" i="4" s="1"/>
  <c r="Z79" i="5" s="1"/>
  <c r="E78" i="4"/>
  <c r="F78" i="4"/>
  <c r="I78" i="4"/>
  <c r="J78" i="4"/>
  <c r="K78" i="4"/>
  <c r="L78" i="4"/>
  <c r="N78" i="4"/>
  <c r="O78" i="4" s="1"/>
  <c r="P78" i="4"/>
  <c r="Q78" i="4"/>
  <c r="S78" i="4"/>
  <c r="X78" i="4"/>
  <c r="C79" i="4"/>
  <c r="D79" i="4" s="1"/>
  <c r="Z80" i="5" s="1"/>
  <c r="E79" i="4"/>
  <c r="F79" i="4"/>
  <c r="I79" i="4"/>
  <c r="J79" i="4"/>
  <c r="K79" i="4"/>
  <c r="L79" i="4"/>
  <c r="N79" i="4"/>
  <c r="O79" i="4" s="1"/>
  <c r="P79" i="4"/>
  <c r="Q79" i="4"/>
  <c r="S79" i="4"/>
  <c r="X79" i="4"/>
  <c r="C80" i="4"/>
  <c r="D80" i="4" s="1"/>
  <c r="Z81" i="5" s="1"/>
  <c r="E80" i="4"/>
  <c r="F80" i="4"/>
  <c r="I80" i="4"/>
  <c r="J80" i="4"/>
  <c r="K80" i="4"/>
  <c r="L80" i="4"/>
  <c r="N80" i="4"/>
  <c r="O80" i="4" s="1"/>
  <c r="P80" i="4"/>
  <c r="Q80" i="4"/>
  <c r="S80" i="4"/>
  <c r="X80" i="4"/>
  <c r="C81" i="4"/>
  <c r="D81" i="4" s="1"/>
  <c r="Z82" i="5" s="1"/>
  <c r="E81" i="4"/>
  <c r="F81" i="4"/>
  <c r="I81" i="4"/>
  <c r="J81" i="4"/>
  <c r="K81" i="4"/>
  <c r="L81" i="4"/>
  <c r="N81" i="4"/>
  <c r="O81" i="4" s="1"/>
  <c r="P81" i="4"/>
  <c r="Q81" i="4"/>
  <c r="S81" i="4"/>
  <c r="X81" i="4"/>
  <c r="C82" i="4"/>
  <c r="D82" i="4" s="1"/>
  <c r="Z83" i="5" s="1"/>
  <c r="E82" i="4"/>
  <c r="F82" i="4"/>
  <c r="I82" i="4"/>
  <c r="J82" i="4"/>
  <c r="K82" i="4"/>
  <c r="L82" i="4"/>
  <c r="N82" i="4"/>
  <c r="O82" i="4" s="1"/>
  <c r="P82" i="4"/>
  <c r="Q82" i="4"/>
  <c r="S82" i="4"/>
  <c r="X82" i="4"/>
  <c r="C83" i="4"/>
  <c r="D83" i="4" s="1"/>
  <c r="Z84" i="5" s="1"/>
  <c r="E83" i="4"/>
  <c r="F83" i="4"/>
  <c r="I83" i="4"/>
  <c r="J83" i="4"/>
  <c r="K83" i="4"/>
  <c r="L83" i="4"/>
  <c r="N83" i="4"/>
  <c r="O83" i="4" s="1"/>
  <c r="P83" i="4"/>
  <c r="Q83" i="4"/>
  <c r="S83" i="4"/>
  <c r="X83" i="4"/>
  <c r="C84" i="4"/>
  <c r="D84" i="4" s="1"/>
  <c r="Z85" i="5" s="1"/>
  <c r="E84" i="4"/>
  <c r="F84" i="4"/>
  <c r="I84" i="4"/>
  <c r="J84" i="4"/>
  <c r="K84" i="4"/>
  <c r="L84" i="4"/>
  <c r="N84" i="4"/>
  <c r="O84" i="4" s="1"/>
  <c r="P84" i="4"/>
  <c r="Q84" i="4"/>
  <c r="S84" i="4"/>
  <c r="X84" i="4"/>
  <c r="C85" i="4"/>
  <c r="D85" i="4" s="1"/>
  <c r="Z86" i="5" s="1"/>
  <c r="E85" i="4"/>
  <c r="F85" i="4"/>
  <c r="I85" i="4"/>
  <c r="J85" i="4"/>
  <c r="K85" i="4"/>
  <c r="L85" i="4"/>
  <c r="N85" i="4"/>
  <c r="O85" i="4" s="1"/>
  <c r="P85" i="4"/>
  <c r="Q85" i="4"/>
  <c r="S85" i="4"/>
  <c r="X85" i="4"/>
  <c r="C86" i="4"/>
  <c r="D86" i="4" s="1"/>
  <c r="Z87" i="5" s="1"/>
  <c r="E86" i="4"/>
  <c r="F86" i="4"/>
  <c r="I86" i="4"/>
  <c r="J86" i="4"/>
  <c r="K86" i="4"/>
  <c r="L86" i="4"/>
  <c r="N86" i="4"/>
  <c r="O86" i="4" s="1"/>
  <c r="P86" i="4"/>
  <c r="Q86" i="4"/>
  <c r="S86" i="4"/>
  <c r="X86" i="4"/>
  <c r="C87" i="4"/>
  <c r="D87" i="4" s="1"/>
  <c r="Z88" i="5" s="1"/>
  <c r="E87" i="4"/>
  <c r="F87" i="4"/>
  <c r="I87" i="4"/>
  <c r="J87" i="4"/>
  <c r="K87" i="4"/>
  <c r="L87" i="4"/>
  <c r="N87" i="4"/>
  <c r="O87" i="4" s="1"/>
  <c r="P87" i="4"/>
  <c r="Q87" i="4"/>
  <c r="S87" i="4"/>
  <c r="X87" i="4"/>
  <c r="C88" i="4"/>
  <c r="D88" i="4" s="1"/>
  <c r="Z89" i="5" s="1"/>
  <c r="E88" i="4"/>
  <c r="F88" i="4"/>
  <c r="I88" i="4"/>
  <c r="J88" i="4"/>
  <c r="K88" i="4"/>
  <c r="L88" i="4"/>
  <c r="N88" i="4"/>
  <c r="O88" i="4" s="1"/>
  <c r="P88" i="4"/>
  <c r="Q88" i="4"/>
  <c r="S88" i="4"/>
  <c r="X88" i="4"/>
  <c r="C89" i="4"/>
  <c r="D89" i="4" s="1"/>
  <c r="Z90" i="5" s="1"/>
  <c r="E89" i="4"/>
  <c r="F89" i="4"/>
  <c r="I89" i="4"/>
  <c r="J89" i="4"/>
  <c r="K89" i="4"/>
  <c r="L89" i="4"/>
  <c r="N89" i="4"/>
  <c r="O89" i="4" s="1"/>
  <c r="P89" i="4"/>
  <c r="Q89" i="4"/>
  <c r="S89" i="4"/>
  <c r="X89" i="4"/>
  <c r="C90" i="4"/>
  <c r="D90" i="4" s="1"/>
  <c r="Z91" i="5" s="1"/>
  <c r="E90" i="4"/>
  <c r="F90" i="4"/>
  <c r="I90" i="4"/>
  <c r="J90" i="4"/>
  <c r="K90" i="4"/>
  <c r="L90" i="4"/>
  <c r="N90" i="4"/>
  <c r="O90" i="4" s="1"/>
  <c r="P90" i="4"/>
  <c r="Q90" i="4"/>
  <c r="S90" i="4"/>
  <c r="X90" i="4"/>
  <c r="C91" i="4"/>
  <c r="D91" i="4" s="1"/>
  <c r="Z92" i="5" s="1"/>
  <c r="E91" i="4"/>
  <c r="F91" i="4"/>
  <c r="I91" i="4"/>
  <c r="J91" i="4"/>
  <c r="K91" i="4"/>
  <c r="L91" i="4"/>
  <c r="N91" i="4"/>
  <c r="O91" i="4" s="1"/>
  <c r="P91" i="4"/>
  <c r="Q91" i="4"/>
  <c r="S91" i="4"/>
  <c r="X91" i="4"/>
  <c r="C92" i="4"/>
  <c r="D92" i="4" s="1"/>
  <c r="Z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Z95" i="5" s="1"/>
  <c r="E94" i="4"/>
  <c r="F94" i="4"/>
  <c r="I94" i="4"/>
  <c r="J94" i="4"/>
  <c r="K94" i="4"/>
  <c r="L94" i="4"/>
  <c r="N94" i="4"/>
  <c r="O94" i="4" s="1"/>
  <c r="P94" i="4"/>
  <c r="Q94" i="4"/>
  <c r="S94" i="4"/>
  <c r="X94" i="4"/>
  <c r="C95" i="4"/>
  <c r="D95" i="4" s="1"/>
  <c r="Z96" i="5" s="1"/>
  <c r="E95" i="4"/>
  <c r="F95" i="4"/>
  <c r="I95" i="4"/>
  <c r="J95" i="4"/>
  <c r="K95" i="4"/>
  <c r="L95" i="4"/>
  <c r="N95" i="4"/>
  <c r="O95" i="4" s="1"/>
  <c r="P95" i="4"/>
  <c r="Q95" i="4"/>
  <c r="S95" i="4"/>
  <c r="X95" i="4"/>
  <c r="C96" i="4"/>
  <c r="D96" i="4" s="1"/>
  <c r="Z97" i="5" s="1"/>
  <c r="E96" i="4"/>
  <c r="F96" i="4"/>
  <c r="I96" i="4"/>
  <c r="J96" i="4"/>
  <c r="K96" i="4"/>
  <c r="L96" i="4"/>
  <c r="N96" i="4"/>
  <c r="O96" i="4" s="1"/>
  <c r="P96" i="4"/>
  <c r="Q96" i="4"/>
  <c r="S96" i="4"/>
  <c r="X96" i="4"/>
  <c r="C97" i="4"/>
  <c r="D97" i="4" s="1"/>
  <c r="Z98" i="5" s="1"/>
  <c r="E97" i="4"/>
  <c r="F97" i="4"/>
  <c r="I97" i="4"/>
  <c r="J97" i="4"/>
  <c r="K97" i="4"/>
  <c r="L97" i="4"/>
  <c r="N97" i="4"/>
  <c r="O97" i="4" s="1"/>
  <c r="P97" i="4"/>
  <c r="Q97" i="4"/>
  <c r="S97" i="4"/>
  <c r="X97" i="4"/>
  <c r="C98" i="4"/>
  <c r="D98" i="4" s="1"/>
  <c r="Z99" i="5" s="1"/>
  <c r="E98" i="4"/>
  <c r="F98" i="4"/>
  <c r="I98" i="4"/>
  <c r="J98" i="4"/>
  <c r="K98" i="4"/>
  <c r="L98" i="4"/>
  <c r="N98" i="4"/>
  <c r="O98" i="4" s="1"/>
  <c r="P98" i="4"/>
  <c r="Q98" i="4"/>
  <c r="S98" i="4"/>
  <c r="X98" i="4"/>
  <c r="C99" i="4"/>
  <c r="D99" i="4" s="1"/>
  <c r="Z100" i="5" s="1"/>
  <c r="E99" i="4"/>
  <c r="F99" i="4"/>
  <c r="I99" i="4"/>
  <c r="J99" i="4"/>
  <c r="K99" i="4"/>
  <c r="L99" i="4"/>
  <c r="N99" i="4"/>
  <c r="O99" i="4" s="1"/>
  <c r="P99" i="4"/>
  <c r="Q99" i="4"/>
  <c r="S99" i="4"/>
  <c r="X99" i="4"/>
  <c r="C100" i="4"/>
  <c r="D100" i="4" s="1"/>
  <c r="Z101" i="5" s="1"/>
  <c r="E100" i="4"/>
  <c r="F100" i="4"/>
  <c r="I100" i="4"/>
  <c r="J100" i="4"/>
  <c r="K100" i="4"/>
  <c r="L100" i="4"/>
  <c r="N100" i="4"/>
  <c r="O100" i="4" s="1"/>
  <c r="P100" i="4"/>
  <c r="Q100" i="4"/>
  <c r="S100" i="4"/>
  <c r="X100" i="4"/>
  <c r="C101" i="4"/>
  <c r="D101" i="4" s="1"/>
  <c r="Z102" i="5" s="1"/>
  <c r="E101" i="4"/>
  <c r="F101" i="4"/>
  <c r="I101" i="4"/>
  <c r="J101" i="4"/>
  <c r="K101" i="4"/>
  <c r="L101" i="4"/>
  <c r="N101" i="4"/>
  <c r="O101" i="4" s="1"/>
  <c r="P101" i="4"/>
  <c r="Q101" i="4"/>
  <c r="S101" i="4"/>
  <c r="X101" i="4"/>
  <c r="C102" i="4"/>
  <c r="D102" i="4" s="1"/>
  <c r="Z103" i="5" s="1"/>
  <c r="E102" i="4"/>
  <c r="F102" i="4"/>
  <c r="I102" i="4"/>
  <c r="J102" i="4"/>
  <c r="K102" i="4"/>
  <c r="L102" i="4"/>
  <c r="N102" i="4"/>
  <c r="O102" i="4" s="1"/>
  <c r="P102" i="4"/>
  <c r="Q102" i="4"/>
  <c r="S102" i="4"/>
  <c r="X102" i="4"/>
  <c r="C103" i="4"/>
  <c r="D103" i="4" s="1"/>
  <c r="Z104" i="5" s="1"/>
  <c r="E103" i="4"/>
  <c r="F103" i="4"/>
  <c r="I103" i="4"/>
  <c r="J103" i="4"/>
  <c r="K103" i="4"/>
  <c r="L103" i="4"/>
  <c r="N103" i="4"/>
  <c r="O103" i="4" s="1"/>
  <c r="P103" i="4"/>
  <c r="Q103" i="4"/>
  <c r="S103" i="4"/>
  <c r="X103" i="4"/>
  <c r="C104" i="4"/>
  <c r="D104" i="4" s="1"/>
  <c r="Z105" i="5" s="1"/>
  <c r="E104" i="4"/>
  <c r="F104" i="4"/>
  <c r="I104" i="4"/>
  <c r="J104" i="4"/>
  <c r="K104" i="4"/>
  <c r="L104" i="4"/>
  <c r="N104" i="4"/>
  <c r="O104" i="4" s="1"/>
  <c r="P104" i="4"/>
  <c r="Q104" i="4"/>
  <c r="S104" i="4"/>
  <c r="X104" i="4"/>
  <c r="C105" i="4"/>
  <c r="D105" i="4" s="1"/>
  <c r="Z106" i="5" s="1"/>
  <c r="E105" i="4"/>
  <c r="F105" i="4"/>
  <c r="I105" i="4"/>
  <c r="J105" i="4"/>
  <c r="K105" i="4"/>
  <c r="L105" i="4"/>
  <c r="N105" i="4"/>
  <c r="O105" i="4" s="1"/>
  <c r="P105" i="4"/>
  <c r="Q105" i="4"/>
  <c r="S105" i="4"/>
  <c r="X105" i="4"/>
  <c r="C106" i="4"/>
  <c r="D106" i="4" s="1"/>
  <c r="Z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Z109" i="5" s="1"/>
  <c r="E108" i="4"/>
  <c r="F108" i="4"/>
  <c r="I108" i="4"/>
  <c r="J108" i="4"/>
  <c r="K108" i="4"/>
  <c r="L108" i="4"/>
  <c r="N108" i="4"/>
  <c r="O108" i="4" s="1"/>
  <c r="P108" i="4"/>
  <c r="Q108" i="4"/>
  <c r="S108" i="4"/>
  <c r="X108" i="4"/>
  <c r="C109" i="4"/>
  <c r="D109" i="4" s="1"/>
  <c r="Z110" i="5" s="1"/>
  <c r="E109" i="4"/>
  <c r="F109" i="4"/>
  <c r="I109" i="4"/>
  <c r="J109" i="4"/>
  <c r="K109" i="4"/>
  <c r="L109" i="4"/>
  <c r="N109" i="4"/>
  <c r="O109" i="4" s="1"/>
  <c r="P109" i="4"/>
  <c r="Q109" i="4"/>
  <c r="S109" i="4"/>
  <c r="X109" i="4"/>
  <c r="C110" i="4"/>
  <c r="D110" i="4" s="1"/>
  <c r="Z111" i="5" s="1"/>
  <c r="E110" i="4"/>
  <c r="F110" i="4"/>
  <c r="I110" i="4"/>
  <c r="J110" i="4"/>
  <c r="K110" i="4"/>
  <c r="L110" i="4"/>
  <c r="N110" i="4"/>
  <c r="O110" i="4" s="1"/>
  <c r="P110" i="4"/>
  <c r="Q110" i="4"/>
  <c r="S110" i="4"/>
  <c r="X110" i="4"/>
  <c r="C111" i="4"/>
  <c r="D111" i="4" s="1"/>
  <c r="Z112" i="5" s="1"/>
  <c r="E111" i="4"/>
  <c r="F111" i="4"/>
  <c r="I111" i="4"/>
  <c r="J111" i="4"/>
  <c r="K111" i="4"/>
  <c r="L111" i="4"/>
  <c r="N111" i="4"/>
  <c r="O111" i="4" s="1"/>
  <c r="P111" i="4"/>
  <c r="Q111" i="4"/>
  <c r="S111" i="4"/>
  <c r="X111" i="4"/>
  <c r="C112" i="4"/>
  <c r="D112" i="4" s="1"/>
  <c r="Z113" i="5" s="1"/>
  <c r="E112" i="4"/>
  <c r="F112" i="4"/>
  <c r="I112" i="4"/>
  <c r="J112" i="4"/>
  <c r="K112" i="4"/>
  <c r="L112" i="4"/>
  <c r="N112" i="4"/>
  <c r="O112" i="4" s="1"/>
  <c r="P112" i="4"/>
  <c r="Q112" i="4"/>
  <c r="S112" i="4"/>
  <c r="X112" i="4"/>
  <c r="C113" i="4"/>
  <c r="D113" i="4" s="1"/>
  <c r="Z114" i="5" s="1"/>
  <c r="E113" i="4"/>
  <c r="F113" i="4"/>
  <c r="I113" i="4"/>
  <c r="J113" i="4"/>
  <c r="K113" i="4"/>
  <c r="L113" i="4"/>
  <c r="N113" i="4"/>
  <c r="O113" i="4" s="1"/>
  <c r="P113" i="4"/>
  <c r="Q113" i="4"/>
  <c r="S113" i="4"/>
  <c r="X113" i="4"/>
  <c r="C114" i="4"/>
  <c r="D114" i="4" s="1"/>
  <c r="Z115" i="5" s="1"/>
  <c r="E114" i="4"/>
  <c r="F114" i="4"/>
  <c r="I114" i="4"/>
  <c r="J114" i="4"/>
  <c r="K114" i="4"/>
  <c r="L114" i="4"/>
  <c r="N114" i="4"/>
  <c r="O114" i="4" s="1"/>
  <c r="P114" i="4"/>
  <c r="Q114" i="4"/>
  <c r="S114" i="4"/>
  <c r="X114" i="4"/>
  <c r="C115" i="4"/>
  <c r="D115" i="4" s="1"/>
  <c r="Z116" i="5" s="1"/>
  <c r="E115" i="4"/>
  <c r="F115" i="4"/>
  <c r="I115" i="4"/>
  <c r="J115" i="4"/>
  <c r="K115" i="4"/>
  <c r="L115" i="4"/>
  <c r="N115" i="4"/>
  <c r="O115" i="4" s="1"/>
  <c r="P115" i="4"/>
  <c r="Q115" i="4"/>
  <c r="S115" i="4"/>
  <c r="X115" i="4"/>
  <c r="C116" i="4"/>
  <c r="D116" i="4" s="1"/>
  <c r="Z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Z119" i="5" s="1"/>
  <c r="E118" i="4"/>
  <c r="F118" i="4"/>
  <c r="I118" i="4"/>
  <c r="J118" i="4"/>
  <c r="K118" i="4"/>
  <c r="L118" i="4"/>
  <c r="N118" i="4"/>
  <c r="O118" i="4" s="1"/>
  <c r="P118" i="4"/>
  <c r="Q118" i="4"/>
  <c r="S118" i="4"/>
  <c r="X118" i="4"/>
  <c r="C119" i="4"/>
  <c r="D119" i="4" s="1"/>
  <c r="Z120" i="5" s="1"/>
  <c r="E119" i="4"/>
  <c r="F119" i="4"/>
  <c r="I119" i="4"/>
  <c r="J119" i="4"/>
  <c r="K119" i="4"/>
  <c r="L119" i="4"/>
  <c r="N119" i="4"/>
  <c r="O119" i="4" s="1"/>
  <c r="P119" i="4"/>
  <c r="Q119" i="4"/>
  <c r="S119" i="4"/>
  <c r="X119" i="4"/>
  <c r="C120" i="4"/>
  <c r="D120" i="4" s="1"/>
  <c r="Z121" i="5" s="1"/>
  <c r="E120" i="4"/>
  <c r="F120" i="4"/>
  <c r="I120" i="4"/>
  <c r="J120" i="4"/>
  <c r="K120" i="4"/>
  <c r="L120" i="4"/>
  <c r="N120" i="4"/>
  <c r="O120" i="4" s="1"/>
  <c r="P120" i="4"/>
  <c r="Q120" i="4"/>
  <c r="S120" i="4"/>
  <c r="X120" i="4"/>
  <c r="C121" i="4"/>
  <c r="D121" i="4" s="1"/>
  <c r="Z122" i="5" s="1"/>
  <c r="E121" i="4"/>
  <c r="F121" i="4"/>
  <c r="I121" i="4"/>
  <c r="J121" i="4"/>
  <c r="K121" i="4"/>
  <c r="L121" i="4"/>
  <c r="N121" i="4"/>
  <c r="O121" i="4" s="1"/>
  <c r="P121" i="4"/>
  <c r="Q121" i="4"/>
  <c r="S121" i="4"/>
  <c r="X121" i="4"/>
  <c r="C122" i="4"/>
  <c r="D122" i="4" s="1"/>
  <c r="Z123" i="5" s="1"/>
  <c r="E122" i="4"/>
  <c r="F122" i="4"/>
  <c r="I122" i="4"/>
  <c r="J122" i="4"/>
  <c r="K122" i="4"/>
  <c r="L122" i="4"/>
  <c r="N122" i="4"/>
  <c r="O122" i="4" s="1"/>
  <c r="P122" i="4"/>
  <c r="Q122" i="4"/>
  <c r="S122" i="4"/>
  <c r="X122" i="4"/>
  <c r="C123" i="4"/>
  <c r="D123" i="4" s="1"/>
  <c r="Z124" i="5" s="1"/>
  <c r="E123" i="4"/>
  <c r="F123" i="4"/>
  <c r="I123" i="4"/>
  <c r="J123" i="4"/>
  <c r="K123" i="4"/>
  <c r="L123" i="4"/>
  <c r="N123" i="4"/>
  <c r="O123" i="4" s="1"/>
  <c r="P123" i="4"/>
  <c r="Q123" i="4"/>
  <c r="S123" i="4"/>
  <c r="X123" i="4"/>
  <c r="C124" i="4"/>
  <c r="D124" i="4" s="1"/>
  <c r="Z125" i="5" s="1"/>
  <c r="E124" i="4"/>
  <c r="F124" i="4"/>
  <c r="I124" i="4"/>
  <c r="J124" i="4"/>
  <c r="K124" i="4"/>
  <c r="L124" i="4"/>
  <c r="N124" i="4"/>
  <c r="O124" i="4" s="1"/>
  <c r="P124" i="4"/>
  <c r="Q124" i="4"/>
  <c r="S124" i="4"/>
  <c r="X124" i="4"/>
  <c r="C125" i="4"/>
  <c r="D125" i="4" s="1"/>
  <c r="Z126" i="5" s="1"/>
  <c r="E125" i="4"/>
  <c r="F125" i="4"/>
  <c r="I125" i="4"/>
  <c r="J125" i="4"/>
  <c r="K125" i="4"/>
  <c r="L125" i="4"/>
  <c r="N125" i="4"/>
  <c r="O125" i="4" s="1"/>
  <c r="P125" i="4"/>
  <c r="Q125" i="4"/>
  <c r="S125" i="4"/>
  <c r="X125" i="4"/>
  <c r="C126" i="4"/>
  <c r="D126" i="4" s="1"/>
  <c r="Z127" i="5" s="1"/>
  <c r="E126" i="4"/>
  <c r="F126" i="4"/>
  <c r="I126" i="4"/>
  <c r="J126" i="4"/>
  <c r="K126" i="4"/>
  <c r="L126" i="4"/>
  <c r="N126" i="4"/>
  <c r="O126" i="4" s="1"/>
  <c r="P126" i="4"/>
  <c r="Q126" i="4"/>
  <c r="S126" i="4"/>
  <c r="X126" i="4"/>
  <c r="C127" i="4"/>
  <c r="D127" i="4" s="1"/>
  <c r="Z128" i="5" s="1"/>
  <c r="E127" i="4"/>
  <c r="F127" i="4"/>
  <c r="I127" i="4"/>
  <c r="J127" i="4"/>
  <c r="K127" i="4"/>
  <c r="L127" i="4"/>
  <c r="N127" i="4"/>
  <c r="O127" i="4" s="1"/>
  <c r="P127" i="4"/>
  <c r="Q127" i="4"/>
  <c r="S127" i="4"/>
  <c r="X127" i="4"/>
  <c r="C128" i="4"/>
  <c r="D128" i="4" s="1"/>
  <c r="Z129" i="5" s="1"/>
  <c r="E128" i="4"/>
  <c r="F128" i="4"/>
  <c r="I128" i="4"/>
  <c r="J128" i="4"/>
  <c r="K128" i="4"/>
  <c r="L128" i="4"/>
  <c r="N128" i="4"/>
  <c r="O128" i="4" s="1"/>
  <c r="P128" i="4"/>
  <c r="Q128" i="4"/>
  <c r="S128" i="4"/>
  <c r="X128" i="4"/>
  <c r="C129" i="4"/>
  <c r="D129" i="4" s="1"/>
  <c r="Z130" i="5" s="1"/>
  <c r="E129" i="4"/>
  <c r="F129" i="4"/>
  <c r="I129" i="4"/>
  <c r="J129" i="4"/>
  <c r="K129" i="4"/>
  <c r="L129" i="4"/>
  <c r="N129" i="4"/>
  <c r="O129" i="4" s="1"/>
  <c r="P129" i="4"/>
  <c r="Q129" i="4"/>
  <c r="S129" i="4"/>
  <c r="X129" i="4"/>
  <c r="C130" i="4"/>
  <c r="D130" i="4" s="1"/>
  <c r="Z131" i="5" s="1"/>
  <c r="E130" i="4"/>
  <c r="F130" i="4"/>
  <c r="I130" i="4"/>
  <c r="J130" i="4"/>
  <c r="K130" i="4"/>
  <c r="L130" i="4"/>
  <c r="N130" i="4"/>
  <c r="O130" i="4" s="1"/>
  <c r="P130" i="4"/>
  <c r="Q130" i="4"/>
  <c r="S130" i="4"/>
  <c r="X130" i="4"/>
  <c r="C131" i="4"/>
  <c r="D131" i="4" s="1"/>
  <c r="Z132" i="5" s="1"/>
  <c r="E131" i="4"/>
  <c r="F131" i="4"/>
  <c r="I131" i="4"/>
  <c r="J131" i="4"/>
  <c r="K131" i="4"/>
  <c r="L131" i="4"/>
  <c r="N131" i="4"/>
  <c r="O131" i="4" s="1"/>
  <c r="P131" i="4"/>
  <c r="Q131" i="4"/>
  <c r="S131" i="4"/>
  <c r="X131" i="4"/>
  <c r="C132" i="4"/>
  <c r="D132" i="4" s="1"/>
  <c r="Z133" i="5" s="1"/>
  <c r="E132" i="4"/>
  <c r="F132" i="4"/>
  <c r="I132" i="4"/>
  <c r="J132" i="4"/>
  <c r="K132" i="4"/>
  <c r="L132" i="4"/>
  <c r="N132" i="4"/>
  <c r="O132" i="4" s="1"/>
  <c r="P132" i="4"/>
  <c r="Q132" i="4"/>
  <c r="S132" i="4"/>
  <c r="X132" i="4"/>
  <c r="C133" i="4"/>
  <c r="D133" i="4" s="1"/>
  <c r="Z134" i="5" s="1"/>
  <c r="E133" i="4"/>
  <c r="F133" i="4"/>
  <c r="I133" i="4"/>
  <c r="J133" i="4"/>
  <c r="K133" i="4"/>
  <c r="L133" i="4"/>
  <c r="N133" i="4"/>
  <c r="O133" i="4" s="1"/>
  <c r="P133" i="4"/>
  <c r="Q133" i="4"/>
  <c r="S133" i="4"/>
  <c r="X133" i="4"/>
  <c r="C134" i="4"/>
  <c r="D134" i="4" s="1"/>
  <c r="Z135" i="5" s="1"/>
  <c r="E134" i="4"/>
  <c r="F134" i="4"/>
  <c r="I134" i="4"/>
  <c r="J134" i="4"/>
  <c r="K134" i="4"/>
  <c r="L134" i="4"/>
  <c r="N134" i="4"/>
  <c r="O134" i="4" s="1"/>
  <c r="P134" i="4"/>
  <c r="Q134" i="4"/>
  <c r="S134" i="4"/>
  <c r="X134" i="4"/>
  <c r="C135" i="4"/>
  <c r="D135" i="4" s="1"/>
  <c r="Z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Z138" i="5" s="1"/>
  <c r="E137" i="4"/>
  <c r="F137" i="4"/>
  <c r="I137" i="4"/>
  <c r="J137" i="4"/>
  <c r="K137" i="4"/>
  <c r="L137" i="4"/>
  <c r="N137" i="4"/>
  <c r="O137" i="4" s="1"/>
  <c r="P137" i="4"/>
  <c r="Q137" i="4"/>
  <c r="S137" i="4"/>
  <c r="X137" i="4"/>
  <c r="C138" i="4"/>
  <c r="D138" i="4" s="1"/>
  <c r="Z139" i="5" s="1"/>
  <c r="E138" i="4"/>
  <c r="F138" i="4"/>
  <c r="I138" i="4"/>
  <c r="J138" i="4"/>
  <c r="K138" i="4"/>
  <c r="L138" i="4"/>
  <c r="N138" i="4"/>
  <c r="O138" i="4" s="1"/>
  <c r="P138" i="4"/>
  <c r="Q138" i="4"/>
  <c r="S138" i="4"/>
  <c r="X138" i="4"/>
  <c r="C139" i="4"/>
  <c r="D139" i="4" s="1"/>
  <c r="Z140" i="5" s="1"/>
  <c r="E139" i="4"/>
  <c r="F139" i="4"/>
  <c r="I139" i="4"/>
  <c r="J139" i="4"/>
  <c r="K139" i="4"/>
  <c r="L139" i="4"/>
  <c r="N139" i="4"/>
  <c r="O139" i="4" s="1"/>
  <c r="P139" i="4"/>
  <c r="Q139" i="4"/>
  <c r="S139" i="4"/>
  <c r="X139" i="4"/>
  <c r="C140" i="4"/>
  <c r="D140" i="4" s="1"/>
  <c r="Z141" i="5" s="1"/>
  <c r="E140" i="4"/>
  <c r="F140" i="4"/>
  <c r="I140" i="4"/>
  <c r="J140" i="4"/>
  <c r="K140" i="4"/>
  <c r="L140" i="4"/>
  <c r="N140" i="4"/>
  <c r="O140" i="4" s="1"/>
  <c r="P140" i="4"/>
  <c r="Q140" i="4"/>
  <c r="S140" i="4"/>
  <c r="X140" i="4"/>
  <c r="C141" i="4"/>
  <c r="D141" i="4" s="1"/>
  <c r="Z142" i="5" s="1"/>
  <c r="E141" i="4"/>
  <c r="F141" i="4"/>
  <c r="I141" i="4"/>
  <c r="J141" i="4"/>
  <c r="K141" i="4"/>
  <c r="L141" i="4"/>
  <c r="N141" i="4"/>
  <c r="O141" i="4" s="1"/>
  <c r="P141" i="4"/>
  <c r="Q141" i="4"/>
  <c r="S141" i="4"/>
  <c r="X141" i="4"/>
  <c r="C142" i="4"/>
  <c r="D142" i="4" s="1"/>
  <c r="Z143" i="5" s="1"/>
  <c r="E142" i="4"/>
  <c r="F142" i="4"/>
  <c r="I142" i="4"/>
  <c r="J142" i="4"/>
  <c r="K142" i="4"/>
  <c r="L142" i="4"/>
  <c r="N142" i="4"/>
  <c r="O142" i="4" s="1"/>
  <c r="P142" i="4"/>
  <c r="Q142" i="4"/>
  <c r="S142" i="4"/>
  <c r="X142" i="4"/>
  <c r="C143" i="4"/>
  <c r="D143" i="4" s="1"/>
  <c r="Z144" i="5" s="1"/>
  <c r="E143" i="4"/>
  <c r="F143" i="4"/>
  <c r="I143" i="4"/>
  <c r="J143" i="4"/>
  <c r="K143" i="4"/>
  <c r="L143" i="4"/>
  <c r="N143" i="4"/>
  <c r="O143" i="4" s="1"/>
  <c r="P143" i="4"/>
  <c r="Q143" i="4"/>
  <c r="S143" i="4"/>
  <c r="X143" i="4"/>
  <c r="C144" i="4"/>
  <c r="D144" i="4" s="1"/>
  <c r="Z145" i="5" s="1"/>
  <c r="E144" i="4"/>
  <c r="F144" i="4"/>
  <c r="I144" i="4"/>
  <c r="J144" i="4"/>
  <c r="K144" i="4"/>
  <c r="L144" i="4"/>
  <c r="N144" i="4"/>
  <c r="O144" i="4" s="1"/>
  <c r="P144" i="4"/>
  <c r="Q144" i="4"/>
  <c r="S144" i="4"/>
  <c r="X144" i="4"/>
  <c r="C145" i="4"/>
  <c r="D145" i="4" s="1"/>
  <c r="Z146" i="5" s="1"/>
  <c r="E145" i="4"/>
  <c r="F145" i="4"/>
  <c r="I145" i="4"/>
  <c r="J145" i="4"/>
  <c r="K145" i="4"/>
  <c r="L145" i="4"/>
  <c r="N145" i="4"/>
  <c r="O145" i="4" s="1"/>
  <c r="P145" i="4"/>
  <c r="Q145" i="4"/>
  <c r="S145" i="4"/>
  <c r="X145" i="4"/>
  <c r="C146" i="4"/>
  <c r="D146" i="4" s="1"/>
  <c r="Z147" i="5" s="1"/>
  <c r="E146" i="4"/>
  <c r="F146" i="4"/>
  <c r="I146" i="4"/>
  <c r="J146" i="4"/>
  <c r="K146" i="4"/>
  <c r="L146" i="4"/>
  <c r="N146" i="4"/>
  <c r="O146" i="4" s="1"/>
  <c r="P146" i="4"/>
  <c r="Q146" i="4"/>
  <c r="S146" i="4"/>
  <c r="X146" i="4"/>
  <c r="C147" i="4"/>
  <c r="D147" i="4" s="1"/>
  <c r="Z148" i="5" s="1"/>
  <c r="E147" i="4"/>
  <c r="F147" i="4"/>
  <c r="I147" i="4"/>
  <c r="J147" i="4"/>
  <c r="K147" i="4"/>
  <c r="L147" i="4"/>
  <c r="N147" i="4"/>
  <c r="O147" i="4" s="1"/>
  <c r="P147" i="4"/>
  <c r="Q147" i="4"/>
  <c r="S147" i="4"/>
  <c r="X147" i="4"/>
  <c r="C148" i="4"/>
  <c r="D148" i="4" s="1"/>
  <c r="Z149" i="5" s="1"/>
  <c r="E148" i="4"/>
  <c r="F148" i="4"/>
  <c r="I148" i="4"/>
  <c r="J148" i="4"/>
  <c r="K148" i="4"/>
  <c r="L148" i="4"/>
  <c r="N148" i="4"/>
  <c r="O148" i="4" s="1"/>
  <c r="P148" i="4"/>
  <c r="Q148" i="4"/>
  <c r="S148" i="4"/>
  <c r="X148" i="4"/>
  <c r="C149" i="4"/>
  <c r="D149" i="4" s="1"/>
  <c r="Z150" i="5" s="1"/>
  <c r="E149" i="4"/>
  <c r="F149" i="4"/>
  <c r="I149" i="4"/>
  <c r="J149" i="4"/>
  <c r="K149" i="4"/>
  <c r="L149" i="4"/>
  <c r="N149" i="4"/>
  <c r="O149" i="4" s="1"/>
  <c r="P149" i="4"/>
  <c r="Q149" i="4"/>
  <c r="S149" i="4"/>
  <c r="X149" i="4"/>
  <c r="C150" i="4"/>
  <c r="D150" i="4" s="1"/>
  <c r="Z151" i="5" s="1"/>
  <c r="E150" i="4"/>
  <c r="F150" i="4"/>
  <c r="I150" i="4"/>
  <c r="J150" i="4"/>
  <c r="K150" i="4"/>
  <c r="L150" i="4"/>
  <c r="N150" i="4"/>
  <c r="O150" i="4" s="1"/>
  <c r="P150" i="4"/>
  <c r="Q150" i="4"/>
  <c r="S150" i="4"/>
  <c r="X150" i="4"/>
  <c r="C151" i="4"/>
  <c r="D151" i="4" s="1"/>
  <c r="Z152" i="5" s="1"/>
  <c r="E151" i="4"/>
  <c r="F151" i="4"/>
  <c r="I151" i="4"/>
  <c r="J151" i="4"/>
  <c r="K151" i="4"/>
  <c r="L151" i="4"/>
  <c r="N151" i="4"/>
  <c r="O151" i="4" s="1"/>
  <c r="P151" i="4"/>
  <c r="Q151" i="4"/>
  <c r="S151" i="4"/>
  <c r="X151" i="4"/>
  <c r="C152" i="4"/>
  <c r="D152" i="4" s="1"/>
  <c r="Z153" i="5" s="1"/>
  <c r="E152" i="4"/>
  <c r="F152" i="4"/>
  <c r="I152" i="4"/>
  <c r="J152" i="4"/>
  <c r="K152" i="4"/>
  <c r="L152" i="4"/>
  <c r="N152" i="4"/>
  <c r="O152" i="4" s="1"/>
  <c r="P152" i="4"/>
  <c r="Q152" i="4"/>
  <c r="S152" i="4"/>
  <c r="X152" i="4"/>
  <c r="C153" i="4"/>
  <c r="D153" i="4" s="1"/>
  <c r="Z154" i="5" s="1"/>
  <c r="E153" i="4"/>
  <c r="F153" i="4"/>
  <c r="I153" i="4"/>
  <c r="J153" i="4"/>
  <c r="K153" i="4"/>
  <c r="L153" i="4"/>
  <c r="N153" i="4"/>
  <c r="O153" i="4" s="1"/>
  <c r="P153" i="4"/>
  <c r="Q153" i="4"/>
  <c r="S153" i="4"/>
  <c r="X153" i="4"/>
  <c r="C154" i="4"/>
  <c r="D154" i="4" s="1"/>
  <c r="Z155" i="5" s="1"/>
  <c r="E154" i="4"/>
  <c r="F154" i="4"/>
  <c r="I154" i="4"/>
  <c r="J154" i="4"/>
  <c r="K154" i="4"/>
  <c r="L154" i="4"/>
  <c r="N154" i="4"/>
  <c r="O154" i="4" s="1"/>
  <c r="P154" i="4"/>
  <c r="Q154" i="4"/>
  <c r="S154" i="4"/>
  <c r="X154" i="4"/>
  <c r="C155" i="4"/>
  <c r="D155" i="4" s="1"/>
  <c r="Z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Z158" i="5" s="1"/>
  <c r="E157" i="4"/>
  <c r="F157" i="4"/>
  <c r="I157" i="4"/>
  <c r="J157" i="4"/>
  <c r="K157" i="4"/>
  <c r="L157" i="4"/>
  <c r="N157" i="4"/>
  <c r="O157" i="4" s="1"/>
  <c r="P157" i="4"/>
  <c r="Q157" i="4"/>
  <c r="S157" i="4"/>
  <c r="X157" i="4"/>
  <c r="C158" i="4"/>
  <c r="D158" i="4" s="1"/>
  <c r="Z159" i="5" s="1"/>
  <c r="E158" i="4"/>
  <c r="F158" i="4"/>
  <c r="I158" i="4"/>
  <c r="J158" i="4"/>
  <c r="K158" i="4"/>
  <c r="L158" i="4"/>
  <c r="N158" i="4"/>
  <c r="O158" i="4" s="1"/>
  <c r="P158" i="4"/>
  <c r="Q158" i="4"/>
  <c r="S158" i="4"/>
  <c r="X158" i="4"/>
  <c r="C159" i="4"/>
  <c r="D159" i="4" s="1"/>
  <c r="Z160" i="5" s="1"/>
  <c r="E159" i="4"/>
  <c r="F159" i="4"/>
  <c r="I159" i="4"/>
  <c r="J159" i="4"/>
  <c r="K159" i="4"/>
  <c r="L159" i="4"/>
  <c r="N159" i="4"/>
  <c r="O159" i="4" s="1"/>
  <c r="P159" i="4"/>
  <c r="Q159" i="4"/>
  <c r="S159" i="4"/>
  <c r="X159" i="4"/>
  <c r="C160" i="4"/>
  <c r="D160" i="4" s="1"/>
  <c r="Z161" i="5" s="1"/>
  <c r="E160" i="4"/>
  <c r="F160" i="4"/>
  <c r="I160" i="4"/>
  <c r="J160" i="4"/>
  <c r="K160" i="4"/>
  <c r="L160" i="4"/>
  <c r="N160" i="4"/>
  <c r="O160" i="4" s="1"/>
  <c r="P160" i="4"/>
  <c r="Q160" i="4"/>
  <c r="S160" i="4"/>
  <c r="X160" i="4"/>
  <c r="C161" i="4"/>
  <c r="D161" i="4" s="1"/>
  <c r="Z162" i="5" s="1"/>
  <c r="E161" i="4"/>
  <c r="F161" i="4"/>
  <c r="I161" i="4"/>
  <c r="J161" i="4"/>
  <c r="K161" i="4"/>
  <c r="L161" i="4"/>
  <c r="N161" i="4"/>
  <c r="O161" i="4" s="1"/>
  <c r="P161" i="4"/>
  <c r="Q161" i="4"/>
  <c r="S161" i="4"/>
  <c r="X161" i="4"/>
  <c r="C162" i="4"/>
  <c r="D162" i="4" s="1"/>
  <c r="Z163" i="5" s="1"/>
  <c r="E162" i="4"/>
  <c r="F162" i="4"/>
  <c r="I162" i="4"/>
  <c r="J162" i="4"/>
  <c r="K162" i="4"/>
  <c r="L162" i="4"/>
  <c r="N162" i="4"/>
  <c r="O162" i="4" s="1"/>
  <c r="P162" i="4"/>
  <c r="Q162" i="4"/>
  <c r="S162" i="4"/>
  <c r="X162" i="4"/>
  <c r="C163" i="4"/>
  <c r="D163" i="4" s="1"/>
  <c r="Z164" i="5" s="1"/>
  <c r="E163" i="4"/>
  <c r="F163" i="4"/>
  <c r="I163" i="4"/>
  <c r="J163" i="4"/>
  <c r="K163" i="4"/>
  <c r="L163" i="4"/>
  <c r="N163" i="4"/>
  <c r="O163" i="4" s="1"/>
  <c r="P163" i="4"/>
  <c r="Q163" i="4"/>
  <c r="S163" i="4"/>
  <c r="X163" i="4"/>
  <c r="C164" i="4"/>
  <c r="D164" i="4" s="1"/>
  <c r="Z165" i="5" s="1"/>
  <c r="E164" i="4"/>
  <c r="F164" i="4"/>
  <c r="I164" i="4"/>
  <c r="J164" i="4"/>
  <c r="K164" i="4"/>
  <c r="L164" i="4"/>
  <c r="N164" i="4"/>
  <c r="O164" i="4" s="1"/>
  <c r="P164" i="4"/>
  <c r="Q164" i="4"/>
  <c r="S164" i="4"/>
  <c r="X164" i="4"/>
  <c r="C165" i="4"/>
  <c r="D165" i="4" s="1"/>
  <c r="Z166" i="5" s="1"/>
  <c r="E165" i="4"/>
  <c r="F165" i="4"/>
  <c r="I165" i="4"/>
  <c r="J165" i="4"/>
  <c r="K165" i="4"/>
  <c r="L165" i="4"/>
  <c r="N165" i="4"/>
  <c r="O165" i="4" s="1"/>
  <c r="P165" i="4"/>
  <c r="Q165" i="4"/>
  <c r="S165" i="4"/>
  <c r="X165" i="4"/>
  <c r="C166" i="4"/>
  <c r="D166" i="4" s="1"/>
  <c r="Z167" i="5" s="1"/>
  <c r="E166" i="4"/>
  <c r="F166" i="4"/>
  <c r="I166" i="4"/>
  <c r="J166" i="4"/>
  <c r="K166" i="4"/>
  <c r="L166" i="4"/>
  <c r="N166" i="4"/>
  <c r="O166" i="4" s="1"/>
  <c r="P166" i="4"/>
  <c r="Q166" i="4"/>
  <c r="S166" i="4"/>
  <c r="X166" i="4"/>
  <c r="C167" i="4"/>
  <c r="D167" i="4" s="1"/>
  <c r="Z168" i="5" s="1"/>
  <c r="E167" i="4"/>
  <c r="F167" i="4"/>
  <c r="I167" i="4"/>
  <c r="J167" i="4"/>
  <c r="K167" i="4"/>
  <c r="L167" i="4"/>
  <c r="N167" i="4"/>
  <c r="O167" i="4" s="1"/>
  <c r="P167" i="4"/>
  <c r="Q167" i="4"/>
  <c r="S167" i="4"/>
  <c r="X167" i="4"/>
  <c r="C168" i="4"/>
  <c r="D168" i="4" s="1"/>
  <c r="Z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Z171" i="5" s="1"/>
  <c r="E170" i="4"/>
  <c r="F170" i="4"/>
  <c r="I170" i="4"/>
  <c r="J170" i="4"/>
  <c r="K170" i="4"/>
  <c r="L170" i="4"/>
  <c r="N170" i="4"/>
  <c r="O170" i="4" s="1"/>
  <c r="P170" i="4"/>
  <c r="Q170" i="4"/>
  <c r="S170" i="4"/>
  <c r="X170" i="4"/>
  <c r="C171" i="4"/>
  <c r="D171" i="4" s="1"/>
  <c r="Z172" i="5" s="1"/>
  <c r="E171" i="4"/>
  <c r="F171" i="4"/>
  <c r="I171" i="4"/>
  <c r="J171" i="4"/>
  <c r="K171" i="4"/>
  <c r="L171" i="4"/>
  <c r="N171" i="4"/>
  <c r="O171" i="4" s="1"/>
  <c r="P171" i="4"/>
  <c r="Q171" i="4"/>
  <c r="S171" i="4"/>
  <c r="X171" i="4"/>
  <c r="C172" i="4"/>
  <c r="D172" i="4" s="1"/>
  <c r="Z173" i="5" s="1"/>
  <c r="E172" i="4"/>
  <c r="F172" i="4"/>
  <c r="I172" i="4"/>
  <c r="J172" i="4"/>
  <c r="K172" i="4"/>
  <c r="L172" i="4"/>
  <c r="N172" i="4"/>
  <c r="O172" i="4" s="1"/>
  <c r="P172" i="4"/>
  <c r="Q172" i="4"/>
  <c r="S172" i="4"/>
  <c r="X172" i="4"/>
  <c r="C173" i="4"/>
  <c r="D173" i="4" s="1"/>
  <c r="Z174" i="5" s="1"/>
  <c r="E173" i="4"/>
  <c r="F173" i="4"/>
  <c r="I173" i="4"/>
  <c r="J173" i="4"/>
  <c r="K173" i="4"/>
  <c r="L173" i="4"/>
  <c r="N173" i="4"/>
  <c r="O173" i="4" s="1"/>
  <c r="P173" i="4"/>
  <c r="Q173" i="4"/>
  <c r="S173" i="4"/>
  <c r="X173" i="4"/>
  <c r="C174" i="4"/>
  <c r="D174" i="4" s="1"/>
  <c r="Z175" i="5" s="1"/>
  <c r="E174" i="4"/>
  <c r="F174" i="4"/>
  <c r="I174" i="4"/>
  <c r="J174" i="4"/>
  <c r="K174" i="4"/>
  <c r="L174" i="4"/>
  <c r="N174" i="4"/>
  <c r="O174" i="4" s="1"/>
  <c r="P174" i="4"/>
  <c r="Q174" i="4"/>
  <c r="S174" i="4"/>
  <c r="X174" i="4"/>
  <c r="C175" i="4"/>
  <c r="D175" i="4" s="1"/>
  <c r="Z176" i="5" s="1"/>
  <c r="E175" i="4"/>
  <c r="F175" i="4"/>
  <c r="I175" i="4"/>
  <c r="J175" i="4"/>
  <c r="K175" i="4"/>
  <c r="L175" i="4"/>
  <c r="N175" i="4"/>
  <c r="O175" i="4" s="1"/>
  <c r="P175" i="4"/>
  <c r="Q175" i="4"/>
  <c r="S175" i="4"/>
  <c r="X175" i="4"/>
  <c r="C176" i="4"/>
  <c r="D176" i="4" s="1"/>
  <c r="Z177" i="5" s="1"/>
  <c r="E176" i="4"/>
  <c r="F176" i="4"/>
  <c r="I176" i="4"/>
  <c r="J176" i="4"/>
  <c r="K176" i="4"/>
  <c r="L176" i="4"/>
  <c r="N176" i="4"/>
  <c r="O176" i="4" s="1"/>
  <c r="P176" i="4"/>
  <c r="Q176" i="4"/>
  <c r="S176" i="4"/>
  <c r="X176" i="4"/>
  <c r="C177" i="4"/>
  <c r="D177" i="4" s="1"/>
  <c r="Z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Z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Z182" i="5" s="1"/>
  <c r="E181" i="4"/>
  <c r="F181" i="4"/>
  <c r="I181" i="4"/>
  <c r="J181" i="4"/>
  <c r="K181" i="4"/>
  <c r="L181" i="4"/>
  <c r="N181" i="4"/>
  <c r="O181" i="4" s="1"/>
  <c r="P181" i="4"/>
  <c r="Q181" i="4"/>
  <c r="S181" i="4"/>
  <c r="X181" i="4"/>
  <c r="C182" i="4"/>
  <c r="D182" i="4" s="1"/>
  <c r="Z183" i="5" s="1"/>
  <c r="E182" i="4"/>
  <c r="F182" i="4"/>
  <c r="I182" i="4"/>
  <c r="J182" i="4"/>
  <c r="K182" i="4"/>
  <c r="L182" i="4"/>
  <c r="N182" i="4"/>
  <c r="O182" i="4" s="1"/>
  <c r="P182" i="4"/>
  <c r="Q182" i="4"/>
  <c r="S182" i="4"/>
  <c r="X182" i="4"/>
  <c r="C183" i="4"/>
  <c r="D183" i="4" s="1"/>
  <c r="Z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Z186" i="5" s="1"/>
  <c r="E185" i="4"/>
  <c r="F185" i="4"/>
  <c r="I185" i="4"/>
  <c r="J185" i="4"/>
  <c r="K185" i="4"/>
  <c r="L185" i="4"/>
  <c r="N185" i="4"/>
  <c r="O185" i="4" s="1"/>
  <c r="P185" i="4"/>
  <c r="Q185" i="4"/>
  <c r="S185" i="4"/>
  <c r="X185" i="4"/>
  <c r="C186" i="4"/>
  <c r="D186" i="4" s="1"/>
  <c r="Z187" i="5" s="1"/>
  <c r="E186" i="4"/>
  <c r="F186" i="4"/>
  <c r="I186" i="4"/>
  <c r="J186" i="4"/>
  <c r="K186" i="4"/>
  <c r="L186" i="4"/>
  <c r="N186" i="4"/>
  <c r="O186" i="4" s="1"/>
  <c r="P186" i="4"/>
  <c r="Q186" i="4"/>
  <c r="S186" i="4"/>
  <c r="X186" i="4"/>
  <c r="C187" i="4"/>
  <c r="D187" i="4" s="1"/>
  <c r="Z188" i="5" s="1"/>
  <c r="E187" i="4"/>
  <c r="F187" i="4"/>
  <c r="I187" i="4"/>
  <c r="J187" i="4"/>
  <c r="K187" i="4"/>
  <c r="L187" i="4"/>
  <c r="N187" i="4"/>
  <c r="O187" i="4" s="1"/>
  <c r="P187" i="4"/>
  <c r="Q187" i="4"/>
  <c r="S187" i="4"/>
  <c r="X187" i="4"/>
  <c r="C188" i="4"/>
  <c r="D188" i="4" s="1"/>
  <c r="Z189" i="5" s="1"/>
  <c r="E188" i="4"/>
  <c r="F188" i="4"/>
  <c r="I188" i="4"/>
  <c r="J188" i="4"/>
  <c r="K188" i="4"/>
  <c r="L188" i="4"/>
  <c r="N188" i="4"/>
  <c r="O188" i="4" s="1"/>
  <c r="P188" i="4"/>
  <c r="Q188" i="4"/>
  <c r="S188" i="4"/>
  <c r="X188" i="4"/>
  <c r="C189" i="4"/>
  <c r="D189" i="4" s="1"/>
  <c r="Z190" i="5" s="1"/>
  <c r="E189" i="4"/>
  <c r="F189" i="4"/>
  <c r="I189" i="4"/>
  <c r="J189" i="4"/>
  <c r="K189" i="4"/>
  <c r="L189" i="4"/>
  <c r="N189" i="4"/>
  <c r="O189" i="4" s="1"/>
  <c r="P189" i="4"/>
  <c r="Q189" i="4"/>
  <c r="S189" i="4"/>
  <c r="X189" i="4"/>
  <c r="C190" i="4"/>
  <c r="D190" i="4" s="1"/>
  <c r="Z191" i="5" s="1"/>
  <c r="E190" i="4"/>
  <c r="F190" i="4"/>
  <c r="I190" i="4"/>
  <c r="J190" i="4"/>
  <c r="K190" i="4"/>
  <c r="L190" i="4"/>
  <c r="N190" i="4"/>
  <c r="O190" i="4" s="1"/>
  <c r="P190" i="4"/>
  <c r="Q190" i="4"/>
  <c r="S190" i="4"/>
  <c r="X190" i="4"/>
  <c r="C191" i="4"/>
  <c r="D191" i="4" s="1"/>
  <c r="Z192" i="5" s="1"/>
  <c r="E191" i="4"/>
  <c r="F191" i="4"/>
  <c r="I191" i="4"/>
  <c r="J191" i="4"/>
  <c r="K191" i="4"/>
  <c r="L191" i="4"/>
  <c r="N191" i="4"/>
  <c r="O191" i="4" s="1"/>
  <c r="P191" i="4"/>
  <c r="Q191" i="4"/>
  <c r="S191" i="4"/>
  <c r="X191" i="4"/>
  <c r="C192" i="4"/>
  <c r="D192" i="4" s="1"/>
  <c r="Z193" i="5" s="1"/>
  <c r="E192" i="4"/>
  <c r="F192" i="4"/>
  <c r="I192" i="4"/>
  <c r="J192" i="4"/>
  <c r="K192" i="4"/>
  <c r="L192" i="4"/>
  <c r="N192" i="4"/>
  <c r="O192" i="4" s="1"/>
  <c r="P192" i="4"/>
  <c r="Q192" i="4"/>
  <c r="S192" i="4"/>
  <c r="X192" i="4"/>
  <c r="C193" i="4"/>
  <c r="D193" i="4" s="1"/>
  <c r="Z194" i="5" s="1"/>
  <c r="E193" i="4"/>
  <c r="F193" i="4"/>
  <c r="I193" i="4"/>
  <c r="J193" i="4"/>
  <c r="K193" i="4"/>
  <c r="L193" i="4"/>
  <c r="N193" i="4"/>
  <c r="O193" i="4" s="1"/>
  <c r="P193" i="4"/>
  <c r="Q193" i="4"/>
  <c r="S193" i="4"/>
  <c r="X193" i="4"/>
  <c r="AD102" i="75"/>
  <c r="AM102" i="75" s="1"/>
  <c r="D147" i="5"/>
  <c r="AD125" i="75"/>
  <c r="AD68" i="75"/>
  <c r="AD137" i="75"/>
  <c r="AD126" i="75"/>
  <c r="AM126" i="75" s="1"/>
  <c r="D146" i="5"/>
  <c r="AD127" i="75"/>
  <c r="AM127" i="75" s="1"/>
  <c r="AD114" i="75"/>
  <c r="AD95" i="75"/>
  <c r="AM95" i="75" s="1"/>
  <c r="AD73" i="75"/>
  <c r="AM73" i="75" s="1"/>
  <c r="I19" i="75"/>
  <c r="AD112" i="75"/>
  <c r="AD101" i="75"/>
  <c r="I13" i="75"/>
  <c r="I37" i="75"/>
  <c r="I54" i="75"/>
  <c r="J54" i="75" s="1"/>
  <c r="I10" i="75"/>
  <c r="I31" i="75"/>
  <c r="I45" i="75"/>
  <c r="I15" i="75"/>
  <c r="I39" i="75"/>
  <c r="I50" i="75"/>
  <c r="I59" i="75"/>
  <c r="I33" i="75"/>
  <c r="I38" i="75"/>
  <c r="I16" i="75"/>
  <c r="I51" i="75"/>
  <c r="J51" i="75" s="1"/>
  <c r="AD93" i="75"/>
  <c r="D77" i="5"/>
  <c r="AD94" i="75"/>
  <c r="Z123" i="75"/>
  <c r="AD97" i="75"/>
  <c r="AM97" i="75" s="1"/>
  <c r="AD103" i="75"/>
  <c r="AM103" i="75" s="1"/>
  <c r="M41" i="75"/>
  <c r="M38" i="75"/>
  <c r="H37" i="75"/>
  <c r="M29" i="75"/>
  <c r="M25" i="75"/>
  <c r="M22" i="75"/>
  <c r="K19" i="75"/>
  <c r="H13" i="75"/>
  <c r="K7" i="75"/>
  <c r="AD58" i="75"/>
  <c r="AM58" i="75" s="1"/>
  <c r="AD55" i="75"/>
  <c r="Z40" i="75"/>
  <c r="M33" i="75"/>
  <c r="M23" i="75"/>
  <c r="H19" i="75"/>
  <c r="AD14" i="75"/>
  <c r="H7" i="75"/>
  <c r="M4" i="75"/>
  <c r="H38" i="75"/>
  <c r="K33" i="75"/>
  <c r="M15" i="75"/>
  <c r="M9" i="75"/>
  <c r="AD4" i="75"/>
  <c r="AM56" i="75"/>
  <c r="M45" i="75"/>
  <c r="K42" i="75"/>
  <c r="M31" i="75"/>
  <c r="Z29" i="75"/>
  <c r="K26" i="75"/>
  <c r="K15" i="75"/>
  <c r="M10" i="75"/>
  <c r="M6" i="75"/>
  <c r="Z41" i="75"/>
  <c r="M37" i="75"/>
  <c r="H33" i="75"/>
  <c r="K31" i="75"/>
  <c r="AD26" i="75"/>
  <c r="Z25" i="75"/>
  <c r="M24" i="75"/>
  <c r="AD15" i="75"/>
  <c r="K10" i="75"/>
  <c r="H42" i="75"/>
  <c r="H39" i="75"/>
  <c r="K37" i="75"/>
  <c r="AD31" i="75"/>
  <c r="M28" i="75"/>
  <c r="H26" i="75"/>
  <c r="J26" i="75" s="1"/>
  <c r="H15" i="75"/>
  <c r="K13" i="75"/>
  <c r="AD10" i="75"/>
  <c r="AD54" i="75"/>
  <c r="M35" i="75"/>
  <c r="H31" i="75"/>
  <c r="Z20" i="75"/>
  <c r="AQ20" i="75" s="1"/>
  <c r="E21" i="5" s="1"/>
  <c r="E111" i="75"/>
  <c r="AQ144" i="75"/>
  <c r="E145" i="5" s="1"/>
  <c r="DT89" i="75"/>
  <c r="AM82" i="75"/>
  <c r="DT45" i="75"/>
  <c r="J81" i="75"/>
  <c r="DT104" i="75"/>
  <c r="AM87" i="75"/>
  <c r="J8" i="75"/>
  <c r="J4" i="75"/>
  <c r="DT52" i="75"/>
  <c r="DT23" i="75"/>
  <c r="DT62" i="75"/>
  <c r="DT6" i="75"/>
  <c r="DT122" i="75"/>
  <c r="DT83" i="75"/>
  <c r="DT88" i="75"/>
  <c r="Z43" i="5"/>
  <c r="E106" i="75"/>
  <c r="DT139" i="75"/>
  <c r="J93" i="75"/>
  <c r="DT109" i="75"/>
  <c r="DT123" i="75"/>
  <c r="J77" i="75"/>
  <c r="DT42" i="75"/>
  <c r="E153" i="75"/>
  <c r="DT106" i="75"/>
  <c r="J86" i="75"/>
  <c r="AM57" i="75"/>
  <c r="DT107" i="75"/>
  <c r="DT59" i="75"/>
  <c r="DT16" i="75"/>
  <c r="E30" i="75"/>
  <c r="DT28" i="75"/>
  <c r="DT35" i="75"/>
  <c r="G3" i="75"/>
  <c r="K3" i="75"/>
  <c r="I3" i="75"/>
  <c r="H3" i="75"/>
  <c r="X3" i="4"/>
  <c r="S3" i="4"/>
  <c r="Q3" i="4"/>
  <c r="P3" i="4"/>
  <c r="L3" i="4"/>
  <c r="K3" i="4"/>
  <c r="J3" i="4"/>
  <c r="I3" i="4"/>
  <c r="F3" i="4"/>
  <c r="E3" i="4"/>
  <c r="C3" i="4"/>
  <c r="D3" i="4" s="1"/>
  <c r="Z4" i="5" s="1"/>
  <c r="AJ3" i="3"/>
  <c r="AI3" i="3"/>
  <c r="AD3" i="3"/>
  <c r="AC3" i="3"/>
  <c r="X3" i="3"/>
  <c r="U3" i="3"/>
  <c r="W3" i="3" s="1"/>
  <c r="L3" i="3"/>
  <c r="G3" i="3"/>
  <c r="F3" i="3"/>
  <c r="M3" i="75"/>
  <c r="U3" i="75"/>
  <c r="AF3" i="75" s="1"/>
  <c r="T3" i="75"/>
  <c r="AD3" i="75" s="1"/>
  <c r="S3" i="75"/>
  <c r="AB3" i="75" s="1"/>
  <c r="R3" i="75"/>
  <c r="AA3" i="75" s="1"/>
  <c r="Q3" i="75"/>
  <c r="Z3" i="75" s="1"/>
  <c r="O3" i="75"/>
  <c r="W3" i="75" s="1"/>
  <c r="N3" i="75"/>
  <c r="V3" i="75" s="1"/>
  <c r="AF3" i="3"/>
  <c r="AG3" i="3" s="1"/>
  <c r="AH3" i="3" s="1"/>
  <c r="U4" i="5" s="1"/>
  <c r="J3" i="3"/>
  <c r="K3" i="3" s="1"/>
  <c r="N3" i="4"/>
  <c r="O3" i="4" s="1"/>
  <c r="DS3" i="75"/>
  <c r="DR3" i="75"/>
  <c r="DT3" i="75" s="1"/>
  <c r="P3" i="3"/>
  <c r="R3" i="3" s="1"/>
  <c r="S3" i="3" s="1"/>
  <c r="D145" i="5"/>
  <c r="G112" i="75"/>
  <c r="G15" i="75"/>
  <c r="G111" i="75"/>
  <c r="V106" i="75"/>
  <c r="AH106" i="75" s="1"/>
  <c r="V63" i="75"/>
  <c r="AA72" i="75"/>
  <c r="AJ72" i="75" s="1"/>
  <c r="V89" i="75"/>
  <c r="AG15" i="75"/>
  <c r="DO60" i="75"/>
  <c r="DQ60" i="75" s="1"/>
  <c r="J61" i="5" s="1"/>
  <c r="DO177" i="75"/>
  <c r="DQ177" i="75" s="1"/>
  <c r="J178" i="5" s="1"/>
  <c r="G130" i="75"/>
  <c r="AA50" i="75"/>
  <c r="V16" i="75"/>
  <c r="V43" i="75"/>
  <c r="G53" i="75"/>
  <c r="G121" i="75"/>
  <c r="DO64" i="75"/>
  <c r="DQ64" i="75" s="1"/>
  <c r="J65" i="5" s="1"/>
  <c r="DO44" i="75"/>
  <c r="DQ44" i="75" s="1"/>
  <c r="J45" i="5" s="1"/>
  <c r="V35" i="75"/>
  <c r="G105" i="75"/>
  <c r="DO32" i="75"/>
  <c r="DQ32" i="75" s="1"/>
  <c r="J33" i="5" s="1"/>
  <c r="AG112" i="75"/>
  <c r="DO100" i="75"/>
  <c r="DQ100" i="75" s="1"/>
  <c r="J101" i="5" s="1"/>
  <c r="DO70" i="75"/>
  <c r="DQ70" i="75" s="1"/>
  <c r="J71" i="5" s="1"/>
  <c r="DO14" i="75"/>
  <c r="DQ14" i="75" s="1"/>
  <c r="V30" i="75"/>
  <c r="AH30" i="75" s="1"/>
  <c r="V28" i="75"/>
  <c r="AA182" i="75"/>
  <c r="G116" i="75"/>
  <c r="G63" i="75"/>
  <c r="DO118" i="75"/>
  <c r="DQ118" i="75" s="1"/>
  <c r="J119" i="5" s="1"/>
  <c r="DO6" i="75"/>
  <c r="DQ6" i="75" s="1"/>
  <c r="J7" i="5" s="1"/>
  <c r="AA112" i="75"/>
  <c r="DO107" i="75"/>
  <c r="DO81" i="75"/>
  <c r="DO117" i="75"/>
  <c r="DQ117" i="75" s="1"/>
  <c r="J118" i="5" s="1"/>
  <c r="G177" i="75"/>
  <c r="G36" i="75"/>
  <c r="DO19" i="75"/>
  <c r="G171" i="75"/>
  <c r="G83" i="75"/>
  <c r="DO165" i="75"/>
  <c r="DQ165" i="75" s="1"/>
  <c r="J166" i="5" s="1"/>
  <c r="G19" i="75"/>
  <c r="G173" i="75"/>
  <c r="DO57" i="75"/>
  <c r="G178" i="75"/>
  <c r="G180" i="75"/>
  <c r="AG172" i="75"/>
  <c r="G170" i="75"/>
  <c r="DO126" i="75"/>
  <c r="DQ126" i="75" s="1"/>
  <c r="J127" i="5" s="1"/>
  <c r="DO41" i="75"/>
  <c r="DO171" i="75"/>
  <c r="DO77" i="75"/>
  <c r="DQ77" i="75" s="1"/>
  <c r="J78" i="5" s="1"/>
  <c r="G124" i="75"/>
  <c r="G70" i="75"/>
  <c r="DO58" i="75"/>
  <c r="G133" i="75"/>
  <c r="DO90" i="75"/>
  <c r="DO61" i="75"/>
  <c r="DQ61" i="75" s="1"/>
  <c r="J62" i="5" s="1"/>
  <c r="AA85" i="75"/>
  <c r="G125" i="75"/>
  <c r="C9" i="75"/>
  <c r="C42" i="75"/>
  <c r="C49" i="75"/>
  <c r="C4" i="75"/>
  <c r="C115" i="75"/>
  <c r="C32" i="75"/>
  <c r="C61" i="75"/>
  <c r="C128" i="75"/>
  <c r="C84" i="75"/>
  <c r="E84" i="75" s="1"/>
  <c r="C132" i="75"/>
  <c r="E132" i="75" s="1"/>
  <c r="C37" i="75"/>
  <c r="C19" i="75"/>
  <c r="C22" i="75"/>
  <c r="C85" i="75"/>
  <c r="C41" i="75"/>
  <c r="C112" i="75"/>
  <c r="C64" i="75"/>
  <c r="C105" i="75"/>
  <c r="C45" i="75"/>
  <c r="C18" i="75"/>
  <c r="C65" i="75"/>
  <c r="C129" i="75"/>
  <c r="C190" i="75"/>
  <c r="C80" i="75"/>
  <c r="C68" i="75"/>
  <c r="C79" i="75"/>
  <c r="C25" i="75"/>
  <c r="E25" i="75" s="1"/>
  <c r="C122" i="75"/>
  <c r="C51" i="75"/>
  <c r="C10" i="75"/>
  <c r="C23" i="75"/>
  <c r="C183" i="75"/>
  <c r="C146" i="75"/>
  <c r="C193" i="75"/>
  <c r="C21" i="75"/>
  <c r="C173" i="75"/>
  <c r="C151" i="75"/>
  <c r="C7" i="75"/>
  <c r="C118" i="75"/>
  <c r="C82" i="75"/>
  <c r="C149" i="75"/>
  <c r="C130" i="75"/>
  <c r="C178" i="75"/>
  <c r="C181" i="75"/>
  <c r="C33" i="75"/>
  <c r="C143" i="75"/>
  <c r="C137" i="75"/>
  <c r="C141" i="75"/>
  <c r="C53" i="75"/>
  <c r="C189" i="75"/>
  <c r="C27" i="75"/>
  <c r="C92" i="75"/>
  <c r="C99" i="75"/>
  <c r="C158" i="75"/>
  <c r="C159" i="75"/>
  <c r="C171" i="75"/>
  <c r="E171" i="75" s="1"/>
  <c r="C11" i="75"/>
  <c r="C131" i="75"/>
  <c r="E131" i="75" s="1"/>
  <c r="C94" i="75"/>
  <c r="V111" i="75"/>
  <c r="AH111" i="75" s="1"/>
  <c r="V24" i="75"/>
  <c r="G153" i="75"/>
  <c r="AG124" i="75"/>
  <c r="DO152" i="75"/>
  <c r="DQ152" i="75" s="1"/>
  <c r="J153" i="5" s="1"/>
  <c r="C117" i="75"/>
  <c r="E117" i="75" s="1"/>
  <c r="C87" i="75"/>
  <c r="DO16" i="75"/>
  <c r="DQ16" i="75" s="1"/>
  <c r="C67" i="75"/>
  <c r="G98" i="75"/>
  <c r="DO130" i="75"/>
  <c r="AA66" i="75"/>
  <c r="AJ66" i="75" s="1"/>
  <c r="V17" i="75"/>
  <c r="C34" i="75"/>
  <c r="G184" i="75"/>
  <c r="DO91" i="75"/>
  <c r="DO34" i="75"/>
  <c r="C188" i="75"/>
  <c r="AA44" i="75"/>
  <c r="G152" i="75"/>
  <c r="G164" i="75"/>
  <c r="DO92" i="75"/>
  <c r="DQ92" i="75" s="1"/>
  <c r="J93" i="5" s="1"/>
  <c r="DO20" i="75"/>
  <c r="DQ20" i="75" s="1"/>
  <c r="J21" i="5" s="1"/>
  <c r="G44" i="75"/>
  <c r="DO80" i="75"/>
  <c r="DQ80" i="75" s="1"/>
  <c r="J81" i="5" s="1"/>
  <c r="DO108" i="75"/>
  <c r="DQ108" i="75" s="1"/>
  <c r="G45" i="75"/>
  <c r="DO163" i="75"/>
  <c r="C113" i="75"/>
  <c r="DO7" i="75"/>
  <c r="DQ7" i="75" s="1"/>
  <c r="J8" i="5" s="1"/>
  <c r="C185" i="75"/>
  <c r="G81" i="75"/>
  <c r="G52" i="75"/>
  <c r="DO68" i="75"/>
  <c r="DQ68" i="75" s="1"/>
  <c r="G129" i="75"/>
  <c r="G189" i="75"/>
  <c r="DO146" i="75"/>
  <c r="C124" i="75"/>
  <c r="G137" i="75"/>
  <c r="DO135" i="75"/>
  <c r="V14" i="75"/>
  <c r="AH14" i="75" s="1"/>
  <c r="C36" i="75"/>
  <c r="C3" i="75"/>
  <c r="G131" i="75"/>
  <c r="DO89" i="75"/>
  <c r="G31" i="75"/>
  <c r="C136" i="75"/>
  <c r="C38" i="75"/>
  <c r="V110" i="75"/>
  <c r="AH110" i="75" s="1"/>
  <c r="DO38" i="75"/>
  <c r="DQ38" i="75" s="1"/>
  <c r="J39" i="5" s="1"/>
  <c r="DO21" i="75"/>
  <c r="DQ21" i="75" s="1"/>
  <c r="J22" i="5" s="1"/>
  <c r="DO138" i="75"/>
  <c r="C140" i="75"/>
  <c r="E140" i="75" s="1"/>
  <c r="DO154" i="75"/>
  <c r="DO12" i="75"/>
  <c r="DQ12" i="75" s="1"/>
  <c r="J13" i="5" s="1"/>
  <c r="DO179" i="75"/>
  <c r="C75" i="75"/>
  <c r="C169" i="75"/>
  <c r="DO9" i="75"/>
  <c r="C83" i="75"/>
  <c r="AA36" i="75"/>
  <c r="C90" i="75"/>
  <c r="E90" i="75" s="1"/>
  <c r="AA71" i="75"/>
  <c r="G85" i="75"/>
  <c r="G59" i="75"/>
  <c r="DO142" i="75"/>
  <c r="DQ142" i="75" s="1"/>
  <c r="J143" i="5" s="1"/>
  <c r="DO63" i="75"/>
  <c r="DQ63" i="75" s="1"/>
  <c r="J64" i="5" s="1"/>
  <c r="DO88" i="75"/>
  <c r="DQ88" i="75" s="1"/>
  <c r="J89" i="5" s="1"/>
  <c r="C15" i="75"/>
  <c r="V135" i="75"/>
  <c r="DO125" i="75"/>
  <c r="DQ125" i="75" s="1"/>
  <c r="J126" i="5" s="1"/>
  <c r="V6" i="75"/>
  <c r="G161" i="75"/>
  <c r="C59" i="75"/>
  <c r="AA143" i="75"/>
  <c r="AJ143" i="75" s="1"/>
  <c r="DO113" i="75"/>
  <c r="DO147" i="75"/>
  <c r="V154" i="75"/>
  <c r="AH154" i="75" s="1"/>
  <c r="C62" i="75"/>
  <c r="C157" i="75"/>
  <c r="V107" i="75"/>
  <c r="AH107" i="75" s="1"/>
  <c r="DO157" i="75"/>
  <c r="DQ157" i="75" s="1"/>
  <c r="AG54" i="75"/>
  <c r="C160" i="75"/>
  <c r="G99" i="75"/>
  <c r="AG36" i="75"/>
  <c r="AF57" i="75"/>
  <c r="AA20" i="75"/>
  <c r="G33" i="75"/>
  <c r="DO28" i="75"/>
  <c r="DQ28" i="75" s="1"/>
  <c r="J29" i="5" s="1"/>
  <c r="DO31" i="75"/>
  <c r="D115" i="75"/>
  <c r="AF31" i="75"/>
  <c r="D12" i="75"/>
  <c r="W134" i="75"/>
  <c r="W79" i="75"/>
  <c r="W76" i="75"/>
  <c r="W37" i="75"/>
  <c r="W69" i="75"/>
  <c r="DO30" i="75"/>
  <c r="DQ30" i="75" s="1"/>
  <c r="V130" i="75"/>
  <c r="AB80" i="75"/>
  <c r="G43" i="75"/>
  <c r="DO132" i="75"/>
  <c r="DQ132" i="75" s="1"/>
  <c r="J133" i="5" s="1"/>
  <c r="C125" i="75"/>
  <c r="C96" i="75"/>
  <c r="DO119" i="75"/>
  <c r="AG33" i="75"/>
  <c r="C142" i="75"/>
  <c r="G113" i="75"/>
  <c r="DO155" i="75"/>
  <c r="AG78" i="75"/>
  <c r="AA166" i="75"/>
  <c r="G118" i="75"/>
  <c r="DO156" i="75"/>
  <c r="DQ156" i="75" s="1"/>
  <c r="J157" i="5" s="1"/>
  <c r="DO145" i="75"/>
  <c r="DQ145" i="75" s="1"/>
  <c r="J146" i="5" s="1"/>
  <c r="DO123" i="75"/>
  <c r="AG86" i="75"/>
  <c r="G139" i="75"/>
  <c r="DO158" i="75"/>
  <c r="DQ158" i="75" s="1"/>
  <c r="J159" i="5" s="1"/>
  <c r="G106" i="75"/>
  <c r="DO99" i="75"/>
  <c r="C8" i="75"/>
  <c r="G37" i="75"/>
  <c r="V75" i="75"/>
  <c r="D168" i="75"/>
  <c r="DO105" i="75"/>
  <c r="AA160" i="75"/>
  <c r="AG174" i="75"/>
  <c r="C145" i="75"/>
  <c r="E145" i="75" s="1"/>
  <c r="C133" i="75"/>
  <c r="AA77" i="75"/>
  <c r="AJ77" i="75" s="1"/>
  <c r="AA86" i="75"/>
  <c r="AJ86" i="75" s="1"/>
  <c r="G71" i="75"/>
  <c r="C54" i="75"/>
  <c r="G42" i="75"/>
  <c r="C29" i="75"/>
  <c r="DO83" i="75"/>
  <c r="AG56" i="75"/>
  <c r="G78" i="75"/>
  <c r="DO174" i="75"/>
  <c r="DQ174" i="75" s="1"/>
  <c r="AG137" i="75"/>
  <c r="V12" i="75"/>
  <c r="DO73" i="75"/>
  <c r="AG38" i="75"/>
  <c r="W75" i="75"/>
  <c r="AG135" i="75"/>
  <c r="AB81" i="75"/>
  <c r="DO178" i="75"/>
  <c r="DO47" i="75"/>
  <c r="DQ47" i="75" s="1"/>
  <c r="J48" i="5" s="1"/>
  <c r="AG48" i="75"/>
  <c r="V42" i="75"/>
  <c r="D27" i="75"/>
  <c r="DO87" i="75"/>
  <c r="C74" i="75"/>
  <c r="C170" i="75"/>
  <c r="C40" i="75"/>
  <c r="E40" i="75" s="1"/>
  <c r="DO5" i="75"/>
  <c r="DQ5" i="75" s="1"/>
  <c r="J6" i="5" s="1"/>
  <c r="DO76" i="75"/>
  <c r="DQ76" i="75" s="1"/>
  <c r="J77" i="5" s="1"/>
  <c r="G147" i="75"/>
  <c r="DO143" i="75"/>
  <c r="C134" i="75"/>
  <c r="DO49" i="75"/>
  <c r="DQ49" i="75" s="1"/>
  <c r="J50" i="5" s="1"/>
  <c r="C139" i="75"/>
  <c r="G159" i="75"/>
  <c r="DO94" i="75"/>
  <c r="DQ94" i="75" s="1"/>
  <c r="J95" i="5" s="1"/>
  <c r="DO82" i="75"/>
  <c r="AA154" i="75"/>
  <c r="C78" i="75"/>
  <c r="C55" i="75"/>
  <c r="G136" i="75"/>
  <c r="G119" i="75"/>
  <c r="C100" i="75"/>
  <c r="C161" i="75"/>
  <c r="E161" i="75" s="1"/>
  <c r="C69" i="75"/>
  <c r="DO121" i="75"/>
  <c r="DO75" i="75"/>
  <c r="C44" i="75"/>
  <c r="C123" i="75"/>
  <c r="G142" i="75"/>
  <c r="DO159" i="75"/>
  <c r="DQ159" i="75" s="1"/>
  <c r="DO54" i="75"/>
  <c r="DQ54" i="75" s="1"/>
  <c r="J55" i="5" s="1"/>
  <c r="DO148" i="75"/>
  <c r="DQ148" i="75" s="1"/>
  <c r="J149" i="5" s="1"/>
  <c r="C77" i="75"/>
  <c r="G89" i="75"/>
  <c r="DO164" i="75"/>
  <c r="DQ164" i="75" s="1"/>
  <c r="J165" i="5" s="1"/>
  <c r="AG118" i="75"/>
  <c r="C86" i="75"/>
  <c r="C179" i="75"/>
  <c r="DO95" i="75"/>
  <c r="DQ95" i="75" s="1"/>
  <c r="J96" i="5" s="1"/>
  <c r="DO23" i="75"/>
  <c r="DQ23" i="75" s="1"/>
  <c r="J24" i="5" s="1"/>
  <c r="C192" i="75"/>
  <c r="G74" i="75"/>
  <c r="C93" i="75"/>
  <c r="DO101" i="75"/>
  <c r="DQ101" i="75" s="1"/>
  <c r="DO191" i="75"/>
  <c r="C88" i="75"/>
  <c r="C138" i="75"/>
  <c r="V109" i="75"/>
  <c r="DO98" i="75"/>
  <c r="C168" i="75"/>
  <c r="DO180" i="75"/>
  <c r="DQ180" i="75" s="1"/>
  <c r="J181" i="5" s="1"/>
  <c r="G188" i="75"/>
  <c r="AA41" i="75"/>
  <c r="C50" i="75"/>
  <c r="E50" i="75" s="1"/>
  <c r="C119" i="75"/>
  <c r="G108" i="75"/>
  <c r="AB54" i="75"/>
  <c r="W106" i="75"/>
  <c r="AI106" i="75" s="1"/>
  <c r="AG117" i="75"/>
  <c r="DO169" i="75"/>
  <c r="AG3" i="75"/>
  <c r="D42" i="75"/>
  <c r="D77" i="75"/>
  <c r="DO168" i="75"/>
  <c r="AB22" i="75"/>
  <c r="DO175" i="75"/>
  <c r="AF67" i="75"/>
  <c r="W83" i="75"/>
  <c r="V84" i="75"/>
  <c r="AB92" i="75"/>
  <c r="AK92" i="75" s="1"/>
  <c r="D178" i="75"/>
  <c r="D36" i="75"/>
  <c r="G162" i="75"/>
  <c r="G91" i="75"/>
  <c r="C104" i="75"/>
  <c r="DO106" i="75"/>
  <c r="G103" i="75"/>
  <c r="DO160" i="75"/>
  <c r="DQ160" i="75" s="1"/>
  <c r="J161" i="5" s="1"/>
  <c r="DO51" i="75"/>
  <c r="C114" i="75"/>
  <c r="C177" i="75"/>
  <c r="G73" i="75"/>
  <c r="G10" i="75"/>
  <c r="W131" i="75"/>
  <c r="AI131" i="75" s="1"/>
  <c r="DO93" i="75"/>
  <c r="DQ93" i="75" s="1"/>
  <c r="AG186" i="75"/>
  <c r="AG70" i="75"/>
  <c r="AF11" i="75"/>
  <c r="AN11" i="75" s="1"/>
  <c r="AS11" i="75" s="1"/>
  <c r="AU11" i="75" s="1"/>
  <c r="G12" i="5" s="1"/>
  <c r="AF33" i="75"/>
  <c r="DO50" i="75"/>
  <c r="AG90" i="75"/>
  <c r="W109" i="75"/>
  <c r="AF120" i="75"/>
  <c r="D38" i="75"/>
  <c r="D44" i="75"/>
  <c r="D122" i="75"/>
  <c r="G23" i="75"/>
  <c r="D87" i="75"/>
  <c r="C58" i="75"/>
  <c r="DO45" i="75"/>
  <c r="DQ45" i="75" s="1"/>
  <c r="G72" i="75"/>
  <c r="C182" i="75"/>
  <c r="C76" i="75"/>
  <c r="DO42" i="75"/>
  <c r="DO74" i="75"/>
  <c r="C12" i="75"/>
  <c r="W13" i="75"/>
  <c r="V61" i="75"/>
  <c r="C5" i="75"/>
  <c r="V99" i="75"/>
  <c r="AG134" i="75"/>
  <c r="AB133" i="75"/>
  <c r="AK133" i="75" s="1"/>
  <c r="DO188" i="75"/>
  <c r="DQ188" i="75" s="1"/>
  <c r="J189" i="5" s="1"/>
  <c r="AG126" i="75"/>
  <c r="DO186" i="75"/>
  <c r="G69" i="75"/>
  <c r="DO161" i="75"/>
  <c r="D136" i="75"/>
  <c r="D141" i="75"/>
  <c r="AF180" i="75"/>
  <c r="AN180" i="75" s="1"/>
  <c r="V88" i="75"/>
  <c r="AG146" i="75"/>
  <c r="AF146" i="75"/>
  <c r="DO187" i="75"/>
  <c r="DO166" i="75"/>
  <c r="DQ166" i="75" s="1"/>
  <c r="AA7" i="75"/>
  <c r="C47" i="75"/>
  <c r="G39" i="75"/>
  <c r="DO37" i="75"/>
  <c r="DQ37" i="75" s="1"/>
  <c r="C187" i="75"/>
  <c r="AA19" i="75"/>
  <c r="C156" i="75"/>
  <c r="AA80" i="75"/>
  <c r="G117" i="75"/>
  <c r="DO183" i="75"/>
  <c r="D134" i="75"/>
  <c r="AG171" i="75"/>
  <c r="D112" i="75"/>
  <c r="V23" i="75"/>
  <c r="AG162" i="75"/>
  <c r="AG110" i="75"/>
  <c r="AG23" i="75"/>
  <c r="DO104" i="75"/>
  <c r="DQ104" i="75" s="1"/>
  <c r="J105" i="5" s="1"/>
  <c r="V74" i="75"/>
  <c r="DO36" i="75"/>
  <c r="DQ36" i="75" s="1"/>
  <c r="J37" i="5" s="1"/>
  <c r="DO129" i="75"/>
  <c r="D130" i="75"/>
  <c r="D7" i="75"/>
  <c r="AG94" i="75"/>
  <c r="AG71" i="75"/>
  <c r="AG165" i="75"/>
  <c r="AG113" i="75"/>
  <c r="DO110" i="75"/>
  <c r="DQ110" i="75" s="1"/>
  <c r="J111" i="5" s="1"/>
  <c r="AG163" i="75"/>
  <c r="DO176" i="75"/>
  <c r="DQ176" i="75" s="1"/>
  <c r="J177" i="5" s="1"/>
  <c r="G191" i="75"/>
  <c r="G110" i="75"/>
  <c r="AG89" i="75"/>
  <c r="DO85" i="75"/>
  <c r="DQ85" i="75" s="1"/>
  <c r="J86" i="5" s="1"/>
  <c r="G157" i="75"/>
  <c r="W90" i="75"/>
  <c r="AI90" i="75" s="1"/>
  <c r="AA92" i="75"/>
  <c r="AJ92" i="75" s="1"/>
  <c r="AA25" i="75"/>
  <c r="AG10" i="75"/>
  <c r="AG6" i="75"/>
  <c r="DO136" i="75"/>
  <c r="DO149" i="75"/>
  <c r="DQ149" i="75" s="1"/>
  <c r="J150" i="5" s="1"/>
  <c r="AG190" i="75"/>
  <c r="V49" i="75"/>
  <c r="DO185" i="75"/>
  <c r="AG69" i="75"/>
  <c r="AG189" i="75"/>
  <c r="AG27" i="75"/>
  <c r="AB7" i="75"/>
  <c r="C167" i="75"/>
  <c r="C172" i="75"/>
  <c r="AA65" i="75"/>
  <c r="G90" i="75"/>
  <c r="G38" i="75"/>
  <c r="AG64" i="75"/>
  <c r="AF26" i="75"/>
  <c r="AF27" i="75"/>
  <c r="AN27" i="75" s="1"/>
  <c r="AG83" i="75"/>
  <c r="AF82" i="75"/>
  <c r="D54" i="75"/>
  <c r="DO192" i="75"/>
  <c r="DQ192" i="75" s="1"/>
  <c r="AB66" i="75"/>
  <c r="DO27" i="75"/>
  <c r="DO69" i="75"/>
  <c r="DQ69" i="75" s="1"/>
  <c r="J70" i="5" s="1"/>
  <c r="AB176" i="75"/>
  <c r="AB86" i="75"/>
  <c r="DO13" i="75"/>
  <c r="DQ13" i="75" s="1"/>
  <c r="J14" i="5" s="1"/>
  <c r="V123" i="75"/>
  <c r="D133" i="75"/>
  <c r="AB21" i="75"/>
  <c r="AF68" i="75"/>
  <c r="W29" i="75"/>
  <c r="AB65" i="75"/>
  <c r="AB113" i="75"/>
  <c r="AF103" i="75"/>
  <c r="V59" i="75"/>
  <c r="AF4" i="75"/>
  <c r="AF73" i="75"/>
  <c r="AF58" i="75"/>
  <c r="Z150" i="75"/>
  <c r="Z90" i="75"/>
  <c r="Z53" i="75"/>
  <c r="Z39" i="75"/>
  <c r="Z91" i="75"/>
  <c r="Z50" i="75"/>
  <c r="Z132" i="75"/>
  <c r="Z117" i="75"/>
  <c r="Z105" i="75"/>
  <c r="Z71" i="75"/>
  <c r="Z70" i="75"/>
  <c r="Z79" i="75"/>
  <c r="Z124" i="75"/>
  <c r="Z142" i="75"/>
  <c r="Z44" i="75"/>
  <c r="Z136" i="75"/>
  <c r="Z37" i="75"/>
  <c r="Z36" i="75"/>
  <c r="D129" i="75"/>
  <c r="DO151" i="75"/>
  <c r="DO182" i="75"/>
  <c r="DQ182" i="75" s="1"/>
  <c r="J183" i="5" s="1"/>
  <c r="AG139" i="75"/>
  <c r="AG28" i="75"/>
  <c r="AG160" i="75"/>
  <c r="DO193" i="75"/>
  <c r="AG170" i="75"/>
  <c r="D119" i="75"/>
  <c r="DO133" i="75"/>
  <c r="DQ133" i="75" s="1"/>
  <c r="G49" i="75"/>
  <c r="G82" i="75"/>
  <c r="D179" i="75"/>
  <c r="AA91" i="75"/>
  <c r="AF101" i="75"/>
  <c r="AN101" i="75" s="1"/>
  <c r="D52" i="75"/>
  <c r="DO131" i="75"/>
  <c r="C52" i="75"/>
  <c r="AA21" i="75"/>
  <c r="AJ21" i="75" s="1"/>
  <c r="G183" i="75"/>
  <c r="AG44" i="75"/>
  <c r="AB77" i="75"/>
  <c r="AK77" i="75" s="1"/>
  <c r="DO3" i="75"/>
  <c r="AF166" i="75"/>
  <c r="AG130" i="75"/>
  <c r="AF121" i="75"/>
  <c r="AN121" i="75" s="1"/>
  <c r="AS121" i="75" s="1"/>
  <c r="AU121" i="75" s="1"/>
  <c r="G122" i="5" s="1"/>
  <c r="G190" i="75"/>
  <c r="AG4" i="75"/>
  <c r="AF184" i="75"/>
  <c r="AG72" i="75"/>
  <c r="AG91" i="75"/>
  <c r="W116" i="75"/>
  <c r="DO25" i="75"/>
  <c r="G158" i="75"/>
  <c r="V62" i="75"/>
  <c r="D51" i="75"/>
  <c r="D15" i="75"/>
  <c r="AF15" i="75"/>
  <c r="D183" i="75"/>
  <c r="AG32" i="75"/>
  <c r="D124" i="75"/>
  <c r="AG147" i="75"/>
  <c r="DO48" i="75"/>
  <c r="DQ48" i="75" s="1"/>
  <c r="G50" i="75"/>
  <c r="AB118" i="75"/>
  <c r="AG142" i="75"/>
  <c r="D8" i="75"/>
  <c r="D176" i="75"/>
  <c r="AG161" i="75"/>
  <c r="D64" i="75"/>
  <c r="D157" i="75"/>
  <c r="V45" i="75"/>
  <c r="V83" i="75"/>
  <c r="D137" i="75"/>
  <c r="AF88" i="75"/>
  <c r="AN88" i="75" s="1"/>
  <c r="AF157" i="75"/>
  <c r="AF177" i="75"/>
  <c r="W49" i="75"/>
  <c r="DO79" i="75"/>
  <c r="AG63" i="75"/>
  <c r="G4" i="75"/>
  <c r="DO97" i="75"/>
  <c r="DO167" i="75"/>
  <c r="AG103" i="75"/>
  <c r="V32" i="75"/>
  <c r="AG150" i="75"/>
  <c r="AG61" i="75"/>
  <c r="AG136" i="75"/>
  <c r="DO26" i="75"/>
  <c r="D45" i="75"/>
  <c r="DO10" i="75"/>
  <c r="D80" i="75"/>
  <c r="AF167" i="75"/>
  <c r="DO18" i="75"/>
  <c r="AG125" i="75"/>
  <c r="DO66" i="75"/>
  <c r="AG157" i="75"/>
  <c r="V69" i="75"/>
  <c r="D93" i="75"/>
  <c r="DO120" i="75"/>
  <c r="DO17" i="75"/>
  <c r="W40" i="75"/>
  <c r="AI40" i="75" s="1"/>
  <c r="DO109" i="75"/>
  <c r="DQ109" i="75" s="1"/>
  <c r="J110" i="5" s="1"/>
  <c r="D169" i="75"/>
  <c r="AG120" i="75"/>
  <c r="DO96" i="75"/>
  <c r="W108" i="75"/>
  <c r="AF87" i="75"/>
  <c r="DO144" i="75"/>
  <c r="DO22" i="75"/>
  <c r="DQ22" i="75" s="1"/>
  <c r="J23" i="5" s="1"/>
  <c r="DO84" i="75"/>
  <c r="DQ84" i="75" s="1"/>
  <c r="J85" i="5" s="1"/>
  <c r="DO189" i="75"/>
  <c r="DQ189" i="75" s="1"/>
  <c r="AG168" i="75"/>
  <c r="G51" i="75"/>
  <c r="DO116" i="75"/>
  <c r="DQ116" i="75" s="1"/>
  <c r="J117" i="5" s="1"/>
  <c r="DO39" i="75"/>
  <c r="C56" i="75"/>
  <c r="AA64" i="75"/>
  <c r="G16" i="75"/>
  <c r="DO150" i="75"/>
  <c r="DQ150" i="75" s="1"/>
  <c r="J151" i="5" s="1"/>
  <c r="D156" i="75"/>
  <c r="D69" i="75"/>
  <c r="AF96" i="75"/>
  <c r="DO86" i="75"/>
  <c r="DQ86" i="75" s="1"/>
  <c r="J87" i="5" s="1"/>
  <c r="DO153" i="75"/>
  <c r="AG68" i="75"/>
  <c r="AG77" i="75"/>
  <c r="AG9" i="75"/>
  <c r="AG45" i="75"/>
  <c r="AF48" i="75"/>
  <c r="AN48" i="75" s="1"/>
  <c r="AG67" i="75"/>
  <c r="W105" i="75"/>
  <c r="W24" i="75"/>
  <c r="V5" i="75"/>
  <c r="AG30" i="75"/>
  <c r="DO127" i="75"/>
  <c r="DO141" i="75"/>
  <c r="DQ141" i="75" s="1"/>
  <c r="J142" i="5" s="1"/>
  <c r="AF51" i="75"/>
  <c r="DO128" i="75"/>
  <c r="V155" i="75"/>
  <c r="DO71" i="75"/>
  <c r="D125" i="75"/>
  <c r="DO181" i="75"/>
  <c r="DQ181" i="75" s="1"/>
  <c r="AG58" i="75"/>
  <c r="AG22" i="75"/>
  <c r="AF60" i="75"/>
  <c r="AN60" i="75" s="1"/>
  <c r="AS60" i="75" s="1"/>
  <c r="C155" i="75"/>
  <c r="DO43" i="75"/>
  <c r="V47" i="75"/>
  <c r="AG82" i="75"/>
  <c r="AG141" i="75"/>
  <c r="AG80" i="75"/>
  <c r="DO65" i="75"/>
  <c r="AG93" i="75"/>
  <c r="W180" i="75"/>
  <c r="W111" i="75"/>
  <c r="AI111" i="75" s="1"/>
  <c r="AB72" i="75"/>
  <c r="DO162" i="75"/>
  <c r="D76" i="75"/>
  <c r="DO67" i="75"/>
  <c r="G54" i="75"/>
  <c r="C116" i="75"/>
  <c r="E116" i="75" s="1"/>
  <c r="C176" i="75"/>
  <c r="DO122" i="75"/>
  <c r="DO173" i="75"/>
  <c r="DQ173" i="75" s="1"/>
  <c r="J174" i="5" s="1"/>
  <c r="AG158" i="75"/>
  <c r="AF98" i="75"/>
  <c r="D21" i="75"/>
  <c r="AB128" i="75"/>
  <c r="D37" i="75"/>
  <c r="D189" i="75"/>
  <c r="DO190" i="75"/>
  <c r="DQ190" i="75" s="1"/>
  <c r="J191" i="5" s="1"/>
  <c r="DO139" i="75"/>
  <c r="AF163" i="75"/>
  <c r="AG187" i="75"/>
  <c r="V38" i="75"/>
  <c r="AG111" i="75"/>
  <c r="DO137" i="75"/>
  <c r="DO62" i="75"/>
  <c r="DQ62" i="75" s="1"/>
  <c r="J63" i="5" s="1"/>
  <c r="DO59" i="75"/>
  <c r="G185" i="75"/>
  <c r="D172" i="75"/>
  <c r="DO115" i="75"/>
  <c r="C46" i="75"/>
  <c r="C73" i="75"/>
  <c r="DO172" i="75"/>
  <c r="DQ172" i="75" s="1"/>
  <c r="J173" i="5" s="1"/>
  <c r="DO4" i="75"/>
  <c r="DQ4" i="75" s="1"/>
  <c r="J5" i="5" s="1"/>
  <c r="DO35" i="75"/>
  <c r="AG182" i="75"/>
  <c r="AG73" i="75"/>
  <c r="AG122" i="75"/>
  <c r="AF138" i="75"/>
  <c r="AN138" i="75" s="1"/>
  <c r="AS138" i="75" s="1"/>
  <c r="AU138" i="75" s="1"/>
  <c r="G139" i="5" s="1"/>
  <c r="AG115" i="75"/>
  <c r="D187" i="75"/>
  <c r="AG8" i="75"/>
  <c r="AG114" i="75"/>
  <c r="AF162" i="75"/>
  <c r="DO78" i="75"/>
  <c r="DQ78" i="75" s="1"/>
  <c r="J79" i="5" s="1"/>
  <c r="AG59" i="75"/>
  <c r="AG16" i="75"/>
  <c r="AG192" i="75"/>
  <c r="V77" i="75"/>
  <c r="AG180" i="75"/>
  <c r="G132" i="75"/>
  <c r="AG173" i="75"/>
  <c r="AG185" i="75"/>
  <c r="G150" i="75"/>
  <c r="AG177" i="75"/>
  <c r="AF129" i="75"/>
  <c r="AN129" i="75" s="1"/>
  <c r="AS129" i="75" s="1"/>
  <c r="AU129" i="75" s="1"/>
  <c r="G130" i="5" s="1"/>
  <c r="DO55" i="75"/>
  <c r="AG107" i="75"/>
  <c r="AB188" i="75"/>
  <c r="AG175" i="75"/>
  <c r="V105" i="75"/>
  <c r="AG97" i="75"/>
  <c r="G109" i="75"/>
  <c r="DO15" i="75"/>
  <c r="DO102" i="75"/>
  <c r="DQ102" i="75" s="1"/>
  <c r="D185" i="75"/>
  <c r="AG101" i="75"/>
  <c r="D188" i="75"/>
  <c r="AB91" i="75"/>
  <c r="AF189" i="75"/>
  <c r="AF78" i="75"/>
  <c r="AN78" i="75" s="1"/>
  <c r="W62" i="75"/>
  <c r="W110" i="75"/>
  <c r="D188" i="5"/>
  <c r="D182" i="5"/>
  <c r="D193" i="5"/>
  <c r="D170" i="5"/>
  <c r="D12" i="5"/>
  <c r="D97" i="5"/>
  <c r="D28" i="5"/>
  <c r="D124" i="5"/>
  <c r="D136" i="5"/>
  <c r="D140" i="5"/>
  <c r="D185" i="5"/>
  <c r="DO140" i="75"/>
  <c r="DQ140" i="75" s="1"/>
  <c r="J141" i="5" s="1"/>
  <c r="AB85" i="75"/>
  <c r="AB19" i="75"/>
  <c r="DO8" i="75"/>
  <c r="DQ8" i="75" s="1"/>
  <c r="J9" i="5" s="1"/>
  <c r="W84" i="75"/>
  <c r="AI84" i="75" s="1"/>
  <c r="AG176" i="75"/>
  <c r="V34" i="75"/>
  <c r="AB8" i="75"/>
  <c r="AK8" i="75" s="1"/>
  <c r="D191" i="5"/>
  <c r="D186" i="5"/>
  <c r="D7" i="5"/>
  <c r="D53" i="5"/>
  <c r="D33" i="5"/>
  <c r="D64" i="5"/>
  <c r="D75" i="5"/>
  <c r="D179" i="5"/>
  <c r="D95" i="5"/>
  <c r="D26" i="5"/>
  <c r="D119" i="5"/>
  <c r="D58" i="5"/>
  <c r="D116" i="5"/>
  <c r="D39" i="5"/>
  <c r="D150" i="5"/>
  <c r="D68" i="5"/>
  <c r="D184" i="5"/>
  <c r="D121" i="5"/>
  <c r="D42" i="5"/>
  <c r="D87" i="5"/>
  <c r="D21" i="5"/>
  <c r="AG25" i="75"/>
  <c r="AG75" i="75"/>
  <c r="DO72" i="75"/>
  <c r="DQ72" i="75" s="1"/>
  <c r="AG24" i="75"/>
  <c r="AG193" i="75"/>
  <c r="AG105" i="75"/>
  <c r="AG104" i="75"/>
  <c r="DO112" i="75"/>
  <c r="DQ112" i="75" s="1"/>
  <c r="J113" i="5" s="1"/>
  <c r="V18" i="75"/>
  <c r="DO111" i="75"/>
  <c r="V52" i="75"/>
  <c r="D78" i="75"/>
  <c r="AF151" i="75"/>
  <c r="AG88" i="75"/>
  <c r="AF56" i="75"/>
  <c r="AF171" i="75"/>
  <c r="G134" i="75"/>
  <c r="D33" i="75"/>
  <c r="D32" i="5"/>
  <c r="D74" i="5"/>
  <c r="D106" i="5"/>
  <c r="D164" i="5"/>
  <c r="D108" i="5"/>
  <c r="D44" i="5"/>
  <c r="D173" i="5"/>
  <c r="D133" i="5"/>
  <c r="D73" i="5"/>
  <c r="D36" i="5"/>
  <c r="D93" i="5"/>
  <c r="D29" i="5"/>
  <c r="D127" i="5"/>
  <c r="D66" i="5"/>
  <c r="DO103" i="75"/>
  <c r="AG74" i="75"/>
  <c r="D85" i="75"/>
  <c r="AF140" i="75"/>
  <c r="AN140" i="75" s="1"/>
  <c r="AS140" i="75" s="1"/>
  <c r="DO40" i="75"/>
  <c r="DQ40" i="75" s="1"/>
  <c r="J41" i="5" s="1"/>
  <c r="AG42" i="75"/>
  <c r="D9" i="75"/>
  <c r="AG79" i="75"/>
  <c r="G96" i="75"/>
  <c r="AG31" i="75"/>
  <c r="AG41" i="75"/>
  <c r="G66" i="75"/>
  <c r="W30" i="75"/>
  <c r="AI30" i="75" s="1"/>
  <c r="W43" i="75"/>
  <c r="D167" i="5"/>
  <c r="D161" i="5"/>
  <c r="D94" i="5"/>
  <c r="D4" i="5"/>
  <c r="D89" i="5"/>
  <c r="D11" i="5"/>
  <c r="D111" i="5"/>
  <c r="D49" i="5"/>
  <c r="D134" i="5"/>
  <c r="D70" i="5"/>
  <c r="AG52" i="75"/>
  <c r="DO53" i="75"/>
  <c r="DQ53" i="75" s="1"/>
  <c r="J54" i="5" s="1"/>
  <c r="DO114" i="75"/>
  <c r="AB167" i="75"/>
  <c r="AB112" i="75"/>
  <c r="AK112" i="75" s="1"/>
  <c r="AG35" i="75"/>
  <c r="AG29" i="75"/>
  <c r="DO134" i="75"/>
  <c r="DQ134" i="75" s="1"/>
  <c r="J135" i="5" s="1"/>
  <c r="AB142" i="75"/>
  <c r="AG143" i="75"/>
  <c r="W63" i="75"/>
  <c r="G175" i="75"/>
  <c r="AF10" i="75"/>
  <c r="G77" i="75"/>
  <c r="W70" i="75"/>
  <c r="D171" i="5"/>
  <c r="D160" i="5"/>
  <c r="G156" i="75"/>
  <c r="DO124" i="75"/>
  <c r="DQ124" i="75" s="1"/>
  <c r="J125" i="5" s="1"/>
  <c r="DO52" i="75"/>
  <c r="DQ52" i="75" s="1"/>
  <c r="DO29" i="75"/>
  <c r="DQ29" i="75" s="1"/>
  <c r="AG12" i="75"/>
  <c r="AG133" i="75"/>
  <c r="DO56" i="75"/>
  <c r="DQ56" i="75" s="1"/>
  <c r="J57" i="5" s="1"/>
  <c r="V9" i="75"/>
  <c r="G67" i="75"/>
  <c r="DO11" i="75"/>
  <c r="G5" i="75"/>
  <c r="DO33" i="75"/>
  <c r="W39" i="75"/>
  <c r="DO184" i="75"/>
  <c r="DQ184" i="75" s="1"/>
  <c r="AG145" i="75"/>
  <c r="AG159" i="75"/>
  <c r="G26" i="75"/>
  <c r="AF55" i="75"/>
  <c r="G61" i="75"/>
  <c r="D67" i="75"/>
  <c r="AG49" i="75"/>
  <c r="DO24" i="75"/>
  <c r="DQ24" i="75" s="1"/>
  <c r="AB146" i="75"/>
  <c r="D142" i="5"/>
  <c r="D100" i="5"/>
  <c r="D194" i="5"/>
  <c r="D37" i="5"/>
  <c r="D65" i="5"/>
  <c r="D163" i="5"/>
  <c r="D192" i="5"/>
  <c r="D91" i="5"/>
  <c r="D19" i="5"/>
  <c r="D144" i="5"/>
  <c r="D5" i="5"/>
  <c r="D165" i="5"/>
  <c r="D57" i="5"/>
  <c r="D159" i="5"/>
  <c r="D88" i="5"/>
  <c r="G88" i="75"/>
  <c r="AG109" i="75"/>
  <c r="AG169" i="75"/>
  <c r="D142" i="75"/>
  <c r="D22" i="5"/>
  <c r="D135" i="5"/>
  <c r="D52" i="5"/>
  <c r="D80" i="5"/>
  <c r="D162" i="5"/>
  <c r="D187" i="5"/>
  <c r="D41" i="5"/>
  <c r="D13" i="5"/>
  <c r="D123" i="5"/>
  <c r="D175" i="5"/>
  <c r="D168" i="5"/>
  <c r="D131" i="5"/>
  <c r="D20" i="5"/>
  <c r="D48" i="5"/>
  <c r="D92" i="5"/>
  <c r="D85" i="5"/>
  <c r="D118" i="5"/>
  <c r="D30" i="5"/>
  <c r="D83" i="5"/>
  <c r="D72" i="5"/>
  <c r="D6" i="5"/>
  <c r="D113" i="5"/>
  <c r="D78" i="5"/>
  <c r="AG37" i="75"/>
  <c r="W53" i="75"/>
  <c r="D154" i="5"/>
  <c r="D10" i="5"/>
  <c r="D54" i="5"/>
  <c r="AG84" i="75"/>
  <c r="G168" i="75"/>
  <c r="D55" i="5"/>
  <c r="D156" i="5"/>
  <c r="D16" i="5"/>
  <c r="D104" i="5"/>
  <c r="D63" i="5"/>
  <c r="D166" i="5"/>
  <c r="D139" i="5"/>
  <c r="D120" i="5"/>
  <c r="D24" i="5"/>
  <c r="D38" i="5"/>
  <c r="D86" i="5"/>
  <c r="D102" i="5"/>
  <c r="AG46" i="75"/>
  <c r="AG181" i="75"/>
  <c r="D18" i="5"/>
  <c r="D125" i="5"/>
  <c r="D71" i="5"/>
  <c r="D96" i="5"/>
  <c r="D151" i="5"/>
  <c r="D25" i="5"/>
  <c r="AB93" i="75"/>
  <c r="AK93" i="75" s="1"/>
  <c r="V193" i="75"/>
  <c r="D79" i="75"/>
  <c r="D62" i="5"/>
  <c r="D180" i="5"/>
  <c r="D27" i="5"/>
  <c r="D130" i="5"/>
  <c r="D45" i="5"/>
  <c r="D81" i="5"/>
  <c r="D23" i="5"/>
  <c r="D128" i="5"/>
  <c r="D183" i="5"/>
  <c r="D115" i="5"/>
  <c r="D46" i="75"/>
  <c r="D3" i="75"/>
  <c r="DO46" i="75"/>
  <c r="DQ46" i="75" s="1"/>
  <c r="DO170" i="75"/>
  <c r="D50" i="5"/>
  <c r="D152" i="5"/>
  <c r="AF46" i="75"/>
  <c r="AN46" i="75" s="1"/>
  <c r="D9" i="5"/>
  <c r="D56" i="5"/>
  <c r="D79" i="5"/>
  <c r="G46" i="75"/>
  <c r="G79" i="75"/>
  <c r="D34" i="5"/>
  <c r="D117" i="5"/>
  <c r="D84" i="5"/>
  <c r="D103" i="5"/>
  <c r="D47" i="5"/>
  <c r="D137" i="5"/>
  <c r="D99" i="5"/>
  <c r="BY163" i="83" l="1"/>
  <c r="BY91" i="83"/>
  <c r="BY43" i="83"/>
  <c r="BY3" i="83"/>
  <c r="BY188" i="83"/>
  <c r="BY180" i="83"/>
  <c r="BY172" i="83"/>
  <c r="BY164" i="83"/>
  <c r="BY156" i="83"/>
  <c r="BY148" i="83"/>
  <c r="BY140" i="83"/>
  <c r="BY132" i="83"/>
  <c r="BY124" i="83"/>
  <c r="BY116" i="83"/>
  <c r="BY108" i="83"/>
  <c r="BY100" i="83"/>
  <c r="BY92" i="83"/>
  <c r="BY84" i="83"/>
  <c r="BY76" i="83"/>
  <c r="BY68" i="83"/>
  <c r="BY60" i="83"/>
  <c r="BY52" i="83"/>
  <c r="BY44" i="83"/>
  <c r="BY36" i="83"/>
  <c r="BY28" i="83"/>
  <c r="BY20" i="83"/>
  <c r="BY12" i="83"/>
  <c r="BY4" i="83"/>
  <c r="BY179" i="83"/>
  <c r="BY131" i="83"/>
  <c r="BY83" i="83"/>
  <c r="BY27" i="83"/>
  <c r="BY186" i="83"/>
  <c r="BY178" i="83"/>
  <c r="BY170" i="83"/>
  <c r="BY162" i="83"/>
  <c r="BY154" i="83"/>
  <c r="BY146" i="83"/>
  <c r="BY138" i="83"/>
  <c r="BY130" i="83"/>
  <c r="BY122" i="83"/>
  <c r="BY114" i="83"/>
  <c r="BY106" i="83"/>
  <c r="BY98" i="83"/>
  <c r="BY90" i="83"/>
  <c r="BY82" i="83"/>
  <c r="BY74" i="83"/>
  <c r="BY66" i="83"/>
  <c r="BY58" i="83"/>
  <c r="BY50" i="83"/>
  <c r="BY42" i="83"/>
  <c r="BY34" i="83"/>
  <c r="BY26" i="83"/>
  <c r="BY18" i="83"/>
  <c r="BY10" i="83"/>
  <c r="BY155" i="83"/>
  <c r="BY107" i="83"/>
  <c r="BY59" i="83"/>
  <c r="BY19" i="83"/>
  <c r="BY2" i="83"/>
  <c r="AL4" i="5" s="1"/>
  <c r="AM4" i="5" s="1"/>
  <c r="BY185" i="83"/>
  <c r="BY177" i="83"/>
  <c r="BY169" i="83"/>
  <c r="BY161" i="83"/>
  <c r="BY153" i="83"/>
  <c r="BY145" i="83"/>
  <c r="BY137" i="83"/>
  <c r="BY129" i="83"/>
  <c r="BY121" i="83"/>
  <c r="BY113" i="83"/>
  <c r="BY105" i="83"/>
  <c r="BY97" i="83"/>
  <c r="BY89" i="83"/>
  <c r="BY81" i="83"/>
  <c r="BY73" i="83"/>
  <c r="BY65" i="83"/>
  <c r="BY57" i="83"/>
  <c r="BY49" i="83"/>
  <c r="BY41" i="83"/>
  <c r="BY33" i="83"/>
  <c r="BY25" i="83"/>
  <c r="BY17" i="83"/>
  <c r="BY9" i="83"/>
  <c r="BY147" i="83"/>
  <c r="BY99" i="83"/>
  <c r="BY35" i="83"/>
  <c r="BY192" i="83"/>
  <c r="BY184" i="83"/>
  <c r="BY176" i="83"/>
  <c r="BY160" i="83"/>
  <c r="BY152" i="83"/>
  <c r="BY144" i="83"/>
  <c r="BY136" i="83"/>
  <c r="BY128" i="83"/>
  <c r="BY120" i="83"/>
  <c r="BY112" i="83"/>
  <c r="BY104" i="83"/>
  <c r="BY96" i="83"/>
  <c r="BY88" i="83"/>
  <c r="BY80" i="83"/>
  <c r="BY72" i="83"/>
  <c r="BY64" i="83"/>
  <c r="BY56" i="83"/>
  <c r="BY48" i="83"/>
  <c r="BY40" i="83"/>
  <c r="BY32" i="83"/>
  <c r="BY24" i="83"/>
  <c r="BY16" i="83"/>
  <c r="BY8" i="83"/>
  <c r="BY171" i="83"/>
  <c r="BY115" i="83"/>
  <c r="BY67" i="83"/>
  <c r="BY11" i="83"/>
  <c r="BY191" i="83"/>
  <c r="BY183" i="83"/>
  <c r="BY175" i="83"/>
  <c r="BY167" i="83"/>
  <c r="BY159" i="83"/>
  <c r="BY151" i="83"/>
  <c r="BY143" i="83"/>
  <c r="BY135" i="83"/>
  <c r="BY127" i="83"/>
  <c r="BY119" i="83"/>
  <c r="BY111" i="83"/>
  <c r="BY103" i="83"/>
  <c r="BY95" i="83"/>
  <c r="BY87" i="83"/>
  <c r="BY79" i="83"/>
  <c r="BY71" i="83"/>
  <c r="BY63" i="83"/>
  <c r="BY55" i="83"/>
  <c r="BY47" i="83"/>
  <c r="BY39" i="83"/>
  <c r="BY31" i="83"/>
  <c r="BY23" i="83"/>
  <c r="BY15" i="83"/>
  <c r="BY7" i="83"/>
  <c r="BY187" i="83"/>
  <c r="BY123" i="83"/>
  <c r="BY51" i="83"/>
  <c r="BY190" i="83"/>
  <c r="BY182" i="83"/>
  <c r="BY174" i="83"/>
  <c r="BY166" i="83"/>
  <c r="BY158" i="83"/>
  <c r="BY150" i="83"/>
  <c r="BY142" i="83"/>
  <c r="BY134" i="83"/>
  <c r="BY126" i="83"/>
  <c r="BY118" i="83"/>
  <c r="BY110" i="83"/>
  <c r="BY102" i="83"/>
  <c r="BY94" i="83"/>
  <c r="BY86" i="83"/>
  <c r="BY78" i="83"/>
  <c r="BY70" i="83"/>
  <c r="BY62" i="83"/>
  <c r="BY54" i="83"/>
  <c r="BY46" i="83"/>
  <c r="BY38" i="83"/>
  <c r="BY30" i="83"/>
  <c r="BY22" i="83"/>
  <c r="BY14" i="83"/>
  <c r="BY6" i="83"/>
  <c r="BY139" i="83"/>
  <c r="BY75" i="83"/>
  <c r="AB122" i="3"/>
  <c r="S123" i="5" s="1"/>
  <c r="AB114" i="3"/>
  <c r="AB106" i="3"/>
  <c r="S107" i="5" s="1"/>
  <c r="AB98" i="3"/>
  <c r="AB90" i="3"/>
  <c r="AB82" i="3"/>
  <c r="AB74" i="3"/>
  <c r="AB66" i="3"/>
  <c r="S67" i="5" s="1"/>
  <c r="BY189" i="83"/>
  <c r="BY181" i="83"/>
  <c r="BY173" i="83"/>
  <c r="BY165" i="83"/>
  <c r="BY157" i="83"/>
  <c r="BY149" i="83"/>
  <c r="BY141" i="83"/>
  <c r="BY133" i="83"/>
  <c r="BY125" i="83"/>
  <c r="BY117" i="83"/>
  <c r="BY109" i="83"/>
  <c r="BY101" i="83"/>
  <c r="BY93" i="83"/>
  <c r="BY85" i="83"/>
  <c r="BY77" i="83"/>
  <c r="BY69" i="83"/>
  <c r="BY61" i="83"/>
  <c r="BY53" i="83"/>
  <c r="BY45" i="83"/>
  <c r="BY37" i="83"/>
  <c r="BY29" i="83"/>
  <c r="BY21" i="83"/>
  <c r="BY13" i="83"/>
  <c r="BY5" i="83"/>
  <c r="AB190" i="3"/>
  <c r="S191" i="5" s="1"/>
  <c r="AB182" i="3"/>
  <c r="AB174" i="3"/>
  <c r="S175" i="5" s="1"/>
  <c r="AB166" i="3"/>
  <c r="AB158" i="3"/>
  <c r="AB150" i="3"/>
  <c r="AB142" i="3"/>
  <c r="AB134" i="3"/>
  <c r="S135" i="5" s="1"/>
  <c r="AB126" i="3"/>
  <c r="S127" i="5" s="1"/>
  <c r="AB118" i="3"/>
  <c r="AB110" i="3"/>
  <c r="AB102" i="3"/>
  <c r="AB94" i="3"/>
  <c r="AB86" i="3"/>
  <c r="AB78" i="3"/>
  <c r="AB70" i="3"/>
  <c r="S71" i="5" s="1"/>
  <c r="AB62" i="3"/>
  <c r="S63" i="5" s="1"/>
  <c r="AB54" i="3"/>
  <c r="AB46" i="3"/>
  <c r="S47" i="5" s="1"/>
  <c r="AB38" i="3"/>
  <c r="AB30" i="3"/>
  <c r="AB186" i="3"/>
  <c r="AB178" i="3"/>
  <c r="AB170" i="3"/>
  <c r="AB162" i="3"/>
  <c r="S163" i="5" s="1"/>
  <c r="AB154" i="3"/>
  <c r="AB146" i="3"/>
  <c r="AB138" i="3"/>
  <c r="AB130" i="3"/>
  <c r="AB58" i="3"/>
  <c r="AB50" i="3"/>
  <c r="AB42" i="3"/>
  <c r="S43" i="5" s="1"/>
  <c r="AB34" i="3"/>
  <c r="S35" i="5" s="1"/>
  <c r="AB26" i="3"/>
  <c r="E31" i="75"/>
  <c r="DT27" i="75"/>
  <c r="J21" i="75"/>
  <c r="DT17" i="75"/>
  <c r="DT14" i="75"/>
  <c r="E14" i="75"/>
  <c r="DT5" i="75"/>
  <c r="K6" i="5" s="1"/>
  <c r="AN6" i="5" s="1"/>
  <c r="AJ20" i="75"/>
  <c r="AK21" i="75"/>
  <c r="AL21" i="75" s="1"/>
  <c r="N190" i="3"/>
  <c r="N186" i="3"/>
  <c r="N182" i="3"/>
  <c r="N178" i="3"/>
  <c r="N174" i="3"/>
  <c r="P175" i="5" s="1"/>
  <c r="N170" i="3"/>
  <c r="P171" i="5" s="1"/>
  <c r="N166" i="3"/>
  <c r="N162" i="3"/>
  <c r="P163" i="5" s="1"/>
  <c r="N158" i="3"/>
  <c r="N154" i="3"/>
  <c r="N150" i="3"/>
  <c r="N146" i="3"/>
  <c r="N142" i="3"/>
  <c r="P143" i="5" s="1"/>
  <c r="N138" i="3"/>
  <c r="P139" i="5" s="1"/>
  <c r="N134" i="3"/>
  <c r="N130" i="3"/>
  <c r="P131" i="5" s="1"/>
  <c r="N126" i="3"/>
  <c r="N122" i="3"/>
  <c r="N118" i="3"/>
  <c r="N114" i="3"/>
  <c r="N110" i="3"/>
  <c r="P111" i="5" s="1"/>
  <c r="N106" i="3"/>
  <c r="P107" i="5" s="1"/>
  <c r="N102" i="3"/>
  <c r="N98" i="3"/>
  <c r="P99" i="5" s="1"/>
  <c r="N94" i="3"/>
  <c r="N90" i="3"/>
  <c r="N86" i="3"/>
  <c r="N82" i="3"/>
  <c r="N78" i="3"/>
  <c r="P79" i="5" s="1"/>
  <c r="N74" i="3"/>
  <c r="P75" i="5" s="1"/>
  <c r="N70" i="3"/>
  <c r="N66" i="3"/>
  <c r="P67" i="5" s="1"/>
  <c r="N62" i="3"/>
  <c r="N58" i="3"/>
  <c r="N54" i="3"/>
  <c r="N50" i="3"/>
  <c r="N46" i="3"/>
  <c r="P47" i="5" s="1"/>
  <c r="N42" i="3"/>
  <c r="P43" i="5" s="1"/>
  <c r="N38" i="3"/>
  <c r="N34" i="3"/>
  <c r="P35" i="5" s="1"/>
  <c r="N30" i="3"/>
  <c r="N26" i="3"/>
  <c r="N22" i="3"/>
  <c r="N18" i="3"/>
  <c r="N14" i="3"/>
  <c r="P15" i="5" s="1"/>
  <c r="N10" i="3"/>
  <c r="P11" i="5" s="1"/>
  <c r="N192" i="3"/>
  <c r="N188" i="3"/>
  <c r="N184" i="3"/>
  <c r="N180" i="3"/>
  <c r="N176" i="3"/>
  <c r="N172" i="3"/>
  <c r="N168" i="3"/>
  <c r="P169" i="5" s="1"/>
  <c r="N164" i="3"/>
  <c r="P165" i="5" s="1"/>
  <c r="N160" i="3"/>
  <c r="N156" i="3"/>
  <c r="P157" i="5" s="1"/>
  <c r="N152" i="3"/>
  <c r="N148" i="3"/>
  <c r="N144" i="3"/>
  <c r="N140" i="3"/>
  <c r="N136" i="3"/>
  <c r="P137" i="5" s="1"/>
  <c r="N132" i="3"/>
  <c r="P133" i="5" s="1"/>
  <c r="N128" i="3"/>
  <c r="N124" i="3"/>
  <c r="P125" i="5" s="1"/>
  <c r="N120" i="3"/>
  <c r="N116" i="3"/>
  <c r="N112" i="3"/>
  <c r="N108" i="3"/>
  <c r="N104" i="3"/>
  <c r="P105" i="5" s="1"/>
  <c r="N100" i="3"/>
  <c r="P101" i="5" s="1"/>
  <c r="N96" i="3"/>
  <c r="N92" i="3"/>
  <c r="P93" i="5" s="1"/>
  <c r="N88" i="3"/>
  <c r="N84" i="3"/>
  <c r="N80" i="3"/>
  <c r="N76" i="3"/>
  <c r="N72" i="3"/>
  <c r="P73" i="5" s="1"/>
  <c r="N68" i="3"/>
  <c r="P69" i="5" s="1"/>
  <c r="N64" i="3"/>
  <c r="N60" i="3"/>
  <c r="P61" i="5" s="1"/>
  <c r="N56" i="3"/>
  <c r="N52" i="3"/>
  <c r="N48" i="3"/>
  <c r="N44" i="3"/>
  <c r="N40" i="3"/>
  <c r="P41" i="5" s="1"/>
  <c r="N36" i="3"/>
  <c r="O36" i="3" s="1"/>
  <c r="Q37" i="5" s="1"/>
  <c r="N32" i="3"/>
  <c r="N28" i="3"/>
  <c r="P29" i="5" s="1"/>
  <c r="N24" i="3"/>
  <c r="N20" i="3"/>
  <c r="N16" i="3"/>
  <c r="N12" i="3"/>
  <c r="N8" i="3"/>
  <c r="P9" i="5" s="1"/>
  <c r="N4" i="3"/>
  <c r="P5" i="5" s="1"/>
  <c r="CB190" i="82"/>
  <c r="CC190" i="82"/>
  <c r="CA190" i="82"/>
  <c r="BY190" i="82"/>
  <c r="BZ190" i="82" s="1"/>
  <c r="D189" i="84" s="1"/>
  <c r="CB182" i="82"/>
  <c r="CC182" i="82"/>
  <c r="CA182" i="82"/>
  <c r="BY182" i="82"/>
  <c r="BZ182" i="82" s="1"/>
  <c r="CB174" i="82"/>
  <c r="CA174" i="82"/>
  <c r="CC174" i="82"/>
  <c r="BY174" i="82"/>
  <c r="BZ174" i="82" s="1"/>
  <c r="CB166" i="82"/>
  <c r="CA166" i="82"/>
  <c r="CC166" i="82"/>
  <c r="BY166" i="82"/>
  <c r="BZ166" i="82" s="1"/>
  <c r="CB158" i="82"/>
  <c r="CC158" i="82"/>
  <c r="CA158" i="82"/>
  <c r="BY158" i="82"/>
  <c r="BZ158" i="82" s="1"/>
  <c r="D157" i="84" s="1"/>
  <c r="CB150" i="82"/>
  <c r="CC150" i="82"/>
  <c r="CA150" i="82"/>
  <c r="BY150" i="82"/>
  <c r="BZ150" i="82" s="1"/>
  <c r="D149" i="84" s="1"/>
  <c r="CB142" i="82"/>
  <c r="CA142" i="82"/>
  <c r="CC142" i="82"/>
  <c r="BY142" i="82"/>
  <c r="BZ142" i="82" s="1"/>
  <c r="D141" i="84" s="1"/>
  <c r="CB134" i="82"/>
  <c r="CA134" i="82"/>
  <c r="BY134" i="82"/>
  <c r="BZ134" i="82" s="1"/>
  <c r="D133" i="84" s="1"/>
  <c r="CC134" i="82"/>
  <c r="CB126" i="82"/>
  <c r="CA126" i="82"/>
  <c r="CC126" i="82"/>
  <c r="BY126" i="82"/>
  <c r="BZ126" i="82" s="1"/>
  <c r="D125" i="84" s="1"/>
  <c r="CB118" i="82"/>
  <c r="CA118" i="82"/>
  <c r="BY118" i="82"/>
  <c r="BZ118" i="82" s="1"/>
  <c r="D117" i="84" s="1"/>
  <c r="CC118" i="82"/>
  <c r="CB110" i="82"/>
  <c r="CA110" i="82"/>
  <c r="BY110" i="82"/>
  <c r="BZ110" i="82" s="1"/>
  <c r="D109" i="84" s="1"/>
  <c r="CC110" i="82"/>
  <c r="CB102" i="82"/>
  <c r="CA102" i="82"/>
  <c r="BY102" i="82"/>
  <c r="BZ102" i="82" s="1"/>
  <c r="CC102" i="82"/>
  <c r="CB94" i="82"/>
  <c r="CA94" i="82"/>
  <c r="CC94" i="82"/>
  <c r="BY94" i="82"/>
  <c r="BZ94" i="82" s="1"/>
  <c r="D93" i="84" s="1"/>
  <c r="CB86" i="82"/>
  <c r="CA86" i="82"/>
  <c r="BY86" i="82"/>
  <c r="BZ86" i="82" s="1"/>
  <c r="D85" i="84" s="1"/>
  <c r="CC86" i="82"/>
  <c r="CB78" i="82"/>
  <c r="CA78" i="82"/>
  <c r="BY78" i="82"/>
  <c r="BZ78" i="82" s="1"/>
  <c r="D77" i="84" s="1"/>
  <c r="CC78" i="82"/>
  <c r="CB70" i="82"/>
  <c r="CA70" i="82"/>
  <c r="BY70" i="82"/>
  <c r="BZ70" i="82" s="1"/>
  <c r="D69" i="84" s="1"/>
  <c r="CC70" i="82"/>
  <c r="CB62" i="82"/>
  <c r="CA62" i="82"/>
  <c r="CC62" i="82"/>
  <c r="BY62" i="82"/>
  <c r="BZ62" i="82" s="1"/>
  <c r="D61" i="84" s="1"/>
  <c r="CB54" i="82"/>
  <c r="CA54" i="82"/>
  <c r="BY54" i="82"/>
  <c r="BZ54" i="82" s="1"/>
  <c r="D53" i="84" s="1"/>
  <c r="CC54" i="82"/>
  <c r="CB46" i="82"/>
  <c r="CA46" i="82"/>
  <c r="BY46" i="82"/>
  <c r="BZ46" i="82" s="1"/>
  <c r="D45" i="84" s="1"/>
  <c r="CC46" i="82"/>
  <c r="CB38" i="82"/>
  <c r="CA38" i="82"/>
  <c r="BY38" i="82"/>
  <c r="BZ38" i="82" s="1"/>
  <c r="CC38" i="82"/>
  <c r="CB30" i="82"/>
  <c r="CA30" i="82"/>
  <c r="CC30" i="82"/>
  <c r="BY30" i="82"/>
  <c r="BZ30" i="82" s="1"/>
  <c r="D29" i="84" s="1"/>
  <c r="CB22" i="82"/>
  <c r="CA22" i="82"/>
  <c r="BY22" i="82"/>
  <c r="BZ22" i="82" s="1"/>
  <c r="D21" i="84" s="1"/>
  <c r="CC22" i="82"/>
  <c r="CB14" i="82"/>
  <c r="CA14" i="82"/>
  <c r="BY14" i="82"/>
  <c r="BZ14" i="82" s="1"/>
  <c r="D13" i="84" s="1"/>
  <c r="CC14" i="82"/>
  <c r="CB6" i="82"/>
  <c r="CA6" i="82"/>
  <c r="BY6" i="82"/>
  <c r="BZ6" i="82" s="1"/>
  <c r="D5" i="84" s="1"/>
  <c r="CC6" i="82"/>
  <c r="CA189" i="82"/>
  <c r="CB189" i="82"/>
  <c r="CC189" i="82"/>
  <c r="BY189" i="82"/>
  <c r="BZ189" i="82" s="1"/>
  <c r="CB181" i="82"/>
  <c r="CC181" i="82"/>
  <c r="CA181" i="82"/>
  <c r="BY181" i="82"/>
  <c r="BZ181" i="82" s="1"/>
  <c r="D180" i="84" s="1"/>
  <c r="CA173" i="82"/>
  <c r="CB173" i="82"/>
  <c r="CC173" i="82"/>
  <c r="BY173" i="82"/>
  <c r="BZ173" i="82" s="1"/>
  <c r="D172" i="84" s="1"/>
  <c r="CA165" i="82"/>
  <c r="CC165" i="82"/>
  <c r="BY165" i="82"/>
  <c r="BZ165" i="82" s="1"/>
  <c r="D164" i="84" s="1"/>
  <c r="CB165" i="82"/>
  <c r="CA157" i="82"/>
  <c r="CB157" i="82"/>
  <c r="BY157" i="82"/>
  <c r="BZ157" i="82" s="1"/>
  <c r="D156" i="84"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D116" i="84" s="1"/>
  <c r="CA109" i="82"/>
  <c r="CB109" i="82"/>
  <c r="CC109" i="82"/>
  <c r="BY109" i="82"/>
  <c r="BZ109" i="82" s="1"/>
  <c r="D108" i="84"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D44" i="84" s="1"/>
  <c r="CA37" i="82"/>
  <c r="CC37" i="82"/>
  <c r="BY37" i="82"/>
  <c r="BZ37" i="82" s="1"/>
  <c r="CB37" i="82"/>
  <c r="CA29" i="82"/>
  <c r="CB29" i="82"/>
  <c r="CC29" i="82"/>
  <c r="BY29" i="82"/>
  <c r="BZ29" i="82" s="1"/>
  <c r="D28" i="84" s="1"/>
  <c r="CA21" i="82"/>
  <c r="CB21" i="82"/>
  <c r="CC21" i="82"/>
  <c r="BY21" i="82"/>
  <c r="BZ21" i="82" s="1"/>
  <c r="D20" i="84" s="1"/>
  <c r="CA13" i="82"/>
  <c r="CB13" i="82"/>
  <c r="CC13" i="82"/>
  <c r="BY13" i="82"/>
  <c r="BZ13" i="82" s="1"/>
  <c r="CA5" i="82"/>
  <c r="CC5" i="82"/>
  <c r="BY5" i="82"/>
  <c r="BZ5" i="82" s="1"/>
  <c r="CB5" i="82"/>
  <c r="G118" i="4"/>
  <c r="AA119" i="5" s="1"/>
  <c r="Z102" i="4"/>
  <c r="G102" i="4"/>
  <c r="AA103" i="5" s="1"/>
  <c r="Z94" i="4"/>
  <c r="G94" i="4"/>
  <c r="AA95" i="5" s="1"/>
  <c r="Z86" i="4"/>
  <c r="AE87" i="5" s="1"/>
  <c r="Z78" i="4"/>
  <c r="AE79" i="5" s="1"/>
  <c r="Z70" i="4"/>
  <c r="AE71" i="5" s="1"/>
  <c r="Z62" i="4"/>
  <c r="Z54" i="4"/>
  <c r="AE55" i="5" s="1"/>
  <c r="Z46" i="4"/>
  <c r="Z38" i="4"/>
  <c r="Z30" i="4"/>
  <c r="G30" i="4"/>
  <c r="Z22" i="4"/>
  <c r="AE23" i="5" s="1"/>
  <c r="Z14" i="4"/>
  <c r="AE15" i="5" s="1"/>
  <c r="G14" i="4"/>
  <c r="Z11" i="4"/>
  <c r="AE12" i="5" s="1"/>
  <c r="CB188" i="82"/>
  <c r="CC188" i="82"/>
  <c r="CA188" i="82"/>
  <c r="BY188" i="82"/>
  <c r="BZ188" i="82" s="1"/>
  <c r="D187" i="84" s="1"/>
  <c r="CB180" i="82"/>
  <c r="CC180" i="82"/>
  <c r="CA180" i="82"/>
  <c r="BY180" i="82"/>
  <c r="BZ180" i="82" s="1"/>
  <c r="D179" i="84"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D67" i="84" s="1"/>
  <c r="CA60" i="82"/>
  <c r="CB60" i="82"/>
  <c r="CC60" i="82"/>
  <c r="BY60" i="82"/>
  <c r="BZ60" i="82" s="1"/>
  <c r="D59" i="84" s="1"/>
  <c r="CA52" i="82"/>
  <c r="CB52" i="82"/>
  <c r="CC52" i="82"/>
  <c r="BY52" i="82"/>
  <c r="BZ52" i="82" s="1"/>
  <c r="CA44" i="82"/>
  <c r="CB44" i="82"/>
  <c r="CC44" i="82"/>
  <c r="BY44" i="82"/>
  <c r="BZ44" i="82" s="1"/>
  <c r="CA36" i="82"/>
  <c r="CB36" i="82"/>
  <c r="CC36" i="82"/>
  <c r="BY36" i="82"/>
  <c r="BZ36" i="82" s="1"/>
  <c r="CA28" i="82"/>
  <c r="CB28" i="82"/>
  <c r="CC28" i="82"/>
  <c r="BY28" i="82"/>
  <c r="BZ28" i="82" s="1"/>
  <c r="D27" i="84" s="1"/>
  <c r="CA20" i="82"/>
  <c r="CB20" i="82"/>
  <c r="CC20" i="82"/>
  <c r="BY20" i="82"/>
  <c r="BZ20" i="82" s="1"/>
  <c r="D19" i="84"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D162" i="84"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D66" i="84" s="1"/>
  <c r="CB59" i="82"/>
  <c r="CC59" i="82"/>
  <c r="CA59" i="82"/>
  <c r="BY59" i="82"/>
  <c r="BZ59" i="82" s="1"/>
  <c r="D58" i="84" s="1"/>
  <c r="CB51" i="82"/>
  <c r="CC51" i="82"/>
  <c r="CA51" i="82"/>
  <c r="BY51" i="82"/>
  <c r="BZ51" i="82" s="1"/>
  <c r="CB43" i="82"/>
  <c r="CC43" i="82"/>
  <c r="CA43" i="82"/>
  <c r="BY43" i="82"/>
  <c r="BZ43" i="82" s="1"/>
  <c r="CB35" i="82"/>
  <c r="CC35" i="82"/>
  <c r="BY35" i="82"/>
  <c r="BZ35" i="82" s="1"/>
  <c r="CA35" i="82"/>
  <c r="CB27" i="82"/>
  <c r="CC27" i="82"/>
  <c r="BY27" i="82"/>
  <c r="BZ27" i="82" s="1"/>
  <c r="D26" i="84" s="1"/>
  <c r="CA27" i="82"/>
  <c r="CB19" i="82"/>
  <c r="CC19" i="82"/>
  <c r="CA19" i="82"/>
  <c r="BY19" i="82"/>
  <c r="BZ19" i="82" s="1"/>
  <c r="D18" i="84" s="1"/>
  <c r="CB11" i="82"/>
  <c r="CC11" i="82"/>
  <c r="BY11" i="82"/>
  <c r="BZ11" i="82" s="1"/>
  <c r="D10" i="84" s="1"/>
  <c r="CA11" i="82"/>
  <c r="CC3" i="82"/>
  <c r="CB3" i="82"/>
  <c r="CA3" i="82"/>
  <c r="BY3" i="82"/>
  <c r="BZ3" i="82" s="1"/>
  <c r="AO4" i="5" s="1"/>
  <c r="CB186" i="82"/>
  <c r="CC186" i="82"/>
  <c r="CA186" i="82"/>
  <c r="BY186" i="82"/>
  <c r="BZ186" i="82" s="1"/>
  <c r="D185" i="84" s="1"/>
  <c r="CB178" i="82"/>
  <c r="CA178" i="82"/>
  <c r="CC178" i="82"/>
  <c r="BY178" i="82"/>
  <c r="BZ178" i="82" s="1"/>
  <c r="D177" i="84" s="1"/>
  <c r="CB170" i="82"/>
  <c r="CC170" i="82"/>
  <c r="CA170" i="82"/>
  <c r="BY170" i="82"/>
  <c r="BZ170" i="82" s="1"/>
  <c r="D169" i="84" s="1"/>
  <c r="CB162" i="82"/>
  <c r="CC162" i="82"/>
  <c r="CA162" i="82"/>
  <c r="BY162" i="82"/>
  <c r="BZ162" i="82" s="1"/>
  <c r="D161" i="84" s="1"/>
  <c r="CB154" i="82"/>
  <c r="CC154" i="82"/>
  <c r="CA154" i="82"/>
  <c r="BY154" i="82"/>
  <c r="BZ154" i="82" s="1"/>
  <c r="D153" i="84" s="1"/>
  <c r="CB146" i="82"/>
  <c r="CA146" i="82"/>
  <c r="BY146" i="82"/>
  <c r="BZ146" i="82" s="1"/>
  <c r="D145" i="84" s="1"/>
  <c r="CC146" i="82"/>
  <c r="CB138" i="82"/>
  <c r="CA138" i="82"/>
  <c r="CC138" i="82"/>
  <c r="BY138" i="82"/>
  <c r="BZ138" i="82" s="1"/>
  <c r="D137" i="84" s="1"/>
  <c r="CB130" i="82"/>
  <c r="CA130" i="82"/>
  <c r="CC130" i="82"/>
  <c r="BY130" i="82"/>
  <c r="BZ130" i="82" s="1"/>
  <c r="CB122" i="82"/>
  <c r="CA122" i="82"/>
  <c r="CC122" i="82"/>
  <c r="BY122" i="82"/>
  <c r="BZ122" i="82" s="1"/>
  <c r="D121" i="84" s="1"/>
  <c r="CB114" i="82"/>
  <c r="CA114" i="82"/>
  <c r="CC114" i="82"/>
  <c r="BY114" i="82"/>
  <c r="BZ114" i="82" s="1"/>
  <c r="D113" i="84" s="1"/>
  <c r="CB106" i="82"/>
  <c r="CA106" i="82"/>
  <c r="CC106" i="82"/>
  <c r="BY106" i="82"/>
  <c r="BZ106" i="82" s="1"/>
  <c r="D105" i="84" s="1"/>
  <c r="CB98" i="82"/>
  <c r="CA98" i="82"/>
  <c r="CC98" i="82"/>
  <c r="BY98" i="82"/>
  <c r="BZ98" i="82" s="1"/>
  <c r="D97" i="84" s="1"/>
  <c r="CB90" i="82"/>
  <c r="CA90" i="82"/>
  <c r="CC90" i="82"/>
  <c r="BY90" i="82"/>
  <c r="BZ90" i="82" s="1"/>
  <c r="D89" i="84" s="1"/>
  <c r="CB82" i="82"/>
  <c r="CA82" i="82"/>
  <c r="CC82" i="82"/>
  <c r="BY82" i="82"/>
  <c r="BZ82" i="82" s="1"/>
  <c r="D81" i="84" s="1"/>
  <c r="CB74" i="82"/>
  <c r="CA74" i="82"/>
  <c r="CC74" i="82"/>
  <c r="BY74" i="82"/>
  <c r="BZ74" i="82" s="1"/>
  <c r="D73" i="84" s="1"/>
  <c r="CB66" i="82"/>
  <c r="CA66" i="82"/>
  <c r="CC66" i="82"/>
  <c r="BY66" i="82"/>
  <c r="BZ66" i="82" s="1"/>
  <c r="D65" i="84" s="1"/>
  <c r="CB58" i="82"/>
  <c r="CA58" i="82"/>
  <c r="CC58" i="82"/>
  <c r="BY58" i="82"/>
  <c r="BZ58" i="82" s="1"/>
  <c r="D57" i="84" s="1"/>
  <c r="CB50" i="82"/>
  <c r="CA50" i="82"/>
  <c r="CC50" i="82"/>
  <c r="BY50" i="82"/>
  <c r="BZ50" i="82" s="1"/>
  <c r="D49" i="84" s="1"/>
  <c r="CB42" i="82"/>
  <c r="CA42" i="82"/>
  <c r="CC42" i="82"/>
  <c r="BY42" i="82"/>
  <c r="BZ42" i="82" s="1"/>
  <c r="D41" i="84" s="1"/>
  <c r="CB34" i="82"/>
  <c r="CA34" i="82"/>
  <c r="CC34" i="82"/>
  <c r="BY34" i="82"/>
  <c r="BZ34" i="82" s="1"/>
  <c r="D33" i="84" s="1"/>
  <c r="CB26" i="82"/>
  <c r="CA26" i="82"/>
  <c r="CC26" i="82"/>
  <c r="BY26" i="82"/>
  <c r="BZ26" i="82" s="1"/>
  <c r="D25" i="84" s="1"/>
  <c r="CB18" i="82"/>
  <c r="CA18" i="82"/>
  <c r="BY18" i="82"/>
  <c r="BZ18" i="82" s="1"/>
  <c r="D17" i="84" s="1"/>
  <c r="CC18" i="82"/>
  <c r="CB10" i="82"/>
  <c r="CA10" i="82"/>
  <c r="CC10" i="82"/>
  <c r="BY10" i="82"/>
  <c r="BZ10" i="82" s="1"/>
  <c r="D9" i="84" s="1"/>
  <c r="AB3" i="3"/>
  <c r="AB192" i="3"/>
  <c r="S193" i="5" s="1"/>
  <c r="AB188" i="3"/>
  <c r="AB184" i="3"/>
  <c r="AB180" i="3"/>
  <c r="AB176" i="3"/>
  <c r="AB172" i="3"/>
  <c r="S173" i="5" s="1"/>
  <c r="AB168" i="3"/>
  <c r="S169" i="5" s="1"/>
  <c r="AB164" i="3"/>
  <c r="S165" i="5" s="1"/>
  <c r="AB160" i="3"/>
  <c r="S161" i="5" s="1"/>
  <c r="AB156" i="3"/>
  <c r="AB152" i="3"/>
  <c r="AB148" i="3"/>
  <c r="S149" i="5" s="1"/>
  <c r="AB144" i="3"/>
  <c r="AB140" i="3"/>
  <c r="AB136" i="3"/>
  <c r="S137" i="5" s="1"/>
  <c r="AB132" i="3"/>
  <c r="S133" i="5" s="1"/>
  <c r="AB128" i="3"/>
  <c r="S129" i="5" s="1"/>
  <c r="AB124" i="3"/>
  <c r="AB120" i="3"/>
  <c r="AB116" i="3"/>
  <c r="AB112" i="3"/>
  <c r="AB108" i="3"/>
  <c r="S109" i="5" s="1"/>
  <c r="AB104" i="3"/>
  <c r="S105" i="5" s="1"/>
  <c r="AB100" i="3"/>
  <c r="S101" i="5" s="1"/>
  <c r="AB96" i="3"/>
  <c r="S97" i="5" s="1"/>
  <c r="AB92" i="3"/>
  <c r="AB88" i="3"/>
  <c r="AB84" i="3"/>
  <c r="AB80" i="3"/>
  <c r="AB76" i="3"/>
  <c r="S77" i="5" s="1"/>
  <c r="AB72" i="3"/>
  <c r="S73" i="5" s="1"/>
  <c r="AB68" i="3"/>
  <c r="S69" i="5" s="1"/>
  <c r="AB64" i="3"/>
  <c r="S65" i="5" s="1"/>
  <c r="AB60" i="3"/>
  <c r="AB56" i="3"/>
  <c r="AB52" i="3"/>
  <c r="S53" i="5" s="1"/>
  <c r="AB48" i="3"/>
  <c r="AB44" i="3"/>
  <c r="S45" i="5" s="1"/>
  <c r="AB40" i="3"/>
  <c r="S41" i="5" s="1"/>
  <c r="AB36" i="3"/>
  <c r="S37" i="5" s="1"/>
  <c r="AB32" i="3"/>
  <c r="S33" i="5" s="1"/>
  <c r="CB193" i="82"/>
  <c r="CC193" i="82"/>
  <c r="CA193" i="82"/>
  <c r="BY193" i="82"/>
  <c r="BZ193" i="82" s="1"/>
  <c r="D192" i="84" s="1"/>
  <c r="CB185" i="82"/>
  <c r="CA185" i="82"/>
  <c r="BY185" i="82"/>
  <c r="BZ185" i="82" s="1"/>
  <c r="D184" i="84" s="1"/>
  <c r="CC185" i="82"/>
  <c r="CB177" i="82"/>
  <c r="CA177" i="82"/>
  <c r="CC177" i="82"/>
  <c r="BY177" i="82"/>
  <c r="BZ177" i="82" s="1"/>
  <c r="D176" i="84" s="1"/>
  <c r="CC169" i="82"/>
  <c r="CA169" i="82"/>
  <c r="CB169" i="82"/>
  <c r="BY169" i="82"/>
  <c r="BZ169" i="82" s="1"/>
  <c r="CB161" i="82"/>
  <c r="CC161" i="82"/>
  <c r="CA161" i="82"/>
  <c r="BY161" i="82"/>
  <c r="BZ161" i="82" s="1"/>
  <c r="D160" i="84" s="1"/>
  <c r="CB153" i="82"/>
  <c r="CA153" i="82"/>
  <c r="BY153" i="82"/>
  <c r="BZ153" i="82" s="1"/>
  <c r="D152" i="84" s="1"/>
  <c r="CC153" i="82"/>
  <c r="CB145" i="82"/>
  <c r="CA145" i="82"/>
  <c r="CC145" i="82"/>
  <c r="BY145" i="82"/>
  <c r="BZ145" i="82" s="1"/>
  <c r="D144" i="84" s="1"/>
  <c r="CC137" i="82"/>
  <c r="CA137" i="82"/>
  <c r="CB137" i="82"/>
  <c r="BY137" i="82"/>
  <c r="BZ137" i="82" s="1"/>
  <c r="D136" i="84" s="1"/>
  <c r="CB129" i="82"/>
  <c r="CC129" i="82"/>
  <c r="CA129" i="82"/>
  <c r="BY129" i="82"/>
  <c r="BZ129" i="82" s="1"/>
  <c r="D128" i="84" s="1"/>
  <c r="CB121" i="82"/>
  <c r="BY121" i="82"/>
  <c r="BZ121" i="82" s="1"/>
  <c r="D120" i="84" s="1"/>
  <c r="CA121" i="82"/>
  <c r="CC121" i="82"/>
  <c r="BY113" i="82"/>
  <c r="BZ113" i="82" s="1"/>
  <c r="D112" i="84" s="1"/>
  <c r="CB113" i="82"/>
  <c r="CC113" i="82"/>
  <c r="CA113" i="82"/>
  <c r="CC105" i="82"/>
  <c r="CA105" i="82"/>
  <c r="BY105" i="82"/>
  <c r="BZ105" i="82" s="1"/>
  <c r="D104" i="84" s="1"/>
  <c r="CB105" i="82"/>
  <c r="CB97" i="82"/>
  <c r="CC97" i="82"/>
  <c r="BY97" i="82"/>
  <c r="BZ97" i="82" s="1"/>
  <c r="CA97" i="82"/>
  <c r="CB89" i="82"/>
  <c r="CA89" i="82"/>
  <c r="BY89" i="82"/>
  <c r="BZ89" i="82" s="1"/>
  <c r="CC89" i="82"/>
  <c r="CA81" i="82"/>
  <c r="BY81" i="82"/>
  <c r="BZ81" i="82" s="1"/>
  <c r="D80" i="84" s="1"/>
  <c r="CB81" i="82"/>
  <c r="CC81" i="82"/>
  <c r="CC73" i="82"/>
  <c r="BY73" i="82"/>
  <c r="BZ73" i="82" s="1"/>
  <c r="D72" i="84" s="1"/>
  <c r="CA73" i="82"/>
  <c r="CB73" i="82"/>
  <c r="CB65" i="82"/>
  <c r="CC65" i="82"/>
  <c r="CA65" i="82"/>
  <c r="BY65" i="82"/>
  <c r="BZ65" i="82" s="1"/>
  <c r="D64" i="84" s="1"/>
  <c r="CB57" i="82"/>
  <c r="BY57" i="82"/>
  <c r="BZ57" i="82" s="1"/>
  <c r="CA57" i="82"/>
  <c r="CC57" i="82"/>
  <c r="BY49" i="82"/>
  <c r="BZ49" i="82" s="1"/>
  <c r="CB49" i="82"/>
  <c r="CC49" i="82"/>
  <c r="CA49" i="82"/>
  <c r="CC41" i="82"/>
  <c r="CA41" i="82"/>
  <c r="BY41" i="82"/>
  <c r="BZ41" i="82" s="1"/>
  <c r="D40" i="84" s="1"/>
  <c r="CB41" i="82"/>
  <c r="CB33" i="82"/>
  <c r="CC33" i="82"/>
  <c r="BY33" i="82"/>
  <c r="BZ33" i="82" s="1"/>
  <c r="D32" i="84" s="1"/>
  <c r="CA33" i="82"/>
  <c r="CB25" i="82"/>
  <c r="CA25" i="82"/>
  <c r="BY25" i="82"/>
  <c r="BZ25" i="82" s="1"/>
  <c r="D24" i="84" s="1"/>
  <c r="CC25" i="82"/>
  <c r="CA17" i="82"/>
  <c r="BY17" i="82"/>
  <c r="BZ17" i="82" s="1"/>
  <c r="D16" i="84" s="1"/>
  <c r="CB17" i="82"/>
  <c r="CC17" i="82"/>
  <c r="CC9" i="82"/>
  <c r="BY9" i="82"/>
  <c r="BZ9" i="82" s="1"/>
  <c r="CA9" i="82"/>
  <c r="CB9" i="82"/>
  <c r="N35" i="3"/>
  <c r="N31" i="3"/>
  <c r="N27" i="3"/>
  <c r="N23" i="3"/>
  <c r="N19" i="3"/>
  <c r="P20" i="5" s="1"/>
  <c r="N15" i="3"/>
  <c r="P16" i="5" s="1"/>
  <c r="N11" i="3"/>
  <c r="P12" i="5" s="1"/>
  <c r="N7" i="3"/>
  <c r="P8" i="5" s="1"/>
  <c r="AI161" i="75"/>
  <c r="AI153" i="75"/>
  <c r="AI150" i="75"/>
  <c r="CB192" i="82"/>
  <c r="CC192" i="82"/>
  <c r="BY192" i="82"/>
  <c r="BZ192" i="82" s="1"/>
  <c r="CA192" i="82"/>
  <c r="CB184" i="82"/>
  <c r="CC184" i="82"/>
  <c r="BY184" i="82"/>
  <c r="BZ184" i="82" s="1"/>
  <c r="D183" i="84" s="1"/>
  <c r="CA184" i="82"/>
  <c r="CB176" i="82"/>
  <c r="CC176" i="82"/>
  <c r="BY176" i="82"/>
  <c r="BZ176" i="82" s="1"/>
  <c r="CA176" i="82"/>
  <c r="CB168" i="82"/>
  <c r="CC168" i="82"/>
  <c r="BY168" i="82"/>
  <c r="BZ168" i="82" s="1"/>
  <c r="D167" i="84" s="1"/>
  <c r="CA168" i="82"/>
  <c r="CB160" i="82"/>
  <c r="CC160" i="82"/>
  <c r="BY160" i="82"/>
  <c r="BZ160" i="82" s="1"/>
  <c r="D159" i="84" s="1"/>
  <c r="CA160" i="82"/>
  <c r="CB152" i="82"/>
  <c r="CC152" i="82"/>
  <c r="BY152" i="82"/>
  <c r="BZ152" i="82" s="1"/>
  <c r="D151" i="84" s="1"/>
  <c r="CA152" i="82"/>
  <c r="CB144" i="82"/>
  <c r="CC144" i="82"/>
  <c r="BY144" i="82"/>
  <c r="BZ144" i="82" s="1"/>
  <c r="D143" i="84" s="1"/>
  <c r="CA144" i="82"/>
  <c r="CB136" i="82"/>
  <c r="CC136" i="82"/>
  <c r="BY136" i="82"/>
  <c r="BZ136" i="82" s="1"/>
  <c r="D135" i="84" s="1"/>
  <c r="CA136" i="82"/>
  <c r="CB128" i="82"/>
  <c r="CC128" i="82"/>
  <c r="CA128" i="82"/>
  <c r="BY128" i="82"/>
  <c r="BZ128" i="82" s="1"/>
  <c r="D127" i="84" s="1"/>
  <c r="CB120" i="82"/>
  <c r="CC120" i="82"/>
  <c r="BY120" i="82"/>
  <c r="BZ120" i="82" s="1"/>
  <c r="D119" i="84" s="1"/>
  <c r="CA120" i="82"/>
  <c r="CB112" i="82"/>
  <c r="CC112" i="82"/>
  <c r="BY112" i="82"/>
  <c r="BZ112" i="82" s="1"/>
  <c r="CA112" i="82"/>
  <c r="CB104" i="82"/>
  <c r="CC104" i="82"/>
  <c r="CA104" i="82"/>
  <c r="BY104" i="82"/>
  <c r="BZ104" i="82" s="1"/>
  <c r="D103" i="84" s="1"/>
  <c r="CB96" i="82"/>
  <c r="CC96" i="82"/>
  <c r="BY96" i="82"/>
  <c r="BZ96" i="82" s="1"/>
  <c r="D95" i="84" s="1"/>
  <c r="CA96" i="82"/>
  <c r="CB88" i="82"/>
  <c r="CC88" i="82"/>
  <c r="CA88" i="82"/>
  <c r="BY88" i="82"/>
  <c r="BZ88" i="82" s="1"/>
  <c r="D87" i="84" s="1"/>
  <c r="CB80" i="82"/>
  <c r="CC80" i="82"/>
  <c r="BY80" i="82"/>
  <c r="BZ80" i="82" s="1"/>
  <c r="D79" i="84" s="1"/>
  <c r="CA80" i="82"/>
  <c r="CB72" i="82"/>
  <c r="CC72" i="82"/>
  <c r="BY72" i="82"/>
  <c r="BZ72" i="82" s="1"/>
  <c r="D71" i="84" s="1"/>
  <c r="CA72" i="82"/>
  <c r="CB64" i="82"/>
  <c r="CC64" i="82"/>
  <c r="CA64" i="82"/>
  <c r="BY64" i="82"/>
  <c r="BZ64" i="82" s="1"/>
  <c r="D63" i="84" s="1"/>
  <c r="CB56" i="82"/>
  <c r="CC56" i="82"/>
  <c r="BY56" i="82"/>
  <c r="BZ56" i="82" s="1"/>
  <c r="D55" i="84" s="1"/>
  <c r="CA56" i="82"/>
  <c r="CB48" i="82"/>
  <c r="CC48" i="82"/>
  <c r="BY48" i="82"/>
  <c r="BZ48" i="82" s="1"/>
  <c r="CA48" i="82"/>
  <c r="CB40" i="82"/>
  <c r="CC40" i="82"/>
  <c r="CA40" i="82"/>
  <c r="BY40" i="82"/>
  <c r="BZ40" i="82" s="1"/>
  <c r="D39" i="84" s="1"/>
  <c r="CB32" i="82"/>
  <c r="CC32" i="82"/>
  <c r="BY32" i="82"/>
  <c r="BZ32" i="82" s="1"/>
  <c r="D31" i="84" s="1"/>
  <c r="CA32" i="82"/>
  <c r="CB24" i="82"/>
  <c r="CC24" i="82"/>
  <c r="CA24" i="82"/>
  <c r="BY24" i="82"/>
  <c r="BZ24" i="82" s="1"/>
  <c r="D23" i="84" s="1"/>
  <c r="CB16" i="82"/>
  <c r="CC16" i="82"/>
  <c r="BY16" i="82"/>
  <c r="BZ16" i="82" s="1"/>
  <c r="D15" i="84" s="1"/>
  <c r="CA16" i="82"/>
  <c r="CB8" i="82"/>
  <c r="CC8" i="82"/>
  <c r="BY8" i="82"/>
  <c r="BZ8" i="82" s="1"/>
  <c r="D7" i="84" s="1"/>
  <c r="CA8" i="82"/>
  <c r="CB191" i="82"/>
  <c r="CC191" i="82"/>
  <c r="CA191" i="82"/>
  <c r="BY191" i="82"/>
  <c r="BZ191" i="82" s="1"/>
  <c r="D190" i="84" s="1"/>
  <c r="CB183" i="82"/>
  <c r="CC183" i="82"/>
  <c r="CA183" i="82"/>
  <c r="BY183" i="82"/>
  <c r="BZ183" i="82" s="1"/>
  <c r="D182" i="84" s="1"/>
  <c r="CB175" i="82"/>
  <c r="CC175" i="82"/>
  <c r="CA175" i="82"/>
  <c r="BY175" i="82"/>
  <c r="BZ175" i="82" s="1"/>
  <c r="D174" i="84"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D126" i="84" s="1"/>
  <c r="CB119" i="82"/>
  <c r="CC119" i="82"/>
  <c r="CA119" i="82"/>
  <c r="BY119" i="82"/>
  <c r="BZ119" i="82" s="1"/>
  <c r="D118" i="84" s="1"/>
  <c r="CB111" i="82"/>
  <c r="CC111" i="82"/>
  <c r="CA111" i="82"/>
  <c r="BY111" i="82"/>
  <c r="BZ111" i="82" s="1"/>
  <c r="D110" i="84" s="1"/>
  <c r="CB103" i="82"/>
  <c r="CC103" i="82"/>
  <c r="CA103" i="82"/>
  <c r="BY103" i="82"/>
  <c r="BZ103" i="82" s="1"/>
  <c r="D102" i="84" s="1"/>
  <c r="CB95" i="82"/>
  <c r="CC95" i="82"/>
  <c r="CA95" i="82"/>
  <c r="BY95" i="82"/>
  <c r="BZ95" i="82" s="1"/>
  <c r="CB87" i="82"/>
  <c r="CC87" i="82"/>
  <c r="CA87" i="82"/>
  <c r="BY87" i="82"/>
  <c r="BZ87" i="82" s="1"/>
  <c r="D86" i="84" s="1"/>
  <c r="CB79" i="82"/>
  <c r="CC79" i="82"/>
  <c r="CA79" i="82"/>
  <c r="BY79" i="82"/>
  <c r="BZ79" i="82" s="1"/>
  <c r="CB71" i="82"/>
  <c r="CC71" i="82"/>
  <c r="CA71" i="82"/>
  <c r="BY71" i="82"/>
  <c r="BZ71" i="82" s="1"/>
  <c r="D70" i="84" s="1"/>
  <c r="CB63" i="82"/>
  <c r="CC63" i="82"/>
  <c r="CA63" i="82"/>
  <c r="BY63" i="82"/>
  <c r="BZ63" i="82" s="1"/>
  <c r="D62" i="84" s="1"/>
  <c r="CB55" i="82"/>
  <c r="CC55" i="82"/>
  <c r="CA55" i="82"/>
  <c r="BY55" i="82"/>
  <c r="BZ55" i="82" s="1"/>
  <c r="CB47" i="82"/>
  <c r="CC47" i="82"/>
  <c r="CA47" i="82"/>
  <c r="BY47" i="82"/>
  <c r="BZ47" i="82" s="1"/>
  <c r="CB39" i="82"/>
  <c r="CC39" i="82"/>
  <c r="CA39" i="82"/>
  <c r="BY39" i="82"/>
  <c r="BZ39" i="82" s="1"/>
  <c r="D38" i="84" s="1"/>
  <c r="CB31" i="82"/>
  <c r="CC31" i="82"/>
  <c r="CA31" i="82"/>
  <c r="BY31" i="82"/>
  <c r="BZ31" i="82" s="1"/>
  <c r="CB23" i="82"/>
  <c r="CC23" i="82"/>
  <c r="CA23" i="82"/>
  <c r="BY23" i="82"/>
  <c r="BZ23" i="82" s="1"/>
  <c r="D22" i="84" s="1"/>
  <c r="CB15" i="82"/>
  <c r="CC15" i="82"/>
  <c r="CA15" i="82"/>
  <c r="BY15" i="82"/>
  <c r="BZ15" i="82" s="1"/>
  <c r="CB7" i="82"/>
  <c r="CC7" i="82"/>
  <c r="CA7" i="82"/>
  <c r="BY7" i="82"/>
  <c r="BZ7" i="82" s="1"/>
  <c r="D6" i="84" s="1"/>
  <c r="N193" i="3"/>
  <c r="N189" i="3"/>
  <c r="P190" i="5" s="1"/>
  <c r="N185" i="3"/>
  <c r="P186" i="5" s="1"/>
  <c r="N181" i="3"/>
  <c r="P182" i="5" s="1"/>
  <c r="N177" i="3"/>
  <c r="P178" i="5" s="1"/>
  <c r="N173" i="3"/>
  <c r="N169" i="3"/>
  <c r="N165" i="3"/>
  <c r="N161" i="3"/>
  <c r="N157" i="3"/>
  <c r="P158" i="5" s="1"/>
  <c r="N153" i="3"/>
  <c r="P154" i="5" s="1"/>
  <c r="N149" i="3"/>
  <c r="P150" i="5" s="1"/>
  <c r="N145" i="3"/>
  <c r="P146" i="5" s="1"/>
  <c r="N141" i="3"/>
  <c r="N137" i="3"/>
  <c r="N133" i="3"/>
  <c r="N129" i="3"/>
  <c r="N125" i="3"/>
  <c r="P126" i="5" s="1"/>
  <c r="N121" i="3"/>
  <c r="P122" i="5" s="1"/>
  <c r="N117" i="3"/>
  <c r="N113" i="3"/>
  <c r="P114" i="5" s="1"/>
  <c r="N109" i="3"/>
  <c r="P110" i="5" s="1"/>
  <c r="N105" i="3"/>
  <c r="P106" i="5" s="1"/>
  <c r="N101" i="3"/>
  <c r="N97" i="3"/>
  <c r="N93" i="3"/>
  <c r="P94" i="5" s="1"/>
  <c r="N89" i="3"/>
  <c r="P90" i="5" s="1"/>
  <c r="N85" i="3"/>
  <c r="P86" i="5" s="1"/>
  <c r="N81" i="3"/>
  <c r="P82" i="5" s="1"/>
  <c r="N77" i="3"/>
  <c r="N73" i="3"/>
  <c r="N69" i="3"/>
  <c r="N65" i="3"/>
  <c r="N61" i="3"/>
  <c r="P62" i="5" s="1"/>
  <c r="N57" i="3"/>
  <c r="P58" i="5" s="1"/>
  <c r="N53" i="3"/>
  <c r="P54" i="5" s="1"/>
  <c r="N49" i="3"/>
  <c r="P50" i="5" s="1"/>
  <c r="N45" i="3"/>
  <c r="N41" i="3"/>
  <c r="N37" i="3"/>
  <c r="N33" i="3"/>
  <c r="N29" i="3"/>
  <c r="N25" i="3"/>
  <c r="P26" i="5" s="1"/>
  <c r="N21" i="3"/>
  <c r="P22" i="5" s="1"/>
  <c r="N17" i="3"/>
  <c r="P18" i="5" s="1"/>
  <c r="N13" i="3"/>
  <c r="N9" i="3"/>
  <c r="N5" i="3"/>
  <c r="AB191" i="3"/>
  <c r="AB187" i="3"/>
  <c r="S188" i="5" s="1"/>
  <c r="AB183" i="3"/>
  <c r="S184" i="5" s="1"/>
  <c r="AB179" i="3"/>
  <c r="S180" i="5" s="1"/>
  <c r="AB175" i="3"/>
  <c r="AB171" i="3"/>
  <c r="AB167" i="3"/>
  <c r="AB163" i="3"/>
  <c r="AB159" i="3"/>
  <c r="AB155" i="3"/>
  <c r="AB151" i="3"/>
  <c r="S152" i="5" s="1"/>
  <c r="AB147" i="3"/>
  <c r="S148" i="5" s="1"/>
  <c r="AB143" i="3"/>
  <c r="AB139" i="3"/>
  <c r="AB135" i="3"/>
  <c r="AB131" i="3"/>
  <c r="AB127" i="3"/>
  <c r="AB123" i="3"/>
  <c r="S124" i="5" s="1"/>
  <c r="AB119" i="3"/>
  <c r="S120" i="5" s="1"/>
  <c r="AB115" i="3"/>
  <c r="S116" i="5" s="1"/>
  <c r="AB111" i="3"/>
  <c r="S112" i="5" s="1"/>
  <c r="AB107" i="3"/>
  <c r="AB103" i="3"/>
  <c r="AB99" i="3"/>
  <c r="S100" i="5" s="1"/>
  <c r="AB95" i="3"/>
  <c r="AB91" i="3"/>
  <c r="S92" i="5" s="1"/>
  <c r="AB87" i="3"/>
  <c r="S88" i="5" s="1"/>
  <c r="AB83" i="3"/>
  <c r="S84" i="5" s="1"/>
  <c r="AB79" i="3"/>
  <c r="S80" i="5" s="1"/>
  <c r="AB75" i="3"/>
  <c r="AB71" i="3"/>
  <c r="AB67" i="3"/>
  <c r="AB63" i="3"/>
  <c r="AB59" i="3"/>
  <c r="AB55" i="3"/>
  <c r="S56" i="5" s="1"/>
  <c r="AB51" i="3"/>
  <c r="S52" i="5" s="1"/>
  <c r="AB47" i="3"/>
  <c r="S48" i="5" s="1"/>
  <c r="AB43" i="3"/>
  <c r="AB39" i="3"/>
  <c r="AB35" i="3"/>
  <c r="S36" i="5" s="1"/>
  <c r="AB31" i="3"/>
  <c r="AB27" i="3"/>
  <c r="S28" i="5" s="1"/>
  <c r="N6" i="3"/>
  <c r="P7" i="5" s="1"/>
  <c r="AB28" i="3"/>
  <c r="S29" i="5" s="1"/>
  <c r="N191" i="3"/>
  <c r="N187" i="3"/>
  <c r="N183" i="3"/>
  <c r="N179" i="3"/>
  <c r="N175" i="3"/>
  <c r="N171" i="3"/>
  <c r="P172" i="5" s="1"/>
  <c r="N167" i="3"/>
  <c r="P168" i="5" s="1"/>
  <c r="N163" i="3"/>
  <c r="P164" i="5" s="1"/>
  <c r="N159" i="3"/>
  <c r="N155" i="3"/>
  <c r="N151" i="3"/>
  <c r="N147" i="3"/>
  <c r="N143" i="3"/>
  <c r="N139" i="3"/>
  <c r="P140" i="5" s="1"/>
  <c r="N135" i="3"/>
  <c r="P136" i="5" s="1"/>
  <c r="N131" i="3"/>
  <c r="P132" i="5" s="1"/>
  <c r="N127" i="3"/>
  <c r="N123" i="3"/>
  <c r="N119" i="3"/>
  <c r="N115" i="3"/>
  <c r="N111" i="3"/>
  <c r="N107" i="3"/>
  <c r="P108" i="5" s="1"/>
  <c r="N103" i="3"/>
  <c r="P104" i="5" s="1"/>
  <c r="N99" i="3"/>
  <c r="P100" i="5" s="1"/>
  <c r="N95" i="3"/>
  <c r="N91" i="3"/>
  <c r="N87" i="3"/>
  <c r="P88" i="5" s="1"/>
  <c r="N83" i="3"/>
  <c r="N79" i="3"/>
  <c r="N75" i="3"/>
  <c r="P76" i="5" s="1"/>
  <c r="N71" i="3"/>
  <c r="P72" i="5" s="1"/>
  <c r="N67" i="3"/>
  <c r="P68" i="5" s="1"/>
  <c r="N63" i="3"/>
  <c r="P64" i="5" s="1"/>
  <c r="N59" i="3"/>
  <c r="N55" i="3"/>
  <c r="N51" i="3"/>
  <c r="N47" i="3"/>
  <c r="N43" i="3"/>
  <c r="P44" i="5" s="1"/>
  <c r="N39" i="3"/>
  <c r="P40" i="5" s="1"/>
  <c r="AB193" i="3"/>
  <c r="S194" i="5" s="1"/>
  <c r="AB189" i="3"/>
  <c r="S190" i="5" s="1"/>
  <c r="AB185" i="3"/>
  <c r="AB181" i="3"/>
  <c r="AB177" i="3"/>
  <c r="S178" i="5" s="1"/>
  <c r="AB173" i="3"/>
  <c r="AB169" i="3"/>
  <c r="S170" i="5" s="1"/>
  <c r="AB165" i="3"/>
  <c r="S166" i="5" s="1"/>
  <c r="AB161" i="3"/>
  <c r="S162" i="5" s="1"/>
  <c r="AB157" i="3"/>
  <c r="S158" i="5" s="1"/>
  <c r="AB153" i="3"/>
  <c r="AB149" i="3"/>
  <c r="S150" i="5" s="1"/>
  <c r="AB145" i="3"/>
  <c r="S146" i="5" s="1"/>
  <c r="AB141" i="3"/>
  <c r="AB137" i="3"/>
  <c r="S138" i="5" s="1"/>
  <c r="AB133" i="3"/>
  <c r="S134" i="5" s="1"/>
  <c r="AB129" i="3"/>
  <c r="S130" i="5" s="1"/>
  <c r="AB125" i="3"/>
  <c r="S126" i="5" s="1"/>
  <c r="AB121" i="3"/>
  <c r="AB117" i="3"/>
  <c r="S118" i="5" s="1"/>
  <c r="AB113" i="3"/>
  <c r="S114" i="5" s="1"/>
  <c r="AB109" i="3"/>
  <c r="AB105" i="3"/>
  <c r="S106" i="5" s="1"/>
  <c r="AB101" i="3"/>
  <c r="S102" i="5" s="1"/>
  <c r="AB97" i="3"/>
  <c r="S98" i="5" s="1"/>
  <c r="AB93" i="3"/>
  <c r="S94" i="5" s="1"/>
  <c r="AB89" i="3"/>
  <c r="AB85" i="3"/>
  <c r="S86" i="5" s="1"/>
  <c r="AB81" i="3"/>
  <c r="S82" i="5" s="1"/>
  <c r="AB77" i="3"/>
  <c r="AB73" i="3"/>
  <c r="AB69" i="3"/>
  <c r="S70" i="5" s="1"/>
  <c r="AB65" i="3"/>
  <c r="S66" i="5" s="1"/>
  <c r="AB61" i="3"/>
  <c r="S62" i="5" s="1"/>
  <c r="AB57" i="3"/>
  <c r="AB53" i="3"/>
  <c r="AB49" i="3"/>
  <c r="S50" i="5" s="1"/>
  <c r="AB45" i="3"/>
  <c r="AB41" i="3"/>
  <c r="S42" i="5" s="1"/>
  <c r="AB37" i="3"/>
  <c r="AB33" i="3"/>
  <c r="S34" i="5" s="1"/>
  <c r="AB29" i="3"/>
  <c r="S30" i="5" s="1"/>
  <c r="E75" i="75"/>
  <c r="L4" i="75"/>
  <c r="AQ40" i="75"/>
  <c r="E41" i="5" s="1"/>
  <c r="AH17" i="75"/>
  <c r="L8" i="75"/>
  <c r="AK22" i="75"/>
  <c r="AL22" i="75" s="1"/>
  <c r="AJ44" i="75"/>
  <c r="E10" i="75"/>
  <c r="AN26" i="75"/>
  <c r="AS26" i="75" s="1"/>
  <c r="AU26" i="75" s="1"/>
  <c r="G27" i="5" s="1"/>
  <c r="AM4" i="75"/>
  <c r="J36" i="75"/>
  <c r="L54" i="75"/>
  <c r="AI75" i="75"/>
  <c r="E62" i="75"/>
  <c r="L86" i="75"/>
  <c r="AQ41" i="75"/>
  <c r="E42" i="5" s="1"/>
  <c r="AJ64" i="75"/>
  <c r="AI29" i="75"/>
  <c r="AH60" i="75"/>
  <c r="AI70" i="75"/>
  <c r="AJ36" i="75"/>
  <c r="E53" i="75"/>
  <c r="AI62" i="75"/>
  <c r="AI53" i="75"/>
  <c r="AK66" i="75"/>
  <c r="AL66" i="75" s="1"/>
  <c r="L77" i="75"/>
  <c r="E105" i="75"/>
  <c r="AK91" i="75"/>
  <c r="AH109" i="75"/>
  <c r="AQ123" i="75"/>
  <c r="E124" i="5" s="1"/>
  <c r="J50" i="75"/>
  <c r="L50" i="75" s="1"/>
  <c r="DQ65" i="75"/>
  <c r="J66" i="5" s="1"/>
  <c r="DQ25" i="75"/>
  <c r="J26" i="5" s="1"/>
  <c r="AM66" i="75"/>
  <c r="Z29" i="4"/>
  <c r="Z21" i="4"/>
  <c r="Z13" i="4"/>
  <c r="AE14" i="5" s="1"/>
  <c r="Z10" i="4"/>
  <c r="AE11" i="5" s="1"/>
  <c r="AK193" i="3"/>
  <c r="AK192" i="3"/>
  <c r="V193" i="5" s="1"/>
  <c r="AK191" i="3"/>
  <c r="AK190" i="3"/>
  <c r="V191" i="5" s="1"/>
  <c r="AK189" i="3"/>
  <c r="AK188" i="3"/>
  <c r="AK187" i="3"/>
  <c r="V188" i="5" s="1"/>
  <c r="AK186" i="3"/>
  <c r="AK185" i="3"/>
  <c r="AK184" i="3"/>
  <c r="V185" i="5" s="1"/>
  <c r="AK183" i="3"/>
  <c r="AK182" i="3"/>
  <c r="V183" i="5" s="1"/>
  <c r="AK181" i="3"/>
  <c r="AK180" i="3"/>
  <c r="V181" i="5" s="1"/>
  <c r="AK179" i="3"/>
  <c r="V180" i="5" s="1"/>
  <c r="AK178" i="3"/>
  <c r="AK177" i="3"/>
  <c r="AK176" i="3"/>
  <c r="V177" i="5" s="1"/>
  <c r="AK175" i="3"/>
  <c r="V176" i="5" s="1"/>
  <c r="AK174" i="3"/>
  <c r="AK173" i="3"/>
  <c r="AK172" i="3"/>
  <c r="AK171" i="3"/>
  <c r="V172" i="5" s="1"/>
  <c r="AK170" i="3"/>
  <c r="AK169" i="3"/>
  <c r="AK168" i="3"/>
  <c r="V169" i="5" s="1"/>
  <c r="AK167" i="3"/>
  <c r="AK166" i="3"/>
  <c r="AK165" i="3"/>
  <c r="AK164" i="3"/>
  <c r="AK163" i="3"/>
  <c r="V164" i="5" s="1"/>
  <c r="AK162" i="3"/>
  <c r="V163" i="5" s="1"/>
  <c r="AK161" i="3"/>
  <c r="AK160" i="3"/>
  <c r="V161" i="5" s="1"/>
  <c r="AK159" i="3"/>
  <c r="AK158" i="3"/>
  <c r="AK157" i="3"/>
  <c r="AK156" i="3"/>
  <c r="V157" i="5" s="1"/>
  <c r="AK155" i="3"/>
  <c r="V156" i="5" s="1"/>
  <c r="AK154" i="3"/>
  <c r="V155" i="5" s="1"/>
  <c r="AK153" i="3"/>
  <c r="AK152" i="3"/>
  <c r="AK151" i="3"/>
  <c r="AK150" i="3"/>
  <c r="AK149" i="3"/>
  <c r="AK148" i="3"/>
  <c r="V149" i="5" s="1"/>
  <c r="AK147" i="3"/>
  <c r="V148" i="5" s="1"/>
  <c r="AK146" i="3"/>
  <c r="AK145" i="3"/>
  <c r="AK144" i="3"/>
  <c r="V145" i="5" s="1"/>
  <c r="AK143" i="3"/>
  <c r="AK142" i="3"/>
  <c r="AK141" i="3"/>
  <c r="AK140" i="3"/>
  <c r="AK139" i="3"/>
  <c r="AK138" i="3"/>
  <c r="AK137" i="3"/>
  <c r="AK136" i="3"/>
  <c r="V137" i="5" s="1"/>
  <c r="AK135" i="3"/>
  <c r="AK134" i="3"/>
  <c r="V135" i="5" s="1"/>
  <c r="AK133" i="3"/>
  <c r="AK132" i="3"/>
  <c r="AK131" i="3"/>
  <c r="V132" i="5" s="1"/>
  <c r="AK130" i="3"/>
  <c r="AK129" i="3"/>
  <c r="AK128" i="3"/>
  <c r="AK127" i="3"/>
  <c r="AK126" i="3"/>
  <c r="V127" i="5" s="1"/>
  <c r="AK125" i="3"/>
  <c r="AK124" i="3"/>
  <c r="AK123" i="3"/>
  <c r="V124" i="5" s="1"/>
  <c r="AK122" i="3"/>
  <c r="AK121" i="3"/>
  <c r="AK120" i="3"/>
  <c r="AK119" i="3"/>
  <c r="V120" i="5" s="1"/>
  <c r="AK118" i="3"/>
  <c r="AK117" i="3"/>
  <c r="H48" i="3"/>
  <c r="O49" i="5" s="1"/>
  <c r="F99" i="84"/>
  <c r="Z8" i="4"/>
  <c r="AE9" i="5" s="1"/>
  <c r="Z9" i="4"/>
  <c r="AE10" i="5" s="1"/>
  <c r="AB25" i="3"/>
  <c r="S26" i="5" s="1"/>
  <c r="AB24" i="3"/>
  <c r="AB23" i="3"/>
  <c r="S24" i="5" s="1"/>
  <c r="AB22" i="3"/>
  <c r="S23" i="5" s="1"/>
  <c r="AB21" i="3"/>
  <c r="S22" i="5" s="1"/>
  <c r="AB20" i="3"/>
  <c r="S21" i="5" s="1"/>
  <c r="AB19" i="3"/>
  <c r="S20" i="5" s="1"/>
  <c r="AB18" i="3"/>
  <c r="S19" i="5" s="1"/>
  <c r="AB17" i="3"/>
  <c r="S18" i="5" s="1"/>
  <c r="AB16" i="3"/>
  <c r="AB15" i="3"/>
  <c r="S16" i="5" s="1"/>
  <c r="AB14" i="3"/>
  <c r="S15" i="5" s="1"/>
  <c r="AB13" i="3"/>
  <c r="S14" i="5" s="1"/>
  <c r="AB12" i="3"/>
  <c r="S13" i="5" s="1"/>
  <c r="AB11" i="3"/>
  <c r="S12" i="5" s="1"/>
  <c r="AB10" i="3"/>
  <c r="S11" i="5" s="1"/>
  <c r="AB9" i="3"/>
  <c r="S10" i="5" s="1"/>
  <c r="AB8" i="3"/>
  <c r="S9" i="5" s="1"/>
  <c r="AB7" i="3"/>
  <c r="S8" i="5" s="1"/>
  <c r="AB6" i="3"/>
  <c r="S7" i="5" s="1"/>
  <c r="AB5" i="3"/>
  <c r="S6" i="5" s="1"/>
  <c r="AB4" i="3"/>
  <c r="S5" i="5" s="1"/>
  <c r="F20" i="84"/>
  <c r="AK3" i="3"/>
  <c r="Z190" i="4"/>
  <c r="AE191" i="5" s="1"/>
  <c r="Z182" i="4"/>
  <c r="Z174" i="4"/>
  <c r="AE175" i="5" s="1"/>
  <c r="Z166" i="4"/>
  <c r="Z158" i="4"/>
  <c r="Z150" i="4"/>
  <c r="AE151" i="5" s="1"/>
  <c r="Z142" i="4"/>
  <c r="AE143" i="5" s="1"/>
  <c r="Z134" i="4"/>
  <c r="AE135" i="5" s="1"/>
  <c r="Z126" i="4"/>
  <c r="AE127" i="5" s="1"/>
  <c r="Z118" i="4"/>
  <c r="Z110" i="4"/>
  <c r="AK116" i="3"/>
  <c r="AK115" i="3"/>
  <c r="AK114" i="3"/>
  <c r="AK113" i="3"/>
  <c r="AK112" i="3"/>
  <c r="AK111" i="3"/>
  <c r="AK110" i="3"/>
  <c r="V111" i="5" s="1"/>
  <c r="AK109" i="3"/>
  <c r="AK108" i="3"/>
  <c r="AK107" i="3"/>
  <c r="AK106" i="3"/>
  <c r="AK105" i="3"/>
  <c r="AK104" i="3"/>
  <c r="AK103" i="3"/>
  <c r="V104" i="5" s="1"/>
  <c r="AK102" i="3"/>
  <c r="V103" i="5" s="1"/>
  <c r="AK101" i="3"/>
  <c r="AK100" i="3"/>
  <c r="AK99" i="3"/>
  <c r="V100" i="5" s="1"/>
  <c r="AK98" i="3"/>
  <c r="AK97" i="3"/>
  <c r="V98" i="5" s="1"/>
  <c r="AK96" i="3"/>
  <c r="AK95" i="3"/>
  <c r="V96" i="5" s="1"/>
  <c r="AK94" i="3"/>
  <c r="V95" i="5" s="1"/>
  <c r="AK93" i="3"/>
  <c r="AK92" i="3"/>
  <c r="V93" i="5" s="1"/>
  <c r="AK91" i="3"/>
  <c r="V92" i="5" s="1"/>
  <c r="AK90" i="3"/>
  <c r="V91" i="5" s="1"/>
  <c r="AK89" i="3"/>
  <c r="AK88" i="3"/>
  <c r="K4" i="5"/>
  <c r="AN4" i="5" s="1"/>
  <c r="F21" i="84"/>
  <c r="K123" i="5"/>
  <c r="AN123" i="5" s="1"/>
  <c r="Z193" i="4"/>
  <c r="AE194" i="5" s="1"/>
  <c r="Z185" i="4"/>
  <c r="AE186" i="5" s="1"/>
  <c r="Z177" i="4"/>
  <c r="AE178" i="5" s="1"/>
  <c r="Z169" i="4"/>
  <c r="AE170" i="5" s="1"/>
  <c r="Z161" i="4"/>
  <c r="Z153" i="4"/>
  <c r="AE154" i="5" s="1"/>
  <c r="Z145" i="4"/>
  <c r="Z137" i="4"/>
  <c r="Z129" i="4"/>
  <c r="AE130" i="5" s="1"/>
  <c r="Z121" i="4"/>
  <c r="AE122" i="5" s="1"/>
  <c r="Z113" i="4"/>
  <c r="AE114" i="5" s="1"/>
  <c r="Z105" i="4"/>
  <c r="AE106" i="5" s="1"/>
  <c r="Z97" i="4"/>
  <c r="Z89" i="4"/>
  <c r="AE90" i="5" s="1"/>
  <c r="Z81" i="4"/>
  <c r="Z73" i="4"/>
  <c r="Z65" i="4"/>
  <c r="AE66" i="5" s="1"/>
  <c r="Z57" i="4"/>
  <c r="AE58" i="5" s="1"/>
  <c r="Z49" i="4"/>
  <c r="AE50" i="5" s="1"/>
  <c r="Z41" i="4"/>
  <c r="AE42" i="5" s="1"/>
  <c r="Z33" i="4"/>
  <c r="Z25" i="4"/>
  <c r="AE26" i="5" s="1"/>
  <c r="Z17" i="4"/>
  <c r="Z6" i="4"/>
  <c r="F42" i="84"/>
  <c r="F3" i="84"/>
  <c r="Z3" i="4"/>
  <c r="F50" i="84"/>
  <c r="F41" i="84"/>
  <c r="F48" i="84"/>
  <c r="Z186" i="4"/>
  <c r="Z178" i="4"/>
  <c r="AE179" i="5" s="1"/>
  <c r="Z170" i="4"/>
  <c r="Z162" i="4"/>
  <c r="Z154" i="4"/>
  <c r="AE155" i="5" s="1"/>
  <c r="Z146" i="4"/>
  <c r="AE147" i="5" s="1"/>
  <c r="Z138" i="4"/>
  <c r="AE139" i="5" s="1"/>
  <c r="Z130" i="4"/>
  <c r="Z122" i="4"/>
  <c r="Z114" i="4"/>
  <c r="AE115" i="5" s="1"/>
  <c r="Z106" i="4"/>
  <c r="AE107" i="5" s="1"/>
  <c r="Z98" i="4"/>
  <c r="Z90" i="4"/>
  <c r="AE91" i="5" s="1"/>
  <c r="Z82" i="4"/>
  <c r="AE83" i="5" s="1"/>
  <c r="Z74" i="4"/>
  <c r="AE75" i="5" s="1"/>
  <c r="Z66" i="4"/>
  <c r="Z58" i="4"/>
  <c r="Z50" i="4"/>
  <c r="AE51" i="5" s="1"/>
  <c r="Z42" i="4"/>
  <c r="AE43" i="5" s="1"/>
  <c r="Z34" i="4"/>
  <c r="Z26" i="4"/>
  <c r="Z18" i="4"/>
  <c r="AE19" i="5" s="1"/>
  <c r="Z7" i="4"/>
  <c r="AE8" i="5" s="1"/>
  <c r="F17" i="84"/>
  <c r="Z189" i="4"/>
  <c r="Z181" i="4"/>
  <c r="Z173" i="4"/>
  <c r="AE174" i="5" s="1"/>
  <c r="Z165" i="4"/>
  <c r="Z157" i="4"/>
  <c r="AE158" i="5" s="1"/>
  <c r="Z149" i="4"/>
  <c r="AE150" i="5" s="1"/>
  <c r="Z141" i="4"/>
  <c r="AE142" i="5" s="1"/>
  <c r="Z133" i="4"/>
  <c r="Z125" i="4"/>
  <c r="AE126" i="5" s="1"/>
  <c r="Z117" i="4"/>
  <c r="AE118" i="5" s="1"/>
  <c r="Z109" i="4"/>
  <c r="AE110" i="5" s="1"/>
  <c r="Z101" i="4"/>
  <c r="Z93" i="4"/>
  <c r="AE94" i="5" s="1"/>
  <c r="Z85" i="4"/>
  <c r="Z77" i="4"/>
  <c r="AE78" i="5" s="1"/>
  <c r="Z69" i="4"/>
  <c r="Z61" i="4"/>
  <c r="AE62" i="5" s="1"/>
  <c r="Z53" i="4"/>
  <c r="Z45" i="4"/>
  <c r="AE46" i="5" s="1"/>
  <c r="Z37" i="4"/>
  <c r="F25" i="84"/>
  <c r="F43" i="84"/>
  <c r="F18" i="84"/>
  <c r="AK87" i="3"/>
  <c r="AK86" i="3"/>
  <c r="AK85" i="3"/>
  <c r="AK84" i="3"/>
  <c r="AK83" i="3"/>
  <c r="V84" i="5" s="1"/>
  <c r="AK82" i="3"/>
  <c r="AK81" i="3"/>
  <c r="AK80" i="3"/>
  <c r="V81" i="5" s="1"/>
  <c r="AK79" i="3"/>
  <c r="AK78" i="3"/>
  <c r="AK77" i="3"/>
  <c r="AK76" i="3"/>
  <c r="V77" i="5" s="1"/>
  <c r="AK75" i="3"/>
  <c r="V76" i="5" s="1"/>
  <c r="AK74" i="3"/>
  <c r="V75" i="5" s="1"/>
  <c r="AK73" i="3"/>
  <c r="V74" i="5" s="1"/>
  <c r="AK72" i="3"/>
  <c r="V73" i="5" s="1"/>
  <c r="AK71" i="3"/>
  <c r="AK70" i="3"/>
  <c r="AK69" i="3"/>
  <c r="V70" i="5" s="1"/>
  <c r="AK68" i="3"/>
  <c r="V69" i="5" s="1"/>
  <c r="AK67" i="3"/>
  <c r="AK66" i="3"/>
  <c r="AK65" i="3"/>
  <c r="V66" i="5" s="1"/>
  <c r="AK64" i="3"/>
  <c r="AK63" i="3"/>
  <c r="AK62" i="3"/>
  <c r="AK61" i="3"/>
  <c r="V62" i="5" s="1"/>
  <c r="AK60" i="3"/>
  <c r="AK59" i="3"/>
  <c r="AK58" i="3"/>
  <c r="V59" i="5" s="1"/>
  <c r="AK57" i="3"/>
  <c r="AK56" i="3"/>
  <c r="V57" i="5" s="1"/>
  <c r="AK55" i="3"/>
  <c r="AK54" i="3"/>
  <c r="AK53" i="3"/>
  <c r="V54" i="5" s="1"/>
  <c r="AK52" i="3"/>
  <c r="V53" i="5" s="1"/>
  <c r="AK51" i="3"/>
  <c r="AK50" i="3"/>
  <c r="V51" i="5" s="1"/>
  <c r="AK49" i="3"/>
  <c r="AK48" i="3"/>
  <c r="V49" i="5" s="1"/>
  <c r="AK47" i="3"/>
  <c r="AK46" i="3"/>
  <c r="AK45" i="3"/>
  <c r="V46" i="5" s="1"/>
  <c r="AK44" i="3"/>
  <c r="AK43" i="3"/>
  <c r="AK42" i="3"/>
  <c r="AK41" i="3"/>
  <c r="V42" i="5" s="1"/>
  <c r="AK40" i="3"/>
  <c r="AK39" i="3"/>
  <c r="V40" i="5" s="1"/>
  <c r="AK38" i="3"/>
  <c r="V39" i="5" s="1"/>
  <c r="AK37" i="3"/>
  <c r="V38" i="5" s="1"/>
  <c r="AK36" i="3"/>
  <c r="AK35" i="3"/>
  <c r="AK34" i="3"/>
  <c r="AK33" i="3"/>
  <c r="AK32" i="3"/>
  <c r="AK31" i="3"/>
  <c r="AK30" i="3"/>
  <c r="AK29" i="3"/>
  <c r="V30" i="5" s="1"/>
  <c r="AK28" i="3"/>
  <c r="V29" i="5" s="1"/>
  <c r="AK27" i="3"/>
  <c r="AK26" i="3"/>
  <c r="AK25" i="3"/>
  <c r="AK24" i="3"/>
  <c r="AK23" i="3"/>
  <c r="AK22" i="3"/>
  <c r="AK21" i="3"/>
  <c r="V22" i="5" s="1"/>
  <c r="AK20" i="3"/>
  <c r="V21" i="5" s="1"/>
  <c r="AK19" i="3"/>
  <c r="AK18" i="3"/>
  <c r="V19" i="5" s="1"/>
  <c r="AK17" i="3"/>
  <c r="V18" i="5" s="1"/>
  <c r="AK16" i="3"/>
  <c r="AK15" i="3"/>
  <c r="AK14" i="3"/>
  <c r="AK13" i="3"/>
  <c r="AK12" i="3"/>
  <c r="V13" i="5" s="1"/>
  <c r="AK11" i="3"/>
  <c r="AK10" i="3"/>
  <c r="AK9" i="3"/>
  <c r="V10" i="5" s="1"/>
  <c r="AK8" i="3"/>
  <c r="V9" i="5" s="1"/>
  <c r="AK7" i="3"/>
  <c r="V8" i="5" s="1"/>
  <c r="AK6" i="3"/>
  <c r="V7" i="5" s="1"/>
  <c r="AK5" i="3"/>
  <c r="V6" i="5" s="1"/>
  <c r="AK4" i="3"/>
  <c r="J180" i="75"/>
  <c r="L180" i="75" s="1"/>
  <c r="DU160" i="75"/>
  <c r="L161" i="5" s="1"/>
  <c r="F156" i="84"/>
  <c r="Z188" i="4"/>
  <c r="Z180" i="4"/>
  <c r="Z172" i="4"/>
  <c r="Z164" i="4"/>
  <c r="AE165" i="5" s="1"/>
  <c r="Z156" i="4"/>
  <c r="AE157" i="5" s="1"/>
  <c r="Z148" i="4"/>
  <c r="Z140" i="4"/>
  <c r="AE141" i="5" s="1"/>
  <c r="Z132" i="4"/>
  <c r="AE133" i="5" s="1"/>
  <c r="Z124" i="4"/>
  <c r="AE125" i="5" s="1"/>
  <c r="Z116" i="4"/>
  <c r="Z108" i="4"/>
  <c r="Z100" i="4"/>
  <c r="Z92" i="4"/>
  <c r="AE93" i="5" s="1"/>
  <c r="Z84" i="4"/>
  <c r="Z76" i="4"/>
  <c r="AE77" i="5" s="1"/>
  <c r="Z68" i="4"/>
  <c r="AE69" i="5" s="1"/>
  <c r="Z60" i="4"/>
  <c r="AE61" i="5" s="1"/>
  <c r="Z52" i="4"/>
  <c r="Z44" i="4"/>
  <c r="Z36" i="4"/>
  <c r="AE37" i="5" s="1"/>
  <c r="Z28" i="4"/>
  <c r="Z20" i="4"/>
  <c r="Z191" i="4"/>
  <c r="Z183" i="4"/>
  <c r="AE184" i="5" s="1"/>
  <c r="Z175" i="4"/>
  <c r="AE176" i="5" s="1"/>
  <c r="Z167" i="4"/>
  <c r="Z159" i="4"/>
  <c r="Z151" i="4"/>
  <c r="AE152" i="5" s="1"/>
  <c r="Z143" i="4"/>
  <c r="AE144" i="5" s="1"/>
  <c r="Z135" i="4"/>
  <c r="Z127" i="4"/>
  <c r="Z119" i="4"/>
  <c r="Z111" i="4"/>
  <c r="Z103" i="4"/>
  <c r="Z95" i="4"/>
  <c r="Z87" i="4"/>
  <c r="AE88" i="5" s="1"/>
  <c r="Z79" i="4"/>
  <c r="AE80" i="5" s="1"/>
  <c r="Z71" i="4"/>
  <c r="Z63" i="4"/>
  <c r="AE64" i="5" s="1"/>
  <c r="Z55" i="4"/>
  <c r="Z47" i="4"/>
  <c r="AE48" i="5" s="1"/>
  <c r="Z39" i="4"/>
  <c r="Z31" i="4"/>
  <c r="Z23" i="4"/>
  <c r="Z15" i="4"/>
  <c r="AE16" i="5" s="1"/>
  <c r="Z12" i="4"/>
  <c r="Z4" i="4"/>
  <c r="Z192" i="4"/>
  <c r="AE193" i="5" s="1"/>
  <c r="Z184" i="4"/>
  <c r="AE185" i="5" s="1"/>
  <c r="Z176" i="4"/>
  <c r="Z168" i="4"/>
  <c r="Z160" i="4"/>
  <c r="AE161" i="5" s="1"/>
  <c r="Z152" i="4"/>
  <c r="AE153" i="5" s="1"/>
  <c r="Z144" i="4"/>
  <c r="Z136" i="4"/>
  <c r="AE137" i="5" s="1"/>
  <c r="Z128" i="4"/>
  <c r="AE129" i="5" s="1"/>
  <c r="Z120" i="4"/>
  <c r="Z112" i="4"/>
  <c r="Z104" i="4"/>
  <c r="Z96" i="4"/>
  <c r="AE97" i="5" s="1"/>
  <c r="Z88" i="4"/>
  <c r="AE89" i="5" s="1"/>
  <c r="Z80" i="4"/>
  <c r="Z72" i="4"/>
  <c r="AE73" i="5" s="1"/>
  <c r="Z64" i="4"/>
  <c r="AE65" i="5" s="1"/>
  <c r="Z56" i="4"/>
  <c r="AE57" i="5" s="1"/>
  <c r="Z48" i="4"/>
  <c r="Z40" i="4"/>
  <c r="Z32" i="4"/>
  <c r="AE33" i="5" s="1"/>
  <c r="Z24" i="4"/>
  <c r="Z16" i="4"/>
  <c r="Z5" i="4"/>
  <c r="AE6" i="5" s="1"/>
  <c r="Z187" i="4"/>
  <c r="Z179" i="4"/>
  <c r="AE180" i="5" s="1"/>
  <c r="Z171" i="4"/>
  <c r="Z163" i="4"/>
  <c r="Z155" i="4"/>
  <c r="AE156" i="5" s="1"/>
  <c r="Z147" i="4"/>
  <c r="AE148" i="5" s="1"/>
  <c r="Z139" i="4"/>
  <c r="Z131" i="4"/>
  <c r="AE132" i="5" s="1"/>
  <c r="Z123" i="4"/>
  <c r="AE124" i="5" s="1"/>
  <c r="Z115" i="4"/>
  <c r="AE116" i="5" s="1"/>
  <c r="Z107" i="4"/>
  <c r="Z99" i="4"/>
  <c r="Z91" i="4"/>
  <c r="AE92" i="5" s="1"/>
  <c r="Z83" i="4"/>
  <c r="AE84" i="5" s="1"/>
  <c r="Z75" i="4"/>
  <c r="Z67" i="4"/>
  <c r="AE68" i="5" s="1"/>
  <c r="Z59" i="4"/>
  <c r="Z51" i="4"/>
  <c r="AE52" i="5" s="1"/>
  <c r="Z43" i="4"/>
  <c r="Z35" i="4"/>
  <c r="Z27" i="4"/>
  <c r="Z19" i="4"/>
  <c r="AE20" i="5" s="1"/>
  <c r="DT176" i="75"/>
  <c r="F174" i="84" s="1"/>
  <c r="N3" i="3"/>
  <c r="P4" i="5" s="1"/>
  <c r="DT73" i="75"/>
  <c r="DT58" i="75"/>
  <c r="DT31" i="75"/>
  <c r="F91" i="84" s="1"/>
  <c r="J20" i="75"/>
  <c r="L20" i="75" s="1"/>
  <c r="E17" i="75"/>
  <c r="DT11" i="75"/>
  <c r="DQ121" i="75"/>
  <c r="J122" i="5" s="1"/>
  <c r="AJ50" i="75"/>
  <c r="DQ97" i="75"/>
  <c r="DU97" i="75" s="1"/>
  <c r="L98" i="5" s="1"/>
  <c r="AK20" i="75"/>
  <c r="AL20" i="75" s="1"/>
  <c r="AU140" i="75"/>
  <c r="G141" i="5" s="1"/>
  <c r="DQ137" i="75"/>
  <c r="J138" i="5" s="1"/>
  <c r="AJ41" i="75"/>
  <c r="AU60" i="75"/>
  <c r="G61" i="5" s="1"/>
  <c r="DQ17" i="75"/>
  <c r="J18" i="5" s="1"/>
  <c r="DQ169" i="75"/>
  <c r="J170" i="5" s="1"/>
  <c r="DQ41" i="75"/>
  <c r="J42" i="5" s="1"/>
  <c r="DQ81" i="75"/>
  <c r="J82" i="5" s="1"/>
  <c r="AH28" i="75"/>
  <c r="L21" i="75"/>
  <c r="AQ30" i="75"/>
  <c r="E31" i="5" s="1"/>
  <c r="AN8" i="75"/>
  <c r="AS8" i="75" s="1"/>
  <c r="AU8" i="75" s="1"/>
  <c r="G9" i="5" s="1"/>
  <c r="L66" i="75"/>
  <c r="AQ29" i="75"/>
  <c r="E30" i="5" s="1"/>
  <c r="AI47" i="75"/>
  <c r="DQ193" i="75"/>
  <c r="J194" i="5" s="1"/>
  <c r="AJ25" i="75"/>
  <c r="DQ105" i="75"/>
  <c r="DQ113" i="75"/>
  <c r="J114" i="5" s="1"/>
  <c r="DQ33" i="75"/>
  <c r="J34" i="5" s="1"/>
  <c r="DQ73" i="75"/>
  <c r="J74" i="5" s="1"/>
  <c r="DQ89" i="75"/>
  <c r="J90" i="5" s="1"/>
  <c r="DQ153" i="75"/>
  <c r="J154" i="5" s="1"/>
  <c r="DQ185" i="75"/>
  <c r="J186" i="5" s="1"/>
  <c r="DQ129" i="75"/>
  <c r="J130" i="5" s="1"/>
  <c r="DQ161" i="75"/>
  <c r="J162" i="5" s="1"/>
  <c r="DQ9" i="75"/>
  <c r="J10" i="5" s="1"/>
  <c r="DQ57" i="75"/>
  <c r="J58" i="5" s="1"/>
  <c r="AM72" i="75"/>
  <c r="J10" i="75"/>
  <c r="L10" i="75" s="1"/>
  <c r="P145" i="5"/>
  <c r="P129" i="5"/>
  <c r="P121" i="5"/>
  <c r="P113" i="5"/>
  <c r="P77" i="5"/>
  <c r="AK193" i="75"/>
  <c r="J193" i="75"/>
  <c r="AJ192" i="75"/>
  <c r="AJ191" i="75"/>
  <c r="AN188" i="75"/>
  <c r="AS188" i="75" s="1"/>
  <c r="AU188" i="75" s="1"/>
  <c r="G189" i="5" s="1"/>
  <c r="AK187" i="75"/>
  <c r="J187" i="75"/>
  <c r="L187" i="75" s="1"/>
  <c r="AQ186" i="75"/>
  <c r="E187" i="5" s="1"/>
  <c r="DT184" i="75"/>
  <c r="DU184" i="75" s="1"/>
  <c r="L185" i="5" s="1"/>
  <c r="DT183" i="75"/>
  <c r="F5" i="84" s="1"/>
  <c r="AM182" i="75"/>
  <c r="AK181" i="75"/>
  <c r="J181" i="75"/>
  <c r="L181" i="75" s="1"/>
  <c r="AK179" i="75"/>
  <c r="J179" i="75"/>
  <c r="L179" i="75" s="1"/>
  <c r="AJ178" i="75"/>
  <c r="AN176" i="75"/>
  <c r="AS176" i="75" s="1"/>
  <c r="AU176" i="75" s="1"/>
  <c r="G177" i="5" s="1"/>
  <c r="AK175" i="75"/>
  <c r="J175" i="75"/>
  <c r="L175" i="75" s="1"/>
  <c r="AK174" i="75"/>
  <c r="J174" i="75"/>
  <c r="L174" i="75" s="1"/>
  <c r="AK173" i="75"/>
  <c r="J173" i="75"/>
  <c r="L173" i="75" s="1"/>
  <c r="AQ172" i="75"/>
  <c r="E173" i="5" s="1"/>
  <c r="AN170" i="75"/>
  <c r="AS170" i="75" s="1"/>
  <c r="AU170" i="75" s="1"/>
  <c r="G171" i="5" s="1"/>
  <c r="AK169" i="75"/>
  <c r="J169" i="75"/>
  <c r="L169" i="75" s="1"/>
  <c r="DT166" i="75"/>
  <c r="AM160" i="75"/>
  <c r="AK159" i="75"/>
  <c r="J159" i="75"/>
  <c r="L159" i="75" s="1"/>
  <c r="AM155" i="75"/>
  <c r="AM154" i="75"/>
  <c r="DT151" i="75"/>
  <c r="F149" i="84" s="1"/>
  <c r="AN142" i="75"/>
  <c r="AS142" i="75" s="1"/>
  <c r="AU142" i="75" s="1"/>
  <c r="G143" i="5" s="1"/>
  <c r="E128" i="75"/>
  <c r="E190" i="75"/>
  <c r="E158" i="75"/>
  <c r="E110" i="75"/>
  <c r="E108" i="75"/>
  <c r="E107" i="75"/>
  <c r="E70" i="75"/>
  <c r="G168" i="4"/>
  <c r="AA169" i="5" s="1"/>
  <c r="G152" i="4"/>
  <c r="H152" i="4" s="1"/>
  <c r="AB153" i="5" s="1"/>
  <c r="G104" i="4"/>
  <c r="AA105" i="5" s="1"/>
  <c r="G40" i="4"/>
  <c r="AA41" i="5" s="1"/>
  <c r="G32" i="4"/>
  <c r="H32" i="4" s="1"/>
  <c r="AB33" i="5" s="1"/>
  <c r="V186" i="5"/>
  <c r="V140" i="5"/>
  <c r="V136" i="5"/>
  <c r="E60" i="75"/>
  <c r="V36" i="5"/>
  <c r="V12" i="5"/>
  <c r="AN192" i="75"/>
  <c r="AS192" i="75" s="1"/>
  <c r="AU192" i="75" s="1"/>
  <c r="AN191" i="75"/>
  <c r="AS191" i="75" s="1"/>
  <c r="AU191" i="75" s="1"/>
  <c r="G192" i="5" s="1"/>
  <c r="AM185" i="75"/>
  <c r="AJ183" i="75"/>
  <c r="AN178" i="75"/>
  <c r="AS178" i="75" s="1"/>
  <c r="AU178" i="75" s="1"/>
  <c r="G179" i="5" s="1"/>
  <c r="DT175" i="75"/>
  <c r="F173" i="84" s="1"/>
  <c r="DT174" i="75"/>
  <c r="K175" i="5" s="1"/>
  <c r="AN175" i="5" s="1"/>
  <c r="DT173" i="75"/>
  <c r="F172" i="84" s="1"/>
  <c r="AM168" i="75"/>
  <c r="AJ167" i="75"/>
  <c r="DT159" i="75"/>
  <c r="AJ157" i="75"/>
  <c r="DT155" i="75"/>
  <c r="F154" i="84" s="1"/>
  <c r="DT154" i="75"/>
  <c r="F165" i="84" s="1"/>
  <c r="E154" i="75"/>
  <c r="E150" i="75"/>
  <c r="AQ149" i="75"/>
  <c r="E150" i="5" s="1"/>
  <c r="AQ148" i="75"/>
  <c r="E149" i="5" s="1"/>
  <c r="AQ143" i="75"/>
  <c r="E144" i="5" s="1"/>
  <c r="AN141" i="75"/>
  <c r="AS141" i="75" s="1"/>
  <c r="AU141" i="75" s="1"/>
  <c r="AM140" i="75"/>
  <c r="AN139" i="75"/>
  <c r="AM138" i="75"/>
  <c r="AK137" i="75"/>
  <c r="J137" i="75"/>
  <c r="AN135" i="75"/>
  <c r="AS135" i="75" s="1"/>
  <c r="AU135" i="75" s="1"/>
  <c r="G136" i="5" s="1"/>
  <c r="AN134" i="75"/>
  <c r="AJ133" i="75"/>
  <c r="AL133" i="75" s="1"/>
  <c r="DT130" i="75"/>
  <c r="F129" i="84" s="1"/>
  <c r="AM129" i="75"/>
  <c r="AJ128" i="75"/>
  <c r="AK127" i="75"/>
  <c r="J127" i="75"/>
  <c r="AK126" i="75"/>
  <c r="J126" i="75"/>
  <c r="AK125" i="75"/>
  <c r="J125" i="75"/>
  <c r="L125" i="75" s="1"/>
  <c r="AN122" i="75"/>
  <c r="AM121" i="75"/>
  <c r="AM120" i="75"/>
  <c r="X135" i="75"/>
  <c r="AI148" i="75"/>
  <c r="AH147" i="75"/>
  <c r="E63" i="75"/>
  <c r="AI105" i="75"/>
  <c r="E100" i="75"/>
  <c r="E47" i="75"/>
  <c r="AI108" i="75"/>
  <c r="AH89" i="75"/>
  <c r="AH43" i="75"/>
  <c r="AH166" i="75"/>
  <c r="AH165" i="75"/>
  <c r="AH163" i="75"/>
  <c r="E43" i="75"/>
  <c r="E39" i="75"/>
  <c r="AI190" i="75"/>
  <c r="AI158" i="75"/>
  <c r="AI49" i="75"/>
  <c r="AI13" i="75"/>
  <c r="E34" i="75"/>
  <c r="AI17" i="75"/>
  <c r="AI39" i="75"/>
  <c r="AI24" i="75"/>
  <c r="E18" i="75"/>
  <c r="E19" i="75"/>
  <c r="AH103" i="75"/>
  <c r="E166" i="75"/>
  <c r="E165" i="75"/>
  <c r="E164" i="75"/>
  <c r="E148" i="75"/>
  <c r="E147" i="75"/>
  <c r="AH31" i="75"/>
  <c r="AQ140" i="75"/>
  <c r="E141" i="5" s="1"/>
  <c r="DT133" i="75"/>
  <c r="F138" i="84" s="1"/>
  <c r="DT127" i="75"/>
  <c r="DT118" i="75"/>
  <c r="F107" i="84" s="1"/>
  <c r="DT102" i="75"/>
  <c r="F104" i="84" s="1"/>
  <c r="DT95" i="75"/>
  <c r="F96" i="84" s="1"/>
  <c r="DT93" i="75"/>
  <c r="E89" i="75"/>
  <c r="DT87" i="75"/>
  <c r="E146" i="75"/>
  <c r="AM181" i="75"/>
  <c r="DT120" i="75"/>
  <c r="F116" i="84" s="1"/>
  <c r="DT75" i="75"/>
  <c r="F73" i="84" s="1"/>
  <c r="AN74" i="75"/>
  <c r="J73" i="75"/>
  <c r="L73" i="75" s="1"/>
  <c r="E72" i="75"/>
  <c r="AK68" i="75"/>
  <c r="J68" i="75"/>
  <c r="L68" i="75" s="1"/>
  <c r="AK67" i="75"/>
  <c r="J67" i="75"/>
  <c r="L67" i="75" s="1"/>
  <c r="E66" i="75"/>
  <c r="AQ65" i="75"/>
  <c r="E66" i="5" s="1"/>
  <c r="DT63" i="75"/>
  <c r="F61" i="84" s="1"/>
  <c r="AN61" i="75"/>
  <c r="AS61" i="75" s="1"/>
  <c r="AU61" i="75" s="1"/>
  <c r="G62" i="5" s="1"/>
  <c r="AM60" i="75"/>
  <c r="AN59" i="75"/>
  <c r="AS59" i="75" s="1"/>
  <c r="AU59" i="75" s="1"/>
  <c r="AK58" i="75"/>
  <c r="J58" i="75"/>
  <c r="L58" i="75" s="1"/>
  <c r="AK57" i="75"/>
  <c r="J57" i="75"/>
  <c r="L57" i="75" s="1"/>
  <c r="AK56" i="75"/>
  <c r="J56" i="75"/>
  <c r="L56" i="75" s="1"/>
  <c r="AK55" i="75"/>
  <c r="J55" i="75"/>
  <c r="L55" i="75" s="1"/>
  <c r="DT53" i="75"/>
  <c r="AN52" i="75"/>
  <c r="AS52" i="75" s="1"/>
  <c r="AU52" i="75" s="1"/>
  <c r="G53" i="5" s="1"/>
  <c r="AM48" i="75"/>
  <c r="AN47" i="75"/>
  <c r="AS47" i="75" s="1"/>
  <c r="AU47" i="75" s="1"/>
  <c r="G48" i="5" s="1"/>
  <c r="AN42" i="75"/>
  <c r="AS42" i="75" s="1"/>
  <c r="AU42" i="75" s="1"/>
  <c r="G43" i="5" s="1"/>
  <c r="DT39" i="75"/>
  <c r="AN34" i="75"/>
  <c r="AS34" i="75" s="1"/>
  <c r="AU34" i="75" s="1"/>
  <c r="G35" i="5" s="1"/>
  <c r="AN193" i="75"/>
  <c r="AN169" i="75"/>
  <c r="AS169" i="75" s="1"/>
  <c r="AU169" i="75" s="1"/>
  <c r="G170" i="5" s="1"/>
  <c r="AQ146" i="75"/>
  <c r="E147" i="5" s="1"/>
  <c r="AI145" i="75"/>
  <c r="AI144" i="75"/>
  <c r="AH91" i="75"/>
  <c r="AE28" i="3"/>
  <c r="T29" i="5" s="1"/>
  <c r="DT140" i="75"/>
  <c r="DT138" i="75"/>
  <c r="DT137" i="75"/>
  <c r="AK136" i="75"/>
  <c r="AI135" i="75"/>
  <c r="E135" i="75"/>
  <c r="AN133" i="75"/>
  <c r="AS133" i="75" s="1"/>
  <c r="AU133" i="75" s="1"/>
  <c r="G134" i="5" s="1"/>
  <c r="AN128" i="75"/>
  <c r="AS128" i="75" s="1"/>
  <c r="AU128" i="75" s="1"/>
  <c r="G129" i="5" s="1"/>
  <c r="AH121" i="75"/>
  <c r="AH120" i="75"/>
  <c r="AN118" i="75"/>
  <c r="AS118" i="75" s="1"/>
  <c r="AU118" i="75" s="1"/>
  <c r="G119" i="5" s="1"/>
  <c r="AK117" i="75"/>
  <c r="AN113" i="75"/>
  <c r="AS113" i="75" s="1"/>
  <c r="AU113" i="75" s="1"/>
  <c r="G114" i="5" s="1"/>
  <c r="AN93" i="75"/>
  <c r="AS93" i="75" s="1"/>
  <c r="AU93" i="75" s="1"/>
  <c r="G94" i="5" s="1"/>
  <c r="AM86" i="75"/>
  <c r="AQ84" i="75"/>
  <c r="E85" i="5" s="1"/>
  <c r="AJ76" i="75"/>
  <c r="E76" i="75"/>
  <c r="R5" i="3"/>
  <c r="S5" i="3" s="1"/>
  <c r="Q47" i="3"/>
  <c r="T47" i="3" s="1"/>
  <c r="R48" i="5" s="1"/>
  <c r="R33" i="3"/>
  <c r="S33" i="3" s="1"/>
  <c r="T33" i="3" s="1"/>
  <c r="R34" i="5" s="1"/>
  <c r="AI184" i="75"/>
  <c r="AN182" i="75"/>
  <c r="AS182" i="75" s="1"/>
  <c r="AU182" i="75" s="1"/>
  <c r="G183" i="5" s="1"/>
  <c r="AC172" i="75"/>
  <c r="AE172" i="75" s="1"/>
  <c r="AI171" i="75"/>
  <c r="AC168" i="75"/>
  <c r="AE168" i="75" s="1"/>
  <c r="AI167" i="75"/>
  <c r="AI166" i="75"/>
  <c r="AI165" i="75"/>
  <c r="AI163" i="75"/>
  <c r="AM159" i="75"/>
  <c r="AN155" i="75"/>
  <c r="AS155" i="75" s="1"/>
  <c r="AU155" i="75" s="1"/>
  <c r="G156" i="5" s="1"/>
  <c r="AN154" i="75"/>
  <c r="AS154" i="75" s="1"/>
  <c r="AU154" i="75" s="1"/>
  <c r="G155" i="5" s="1"/>
  <c r="AH152" i="75"/>
  <c r="AI151" i="75"/>
  <c r="AI146" i="75"/>
  <c r="E48" i="75"/>
  <c r="J41" i="75"/>
  <c r="L41" i="75" s="1"/>
  <c r="J40" i="75"/>
  <c r="L40" i="75" s="1"/>
  <c r="E35" i="75"/>
  <c r="E28" i="75"/>
  <c r="DT26" i="75"/>
  <c r="DT22" i="75"/>
  <c r="F23" i="84" s="1"/>
  <c r="AQ11" i="75"/>
  <c r="E12" i="5" s="1"/>
  <c r="R115" i="4"/>
  <c r="AD116" i="5" s="1"/>
  <c r="R99" i="4"/>
  <c r="AD100" i="5" s="1"/>
  <c r="R59" i="4"/>
  <c r="AD60" i="5" s="1"/>
  <c r="R51" i="4"/>
  <c r="AD52" i="5" s="1"/>
  <c r="R43" i="4"/>
  <c r="AD44" i="5" s="1"/>
  <c r="R27" i="4"/>
  <c r="AD28" i="5" s="1"/>
  <c r="M23" i="4"/>
  <c r="AC24" i="5" s="1"/>
  <c r="R19" i="4"/>
  <c r="AD20" i="5" s="1"/>
  <c r="AH184" i="75"/>
  <c r="AI164" i="75"/>
  <c r="AH162" i="75"/>
  <c r="AQ35" i="75"/>
  <c r="E36" i="5" s="1"/>
  <c r="AK29" i="75"/>
  <c r="R171" i="4"/>
  <c r="AD172" i="5" s="1"/>
  <c r="Q13" i="3"/>
  <c r="T13" i="3" s="1"/>
  <c r="R14" i="5" s="1"/>
  <c r="AM144" i="75"/>
  <c r="AI140" i="75"/>
  <c r="AQ75" i="75"/>
  <c r="E76" i="5" s="1"/>
  <c r="AK71" i="75"/>
  <c r="AJ70" i="75"/>
  <c r="DT68" i="75"/>
  <c r="F69" i="84" s="1"/>
  <c r="DT67" i="75"/>
  <c r="F64" i="84" s="1"/>
  <c r="AQ62" i="75"/>
  <c r="E63" i="5" s="1"/>
  <c r="AH48" i="75"/>
  <c r="AK44" i="75"/>
  <c r="J44" i="75"/>
  <c r="AJ40" i="75"/>
  <c r="AK36" i="75"/>
  <c r="AI34" i="75"/>
  <c r="E24" i="75"/>
  <c r="AM21" i="75"/>
  <c r="AI18" i="75"/>
  <c r="DT15" i="75"/>
  <c r="E13" i="75"/>
  <c r="R179" i="4"/>
  <c r="AD180" i="5" s="1"/>
  <c r="R107" i="4"/>
  <c r="AD108" i="5" s="1"/>
  <c r="R9" i="3"/>
  <c r="S9" i="3" s="1"/>
  <c r="T9" i="3" s="1"/>
  <c r="R10" i="5" s="1"/>
  <c r="Q4" i="3"/>
  <c r="T4" i="3" s="1"/>
  <c r="R5" i="5" s="1"/>
  <c r="R131" i="4"/>
  <c r="AD132" i="5" s="1"/>
  <c r="DT192" i="75"/>
  <c r="DU192" i="75" s="1"/>
  <c r="L193" i="5" s="1"/>
  <c r="AJ142" i="75"/>
  <c r="AN137" i="75"/>
  <c r="AJ132" i="75"/>
  <c r="AJ117" i="75"/>
  <c r="R6" i="3"/>
  <c r="S6" i="3" s="1"/>
  <c r="T6" i="3" s="1"/>
  <c r="R7" i="5" s="1"/>
  <c r="V52" i="5"/>
  <c r="R11" i="3"/>
  <c r="S11" i="3" s="1"/>
  <c r="T11" i="3" s="1"/>
  <c r="R12" i="5" s="1"/>
  <c r="AQ7" i="75"/>
  <c r="E8" i="5" s="1"/>
  <c r="R15" i="3"/>
  <c r="S15" i="3" s="1"/>
  <c r="T15" i="3" s="1"/>
  <c r="R16" i="5" s="1"/>
  <c r="R96" i="4"/>
  <c r="AD97" i="5" s="1"/>
  <c r="G91" i="4"/>
  <c r="AA92" i="5" s="1"/>
  <c r="R48" i="4"/>
  <c r="AD49" i="5" s="1"/>
  <c r="R37" i="4"/>
  <c r="AD38" i="5" s="1"/>
  <c r="R10" i="4"/>
  <c r="AD11" i="5" s="1"/>
  <c r="G8" i="4"/>
  <c r="H8" i="4" s="1"/>
  <c r="AB9" i="5" s="1"/>
  <c r="V166" i="5"/>
  <c r="V150" i="5"/>
  <c r="V138" i="5"/>
  <c r="V113" i="5"/>
  <c r="V101" i="5"/>
  <c r="V60" i="5"/>
  <c r="AM191" i="75"/>
  <c r="J190" i="75"/>
  <c r="L190" i="75" s="1"/>
  <c r="J186" i="75"/>
  <c r="L186" i="75" s="1"/>
  <c r="E184" i="75"/>
  <c r="DT182" i="75"/>
  <c r="F180" i="84" s="1"/>
  <c r="AH182" i="75"/>
  <c r="J172" i="75"/>
  <c r="L172" i="75" s="1"/>
  <c r="E162" i="75"/>
  <c r="E152" i="75"/>
  <c r="AN119" i="75"/>
  <c r="AS119" i="75" s="1"/>
  <c r="AU119" i="75" s="1"/>
  <c r="AN115" i="75"/>
  <c r="AS115" i="75" s="1"/>
  <c r="AU115" i="75" s="1"/>
  <c r="G116" i="5" s="1"/>
  <c r="AK114" i="75"/>
  <c r="J114" i="75"/>
  <c r="L114" i="75" s="1"/>
  <c r="AJ113" i="75"/>
  <c r="DT111" i="75"/>
  <c r="F120" i="84" s="1"/>
  <c r="DT110" i="75"/>
  <c r="F112" i="84" s="1"/>
  <c r="DT105" i="75"/>
  <c r="F122" i="84" s="1"/>
  <c r="AM104" i="75"/>
  <c r="J103" i="75"/>
  <c r="L103" i="75" s="1"/>
  <c r="AK102" i="75"/>
  <c r="J102" i="75"/>
  <c r="L102" i="75" s="1"/>
  <c r="AK101" i="75"/>
  <c r="J101" i="75"/>
  <c r="L101" i="75" s="1"/>
  <c r="AM100" i="75"/>
  <c r="AN99" i="75"/>
  <c r="AS99" i="75" s="1"/>
  <c r="AU99" i="75" s="1"/>
  <c r="G100" i="5" s="1"/>
  <c r="AM98" i="75"/>
  <c r="AK97" i="75"/>
  <c r="J97" i="75"/>
  <c r="L97" i="75" s="1"/>
  <c r="AM96" i="75"/>
  <c r="AK95" i="75"/>
  <c r="J95" i="75"/>
  <c r="L95" i="75" s="1"/>
  <c r="AK94" i="75"/>
  <c r="J94" i="75"/>
  <c r="L94" i="75" s="1"/>
  <c r="AJ93" i="75"/>
  <c r="AQ92" i="75"/>
  <c r="E93" i="5" s="1"/>
  <c r="AN89" i="75"/>
  <c r="AS89" i="75" s="1"/>
  <c r="AU89" i="75" s="1"/>
  <c r="G90" i="5" s="1"/>
  <c r="AK87" i="75"/>
  <c r="J87" i="75"/>
  <c r="L87" i="75" s="1"/>
  <c r="AQ86" i="75"/>
  <c r="E87" i="5" s="1"/>
  <c r="AN83" i="75"/>
  <c r="AS83" i="75" s="1"/>
  <c r="AU83" i="75" s="1"/>
  <c r="G84" i="5" s="1"/>
  <c r="AK82" i="75"/>
  <c r="J82" i="75"/>
  <c r="L82" i="75" s="1"/>
  <c r="AJ81" i="75"/>
  <c r="AM78" i="75"/>
  <c r="AH135" i="75"/>
  <c r="AC80" i="75"/>
  <c r="AE80" i="75" s="1"/>
  <c r="AC165" i="75"/>
  <c r="AE165" i="75" s="1"/>
  <c r="AC151" i="75"/>
  <c r="AE151" i="75" s="1"/>
  <c r="AH95" i="75"/>
  <c r="AQ5" i="75"/>
  <c r="E6" i="5" s="1"/>
  <c r="AQ49" i="75"/>
  <c r="E50" i="5" s="1"/>
  <c r="AH38" i="75"/>
  <c r="E122" i="75"/>
  <c r="X43" i="75"/>
  <c r="E12" i="75"/>
  <c r="AQ106" i="75"/>
  <c r="E107" i="5" s="1"/>
  <c r="DT72" i="75"/>
  <c r="F67" i="84" s="1"/>
  <c r="AQ15" i="75"/>
  <c r="E16" i="5" s="1"/>
  <c r="X100" i="75"/>
  <c r="AQ39" i="75"/>
  <c r="E40" i="5" s="1"/>
  <c r="AH23" i="75"/>
  <c r="AI52" i="75"/>
  <c r="AH119" i="75"/>
  <c r="J192" i="75"/>
  <c r="L192" i="75" s="1"/>
  <c r="J191" i="75"/>
  <c r="L191" i="75" s="1"/>
  <c r="J178" i="75"/>
  <c r="L178" i="75" s="1"/>
  <c r="J168" i="75"/>
  <c r="L168" i="75" s="1"/>
  <c r="E163" i="75"/>
  <c r="DT152" i="75"/>
  <c r="F151" i="84" s="1"/>
  <c r="X141" i="75"/>
  <c r="J133" i="75"/>
  <c r="L133" i="75" s="1"/>
  <c r="J128" i="75"/>
  <c r="L128" i="75" s="1"/>
  <c r="AN127" i="75"/>
  <c r="AS127" i="75" s="1"/>
  <c r="AU127" i="75" s="1"/>
  <c r="G128" i="5" s="1"/>
  <c r="J118" i="75"/>
  <c r="L118" i="75" s="1"/>
  <c r="J113" i="75"/>
  <c r="L113" i="75" s="1"/>
  <c r="DT108" i="75"/>
  <c r="AH108" i="75"/>
  <c r="AN102" i="75"/>
  <c r="AS102" i="75" s="1"/>
  <c r="AU102" i="75" s="1"/>
  <c r="G103" i="5" s="1"/>
  <c r="J92" i="75"/>
  <c r="L92" i="75" s="1"/>
  <c r="E91" i="75"/>
  <c r="AM81" i="75"/>
  <c r="AQ76" i="75"/>
  <c r="E77" i="5" s="1"/>
  <c r="J72" i="75"/>
  <c r="L72" i="75" s="1"/>
  <c r="E71" i="75"/>
  <c r="DT61" i="75"/>
  <c r="DT43" i="75"/>
  <c r="DT32" i="75"/>
  <c r="K33" i="5" s="1"/>
  <c r="AN33" i="5" s="1"/>
  <c r="AM22" i="75"/>
  <c r="DT18" i="75"/>
  <c r="F13" i="84" s="1"/>
  <c r="DT30" i="75"/>
  <c r="AM27" i="75"/>
  <c r="E26" i="75"/>
  <c r="DT24" i="75"/>
  <c r="DU24" i="75" s="1"/>
  <c r="L25" i="5" s="1"/>
  <c r="AQ21" i="75"/>
  <c r="E22" i="5" s="1"/>
  <c r="AI20" i="75"/>
  <c r="E20" i="75"/>
  <c r="AN18" i="75"/>
  <c r="AS18" i="75" s="1"/>
  <c r="AU18" i="75" s="1"/>
  <c r="G19" i="5" s="1"/>
  <c r="AN17" i="75"/>
  <c r="AS17" i="75" s="1"/>
  <c r="AU17" i="75" s="1"/>
  <c r="G18" i="5" s="1"/>
  <c r="AN16" i="75"/>
  <c r="AS16" i="75" s="1"/>
  <c r="AU16" i="75" s="1"/>
  <c r="G17" i="5" s="1"/>
  <c r="AN14" i="75"/>
  <c r="AS14" i="75" s="1"/>
  <c r="AU14" i="75" s="1"/>
  <c r="G15" i="5" s="1"/>
  <c r="DT13" i="75"/>
  <c r="DU13" i="75" s="1"/>
  <c r="L14" i="5" s="1"/>
  <c r="AN12" i="75"/>
  <c r="AS12" i="75" s="1"/>
  <c r="AU12" i="75" s="1"/>
  <c r="G13" i="5" s="1"/>
  <c r="AM11" i="75"/>
  <c r="AJ8" i="75"/>
  <c r="AL8" i="75" s="1"/>
  <c r="E129" i="75"/>
  <c r="AI66" i="75"/>
  <c r="AJ51" i="75"/>
  <c r="AM45" i="75"/>
  <c r="AM38" i="75"/>
  <c r="AM35" i="75"/>
  <c r="AM32" i="75"/>
  <c r="AM28" i="75"/>
  <c r="AM23" i="75"/>
  <c r="AQ22" i="75"/>
  <c r="E23" i="5" s="1"/>
  <c r="AJ80" i="75"/>
  <c r="G130" i="4"/>
  <c r="R106" i="4"/>
  <c r="AD107" i="5" s="1"/>
  <c r="R34" i="4"/>
  <c r="AD35" i="5" s="1"/>
  <c r="R26" i="4"/>
  <c r="AD27" i="5" s="1"/>
  <c r="G18" i="4"/>
  <c r="AA19" i="5" s="1"/>
  <c r="R7" i="4"/>
  <c r="AD8" i="5" s="1"/>
  <c r="G7" i="4"/>
  <c r="AA8" i="5" s="1"/>
  <c r="R4" i="4"/>
  <c r="AD5" i="5" s="1"/>
  <c r="R167" i="4"/>
  <c r="AD168" i="5" s="1"/>
  <c r="R154" i="4"/>
  <c r="AD155" i="5" s="1"/>
  <c r="R138" i="4"/>
  <c r="AD139" i="5" s="1"/>
  <c r="AH34" i="75"/>
  <c r="E56" i="75"/>
  <c r="AJ124" i="75"/>
  <c r="AN160" i="75"/>
  <c r="AS160" i="75" s="1"/>
  <c r="AU160" i="75" s="1"/>
  <c r="G161" i="5" s="1"/>
  <c r="AK81" i="75"/>
  <c r="E29" i="75"/>
  <c r="AJ190" i="75"/>
  <c r="E41" i="75"/>
  <c r="AH63" i="75"/>
  <c r="R46" i="3"/>
  <c r="S46" i="3" s="1"/>
  <c r="T46" i="3" s="1"/>
  <c r="R47" i="5" s="1"/>
  <c r="AQ9" i="75"/>
  <c r="E10" i="5" s="1"/>
  <c r="AQ25" i="75"/>
  <c r="E26" i="5" s="1"/>
  <c r="AQ32" i="75"/>
  <c r="E33" i="5" s="1"/>
  <c r="AM94" i="75"/>
  <c r="X52" i="75"/>
  <c r="AI116" i="75"/>
  <c r="AI162" i="75"/>
  <c r="AN103" i="75"/>
  <c r="E167" i="75"/>
  <c r="AN120" i="75"/>
  <c r="AS120" i="75" s="1"/>
  <c r="AU120" i="75" s="1"/>
  <c r="G121" i="5" s="1"/>
  <c r="AH153" i="75"/>
  <c r="E181" i="75"/>
  <c r="AJ85" i="75"/>
  <c r="R14" i="3"/>
  <c r="S14" i="3" s="1"/>
  <c r="T14" i="3" s="1"/>
  <c r="R15" i="5" s="1"/>
  <c r="Q10" i="3"/>
  <c r="T10" i="3" s="1"/>
  <c r="R11" i="5" s="1"/>
  <c r="AM55" i="75"/>
  <c r="L51" i="75"/>
  <c r="AM101" i="75"/>
  <c r="AM68" i="75"/>
  <c r="AM169" i="75"/>
  <c r="M111" i="4"/>
  <c r="AC112" i="5" s="1"/>
  <c r="M103" i="4"/>
  <c r="AC104" i="5" s="1"/>
  <c r="M63" i="4"/>
  <c r="AC64" i="5" s="1"/>
  <c r="M47" i="4"/>
  <c r="AC48" i="5" s="1"/>
  <c r="AI132" i="75"/>
  <c r="AI117" i="75"/>
  <c r="AI91" i="75"/>
  <c r="AI71" i="75"/>
  <c r="AI50" i="75"/>
  <c r="AI41" i="75"/>
  <c r="AH39" i="75"/>
  <c r="AN32" i="75"/>
  <c r="AS32" i="75" s="1"/>
  <c r="AU32" i="75" s="1"/>
  <c r="G33" i="5" s="1"/>
  <c r="AN28" i="75"/>
  <c r="AS28" i="75" s="1"/>
  <c r="AU28" i="75" s="1"/>
  <c r="G29" i="5" s="1"/>
  <c r="AK26" i="75"/>
  <c r="AI25" i="75"/>
  <c r="M39" i="4"/>
  <c r="AC40" i="5" s="1"/>
  <c r="X106" i="75"/>
  <c r="AO106" i="75" s="1"/>
  <c r="AH94" i="75"/>
  <c r="E87" i="75"/>
  <c r="E193" i="75"/>
  <c r="H175" i="3"/>
  <c r="O176" i="5" s="1"/>
  <c r="AE174" i="3"/>
  <c r="T175" i="5" s="1"/>
  <c r="H169" i="3"/>
  <c r="O170" i="5" s="1"/>
  <c r="AE168" i="3"/>
  <c r="T169" i="5" s="1"/>
  <c r="H167" i="3"/>
  <c r="O168" i="5" s="1"/>
  <c r="AE166" i="3"/>
  <c r="T167" i="5" s="1"/>
  <c r="AE162" i="3"/>
  <c r="T163" i="5" s="1"/>
  <c r="H159" i="3"/>
  <c r="O160" i="5" s="1"/>
  <c r="AE158" i="3"/>
  <c r="T159" i="5" s="1"/>
  <c r="AE154" i="3"/>
  <c r="T155" i="5" s="1"/>
  <c r="H154" i="3"/>
  <c r="O155" i="5" s="1"/>
  <c r="H151" i="3"/>
  <c r="O152" i="5" s="1"/>
  <c r="AE150" i="3"/>
  <c r="T151" i="5" s="1"/>
  <c r="AE146" i="3"/>
  <c r="T147" i="5" s="1"/>
  <c r="H146" i="3"/>
  <c r="O147" i="5" s="1"/>
  <c r="H145" i="3"/>
  <c r="O146" i="5" s="1"/>
  <c r="AE144" i="3"/>
  <c r="T145" i="5" s="1"/>
  <c r="H144" i="3"/>
  <c r="O145" i="5" s="1"/>
  <c r="AE142" i="3"/>
  <c r="T143" i="5" s="1"/>
  <c r="AE140" i="3"/>
  <c r="T141" i="5" s="1"/>
  <c r="H140" i="3"/>
  <c r="O141" i="5" s="1"/>
  <c r="AE139" i="3"/>
  <c r="T140" i="5" s="1"/>
  <c r="H139" i="3"/>
  <c r="O140" i="5" s="1"/>
  <c r="AE138" i="3"/>
  <c r="T139" i="5" s="1"/>
  <c r="AE136" i="3"/>
  <c r="T137" i="5" s="1"/>
  <c r="AE131" i="3"/>
  <c r="T132" i="5" s="1"/>
  <c r="H131" i="3"/>
  <c r="O132" i="5" s="1"/>
  <c r="AE130" i="3"/>
  <c r="T131" i="5" s="1"/>
  <c r="H129" i="3"/>
  <c r="O130" i="5" s="1"/>
  <c r="AE124" i="3"/>
  <c r="T125" i="5" s="1"/>
  <c r="H124" i="3"/>
  <c r="O125" i="5" s="1"/>
  <c r="AE123" i="3"/>
  <c r="T124" i="5" s="1"/>
  <c r="AE122" i="3"/>
  <c r="T123" i="5" s="1"/>
  <c r="H120" i="3"/>
  <c r="O121" i="5" s="1"/>
  <c r="H117" i="3"/>
  <c r="O118" i="5" s="1"/>
  <c r="AE116" i="3"/>
  <c r="T117" i="5" s="1"/>
  <c r="AE115" i="3"/>
  <c r="T116" i="5" s="1"/>
  <c r="AE114" i="3"/>
  <c r="T115" i="5" s="1"/>
  <c r="H114" i="3"/>
  <c r="O115" i="5" s="1"/>
  <c r="H110" i="3"/>
  <c r="O111" i="5" s="1"/>
  <c r="AE108" i="3"/>
  <c r="T109" i="5" s="1"/>
  <c r="AE107" i="3"/>
  <c r="T108" i="5" s="1"/>
  <c r="AE103" i="3"/>
  <c r="T104" i="5" s="1"/>
  <c r="H103" i="3"/>
  <c r="O104" i="5" s="1"/>
  <c r="AE102" i="3"/>
  <c r="T103" i="5" s="1"/>
  <c r="H101" i="3"/>
  <c r="O102" i="5" s="1"/>
  <c r="AE100" i="3"/>
  <c r="T101" i="5" s="1"/>
  <c r="AE97" i="3"/>
  <c r="T98" i="5" s="1"/>
  <c r="AE96" i="3"/>
  <c r="T97" i="5" s="1"/>
  <c r="H95" i="3"/>
  <c r="O96" i="5" s="1"/>
  <c r="H94" i="3"/>
  <c r="O95" i="5" s="1"/>
  <c r="AE93" i="3"/>
  <c r="T94" i="5" s="1"/>
  <c r="H92" i="3"/>
  <c r="O93" i="5" s="1"/>
  <c r="AE90" i="3"/>
  <c r="T91" i="5" s="1"/>
  <c r="AE89" i="3"/>
  <c r="T90" i="5" s="1"/>
  <c r="H89" i="3"/>
  <c r="O90" i="5" s="1"/>
  <c r="AE88" i="3"/>
  <c r="T89" i="5" s="1"/>
  <c r="S60" i="5"/>
  <c r="S51" i="5"/>
  <c r="S49" i="5"/>
  <c r="S31" i="5"/>
  <c r="DT185" i="75"/>
  <c r="K186" i="5" s="1"/>
  <c r="AN186" i="5" s="1"/>
  <c r="AI175" i="75"/>
  <c r="E175" i="75"/>
  <c r="E174" i="75"/>
  <c r="AJ170" i="75"/>
  <c r="DT168" i="75"/>
  <c r="F31" i="84" s="1"/>
  <c r="AN164" i="75"/>
  <c r="AS164" i="75" s="1"/>
  <c r="AU164" i="75" s="1"/>
  <c r="G165" i="5" s="1"/>
  <c r="J161" i="75"/>
  <c r="L161" i="75" s="1"/>
  <c r="DT158" i="75"/>
  <c r="J156" i="75"/>
  <c r="L156" i="75" s="1"/>
  <c r="AK153" i="75"/>
  <c r="AK148" i="75"/>
  <c r="AM145" i="75"/>
  <c r="AN144" i="75"/>
  <c r="AS144" i="75" s="1"/>
  <c r="AU144" i="75" s="1"/>
  <c r="G145" i="5" s="1"/>
  <c r="AN136" i="75"/>
  <c r="AS136" i="75" s="1"/>
  <c r="AU136" i="75" s="1"/>
  <c r="G137" i="5" s="1"/>
  <c r="AN132" i="75"/>
  <c r="AS132" i="75" s="1"/>
  <c r="AU132" i="75" s="1"/>
  <c r="G133" i="5" s="1"/>
  <c r="AK130" i="75"/>
  <c r="E127" i="75"/>
  <c r="E126" i="75"/>
  <c r="AN124" i="75"/>
  <c r="AS124" i="75" s="1"/>
  <c r="AU124" i="75" s="1"/>
  <c r="G125" i="5" s="1"/>
  <c r="AN117" i="75"/>
  <c r="AS117" i="75" s="1"/>
  <c r="AU117" i="75" s="1"/>
  <c r="G118" i="5" s="1"/>
  <c r="AJ115" i="75"/>
  <c r="AQ104" i="75"/>
  <c r="E105" i="5" s="1"/>
  <c r="AQ100" i="75"/>
  <c r="E101" i="5" s="1"/>
  <c r="AN91" i="75"/>
  <c r="AS91" i="75" s="1"/>
  <c r="AU91" i="75" s="1"/>
  <c r="G92" i="5" s="1"/>
  <c r="AJ89" i="75"/>
  <c r="DT86" i="75"/>
  <c r="F87" i="84" s="1"/>
  <c r="DT80" i="75"/>
  <c r="DT77" i="75"/>
  <c r="F82" i="84" s="1"/>
  <c r="AN71" i="75"/>
  <c r="AS71" i="75" s="1"/>
  <c r="AU71" i="75" s="1"/>
  <c r="G72" i="5" s="1"/>
  <c r="AN64" i="75"/>
  <c r="AS64" i="75" s="1"/>
  <c r="AU64" i="75" s="1"/>
  <c r="G65" i="5" s="1"/>
  <c r="AC61" i="75"/>
  <c r="AE61" i="75" s="1"/>
  <c r="AQ60" i="75"/>
  <c r="E61" i="5" s="1"/>
  <c r="AI56" i="75"/>
  <c r="AN50" i="75"/>
  <c r="AS50" i="75" s="1"/>
  <c r="AU50" i="75" s="1"/>
  <c r="G51" i="5" s="1"/>
  <c r="AQ48" i="75"/>
  <c r="E49" i="5" s="1"/>
  <c r="AN44" i="75"/>
  <c r="AS44" i="75" s="1"/>
  <c r="AU44" i="75" s="1"/>
  <c r="G45" i="5" s="1"/>
  <c r="AC42" i="75"/>
  <c r="AE42" i="75" s="1"/>
  <c r="AN36" i="75"/>
  <c r="AS36" i="75" s="1"/>
  <c r="AU36" i="75" s="1"/>
  <c r="G37" i="5" s="1"/>
  <c r="AI31" i="75"/>
  <c r="J29" i="75"/>
  <c r="L29" i="75" s="1"/>
  <c r="AN20" i="75"/>
  <c r="AS20" i="75" s="1"/>
  <c r="AU20" i="75" s="1"/>
  <c r="G21" i="5" s="1"/>
  <c r="AI10" i="75"/>
  <c r="AC5" i="75"/>
  <c r="AN5" i="75"/>
  <c r="AS5" i="75" s="1"/>
  <c r="AU5" i="75" s="1"/>
  <c r="G6" i="5" s="1"/>
  <c r="AK4" i="75"/>
  <c r="H88" i="3"/>
  <c r="O89" i="5" s="1"/>
  <c r="AE87" i="3"/>
  <c r="T88" i="5" s="1"/>
  <c r="AE86" i="3"/>
  <c r="T87" i="5" s="1"/>
  <c r="AE85" i="3"/>
  <c r="T86" i="5" s="1"/>
  <c r="H85" i="3"/>
  <c r="O86" i="5" s="1"/>
  <c r="AE82" i="3"/>
  <c r="T83" i="5" s="1"/>
  <c r="H82" i="3"/>
  <c r="O83" i="5" s="1"/>
  <c r="AE81" i="3"/>
  <c r="T82" i="5" s="1"/>
  <c r="AE80" i="3"/>
  <c r="T81" i="5" s="1"/>
  <c r="H80" i="3"/>
  <c r="O81" i="5" s="1"/>
  <c r="H79" i="3"/>
  <c r="O80" i="5" s="1"/>
  <c r="AE78" i="3"/>
  <c r="T79" i="5" s="1"/>
  <c r="AE77" i="3"/>
  <c r="T78" i="5" s="1"/>
  <c r="H77" i="3"/>
  <c r="O78" i="5" s="1"/>
  <c r="AE74" i="3"/>
  <c r="T75" i="5" s="1"/>
  <c r="H74" i="3"/>
  <c r="O75" i="5" s="1"/>
  <c r="AE73" i="3"/>
  <c r="T74" i="5" s="1"/>
  <c r="AE72" i="3"/>
  <c r="T73" i="5" s="1"/>
  <c r="H72" i="3"/>
  <c r="O73" i="5" s="1"/>
  <c r="AE71" i="3"/>
  <c r="T72" i="5" s="1"/>
  <c r="H71" i="3"/>
  <c r="O72" i="5" s="1"/>
  <c r="AE70" i="3"/>
  <c r="T71" i="5" s="1"/>
  <c r="AE69" i="3"/>
  <c r="T70" i="5" s="1"/>
  <c r="H69" i="3"/>
  <c r="O70" i="5" s="1"/>
  <c r="AE66" i="3"/>
  <c r="T67" i="5" s="1"/>
  <c r="AE65" i="3"/>
  <c r="T66" i="5" s="1"/>
  <c r="AE64" i="3"/>
  <c r="T65" i="5" s="1"/>
  <c r="H64" i="3"/>
  <c r="O65" i="5" s="1"/>
  <c r="AE63" i="3"/>
  <c r="T64" i="5" s="1"/>
  <c r="H63" i="3"/>
  <c r="O64" i="5" s="1"/>
  <c r="AE62" i="3"/>
  <c r="T63" i="5" s="1"/>
  <c r="AE61" i="3"/>
  <c r="T62" i="5" s="1"/>
  <c r="AE60" i="3"/>
  <c r="T61" i="5" s="1"/>
  <c r="H59" i="3"/>
  <c r="O60" i="5" s="1"/>
  <c r="AE58" i="3"/>
  <c r="T59" i="5" s="1"/>
  <c r="AE57" i="3"/>
  <c r="T58" i="5" s="1"/>
  <c r="H57" i="3"/>
  <c r="O58" i="5" s="1"/>
  <c r="AE56" i="3"/>
  <c r="T57" i="5" s="1"/>
  <c r="H56" i="3"/>
  <c r="O57" i="5" s="1"/>
  <c r="H54" i="3"/>
  <c r="O55" i="5" s="1"/>
  <c r="AE53" i="3"/>
  <c r="T54" i="5" s="1"/>
  <c r="H53" i="3"/>
  <c r="O54" i="5" s="1"/>
  <c r="AE52" i="3"/>
  <c r="T53" i="5" s="1"/>
  <c r="H50" i="3"/>
  <c r="O51" i="5" s="1"/>
  <c r="AE49" i="3"/>
  <c r="T50" i="5" s="1"/>
  <c r="AE48" i="3"/>
  <c r="T49" i="5" s="1"/>
  <c r="AE46" i="3"/>
  <c r="T47" i="5" s="1"/>
  <c r="H46" i="3"/>
  <c r="O47" i="5" s="1"/>
  <c r="AE44" i="3"/>
  <c r="T45" i="5" s="1"/>
  <c r="AE41" i="3"/>
  <c r="T42" i="5" s="1"/>
  <c r="AE40" i="3"/>
  <c r="T41" i="5" s="1"/>
  <c r="H40" i="3"/>
  <c r="O41" i="5" s="1"/>
  <c r="H39" i="3"/>
  <c r="O40" i="5" s="1"/>
  <c r="AE37" i="3"/>
  <c r="T38" i="5" s="1"/>
  <c r="H37" i="3"/>
  <c r="O38" i="5" s="1"/>
  <c r="AE36" i="3"/>
  <c r="T37" i="5" s="1"/>
  <c r="H36" i="3"/>
  <c r="O37" i="5" s="1"/>
  <c r="H35" i="3"/>
  <c r="O36" i="5" s="1"/>
  <c r="AE33" i="3"/>
  <c r="T34" i="5" s="1"/>
  <c r="H33" i="3"/>
  <c r="O34" i="5" s="1"/>
  <c r="AE32" i="3"/>
  <c r="T33" i="5" s="1"/>
  <c r="H32" i="3"/>
  <c r="O33" i="5" s="1"/>
  <c r="H28" i="3"/>
  <c r="O29" i="5" s="1"/>
  <c r="H27" i="3"/>
  <c r="O28" i="5" s="1"/>
  <c r="H26" i="3"/>
  <c r="O27" i="5" s="1"/>
  <c r="AE25" i="3"/>
  <c r="T26" i="5" s="1"/>
  <c r="AE24" i="3"/>
  <c r="T25" i="5" s="1"/>
  <c r="H24" i="3"/>
  <c r="O25" i="5" s="1"/>
  <c r="AE22" i="3"/>
  <c r="T23" i="5" s="1"/>
  <c r="AE20" i="3"/>
  <c r="T21" i="5" s="1"/>
  <c r="H20" i="3"/>
  <c r="O21" i="5" s="1"/>
  <c r="H18" i="3"/>
  <c r="O19" i="5" s="1"/>
  <c r="AE17" i="3"/>
  <c r="T18" i="5" s="1"/>
  <c r="H17" i="3"/>
  <c r="O18" i="5" s="1"/>
  <c r="AE16" i="3"/>
  <c r="T17" i="5" s="1"/>
  <c r="AE13" i="3"/>
  <c r="T14" i="5" s="1"/>
  <c r="H13" i="3"/>
  <c r="O14" i="5" s="1"/>
  <c r="AE12" i="3"/>
  <c r="T13" i="5" s="1"/>
  <c r="H12" i="3"/>
  <c r="O13" i="5" s="1"/>
  <c r="AE9" i="3"/>
  <c r="T10" i="5" s="1"/>
  <c r="H9" i="3"/>
  <c r="O10" i="5" s="1"/>
  <c r="AE6" i="3"/>
  <c r="T7" i="5" s="1"/>
  <c r="H6" i="3"/>
  <c r="O7" i="5" s="1"/>
  <c r="AE5" i="3"/>
  <c r="T6" i="5" s="1"/>
  <c r="H5" i="3"/>
  <c r="O6" i="5" s="1"/>
  <c r="M15" i="4"/>
  <c r="AC16" i="5" s="1"/>
  <c r="M12" i="4"/>
  <c r="AC13" i="5" s="1"/>
  <c r="M4" i="4"/>
  <c r="AC5" i="5" s="1"/>
  <c r="AH130" i="75"/>
  <c r="AH83" i="75"/>
  <c r="E119" i="75"/>
  <c r="X16" i="75"/>
  <c r="X192" i="75"/>
  <c r="E83" i="75"/>
  <c r="AC69" i="75"/>
  <c r="AE69" i="75" s="1"/>
  <c r="AI68" i="75"/>
  <c r="E61" i="75"/>
  <c r="X58" i="75"/>
  <c r="X26" i="75"/>
  <c r="AN25" i="75"/>
  <c r="AS25" i="75" s="1"/>
  <c r="AU25" i="75" s="1"/>
  <c r="G26" i="5" s="1"/>
  <c r="AI15" i="75"/>
  <c r="AQ12" i="75"/>
  <c r="E13" i="5" s="1"/>
  <c r="DT8" i="75"/>
  <c r="F6" i="84" s="1"/>
  <c r="E6" i="75"/>
  <c r="AI33" i="75"/>
  <c r="AQ69" i="75"/>
  <c r="E70" i="5" s="1"/>
  <c r="E77" i="75"/>
  <c r="X138" i="75"/>
  <c r="AJ116" i="75"/>
  <c r="AH193" i="75"/>
  <c r="AH61" i="75"/>
  <c r="AH19" i="75"/>
  <c r="AJ39" i="75"/>
  <c r="AH98" i="75"/>
  <c r="L132" i="75"/>
  <c r="AI104" i="75"/>
  <c r="X23" i="75"/>
  <c r="AJ185" i="75"/>
  <c r="AC185" i="75"/>
  <c r="AE185" i="75" s="1"/>
  <c r="AH148" i="75"/>
  <c r="X148" i="75"/>
  <c r="S59" i="5"/>
  <c r="S57" i="5"/>
  <c r="AQ152" i="75"/>
  <c r="E153" i="5" s="1"/>
  <c r="S75" i="5"/>
  <c r="AQ151" i="75"/>
  <c r="E152" i="5" s="1"/>
  <c r="AN185" i="75"/>
  <c r="AS185" i="75" s="1"/>
  <c r="AU185" i="75" s="1"/>
  <c r="G186" i="5" s="1"/>
  <c r="AK37" i="75"/>
  <c r="R98" i="4"/>
  <c r="AD99" i="5" s="1"/>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L188" i="75" s="1"/>
  <c r="J176" i="75"/>
  <c r="L176" i="75" s="1"/>
  <c r="J170" i="75"/>
  <c r="L170" i="75" s="1"/>
  <c r="DT142" i="75"/>
  <c r="J141" i="75"/>
  <c r="L141" i="75" s="1"/>
  <c r="J139" i="75"/>
  <c r="L139" i="75" s="1"/>
  <c r="DT136" i="75"/>
  <c r="J135" i="75"/>
  <c r="L135" i="75" s="1"/>
  <c r="J134" i="75"/>
  <c r="L134" i="75" s="1"/>
  <c r="DT124" i="75"/>
  <c r="AM123" i="75"/>
  <c r="J122" i="75"/>
  <c r="L122" i="75" s="1"/>
  <c r="J119" i="75"/>
  <c r="L119" i="75" s="1"/>
  <c r="DT117" i="75"/>
  <c r="F117" i="84" s="1"/>
  <c r="J115" i="75"/>
  <c r="L115" i="75" s="1"/>
  <c r="AM110" i="75"/>
  <c r="J108" i="75"/>
  <c r="L108" i="75" s="1"/>
  <c r="J107" i="75"/>
  <c r="L107" i="75" s="1"/>
  <c r="J89" i="75"/>
  <c r="L89" i="75" s="1"/>
  <c r="DT85" i="75"/>
  <c r="DT71" i="75"/>
  <c r="DT66" i="75"/>
  <c r="F45" i="84" s="1"/>
  <c r="DT65" i="75"/>
  <c r="DT64" i="75"/>
  <c r="DT44" i="75"/>
  <c r="DT41" i="75"/>
  <c r="AI19" i="75"/>
  <c r="AI32" i="75"/>
  <c r="AN159" i="75"/>
  <c r="AN3" i="75"/>
  <c r="AS3" i="75" s="1"/>
  <c r="AU3" i="75" s="1"/>
  <c r="G4" i="5" s="1"/>
  <c r="AI188" i="75"/>
  <c r="AN92" i="75"/>
  <c r="AS92" i="75" s="1"/>
  <c r="AU92" i="75" s="1"/>
  <c r="G93" i="5" s="1"/>
  <c r="AI59" i="75"/>
  <c r="AI152" i="75"/>
  <c r="AI61" i="75"/>
  <c r="X107" i="75"/>
  <c r="X160" i="75"/>
  <c r="AI149" i="75"/>
  <c r="AQ166" i="75"/>
  <c r="E167" i="5" s="1"/>
  <c r="AQ34" i="75"/>
  <c r="E35" i="5" s="1"/>
  <c r="AJ46" i="75"/>
  <c r="AK41" i="75"/>
  <c r="AI120" i="75"/>
  <c r="AN181" i="75"/>
  <c r="AS181" i="75" s="1"/>
  <c r="AU181" i="75" s="1"/>
  <c r="G182" i="5" s="1"/>
  <c r="AN125" i="75"/>
  <c r="AS125" i="75" s="1"/>
  <c r="AU125" i="75" s="1"/>
  <c r="G126" i="5" s="1"/>
  <c r="X88" i="75"/>
  <c r="AI48" i="75"/>
  <c r="E177" i="75"/>
  <c r="AN114" i="75"/>
  <c r="AS114" i="75" s="1"/>
  <c r="AU114" i="75" s="1"/>
  <c r="G115" i="5" s="1"/>
  <c r="E123" i="75"/>
  <c r="AH11" i="75"/>
  <c r="E149" i="75"/>
  <c r="E68" i="75"/>
  <c r="AN72" i="75"/>
  <c r="AS72" i="75" s="1"/>
  <c r="AU72" i="75" s="1"/>
  <c r="G73" i="5" s="1"/>
  <c r="X188" i="75"/>
  <c r="AH104" i="75"/>
  <c r="AN112" i="75"/>
  <c r="AS112" i="75" s="1"/>
  <c r="AU112" i="75" s="1"/>
  <c r="G113" i="5" s="1"/>
  <c r="AK184" i="75"/>
  <c r="AN173" i="75"/>
  <c r="AS173" i="75" s="1"/>
  <c r="AU173" i="75" s="1"/>
  <c r="G174" i="5" s="1"/>
  <c r="AH150" i="75"/>
  <c r="AH137" i="75"/>
  <c r="AH118" i="75"/>
  <c r="G179" i="4"/>
  <c r="AA180" i="5" s="1"/>
  <c r="G171" i="4"/>
  <c r="AA172" i="5" s="1"/>
  <c r="R109" i="4"/>
  <c r="AD110" i="5" s="1"/>
  <c r="G107" i="4"/>
  <c r="AA108" i="5" s="1"/>
  <c r="R104" i="4"/>
  <c r="AD105" i="5" s="1"/>
  <c r="M100" i="4"/>
  <c r="AC101" i="5" s="1"/>
  <c r="R93" i="4"/>
  <c r="AD94" i="5" s="1"/>
  <c r="R88" i="4"/>
  <c r="AD89" i="5" s="1"/>
  <c r="G83" i="4"/>
  <c r="AA84" i="5" s="1"/>
  <c r="R80" i="4"/>
  <c r="AD81" i="5" s="1"/>
  <c r="R77" i="4"/>
  <c r="AD78" i="5" s="1"/>
  <c r="R64" i="4"/>
  <c r="AD65" i="5" s="1"/>
  <c r="R45" i="4"/>
  <c r="AD46" i="5" s="1"/>
  <c r="M44" i="4"/>
  <c r="AC45" i="5" s="1"/>
  <c r="G43" i="4"/>
  <c r="AA44" i="5" s="1"/>
  <c r="R40" i="4"/>
  <c r="AD41" i="5" s="1"/>
  <c r="G35" i="4"/>
  <c r="AA36" i="5" s="1"/>
  <c r="R32" i="4"/>
  <c r="AD33" i="5" s="1"/>
  <c r="R24" i="4"/>
  <c r="AD25" i="5" s="1"/>
  <c r="M20" i="4"/>
  <c r="AC21" i="5" s="1"/>
  <c r="G19" i="4"/>
  <c r="AA20" i="5" s="1"/>
  <c r="R16" i="4"/>
  <c r="AD17" i="5" s="1"/>
  <c r="R13" i="4"/>
  <c r="AD14" i="5" s="1"/>
  <c r="V174" i="5"/>
  <c r="AI3" i="75"/>
  <c r="AN187" i="75"/>
  <c r="AS187" i="75" s="1"/>
  <c r="AU187" i="75" s="1"/>
  <c r="G188" i="5" s="1"/>
  <c r="AH65" i="75"/>
  <c r="AN143" i="75"/>
  <c r="AS143" i="75" s="1"/>
  <c r="AU143" i="75" s="1"/>
  <c r="G144" i="5" s="1"/>
  <c r="AN175" i="75"/>
  <c r="AN126" i="75"/>
  <c r="AS126" i="75" s="1"/>
  <c r="AU126" i="75" s="1"/>
  <c r="G127" i="5" s="1"/>
  <c r="AJ19" i="75"/>
  <c r="AC122" i="75"/>
  <c r="AE122" i="75" s="1"/>
  <c r="AI177" i="75"/>
  <c r="E115" i="75"/>
  <c r="AQ145" i="75"/>
  <c r="E146" i="5" s="1"/>
  <c r="AQ163" i="75"/>
  <c r="E164" i="5" s="1"/>
  <c r="AH79" i="75"/>
  <c r="AQ139" i="75"/>
  <c r="E140" i="5" s="1"/>
  <c r="AH105" i="75"/>
  <c r="AC90" i="75"/>
  <c r="AE90" i="75" s="1"/>
  <c r="AN86" i="75"/>
  <c r="AS86" i="75" s="1"/>
  <c r="AU86" i="75" s="1"/>
  <c r="G87" i="5" s="1"/>
  <c r="AH18" i="75"/>
  <c r="AI35" i="75"/>
  <c r="AH88" i="75"/>
  <c r="AH97" i="75"/>
  <c r="X51" i="75"/>
  <c r="AJ62" i="75"/>
  <c r="AN85" i="75"/>
  <c r="AS85" i="75" s="1"/>
  <c r="AU85" i="75" s="1"/>
  <c r="G86" i="5" s="1"/>
  <c r="AN65" i="75"/>
  <c r="AS65" i="75" s="1"/>
  <c r="AU65" i="75" s="1"/>
  <c r="G66" i="5" s="1"/>
  <c r="E130" i="75"/>
  <c r="AH42" i="75"/>
  <c r="E136" i="75"/>
  <c r="AQ107" i="75"/>
  <c r="E108" i="5" s="1"/>
  <c r="AQ18" i="75"/>
  <c r="E19" i="5" s="1"/>
  <c r="E11" i="75"/>
  <c r="AI51" i="75"/>
  <c r="AH68" i="75"/>
  <c r="E79" i="75"/>
  <c r="AI11" i="75"/>
  <c r="X94" i="75"/>
  <c r="AN77" i="75"/>
  <c r="AS77" i="75" s="1"/>
  <c r="AU77" i="75" s="1"/>
  <c r="G78" i="5" s="1"/>
  <c r="AJ148" i="75"/>
  <c r="AH127" i="75"/>
  <c r="R118" i="4"/>
  <c r="AD119" i="5" s="1"/>
  <c r="R116" i="4"/>
  <c r="AD117" i="5" s="1"/>
  <c r="R84" i="4"/>
  <c r="AD85" i="5" s="1"/>
  <c r="R54" i="4"/>
  <c r="AD55" i="5" s="1"/>
  <c r="M43" i="4"/>
  <c r="AC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J121" i="75"/>
  <c r="L121" i="75" s="1"/>
  <c r="J120" i="75"/>
  <c r="L120" i="75" s="1"/>
  <c r="AH117" i="75"/>
  <c r="AQ113" i="75"/>
  <c r="E114" i="5" s="1"/>
  <c r="AJ101" i="75"/>
  <c r="X85" i="75"/>
  <c r="AQ81" i="75"/>
  <c r="E82" i="5" s="1"/>
  <c r="AK46" i="75"/>
  <c r="AM42" i="75"/>
  <c r="AJ31" i="75"/>
  <c r="AJ10" i="75"/>
  <c r="AM9" i="75"/>
  <c r="AM6" i="75"/>
  <c r="AJ4" i="75"/>
  <c r="DQ82" i="75"/>
  <c r="J83" i="5" s="1"/>
  <c r="X156" i="75"/>
  <c r="DQ144" i="75"/>
  <c r="J145" i="5" s="1"/>
  <c r="DQ168" i="75"/>
  <c r="J169" i="5" s="1"/>
  <c r="E74" i="75"/>
  <c r="E125" i="75"/>
  <c r="AH160" i="75"/>
  <c r="AH57" i="75"/>
  <c r="F97" i="84"/>
  <c r="AQ17" i="75"/>
  <c r="E18" i="5" s="1"/>
  <c r="AQ115" i="75"/>
  <c r="E116" i="5" s="1"/>
  <c r="AQ122" i="75"/>
  <c r="E123" i="5" s="1"/>
  <c r="E102" i="75"/>
  <c r="E101" i="75"/>
  <c r="E98" i="75"/>
  <c r="E97" i="75"/>
  <c r="E95" i="75"/>
  <c r="AH56" i="75"/>
  <c r="AN172" i="75"/>
  <c r="AS172" i="75" s="1"/>
  <c r="AU172" i="75" s="1"/>
  <c r="G173" i="5" s="1"/>
  <c r="AK59" i="75"/>
  <c r="AH140" i="75"/>
  <c r="AN80" i="75"/>
  <c r="AS80" i="75" s="1"/>
  <c r="AU80" i="75" s="1"/>
  <c r="G81" i="5" s="1"/>
  <c r="AH139" i="75"/>
  <c r="E172" i="75"/>
  <c r="DQ136" i="75"/>
  <c r="J137" i="5" s="1"/>
  <c r="AI121" i="75"/>
  <c r="AI182" i="75"/>
  <c r="AH102" i="75"/>
  <c r="AN66" i="75"/>
  <c r="AS66" i="75" s="1"/>
  <c r="AU66" i="75" s="1"/>
  <c r="G67" i="5" s="1"/>
  <c r="E32" i="75"/>
  <c r="AQ47" i="75"/>
  <c r="E48" i="5" s="1"/>
  <c r="AQ14" i="75"/>
  <c r="E15" i="5" s="1"/>
  <c r="M108" i="4"/>
  <c r="AC109" i="5" s="1"/>
  <c r="R101" i="4"/>
  <c r="AD102" i="5" s="1"/>
  <c r="R90" i="4"/>
  <c r="AD91" i="5" s="1"/>
  <c r="S183" i="5"/>
  <c r="S179" i="5"/>
  <c r="S177" i="5"/>
  <c r="S167" i="5"/>
  <c r="S157" i="5"/>
  <c r="S147" i="5"/>
  <c r="S143" i="5"/>
  <c r="S140" i="5"/>
  <c r="S125" i="5"/>
  <c r="S117" i="5"/>
  <c r="S115" i="5"/>
  <c r="S113" i="5"/>
  <c r="S103" i="5"/>
  <c r="S93" i="5"/>
  <c r="S91" i="5"/>
  <c r="S90" i="5"/>
  <c r="S89" i="5"/>
  <c r="S87" i="5"/>
  <c r="S83" i="5"/>
  <c r="DQ128" i="75"/>
  <c r="J129" i="5" s="1"/>
  <c r="X191" i="75"/>
  <c r="AI156" i="75"/>
  <c r="AH122" i="75"/>
  <c r="AN168" i="75"/>
  <c r="AS168" i="75" s="1"/>
  <c r="AU168" i="75" s="1"/>
  <c r="G169" i="5" s="1"/>
  <c r="AQ157" i="75"/>
  <c r="E158" i="5" s="1"/>
  <c r="AI6" i="75"/>
  <c r="E5" i="75"/>
  <c r="AI44" i="75"/>
  <c r="E104" i="75"/>
  <c r="E42" i="75"/>
  <c r="AI99" i="75"/>
  <c r="AC24" i="75"/>
  <c r="AE24" i="75" s="1"/>
  <c r="E99" i="75"/>
  <c r="V134" i="5"/>
  <c r="F109" i="84"/>
  <c r="L36" i="75"/>
  <c r="DQ96" i="75"/>
  <c r="DU96" i="75" s="1"/>
  <c r="L97" i="5" s="1"/>
  <c r="DQ120" i="75"/>
  <c r="J121" i="5" s="1"/>
  <c r="X73" i="75"/>
  <c r="AN15" i="75"/>
  <c r="AS15" i="75" s="1"/>
  <c r="AU15" i="75" s="1"/>
  <c r="G16" i="5" s="1"/>
  <c r="AN190" i="75"/>
  <c r="AS190" i="75" s="1"/>
  <c r="AU190" i="75" s="1"/>
  <c r="G191" i="5" s="1"/>
  <c r="AI89" i="75"/>
  <c r="AQ130" i="75"/>
  <c r="E131" i="5" s="1"/>
  <c r="AN186" i="75"/>
  <c r="AS186" i="75" s="1"/>
  <c r="AU186" i="75" s="1"/>
  <c r="G187" i="5" s="1"/>
  <c r="AH4" i="75"/>
  <c r="AI83" i="75"/>
  <c r="AN158" i="75"/>
  <c r="AS158" i="75" s="1"/>
  <c r="AU158" i="75" s="1"/>
  <c r="AI12" i="75"/>
  <c r="E59" i="75"/>
  <c r="AJ140" i="75"/>
  <c r="AL140" i="75" s="1"/>
  <c r="AH16" i="75"/>
  <c r="AH174" i="75"/>
  <c r="AQ24" i="75"/>
  <c r="E25" i="5" s="1"/>
  <c r="G177" i="4"/>
  <c r="AA178" i="5" s="1"/>
  <c r="G169" i="4"/>
  <c r="AA170" i="5" s="1"/>
  <c r="G153" i="4"/>
  <c r="AA154" i="5" s="1"/>
  <c r="G129" i="4"/>
  <c r="AA130" i="5" s="1"/>
  <c r="G121" i="4"/>
  <c r="AA122" i="5" s="1"/>
  <c r="G105" i="4"/>
  <c r="H105" i="4" s="1"/>
  <c r="AB106" i="5" s="1"/>
  <c r="G73" i="4"/>
  <c r="AA74" i="5" s="1"/>
  <c r="G65" i="4"/>
  <c r="AA66" i="5" s="1"/>
  <c r="G57" i="4"/>
  <c r="G41" i="4"/>
  <c r="H41" i="4" s="1"/>
  <c r="AB42" i="5" s="1"/>
  <c r="G33" i="4"/>
  <c r="AA34" i="5" s="1"/>
  <c r="G17" i="4"/>
  <c r="AA18" i="5" s="1"/>
  <c r="G173" i="4"/>
  <c r="AA174" i="5" s="1"/>
  <c r="G157" i="4"/>
  <c r="H157" i="4" s="1"/>
  <c r="AB158" i="5" s="1"/>
  <c r="G149" i="4"/>
  <c r="H149" i="4" s="1"/>
  <c r="AB150" i="5" s="1"/>
  <c r="G141" i="4"/>
  <c r="AA142" i="5" s="1"/>
  <c r="G117" i="4"/>
  <c r="AA118" i="5" s="1"/>
  <c r="G93" i="4"/>
  <c r="AA94" i="5" s="1"/>
  <c r="G61" i="4"/>
  <c r="AA62" i="5" s="1"/>
  <c r="G37" i="4"/>
  <c r="AA38" i="5" s="1"/>
  <c r="AE4" i="3"/>
  <c r="T5" i="5" s="1"/>
  <c r="E156" i="75"/>
  <c r="AK170" i="75"/>
  <c r="AK45" i="75"/>
  <c r="X14" i="75"/>
  <c r="AO14" i="75" s="1"/>
  <c r="E192" i="75"/>
  <c r="M61" i="4"/>
  <c r="AC62" i="5" s="1"/>
  <c r="DT162" i="75"/>
  <c r="AH146" i="75"/>
  <c r="AI136" i="75"/>
  <c r="AH131" i="75"/>
  <c r="AQ112" i="75"/>
  <c r="E113" i="5" s="1"/>
  <c r="F123" i="84"/>
  <c r="E92" i="75"/>
  <c r="X90" i="75"/>
  <c r="AO90" i="75" s="1"/>
  <c r="E86" i="75"/>
  <c r="AH76" i="75"/>
  <c r="AH53" i="75"/>
  <c r="AK51" i="75"/>
  <c r="AN45" i="75"/>
  <c r="AS45" i="75" s="1"/>
  <c r="AU45" i="75" s="1"/>
  <c r="G46" i="5" s="1"/>
  <c r="J45" i="75"/>
  <c r="L45" i="75" s="1"/>
  <c r="AI36" i="75"/>
  <c r="AN35" i="75"/>
  <c r="AS35" i="75" s="1"/>
  <c r="AU35" i="75" s="1"/>
  <c r="G36" i="5" s="1"/>
  <c r="J32" i="75"/>
  <c r="L32" i="75" s="1"/>
  <c r="AN23" i="75"/>
  <c r="AS23" i="75" s="1"/>
  <c r="AU23" i="75" s="1"/>
  <c r="G24" i="5" s="1"/>
  <c r="J16" i="75"/>
  <c r="L16" i="75" s="1"/>
  <c r="AK10" i="75"/>
  <c r="AN6" i="75"/>
  <c r="AS6" i="75" s="1"/>
  <c r="AU6" i="75" s="1"/>
  <c r="G7" i="5" s="1"/>
  <c r="E4" i="75"/>
  <c r="AJ26" i="75"/>
  <c r="X17" i="75"/>
  <c r="AH73" i="75"/>
  <c r="AQ121" i="75"/>
  <c r="E122" i="5" s="1"/>
  <c r="AQ91" i="75"/>
  <c r="E92" i="5" s="1"/>
  <c r="AI27" i="75"/>
  <c r="F90" i="84"/>
  <c r="F103" i="84"/>
  <c r="G138" i="4"/>
  <c r="AA139" i="5" s="1"/>
  <c r="G122" i="4"/>
  <c r="AA123" i="5" s="1"/>
  <c r="DT143" i="75"/>
  <c r="E57" i="75"/>
  <c r="AK43" i="75"/>
  <c r="E16" i="75"/>
  <c r="AC7" i="75"/>
  <c r="AE7" i="75" s="1"/>
  <c r="AN41" i="75"/>
  <c r="AS41" i="75" s="1"/>
  <c r="AU41" i="75" s="1"/>
  <c r="G42" i="5" s="1"/>
  <c r="AH96" i="75"/>
  <c r="AI103" i="75"/>
  <c r="AC44" i="75"/>
  <c r="X38" i="75"/>
  <c r="E67" i="75"/>
  <c r="X113" i="75"/>
  <c r="AC72" i="75"/>
  <c r="AE72" i="75" s="1"/>
  <c r="AC86" i="75"/>
  <c r="AE86" i="75" s="1"/>
  <c r="AH46" i="75"/>
  <c r="AQ70" i="75"/>
  <c r="E71" i="5" s="1"/>
  <c r="AQ38" i="75"/>
  <c r="E39" i="5" s="1"/>
  <c r="E133" i="75"/>
  <c r="X3" i="75"/>
  <c r="E46" i="75"/>
  <c r="X89" i="75"/>
  <c r="AH22" i="75"/>
  <c r="AQ189" i="75"/>
  <c r="E190" i="5" s="1"/>
  <c r="X68" i="75"/>
  <c r="F110" i="84"/>
  <c r="F137" i="84"/>
  <c r="J13" i="75"/>
  <c r="L13" i="75" s="1"/>
  <c r="AH9" i="75"/>
  <c r="AH84" i="75"/>
  <c r="X102" i="75"/>
  <c r="AI9" i="75"/>
  <c r="X97" i="75"/>
  <c r="AH15" i="75"/>
  <c r="E8" i="75"/>
  <c r="AH12" i="75"/>
  <c r="AI38" i="75"/>
  <c r="AN33" i="75"/>
  <c r="AS33" i="75" s="1"/>
  <c r="AU33" i="75" s="1"/>
  <c r="G34" i="5" s="1"/>
  <c r="X33" i="75"/>
  <c r="AI134" i="75"/>
  <c r="R184" i="4"/>
  <c r="AD185" i="5" s="1"/>
  <c r="G174" i="4"/>
  <c r="AA175" i="5" s="1"/>
  <c r="AJ118" i="75"/>
  <c r="AC118" i="75"/>
  <c r="AE118" i="75" s="1"/>
  <c r="AH70" i="75"/>
  <c r="X70" i="75"/>
  <c r="AO70" i="75" s="1"/>
  <c r="AC22" i="75"/>
  <c r="AE22" i="75" s="1"/>
  <c r="AJ22" i="75"/>
  <c r="AH164" i="75"/>
  <c r="X164" i="75"/>
  <c r="AJ125" i="75"/>
  <c r="AL125" i="75" s="1"/>
  <c r="AC125" i="75"/>
  <c r="AE125" i="75" s="1"/>
  <c r="AK28" i="75"/>
  <c r="AH175" i="75"/>
  <c r="X175" i="75"/>
  <c r="AO175" i="75" s="1"/>
  <c r="C176" i="5" s="1"/>
  <c r="R134" i="4"/>
  <c r="AD135" i="5" s="1"/>
  <c r="G124" i="4"/>
  <c r="AA125" i="5" s="1"/>
  <c r="M122" i="4"/>
  <c r="AC123" i="5" s="1"/>
  <c r="M98" i="4"/>
  <c r="AC99" i="5" s="1"/>
  <c r="M58" i="4"/>
  <c r="AC59" i="5" s="1"/>
  <c r="M42" i="4"/>
  <c r="AC43" i="5" s="1"/>
  <c r="AJ181" i="75"/>
  <c r="AL181" i="75" s="1"/>
  <c r="AC181" i="75"/>
  <c r="AE181" i="7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C67" i="5" s="1"/>
  <c r="R62" i="4"/>
  <c r="AD63" i="5" s="1"/>
  <c r="R25" i="4"/>
  <c r="AD26" i="5" s="1"/>
  <c r="DT189" i="75"/>
  <c r="AI186" i="75"/>
  <c r="AM170" i="75"/>
  <c r="AK160" i="75"/>
  <c r="DT157" i="75"/>
  <c r="X132" i="75"/>
  <c r="AO132" i="75" s="1"/>
  <c r="AK120" i="75"/>
  <c r="AM119" i="75"/>
  <c r="AM108" i="75"/>
  <c r="J104" i="75"/>
  <c r="L104" i="75" s="1"/>
  <c r="AK100" i="75"/>
  <c r="AJ94" i="75"/>
  <c r="AH132" i="75"/>
  <c r="AH47" i="75"/>
  <c r="AI173" i="75"/>
  <c r="AK141" i="75"/>
  <c r="AK176" i="75"/>
  <c r="AH66" i="75"/>
  <c r="R150" i="4"/>
  <c r="AD151" i="5" s="1"/>
  <c r="R121" i="4"/>
  <c r="AD122" i="5" s="1"/>
  <c r="G116" i="4"/>
  <c r="H116" i="4" s="1"/>
  <c r="AB117" i="5" s="1"/>
  <c r="R110" i="4"/>
  <c r="AD111" i="5" s="1"/>
  <c r="R78" i="4"/>
  <c r="AD79" i="5" s="1"/>
  <c r="M50" i="4"/>
  <c r="AC51" i="5" s="1"/>
  <c r="AM176" i="75"/>
  <c r="DT165" i="75"/>
  <c r="F150" i="84" s="1"/>
  <c r="AK155" i="75"/>
  <c r="J154" i="75"/>
  <c r="L154" i="75" s="1"/>
  <c r="DT147" i="75"/>
  <c r="DT146" i="75"/>
  <c r="DT144" i="75"/>
  <c r="J138" i="75"/>
  <c r="L138" i="75" s="1"/>
  <c r="DT132" i="75"/>
  <c r="F134" i="84" s="1"/>
  <c r="AM122" i="75"/>
  <c r="AN105" i="75"/>
  <c r="AS105" i="75" s="1"/>
  <c r="AU105" i="75" s="1"/>
  <c r="G106" i="5" s="1"/>
  <c r="AJ103" i="75"/>
  <c r="AJ102" i="75"/>
  <c r="AM99" i="75"/>
  <c r="AJ95" i="75"/>
  <c r="AI92" i="75"/>
  <c r="AK88" i="75"/>
  <c r="AJ87" i="75"/>
  <c r="AI65" i="75"/>
  <c r="DT37" i="75"/>
  <c r="J11" i="75"/>
  <c r="L11" i="75" s="1"/>
  <c r="AN151" i="75"/>
  <c r="AS151" i="75" s="1"/>
  <c r="AU151" i="75" s="1"/>
  <c r="G152" i="5" s="1"/>
  <c r="AN116" i="75"/>
  <c r="AS116" i="75" s="1"/>
  <c r="AU116" i="75" s="1"/>
  <c r="G117" i="5" s="1"/>
  <c r="AJ65" i="75"/>
  <c r="AC65" i="75"/>
  <c r="AE65" i="75" s="1"/>
  <c r="AM115" i="75"/>
  <c r="R182" i="4"/>
  <c r="AD183" i="5" s="1"/>
  <c r="M106" i="4"/>
  <c r="AC107" i="5" s="1"/>
  <c r="R17" i="4"/>
  <c r="AD18" i="5" s="1"/>
  <c r="M13" i="4"/>
  <c r="AC14" i="5" s="1"/>
  <c r="AM188" i="75"/>
  <c r="AJ179" i="75"/>
  <c r="AJ175" i="75"/>
  <c r="AL175" i="75" s="1"/>
  <c r="J155" i="75"/>
  <c r="L155" i="75" s="1"/>
  <c r="AC133" i="75"/>
  <c r="AE133" i="75" s="1"/>
  <c r="AH192" i="75"/>
  <c r="X83" i="75"/>
  <c r="AJ82" i="75"/>
  <c r="AH156" i="75"/>
  <c r="AI118" i="75"/>
  <c r="AH101" i="75"/>
  <c r="X101" i="75"/>
  <c r="AH72" i="75"/>
  <c r="AM106" i="75"/>
  <c r="X189" i="75"/>
  <c r="AH189" i="75"/>
  <c r="R126" i="4"/>
  <c r="AD127" i="5" s="1"/>
  <c r="M114" i="4"/>
  <c r="AC115" i="5" s="1"/>
  <c r="R70" i="4"/>
  <c r="AD71" i="5" s="1"/>
  <c r="G44" i="4"/>
  <c r="AA45" i="5" s="1"/>
  <c r="R38" i="4"/>
  <c r="AD39" i="5" s="1"/>
  <c r="M18" i="4"/>
  <c r="AC19" i="5" s="1"/>
  <c r="AJ193" i="75"/>
  <c r="AJ187" i="75"/>
  <c r="AC187" i="75"/>
  <c r="AE187" i="75" s="1"/>
  <c r="J160" i="75"/>
  <c r="L160" i="75" s="1"/>
  <c r="AK154" i="75"/>
  <c r="E144" i="75"/>
  <c r="AM139" i="75"/>
  <c r="AJ137" i="75"/>
  <c r="AK121" i="75"/>
  <c r="AM109" i="75"/>
  <c r="J109" i="75"/>
  <c r="L109" i="75" s="1"/>
  <c r="AM107" i="75"/>
  <c r="AK104" i="75"/>
  <c r="J100" i="75"/>
  <c r="L100" i="75" s="1"/>
  <c r="J98" i="75"/>
  <c r="L98" i="75" s="1"/>
  <c r="AK96" i="75"/>
  <c r="J96" i="75"/>
  <c r="L96" i="75" s="1"/>
  <c r="AQ93" i="75"/>
  <c r="E94" i="5" s="1"/>
  <c r="J88" i="75"/>
  <c r="L88" i="75" s="1"/>
  <c r="AI86" i="75"/>
  <c r="AN75" i="75"/>
  <c r="AS75" i="75" s="1"/>
  <c r="AU75" i="75" s="1"/>
  <c r="G76" i="5" s="1"/>
  <c r="X61" i="75"/>
  <c r="AI192" i="75"/>
  <c r="AJ120" i="75"/>
  <c r="AH183" i="75"/>
  <c r="AH35" i="75"/>
  <c r="X35" i="75"/>
  <c r="AK78" i="75"/>
  <c r="AJ68" i="75"/>
  <c r="AJ67" i="75"/>
  <c r="AL67" i="75" s="1"/>
  <c r="X64" i="75"/>
  <c r="AN62" i="75"/>
  <c r="AS62" i="75" s="1"/>
  <c r="AU62" i="75" s="1"/>
  <c r="G63" i="5" s="1"/>
  <c r="AK60" i="75"/>
  <c r="AM59" i="75"/>
  <c r="AJ57" i="75"/>
  <c r="AN49" i="75"/>
  <c r="AS49" i="75" s="1"/>
  <c r="AU49" i="75" s="1"/>
  <c r="G50" i="5" s="1"/>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DT20" i="75"/>
  <c r="F14" i="84" s="1"/>
  <c r="AM18" i="75"/>
  <c r="AM17" i="75"/>
  <c r="AM16" i="75"/>
  <c r="AM12" i="75"/>
  <c r="AK11" i="75"/>
  <c r="J9" i="75"/>
  <c r="L9" i="75" s="1"/>
  <c r="AQ8" i="75"/>
  <c r="E9" i="5" s="1"/>
  <c r="J6" i="75"/>
  <c r="L6" i="75" s="1"/>
  <c r="AM5" i="75"/>
  <c r="DQ34" i="75"/>
  <c r="J35" i="5" s="1"/>
  <c r="AN84" i="75"/>
  <c r="AS84" i="75" s="1"/>
  <c r="AU84" i="75" s="1"/>
  <c r="G85" i="5" s="1"/>
  <c r="AM83" i="75"/>
  <c r="E81" i="75"/>
  <c r="J78" i="75"/>
  <c r="L78" i="75" s="1"/>
  <c r="AM74" i="75"/>
  <c r="AJ73" i="75"/>
  <c r="DT70" i="75"/>
  <c r="AN69" i="75"/>
  <c r="AS69" i="75" s="1"/>
  <c r="AU69" i="75" s="1"/>
  <c r="G70" i="5" s="1"/>
  <c r="AN63" i="75"/>
  <c r="AS63" i="75" s="1"/>
  <c r="AU63" i="75" s="1"/>
  <c r="G64" i="5" s="1"/>
  <c r="AM61" i="75"/>
  <c r="J60" i="75"/>
  <c r="L60" i="75" s="1"/>
  <c r="AJ58" i="75"/>
  <c r="AL58" i="75" s="1"/>
  <c r="AJ56" i="75"/>
  <c r="AM52" i="75"/>
  <c r="AN145" i="75"/>
  <c r="AS145" i="75" s="1"/>
  <c r="AU145" i="75" s="1"/>
  <c r="G146" i="5" s="1"/>
  <c r="AI78" i="75"/>
  <c r="X27" i="75"/>
  <c r="AQ136" i="75"/>
  <c r="E137" i="5" s="1"/>
  <c r="AQ42" i="75"/>
  <c r="E43" i="5" s="1"/>
  <c r="AN147" i="75"/>
  <c r="AS147" i="75" s="1"/>
  <c r="AU147" i="75" s="1"/>
  <c r="G148" i="5" s="1"/>
  <c r="X24" i="75"/>
  <c r="E143" i="75"/>
  <c r="E7" i="75"/>
  <c r="AH129" i="75"/>
  <c r="E85" i="75"/>
  <c r="AH26" i="75"/>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X115" i="75"/>
  <c r="X79" i="75"/>
  <c r="AJ155" i="75"/>
  <c r="AJ182" i="75"/>
  <c r="F88" i="84"/>
  <c r="AC128" i="75"/>
  <c r="AE128" i="75" s="1"/>
  <c r="AK139" i="75"/>
  <c r="AQ142" i="75"/>
  <c r="E143" i="5" s="1"/>
  <c r="AN146" i="75"/>
  <c r="AS146" i="75" s="1"/>
  <c r="AU146" i="75" s="1"/>
  <c r="G147" i="5" s="1"/>
  <c r="AK115" i="75"/>
  <c r="H30" i="4"/>
  <c r="AB31" i="5" s="1"/>
  <c r="AM153" i="75"/>
  <c r="X147" i="75"/>
  <c r="AI172" i="75"/>
  <c r="AN131" i="75"/>
  <c r="AS131" i="75" s="1"/>
  <c r="AU131" i="75" s="1"/>
  <c r="G132" i="5" s="1"/>
  <c r="AH62" i="75"/>
  <c r="AK135" i="75"/>
  <c r="F166" i="84"/>
  <c r="F101" i="84"/>
  <c r="AM10" i="75"/>
  <c r="AM31" i="75"/>
  <c r="AM156" i="75"/>
  <c r="AM161" i="75"/>
  <c r="R193" i="4"/>
  <c r="AD194" i="5" s="1"/>
  <c r="R151" i="4"/>
  <c r="AD152" i="5" s="1"/>
  <c r="R145" i="4"/>
  <c r="AD146" i="5" s="1"/>
  <c r="R143" i="4"/>
  <c r="AD144" i="5" s="1"/>
  <c r="M142" i="4"/>
  <c r="AC143" i="5" s="1"/>
  <c r="R135" i="4"/>
  <c r="AD136" i="5" s="1"/>
  <c r="R132" i="4"/>
  <c r="AD133" i="5" s="1"/>
  <c r="R129" i="4"/>
  <c r="AD130" i="5" s="1"/>
  <c r="R124" i="4"/>
  <c r="AD125" i="5" s="1"/>
  <c r="R119" i="4"/>
  <c r="AD120" i="5" s="1"/>
  <c r="R113" i="4"/>
  <c r="AD114" i="5" s="1"/>
  <c r="R111" i="4"/>
  <c r="AD112" i="5" s="1"/>
  <c r="R105" i="4"/>
  <c r="AD106" i="5" s="1"/>
  <c r="R92" i="4"/>
  <c r="AD93" i="5" s="1"/>
  <c r="R89" i="4"/>
  <c r="AD90" i="5" s="1"/>
  <c r="R87" i="4"/>
  <c r="AD88" i="5" s="1"/>
  <c r="M83" i="4"/>
  <c r="AC84" i="5" s="1"/>
  <c r="R81" i="4"/>
  <c r="AD82" i="5" s="1"/>
  <c r="R79" i="4"/>
  <c r="AD80" i="5" s="1"/>
  <c r="R76" i="4"/>
  <c r="AD77" i="5" s="1"/>
  <c r="R73" i="4"/>
  <c r="AD74" i="5" s="1"/>
  <c r="R71" i="4"/>
  <c r="AD72" i="5" s="1"/>
  <c r="R68" i="4"/>
  <c r="AD69" i="5" s="1"/>
  <c r="M67" i="4"/>
  <c r="AC68" i="5" s="1"/>
  <c r="R65" i="4"/>
  <c r="AD66" i="5" s="1"/>
  <c r="R60" i="4"/>
  <c r="AD61" i="5" s="1"/>
  <c r="M59" i="4"/>
  <c r="AC60" i="5" s="1"/>
  <c r="R55" i="4"/>
  <c r="AD56" i="5" s="1"/>
  <c r="M51" i="4"/>
  <c r="AC52" i="5" s="1"/>
  <c r="R49" i="4"/>
  <c r="AD50" i="5" s="1"/>
  <c r="R47" i="4"/>
  <c r="AD48" i="5" s="1"/>
  <c r="R44" i="4"/>
  <c r="AD45" i="5" s="1"/>
  <c r="R41" i="4"/>
  <c r="AD42" i="5" s="1"/>
  <c r="H134" i="3"/>
  <c r="O135" i="5" s="1"/>
  <c r="AE110" i="3"/>
  <c r="T111" i="5" s="1"/>
  <c r="AE95" i="3"/>
  <c r="T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H14" i="4"/>
  <c r="AB15" i="5" s="1"/>
  <c r="AM26" i="75"/>
  <c r="F105" i="84"/>
  <c r="AM149" i="75"/>
  <c r="AQ176" i="75"/>
  <c r="E177" i="5" s="1"/>
  <c r="AI159" i="75"/>
  <c r="J157" i="75"/>
  <c r="L157" i="75" s="1"/>
  <c r="AC156" i="75"/>
  <c r="AE156" i="75" s="1"/>
  <c r="J140" i="75"/>
  <c r="L140" i="75" s="1"/>
  <c r="E121" i="75"/>
  <c r="E120" i="75"/>
  <c r="E109" i="75"/>
  <c r="AJ45" i="75"/>
  <c r="AJ16" i="75"/>
  <c r="AQ162" i="75"/>
  <c r="E163" i="5" s="1"/>
  <c r="AJ129" i="75"/>
  <c r="AJ160" i="75"/>
  <c r="AK107" i="75"/>
  <c r="E118" i="75"/>
  <c r="J42" i="75"/>
  <c r="L42" i="75" s="1"/>
  <c r="G160" i="4"/>
  <c r="AA161" i="5" s="1"/>
  <c r="G96" i="4"/>
  <c r="AA97" i="5" s="1"/>
  <c r="G80" i="4"/>
  <c r="AA81" i="5" s="1"/>
  <c r="G64" i="4"/>
  <c r="AA65" i="5" s="1"/>
  <c r="G5" i="4"/>
  <c r="AA6" i="5" s="1"/>
  <c r="V158" i="5"/>
  <c r="V122" i="5"/>
  <c r="V97" i="5"/>
  <c r="J85" i="75"/>
  <c r="L85" i="75" s="1"/>
  <c r="J80" i="75"/>
  <c r="L80" i="75" s="1"/>
  <c r="J65" i="75"/>
  <c r="L65" i="75" s="1"/>
  <c r="J22" i="75"/>
  <c r="L22" i="75" s="1"/>
  <c r="AM148" i="75"/>
  <c r="G114" i="4"/>
  <c r="AA115" i="5" s="1"/>
  <c r="G98" i="4"/>
  <c r="AA99" i="5" s="1"/>
  <c r="G90" i="4"/>
  <c r="AA91" i="5" s="1"/>
  <c r="G82" i="4"/>
  <c r="AA83" i="5" s="1"/>
  <c r="G74" i="4"/>
  <c r="AA75" i="5" s="1"/>
  <c r="G66" i="4"/>
  <c r="H66" i="4" s="1"/>
  <c r="AB67" i="5" s="1"/>
  <c r="G50" i="4"/>
  <c r="H50" i="4" s="1"/>
  <c r="AB51" i="5" s="1"/>
  <c r="G78" i="4"/>
  <c r="AA79" i="5" s="1"/>
  <c r="G62" i="4"/>
  <c r="AA63" i="5" s="1"/>
  <c r="G132" i="4"/>
  <c r="AA133" i="5" s="1"/>
  <c r="G108" i="4"/>
  <c r="AA109" i="5" s="1"/>
  <c r="G84" i="4"/>
  <c r="AA85" i="5" s="1"/>
  <c r="G76" i="4"/>
  <c r="AA77" i="5" s="1"/>
  <c r="G60" i="4"/>
  <c r="AA61" i="5" s="1"/>
  <c r="G193" i="4"/>
  <c r="AA194" i="5" s="1"/>
  <c r="G185" i="4"/>
  <c r="AA186" i="5" s="1"/>
  <c r="M125" i="4"/>
  <c r="AC126" i="5" s="1"/>
  <c r="M109" i="4"/>
  <c r="AC110" i="5" s="1"/>
  <c r="M85" i="4"/>
  <c r="AC86" i="5" s="1"/>
  <c r="M77" i="4"/>
  <c r="AC78" i="5" s="1"/>
  <c r="M69" i="4"/>
  <c r="AC70" i="5" s="1"/>
  <c r="M45" i="4"/>
  <c r="AC46" i="5" s="1"/>
  <c r="M10" i="4"/>
  <c r="AC11" i="5" s="1"/>
  <c r="M37" i="4"/>
  <c r="AC38" i="5" s="1"/>
  <c r="M184" i="4"/>
  <c r="AC185" i="5" s="1"/>
  <c r="M144" i="4"/>
  <c r="AC145" i="5" s="1"/>
  <c r="M136" i="4"/>
  <c r="AC137" i="5" s="1"/>
  <c r="M120" i="4"/>
  <c r="AC121" i="5" s="1"/>
  <c r="M112" i="4"/>
  <c r="AC113" i="5" s="1"/>
  <c r="M88" i="4"/>
  <c r="AC89" i="5" s="1"/>
  <c r="M80" i="4"/>
  <c r="M64" i="4"/>
  <c r="AC65" i="5" s="1"/>
  <c r="M40" i="4"/>
  <c r="AC41" i="5" s="1"/>
  <c r="P23" i="5"/>
  <c r="AE140" i="5"/>
  <c r="P193" i="5"/>
  <c r="G180" i="4"/>
  <c r="AA181" i="5" s="1"/>
  <c r="G183" i="4"/>
  <c r="AA184" i="5" s="1"/>
  <c r="G143" i="4"/>
  <c r="H143" i="4" s="1"/>
  <c r="AB144" i="5" s="1"/>
  <c r="G87" i="4"/>
  <c r="AA88" i="5" s="1"/>
  <c r="G79" i="4"/>
  <c r="H79" i="4" s="1"/>
  <c r="AB80" i="5" s="1"/>
  <c r="G63" i="4"/>
  <c r="AA64" i="5" s="1"/>
  <c r="G39" i="4"/>
  <c r="AA40" i="5" s="1"/>
  <c r="G156" i="4"/>
  <c r="AA157" i="5" s="1"/>
  <c r="G36" i="4"/>
  <c r="H36" i="4" s="1"/>
  <c r="AB37" i="5" s="1"/>
  <c r="H104" i="4"/>
  <c r="AB105" i="5" s="1"/>
  <c r="G140" i="4"/>
  <c r="AA141" i="5" s="1"/>
  <c r="DQ170" i="75"/>
  <c r="J171" i="5" s="1"/>
  <c r="DQ162" i="75"/>
  <c r="J163" i="5" s="1"/>
  <c r="DQ18" i="75"/>
  <c r="J19" i="5" s="1"/>
  <c r="DQ26" i="75"/>
  <c r="J27" i="5" s="1"/>
  <c r="DQ138" i="75"/>
  <c r="J139" i="5" s="1"/>
  <c r="DQ50" i="75"/>
  <c r="J51" i="5" s="1"/>
  <c r="DQ106" i="75"/>
  <c r="J107" i="5" s="1"/>
  <c r="DQ186" i="75"/>
  <c r="J187" i="5" s="1"/>
  <c r="DQ90" i="75"/>
  <c r="J91" i="5" s="1"/>
  <c r="DQ146" i="75"/>
  <c r="J147" i="5" s="1"/>
  <c r="DQ114" i="75"/>
  <c r="DU114" i="75" s="1"/>
  <c r="L115" i="5" s="1"/>
  <c r="DQ66" i="75"/>
  <c r="DQ74" i="75"/>
  <c r="J75" i="5" s="1"/>
  <c r="DQ178" i="75"/>
  <c r="J179" i="5" s="1"/>
  <c r="DQ58" i="75"/>
  <c r="J59" i="5" s="1"/>
  <c r="DQ122" i="75"/>
  <c r="J123" i="5" s="1"/>
  <c r="DQ10" i="75"/>
  <c r="J11" i="5" s="1"/>
  <c r="DQ42" i="75"/>
  <c r="J43" i="5" s="1"/>
  <c r="DQ154" i="75"/>
  <c r="DU154" i="75" s="1"/>
  <c r="L155" i="5" s="1"/>
  <c r="DQ98" i="75"/>
  <c r="DU98" i="75" s="1"/>
  <c r="L99" i="5" s="1"/>
  <c r="DQ130" i="75"/>
  <c r="J131" i="5" s="1"/>
  <c r="AJ97" i="75"/>
  <c r="AC97" i="75"/>
  <c r="AE97" i="75" s="1"/>
  <c r="X80" i="75"/>
  <c r="AI80" i="75"/>
  <c r="AI72" i="75"/>
  <c r="X72" i="75"/>
  <c r="AC55" i="75"/>
  <c r="AE55" i="75" s="1"/>
  <c r="AJ55" i="75"/>
  <c r="AE5" i="75"/>
  <c r="AH125" i="75"/>
  <c r="AC154" i="75"/>
  <c r="AE154" i="75" s="1"/>
  <c r="X32" i="75"/>
  <c r="X92" i="75"/>
  <c r="AK15" i="75"/>
  <c r="AN40" i="75"/>
  <c r="AS40" i="75" s="1"/>
  <c r="AU40" i="75" s="1"/>
  <c r="G41" i="5" s="1"/>
  <c r="AI187" i="75"/>
  <c r="DU81" i="75"/>
  <c r="L82" i="5" s="1"/>
  <c r="R153" i="4"/>
  <c r="AD154" i="5" s="1"/>
  <c r="G151" i="4"/>
  <c r="AA152" i="5" s="1"/>
  <c r="R148" i="4"/>
  <c r="AD149" i="5" s="1"/>
  <c r="M141" i="4"/>
  <c r="AC142" i="5" s="1"/>
  <c r="M139" i="4"/>
  <c r="AC140" i="5" s="1"/>
  <c r="R137" i="4"/>
  <c r="AD138" i="5" s="1"/>
  <c r="M99" i="4"/>
  <c r="AC100" i="5" s="1"/>
  <c r="G95" i="4"/>
  <c r="R6" i="4"/>
  <c r="AD7" i="5" s="1"/>
  <c r="X118" i="75"/>
  <c r="E187" i="75"/>
  <c r="AI21" i="75"/>
  <c r="X155" i="75"/>
  <c r="AN76" i="75"/>
  <c r="AS76" i="75" s="1"/>
  <c r="AU76" i="75" s="1"/>
  <c r="G77" i="5" s="1"/>
  <c r="AQ101" i="75"/>
  <c r="E102" i="5" s="1"/>
  <c r="R188" i="4"/>
  <c r="AD189" i="5" s="1"/>
  <c r="G106" i="4"/>
  <c r="AA107" i="5" s="1"/>
  <c r="AE164" i="3"/>
  <c r="T165" i="5" s="1"/>
  <c r="AE160" i="3"/>
  <c r="T161" i="5" s="1"/>
  <c r="AE148" i="3"/>
  <c r="T149" i="5" s="1"/>
  <c r="H138" i="3"/>
  <c r="O139" i="5" s="1"/>
  <c r="H106" i="3"/>
  <c r="O107" i="5" s="1"/>
  <c r="AH190" i="75"/>
  <c r="AH185" i="75"/>
  <c r="AH143" i="75"/>
  <c r="AI85" i="75"/>
  <c r="AJ100" i="75"/>
  <c r="AH170" i="75"/>
  <c r="AJ48" i="75"/>
  <c r="AJ6" i="75"/>
  <c r="AJ23" i="75"/>
  <c r="AJ88" i="75"/>
  <c r="AM84" i="75"/>
  <c r="M134" i="4"/>
  <c r="AC135" i="5" s="1"/>
  <c r="M110" i="4"/>
  <c r="AC111" i="5" s="1"/>
  <c r="M86" i="4"/>
  <c r="AC87" i="5" s="1"/>
  <c r="M78" i="4"/>
  <c r="AC79" i="5" s="1"/>
  <c r="S121" i="5"/>
  <c r="AI193" i="75"/>
  <c r="DT190" i="75"/>
  <c r="AH32" i="75"/>
  <c r="AH24" i="75"/>
  <c r="AI115" i="75"/>
  <c r="AC82" i="75"/>
  <c r="AE82" i="75" s="1"/>
  <c r="AI14" i="75"/>
  <c r="AI119" i="75"/>
  <c r="AH10" i="75"/>
  <c r="AC137" i="75"/>
  <c r="AE137" i="75" s="1"/>
  <c r="AS48" i="75"/>
  <c r="AU48" i="75" s="1"/>
  <c r="G49" i="5" s="1"/>
  <c r="AH145" i="75"/>
  <c r="AH8" i="75"/>
  <c r="AM46" i="75"/>
  <c r="M177" i="4"/>
  <c r="AC178" i="5" s="1"/>
  <c r="M175" i="4"/>
  <c r="AC176" i="5" s="1"/>
  <c r="R173" i="4"/>
  <c r="AD174" i="5" s="1"/>
  <c r="R170" i="4"/>
  <c r="AD171" i="5" s="1"/>
  <c r="G136" i="4"/>
  <c r="AA137" i="5" s="1"/>
  <c r="M89" i="4"/>
  <c r="AC90" i="5" s="1"/>
  <c r="R50" i="4"/>
  <c r="AD51" i="5" s="1"/>
  <c r="R29" i="4"/>
  <c r="AD30" i="5" s="1"/>
  <c r="G29" i="4"/>
  <c r="AA30" i="5" s="1"/>
  <c r="M25" i="4"/>
  <c r="AC26" i="5" s="1"/>
  <c r="R23" i="4"/>
  <c r="AD24" i="5" s="1"/>
  <c r="M22" i="4"/>
  <c r="AC23" i="5" s="1"/>
  <c r="R21" i="4"/>
  <c r="AD22" i="5" s="1"/>
  <c r="R18" i="4"/>
  <c r="AD19" i="5" s="1"/>
  <c r="M17" i="4"/>
  <c r="AC18" i="5" s="1"/>
  <c r="G16" i="4"/>
  <c r="AA17" i="5" s="1"/>
  <c r="R15" i="4"/>
  <c r="AD16" i="5" s="1"/>
  <c r="M14" i="4"/>
  <c r="AC15" i="5" s="1"/>
  <c r="G13" i="4"/>
  <c r="AA14" i="5" s="1"/>
  <c r="V130" i="5"/>
  <c r="AH7" i="75"/>
  <c r="AC193" i="75"/>
  <c r="AE193" i="75" s="1"/>
  <c r="AC159" i="75"/>
  <c r="AE159" i="75" s="1"/>
  <c r="AN90" i="75"/>
  <c r="AS90" i="75" s="1"/>
  <c r="AU90" i="75" s="1"/>
  <c r="G91" i="5" s="1"/>
  <c r="AJ32" i="75"/>
  <c r="AN70" i="75"/>
  <c r="AS70" i="75" s="1"/>
  <c r="AU70" i="75" s="1"/>
  <c r="G71" i="5" s="1"/>
  <c r="AK17" i="75"/>
  <c r="AK3" i="75"/>
  <c r="R85" i="4"/>
  <c r="AD86" i="5" s="1"/>
  <c r="M84" i="4"/>
  <c r="AC85" i="5" s="1"/>
  <c r="M68" i="4"/>
  <c r="AC69" i="5" s="1"/>
  <c r="AC31" i="75"/>
  <c r="AE31" i="75" s="1"/>
  <c r="E52" i="75"/>
  <c r="AH85" i="75"/>
  <c r="AN53" i="75"/>
  <c r="AS53" i="75" s="1"/>
  <c r="AU53" i="75" s="1"/>
  <c r="G54" i="5" s="1"/>
  <c r="X77" i="75"/>
  <c r="AN13" i="75"/>
  <c r="AS13" i="75" s="1"/>
  <c r="AU13" i="75" s="1"/>
  <c r="G14" i="5" s="1"/>
  <c r="AN39" i="75"/>
  <c r="AS39" i="75" s="1"/>
  <c r="AU39" i="75" s="1"/>
  <c r="G40" i="5" s="1"/>
  <c r="AQ72" i="75"/>
  <c r="E73" i="5" s="1"/>
  <c r="E103" i="75"/>
  <c r="J59" i="75"/>
  <c r="L59" i="75" s="1"/>
  <c r="J37" i="75"/>
  <c r="L37" i="75" s="1"/>
  <c r="M191" i="4"/>
  <c r="AC192" i="5" s="1"/>
  <c r="R190" i="4"/>
  <c r="AD191" i="5" s="1"/>
  <c r="AC117" i="75"/>
  <c r="AE117" i="75" s="1"/>
  <c r="AN79" i="75"/>
  <c r="AS79" i="75" s="1"/>
  <c r="AU79" i="75" s="1"/>
  <c r="G80" i="5" s="1"/>
  <c r="AQ119" i="75"/>
  <c r="E120" i="5" s="1"/>
  <c r="AI73" i="75"/>
  <c r="AK52" i="75"/>
  <c r="X130" i="75"/>
  <c r="E82" i="75"/>
  <c r="G92" i="4"/>
  <c r="R91" i="4"/>
  <c r="AD92" i="5" s="1"/>
  <c r="R86" i="4"/>
  <c r="AD87" i="5" s="1"/>
  <c r="G81" i="4"/>
  <c r="AA82" i="5" s="1"/>
  <c r="AM189" i="75"/>
  <c r="AJ188" i="75"/>
  <c r="AM184" i="75"/>
  <c r="AM183" i="75"/>
  <c r="AI181" i="75"/>
  <c r="AM177" i="75"/>
  <c r="AJ176" i="75"/>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J134" i="75"/>
  <c r="J130" i="75"/>
  <c r="L130" i="75" s="1"/>
  <c r="AK123" i="75"/>
  <c r="J123" i="75"/>
  <c r="L123" i="75" s="1"/>
  <c r="AJ122" i="75"/>
  <c r="AJ119" i="75"/>
  <c r="AM116" i="75"/>
  <c r="AI114" i="75"/>
  <c r="AK111" i="75"/>
  <c r="J111" i="75"/>
  <c r="L111" i="75" s="1"/>
  <c r="AK110" i="75"/>
  <c r="J110" i="75"/>
  <c r="L110" i="75" s="1"/>
  <c r="AJ108" i="75"/>
  <c r="AK106" i="75"/>
  <c r="J106" i="75"/>
  <c r="L106" i="75" s="1"/>
  <c r="AM105" i="75"/>
  <c r="AK99" i="75"/>
  <c r="J99" i="75"/>
  <c r="L99" i="75" s="1"/>
  <c r="AJ98" i="75"/>
  <c r="AJ96" i="75"/>
  <c r="E96" i="75"/>
  <c r="AK89" i="75"/>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J153" i="75"/>
  <c r="AL153" i="75" s="1"/>
  <c r="AJ152" i="75"/>
  <c r="J151" i="75"/>
  <c r="L151" i="75" s="1"/>
  <c r="J147" i="75"/>
  <c r="L147" i="75" s="1"/>
  <c r="AK145" i="75"/>
  <c r="J145" i="75"/>
  <c r="L145" i="75" s="1"/>
  <c r="J144" i="75"/>
  <c r="L144" i="75" s="1"/>
  <c r="J142" i="75"/>
  <c r="L142" i="75" s="1"/>
  <c r="J136" i="75"/>
  <c r="L136" i="75" s="1"/>
  <c r="AM132" i="75"/>
  <c r="AJ130" i="75"/>
  <c r="J124" i="75"/>
  <c r="L124" i="75" s="1"/>
  <c r="J117" i="75"/>
  <c r="L117" i="75" s="1"/>
  <c r="J90" i="75"/>
  <c r="L90" i="75" s="1"/>
  <c r="J79" i="75"/>
  <c r="L79" i="75" s="1"/>
  <c r="AM76" i="75"/>
  <c r="J76" i="75"/>
  <c r="L76" i="75" s="1"/>
  <c r="J70" i="75"/>
  <c r="L70" i="75" s="1"/>
  <c r="J69" i="75"/>
  <c r="L69" i="75" s="1"/>
  <c r="AM53" i="75"/>
  <c r="J53" i="75"/>
  <c r="L53" i="75" s="1"/>
  <c r="AJ47" i="75"/>
  <c r="AJ35" i="75"/>
  <c r="AM29" i="75"/>
  <c r="AJ28" i="75"/>
  <c r="J25" i="75"/>
  <c r="L25" i="75" s="1"/>
  <c r="AK24" i="75"/>
  <c r="AJ9" i="75"/>
  <c r="AM192" i="75"/>
  <c r="AK185" i="75"/>
  <c r="J185" i="75"/>
  <c r="L185" i="75" s="1"/>
  <c r="AM180" i="75"/>
  <c r="AM178" i="75"/>
  <c r="AK172" i="75"/>
  <c r="AK168" i="75"/>
  <c r="J158" i="75"/>
  <c r="L158" i="75" s="1"/>
  <c r="J143" i="75"/>
  <c r="L143" i="75" s="1"/>
  <c r="AM133" i="75"/>
  <c r="AM128" i="75"/>
  <c r="AM118" i="75"/>
  <c r="AM113" i="75"/>
  <c r="J112" i="75"/>
  <c r="L112" i="75" s="1"/>
  <c r="AM92" i="75"/>
  <c r="J91" i="75"/>
  <c r="L91" i="75" s="1"/>
  <c r="AJ90" i="75"/>
  <c r="AM85" i="75"/>
  <c r="AM80" i="75"/>
  <c r="AJ79" i="75"/>
  <c r="AM77" i="75"/>
  <c r="J71" i="75"/>
  <c r="L71" i="75" s="1"/>
  <c r="AM65" i="75"/>
  <c r="J64" i="75"/>
  <c r="L64" i="75" s="1"/>
  <c r="AJ53" i="75"/>
  <c r="AJ37" i="75"/>
  <c r="DT99" i="75"/>
  <c r="AE42" i="3"/>
  <c r="T43" i="5" s="1"/>
  <c r="AE35" i="3"/>
  <c r="T36" i="5" s="1"/>
  <c r="AE34" i="3"/>
  <c r="T35" i="5" s="1"/>
  <c r="H34" i="3"/>
  <c r="O35" i="5" s="1"/>
  <c r="AE29" i="3"/>
  <c r="T30" i="5" s="1"/>
  <c r="H29" i="3"/>
  <c r="O30" i="5" s="1"/>
  <c r="AE27" i="3"/>
  <c r="T28" i="5" s="1"/>
  <c r="AE26" i="3"/>
  <c r="T27" i="5" s="1"/>
  <c r="AE19" i="3"/>
  <c r="T20" i="5" s="1"/>
  <c r="AE18" i="3"/>
  <c r="T19" i="5" s="1"/>
  <c r="AE11" i="3"/>
  <c r="T12" i="5" s="1"/>
  <c r="AE10" i="3"/>
  <c r="T11" i="5" s="1"/>
  <c r="AN161" i="75"/>
  <c r="AS161" i="75" s="1"/>
  <c r="AU161" i="75" s="1"/>
  <c r="G162" i="5" s="1"/>
  <c r="AN156" i="75"/>
  <c r="AS156" i="75" s="1"/>
  <c r="AU156" i="75" s="1"/>
  <c r="G157" i="5" s="1"/>
  <c r="AN153" i="75"/>
  <c r="AS153" i="75" s="1"/>
  <c r="AU153" i="75" s="1"/>
  <c r="G154" i="5" s="1"/>
  <c r="AN152" i="75"/>
  <c r="AS152" i="75" s="1"/>
  <c r="AU152" i="75" s="1"/>
  <c r="G153" i="5" s="1"/>
  <c r="DT29" i="75"/>
  <c r="R69" i="3"/>
  <c r="S69" i="3" s="1"/>
  <c r="T69" i="3" s="1"/>
  <c r="R70" i="5" s="1"/>
  <c r="Q105" i="3"/>
  <c r="T105" i="3" s="1"/>
  <c r="R106" i="5" s="1"/>
  <c r="R125" i="3"/>
  <c r="S125" i="3" s="1"/>
  <c r="T125" i="3" s="1"/>
  <c r="R126" i="5" s="1"/>
  <c r="R91" i="3"/>
  <c r="S91" i="3" s="1"/>
  <c r="T91" i="3" s="1"/>
  <c r="R92" i="5" s="1"/>
  <c r="R75" i="3"/>
  <c r="S75" i="3" s="1"/>
  <c r="T75" i="3" s="1"/>
  <c r="R76" i="5" s="1"/>
  <c r="Q113" i="3"/>
  <c r="T113" i="3" s="1"/>
  <c r="R114" i="5" s="1"/>
  <c r="R157" i="3"/>
  <c r="S157" i="3" s="1"/>
  <c r="T157" i="3" s="1"/>
  <c r="R158" i="5" s="1"/>
  <c r="R127" i="3"/>
  <c r="S127" i="3" s="1"/>
  <c r="T127" i="3" s="1"/>
  <c r="R128" i="5" s="1"/>
  <c r="R103" i="3"/>
  <c r="S103" i="3" s="1"/>
  <c r="T103" i="3" s="1"/>
  <c r="R104" i="5" s="1"/>
  <c r="R188" i="3"/>
  <c r="S188" i="3" s="1"/>
  <c r="T188" i="3" s="1"/>
  <c r="R189" i="5" s="1"/>
  <c r="R61" i="3"/>
  <c r="S61" i="3" s="1"/>
  <c r="T61" i="3" s="1"/>
  <c r="R62" i="5" s="1"/>
  <c r="R81" i="3"/>
  <c r="S81" i="3" s="1"/>
  <c r="T81" i="3" s="1"/>
  <c r="R82" i="5" s="1"/>
  <c r="Q161" i="3"/>
  <c r="T161" i="3" s="1"/>
  <c r="R162" i="5" s="1"/>
  <c r="R78" i="3"/>
  <c r="S78" i="3" s="1"/>
  <c r="T78" i="3" s="1"/>
  <c r="R79" i="5" s="1"/>
  <c r="Q97" i="3"/>
  <c r="T97" i="3" s="1"/>
  <c r="R98" i="5" s="1"/>
  <c r="R57" i="3"/>
  <c r="S57" i="3" s="1"/>
  <c r="T57" i="3" s="1"/>
  <c r="R58" i="5" s="1"/>
  <c r="Q66" i="3"/>
  <c r="T66" i="3" s="1"/>
  <c r="R67" i="5" s="1"/>
  <c r="R133" i="3"/>
  <c r="S133" i="3" s="1"/>
  <c r="T133" i="3" s="1"/>
  <c r="R134" i="5" s="1"/>
  <c r="Q67" i="3"/>
  <c r="T67" i="3" s="1"/>
  <c r="R68" i="5" s="1"/>
  <c r="R96" i="3"/>
  <c r="S96" i="3" s="1"/>
  <c r="T96" i="3" s="1"/>
  <c r="R86" i="3"/>
  <c r="S86" i="3" s="1"/>
  <c r="T86" i="3" s="1"/>
  <c r="R87" i="5" s="1"/>
  <c r="R38" i="3"/>
  <c r="S38" i="3" s="1"/>
  <c r="T38" i="3" s="1"/>
  <c r="R39" i="5" s="1"/>
  <c r="Q90" i="3"/>
  <c r="T90" i="3" s="1"/>
  <c r="R91" i="5" s="1"/>
  <c r="Q85" i="3"/>
  <c r="T85" i="3" s="1"/>
  <c r="R139" i="3"/>
  <c r="S139" i="3" s="1"/>
  <c r="T139" i="3" s="1"/>
  <c r="R140" i="5" s="1"/>
  <c r="Q147" i="3"/>
  <c r="T147" i="3" s="1"/>
  <c r="R148" i="5" s="1"/>
  <c r="R120" i="3"/>
  <c r="S120" i="3" s="1"/>
  <c r="T120" i="3" s="1"/>
  <c r="R121" i="5" s="1"/>
  <c r="Q107" i="3"/>
  <c r="T107" i="3" s="1"/>
  <c r="R108" i="5" s="1"/>
  <c r="R129" i="3"/>
  <c r="S129" i="3" s="1"/>
  <c r="T129" i="3" s="1"/>
  <c r="R130" i="5" s="1"/>
  <c r="Q51" i="3"/>
  <c r="T51" i="3" s="1"/>
  <c r="R52" i="5" s="1"/>
  <c r="R76" i="3"/>
  <c r="S76" i="3" s="1"/>
  <c r="T76" i="3" s="1"/>
  <c r="R77" i="5" s="1"/>
  <c r="R186" i="3"/>
  <c r="S186" i="3" s="1"/>
  <c r="T186" i="3" s="1"/>
  <c r="R187" i="5" s="1"/>
  <c r="R121" i="3"/>
  <c r="S121" i="3" s="1"/>
  <c r="T121" i="3" s="1"/>
  <c r="R122" i="5" s="1"/>
  <c r="R179" i="3"/>
  <c r="S179" i="3" s="1"/>
  <c r="T179" i="3" s="1"/>
  <c r="R180" i="5" s="1"/>
  <c r="R126" i="3"/>
  <c r="S126" i="3" s="1"/>
  <c r="T126" i="3" s="1"/>
  <c r="R127" i="5" s="1"/>
  <c r="Q27" i="3"/>
  <c r="T27" i="3" s="1"/>
  <c r="R28" i="5" s="1"/>
  <c r="R159" i="3"/>
  <c r="S159" i="3" s="1"/>
  <c r="T159" i="3" s="1"/>
  <c r="R160" i="5" s="1"/>
  <c r="Q22" i="3"/>
  <c r="T22" i="3" s="1"/>
  <c r="R23" i="5" s="1"/>
  <c r="R37" i="3"/>
  <c r="S37" i="3" s="1"/>
  <c r="T37" i="3" s="1"/>
  <c r="R38" i="5" s="1"/>
  <c r="R117" i="3"/>
  <c r="S117" i="3" s="1"/>
  <c r="T117" i="3" s="1"/>
  <c r="R118" i="5" s="1"/>
  <c r="Q59" i="3"/>
  <c r="R73" i="3"/>
  <c r="S73" i="3" s="1"/>
  <c r="T73" i="3" s="1"/>
  <c r="R74" i="5" s="1"/>
  <c r="Q191" i="3"/>
  <c r="T191" i="3" s="1"/>
  <c r="R192" i="5" s="1"/>
  <c r="R74" i="3"/>
  <c r="S74" i="3" s="1"/>
  <c r="T74" i="3" s="1"/>
  <c r="R75" i="5" s="1"/>
  <c r="R165" i="3"/>
  <c r="S165" i="3" s="1"/>
  <c r="T165" i="3" s="1"/>
  <c r="R166" i="5" s="1"/>
  <c r="R25" i="3"/>
  <c r="S25" i="3" s="1"/>
  <c r="T25" i="3" s="1"/>
  <c r="R26" i="5" s="1"/>
  <c r="Q34" i="3"/>
  <c r="T34" i="3" s="1"/>
  <c r="R35" i="5" s="1"/>
  <c r="R50" i="3"/>
  <c r="S50" i="3" s="1"/>
  <c r="T50" i="3" s="1"/>
  <c r="R51" i="5" s="1"/>
  <c r="R58" i="3"/>
  <c r="S58" i="3" s="1"/>
  <c r="T58" i="3" s="1"/>
  <c r="R59" i="5" s="1"/>
  <c r="R39" i="3"/>
  <c r="S39" i="3" s="1"/>
  <c r="T39" i="3" s="1"/>
  <c r="R40" i="5" s="1"/>
  <c r="R119" i="3"/>
  <c r="S119" i="3" s="1"/>
  <c r="T119" i="3" s="1"/>
  <c r="R120" i="5" s="1"/>
  <c r="R45" i="3"/>
  <c r="S45" i="3" s="1"/>
  <c r="T45" i="3" s="1"/>
  <c r="R46" i="5" s="1"/>
  <c r="R42" i="3"/>
  <c r="S42" i="3" s="1"/>
  <c r="T42" i="3" s="1"/>
  <c r="R43" i="5" s="1"/>
  <c r="Q171" i="3"/>
  <c r="T171" i="3" s="1"/>
  <c r="R172" i="5" s="1"/>
  <c r="R151" i="3"/>
  <c r="S151" i="3" s="1"/>
  <c r="T151" i="3" s="1"/>
  <c r="R180" i="3"/>
  <c r="S180" i="3" s="1"/>
  <c r="T180" i="3" s="1"/>
  <c r="R181" i="5" s="1"/>
  <c r="R137" i="3"/>
  <c r="S137" i="3" s="1"/>
  <c r="T137" i="3" s="1"/>
  <c r="R138" i="5" s="1"/>
  <c r="Q163" i="3"/>
  <c r="T163" i="3" s="1"/>
  <c r="R164" i="5" s="1"/>
  <c r="AE63" i="5"/>
  <c r="AE70" i="5"/>
  <c r="M81" i="4"/>
  <c r="AC82" i="5" s="1"/>
  <c r="M65" i="4"/>
  <c r="AC66" i="5" s="1"/>
  <c r="M189" i="4"/>
  <c r="AC190" i="5" s="1"/>
  <c r="M128" i="4"/>
  <c r="AC129" i="5" s="1"/>
  <c r="M87" i="4"/>
  <c r="AC88" i="5" s="1"/>
  <c r="M5" i="4"/>
  <c r="AC6" i="5" s="1"/>
  <c r="M181" i="4"/>
  <c r="AC182" i="5" s="1"/>
  <c r="M192" i="4"/>
  <c r="AC193" i="5" s="1"/>
  <c r="DU100" i="75"/>
  <c r="L101" i="5" s="1"/>
  <c r="DQ27" i="75"/>
  <c r="DU27" i="75" s="1"/>
  <c r="L28" i="5" s="1"/>
  <c r="AQ138" i="75"/>
  <c r="E139" i="5" s="1"/>
  <c r="AQ94" i="75"/>
  <c r="E95" i="5" s="1"/>
  <c r="AQ68" i="75"/>
  <c r="E69" i="5" s="1"/>
  <c r="AQ58" i="75"/>
  <c r="E59" i="5" s="1"/>
  <c r="AQ57" i="75"/>
  <c r="E58" i="5" s="1"/>
  <c r="AI138" i="75"/>
  <c r="X137" i="75"/>
  <c r="AI88" i="75"/>
  <c r="AI58" i="75"/>
  <c r="AC6" i="75"/>
  <c r="AE6" i="75" s="1"/>
  <c r="AJ105" i="75"/>
  <c r="AM64" i="75"/>
  <c r="AK40" i="75"/>
  <c r="AC38" i="75"/>
  <c r="AE38" i="75" s="1"/>
  <c r="X144" i="75"/>
  <c r="AI87" i="75"/>
  <c r="AK33" i="75"/>
  <c r="AM174" i="75"/>
  <c r="AH141" i="75"/>
  <c r="AH78" i="75"/>
  <c r="AJ147" i="75"/>
  <c r="AC147" i="75"/>
  <c r="AE147" i="75" s="1"/>
  <c r="AJ110" i="75"/>
  <c r="AC110" i="75"/>
  <c r="AE110" i="75" s="1"/>
  <c r="AC139" i="75"/>
  <c r="AE139" i="75" s="1"/>
  <c r="AJ139" i="75"/>
  <c r="AJ109" i="75"/>
  <c r="AC109" i="75"/>
  <c r="AE109" i="75" s="1"/>
  <c r="AJ104" i="75"/>
  <c r="AC104" i="75"/>
  <c r="AE104" i="75" s="1"/>
  <c r="AJ27" i="75"/>
  <c r="AC27" i="75"/>
  <c r="AE27" i="75" s="1"/>
  <c r="AK83" i="75"/>
  <c r="AC83" i="75"/>
  <c r="AE83" i="75" s="1"/>
  <c r="AK105" i="75"/>
  <c r="AC105" i="75"/>
  <c r="AE105" i="75" s="1"/>
  <c r="AJ99" i="75"/>
  <c r="AC99" i="75"/>
  <c r="AE99" i="75" s="1"/>
  <c r="AJ59" i="75"/>
  <c r="AC59" i="75"/>
  <c r="AE59" i="75" s="1"/>
  <c r="AC140" i="75"/>
  <c r="AE140" i="75" s="1"/>
  <c r="AC191" i="75"/>
  <c r="AE191" i="75" s="1"/>
  <c r="AK191" i="75"/>
  <c r="AL191" i="75" s="1"/>
  <c r="AC190" i="75"/>
  <c r="AE190" i="75" s="1"/>
  <c r="AR190" i="75" s="1"/>
  <c r="F191" i="5" s="1"/>
  <c r="AK186" i="75"/>
  <c r="AC186" i="75"/>
  <c r="AE186" i="75" s="1"/>
  <c r="AJ164" i="75"/>
  <c r="AC164" i="75"/>
  <c r="AE164" i="75" s="1"/>
  <c r="AJ144" i="75"/>
  <c r="AC144" i="75"/>
  <c r="AE144" i="75" s="1"/>
  <c r="AJ136" i="75"/>
  <c r="AC136" i="75"/>
  <c r="AE136" i="75" s="1"/>
  <c r="AJ17" i="75"/>
  <c r="AC17" i="75"/>
  <c r="AE17" i="75" s="1"/>
  <c r="AC98" i="75"/>
  <c r="AE98" i="75" s="1"/>
  <c r="AC127" i="75"/>
  <c r="AE127" i="75" s="1"/>
  <c r="AJ61" i="75"/>
  <c r="AJ149" i="75"/>
  <c r="AK189" i="75"/>
  <c r="J184" i="75"/>
  <c r="L184" i="75" s="1"/>
  <c r="AK183" i="75"/>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J156" i="75"/>
  <c r="AK151" i="75"/>
  <c r="AJ150" i="75"/>
  <c r="AK147" i="75"/>
  <c r="J146" i="75"/>
  <c r="L146" i="75" s="1"/>
  <c r="AM142" i="75"/>
  <c r="AM136" i="75"/>
  <c r="AK131" i="75"/>
  <c r="J131" i="75"/>
  <c r="L131" i="75" s="1"/>
  <c r="AM124" i="75"/>
  <c r="AM117" i="75"/>
  <c r="J116" i="75"/>
  <c r="L116" i="75" s="1"/>
  <c r="AJ111" i="75"/>
  <c r="AJ106" i="75"/>
  <c r="AM90" i="75"/>
  <c r="AC89" i="75"/>
  <c r="AE89" i="75" s="1"/>
  <c r="AK84" i="75"/>
  <c r="AC84" i="75"/>
  <c r="AE84" i="75" s="1"/>
  <c r="J84" i="75"/>
  <c r="L84" i="75" s="1"/>
  <c r="AJ83" i="75"/>
  <c r="AM79" i="75"/>
  <c r="AK75" i="75"/>
  <c r="J75" i="75"/>
  <c r="L75" i="75" s="1"/>
  <c r="AJ74" i="75"/>
  <c r="AM70" i="75"/>
  <c r="AK63" i="75"/>
  <c r="J63" i="75"/>
  <c r="L63" i="75" s="1"/>
  <c r="AK62" i="75"/>
  <c r="J62" i="75"/>
  <c r="L62" i="75" s="1"/>
  <c r="AJ52" i="75"/>
  <c r="AK49" i="75"/>
  <c r="J49" i="75"/>
  <c r="L49" i="75" s="1"/>
  <c r="J43" i="75"/>
  <c r="L43" i="75" s="1"/>
  <c r="AM40" i="75"/>
  <c r="AM39" i="75"/>
  <c r="AK30" i="75"/>
  <c r="J30" i="75"/>
  <c r="L30" i="75" s="1"/>
  <c r="AJ14" i="75"/>
  <c r="AJ5" i="75"/>
  <c r="AK103" i="75"/>
  <c r="AC103" i="75"/>
  <c r="AE103" i="75" s="1"/>
  <c r="AJ166" i="75"/>
  <c r="AC166" i="75"/>
  <c r="AE166" i="75" s="1"/>
  <c r="AM187" i="75"/>
  <c r="AC143" i="75"/>
  <c r="AE143" i="75" s="1"/>
  <c r="J46" i="75"/>
  <c r="L46" i="75" s="1"/>
  <c r="AJ29" i="75"/>
  <c r="AJ13" i="75"/>
  <c r="AJ180" i="75"/>
  <c r="AC180" i="75"/>
  <c r="AE180" i="75" s="1"/>
  <c r="AM13" i="75"/>
  <c r="AC18" i="75"/>
  <c r="AE18" i="75" s="1"/>
  <c r="AC177" i="75"/>
  <c r="AE177" i="75" s="1"/>
  <c r="AC41" i="75"/>
  <c r="AE41" i="75" s="1"/>
  <c r="AJ12" i="75"/>
  <c r="AJ189" i="75"/>
  <c r="AC119" i="75"/>
  <c r="AE119" i="75" s="1"/>
  <c r="AJ177" i="75"/>
  <c r="AC66" i="75"/>
  <c r="AE66" i="75" s="1"/>
  <c r="AR66" i="75" s="1"/>
  <c r="F67" i="5" s="1"/>
  <c r="AJ11" i="75"/>
  <c r="AC11" i="75"/>
  <c r="AE11" i="75" s="1"/>
  <c r="AK167" i="75"/>
  <c r="AJ126" i="75"/>
  <c r="AC126" i="75"/>
  <c r="AE126" i="75" s="1"/>
  <c r="AC76" i="75"/>
  <c r="AE76" i="75" s="1"/>
  <c r="AC176" i="75"/>
  <c r="AE176" i="75" s="1"/>
  <c r="AJ34" i="75"/>
  <c r="AC167" i="75"/>
  <c r="AE167" i="75" s="1"/>
  <c r="AK124" i="75"/>
  <c r="AJ18" i="75"/>
  <c r="AC68" i="75"/>
  <c r="AE68" i="75" s="1"/>
  <c r="AC52" i="75"/>
  <c r="AE52" i="75" s="1"/>
  <c r="AC188" i="75"/>
  <c r="AE188" i="75" s="1"/>
  <c r="AC88" i="75"/>
  <c r="AE88" i="75" s="1"/>
  <c r="AC96" i="75"/>
  <c r="AE96" i="75" s="1"/>
  <c r="AC12" i="75"/>
  <c r="AE12" i="75" s="1"/>
  <c r="AL77" i="75"/>
  <c r="AJ184" i="75"/>
  <c r="AJ121" i="75"/>
  <c r="AC121" i="75"/>
  <c r="AE121" i="75" s="1"/>
  <c r="AJ168" i="75"/>
  <c r="AJ162" i="75"/>
  <c r="AC63" i="75"/>
  <c r="AE63" i="75" s="1"/>
  <c r="AJ112" i="75"/>
  <c r="AL112" i="75" s="1"/>
  <c r="L44" i="75"/>
  <c r="L193" i="75"/>
  <c r="J105" i="75"/>
  <c r="L105" i="75" s="1"/>
  <c r="AM158" i="75"/>
  <c r="AK116" i="75"/>
  <c r="AL116" i="75" s="1"/>
  <c r="AJ114" i="75"/>
  <c r="AC114" i="75"/>
  <c r="AE114" i="75" s="1"/>
  <c r="AC135" i="75"/>
  <c r="AE135" i="75" s="1"/>
  <c r="AC182" i="75"/>
  <c r="AE182" i="75" s="1"/>
  <c r="AC49" i="75"/>
  <c r="AE49" i="75" s="1"/>
  <c r="AC142" i="75"/>
  <c r="AE142" i="75" s="1"/>
  <c r="AC150" i="75"/>
  <c r="AE150" i="75" s="1"/>
  <c r="AK79" i="75"/>
  <c r="AK142" i="75"/>
  <c r="AL142" i="75" s="1"/>
  <c r="AK76" i="75"/>
  <c r="AK73" i="75"/>
  <c r="AC73" i="75"/>
  <c r="AE73" i="75" s="1"/>
  <c r="AK113" i="75"/>
  <c r="J7" i="75"/>
  <c r="L7" i="75" s="1"/>
  <c r="AM193" i="75"/>
  <c r="AK70" i="75"/>
  <c r="AC87" i="75"/>
  <c r="AE87" i="75" s="1"/>
  <c r="AJ91" i="75"/>
  <c r="AL91" i="75" s="1"/>
  <c r="AK65" i="75"/>
  <c r="AK86" i="75"/>
  <c r="AL86" i="75" s="1"/>
  <c r="AJ186" i="75"/>
  <c r="AJ171" i="75"/>
  <c r="AJ172" i="75"/>
  <c r="AJ158" i="75"/>
  <c r="AJ146" i="75"/>
  <c r="AJ84" i="75"/>
  <c r="AJ163" i="75"/>
  <c r="AM8" i="75"/>
  <c r="AM114" i="75"/>
  <c r="AM137" i="75"/>
  <c r="AM173" i="75"/>
  <c r="AM175" i="75"/>
  <c r="AM130" i="75"/>
  <c r="AK180" i="75"/>
  <c r="AK85" i="75"/>
  <c r="AK132" i="75"/>
  <c r="AC75" i="75"/>
  <c r="AE75" i="75" s="1"/>
  <c r="AK144" i="75"/>
  <c r="AK80" i="75"/>
  <c r="AJ49" i="75"/>
  <c r="L93" i="75"/>
  <c r="AM37" i="75"/>
  <c r="AM50" i="75"/>
  <c r="AM41" i="75"/>
  <c r="AM143" i="75"/>
  <c r="AM125" i="75"/>
  <c r="AM186" i="75"/>
  <c r="AK72" i="75"/>
  <c r="AL72" i="75" s="1"/>
  <c r="AC108" i="75"/>
  <c r="AE108" i="75" s="1"/>
  <c r="AK39" i="75"/>
  <c r="AK54" i="75"/>
  <c r="AJ131" i="75"/>
  <c r="AJ165" i="75"/>
  <c r="L127" i="75"/>
  <c r="AM20" i="75"/>
  <c r="AM36" i="75"/>
  <c r="AM25" i="75"/>
  <c r="AM71" i="75"/>
  <c r="AM112" i="75"/>
  <c r="AM179" i="75"/>
  <c r="AK178" i="75"/>
  <c r="AK118" i="75"/>
  <c r="AJ151" i="75"/>
  <c r="AJ71" i="75"/>
  <c r="AL71" i="75" s="1"/>
  <c r="AJ69" i="75"/>
  <c r="L81" i="75"/>
  <c r="L126" i="75"/>
  <c r="AM54" i="75"/>
  <c r="AM91" i="75"/>
  <c r="AM93" i="75"/>
  <c r="L137"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I126" i="75"/>
  <c r="AI81" i="75"/>
  <c r="X81" i="75"/>
  <c r="AI98" i="75"/>
  <c r="X159" i="75"/>
  <c r="AI96" i="75"/>
  <c r="AI93" i="75"/>
  <c r="AI95" i="75"/>
  <c r="X93" i="75"/>
  <c r="AI101" i="75"/>
  <c r="AI155" i="75"/>
  <c r="E160" i="75"/>
  <c r="X112" i="75"/>
  <c r="X50" i="75"/>
  <c r="AO50" i="75" s="1"/>
  <c r="X44" i="75"/>
  <c r="X41" i="75"/>
  <c r="X36" i="75"/>
  <c r="X123" i="75"/>
  <c r="AI137" i="75"/>
  <c r="AI55" i="75"/>
  <c r="E188" i="75"/>
  <c r="E94" i="75"/>
  <c r="E27" i="75"/>
  <c r="E178" i="75"/>
  <c r="E21" i="75"/>
  <c r="E45" i="75"/>
  <c r="E64" i="75"/>
  <c r="X151" i="75"/>
  <c r="AI94" i="75"/>
  <c r="AI97" i="75"/>
  <c r="X187" i="75"/>
  <c r="AI179" i="75"/>
  <c r="E182" i="75"/>
  <c r="AI109" i="75"/>
  <c r="AI160" i="75"/>
  <c r="AI139" i="75"/>
  <c r="E170" i="75"/>
  <c r="AI183" i="75"/>
  <c r="X86" i="75"/>
  <c r="X120" i="75"/>
  <c r="X116" i="75"/>
  <c r="AO116" i="75" s="1"/>
  <c r="AI67" i="75"/>
  <c r="X169" i="75"/>
  <c r="X37" i="75"/>
  <c r="E55" i="75"/>
  <c r="E134" i="75"/>
  <c r="X56" i="75"/>
  <c r="X4" i="75"/>
  <c r="AI102" i="75"/>
  <c r="X59" i="75"/>
  <c r="AI23" i="75"/>
  <c r="E183" i="75"/>
  <c r="E80" i="75"/>
  <c r="E112" i="75"/>
  <c r="E38" i="75"/>
  <c r="AI124" i="75"/>
  <c r="AI16" i="75"/>
  <c r="E58" i="75"/>
  <c r="E138" i="75"/>
  <c r="E44" i="75"/>
  <c r="X75" i="75"/>
  <c r="AO75" i="75" s="1"/>
  <c r="X11" i="75"/>
  <c r="X19" i="75"/>
  <c r="AO19" i="75" s="1"/>
  <c r="X67" i="75"/>
  <c r="X167" i="75"/>
  <c r="E155" i="75"/>
  <c r="E88" i="75"/>
  <c r="E139" i="75"/>
  <c r="AI141" i="75"/>
  <c r="E169" i="75"/>
  <c r="AH186" i="75"/>
  <c r="X186" i="75"/>
  <c r="X172" i="75"/>
  <c r="AH172" i="75"/>
  <c r="X158" i="75"/>
  <c r="AH158" i="75"/>
  <c r="AH71" i="75"/>
  <c r="X71" i="75"/>
  <c r="AH159" i="75"/>
  <c r="X121" i="75"/>
  <c r="AH82" i="75"/>
  <c r="AH171" i="75"/>
  <c r="X170" i="75"/>
  <c r="AH157" i="75"/>
  <c r="AH128" i="75"/>
  <c r="AH64" i="75"/>
  <c r="E141" i="75"/>
  <c r="X139" i="75"/>
  <c r="AH138" i="75"/>
  <c r="AH114" i="75"/>
  <c r="AH168" i="75"/>
  <c r="AH81" i="75"/>
  <c r="AH75" i="75"/>
  <c r="X103" i="75"/>
  <c r="AH67" i="75"/>
  <c r="AH37" i="75"/>
  <c r="AH49" i="75"/>
  <c r="AH80" i="75"/>
  <c r="AH113" i="75"/>
  <c r="X110" i="75"/>
  <c r="AH124" i="75"/>
  <c r="AH180" i="75"/>
  <c r="AC9" i="75"/>
  <c r="AE9" i="75" s="1"/>
  <c r="AC45" i="75"/>
  <c r="AE45" i="75" s="1"/>
  <c r="AH144" i="75"/>
  <c r="AK108" i="75"/>
  <c r="AH25" i="75"/>
  <c r="X177" i="75"/>
  <c r="AC149" i="75"/>
  <c r="AE149" i="75" s="1"/>
  <c r="E51" i="75"/>
  <c r="AJ63" i="75"/>
  <c r="DU16" i="75"/>
  <c r="L17" i="5" s="1"/>
  <c r="AC36" i="75"/>
  <c r="AE36" i="75" s="1"/>
  <c r="AC20" i="75"/>
  <c r="AE20" i="75" s="1"/>
  <c r="AC141" i="75"/>
  <c r="AE141" i="75" s="1"/>
  <c r="AH93" i="75"/>
  <c r="E157" i="75"/>
  <c r="AC152" i="75"/>
  <c r="AE152" i="75" s="1"/>
  <c r="AC106" i="75"/>
  <c r="AE106" i="75" s="1"/>
  <c r="AK128" i="75"/>
  <c r="AI26" i="75"/>
  <c r="X181" i="75"/>
  <c r="AI45" i="75"/>
  <c r="AQ158" i="75"/>
  <c r="E159" i="5" s="1"/>
  <c r="AI7" i="75"/>
  <c r="AQ89" i="75"/>
  <c r="E90" i="5" s="1"/>
  <c r="X12" i="75"/>
  <c r="AO12" i="75" s="1"/>
  <c r="H177" i="4"/>
  <c r="AB178" i="5" s="1"/>
  <c r="M183" i="4"/>
  <c r="AC184" i="5" s="1"/>
  <c r="E189" i="75"/>
  <c r="E49" i="75"/>
  <c r="AC92" i="75"/>
  <c r="AE92" i="75" s="1"/>
  <c r="AI107" i="75"/>
  <c r="X176" i="75"/>
  <c r="X30" i="75"/>
  <c r="AO30" i="75" s="1"/>
  <c r="X82" i="75"/>
  <c r="AH29" i="75"/>
  <c r="J19" i="75"/>
  <c r="L19" i="75" s="1"/>
  <c r="R83" i="4"/>
  <c r="AD84" i="5" s="1"/>
  <c r="M82" i="4"/>
  <c r="AC83" i="5" s="1"/>
  <c r="M79" i="4"/>
  <c r="AC80" i="5" s="1"/>
  <c r="R75" i="4"/>
  <c r="AD76" i="5" s="1"/>
  <c r="AH112" i="75"/>
  <c r="AJ24" i="75"/>
  <c r="AC170" i="75"/>
  <c r="AE170" i="75" s="1"/>
  <c r="AC124" i="75"/>
  <c r="AE124" i="75" s="1"/>
  <c r="AH92" i="75"/>
  <c r="AC10" i="75"/>
  <c r="AE10" i="75" s="1"/>
  <c r="AC116" i="75"/>
  <c r="AE116" i="75" s="1"/>
  <c r="AE44" i="75"/>
  <c r="AH59" i="75"/>
  <c r="X180" i="75"/>
  <c r="AH134" i="75"/>
  <c r="AH167" i="75"/>
  <c r="AC95" i="75"/>
  <c r="AE95" i="75" s="1"/>
  <c r="AH177" i="75"/>
  <c r="AC67" i="75"/>
  <c r="AE67" i="75" s="1"/>
  <c r="AC21" i="75"/>
  <c r="AE21" i="75" s="1"/>
  <c r="AH86" i="75"/>
  <c r="X47" i="75"/>
  <c r="X161" i="75"/>
  <c r="AO161" i="75" s="1"/>
  <c r="X5" i="75"/>
  <c r="AC155" i="75"/>
  <c r="AE155" i="75" s="1"/>
  <c r="E37" i="75"/>
  <c r="AH41" i="75"/>
  <c r="AC153" i="75"/>
  <c r="AE153" i="75" s="1"/>
  <c r="AC15" i="75"/>
  <c r="AE15" i="75" s="1"/>
  <c r="AH169" i="75"/>
  <c r="E124" i="75"/>
  <c r="AC58" i="75"/>
  <c r="AE58" i="75" s="1"/>
  <c r="AH77" i="75"/>
  <c r="X152" i="75"/>
  <c r="AK7" i="75"/>
  <c r="AC175" i="75"/>
  <c r="AE175" i="75" s="1"/>
  <c r="E3" i="75"/>
  <c r="AQ156" i="75"/>
  <c r="E157" i="5" s="1"/>
  <c r="X190" i="75"/>
  <c r="L26" i="75"/>
  <c r="X111" i="75"/>
  <c r="AO111" i="75" s="1"/>
  <c r="C112" i="5" s="1"/>
  <c r="X98" i="75"/>
  <c r="AC91" i="75"/>
  <c r="AE91" i="75" s="1"/>
  <c r="AI170" i="75"/>
  <c r="AC39" i="75"/>
  <c r="AE39" i="75" s="1"/>
  <c r="AH54" i="75"/>
  <c r="X57" i="75"/>
  <c r="AQ43" i="75"/>
  <c r="E44" i="5" s="1"/>
  <c r="X149" i="75"/>
  <c r="H118" i="4"/>
  <c r="AB119" i="5" s="1"/>
  <c r="K104" i="5"/>
  <c r="AN104" i="5" s="1"/>
  <c r="AN22" i="75"/>
  <c r="AS22" i="75" s="1"/>
  <c r="AU22" i="75" s="1"/>
  <c r="G23" i="5" s="1"/>
  <c r="X99" i="75"/>
  <c r="X54" i="75"/>
  <c r="X91" i="75"/>
  <c r="AH178" i="75"/>
  <c r="AC130" i="75"/>
  <c r="AE130" i="75" s="1"/>
  <c r="X153" i="75"/>
  <c r="AO153" i="75" s="1"/>
  <c r="X166" i="75"/>
  <c r="X95" i="75"/>
  <c r="AC56" i="75"/>
  <c r="AE56" i="75" s="1"/>
  <c r="AC33" i="75"/>
  <c r="AE33" i="75" s="1"/>
  <c r="AJ75" i="75"/>
  <c r="E73" i="75"/>
  <c r="AK143" i="75"/>
  <c r="AL143" i="75" s="1"/>
  <c r="AC53" i="75"/>
  <c r="AE53" i="75" s="1"/>
  <c r="X18" i="75"/>
  <c r="AK19" i="75"/>
  <c r="AI37" i="75"/>
  <c r="AI125" i="75"/>
  <c r="AH74" i="75"/>
  <c r="AQ117" i="75"/>
  <c r="E118" i="5" s="1"/>
  <c r="R191" i="4"/>
  <c r="AD192" i="5" s="1"/>
  <c r="M187" i="4"/>
  <c r="AC188" i="5" s="1"/>
  <c r="R186" i="4"/>
  <c r="AD187" i="5" s="1"/>
  <c r="M185" i="4"/>
  <c r="AC186" i="5" s="1"/>
  <c r="AC48" i="75"/>
  <c r="AE48" i="75" s="1"/>
  <c r="X117" i="75"/>
  <c r="AO117" i="75" s="1"/>
  <c r="AI43" i="75"/>
  <c r="X34" i="75"/>
  <c r="AH45" i="75"/>
  <c r="AI176" i="75"/>
  <c r="AQ61" i="75"/>
  <c r="E62" i="5" s="1"/>
  <c r="AH87" i="75"/>
  <c r="AH21" i="75"/>
  <c r="M176" i="4"/>
  <c r="AC177" i="5" s="1"/>
  <c r="M174" i="4"/>
  <c r="AC175" i="5" s="1"/>
  <c r="G170" i="4"/>
  <c r="AA171" i="5" s="1"/>
  <c r="G167" i="4"/>
  <c r="H167" i="4" s="1"/>
  <c r="AB168" i="5" s="1"/>
  <c r="R166" i="4"/>
  <c r="AD167" i="5" s="1"/>
  <c r="M164" i="4"/>
  <c r="AC165" i="5" s="1"/>
  <c r="R163" i="4"/>
  <c r="AD164" i="5" s="1"/>
  <c r="G158" i="4"/>
  <c r="M156" i="4"/>
  <c r="AC157" i="5" s="1"/>
  <c r="M154" i="4"/>
  <c r="AC155" i="5" s="1"/>
  <c r="M153" i="4"/>
  <c r="AC154" i="5" s="1"/>
  <c r="R152" i="4"/>
  <c r="AD153" i="5" s="1"/>
  <c r="G150" i="4"/>
  <c r="AA151" i="5" s="1"/>
  <c r="R149" i="4"/>
  <c r="AD150" i="5" s="1"/>
  <c r="R147" i="4"/>
  <c r="AD148" i="5" s="1"/>
  <c r="R144" i="4"/>
  <c r="AD145" i="5" s="1"/>
  <c r="R139" i="4"/>
  <c r="AD140" i="5" s="1"/>
  <c r="M138" i="4"/>
  <c r="AC139" i="5" s="1"/>
  <c r="G131" i="4"/>
  <c r="AA132" i="5" s="1"/>
  <c r="R130" i="4"/>
  <c r="AD131" i="5" s="1"/>
  <c r="R128" i="4"/>
  <c r="AD129" i="5" s="1"/>
  <c r="M127" i="4"/>
  <c r="AC128" i="5" s="1"/>
  <c r="M124" i="4"/>
  <c r="AC125" i="5" s="1"/>
  <c r="G123" i="4"/>
  <c r="AA124" i="5" s="1"/>
  <c r="R122" i="4"/>
  <c r="AD123" i="5" s="1"/>
  <c r="M121" i="4"/>
  <c r="AC122" i="5" s="1"/>
  <c r="R120" i="4"/>
  <c r="AD121" i="5" s="1"/>
  <c r="M119" i="4"/>
  <c r="AC120" i="5" s="1"/>
  <c r="R117" i="4"/>
  <c r="AD118" i="5" s="1"/>
  <c r="G115" i="4"/>
  <c r="AA116" i="5" s="1"/>
  <c r="M113" i="4"/>
  <c r="AC114" i="5" s="1"/>
  <c r="G112" i="4"/>
  <c r="H112" i="4" s="1"/>
  <c r="AB113" i="5" s="1"/>
  <c r="M60" i="4"/>
  <c r="AC61" i="5" s="1"/>
  <c r="G59" i="4"/>
  <c r="AA60" i="5" s="1"/>
  <c r="R58" i="4"/>
  <c r="AD59" i="5" s="1"/>
  <c r="R56" i="4"/>
  <c r="AD57" i="5" s="1"/>
  <c r="G56" i="4"/>
  <c r="AA57" i="5" s="1"/>
  <c r="M54" i="4"/>
  <c r="AC55" i="5" s="1"/>
  <c r="R53" i="4"/>
  <c r="AD54" i="5" s="1"/>
  <c r="M52" i="4"/>
  <c r="AC53" i="5" s="1"/>
  <c r="M49" i="4"/>
  <c r="AC50" i="5" s="1"/>
  <c r="AE49" i="5"/>
  <c r="M46" i="4"/>
  <c r="AC47" i="5" s="1"/>
  <c r="R42" i="4"/>
  <c r="AD43" i="5" s="1"/>
  <c r="G42" i="4"/>
  <c r="AA43" i="5" s="1"/>
  <c r="M41" i="4"/>
  <c r="AC42" i="5" s="1"/>
  <c r="R39" i="4"/>
  <c r="AD40" i="5" s="1"/>
  <c r="M38" i="4"/>
  <c r="AC39" i="5" s="1"/>
  <c r="R36" i="4"/>
  <c r="AD37" i="5" s="1"/>
  <c r="G34" i="4"/>
  <c r="AA35" i="5" s="1"/>
  <c r="R33" i="4"/>
  <c r="AD34" i="5" s="1"/>
  <c r="R31" i="4"/>
  <c r="AD32" i="5" s="1"/>
  <c r="G31" i="4"/>
  <c r="AA32" i="5" s="1"/>
  <c r="R30" i="4"/>
  <c r="AD31" i="5" s="1"/>
  <c r="R28" i="4"/>
  <c r="AD29" i="5" s="1"/>
  <c r="G28" i="4"/>
  <c r="AA29" i="5" s="1"/>
  <c r="M27" i="4"/>
  <c r="AC28" i="5" s="1"/>
  <c r="M26" i="4"/>
  <c r="AC27" i="5" s="1"/>
  <c r="M24" i="4"/>
  <c r="AC25" i="5" s="1"/>
  <c r="AE22" i="5"/>
  <c r="M21" i="4"/>
  <c r="AC22" i="5" s="1"/>
  <c r="R20" i="4"/>
  <c r="AD21" i="5" s="1"/>
  <c r="G20" i="4"/>
  <c r="H20" i="4" s="1"/>
  <c r="AB21" i="5" s="1"/>
  <c r="M19" i="4"/>
  <c r="AC20" i="5" s="1"/>
  <c r="M16" i="4"/>
  <c r="AC17" i="5" s="1"/>
  <c r="G15" i="4"/>
  <c r="AA16" i="5" s="1"/>
  <c r="R14" i="4"/>
  <c r="AD15" i="5" s="1"/>
  <c r="G12" i="4"/>
  <c r="AA13" i="5" s="1"/>
  <c r="R11" i="4"/>
  <c r="AD12" i="5" s="1"/>
  <c r="R9" i="4"/>
  <c r="AD10" i="5" s="1"/>
  <c r="G9" i="4"/>
  <c r="R8" i="4"/>
  <c r="AD9" i="5" s="1"/>
  <c r="G6" i="4"/>
  <c r="H6" i="4" s="1"/>
  <c r="AB7" i="5" s="1"/>
  <c r="R5" i="4"/>
  <c r="AD6" i="5" s="1"/>
  <c r="G176" i="4"/>
  <c r="AA177" i="5" s="1"/>
  <c r="M166" i="4"/>
  <c r="AC167" i="5" s="1"/>
  <c r="G164" i="4"/>
  <c r="AA165" i="5" s="1"/>
  <c r="M163" i="4"/>
  <c r="AC164" i="5" s="1"/>
  <c r="G161" i="4"/>
  <c r="AA162" i="5" s="1"/>
  <c r="G148" i="4"/>
  <c r="AA149" i="5" s="1"/>
  <c r="AE136" i="5"/>
  <c r="M133" i="4"/>
  <c r="AC134" i="5" s="1"/>
  <c r="R123" i="4"/>
  <c r="AD124" i="5" s="1"/>
  <c r="G110" i="4"/>
  <c r="AA111" i="5" s="1"/>
  <c r="AE36" i="5"/>
  <c r="AE17" i="5"/>
  <c r="AE191" i="3"/>
  <c r="T192" i="5" s="1"/>
  <c r="AE190" i="3"/>
  <c r="T191" i="5" s="1"/>
  <c r="AE184" i="3"/>
  <c r="T185" i="5" s="1"/>
  <c r="AE182" i="3"/>
  <c r="T183" i="5" s="1"/>
  <c r="AE181" i="3"/>
  <c r="T182" i="5" s="1"/>
  <c r="AE175" i="3"/>
  <c r="T176" i="5" s="1"/>
  <c r="AE173" i="3"/>
  <c r="T174" i="5" s="1"/>
  <c r="AE171" i="3"/>
  <c r="T172" i="5" s="1"/>
  <c r="AE167" i="3"/>
  <c r="T168" i="5" s="1"/>
  <c r="H163" i="3"/>
  <c r="O164" i="5" s="1"/>
  <c r="AE159" i="3"/>
  <c r="T160" i="5" s="1"/>
  <c r="AE155" i="3"/>
  <c r="T156" i="5" s="1"/>
  <c r="AE152" i="3"/>
  <c r="T153" i="5" s="1"/>
  <c r="AE147" i="3"/>
  <c r="T148" i="5" s="1"/>
  <c r="AE141" i="3"/>
  <c r="T142" i="5" s="1"/>
  <c r="H141" i="3"/>
  <c r="O142" i="5" s="1"/>
  <c r="AE133" i="3"/>
  <c r="T134" i="5" s="1"/>
  <c r="H133" i="3"/>
  <c r="O134" i="5" s="1"/>
  <c r="AE126" i="3"/>
  <c r="T127" i="5" s="1"/>
  <c r="AE125" i="3"/>
  <c r="T126" i="5" s="1"/>
  <c r="AE120" i="3"/>
  <c r="T121" i="5" s="1"/>
  <c r="AE118" i="3"/>
  <c r="T119" i="5" s="1"/>
  <c r="H118" i="3"/>
  <c r="O119" i="5" s="1"/>
  <c r="AE117" i="3"/>
  <c r="T118" i="5" s="1"/>
  <c r="H115" i="3"/>
  <c r="O116" i="5" s="1"/>
  <c r="AE112" i="3"/>
  <c r="T113" i="5" s="1"/>
  <c r="AE109" i="3"/>
  <c r="T110" i="5" s="1"/>
  <c r="AE104" i="3"/>
  <c r="T105" i="5" s="1"/>
  <c r="H104" i="3"/>
  <c r="O105" i="5" s="1"/>
  <c r="P98" i="5"/>
  <c r="R102" i="4"/>
  <c r="AD103" i="5" s="1"/>
  <c r="R97" i="4"/>
  <c r="AD98" i="5" s="1"/>
  <c r="H99" i="3"/>
  <c r="O100" i="5" s="1"/>
  <c r="P83" i="5"/>
  <c r="R168" i="4"/>
  <c r="AD169" i="5" s="1"/>
  <c r="M167" i="4"/>
  <c r="AC168" i="5" s="1"/>
  <c r="G166" i="4"/>
  <c r="AA167" i="5" s="1"/>
  <c r="AE145" i="5"/>
  <c r="AE134" i="5"/>
  <c r="M102" i="4"/>
  <c r="AC103" i="5" s="1"/>
  <c r="R57" i="4"/>
  <c r="AD58" i="5" s="1"/>
  <c r="G55" i="4"/>
  <c r="AA56" i="5" s="1"/>
  <c r="AE45" i="5"/>
  <c r="AE18" i="5"/>
  <c r="S151" i="5"/>
  <c r="AN109" i="75"/>
  <c r="AS109" i="75" s="1"/>
  <c r="AU109" i="75" s="1"/>
  <c r="G110" i="5" s="1"/>
  <c r="AN108" i="75"/>
  <c r="AS108" i="75" s="1"/>
  <c r="AU108" i="75" s="1"/>
  <c r="G109" i="5" s="1"/>
  <c r="AN107" i="75"/>
  <c r="AS107" i="75" s="1"/>
  <c r="AU107" i="75" s="1"/>
  <c r="G108" i="5" s="1"/>
  <c r="AN104" i="75"/>
  <c r="AS104" i="75" s="1"/>
  <c r="AU104" i="75" s="1"/>
  <c r="G105" i="5" s="1"/>
  <c r="AN100" i="75"/>
  <c r="AS100" i="75" s="1"/>
  <c r="AU100" i="75" s="1"/>
  <c r="G101" i="5" s="1"/>
  <c r="G109" i="4"/>
  <c r="H109" i="4" s="1"/>
  <c r="AB110" i="5" s="1"/>
  <c r="R108" i="4"/>
  <c r="AD109" i="5" s="1"/>
  <c r="M105" i="4"/>
  <c r="AC106" i="5" s="1"/>
  <c r="M104" i="4"/>
  <c r="AC105" i="5" s="1"/>
  <c r="R103" i="4"/>
  <c r="AD104" i="5" s="1"/>
  <c r="R95" i="4"/>
  <c r="AD96" i="5" s="1"/>
  <c r="V190" i="5"/>
  <c r="S176" i="5"/>
  <c r="H78" i="3"/>
  <c r="O79" i="5" s="1"/>
  <c r="H68" i="3"/>
  <c r="O69" i="5" s="1"/>
  <c r="H52" i="3"/>
  <c r="O53" i="5" s="1"/>
  <c r="H30" i="3"/>
  <c r="O31" i="5" s="1"/>
  <c r="DT186" i="75"/>
  <c r="DT76" i="75"/>
  <c r="AC102" i="75"/>
  <c r="AE102" i="75" s="1"/>
  <c r="AC26" i="75"/>
  <c r="AE26" i="75" s="1"/>
  <c r="AC183" i="75"/>
  <c r="AE183" i="75" s="1"/>
  <c r="AH44" i="75"/>
  <c r="E168" i="75"/>
  <c r="AC19" i="75"/>
  <c r="AE19" i="75" s="1"/>
  <c r="E78" i="75"/>
  <c r="AC8" i="75"/>
  <c r="AE8" i="75" s="1"/>
  <c r="AC184" i="75"/>
  <c r="AE184" i="75" s="1"/>
  <c r="AH187" i="75"/>
  <c r="AC129" i="75"/>
  <c r="AE129" i="75" s="1"/>
  <c r="X162" i="75"/>
  <c r="X96" i="75"/>
  <c r="AK98" i="75"/>
  <c r="X165" i="75"/>
  <c r="AQ96" i="75"/>
  <c r="E97" i="5" s="1"/>
  <c r="AC50" i="75"/>
  <c r="AE50" i="75" s="1"/>
  <c r="AC101" i="75"/>
  <c r="AE101" i="75" s="1"/>
  <c r="X109" i="75"/>
  <c r="AC32" i="75"/>
  <c r="AE32" i="75" s="1"/>
  <c r="AH99" i="75"/>
  <c r="E114" i="75"/>
  <c r="E137" i="75"/>
  <c r="AH90" i="75"/>
  <c r="X108" i="75"/>
  <c r="AC173" i="75"/>
  <c r="AE173" i="75" s="1"/>
  <c r="AH161" i="75"/>
  <c r="AH100" i="75"/>
  <c r="AC16" i="75"/>
  <c r="AE16" i="75" s="1"/>
  <c r="AC46" i="75"/>
  <c r="AE46" i="75" s="1"/>
  <c r="X163" i="75"/>
  <c r="AC34" i="75"/>
  <c r="AE34" i="75" s="1"/>
  <c r="K115" i="5"/>
  <c r="AN115" i="5" s="1"/>
  <c r="R100" i="4"/>
  <c r="AD101" i="5" s="1"/>
  <c r="AC60" i="75"/>
  <c r="AE60" i="75" s="1"/>
  <c r="X60" i="75"/>
  <c r="AO60" i="75" s="1"/>
  <c r="C61" i="5" s="1"/>
  <c r="E9" i="75"/>
  <c r="AH149" i="75"/>
  <c r="AC51" i="75"/>
  <c r="AE51" i="75" s="1"/>
  <c r="X154" i="75"/>
  <c r="AH50" i="75"/>
  <c r="AC138" i="75"/>
  <c r="AE138" i="75" s="1"/>
  <c r="AI147" i="75"/>
  <c r="AI57" i="75"/>
  <c r="AC47" i="75"/>
  <c r="AE47" i="75" s="1"/>
  <c r="AI46" i="75"/>
  <c r="X193" i="75"/>
  <c r="X119" i="75"/>
  <c r="AI129" i="75"/>
  <c r="X84" i="75"/>
  <c r="AO84" i="75" s="1"/>
  <c r="K130" i="5"/>
  <c r="AN130" i="5" s="1"/>
  <c r="AA131" i="5"/>
  <c r="H130" i="4"/>
  <c r="AB131" i="5" s="1"/>
  <c r="Z181" i="5"/>
  <c r="Z170" i="5"/>
  <c r="H117" i="4"/>
  <c r="AB118" i="5" s="1"/>
  <c r="Z118" i="5"/>
  <c r="Z94" i="5"/>
  <c r="Z40" i="5"/>
  <c r="X150" i="75"/>
  <c r="AC157" i="75"/>
  <c r="AE157" i="75" s="1"/>
  <c r="AQ85" i="75"/>
  <c r="E86" i="5" s="1"/>
  <c r="F51" i="84"/>
  <c r="K53" i="5"/>
  <c r="AN53" i="5" s="1"/>
  <c r="AC120" i="75"/>
  <c r="AE120" i="75" s="1"/>
  <c r="X104" i="75"/>
  <c r="X142" i="75"/>
  <c r="AC158" i="75"/>
  <c r="AE158" i="75" s="1"/>
  <c r="AR158" i="75" s="1"/>
  <c r="F159" i="5" s="1"/>
  <c r="R189" i="4"/>
  <c r="AD190" i="5" s="1"/>
  <c r="R175" i="4"/>
  <c r="AD176" i="5" s="1"/>
  <c r="R155" i="4"/>
  <c r="AD156" i="5" s="1"/>
  <c r="M146" i="4"/>
  <c r="AC147" i="5" s="1"/>
  <c r="R112" i="4"/>
  <c r="AD113" i="5" s="1"/>
  <c r="AC79" i="75"/>
  <c r="AE79" i="75" s="1"/>
  <c r="AC131" i="75"/>
  <c r="AE131" i="75" s="1"/>
  <c r="AQ51" i="75"/>
  <c r="E52" i="5" s="1"/>
  <c r="AH69" i="75"/>
  <c r="R67" i="4"/>
  <c r="AD68" i="5" s="1"/>
  <c r="AH27" i="75"/>
  <c r="AH181" i="75"/>
  <c r="AC57" i="75"/>
  <c r="AE57" i="75" s="1"/>
  <c r="AC162" i="75"/>
  <c r="AE162" i="75" s="1"/>
  <c r="AC189" i="75"/>
  <c r="AE189" i="75" s="1"/>
  <c r="AC4" i="75"/>
  <c r="AE4" i="75" s="1"/>
  <c r="AR4" i="75" s="1"/>
  <c r="F5" i="5" s="1"/>
  <c r="AH5" i="75"/>
  <c r="AC94" i="75"/>
  <c r="AE94" i="75" s="1"/>
  <c r="AC81" i="75"/>
  <c r="AE81" i="75" s="1"/>
  <c r="AI142" i="75"/>
  <c r="AI76" i="75"/>
  <c r="X129" i="75"/>
  <c r="AQ188" i="75"/>
  <c r="E189" i="5" s="1"/>
  <c r="K28" i="5"/>
  <c r="AN28" i="5" s="1"/>
  <c r="AM3" i="75"/>
  <c r="R128" i="3"/>
  <c r="S128" i="3" s="1"/>
  <c r="T128" i="3" s="1"/>
  <c r="R129" i="5" s="1"/>
  <c r="Q104" i="3"/>
  <c r="T104" i="3" s="1"/>
  <c r="R105" i="5" s="1"/>
  <c r="M190" i="4"/>
  <c r="AC191" i="5" s="1"/>
  <c r="G184" i="4"/>
  <c r="AA185" i="5" s="1"/>
  <c r="R183" i="4"/>
  <c r="AD184" i="5" s="1"/>
  <c r="G181" i="4"/>
  <c r="H181" i="4" s="1"/>
  <c r="AB182" i="5" s="1"/>
  <c r="AE102" i="5"/>
  <c r="AE85" i="5"/>
  <c r="DT161" i="75"/>
  <c r="AN97" i="75"/>
  <c r="AS97" i="75" s="1"/>
  <c r="AU97" i="75" s="1"/>
  <c r="G98" i="5" s="1"/>
  <c r="AN95" i="75"/>
  <c r="AS95" i="75" s="1"/>
  <c r="AU95" i="75" s="1"/>
  <c r="G96" i="5" s="1"/>
  <c r="AN94" i="75"/>
  <c r="AS94" i="75" s="1"/>
  <c r="AU94" i="75" s="1"/>
  <c r="AN81" i="75"/>
  <c r="AS81" i="75" s="1"/>
  <c r="AU81" i="75" s="1"/>
  <c r="G82" i="5" s="1"/>
  <c r="AN54" i="75"/>
  <c r="AS54" i="75" s="1"/>
  <c r="AU54" i="75" s="1"/>
  <c r="G55" i="5" s="1"/>
  <c r="M182" i="4"/>
  <c r="AC183" i="5" s="1"/>
  <c r="M162" i="4"/>
  <c r="AC163" i="5" s="1"/>
  <c r="S174" i="5"/>
  <c r="S95" i="5"/>
  <c r="R192" i="4"/>
  <c r="AD193" i="5" s="1"/>
  <c r="M188" i="4"/>
  <c r="AC189" i="5" s="1"/>
  <c r="AE100" i="5"/>
  <c r="H177" i="3"/>
  <c r="O178" i="5" s="1"/>
  <c r="AE176" i="3"/>
  <c r="T177" i="5" s="1"/>
  <c r="V173" i="5"/>
  <c r="AE50" i="3"/>
  <c r="T51" i="5" s="1"/>
  <c r="AM67" i="75"/>
  <c r="AQ64" i="75"/>
  <c r="E65" i="5" s="1"/>
  <c r="AM51" i="75"/>
  <c r="DT47" i="75"/>
  <c r="DT34" i="75"/>
  <c r="DT4" i="75"/>
  <c r="R152" i="3"/>
  <c r="S152" i="3" s="1"/>
  <c r="T152" i="3" s="1"/>
  <c r="R153" i="5" s="1"/>
  <c r="AE111" i="3"/>
  <c r="T112" i="5" s="1"/>
  <c r="R144" i="3"/>
  <c r="S144" i="3" s="1"/>
  <c r="T144" i="3" s="1"/>
  <c r="V105" i="5"/>
  <c r="R165" i="4"/>
  <c r="AD166" i="5" s="1"/>
  <c r="M53" i="4"/>
  <c r="AC54" i="5" s="1"/>
  <c r="AA31" i="5"/>
  <c r="AM7" i="75"/>
  <c r="V83" i="5"/>
  <c r="G103" i="4"/>
  <c r="H103" i="4" s="1"/>
  <c r="AB104" i="5" s="1"/>
  <c r="M101" i="4"/>
  <c r="AC102" i="5" s="1"/>
  <c r="G97" i="4"/>
  <c r="H97" i="4" s="1"/>
  <c r="AB98" i="5" s="1"/>
  <c r="G85" i="4"/>
  <c r="AA86" i="5" s="1"/>
  <c r="R82" i="4"/>
  <c r="AD83" i="5" s="1"/>
  <c r="AE81" i="5"/>
  <c r="R66" i="4"/>
  <c r="AD67" i="5" s="1"/>
  <c r="M62" i="4"/>
  <c r="AC63" i="5" s="1"/>
  <c r="R61" i="4"/>
  <c r="AD62" i="5" s="1"/>
  <c r="R35" i="4"/>
  <c r="AD36" i="5" s="1"/>
  <c r="AE94" i="3"/>
  <c r="T95" i="5" s="1"/>
  <c r="AE55" i="3"/>
  <c r="T56" i="5" s="1"/>
  <c r="AE47" i="3"/>
  <c r="T48" i="5" s="1"/>
  <c r="H94" i="4"/>
  <c r="AB95" i="5" s="1"/>
  <c r="K15" i="5"/>
  <c r="AN15" i="5" s="1"/>
  <c r="J39" i="75"/>
  <c r="L39" i="75" s="1"/>
  <c r="R180" i="4"/>
  <c r="AD181" i="5" s="1"/>
  <c r="M178" i="4"/>
  <c r="AC179" i="5" s="1"/>
  <c r="R174" i="4"/>
  <c r="AD175" i="5" s="1"/>
  <c r="R172" i="4"/>
  <c r="AD173" i="5" s="1"/>
  <c r="R169" i="4"/>
  <c r="AD170" i="5" s="1"/>
  <c r="M165" i="4"/>
  <c r="AC166" i="5" s="1"/>
  <c r="M161" i="4"/>
  <c r="AC162" i="5" s="1"/>
  <c r="G155" i="4"/>
  <c r="AA156" i="5" s="1"/>
  <c r="G147" i="4"/>
  <c r="AA148" i="5" s="1"/>
  <c r="R146" i="4"/>
  <c r="AD147" i="5" s="1"/>
  <c r="M145" i="4"/>
  <c r="AC146" i="5" s="1"/>
  <c r="R133" i="4"/>
  <c r="AD134" i="5" s="1"/>
  <c r="R127" i="4"/>
  <c r="AD128" i="5" s="1"/>
  <c r="M126" i="4"/>
  <c r="AC127" i="5" s="1"/>
  <c r="M123" i="4"/>
  <c r="AC124" i="5" s="1"/>
  <c r="G120" i="4"/>
  <c r="H120" i="4" s="1"/>
  <c r="AB121" i="5" s="1"/>
  <c r="G75" i="4"/>
  <c r="AA76" i="5" s="1"/>
  <c r="R72" i="4"/>
  <c r="AD73" i="5" s="1"/>
  <c r="M71" i="4"/>
  <c r="AC72" i="5" s="1"/>
  <c r="DT153" i="75"/>
  <c r="DT119" i="75"/>
  <c r="K120" i="5" s="1"/>
  <c r="AN120" i="5" s="1"/>
  <c r="DT57" i="75"/>
  <c r="F55" i="84" s="1"/>
  <c r="DT51" i="75"/>
  <c r="AK119" i="75"/>
  <c r="AC100" i="75"/>
  <c r="AE100" i="75" s="1"/>
  <c r="X140" i="75"/>
  <c r="AO140" i="75" s="1"/>
  <c r="AI79" i="75"/>
  <c r="Z108" i="5"/>
  <c r="AC163" i="75"/>
  <c r="AE163" i="75" s="1"/>
  <c r="AC171" i="75"/>
  <c r="AE171" i="75" s="1"/>
  <c r="AC134" i="75"/>
  <c r="AE134" i="75" s="1"/>
  <c r="AC145" i="75"/>
  <c r="AE145" i="75" s="1"/>
  <c r="AQ134" i="75"/>
  <c r="E135" i="5" s="1"/>
  <c r="E93" i="75"/>
  <c r="AQ74" i="75"/>
  <c r="E75" i="5" s="1"/>
  <c r="AH188" i="75"/>
  <c r="AC148" i="75"/>
  <c r="AE148" i="75" s="1"/>
  <c r="AH142" i="75"/>
  <c r="AK69" i="75"/>
  <c r="AI110" i="75"/>
  <c r="AK6" i="75"/>
  <c r="AQ16" i="75"/>
  <c r="E17" i="5" s="1"/>
  <c r="AC70" i="75"/>
  <c r="AE70" i="75" s="1"/>
  <c r="AH52" i="75"/>
  <c r="AK192" i="75"/>
  <c r="AH116" i="75"/>
  <c r="X78" i="75"/>
  <c r="X183" i="75"/>
  <c r="AC29" i="75"/>
  <c r="AE29" i="75" s="1"/>
  <c r="AQ137" i="75"/>
  <c r="E138" i="5" s="1"/>
  <c r="R3" i="4"/>
  <c r="AD4" i="5" s="1"/>
  <c r="K108" i="5"/>
  <c r="AN108" i="5" s="1"/>
  <c r="H106" i="4"/>
  <c r="AB107" i="5" s="1"/>
  <c r="AM15" i="75"/>
  <c r="G23" i="4"/>
  <c r="AA24" i="5" s="1"/>
  <c r="H187" i="3"/>
  <c r="O188" i="5" s="1"/>
  <c r="V182" i="5"/>
  <c r="AE178" i="3"/>
  <c r="T179" i="5" s="1"/>
  <c r="H178" i="3"/>
  <c r="O179" i="5" s="1"/>
  <c r="AE170" i="3"/>
  <c r="T171" i="5" s="1"/>
  <c r="H170" i="3"/>
  <c r="O171" i="5" s="1"/>
  <c r="V50" i="5"/>
  <c r="H45" i="3"/>
  <c r="O46" i="5" s="1"/>
  <c r="DT171" i="75"/>
  <c r="DT167" i="75"/>
  <c r="DT164" i="75"/>
  <c r="DT116" i="75"/>
  <c r="DQ99" i="75"/>
  <c r="J100" i="5" s="1"/>
  <c r="E187" i="3"/>
  <c r="N188" i="5" s="1"/>
  <c r="AE185" i="3"/>
  <c r="T186" i="5" s="1"/>
  <c r="H185" i="3"/>
  <c r="O186" i="5" s="1"/>
  <c r="AE177" i="3"/>
  <c r="T178" i="5" s="1"/>
  <c r="AE169" i="3"/>
  <c r="T170" i="5" s="1"/>
  <c r="AE161" i="3"/>
  <c r="T162" i="5" s="1"/>
  <c r="AE153" i="3"/>
  <c r="T154" i="5" s="1"/>
  <c r="AE145" i="3"/>
  <c r="T146" i="5" s="1"/>
  <c r="AE137" i="3"/>
  <c r="T138" i="5" s="1"/>
  <c r="H137" i="3"/>
  <c r="O138" i="5" s="1"/>
  <c r="AE129" i="3"/>
  <c r="T130" i="5" s="1"/>
  <c r="AE121" i="3"/>
  <c r="T122" i="5" s="1"/>
  <c r="E93" i="3"/>
  <c r="N94" i="5" s="1"/>
  <c r="AE91" i="3"/>
  <c r="T92" i="5" s="1"/>
  <c r="E85" i="3"/>
  <c r="N86" i="5" s="1"/>
  <c r="AE75" i="3"/>
  <c r="T76" i="5" s="1"/>
  <c r="E61" i="3"/>
  <c r="N62" i="5" s="1"/>
  <c r="AE59" i="3"/>
  <c r="T60" i="5" s="1"/>
  <c r="AE51" i="3"/>
  <c r="T52" i="5" s="1"/>
  <c r="V47" i="5"/>
  <c r="AE43" i="3"/>
  <c r="T44" i="5" s="1"/>
  <c r="H43" i="3"/>
  <c r="O44" i="5" s="1"/>
  <c r="AH36" i="75"/>
  <c r="AE162" i="5"/>
  <c r="R141" i="4"/>
  <c r="AD142" i="5" s="1"/>
  <c r="M140" i="4"/>
  <c r="AC141" i="5" s="1"/>
  <c r="G139" i="4"/>
  <c r="AA140" i="5" s="1"/>
  <c r="AE138" i="5"/>
  <c r="M137" i="4"/>
  <c r="AC138" i="5" s="1"/>
  <c r="AE119" i="5"/>
  <c r="R114" i="4"/>
  <c r="AD115" i="5" s="1"/>
  <c r="R74" i="4"/>
  <c r="AD75" i="5" s="1"/>
  <c r="G72" i="4"/>
  <c r="AA73" i="5" s="1"/>
  <c r="M70" i="4"/>
  <c r="AC71" i="5" s="1"/>
  <c r="R69" i="4"/>
  <c r="AD70" i="5" s="1"/>
  <c r="R52" i="4"/>
  <c r="AD53" i="5" s="1"/>
  <c r="M48" i="4"/>
  <c r="AC49" i="5" s="1"/>
  <c r="R46" i="4"/>
  <c r="AD47" i="5" s="1"/>
  <c r="R12" i="4"/>
  <c r="AD13" i="5" s="1"/>
  <c r="M179" i="4"/>
  <c r="AC180" i="5" s="1"/>
  <c r="G178" i="4"/>
  <c r="AA179" i="5" s="1"/>
  <c r="AE166" i="5"/>
  <c r="R125" i="4"/>
  <c r="AD126" i="5" s="1"/>
  <c r="AE108" i="5"/>
  <c r="AE34" i="5"/>
  <c r="AE31" i="5"/>
  <c r="G24" i="4"/>
  <c r="AA25" i="5" s="1"/>
  <c r="AE183" i="3"/>
  <c r="T184" i="5" s="1"/>
  <c r="S172" i="5"/>
  <c r="S164" i="5"/>
  <c r="S156" i="5"/>
  <c r="AE151" i="3"/>
  <c r="T152" i="5" s="1"/>
  <c r="E130" i="3"/>
  <c r="N131" i="5" s="1"/>
  <c r="H119" i="3"/>
  <c r="O120" i="5" s="1"/>
  <c r="AQ80" i="75"/>
  <c r="E81" i="5" s="1"/>
  <c r="DT33" i="75"/>
  <c r="F30" i="84" s="1"/>
  <c r="J31" i="75"/>
  <c r="L31" i="75" s="1"/>
  <c r="S187" i="5"/>
  <c r="X184" i="75"/>
  <c r="X45" i="75"/>
  <c r="AQ190" i="75"/>
  <c r="E191" i="5" s="1"/>
  <c r="X128" i="75"/>
  <c r="AO128" i="75" s="1"/>
  <c r="X157" i="75"/>
  <c r="AQ184" i="75"/>
  <c r="E185" i="5" s="1"/>
  <c r="K97" i="5"/>
  <c r="AN97" i="5" s="1"/>
  <c r="K84" i="5"/>
  <c r="AN84" i="5" s="1"/>
  <c r="J33" i="75"/>
  <c r="L33" i="75" s="1"/>
  <c r="R187" i="4"/>
  <c r="AD188" i="5" s="1"/>
  <c r="M186" i="4"/>
  <c r="AC187" i="5" s="1"/>
  <c r="R181" i="4"/>
  <c r="AD182" i="5" s="1"/>
  <c r="G135" i="4"/>
  <c r="AA136" i="5" s="1"/>
  <c r="AE38" i="5"/>
  <c r="AE32" i="5"/>
  <c r="G22" i="4"/>
  <c r="AA23" i="5" s="1"/>
  <c r="S186" i="5"/>
  <c r="P117" i="5"/>
  <c r="AE101" i="3"/>
  <c r="T102" i="5" s="1"/>
  <c r="S99" i="5"/>
  <c r="P87" i="5"/>
  <c r="AE79" i="3"/>
  <c r="T80" i="5" s="1"/>
  <c r="S44" i="5"/>
  <c r="AE39" i="3"/>
  <c r="T40" i="5" s="1"/>
  <c r="E18" i="3"/>
  <c r="N19" i="5" s="1"/>
  <c r="H16" i="3"/>
  <c r="O17" i="5" s="1"/>
  <c r="AQ132" i="75"/>
  <c r="E133" i="5" s="1"/>
  <c r="AQ71" i="75"/>
  <c r="E72" i="5" s="1"/>
  <c r="AC132" i="75"/>
  <c r="AE132" i="75" s="1"/>
  <c r="AA15" i="5"/>
  <c r="G182" i="4"/>
  <c r="AA183" i="5" s="1"/>
  <c r="AE123" i="5"/>
  <c r="G119" i="4"/>
  <c r="AA120" i="5" s="1"/>
  <c r="AE109" i="5"/>
  <c r="G68" i="4"/>
  <c r="H68" i="4" s="1"/>
  <c r="AB69" i="5" s="1"/>
  <c r="AE67" i="5"/>
  <c r="AE53" i="5"/>
  <c r="AE47" i="5"/>
  <c r="AE44" i="5"/>
  <c r="AE35" i="5"/>
  <c r="AE13" i="5"/>
  <c r="AE188" i="3"/>
  <c r="T189" i="5" s="1"/>
  <c r="S185" i="5"/>
  <c r="AH40" i="75"/>
  <c r="X145" i="75"/>
  <c r="AO145" i="75" s="1"/>
  <c r="AC23" i="75"/>
  <c r="AE23" i="75" s="1"/>
  <c r="X179" i="75"/>
  <c r="AQ111" i="75"/>
  <c r="E112" i="5" s="1"/>
  <c r="X31" i="75"/>
  <c r="AI178" i="75"/>
  <c r="AQ147" i="75"/>
  <c r="E148" i="5" s="1"/>
  <c r="AJ42" i="75"/>
  <c r="K102" i="5"/>
  <c r="AN102" i="5" s="1"/>
  <c r="J15" i="75"/>
  <c r="L15" i="75" s="1"/>
  <c r="H116" i="3"/>
  <c r="O117" i="5" s="1"/>
  <c r="AE21" i="3"/>
  <c r="T22" i="5" s="1"/>
  <c r="H21" i="3"/>
  <c r="O22" i="5" s="1"/>
  <c r="DT55" i="75"/>
  <c r="E136" i="3"/>
  <c r="N137" i="5" s="1"/>
  <c r="E23" i="3"/>
  <c r="N24" i="5" s="1"/>
  <c r="E7" i="3"/>
  <c r="N8" i="5" s="1"/>
  <c r="E99" i="3"/>
  <c r="N100" i="5" s="1"/>
  <c r="E84" i="3"/>
  <c r="N85" i="5" s="1"/>
  <c r="E193" i="3"/>
  <c r="N194" i="5" s="1"/>
  <c r="E129" i="3"/>
  <c r="N130" i="5" s="1"/>
  <c r="E120" i="3"/>
  <c r="N121" i="5" s="1"/>
  <c r="P156" i="5"/>
  <c r="E190" i="3"/>
  <c r="N191" i="5" s="1"/>
  <c r="E158" i="3"/>
  <c r="N159" i="5" s="1"/>
  <c r="E46" i="3"/>
  <c r="N47" i="5" s="1"/>
  <c r="M107" i="4"/>
  <c r="AC108" i="5" s="1"/>
  <c r="M11" i="4"/>
  <c r="AC12" i="5" s="1"/>
  <c r="AS74" i="75"/>
  <c r="AU74" i="75" s="1"/>
  <c r="G75" i="5" s="1"/>
  <c r="AN4" i="75"/>
  <c r="AS4" i="75" s="1"/>
  <c r="AU4" i="75" s="1"/>
  <c r="G5" i="5" s="1"/>
  <c r="R190" i="3"/>
  <c r="S190" i="3" s="1"/>
  <c r="T190" i="3" s="1"/>
  <c r="R191" i="5" s="1"/>
  <c r="R68" i="3"/>
  <c r="S68" i="3" s="1"/>
  <c r="T68" i="3" s="1"/>
  <c r="R69" i="5" s="1"/>
  <c r="R32" i="3"/>
  <c r="S32" i="3" s="1"/>
  <c r="T32" i="3" s="1"/>
  <c r="R33" i="5" s="1"/>
  <c r="R102" i="3"/>
  <c r="S102" i="3" s="1"/>
  <c r="T102" i="3" s="1"/>
  <c r="R103" i="5" s="1"/>
  <c r="J109" i="5"/>
  <c r="R64" i="3"/>
  <c r="S64" i="3" s="1"/>
  <c r="T64" i="3" s="1"/>
  <c r="R65" i="5" s="1"/>
  <c r="Q92" i="3"/>
  <c r="T92" i="3" s="1"/>
  <c r="R93" i="5" s="1"/>
  <c r="AN56" i="75"/>
  <c r="AS56" i="75" s="1"/>
  <c r="AU56" i="75" s="1"/>
  <c r="G57" i="5" s="1"/>
  <c r="AN167" i="75"/>
  <c r="AS167" i="75" s="1"/>
  <c r="AU167" i="75" s="1"/>
  <c r="G168" i="5" s="1"/>
  <c r="R182" i="3"/>
  <c r="S182" i="3" s="1"/>
  <c r="Q40" i="3"/>
  <c r="T40" i="3" s="1"/>
  <c r="R41" i="5" s="1"/>
  <c r="Q110" i="3"/>
  <c r="T110" i="3" s="1"/>
  <c r="R111" i="5" s="1"/>
  <c r="R20" i="3"/>
  <c r="S20" i="3" s="1"/>
  <c r="T20" i="3" s="1"/>
  <c r="R21" i="5" s="1"/>
  <c r="R134" i="3"/>
  <c r="S134" i="3" s="1"/>
  <c r="T134" i="3" s="1"/>
  <c r="R135" i="5" s="1"/>
  <c r="AN10" i="75"/>
  <c r="AS10" i="75" s="1"/>
  <c r="AU10" i="75" s="1"/>
  <c r="AN51" i="75"/>
  <c r="AS51" i="75" s="1"/>
  <c r="AU51" i="75" s="1"/>
  <c r="G52" i="5" s="1"/>
  <c r="AN166" i="75"/>
  <c r="AS166" i="75" s="1"/>
  <c r="AU166" i="75" s="1"/>
  <c r="G167" i="5" s="1"/>
  <c r="R142" i="3"/>
  <c r="S142" i="3" s="1"/>
  <c r="T142" i="3" s="1"/>
  <c r="R143" i="5" s="1"/>
  <c r="R52" i="3"/>
  <c r="S52" i="3" s="1"/>
  <c r="T52" i="3" s="1"/>
  <c r="R53" i="5" s="1"/>
  <c r="R178" i="3"/>
  <c r="S178" i="3" s="1"/>
  <c r="T178" i="3" s="1"/>
  <c r="R179" i="5" s="1"/>
  <c r="AN9" i="75"/>
  <c r="AS9" i="75" s="1"/>
  <c r="AU9" i="75" s="1"/>
  <c r="G10" i="5" s="1"/>
  <c r="R24" i="3"/>
  <c r="S24" i="3" s="1"/>
  <c r="T24" i="3" s="1"/>
  <c r="R25" i="5" s="1"/>
  <c r="R99" i="3"/>
  <c r="S99" i="3" s="1"/>
  <c r="T99" i="3" s="1"/>
  <c r="R100" i="5" s="1"/>
  <c r="Q185" i="3"/>
  <c r="T185" i="3" s="1"/>
  <c r="R186" i="5" s="1"/>
  <c r="P160" i="5"/>
  <c r="Q193" i="3"/>
  <c r="T193" i="3" s="1"/>
  <c r="R194" i="5" s="1"/>
  <c r="Q130" i="3"/>
  <c r="T130" i="3" s="1"/>
  <c r="R131" i="5" s="1"/>
  <c r="AS88" i="75"/>
  <c r="AU88" i="75" s="1"/>
  <c r="G89" i="5" s="1"/>
  <c r="AS137" i="75"/>
  <c r="AU137" i="75" s="1"/>
  <c r="G138" i="5" s="1"/>
  <c r="AS27" i="75"/>
  <c r="AU27" i="75" s="1"/>
  <c r="G28" i="5" s="1"/>
  <c r="AN37" i="75"/>
  <c r="AS37" i="75" s="1"/>
  <c r="AU37" i="75" s="1"/>
  <c r="G38" i="5" s="1"/>
  <c r="AN31" i="75"/>
  <c r="AS31" i="75" s="1"/>
  <c r="AU31" i="75" s="1"/>
  <c r="G32" i="5" s="1"/>
  <c r="P144" i="5"/>
  <c r="AE192" i="3"/>
  <c r="T193" i="5" s="1"/>
  <c r="S85" i="5"/>
  <c r="AE143" i="3"/>
  <c r="T144" i="5" s="1"/>
  <c r="AE135" i="3"/>
  <c r="T136" i="5" s="1"/>
  <c r="P102" i="5"/>
  <c r="P80" i="5"/>
  <c r="AS78" i="75"/>
  <c r="AU78" i="75" s="1"/>
  <c r="G79" i="5" s="1"/>
  <c r="AE106" i="3"/>
  <c r="T107" i="5" s="1"/>
  <c r="AE99" i="3"/>
  <c r="T100" i="5" s="1"/>
  <c r="AE92" i="3"/>
  <c r="T93" i="5" s="1"/>
  <c r="AE84" i="3"/>
  <c r="T85" i="5" s="1"/>
  <c r="AE76" i="3"/>
  <c r="T77" i="5" s="1"/>
  <c r="AE68" i="3"/>
  <c r="T69" i="5" s="1"/>
  <c r="P10" i="5"/>
  <c r="AN163" i="75"/>
  <c r="AS163" i="75" s="1"/>
  <c r="AU163" i="75" s="1"/>
  <c r="G164" i="5" s="1"/>
  <c r="AS134" i="75"/>
  <c r="AU134" i="75" s="1"/>
  <c r="G135" i="5" s="1"/>
  <c r="AN110" i="75"/>
  <c r="AS110" i="75" s="1"/>
  <c r="AU110" i="75" s="1"/>
  <c r="G111" i="5" s="1"/>
  <c r="AN21" i="75"/>
  <c r="AS21" i="75" s="1"/>
  <c r="AU21" i="75" s="1"/>
  <c r="G22" i="5" s="1"/>
  <c r="AN19" i="75"/>
  <c r="AS19" i="75" s="1"/>
  <c r="AU19" i="75" s="1"/>
  <c r="G20" i="5" s="1"/>
  <c r="DQ163" i="75"/>
  <c r="J164" i="5" s="1"/>
  <c r="DQ147" i="75"/>
  <c r="DQ123" i="75"/>
  <c r="J124" i="5" s="1"/>
  <c r="DQ91" i="75"/>
  <c r="J92" i="5" s="1"/>
  <c r="DQ83" i="75"/>
  <c r="DU83" i="75" s="1"/>
  <c r="L84" i="5" s="1"/>
  <c r="DQ19" i="75"/>
  <c r="J20" i="5" s="1"/>
  <c r="AE177" i="5"/>
  <c r="P95" i="5"/>
  <c r="AE189" i="3"/>
  <c r="T190" i="5" s="1"/>
  <c r="AN29" i="75"/>
  <c r="AS29" i="75" s="1"/>
  <c r="AU29" i="75" s="1"/>
  <c r="G30" i="5" s="1"/>
  <c r="AE159" i="5"/>
  <c r="S46" i="5"/>
  <c r="S61" i="5"/>
  <c r="AE82" i="5"/>
  <c r="AE96" i="5"/>
  <c r="AE160" i="5"/>
  <c r="S76" i="5"/>
  <c r="AE167" i="5"/>
  <c r="AE131" i="5"/>
  <c r="S32" i="5"/>
  <c r="AE104" i="5"/>
  <c r="AE98" i="5"/>
  <c r="S181" i="5"/>
  <c r="S39" i="5"/>
  <c r="AE7" i="3"/>
  <c r="T8" i="5" s="1"/>
  <c r="AE187" i="3"/>
  <c r="T188" i="5" s="1"/>
  <c r="AE180" i="3"/>
  <c r="T181" i="5" s="1"/>
  <c r="P179" i="5"/>
  <c r="AE172" i="3"/>
  <c r="T173" i="5" s="1"/>
  <c r="AE132" i="3"/>
  <c r="T133" i="5" s="1"/>
  <c r="P115" i="5"/>
  <c r="AE54" i="3"/>
  <c r="T55" i="5" s="1"/>
  <c r="AE30" i="3"/>
  <c r="T31" i="5" s="1"/>
  <c r="AE45" i="3"/>
  <c r="T46" i="5" s="1"/>
  <c r="G120" i="5"/>
  <c r="DU101" i="75"/>
  <c r="L102" i="5" s="1"/>
  <c r="J102" i="5"/>
  <c r="J175" i="5"/>
  <c r="AN157" i="75"/>
  <c r="AS157" i="75" s="1"/>
  <c r="AU157" i="75" s="1"/>
  <c r="G158" i="5" s="1"/>
  <c r="DQ3" i="75"/>
  <c r="J4" i="5" s="1"/>
  <c r="DQ107" i="75"/>
  <c r="DU107" i="75" s="1"/>
  <c r="L108" i="5" s="1"/>
  <c r="AN55" i="75"/>
  <c r="AS55" i="75" s="1"/>
  <c r="AU55" i="75" s="1"/>
  <c r="G56" i="5" s="1"/>
  <c r="AS193" i="75"/>
  <c r="AU193" i="75" s="1"/>
  <c r="G194" i="5" s="1"/>
  <c r="AN58" i="75"/>
  <c r="AS58" i="75" s="1"/>
  <c r="AU58" i="75" s="1"/>
  <c r="G59" i="5" s="1"/>
  <c r="DQ187" i="75"/>
  <c r="J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DQ11" i="75"/>
  <c r="DQ59" i="75"/>
  <c r="DQ139" i="75"/>
  <c r="J140" i="5" s="1"/>
  <c r="AN123" i="75"/>
  <c r="AS123" i="75" s="1"/>
  <c r="AU123" i="75" s="1"/>
  <c r="G124" i="5" s="1"/>
  <c r="DQ131" i="75"/>
  <c r="J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DQ67" i="75"/>
  <c r="J68" i="5" s="1"/>
  <c r="AN96" i="75"/>
  <c r="AS96" i="75" s="1"/>
  <c r="AU96" i="75" s="1"/>
  <c r="G97" i="5" s="1"/>
  <c r="AN177" i="75"/>
  <c r="AS177" i="75" s="1"/>
  <c r="AU177" i="75" s="1"/>
  <c r="G178" i="5" s="1"/>
  <c r="AN68" i="75"/>
  <c r="AS68" i="75" s="1"/>
  <c r="AU68" i="75" s="1"/>
  <c r="AN171" i="75"/>
  <c r="AS171" i="75" s="1"/>
  <c r="AU171" i="75" s="1"/>
  <c r="G172" i="5" s="1"/>
  <c r="DQ115" i="75"/>
  <c r="J116" i="5" s="1"/>
  <c r="DQ43" i="75"/>
  <c r="J44" i="5" s="1"/>
  <c r="AN7" i="75"/>
  <c r="AS7" i="75" s="1"/>
  <c r="AU7" i="75" s="1"/>
  <c r="G8" i="5" s="1"/>
  <c r="AN183" i="75"/>
  <c r="AS183" i="75" s="1"/>
  <c r="AU183" i="75" s="1"/>
  <c r="G184" i="5" s="1"/>
  <c r="AN106" i="75"/>
  <c r="AS106" i="75" s="1"/>
  <c r="AU106" i="75" s="1"/>
  <c r="G107" i="5" s="1"/>
  <c r="AN162" i="75"/>
  <c r="AS162" i="75" s="1"/>
  <c r="AU162" i="75" s="1"/>
  <c r="G163" i="5" s="1"/>
  <c r="DQ35" i="75"/>
  <c r="J36" i="5" s="1"/>
  <c r="AN98" i="75"/>
  <c r="AS98" i="75" s="1"/>
  <c r="AU98" i="75" s="1"/>
  <c r="G99" i="5" s="1"/>
  <c r="AN111" i="75"/>
  <c r="AS111" i="75" s="1"/>
  <c r="AU111" i="75" s="1"/>
  <c r="AN67" i="75"/>
  <c r="AS67" i="75" s="1"/>
  <c r="AU67" i="75" s="1"/>
  <c r="G68" i="5" s="1"/>
  <c r="P89" i="5"/>
  <c r="J38" i="5"/>
  <c r="J30" i="5"/>
  <c r="X74" i="75"/>
  <c r="AI74" i="75"/>
  <c r="AC37" i="75"/>
  <c r="AE37" i="75" s="1"/>
  <c r="AC115" i="75"/>
  <c r="AE115" i="75" s="1"/>
  <c r="AH51" i="75"/>
  <c r="AC179" i="75"/>
  <c r="AE179" i="75" s="1"/>
  <c r="X46" i="75"/>
  <c r="AL93" i="75"/>
  <c r="E142" i="75"/>
  <c r="AJ43" i="75"/>
  <c r="AC43" i="75"/>
  <c r="AE43" i="75" s="1"/>
  <c r="Z185" i="5"/>
  <c r="Z179" i="5"/>
  <c r="AK190" i="75"/>
  <c r="AC74" i="75"/>
  <c r="AE74" i="75" s="1"/>
  <c r="AC146" i="75"/>
  <c r="AE146" i="75" s="1"/>
  <c r="AR146" i="75" s="1"/>
  <c r="F147" i="5" s="1"/>
  <c r="AK146" i="75"/>
  <c r="F115" i="84"/>
  <c r="AJ107" i="75"/>
  <c r="AC107" i="75"/>
  <c r="AE107" i="75" s="1"/>
  <c r="X29" i="75"/>
  <c r="X39" i="75"/>
  <c r="D76" i="5"/>
  <c r="X62" i="75"/>
  <c r="AO62" i="75" s="1"/>
  <c r="X105" i="75"/>
  <c r="AO105" i="75" s="1"/>
  <c r="AC113" i="75"/>
  <c r="AE113" i="75" s="1"/>
  <c r="AI130" i="75"/>
  <c r="AC35" i="75"/>
  <c r="AE35" i="75" s="1"/>
  <c r="AK53" i="75"/>
  <c r="AS46" i="75"/>
  <c r="AU46" i="75" s="1"/>
  <c r="G47" i="5" s="1"/>
  <c r="AJ54" i="75"/>
  <c r="AC54" i="75"/>
  <c r="AE54" i="75" s="1"/>
  <c r="AR54" i="75" s="1"/>
  <c r="F55" i="5" s="1"/>
  <c r="AJ123" i="75"/>
  <c r="AC123" i="75"/>
  <c r="AE123" i="75" s="1"/>
  <c r="E69" i="75"/>
  <c r="AH123" i="75"/>
  <c r="AC3" i="75"/>
  <c r="AE3" i="75" s="1"/>
  <c r="AH176" i="75"/>
  <c r="X49" i="75"/>
  <c r="AK31" i="75"/>
  <c r="AS159" i="75"/>
  <c r="AU159" i="75" s="1"/>
  <c r="G160" i="5" s="1"/>
  <c r="AK25" i="75"/>
  <c r="AL25" i="75" s="1"/>
  <c r="AC25" i="75"/>
  <c r="AE25" i="75" s="1"/>
  <c r="X28" i="75"/>
  <c r="AI28" i="75"/>
  <c r="AS139" i="75"/>
  <c r="AU139" i="75" s="1"/>
  <c r="X10" i="75"/>
  <c r="AQ185" i="75"/>
  <c r="E186" i="5" s="1"/>
  <c r="X76" i="75"/>
  <c r="AC160" i="75"/>
  <c r="AE160" i="75" s="1"/>
  <c r="X178" i="75"/>
  <c r="AQ103" i="75"/>
  <c r="E104" i="5" s="1"/>
  <c r="E36" i="75"/>
  <c r="X7" i="75"/>
  <c r="AO7" i="75" s="1"/>
  <c r="AI168" i="75"/>
  <c r="DQ155" i="75"/>
  <c r="J156" i="5" s="1"/>
  <c r="DQ179" i="75"/>
  <c r="J180" i="5" s="1"/>
  <c r="J3" i="75"/>
  <c r="L3" i="75" s="1"/>
  <c r="K7" i="5"/>
  <c r="AN7" i="5" s="1"/>
  <c r="AQ120" i="75"/>
  <c r="E121" i="5" s="1"/>
  <c r="M180" i="4"/>
  <c r="AC181" i="5" s="1"/>
  <c r="R136" i="4"/>
  <c r="AD137" i="5" s="1"/>
  <c r="AN38" i="75"/>
  <c r="AS38" i="75" s="1"/>
  <c r="AU38" i="75" s="1"/>
  <c r="G39" i="5" s="1"/>
  <c r="DQ171" i="75"/>
  <c r="J172" i="5" s="1"/>
  <c r="X131" i="75"/>
  <c r="AO131" i="75" s="1"/>
  <c r="AS103" i="75"/>
  <c r="AU103" i="75" s="1"/>
  <c r="G104" i="5" s="1"/>
  <c r="AS180" i="75"/>
  <c r="AU180" i="75" s="1"/>
  <c r="G181" i="5" s="1"/>
  <c r="E179" i="75"/>
  <c r="DQ75" i="75"/>
  <c r="J76" i="5" s="1"/>
  <c r="X8" i="75"/>
  <c r="G186" i="4"/>
  <c r="R185" i="4"/>
  <c r="AD186" i="5" s="1"/>
  <c r="AI157" i="75"/>
  <c r="AQ173" i="75"/>
  <c r="E174" i="5" s="1"/>
  <c r="M193" i="4"/>
  <c r="AC194" i="5" s="1"/>
  <c r="AC169" i="75"/>
  <c r="AE169" i="75" s="1"/>
  <c r="AQ129" i="75"/>
  <c r="E130" i="5" s="1"/>
  <c r="AJ7" i="75"/>
  <c r="AJ15" i="75"/>
  <c r="AH55" i="75"/>
  <c r="AQ78" i="75"/>
  <c r="E79" i="5" s="1"/>
  <c r="AQ45" i="75"/>
  <c r="E46" i="5" s="1"/>
  <c r="AQ98" i="75"/>
  <c r="E99" i="5" s="1"/>
  <c r="AS101" i="75"/>
  <c r="AU101" i="75" s="1"/>
  <c r="G102" i="5" s="1"/>
  <c r="AC174" i="75"/>
  <c r="AE174" i="75" s="1"/>
  <c r="AK38" i="75"/>
  <c r="E54" i="75"/>
  <c r="AC78" i="75"/>
  <c r="AE78" i="75" s="1"/>
  <c r="DQ51" i="75"/>
  <c r="J52" i="5" s="1"/>
  <c r="AQ102" i="75"/>
  <c r="E103" i="5" s="1"/>
  <c r="AM131" i="75"/>
  <c r="R162" i="4"/>
  <c r="AD163" i="5" s="1"/>
  <c r="G162" i="4"/>
  <c r="H162" i="4" s="1"/>
  <c r="AB163" i="5" s="1"/>
  <c r="R161" i="4"/>
  <c r="AD162" i="5" s="1"/>
  <c r="M160" i="4"/>
  <c r="AC161" i="5" s="1"/>
  <c r="R159" i="4"/>
  <c r="AD160" i="5" s="1"/>
  <c r="G159" i="4"/>
  <c r="H159" i="4" s="1"/>
  <c r="AB160" i="5" s="1"/>
  <c r="M158" i="4"/>
  <c r="AC159" i="5" s="1"/>
  <c r="M157" i="4"/>
  <c r="AC158" i="5" s="1"/>
  <c r="M155" i="4"/>
  <c r="AC156" i="5" s="1"/>
  <c r="G154" i="4"/>
  <c r="H154" i="4" s="1"/>
  <c r="AB155" i="5" s="1"/>
  <c r="M143" i="4"/>
  <c r="AC144" i="5" s="1"/>
  <c r="R142" i="4"/>
  <c r="AD143" i="5" s="1"/>
  <c r="G142" i="4"/>
  <c r="AA143" i="5" s="1"/>
  <c r="G137" i="4"/>
  <c r="AA138" i="5" s="1"/>
  <c r="M135" i="4"/>
  <c r="AC136" i="5" s="1"/>
  <c r="G133" i="4"/>
  <c r="AA134" i="5" s="1"/>
  <c r="R63" i="4"/>
  <c r="AD64" i="5" s="1"/>
  <c r="AE60" i="5"/>
  <c r="G47" i="4"/>
  <c r="AA48" i="5" s="1"/>
  <c r="R22" i="4"/>
  <c r="AD23" i="5" s="1"/>
  <c r="AE193" i="3"/>
  <c r="T194" i="5" s="1"/>
  <c r="P192" i="5"/>
  <c r="V189" i="5"/>
  <c r="S189" i="5"/>
  <c r="P161" i="5"/>
  <c r="H122" i="3"/>
  <c r="O123" i="5" s="1"/>
  <c r="E39" i="3"/>
  <c r="N40" i="5" s="1"/>
  <c r="AE38" i="3"/>
  <c r="T39" i="5" s="1"/>
  <c r="AE31" i="3"/>
  <c r="T32" i="5" s="1"/>
  <c r="H31" i="3"/>
  <c r="O32" i="5" s="1"/>
  <c r="S27" i="5"/>
  <c r="E25" i="3"/>
  <c r="N26" i="5" s="1"/>
  <c r="AE23" i="3"/>
  <c r="T24" i="5" s="1"/>
  <c r="AE15" i="3"/>
  <c r="T16" i="5" s="1"/>
  <c r="H15" i="3"/>
  <c r="O16" i="5" s="1"/>
  <c r="AE8" i="3"/>
  <c r="T9" i="5" s="1"/>
  <c r="H8" i="3"/>
  <c r="O9" i="5" s="1"/>
  <c r="H7" i="3"/>
  <c r="O8" i="5" s="1"/>
  <c r="DT188" i="75"/>
  <c r="AE120" i="5"/>
  <c r="S110" i="5"/>
  <c r="V89" i="5"/>
  <c r="S72" i="5"/>
  <c r="S64" i="5"/>
  <c r="R140" i="4"/>
  <c r="AD141" i="5" s="1"/>
  <c r="AE99" i="5"/>
  <c r="H183" i="3"/>
  <c r="O184" i="5" s="1"/>
  <c r="P183" i="5"/>
  <c r="H160" i="3"/>
  <c r="O161" i="5" s="1"/>
  <c r="P159" i="5"/>
  <c r="E147" i="3"/>
  <c r="N148" i="5" s="1"/>
  <c r="AE113" i="3"/>
  <c r="T114" i="5" s="1"/>
  <c r="H113" i="3"/>
  <c r="O114" i="5" s="1"/>
  <c r="R94" i="4"/>
  <c r="AD95" i="5" s="1"/>
  <c r="G53" i="4"/>
  <c r="AA54" i="5" s="1"/>
  <c r="G27" i="4"/>
  <c r="H27" i="4" s="1"/>
  <c r="AB28" i="5" s="1"/>
  <c r="S132" i="5"/>
  <c r="AE128" i="3"/>
  <c r="T129" i="5" s="1"/>
  <c r="P127" i="5"/>
  <c r="E122" i="3"/>
  <c r="N123" i="5" s="1"/>
  <c r="E114" i="3"/>
  <c r="N115" i="5" s="1"/>
  <c r="DT54" i="75"/>
  <c r="R157" i="4"/>
  <c r="AD158" i="5" s="1"/>
  <c r="H135" i="3"/>
  <c r="O136" i="5" s="1"/>
  <c r="P134" i="5"/>
  <c r="H73" i="3"/>
  <c r="AM33" i="75"/>
  <c r="AM88" i="75"/>
  <c r="AM172" i="75"/>
  <c r="M35" i="4"/>
  <c r="AC36" i="5" s="1"/>
  <c r="V194" i="5"/>
  <c r="AE165" i="3"/>
  <c r="T166" i="5" s="1"/>
  <c r="H165" i="3"/>
  <c r="O166" i="5" s="1"/>
  <c r="V162" i="5"/>
  <c r="E159" i="3"/>
  <c r="AE157" i="3"/>
  <c r="T158" i="5" s="1"/>
  <c r="H157" i="3"/>
  <c r="O158" i="5" s="1"/>
  <c r="V154" i="5"/>
  <c r="S154" i="5"/>
  <c r="H150" i="3"/>
  <c r="O151" i="5" s="1"/>
  <c r="P149" i="5"/>
  <c r="V146" i="5"/>
  <c r="S144" i="5"/>
  <c r="S136" i="5"/>
  <c r="DT131" i="75"/>
  <c r="AM19" i="75"/>
  <c r="AM89" i="75"/>
  <c r="V184" i="5"/>
  <c r="H171" i="3"/>
  <c r="O172" i="5" s="1"/>
  <c r="V170" i="5"/>
  <c r="AE163" i="3"/>
  <c r="T164" i="5" s="1"/>
  <c r="H155" i="3"/>
  <c r="O156" i="5" s="1"/>
  <c r="E150" i="3"/>
  <c r="N151" i="5" s="1"/>
  <c r="H148" i="3"/>
  <c r="O149" i="5" s="1"/>
  <c r="DT10" i="75"/>
  <c r="AS175" i="75"/>
  <c r="AU175" i="75" s="1"/>
  <c r="G176" i="5" s="1"/>
  <c r="AE186" i="3"/>
  <c r="T187" i="5" s="1"/>
  <c r="H186" i="3"/>
  <c r="O187" i="5" s="1"/>
  <c r="P185" i="5"/>
  <c r="S182" i="5"/>
  <c r="AE179" i="3"/>
  <c r="T180" i="5" s="1"/>
  <c r="P170" i="5"/>
  <c r="N155" i="5"/>
  <c r="H192" i="3"/>
  <c r="O193" i="5" s="1"/>
  <c r="V35" i="5"/>
  <c r="E24" i="3"/>
  <c r="N25" i="5" s="1"/>
  <c r="Q19" i="3"/>
  <c r="R19" i="3"/>
  <c r="S19" i="3" s="1"/>
  <c r="R80" i="3"/>
  <c r="S80" i="3" s="1"/>
  <c r="Q80" i="3"/>
  <c r="Q56" i="3"/>
  <c r="R56" i="3"/>
  <c r="S56" i="3" s="1"/>
  <c r="Q41" i="3"/>
  <c r="R41" i="3"/>
  <c r="S41" i="3" s="1"/>
  <c r="S40" i="5"/>
  <c r="H22" i="3"/>
  <c r="O23" i="5" s="1"/>
  <c r="P21" i="5"/>
  <c r="R18" i="3"/>
  <c r="S18" i="3" s="1"/>
  <c r="Q18" i="3"/>
  <c r="S17" i="5"/>
  <c r="AE14" i="3"/>
  <c r="T15" i="5" s="1"/>
  <c r="Q109" i="3"/>
  <c r="R109" i="3"/>
  <c r="S109" i="3" s="1"/>
  <c r="S108" i="5"/>
  <c r="AE105" i="3"/>
  <c r="Q101" i="3"/>
  <c r="R101" i="3"/>
  <c r="S101" i="3" s="1"/>
  <c r="AE98" i="3"/>
  <c r="T99" i="5" s="1"/>
  <c r="H98" i="3"/>
  <c r="O99" i="5" s="1"/>
  <c r="P97" i="5"/>
  <c r="H91" i="3"/>
  <c r="O92" i="5" s="1"/>
  <c r="R87" i="3"/>
  <c r="S87" i="3" s="1"/>
  <c r="Q87" i="3"/>
  <c r="V87" i="5"/>
  <c r="AE83" i="3"/>
  <c r="T84" i="5" s="1"/>
  <c r="Q79" i="3"/>
  <c r="R79" i="3"/>
  <c r="S79" i="3" s="1"/>
  <c r="V79" i="5"/>
  <c r="S79" i="5"/>
  <c r="S78" i="5"/>
  <c r="H75" i="3"/>
  <c r="O76" i="5" s="1"/>
  <c r="V71" i="5"/>
  <c r="AE67" i="3"/>
  <c r="T68" i="5" s="1"/>
  <c r="V56" i="5"/>
  <c r="V55" i="5"/>
  <c r="S54" i="5"/>
  <c r="H51" i="3"/>
  <c r="O52" i="5" s="1"/>
  <c r="P51" i="5"/>
  <c r="V48" i="5"/>
  <c r="V117" i="5"/>
  <c r="H112" i="3"/>
  <c r="O113" i="5" s="1"/>
  <c r="S131" i="5"/>
  <c r="AE127" i="3"/>
  <c r="T128" i="5" s="1"/>
  <c r="H127" i="3"/>
  <c r="O128" i="5" s="1"/>
  <c r="S122" i="5"/>
  <c r="AE119" i="3"/>
  <c r="T120" i="5" s="1"/>
  <c r="R115" i="3"/>
  <c r="S115" i="3" s="1"/>
  <c r="Q115" i="3"/>
  <c r="Q88" i="3"/>
  <c r="T88" i="3" s="1"/>
  <c r="R89" i="5" s="1"/>
  <c r="S145" i="5"/>
  <c r="P141" i="5"/>
  <c r="AE134" i="3"/>
  <c r="T135" i="5" s="1"/>
  <c r="R183" i="3"/>
  <c r="S183" i="3" s="1"/>
  <c r="Q183" i="3"/>
  <c r="Q176" i="3"/>
  <c r="R176" i="3"/>
  <c r="S176" i="3" s="1"/>
  <c r="Q168" i="3"/>
  <c r="R168" i="3"/>
  <c r="S168" i="3" s="1"/>
  <c r="S168" i="5"/>
  <c r="Q160" i="3"/>
  <c r="R160" i="3"/>
  <c r="S160" i="3" s="1"/>
  <c r="S160" i="5"/>
  <c r="S159" i="5"/>
  <c r="AE156" i="3"/>
  <c r="T157" i="5" s="1"/>
  <c r="P155" i="5"/>
  <c r="V153" i="5"/>
  <c r="S153" i="5"/>
  <c r="AE149" i="3"/>
  <c r="T150" i="5" s="1"/>
  <c r="H149" i="3"/>
  <c r="O150" i="5" s="1"/>
  <c r="R145" i="3"/>
  <c r="S145" i="3" s="1"/>
  <c r="Q145" i="3"/>
  <c r="P14" i="5"/>
  <c r="P191" i="5"/>
  <c r="H184" i="3"/>
  <c r="O185" i="5" s="1"/>
  <c r="E128" i="3"/>
  <c r="N129" i="5" s="1"/>
  <c r="H111" i="3"/>
  <c r="O112" i="5" s="1"/>
  <c r="P36" i="5"/>
  <c r="P28" i="5"/>
  <c r="P13" i="5"/>
  <c r="H190" i="3"/>
  <c r="O191" i="5" s="1"/>
  <c r="V20" i="5"/>
  <c r="V118" i="5"/>
  <c r="S119" i="5"/>
  <c r="H109" i="3"/>
  <c r="O110" i="5" s="1"/>
  <c r="P34" i="5"/>
  <c r="H11" i="3"/>
  <c r="O12" i="5" s="1"/>
  <c r="H41" i="3"/>
  <c r="O42" i="5" s="1"/>
  <c r="V178" i="5"/>
  <c r="V126" i="5"/>
  <c r="P194" i="5"/>
  <c r="E88" i="3"/>
  <c r="N89" i="5" s="1"/>
  <c r="H86" i="3"/>
  <c r="O87" i="5" s="1"/>
  <c r="P85" i="5"/>
  <c r="H10" i="3"/>
  <c r="O11" i="5" s="1"/>
  <c r="H180" i="3"/>
  <c r="O181" i="5" s="1"/>
  <c r="H173" i="3"/>
  <c r="O174" i="5" s="1"/>
  <c r="H76" i="3"/>
  <c r="O77" i="5" s="1"/>
  <c r="P52" i="5"/>
  <c r="E48" i="3"/>
  <c r="N49" i="5" s="1"/>
  <c r="H38" i="3"/>
  <c r="O39" i="5" s="1"/>
  <c r="D46" i="5"/>
  <c r="D35" i="5"/>
  <c r="D67" i="5"/>
  <c r="D138" i="5"/>
  <c r="D98" i="5"/>
  <c r="D59" i="5"/>
  <c r="D174" i="5"/>
  <c r="D178" i="5"/>
  <c r="D105" i="5"/>
  <c r="D143" i="5"/>
  <c r="D157" i="5"/>
  <c r="D169" i="5"/>
  <c r="J38" i="75"/>
  <c r="L38" i="75" s="1"/>
  <c r="AJ38" i="75"/>
  <c r="Z157" i="5"/>
  <c r="Z137" i="5"/>
  <c r="AC161" i="75"/>
  <c r="AE161" i="75" s="1"/>
  <c r="AC85" i="75"/>
  <c r="AE85" i="75" s="1"/>
  <c r="X40" i="75"/>
  <c r="AO40" i="75" s="1"/>
  <c r="AS122" i="75"/>
  <c r="AU122" i="75" s="1"/>
  <c r="G123" i="5" s="1"/>
  <c r="AJ174" i="75"/>
  <c r="AL174" i="75" s="1"/>
  <c r="AK158" i="75"/>
  <c r="AC178" i="75"/>
  <c r="AE178" i="75" s="1"/>
  <c r="X48" i="75"/>
  <c r="AK156" i="75"/>
  <c r="AI63" i="75"/>
  <c r="X63" i="75"/>
  <c r="AH20" i="75"/>
  <c r="X20" i="75"/>
  <c r="D82" i="5"/>
  <c r="AC112" i="75"/>
  <c r="AE112" i="75" s="1"/>
  <c r="X53" i="75"/>
  <c r="X69" i="75"/>
  <c r="E185" i="75"/>
  <c r="AH6" i="75"/>
  <c r="X6" i="75"/>
  <c r="X25" i="75"/>
  <c r="AO25" i="75" s="1"/>
  <c r="X173" i="75"/>
  <c r="AC111" i="75"/>
  <c r="AE111" i="75" s="1"/>
  <c r="AH13" i="75"/>
  <c r="X13" i="75"/>
  <c r="AO13" i="75" s="1"/>
  <c r="X146" i="75"/>
  <c r="AO146" i="75" s="1"/>
  <c r="AC62" i="75"/>
  <c r="AE62" i="75" s="1"/>
  <c r="AI69" i="75"/>
  <c r="AI169" i="75"/>
  <c r="AQ171" i="75"/>
  <c r="E172" i="5" s="1"/>
  <c r="X143" i="75"/>
  <c r="E176" i="75"/>
  <c r="X125" i="75"/>
  <c r="AQ23" i="75"/>
  <c r="E24" i="5" s="1"/>
  <c r="AQ161" i="75"/>
  <c r="E162" i="5" s="1"/>
  <c r="AQ109" i="75"/>
  <c r="AQ4" i="75"/>
  <c r="E5" i="5" s="1"/>
  <c r="X42" i="75"/>
  <c r="X21" i="75"/>
  <c r="AE3" i="3"/>
  <c r="T4" i="5" s="1"/>
  <c r="K65" i="5"/>
  <c r="AN65" i="5" s="1"/>
  <c r="N60" i="5"/>
  <c r="K43" i="5"/>
  <c r="AN43" i="5" s="1"/>
  <c r="AQ3" i="75"/>
  <c r="E4" i="5" s="1"/>
  <c r="K99" i="5"/>
  <c r="AN99" i="5" s="1"/>
  <c r="AA33" i="5"/>
  <c r="AJ3" i="75"/>
  <c r="E15" i="75"/>
  <c r="AQ183" i="75"/>
  <c r="E184" i="5" s="1"/>
  <c r="X124" i="75"/>
  <c r="AL92" i="75"/>
  <c r="X66" i="75"/>
  <c r="AI133" i="75"/>
  <c r="X122" i="75"/>
  <c r="AI77" i="75"/>
  <c r="X185" i="75"/>
  <c r="X9" i="75"/>
  <c r="X87" i="75"/>
  <c r="K60" i="5"/>
  <c r="AN60" i="5" s="1"/>
  <c r="K124" i="5"/>
  <c r="AN124" i="5" s="1"/>
  <c r="F81" i="84"/>
  <c r="X134" i="75"/>
  <c r="AC77" i="75"/>
  <c r="AE77" i="75" s="1"/>
  <c r="AR77" i="75" s="1"/>
  <c r="X182" i="75"/>
  <c r="K17" i="5"/>
  <c r="AN17" i="5" s="1"/>
  <c r="AA58" i="5"/>
  <c r="H57" i="4"/>
  <c r="AB58" i="5" s="1"/>
  <c r="X168" i="75"/>
  <c r="AQ82" i="75"/>
  <c r="E83" i="5" s="1"/>
  <c r="AQ116" i="75"/>
  <c r="E117" i="5" s="1"/>
  <c r="X114" i="75"/>
  <c r="AI42" i="75"/>
  <c r="AH3" i="75"/>
  <c r="K101" i="5"/>
  <c r="AN101" i="5" s="1"/>
  <c r="M131" i="4"/>
  <c r="AC132" i="5" s="1"/>
  <c r="M117" i="4"/>
  <c r="M28" i="4"/>
  <c r="AC29" i="5" s="1"/>
  <c r="M6" i="4"/>
  <c r="AC7" i="5" s="1"/>
  <c r="G192" i="4"/>
  <c r="H192" i="4" s="1"/>
  <c r="AB193" i="5" s="1"/>
  <c r="AE189" i="5"/>
  <c r="AE172" i="5"/>
  <c r="M168" i="4"/>
  <c r="AC169" i="5" s="1"/>
  <c r="R158" i="4"/>
  <c r="G86" i="4"/>
  <c r="AA87" i="5" s="1"/>
  <c r="M74" i="4"/>
  <c r="AE59" i="5"/>
  <c r="G49" i="4"/>
  <c r="H49" i="4" s="1"/>
  <c r="AB50" i="5" s="1"/>
  <c r="M29" i="4"/>
  <c r="AC30" i="5" s="1"/>
  <c r="M7" i="4"/>
  <c r="AC8" i="5" s="1"/>
  <c r="P173" i="5"/>
  <c r="H168" i="3"/>
  <c r="O169" i="5" s="1"/>
  <c r="P167" i="5"/>
  <c r="H153" i="3"/>
  <c r="O154" i="5" s="1"/>
  <c r="P138" i="5"/>
  <c r="S128" i="5"/>
  <c r="H125" i="3"/>
  <c r="O126" i="5" s="1"/>
  <c r="P124" i="5"/>
  <c r="H67" i="3"/>
  <c r="O68" i="5" s="1"/>
  <c r="H66" i="3"/>
  <c r="O67" i="5" s="1"/>
  <c r="P66" i="5"/>
  <c r="P60" i="5"/>
  <c r="P46" i="5"/>
  <c r="H25" i="3"/>
  <c r="O26" i="5" s="1"/>
  <c r="R176" i="4"/>
  <c r="M173" i="4"/>
  <c r="AC174" i="5" s="1"/>
  <c r="M169" i="4"/>
  <c r="AC170" i="5" s="1"/>
  <c r="R156" i="4"/>
  <c r="M150" i="4"/>
  <c r="AC151" i="5" s="1"/>
  <c r="M118" i="4"/>
  <c r="AC119" i="5" s="1"/>
  <c r="AE56" i="5"/>
  <c r="M30" i="4"/>
  <c r="AC31" i="5" s="1"/>
  <c r="M8" i="4"/>
  <c r="AC9" i="5" s="1"/>
  <c r="E168" i="3"/>
  <c r="N169" i="5" s="1"/>
  <c r="H166" i="3"/>
  <c r="O167" i="5" s="1"/>
  <c r="P166" i="5"/>
  <c r="H152" i="3"/>
  <c r="O153" i="5" s="1"/>
  <c r="P151" i="5"/>
  <c r="P130" i="5"/>
  <c r="E125" i="3"/>
  <c r="N126" i="5" s="1"/>
  <c r="P109" i="5"/>
  <c r="E104" i="3"/>
  <c r="N105" i="5" s="1"/>
  <c r="E97" i="3"/>
  <c r="N98" i="5" s="1"/>
  <c r="E67" i="3"/>
  <c r="N68" i="5" s="1"/>
  <c r="H65" i="3"/>
  <c r="O66" i="5" s="1"/>
  <c r="P65" i="5"/>
  <c r="S55" i="5"/>
  <c r="DT156" i="75"/>
  <c r="DT78" i="75"/>
  <c r="DT74" i="75"/>
  <c r="AE187" i="5"/>
  <c r="G163" i="4"/>
  <c r="AA164" i="5" s="1"/>
  <c r="G134" i="4"/>
  <c r="AA135" i="5" s="1"/>
  <c r="M129" i="4"/>
  <c r="AC130" i="5" s="1"/>
  <c r="M97" i="4"/>
  <c r="AC98" i="5" s="1"/>
  <c r="M57" i="4"/>
  <c r="AC58" i="5" s="1"/>
  <c r="G25" i="4"/>
  <c r="H25" i="4" s="1"/>
  <c r="AB26" i="5" s="1"/>
  <c r="G21" i="4"/>
  <c r="AA22" i="5" s="1"/>
  <c r="M9" i="4"/>
  <c r="AC10" i="5" s="1"/>
  <c r="P189" i="5"/>
  <c r="E153" i="3"/>
  <c r="N154" i="5" s="1"/>
  <c r="S139" i="5"/>
  <c r="E138" i="3"/>
  <c r="N139" i="5" s="1"/>
  <c r="P78" i="5"/>
  <c r="P71" i="5"/>
  <c r="E52" i="3"/>
  <c r="N53" i="5" s="1"/>
  <c r="DT163" i="75"/>
  <c r="F54" i="84" s="1"/>
  <c r="G190" i="4"/>
  <c r="AA191" i="5" s="1"/>
  <c r="R177" i="4"/>
  <c r="G175" i="4"/>
  <c r="H175" i="4" s="1"/>
  <c r="AB176" i="5" s="1"/>
  <c r="AE146" i="5"/>
  <c r="M115" i="4"/>
  <c r="AC116" i="5" s="1"/>
  <c r="AE76" i="5"/>
  <c r="AE40" i="5"/>
  <c r="G26" i="4"/>
  <c r="H26" i="4" s="1"/>
  <c r="AB27" i="5" s="1"/>
  <c r="G4" i="4"/>
  <c r="AA5" i="5" s="1"/>
  <c r="H128" i="3"/>
  <c r="O129" i="5" s="1"/>
  <c r="H100" i="3"/>
  <c r="O101" i="5" s="1"/>
  <c r="E79" i="3"/>
  <c r="N80" i="5" s="1"/>
  <c r="DT177" i="75"/>
  <c r="M93" i="4"/>
  <c r="AC94" i="5" s="1"/>
  <c r="M32" i="4"/>
  <c r="AC33" i="5" s="1"/>
  <c r="AE188" i="5"/>
  <c r="R178" i="4"/>
  <c r="AD179" i="5" s="1"/>
  <c r="AE163" i="5"/>
  <c r="R160" i="4"/>
  <c r="AD161" i="5" s="1"/>
  <c r="M159" i="4"/>
  <c r="AC160" i="5" s="1"/>
  <c r="M116" i="4"/>
  <c r="AC117" i="5" s="1"/>
  <c r="P187" i="5"/>
  <c r="H182" i="3"/>
  <c r="O183" i="5" s="1"/>
  <c r="H181" i="3"/>
  <c r="O182" i="5" s="1"/>
  <c r="P181" i="5"/>
  <c r="E177" i="3"/>
  <c r="N178" i="5" s="1"/>
  <c r="P162" i="5"/>
  <c r="P147" i="5"/>
  <c r="P91" i="5"/>
  <c r="H83" i="3"/>
  <c r="O84" i="5" s="1"/>
  <c r="H49" i="3"/>
  <c r="O50" i="5" s="1"/>
  <c r="P48" i="5"/>
  <c r="P27" i="5"/>
  <c r="DT187" i="75"/>
  <c r="F183" i="84" s="1"/>
  <c r="DT181" i="75"/>
  <c r="DT179" i="75"/>
  <c r="F171" i="84" s="1"/>
  <c r="DT36" i="75"/>
  <c r="D141" i="5"/>
  <c r="D126" i="5"/>
  <c r="D172" i="5"/>
  <c r="D177" i="5"/>
  <c r="D43" i="5"/>
  <c r="D190" i="5"/>
  <c r="X133" i="75"/>
  <c r="AH133" i="75"/>
  <c r="AJ30" i="75"/>
  <c r="AC30" i="75"/>
  <c r="AE30" i="75" s="1"/>
  <c r="AH155" i="75"/>
  <c r="AC14" i="75"/>
  <c r="AE14" i="75" s="1"/>
  <c r="AK14" i="75"/>
  <c r="X22" i="75"/>
  <c r="AI22" i="75"/>
  <c r="AC93" i="75"/>
  <c r="AE93" i="75" s="1"/>
  <c r="AJ145" i="75"/>
  <c r="AL145" i="75" s="1"/>
  <c r="AC28" i="75"/>
  <c r="AE28" i="75" s="1"/>
  <c r="AK64" i="75"/>
  <c r="AC64" i="75"/>
  <c r="AE64" i="75" s="1"/>
  <c r="AI122" i="75"/>
  <c r="X15" i="75"/>
  <c r="X65" i="75"/>
  <c r="V4" i="5"/>
  <c r="AC40" i="75"/>
  <c r="AE40" i="75" s="1"/>
  <c r="X55" i="75"/>
  <c r="M171" i="4"/>
  <c r="AC172" i="5" s="1"/>
  <c r="M147" i="4"/>
  <c r="AC148" i="5" s="1"/>
  <c r="M130" i="4"/>
  <c r="G191" i="4"/>
  <c r="AA192" i="5" s="1"/>
  <c r="M152" i="4"/>
  <c r="AC153" i="5" s="1"/>
  <c r="M148" i="4"/>
  <c r="AC149" i="5" s="1"/>
  <c r="M172" i="4"/>
  <c r="AC173" i="5" s="1"/>
  <c r="G165" i="4"/>
  <c r="H165" i="4" s="1"/>
  <c r="AB166" i="5" s="1"/>
  <c r="R164" i="4"/>
  <c r="AD165" i="5" s="1"/>
  <c r="M149" i="4"/>
  <c r="AC150" i="5" s="1"/>
  <c r="AE149" i="5"/>
  <c r="G187" i="4"/>
  <c r="H187" i="4" s="1"/>
  <c r="AB188" i="5" s="1"/>
  <c r="G188" i="4"/>
  <c r="AA189" i="5" s="1"/>
  <c r="AE169" i="5"/>
  <c r="AE168" i="5"/>
  <c r="G189" i="4"/>
  <c r="AA190" i="5" s="1"/>
  <c r="AE173" i="5"/>
  <c r="M170" i="4"/>
  <c r="AC171" i="5" s="1"/>
  <c r="M151" i="4"/>
  <c r="AC152" i="5" s="1"/>
  <c r="M132" i="4"/>
  <c r="AC133" i="5" s="1"/>
  <c r="G111" i="4"/>
  <c r="AA112" i="5" s="1"/>
  <c r="G88" i="4"/>
  <c r="AA89" i="5" s="1"/>
  <c r="M76" i="4"/>
  <c r="AC77" i="5" s="1"/>
  <c r="G70" i="4"/>
  <c r="AA71" i="5" s="1"/>
  <c r="M56" i="4"/>
  <c r="AC57" i="5" s="1"/>
  <c r="G51" i="4"/>
  <c r="AA52" i="5" s="1"/>
  <c r="M31" i="4"/>
  <c r="AC32" i="5" s="1"/>
  <c r="G146" i="4"/>
  <c r="H146" i="4" s="1"/>
  <c r="AB147" i="5" s="1"/>
  <c r="G145" i="4"/>
  <c r="AA146" i="5" s="1"/>
  <c r="G144" i="4"/>
  <c r="H144" i="4" s="1"/>
  <c r="AB145" i="5" s="1"/>
  <c r="G128" i="4"/>
  <c r="H128" i="4" s="1"/>
  <c r="AB129" i="5" s="1"/>
  <c r="G127" i="4"/>
  <c r="AA128" i="5" s="1"/>
  <c r="G126" i="4"/>
  <c r="AA127" i="5" s="1"/>
  <c r="G125" i="4"/>
  <c r="AA126" i="5" s="1"/>
  <c r="G113" i="4"/>
  <c r="H113" i="4" s="1"/>
  <c r="AB114" i="5" s="1"/>
  <c r="M94" i="4"/>
  <c r="AC95" i="5" s="1"/>
  <c r="M90" i="4"/>
  <c r="AC91" i="5" s="1"/>
  <c r="G89" i="4"/>
  <c r="AA90" i="5" s="1"/>
  <c r="M72" i="4"/>
  <c r="AC73" i="5" s="1"/>
  <c r="G71" i="4"/>
  <c r="H71" i="4" s="1"/>
  <c r="AB72" i="5" s="1"/>
  <c r="G52" i="4"/>
  <c r="H52" i="4" s="1"/>
  <c r="AB53" i="5" s="1"/>
  <c r="M95" i="4"/>
  <c r="AC96" i="5" s="1"/>
  <c r="M33" i="4"/>
  <c r="AC34" i="5" s="1"/>
  <c r="M96" i="4"/>
  <c r="AC97" i="5" s="1"/>
  <c r="AE95" i="5"/>
  <c r="M91" i="4"/>
  <c r="AC92" i="5" s="1"/>
  <c r="M73" i="4"/>
  <c r="AC74" i="5" s="1"/>
  <c r="G67" i="4"/>
  <c r="AA68" i="5" s="1"/>
  <c r="G46" i="4"/>
  <c r="AA47" i="5" s="1"/>
  <c r="G45" i="4"/>
  <c r="H45" i="4" s="1"/>
  <c r="AB46" i="5" s="1"/>
  <c r="M34" i="4"/>
  <c r="AC35" i="5" s="1"/>
  <c r="M92" i="4"/>
  <c r="AC93" i="5" s="1"/>
  <c r="M75" i="4"/>
  <c r="AC76" i="5" s="1"/>
  <c r="AE74" i="5"/>
  <c r="G69" i="4"/>
  <c r="H69" i="4" s="1"/>
  <c r="AB70" i="5" s="1"/>
  <c r="M55" i="4"/>
  <c r="AC56" i="5" s="1"/>
  <c r="G54" i="4"/>
  <c r="AA55" i="5" s="1"/>
  <c r="G48" i="4"/>
  <c r="H48" i="4" s="1"/>
  <c r="AB49" i="5" s="1"/>
  <c r="M36" i="4"/>
  <c r="H193" i="3"/>
  <c r="O194" i="5" s="1"/>
  <c r="H188" i="3"/>
  <c r="O189" i="5" s="1"/>
  <c r="P188" i="5"/>
  <c r="P177" i="5"/>
  <c r="H172" i="3"/>
  <c r="O173" i="5" s="1"/>
  <c r="H161" i="3"/>
  <c r="O162" i="5" s="1"/>
  <c r="H156" i="3"/>
  <c r="O157" i="5" s="1"/>
  <c r="H136" i="3"/>
  <c r="O137" i="5" s="1"/>
  <c r="H123" i="3"/>
  <c r="O124" i="5" s="1"/>
  <c r="P123" i="5"/>
  <c r="P116" i="5"/>
  <c r="P103" i="5"/>
  <c r="H93" i="3"/>
  <c r="O94" i="5" s="1"/>
  <c r="H87" i="3"/>
  <c r="O88" i="5" s="1"/>
  <c r="E82" i="3"/>
  <c r="N83" i="5" s="1"/>
  <c r="H60" i="3"/>
  <c r="O61" i="5" s="1"/>
  <c r="P59" i="5"/>
  <c r="P53" i="5"/>
  <c r="H47" i="3"/>
  <c r="O48" i="5" s="1"/>
  <c r="S25" i="5"/>
  <c r="DT145" i="75"/>
  <c r="H102" i="3"/>
  <c r="O103" i="5" s="1"/>
  <c r="H97" i="3"/>
  <c r="O98" i="5" s="1"/>
  <c r="S68" i="5"/>
  <c r="H58" i="3"/>
  <c r="O59" i="5" s="1"/>
  <c r="E15" i="3"/>
  <c r="N16" i="5" s="1"/>
  <c r="H14" i="3"/>
  <c r="O15" i="5" s="1"/>
  <c r="DT60" i="75"/>
  <c r="AE7" i="5"/>
  <c r="H176" i="3"/>
  <c r="O177" i="5" s="1"/>
  <c r="P176" i="5"/>
  <c r="P148" i="5"/>
  <c r="H143" i="3"/>
  <c r="O144" i="5" s="1"/>
  <c r="H142" i="3"/>
  <c r="O143" i="5" s="1"/>
  <c r="P142" i="5"/>
  <c r="P135" i="5"/>
  <c r="H130" i="3"/>
  <c r="O131" i="5" s="1"/>
  <c r="AL42" i="5"/>
  <c r="AM42" i="5" s="1"/>
  <c r="AL34" i="5"/>
  <c r="AM34" i="5" s="1"/>
  <c r="DQ191" i="75"/>
  <c r="J192" i="5" s="1"/>
  <c r="DQ183" i="75"/>
  <c r="J184" i="5" s="1"/>
  <c r="DQ175" i="75"/>
  <c r="J176" i="5" s="1"/>
  <c r="DQ135" i="75"/>
  <c r="J136" i="5" s="1"/>
  <c r="DQ127" i="75"/>
  <c r="J128" i="5" s="1"/>
  <c r="DQ119" i="75"/>
  <c r="J120" i="5" s="1"/>
  <c r="DQ103" i="75"/>
  <c r="J104" i="5" s="1"/>
  <c r="DQ39" i="75"/>
  <c r="J40" i="5" s="1"/>
  <c r="DQ31" i="75"/>
  <c r="J32" i="5" s="1"/>
  <c r="DQ15" i="75"/>
  <c r="J16" i="5" s="1"/>
  <c r="H164" i="3"/>
  <c r="O165" i="5" s="1"/>
  <c r="H108" i="3"/>
  <c r="O109" i="5" s="1"/>
  <c r="H96" i="3"/>
  <c r="O97" i="5" s="1"/>
  <c r="P96" i="5"/>
  <c r="H90" i="3"/>
  <c r="O91" i="5" s="1"/>
  <c r="H84" i="3"/>
  <c r="O85" i="5" s="1"/>
  <c r="P84" i="5"/>
  <c r="P70" i="5"/>
  <c r="P57" i="5"/>
  <c r="P45" i="5"/>
  <c r="P39" i="5"/>
  <c r="P19" i="5"/>
  <c r="DT172" i="75"/>
  <c r="F169" i="84" s="1"/>
  <c r="DT150" i="75"/>
  <c r="P153" i="5"/>
  <c r="H147" i="3"/>
  <c r="O148" i="5" s="1"/>
  <c r="E143" i="3"/>
  <c r="H121" i="3"/>
  <c r="O122" i="5" s="1"/>
  <c r="P120" i="5"/>
  <c r="H70" i="3"/>
  <c r="O71" i="5" s="1"/>
  <c r="P63" i="5"/>
  <c r="P33" i="5"/>
  <c r="E28" i="3"/>
  <c r="P25" i="5"/>
  <c r="P6" i="5"/>
  <c r="S192" i="5"/>
  <c r="P184" i="5"/>
  <c r="P180" i="5"/>
  <c r="E175" i="3"/>
  <c r="N176" i="5" s="1"/>
  <c r="P174" i="5"/>
  <c r="H158" i="3"/>
  <c r="O159" i="5" s="1"/>
  <c r="S155" i="5"/>
  <c r="P152" i="5"/>
  <c r="H126" i="3"/>
  <c r="O127" i="5" s="1"/>
  <c r="P119" i="5"/>
  <c r="P112" i="5"/>
  <c r="H107" i="3"/>
  <c r="O108" i="5" s="1"/>
  <c r="P74" i="5"/>
  <c r="P56" i="5"/>
  <c r="H44" i="3"/>
  <c r="O45" i="5" s="1"/>
  <c r="P38" i="5"/>
  <c r="P32" i="5"/>
  <c r="P24" i="5"/>
  <c r="P17" i="5"/>
  <c r="G101" i="4"/>
  <c r="AA102" i="5" s="1"/>
  <c r="G100" i="4"/>
  <c r="H100" i="4" s="1"/>
  <c r="AB101" i="5" s="1"/>
  <c r="G99" i="4"/>
  <c r="AA100" i="5" s="1"/>
  <c r="G77" i="4"/>
  <c r="AA78" i="5" s="1"/>
  <c r="G58" i="4"/>
  <c r="AA59" i="5" s="1"/>
  <c r="G38" i="4"/>
  <c r="H38" i="4" s="1"/>
  <c r="AB39" i="5" s="1"/>
  <c r="G11" i="4"/>
  <c r="H11" i="4" s="1"/>
  <c r="AB12" i="5" s="1"/>
  <c r="G10" i="4"/>
  <c r="AA11" i="5" s="1"/>
  <c r="H132" i="3"/>
  <c r="O133" i="5" s="1"/>
  <c r="E121" i="3"/>
  <c r="N122" i="5" s="1"/>
  <c r="E113" i="3"/>
  <c r="N114" i="5" s="1"/>
  <c r="E108" i="3"/>
  <c r="N109" i="5" s="1"/>
  <c r="H105" i="3"/>
  <c r="O106" i="5" s="1"/>
  <c r="E100" i="3"/>
  <c r="N101" i="5" s="1"/>
  <c r="E96" i="3"/>
  <c r="N97" i="5" s="1"/>
  <c r="H81" i="3"/>
  <c r="O82" i="5" s="1"/>
  <c r="P81" i="5"/>
  <c r="E76" i="3"/>
  <c r="N77" i="5" s="1"/>
  <c r="H62" i="3"/>
  <c r="O63" i="5" s="1"/>
  <c r="H61" i="3"/>
  <c r="O62" i="5" s="1"/>
  <c r="H55" i="3"/>
  <c r="O56" i="5" s="1"/>
  <c r="P55" i="5"/>
  <c r="P49" i="5"/>
  <c r="H42" i="3"/>
  <c r="O43" i="5" s="1"/>
  <c r="P31" i="5"/>
  <c r="H23" i="3"/>
  <c r="O24" i="5" s="1"/>
  <c r="AO24" i="5"/>
  <c r="AO8" i="5"/>
  <c r="AO46" i="5"/>
  <c r="AO40" i="5"/>
  <c r="G136" i="84"/>
  <c r="AO127" i="5"/>
  <c r="G6" i="84"/>
  <c r="G153" i="84"/>
  <c r="AO12" i="5"/>
  <c r="AO28" i="5"/>
  <c r="J49" i="5"/>
  <c r="DU48" i="75"/>
  <c r="L49" i="5" s="1"/>
  <c r="J17" i="5"/>
  <c r="DQ151" i="75"/>
  <c r="J152" i="5" s="1"/>
  <c r="DQ87" i="75"/>
  <c r="J88" i="5" s="1"/>
  <c r="AL49" i="5"/>
  <c r="AM49" i="5" s="1"/>
  <c r="DQ143" i="75"/>
  <c r="J144" i="5" s="1"/>
  <c r="J182" i="5"/>
  <c r="DQ111" i="75"/>
  <c r="J112" i="5" s="1"/>
  <c r="DU129" i="75"/>
  <c r="L130" i="5" s="1"/>
  <c r="DQ55" i="75"/>
  <c r="J56" i="5" s="1"/>
  <c r="DQ167" i="75"/>
  <c r="J168" i="5" s="1"/>
  <c r="DQ79" i="75"/>
  <c r="J80" i="5" s="1"/>
  <c r="DQ71" i="75"/>
  <c r="J72" i="5" s="1"/>
  <c r="J160" i="5"/>
  <c r="DU159" i="75"/>
  <c r="L160" i="5" s="1"/>
  <c r="J158" i="5"/>
  <c r="J69" i="5"/>
  <c r="DU46" i="75"/>
  <c r="L47" i="5" s="1"/>
  <c r="J47" i="5"/>
  <c r="DU28" i="75"/>
  <c r="L29" i="5" s="1"/>
  <c r="J167" i="5"/>
  <c r="DU166" i="75"/>
  <c r="L167" i="5" s="1"/>
  <c r="J106" i="5"/>
  <c r="DU45" i="75"/>
  <c r="L46" i="5" s="1"/>
  <c r="J46" i="5"/>
  <c r="J193" i="5"/>
  <c r="DU42" i="75"/>
  <c r="L43" i="5" s="1"/>
  <c r="DU23" i="75"/>
  <c r="L24" i="5" s="1"/>
  <c r="DU6" i="75"/>
  <c r="L7" i="5" s="1"/>
  <c r="DU52" i="75"/>
  <c r="L53" i="5" s="1"/>
  <c r="J53" i="5"/>
  <c r="J25" i="5"/>
  <c r="J185" i="5"/>
  <c r="J190" i="5"/>
  <c r="J94" i="5"/>
  <c r="J31" i="5"/>
  <c r="J103" i="5"/>
  <c r="J134" i="5"/>
  <c r="DU169" i="75"/>
  <c r="L170" i="5" s="1"/>
  <c r="DU14" i="75"/>
  <c r="L15" i="5" s="1"/>
  <c r="J15" i="5"/>
  <c r="J73" i="5"/>
  <c r="M3" i="4"/>
  <c r="AC4" i="5" s="1"/>
  <c r="U89" i="5"/>
  <c r="H59" i="4"/>
  <c r="AB60" i="5" s="1"/>
  <c r="H174" i="4"/>
  <c r="AB175" i="5" s="1"/>
  <c r="G172" i="4"/>
  <c r="AA173" i="5" s="1"/>
  <c r="AA9" i="5"/>
  <c r="H102" i="4"/>
  <c r="AB103" i="5" s="1"/>
  <c r="G3" i="4"/>
  <c r="AA4" i="5" s="1"/>
  <c r="H148" i="4"/>
  <c r="AB149" i="5" s="1"/>
  <c r="U186" i="5"/>
  <c r="Q106" i="3"/>
  <c r="T106" i="3" s="1"/>
  <c r="R107" i="5" s="1"/>
  <c r="R136" i="3"/>
  <c r="S136" i="3" s="1"/>
  <c r="T136" i="3" s="1"/>
  <c r="R137" i="5" s="1"/>
  <c r="R116" i="3"/>
  <c r="S116" i="3" s="1"/>
  <c r="T116" i="3" s="1"/>
  <c r="R117" i="5" s="1"/>
  <c r="Q16" i="3"/>
  <c r="T16" i="3" s="1"/>
  <c r="R17" i="5" s="1"/>
  <c r="R12" i="3"/>
  <c r="S12" i="3" s="1"/>
  <c r="T12" i="3" s="1"/>
  <c r="R13" i="5" s="1"/>
  <c r="R7" i="3"/>
  <c r="S7" i="3" s="1"/>
  <c r="T7" i="3" s="1"/>
  <c r="R8" i="5" s="1"/>
  <c r="R63" i="3"/>
  <c r="S63" i="3" s="1"/>
  <c r="T63" i="3" s="1"/>
  <c r="R64" i="5" s="1"/>
  <c r="Q124" i="3"/>
  <c r="T124" i="3" s="1"/>
  <c r="R125" i="5" s="1"/>
  <c r="R70" i="3"/>
  <c r="S70" i="3" s="1"/>
  <c r="T70" i="3" s="1"/>
  <c r="R71" i="5" s="1"/>
  <c r="R146" i="3"/>
  <c r="S146" i="3" s="1"/>
  <c r="T146" i="3" s="1"/>
  <c r="R147" i="5" s="1"/>
  <c r="R17" i="3"/>
  <c r="S17" i="3" s="1"/>
  <c r="T17" i="3" s="1"/>
  <c r="R18" i="5" s="1"/>
  <c r="Q167" i="3"/>
  <c r="T167" i="3" s="1"/>
  <c r="R168" i="5" s="1"/>
  <c r="Q164" i="3"/>
  <c r="T164" i="3" s="1"/>
  <c r="R165" i="5" s="1"/>
  <c r="Q3" i="3"/>
  <c r="T3" i="3" s="1"/>
  <c r="R4" i="5" s="1"/>
  <c r="Q158" i="3"/>
  <c r="T158" i="3" s="1"/>
  <c r="R159" i="5" s="1"/>
  <c r="R30" i="3"/>
  <c r="S30" i="3" s="1"/>
  <c r="T30" i="3" s="1"/>
  <c r="R31" i="5" s="1"/>
  <c r="R189" i="3"/>
  <c r="S189" i="3" s="1"/>
  <c r="T189" i="3" s="1"/>
  <c r="R190" i="5" s="1"/>
  <c r="Q173" i="3"/>
  <c r="T173" i="3" s="1"/>
  <c r="Q36" i="3"/>
  <c r="T36" i="3" s="1"/>
  <c r="R37" i="5" s="1"/>
  <c r="R54" i="3"/>
  <c r="S54" i="3" s="1"/>
  <c r="T54" i="3" s="1"/>
  <c r="R55" i="5" s="1"/>
  <c r="Q89" i="3"/>
  <c r="T89" i="3" s="1"/>
  <c r="R90" i="5" s="1"/>
  <c r="R135" i="3"/>
  <c r="S135" i="3" s="1"/>
  <c r="T135" i="3" s="1"/>
  <c r="R136" i="5" s="1"/>
  <c r="Q138" i="3"/>
  <c r="T138" i="3" s="1"/>
  <c r="R139" i="5" s="1"/>
  <c r="R29" i="3"/>
  <c r="S29" i="3" s="1"/>
  <c r="T29" i="3" s="1"/>
  <c r="R30" i="5" s="1"/>
  <c r="R55" i="3"/>
  <c r="S55" i="3" s="1"/>
  <c r="T55" i="3" s="1"/>
  <c r="R184" i="3"/>
  <c r="S184" i="3" s="1"/>
  <c r="T184" i="3" s="1"/>
  <c r="R185" i="5" s="1"/>
  <c r="Q100" i="3"/>
  <c r="T100" i="3" s="1"/>
  <c r="R101" i="5" s="1"/>
  <c r="R140" i="3"/>
  <c r="S140" i="3" s="1"/>
  <c r="T140" i="3" s="1"/>
  <c r="R169" i="3"/>
  <c r="S169" i="3" s="1"/>
  <c r="T169" i="3" s="1"/>
  <c r="Q77" i="3"/>
  <c r="T77" i="3" s="1"/>
  <c r="R49" i="3"/>
  <c r="S49" i="3" s="1"/>
  <c r="T49" i="3" s="1"/>
  <c r="R50" i="5" s="1"/>
  <c r="R83" i="3"/>
  <c r="S83" i="3" s="1"/>
  <c r="T83" i="3" s="1"/>
  <c r="R84" i="5" s="1"/>
  <c r="Q172" i="3"/>
  <c r="T172" i="3" s="1"/>
  <c r="R173" i="5" s="1"/>
  <c r="R60" i="3"/>
  <c r="S60" i="3" s="1"/>
  <c r="T60" i="3" s="1"/>
  <c r="R61" i="5" s="1"/>
  <c r="Q155" i="3"/>
  <c r="T155" i="3" s="1"/>
  <c r="R156" i="5" s="1"/>
  <c r="Q181" i="3"/>
  <c r="T181" i="3" s="1"/>
  <c r="R182" i="5" s="1"/>
  <c r="Q123" i="3"/>
  <c r="T123" i="3" s="1"/>
  <c r="R95" i="3"/>
  <c r="S95" i="3" s="1"/>
  <c r="T95" i="3" s="1"/>
  <c r="R96" i="5" s="1"/>
  <c r="AL61" i="5"/>
  <c r="AM61" i="5" s="1"/>
  <c r="AL53" i="5"/>
  <c r="AM53" i="5" s="1"/>
  <c r="T59" i="3"/>
  <c r="R60" i="5" s="1"/>
  <c r="R23" i="3"/>
  <c r="S23" i="3" s="1"/>
  <c r="T23" i="3" s="1"/>
  <c r="R24" i="5" s="1"/>
  <c r="R28" i="3"/>
  <c r="S28" i="3" s="1"/>
  <c r="T28" i="3" s="1"/>
  <c r="R29" i="5" s="1"/>
  <c r="Q131" i="3"/>
  <c r="T131" i="3" s="1"/>
  <c r="R132" i="5" s="1"/>
  <c r="R84" i="3"/>
  <c r="S84" i="3" s="1"/>
  <c r="T84" i="3" s="1"/>
  <c r="R85" i="5" s="1"/>
  <c r="R94" i="3"/>
  <c r="S94" i="3" s="1"/>
  <c r="T94" i="3" s="1"/>
  <c r="R114" i="3"/>
  <c r="S114" i="3" s="1"/>
  <c r="T114" i="3" s="1"/>
  <c r="R115" i="5" s="1"/>
  <c r="U136" i="5"/>
  <c r="U29" i="5"/>
  <c r="U148" i="5"/>
  <c r="U52" i="5"/>
  <c r="U176" i="5"/>
  <c r="U92" i="5"/>
  <c r="R166" i="3"/>
  <c r="S166" i="3" s="1"/>
  <c r="T166" i="3" s="1"/>
  <c r="R167" i="5" s="1"/>
  <c r="R8" i="3"/>
  <c r="S8" i="3" s="1"/>
  <c r="T8" i="3" s="1"/>
  <c r="R9" i="5" s="1"/>
  <c r="R53" i="3"/>
  <c r="S53" i="3" s="1"/>
  <c r="T53" i="3" s="1"/>
  <c r="R54" i="5" s="1"/>
  <c r="R162" i="3"/>
  <c r="S162" i="3" s="1"/>
  <c r="T162" i="3" s="1"/>
  <c r="R163" i="5" s="1"/>
  <c r="Q187" i="3"/>
  <c r="T187" i="3" s="1"/>
  <c r="R188" i="5" s="1"/>
  <c r="R31" i="3"/>
  <c r="S31" i="3" s="1"/>
  <c r="T31" i="3" s="1"/>
  <c r="R154" i="3"/>
  <c r="S154" i="3" s="1"/>
  <c r="T154" i="3" s="1"/>
  <c r="R155" i="5" s="1"/>
  <c r="R112" i="3"/>
  <c r="S112" i="3" s="1"/>
  <c r="T112" i="3" s="1"/>
  <c r="R113" i="5" s="1"/>
  <c r="Q44" i="3"/>
  <c r="T44" i="3" s="1"/>
  <c r="R45" i="5" s="1"/>
  <c r="R21" i="3"/>
  <c r="S21" i="3" s="1"/>
  <c r="T21" i="3" s="1"/>
  <c r="R22" i="5" s="1"/>
  <c r="R71" i="3"/>
  <c r="S71" i="3" s="1"/>
  <c r="T71" i="3" s="1"/>
  <c r="R72" i="5" s="1"/>
  <c r="Q72" i="3"/>
  <c r="T72" i="3" s="1"/>
  <c r="R73" i="5" s="1"/>
  <c r="Q35" i="3"/>
  <c r="T35" i="3" s="1"/>
  <c r="R36" i="5" s="1"/>
  <c r="R98" i="3"/>
  <c r="S98" i="3" s="1"/>
  <c r="T98" i="3" s="1"/>
  <c r="R99" i="5" s="1"/>
  <c r="Q108" i="3"/>
  <c r="T108" i="3" s="1"/>
  <c r="R65" i="3"/>
  <c r="S65" i="3" s="1"/>
  <c r="T65" i="3" s="1"/>
  <c r="R66" i="5" s="1"/>
  <c r="R143" i="3"/>
  <c r="S143" i="3" s="1"/>
  <c r="T143" i="3" s="1"/>
  <c r="R144" i="5" s="1"/>
  <c r="R93" i="3"/>
  <c r="S93" i="3" s="1"/>
  <c r="T93" i="3" s="1"/>
  <c r="R94" i="5" s="1"/>
  <c r="T5" i="3"/>
  <c r="R6" i="5" s="1"/>
  <c r="R62" i="3"/>
  <c r="S62" i="3" s="1"/>
  <c r="T62" i="3" s="1"/>
  <c r="R63" i="5" s="1"/>
  <c r="R148" i="3"/>
  <c r="S148" i="3" s="1"/>
  <c r="T148" i="3" s="1"/>
  <c r="R149" i="5" s="1"/>
  <c r="R82" i="3"/>
  <c r="S82" i="3" s="1"/>
  <c r="T82" i="3" s="1"/>
  <c r="R83" i="5" s="1"/>
  <c r="Q192" i="3"/>
  <c r="T192" i="3" s="1"/>
  <c r="R193" i="5" s="1"/>
  <c r="R118" i="3"/>
  <c r="S118" i="3" s="1"/>
  <c r="T118" i="3" s="1"/>
  <c r="R119" i="5" s="1"/>
  <c r="R175" i="3"/>
  <c r="S175" i="3" s="1"/>
  <c r="T175" i="3" s="1"/>
  <c r="R176" i="5" s="1"/>
  <c r="U183" i="5"/>
  <c r="R48" i="3"/>
  <c r="S48" i="3" s="1"/>
  <c r="T48" i="3" s="1"/>
  <c r="R49" i="5" s="1"/>
  <c r="R150" i="3"/>
  <c r="S150" i="3" s="1"/>
  <c r="T150" i="3" s="1"/>
  <c r="R151" i="5" s="1"/>
  <c r="R170" i="3"/>
  <c r="S170" i="3" s="1"/>
  <c r="T170" i="3" s="1"/>
  <c r="R171" i="5" s="1"/>
  <c r="R132" i="3"/>
  <c r="S132" i="3" s="1"/>
  <c r="T132" i="3" s="1"/>
  <c r="R133" i="5" s="1"/>
  <c r="R111" i="3"/>
  <c r="S111" i="3" s="1"/>
  <c r="T111" i="3" s="1"/>
  <c r="R112" i="5" s="1"/>
  <c r="Q122" i="3"/>
  <c r="T122" i="3" s="1"/>
  <c r="R123" i="5" s="1"/>
  <c r="U152" i="5"/>
  <c r="Q26" i="3"/>
  <c r="T26" i="3" s="1"/>
  <c r="R27" i="5" s="1"/>
  <c r="Q141" i="3"/>
  <c r="T141" i="3" s="1"/>
  <c r="R142" i="5" s="1"/>
  <c r="R153" i="3"/>
  <c r="S153" i="3" s="1"/>
  <c r="T153" i="3" s="1"/>
  <c r="R154" i="5" s="1"/>
  <c r="Q43" i="3"/>
  <c r="T43" i="3" s="1"/>
  <c r="R44" i="5" s="1"/>
  <c r="T182" i="3"/>
  <c r="R183" i="5" s="1"/>
  <c r="R174" i="3"/>
  <c r="S174" i="3" s="1"/>
  <c r="T174" i="3" s="1"/>
  <c r="R175" i="5" s="1"/>
  <c r="R149" i="3"/>
  <c r="S149" i="3" s="1"/>
  <c r="T149" i="3" s="1"/>
  <c r="R150" i="5" s="1"/>
  <c r="R156" i="3"/>
  <c r="S156" i="3" s="1"/>
  <c r="T156" i="3" s="1"/>
  <c r="Q177" i="3"/>
  <c r="T177" i="3" s="1"/>
  <c r="R178" i="5" s="1"/>
  <c r="U13" i="5"/>
  <c r="U161" i="5"/>
  <c r="U16" i="5"/>
  <c r="U167" i="5"/>
  <c r="U19" i="5"/>
  <c r="U191" i="5"/>
  <c r="U57" i="5"/>
  <c r="U135" i="5"/>
  <c r="U173" i="5"/>
  <c r="U165" i="5"/>
  <c r="U158" i="5"/>
  <c r="U151" i="5"/>
  <c r="U127" i="5"/>
  <c r="U17" i="5"/>
  <c r="U194" i="5"/>
  <c r="U182" i="5"/>
  <c r="U175" i="5"/>
  <c r="U146" i="5"/>
  <c r="U172" i="5"/>
  <c r="U149" i="5"/>
  <c r="U143" i="5"/>
  <c r="U190" i="5"/>
  <c r="U162" i="5"/>
  <c r="U153" i="5"/>
  <c r="U100" i="5"/>
  <c r="U150" i="5"/>
  <c r="U77" i="5"/>
  <c r="U69" i="5"/>
  <c r="U189" i="5"/>
  <c r="U147" i="5"/>
  <c r="U145" i="5"/>
  <c r="U80" i="5"/>
  <c r="U46" i="5"/>
  <c r="U164" i="5"/>
  <c r="U154" i="5"/>
  <c r="U79" i="5"/>
  <c r="U50" i="5"/>
  <c r="U43" i="5"/>
  <c r="U37" i="5"/>
  <c r="U15" i="5"/>
  <c r="U123" i="5"/>
  <c r="U117" i="5"/>
  <c r="U113" i="5"/>
  <c r="U59" i="5"/>
  <c r="U45" i="5"/>
  <c r="U26" i="5"/>
  <c r="U156" i="5"/>
  <c r="U126" i="5"/>
  <c r="U85" i="5"/>
  <c r="U177" i="5"/>
  <c r="U144" i="5"/>
  <c r="U129" i="5"/>
  <c r="U112" i="5"/>
  <c r="U94" i="5"/>
  <c r="U67" i="5"/>
  <c r="U122" i="5"/>
  <c r="U44" i="5"/>
  <c r="U170" i="5"/>
  <c r="U120" i="5"/>
  <c r="U110" i="5"/>
  <c r="U42" i="5"/>
  <c r="U39" i="5"/>
  <c r="U36" i="5"/>
  <c r="U28" i="5"/>
  <c r="H189" i="3"/>
  <c r="O190" i="5" s="1"/>
  <c r="H179" i="3"/>
  <c r="O180" i="5" s="1"/>
  <c r="H174" i="3"/>
  <c r="O175" i="5" s="1"/>
  <c r="H162" i="3"/>
  <c r="O163" i="5" s="1"/>
  <c r="H19" i="3"/>
  <c r="O20" i="5" s="1"/>
  <c r="H4" i="3"/>
  <c r="O5" i="5" s="1"/>
  <c r="H191" i="3"/>
  <c r="O192" i="5" s="1"/>
  <c r="H3" i="3"/>
  <c r="O4" i="5" s="1"/>
  <c r="S104" i="5"/>
  <c r="S142" i="5"/>
  <c r="S74" i="5"/>
  <c r="AL16" i="5"/>
  <c r="AM16" i="5" s="1"/>
  <c r="AL96" i="5"/>
  <c r="AM96" i="5" s="1"/>
  <c r="AL188" i="5"/>
  <c r="AM188" i="5" s="1"/>
  <c r="P42" i="5"/>
  <c r="AL74" i="5"/>
  <c r="AM74" i="5" s="1"/>
  <c r="E189" i="3"/>
  <c r="N190" i="5" s="1"/>
  <c r="E172" i="3"/>
  <c r="N173" i="5" s="1"/>
  <c r="E110" i="3"/>
  <c r="N111" i="5" s="1"/>
  <c r="E106" i="3"/>
  <c r="N107" i="5" s="1"/>
  <c r="AL80" i="5"/>
  <c r="AM80" i="5" s="1"/>
  <c r="DT92" i="75"/>
  <c r="DT91" i="75"/>
  <c r="DT79" i="75"/>
  <c r="DT69" i="75"/>
  <c r="DT56" i="75"/>
  <c r="DT25" i="75"/>
  <c r="DT21" i="75"/>
  <c r="DT19" i="75"/>
  <c r="AL172" i="5"/>
  <c r="AM172" i="5" s="1"/>
  <c r="AL164" i="5"/>
  <c r="AM164" i="5" s="1"/>
  <c r="K170" i="5"/>
  <c r="AN170" i="5" s="1"/>
  <c r="E173" i="3"/>
  <c r="N174" i="5" s="1"/>
  <c r="E151" i="3"/>
  <c r="E111" i="3"/>
  <c r="E107" i="3"/>
  <c r="N108" i="5" s="1"/>
  <c r="E32" i="3"/>
  <c r="N33" i="5" s="1"/>
  <c r="E16" i="3"/>
  <c r="N17" i="5" s="1"/>
  <c r="E8" i="3"/>
  <c r="N9" i="5" s="1"/>
  <c r="AL156" i="5"/>
  <c r="AM156" i="5" s="1"/>
  <c r="AL144" i="5"/>
  <c r="AM144" i="5" s="1"/>
  <c r="AL72" i="5"/>
  <c r="AM72" i="5" s="1"/>
  <c r="N72" i="5"/>
  <c r="K18" i="5"/>
  <c r="AN18" i="5" s="1"/>
  <c r="E167" i="3"/>
  <c r="N168" i="5" s="1"/>
  <c r="E137" i="3"/>
  <c r="N138" i="5" s="1"/>
  <c r="E47" i="3"/>
  <c r="N48" i="5" s="1"/>
  <c r="K71" i="5"/>
  <c r="AN71" i="5" s="1"/>
  <c r="E20" i="3"/>
  <c r="N21" i="5" s="1"/>
  <c r="E9" i="3"/>
  <c r="N10" i="5" s="1"/>
  <c r="AL108" i="5"/>
  <c r="AM108" i="5" s="1"/>
  <c r="K46" i="5"/>
  <c r="AN46" i="5" s="1"/>
  <c r="K24" i="5"/>
  <c r="AN24" i="5" s="1"/>
  <c r="E188" i="3"/>
  <c r="N189" i="5" s="1"/>
  <c r="E171" i="3"/>
  <c r="N172" i="5" s="1"/>
  <c r="E118" i="3"/>
  <c r="N119" i="5" s="1"/>
  <c r="E105" i="3"/>
  <c r="N106" i="5" s="1"/>
  <c r="E68" i="3"/>
  <c r="N69" i="5" s="1"/>
  <c r="DT82" i="75"/>
  <c r="AL160" i="5"/>
  <c r="AM160" i="5" s="1"/>
  <c r="AL155" i="5"/>
  <c r="AM155" i="5" s="1"/>
  <c r="AL103" i="5"/>
  <c r="AM103" i="5" s="1"/>
  <c r="N132" i="5"/>
  <c r="E152" i="3"/>
  <c r="E144" i="3"/>
  <c r="E112" i="3"/>
  <c r="E83" i="3"/>
  <c r="E78" i="3"/>
  <c r="N79" i="5" s="1"/>
  <c r="E77" i="3"/>
  <c r="E69" i="3"/>
  <c r="N70" i="5" s="1"/>
  <c r="E62" i="3"/>
  <c r="E57" i="3"/>
  <c r="E55" i="3"/>
  <c r="N56" i="5" s="1"/>
  <c r="E33" i="3"/>
  <c r="E21" i="3"/>
  <c r="E13" i="3"/>
  <c r="N14" i="5" s="1"/>
  <c r="E11" i="3"/>
  <c r="E10" i="3"/>
  <c r="N28" i="5"/>
  <c r="E186" i="3"/>
  <c r="N187" i="5" s="1"/>
  <c r="E185" i="3"/>
  <c r="N186" i="5" s="1"/>
  <c r="E183" i="3"/>
  <c r="E164" i="3"/>
  <c r="N165" i="5" s="1"/>
  <c r="E162" i="3"/>
  <c r="N163" i="5" s="1"/>
  <c r="E156" i="3"/>
  <c r="N157" i="5" s="1"/>
  <c r="E155" i="3"/>
  <c r="N156" i="5" s="1"/>
  <c r="E134" i="3"/>
  <c r="N135" i="5" s="1"/>
  <c r="E115" i="3"/>
  <c r="N116" i="5" s="1"/>
  <c r="E92" i="3"/>
  <c r="E74" i="3"/>
  <c r="N75" i="5" s="1"/>
  <c r="E72" i="3"/>
  <c r="N73" i="5" s="1"/>
  <c r="E65" i="3"/>
  <c r="N66" i="5" s="1"/>
  <c r="E42" i="3"/>
  <c r="N43" i="5" s="1"/>
  <c r="E166" i="3"/>
  <c r="N167" i="5" s="1"/>
  <c r="E165" i="3"/>
  <c r="N166" i="5" s="1"/>
  <c r="E163" i="3"/>
  <c r="N164" i="5" s="1"/>
  <c r="E157" i="3"/>
  <c r="E149" i="3"/>
  <c r="N150" i="5" s="1"/>
  <c r="E142" i="3"/>
  <c r="N143" i="5" s="1"/>
  <c r="E141" i="3"/>
  <c r="N142" i="5" s="1"/>
  <c r="E135" i="3"/>
  <c r="N136" i="5" s="1"/>
  <c r="E126" i="3"/>
  <c r="N127" i="5" s="1"/>
  <c r="E103" i="3"/>
  <c r="N104" i="5" s="1"/>
  <c r="E95" i="3"/>
  <c r="N96" i="5" s="1"/>
  <c r="E81" i="3"/>
  <c r="N82" i="5" s="1"/>
  <c r="E75" i="3"/>
  <c r="N76" i="5" s="1"/>
  <c r="E60" i="3"/>
  <c r="N61" i="5" s="1"/>
  <c r="E53" i="3"/>
  <c r="N54" i="5" s="1"/>
  <c r="E45" i="3"/>
  <c r="E44" i="3"/>
  <c r="N45" i="5" s="1"/>
  <c r="E43" i="3"/>
  <c r="N44" i="5" s="1"/>
  <c r="E31" i="3"/>
  <c r="N32" i="5" s="1"/>
  <c r="E26" i="3"/>
  <c r="N27" i="5" s="1"/>
  <c r="E17" i="3"/>
  <c r="E3" i="3"/>
  <c r="N4" i="5" s="1"/>
  <c r="N175" i="5"/>
  <c r="AL151" i="5"/>
  <c r="AM151" i="5" s="1"/>
  <c r="AL143" i="5"/>
  <c r="AM143" i="5" s="1"/>
  <c r="AL131" i="5"/>
  <c r="AM131" i="5" s="1"/>
  <c r="N147" i="5"/>
  <c r="N55" i="5"/>
  <c r="N31" i="5"/>
  <c r="N102" i="5"/>
  <c r="AL137" i="5"/>
  <c r="AM137" i="5" s="1"/>
  <c r="N57" i="5"/>
  <c r="N20" i="5"/>
  <c r="N141" i="5"/>
  <c r="N133" i="5"/>
  <c r="AL175" i="5"/>
  <c r="AM175" i="5" s="1"/>
  <c r="AL91" i="5"/>
  <c r="AM91" i="5" s="1"/>
  <c r="AL83" i="5"/>
  <c r="AM83" i="5" s="1"/>
  <c r="AL67" i="5"/>
  <c r="AM67" i="5" s="1"/>
  <c r="AL94" i="5"/>
  <c r="AM94" i="5" s="1"/>
  <c r="AL90" i="5"/>
  <c r="AM90" i="5" s="1"/>
  <c r="AL70" i="5"/>
  <c r="AM70" i="5" s="1"/>
  <c r="AL62" i="5"/>
  <c r="AM62" i="5" s="1"/>
  <c r="AL22" i="5"/>
  <c r="AM22" i="5" s="1"/>
  <c r="AL125" i="5"/>
  <c r="AM125" i="5" s="1"/>
  <c r="AL113" i="5"/>
  <c r="AM113" i="5" s="1"/>
  <c r="AL39" i="5"/>
  <c r="AM39" i="5" s="1"/>
  <c r="AL31" i="5"/>
  <c r="AM31" i="5" s="1"/>
  <c r="AL23" i="5"/>
  <c r="AM23" i="5" s="1"/>
  <c r="AL15" i="5"/>
  <c r="AM15" i="5" s="1"/>
  <c r="AL11" i="5"/>
  <c r="AM11" i="5" s="1"/>
  <c r="DT170" i="75"/>
  <c r="DT141" i="75"/>
  <c r="DT135" i="75"/>
  <c r="DT134" i="75"/>
  <c r="AL129" i="5"/>
  <c r="AM129" i="5" s="1"/>
  <c r="AL121" i="5"/>
  <c r="AM121" i="5" s="1"/>
  <c r="DT193" i="75"/>
  <c r="DT180" i="75"/>
  <c r="DT178" i="75"/>
  <c r="DT149" i="75"/>
  <c r="DT148" i="75"/>
  <c r="DT115" i="75"/>
  <c r="DT90" i="75"/>
  <c r="DT84" i="75"/>
  <c r="DT12" i="75"/>
  <c r="DT9" i="75"/>
  <c r="F56" i="84"/>
  <c r="F59" i="84"/>
  <c r="F106" i="84"/>
  <c r="F140" i="84"/>
  <c r="K105" i="5"/>
  <c r="AN105" i="5" s="1"/>
  <c r="DU104" i="75"/>
  <c r="L105" i="5" s="1"/>
  <c r="K184" i="5"/>
  <c r="AN184" i="5" s="1"/>
  <c r="F113" i="84"/>
  <c r="K144" i="5"/>
  <c r="AN144" i="5" s="1"/>
  <c r="K177" i="5"/>
  <c r="AN177" i="5" s="1"/>
  <c r="F89" i="84"/>
  <c r="DU88" i="75"/>
  <c r="L89" i="5" s="1"/>
  <c r="F130" i="84"/>
  <c r="DU89" i="75"/>
  <c r="L90" i="5" s="1"/>
  <c r="K176" i="5"/>
  <c r="AN176" i="5" s="1"/>
  <c r="AL162" i="5"/>
  <c r="AM162" i="5" s="1"/>
  <c r="AL154" i="5"/>
  <c r="AM154" i="5" s="1"/>
  <c r="AL146" i="5"/>
  <c r="AM146" i="5" s="1"/>
  <c r="AL138" i="5"/>
  <c r="AM138" i="5" s="1"/>
  <c r="K63" i="5"/>
  <c r="AN63" i="5" s="1"/>
  <c r="DU62" i="75"/>
  <c r="L63" i="5" s="1"/>
  <c r="K147" i="5"/>
  <c r="AN147" i="5" s="1"/>
  <c r="DU128" i="75"/>
  <c r="L129" i="5" s="1"/>
  <c r="K129" i="5"/>
  <c r="AN129" i="5" s="1"/>
  <c r="DU94" i="75"/>
  <c r="L95" i="5" s="1"/>
  <c r="K95" i="5"/>
  <c r="AN95" i="5" s="1"/>
  <c r="DU70" i="75"/>
  <c r="L71" i="5" s="1"/>
  <c r="K90" i="5"/>
  <c r="AN90" i="5" s="1"/>
  <c r="DT7" i="75"/>
  <c r="K49" i="5"/>
  <c r="AN49" i="5" s="1"/>
  <c r="DT126" i="75"/>
  <c r="DT125" i="75"/>
  <c r="DT121" i="75"/>
  <c r="DT113" i="75"/>
  <c r="DT112" i="75"/>
  <c r="DT50" i="75"/>
  <c r="DT49" i="75"/>
  <c r="DT40" i="75"/>
  <c r="DT38" i="75"/>
  <c r="F52" i="84"/>
  <c r="K54" i="5"/>
  <c r="AN54" i="5" s="1"/>
  <c r="DU53" i="75"/>
  <c r="L54" i="5" s="1"/>
  <c r="K72" i="5"/>
  <c r="AN72" i="5" s="1"/>
  <c r="F15" i="84"/>
  <c r="K29" i="5"/>
  <c r="AN29" i="5" s="1"/>
  <c r="K110" i="5"/>
  <c r="AN110" i="5" s="1"/>
  <c r="DU109" i="75"/>
  <c r="L110" i="5" s="1"/>
  <c r="F126" i="84"/>
  <c r="K128" i="5"/>
  <c r="AN128" i="5" s="1"/>
  <c r="F167" i="84"/>
  <c r="K36" i="5"/>
  <c r="AN36" i="5" s="1"/>
  <c r="K87" i="5"/>
  <c r="AN87" i="5" s="1"/>
  <c r="DU86" i="75"/>
  <c r="L87" i="5" s="1"/>
  <c r="DU5" i="75"/>
  <c r="L6" i="5" s="1"/>
  <c r="K140" i="5"/>
  <c r="AN140" i="5" s="1"/>
  <c r="DU139" i="75"/>
  <c r="L140" i="5" s="1"/>
  <c r="K98" i="5"/>
  <c r="AN98" i="5" s="1"/>
  <c r="F189" i="84"/>
  <c r="DU191" i="75"/>
  <c r="L192" i="5" s="1"/>
  <c r="K192" i="5"/>
  <c r="AN192" i="5" s="1"/>
  <c r="K107" i="5"/>
  <c r="AN107" i="5" s="1"/>
  <c r="K82" i="5"/>
  <c r="AN82" i="5" s="1"/>
  <c r="K167" i="5"/>
  <c r="AN167" i="5" s="1"/>
  <c r="K47" i="5"/>
  <c r="AN47" i="5" s="1"/>
  <c r="K160" i="5"/>
  <c r="AN160" i="5" s="1"/>
  <c r="K68" i="5"/>
  <c r="AN68" i="5" s="1"/>
  <c r="K12" i="5"/>
  <c r="AN12" i="5" s="1"/>
  <c r="K152" i="5"/>
  <c r="AN152" i="5" s="1"/>
  <c r="K27" i="5"/>
  <c r="AN27" i="5" s="1"/>
  <c r="K161" i="5"/>
  <c r="AN161" i="5" s="1"/>
  <c r="K89" i="5"/>
  <c r="AN89" i="5" s="1"/>
  <c r="K32" i="5"/>
  <c r="AN32" i="5" s="1"/>
  <c r="DU3" i="75"/>
  <c r="L4" i="5" s="1"/>
  <c r="B10" i="84" l="1"/>
  <c r="B53" i="84"/>
  <c r="B117" i="84"/>
  <c r="B181" i="84"/>
  <c r="E181" i="84" s="1"/>
  <c r="B38" i="84"/>
  <c r="B102" i="84"/>
  <c r="B166" i="84"/>
  <c r="B15" i="84"/>
  <c r="E15" i="84" s="1"/>
  <c r="B79" i="84"/>
  <c r="B143" i="84"/>
  <c r="B67" i="84"/>
  <c r="B48" i="84"/>
  <c r="E48" i="84" s="1"/>
  <c r="B112" i="84"/>
  <c r="B184" i="84"/>
  <c r="E184" i="84" s="1"/>
  <c r="B97" i="84"/>
  <c r="E97" i="84" s="1"/>
  <c r="B161" i="84"/>
  <c r="E161" i="84" s="1"/>
  <c r="B155" i="84"/>
  <c r="B66" i="84"/>
  <c r="B130" i="84"/>
  <c r="B27" i="84"/>
  <c r="E27" i="84" s="1"/>
  <c r="B36" i="84"/>
  <c r="B100" i="84"/>
  <c r="B164" i="84"/>
  <c r="E164" i="84" s="1"/>
  <c r="B46" i="84"/>
  <c r="E46" i="84" s="1"/>
  <c r="B151" i="84"/>
  <c r="B105" i="84"/>
  <c r="B172" i="84"/>
  <c r="E172" i="84" s="1"/>
  <c r="B5" i="84"/>
  <c r="E5" i="84" s="1"/>
  <c r="B69" i="84"/>
  <c r="E69" i="84" s="1"/>
  <c r="B133" i="84"/>
  <c r="B75" i="84"/>
  <c r="B54" i="84"/>
  <c r="E54" i="84" s="1"/>
  <c r="B118" i="84"/>
  <c r="B182" i="84"/>
  <c r="E182" i="84" s="1"/>
  <c r="B95" i="84"/>
  <c r="B159" i="84"/>
  <c r="E159" i="84" s="1"/>
  <c r="B171" i="84"/>
  <c r="E171" i="84" s="1"/>
  <c r="B64" i="84"/>
  <c r="B128" i="84"/>
  <c r="B35" i="84"/>
  <c r="E35" i="84" s="1"/>
  <c r="B49" i="84"/>
  <c r="B113" i="84"/>
  <c r="E113" i="84" s="1"/>
  <c r="B177" i="84"/>
  <c r="E177" i="84" s="1"/>
  <c r="B18" i="84"/>
  <c r="E18" i="84" s="1"/>
  <c r="B82" i="84"/>
  <c r="E82" i="84" s="1"/>
  <c r="B146" i="84"/>
  <c r="E146" i="84" s="1"/>
  <c r="B131" i="84"/>
  <c r="B52" i="84"/>
  <c r="E52" i="84" s="1"/>
  <c r="B116" i="84"/>
  <c r="B180" i="84"/>
  <c r="E180" i="84" s="1"/>
  <c r="B61" i="84"/>
  <c r="B115" i="84"/>
  <c r="E115" i="84" s="1"/>
  <c r="B169" i="84"/>
  <c r="B108" i="84"/>
  <c r="B13" i="84"/>
  <c r="B77" i="84"/>
  <c r="E77" i="84" s="1"/>
  <c r="B141" i="84"/>
  <c r="B139" i="84"/>
  <c r="B62" i="84"/>
  <c r="B126" i="84"/>
  <c r="E126" i="84" s="1"/>
  <c r="B190" i="84"/>
  <c r="B39" i="84"/>
  <c r="E39" i="84" s="1"/>
  <c r="B103" i="84"/>
  <c r="E103" i="84" s="1"/>
  <c r="B167" i="84"/>
  <c r="E167" i="84" s="1"/>
  <c r="B8" i="84"/>
  <c r="E8" i="84" s="1"/>
  <c r="B72" i="84"/>
  <c r="E72" i="84" s="1"/>
  <c r="B136" i="84"/>
  <c r="B99" i="84"/>
  <c r="E99" i="84" s="1"/>
  <c r="B57" i="84"/>
  <c r="B121" i="84"/>
  <c r="B185" i="84"/>
  <c r="B26" i="84"/>
  <c r="E26" i="84" s="1"/>
  <c r="B154" i="84"/>
  <c r="B179" i="84"/>
  <c r="B60" i="84"/>
  <c r="B124" i="84"/>
  <c r="E124" i="84" s="1"/>
  <c r="B188" i="84"/>
  <c r="B110" i="84"/>
  <c r="B56" i="84"/>
  <c r="B83" i="84"/>
  <c r="E83" i="84" s="1"/>
  <c r="B21" i="84"/>
  <c r="B85" i="84"/>
  <c r="B149" i="84"/>
  <c r="E149" i="84" s="1"/>
  <c r="B6" i="84"/>
  <c r="E6" i="84" s="1"/>
  <c r="H6" i="84" s="1"/>
  <c r="B70" i="84"/>
  <c r="B134" i="84"/>
  <c r="B51" i="84"/>
  <c r="B47" i="84"/>
  <c r="E47" i="84" s="1"/>
  <c r="B111" i="84"/>
  <c r="B175" i="84"/>
  <c r="E175" i="84" s="1"/>
  <c r="B16" i="84"/>
  <c r="B80" i="84"/>
  <c r="E80" i="84" s="1"/>
  <c r="B144" i="84"/>
  <c r="B147" i="84"/>
  <c r="B65" i="84"/>
  <c r="E65" i="84" s="1"/>
  <c r="B129" i="84"/>
  <c r="E129" i="84" s="1"/>
  <c r="B34" i="84"/>
  <c r="E34" i="84" s="1"/>
  <c r="B98" i="84"/>
  <c r="B162" i="84"/>
  <c r="E162" i="84" s="1"/>
  <c r="B4" i="84"/>
  <c r="B68" i="84"/>
  <c r="E68" i="84" s="1"/>
  <c r="B132" i="84"/>
  <c r="B3" i="84"/>
  <c r="B189" i="84"/>
  <c r="E189" i="84" s="1"/>
  <c r="B87" i="84"/>
  <c r="E87" i="84" s="1"/>
  <c r="B41" i="84"/>
  <c r="B44" i="84"/>
  <c r="B29" i="84"/>
  <c r="E29" i="84" s="1"/>
  <c r="B93" i="84"/>
  <c r="B157" i="84"/>
  <c r="B14" i="84"/>
  <c r="B78" i="84"/>
  <c r="E78" i="84" s="1"/>
  <c r="B142" i="84"/>
  <c r="B123" i="84"/>
  <c r="B55" i="84"/>
  <c r="B119" i="84"/>
  <c r="E119" i="84" s="1"/>
  <c r="B183" i="84"/>
  <c r="B24" i="84"/>
  <c r="B88" i="84"/>
  <c r="E88" i="84" s="1"/>
  <c r="B152" i="84"/>
  <c r="E152" i="84" s="1"/>
  <c r="B9" i="84"/>
  <c r="B73" i="84"/>
  <c r="B137" i="84"/>
  <c r="B42" i="84"/>
  <c r="E42" i="84" s="1"/>
  <c r="B106" i="84"/>
  <c r="B170" i="84"/>
  <c r="E170" i="84" s="1"/>
  <c r="B12" i="84"/>
  <c r="E12" i="84" s="1"/>
  <c r="B76" i="84"/>
  <c r="E76" i="84" s="1"/>
  <c r="B140" i="84"/>
  <c r="E140" i="84" s="1"/>
  <c r="B43" i="84"/>
  <c r="B174" i="84"/>
  <c r="B192" i="84"/>
  <c r="E192" i="84" s="1"/>
  <c r="B138" i="84"/>
  <c r="B37" i="84"/>
  <c r="E37" i="84" s="1"/>
  <c r="B101" i="84"/>
  <c r="B165" i="84"/>
  <c r="E165" i="84" s="1"/>
  <c r="B22" i="84"/>
  <c r="E22" i="84" s="1"/>
  <c r="B86" i="84"/>
  <c r="B150" i="84"/>
  <c r="B187" i="84"/>
  <c r="E187" i="84" s="1"/>
  <c r="B63" i="84"/>
  <c r="E63" i="84" s="1"/>
  <c r="B127" i="84"/>
  <c r="E127" i="84" s="1"/>
  <c r="B191" i="84"/>
  <c r="E191" i="84" s="1"/>
  <c r="B32" i="84"/>
  <c r="E32" i="84" s="1"/>
  <c r="B96" i="84"/>
  <c r="E96" i="84" s="1"/>
  <c r="B160" i="84"/>
  <c r="B17" i="84"/>
  <c r="B81" i="84"/>
  <c r="E81" i="84" s="1"/>
  <c r="B145" i="84"/>
  <c r="B59" i="84"/>
  <c r="B50" i="84"/>
  <c r="E50" i="84" s="1"/>
  <c r="B114" i="84"/>
  <c r="E114" i="84" s="1"/>
  <c r="B178" i="84"/>
  <c r="B20" i="84"/>
  <c r="E20" i="84" s="1"/>
  <c r="B84" i="84"/>
  <c r="E84" i="84" s="1"/>
  <c r="B148" i="84"/>
  <c r="E148" i="84" s="1"/>
  <c r="B91" i="84"/>
  <c r="E91" i="84" s="1"/>
  <c r="B125" i="84"/>
  <c r="E125" i="84" s="1"/>
  <c r="B23" i="84"/>
  <c r="B120" i="84"/>
  <c r="E120" i="84" s="1"/>
  <c r="B74" i="84"/>
  <c r="E74" i="84" s="1"/>
  <c r="B45" i="84"/>
  <c r="B109" i="84"/>
  <c r="B173" i="84"/>
  <c r="E173" i="84" s="1"/>
  <c r="B30" i="84"/>
  <c r="E30" i="84" s="1"/>
  <c r="B94" i="84"/>
  <c r="B158" i="84"/>
  <c r="B7" i="84"/>
  <c r="E7" i="84" s="1"/>
  <c r="B71" i="84"/>
  <c r="B135" i="84"/>
  <c r="B11" i="84"/>
  <c r="B40" i="84"/>
  <c r="E40" i="84" s="1"/>
  <c r="B104" i="84"/>
  <c r="B176" i="84"/>
  <c r="B25" i="84"/>
  <c r="B89" i="84"/>
  <c r="E89" i="84" s="1"/>
  <c r="B153" i="84"/>
  <c r="B107" i="84"/>
  <c r="E107" i="84" s="1"/>
  <c r="B58" i="84"/>
  <c r="E58" i="84" s="1"/>
  <c r="B122" i="84"/>
  <c r="E122" i="84" s="1"/>
  <c r="B186" i="84"/>
  <c r="B28" i="84"/>
  <c r="B92" i="84"/>
  <c r="B156" i="84"/>
  <c r="E156" i="84" s="1"/>
  <c r="B163" i="84"/>
  <c r="B90" i="84"/>
  <c r="B19" i="84"/>
  <c r="B31" i="84"/>
  <c r="E31" i="84" s="1"/>
  <c r="B33" i="84"/>
  <c r="D168" i="84"/>
  <c r="AO36" i="5"/>
  <c r="D34" i="84"/>
  <c r="AO100" i="5"/>
  <c r="D98" i="84"/>
  <c r="AO148" i="5"/>
  <c r="D146" i="84"/>
  <c r="G146" i="84" s="1"/>
  <c r="D178" i="84"/>
  <c r="AO16" i="5"/>
  <c r="D14" i="84"/>
  <c r="D30" i="84"/>
  <c r="G44" i="84"/>
  <c r="D46" i="84"/>
  <c r="AO80" i="5"/>
  <c r="D78" i="84"/>
  <c r="G78" i="84" s="1"/>
  <c r="D94" i="84"/>
  <c r="G94" i="84" s="1"/>
  <c r="D142" i="84"/>
  <c r="G190" i="84"/>
  <c r="D158" i="84"/>
  <c r="G158" i="84" s="1"/>
  <c r="AO90" i="5"/>
  <c r="D88" i="84"/>
  <c r="G88" i="84" s="1"/>
  <c r="D52" i="84"/>
  <c r="G52" i="84" s="1"/>
  <c r="AO86" i="5"/>
  <c r="D84" i="84"/>
  <c r="G149" i="84"/>
  <c r="D148" i="84"/>
  <c r="G148" i="84" s="1"/>
  <c r="D165" i="84"/>
  <c r="G180" i="84"/>
  <c r="D181" i="84"/>
  <c r="D47" i="84"/>
  <c r="AO113" i="5"/>
  <c r="D111" i="84"/>
  <c r="G111" i="84" s="1"/>
  <c r="G174" i="84"/>
  <c r="D175" i="84"/>
  <c r="D191" i="84"/>
  <c r="G191" i="84" s="1"/>
  <c r="G7" i="84"/>
  <c r="D8" i="84"/>
  <c r="G8" i="84" s="1"/>
  <c r="G55" i="84"/>
  <c r="D56" i="84"/>
  <c r="G56" i="84" s="1"/>
  <c r="D4" i="84"/>
  <c r="AO38" i="5"/>
  <c r="D36" i="84"/>
  <c r="G71" i="84"/>
  <c r="D68" i="84"/>
  <c r="G68" i="84" s="1"/>
  <c r="AO39" i="5"/>
  <c r="D37" i="84"/>
  <c r="G105" i="84"/>
  <c r="D101" i="84"/>
  <c r="G101" i="84" s="1"/>
  <c r="G34" i="84"/>
  <c r="D42" i="84"/>
  <c r="D106" i="84"/>
  <c r="G106" i="84" s="1"/>
  <c r="G128" i="84"/>
  <c r="D122" i="84"/>
  <c r="G122" i="84" s="1"/>
  <c r="G169" i="84"/>
  <c r="D170" i="84"/>
  <c r="G170" i="84" s="1"/>
  <c r="D11" i="84"/>
  <c r="G11" i="84" s="1"/>
  <c r="D43" i="84"/>
  <c r="D75" i="84"/>
  <c r="G95" i="84"/>
  <c r="D91" i="84"/>
  <c r="G91" i="84" s="1"/>
  <c r="AO109" i="5"/>
  <c r="D107" i="84"/>
  <c r="AO125" i="5"/>
  <c r="D123" i="84"/>
  <c r="G145" i="84"/>
  <c r="D139" i="84"/>
  <c r="G139" i="84" s="1"/>
  <c r="AO157" i="5"/>
  <c r="D155" i="84"/>
  <c r="G155" i="84" s="1"/>
  <c r="AO173" i="5"/>
  <c r="D171" i="84"/>
  <c r="G171" i="84" s="1"/>
  <c r="G135" i="84"/>
  <c r="D132" i="84"/>
  <c r="AO76" i="5"/>
  <c r="D74" i="84"/>
  <c r="G74" i="84" s="1"/>
  <c r="D90" i="84"/>
  <c r="G90" i="84" s="1"/>
  <c r="AO140" i="5"/>
  <c r="D138" i="84"/>
  <c r="G138" i="84" s="1"/>
  <c r="AO156" i="5"/>
  <c r="D154" i="84"/>
  <c r="G183" i="84"/>
  <c r="D186" i="84"/>
  <c r="G186" i="84" s="1"/>
  <c r="AO56" i="5"/>
  <c r="D54" i="84"/>
  <c r="G54" i="84" s="1"/>
  <c r="G143" i="84"/>
  <c r="D134" i="84"/>
  <c r="G157" i="84"/>
  <c r="D150" i="84"/>
  <c r="G31" i="84"/>
  <c r="D166" i="84"/>
  <c r="G166" i="84" s="1"/>
  <c r="AO98" i="5"/>
  <c r="D96" i="84"/>
  <c r="G96" i="84" s="1"/>
  <c r="G19" i="84"/>
  <c r="D12" i="84"/>
  <c r="G59" i="84"/>
  <c r="D60" i="84"/>
  <c r="D76" i="84"/>
  <c r="D92" i="84"/>
  <c r="G92" i="84" s="1"/>
  <c r="G127" i="84"/>
  <c r="D124" i="84"/>
  <c r="D140" i="84"/>
  <c r="G185" i="84"/>
  <c r="D188" i="84"/>
  <c r="G188" i="84" s="1"/>
  <c r="G168" i="84"/>
  <c r="D173" i="84"/>
  <c r="AO50" i="5"/>
  <c r="D48" i="84"/>
  <c r="G48" i="84" s="1"/>
  <c r="AO131" i="5"/>
  <c r="D129" i="84"/>
  <c r="G49" i="84"/>
  <c r="D50" i="84"/>
  <c r="G50" i="84" s="1"/>
  <c r="AO84" i="5"/>
  <c r="D82" i="84"/>
  <c r="G82" i="84" s="1"/>
  <c r="AO116" i="5"/>
  <c r="D114" i="84"/>
  <c r="G114" i="84" s="1"/>
  <c r="D130" i="84"/>
  <c r="AO5" i="5"/>
  <c r="D3" i="84"/>
  <c r="G3" i="84" s="1"/>
  <c r="G32" i="84"/>
  <c r="D35" i="84"/>
  <c r="D51" i="84"/>
  <c r="G51" i="84" s="1"/>
  <c r="G85" i="84"/>
  <c r="D83" i="84"/>
  <c r="D99" i="84"/>
  <c r="G99" i="84" s="1"/>
  <c r="AO117" i="5"/>
  <c r="D115" i="84"/>
  <c r="G144" i="84"/>
  <c r="D131" i="84"/>
  <c r="G131" i="84" s="1"/>
  <c r="G159" i="84"/>
  <c r="D147" i="84"/>
  <c r="G160" i="84"/>
  <c r="D163" i="84"/>
  <c r="G163" i="84" s="1"/>
  <c r="G104" i="84"/>
  <c r="D100" i="84"/>
  <c r="AL51" i="5"/>
  <c r="AM51" i="5" s="1"/>
  <c r="AL7" i="5"/>
  <c r="AM7" i="5" s="1"/>
  <c r="AL187" i="5"/>
  <c r="AM187" i="5" s="1"/>
  <c r="AL28" i="5"/>
  <c r="AM28" i="5" s="1"/>
  <c r="AL190" i="5"/>
  <c r="AM190" i="5" s="1"/>
  <c r="AL59" i="5"/>
  <c r="AM59" i="5" s="1"/>
  <c r="AL123" i="5"/>
  <c r="AM123" i="5" s="1"/>
  <c r="AL64" i="5"/>
  <c r="AM64" i="5" s="1"/>
  <c r="AL163" i="5"/>
  <c r="AM163" i="5" s="1"/>
  <c r="AL168" i="5"/>
  <c r="AM168" i="5" s="1"/>
  <c r="AL29" i="5"/>
  <c r="AM29" i="5" s="1"/>
  <c r="AL145" i="5"/>
  <c r="AM145" i="5" s="1"/>
  <c r="AL38" i="5"/>
  <c r="AM38" i="5" s="1"/>
  <c r="AL104" i="5"/>
  <c r="AM104" i="5" s="1"/>
  <c r="AL119" i="5"/>
  <c r="AM119" i="5" s="1"/>
  <c r="AL50" i="5"/>
  <c r="AM50" i="5" s="1"/>
  <c r="AL17" i="5"/>
  <c r="AM17" i="5" s="1"/>
  <c r="AL35" i="5"/>
  <c r="AM35" i="5" s="1"/>
  <c r="AL69" i="5"/>
  <c r="AM69" i="5" s="1"/>
  <c r="H40" i="4"/>
  <c r="AB41" i="5" s="1"/>
  <c r="K174" i="5"/>
  <c r="AN174" i="5" s="1"/>
  <c r="AO53" i="75"/>
  <c r="AL70" i="75"/>
  <c r="P193" i="83"/>
  <c r="P194" i="83" s="1"/>
  <c r="H141" i="4"/>
  <c r="AB142" i="5" s="1"/>
  <c r="AO104" i="75"/>
  <c r="K78" i="5"/>
  <c r="AN78" i="5" s="1"/>
  <c r="DU32" i="75"/>
  <c r="L33" i="5" s="1"/>
  <c r="AL110" i="5"/>
  <c r="AM110" i="5" s="1"/>
  <c r="AL48" i="5"/>
  <c r="AM48" i="5" s="1"/>
  <c r="DU11" i="75"/>
  <c r="L12" i="5" s="1"/>
  <c r="H65" i="4"/>
  <c r="AB66" i="5" s="1"/>
  <c r="K112" i="5"/>
  <c r="AN112" i="5" s="1"/>
  <c r="AR34" i="75"/>
  <c r="F35" i="5" s="1"/>
  <c r="K9" i="5"/>
  <c r="AN9" i="5" s="1"/>
  <c r="DU8" i="75"/>
  <c r="L9" i="5" s="1"/>
  <c r="AL82" i="3"/>
  <c r="W83" i="5" s="1"/>
  <c r="AL46" i="5"/>
  <c r="AM46" i="5" s="1"/>
  <c r="AL122" i="5"/>
  <c r="AM122" i="5" s="1"/>
  <c r="AL161" i="5"/>
  <c r="AM161" i="5" s="1"/>
  <c r="O144" i="3"/>
  <c r="Q145" i="5" s="1"/>
  <c r="AL191" i="5"/>
  <c r="AM191" i="5" s="1"/>
  <c r="AL58" i="5"/>
  <c r="AM58" i="5" s="1"/>
  <c r="AL171" i="5"/>
  <c r="AM171" i="5" s="1"/>
  <c r="AL37" i="5"/>
  <c r="AM37" i="5" s="1"/>
  <c r="AL63" i="5"/>
  <c r="AM63" i="5" s="1"/>
  <c r="AL115" i="5"/>
  <c r="AM115" i="5" s="1"/>
  <c r="AL133" i="5"/>
  <c r="AM133" i="5" s="1"/>
  <c r="AL179" i="5"/>
  <c r="AM179" i="5" s="1"/>
  <c r="AL135" i="5"/>
  <c r="AM135" i="5" s="1"/>
  <c r="AL176" i="5"/>
  <c r="AM176" i="5" s="1"/>
  <c r="AL182" i="5"/>
  <c r="AM182" i="5" s="1"/>
  <c r="AL25" i="5"/>
  <c r="AM25" i="5" s="1"/>
  <c r="AL112" i="5"/>
  <c r="AM112" i="5" s="1"/>
  <c r="AL153" i="5"/>
  <c r="AM153" i="5" s="1"/>
  <c r="AL12" i="5"/>
  <c r="AM12" i="5" s="1"/>
  <c r="AL120" i="5"/>
  <c r="AM120" i="5" s="1"/>
  <c r="AL74" i="3"/>
  <c r="K94" i="5"/>
  <c r="AN94" i="5" s="1"/>
  <c r="G134" i="84"/>
  <c r="AR93" i="75"/>
  <c r="F94" i="5" s="1"/>
  <c r="AL40" i="75"/>
  <c r="AO31" i="75"/>
  <c r="AL50" i="75"/>
  <c r="O17" i="3"/>
  <c r="Q18" i="5" s="1"/>
  <c r="AL132" i="75"/>
  <c r="AO10" i="75"/>
  <c r="AA153" i="5"/>
  <c r="H140" i="4"/>
  <c r="AB141" i="5" s="1"/>
  <c r="H7" i="4"/>
  <c r="AB8" i="5" s="1"/>
  <c r="H61" i="4"/>
  <c r="AB62" i="5" s="1"/>
  <c r="H153" i="4"/>
  <c r="AB154" i="5" s="1"/>
  <c r="AL169" i="75"/>
  <c r="AO35" i="75"/>
  <c r="AA160" i="5"/>
  <c r="AL36" i="75"/>
  <c r="H19" i="4"/>
  <c r="AB20" i="5" s="1"/>
  <c r="K21" i="5"/>
  <c r="AN21" i="5" s="1"/>
  <c r="AL7" i="75"/>
  <c r="AR89" i="75"/>
  <c r="F90" i="5" s="1"/>
  <c r="DU20" i="75"/>
  <c r="L21" i="5" s="1"/>
  <c r="H168" i="4"/>
  <c r="AB169" i="5" s="1"/>
  <c r="AR8" i="75"/>
  <c r="F9" i="5" s="1"/>
  <c r="AR35" i="75"/>
  <c r="F36" i="5" s="1"/>
  <c r="AL42" i="75"/>
  <c r="K134" i="5"/>
  <c r="AN134" i="5" s="1"/>
  <c r="DU176" i="75"/>
  <c r="L177" i="5" s="1"/>
  <c r="AO28" i="75"/>
  <c r="AL76" i="75"/>
  <c r="K141" i="5"/>
  <c r="AN141" i="5" s="1"/>
  <c r="AL95" i="75"/>
  <c r="K69" i="5"/>
  <c r="AN69" i="5" s="1"/>
  <c r="DU133" i="75"/>
  <c r="L134" i="5" s="1"/>
  <c r="DU68" i="75"/>
  <c r="L69" i="5" s="1"/>
  <c r="DU140" i="75"/>
  <c r="L141" i="5" s="1"/>
  <c r="AL126" i="75"/>
  <c r="AL44" i="75"/>
  <c r="DU17" i="75"/>
  <c r="L18" i="5" s="1"/>
  <c r="AL192" i="75"/>
  <c r="AL167" i="75"/>
  <c r="AR86" i="75"/>
  <c r="F87" i="5" s="1"/>
  <c r="DU73" i="75"/>
  <c r="L74" i="5" s="1"/>
  <c r="J98" i="5"/>
  <c r="DU118" i="75"/>
  <c r="L119" i="5" s="1"/>
  <c r="K23" i="5"/>
  <c r="AN23" i="5" s="1"/>
  <c r="AO63" i="75"/>
  <c r="C64" i="5" s="1"/>
  <c r="K76" i="5"/>
  <c r="AN76" i="5" s="1"/>
  <c r="K19" i="5"/>
  <c r="AN19" i="5" s="1"/>
  <c r="DU120" i="75"/>
  <c r="L121" i="5" s="1"/>
  <c r="AR50" i="75"/>
  <c r="F51" i="5" s="1"/>
  <c r="AO190" i="75"/>
  <c r="C191" i="5" s="1"/>
  <c r="AL183" i="75"/>
  <c r="AL104" i="75"/>
  <c r="AL157" i="75"/>
  <c r="DU165" i="75"/>
  <c r="L166" i="5" s="1"/>
  <c r="DU22" i="75"/>
  <c r="L23" i="5" s="1"/>
  <c r="DU146" i="75"/>
  <c r="L147" i="5" s="1"/>
  <c r="K131" i="5"/>
  <c r="AN131" i="5" s="1"/>
  <c r="DU110" i="75"/>
  <c r="L111" i="5" s="1"/>
  <c r="K121" i="5"/>
  <c r="AN121" i="5" s="1"/>
  <c r="DU102" i="75"/>
  <c r="L103" i="5" s="1"/>
  <c r="AL64" i="75"/>
  <c r="AL78" i="75"/>
  <c r="K156" i="5"/>
  <c r="AN156" i="5" s="1"/>
  <c r="K59" i="5"/>
  <c r="AN59" i="5" s="1"/>
  <c r="DU127" i="75"/>
  <c r="L128" i="5" s="1"/>
  <c r="AR28" i="75"/>
  <c r="K138" i="5"/>
  <c r="AN138" i="5" s="1"/>
  <c r="AL31" i="75"/>
  <c r="K119" i="5"/>
  <c r="AN119" i="5" s="1"/>
  <c r="AO173" i="75"/>
  <c r="AR174" i="75"/>
  <c r="F175" i="5" s="1"/>
  <c r="K111" i="5"/>
  <c r="AN111" i="5" s="1"/>
  <c r="AR104" i="75"/>
  <c r="F105" i="5" s="1"/>
  <c r="AR10" i="75"/>
  <c r="F11" i="5" s="1"/>
  <c r="K180" i="5"/>
  <c r="AN180" i="5" s="1"/>
  <c r="K188" i="5"/>
  <c r="AN188" i="5" s="1"/>
  <c r="AL170" i="3"/>
  <c r="W171" i="5" s="1"/>
  <c r="V152" i="5"/>
  <c r="V121" i="5"/>
  <c r="AL73" i="3"/>
  <c r="AM73" i="3" s="1"/>
  <c r="X74" i="5" s="1"/>
  <c r="V112" i="5"/>
  <c r="V119" i="5"/>
  <c r="V192" i="5"/>
  <c r="V143" i="5"/>
  <c r="V102" i="5"/>
  <c r="V159" i="5"/>
  <c r="V160" i="5"/>
  <c r="V128" i="5"/>
  <c r="V151" i="5"/>
  <c r="V110" i="5"/>
  <c r="V167" i="5"/>
  <c r="V25" i="5"/>
  <c r="V41" i="5"/>
  <c r="V144" i="5"/>
  <c r="V175" i="5"/>
  <c r="V168" i="5"/>
  <c r="V133" i="5"/>
  <c r="V15" i="5"/>
  <c r="V141" i="5"/>
  <c r="V142" i="5"/>
  <c r="V28" i="5"/>
  <c r="V68" i="5"/>
  <c r="V125" i="5"/>
  <c r="V129" i="5"/>
  <c r="V44" i="5"/>
  <c r="V43" i="5"/>
  <c r="V11" i="5"/>
  <c r="V123" i="5"/>
  <c r="V171" i="5"/>
  <c r="V37" i="5"/>
  <c r="V85" i="5"/>
  <c r="V187" i="5"/>
  <c r="V139" i="5"/>
  <c r="V147" i="5"/>
  <c r="V5" i="5"/>
  <c r="V31" i="5"/>
  <c r="V61" i="5"/>
  <c r="V131" i="5"/>
  <c r="V179" i="5"/>
  <c r="V63" i="5"/>
  <c r="O94" i="3"/>
  <c r="Q95" i="5" s="1"/>
  <c r="O117" i="3"/>
  <c r="Q118" i="5" s="1"/>
  <c r="DU105" i="75"/>
  <c r="L106" i="5" s="1"/>
  <c r="AR21" i="75"/>
  <c r="F22" i="5" s="1"/>
  <c r="K73" i="5"/>
  <c r="AN73" i="5" s="1"/>
  <c r="DU174" i="75"/>
  <c r="L175" i="5" s="1"/>
  <c r="DU132" i="75"/>
  <c r="L133" i="5" s="1"/>
  <c r="DU95" i="75"/>
  <c r="L96" i="5" s="1"/>
  <c r="K133" i="5"/>
  <c r="AN133" i="5" s="1"/>
  <c r="DU137" i="75"/>
  <c r="L138" i="5" s="1"/>
  <c r="AL178" i="75"/>
  <c r="AL94" i="75"/>
  <c r="K96" i="5"/>
  <c r="AN96" i="5" s="1"/>
  <c r="K106" i="5"/>
  <c r="AN106" i="5" s="1"/>
  <c r="AO108" i="75"/>
  <c r="C109" i="5" s="1"/>
  <c r="AR150" i="75"/>
  <c r="F151" i="5" s="1"/>
  <c r="DU72" i="75"/>
  <c r="L73" i="5" s="1"/>
  <c r="AO154" i="75"/>
  <c r="C155" i="5" s="1"/>
  <c r="AL128" i="75"/>
  <c r="AR109" i="75"/>
  <c r="F110" i="5" s="1"/>
  <c r="AR68" i="75"/>
  <c r="F69" i="5" s="1"/>
  <c r="AL136" i="75"/>
  <c r="AL26" i="75"/>
  <c r="AL117" i="75"/>
  <c r="K164" i="5"/>
  <c r="AN164" i="5" s="1"/>
  <c r="DU77" i="75"/>
  <c r="L78" i="5" s="1"/>
  <c r="AL82" i="75"/>
  <c r="AL4" i="75"/>
  <c r="DU173" i="75"/>
  <c r="L174" i="5" s="1"/>
  <c r="K153" i="5"/>
  <c r="AN153" i="5" s="1"/>
  <c r="DU93" i="75"/>
  <c r="L94" i="5" s="1"/>
  <c r="AL3" i="75"/>
  <c r="V115" i="5"/>
  <c r="AO167" i="75"/>
  <c r="C168" i="5" s="1"/>
  <c r="V86" i="5"/>
  <c r="K62" i="5"/>
  <c r="AN62" i="5" s="1"/>
  <c r="DU117" i="75"/>
  <c r="L118" i="5" s="1"/>
  <c r="H47" i="4"/>
  <c r="AB48" i="5" s="1"/>
  <c r="AO122" i="75"/>
  <c r="K67" i="5"/>
  <c r="AN67" i="5" s="1"/>
  <c r="K25" i="5"/>
  <c r="AN25" i="5" s="1"/>
  <c r="DU182" i="75"/>
  <c r="L183" i="5" s="1"/>
  <c r="DU61" i="75"/>
  <c r="L62" i="5" s="1"/>
  <c r="AL124" i="75"/>
  <c r="AR11" i="75"/>
  <c r="F12" i="5" s="1"/>
  <c r="K193" i="5"/>
  <c r="AN193" i="5" s="1"/>
  <c r="AO17" i="75"/>
  <c r="C18" i="5" s="1"/>
  <c r="AL159" i="75"/>
  <c r="V99" i="5"/>
  <c r="AL41" i="75"/>
  <c r="DU152" i="75"/>
  <c r="L153" i="5" s="1"/>
  <c r="AR51" i="75"/>
  <c r="F52" i="5" s="1"/>
  <c r="AL134" i="75"/>
  <c r="DU63" i="75"/>
  <c r="L64" i="5" s="1"/>
  <c r="K183" i="5"/>
  <c r="AN183" i="5" s="1"/>
  <c r="V78" i="5"/>
  <c r="AR172" i="75"/>
  <c r="F173" i="5" s="1"/>
  <c r="V14" i="5"/>
  <c r="K64" i="5"/>
  <c r="AN64" i="5" s="1"/>
  <c r="K34" i="5"/>
  <c r="AN34" i="5" s="1"/>
  <c r="K118" i="5"/>
  <c r="AN118" i="5" s="1"/>
  <c r="AA117" i="5"/>
  <c r="AO150" i="75"/>
  <c r="C151" i="5" s="1"/>
  <c r="AA12" i="5"/>
  <c r="AR92" i="75"/>
  <c r="F93" i="5" s="1"/>
  <c r="V65" i="5"/>
  <c r="V33" i="5"/>
  <c r="AO165" i="75"/>
  <c r="C166" i="5" s="1"/>
  <c r="AO68" i="75"/>
  <c r="C69" i="5" s="1"/>
  <c r="V34" i="5"/>
  <c r="V114" i="5"/>
  <c r="AL179" i="75"/>
  <c r="V106" i="5"/>
  <c r="AL43" i="75"/>
  <c r="AL29" i="75"/>
  <c r="AL74" i="75"/>
  <c r="AL187" i="75"/>
  <c r="AL138" i="75"/>
  <c r="AL173" i="75"/>
  <c r="V107" i="5"/>
  <c r="DU123" i="75"/>
  <c r="L124" i="5" s="1"/>
  <c r="AR62" i="75"/>
  <c r="F63" i="5" s="1"/>
  <c r="AR101" i="75"/>
  <c r="F102" i="5" s="1"/>
  <c r="V17" i="5"/>
  <c r="V58" i="5"/>
  <c r="AR162" i="75"/>
  <c r="F163" i="5" s="1"/>
  <c r="AO158" i="75"/>
  <c r="C159" i="5" s="1"/>
  <c r="V90" i="5"/>
  <c r="F143" i="84"/>
  <c r="F135" i="84"/>
  <c r="K189" i="5"/>
  <c r="AN189" i="5" s="1"/>
  <c r="F187" i="84"/>
  <c r="DU116" i="75"/>
  <c r="L117" i="5" s="1"/>
  <c r="F118" i="84"/>
  <c r="AR57" i="75"/>
  <c r="F58" i="5" s="1"/>
  <c r="F181" i="84"/>
  <c r="K14" i="5"/>
  <c r="AN14" i="5" s="1"/>
  <c r="F19" i="84"/>
  <c r="F28" i="84"/>
  <c r="F26" i="84"/>
  <c r="K139" i="5"/>
  <c r="AN139" i="5" s="1"/>
  <c r="F136" i="84"/>
  <c r="F160" i="84"/>
  <c r="F102" i="84"/>
  <c r="F49" i="84"/>
  <c r="AL161" i="75"/>
  <c r="F12" i="84"/>
  <c r="K86" i="5"/>
  <c r="AN86" i="5" s="1"/>
  <c r="F85" i="84"/>
  <c r="DU142" i="75"/>
  <c r="L143" i="5" s="1"/>
  <c r="F145" i="84"/>
  <c r="K109" i="5"/>
  <c r="AN109" i="5" s="1"/>
  <c r="F114" i="84"/>
  <c r="V116" i="5"/>
  <c r="DU172" i="75"/>
  <c r="L173" i="5" s="1"/>
  <c r="DU69" i="75"/>
  <c r="L70" i="5" s="1"/>
  <c r="F70" i="84"/>
  <c r="F75" i="84"/>
  <c r="AL158" i="75"/>
  <c r="AR15" i="75"/>
  <c r="F16" i="5" s="1"/>
  <c r="F163" i="84"/>
  <c r="K155" i="5"/>
  <c r="AN155" i="5" s="1"/>
  <c r="K100" i="5"/>
  <c r="AN100" i="5" s="1"/>
  <c r="F98" i="84"/>
  <c r="V72" i="5"/>
  <c r="F33" i="84"/>
  <c r="K148" i="5"/>
  <c r="AN148" i="5" s="1"/>
  <c r="F100" i="84"/>
  <c r="DU80" i="75"/>
  <c r="L81" i="5" s="1"/>
  <c r="F80" i="84"/>
  <c r="AO100" i="75"/>
  <c r="C101" i="5" s="1"/>
  <c r="V32" i="5"/>
  <c r="K74" i="5"/>
  <c r="AN74" i="5" s="1"/>
  <c r="F72" i="84"/>
  <c r="K39" i="5"/>
  <c r="AN39" i="5" s="1"/>
  <c r="F38" i="84"/>
  <c r="K150" i="5"/>
  <c r="AN150" i="5" s="1"/>
  <c r="F188" i="84"/>
  <c r="K57" i="5"/>
  <c r="AN57" i="5" s="1"/>
  <c r="F53" i="84"/>
  <c r="K171" i="5"/>
  <c r="AN171" i="5" s="1"/>
  <c r="F170" i="84"/>
  <c r="DU49" i="75"/>
  <c r="L50" i="5" s="1"/>
  <c r="F46" i="84"/>
  <c r="K8" i="5"/>
  <c r="AN8" i="5" s="1"/>
  <c r="F8" i="84"/>
  <c r="K173" i="5"/>
  <c r="AN173" i="5" s="1"/>
  <c r="DU9" i="75"/>
  <c r="L10" i="5" s="1"/>
  <c r="F7" i="84"/>
  <c r="DU180" i="75"/>
  <c r="L181" i="5" s="1"/>
  <c r="F177" i="84"/>
  <c r="K80" i="5"/>
  <c r="AN80" i="5" s="1"/>
  <c r="F77" i="84"/>
  <c r="F32" i="84"/>
  <c r="K172" i="5"/>
  <c r="AN172" i="5" s="1"/>
  <c r="F178" i="84"/>
  <c r="F119" i="84"/>
  <c r="AR120" i="75"/>
  <c r="F121" i="5" s="1"/>
  <c r="AO110" i="75"/>
  <c r="C111" i="5" s="1"/>
  <c r="AL113" i="75"/>
  <c r="DU190" i="75"/>
  <c r="L191" i="5" s="1"/>
  <c r="F186" i="84"/>
  <c r="V80" i="5"/>
  <c r="F153" i="84"/>
  <c r="F161" i="84"/>
  <c r="F36" i="84"/>
  <c r="K125" i="5"/>
  <c r="AN125" i="5" s="1"/>
  <c r="F128" i="84"/>
  <c r="F40" i="84"/>
  <c r="DU141" i="75"/>
  <c r="L142" i="5" s="1"/>
  <c r="F142" i="84"/>
  <c r="DU177" i="75"/>
  <c r="L178" i="5" s="1"/>
  <c r="F175" i="84"/>
  <c r="F176" i="84"/>
  <c r="K13" i="5"/>
  <c r="AN13" i="5" s="1"/>
  <c r="F11" i="84"/>
  <c r="F192" i="84"/>
  <c r="DU82" i="75"/>
  <c r="L83" i="5" s="1"/>
  <c r="F79" i="84"/>
  <c r="K92" i="5"/>
  <c r="AN92" i="5" s="1"/>
  <c r="F141" i="84"/>
  <c r="H21" i="4"/>
  <c r="AB22" i="5" s="1"/>
  <c r="DU145" i="75"/>
  <c r="L146" i="5" s="1"/>
  <c r="F148" i="84"/>
  <c r="AR14" i="75"/>
  <c r="F152" i="84"/>
  <c r="F133" i="84"/>
  <c r="DU153" i="75"/>
  <c r="L154" i="5" s="1"/>
  <c r="F157" i="84"/>
  <c r="F4" i="84"/>
  <c r="AO160" i="75"/>
  <c r="C161" i="5" s="1"/>
  <c r="AL90" i="75"/>
  <c r="V108" i="5"/>
  <c r="AL87" i="75"/>
  <c r="AL170" i="75"/>
  <c r="DU44" i="75"/>
  <c r="L45" i="5" s="1"/>
  <c r="F74" i="84"/>
  <c r="F191" i="84"/>
  <c r="K16" i="5"/>
  <c r="AN16" i="5" s="1"/>
  <c r="F16" i="84"/>
  <c r="K88" i="5"/>
  <c r="AN88" i="5" s="1"/>
  <c r="F86" i="84"/>
  <c r="V64" i="5"/>
  <c r="DU125" i="75"/>
  <c r="L126" i="5" s="1"/>
  <c r="F132" i="84"/>
  <c r="F24" i="84"/>
  <c r="DU35" i="75"/>
  <c r="L36" i="5" s="1"/>
  <c r="DU92" i="75"/>
  <c r="L93" i="5" s="1"/>
  <c r="F94" i="84"/>
  <c r="H164" i="4"/>
  <c r="AB165" i="5" s="1"/>
  <c r="K61" i="5"/>
  <c r="AN61" i="5" s="1"/>
  <c r="F58" i="84"/>
  <c r="DU181" i="75"/>
  <c r="L182" i="5" s="1"/>
  <c r="F179" i="84"/>
  <c r="F68" i="84"/>
  <c r="DU34" i="75"/>
  <c r="L35" i="5" s="1"/>
  <c r="F29" i="84"/>
  <c r="K162" i="5"/>
  <c r="AN162" i="5" s="1"/>
  <c r="F190" i="84"/>
  <c r="AR36" i="75"/>
  <c r="F37" i="5" s="1"/>
  <c r="AR180" i="75"/>
  <c r="F181" i="5" s="1"/>
  <c r="V88" i="5"/>
  <c r="AL57" i="75"/>
  <c r="DU64" i="75"/>
  <c r="L65" i="5" s="1"/>
  <c r="F66" i="84"/>
  <c r="DU158" i="75"/>
  <c r="L159" i="5" s="1"/>
  <c r="F162" i="84"/>
  <c r="DU185" i="75"/>
  <c r="L186" i="5" s="1"/>
  <c r="F182" i="84"/>
  <c r="K40" i="5"/>
  <c r="AN40" i="5" s="1"/>
  <c r="F39" i="84"/>
  <c r="V24" i="5"/>
  <c r="F10" i="84"/>
  <c r="DU126" i="75"/>
  <c r="L127" i="5" s="1"/>
  <c r="F127" i="84"/>
  <c r="K41" i="5"/>
  <c r="AN41" i="5" s="1"/>
  <c r="F37" i="84"/>
  <c r="K178" i="5"/>
  <c r="AN178" i="5" s="1"/>
  <c r="F60" i="84"/>
  <c r="F111" i="84"/>
  <c r="F92" i="84"/>
  <c r="O87" i="3"/>
  <c r="Q88" i="5" s="1"/>
  <c r="K20" i="5"/>
  <c r="AN20" i="5" s="1"/>
  <c r="F22" i="84"/>
  <c r="DU150" i="75"/>
  <c r="L151" i="5" s="1"/>
  <c r="F159" i="84"/>
  <c r="AR111" i="75"/>
  <c r="F112" i="5" s="1"/>
  <c r="DU47" i="75"/>
  <c r="L48" i="5" s="1"/>
  <c r="F44" i="84"/>
  <c r="K103" i="5"/>
  <c r="AN103" i="5" s="1"/>
  <c r="H33" i="4"/>
  <c r="AB34" i="5" s="1"/>
  <c r="DU66" i="75"/>
  <c r="L67" i="5" s="1"/>
  <c r="F65" i="84"/>
  <c r="F71" i="84"/>
  <c r="K66" i="5"/>
  <c r="AN66" i="5" s="1"/>
  <c r="F63" i="84"/>
  <c r="K137" i="5"/>
  <c r="AN137" i="5" s="1"/>
  <c r="F139" i="84"/>
  <c r="AO148" i="75"/>
  <c r="F35" i="84"/>
  <c r="V16" i="5"/>
  <c r="K185" i="5"/>
  <c r="AN185" i="5" s="1"/>
  <c r="F62" i="84"/>
  <c r="F131" i="84"/>
  <c r="F124" i="84"/>
  <c r="F108" i="84"/>
  <c r="F144" i="84"/>
  <c r="F27" i="84"/>
  <c r="DU10" i="75"/>
  <c r="L11" i="5" s="1"/>
  <c r="F9" i="84"/>
  <c r="K55" i="5"/>
  <c r="AN55" i="5" s="1"/>
  <c r="F155" i="84"/>
  <c r="K77" i="5"/>
  <c r="AN77" i="5" s="1"/>
  <c r="F76" i="84"/>
  <c r="F185" i="84"/>
  <c r="F158" i="84"/>
  <c r="K44" i="5"/>
  <c r="AN44" i="5" s="1"/>
  <c r="F34" i="84"/>
  <c r="F168" i="84"/>
  <c r="J155" i="5"/>
  <c r="J115" i="5"/>
  <c r="DU18" i="75"/>
  <c r="L19" i="5" s="1"/>
  <c r="J97" i="5"/>
  <c r="DU33" i="75"/>
  <c r="L34" i="5" s="1"/>
  <c r="DU57" i="75"/>
  <c r="L58" i="5" s="1"/>
  <c r="AA21" i="5"/>
  <c r="H135" i="4"/>
  <c r="AB136" i="5" s="1"/>
  <c r="H18" i="4"/>
  <c r="AB19" i="5" s="1"/>
  <c r="AA106" i="5"/>
  <c r="H63" i="4"/>
  <c r="AB64" i="5" s="1"/>
  <c r="AA158" i="5"/>
  <c r="H35" i="4"/>
  <c r="AB36" i="5" s="1"/>
  <c r="H132" i="4"/>
  <c r="AB133" i="5" s="1"/>
  <c r="AA20" i="4"/>
  <c r="AF21" i="5" s="1"/>
  <c r="AG21" i="5" s="1"/>
  <c r="AL136" i="3"/>
  <c r="AM136" i="3" s="1"/>
  <c r="X137" i="5" s="1"/>
  <c r="AL97" i="3"/>
  <c r="W98" i="5" s="1"/>
  <c r="AL90" i="3"/>
  <c r="AM90" i="3" s="1"/>
  <c r="X91" i="5" s="1"/>
  <c r="O37" i="3"/>
  <c r="Q38" i="5" s="1"/>
  <c r="AL65" i="3"/>
  <c r="AM65" i="3" s="1"/>
  <c r="X66" i="5" s="1"/>
  <c r="O63" i="3"/>
  <c r="Q64" i="5" s="1"/>
  <c r="V23" i="5"/>
  <c r="AL22" i="3"/>
  <c r="W23" i="5" s="1"/>
  <c r="AL110" i="3"/>
  <c r="AM110" i="3" s="1"/>
  <c r="X111" i="5" s="1"/>
  <c r="AL148" i="3"/>
  <c r="W149" i="5" s="1"/>
  <c r="V165" i="5"/>
  <c r="AL164" i="3"/>
  <c r="AM164" i="3" s="1"/>
  <c r="X165" i="5" s="1"/>
  <c r="V45" i="5"/>
  <c r="AL44" i="3"/>
  <c r="AM44" i="3" s="1"/>
  <c r="X45" i="5" s="1"/>
  <c r="AL72" i="3"/>
  <c r="W73" i="5" s="1"/>
  <c r="AL37" i="3"/>
  <c r="W38" i="5" s="1"/>
  <c r="AL6" i="3"/>
  <c r="W7" i="5" s="1"/>
  <c r="AL50" i="3"/>
  <c r="AM50" i="3" s="1"/>
  <c r="X51" i="5" s="1"/>
  <c r="AL9" i="3"/>
  <c r="AM9" i="3" s="1"/>
  <c r="X10" i="5" s="1"/>
  <c r="AL49" i="3"/>
  <c r="W50" i="5" s="1"/>
  <c r="S171" i="5"/>
  <c r="AR173" i="75"/>
  <c r="F174" i="5" s="1"/>
  <c r="AL5" i="75"/>
  <c r="AL135" i="75"/>
  <c r="H91" i="4"/>
  <c r="AB92" i="5" s="1"/>
  <c r="AL56" i="75"/>
  <c r="AL193" i="75"/>
  <c r="AL137" i="75"/>
  <c r="AR59" i="75"/>
  <c r="F60" i="5" s="1"/>
  <c r="AL53" i="75"/>
  <c r="AR98" i="75"/>
  <c r="F99" i="5" s="1"/>
  <c r="AL127" i="75"/>
  <c r="AO107" i="75"/>
  <c r="C108" i="5" s="1"/>
  <c r="AR30" i="75"/>
  <c r="AR161" i="75"/>
  <c r="F162" i="5" s="1"/>
  <c r="AL101" i="75"/>
  <c r="H67" i="4"/>
  <c r="AB68" i="5" s="1"/>
  <c r="AR58" i="75"/>
  <c r="F59" i="5" s="1"/>
  <c r="AR87" i="75"/>
  <c r="F88" i="5" s="1"/>
  <c r="V67" i="5"/>
  <c r="AL66" i="3"/>
  <c r="W67" i="5" s="1"/>
  <c r="AA100" i="4"/>
  <c r="AF101" i="5" s="1"/>
  <c r="AG101" i="5" s="1"/>
  <c r="AO135" i="75"/>
  <c r="C136" i="5" s="1"/>
  <c r="AO51" i="75"/>
  <c r="C52" i="5" s="1"/>
  <c r="AO191" i="75"/>
  <c r="C192" i="5" s="1"/>
  <c r="AO39" i="75"/>
  <c r="C40" i="5" s="1"/>
  <c r="AO18" i="75"/>
  <c r="C19" i="5" s="1"/>
  <c r="AO29" i="75"/>
  <c r="C30" i="5" s="1"/>
  <c r="AO47" i="75"/>
  <c r="C48" i="5" s="1"/>
  <c r="AO43" i="75"/>
  <c r="C44" i="5" s="1"/>
  <c r="AO147" i="75"/>
  <c r="C148" i="5" s="1"/>
  <c r="AO97" i="75"/>
  <c r="C98" i="5" s="1"/>
  <c r="AO109" i="75"/>
  <c r="C110" i="5" s="1"/>
  <c r="AO172" i="75"/>
  <c r="C173" i="5" s="1"/>
  <c r="AO176" i="75"/>
  <c r="C177" i="5" s="1"/>
  <c r="AO143" i="75"/>
  <c r="AO55" i="75"/>
  <c r="C56" i="5" s="1"/>
  <c r="AO57" i="75"/>
  <c r="AO23" i="75"/>
  <c r="C24" i="5" s="1"/>
  <c r="AO133" i="75"/>
  <c r="C134" i="5" s="1"/>
  <c r="AO87" i="75"/>
  <c r="C88" i="5" s="1"/>
  <c r="AO166" i="75"/>
  <c r="C167" i="5" s="1"/>
  <c r="AO34" i="75"/>
  <c r="C35" i="5" s="1"/>
  <c r="AO38" i="75"/>
  <c r="C39" i="5" s="1"/>
  <c r="AO101" i="75"/>
  <c r="C102" i="5" s="1"/>
  <c r="AO22" i="75"/>
  <c r="C23" i="5" s="1"/>
  <c r="AO41" i="75"/>
  <c r="C42" i="5" s="1"/>
  <c r="AO126" i="75"/>
  <c r="C127" i="5" s="1"/>
  <c r="AO102" i="75"/>
  <c r="C103" i="5" s="1"/>
  <c r="AO46" i="75"/>
  <c r="C47" i="5" s="1"/>
  <c r="AO24" i="75"/>
  <c r="C25" i="5" s="1"/>
  <c r="AO76" i="75"/>
  <c r="C77" i="5" s="1"/>
  <c r="AO182" i="75"/>
  <c r="C183" i="5" s="1"/>
  <c r="AO66" i="75"/>
  <c r="C67" i="5" s="1"/>
  <c r="AO164" i="75"/>
  <c r="C165" i="5" s="1"/>
  <c r="AO129" i="75"/>
  <c r="C130" i="5" s="1"/>
  <c r="AO21" i="75"/>
  <c r="AO162" i="75"/>
  <c r="AO91" i="75"/>
  <c r="C92" i="5" s="1"/>
  <c r="AO152" i="75"/>
  <c r="AO27" i="75"/>
  <c r="C28" i="5" s="1"/>
  <c r="AO32" i="75"/>
  <c r="C33" i="5" s="1"/>
  <c r="AO42" i="75"/>
  <c r="C43" i="5" s="1"/>
  <c r="AO6" i="75"/>
  <c r="C7" i="5" s="1"/>
  <c r="AO20" i="75"/>
  <c r="C21" i="5" s="1"/>
  <c r="AO88" i="75"/>
  <c r="C89" i="5" s="1"/>
  <c r="DU99" i="75"/>
  <c r="L100" i="5" s="1"/>
  <c r="AL61" i="3"/>
  <c r="W62" i="5" s="1"/>
  <c r="AR171" i="75"/>
  <c r="F172" i="5" s="1"/>
  <c r="AL106" i="3"/>
  <c r="AM106" i="3" s="1"/>
  <c r="X107" i="5" s="1"/>
  <c r="AR163" i="75"/>
  <c r="F164" i="5" s="1"/>
  <c r="AO11" i="75"/>
  <c r="K56" i="5"/>
  <c r="AN56" i="5" s="1"/>
  <c r="AO124" i="75"/>
  <c r="C125" i="5" s="1"/>
  <c r="J67" i="5"/>
  <c r="AO65" i="75"/>
  <c r="AL140" i="3"/>
  <c r="W141" i="5" s="1"/>
  <c r="AR79" i="75"/>
  <c r="F80" i="5" s="1"/>
  <c r="AO119" i="75"/>
  <c r="C120" i="5" s="1"/>
  <c r="AO86" i="75"/>
  <c r="C87" i="5" s="1"/>
  <c r="AO77" i="75"/>
  <c r="K190" i="5"/>
  <c r="AN190" i="5" s="1"/>
  <c r="K58" i="5"/>
  <c r="AN58" i="5" s="1"/>
  <c r="H58" i="4"/>
  <c r="AB59" i="5" s="1"/>
  <c r="AE101" i="5"/>
  <c r="AO95" i="75"/>
  <c r="C96" i="5" s="1"/>
  <c r="AO99" i="75"/>
  <c r="C100" i="5" s="1"/>
  <c r="H171" i="4"/>
  <c r="AB172" i="5" s="1"/>
  <c r="AR94" i="75"/>
  <c r="F95" i="5" s="1"/>
  <c r="AO74" i="75"/>
  <c r="C75" i="5" s="1"/>
  <c r="AL151" i="75"/>
  <c r="H129" i="4"/>
  <c r="AB130" i="5" s="1"/>
  <c r="AL10" i="75"/>
  <c r="DU162" i="75"/>
  <c r="L163" i="5" s="1"/>
  <c r="AR123" i="75"/>
  <c r="F124" i="5" s="1"/>
  <c r="K163" i="5"/>
  <c r="AN163" i="5" s="1"/>
  <c r="AL37" i="75"/>
  <c r="H17" i="4"/>
  <c r="AB18" i="5" s="1"/>
  <c r="K45" i="5"/>
  <c r="AN45" i="5" s="1"/>
  <c r="H37" i="4"/>
  <c r="AB38" i="5" s="1"/>
  <c r="AA111" i="4"/>
  <c r="AF112" i="5" s="1"/>
  <c r="H81" i="4"/>
  <c r="AB82" i="5" s="1"/>
  <c r="AR153" i="75"/>
  <c r="F154" i="5" s="1"/>
  <c r="AL20" i="3"/>
  <c r="AM20" i="3" s="1"/>
  <c r="X21" i="5" s="1"/>
  <c r="AL56" i="3"/>
  <c r="W57" i="5" s="1"/>
  <c r="DU189" i="75"/>
  <c r="L190" i="5" s="1"/>
  <c r="AR148" i="75"/>
  <c r="F149" i="5" s="1"/>
  <c r="AL102" i="75"/>
  <c r="AR181" i="75"/>
  <c r="F182" i="5" s="1"/>
  <c r="AO26" i="75"/>
  <c r="C27" i="5" s="1"/>
  <c r="DU76" i="75"/>
  <c r="L77" i="5" s="1"/>
  <c r="AO184" i="75"/>
  <c r="C185" i="5" s="1"/>
  <c r="AO163" i="75"/>
  <c r="C164" i="5" s="1"/>
  <c r="DU108" i="75"/>
  <c r="L109" i="5" s="1"/>
  <c r="AL55" i="75"/>
  <c r="AR115" i="75"/>
  <c r="F116" i="5" s="1"/>
  <c r="AO188" i="75"/>
  <c r="C189" i="5" s="1"/>
  <c r="AR41" i="75"/>
  <c r="F42" i="5" s="1"/>
  <c r="AL45" i="75"/>
  <c r="AR97" i="75"/>
  <c r="F98" i="5" s="1"/>
  <c r="K159" i="5"/>
  <c r="AN159" i="5" s="1"/>
  <c r="DU136" i="75"/>
  <c r="L137" i="5" s="1"/>
  <c r="AL39" i="75"/>
  <c r="AL60" i="75"/>
  <c r="K154" i="5"/>
  <c r="AN154" i="5" s="1"/>
  <c r="AL118" i="75"/>
  <c r="AL130" i="75"/>
  <c r="AO61" i="75"/>
  <c r="C62" i="5" s="1"/>
  <c r="DU65" i="75"/>
  <c r="L66" i="5" s="1"/>
  <c r="AO79" i="75"/>
  <c r="C80" i="5" s="1"/>
  <c r="AL68" i="75"/>
  <c r="AR141" i="75"/>
  <c r="F142" i="5" s="1"/>
  <c r="AO71" i="75"/>
  <c r="C72" i="5" s="1"/>
  <c r="AL114" i="75"/>
  <c r="AL13" i="75"/>
  <c r="AR6" i="75"/>
  <c r="F7" i="5" s="1"/>
  <c r="AR22" i="75"/>
  <c r="F23" i="5" s="1"/>
  <c r="AO115" i="75"/>
  <c r="AO123" i="75"/>
  <c r="AO138" i="75"/>
  <c r="C139" i="5" s="1"/>
  <c r="AR73" i="75"/>
  <c r="F74" i="5" s="1"/>
  <c r="AL51" i="75"/>
  <c r="AL81" i="75"/>
  <c r="V94" i="5"/>
  <c r="AL93" i="3"/>
  <c r="W94" i="5" s="1"/>
  <c r="AL169" i="3"/>
  <c r="W170" i="5" s="1"/>
  <c r="AL17" i="3"/>
  <c r="W18" i="5" s="1"/>
  <c r="AR113" i="75"/>
  <c r="F114" i="5" s="1"/>
  <c r="AR129" i="75"/>
  <c r="F130" i="5" s="1"/>
  <c r="AL97" i="75"/>
  <c r="AO89" i="75"/>
  <c r="AL162" i="3"/>
  <c r="AM162" i="3" s="1"/>
  <c r="X163" i="5" s="1"/>
  <c r="AL28" i="3"/>
  <c r="W29" i="5" s="1"/>
  <c r="AL57" i="3"/>
  <c r="AM57" i="3" s="1"/>
  <c r="X58" i="5" s="1"/>
  <c r="AL139" i="3"/>
  <c r="W140" i="5" s="1"/>
  <c r="AO48" i="75"/>
  <c r="C49" i="5" s="1"/>
  <c r="AR56" i="75"/>
  <c r="F57" i="5" s="1"/>
  <c r="AO181" i="75"/>
  <c r="C182" i="5" s="1"/>
  <c r="H173" i="4"/>
  <c r="AB174" i="5" s="1"/>
  <c r="AL41" i="3"/>
  <c r="W42" i="5" s="1"/>
  <c r="DU124" i="75"/>
  <c r="L125" i="5" s="1"/>
  <c r="AL69" i="3"/>
  <c r="W70" i="5" s="1"/>
  <c r="AA4" i="4"/>
  <c r="AF5" i="5" s="1"/>
  <c r="H183" i="4"/>
  <c r="AB184" i="5" s="1"/>
  <c r="AR72" i="75"/>
  <c r="F73" i="5" s="1"/>
  <c r="AO72" i="75"/>
  <c r="K42" i="5"/>
  <c r="AN42" i="5" s="1"/>
  <c r="AL52" i="3"/>
  <c r="W53" i="5" s="1"/>
  <c r="AO125" i="75"/>
  <c r="C126" i="5" s="1"/>
  <c r="AR53" i="75"/>
  <c r="F54" i="5" s="1"/>
  <c r="AL160" i="75"/>
  <c r="K11" i="5"/>
  <c r="AN11" i="5" s="1"/>
  <c r="DU55" i="75"/>
  <c r="L56" i="5" s="1"/>
  <c r="K81" i="5"/>
  <c r="AN81" i="5" s="1"/>
  <c r="AL190" i="75"/>
  <c r="DU41" i="75"/>
  <c r="L42" i="5" s="1"/>
  <c r="AL80" i="75"/>
  <c r="AR119" i="75"/>
  <c r="F120" i="5" s="1"/>
  <c r="AO130" i="75"/>
  <c r="C131" i="5" s="1"/>
  <c r="AL58" i="3"/>
  <c r="AM58" i="3" s="1"/>
  <c r="X59" i="5" s="1"/>
  <c r="AL115" i="3"/>
  <c r="W116" i="5" s="1"/>
  <c r="O139" i="3"/>
  <c r="Q140" i="5" s="1"/>
  <c r="AO49" i="75"/>
  <c r="C50" i="5" s="1"/>
  <c r="AR107" i="75"/>
  <c r="AR130" i="75"/>
  <c r="F131" i="5" s="1"/>
  <c r="AO174" i="75"/>
  <c r="C175" i="5" s="1"/>
  <c r="AR168" i="75"/>
  <c r="F169" i="5" s="1"/>
  <c r="G76" i="84"/>
  <c r="AO13" i="5"/>
  <c r="DU179" i="75"/>
  <c r="L180" i="5" s="1"/>
  <c r="AO139" i="75"/>
  <c r="C140" i="5" s="1"/>
  <c r="AR167" i="75"/>
  <c r="F168" i="5" s="1"/>
  <c r="AR99" i="75"/>
  <c r="F100" i="5" s="1"/>
  <c r="DN146" i="75"/>
  <c r="I147" i="5" s="1"/>
  <c r="AO78" i="75"/>
  <c r="AL18" i="75"/>
  <c r="C63" i="5"/>
  <c r="C15" i="5"/>
  <c r="C146" i="5"/>
  <c r="C105" i="5"/>
  <c r="C117" i="5"/>
  <c r="AR110" i="75"/>
  <c r="F111" i="5" s="1"/>
  <c r="DU167" i="75"/>
  <c r="L168" i="5" s="1"/>
  <c r="C174" i="5"/>
  <c r="AR102" i="75"/>
  <c r="F103" i="5" s="1"/>
  <c r="AO103" i="75"/>
  <c r="C20" i="5"/>
  <c r="AL103" i="75"/>
  <c r="C172" i="5"/>
  <c r="C36" i="5"/>
  <c r="C41" i="5"/>
  <c r="C11" i="5"/>
  <c r="C31" i="5"/>
  <c r="C71" i="5"/>
  <c r="H101" i="4"/>
  <c r="AB102" i="5" s="1"/>
  <c r="C13" i="5"/>
  <c r="C107" i="5"/>
  <c r="C76" i="5"/>
  <c r="AO187" i="75"/>
  <c r="AO52" i="75"/>
  <c r="C132" i="5"/>
  <c r="C32" i="5"/>
  <c r="C154" i="5"/>
  <c r="DN50" i="75"/>
  <c r="I51" i="5" s="1"/>
  <c r="C133" i="5"/>
  <c r="AA115" i="4"/>
  <c r="AF116" i="5" s="1"/>
  <c r="O159" i="3"/>
  <c r="Q160" i="5" s="1"/>
  <c r="C118" i="5"/>
  <c r="C91" i="5"/>
  <c r="AR12" i="75"/>
  <c r="F13" i="5" s="1"/>
  <c r="AO144" i="75"/>
  <c r="AL32" i="75"/>
  <c r="C123" i="5"/>
  <c r="C14" i="5"/>
  <c r="C106" i="5"/>
  <c r="C141" i="5"/>
  <c r="AR81" i="75"/>
  <c r="F82" i="5" s="1"/>
  <c r="C162" i="5"/>
  <c r="AL30" i="75"/>
  <c r="AL107" i="75"/>
  <c r="AL148" i="75"/>
  <c r="AL85" i="75"/>
  <c r="AL182" i="75"/>
  <c r="AO113" i="75"/>
  <c r="AO16" i="75"/>
  <c r="AL73" i="75"/>
  <c r="AL184" i="75"/>
  <c r="AL17" i="75"/>
  <c r="AO54" i="75"/>
  <c r="AL15" i="75"/>
  <c r="AL88" i="75"/>
  <c r="AO156" i="75"/>
  <c r="AR187" i="75"/>
  <c r="F188" i="5" s="1"/>
  <c r="AO36" i="75"/>
  <c r="AL27" i="75"/>
  <c r="AR185" i="75"/>
  <c r="F186" i="5" s="1"/>
  <c r="AL122" i="75"/>
  <c r="AL155" i="75"/>
  <c r="AO192" i="75"/>
  <c r="AL62" i="75"/>
  <c r="AO93" i="75"/>
  <c r="AL111" i="75"/>
  <c r="DU163" i="75"/>
  <c r="L164" i="5" s="1"/>
  <c r="DU30" i="75"/>
  <c r="L31" i="5" s="1"/>
  <c r="AO8" i="75"/>
  <c r="AR20" i="75"/>
  <c r="F21" i="5" s="1"/>
  <c r="AO177" i="75"/>
  <c r="AR55" i="75"/>
  <c r="F56" i="5" s="1"/>
  <c r="AR160" i="75"/>
  <c r="F161" i="5" s="1"/>
  <c r="AR118" i="75"/>
  <c r="F119" i="5" s="1"/>
  <c r="AL33" i="75"/>
  <c r="AL89" i="75"/>
  <c r="AO127" i="75"/>
  <c r="AO94" i="75"/>
  <c r="AR137" i="75"/>
  <c r="F138" i="5" s="1"/>
  <c r="AR82" i="75"/>
  <c r="F83" i="5" s="1"/>
  <c r="AL23" i="75"/>
  <c r="DU168" i="75"/>
  <c r="L169" i="5" s="1"/>
  <c r="K31" i="5"/>
  <c r="AN31" i="5" s="1"/>
  <c r="K35" i="5"/>
  <c r="AN35" i="5" s="1"/>
  <c r="AL19" i="75"/>
  <c r="AL176" i="75"/>
  <c r="AL11" i="75"/>
  <c r="AR178" i="75"/>
  <c r="F179" i="5" s="1"/>
  <c r="AO58" i="75"/>
  <c r="AR103" i="75"/>
  <c r="F104" i="5" s="1"/>
  <c r="DU147" i="75"/>
  <c r="L148" i="5" s="1"/>
  <c r="AL54" i="75"/>
  <c r="AR182" i="75"/>
  <c r="F183" i="5" s="1"/>
  <c r="AO83" i="75"/>
  <c r="AO193" i="75"/>
  <c r="C194" i="5" s="1"/>
  <c r="AO141" i="75"/>
  <c r="AO81" i="75"/>
  <c r="AR27" i="75"/>
  <c r="F28" i="5" s="1"/>
  <c r="K181" i="5"/>
  <c r="AN181" i="5" s="1"/>
  <c r="DU36" i="75"/>
  <c r="L37" i="5" s="1"/>
  <c r="AL6" i="75"/>
  <c r="K169" i="5"/>
  <c r="AN169" i="5" s="1"/>
  <c r="AL110" i="75"/>
  <c r="AR156" i="75"/>
  <c r="F157" i="5" s="1"/>
  <c r="AR48" i="75"/>
  <c r="F49" i="5" s="1"/>
  <c r="AR67" i="75"/>
  <c r="F68" i="5" s="1"/>
  <c r="AO56" i="75"/>
  <c r="DU85" i="75"/>
  <c r="L86" i="5" s="1"/>
  <c r="K143" i="5"/>
  <c r="AN143" i="5" s="1"/>
  <c r="AR74" i="75"/>
  <c r="F75" i="5" s="1"/>
  <c r="AR145" i="75"/>
  <c r="F146" i="5" s="1"/>
  <c r="AR46" i="75"/>
  <c r="F47" i="5" s="1"/>
  <c r="AL123" i="75"/>
  <c r="AO149" i="75"/>
  <c r="C150" i="5" s="1"/>
  <c r="AL28" i="75"/>
  <c r="AR95" i="75"/>
  <c r="F96" i="5" s="1"/>
  <c r="AR60" i="75"/>
  <c r="F61" i="5" s="1"/>
  <c r="AR32" i="75"/>
  <c r="F33" i="5" s="1"/>
  <c r="AO5" i="75"/>
  <c r="AL185" i="75"/>
  <c r="AL115" i="75"/>
  <c r="O28" i="3"/>
  <c r="Q29" i="5" s="1"/>
  <c r="AA63" i="4"/>
  <c r="AF64" i="5" s="1"/>
  <c r="AO137" i="5"/>
  <c r="G38" i="84"/>
  <c r="G84" i="84"/>
  <c r="AA31" i="4"/>
  <c r="AF32" i="5" s="1"/>
  <c r="AA114" i="4"/>
  <c r="AF115" i="5" s="1"/>
  <c r="AR124" i="75"/>
  <c r="F125" i="5" s="1"/>
  <c r="AR83" i="75"/>
  <c r="F84" i="5" s="1"/>
  <c r="AO118" i="75"/>
  <c r="AO33" i="75"/>
  <c r="AL59" i="75"/>
  <c r="AO80" i="75"/>
  <c r="AO85" i="75"/>
  <c r="AL129" i="75"/>
  <c r="H83" i="4"/>
  <c r="AB84" i="5" s="1"/>
  <c r="K22" i="5"/>
  <c r="AN22" i="5" s="1"/>
  <c r="O151" i="3"/>
  <c r="Q152" i="5" s="1"/>
  <c r="H123" i="4"/>
  <c r="AB124" i="5" s="1"/>
  <c r="AR44" i="75"/>
  <c r="F45" i="5" s="1"/>
  <c r="AO169" i="75"/>
  <c r="AL189" i="75"/>
  <c r="AL99" i="75"/>
  <c r="AR147" i="75"/>
  <c r="F148" i="5" s="1"/>
  <c r="AR128" i="75"/>
  <c r="F129" i="5" s="1"/>
  <c r="AL154" i="75"/>
  <c r="AL46" i="75"/>
  <c r="AR143" i="75"/>
  <c r="F144" i="5" s="1"/>
  <c r="AO136" i="75"/>
  <c r="AR52" i="75"/>
  <c r="F53" i="5" s="1"/>
  <c r="AR122" i="75"/>
  <c r="F123" i="5" s="1"/>
  <c r="K157" i="5"/>
  <c r="AN157" i="5" s="1"/>
  <c r="K146" i="5"/>
  <c r="AN146" i="5" s="1"/>
  <c r="K168" i="5"/>
  <c r="AN168" i="5" s="1"/>
  <c r="AL85" i="3"/>
  <c r="W86" i="5" s="1"/>
  <c r="H43" i="4"/>
  <c r="AB44" i="5" s="1"/>
  <c r="AL146" i="3"/>
  <c r="W147" i="5" s="1"/>
  <c r="AA112" i="4"/>
  <c r="AF113" i="5" s="1"/>
  <c r="AG113" i="5" s="1"/>
  <c r="AO142" i="75"/>
  <c r="AO45" i="75"/>
  <c r="H107" i="4"/>
  <c r="AB108" i="5" s="1"/>
  <c r="AR100" i="75"/>
  <c r="F101" i="5" s="1"/>
  <c r="AR131" i="75"/>
  <c r="F132" i="5" s="1"/>
  <c r="H121" i="4"/>
  <c r="AB122" i="5" s="1"/>
  <c r="AO137" i="75"/>
  <c r="H62" i="4"/>
  <c r="AB63" i="5" s="1"/>
  <c r="AR149" i="75"/>
  <c r="F150" i="5" s="1"/>
  <c r="AO59" i="75"/>
  <c r="AR88" i="75"/>
  <c r="F89" i="5" s="1"/>
  <c r="H96" i="4"/>
  <c r="AB97" i="5" s="1"/>
  <c r="K187" i="5"/>
  <c r="AN187" i="5" s="1"/>
  <c r="K132" i="5"/>
  <c r="AN132" i="5" s="1"/>
  <c r="DU119" i="75"/>
  <c r="L120" i="5" s="1"/>
  <c r="S111" i="5"/>
  <c r="AL24" i="3"/>
  <c r="AM24" i="3" s="1"/>
  <c r="X25" i="5" s="1"/>
  <c r="H139" i="4"/>
  <c r="AB140" i="5" s="1"/>
  <c r="AL88" i="3"/>
  <c r="W89" i="5" s="1"/>
  <c r="AR7" i="75"/>
  <c r="F8" i="5" s="1"/>
  <c r="AO168" i="75"/>
  <c r="AR85" i="75"/>
  <c r="F86" i="5" s="1"/>
  <c r="AR132" i="75"/>
  <c r="F133" i="5" s="1"/>
  <c r="H179" i="4"/>
  <c r="AB180" i="5" s="1"/>
  <c r="AA13" i="4"/>
  <c r="AF14" i="5" s="1"/>
  <c r="AL172" i="75"/>
  <c r="AR49" i="75"/>
  <c r="F50" i="5" s="1"/>
  <c r="AR121" i="75"/>
  <c r="F122" i="5" s="1"/>
  <c r="AR165" i="75"/>
  <c r="F166" i="5" s="1"/>
  <c r="AL149" i="75"/>
  <c r="AL16" i="75"/>
  <c r="AL48" i="75"/>
  <c r="DU43" i="75"/>
  <c r="L44" i="5" s="1"/>
  <c r="O6" i="3"/>
  <c r="Q7" i="5" s="1"/>
  <c r="N160" i="5"/>
  <c r="DU156" i="75"/>
  <c r="L157" i="5" s="1"/>
  <c r="AL32" i="3"/>
  <c r="AM32" i="3" s="1"/>
  <c r="X33" i="5" s="1"/>
  <c r="AO78" i="5"/>
  <c r="AR33" i="75"/>
  <c r="F34" i="5" s="1"/>
  <c r="AA104" i="5"/>
  <c r="AR138" i="75"/>
  <c r="F139" i="5" s="1"/>
  <c r="AO73" i="75"/>
  <c r="AO37" i="75"/>
  <c r="AL186" i="75"/>
  <c r="AL166" i="75"/>
  <c r="AL109" i="75"/>
  <c r="AR133" i="75"/>
  <c r="F134" i="5" s="1"/>
  <c r="DU155" i="75"/>
  <c r="L156" i="5" s="1"/>
  <c r="DU39" i="75"/>
  <c r="L40" i="5" s="1"/>
  <c r="DU75" i="75"/>
  <c r="L76" i="5" s="1"/>
  <c r="AA126" i="4"/>
  <c r="AF127" i="5" s="1"/>
  <c r="AL12" i="3"/>
  <c r="W13" i="5" s="1"/>
  <c r="H138" i="4"/>
  <c r="AB139" i="5" s="1"/>
  <c r="AA53" i="5"/>
  <c r="AA131" i="4"/>
  <c r="AF132" i="5" s="1"/>
  <c r="AO160" i="5"/>
  <c r="AO44" i="5"/>
  <c r="H137" i="4"/>
  <c r="AB138" i="5" s="1"/>
  <c r="AA84" i="4"/>
  <c r="AF85" i="5" s="1"/>
  <c r="AR134" i="75"/>
  <c r="F135" i="5" s="1"/>
  <c r="AR39" i="75"/>
  <c r="F40" i="5" s="1"/>
  <c r="AL75" i="75"/>
  <c r="AR155" i="75"/>
  <c r="F156" i="5" s="1"/>
  <c r="AR108" i="75"/>
  <c r="F109" i="5" s="1"/>
  <c r="AR125" i="75"/>
  <c r="F126" i="5" s="1"/>
  <c r="AR164" i="75"/>
  <c r="F165" i="5" s="1"/>
  <c r="AL139" i="75"/>
  <c r="AR71" i="75"/>
  <c r="F72" i="5" s="1"/>
  <c r="AO96" i="75"/>
  <c r="K37" i="5"/>
  <c r="AN37" i="5" s="1"/>
  <c r="AL122" i="3"/>
  <c r="W123" i="5" s="1"/>
  <c r="AL102" i="3"/>
  <c r="W103" i="5" s="1"/>
  <c r="AL8" i="3"/>
  <c r="W9" i="5" s="1"/>
  <c r="AL14" i="75"/>
  <c r="AA15" i="4"/>
  <c r="AF16" i="5" s="1"/>
  <c r="H90" i="4"/>
  <c r="AB91" i="5" s="1"/>
  <c r="AL98" i="75"/>
  <c r="AL84" i="75"/>
  <c r="AO52" i="5"/>
  <c r="H82" i="4"/>
  <c r="AB83" i="5" s="1"/>
  <c r="K151" i="5"/>
  <c r="AN151" i="5" s="1"/>
  <c r="DU188" i="75"/>
  <c r="L189" i="5" s="1"/>
  <c r="AL71" i="3"/>
  <c r="W72" i="5" s="1"/>
  <c r="S38" i="5"/>
  <c r="T18" i="3"/>
  <c r="R19" i="5" s="1"/>
  <c r="AR169" i="75"/>
  <c r="F170" i="5" s="1"/>
  <c r="AA24" i="4"/>
  <c r="AF25" i="5" s="1"/>
  <c r="AO98" i="75"/>
  <c r="AR80" i="75"/>
  <c r="F81" i="5" s="1"/>
  <c r="AL12" i="75"/>
  <c r="AO4" i="75"/>
  <c r="AO3" i="75"/>
  <c r="O138" i="3"/>
  <c r="Q139" i="5" s="1"/>
  <c r="AE5" i="5"/>
  <c r="AL155" i="3"/>
  <c r="W156" i="5" s="1"/>
  <c r="AL124" i="3"/>
  <c r="W125" i="5" s="1"/>
  <c r="AR175" i="75"/>
  <c r="F176" i="5" s="1"/>
  <c r="AL96" i="75"/>
  <c r="AR29" i="75"/>
  <c r="F30" i="5" s="1"/>
  <c r="H93" i="4"/>
  <c r="AB94" i="5" s="1"/>
  <c r="AL9" i="75"/>
  <c r="K26" i="5"/>
  <c r="AN26" i="5" s="1"/>
  <c r="AA168" i="4"/>
  <c r="AF169" i="5" s="1"/>
  <c r="AL107" i="3"/>
  <c r="AM107" i="3" s="1"/>
  <c r="X108" i="5" s="1"/>
  <c r="AL182" i="3"/>
  <c r="W183" i="5" s="1"/>
  <c r="AO186" i="75"/>
  <c r="AO112" i="75"/>
  <c r="AO159" i="75"/>
  <c r="AR63" i="75"/>
  <c r="F64" i="5" s="1"/>
  <c r="AA168" i="5"/>
  <c r="DU25" i="75"/>
  <c r="L26" i="5" s="1"/>
  <c r="H119" i="4"/>
  <c r="AB120" i="5" s="1"/>
  <c r="AA119" i="4"/>
  <c r="AF120" i="5" s="1"/>
  <c r="AO183" i="75"/>
  <c r="AO67" i="75"/>
  <c r="AL162" i="75"/>
  <c r="AR140" i="75"/>
  <c r="F141" i="5" s="1"/>
  <c r="F184" i="84"/>
  <c r="K191" i="5"/>
  <c r="AN191" i="5" s="1"/>
  <c r="AA167" i="4"/>
  <c r="AF168" i="5" s="1"/>
  <c r="AG168" i="5" s="1"/>
  <c r="AL114" i="3"/>
  <c r="W115" i="5" s="1"/>
  <c r="AL36" i="3"/>
  <c r="W37" i="5" s="1"/>
  <c r="H80" i="4"/>
  <c r="AB81" i="5" s="1"/>
  <c r="AO178" i="75"/>
  <c r="AA42" i="5"/>
  <c r="AL168" i="75"/>
  <c r="AL52" i="75"/>
  <c r="AR75" i="75"/>
  <c r="F76" i="5" s="1"/>
  <c r="F93" i="84"/>
  <c r="K75" i="5"/>
  <c r="AN75" i="5" s="1"/>
  <c r="AA51" i="4"/>
  <c r="AF52" i="5" s="1"/>
  <c r="AL145" i="3"/>
  <c r="W146" i="5" s="1"/>
  <c r="AA161" i="4"/>
  <c r="AF162" i="5" s="1"/>
  <c r="AO114" i="75"/>
  <c r="H169" i="4"/>
  <c r="AB170" i="5" s="1"/>
  <c r="AL108" i="75"/>
  <c r="AL171" i="75"/>
  <c r="AL180" i="75"/>
  <c r="AL152" i="75"/>
  <c r="AA150" i="5"/>
  <c r="H108" i="4"/>
  <c r="AB109" i="5" s="1"/>
  <c r="H44" i="4"/>
  <c r="AB45" i="5" s="1"/>
  <c r="AA188" i="5"/>
  <c r="AA147" i="5"/>
  <c r="AA98" i="5"/>
  <c r="H114" i="4"/>
  <c r="AB115" i="5" s="1"/>
  <c r="H73" i="4"/>
  <c r="AB74" i="5" s="1"/>
  <c r="H28" i="4"/>
  <c r="AB29" i="5" s="1"/>
  <c r="H39" i="4"/>
  <c r="AB40" i="5" s="1"/>
  <c r="T41" i="3"/>
  <c r="R42" i="5" s="1"/>
  <c r="T176" i="3"/>
  <c r="R177" i="5" s="1"/>
  <c r="AE25" i="5"/>
  <c r="O80" i="3"/>
  <c r="Q81" i="5" s="1"/>
  <c r="AL152" i="3"/>
  <c r="AM152" i="3" s="1"/>
  <c r="X153" i="5" s="1"/>
  <c r="AA130" i="4"/>
  <c r="AF131" i="5" s="1"/>
  <c r="AG131" i="5" s="1"/>
  <c r="AL11" i="3"/>
  <c r="W12" i="5" s="1"/>
  <c r="AL181" i="3"/>
  <c r="W182" i="5" s="1"/>
  <c r="AL70" i="3"/>
  <c r="W71" i="5" s="1"/>
  <c r="V26" i="5"/>
  <c r="AL25" i="3"/>
  <c r="W26" i="5" s="1"/>
  <c r="AL46" i="3"/>
  <c r="W47" i="5" s="1"/>
  <c r="H98" i="4"/>
  <c r="AB99" i="5" s="1"/>
  <c r="AA183" i="4"/>
  <c r="AF184" i="5" s="1"/>
  <c r="AR84" i="75"/>
  <c r="F85" i="5" s="1"/>
  <c r="AR90" i="75"/>
  <c r="F91" i="5" s="1"/>
  <c r="AL165" i="75"/>
  <c r="AO92" i="75"/>
  <c r="AL188" i="75"/>
  <c r="AL120" i="75"/>
  <c r="AL121" i="75"/>
  <c r="AA101" i="5"/>
  <c r="H124" i="4"/>
  <c r="AB125" i="5" s="1"/>
  <c r="AO157" i="75"/>
  <c r="AL63" i="75"/>
  <c r="AR45" i="75"/>
  <c r="F46" i="5" s="1"/>
  <c r="AR24" i="75"/>
  <c r="F25" i="5" s="1"/>
  <c r="AR117" i="75"/>
  <c r="F118" i="5" s="1"/>
  <c r="AR18" i="75"/>
  <c r="F19" i="5" s="1"/>
  <c r="AL61" i="75"/>
  <c r="AL141" i="75"/>
  <c r="AR154" i="75"/>
  <c r="F155" i="5" s="1"/>
  <c r="DU4" i="75"/>
  <c r="L5" i="5" s="1"/>
  <c r="O86" i="3"/>
  <c r="Q87" i="5" s="1"/>
  <c r="AL193" i="3"/>
  <c r="W194" i="5" s="1"/>
  <c r="AR78" i="75"/>
  <c r="F79" i="5" s="1"/>
  <c r="AR157" i="75"/>
  <c r="F158" i="5" s="1"/>
  <c r="AR9" i="75"/>
  <c r="F10" i="5" s="1"/>
  <c r="AO170" i="75"/>
  <c r="AO64" i="75"/>
  <c r="AR91" i="75"/>
  <c r="F92" i="5" s="1"/>
  <c r="AR76" i="75"/>
  <c r="F77" i="5" s="1"/>
  <c r="DU130" i="75"/>
  <c r="L131" i="5" s="1"/>
  <c r="DU138" i="75"/>
  <c r="L139" i="5" s="1"/>
  <c r="K5" i="5"/>
  <c r="AN5" i="5" s="1"/>
  <c r="O104" i="3"/>
  <c r="Q105" i="5" s="1"/>
  <c r="AA5" i="4"/>
  <c r="AF6" i="5" s="1"/>
  <c r="AL149" i="3"/>
  <c r="W150" i="5" s="1"/>
  <c r="AR64" i="75"/>
  <c r="F65" i="5" s="1"/>
  <c r="AR112" i="75"/>
  <c r="F113" i="5" s="1"/>
  <c r="AL38" i="75"/>
  <c r="AR31" i="75"/>
  <c r="F32" i="5" s="1"/>
  <c r="H78" i="4"/>
  <c r="AB79" i="5" s="1"/>
  <c r="AR69" i="75"/>
  <c r="F70" i="5" s="1"/>
  <c r="AR191" i="75"/>
  <c r="F192" i="5" s="1"/>
  <c r="AL47" i="75"/>
  <c r="AR192" i="75"/>
  <c r="F193" i="5" s="1"/>
  <c r="AA94" i="4"/>
  <c r="AF95" i="5" s="1"/>
  <c r="AG95" i="5" s="1"/>
  <c r="AL63" i="3"/>
  <c r="AM63" i="3" s="1"/>
  <c r="X64" i="5" s="1"/>
  <c r="AL103" i="3"/>
  <c r="AM103" i="3" s="1"/>
  <c r="X104" i="5" s="1"/>
  <c r="AA106" i="4"/>
  <c r="AF107" i="5" s="1"/>
  <c r="AG107" i="5" s="1"/>
  <c r="AR38" i="75"/>
  <c r="F39" i="5" s="1"/>
  <c r="H178" i="4"/>
  <c r="AB179" i="5" s="1"/>
  <c r="AR151" i="75"/>
  <c r="F152" i="5" s="1"/>
  <c r="AL24" i="75"/>
  <c r="AR166" i="75"/>
  <c r="F167" i="5" s="1"/>
  <c r="AO120" i="75"/>
  <c r="H84" i="4"/>
  <c r="AB85" i="5" s="1"/>
  <c r="AA70" i="5"/>
  <c r="T109" i="3"/>
  <c r="R110" i="5" s="1"/>
  <c r="AL146" i="75"/>
  <c r="AL34" i="75"/>
  <c r="AL150" i="75"/>
  <c r="H122" i="4"/>
  <c r="AB123" i="5" s="1"/>
  <c r="AL100" i="75"/>
  <c r="DU74" i="75"/>
  <c r="L75" i="5" s="1"/>
  <c r="AA77" i="4"/>
  <c r="AF78" i="5" s="1"/>
  <c r="AL104" i="3"/>
  <c r="W105" i="5" s="1"/>
  <c r="H160" i="4"/>
  <c r="AB161" i="5" s="1"/>
  <c r="AR189" i="75"/>
  <c r="F190" i="5" s="1"/>
  <c r="AO155" i="75"/>
  <c r="AO44" i="75"/>
  <c r="AL163" i="75"/>
  <c r="AL65" i="75"/>
  <c r="AL79" i="75"/>
  <c r="AR176" i="75"/>
  <c r="F177" i="5" s="1"/>
  <c r="AR17" i="75"/>
  <c r="F18" i="5" s="1"/>
  <c r="C51" i="5"/>
  <c r="V82" i="5"/>
  <c r="AL81" i="3"/>
  <c r="AM81" i="3" s="1"/>
  <c r="X82" i="5" s="1"/>
  <c r="K117" i="5"/>
  <c r="AN117" i="5" s="1"/>
  <c r="AA144" i="5"/>
  <c r="K158" i="5"/>
  <c r="AN158" i="5" s="1"/>
  <c r="O12" i="3"/>
  <c r="Q13" i="5" s="1"/>
  <c r="O27" i="3"/>
  <c r="Q28" i="5" s="1"/>
  <c r="AL132" i="3"/>
  <c r="W133" i="5" s="1"/>
  <c r="AA50" i="5"/>
  <c r="AL86" i="3"/>
  <c r="W87" i="5" s="1"/>
  <c r="K145" i="5"/>
  <c r="AN145" i="5" s="1"/>
  <c r="H131" i="4"/>
  <c r="AB132" i="5" s="1"/>
  <c r="AR43" i="75"/>
  <c r="F44" i="5" s="1"/>
  <c r="AA110" i="5"/>
  <c r="AR70" i="75"/>
  <c r="AL69" i="75"/>
  <c r="AL119" i="75"/>
  <c r="AR184" i="75"/>
  <c r="AR170" i="75"/>
  <c r="F171" i="5" s="1"/>
  <c r="AO121" i="75"/>
  <c r="AR142" i="75"/>
  <c r="F143" i="5" s="1"/>
  <c r="AR186" i="75"/>
  <c r="F187" i="5" s="1"/>
  <c r="AA67" i="5"/>
  <c r="F84" i="84"/>
  <c r="AO134" i="75"/>
  <c r="K30" i="5"/>
  <c r="AN30" i="5" s="1"/>
  <c r="DU122" i="75"/>
  <c r="L123" i="5" s="1"/>
  <c r="DU19" i="75"/>
  <c r="L20" i="5" s="1"/>
  <c r="O133" i="3"/>
  <c r="Q134" i="5" s="1"/>
  <c r="AE112" i="5"/>
  <c r="AA90" i="4"/>
  <c r="AF91" i="5" s="1"/>
  <c r="AA108" i="4"/>
  <c r="AF109" i="5" s="1"/>
  <c r="DU186" i="75"/>
  <c r="L187" i="5" s="1"/>
  <c r="AR40" i="75"/>
  <c r="AA146" i="4"/>
  <c r="AF147" i="5" s="1"/>
  <c r="AG147" i="5" s="1"/>
  <c r="AR16" i="75"/>
  <c r="F17" i="5" s="1"/>
  <c r="AR19" i="75"/>
  <c r="AR135" i="75"/>
  <c r="F136" i="5" s="1"/>
  <c r="AR106" i="75"/>
  <c r="F107" i="5" s="1"/>
  <c r="H151" i="4"/>
  <c r="AB152" i="5" s="1"/>
  <c r="AR96" i="75"/>
  <c r="F97" i="5" s="1"/>
  <c r="AR139" i="75"/>
  <c r="F140" i="5" s="1"/>
  <c r="H60" i="4"/>
  <c r="AB61" i="5" s="1"/>
  <c r="F147" i="84"/>
  <c r="DU161" i="75"/>
  <c r="L162" i="5" s="1"/>
  <c r="O140" i="3"/>
  <c r="Q141" i="5" s="1"/>
  <c r="O178" i="3"/>
  <c r="Q179" i="5" s="1"/>
  <c r="O34" i="3"/>
  <c r="Q35" i="5" s="1"/>
  <c r="AA45" i="4"/>
  <c r="AF46" i="5" s="1"/>
  <c r="AG46" i="5" s="1"/>
  <c r="AA81" i="4"/>
  <c r="AF82" i="5" s="1"/>
  <c r="AL179" i="3"/>
  <c r="AM179" i="3" s="1"/>
  <c r="X180" i="5" s="1"/>
  <c r="H74" i="4"/>
  <c r="AB75" i="5" s="1"/>
  <c r="AA50" i="4"/>
  <c r="AF51" i="5" s="1"/>
  <c r="AG51" i="5" s="1"/>
  <c r="AA14" i="4"/>
  <c r="AF15" i="5" s="1"/>
  <c r="AG15" i="5" s="1"/>
  <c r="AA86" i="4"/>
  <c r="AF87" i="5" s="1"/>
  <c r="H170" i="4"/>
  <c r="AB171" i="5" s="1"/>
  <c r="AO189" i="75"/>
  <c r="AR152" i="75"/>
  <c r="F153" i="5" s="1"/>
  <c r="AO151" i="75"/>
  <c r="AR65" i="75"/>
  <c r="F66" i="5" s="1"/>
  <c r="AL35" i="75"/>
  <c r="F121" i="84"/>
  <c r="AA82" i="4"/>
  <c r="AF83" i="5" s="1"/>
  <c r="K52" i="5"/>
  <c r="AN52" i="5" s="1"/>
  <c r="O33" i="3"/>
  <c r="Q34" i="5" s="1"/>
  <c r="AA132" i="4"/>
  <c r="AF133" i="5" s="1"/>
  <c r="AL64" i="3"/>
  <c r="W65" i="5" s="1"/>
  <c r="AL35" i="3"/>
  <c r="W36" i="5" s="1"/>
  <c r="AL112" i="3"/>
  <c r="W113" i="5" s="1"/>
  <c r="AL126" i="3"/>
  <c r="AM126" i="3" s="1"/>
  <c r="X127" i="5" s="1"/>
  <c r="H34" i="4"/>
  <c r="AB35" i="5" s="1"/>
  <c r="H189" i="4"/>
  <c r="AB190" i="5" s="1"/>
  <c r="H64" i="4"/>
  <c r="AB65" i="5" s="1"/>
  <c r="AO82" i="75"/>
  <c r="AR188" i="75"/>
  <c r="F189" i="5" s="1"/>
  <c r="AR144" i="75"/>
  <c r="K48" i="5"/>
  <c r="AN48" i="5" s="1"/>
  <c r="DU51" i="75"/>
  <c r="L52" i="5" s="1"/>
  <c r="O131" i="3"/>
  <c r="Q132" i="5" s="1"/>
  <c r="AA175" i="4"/>
  <c r="AF176" i="5" s="1"/>
  <c r="AG176" i="5" s="1"/>
  <c r="AL23" i="3"/>
  <c r="W24" i="5" s="1"/>
  <c r="AL189" i="3"/>
  <c r="AM189" i="3" s="1"/>
  <c r="X190" i="5" s="1"/>
  <c r="AL174" i="3"/>
  <c r="W175" i="5" s="1"/>
  <c r="H5" i="4"/>
  <c r="AB6" i="5" s="1"/>
  <c r="AC131" i="5"/>
  <c r="DU144" i="75"/>
  <c r="L145" i="5" s="1"/>
  <c r="DU157" i="75"/>
  <c r="L158" i="5" s="1"/>
  <c r="AL188" i="3"/>
  <c r="W189" i="5" s="1"/>
  <c r="AL156" i="75"/>
  <c r="AR25" i="75"/>
  <c r="F26" i="5" s="1"/>
  <c r="AR23" i="75"/>
  <c r="F24" i="5" s="1"/>
  <c r="K38" i="5"/>
  <c r="AN38" i="5" s="1"/>
  <c r="AR47" i="75"/>
  <c r="AO180" i="75"/>
  <c r="AR193" i="75"/>
  <c r="F194" i="5" s="1"/>
  <c r="AR116" i="75"/>
  <c r="F117" i="5" s="1"/>
  <c r="AL180" i="3"/>
  <c r="AM180" i="3" s="1"/>
  <c r="X181" i="5" s="1"/>
  <c r="AL60" i="3"/>
  <c r="AM60" i="3" s="1"/>
  <c r="X61" i="5" s="1"/>
  <c r="O50" i="3"/>
  <c r="Q51" i="5" s="1"/>
  <c r="AL43" i="3"/>
  <c r="AM43" i="3" s="1"/>
  <c r="X44" i="5" s="1"/>
  <c r="AL116" i="3"/>
  <c r="W117" i="5" s="1"/>
  <c r="AL42" i="3"/>
  <c r="AM42" i="3" s="1"/>
  <c r="X43" i="5" s="1"/>
  <c r="AL142" i="3"/>
  <c r="W143" i="5" s="1"/>
  <c r="AA39" i="5"/>
  <c r="J28" i="5"/>
  <c r="AA27" i="4"/>
  <c r="AF28" i="5" s="1"/>
  <c r="AG28" i="5" s="1"/>
  <c r="AL80" i="3"/>
  <c r="W81" i="5" s="1"/>
  <c r="AR179" i="75"/>
  <c r="F180" i="5" s="1"/>
  <c r="DU37" i="75"/>
  <c r="L38" i="5" s="1"/>
  <c r="AL106" i="75"/>
  <c r="AA85" i="4"/>
  <c r="AF86" i="5" s="1"/>
  <c r="F164" i="84"/>
  <c r="K166" i="5"/>
  <c r="AN166" i="5" s="1"/>
  <c r="O143" i="3"/>
  <c r="Q144" i="5" s="1"/>
  <c r="AA80" i="4"/>
  <c r="AF81" i="5" s="1"/>
  <c r="AG81" i="5" s="1"/>
  <c r="O157" i="3"/>
  <c r="Q158" i="5" s="1"/>
  <c r="O71" i="3"/>
  <c r="Q72" i="5" s="1"/>
  <c r="H87" i="4"/>
  <c r="AB88" i="5" s="1"/>
  <c r="H161" i="4"/>
  <c r="AB162" i="5" s="1"/>
  <c r="H22" i="4"/>
  <c r="AB23" i="5" s="1"/>
  <c r="H86" i="4"/>
  <c r="AB87" i="5" s="1"/>
  <c r="H184" i="4"/>
  <c r="AB185" i="5" s="1"/>
  <c r="H134" i="4"/>
  <c r="AB135" i="5" s="1"/>
  <c r="H185" i="4"/>
  <c r="AB186" i="5" s="1"/>
  <c r="AA80" i="5"/>
  <c r="H55" i="4"/>
  <c r="AB56" i="5" s="1"/>
  <c r="H188" i="4"/>
  <c r="AB189" i="5" s="1"/>
  <c r="AA51" i="5"/>
  <c r="H182" i="4"/>
  <c r="AB183" i="5" s="1"/>
  <c r="H46" i="4"/>
  <c r="AB47" i="5" s="1"/>
  <c r="H110" i="4"/>
  <c r="AB111" i="5" s="1"/>
  <c r="H15" i="4"/>
  <c r="AB16" i="5" s="1"/>
  <c r="H111" i="4"/>
  <c r="AB112" i="5" s="1"/>
  <c r="AA129" i="5"/>
  <c r="H72" i="4"/>
  <c r="AB73" i="5" s="1"/>
  <c r="H85" i="4"/>
  <c r="AB86" i="5" s="1"/>
  <c r="H24" i="4"/>
  <c r="AB25" i="5" s="1"/>
  <c r="AA145" i="5"/>
  <c r="H136" i="4"/>
  <c r="AB137" i="5" s="1"/>
  <c r="AA28" i="5"/>
  <c r="AA27" i="5"/>
  <c r="H13" i="4"/>
  <c r="AB14" i="5" s="1"/>
  <c r="H176" i="4"/>
  <c r="AB177" i="5" s="1"/>
  <c r="H193" i="4"/>
  <c r="AB194" i="5" s="1"/>
  <c r="AA163" i="5"/>
  <c r="H155" i="4"/>
  <c r="AB156" i="5" s="1"/>
  <c r="AA176" i="5"/>
  <c r="AA113" i="5"/>
  <c r="H89" i="4"/>
  <c r="AB90" i="5" s="1"/>
  <c r="H75" i="4"/>
  <c r="AB76" i="5" s="1"/>
  <c r="H133" i="4"/>
  <c r="AB134" i="5" s="1"/>
  <c r="AA37" i="5"/>
  <c r="H29" i="4"/>
  <c r="AB30" i="5" s="1"/>
  <c r="H4" i="4"/>
  <c r="AB5" i="5" s="1"/>
  <c r="H76" i="4"/>
  <c r="AB77" i="5" s="1"/>
  <c r="H88" i="4"/>
  <c r="AB89" i="5" s="1"/>
  <c r="H180" i="4"/>
  <c r="AB181" i="5" s="1"/>
  <c r="AO54" i="5"/>
  <c r="AO144" i="5"/>
  <c r="AO108" i="5"/>
  <c r="AA191" i="4"/>
  <c r="AF192" i="5" s="1"/>
  <c r="AA52" i="4"/>
  <c r="AF53" i="5" s="1"/>
  <c r="AG53" i="5" s="1"/>
  <c r="AA3" i="4"/>
  <c r="AF4" i="5" s="1"/>
  <c r="AA128" i="4"/>
  <c r="AF129" i="5" s="1"/>
  <c r="AG129" i="5" s="1"/>
  <c r="AC81" i="5"/>
  <c r="AA188" i="4"/>
  <c r="AF189" i="5" s="1"/>
  <c r="AA53" i="4"/>
  <c r="AF54" i="5" s="1"/>
  <c r="AA28" i="4"/>
  <c r="AF29" i="5" s="1"/>
  <c r="AA71" i="4"/>
  <c r="AF72" i="5" s="1"/>
  <c r="AG72" i="5" s="1"/>
  <c r="AA118" i="4"/>
  <c r="AF119" i="5" s="1"/>
  <c r="AG119" i="5" s="1"/>
  <c r="AA8" i="4"/>
  <c r="AF9" i="5" s="1"/>
  <c r="AG9" i="5" s="1"/>
  <c r="AA26" i="4"/>
  <c r="AF27" i="5" s="1"/>
  <c r="AG27" i="5" s="1"/>
  <c r="AA139" i="4"/>
  <c r="AF140" i="5" s="1"/>
  <c r="AA89" i="4"/>
  <c r="AF90" i="5" s="1"/>
  <c r="AA163" i="4"/>
  <c r="AF164" i="5" s="1"/>
  <c r="AA153" i="4"/>
  <c r="AF154" i="5" s="1"/>
  <c r="AG154" i="5" s="1"/>
  <c r="AA48" i="4"/>
  <c r="AF49" i="5" s="1"/>
  <c r="AG49" i="5" s="1"/>
  <c r="AA18" i="4"/>
  <c r="AF19" i="5" s="1"/>
  <c r="AA55" i="4"/>
  <c r="AF56" i="5" s="1"/>
  <c r="AL131" i="3"/>
  <c r="W132" i="5" s="1"/>
  <c r="S58" i="5"/>
  <c r="AL150" i="3"/>
  <c r="AM150" i="3" s="1"/>
  <c r="X151" i="5" s="1"/>
  <c r="AA154" i="4"/>
  <c r="AF155" i="5" s="1"/>
  <c r="AG155" i="5" s="1"/>
  <c r="AL34" i="3"/>
  <c r="W35" i="5" s="1"/>
  <c r="AA42" i="4"/>
  <c r="AF43" i="5" s="1"/>
  <c r="AE28" i="5"/>
  <c r="AE86" i="5"/>
  <c r="AL18" i="3"/>
  <c r="AL163" i="3"/>
  <c r="W164" i="5" s="1"/>
  <c r="AL120" i="3"/>
  <c r="W121" i="5" s="1"/>
  <c r="AL13" i="3"/>
  <c r="W14" i="5" s="1"/>
  <c r="AL100" i="3"/>
  <c r="AM100" i="3" s="1"/>
  <c r="X101" i="5" s="1"/>
  <c r="AL125" i="3"/>
  <c r="W126" i="5" s="1"/>
  <c r="AA62" i="4"/>
  <c r="AF63" i="5" s="1"/>
  <c r="AL29" i="3"/>
  <c r="W30" i="5" s="1"/>
  <c r="AL187" i="3"/>
  <c r="AM187" i="3" s="1"/>
  <c r="X188" i="5" s="1"/>
  <c r="AL159" i="3"/>
  <c r="W160" i="5" s="1"/>
  <c r="AL111" i="3"/>
  <c r="AM111" i="3" s="1"/>
  <c r="X112" i="5" s="1"/>
  <c r="DU26" i="75"/>
  <c r="L27" i="5" s="1"/>
  <c r="J99" i="5"/>
  <c r="DU171" i="75"/>
  <c r="L172" i="5" s="1"/>
  <c r="O29" i="3"/>
  <c r="Q30" i="5" s="1"/>
  <c r="O51" i="3"/>
  <c r="Q52" i="5" s="1"/>
  <c r="H125" i="4"/>
  <c r="AB126" i="5" s="1"/>
  <c r="H150" i="4"/>
  <c r="AB151" i="5" s="1"/>
  <c r="H56" i="4"/>
  <c r="AB57" i="5" s="1"/>
  <c r="H166" i="4"/>
  <c r="AB167" i="5" s="1"/>
  <c r="H156" i="4"/>
  <c r="AB157" i="5" s="1"/>
  <c r="AA155" i="5"/>
  <c r="H16" i="4"/>
  <c r="AB17" i="5" s="1"/>
  <c r="AA7" i="5"/>
  <c r="H190" i="4"/>
  <c r="AB191" i="5" s="1"/>
  <c r="H54" i="4"/>
  <c r="AB55" i="5" s="1"/>
  <c r="AA121" i="5"/>
  <c r="H42" i="4"/>
  <c r="AB43" i="5" s="1"/>
  <c r="F78" i="84"/>
  <c r="DU31" i="75"/>
  <c r="L32" i="5" s="1"/>
  <c r="DU106" i="75"/>
  <c r="L107" i="5" s="1"/>
  <c r="DU58" i="75"/>
  <c r="L59" i="5" s="1"/>
  <c r="J84" i="5"/>
  <c r="DU54" i="75"/>
  <c r="L55" i="5" s="1"/>
  <c r="AA65" i="4"/>
  <c r="AF66" i="5" s="1"/>
  <c r="AG66" i="5" s="1"/>
  <c r="AR13" i="75"/>
  <c r="F14" i="5" s="1"/>
  <c r="AR177" i="75"/>
  <c r="F178" i="5" s="1"/>
  <c r="DU29" i="75"/>
  <c r="L30" i="5" s="1"/>
  <c r="AR5" i="75"/>
  <c r="AL164" i="75"/>
  <c r="AR61" i="75"/>
  <c r="F62" i="5" s="1"/>
  <c r="T145" i="3"/>
  <c r="R146" i="5" s="1"/>
  <c r="AA29" i="4"/>
  <c r="AF30" i="5" s="1"/>
  <c r="AL105" i="75"/>
  <c r="AA96" i="5"/>
  <c r="H95" i="4"/>
  <c r="AB96" i="5" s="1"/>
  <c r="AR159" i="75"/>
  <c r="F160" i="5" s="1"/>
  <c r="H92" i="4"/>
  <c r="AB93" i="5" s="1"/>
  <c r="AA93" i="5"/>
  <c r="AO101" i="5"/>
  <c r="G117" i="84"/>
  <c r="G103" i="84"/>
  <c r="H103" i="84" s="1"/>
  <c r="G17" i="84"/>
  <c r="G118" i="84"/>
  <c r="D2" i="84"/>
  <c r="G2" i="84" s="1"/>
  <c r="G80" i="84"/>
  <c r="AO32" i="5"/>
  <c r="AO94" i="5"/>
  <c r="AO62" i="5"/>
  <c r="G4" i="84"/>
  <c r="G16" i="84"/>
  <c r="T160" i="3"/>
  <c r="R161" i="5" s="1"/>
  <c r="T79" i="3"/>
  <c r="R80" i="5" s="1"/>
  <c r="T56" i="3"/>
  <c r="R57" i="5" s="1"/>
  <c r="T80" i="3"/>
  <c r="R81" i="5" s="1"/>
  <c r="AA36" i="4"/>
  <c r="AF37" i="5" s="1"/>
  <c r="AG37" i="5" s="1"/>
  <c r="AE54" i="5"/>
  <c r="AA37" i="4"/>
  <c r="AF38" i="5" s="1"/>
  <c r="AG38" i="5" s="1"/>
  <c r="AA87" i="4"/>
  <c r="AF88" i="5" s="1"/>
  <c r="AA99" i="4"/>
  <c r="AF100" i="5" s="1"/>
  <c r="AA35" i="4"/>
  <c r="AF36" i="5" s="1"/>
  <c r="AG36" i="5" s="1"/>
  <c r="AA164" i="4"/>
  <c r="AF165" i="5" s="1"/>
  <c r="AE30" i="5"/>
  <c r="AA46" i="4"/>
  <c r="AF47" i="5" s="1"/>
  <c r="P118" i="5"/>
  <c r="T183" i="3"/>
  <c r="R184" i="5" s="1"/>
  <c r="T115" i="3"/>
  <c r="R116" i="5" s="1"/>
  <c r="O184" i="3"/>
  <c r="Q185" i="5" s="1"/>
  <c r="O98" i="3"/>
  <c r="Q99" i="5" s="1"/>
  <c r="O161" i="3"/>
  <c r="Q162" i="5" s="1"/>
  <c r="O124" i="3"/>
  <c r="Q125" i="5" s="1"/>
  <c r="O73" i="3"/>
  <c r="Q74" i="5" s="1"/>
  <c r="AA105" i="4"/>
  <c r="AF106" i="5" s="1"/>
  <c r="AG106" i="5" s="1"/>
  <c r="AE164" i="5"/>
  <c r="AE113" i="5"/>
  <c r="AA121" i="4"/>
  <c r="AF122" i="5" s="1"/>
  <c r="AA68" i="4"/>
  <c r="AF69" i="5" s="1"/>
  <c r="AG69" i="5" s="1"/>
  <c r="AA186" i="4"/>
  <c r="AF187" i="5" s="1"/>
  <c r="AA124" i="4"/>
  <c r="AF125" i="5" s="1"/>
  <c r="AA185" i="4"/>
  <c r="AF186" i="5" s="1"/>
  <c r="AA10" i="4"/>
  <c r="AF11" i="5" s="1"/>
  <c r="AA7" i="4"/>
  <c r="AF8" i="5" s="1"/>
  <c r="AA54" i="4"/>
  <c r="AF55" i="5" s="1"/>
  <c r="AA78" i="4"/>
  <c r="AF79" i="5" s="1"/>
  <c r="AA17" i="4"/>
  <c r="AF18" i="5" s="1"/>
  <c r="AA174" i="4"/>
  <c r="AF175" i="5" s="1"/>
  <c r="AG175" i="5" s="1"/>
  <c r="AA43" i="4"/>
  <c r="AF44" i="5" s="1"/>
  <c r="AA16" i="4"/>
  <c r="AF17" i="5" s="1"/>
  <c r="AA70" i="4"/>
  <c r="AF71" i="5" s="1"/>
  <c r="AA33" i="4"/>
  <c r="AF34" i="5" s="1"/>
  <c r="AA25" i="4"/>
  <c r="AF26" i="5" s="1"/>
  <c r="AG26" i="5" s="1"/>
  <c r="AE27" i="5"/>
  <c r="AA123" i="4"/>
  <c r="AF124" i="5" s="1"/>
  <c r="AA136" i="4"/>
  <c r="AF137" i="5" s="1"/>
  <c r="AA83" i="4"/>
  <c r="AF84" i="5" s="1"/>
  <c r="AA64" i="4"/>
  <c r="AF65" i="5" s="1"/>
  <c r="O147" i="3"/>
  <c r="Q148" i="5" s="1"/>
  <c r="O41" i="3"/>
  <c r="Q42" i="5" s="1"/>
  <c r="O102" i="3"/>
  <c r="Q103" i="5" s="1"/>
  <c r="E36" i="84"/>
  <c r="O58" i="3"/>
  <c r="Q59" i="5" s="1"/>
  <c r="O4" i="3"/>
  <c r="Q5" i="5" s="1"/>
  <c r="AA107" i="4"/>
  <c r="AF108" i="5" s="1"/>
  <c r="AG108" i="5" s="1"/>
  <c r="AA101" i="4"/>
  <c r="AF102" i="5" s="1"/>
  <c r="AA60" i="4"/>
  <c r="AF61" i="5" s="1"/>
  <c r="AA96" i="4"/>
  <c r="AF97" i="5" s="1"/>
  <c r="AA166" i="4"/>
  <c r="AF167" i="5" s="1"/>
  <c r="AA93" i="4"/>
  <c r="AF94" i="5" s="1"/>
  <c r="AA49" i="4"/>
  <c r="AF50" i="5" s="1"/>
  <c r="AG50" i="5" s="1"/>
  <c r="AA192" i="4"/>
  <c r="AF193" i="5" s="1"/>
  <c r="AG193" i="5" s="1"/>
  <c r="AL73" i="5"/>
  <c r="AM73" i="5" s="1"/>
  <c r="AL171" i="3"/>
  <c r="AM171" i="3" s="1"/>
  <c r="X172" i="5" s="1"/>
  <c r="AL135" i="3"/>
  <c r="W136" i="5" s="1"/>
  <c r="AL81" i="5"/>
  <c r="AM81" i="5" s="1"/>
  <c r="AL141" i="3"/>
  <c r="AM141" i="3" s="1"/>
  <c r="X142" i="5" s="1"/>
  <c r="AL54" i="3"/>
  <c r="W55" i="5" s="1"/>
  <c r="AL143" i="3"/>
  <c r="W144" i="5" s="1"/>
  <c r="AL176" i="3"/>
  <c r="W177" i="5" s="1"/>
  <c r="AL117" i="3"/>
  <c r="W118" i="5" s="1"/>
  <c r="AL84" i="3"/>
  <c r="W85" i="5" s="1"/>
  <c r="AL156" i="3"/>
  <c r="W157" i="5" s="1"/>
  <c r="AL137" i="3"/>
  <c r="AM137" i="3" s="1"/>
  <c r="X138" i="5" s="1"/>
  <c r="AL94" i="3"/>
  <c r="W95" i="5" s="1"/>
  <c r="AL128" i="3"/>
  <c r="W129" i="5" s="1"/>
  <c r="AL15" i="3"/>
  <c r="AM15" i="3" s="1"/>
  <c r="X16" i="5" s="1"/>
  <c r="AL59" i="3"/>
  <c r="W60" i="5" s="1"/>
  <c r="AL133" i="3"/>
  <c r="W134" i="5" s="1"/>
  <c r="AL75" i="3"/>
  <c r="AM75" i="3" s="1"/>
  <c r="X76" i="5" s="1"/>
  <c r="AL121" i="3"/>
  <c r="AM121" i="3" s="1"/>
  <c r="X122" i="5" s="1"/>
  <c r="AL177" i="3"/>
  <c r="W178" i="5" s="1"/>
  <c r="AL186" i="3"/>
  <c r="W187" i="5" s="1"/>
  <c r="AL76" i="3"/>
  <c r="W77" i="5" s="1"/>
  <c r="O38" i="3"/>
  <c r="Q39" i="5" s="1"/>
  <c r="O101" i="3"/>
  <c r="Q102" i="5" s="1"/>
  <c r="O145" i="3"/>
  <c r="Q146" i="5" s="1"/>
  <c r="O183" i="3"/>
  <c r="Q184" i="5" s="1"/>
  <c r="P37" i="5"/>
  <c r="O92" i="3"/>
  <c r="Q93" i="5" s="1"/>
  <c r="P30" i="5"/>
  <c r="O169" i="3"/>
  <c r="Q170" i="5" s="1"/>
  <c r="O182" i="3"/>
  <c r="Q183" i="5" s="1"/>
  <c r="O111" i="3"/>
  <c r="Q112" i="5" s="1"/>
  <c r="O61" i="3"/>
  <c r="Q62" i="5" s="1"/>
  <c r="E116" i="84"/>
  <c r="J12" i="5"/>
  <c r="AL177" i="75"/>
  <c r="AL131" i="75"/>
  <c r="AL83" i="75"/>
  <c r="AL144" i="75"/>
  <c r="AR183" i="75"/>
  <c r="F184" i="5" s="1"/>
  <c r="AR26" i="75"/>
  <c r="F27" i="5" s="1"/>
  <c r="AR126" i="75"/>
  <c r="F127" i="5" s="1"/>
  <c r="AR105" i="75"/>
  <c r="F106" i="5" s="1"/>
  <c r="AR114" i="75"/>
  <c r="F115" i="5" s="1"/>
  <c r="AL49" i="75"/>
  <c r="AR42" i="75"/>
  <c r="F43" i="5" s="1"/>
  <c r="AR136" i="75"/>
  <c r="F137" i="5" s="1"/>
  <c r="AR127" i="75"/>
  <c r="AL147" i="75"/>
  <c r="AL33" i="5"/>
  <c r="AM33" i="5" s="1"/>
  <c r="DU67" i="75"/>
  <c r="L68" i="5" s="1"/>
  <c r="O123" i="3"/>
  <c r="Q124" i="5" s="1"/>
  <c r="AA88" i="4"/>
  <c r="AF89" i="5" s="1"/>
  <c r="AA91" i="4"/>
  <c r="AF92" i="5" s="1"/>
  <c r="AL10" i="3"/>
  <c r="AM10" i="3" s="1"/>
  <c r="X11" i="5" s="1"/>
  <c r="AA19" i="4"/>
  <c r="AF20" i="5" s="1"/>
  <c r="AG20" i="5" s="1"/>
  <c r="O74" i="5"/>
  <c r="AL119" i="3"/>
  <c r="W120" i="5" s="1"/>
  <c r="H142" i="4"/>
  <c r="AB143" i="5" s="1"/>
  <c r="AA193" i="5"/>
  <c r="AA30" i="4"/>
  <c r="AF31" i="5" s="1"/>
  <c r="AG31" i="5" s="1"/>
  <c r="AA41" i="4"/>
  <c r="AF42" i="5" s="1"/>
  <c r="AG42" i="5" s="1"/>
  <c r="AL4" i="3"/>
  <c r="AM4" i="3" s="1"/>
  <c r="X5" i="5" s="1"/>
  <c r="AL190" i="3"/>
  <c r="W191" i="5" s="1"/>
  <c r="AL123" i="3"/>
  <c r="W124" i="5" s="1"/>
  <c r="AA76" i="4"/>
  <c r="AF77" i="5" s="1"/>
  <c r="AA21" i="4"/>
  <c r="AF22" i="5" s="1"/>
  <c r="AL153" i="3"/>
  <c r="W154" i="5" s="1"/>
  <c r="DU131" i="75"/>
  <c r="L132" i="5" s="1"/>
  <c r="AA57" i="4"/>
  <c r="AF58" i="5" s="1"/>
  <c r="AG58" i="5" s="1"/>
  <c r="AL129" i="3"/>
  <c r="W130" i="5" s="1"/>
  <c r="AL92" i="3"/>
  <c r="W93" i="5" s="1"/>
  <c r="AL67" i="3"/>
  <c r="W68" i="5" s="1"/>
  <c r="AL127" i="3"/>
  <c r="W128" i="5" s="1"/>
  <c r="O22" i="3"/>
  <c r="Q23" i="5" s="1"/>
  <c r="AL38" i="3"/>
  <c r="W39" i="5" s="1"/>
  <c r="AL79" i="3"/>
  <c r="H126" i="4"/>
  <c r="AB127" i="5" s="1"/>
  <c r="AA141" i="4"/>
  <c r="AF142" i="5" s="1"/>
  <c r="AG142" i="5" s="1"/>
  <c r="AA34" i="4"/>
  <c r="AF35" i="5" s="1"/>
  <c r="O113" i="3"/>
  <c r="Q114" i="5" s="1"/>
  <c r="H31" i="4"/>
  <c r="AB32" i="5" s="1"/>
  <c r="AE72" i="5"/>
  <c r="AL154" i="3"/>
  <c r="W155" i="5" s="1"/>
  <c r="AL98" i="3"/>
  <c r="AM98" i="3" s="1"/>
  <c r="X99" i="5" s="1"/>
  <c r="AL89" i="3"/>
  <c r="AM89" i="3" s="1"/>
  <c r="X90" i="5" s="1"/>
  <c r="S141" i="5"/>
  <c r="AL51" i="3"/>
  <c r="W52" i="5" s="1"/>
  <c r="H12" i="4"/>
  <c r="AB13" i="5" s="1"/>
  <c r="O116" i="3"/>
  <c r="Q117" i="5" s="1"/>
  <c r="C153" i="5"/>
  <c r="AA6" i="4"/>
  <c r="AF7" i="5" s="1"/>
  <c r="AG7" i="5" s="1"/>
  <c r="AL185" i="3"/>
  <c r="AM185" i="3" s="1"/>
  <c r="X186" i="5" s="1"/>
  <c r="AL96" i="3"/>
  <c r="W97" i="5" s="1"/>
  <c r="H23" i="4"/>
  <c r="AB24" i="5" s="1"/>
  <c r="H115" i="4"/>
  <c r="AB116" i="5" s="1"/>
  <c r="AA144" i="4"/>
  <c r="AF145" i="5" s="1"/>
  <c r="AG145" i="5" s="1"/>
  <c r="AA170" i="4"/>
  <c r="AF171" i="5" s="1"/>
  <c r="AL118" i="3"/>
  <c r="W119" i="5" s="1"/>
  <c r="AA179" i="4"/>
  <c r="AF180" i="5" s="1"/>
  <c r="AA103" i="4"/>
  <c r="AF104" i="5" s="1"/>
  <c r="AG104" i="5" s="1"/>
  <c r="H9" i="4"/>
  <c r="AB10" i="5" s="1"/>
  <c r="AA10" i="5"/>
  <c r="O174" i="3"/>
  <c r="Q175" i="5" s="1"/>
  <c r="AA22" i="4"/>
  <c r="AF23" i="5" s="1"/>
  <c r="AA113" i="4"/>
  <c r="AF114" i="5" s="1"/>
  <c r="AG114" i="5" s="1"/>
  <c r="AA190" i="4"/>
  <c r="AF191" i="5" s="1"/>
  <c r="AA149" i="4"/>
  <c r="AF150" i="5" s="1"/>
  <c r="AG150" i="5" s="1"/>
  <c r="AA173" i="4"/>
  <c r="AF174" i="5" s="1"/>
  <c r="S81" i="5"/>
  <c r="AL191" i="3"/>
  <c r="AM191" i="3" s="1"/>
  <c r="X192" i="5" s="1"/>
  <c r="AL134" i="3"/>
  <c r="AM134" i="3" s="1"/>
  <c r="X135" i="5" s="1"/>
  <c r="AL147" i="3"/>
  <c r="W148" i="5" s="1"/>
  <c r="AL173" i="3"/>
  <c r="W174" i="5" s="1"/>
  <c r="AL48" i="3"/>
  <c r="W49" i="5" s="1"/>
  <c r="AA74" i="4"/>
  <c r="AF75" i="5" s="1"/>
  <c r="AA44" i="4"/>
  <c r="AF45" i="5" s="1"/>
  <c r="O170" i="3"/>
  <c r="Q171" i="5" s="1"/>
  <c r="AA122" i="4"/>
  <c r="AF123" i="5" s="1"/>
  <c r="AL167" i="3"/>
  <c r="AM167" i="3" s="1"/>
  <c r="X168" i="5" s="1"/>
  <c r="AL99" i="3"/>
  <c r="W100" i="5" s="1"/>
  <c r="AA152" i="4"/>
  <c r="AF153" i="5" s="1"/>
  <c r="AG153" i="5" s="1"/>
  <c r="AA159" i="5"/>
  <c r="H158" i="4"/>
  <c r="AB159" i="5" s="1"/>
  <c r="N144" i="5"/>
  <c r="N29" i="5"/>
  <c r="O7" i="3"/>
  <c r="Q8" i="5" s="1"/>
  <c r="O82" i="3"/>
  <c r="Q83" i="5" s="1"/>
  <c r="O99" i="3"/>
  <c r="Q100" i="5" s="1"/>
  <c r="O84" i="3"/>
  <c r="Q85" i="5" s="1"/>
  <c r="O48" i="3"/>
  <c r="Q49" i="5" s="1"/>
  <c r="O76" i="3"/>
  <c r="Q77" i="5" s="1"/>
  <c r="O190" i="3"/>
  <c r="Q191" i="5" s="1"/>
  <c r="O108" i="3"/>
  <c r="Q109" i="5" s="1"/>
  <c r="AO93" i="5"/>
  <c r="G33" i="84"/>
  <c r="G125" i="84"/>
  <c r="G161" i="84"/>
  <c r="AO85" i="5"/>
  <c r="AO70" i="5"/>
  <c r="G142" i="84"/>
  <c r="AO177" i="5"/>
  <c r="AO124" i="5"/>
  <c r="AO49" i="5"/>
  <c r="AO183" i="5"/>
  <c r="G42" i="84"/>
  <c r="G115" i="84"/>
  <c r="G132" i="84"/>
  <c r="AO142" i="5"/>
  <c r="AO169" i="5"/>
  <c r="AO141" i="5"/>
  <c r="AO180" i="5"/>
  <c r="G167" i="84"/>
  <c r="AO175" i="5"/>
  <c r="G113" i="84"/>
  <c r="AO158" i="5"/>
  <c r="AO77" i="5"/>
  <c r="AO14" i="5"/>
  <c r="AO6" i="5"/>
  <c r="AO9" i="5"/>
  <c r="AO96" i="5"/>
  <c r="G39" i="84"/>
  <c r="AO45" i="5"/>
  <c r="C85" i="5"/>
  <c r="G95" i="5"/>
  <c r="O70" i="3"/>
  <c r="Q71" i="5" s="1"/>
  <c r="O88" i="3"/>
  <c r="Q89" i="5" s="1"/>
  <c r="O18" i="3"/>
  <c r="Q19" i="5" s="1"/>
  <c r="AE171" i="5"/>
  <c r="AA69" i="4"/>
  <c r="AF70" i="5" s="1"/>
  <c r="AG70" i="5" s="1"/>
  <c r="AL183" i="3"/>
  <c r="W184" i="5" s="1"/>
  <c r="AL130" i="3"/>
  <c r="W131" i="5" s="1"/>
  <c r="AA69" i="5"/>
  <c r="AA49" i="5"/>
  <c r="AA157" i="4"/>
  <c r="AF158" i="5" s="1"/>
  <c r="AG158" i="5" s="1"/>
  <c r="AO9" i="75"/>
  <c r="DU91" i="75"/>
  <c r="L92" i="5" s="1"/>
  <c r="O176" i="3"/>
  <c r="Q177" i="5" s="1"/>
  <c r="AA151" i="4"/>
  <c r="AF152" i="5" s="1"/>
  <c r="AA193" i="4"/>
  <c r="AF194" i="5" s="1"/>
  <c r="AL113" i="3"/>
  <c r="W114" i="5" s="1"/>
  <c r="AL87" i="3"/>
  <c r="W88" i="5" s="1"/>
  <c r="AL172" i="3"/>
  <c r="AM172" i="3" s="1"/>
  <c r="X173" i="5" s="1"/>
  <c r="AA182" i="5"/>
  <c r="H77" i="4"/>
  <c r="AB78" i="5" s="1"/>
  <c r="AA135" i="4"/>
  <c r="AF136" i="5" s="1"/>
  <c r="AG136" i="5" s="1"/>
  <c r="AA140" i="4"/>
  <c r="AF141" i="5" s="1"/>
  <c r="AG141" i="5" s="1"/>
  <c r="AL21" i="3"/>
  <c r="AM21" i="3" s="1"/>
  <c r="X22" i="5" s="1"/>
  <c r="AA137" i="4"/>
  <c r="AF138" i="5" s="1"/>
  <c r="AA12" i="4"/>
  <c r="AF13" i="5" s="1"/>
  <c r="O130" i="3"/>
  <c r="Q131" i="5" s="1"/>
  <c r="O49" i="3"/>
  <c r="Q50" i="5" s="1"/>
  <c r="AA72" i="4"/>
  <c r="AF73" i="5" s="1"/>
  <c r="AL62" i="3"/>
  <c r="W63" i="5" s="1"/>
  <c r="AL19" i="3"/>
  <c r="AL45" i="3"/>
  <c r="W46" i="5" s="1"/>
  <c r="AL166" i="3"/>
  <c r="W167" i="5" s="1"/>
  <c r="H53" i="4"/>
  <c r="AB54" i="5" s="1"/>
  <c r="H145" i="4"/>
  <c r="AB146" i="5" s="1"/>
  <c r="AC75" i="5"/>
  <c r="AA159" i="4"/>
  <c r="AF160" i="5" s="1"/>
  <c r="AG160" i="5" s="1"/>
  <c r="AA67" i="4"/>
  <c r="AF68" i="5" s="1"/>
  <c r="AA129" i="4"/>
  <c r="AF130" i="5" s="1"/>
  <c r="AL184" i="3"/>
  <c r="AM184" i="3" s="1"/>
  <c r="X185" i="5" s="1"/>
  <c r="AL91" i="3"/>
  <c r="W92" i="5" s="1"/>
  <c r="AO179" i="75"/>
  <c r="AA133" i="4"/>
  <c r="AF134" i="5" s="1"/>
  <c r="K70" i="5"/>
  <c r="AN70" i="5" s="1"/>
  <c r="O158" i="3"/>
  <c r="Q159" i="5" s="1"/>
  <c r="AA125" i="4"/>
  <c r="AF126" i="5" s="1"/>
  <c r="F125" i="84"/>
  <c r="DU78" i="75"/>
  <c r="L79" i="5" s="1"/>
  <c r="O119" i="3"/>
  <c r="Q120" i="5" s="1"/>
  <c r="O128" i="3"/>
  <c r="Q129" i="5" s="1"/>
  <c r="O168" i="3"/>
  <c r="Q169" i="5" s="1"/>
  <c r="O180" i="3"/>
  <c r="Q181" i="5" s="1"/>
  <c r="O114" i="3"/>
  <c r="Q115" i="5" s="1"/>
  <c r="DU60" i="75"/>
  <c r="L61" i="5" s="1"/>
  <c r="AA160" i="4"/>
  <c r="AF161" i="5" s="1"/>
  <c r="AL5" i="3"/>
  <c r="W6" i="5" s="1"/>
  <c r="O192" i="3"/>
  <c r="Q193" i="5" s="1"/>
  <c r="O122" i="3"/>
  <c r="Q123" i="5" s="1"/>
  <c r="AL178" i="3"/>
  <c r="AM178" i="3" s="1"/>
  <c r="X179" i="5" s="1"/>
  <c r="AL68" i="3"/>
  <c r="AM68" i="3" s="1"/>
  <c r="X69" i="5" s="1"/>
  <c r="AA26" i="5"/>
  <c r="AA72" i="5"/>
  <c r="O39" i="3"/>
  <c r="Q40" i="5" s="1"/>
  <c r="F146" i="84"/>
  <c r="K79" i="5"/>
  <c r="AN79" i="5" s="1"/>
  <c r="O66" i="3"/>
  <c r="Q67" i="5" s="1"/>
  <c r="O189" i="3"/>
  <c r="Q190" i="5" s="1"/>
  <c r="O97" i="3"/>
  <c r="Q98" i="5" s="1"/>
  <c r="F57" i="84"/>
  <c r="DU164" i="75"/>
  <c r="L165" i="5" s="1"/>
  <c r="AA9" i="4"/>
  <c r="AF10" i="5" s="1"/>
  <c r="AA171" i="4"/>
  <c r="AF172" i="5" s="1"/>
  <c r="AL101" i="3"/>
  <c r="W102" i="5" s="1"/>
  <c r="AA165" i="4"/>
  <c r="AF166" i="5" s="1"/>
  <c r="AG166" i="5" s="1"/>
  <c r="O90" i="3"/>
  <c r="Q91" i="5" s="1"/>
  <c r="AL27" i="3"/>
  <c r="W28" i="5" s="1"/>
  <c r="AL161" i="3"/>
  <c r="W162" i="5" s="1"/>
  <c r="H163" i="4"/>
  <c r="AB164" i="5" s="1"/>
  <c r="AA178" i="4"/>
  <c r="AF179" i="5" s="1"/>
  <c r="H147" i="4"/>
  <c r="AB148" i="5" s="1"/>
  <c r="O69" i="3"/>
  <c r="Q70" i="5" s="1"/>
  <c r="K127" i="5"/>
  <c r="AN127" i="5" s="1"/>
  <c r="K10" i="5"/>
  <c r="AN10" i="5" s="1"/>
  <c r="DU149" i="75"/>
  <c r="L150" i="5" s="1"/>
  <c r="K165" i="5"/>
  <c r="AN165" i="5" s="1"/>
  <c r="DU15" i="75"/>
  <c r="L16" i="5" s="1"/>
  <c r="O193" i="3"/>
  <c r="Q194" i="5" s="1"/>
  <c r="O79" i="3"/>
  <c r="Q80" i="5" s="1"/>
  <c r="O181" i="3"/>
  <c r="Q182" i="5" s="1"/>
  <c r="AA75" i="4"/>
  <c r="AF76" i="5" s="1"/>
  <c r="AL7" i="3"/>
  <c r="W8" i="5" s="1"/>
  <c r="AL30" i="3"/>
  <c r="AM30" i="3" s="1"/>
  <c r="X31" i="5" s="1"/>
  <c r="H3" i="4"/>
  <c r="AB4" i="5" s="1"/>
  <c r="AL47" i="3"/>
  <c r="W48" i="5" s="1"/>
  <c r="G159" i="5"/>
  <c r="C79" i="5"/>
  <c r="V27" i="5"/>
  <c r="AL26" i="3"/>
  <c r="W27" i="5" s="1"/>
  <c r="C129" i="5"/>
  <c r="AE24" i="5"/>
  <c r="AA23" i="4"/>
  <c r="AF24" i="5" s="1"/>
  <c r="J108" i="5"/>
  <c r="AO69" i="75"/>
  <c r="AA66" i="4"/>
  <c r="AF67" i="5" s="1"/>
  <c r="AG67" i="5" s="1"/>
  <c r="AR37" i="75"/>
  <c r="F38" i="5" s="1"/>
  <c r="O153" i="3"/>
  <c r="Q154" i="5" s="1"/>
  <c r="O120" i="3"/>
  <c r="Q121" i="5" s="1"/>
  <c r="O95" i="3"/>
  <c r="Q96" i="5" s="1"/>
  <c r="AA116" i="4"/>
  <c r="AF117" i="5" s="1"/>
  <c r="AG117" i="5" s="1"/>
  <c r="G11" i="5"/>
  <c r="AE21" i="5"/>
  <c r="AL151" i="3"/>
  <c r="W152" i="5" s="1"/>
  <c r="AA142" i="4"/>
  <c r="AF143" i="5" s="1"/>
  <c r="DU103" i="75"/>
  <c r="L104" i="5" s="1"/>
  <c r="AA11" i="4"/>
  <c r="AF12" i="5" s="1"/>
  <c r="AG12" i="5" s="1"/>
  <c r="AL3" i="3"/>
  <c r="W4" i="5" s="1"/>
  <c r="DU71" i="75"/>
  <c r="L72" i="5" s="1"/>
  <c r="AE29" i="5"/>
  <c r="AA147" i="4"/>
  <c r="AF148" i="5" s="1"/>
  <c r="S4" i="5"/>
  <c r="AA61" i="4"/>
  <c r="AF62" i="5" s="1"/>
  <c r="AG62" i="5" s="1"/>
  <c r="DU175" i="75"/>
  <c r="L176" i="5" s="1"/>
  <c r="AE4" i="5"/>
  <c r="AA145" i="4"/>
  <c r="AF146" i="5" s="1"/>
  <c r="AA143" i="4"/>
  <c r="AF144" i="5" s="1"/>
  <c r="AG144" i="5" s="1"/>
  <c r="AE117" i="5"/>
  <c r="AA109" i="4"/>
  <c r="AF110" i="5" s="1"/>
  <c r="AG110" i="5" s="1"/>
  <c r="AE192" i="5"/>
  <c r="AL158" i="3"/>
  <c r="W159" i="5" s="1"/>
  <c r="DU143" i="75"/>
  <c r="L144" i="5" s="1"/>
  <c r="J148" i="5"/>
  <c r="AA117" i="4"/>
  <c r="AF118" i="5" s="1"/>
  <c r="AG118" i="5" s="1"/>
  <c r="AA79" i="4"/>
  <c r="AF80" i="5" s="1"/>
  <c r="AG80" i="5" s="1"/>
  <c r="AL31" i="3"/>
  <c r="W32" i="5" s="1"/>
  <c r="AA59" i="4"/>
  <c r="AF60" i="5" s="1"/>
  <c r="AG60" i="5" s="1"/>
  <c r="AA148" i="4"/>
  <c r="AF149" i="5" s="1"/>
  <c r="AG149" i="5" s="1"/>
  <c r="AA58" i="4"/>
  <c r="AF59" i="5" s="1"/>
  <c r="AL33" i="3"/>
  <c r="AM33" i="3" s="1"/>
  <c r="X34" i="5" s="1"/>
  <c r="AL109" i="3"/>
  <c r="W110" i="5" s="1"/>
  <c r="AL16" i="3"/>
  <c r="W17" i="5" s="1"/>
  <c r="AL160" i="3"/>
  <c r="W161" i="5" s="1"/>
  <c r="AA138" i="4"/>
  <c r="AF139" i="5" s="1"/>
  <c r="AL144" i="3"/>
  <c r="W145" i="5" s="1"/>
  <c r="AL138" i="3"/>
  <c r="AM138" i="3" s="1"/>
  <c r="X139" i="5" s="1"/>
  <c r="AL78" i="3"/>
  <c r="AM78" i="3" s="1"/>
  <c r="X79" i="5" s="1"/>
  <c r="AA97" i="4"/>
  <c r="AF98" i="5" s="1"/>
  <c r="AG98" i="5" s="1"/>
  <c r="AA47" i="4"/>
  <c r="AF48" i="5" s="1"/>
  <c r="AA184" i="4"/>
  <c r="AF185" i="5" s="1"/>
  <c r="O30" i="3"/>
  <c r="Q31" i="5" s="1"/>
  <c r="O14" i="3"/>
  <c r="Q15" i="5" s="1"/>
  <c r="AL157" i="3"/>
  <c r="W158" i="5" s="1"/>
  <c r="O31" i="3"/>
  <c r="Q32" i="5" s="1"/>
  <c r="O45" i="3"/>
  <c r="Q46" i="5" s="1"/>
  <c r="O150" i="3"/>
  <c r="Q151" i="5" s="1"/>
  <c r="O107" i="3"/>
  <c r="Q108" i="5" s="1"/>
  <c r="O52" i="3"/>
  <c r="Q53" i="5" s="1"/>
  <c r="AL83" i="3"/>
  <c r="W84" i="5" s="1"/>
  <c r="O160" i="3"/>
  <c r="Q161" i="5" s="1"/>
  <c r="O25" i="3"/>
  <c r="Q26" i="5" s="1"/>
  <c r="O74" i="3"/>
  <c r="Q75" i="5" s="1"/>
  <c r="O89" i="3"/>
  <c r="Q90" i="5" s="1"/>
  <c r="G112" i="5"/>
  <c r="G69" i="5"/>
  <c r="G151" i="5"/>
  <c r="DU59" i="75"/>
  <c r="L60" i="5" s="1"/>
  <c r="J60" i="5"/>
  <c r="DU187" i="75"/>
  <c r="L188" i="5" s="1"/>
  <c r="O187" i="3"/>
  <c r="Q188" i="5" s="1"/>
  <c r="O23" i="3"/>
  <c r="Q24" i="5" s="1"/>
  <c r="O146" i="3"/>
  <c r="Q147" i="5" s="1"/>
  <c r="O96" i="3"/>
  <c r="Q97" i="5" s="1"/>
  <c r="O148" i="3"/>
  <c r="Q149" i="5" s="1"/>
  <c r="E138" i="84"/>
  <c r="AL132" i="5"/>
  <c r="AM132" i="5" s="1"/>
  <c r="O43" i="3"/>
  <c r="Q44" i="5" s="1"/>
  <c r="O54" i="3"/>
  <c r="Q55" i="5" s="1"/>
  <c r="DU111" i="75"/>
  <c r="L112" i="5" s="1"/>
  <c r="G193" i="5"/>
  <c r="C144" i="5"/>
  <c r="C8" i="5"/>
  <c r="H186" i="4"/>
  <c r="AB187" i="5" s="1"/>
  <c r="AA187" i="5"/>
  <c r="G140" i="5"/>
  <c r="T101" i="3"/>
  <c r="R102" i="5" s="1"/>
  <c r="T19" i="3"/>
  <c r="R20" i="5" s="1"/>
  <c r="AE190" i="5"/>
  <c r="AA189" i="4"/>
  <c r="AF190" i="5" s="1"/>
  <c r="DU178" i="75"/>
  <c r="L179" i="5" s="1"/>
  <c r="K149" i="5"/>
  <c r="AN149" i="5" s="1"/>
  <c r="O16" i="3"/>
  <c r="Q17" i="5" s="1"/>
  <c r="N184" i="5"/>
  <c r="H99" i="4"/>
  <c r="AB100" i="5" s="1"/>
  <c r="AA169" i="4"/>
  <c r="AF170" i="5" s="1"/>
  <c r="AL95" i="3"/>
  <c r="AM95" i="3" s="1"/>
  <c r="X96" i="5" s="1"/>
  <c r="AL39" i="3"/>
  <c r="AA98" i="4"/>
  <c r="AF99" i="5" s="1"/>
  <c r="AA134" i="4"/>
  <c r="AF135" i="5" s="1"/>
  <c r="AE128" i="5"/>
  <c r="AA127" i="4"/>
  <c r="AF128" i="5" s="1"/>
  <c r="DU170" i="75"/>
  <c r="L171" i="5" s="1"/>
  <c r="DU38" i="75"/>
  <c r="L39" i="5" s="1"/>
  <c r="K136" i="5"/>
  <c r="AN136" i="5" s="1"/>
  <c r="O9" i="3"/>
  <c r="Q10" i="5" s="1"/>
  <c r="AA95" i="4"/>
  <c r="AF96" i="5" s="1"/>
  <c r="H10" i="4"/>
  <c r="AB11" i="5" s="1"/>
  <c r="H191" i="4"/>
  <c r="AB192" i="5" s="1"/>
  <c r="H70" i="4"/>
  <c r="AB71" i="5" s="1"/>
  <c r="AA32" i="4"/>
  <c r="AF33" i="5" s="1"/>
  <c r="AG33" i="5" s="1"/>
  <c r="AC37" i="5"/>
  <c r="AC118" i="5"/>
  <c r="DU87" i="75"/>
  <c r="L88" i="5" s="1"/>
  <c r="AO15" i="75"/>
  <c r="AA110" i="4"/>
  <c r="AF111" i="5" s="1"/>
  <c r="AE111" i="5"/>
  <c r="K142" i="5"/>
  <c r="AN142" i="5" s="1"/>
  <c r="O100" i="3"/>
  <c r="Q101" i="5" s="1"/>
  <c r="AA73" i="4"/>
  <c r="AF74" i="5" s="1"/>
  <c r="AG74" i="5" s="1"/>
  <c r="AR3" i="75"/>
  <c r="F4" i="5" s="1"/>
  <c r="AL105" i="3"/>
  <c r="T106" i="5"/>
  <c r="O46" i="3"/>
  <c r="Q47" i="5" s="1"/>
  <c r="AL14" i="3"/>
  <c r="W15" i="5" s="1"/>
  <c r="O132" i="3"/>
  <c r="Q133" i="5" s="1"/>
  <c r="O13" i="3"/>
  <c r="Q14" i="5" s="1"/>
  <c r="O75" i="3"/>
  <c r="Q76" i="5" s="1"/>
  <c r="O93" i="3"/>
  <c r="Q94" i="5" s="1"/>
  <c r="AL175" i="3"/>
  <c r="W176" i="5" s="1"/>
  <c r="O125" i="3"/>
  <c r="Q126" i="5" s="1"/>
  <c r="O5" i="3"/>
  <c r="Q6" i="5" s="1"/>
  <c r="AL192" i="3"/>
  <c r="W193" i="5" s="1"/>
  <c r="S96" i="5"/>
  <c r="AL165" i="3"/>
  <c r="AM165" i="3" s="1"/>
  <c r="X166" i="5" s="1"/>
  <c r="O154" i="3"/>
  <c r="Q155" i="5" s="1"/>
  <c r="O149" i="3"/>
  <c r="Q150" i="5" s="1"/>
  <c r="O78" i="3"/>
  <c r="Q79" i="5" s="1"/>
  <c r="O164" i="3"/>
  <c r="Q165" i="5" s="1"/>
  <c r="O35" i="3"/>
  <c r="Q36" i="5" s="1"/>
  <c r="O109" i="3"/>
  <c r="Q110" i="5" s="1"/>
  <c r="O67" i="3"/>
  <c r="Q68" i="5" s="1"/>
  <c r="O15" i="3"/>
  <c r="Q16" i="5" s="1"/>
  <c r="O64" i="3"/>
  <c r="Q65" i="5" s="1"/>
  <c r="AL108" i="3"/>
  <c r="W109" i="5" s="1"/>
  <c r="V109" i="5"/>
  <c r="O56" i="3"/>
  <c r="Q57" i="5" s="1"/>
  <c r="O72" i="3"/>
  <c r="Q73" i="5" s="1"/>
  <c r="O32" i="3"/>
  <c r="Q33" i="5" s="1"/>
  <c r="O135" i="3"/>
  <c r="Q136" i="5" s="1"/>
  <c r="O171" i="3"/>
  <c r="Q172" i="5" s="1"/>
  <c r="O129" i="3"/>
  <c r="Q130" i="5" s="1"/>
  <c r="O177" i="3"/>
  <c r="Q178" i="5" s="1"/>
  <c r="O136" i="3"/>
  <c r="Q137" i="5" s="1"/>
  <c r="O121" i="3"/>
  <c r="Q122" i="5" s="1"/>
  <c r="T168" i="3"/>
  <c r="R169" i="5" s="1"/>
  <c r="AL77" i="3"/>
  <c r="W78" i="5" s="1"/>
  <c r="N112" i="5"/>
  <c r="O175" i="3"/>
  <c r="Q176" i="5" s="1"/>
  <c r="AL168" i="3"/>
  <c r="W169" i="5" s="1"/>
  <c r="AL40" i="3"/>
  <c r="W41" i="5" s="1"/>
  <c r="AL53" i="3"/>
  <c r="W54" i="5" s="1"/>
  <c r="AL55" i="3"/>
  <c r="W56" i="5" s="1"/>
  <c r="T87" i="3"/>
  <c r="R88" i="5" s="1"/>
  <c r="C147" i="5"/>
  <c r="C54" i="5"/>
  <c r="C26" i="5"/>
  <c r="AD159" i="5"/>
  <c r="AA158" i="4"/>
  <c r="AF159" i="5" s="1"/>
  <c r="F78" i="5"/>
  <c r="O59" i="3"/>
  <c r="Q60" i="5" s="1"/>
  <c r="E110" i="5"/>
  <c r="O20" i="3"/>
  <c r="Q21" i="5" s="1"/>
  <c r="O137" i="3"/>
  <c r="Q138" i="5" s="1"/>
  <c r="AE39" i="5"/>
  <c r="AA38" i="4"/>
  <c r="AF39" i="5" s="1"/>
  <c r="AG39" i="5" s="1"/>
  <c r="AD157" i="5"/>
  <c r="AA156" i="4"/>
  <c r="AF157" i="5" s="1"/>
  <c r="AD178" i="5"/>
  <c r="AA177" i="4"/>
  <c r="AF178" i="5" s="1"/>
  <c r="AG178" i="5" s="1"/>
  <c r="AO185" i="75"/>
  <c r="G60" i="5"/>
  <c r="O188" i="3"/>
  <c r="Q189" i="5" s="1"/>
  <c r="AA150" i="4"/>
  <c r="AF151" i="5" s="1"/>
  <c r="DU183" i="75"/>
  <c r="L184" i="5" s="1"/>
  <c r="AE103" i="5"/>
  <c r="AA102" i="4"/>
  <c r="AF103" i="5" s="1"/>
  <c r="AG103" i="5" s="1"/>
  <c r="AA162" i="4"/>
  <c r="AF163" i="5" s="1"/>
  <c r="AG163" i="5" s="1"/>
  <c r="AA46" i="5"/>
  <c r="H127" i="4"/>
  <c r="AB128" i="5" s="1"/>
  <c r="AA166" i="5"/>
  <c r="K182" i="5"/>
  <c r="AN182" i="5" s="1"/>
  <c r="AE41" i="5"/>
  <c r="AA40" i="4"/>
  <c r="AF41" i="5" s="1"/>
  <c r="AE181" i="5"/>
  <c r="AA180" i="4"/>
  <c r="AF181" i="5" s="1"/>
  <c r="AE121" i="5"/>
  <c r="AA120" i="4"/>
  <c r="AF121" i="5" s="1"/>
  <c r="AG121" i="5" s="1"/>
  <c r="AD177" i="5"/>
  <c r="AA176" i="4"/>
  <c r="AF177" i="5" s="1"/>
  <c r="AE105" i="5"/>
  <c r="AA104" i="4"/>
  <c r="AF105" i="5" s="1"/>
  <c r="AG105" i="5" s="1"/>
  <c r="O85" i="3"/>
  <c r="Q86" i="5" s="1"/>
  <c r="AA187" i="4"/>
  <c r="AF188" i="5" s="1"/>
  <c r="AG188" i="5" s="1"/>
  <c r="AA155" i="4"/>
  <c r="AF156" i="5" s="1"/>
  <c r="O26" i="3"/>
  <c r="Q27" i="5" s="1"/>
  <c r="AE182" i="5"/>
  <c r="AA181" i="4"/>
  <c r="AF182" i="5" s="1"/>
  <c r="AG182" i="5" s="1"/>
  <c r="AA39" i="4"/>
  <c r="AF40" i="5" s="1"/>
  <c r="DU135" i="75"/>
  <c r="L136" i="5" s="1"/>
  <c r="O141" i="3"/>
  <c r="Q142" i="5" s="1"/>
  <c r="AA182" i="4"/>
  <c r="AF183" i="5" s="1"/>
  <c r="AE183" i="5"/>
  <c r="G142" i="5"/>
  <c r="N46" i="5"/>
  <c r="H172" i="4"/>
  <c r="AB173" i="5" s="1"/>
  <c r="P128" i="5"/>
  <c r="O127" i="3"/>
  <c r="Q128" i="5" s="1"/>
  <c r="O165" i="3"/>
  <c r="Q166" i="5" s="1"/>
  <c r="F29" i="5"/>
  <c r="N93" i="5"/>
  <c r="O173" i="3"/>
  <c r="Q174" i="5" s="1"/>
  <c r="AA92" i="4"/>
  <c r="AF93" i="5" s="1"/>
  <c r="F15" i="5"/>
  <c r="DU193" i="75"/>
  <c r="L194" i="5" s="1"/>
  <c r="K93" i="5"/>
  <c r="AN93" i="5" s="1"/>
  <c r="N34" i="5"/>
  <c r="O8" i="3"/>
  <c r="Q9" i="5" s="1"/>
  <c r="O40" i="3"/>
  <c r="Q41" i="5" s="1"/>
  <c r="K50" i="5"/>
  <c r="AN50" i="5" s="1"/>
  <c r="K194" i="5"/>
  <c r="AN194" i="5" s="1"/>
  <c r="F95" i="84"/>
  <c r="O185" i="3"/>
  <c r="Q186" i="5" s="1"/>
  <c r="O105" i="3"/>
  <c r="Q106" i="5" s="1"/>
  <c r="O103" i="3"/>
  <c r="Q104" i="5" s="1"/>
  <c r="O134" i="3"/>
  <c r="Q135" i="5" s="1"/>
  <c r="O68" i="3"/>
  <c r="Q69" i="5" s="1"/>
  <c r="P92" i="5"/>
  <c r="O91" i="3"/>
  <c r="Q92" i="5" s="1"/>
  <c r="O24" i="3"/>
  <c r="Q25" i="5" s="1"/>
  <c r="DU21" i="75"/>
  <c r="L22" i="5" s="1"/>
  <c r="DU12" i="75"/>
  <c r="L13" i="5" s="1"/>
  <c r="K91" i="5"/>
  <c r="AN91" i="5" s="1"/>
  <c r="AA114" i="5"/>
  <c r="H51" i="4"/>
  <c r="AB52" i="5" s="1"/>
  <c r="AG52" i="5" s="1"/>
  <c r="AA56" i="4"/>
  <c r="AF57" i="5" s="1"/>
  <c r="AG57" i="5" s="1"/>
  <c r="DU113" i="75"/>
  <c r="L114" i="5" s="1"/>
  <c r="DU115" i="75"/>
  <c r="L116" i="5" s="1"/>
  <c r="AA172" i="4"/>
  <c r="AF173" i="5" s="1"/>
  <c r="C66" i="5"/>
  <c r="G109" i="84"/>
  <c r="AO104" i="5"/>
  <c r="AO136" i="5"/>
  <c r="AO170" i="5"/>
  <c r="G162" i="84"/>
  <c r="AO167" i="5"/>
  <c r="AO133" i="5"/>
  <c r="AO172" i="5"/>
  <c r="AO92" i="5"/>
  <c r="AO102" i="5"/>
  <c r="AO190" i="5"/>
  <c r="AO165" i="5"/>
  <c r="AO48" i="5"/>
  <c r="AO128" i="5"/>
  <c r="G126" i="84"/>
  <c r="G87" i="84"/>
  <c r="H87" i="84" s="1"/>
  <c r="AO10" i="5"/>
  <c r="AO53" i="5"/>
  <c r="AO37" i="5"/>
  <c r="AO193" i="5"/>
  <c r="G10" i="84"/>
  <c r="AO88" i="5"/>
  <c r="AO168" i="5"/>
  <c r="G178" i="84"/>
  <c r="AO171" i="5"/>
  <c r="H88" i="84"/>
  <c r="AO134" i="5"/>
  <c r="AO150" i="5"/>
  <c r="AO132" i="5"/>
  <c r="AO58" i="5"/>
  <c r="AO103" i="5"/>
  <c r="AO188" i="5"/>
  <c r="AO152" i="5"/>
  <c r="AO149" i="5"/>
  <c r="AO126" i="5"/>
  <c r="G46" i="84"/>
  <c r="G15" i="84"/>
  <c r="AO29" i="5"/>
  <c r="G20" i="84"/>
  <c r="H20" i="84" s="1"/>
  <c r="G18" i="84"/>
  <c r="AO15" i="5"/>
  <c r="AO99" i="5"/>
  <c r="G98" i="84"/>
  <c r="G150" i="84"/>
  <c r="AO164" i="5"/>
  <c r="G41" i="84"/>
  <c r="AO43" i="5"/>
  <c r="G53" i="84"/>
  <c r="AO57" i="5"/>
  <c r="G140" i="84"/>
  <c r="H140" i="84" s="1"/>
  <c r="AO139" i="5"/>
  <c r="AO42" i="5"/>
  <c r="G36" i="84"/>
  <c r="G81" i="84"/>
  <c r="AO81" i="5"/>
  <c r="G120" i="84"/>
  <c r="AO111" i="5"/>
  <c r="G25" i="84"/>
  <c r="AO17" i="5"/>
  <c r="G75" i="84"/>
  <c r="AO74" i="5"/>
  <c r="G89" i="84"/>
  <c r="AO89" i="5"/>
  <c r="G5" i="84"/>
  <c r="AO184" i="5"/>
  <c r="G79" i="84"/>
  <c r="AO82" i="5"/>
  <c r="G70" i="84"/>
  <c r="AO69" i="5"/>
  <c r="G40" i="84"/>
  <c r="AO31" i="5"/>
  <c r="G65" i="84"/>
  <c r="AO71" i="5"/>
  <c r="AO187" i="5"/>
  <c r="G181" i="84"/>
  <c r="G47" i="84"/>
  <c r="AO51" i="5"/>
  <c r="G184" i="84"/>
  <c r="AO147" i="5"/>
  <c r="AO153" i="5"/>
  <c r="G165" i="84"/>
  <c r="G83" i="84"/>
  <c r="AO83" i="5"/>
  <c r="G61" i="84"/>
  <c r="AO63" i="5"/>
  <c r="G189" i="84"/>
  <c r="AO192" i="5"/>
  <c r="G164" i="84"/>
  <c r="AO166" i="5"/>
  <c r="AO135" i="5"/>
  <c r="G116" i="84"/>
  <c r="AO120" i="5"/>
  <c r="G69" i="84"/>
  <c r="AO68" i="5"/>
  <c r="AO121" i="5"/>
  <c r="G124" i="84"/>
  <c r="G60" i="84"/>
  <c r="AO114" i="5"/>
  <c r="AO105" i="5"/>
  <c r="AO159" i="5"/>
  <c r="G156" i="84"/>
  <c r="AO95" i="5"/>
  <c r="G154" i="84"/>
  <c r="AO154" i="5"/>
  <c r="G141" i="84"/>
  <c r="AO91" i="5"/>
  <c r="G147" i="84"/>
  <c r="AO143" i="5"/>
  <c r="G129" i="84"/>
  <c r="AO129" i="5"/>
  <c r="G27" i="84"/>
  <c r="AO22" i="5"/>
  <c r="G21" i="84"/>
  <c r="AO18" i="5"/>
  <c r="G35" i="84"/>
  <c r="AO33" i="5"/>
  <c r="AO122" i="5"/>
  <c r="G23" i="84"/>
  <c r="AO23" i="5"/>
  <c r="G123" i="84"/>
  <c r="AO106" i="5"/>
  <c r="AO7" i="5"/>
  <c r="G14" i="84"/>
  <c r="AO21" i="5"/>
  <c r="AO20" i="5"/>
  <c r="G22" i="84"/>
  <c r="G64" i="84"/>
  <c r="AO67" i="5"/>
  <c r="G73" i="84"/>
  <c r="AO75" i="5"/>
  <c r="G110" i="84"/>
  <c r="AO107" i="5"/>
  <c r="AO178" i="5"/>
  <c r="G175" i="84"/>
  <c r="AO27" i="5"/>
  <c r="G26" i="84"/>
  <c r="G30" i="84"/>
  <c r="AO34" i="5"/>
  <c r="G177" i="84"/>
  <c r="AO181" i="5"/>
  <c r="AO11" i="5"/>
  <c r="G9" i="84"/>
  <c r="G97" i="84"/>
  <c r="AO97" i="5"/>
  <c r="AO174" i="5"/>
  <c r="G172" i="84"/>
  <c r="G66" i="84"/>
  <c r="AO64" i="5"/>
  <c r="G62" i="84"/>
  <c r="AO185" i="5"/>
  <c r="G108" i="84"/>
  <c r="AO115" i="5"/>
  <c r="AO59" i="5"/>
  <c r="G130" i="84"/>
  <c r="AO123" i="5"/>
  <c r="G57" i="84"/>
  <c r="AO61" i="5"/>
  <c r="AO60" i="5"/>
  <c r="G58" i="84"/>
  <c r="G28" i="84"/>
  <c r="AO25" i="5"/>
  <c r="G152" i="84"/>
  <c r="AO155" i="5"/>
  <c r="AO161" i="5"/>
  <c r="G179" i="84"/>
  <c r="AO182" i="5"/>
  <c r="AO55" i="5"/>
  <c r="G133" i="84"/>
  <c r="AO130" i="5"/>
  <c r="G151" i="84"/>
  <c r="AO151" i="5"/>
  <c r="G67" i="84"/>
  <c r="AO72" i="5"/>
  <c r="G112" i="84"/>
  <c r="AO110" i="5"/>
  <c r="AO145" i="5"/>
  <c r="G93" i="84"/>
  <c r="G182" i="84"/>
  <c r="AO186" i="5"/>
  <c r="G173" i="84"/>
  <c r="AO176" i="5"/>
  <c r="G187" i="84"/>
  <c r="AO189" i="5"/>
  <c r="G24" i="84"/>
  <c r="AO26" i="5"/>
  <c r="G176" i="84"/>
  <c r="AO179" i="5"/>
  <c r="G192" i="84"/>
  <c r="AO194" i="5"/>
  <c r="G107" i="84"/>
  <c r="AO118" i="5"/>
  <c r="G45" i="84"/>
  <c r="AO66" i="5"/>
  <c r="G29" i="84"/>
  <c r="AO35" i="5"/>
  <c r="G137" i="84"/>
  <c r="AO138" i="5"/>
  <c r="G43" i="84"/>
  <c r="AO47" i="5"/>
  <c r="G100" i="84"/>
  <c r="AO146" i="5"/>
  <c r="G102" i="84"/>
  <c r="AO163" i="5"/>
  <c r="G37" i="84"/>
  <c r="AO41" i="5"/>
  <c r="AO87" i="5"/>
  <c r="G86" i="84"/>
  <c r="G72" i="84"/>
  <c r="AO73" i="5"/>
  <c r="G12" i="84"/>
  <c r="AO30" i="5"/>
  <c r="G13" i="84"/>
  <c r="AO19" i="5"/>
  <c r="G77" i="84"/>
  <c r="AO79" i="5"/>
  <c r="AO191" i="5"/>
  <c r="G121" i="84"/>
  <c r="AO112" i="5"/>
  <c r="G119" i="84"/>
  <c r="AO119" i="5"/>
  <c r="AO162" i="5"/>
  <c r="G63" i="84"/>
  <c r="AO65" i="5"/>
  <c r="AL65" i="5"/>
  <c r="AM65" i="5" s="1"/>
  <c r="AL180" i="5"/>
  <c r="AM180" i="5" s="1"/>
  <c r="AL5" i="5"/>
  <c r="AM5" i="5" s="1"/>
  <c r="E53" i="84"/>
  <c r="E4" i="84"/>
  <c r="AL57" i="5"/>
  <c r="AM57" i="5" s="1"/>
  <c r="AL41" i="5"/>
  <c r="AM41" i="5" s="1"/>
  <c r="E28" i="84"/>
  <c r="E25" i="84"/>
  <c r="AL44" i="5"/>
  <c r="AM44" i="5" s="1"/>
  <c r="E51" i="84"/>
  <c r="DU151" i="75"/>
  <c r="L152" i="5" s="1"/>
  <c r="H149" i="84"/>
  <c r="E70" i="84"/>
  <c r="AL192" i="5"/>
  <c r="AM192" i="5" s="1"/>
  <c r="E11" i="84"/>
  <c r="AL56" i="5"/>
  <c r="AM56" i="5" s="1"/>
  <c r="E62" i="84"/>
  <c r="AL52" i="5"/>
  <c r="AM52" i="5" s="1"/>
  <c r="AL9" i="5"/>
  <c r="AM9" i="5" s="1"/>
  <c r="E57" i="84"/>
  <c r="E49" i="84"/>
  <c r="AL13" i="5"/>
  <c r="AM13" i="5" s="1"/>
  <c r="AL21" i="5"/>
  <c r="AM21" i="5" s="1"/>
  <c r="AL105" i="5"/>
  <c r="AM105" i="5" s="1"/>
  <c r="E118" i="84"/>
  <c r="AL116" i="5"/>
  <c r="AM116" i="5" s="1"/>
  <c r="E14" i="84"/>
  <c r="R174" i="5"/>
  <c r="R124" i="5"/>
  <c r="R56" i="5"/>
  <c r="R78" i="5"/>
  <c r="R95" i="5"/>
  <c r="R170" i="5"/>
  <c r="R141" i="5"/>
  <c r="AL45" i="5"/>
  <c r="AM45" i="5" s="1"/>
  <c r="AL157" i="5"/>
  <c r="AM157" i="5" s="1"/>
  <c r="R109" i="5"/>
  <c r="R32" i="5"/>
  <c r="R97" i="5"/>
  <c r="E169" i="84"/>
  <c r="H169" i="84" s="1"/>
  <c r="E10" i="84"/>
  <c r="AL14" i="5"/>
  <c r="AM14" i="5" s="1"/>
  <c r="R157" i="5"/>
  <c r="R152" i="5"/>
  <c r="AL97" i="5"/>
  <c r="AM97" i="5" s="1"/>
  <c r="AL68" i="5"/>
  <c r="AM68" i="5" s="1"/>
  <c r="R145" i="5"/>
  <c r="E19" i="84"/>
  <c r="R86" i="5"/>
  <c r="AL77" i="5"/>
  <c r="AM77" i="5" s="1"/>
  <c r="E188" i="84"/>
  <c r="AL169" i="5"/>
  <c r="AM169" i="5" s="1"/>
  <c r="E109" i="84"/>
  <c r="AM170" i="3"/>
  <c r="X171" i="5" s="1"/>
  <c r="E142" i="84"/>
  <c r="AL140" i="5"/>
  <c r="AM140" i="5" s="1"/>
  <c r="AL100" i="5"/>
  <c r="AM100" i="5" s="1"/>
  <c r="O179" i="3"/>
  <c r="Q180" i="5" s="1"/>
  <c r="O3" i="3"/>
  <c r="Q4" i="5" s="1"/>
  <c r="O191" i="3"/>
  <c r="Q192" i="5" s="1"/>
  <c r="AL32" i="5"/>
  <c r="AM32" i="5" s="1"/>
  <c r="AL148" i="5"/>
  <c r="AM148" i="5" s="1"/>
  <c r="E66" i="84"/>
  <c r="AL8" i="5"/>
  <c r="AM8" i="5" s="1"/>
  <c r="AL88" i="5"/>
  <c r="AM88" i="5" s="1"/>
  <c r="AL20" i="5"/>
  <c r="AM20" i="5" s="1"/>
  <c r="O19" i="3"/>
  <c r="Q20" i="5" s="1"/>
  <c r="E147" i="84"/>
  <c r="AL60" i="5"/>
  <c r="AM60" i="5" s="1"/>
  <c r="AL139" i="5"/>
  <c r="AM139" i="5" s="1"/>
  <c r="AL43" i="5"/>
  <c r="AM43" i="5" s="1"/>
  <c r="E21" i="84"/>
  <c r="AL165" i="5"/>
  <c r="AM165" i="5" s="1"/>
  <c r="AL75" i="5"/>
  <c r="AM75" i="5" s="1"/>
  <c r="AL185" i="5"/>
  <c r="AM185" i="5" s="1"/>
  <c r="E16" i="84"/>
  <c r="AL149" i="5"/>
  <c r="AM149" i="5" s="1"/>
  <c r="E44" i="84"/>
  <c r="AL76" i="5"/>
  <c r="AM76" i="5" s="1"/>
  <c r="AL86" i="5"/>
  <c r="AM86" i="5" s="1"/>
  <c r="AL82" i="5"/>
  <c r="AM82" i="5" s="1"/>
  <c r="E56" i="84"/>
  <c r="AL54" i="5"/>
  <c r="AM54" i="5" s="1"/>
  <c r="E174" i="84"/>
  <c r="H174" i="84" s="1"/>
  <c r="AL40" i="5"/>
  <c r="AM40" i="5" s="1"/>
  <c r="AL71" i="5"/>
  <c r="AM71" i="5" s="1"/>
  <c r="AL183" i="5"/>
  <c r="AM183" i="5" s="1"/>
  <c r="E79" i="84"/>
  <c r="E3" i="84"/>
  <c r="AL117" i="5"/>
  <c r="AM117" i="5" s="1"/>
  <c r="AM74" i="3"/>
  <c r="X75" i="5" s="1"/>
  <c r="W75" i="5"/>
  <c r="E186" i="84"/>
  <c r="E108" i="84"/>
  <c r="AL92" i="5"/>
  <c r="AM92" i="5" s="1"/>
  <c r="AL173" i="5"/>
  <c r="AM173" i="5" s="1"/>
  <c r="E111" i="84"/>
  <c r="E183" i="84"/>
  <c r="AL79" i="5"/>
  <c r="AM79" i="5" s="1"/>
  <c r="E73" i="84"/>
  <c r="AL18" i="5"/>
  <c r="AM18" i="5" s="1"/>
  <c r="E117" i="84"/>
  <c r="E59" i="84"/>
  <c r="H59" i="84" s="1"/>
  <c r="E55" i="84"/>
  <c r="H55" i="84" s="1"/>
  <c r="AL184" i="5"/>
  <c r="AM184" i="5" s="1"/>
  <c r="E94" i="84"/>
  <c r="AL109" i="5"/>
  <c r="AM109" i="5" s="1"/>
  <c r="AL84" i="5"/>
  <c r="AM84" i="5" s="1"/>
  <c r="E67" i="84"/>
  <c r="E131" i="84"/>
  <c r="AL177" i="5"/>
  <c r="AM177" i="5" s="1"/>
  <c r="E190" i="84"/>
  <c r="E110" i="84"/>
  <c r="E157" i="84"/>
  <c r="E134" i="84"/>
  <c r="E106" i="84"/>
  <c r="AL107" i="5"/>
  <c r="AM107" i="5" s="1"/>
  <c r="AL152" i="5"/>
  <c r="AM152" i="5" s="1"/>
  <c r="E158" i="84"/>
  <c r="AL98" i="5"/>
  <c r="AM98" i="5" s="1"/>
  <c r="E75" i="84"/>
  <c r="AL159" i="5"/>
  <c r="AM159" i="5" s="1"/>
  <c r="AL136" i="5"/>
  <c r="AM136" i="5" s="1"/>
  <c r="AL186" i="5"/>
  <c r="AM186" i="5" s="1"/>
  <c r="E102" i="84"/>
  <c r="E17" i="84"/>
  <c r="E130" i="84"/>
  <c r="E166" i="84"/>
  <c r="E143" i="84"/>
  <c r="E136" i="84"/>
  <c r="AL141" i="5"/>
  <c r="AM141" i="5" s="1"/>
  <c r="AL124" i="5"/>
  <c r="AM124" i="5" s="1"/>
  <c r="AL128" i="5"/>
  <c r="AM128" i="5" s="1"/>
  <c r="E128" i="84"/>
  <c r="E100" i="84"/>
  <c r="AL147" i="5"/>
  <c r="AM147" i="5" s="1"/>
  <c r="AL10" i="5"/>
  <c r="AM10" i="5" s="1"/>
  <c r="E90" i="84"/>
  <c r="E121" i="84"/>
  <c r="E151" i="84"/>
  <c r="AL111" i="5"/>
  <c r="AM111" i="5" s="1"/>
  <c r="AL167" i="5"/>
  <c r="AM167" i="5" s="1"/>
  <c r="K85" i="5"/>
  <c r="AN85" i="5" s="1"/>
  <c r="O166" i="3"/>
  <c r="Q167" i="5" s="1"/>
  <c r="DU79" i="75"/>
  <c r="L80" i="5" s="1"/>
  <c r="DU84" i="75"/>
  <c r="L85" i="5" s="1"/>
  <c r="AL127" i="5"/>
  <c r="AM127" i="5" s="1"/>
  <c r="F83" i="84"/>
  <c r="O106" i="3"/>
  <c r="Q107" i="5" s="1"/>
  <c r="O167" i="3"/>
  <c r="Q168" i="5" s="1"/>
  <c r="AL36" i="5"/>
  <c r="AM36" i="5" s="1"/>
  <c r="O47" i="3"/>
  <c r="Q48" i="5" s="1"/>
  <c r="O110" i="3"/>
  <c r="Q111" i="5" s="1"/>
  <c r="N152" i="5"/>
  <c r="K126" i="5"/>
  <c r="AN126" i="5" s="1"/>
  <c r="K83" i="5"/>
  <c r="AN83" i="5" s="1"/>
  <c r="K179" i="5"/>
  <c r="AN179" i="5" s="1"/>
  <c r="DU90" i="75"/>
  <c r="L91" i="5" s="1"/>
  <c r="O118" i="3"/>
  <c r="Q119" i="5" s="1"/>
  <c r="O44" i="3"/>
  <c r="Q45" i="5" s="1"/>
  <c r="O126" i="3"/>
  <c r="Q127" i="5" s="1"/>
  <c r="O172" i="3"/>
  <c r="Q173" i="5" s="1"/>
  <c r="O186" i="3"/>
  <c r="Q187" i="5" s="1"/>
  <c r="DU56" i="75"/>
  <c r="L57" i="5" s="1"/>
  <c r="E150" i="84"/>
  <c r="E179" i="84"/>
  <c r="AL24" i="5"/>
  <c r="AM24" i="5" s="1"/>
  <c r="O115" i="3"/>
  <c r="Q116" i="5" s="1"/>
  <c r="E93" i="84"/>
  <c r="E24" i="84"/>
  <c r="E13" i="84"/>
  <c r="AL19" i="5"/>
  <c r="AM19" i="5" s="1"/>
  <c r="AL114" i="5"/>
  <c r="AM114" i="5" s="1"/>
  <c r="E61" i="84"/>
  <c r="E105" i="84"/>
  <c r="H105" i="84" s="1"/>
  <c r="AL189" i="5"/>
  <c r="AM189" i="5" s="1"/>
  <c r="E60" i="84"/>
  <c r="AL99" i="5"/>
  <c r="AM99" i="5" s="1"/>
  <c r="E144" i="84"/>
  <c r="B2" i="84"/>
  <c r="E2" i="84" s="1"/>
  <c r="O60" i="3"/>
  <c r="Q61" i="5" s="1"/>
  <c r="O142" i="3"/>
  <c r="Q143" i="5" s="1"/>
  <c r="O155" i="3"/>
  <c r="Q156" i="5" s="1"/>
  <c r="E133" i="84"/>
  <c r="N145" i="5"/>
  <c r="N158" i="5"/>
  <c r="O156" i="3"/>
  <c r="Q157" i="5" s="1"/>
  <c r="AL130" i="5"/>
  <c r="AM130" i="5" s="1"/>
  <c r="E64" i="84"/>
  <c r="AL87" i="5"/>
  <c r="AM87" i="5" s="1"/>
  <c r="E123" i="84"/>
  <c r="E9" i="84"/>
  <c r="O53" i="3"/>
  <c r="Q54" i="5" s="1"/>
  <c r="AL26" i="5"/>
  <c r="AM26" i="5" s="1"/>
  <c r="E86" i="84"/>
  <c r="AL178" i="5"/>
  <c r="AM178" i="5" s="1"/>
  <c r="E178" i="84"/>
  <c r="E139" i="84"/>
  <c r="O55" i="3"/>
  <c r="Q56" i="5" s="1"/>
  <c r="O65" i="3"/>
  <c r="Q66" i="5" s="1"/>
  <c r="N18" i="5"/>
  <c r="O81" i="3"/>
  <c r="Q82" i="5" s="1"/>
  <c r="O163" i="3"/>
  <c r="Q164" i="5" s="1"/>
  <c r="O42" i="3"/>
  <c r="Q43" i="5" s="1"/>
  <c r="O162" i="3"/>
  <c r="Q163" i="5" s="1"/>
  <c r="AL95" i="5"/>
  <c r="AM95" i="5" s="1"/>
  <c r="E98" i="84"/>
  <c r="AL174" i="5"/>
  <c r="AM174" i="5" s="1"/>
  <c r="N11" i="5"/>
  <c r="O10" i="3"/>
  <c r="Q11" i="5" s="1"/>
  <c r="N12" i="5"/>
  <c r="O11" i="3"/>
  <c r="Q12" i="5" s="1"/>
  <c r="N78" i="5"/>
  <c r="O77" i="3"/>
  <c r="Q78" i="5" s="1"/>
  <c r="N22" i="5"/>
  <c r="O21" i="3"/>
  <c r="Q22" i="5" s="1"/>
  <c r="N84" i="5"/>
  <c r="O83" i="3"/>
  <c r="Q84" i="5" s="1"/>
  <c r="N113" i="5"/>
  <c r="O112" i="3"/>
  <c r="Q113" i="5" s="1"/>
  <c r="O57" i="3"/>
  <c r="Q58" i="5" s="1"/>
  <c r="N58" i="5"/>
  <c r="N153" i="5"/>
  <c r="O152" i="3"/>
  <c r="Q153" i="5" s="1"/>
  <c r="O62" i="3"/>
  <c r="Q63" i="5" s="1"/>
  <c r="N63" i="5"/>
  <c r="AL55" i="5"/>
  <c r="AM55" i="5" s="1"/>
  <c r="AL193" i="5"/>
  <c r="AM193" i="5" s="1"/>
  <c r="E145" i="84"/>
  <c r="AL194" i="5"/>
  <c r="AM194" i="5" s="1"/>
  <c r="AL6" i="5"/>
  <c r="AM6" i="5" s="1"/>
  <c r="E141" i="84"/>
  <c r="AL106" i="5"/>
  <c r="AM106" i="5" s="1"/>
  <c r="E155" i="84"/>
  <c r="AL27" i="5"/>
  <c r="AM27" i="5" s="1"/>
  <c r="AL126" i="5"/>
  <c r="AM126" i="5" s="1"/>
  <c r="E185" i="84"/>
  <c r="E176" i="84"/>
  <c r="E92" i="84"/>
  <c r="E168" i="84"/>
  <c r="E137" i="84"/>
  <c r="E160" i="84"/>
  <c r="AL142" i="5"/>
  <c r="AM142" i="5" s="1"/>
  <c r="AL66" i="5"/>
  <c r="AM66" i="5" s="1"/>
  <c r="E45" i="84"/>
  <c r="AL85" i="5"/>
  <c r="AM85" i="5" s="1"/>
  <c r="E85" i="84"/>
  <c r="AL118" i="5"/>
  <c r="AM118" i="5" s="1"/>
  <c r="AL150" i="5"/>
  <c r="AM150" i="5" s="1"/>
  <c r="AL89" i="5"/>
  <c r="AM89" i="5" s="1"/>
  <c r="AL30" i="5"/>
  <c r="AM30" i="5" s="1"/>
  <c r="AL78" i="5"/>
  <c r="AM78" i="5" s="1"/>
  <c r="AL93" i="5"/>
  <c r="AM93" i="5" s="1"/>
  <c r="E95" i="84"/>
  <c r="E33" i="84"/>
  <c r="E154" i="84"/>
  <c r="E112" i="84"/>
  <c r="E71" i="84"/>
  <c r="AL101" i="5"/>
  <c r="AM101" i="5" s="1"/>
  <c r="E101" i="84"/>
  <c r="E43" i="84"/>
  <c r="E132" i="84"/>
  <c r="AL181" i="5"/>
  <c r="AM181" i="5" s="1"/>
  <c r="E163" i="84"/>
  <c r="E153" i="84"/>
  <c r="AL47" i="5"/>
  <c r="AM47" i="5" s="1"/>
  <c r="E41" i="84"/>
  <c r="K114" i="5"/>
  <c r="AN114" i="5" s="1"/>
  <c r="DU7" i="75"/>
  <c r="L8" i="5" s="1"/>
  <c r="K116" i="5"/>
  <c r="AN116" i="5" s="1"/>
  <c r="E135" i="84"/>
  <c r="E23" i="84"/>
  <c r="E104" i="84"/>
  <c r="H104" i="84" s="1"/>
  <c r="AL134" i="5"/>
  <c r="AM134" i="5" s="1"/>
  <c r="K122" i="5"/>
  <c r="AN122" i="5" s="1"/>
  <c r="K135" i="5"/>
  <c r="AN135" i="5" s="1"/>
  <c r="AL102" i="5"/>
  <c r="AM102" i="5" s="1"/>
  <c r="DU121" i="75"/>
  <c r="L122" i="5" s="1"/>
  <c r="DU134" i="75"/>
  <c r="L135" i="5" s="1"/>
  <c r="E38" i="84"/>
  <c r="AL170" i="5"/>
  <c r="AM170" i="5" s="1"/>
  <c r="DU148" i="75"/>
  <c r="L149" i="5" s="1"/>
  <c r="F47" i="84"/>
  <c r="DU50" i="75"/>
  <c r="L51" i="5" s="1"/>
  <c r="K51" i="5"/>
  <c r="AN51" i="5" s="1"/>
  <c r="DU40" i="75"/>
  <c r="L41" i="5" s="1"/>
  <c r="K113" i="5"/>
  <c r="AN113" i="5" s="1"/>
  <c r="AL166" i="5"/>
  <c r="AM166" i="5" s="1"/>
  <c r="DU112" i="75"/>
  <c r="L113" i="5" s="1"/>
  <c r="AL158" i="5"/>
  <c r="AM158" i="5" s="1"/>
  <c r="F2" i="84"/>
  <c r="H101" i="84" l="1"/>
  <c r="AG180" i="5"/>
  <c r="AG8" i="5"/>
  <c r="H171" i="84"/>
  <c r="H34" i="84"/>
  <c r="H138" i="84"/>
  <c r="H180" i="84"/>
  <c r="H191" i="84"/>
  <c r="AK193" i="5" s="1"/>
  <c r="H115" i="84"/>
  <c r="H120" i="84"/>
  <c r="H126" i="84"/>
  <c r="H99" i="84"/>
  <c r="AK101" i="5" s="1"/>
  <c r="H107" i="84"/>
  <c r="H96" i="84"/>
  <c r="H91" i="84"/>
  <c r="H52" i="84"/>
  <c r="AK54" i="5" s="1"/>
  <c r="H82" i="84"/>
  <c r="H50" i="84"/>
  <c r="H113" i="84"/>
  <c r="H90" i="84"/>
  <c r="H51" i="84"/>
  <c r="AK53" i="5" s="1"/>
  <c r="H48" i="84"/>
  <c r="H31" i="84"/>
  <c r="H183" i="84"/>
  <c r="AG22" i="5"/>
  <c r="AG41" i="5"/>
  <c r="AG48" i="5"/>
  <c r="AG59" i="5"/>
  <c r="AG130" i="5"/>
  <c r="H74" i="84"/>
  <c r="H106" i="84"/>
  <c r="H166" i="84"/>
  <c r="H146" i="84"/>
  <c r="H134" i="84"/>
  <c r="W74" i="5"/>
  <c r="AM82" i="3"/>
  <c r="X83" i="5" s="1"/>
  <c r="H189" i="84"/>
  <c r="H122" i="84"/>
  <c r="H7" i="84"/>
  <c r="H127" i="84"/>
  <c r="H172" i="84"/>
  <c r="AK174" i="5" s="1"/>
  <c r="H69" i="84"/>
  <c r="C197" i="83"/>
  <c r="H97" i="84"/>
  <c r="AG68" i="5"/>
  <c r="H170" i="84"/>
  <c r="AG123" i="5"/>
  <c r="AG139" i="5"/>
  <c r="C29" i="5"/>
  <c r="AG34" i="5"/>
  <c r="AG169" i="5"/>
  <c r="DN111" i="75"/>
  <c r="I112" i="5" s="1"/>
  <c r="M112" i="5" s="1"/>
  <c r="F31" i="5"/>
  <c r="M147" i="5"/>
  <c r="DN107" i="75"/>
  <c r="I108" i="5" s="1"/>
  <c r="M108" i="5" s="1"/>
  <c r="C149" i="5"/>
  <c r="AG172" i="5"/>
  <c r="AG174" i="5"/>
  <c r="AG190" i="5"/>
  <c r="AG191" i="5"/>
  <c r="AG165" i="5"/>
  <c r="AG64" i="5"/>
  <c r="W180" i="5"/>
  <c r="H72" i="84"/>
  <c r="AM97" i="3"/>
  <c r="X98" i="5" s="1"/>
  <c r="Y98" i="5" s="1"/>
  <c r="W44" i="5"/>
  <c r="W104" i="5"/>
  <c r="W82" i="5"/>
  <c r="W91" i="5"/>
  <c r="W10" i="5"/>
  <c r="AM11" i="3"/>
  <c r="X12" i="5" s="1"/>
  <c r="Y12" i="5" s="1"/>
  <c r="H143" i="84"/>
  <c r="H114" i="84"/>
  <c r="H39" i="84"/>
  <c r="H128" i="84"/>
  <c r="H162" i="84"/>
  <c r="H153" i="84"/>
  <c r="AG171" i="5"/>
  <c r="C55" i="5"/>
  <c r="H19" i="84"/>
  <c r="AM94" i="3"/>
  <c r="X95" i="5" s="1"/>
  <c r="Y95" i="5" s="1"/>
  <c r="W51" i="5"/>
  <c r="AG177" i="5"/>
  <c r="AG82" i="5"/>
  <c r="C58" i="5"/>
  <c r="AM148" i="3"/>
  <c r="X149" i="5" s="1"/>
  <c r="Y149" i="5" s="1"/>
  <c r="AG19" i="5"/>
  <c r="H32" i="84"/>
  <c r="H182" i="84"/>
  <c r="H160" i="84"/>
  <c r="H157" i="84"/>
  <c r="H136" i="84"/>
  <c r="H65" i="84"/>
  <c r="H26" i="84"/>
  <c r="H49" i="84"/>
  <c r="H163" i="84"/>
  <c r="H35" i="84"/>
  <c r="H185" i="84"/>
  <c r="H192" i="84"/>
  <c r="AK194" i="5" s="1"/>
  <c r="H12" i="84"/>
  <c r="H168" i="84"/>
  <c r="H68" i="84"/>
  <c r="H76" i="84"/>
  <c r="AK78" i="5" s="1"/>
  <c r="AM6" i="3"/>
  <c r="X7" i="5" s="1"/>
  <c r="Y7" i="5" s="1"/>
  <c r="W137" i="5"/>
  <c r="W111" i="5"/>
  <c r="AM36" i="3"/>
  <c r="X37" i="5" s="1"/>
  <c r="Y37" i="5" s="1"/>
  <c r="AM66" i="3"/>
  <c r="X67" i="5" s="1"/>
  <c r="Y67" i="5" s="1"/>
  <c r="W153" i="5"/>
  <c r="W165" i="5"/>
  <c r="AM49" i="3"/>
  <c r="X50" i="5" s="1"/>
  <c r="Y50" i="5" s="1"/>
  <c r="AM25" i="3"/>
  <c r="X26" i="5" s="1"/>
  <c r="Y26" i="5" s="1"/>
  <c r="AM12" i="3"/>
  <c r="X13" i="5" s="1"/>
  <c r="Y13" i="5" s="1"/>
  <c r="W190" i="5"/>
  <c r="W21" i="5"/>
  <c r="W66" i="5"/>
  <c r="AG120" i="5"/>
  <c r="AG5" i="5"/>
  <c r="AG133" i="5"/>
  <c r="AG115" i="5"/>
  <c r="AG92" i="5"/>
  <c r="AG61" i="5"/>
  <c r="AG112" i="5"/>
  <c r="AG91" i="5"/>
  <c r="AG84" i="5"/>
  <c r="AM174" i="3"/>
  <c r="X175" i="5" s="1"/>
  <c r="Y175" i="5" s="1"/>
  <c r="AM22" i="3"/>
  <c r="X23" i="5" s="1"/>
  <c r="Y23" i="5" s="1"/>
  <c r="AM193" i="3"/>
  <c r="X194" i="5" s="1"/>
  <c r="Y194" i="5" s="1"/>
  <c r="AM61" i="3"/>
  <c r="X62" i="5" s="1"/>
  <c r="Y62" i="5" s="1"/>
  <c r="W151" i="5"/>
  <c r="Y64" i="5"/>
  <c r="W59" i="5"/>
  <c r="AM140" i="3"/>
  <c r="X141" i="5" s="1"/>
  <c r="Y141" i="5" s="1"/>
  <c r="AM71" i="3"/>
  <c r="X72" i="5" s="1"/>
  <c r="Y72" i="5" s="1"/>
  <c r="W108" i="5"/>
  <c r="AM72" i="3"/>
  <c r="X73" i="5" s="1"/>
  <c r="Y73" i="5" s="1"/>
  <c r="AM69" i="3"/>
  <c r="X70" i="5" s="1"/>
  <c r="Y70" i="5" s="1"/>
  <c r="W58" i="5"/>
  <c r="AM169" i="3"/>
  <c r="X170" i="5" s="1"/>
  <c r="Y170" i="5" s="1"/>
  <c r="AM146" i="3"/>
  <c r="X147" i="5" s="1"/>
  <c r="Y147" i="5" s="1"/>
  <c r="AM112" i="3"/>
  <c r="X113" i="5" s="1"/>
  <c r="Y113" i="5" s="1"/>
  <c r="AM93" i="3"/>
  <c r="X94" i="5" s="1"/>
  <c r="Y94" i="5" s="1"/>
  <c r="DN173" i="75"/>
  <c r="I174" i="5" s="1"/>
  <c r="M174" i="5" s="1"/>
  <c r="AM59" i="3"/>
  <c r="X60" i="5" s="1"/>
  <c r="Y60" i="5" s="1"/>
  <c r="W45" i="5"/>
  <c r="Y51" i="5"/>
  <c r="W43" i="5"/>
  <c r="AM139" i="3"/>
  <c r="X140" i="5" s="1"/>
  <c r="Y140" i="5" s="1"/>
  <c r="AM115" i="3"/>
  <c r="X116" i="5" s="1"/>
  <c r="Y116" i="5" s="1"/>
  <c r="AM104" i="3"/>
  <c r="X105" i="5" s="1"/>
  <c r="Y105" i="5" s="1"/>
  <c r="AM149" i="3"/>
  <c r="X150" i="5" s="1"/>
  <c r="Y150" i="5" s="1"/>
  <c r="AM37" i="3"/>
  <c r="X38" i="5" s="1"/>
  <c r="Y38" i="5" s="1"/>
  <c r="W33" i="5"/>
  <c r="AM17" i="3"/>
  <c r="X18" i="5" s="1"/>
  <c r="Y18" i="5" s="1"/>
  <c r="W107" i="5"/>
  <c r="AM114" i="3"/>
  <c r="X115" i="5" s="1"/>
  <c r="Y115" i="5" s="1"/>
  <c r="AM182" i="3"/>
  <c r="X183" i="5" s="1"/>
  <c r="Y183" i="5" s="1"/>
  <c r="AM46" i="3"/>
  <c r="X47" i="5" s="1"/>
  <c r="Y47" i="5" s="1"/>
  <c r="W127" i="5"/>
  <c r="AG116" i="5"/>
  <c r="Y139" i="5"/>
  <c r="AG94" i="5"/>
  <c r="AG14" i="5"/>
  <c r="W25" i="5"/>
  <c r="AM18" i="3"/>
  <c r="X19" i="5" s="1"/>
  <c r="Y19" i="5" s="1"/>
  <c r="AG23" i="5"/>
  <c r="C22" i="5"/>
  <c r="AG143" i="5"/>
  <c r="AG102" i="5"/>
  <c r="AM29" i="3"/>
  <c r="X30" i="5" s="1"/>
  <c r="Y30" i="5" s="1"/>
  <c r="AM133" i="3"/>
  <c r="X134" i="5" s="1"/>
  <c r="Y134" i="5" s="1"/>
  <c r="C163" i="5"/>
  <c r="C78" i="5"/>
  <c r="C57" i="5"/>
  <c r="C73" i="5"/>
  <c r="C179" i="5"/>
  <c r="C12" i="5"/>
  <c r="C124" i="5"/>
  <c r="C116" i="5"/>
  <c r="AG170" i="5"/>
  <c r="AM28" i="3"/>
  <c r="X29" i="5" s="1"/>
  <c r="Y29" i="5" s="1"/>
  <c r="AM116" i="3"/>
  <c r="X117" i="5" s="1"/>
  <c r="Y117" i="5" s="1"/>
  <c r="AM176" i="3"/>
  <c r="X177" i="5" s="1"/>
  <c r="Y177" i="5" s="1"/>
  <c r="DN97" i="75"/>
  <c r="I98" i="5" s="1"/>
  <c r="M98" i="5" s="1"/>
  <c r="DN99" i="75"/>
  <c r="I100" i="5" s="1"/>
  <c r="M100" i="5" s="1"/>
  <c r="W96" i="5"/>
  <c r="AM124" i="3"/>
  <c r="X125" i="5" s="1"/>
  <c r="Y125" i="5" s="1"/>
  <c r="AM122" i="3"/>
  <c r="X123" i="5" s="1"/>
  <c r="Y123" i="5" s="1"/>
  <c r="W163" i="5"/>
  <c r="AG78" i="5"/>
  <c r="AM117" i="3"/>
  <c r="X118" i="5" s="1"/>
  <c r="Y118" i="5" s="1"/>
  <c r="F108" i="5"/>
  <c r="W172" i="5"/>
  <c r="AG54" i="5"/>
  <c r="DN110" i="75"/>
  <c r="I111" i="5" s="1"/>
  <c r="M111" i="5" s="1"/>
  <c r="AG164" i="5"/>
  <c r="AG18" i="5"/>
  <c r="AM52" i="3"/>
  <c r="X53" i="5" s="1"/>
  <c r="Y53" i="5" s="1"/>
  <c r="AM13" i="3"/>
  <c r="X14" i="5" s="1"/>
  <c r="Y14" i="5" s="1"/>
  <c r="C90" i="5"/>
  <c r="H63" i="84"/>
  <c r="H44" i="84"/>
  <c r="W79" i="5"/>
  <c r="AG184" i="5"/>
  <c r="H17" i="84"/>
  <c r="H84" i="84"/>
  <c r="C171" i="5"/>
  <c r="DN170" i="75"/>
  <c r="I171" i="5" s="1"/>
  <c r="M171" i="5" s="1"/>
  <c r="C74" i="5"/>
  <c r="C142" i="5"/>
  <c r="C94" i="5"/>
  <c r="C17" i="5"/>
  <c r="DN90" i="75"/>
  <c r="I91" i="5" s="1"/>
  <c r="M91" i="5" s="1"/>
  <c r="C188" i="5"/>
  <c r="C104" i="5"/>
  <c r="DN103" i="75"/>
  <c r="I104" i="5" s="1"/>
  <c r="M104" i="5" s="1"/>
  <c r="C135" i="5"/>
  <c r="AG29" i="5"/>
  <c r="C34" i="5"/>
  <c r="C6" i="5"/>
  <c r="C178" i="5"/>
  <c r="C157" i="5"/>
  <c r="C114" i="5"/>
  <c r="AG47" i="5"/>
  <c r="C181" i="5"/>
  <c r="DN180" i="75"/>
  <c r="I181" i="5" s="1"/>
  <c r="M181" i="5" s="1"/>
  <c r="C83" i="5"/>
  <c r="C160" i="5"/>
  <c r="DN159" i="75"/>
  <c r="I160" i="5" s="1"/>
  <c r="M160" i="5" s="1"/>
  <c r="C119" i="5"/>
  <c r="C84" i="5"/>
  <c r="C95" i="5"/>
  <c r="C193" i="5"/>
  <c r="C145" i="5"/>
  <c r="DN154" i="75"/>
  <c r="I155" i="5" s="1"/>
  <c r="M155" i="5" s="1"/>
  <c r="C45" i="5"/>
  <c r="C121" i="5"/>
  <c r="C68" i="5"/>
  <c r="C113" i="5"/>
  <c r="C4" i="5"/>
  <c r="C60" i="5"/>
  <c r="C46" i="5"/>
  <c r="C128" i="5"/>
  <c r="DN127" i="75"/>
  <c r="I128" i="5" s="1"/>
  <c r="M128" i="5" s="1"/>
  <c r="C9" i="5"/>
  <c r="DN17" i="75"/>
  <c r="I18" i="5" s="1"/>
  <c r="M18" i="5" s="1"/>
  <c r="DN7" i="75"/>
  <c r="I8" i="5" s="1"/>
  <c r="M8" i="5" s="1"/>
  <c r="C184" i="5"/>
  <c r="C187" i="5"/>
  <c r="C5" i="5"/>
  <c r="C97" i="5"/>
  <c r="C143" i="5"/>
  <c r="DN63" i="75"/>
  <c r="I64" i="5" s="1"/>
  <c r="M64" i="5" s="1"/>
  <c r="C16" i="5"/>
  <c r="DN122" i="75"/>
  <c r="I123" i="5" s="1"/>
  <c r="M123" i="5" s="1"/>
  <c r="DN55" i="75"/>
  <c r="I56" i="5" s="1"/>
  <c r="M56" i="5" s="1"/>
  <c r="C70" i="5"/>
  <c r="DN69" i="75"/>
  <c r="I70" i="5" s="1"/>
  <c r="M70" i="5" s="1"/>
  <c r="C93" i="5"/>
  <c r="C169" i="5"/>
  <c r="C138" i="5"/>
  <c r="C86" i="5"/>
  <c r="C53" i="5"/>
  <c r="C65" i="5"/>
  <c r="C158" i="5"/>
  <c r="C115" i="5"/>
  <c r="C99" i="5"/>
  <c r="C38" i="5"/>
  <c r="DN37" i="75"/>
  <c r="I38" i="5" s="1"/>
  <c r="M38" i="5" s="1"/>
  <c r="C137" i="5"/>
  <c r="C170" i="5"/>
  <c r="C81" i="5"/>
  <c r="C82" i="5"/>
  <c r="C59" i="5"/>
  <c r="C37" i="5"/>
  <c r="DN91" i="75"/>
  <c r="I92" i="5" s="1"/>
  <c r="M92" i="5" s="1"/>
  <c r="AG32" i="5"/>
  <c r="AG124" i="5"/>
  <c r="AG140" i="5"/>
  <c r="AG185" i="5"/>
  <c r="AG179" i="5"/>
  <c r="AG97" i="5"/>
  <c r="H144" i="84"/>
  <c r="H85" i="84"/>
  <c r="H164" i="84"/>
  <c r="H159" i="84"/>
  <c r="H145" i="84"/>
  <c r="AG63" i="5"/>
  <c r="AG16" i="5"/>
  <c r="AG79" i="5"/>
  <c r="AG85" i="5"/>
  <c r="AG6" i="5"/>
  <c r="AG132" i="5"/>
  <c r="AG87" i="5"/>
  <c r="AG44" i="5"/>
  <c r="AG122" i="5"/>
  <c r="AM102" i="3"/>
  <c r="X103" i="5" s="1"/>
  <c r="Y103" i="5" s="1"/>
  <c r="H175" i="84"/>
  <c r="AM88" i="3"/>
  <c r="X89" i="5" s="1"/>
  <c r="Y89" i="5" s="1"/>
  <c r="AG25" i="5"/>
  <c r="AG83" i="5"/>
  <c r="AG162" i="5"/>
  <c r="M51" i="5"/>
  <c r="H148" i="84"/>
  <c r="AG127" i="5"/>
  <c r="AM154" i="3"/>
  <c r="X155" i="5" s="1"/>
  <c r="Y155" i="5" s="1"/>
  <c r="AM67" i="3"/>
  <c r="X68" i="5" s="1"/>
  <c r="Y68" i="5" s="1"/>
  <c r="AM41" i="3"/>
  <c r="X42" i="5" s="1"/>
  <c r="Y42" i="5" s="1"/>
  <c r="AG99" i="5"/>
  <c r="Y34" i="5"/>
  <c r="AG45" i="5"/>
  <c r="AG109" i="5"/>
  <c r="AG40" i="5"/>
  <c r="AG192" i="5"/>
  <c r="AM125" i="3"/>
  <c r="X126" i="5" s="1"/>
  <c r="Y126" i="5" s="1"/>
  <c r="AM181" i="3"/>
  <c r="X182" i="5" s="1"/>
  <c r="Y182" i="5" s="1"/>
  <c r="AM85" i="3"/>
  <c r="X86" i="5" s="1"/>
  <c r="Y86" i="5" s="1"/>
  <c r="AM8" i="3"/>
  <c r="X9" i="5" s="1"/>
  <c r="Y9" i="5" s="1"/>
  <c r="AM7" i="3"/>
  <c r="X8" i="5" s="1"/>
  <c r="Y8" i="5" s="1"/>
  <c r="AM155" i="3"/>
  <c r="X156" i="5" s="1"/>
  <c r="Y156" i="5" s="1"/>
  <c r="H184" i="84"/>
  <c r="AG156" i="5"/>
  <c r="AG138" i="5"/>
  <c r="H117" i="84"/>
  <c r="W61" i="5"/>
  <c r="AM130" i="3"/>
  <c r="X131" i="5" s="1"/>
  <c r="Y131" i="5" s="1"/>
  <c r="H58" i="84"/>
  <c r="AG137" i="5"/>
  <c r="H135" i="84"/>
  <c r="AG125" i="5"/>
  <c r="Y5" i="5"/>
  <c r="AM79" i="3"/>
  <c r="X80" i="5" s="1"/>
  <c r="Y80" i="5" s="1"/>
  <c r="AG88" i="5"/>
  <c r="W101" i="5"/>
  <c r="Y179" i="5"/>
  <c r="AG100" i="5"/>
  <c r="AG35" i="5"/>
  <c r="AG146" i="5"/>
  <c r="AM127" i="3"/>
  <c r="X128" i="5" s="1"/>
  <c r="Y128" i="5" s="1"/>
  <c r="W64" i="5"/>
  <c r="AM70" i="3"/>
  <c r="X71" i="5" s="1"/>
  <c r="Y71" i="5" s="1"/>
  <c r="AG71" i="5"/>
  <c r="AG11" i="5"/>
  <c r="W168" i="5"/>
  <c r="AM80" i="3"/>
  <c r="X81" i="5" s="1"/>
  <c r="Y81" i="5" s="1"/>
  <c r="AM159" i="3"/>
  <c r="X160" i="5" s="1"/>
  <c r="Y160" i="5" s="1"/>
  <c r="AG126" i="5"/>
  <c r="AG75" i="5"/>
  <c r="C156" i="5"/>
  <c r="W142" i="5"/>
  <c r="AG17" i="5"/>
  <c r="AG183" i="5"/>
  <c r="AG161" i="5"/>
  <c r="AG152" i="5"/>
  <c r="AM86" i="3"/>
  <c r="X87" i="5" s="1"/>
  <c r="Y87" i="5" s="1"/>
  <c r="H94" i="84"/>
  <c r="AK96" i="5" s="1"/>
  <c r="AM23" i="3"/>
  <c r="X24" i="5" s="1"/>
  <c r="Y24" i="5" s="1"/>
  <c r="W5" i="5"/>
  <c r="AM142" i="3"/>
  <c r="X143" i="5" s="1"/>
  <c r="Y143" i="5" s="1"/>
  <c r="AM145" i="3"/>
  <c r="X146" i="5" s="1"/>
  <c r="Y146" i="5" s="1"/>
  <c r="AM188" i="3"/>
  <c r="X189" i="5" s="1"/>
  <c r="Y189" i="5" s="1"/>
  <c r="AG76" i="5"/>
  <c r="AG86" i="5"/>
  <c r="W76" i="5"/>
  <c r="AM84" i="3"/>
  <c r="X85" i="5" s="1"/>
  <c r="Y85" i="5" s="1"/>
  <c r="W19" i="5"/>
  <c r="AG93" i="5"/>
  <c r="AG151" i="5"/>
  <c r="F48" i="5"/>
  <c r="AG111" i="5"/>
  <c r="F20" i="5"/>
  <c r="F71" i="5"/>
  <c r="AM64" i="3"/>
  <c r="X65" i="5" s="1"/>
  <c r="Y65" i="5" s="1"/>
  <c r="AM131" i="3"/>
  <c r="X132" i="5" s="1"/>
  <c r="Y132" i="5" s="1"/>
  <c r="W181" i="5"/>
  <c r="AG159" i="5"/>
  <c r="C10" i="5"/>
  <c r="AG4" i="5"/>
  <c r="AG56" i="5"/>
  <c r="AM35" i="3"/>
  <c r="X36" i="5" s="1"/>
  <c r="Y36" i="5" s="1"/>
  <c r="AG134" i="5"/>
  <c r="AM132" i="3"/>
  <c r="X133" i="5" s="1"/>
  <c r="Y133" i="5" s="1"/>
  <c r="F41" i="5"/>
  <c r="C152" i="5"/>
  <c r="C122" i="5"/>
  <c r="H190" i="84"/>
  <c r="AG135" i="5"/>
  <c r="W188" i="5"/>
  <c r="AM56" i="3"/>
  <c r="X57" i="5" s="1"/>
  <c r="Y57" i="5" s="1"/>
  <c r="AM163" i="3"/>
  <c r="X164" i="5" s="1"/>
  <c r="Y164" i="5" s="1"/>
  <c r="AG73" i="5"/>
  <c r="AG65" i="5"/>
  <c r="AG186" i="5"/>
  <c r="F145" i="5"/>
  <c r="AG30" i="5"/>
  <c r="C190" i="5"/>
  <c r="F185" i="5"/>
  <c r="AG77" i="5"/>
  <c r="AG55" i="5"/>
  <c r="Y171" i="5"/>
  <c r="AG194" i="5"/>
  <c r="AG157" i="5"/>
  <c r="AG96" i="5"/>
  <c r="AG181" i="5"/>
  <c r="AG189" i="5"/>
  <c r="AG148" i="5"/>
  <c r="AG24" i="5"/>
  <c r="AG10" i="5"/>
  <c r="AG13" i="5"/>
  <c r="AG89" i="5"/>
  <c r="AG90" i="5"/>
  <c r="AG167" i="5"/>
  <c r="Y59" i="5"/>
  <c r="AM34" i="3"/>
  <c r="X35" i="5" s="1"/>
  <c r="Y35" i="5" s="1"/>
  <c r="AM91" i="3"/>
  <c r="X92" i="5" s="1"/>
  <c r="Y92" i="5" s="1"/>
  <c r="W186" i="5"/>
  <c r="W11" i="5"/>
  <c r="AM129" i="3"/>
  <c r="X130" i="5" s="1"/>
  <c r="Y130" i="5" s="1"/>
  <c r="AM173" i="3"/>
  <c r="X174" i="5" s="1"/>
  <c r="Y174" i="5" s="1"/>
  <c r="AG43" i="5"/>
  <c r="AM120" i="3"/>
  <c r="X121" i="5" s="1"/>
  <c r="Y121" i="5" s="1"/>
  <c r="W112" i="5"/>
  <c r="AM16" i="3"/>
  <c r="X17" i="5" s="1"/>
  <c r="Y17" i="5" s="1"/>
  <c r="W80" i="5"/>
  <c r="AG187" i="5"/>
  <c r="W173" i="5"/>
  <c r="H81" i="84"/>
  <c r="Y76" i="5"/>
  <c r="Y99" i="5"/>
  <c r="AM101" i="3"/>
  <c r="X102" i="5" s="1"/>
  <c r="Y102" i="5" s="1"/>
  <c r="AM3" i="3"/>
  <c r="X4" i="5" s="1"/>
  <c r="Y4" i="5" s="1"/>
  <c r="W16" i="5"/>
  <c r="AM158" i="3"/>
  <c r="X159" i="5" s="1"/>
  <c r="Y159" i="5" s="1"/>
  <c r="AM40" i="3"/>
  <c r="X41" i="5" s="1"/>
  <c r="Y41" i="5" s="1"/>
  <c r="AM143" i="3"/>
  <c r="X144" i="5" s="1"/>
  <c r="Y144" i="5" s="1"/>
  <c r="Y74" i="5"/>
  <c r="H78" i="84"/>
  <c r="H177" i="84"/>
  <c r="AK173" i="5"/>
  <c r="H38" i="84"/>
  <c r="Y185" i="5"/>
  <c r="Y112" i="5"/>
  <c r="AK103" i="5"/>
  <c r="Y25" i="5"/>
  <c r="Y108" i="5"/>
  <c r="H22" i="84"/>
  <c r="H11" i="84"/>
  <c r="AK13" i="5" s="1"/>
  <c r="F6" i="5"/>
  <c r="H116" i="84"/>
  <c r="H125" i="84"/>
  <c r="H173" i="84"/>
  <c r="AK176" i="5" s="1"/>
  <c r="H33" i="84"/>
  <c r="H118" i="84"/>
  <c r="H16" i="84"/>
  <c r="H8" i="84"/>
  <c r="AK8" i="5" s="1"/>
  <c r="H109" i="84"/>
  <c r="H23" i="84"/>
  <c r="H154" i="84"/>
  <c r="H142" i="84"/>
  <c r="AK142" i="5" s="1"/>
  <c r="H4" i="84"/>
  <c r="AK6" i="5" s="1"/>
  <c r="H41" i="84"/>
  <c r="AK43" i="5" s="1"/>
  <c r="H156" i="84"/>
  <c r="H167" i="84"/>
  <c r="AK36" i="5" s="1"/>
  <c r="H42" i="84"/>
  <c r="H161" i="84"/>
  <c r="AM19" i="3"/>
  <c r="X20" i="5" s="1"/>
  <c r="Y20" i="5" s="1"/>
  <c r="AM135" i="3"/>
  <c r="X136" i="5" s="1"/>
  <c r="Y136" i="5" s="1"/>
  <c r="W99" i="5"/>
  <c r="W90" i="5"/>
  <c r="W138" i="5"/>
  <c r="AM144" i="3"/>
  <c r="X145" i="5" s="1"/>
  <c r="Y145" i="5" s="1"/>
  <c r="AM45" i="3"/>
  <c r="X46" i="5" s="1"/>
  <c r="Y46" i="5" s="1"/>
  <c r="AM153" i="3"/>
  <c r="X154" i="5" s="1"/>
  <c r="Y154" i="5" s="1"/>
  <c r="W192" i="5"/>
  <c r="AM177" i="3"/>
  <c r="X178" i="5" s="1"/>
  <c r="Y178" i="5" s="1"/>
  <c r="AM38" i="3"/>
  <c r="X39" i="5" s="1"/>
  <c r="Y39" i="5" s="1"/>
  <c r="AM5" i="3"/>
  <c r="X6" i="5" s="1"/>
  <c r="Y6" i="5" s="1"/>
  <c r="W20" i="5"/>
  <c r="AM156" i="3"/>
  <c r="X157" i="5" s="1"/>
  <c r="Y157" i="5" s="1"/>
  <c r="AM113" i="3"/>
  <c r="X114" i="5" s="1"/>
  <c r="Y114" i="5" s="1"/>
  <c r="W122" i="5"/>
  <c r="H36" i="84"/>
  <c r="Y122" i="5"/>
  <c r="Y96" i="5"/>
  <c r="AM54" i="3"/>
  <c r="X55" i="5" s="1"/>
  <c r="Y55" i="5" s="1"/>
  <c r="AM76" i="3"/>
  <c r="X77" i="5" s="1"/>
  <c r="Y77" i="5" s="1"/>
  <c r="AM147" i="3"/>
  <c r="X148" i="5" s="1"/>
  <c r="Y148" i="5" s="1"/>
  <c r="AM128" i="3"/>
  <c r="X129" i="5" s="1"/>
  <c r="Y129" i="5" s="1"/>
  <c r="W179" i="5"/>
  <c r="AM51" i="3"/>
  <c r="X52" i="5" s="1"/>
  <c r="Y52" i="5" s="1"/>
  <c r="W185" i="5"/>
  <c r="AM109" i="3"/>
  <c r="X110" i="5" s="1"/>
  <c r="Y110" i="5" s="1"/>
  <c r="AM161" i="3"/>
  <c r="X162" i="5" s="1"/>
  <c r="Y162" i="5" s="1"/>
  <c r="AM157" i="3"/>
  <c r="X158" i="5" s="1"/>
  <c r="Y158" i="5" s="1"/>
  <c r="AM31" i="3"/>
  <c r="X32" i="5" s="1"/>
  <c r="Y32" i="5" s="1"/>
  <c r="AM186" i="3"/>
  <c r="X187" i="5" s="1"/>
  <c r="Y187" i="5" s="1"/>
  <c r="W139" i="5"/>
  <c r="W34" i="5"/>
  <c r="AM27" i="3"/>
  <c r="X28" i="5" s="1"/>
  <c r="Y28" i="5" s="1"/>
  <c r="AM166" i="3"/>
  <c r="X167" i="5" s="1"/>
  <c r="Y167" i="5" s="1"/>
  <c r="W135" i="5"/>
  <c r="AM47" i="3"/>
  <c r="X48" i="5" s="1"/>
  <c r="Y48" i="5" s="1"/>
  <c r="AM183" i="3"/>
  <c r="X184" i="5" s="1"/>
  <c r="Y184" i="5" s="1"/>
  <c r="AM99" i="3"/>
  <c r="X100" i="5" s="1"/>
  <c r="Y100" i="5" s="1"/>
  <c r="AM48" i="3"/>
  <c r="X49" i="5" s="1"/>
  <c r="Y49" i="5" s="1"/>
  <c r="AM190" i="3"/>
  <c r="X191" i="5" s="1"/>
  <c r="Y191" i="5" s="1"/>
  <c r="AM160" i="3"/>
  <c r="X161" i="5" s="1"/>
  <c r="Y161" i="5" s="1"/>
  <c r="Y75" i="5"/>
  <c r="Y165" i="5"/>
  <c r="Y142" i="5"/>
  <c r="H30" i="84"/>
  <c r="Y190" i="5"/>
  <c r="Y31" i="5"/>
  <c r="H71" i="84"/>
  <c r="F128" i="5"/>
  <c r="AM118" i="3"/>
  <c r="X119" i="5" s="1"/>
  <c r="Y119" i="5" s="1"/>
  <c r="AM55" i="3"/>
  <c r="X56" i="5" s="1"/>
  <c r="Y56" i="5" s="1"/>
  <c r="AM92" i="3"/>
  <c r="X93" i="5" s="1"/>
  <c r="Y93" i="5" s="1"/>
  <c r="AM119" i="3"/>
  <c r="X120" i="5" s="1"/>
  <c r="Y120" i="5" s="1"/>
  <c r="AM192" i="3"/>
  <c r="X193" i="5" s="1"/>
  <c r="Y193" i="5" s="1"/>
  <c r="AM96" i="3"/>
  <c r="X97" i="5" s="1"/>
  <c r="Y97" i="5" s="1"/>
  <c r="Y16" i="5"/>
  <c r="AM62" i="3"/>
  <c r="X63" i="5" s="1"/>
  <c r="Y63" i="5" s="1"/>
  <c r="W69" i="5"/>
  <c r="AM83" i="3"/>
  <c r="X84" i="5" s="1"/>
  <c r="Y84" i="5" s="1"/>
  <c r="Y137" i="5"/>
  <c r="AM26" i="3"/>
  <c r="X27" i="5" s="1"/>
  <c r="Y27" i="5" s="1"/>
  <c r="W31" i="5"/>
  <c r="Y101" i="5"/>
  <c r="AM14" i="3"/>
  <c r="X15" i="5" s="1"/>
  <c r="Y15" i="5" s="1"/>
  <c r="AM53" i="3"/>
  <c r="X54" i="5" s="1"/>
  <c r="Y54" i="5" s="1"/>
  <c r="W22" i="5"/>
  <c r="Y83" i="5"/>
  <c r="AM123" i="3"/>
  <c r="X124" i="5" s="1"/>
  <c r="Y124" i="5" s="1"/>
  <c r="H95" i="84"/>
  <c r="AK97" i="5" s="1"/>
  <c r="Y181" i="5"/>
  <c r="AM151" i="3"/>
  <c r="X152" i="5" s="1"/>
  <c r="Y152" i="5" s="1"/>
  <c r="Y188" i="5"/>
  <c r="Y90" i="5"/>
  <c r="Y151" i="5"/>
  <c r="Y91" i="5"/>
  <c r="Y104" i="5"/>
  <c r="Y172" i="5"/>
  <c r="Y69" i="5"/>
  <c r="H40" i="84"/>
  <c r="H54" i="84"/>
  <c r="H43" i="84"/>
  <c r="H60" i="84"/>
  <c r="H132" i="84"/>
  <c r="AK134" i="5" s="1"/>
  <c r="H5" i="84"/>
  <c r="H86" i="84"/>
  <c r="H141" i="84"/>
  <c r="H37" i="84"/>
  <c r="H73" i="84"/>
  <c r="H62" i="84"/>
  <c r="C180" i="5"/>
  <c r="Y186" i="5"/>
  <c r="Y79" i="5"/>
  <c r="AM168" i="3"/>
  <c r="X169" i="5" s="1"/>
  <c r="Y169" i="5" s="1"/>
  <c r="AM175" i="3"/>
  <c r="X176" i="5" s="1"/>
  <c r="Y176" i="5" s="1"/>
  <c r="AG128" i="5"/>
  <c r="Y10" i="5"/>
  <c r="Y33" i="5"/>
  <c r="Y21" i="5"/>
  <c r="Y44" i="5"/>
  <c r="Y180" i="5"/>
  <c r="Y166" i="5"/>
  <c r="W40" i="5"/>
  <c r="AM39" i="3"/>
  <c r="X40" i="5" s="1"/>
  <c r="Y40" i="5" s="1"/>
  <c r="Y138" i="5"/>
  <c r="Y135" i="5"/>
  <c r="AM108" i="3"/>
  <c r="X109" i="5" s="1"/>
  <c r="Y109" i="5" s="1"/>
  <c r="W166" i="5"/>
  <c r="AM77" i="3"/>
  <c r="X78" i="5" s="1"/>
  <c r="Y78" i="5" s="1"/>
  <c r="AM87" i="3"/>
  <c r="X88" i="5" s="1"/>
  <c r="Y88" i="5" s="1"/>
  <c r="W106" i="5"/>
  <c r="AM105" i="3"/>
  <c r="X106" i="5" s="1"/>
  <c r="Y106" i="5" s="1"/>
  <c r="C186" i="5"/>
  <c r="AG173" i="5"/>
  <c r="H121" i="84"/>
  <c r="H61" i="84"/>
  <c r="AK63" i="5" s="1"/>
  <c r="H150" i="84"/>
  <c r="AK152" i="5" s="1"/>
  <c r="H24" i="84"/>
  <c r="AK26" i="5" s="1"/>
  <c r="H111" i="84"/>
  <c r="H3" i="84"/>
  <c r="H147" i="84"/>
  <c r="H130" i="84"/>
  <c r="H112" i="84"/>
  <c r="H165" i="84"/>
  <c r="H133" i="84"/>
  <c r="H89" i="84"/>
  <c r="AK89" i="5" s="1"/>
  <c r="H45" i="84"/>
  <c r="H77" i="84"/>
  <c r="H92" i="84"/>
  <c r="H155" i="84"/>
  <c r="H18" i="84"/>
  <c r="H187" i="84"/>
  <c r="AK189" i="5" s="1"/>
  <c r="H13" i="84"/>
  <c r="AK19" i="5" s="1"/>
  <c r="H188" i="84"/>
  <c r="H176" i="84"/>
  <c r="H139" i="84"/>
  <c r="AK141" i="5" s="1"/>
  <c r="H123" i="84"/>
  <c r="AK106" i="5" s="1"/>
  <c r="H102" i="84"/>
  <c r="H178" i="84"/>
  <c r="AK180" i="5" s="1"/>
  <c r="H158" i="84"/>
  <c r="H15" i="84"/>
  <c r="H151" i="84"/>
  <c r="H46" i="84"/>
  <c r="H75" i="84"/>
  <c r="H21" i="84"/>
  <c r="H10" i="84"/>
  <c r="AK12" i="5" s="1"/>
  <c r="H29" i="84"/>
  <c r="AK35" i="5" s="1"/>
  <c r="H179" i="84"/>
  <c r="AK182" i="5" s="1"/>
  <c r="H100" i="84"/>
  <c r="AK102" i="5" s="1"/>
  <c r="H27" i="84"/>
  <c r="AK22" i="5" s="1"/>
  <c r="H108" i="84"/>
  <c r="H57" i="84"/>
  <c r="H70" i="84"/>
  <c r="H64" i="84"/>
  <c r="H98" i="84"/>
  <c r="H9" i="84"/>
  <c r="AK11" i="5" s="1"/>
  <c r="H152" i="84"/>
  <c r="H181" i="84"/>
  <c r="H28" i="84"/>
  <c r="H14" i="84"/>
  <c r="H129" i="84"/>
  <c r="H93" i="84"/>
  <c r="AK95" i="5" s="1"/>
  <c r="H131" i="84"/>
  <c r="AK133" i="5" s="1"/>
  <c r="H79" i="84"/>
  <c r="H56" i="84"/>
  <c r="AK58" i="5" s="1"/>
  <c r="H53" i="84"/>
  <c r="AK57" i="5" s="1"/>
  <c r="H67" i="84"/>
  <c r="H186" i="84"/>
  <c r="H137" i="84"/>
  <c r="H124" i="84"/>
  <c r="H110" i="84"/>
  <c r="H66" i="84"/>
  <c r="D194" i="84"/>
  <c r="D195" i="84"/>
  <c r="H119" i="84"/>
  <c r="H25" i="84"/>
  <c r="Y173" i="5"/>
  <c r="Y43" i="5"/>
  <c r="Y45" i="5"/>
  <c r="Y82" i="5"/>
  <c r="Y127" i="5"/>
  <c r="Y66" i="5"/>
  <c r="H83" i="84"/>
  <c r="Y107" i="5"/>
  <c r="Y58" i="5"/>
  <c r="Y61" i="5"/>
  <c r="Y11" i="5"/>
  <c r="Y168" i="5"/>
  <c r="Y111" i="5"/>
  <c r="Y22" i="5"/>
  <c r="Y163" i="5"/>
  <c r="Y153" i="5"/>
  <c r="Y192" i="5"/>
  <c r="H80" i="84"/>
  <c r="H47" i="84"/>
  <c r="B195" i="84"/>
  <c r="B194" i="84"/>
  <c r="C194" i="84"/>
  <c r="C195" i="84"/>
  <c r="H2" i="84"/>
  <c r="AK4" i="5" s="1"/>
  <c r="AK50" i="5" l="1"/>
  <c r="AK187" i="5"/>
  <c r="AK109" i="5"/>
  <c r="AK21" i="5"/>
  <c r="AK98" i="5"/>
  <c r="AK168" i="5"/>
  <c r="AK184" i="5"/>
  <c r="AK130" i="5"/>
  <c r="AK119" i="5"/>
  <c r="AK185" i="5"/>
  <c r="AK129" i="5"/>
  <c r="AK18" i="5"/>
  <c r="AK191" i="5"/>
  <c r="AK41" i="5"/>
  <c r="AK52" i="5"/>
  <c r="AK33" i="5"/>
  <c r="AK51" i="5"/>
  <c r="AK76" i="5"/>
  <c r="AK87" i="5"/>
  <c r="AK34" i="5"/>
  <c r="AK29" i="5"/>
  <c r="AK64" i="5"/>
  <c r="AK179" i="5"/>
  <c r="AK46" i="5"/>
  <c r="AK86" i="5"/>
  <c r="AK169" i="5"/>
  <c r="AK14" i="5"/>
  <c r="AK55" i="5"/>
  <c r="AK144" i="5"/>
  <c r="AK175" i="5"/>
  <c r="AK47" i="5"/>
  <c r="AK17" i="5"/>
  <c r="AK7" i="5"/>
  <c r="AK31" i="5"/>
  <c r="AK136" i="5"/>
  <c r="AK42" i="5"/>
  <c r="AK181" i="5"/>
  <c r="AK149" i="5"/>
  <c r="AK56" i="5"/>
  <c r="AK27" i="5"/>
  <c r="AK40" i="5"/>
  <c r="AK192" i="5"/>
  <c r="AK183" i="5"/>
  <c r="AK25" i="5"/>
  <c r="AK104" i="5"/>
  <c r="AK170" i="5"/>
  <c r="AK85" i="5"/>
  <c r="AK48" i="5"/>
  <c r="AK30" i="5"/>
  <c r="AK139" i="5"/>
  <c r="AK49" i="5"/>
  <c r="AK28" i="5"/>
  <c r="AK160" i="5"/>
  <c r="AK44" i="5"/>
  <c r="AK23" i="5"/>
  <c r="AK16" i="5"/>
  <c r="AK20" i="5"/>
  <c r="AK39" i="5"/>
  <c r="AK190" i="5"/>
  <c r="AK167" i="5"/>
  <c r="AK24" i="5"/>
  <c r="AK118" i="5"/>
  <c r="AK186" i="5"/>
  <c r="AK32" i="5"/>
  <c r="AK45" i="5"/>
  <c r="AK99" i="5"/>
  <c r="AK15" i="5"/>
  <c r="AK110" i="5"/>
  <c r="AK112" i="5"/>
  <c r="AK5" i="5"/>
  <c r="AK38" i="5"/>
  <c r="AK37" i="5"/>
  <c r="AK10" i="5"/>
  <c r="AK188" i="5"/>
  <c r="AK9" i="5"/>
  <c r="AK178" i="5"/>
  <c r="AK77" i="5"/>
  <c r="AK177" i="5"/>
  <c r="AK69" i="5"/>
  <c r="AK127" i="5"/>
  <c r="AK171" i="5"/>
  <c r="AK138" i="5"/>
  <c r="AH108" i="5"/>
  <c r="AK74" i="5"/>
  <c r="AK125" i="5"/>
  <c r="AK159" i="5"/>
  <c r="AK154" i="5"/>
  <c r="AK72" i="5"/>
  <c r="AH64" i="5"/>
  <c r="AH51" i="5"/>
  <c r="AH38" i="5"/>
  <c r="AH18" i="5"/>
  <c r="AK66" i="5"/>
  <c r="AH123" i="5"/>
  <c r="AK59" i="5"/>
  <c r="AK135" i="5"/>
  <c r="AH160" i="5"/>
  <c r="AK143" i="5"/>
  <c r="AK151" i="5"/>
  <c r="AK146" i="5"/>
  <c r="AK61" i="5"/>
  <c r="AH8" i="5"/>
  <c r="AK93" i="5"/>
  <c r="AK162" i="5"/>
  <c r="AK82" i="5"/>
  <c r="AK79" i="5"/>
  <c r="AK121" i="5"/>
  <c r="AK156" i="5"/>
  <c r="AK90" i="5"/>
  <c r="AK126" i="5"/>
  <c r="AK161" i="5"/>
  <c r="AK80" i="5"/>
  <c r="AK105" i="5"/>
  <c r="AK153" i="5"/>
  <c r="AK67" i="5"/>
  <c r="AK83" i="5"/>
  <c r="AK145" i="5"/>
  <c r="AK163" i="5"/>
  <c r="AK123" i="5"/>
  <c r="AK113" i="5"/>
  <c r="AK155" i="5"/>
  <c r="AK164" i="5"/>
  <c r="AK114" i="5"/>
  <c r="AK107" i="5"/>
  <c r="AK122" i="5"/>
  <c r="AK147" i="5"/>
  <c r="AK108" i="5"/>
  <c r="AK68" i="5"/>
  <c r="AK70" i="5"/>
  <c r="AK131" i="5"/>
  <c r="AK124" i="5"/>
  <c r="AK75" i="5"/>
  <c r="AK116" i="5"/>
  <c r="AK62" i="5"/>
  <c r="AK111" i="5"/>
  <c r="AK132" i="5"/>
  <c r="AK94" i="5"/>
  <c r="AK157" i="5"/>
  <c r="AK115" i="5"/>
  <c r="AK158" i="5"/>
  <c r="AK71" i="5"/>
  <c r="AK128" i="5"/>
  <c r="AK137" i="5"/>
  <c r="AK165" i="5"/>
  <c r="AK148" i="5"/>
  <c r="AK91" i="5"/>
  <c r="AK140" i="5"/>
  <c r="AK88" i="5"/>
  <c r="AK166" i="5"/>
  <c r="AK84" i="5"/>
  <c r="AK117" i="5"/>
  <c r="AK60" i="5"/>
  <c r="AK73" i="5"/>
  <c r="AK120" i="5"/>
  <c r="AK81" i="5"/>
  <c r="AK172" i="5"/>
  <c r="AK150" i="5"/>
  <c r="AK65" i="5"/>
  <c r="AK100" i="5"/>
  <c r="AK92" i="5"/>
  <c r="AH100" i="5"/>
  <c r="AH147" i="5"/>
  <c r="AH181" i="5"/>
  <c r="AH91" i="5"/>
  <c r="AH98" i="5"/>
  <c r="AH70" i="5"/>
  <c r="AH128" i="5"/>
  <c r="AH171" i="5"/>
  <c r="AH104" i="5"/>
  <c r="AH112" i="5"/>
  <c r="AH92" i="5"/>
  <c r="AH56" i="5"/>
  <c r="AH155" i="5"/>
  <c r="AH111" i="5"/>
  <c r="AH174" i="5"/>
  <c r="AI64" i="5" l="1"/>
  <c r="AI147" i="5"/>
  <c r="AI8" i="5"/>
  <c r="AI91" i="5"/>
  <c r="AI123" i="5"/>
  <c r="AI108" i="5"/>
  <c r="AI18" i="5"/>
  <c r="AI100" i="5"/>
  <c r="AI160" i="5"/>
  <c r="AI38" i="5"/>
  <c r="AI98" i="5"/>
  <c r="AI51" i="5"/>
  <c r="AI181" i="5"/>
  <c r="AI104" i="5"/>
  <c r="AI171" i="5"/>
  <c r="AI128" i="5"/>
  <c r="AI112" i="5"/>
  <c r="AI70" i="5"/>
  <c r="AI155" i="5"/>
  <c r="AI56" i="5"/>
  <c r="AI111" i="5"/>
  <c r="AI92" i="5"/>
  <c r="AI174" i="5"/>
  <c r="DK58" i="75" l="1"/>
  <c r="DL58" i="75" s="1"/>
  <c r="DM58" i="75" s="1"/>
  <c r="DK96" i="75"/>
  <c r="DL96" i="75" s="1"/>
  <c r="DM96" i="75" s="1"/>
  <c r="DK123" i="75"/>
  <c r="DL123" i="75" s="1"/>
  <c r="DM123" i="75" s="1"/>
  <c r="DN123" i="75" s="1"/>
  <c r="I124" i="5" s="1"/>
  <c r="M124" i="5" s="1"/>
  <c r="AH124" i="5" s="1"/>
  <c r="DK128" i="75"/>
  <c r="DL128" i="75" s="1"/>
  <c r="DM128" i="75" s="1"/>
  <c r="DK165" i="75"/>
  <c r="DL165" i="75" s="1"/>
  <c r="DM165" i="75" s="1"/>
  <c r="DK121" i="75"/>
  <c r="DL121" i="75" s="1"/>
  <c r="DM121" i="75" s="1"/>
  <c r="DK176" i="75"/>
  <c r="DL176" i="75" s="1"/>
  <c r="DM176" i="75" s="1"/>
  <c r="DN176" i="75" s="1"/>
  <c r="I177" i="5" s="1"/>
  <c r="M177" i="5" s="1"/>
  <c r="AH177" i="5" s="1"/>
  <c r="AI177" i="5" s="1"/>
  <c r="DK130" i="75"/>
  <c r="DL130" i="75" s="1"/>
  <c r="DM130" i="75" s="1"/>
  <c r="H131" i="5" s="1"/>
  <c r="DN130" i="75"/>
  <c r="I131" i="5" s="1"/>
  <c r="M131" i="5" s="1"/>
  <c r="AH131" i="5" s="1"/>
  <c r="DK34" i="75"/>
  <c r="DL34" i="75" s="1"/>
  <c r="DM34" i="75" s="1"/>
  <c r="DK74" i="75"/>
  <c r="DL74" i="75" s="1"/>
  <c r="DM74" i="75" s="1"/>
  <c r="DK70" i="75"/>
  <c r="DL70" i="75" s="1"/>
  <c r="DM70" i="75" s="1"/>
  <c r="DK156" i="75"/>
  <c r="DL156" i="75" s="1"/>
  <c r="DM156" i="75" s="1"/>
  <c r="DK140" i="75"/>
  <c r="DL140" i="75" s="1"/>
  <c r="DM140" i="75" s="1"/>
  <c r="DK11" i="75"/>
  <c r="DL11" i="75" s="1"/>
  <c r="DM11" i="75" s="1"/>
  <c r="DK13" i="75"/>
  <c r="DL13" i="75" s="1"/>
  <c r="DM13" i="75" s="1"/>
  <c r="DK179" i="75"/>
  <c r="DL179" i="75" s="1"/>
  <c r="DM179" i="75" s="1"/>
  <c r="DK160" i="75"/>
  <c r="DL160" i="75" s="1"/>
  <c r="DM160" i="75" s="1"/>
  <c r="DN160" i="75" s="1"/>
  <c r="I161" i="5" s="1"/>
  <c r="M161" i="5" s="1"/>
  <c r="AH161" i="5" s="1"/>
  <c r="DK189" i="75"/>
  <c r="DL189" i="75"/>
  <c r="DM189" i="75"/>
  <c r="H190" i="5" s="1"/>
  <c r="DK53" i="75"/>
  <c r="DL53" i="75" s="1"/>
  <c r="DM53" i="75" s="1"/>
  <c r="DK104" i="75"/>
  <c r="DL104" i="75" s="1"/>
  <c r="DM104" i="75" s="1"/>
  <c r="DK144" i="75"/>
  <c r="DL144" i="75" s="1"/>
  <c r="DM144" i="75" s="1"/>
  <c r="DK139" i="75"/>
  <c r="DL139" i="75"/>
  <c r="DM139" i="75" s="1"/>
  <c r="H140" i="5" s="1"/>
  <c r="DN139" i="75"/>
  <c r="I140" i="5" s="1"/>
  <c r="M140" i="5" s="1"/>
  <c r="AH140" i="5" s="1"/>
  <c r="DK118" i="75"/>
  <c r="DL118" i="75" s="1"/>
  <c r="DM118" i="75" s="1"/>
  <c r="DK67" i="75"/>
  <c r="DL67" i="75" s="1"/>
  <c r="DM67" i="75" s="1"/>
  <c r="DK14" i="75"/>
  <c r="DL14" i="75" s="1"/>
  <c r="DM14" i="75" s="1"/>
  <c r="DK138" i="75"/>
  <c r="DL138" i="75" s="1"/>
  <c r="DM138" i="75" s="1"/>
  <c r="DK168" i="75"/>
  <c r="DL168" i="75" s="1"/>
  <c r="DM168" i="75" s="1"/>
  <c r="DK46" i="75"/>
  <c r="DL46" i="75"/>
  <c r="DM46" i="75" s="1"/>
  <c r="H47" i="5" s="1"/>
  <c r="DK174" i="75"/>
  <c r="DL174" i="75" s="1"/>
  <c r="DM174" i="75" s="1"/>
  <c r="DK20" i="75"/>
  <c r="DL20" i="75" s="1"/>
  <c r="DM20" i="75" s="1"/>
  <c r="DK136" i="75"/>
  <c r="DL136" i="75" s="1"/>
  <c r="DM136" i="75" s="1"/>
  <c r="DK95" i="75"/>
  <c r="DL95" i="75" s="1"/>
  <c r="DM95" i="75" s="1"/>
  <c r="DK137" i="75"/>
  <c r="DL137" i="75"/>
  <c r="DM137" i="75" s="1"/>
  <c r="DK47" i="75"/>
  <c r="DL47" i="75" s="1"/>
  <c r="DM47" i="75" s="1"/>
  <c r="H48" i="5" s="1"/>
  <c r="DK52" i="75"/>
  <c r="DL52" i="75" s="1"/>
  <c r="DM52" i="75" s="1"/>
  <c r="DK119" i="75"/>
  <c r="DL119" i="75" s="1"/>
  <c r="DM119" i="75" s="1"/>
  <c r="DK112" i="75"/>
  <c r="DL112" i="75"/>
  <c r="DM112" i="75" s="1"/>
  <c r="DK21" i="75"/>
  <c r="DL21" i="75"/>
  <c r="DM21" i="75" s="1"/>
  <c r="H22" i="5" s="1"/>
  <c r="DK9" i="75"/>
  <c r="DL9" i="75" s="1"/>
  <c r="DM9" i="75" s="1"/>
  <c r="DK161" i="75"/>
  <c r="DL161" i="75" s="1"/>
  <c r="DM161" i="75" s="1"/>
  <c r="H162" i="5" s="1"/>
  <c r="DI3" i="75"/>
  <c r="DK3" i="75" s="1"/>
  <c r="DL3" i="75" s="1"/>
  <c r="DM3" i="75" s="1"/>
  <c r="DK39" i="75"/>
  <c r="DL39" i="75" s="1"/>
  <c r="DM39" i="75" s="1"/>
  <c r="DK16" i="75"/>
  <c r="DL16" i="75" s="1"/>
  <c r="DM16" i="75" s="1"/>
  <c r="DK93" i="75"/>
  <c r="DL93" i="75"/>
  <c r="DM93" i="75" s="1"/>
  <c r="DK62" i="75"/>
  <c r="DL62" i="75" s="1"/>
  <c r="DM62" i="75" s="1"/>
  <c r="DK22" i="75"/>
  <c r="DL22" i="75" s="1"/>
  <c r="DM22" i="75" s="1"/>
  <c r="DK147" i="75"/>
  <c r="DL147" i="75" s="1"/>
  <c r="DM147" i="75" s="1"/>
  <c r="DK38" i="75"/>
  <c r="DL38" i="75" s="1"/>
  <c r="DM38" i="75" s="1"/>
  <c r="DK109" i="75"/>
  <c r="DL109" i="75" s="1"/>
  <c r="DM109" i="75" s="1"/>
  <c r="DK26" i="75"/>
  <c r="DL26" i="75" s="1"/>
  <c r="DM26" i="75" s="1"/>
  <c r="DN26" i="75" s="1"/>
  <c r="I27" i="5" s="1"/>
  <c r="M27" i="5" s="1"/>
  <c r="AH27" i="5" s="1"/>
  <c r="DK143" i="75"/>
  <c r="DL143" i="75" s="1"/>
  <c r="DM143" i="75" s="1"/>
  <c r="DK24" i="75"/>
  <c r="DL24" i="75" s="1"/>
  <c r="DM24" i="75" s="1"/>
  <c r="H25" i="5" s="1"/>
  <c r="DK124" i="75"/>
  <c r="DL124" i="75" s="1"/>
  <c r="DM124" i="75" s="1"/>
  <c r="DK57" i="75"/>
  <c r="DL57" i="75" s="1"/>
  <c r="DM57" i="75" s="1"/>
  <c r="DK33" i="75"/>
  <c r="DL33" i="75" s="1"/>
  <c r="DM33" i="75" s="1"/>
  <c r="DK158" i="75"/>
  <c r="DL158" i="75" s="1"/>
  <c r="DM158" i="75" s="1"/>
  <c r="DK43" i="75"/>
  <c r="DL43" i="75" s="1"/>
  <c r="DM43" i="75" s="1"/>
  <c r="DK125" i="75"/>
  <c r="DL125" i="75" s="1"/>
  <c r="DM125" i="75" s="1"/>
  <c r="DK169" i="75"/>
  <c r="DL169" i="75" s="1"/>
  <c r="DM169" i="75" s="1"/>
  <c r="DK30" i="75"/>
  <c r="DL30" i="75" s="1"/>
  <c r="DM30" i="75"/>
  <c r="DK134" i="75"/>
  <c r="DL134" i="75" s="1"/>
  <c r="DM134" i="75" s="1"/>
  <c r="DK115" i="75"/>
  <c r="DL115" i="75" s="1"/>
  <c r="DM115" i="75" s="1"/>
  <c r="DK94" i="75"/>
  <c r="DL94" i="75" s="1"/>
  <c r="DM94" i="75" s="1"/>
  <c r="DK12" i="75"/>
  <c r="DL12" i="75" s="1"/>
  <c r="DM12" i="75" s="1"/>
  <c r="H13" i="5" s="1"/>
  <c r="DK23" i="75"/>
  <c r="DL23" i="75" s="1"/>
  <c r="DM23" i="75" s="1"/>
  <c r="DK19" i="75"/>
  <c r="DL19" i="75" s="1"/>
  <c r="DM19" i="75" s="1"/>
  <c r="DK18" i="75"/>
  <c r="DL18" i="75" s="1"/>
  <c r="DM18" i="75" s="1"/>
  <c r="DK76" i="75"/>
  <c r="DL76" i="75" s="1"/>
  <c r="DM76" i="75" s="1"/>
  <c r="DK188" i="75"/>
  <c r="DL188" i="75" s="1"/>
  <c r="DM188" i="75" s="1"/>
  <c r="DK59" i="75"/>
  <c r="DL59" i="75"/>
  <c r="DM59" i="75" s="1"/>
  <c r="DK167" i="75"/>
  <c r="DL167" i="75" s="1"/>
  <c r="DM167" i="75" s="1"/>
  <c r="DK175" i="75"/>
  <c r="DL175" i="75" s="1"/>
  <c r="DM175" i="75" s="1"/>
  <c r="DK171" i="75"/>
  <c r="DL171" i="75" s="1"/>
  <c r="DM171" i="75" s="1"/>
  <c r="DK73" i="75"/>
  <c r="DL73" i="75"/>
  <c r="DM73" i="75" s="1"/>
  <c r="DK150" i="75"/>
  <c r="DL150" i="75"/>
  <c r="DM150" i="75" s="1"/>
  <c r="DK153" i="75"/>
  <c r="DL153" i="75" s="1"/>
  <c r="DM153" i="75" s="1"/>
  <c r="DK126" i="75"/>
  <c r="DL126" i="75" s="1"/>
  <c r="DM126" i="75" s="1"/>
  <c r="DK65" i="75"/>
  <c r="DL65" i="75" s="1"/>
  <c r="DM65" i="75" s="1"/>
  <c r="DK15" i="75"/>
  <c r="DL15" i="75" s="1"/>
  <c r="DM15" i="75" s="1"/>
  <c r="DK82" i="75"/>
  <c r="DL82" i="75" s="1"/>
  <c r="DM82" i="75" s="1"/>
  <c r="DK100" i="75"/>
  <c r="DL100" i="75" s="1"/>
  <c r="DM100" i="75" s="1"/>
  <c r="DK35" i="75"/>
  <c r="DL35" i="75" s="1"/>
  <c r="DM35" i="75" s="1"/>
  <c r="DK162" i="75"/>
  <c r="DL162" i="75" s="1"/>
  <c r="DM162" i="75" s="1"/>
  <c r="DK133" i="75"/>
  <c r="DL133" i="75" s="1"/>
  <c r="DM133" i="75" s="1"/>
  <c r="DK64" i="75"/>
  <c r="DL64" i="75"/>
  <c r="DM64" i="75" s="1"/>
  <c r="H65" i="5" s="1"/>
  <c r="DK101" i="75"/>
  <c r="DL101" i="75" s="1"/>
  <c r="DM101" i="75" s="1"/>
  <c r="DK6" i="75"/>
  <c r="DL6" i="75" s="1"/>
  <c r="DM6" i="75" s="1"/>
  <c r="DK84" i="75"/>
  <c r="DL84" i="75" s="1"/>
  <c r="DM84" i="75" s="1"/>
  <c r="DK190" i="75"/>
  <c r="DL190" i="75" s="1"/>
  <c r="DM190" i="75" s="1"/>
  <c r="DK155" i="75"/>
  <c r="DL155" i="75" s="1"/>
  <c r="DM155" i="75"/>
  <c r="DK157" i="75"/>
  <c r="DL157" i="75" s="1"/>
  <c r="DM157" i="75" s="1"/>
  <c r="DK86" i="75"/>
  <c r="DL86" i="75" s="1"/>
  <c r="DM86" i="75" s="1"/>
  <c r="DK192" i="75"/>
  <c r="DL192" i="75" s="1"/>
  <c r="DM192" i="75" s="1"/>
  <c r="DK117" i="75"/>
  <c r="DL117" i="75" s="1"/>
  <c r="DM117" i="75" s="1"/>
  <c r="DK29" i="75"/>
  <c r="DL29" i="75" s="1"/>
  <c r="DM29" i="75" s="1"/>
  <c r="DK145" i="75"/>
  <c r="DL145" i="75" s="1"/>
  <c r="DM145" i="75" s="1"/>
  <c r="DK68" i="75"/>
  <c r="DL68" i="75" s="1"/>
  <c r="DM68" i="75" s="1"/>
  <c r="H69" i="5" s="1"/>
  <c r="DK42" i="75"/>
  <c r="DL42" i="75" s="1"/>
  <c r="DM42" i="75" s="1"/>
  <c r="DK54" i="75"/>
  <c r="DL54" i="75" s="1"/>
  <c r="DM54" i="75" s="1"/>
  <c r="DK120" i="75"/>
  <c r="DL120" i="75" s="1"/>
  <c r="DM120" i="75" s="1"/>
  <c r="DN120" i="75" s="1"/>
  <c r="I121" i="5" s="1"/>
  <c r="M121" i="5" s="1"/>
  <c r="AH121" i="5" s="1"/>
  <c r="DK61" i="75"/>
  <c r="DL61" i="75"/>
  <c r="DM61" i="75" s="1"/>
  <c r="DK44" i="75"/>
  <c r="DL44" i="75" s="1"/>
  <c r="DM44" i="75" s="1"/>
  <c r="DK184" i="75"/>
  <c r="DL184" i="75" s="1"/>
  <c r="DM184" i="75" s="1"/>
  <c r="DK28" i="75"/>
  <c r="DL28" i="75" s="1"/>
  <c r="DM28" i="75" s="1"/>
  <c r="DK105" i="75"/>
  <c r="DL105" i="75" s="1"/>
  <c r="DM105" i="75" s="1"/>
  <c r="DK149" i="75"/>
  <c r="DL149" i="75" s="1"/>
  <c r="DM149" i="75" s="1"/>
  <c r="DK164" i="75"/>
  <c r="DL164" i="75"/>
  <c r="DM164" i="75" s="1"/>
  <c r="H165" i="5" s="1"/>
  <c r="DK92" i="75"/>
  <c r="DL92" i="75" s="1"/>
  <c r="DM92" i="75" s="1"/>
  <c r="DK185" i="75"/>
  <c r="DL185" i="75" s="1"/>
  <c r="DM185" i="75" s="1"/>
  <c r="H186" i="5" s="1"/>
  <c r="DK114" i="75"/>
  <c r="DL114" i="75" s="1"/>
  <c r="DM114" i="75" s="1"/>
  <c r="DK129" i="75"/>
  <c r="DL129" i="75" s="1"/>
  <c r="DM129" i="75" s="1"/>
  <c r="DK87" i="75"/>
  <c r="DL87" i="75" s="1"/>
  <c r="DM87" i="75" s="1"/>
  <c r="DK183" i="75"/>
  <c r="DL183" i="75" s="1"/>
  <c r="DM183" i="75" s="1"/>
  <c r="DK71" i="75"/>
  <c r="DL71" i="75" s="1"/>
  <c r="DM71" i="75" s="1"/>
  <c r="DK142" i="75"/>
  <c r="DL142" i="75" s="1"/>
  <c r="DM142" i="75" s="1"/>
  <c r="DK102" i="75"/>
  <c r="DL102" i="75"/>
  <c r="DM102" i="75" s="1"/>
  <c r="DK89" i="75"/>
  <c r="DL89" i="75" s="1"/>
  <c r="DM89" i="75" s="1"/>
  <c r="H90" i="5" s="1"/>
  <c r="DK80" i="75"/>
  <c r="DL80" i="75"/>
  <c r="DM80" i="75" s="1"/>
  <c r="DK48" i="75"/>
  <c r="DL48" i="75" s="1"/>
  <c r="DM48" i="75" s="1"/>
  <c r="DK141" i="75"/>
  <c r="DL141" i="75"/>
  <c r="DM141" i="75" s="1"/>
  <c r="H142" i="5" s="1"/>
  <c r="DK177" i="75"/>
  <c r="DL177" i="75"/>
  <c r="DM177" i="75" s="1"/>
  <c r="DK135" i="75"/>
  <c r="DL135" i="75" s="1"/>
  <c r="DM135" i="75" s="1"/>
  <c r="DK32" i="75"/>
  <c r="DL32" i="75" s="1"/>
  <c r="DM32" i="75" s="1"/>
  <c r="DK25" i="75"/>
  <c r="DL25" i="75"/>
  <c r="DM25" i="75" s="1"/>
  <c r="DK49" i="75"/>
  <c r="DL49" i="75" s="1"/>
  <c r="DM49" i="75" s="1"/>
  <c r="DK88" i="75"/>
  <c r="DL88" i="75"/>
  <c r="DM88" i="75" s="1"/>
  <c r="DK181" i="75"/>
  <c r="DL181" i="75" s="1"/>
  <c r="DM181" i="75" s="1"/>
  <c r="DK8" i="75"/>
  <c r="DL8" i="75"/>
  <c r="DM8" i="75" s="1"/>
  <c r="DK178" i="75"/>
  <c r="DL178" i="75" s="1"/>
  <c r="DM178" i="75" s="1"/>
  <c r="H179" i="5" s="1"/>
  <c r="DK41" i="75"/>
  <c r="DL41" i="75"/>
  <c r="DM41" i="75" s="1"/>
  <c r="DK45" i="75"/>
  <c r="DL45" i="75" s="1"/>
  <c r="DM45" i="75" s="1"/>
  <c r="DK51" i="75"/>
  <c r="DL51" i="75" s="1"/>
  <c r="DM51" i="75" s="1"/>
  <c r="DK186" i="75"/>
  <c r="DL186" i="75" s="1"/>
  <c r="DM186" i="75" s="1"/>
  <c r="DK75" i="75"/>
  <c r="DL75" i="75"/>
  <c r="DM75" i="75" s="1"/>
  <c r="DK5" i="75"/>
  <c r="DL5" i="75" s="1"/>
  <c r="DM5" i="75" s="1"/>
  <c r="DK60" i="75"/>
  <c r="DL60" i="75"/>
  <c r="DM60" i="75" s="1"/>
  <c r="DK10" i="75"/>
  <c r="DL10" i="75" s="1"/>
  <c r="DM10" i="75" s="1"/>
  <c r="DK131" i="75"/>
  <c r="DL131" i="75" s="1"/>
  <c r="DM131" i="75" s="1"/>
  <c r="DK31" i="75"/>
  <c r="DL31" i="75" s="1"/>
  <c r="DM31" i="75" s="1"/>
  <c r="DK27" i="75"/>
  <c r="DL27" i="75" s="1"/>
  <c r="DM27" i="75" s="1"/>
  <c r="DK66" i="75"/>
  <c r="DL66" i="75" s="1"/>
  <c r="DM66" i="75" s="1"/>
  <c r="DK81" i="75"/>
  <c r="DL81" i="75"/>
  <c r="DM81" i="75" s="1"/>
  <c r="DK77" i="75"/>
  <c r="DL77" i="75" s="1"/>
  <c r="DM77" i="75" s="1"/>
  <c r="DK78" i="75"/>
  <c r="DL78" i="75" s="1"/>
  <c r="DM78" i="75" s="1"/>
  <c r="DK113" i="75"/>
  <c r="DL113" i="75" s="1"/>
  <c r="DM113" i="75" s="1"/>
  <c r="DK187" i="75"/>
  <c r="DL187" i="75" s="1"/>
  <c r="DM187" i="75" s="1"/>
  <c r="DK36" i="75"/>
  <c r="DL36" i="75" s="1"/>
  <c r="DM36" i="75" s="1"/>
  <c r="DK79" i="75"/>
  <c r="DL79" i="75" s="1"/>
  <c r="DM79" i="75" s="1"/>
  <c r="DK193" i="75"/>
  <c r="DL193" i="75" s="1"/>
  <c r="DM193" i="75" s="1"/>
  <c r="DK85" i="75"/>
  <c r="DL85" i="75" s="1"/>
  <c r="DM85" i="75" s="1"/>
  <c r="H86" i="5" s="1"/>
  <c r="DK116" i="75"/>
  <c r="DL116" i="75" s="1"/>
  <c r="DM116" i="75" s="1"/>
  <c r="DK152" i="75"/>
  <c r="DL152" i="75" s="1"/>
  <c r="DM152" i="75" s="1"/>
  <c r="DK83" i="75"/>
  <c r="DL83" i="75" s="1"/>
  <c r="DM83" i="75" s="1"/>
  <c r="DK72" i="75"/>
  <c r="DL72" i="75" s="1"/>
  <c r="DM72" i="75" s="1"/>
  <c r="DK191" i="75"/>
  <c r="DL191" i="75" s="1"/>
  <c r="DM191" i="75" s="1"/>
  <c r="DK163" i="75"/>
  <c r="DL163" i="75" s="1"/>
  <c r="DM163" i="75" s="1"/>
  <c r="H164" i="5" s="1"/>
  <c r="DK148" i="75"/>
  <c r="DL148" i="75" s="1"/>
  <c r="DM148" i="75" s="1"/>
  <c r="DK40" i="75"/>
  <c r="DL40" i="75" s="1"/>
  <c r="DM40" i="75" s="1"/>
  <c r="DK106" i="75"/>
  <c r="DL106" i="75" s="1"/>
  <c r="DM106" i="75" s="1"/>
  <c r="DK98" i="75"/>
  <c r="DL98" i="75" s="1"/>
  <c r="DM98" i="75" s="1"/>
  <c r="DK166" i="75"/>
  <c r="DL166" i="75" s="1"/>
  <c r="DM166" i="75" s="1"/>
  <c r="DK182" i="75"/>
  <c r="DL182" i="75"/>
  <c r="DM182" i="75" s="1"/>
  <c r="DK56" i="75"/>
  <c r="DL56" i="75" s="1"/>
  <c r="DM56" i="75" s="1"/>
  <c r="H57" i="5" s="1"/>
  <c r="DK172" i="75"/>
  <c r="DL172" i="75"/>
  <c r="DM172" i="75" s="1"/>
  <c r="DK108" i="75"/>
  <c r="DL108" i="75" s="1"/>
  <c r="DM108" i="75" s="1"/>
  <c r="DK4" i="75"/>
  <c r="DL4" i="75" s="1"/>
  <c r="DM4" i="75" s="1"/>
  <c r="DK151" i="75"/>
  <c r="DL151" i="75" s="1"/>
  <c r="DM151" i="75" s="1"/>
  <c r="DK132" i="75"/>
  <c r="DL132" i="75"/>
  <c r="DM132" i="75" s="1"/>
  <c r="H55" i="5" l="1"/>
  <c r="DN54" i="75"/>
  <c r="I55" i="5" s="1"/>
  <c r="M55" i="5" s="1"/>
  <c r="AH55" i="5" s="1"/>
  <c r="H42" i="5"/>
  <c r="DN41" i="75"/>
  <c r="I42" i="5" s="1"/>
  <c r="M42" i="5" s="1"/>
  <c r="AH42" i="5" s="1"/>
  <c r="H116" i="5"/>
  <c r="DN115" i="75"/>
  <c r="I116" i="5" s="1"/>
  <c r="M116" i="5" s="1"/>
  <c r="AH116" i="5" s="1"/>
  <c r="AI116" i="5" s="1"/>
  <c r="H167" i="5"/>
  <c r="DN166" i="75"/>
  <c r="I167" i="5" s="1"/>
  <c r="M167" i="5" s="1"/>
  <c r="AH167" i="5" s="1"/>
  <c r="AI167" i="5" s="1"/>
  <c r="H16" i="5"/>
  <c r="DN15" i="75"/>
  <c r="I16" i="5" s="1"/>
  <c r="M16" i="5" s="1"/>
  <c r="AH16" i="5" s="1"/>
  <c r="AI16" i="5" s="1"/>
  <c r="H67" i="5"/>
  <c r="DN66" i="75"/>
  <c r="I67" i="5" s="1"/>
  <c r="M67" i="5" s="1"/>
  <c r="AH67" i="5" s="1"/>
  <c r="H117" i="5"/>
  <c r="DN116" i="75"/>
  <c r="I117" i="5" s="1"/>
  <c r="M117" i="5" s="1"/>
  <c r="AH117" i="5" s="1"/>
  <c r="AI117" i="5" s="1"/>
  <c r="H173" i="5"/>
  <c r="DN172" i="75"/>
  <c r="I173" i="5" s="1"/>
  <c r="M173" i="5" s="1"/>
  <c r="AH173" i="5" s="1"/>
  <c r="AI173" i="5" s="1"/>
  <c r="H62" i="5"/>
  <c r="DN61" i="75"/>
  <c r="I62" i="5" s="1"/>
  <c r="M62" i="5" s="1"/>
  <c r="AH62" i="5" s="1"/>
  <c r="H114" i="5"/>
  <c r="DN113" i="75"/>
  <c r="I114" i="5" s="1"/>
  <c r="M114" i="5" s="1"/>
  <c r="AH114" i="5" s="1"/>
  <c r="AI114" i="5" s="1"/>
  <c r="H187" i="5"/>
  <c r="DN186" i="75"/>
  <c r="I187" i="5" s="1"/>
  <c r="M187" i="5" s="1"/>
  <c r="AH187" i="5" s="1"/>
  <c r="AI187" i="5" s="1"/>
  <c r="DN162" i="75"/>
  <c r="I163" i="5" s="1"/>
  <c r="M163" i="5" s="1"/>
  <c r="AH163" i="5" s="1"/>
  <c r="H163" i="5"/>
  <c r="DN189" i="75"/>
  <c r="I190" i="5" s="1"/>
  <c r="M190" i="5" s="1"/>
  <c r="AH190" i="5" s="1"/>
  <c r="DN64" i="75"/>
  <c r="I65" i="5" s="1"/>
  <c r="M65" i="5" s="1"/>
  <c r="AH65" i="5" s="1"/>
  <c r="DN24" i="75"/>
  <c r="I25" i="5" s="1"/>
  <c r="M25" i="5" s="1"/>
  <c r="AH25" i="5" s="1"/>
  <c r="DN46" i="75"/>
  <c r="I47" i="5" s="1"/>
  <c r="M47" i="5" s="1"/>
  <c r="AH47" i="5" s="1"/>
  <c r="H183" i="5"/>
  <c r="DN182" i="75"/>
  <c r="I183" i="5" s="1"/>
  <c r="M183" i="5" s="1"/>
  <c r="AH183" i="5" s="1"/>
  <c r="H26" i="5"/>
  <c r="DN25" i="75"/>
  <c r="I26" i="5" s="1"/>
  <c r="M26" i="5" s="1"/>
  <c r="AH26" i="5" s="1"/>
  <c r="H73" i="5"/>
  <c r="DN72" i="75"/>
  <c r="I73" i="5" s="1"/>
  <c r="M73" i="5" s="1"/>
  <c r="AH73" i="5" s="1"/>
  <c r="H61" i="5"/>
  <c r="DN60" i="75"/>
  <c r="I61" i="5" s="1"/>
  <c r="M61" i="5" s="1"/>
  <c r="AH61" i="5" s="1"/>
  <c r="H106" i="5"/>
  <c r="DN105" i="75"/>
  <c r="I106" i="5" s="1"/>
  <c r="M106" i="5" s="1"/>
  <c r="AH106" i="5" s="1"/>
  <c r="H5" i="5"/>
  <c r="DN4" i="75"/>
  <c r="I5" i="5" s="1"/>
  <c r="M5" i="5" s="1"/>
  <c r="AH5" i="5" s="1"/>
  <c r="H37" i="5"/>
  <c r="DN36" i="75"/>
  <c r="I37" i="5" s="1"/>
  <c r="M37" i="5" s="1"/>
  <c r="AH37" i="5" s="1"/>
  <c r="H78" i="5"/>
  <c r="DN77" i="75"/>
  <c r="I78" i="5" s="1"/>
  <c r="M78" i="5" s="1"/>
  <c r="AH78" i="5" s="1"/>
  <c r="H28" i="5"/>
  <c r="DN27" i="75"/>
  <c r="I28" i="5" s="1"/>
  <c r="M28" i="5" s="1"/>
  <c r="AH28" i="5" s="1"/>
  <c r="H93" i="5"/>
  <c r="DN92" i="75"/>
  <c r="I93" i="5" s="1"/>
  <c r="M93" i="5" s="1"/>
  <c r="AH93" i="5" s="1"/>
  <c r="H29" i="5"/>
  <c r="DN28" i="75"/>
  <c r="I29" i="5" s="1"/>
  <c r="M29" i="5" s="1"/>
  <c r="AH29" i="5" s="1"/>
  <c r="H43" i="5"/>
  <c r="DN42" i="75"/>
  <c r="I43" i="5" s="1"/>
  <c r="M43" i="5" s="1"/>
  <c r="AH43" i="5" s="1"/>
  <c r="H41" i="5"/>
  <c r="DN40" i="75"/>
  <c r="I41" i="5" s="1"/>
  <c r="M41" i="5" s="1"/>
  <c r="AH41" i="5" s="1"/>
  <c r="H152" i="5"/>
  <c r="DN151" i="75"/>
  <c r="I152" i="5" s="1"/>
  <c r="M152" i="5" s="1"/>
  <c r="AH152" i="5" s="1"/>
  <c r="H79" i="5"/>
  <c r="DN78" i="75"/>
  <c r="I79" i="5" s="1"/>
  <c r="M79" i="5" s="1"/>
  <c r="AH79" i="5" s="1"/>
  <c r="H89" i="5"/>
  <c r="DN88" i="75"/>
  <c r="I89" i="5" s="1"/>
  <c r="M89" i="5" s="1"/>
  <c r="AH89" i="5" s="1"/>
  <c r="H178" i="5"/>
  <c r="DN177" i="75"/>
  <c r="I178" i="5" s="1"/>
  <c r="M178" i="5" s="1"/>
  <c r="AH178" i="5" s="1"/>
  <c r="H107" i="5"/>
  <c r="DN106" i="75"/>
  <c r="I107" i="5" s="1"/>
  <c r="M107" i="5" s="1"/>
  <c r="AH107" i="5" s="1"/>
  <c r="H84" i="5"/>
  <c r="DN83" i="75"/>
  <c r="I84" i="5" s="1"/>
  <c r="M84" i="5" s="1"/>
  <c r="AH84" i="5" s="1"/>
  <c r="H32" i="5"/>
  <c r="DN31" i="75"/>
  <c r="I32" i="5" s="1"/>
  <c r="M32" i="5" s="1"/>
  <c r="AH32" i="5" s="1"/>
  <c r="H6" i="5"/>
  <c r="DN5" i="75"/>
  <c r="I6" i="5" s="1"/>
  <c r="M6" i="5" s="1"/>
  <c r="AH6" i="5" s="1"/>
  <c r="H52" i="5"/>
  <c r="DN51" i="75"/>
  <c r="I52" i="5" s="1"/>
  <c r="M52" i="5" s="1"/>
  <c r="AH52" i="5" s="1"/>
  <c r="H50" i="5"/>
  <c r="DN49" i="75"/>
  <c r="I50" i="5" s="1"/>
  <c r="M50" i="5" s="1"/>
  <c r="AH50" i="5" s="1"/>
  <c r="AI121" i="5"/>
  <c r="DN133" i="75"/>
  <c r="I134" i="5" s="1"/>
  <c r="M134" i="5" s="1"/>
  <c r="AH134" i="5" s="1"/>
  <c r="H134" i="5"/>
  <c r="H103" i="5"/>
  <c r="DN102" i="75"/>
  <c r="I103" i="5" s="1"/>
  <c r="M103" i="5" s="1"/>
  <c r="AH103" i="5" s="1"/>
  <c r="DN157" i="75"/>
  <c r="I158" i="5" s="1"/>
  <c r="M158" i="5" s="1"/>
  <c r="AH158" i="5" s="1"/>
  <c r="H158" i="5"/>
  <c r="DN6" i="75"/>
  <c r="I7" i="5" s="1"/>
  <c r="M7" i="5" s="1"/>
  <c r="AH7" i="5" s="1"/>
  <c r="H7" i="5"/>
  <c r="H66" i="5"/>
  <c r="DN65" i="75"/>
  <c r="I66" i="5" s="1"/>
  <c r="M66" i="5" s="1"/>
  <c r="AH66" i="5" s="1"/>
  <c r="H109" i="5"/>
  <c r="DN108" i="75"/>
  <c r="I109" i="5" s="1"/>
  <c r="M109" i="5" s="1"/>
  <c r="AH109" i="5" s="1"/>
  <c r="H9" i="5"/>
  <c r="DN8" i="75"/>
  <c r="I9" i="5" s="1"/>
  <c r="M9" i="5" s="1"/>
  <c r="AH9" i="5" s="1"/>
  <c r="H130" i="5"/>
  <c r="DN129" i="75"/>
  <c r="I130" i="5" s="1"/>
  <c r="M130" i="5" s="1"/>
  <c r="AH130" i="5" s="1"/>
  <c r="H194" i="5"/>
  <c r="DN193" i="75"/>
  <c r="I194" i="5" s="1"/>
  <c r="M194" i="5" s="1"/>
  <c r="AH194" i="5" s="1"/>
  <c r="H115" i="5"/>
  <c r="DN114" i="75"/>
  <c r="I115" i="5" s="1"/>
  <c r="M115" i="5" s="1"/>
  <c r="AH115" i="5" s="1"/>
  <c r="AI67" i="5"/>
  <c r="H33" i="5"/>
  <c r="DN32" i="75"/>
  <c r="I33" i="5" s="1"/>
  <c r="M33" i="5" s="1"/>
  <c r="AH33" i="5" s="1"/>
  <c r="H49" i="5"/>
  <c r="DN48" i="75"/>
  <c r="I49" i="5" s="1"/>
  <c r="M49" i="5" s="1"/>
  <c r="AH49" i="5" s="1"/>
  <c r="H143" i="5"/>
  <c r="DN142" i="75"/>
  <c r="I143" i="5" s="1"/>
  <c r="M143" i="5" s="1"/>
  <c r="AH143" i="5" s="1"/>
  <c r="AI55" i="5"/>
  <c r="H36" i="5"/>
  <c r="DN35" i="75"/>
  <c r="I36" i="5" s="1"/>
  <c r="M36" i="5" s="1"/>
  <c r="AH36" i="5" s="1"/>
  <c r="H189" i="5"/>
  <c r="DN188" i="75"/>
  <c r="I189" i="5" s="1"/>
  <c r="M189" i="5" s="1"/>
  <c r="AH189" i="5" s="1"/>
  <c r="H82" i="5"/>
  <c r="DN81" i="75"/>
  <c r="I82" i="5" s="1"/>
  <c r="M82" i="5" s="1"/>
  <c r="AH82" i="5" s="1"/>
  <c r="H185" i="5"/>
  <c r="DN184" i="75"/>
  <c r="I185" i="5" s="1"/>
  <c r="M185" i="5" s="1"/>
  <c r="AH185" i="5" s="1"/>
  <c r="H153" i="5"/>
  <c r="DN152" i="75"/>
  <c r="I153" i="5" s="1"/>
  <c r="M153" i="5" s="1"/>
  <c r="AH153" i="5" s="1"/>
  <c r="H76" i="5"/>
  <c r="DN75" i="75"/>
  <c r="I76" i="5" s="1"/>
  <c r="M76" i="5" s="1"/>
  <c r="AH76" i="5" s="1"/>
  <c r="H45" i="5"/>
  <c r="DN44" i="75"/>
  <c r="I45" i="5" s="1"/>
  <c r="M45" i="5" s="1"/>
  <c r="AH45" i="5" s="1"/>
  <c r="H81" i="5"/>
  <c r="DN80" i="75"/>
  <c r="I81" i="5" s="1"/>
  <c r="M81" i="5" s="1"/>
  <c r="AH81" i="5" s="1"/>
  <c r="H72" i="5"/>
  <c r="DN71" i="75"/>
  <c r="I72" i="5" s="1"/>
  <c r="M72" i="5" s="1"/>
  <c r="AH72" i="5" s="1"/>
  <c r="H150" i="5"/>
  <c r="DN149" i="75"/>
  <c r="I150" i="5" s="1"/>
  <c r="M150" i="5" s="1"/>
  <c r="AH150" i="5" s="1"/>
  <c r="AI62" i="5"/>
  <c r="H101" i="5"/>
  <c r="DN100" i="75"/>
  <c r="I101" i="5" s="1"/>
  <c r="M101" i="5" s="1"/>
  <c r="AH101" i="5" s="1"/>
  <c r="H127" i="5"/>
  <c r="DN126" i="75"/>
  <c r="I127" i="5" s="1"/>
  <c r="M127" i="5" s="1"/>
  <c r="AH127" i="5" s="1"/>
  <c r="H188" i="5"/>
  <c r="DN187" i="75"/>
  <c r="I188" i="5" s="1"/>
  <c r="M188" i="5" s="1"/>
  <c r="AH188" i="5" s="1"/>
  <c r="DN84" i="75"/>
  <c r="I85" i="5" s="1"/>
  <c r="M85" i="5" s="1"/>
  <c r="AH85" i="5" s="1"/>
  <c r="H85" i="5"/>
  <c r="AI42" i="5"/>
  <c r="H149" i="5"/>
  <c r="DN148" i="75"/>
  <c r="I149" i="5" s="1"/>
  <c r="M149" i="5" s="1"/>
  <c r="AH149" i="5" s="1"/>
  <c r="H133" i="5"/>
  <c r="DN132" i="75"/>
  <c r="I133" i="5" s="1"/>
  <c r="M133" i="5" s="1"/>
  <c r="AH133" i="5" s="1"/>
  <c r="H192" i="5"/>
  <c r="DN191" i="75"/>
  <c r="I192" i="5" s="1"/>
  <c r="M192" i="5" s="1"/>
  <c r="AH192" i="5" s="1"/>
  <c r="H136" i="5"/>
  <c r="DN135" i="75"/>
  <c r="I136" i="5" s="1"/>
  <c r="M136" i="5" s="1"/>
  <c r="AH136" i="5" s="1"/>
  <c r="H184" i="5"/>
  <c r="DN183" i="75"/>
  <c r="I184" i="5" s="1"/>
  <c r="M184" i="5" s="1"/>
  <c r="AH184" i="5" s="1"/>
  <c r="AI65" i="5"/>
  <c r="AI25" i="5"/>
  <c r="AI47" i="5"/>
  <c r="H74" i="5"/>
  <c r="DN73" i="75"/>
  <c r="I74" i="5" s="1"/>
  <c r="M74" i="5" s="1"/>
  <c r="AH74" i="5" s="1"/>
  <c r="H34" i="5"/>
  <c r="DN33" i="75"/>
  <c r="I34" i="5" s="1"/>
  <c r="M34" i="5" s="1"/>
  <c r="AH34" i="5" s="1"/>
  <c r="H39" i="5"/>
  <c r="DN38" i="75"/>
  <c r="I39" i="5" s="1"/>
  <c r="M39" i="5" s="1"/>
  <c r="AH39" i="5" s="1"/>
  <c r="H94" i="5"/>
  <c r="DN93" i="75"/>
  <c r="I94" i="5" s="1"/>
  <c r="M94" i="5" s="1"/>
  <c r="AH94" i="5" s="1"/>
  <c r="H120" i="5"/>
  <c r="DN119" i="75"/>
  <c r="I120" i="5" s="1"/>
  <c r="M120" i="5" s="1"/>
  <c r="AH120" i="5" s="1"/>
  <c r="H119" i="5"/>
  <c r="DN118" i="75"/>
  <c r="I119" i="5" s="1"/>
  <c r="M119" i="5" s="1"/>
  <c r="AH119" i="5" s="1"/>
  <c r="H105" i="5"/>
  <c r="DN104" i="75"/>
  <c r="I105" i="5" s="1"/>
  <c r="M105" i="5" s="1"/>
  <c r="AH105" i="5" s="1"/>
  <c r="H27" i="5"/>
  <c r="H99" i="5"/>
  <c r="DN98" i="75"/>
  <c r="I99" i="5" s="1"/>
  <c r="M99" i="5" s="1"/>
  <c r="AH99" i="5" s="1"/>
  <c r="H63" i="5"/>
  <c r="DN62" i="75"/>
  <c r="I63" i="5" s="1"/>
  <c r="M63" i="5" s="1"/>
  <c r="AH63" i="5" s="1"/>
  <c r="DN89" i="75"/>
  <c r="I90" i="5" s="1"/>
  <c r="M90" i="5" s="1"/>
  <c r="AH90" i="5" s="1"/>
  <c r="H87" i="5"/>
  <c r="DN86" i="75"/>
  <c r="I87" i="5" s="1"/>
  <c r="M87" i="5" s="1"/>
  <c r="AH87" i="5" s="1"/>
  <c r="DN128" i="75"/>
  <c r="I129" i="5" s="1"/>
  <c r="M129" i="5" s="1"/>
  <c r="AH129" i="5" s="1"/>
  <c r="H129" i="5"/>
  <c r="H154" i="5"/>
  <c r="DN153" i="75"/>
  <c r="I154" i="5" s="1"/>
  <c r="M154" i="5" s="1"/>
  <c r="AH154" i="5" s="1"/>
  <c r="H20" i="5"/>
  <c r="DN19" i="75"/>
  <c r="I20" i="5" s="1"/>
  <c r="M20" i="5" s="1"/>
  <c r="AH20" i="5" s="1"/>
  <c r="H11" i="5"/>
  <c r="DN10" i="75"/>
  <c r="I11" i="5" s="1"/>
  <c r="M11" i="5" s="1"/>
  <c r="AH11" i="5" s="1"/>
  <c r="DN68" i="75"/>
  <c r="I69" i="5" s="1"/>
  <c r="M69" i="5" s="1"/>
  <c r="AH69" i="5" s="1"/>
  <c r="H193" i="5"/>
  <c r="DN192" i="75"/>
  <c r="I193" i="5" s="1"/>
  <c r="M193" i="5" s="1"/>
  <c r="AH193" i="5" s="1"/>
  <c r="H126" i="5"/>
  <c r="DN125" i="75"/>
  <c r="I126" i="5" s="1"/>
  <c r="M126" i="5" s="1"/>
  <c r="AH126" i="5" s="1"/>
  <c r="DN57" i="75"/>
  <c r="I58" i="5" s="1"/>
  <c r="M58" i="5" s="1"/>
  <c r="AH58" i="5" s="1"/>
  <c r="H58" i="5"/>
  <c r="DN21" i="75"/>
  <c r="I22" i="5" s="1"/>
  <c r="M22" i="5" s="1"/>
  <c r="AH22" i="5" s="1"/>
  <c r="H53" i="5"/>
  <c r="DN52" i="75"/>
  <c r="I53" i="5" s="1"/>
  <c r="M53" i="5" s="1"/>
  <c r="AH53" i="5" s="1"/>
  <c r="H21" i="5"/>
  <c r="DN20" i="75"/>
  <c r="I21" i="5" s="1"/>
  <c r="M21" i="5" s="1"/>
  <c r="AH21" i="5" s="1"/>
  <c r="H182" i="5"/>
  <c r="DN181" i="75"/>
  <c r="I182" i="5" s="1"/>
  <c r="M182" i="5" s="1"/>
  <c r="AH182" i="5" s="1"/>
  <c r="DN29" i="75"/>
  <c r="I30" i="5" s="1"/>
  <c r="M30" i="5" s="1"/>
  <c r="AH30" i="5" s="1"/>
  <c r="H30" i="5"/>
  <c r="DN18" i="75"/>
  <c r="I19" i="5" s="1"/>
  <c r="M19" i="5" s="1"/>
  <c r="AH19" i="5" s="1"/>
  <c r="H19" i="5"/>
  <c r="H68" i="5"/>
  <c r="DN67" i="75"/>
  <c r="I68" i="5" s="1"/>
  <c r="M68" i="5" s="1"/>
  <c r="AH68" i="5" s="1"/>
  <c r="H80" i="5"/>
  <c r="DN79" i="75"/>
  <c r="I80" i="5" s="1"/>
  <c r="M80" i="5" s="1"/>
  <c r="AH80" i="5" s="1"/>
  <c r="H88" i="5"/>
  <c r="DN87" i="75"/>
  <c r="I88" i="5" s="1"/>
  <c r="M88" i="5" s="1"/>
  <c r="AH88" i="5" s="1"/>
  <c r="H175" i="5"/>
  <c r="DN174" i="75"/>
  <c r="I175" i="5" s="1"/>
  <c r="M175" i="5" s="1"/>
  <c r="AH175" i="5" s="1"/>
  <c r="H46" i="5"/>
  <c r="DN45" i="75"/>
  <c r="I46" i="5" s="1"/>
  <c r="M46" i="5" s="1"/>
  <c r="AH46" i="5" s="1"/>
  <c r="H156" i="5"/>
  <c r="DN155" i="75"/>
  <c r="I156" i="5" s="1"/>
  <c r="M156" i="5" s="1"/>
  <c r="AH156" i="5" s="1"/>
  <c r="H102" i="5"/>
  <c r="DN101" i="75"/>
  <c r="I102" i="5" s="1"/>
  <c r="M102" i="5" s="1"/>
  <c r="AH102" i="5" s="1"/>
  <c r="H135" i="5"/>
  <c r="DN134" i="75"/>
  <c r="I135" i="5" s="1"/>
  <c r="M135" i="5" s="1"/>
  <c r="AH135" i="5" s="1"/>
  <c r="H144" i="5"/>
  <c r="DN143" i="75"/>
  <c r="I144" i="5" s="1"/>
  <c r="M144" i="5" s="1"/>
  <c r="AH144" i="5" s="1"/>
  <c r="H148" i="5"/>
  <c r="DN147" i="75"/>
  <c r="I148" i="5" s="1"/>
  <c r="M148" i="5" s="1"/>
  <c r="AH148" i="5" s="1"/>
  <c r="H139" i="5"/>
  <c r="DN138" i="75"/>
  <c r="I139" i="5" s="1"/>
  <c r="M139" i="5" s="1"/>
  <c r="AH139" i="5" s="1"/>
  <c r="AI140" i="5"/>
  <c r="DN53" i="75"/>
  <c r="I54" i="5" s="1"/>
  <c r="M54" i="5" s="1"/>
  <c r="AH54" i="5" s="1"/>
  <c r="H54" i="5"/>
  <c r="AI131" i="5"/>
  <c r="H60" i="5"/>
  <c r="DN59" i="75"/>
  <c r="I60" i="5" s="1"/>
  <c r="M60" i="5" s="1"/>
  <c r="AH60" i="5" s="1"/>
  <c r="H10" i="5"/>
  <c r="DN9" i="75"/>
  <c r="I10" i="5" s="1"/>
  <c r="M10" i="5" s="1"/>
  <c r="AH10" i="5" s="1"/>
  <c r="H83" i="5"/>
  <c r="DN82" i="75"/>
  <c r="I83" i="5" s="1"/>
  <c r="M83" i="5" s="1"/>
  <c r="AH83" i="5" s="1"/>
  <c r="H172" i="5"/>
  <c r="DN171" i="75"/>
  <c r="I172" i="5" s="1"/>
  <c r="M172" i="5" s="1"/>
  <c r="AH172" i="5" s="1"/>
  <c r="H77" i="5"/>
  <c r="DN76" i="75"/>
  <c r="I77" i="5" s="1"/>
  <c r="M77" i="5" s="1"/>
  <c r="AH77" i="5" s="1"/>
  <c r="H24" i="5"/>
  <c r="DN23" i="75"/>
  <c r="I24" i="5" s="1"/>
  <c r="M24" i="5" s="1"/>
  <c r="AH24" i="5" s="1"/>
  <c r="H17" i="5"/>
  <c r="DN16" i="75"/>
  <c r="I17" i="5" s="1"/>
  <c r="M17" i="5" s="1"/>
  <c r="AH17" i="5" s="1"/>
  <c r="H138" i="5"/>
  <c r="DN137" i="75"/>
  <c r="I138" i="5" s="1"/>
  <c r="M138" i="5" s="1"/>
  <c r="AH138" i="5" s="1"/>
  <c r="DN161" i="75"/>
  <c r="I162" i="5" s="1"/>
  <c r="M162" i="5" s="1"/>
  <c r="AH162" i="5" s="1"/>
  <c r="H97" i="5"/>
  <c r="DN96" i="75"/>
  <c r="I97" i="5" s="1"/>
  <c r="M97" i="5" s="1"/>
  <c r="AH97" i="5" s="1"/>
  <c r="H170" i="5"/>
  <c r="DN169" i="75"/>
  <c r="I170" i="5" s="1"/>
  <c r="M170" i="5" s="1"/>
  <c r="AH170" i="5" s="1"/>
  <c r="H166" i="5"/>
  <c r="DN165" i="75"/>
  <c r="I166" i="5" s="1"/>
  <c r="M166" i="5" s="1"/>
  <c r="AH166" i="5" s="1"/>
  <c r="H121" i="5"/>
  <c r="H191" i="5"/>
  <c r="DN190" i="75"/>
  <c r="I191" i="5" s="1"/>
  <c r="M191" i="5" s="1"/>
  <c r="AH191" i="5" s="1"/>
  <c r="H151" i="5"/>
  <c r="DN150" i="75"/>
  <c r="I151" i="5" s="1"/>
  <c r="M151" i="5" s="1"/>
  <c r="AH151" i="5" s="1"/>
  <c r="H176" i="5"/>
  <c r="DN175" i="75"/>
  <c r="I176" i="5" s="1"/>
  <c r="M176" i="5" s="1"/>
  <c r="AH176" i="5" s="1"/>
  <c r="H31" i="5"/>
  <c r="DN30" i="75"/>
  <c r="I31" i="5" s="1"/>
  <c r="M31" i="5" s="1"/>
  <c r="AH31" i="5" s="1"/>
  <c r="H44" i="5"/>
  <c r="DN43" i="75"/>
  <c r="I44" i="5" s="1"/>
  <c r="M44" i="5" s="1"/>
  <c r="AH44" i="5" s="1"/>
  <c r="H125" i="5"/>
  <c r="DN124" i="75"/>
  <c r="I125" i="5" s="1"/>
  <c r="M125" i="5" s="1"/>
  <c r="AH125" i="5" s="1"/>
  <c r="AI27" i="5"/>
  <c r="H40" i="5"/>
  <c r="DN39" i="75"/>
  <c r="I40" i="5" s="1"/>
  <c r="M40" i="5" s="1"/>
  <c r="AH40" i="5" s="1"/>
  <c r="H15" i="5"/>
  <c r="DN14" i="75"/>
  <c r="I15" i="5" s="1"/>
  <c r="M15" i="5" s="1"/>
  <c r="AH15" i="5" s="1"/>
  <c r="AI163" i="5"/>
  <c r="DN131" i="75"/>
  <c r="I132" i="5" s="1"/>
  <c r="M132" i="5" s="1"/>
  <c r="AH132" i="5" s="1"/>
  <c r="H132" i="5"/>
  <c r="H159" i="5"/>
  <c r="DN158" i="75"/>
  <c r="I159" i="5" s="1"/>
  <c r="M159" i="5" s="1"/>
  <c r="AH159" i="5" s="1"/>
  <c r="H146" i="5"/>
  <c r="DN145" i="75"/>
  <c r="I146" i="5" s="1"/>
  <c r="M146" i="5" s="1"/>
  <c r="AH146" i="5" s="1"/>
  <c r="H118" i="5"/>
  <c r="DN117" i="75"/>
  <c r="I118" i="5" s="1"/>
  <c r="M118" i="5" s="1"/>
  <c r="AH118" i="5" s="1"/>
  <c r="H169" i="5"/>
  <c r="DN168" i="75"/>
  <c r="I169" i="5" s="1"/>
  <c r="M169" i="5" s="1"/>
  <c r="AH169" i="5" s="1"/>
  <c r="DN56" i="75"/>
  <c r="I57" i="5" s="1"/>
  <c r="M57" i="5" s="1"/>
  <c r="AH57" i="5" s="1"/>
  <c r="DN85" i="75"/>
  <c r="I86" i="5" s="1"/>
  <c r="M86" i="5" s="1"/>
  <c r="AH86" i="5" s="1"/>
  <c r="DN163" i="75"/>
  <c r="I164" i="5" s="1"/>
  <c r="M164" i="5" s="1"/>
  <c r="AH164" i="5" s="1"/>
  <c r="DN178" i="75"/>
  <c r="I179" i="5" s="1"/>
  <c r="M179" i="5" s="1"/>
  <c r="AH179" i="5" s="1"/>
  <c r="DN141" i="75"/>
  <c r="I142" i="5" s="1"/>
  <c r="M142" i="5" s="1"/>
  <c r="AH142" i="5" s="1"/>
  <c r="DN185" i="75"/>
  <c r="I186" i="5" s="1"/>
  <c r="M186" i="5" s="1"/>
  <c r="AH186" i="5" s="1"/>
  <c r="DN164" i="75"/>
  <c r="I165" i="5" s="1"/>
  <c r="M165" i="5" s="1"/>
  <c r="AH165" i="5" s="1"/>
  <c r="H168" i="5"/>
  <c r="DN167" i="75"/>
  <c r="I168" i="5" s="1"/>
  <c r="M168" i="5" s="1"/>
  <c r="AH168" i="5" s="1"/>
  <c r="H95" i="5"/>
  <c r="DN94" i="75"/>
  <c r="I95" i="5" s="1"/>
  <c r="M95" i="5" s="1"/>
  <c r="AH95" i="5" s="1"/>
  <c r="H110" i="5"/>
  <c r="DN109" i="75"/>
  <c r="I110" i="5" s="1"/>
  <c r="M110" i="5" s="1"/>
  <c r="AH110" i="5" s="1"/>
  <c r="DN3" i="75"/>
  <c r="I4" i="5" s="1"/>
  <c r="M4" i="5" s="1"/>
  <c r="AH4" i="5" s="1"/>
  <c r="H4" i="5"/>
  <c r="H96" i="5"/>
  <c r="DN95" i="75"/>
  <c r="I96" i="5" s="1"/>
  <c r="M96" i="5" s="1"/>
  <c r="AH96" i="5" s="1"/>
  <c r="H23" i="5"/>
  <c r="DN22" i="75"/>
  <c r="I23" i="5" s="1"/>
  <c r="M23" i="5" s="1"/>
  <c r="AH23" i="5" s="1"/>
  <c r="H145" i="5"/>
  <c r="DN144" i="75"/>
  <c r="I145" i="5" s="1"/>
  <c r="M145" i="5" s="1"/>
  <c r="AH145" i="5" s="1"/>
  <c r="H180" i="5"/>
  <c r="DN179" i="75"/>
  <c r="I180" i="5" s="1"/>
  <c r="M180" i="5" s="1"/>
  <c r="AH180" i="5" s="1"/>
  <c r="DN13" i="75"/>
  <c r="I14" i="5" s="1"/>
  <c r="M14" i="5" s="1"/>
  <c r="AH14" i="5" s="1"/>
  <c r="H14" i="5"/>
  <c r="H177" i="5"/>
  <c r="H113" i="5"/>
  <c r="DN112" i="75"/>
  <c r="I113" i="5" s="1"/>
  <c r="M113" i="5" s="1"/>
  <c r="AH113" i="5" s="1"/>
  <c r="DN58" i="75"/>
  <c r="I59" i="5" s="1"/>
  <c r="M59" i="5" s="1"/>
  <c r="AH59" i="5" s="1"/>
  <c r="H59" i="5"/>
  <c r="AI124" i="5"/>
  <c r="H124" i="5"/>
  <c r="H157" i="5"/>
  <c r="DN156" i="75"/>
  <c r="I157" i="5" s="1"/>
  <c r="M157" i="5" s="1"/>
  <c r="AH157" i="5" s="1"/>
  <c r="DN12" i="75"/>
  <c r="I13" i="5" s="1"/>
  <c r="M13" i="5" s="1"/>
  <c r="AH13" i="5" s="1"/>
  <c r="AI190" i="5"/>
  <c r="H12" i="5"/>
  <c r="DN11" i="75"/>
  <c r="I12" i="5" s="1"/>
  <c r="M12" i="5" s="1"/>
  <c r="AH12" i="5" s="1"/>
  <c r="H75" i="5"/>
  <c r="DN74" i="75"/>
  <c r="I75" i="5" s="1"/>
  <c r="M75" i="5" s="1"/>
  <c r="AH75" i="5" s="1"/>
  <c r="DN47" i="75"/>
  <c r="I48" i="5" s="1"/>
  <c r="M48" i="5" s="1"/>
  <c r="AH48" i="5" s="1"/>
  <c r="AI161" i="5"/>
  <c r="DN140" i="75"/>
  <c r="I141" i="5" s="1"/>
  <c r="M141" i="5" s="1"/>
  <c r="AH141" i="5" s="1"/>
  <c r="H141" i="5"/>
  <c r="H71" i="5"/>
  <c r="DN70" i="75"/>
  <c r="I71" i="5" s="1"/>
  <c r="M71" i="5" s="1"/>
  <c r="AH71" i="5" s="1"/>
  <c r="H122" i="5"/>
  <c r="DN121" i="75"/>
  <c r="I122" i="5" s="1"/>
  <c r="M122" i="5" s="1"/>
  <c r="AH122" i="5" s="1"/>
  <c r="H161" i="5"/>
  <c r="H137" i="5"/>
  <c r="DN136" i="75"/>
  <c r="I137" i="5" s="1"/>
  <c r="M137" i="5" s="1"/>
  <c r="AH137" i="5" s="1"/>
  <c r="H35" i="5"/>
  <c r="DN34" i="75"/>
  <c r="I35" i="5" s="1"/>
  <c r="M35" i="5" s="1"/>
  <c r="AH35" i="5" s="1"/>
  <c r="AJ67" i="5" l="1"/>
  <c r="AI138" i="5"/>
  <c r="AJ138" i="5"/>
  <c r="AJ75" i="5"/>
  <c r="AI75" i="5"/>
  <c r="AJ159" i="5"/>
  <c r="AI159" i="5"/>
  <c r="AJ40" i="5"/>
  <c r="AI40" i="5"/>
  <c r="AI77" i="5"/>
  <c r="AJ77" i="5"/>
  <c r="AJ139" i="5"/>
  <c r="AI139" i="5"/>
  <c r="AI102" i="5"/>
  <c r="AJ102" i="5"/>
  <c r="AJ22" i="5"/>
  <c r="AI22" i="5"/>
  <c r="AJ87" i="5"/>
  <c r="AI87" i="5"/>
  <c r="AI105" i="5"/>
  <c r="AJ105" i="5"/>
  <c r="AJ25" i="5"/>
  <c r="AI192" i="5"/>
  <c r="AJ192" i="5"/>
  <c r="AI81" i="5"/>
  <c r="AJ81" i="5"/>
  <c r="AI153" i="5"/>
  <c r="AJ153" i="5"/>
  <c r="AI189" i="5"/>
  <c r="AJ189" i="5"/>
  <c r="AJ49" i="5"/>
  <c r="AI49" i="5"/>
  <c r="AJ115" i="5"/>
  <c r="AI115" i="5"/>
  <c r="AI109" i="5"/>
  <c r="AJ109" i="5"/>
  <c r="AI50" i="5"/>
  <c r="AJ50" i="5"/>
  <c r="AI84" i="5"/>
  <c r="AJ84" i="5"/>
  <c r="AJ79" i="5"/>
  <c r="AI79" i="5"/>
  <c r="AJ43" i="5"/>
  <c r="AI43" i="5"/>
  <c r="AI78" i="5"/>
  <c r="AJ78" i="5"/>
  <c r="AJ61" i="5"/>
  <c r="AI61" i="5"/>
  <c r="AJ12" i="5"/>
  <c r="AI12" i="5"/>
  <c r="AJ71" i="5"/>
  <c r="AI71" i="5"/>
  <c r="AI86" i="5"/>
  <c r="AJ86" i="5"/>
  <c r="AJ31" i="5"/>
  <c r="AI31" i="5"/>
  <c r="AI60" i="5"/>
  <c r="AJ60" i="5"/>
  <c r="AI88" i="5"/>
  <c r="AJ88" i="5"/>
  <c r="AJ11" i="5"/>
  <c r="AI11" i="5"/>
  <c r="AI39" i="5"/>
  <c r="AJ39" i="5"/>
  <c r="AI101" i="5"/>
  <c r="AJ101" i="5"/>
  <c r="AI35" i="5"/>
  <c r="AJ35" i="5"/>
  <c r="AI96" i="5"/>
  <c r="AJ96" i="5"/>
  <c r="AI168" i="5"/>
  <c r="AJ168" i="5"/>
  <c r="AI57" i="5"/>
  <c r="AJ57" i="5"/>
  <c r="AJ162" i="5"/>
  <c r="AI162" i="5"/>
  <c r="AI30" i="5"/>
  <c r="AJ30" i="5"/>
  <c r="AJ173" i="5"/>
  <c r="AJ114" i="5"/>
  <c r="AJ176" i="5"/>
  <c r="AI176" i="5"/>
  <c r="AJ80" i="5"/>
  <c r="AI80" i="5"/>
  <c r="AI90" i="5"/>
  <c r="AJ90" i="5"/>
  <c r="AJ34" i="5"/>
  <c r="AI34" i="5"/>
  <c r="AJ65" i="5"/>
  <c r="AI185" i="5"/>
  <c r="AJ185" i="5"/>
  <c r="AJ33" i="5"/>
  <c r="AI33" i="5"/>
  <c r="AJ66" i="5"/>
  <c r="AI66" i="5"/>
  <c r="AI52" i="5"/>
  <c r="AJ52" i="5"/>
  <c r="AJ152" i="5"/>
  <c r="AI152" i="5"/>
  <c r="AJ37" i="5"/>
  <c r="AI37" i="5"/>
  <c r="AI14" i="5"/>
  <c r="AJ14" i="5"/>
  <c r="AI148" i="5"/>
  <c r="AJ148" i="5"/>
  <c r="AJ20" i="5"/>
  <c r="AI20" i="5"/>
  <c r="AJ119" i="5"/>
  <c r="AI119" i="5"/>
  <c r="AI133" i="5"/>
  <c r="AJ133" i="5"/>
  <c r="AJ36" i="5"/>
  <c r="AI36" i="5"/>
  <c r="AI194" i="5"/>
  <c r="AJ194" i="5"/>
  <c r="AJ103" i="5"/>
  <c r="AI103" i="5"/>
  <c r="AI107" i="5"/>
  <c r="AJ107" i="5"/>
  <c r="AJ29" i="5"/>
  <c r="AI29" i="5"/>
  <c r="AI73" i="5"/>
  <c r="AJ73" i="5"/>
  <c r="AJ137" i="5"/>
  <c r="AI137" i="5"/>
  <c r="AI141" i="5"/>
  <c r="AJ141" i="5"/>
  <c r="AJ124" i="5"/>
  <c r="AJ180" i="5"/>
  <c r="AI180" i="5"/>
  <c r="AJ165" i="5"/>
  <c r="AI165" i="5"/>
  <c r="AI132" i="5"/>
  <c r="AJ132" i="5"/>
  <c r="AJ166" i="5"/>
  <c r="AI166" i="5"/>
  <c r="AJ131" i="5"/>
  <c r="AJ126" i="5"/>
  <c r="AI126" i="5"/>
  <c r="AI63" i="5"/>
  <c r="AJ63" i="5"/>
  <c r="AI85" i="5"/>
  <c r="AJ85" i="5"/>
  <c r="AJ62" i="5"/>
  <c r="AJ187" i="5"/>
  <c r="AI156" i="5"/>
  <c r="AJ156" i="5"/>
  <c r="AJ125" i="5"/>
  <c r="AI125" i="5"/>
  <c r="AI83" i="5"/>
  <c r="AJ83" i="5"/>
  <c r="AJ46" i="5"/>
  <c r="AI46" i="5"/>
  <c r="AI154" i="5"/>
  <c r="AJ154" i="5"/>
  <c r="AI74" i="5"/>
  <c r="AJ74" i="5"/>
  <c r="AJ188" i="5"/>
  <c r="AI188" i="5"/>
  <c r="AI45" i="5"/>
  <c r="AJ45" i="5"/>
  <c r="AI82" i="5"/>
  <c r="AJ82" i="5"/>
  <c r="AJ130" i="5"/>
  <c r="AI130" i="5"/>
  <c r="AJ6" i="5"/>
  <c r="AI6" i="5"/>
  <c r="AI178" i="5"/>
  <c r="AJ178" i="5"/>
  <c r="AI41" i="5"/>
  <c r="AJ41" i="5"/>
  <c r="AJ93" i="5"/>
  <c r="AI93" i="5"/>
  <c r="AI5" i="5"/>
  <c r="AJ5" i="5"/>
  <c r="AJ26" i="5"/>
  <c r="AI26" i="5"/>
  <c r="AJ169" i="5"/>
  <c r="AI169" i="5"/>
  <c r="AJ116" i="5"/>
  <c r="AI182" i="5"/>
  <c r="AJ182" i="5"/>
  <c r="AJ161" i="5"/>
  <c r="AJ186" i="5"/>
  <c r="AI186" i="5"/>
  <c r="AJ163" i="5"/>
  <c r="AJ17" i="5"/>
  <c r="AI17" i="5"/>
  <c r="AJ144" i="5"/>
  <c r="AI144" i="5"/>
  <c r="AJ68" i="5"/>
  <c r="AI68" i="5"/>
  <c r="AI21" i="5"/>
  <c r="AJ21" i="5"/>
  <c r="AJ120" i="5"/>
  <c r="AI120" i="5"/>
  <c r="AI184" i="5"/>
  <c r="AJ184" i="5"/>
  <c r="AJ149" i="5"/>
  <c r="AI149" i="5"/>
  <c r="AI150" i="5"/>
  <c r="AJ150" i="5"/>
  <c r="AJ190" i="5"/>
  <c r="AI59" i="5"/>
  <c r="AJ59" i="5"/>
  <c r="AI145" i="5"/>
  <c r="AJ145" i="5"/>
  <c r="AI110" i="5"/>
  <c r="AJ110" i="5"/>
  <c r="AI142" i="5"/>
  <c r="AJ142" i="5"/>
  <c r="AI170" i="5"/>
  <c r="AJ170" i="5"/>
  <c r="AJ54" i="5"/>
  <c r="AI54" i="5"/>
  <c r="AI193" i="5"/>
  <c r="AJ193" i="5"/>
  <c r="AJ99" i="5"/>
  <c r="AI99" i="5"/>
  <c r="AJ55" i="5"/>
  <c r="AI7" i="5"/>
  <c r="AJ7" i="5"/>
  <c r="AJ134" i="5"/>
  <c r="AI134" i="5"/>
  <c r="AI172" i="5"/>
  <c r="AJ172" i="5"/>
  <c r="AJ4" i="5"/>
  <c r="AJ174" i="5"/>
  <c r="AJ70" i="5"/>
  <c r="AJ18" i="5"/>
  <c r="AJ8" i="5"/>
  <c r="AJ38" i="5"/>
  <c r="AJ112" i="5"/>
  <c r="AJ64" i="5"/>
  <c r="AJ128" i="5"/>
  <c r="AJ56" i="5"/>
  <c r="AJ123" i="5"/>
  <c r="AJ108" i="5"/>
  <c r="AJ100" i="5"/>
  <c r="AJ98" i="5"/>
  <c r="AI4" i="5"/>
  <c r="AJ91" i="5"/>
  <c r="AJ171" i="5"/>
  <c r="AJ147" i="5"/>
  <c r="AJ92" i="5"/>
  <c r="AJ181" i="5"/>
  <c r="AJ104" i="5"/>
  <c r="AJ160" i="5"/>
  <c r="AJ111" i="5"/>
  <c r="AJ155" i="5"/>
  <c r="AJ51" i="5"/>
  <c r="AJ151" i="5"/>
  <c r="AI151" i="5"/>
  <c r="AI48" i="5"/>
  <c r="AJ48" i="5"/>
  <c r="AI113" i="5"/>
  <c r="AJ113" i="5"/>
  <c r="AI15" i="5"/>
  <c r="AJ15" i="5"/>
  <c r="AI44" i="5"/>
  <c r="AJ44" i="5"/>
  <c r="AI24" i="5"/>
  <c r="AJ24" i="5"/>
  <c r="AJ10" i="5"/>
  <c r="AI10" i="5"/>
  <c r="AJ135" i="5"/>
  <c r="AI135" i="5"/>
  <c r="AI175" i="5"/>
  <c r="AJ175" i="5"/>
  <c r="AI53" i="5"/>
  <c r="AJ53" i="5"/>
  <c r="AJ94" i="5"/>
  <c r="AI94" i="5"/>
  <c r="AJ47" i="5"/>
  <c r="AJ136" i="5"/>
  <c r="AI136" i="5"/>
  <c r="AJ42" i="5"/>
  <c r="AJ127" i="5"/>
  <c r="AI127" i="5"/>
  <c r="AI72" i="5"/>
  <c r="AJ72" i="5"/>
  <c r="AI76" i="5"/>
  <c r="AJ76" i="5"/>
  <c r="AJ167" i="5"/>
  <c r="AJ143" i="5"/>
  <c r="AI143" i="5"/>
  <c r="AJ117" i="5"/>
  <c r="AJ9" i="5"/>
  <c r="AI9" i="5"/>
  <c r="AJ32" i="5"/>
  <c r="AI32" i="5"/>
  <c r="AI89" i="5"/>
  <c r="AJ89" i="5"/>
  <c r="AJ28" i="5"/>
  <c r="AI28" i="5"/>
  <c r="AI106" i="5"/>
  <c r="AJ106" i="5"/>
  <c r="AI183" i="5"/>
  <c r="AJ183" i="5"/>
  <c r="AJ27" i="5"/>
  <c r="AI58" i="5"/>
  <c r="AJ58" i="5"/>
  <c r="AI118" i="5"/>
  <c r="AJ118" i="5"/>
  <c r="AI122" i="5"/>
  <c r="AJ122" i="5"/>
  <c r="AJ13" i="5"/>
  <c r="AI13" i="5"/>
  <c r="AJ179" i="5"/>
  <c r="AI179" i="5"/>
  <c r="AI146" i="5"/>
  <c r="AJ146" i="5"/>
  <c r="AI191" i="5"/>
  <c r="AJ191" i="5"/>
  <c r="AJ177" i="5"/>
  <c r="AJ157" i="5"/>
  <c r="AI157" i="5"/>
  <c r="AJ23" i="5"/>
  <c r="AI23" i="5"/>
  <c r="AI95" i="5"/>
  <c r="AJ95" i="5"/>
  <c r="AI164" i="5"/>
  <c r="AJ164" i="5"/>
  <c r="AI97" i="5"/>
  <c r="AJ97" i="5"/>
  <c r="AJ140" i="5"/>
  <c r="AI19" i="5"/>
  <c r="AJ19" i="5"/>
  <c r="AI69" i="5"/>
  <c r="AJ69" i="5"/>
  <c r="AI129" i="5"/>
  <c r="AJ129" i="5"/>
  <c r="AI158" i="5"/>
  <c r="AJ158" i="5"/>
  <c r="AJ121" i="5"/>
  <c r="AJ16" i="5"/>
</calcChain>
</file>

<file path=xl/comments1.xml><?xml version="1.0" encoding="utf-8"?>
<comments xmlns="http://schemas.openxmlformats.org/spreadsheetml/2006/main">
  <authors>
    <author>Luca Vernaccini</author>
    <author>%EC_USER_DISPLAY_NAME%</author>
  </authors>
  <commentList>
    <comment ref="AN3" authorId="0" shapeId="0">
      <text>
        <r>
          <rPr>
            <b/>
            <sz val="9"/>
            <color indexed="81"/>
            <rFont val="Tahoma"/>
            <family val="2"/>
          </rPr>
          <t>Luca Vernaccini:</t>
        </r>
        <r>
          <rPr>
            <sz val="9"/>
            <color indexed="81"/>
            <rFont val="Tahoma"/>
            <family val="2"/>
          </rPr>
          <t xml:space="preserve">
Data of 2019 at 26/8/2019</t>
        </r>
      </text>
    </comment>
    <comment ref="BZ94" authorId="1" shapeId="0">
      <text>
        <r>
          <rPr>
            <b/>
            <sz val="9"/>
            <color indexed="81"/>
            <rFont val="Tahoma"/>
            <family val="2"/>
          </rPr>
          <t>JRC:</t>
        </r>
        <r>
          <rPr>
            <sz val="9"/>
            <color indexed="81"/>
            <rFont val="Tahoma"/>
            <family val="2"/>
          </rPr>
          <t xml:space="preserve">
GDP ppp Per capita (CIA Factbook)</t>
        </r>
      </text>
    </comment>
    <comment ref="AT165" authorId="0" shapeId="0">
      <text>
        <r>
          <rPr>
            <b/>
            <sz val="9"/>
            <color indexed="81"/>
            <rFont val="Tahoma"/>
            <family val="2"/>
          </rPr>
          <t>Luca Vernaccini:</t>
        </r>
        <r>
          <rPr>
            <sz val="9"/>
            <color indexed="81"/>
            <rFont val="Tahoma"/>
            <family val="2"/>
          </rPr>
          <t xml:space="preserve">
EMRO, WHO (2012)</t>
        </r>
      </text>
    </comment>
    <comment ref="BQ188" authorId="0" shapeId="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<sst xmlns="http://schemas.openxmlformats.org/spreadsheetml/2006/main" count="22715" uniqueCount="1416">
  <si>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</si>
  <si>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</si>
  <si>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</si>
  <si>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</si>
  <si>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</si>
  <si>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</si>
  <si>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</si>
  <si>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</si>
  <si>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</si>
  <si>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</si>
  <si>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</si>
  <si>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</si>
  <si>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</si>
  <si>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</si>
  <si>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</si>
  <si>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</si>
  <si>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</si>
  <si>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</si>
  <si>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</si>
  <si>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</si>
  <si>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</si>
  <si>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</si>
  <si>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</si>
  <si>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</si>
  <si>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</si>
  <si>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</si>
  <si>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</si>
  <si>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</si>
  <si>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</si>
  <si>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</si>
  <si>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</si>
  <si>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</si>
  <si>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</si>
  <si>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</si>
  <si>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</si>
  <si>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</si>
  <si>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</si>
  <si>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</si>
  <si>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</si>
  <si>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</si>
  <si>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</si>
  <si>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</si>
  <si>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</si>
  <si>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</si>
  <si>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</si>
  <si>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</si>
  <si>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</si>
  <si>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</si>
  <si>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</si>
  <si>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</si>
  <si>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</si>
  <si>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</si>
  <si>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</si>
  <si>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</si>
  <si>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</si>
  <si>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</si>
  <si>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</si>
  <si>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</si>
  <si>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</si>
  <si>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</si>
  <si>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</si>
  <si>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</si>
  <si>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</si>
  <si>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</si>
  <si>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</si>
  <si>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</si>
  <si>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</si>
  <si>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</si>
  <si>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</si>
  <si>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</si>
  <si>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</si>
  <si>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</si>
  <si>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</si>
  <si>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</si>
  <si>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</si>
  <si>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</si>
  <si>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</si>
  <si>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</si>
  <si>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</si>
  <si>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</si>
  <si>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</si>
  <si>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</si>
  <si>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</si>
  <si>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</si>
  <si>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</si>
  <si>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</si>
  <si>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</si>
  <si>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</si>
  <si>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</si>
  <si>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</si>
  <si>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</si>
  <si>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</si>
  <si>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</si>
  <si>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</si>
  <si>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</si>
  <si>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</si>
  <si>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</si>
  <si>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</si>
  <si>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</si>
  <si>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</si>
  <si>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</si>
  <si>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</si>
  <si>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</si>
  <si>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</si>
  <si>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</si>
  <si>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</si>
  <si>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</si>
  <si>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</si>
  <si>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</si>
  <si>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</si>
  <si>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</si>
  <si>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</si>
  <si>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</si>
  <si>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</si>
  <si>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</si>
  <si>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</si>
  <si>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</si>
  <si>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</si>
  <si>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</si>
  <si>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</si>
  <si>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</si>
  <si>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</si>
  <si>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</si>
  <si>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</si>
  <si>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</si>
  <si>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</si>
  <si>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</si>
  <si>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</si>
  <si>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</si>
  <si>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</si>
  <si>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</si>
  <si>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</si>
  <si>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</si>
  <si>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</si>
  <si>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</si>
  <si>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</si>
  <si>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</si>
  <si>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</si>
  <si>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</si>
  <si>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</si>
  <si>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</si>
  <si>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</si>
  <si>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</si>
  <si>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</si>
  <si>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</si>
  <si>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</si>
  <si>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</si>
  <si>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</si>
  <si>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</si>
  <si>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</si>
  <si>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</si>
  <si>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</si>
  <si>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</si>
  <si>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</si>
  <si>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</si>
  <si>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</si>
  <si>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</si>
  <si>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</si>
  <si>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</si>
  <si>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</si>
  <si>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</si>
  <si>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</si>
  <si>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</si>
  <si>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</si>
  <si>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</si>
  <si>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</si>
  <si>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</si>
  <si>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</si>
  <si>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</si>
  <si>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</si>
  <si>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</si>
  <si>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</si>
  <si>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</si>
  <si>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</si>
  <si>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</si>
  <si>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</si>
  <si>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</si>
  <si>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</si>
  <si>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</si>
  <si>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</si>
  <si>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</si>
  <si>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</si>
  <si>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</si>
  <si>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</si>
  <si>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</si>
  <si>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</si>
  <si>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</si>
  <si>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</si>
  <si>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</si>
  <si>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</si>
  <si>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</si>
  <si>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</si>
  <si>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</si>
  <si>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</si>
  <si>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</si>
  <si>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</si>
  <si>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</si>
  <si>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</si>
  <si>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</si>
  <si>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</si>
  <si>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</si>
  <si>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</si>
  <si>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</si>
  <si>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</si>
  <si>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</si>
  <si>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</si>
  <si>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</si>
  <si>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</si>
  <si>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</si>
  <si>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</si>
  <si>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</si>
  <si>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</si>
  <si>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</si>
  <si>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</si>
  <si>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</si>
  <si>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</si>
  <si>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</si>
  <si>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</si>
  <si>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</si>
  <si>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</si>
  <si>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</si>
  <si>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</si>
  <si>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</si>
  <si>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</si>
  <si>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</si>
  <si>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</si>
  <si>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</si>
  <si>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</si>
  <si>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</si>
  <si>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</si>
  <si>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</si>
  <si>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</si>
  <si>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</si>
  <si>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</si>
  <si>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</si>
  <si>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</si>
  <si>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</si>
  <si>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</si>
  <si>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</si>
  <si>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</si>
  <si>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</si>
  <si>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</si>
  <si>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</si>
  <si>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</si>
  <si>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</si>
  <si>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</si>
  <si>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</si>
  <si>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</si>
  <si>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</si>
  <si>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</si>
  <si>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</si>
  <si>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</si>
  <si>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</si>
  <si>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</si>
  <si>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</si>
  <si>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</si>
  <si>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</si>
  <si>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</si>
  <si>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</si>
  <si>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</si>
  <si>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</si>
  <si>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</si>
  <si>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</si>
  <si>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</si>
  <si>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</si>
  <si>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</si>
  <si>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</si>
  <si>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</si>
  <si>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</si>
  <si>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</si>
  <si>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</si>
  <si>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</si>
  <si>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</si>
  <si>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</si>
  <si>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</si>
  <si>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</si>
  <si>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</si>
  <si>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</si>
  <si>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</si>
  <si>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</si>
  <si>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</si>
  <si>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</si>
  <si>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</si>
  <si>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</si>
  <si>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</si>
  <si>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</si>
  <si>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</si>
  <si>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</si>
  <si>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</si>
  <si>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</si>
  <si>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</si>
  <si>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</si>
  <si>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</si>
  <si>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</si>
  <si>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</si>
  <si>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</si>
  <si>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</si>
  <si>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</si>
  <si>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</si>
  <si>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</si>
  <si>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</si>
  <si>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</si>
  <si>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</si>
  <si>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</si>
  <si>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</si>
  <si>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</si>
  <si>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</si>
  <si>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</si>
  <si>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</si>
  <si>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</si>
  <si>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</si>
  <si>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</si>
  <si>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</si>
  <si>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</si>
  <si>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</si>
  <si>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</si>
  <si>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</si>
  <si>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</si>
  <si>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</si>
  <si>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</si>
  <si>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</si>
  <si>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</si>
  <si>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</si>
  <si>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</si>
  <si>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</si>
  <si>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</si>
  <si>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</si>
  <si>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</si>
  <si>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</si>
  <si>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</si>
  <si>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</si>
  <si>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</si>
  <si>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</si>
  <si>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</si>
  <si>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</si>
  <si>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</si>
  <si>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</si>
  <si>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</si>
  <si>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</si>
  <si>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</si>
  <si>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</si>
  <si>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</si>
  <si>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</si>
  <si>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</si>
  <si>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</si>
  <si>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</si>
  <si>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</si>
  <si>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</si>
  <si>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</si>
  <si>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</si>
  <si>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</si>
  <si>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</si>
  <si>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</si>
  <si>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</si>
  <si>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</si>
  <si>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</si>
  <si>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</si>
  <si>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</si>
  <si>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</si>
  <si>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</si>
  <si>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</si>
  <si>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</si>
  <si>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</si>
  <si>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</si>
  <si>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</si>
  <si>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</si>
  <si>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</si>
  <si>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</si>
  <si>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</si>
  <si>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</si>
  <si>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</si>
  <si>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</si>
  <si>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</si>
  <si>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</si>
  <si>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</si>
  <si>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</si>
  <si>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</si>
  <si>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</si>
  <si>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</si>
  <si>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</si>
  <si>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</si>
  <si>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</si>
  <si>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</si>
  <si>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</si>
  <si>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</si>
  <si>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</si>
  <si>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</si>
  <si>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</si>
  <si>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</si>
  <si>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</si>
  <si>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</si>
  <si>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</si>
  <si>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</si>
  <si>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</si>
  <si>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</si>
  <si>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</si>
  <si>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</si>
  <si>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</si>
  <si>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</si>
  <si>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</si>
  <si>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</si>
  <si>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</si>
  <si>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</si>
  <si>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</si>
  <si>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</si>
  <si>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</si>
  <si>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</si>
  <si>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</si>
  <si>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</si>
  <si>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</si>
  <si>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</si>
  <si>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</si>
  <si>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</si>
  <si>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</si>
  <si>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</si>
  <si>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Aid Dependency</t>
  </si>
  <si>
    <t>Other Vulnerable Groups</t>
  </si>
  <si>
    <t>Natural Disasters % of total pop</t>
  </si>
  <si>
    <t>Development &amp; Deprivation</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</si>
  <si>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</si>
  <si>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</si>
  <si>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</si>
  <si>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</si>
  <si>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</si>
  <si>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</si>
  <si>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</si>
  <si>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</si>
  <si>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</si>
  <si>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</si>
  <si>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</si>
  <si>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</si>
  <si>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</si>
  <si>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</si>
  <si>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</si>
  <si>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</si>
  <si>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</si>
  <si>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</si>
  <si>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</si>
  <si>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</si>
  <si>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</si>
  <si>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</si>
  <si>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</si>
  <si>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</si>
  <si>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</si>
  <si>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</si>
  <si>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</si>
  <si>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</si>
  <si>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</si>
  <si>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</si>
  <si>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</si>
  <si>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</si>
  <si>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</si>
  <si>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</si>
  <si>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</si>
  <si>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</si>
  <si>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</si>
  <si>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</si>
  <si>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</si>
  <si>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</si>
  <si>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</si>
  <si>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</si>
  <si>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</si>
  <si>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</si>
  <si>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</si>
  <si>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</si>
  <si>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</si>
  <si>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</si>
  <si>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</si>
  <si>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</si>
  <si>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</si>
  <si>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</si>
  <si>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</si>
  <si>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</si>
  <si>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</si>
  <si>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</si>
  <si>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</si>
  <si>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</si>
  <si>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</si>
  <si>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</si>
  <si>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</si>
  <si>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</si>
  <si>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</si>
  <si>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</si>
  <si>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</si>
  <si>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</si>
  <si>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</si>
  <si>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</si>
  <si>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</si>
  <si>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</si>
  <si>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</si>
  <si>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</si>
  <si>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</si>
  <si>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</si>
  <si>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</si>
  <si>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</si>
  <si>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</si>
  <si>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</si>
  <si>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</si>
  <si>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</si>
  <si>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</si>
  <si>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</si>
  <si>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</si>
  <si>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</si>
  <si>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</si>
  <si>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</si>
  <si>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</si>
  <si>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</si>
  <si>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</si>
  <si>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</si>
  <si>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</si>
  <si>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</si>
  <si>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</si>
  <si>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</si>
  <si>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</si>
  <si>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</si>
  <si>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</si>
  <si>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</si>
  <si>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</si>
  <si>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</si>
  <si>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</si>
  <si>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</si>
  <si>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</si>
  <si>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</si>
  <si>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</si>
  <si>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</si>
  <si>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</si>
  <si>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</si>
  <si>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</si>
  <si>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</si>
  <si>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</si>
  <si>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</si>
  <si>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</si>
  <si>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</si>
  <si>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</si>
  <si>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</si>
  <si>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</si>
  <si>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</si>
  <si>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</si>
  <si>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</si>
  <si>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</si>
  <si>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</si>
  <si>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</si>
  <si>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</si>
  <si>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</si>
  <si>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</si>
  <si>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</si>
  <si>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</si>
  <si>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</si>
  <si>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</si>
  <si>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</si>
  <si>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</si>
  <si>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</si>
  <si>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</si>
  <si>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</si>
  <si>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</si>
  <si>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</si>
  <si>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</si>
  <si>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</si>
  <si>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</si>
  <si>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</si>
  <si>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</si>
  <si>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</si>
  <si>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</si>
  <si>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</si>
  <si>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</si>
  <si>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</si>
  <si>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</si>
  <si>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</si>
  <si>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</si>
  <si>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</si>
  <si>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</si>
  <si>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</si>
  <si>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</si>
  <si>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</si>
  <si>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</si>
  <si>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</si>
  <si>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</si>
  <si>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</si>
  <si>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</si>
  <si>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</si>
  <si>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</si>
  <si>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</si>
  <si>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</si>
  <si>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</si>
  <si>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</si>
  <si>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</si>
  <si>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</si>
  <si>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</si>
  <si>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</si>
  <si>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</si>
  <si>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</si>
  <si>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</si>
  <si>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</si>
  <si>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</si>
  <si>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</si>
  <si>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</si>
  <si>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</si>
  <si>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</si>
  <si>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</si>
  <si>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</si>
  <si>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</si>
  <si>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</si>
  <si>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</si>
  <si>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</si>
  <si>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</si>
  <si>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</si>
  <si>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</si>
  <si>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</si>
  <si>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</si>
  <si>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</si>
  <si>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</si>
  <si>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</si>
  <si>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</si>
  <si>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</si>
  <si>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</si>
  <si>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</si>
  <si>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</si>
  <si>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</si>
  <si>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</si>
  <si>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</si>
  <si>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</si>
  <si>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</si>
  <si>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</si>
  <si>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</si>
  <si>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</si>
  <si>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</si>
  <si>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</si>
  <si>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</si>
  <si>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</si>
  <si>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</si>
  <si>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</si>
  <si>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</si>
  <si>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</si>
  <si>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</si>
  <si>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</si>
  <si>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</si>
  <si>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</si>
  <si>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</si>
  <si>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</si>
  <si>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</si>
  <si>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</si>
  <si>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</si>
  <si>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</si>
  <si>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</si>
  <si>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</si>
  <si>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</si>
  <si>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</si>
  <si>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</si>
  <si>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</si>
  <si>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</si>
  <si>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</si>
  <si>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</si>
  <si>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</si>
  <si>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</si>
  <si>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</si>
  <si>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</si>
  <si>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</si>
  <si>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</si>
  <si>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</si>
  <si>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</si>
  <si>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</si>
  <si>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</si>
  <si>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</si>
  <si>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</si>
  <si>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</si>
  <si>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</si>
  <si>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</si>
  <si>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</si>
  <si>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</si>
  <si>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</si>
  <si>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</si>
  <si>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</si>
  <si>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</si>
  <si>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</si>
  <si>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</si>
  <si>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</si>
  <si>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</si>
  <si>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</si>
  <si>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</si>
  <si>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</si>
  <si>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</si>
  <si>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</si>
  <si>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</si>
  <si>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</si>
  <si>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</si>
  <si>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</si>
  <si>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</si>
  <si>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</si>
  <si>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</si>
  <si>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</si>
  <si>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</si>
  <si>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</si>
  <si>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</si>
  <si>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</si>
  <si>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</si>
  <si>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</si>
  <si>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</si>
  <si>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</si>
  <si>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</si>
  <si>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</si>
  <si>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</si>
  <si>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</si>
  <si>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</si>
  <si>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</si>
  <si>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</si>
  <si>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</si>
  <si>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</si>
  <si>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</si>
  <si>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</si>
  <si>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</si>
  <si>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</si>
  <si>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</si>
  <si>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</si>
  <si>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</si>
  <si>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</si>
  <si>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</si>
  <si>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</si>
  <si>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</si>
  <si>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</si>
  <si>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</si>
  <si>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</si>
  <si>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</si>
  <si>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</si>
  <si>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</si>
  <si>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</si>
  <si>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</si>
  <si>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</si>
  <si>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</si>
  <si>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</si>
  <si>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</si>
  <si>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</si>
  <si>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</si>
  <si>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</si>
  <si>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</si>
  <si>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</si>
  <si>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</si>
  <si>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</si>
  <si>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</si>
  <si>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</si>
  <si>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</si>
  <si>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</si>
  <si>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</si>
  <si>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</si>
  <si>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</si>
  <si>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</si>
  <si>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</si>
  <si>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</si>
  <si>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</si>
  <si>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</si>
  <si>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</si>
  <si>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</si>
  <si>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</si>
  <si>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</si>
  <si>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</si>
  <si>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</si>
  <si>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</si>
  <si>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</si>
  <si>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</si>
  <si>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</si>
  <si>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</si>
  <si>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</si>
  <si>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</si>
  <si>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</si>
  <si>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</si>
  <si>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</si>
  <si>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</si>
  <si>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</si>
  <si>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</si>
  <si>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</si>
  <si>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</si>
  <si>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</si>
  <si>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</si>
  <si>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</si>
  <si>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</si>
  <si>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</si>
  <si>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</si>
  <si>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</si>
  <si>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</si>
  <si>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</si>
  <si>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</si>
  <si>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</si>
  <si>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</si>
  <si>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</si>
  <si>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</si>
  <si>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</si>
  <si>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</si>
  <si>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</si>
  <si>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</si>
  <si>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</si>
  <si>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</si>
  <si>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</si>
  <si>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</si>
  <si>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</si>
  <si>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</si>
  <si>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</si>
  <si>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</si>
  <si>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</si>
  <si>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</si>
  <si>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</si>
  <si>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</si>
  <si>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</si>
  <si>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</si>
  <si>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</si>
  <si>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</si>
  <si>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</si>
  <si>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</si>
  <si>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</si>
  <si>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</si>
  <si>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</si>
  <si>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</si>
  <si>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</si>
  <si>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</si>
  <si>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</si>
  <si>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</si>
  <si>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</si>
  <si>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</si>
  <si>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</si>
  <si>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</si>
  <si>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</si>
  <si>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</si>
  <si>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</si>
  <si>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</si>
  <si>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</si>
  <si>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</si>
  <si>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</si>
  <si>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</si>
  <si>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</si>
  <si>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</si>
  <si>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</si>
  <si>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</si>
  <si>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</si>
  <si>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</si>
  <si>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</si>
  <si>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</si>
  <si>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</si>
  <si>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</si>
  <si>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</si>
  <si>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</si>
  <si>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</si>
  <si>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</si>
  <si>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</si>
  <si>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</si>
  <si>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</si>
  <si>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</si>
  <si>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</si>
  <si>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</si>
  <si>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</si>
  <si>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</si>
  <si>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</si>
  <si>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</si>
  <si>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</si>
  <si>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</si>
  <si>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</si>
  <si>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</si>
  <si>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</si>
  <si>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</si>
  <si>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</si>
  <si>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</si>
  <si>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</si>
  <si>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</si>
  <si>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</si>
  <si>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</si>
  <si>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</si>
  <si>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</si>
  <si>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</si>
  <si>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</si>
  <si>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</si>
  <si>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</si>
  <si>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</si>
  <si>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</si>
  <si>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</si>
  <si>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</si>
  <si>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</si>
  <si>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</si>
  <si>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</si>
  <si>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</si>
  <si>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</si>
  <si>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</si>
  <si>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</si>
  <si>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</si>
  <si>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</si>
  <si>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</si>
  <si>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</si>
  <si>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</si>
  <si>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</si>
  <si>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</si>
  <si>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</si>
  <si>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</si>
  <si>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</si>
  <si>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</si>
  <si>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INFORM 2016</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</si>
  <si>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</si>
  <si>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</si>
  <si>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</si>
  <si>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</si>
  <si>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</si>
  <si>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</si>
  <si>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</si>
  <si>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</si>
  <si>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</si>
  <si>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</si>
  <si>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</si>
  <si>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</si>
  <si>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</si>
  <si>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</si>
  <si>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</si>
  <si>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</si>
  <si>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</si>
  <si>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</si>
  <si>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</si>
  <si>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</si>
  <si>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</si>
  <si>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</si>
  <si>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</si>
  <si>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</si>
  <si>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</si>
  <si>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</si>
  <si>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</si>
  <si>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</si>
  <si>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</si>
  <si>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</si>
  <si>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</si>
  <si>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</si>
  <si>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</si>
  <si>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</si>
  <si>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</si>
  <si>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</si>
  <si>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</si>
  <si>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</si>
  <si>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</si>
  <si>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</si>
  <si>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</si>
  <si>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</si>
  <si>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</si>
  <si>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</si>
  <si>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</si>
  <si>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</si>
  <si>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</si>
  <si>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(Yes/No)</t>
  </si>
  <si>
    <t>Value from Iraq</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</si>
  <si>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</si>
  <si>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</si>
  <si>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</si>
  <si>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</si>
  <si>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</si>
  <si>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</si>
  <si>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</si>
  <si>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</si>
  <si>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</si>
  <si>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</si>
  <si>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</si>
  <si>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</si>
  <si>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</si>
  <si>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</si>
  <si>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</si>
  <si>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</si>
  <si>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</si>
  <si>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</si>
  <si>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</si>
  <si>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</si>
  <si>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</si>
  <si>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</si>
  <si>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</si>
  <si>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GHSL Population Grid</t>
  </si>
  <si>
    <t>Global Human Settlement Layer Population Grid</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</si>
  <si>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</si>
  <si>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</si>
  <si>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</si>
  <si>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</si>
  <si>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</si>
  <si>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</si>
  <si>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</si>
  <si>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</si>
  <si>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</si>
  <si>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</si>
  <si>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</si>
  <si>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</si>
  <si>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</si>
  <si>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</si>
  <si>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</si>
  <si>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</si>
  <si>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</si>
  <si>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</si>
  <si>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</si>
  <si>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</si>
  <si>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</si>
  <si>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</si>
  <si>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</si>
  <si>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</si>
  <si>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Calculation table for the INFORM Lack of Reliability Index</t>
  </si>
  <si>
    <t>Lack of Reliability Index</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</si>
  <si>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</si>
  <si>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</si>
  <si>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</si>
  <si>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</si>
  <si>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</si>
  <si>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</si>
  <si>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</si>
  <si>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</si>
  <si>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</si>
  <si>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</si>
  <si>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</si>
  <si>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</si>
  <si>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</si>
  <si>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</si>
  <si>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</si>
  <si>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</si>
  <si>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Global Trends Report and Operational Portal, UNHCR</t>
  </si>
  <si>
    <t>IndicatorId</t>
  </si>
  <si>
    <t>http://www.fao.org/giews/earthobservation/</t>
  </si>
  <si>
    <t>WHO, UNICEF, UNFPA, World Bank Group and the United Nations Population Division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</si>
  <si>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</si>
  <si>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2006-2016</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</si>
  <si>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</si>
  <si>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</si>
  <si>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</si>
  <si>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</si>
  <si>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</si>
  <si>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</si>
  <si>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</si>
  <si>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INFORM 2019</t>
  </si>
  <si>
    <t>31 August 2018 v 0.3.5 - new indicator: “Current health expenditure per capita, PPP (current international $)” replaced "Health expenditure per capita, PPP (constant 2011 international $)" not longer avalible.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</si>
  <si>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</si>
  <si>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</si>
  <si>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</si>
  <si>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</si>
  <si>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</si>
  <si>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</si>
  <si>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</si>
  <si>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</si>
  <si>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</si>
  <si>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</si>
  <si>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</si>
  <si>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</si>
  <si>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</si>
  <si>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</si>
  <si>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</si>
  <si>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</si>
  <si>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</si>
  <si>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</si>
  <si>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</si>
  <si>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</si>
  <si>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</si>
  <si>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</si>
  <si>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</si>
  <si>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</si>
  <si>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</si>
  <si>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</si>
  <si>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</si>
  <si>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</si>
  <si>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</si>
  <si>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</si>
  <si>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</si>
  <si>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</si>
  <si>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</si>
  <si>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</si>
  <si>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IT.NET.USER.P2</t>
  </si>
  <si>
    <t>PHIS</t>
  </si>
  <si>
    <t>POP</t>
  </si>
  <si>
    <t>POP.SEC.IDP</t>
  </si>
  <si>
    <t>RET_REF</t>
  </si>
  <si>
    <t>VU.VGR.UP.REF-TOT</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</si>
  <si>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</si>
  <si>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</si>
  <si>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</si>
  <si>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</si>
  <si>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</si>
  <si>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</si>
  <si>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</si>
  <si>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</si>
  <si>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</si>
  <si>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</si>
  <si>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The INFORM initiative began in 2012 as a convergence of interests of UN agencies, donors, NGOs and research institutions to establish a common evidence-base for global humanitarian risk analysis. 
INFORM GRI identifies the countries at a high risk of humanitarian crisis that are more likely to require international assistance. The INFORM GRI model is based on risk concepts published in scientific literature and envisages three dimensions of risk: Hazards &amp; Exposure, Vulnerability and Lack of Coping Capacity. The INFORM GRI model is split into different levels to provide a quick overview of the underlying factors leading to humanitarian risk. 
The INFORM GRI supports a proactive crisis management framework. It will be helpful for an objective allocation of resources for disaster management as well as for coordinated actions focused on anticipating, mitigating, and preparing for humanitarian emergencies.</t>
  </si>
  <si>
    <t>2017-2019</t>
  </si>
  <si>
    <t>2005-2017</t>
  </si>
  <si>
    <t>2007-2015</t>
  </si>
  <si>
    <t>INFORM Global Risk Index 2020</t>
  </si>
  <si>
    <t>H&amp;E</t>
  </si>
  <si>
    <t>V</t>
  </si>
  <si>
    <t>LCC</t>
  </si>
  <si>
    <t>Population exposed to CCHF (zoonoses)</t>
  </si>
  <si>
    <t>Population exposed to EDV (zoonoses)</t>
  </si>
  <si>
    <t>Population exposed to Lassa Fever (zoonoses)</t>
  </si>
  <si>
    <t>Population exposed to MVD (zoonoses)</t>
  </si>
  <si>
    <t>Populations at risk of Plasmodium vivax malaria in 2010 - Unstable trasmission (vector borne)</t>
  </si>
  <si>
    <t>Populations at risk of Plasmodium vivax malaria in 2010  - Stable trasmission (vector borne)</t>
  </si>
  <si>
    <t>Populations at risk of Plasmodium falciparum malaria in 2010 - Unstable trasmission (vector borne)</t>
  </si>
  <si>
    <t>Populations at risk of Plasmodium falciparum malaria in 2010 - Stable trasmission (vector borne)</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</si>
  <si>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</si>
  <si>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</si>
  <si>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</si>
  <si>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</si>
  <si>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</si>
  <si>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</si>
  <si>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</si>
  <si>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</si>
  <si>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</si>
  <si>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</si>
  <si>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</si>
  <si>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</si>
  <si>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</si>
  <si>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</si>
  <si>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</si>
  <si>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</si>
  <si>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POP.EXP.ZOON.EDV</t>
  </si>
  <si>
    <t>POP.EXP.ZOON.LASSA</t>
  </si>
  <si>
    <t>POP.EXP.ZOON.MVD</t>
  </si>
  <si>
    <t>POP.EXP.VECT.PV.UST.MAL</t>
  </si>
  <si>
    <t>POP.EXP.VECT.PV.STA.MAL</t>
  </si>
  <si>
    <t>POP.EXP.VECT.PF.UST.MAL</t>
  </si>
  <si>
    <t>POP.EXP.VECT.PF.STA.MAL</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</si>
  <si>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</si>
  <si>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</si>
  <si>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</si>
  <si>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</si>
  <si>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</si>
  <si>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</si>
  <si>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</si>
  <si>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</si>
  <si>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</si>
  <si>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</si>
  <si>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</si>
  <si>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</si>
  <si>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</si>
  <si>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</si>
  <si>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</si>
  <si>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</si>
  <si>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</si>
  <si>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</si>
  <si>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</si>
  <si>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</si>
  <si>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</si>
  <si>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</si>
  <si>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</si>
  <si>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</si>
  <si>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</si>
  <si>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</si>
  <si>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</si>
  <si>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</si>
  <si>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</si>
  <si>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</si>
  <si>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</si>
  <si>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</si>
  <si>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</si>
  <si>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</si>
  <si>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</si>
  <si>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</si>
  <si>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</si>
  <si>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</si>
  <si>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</si>
  <si>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</si>
  <si>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</si>
  <si>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</si>
  <si>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</si>
  <si>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</si>
  <si>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</si>
  <si>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</si>
  <si>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</si>
  <si>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</si>
  <si>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</si>
  <si>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Populations at risk of Plasmodium vivax malaria in 2010 - Unstable trasmission</t>
  </si>
  <si>
    <t>Populations at risk of Plasmodium vivax malaria in 2010  - Stable trasmission</t>
  </si>
  <si>
    <t>Populations at risk of Plasmodium falciparum malaria in 2010 - Unstable trasmission</t>
  </si>
  <si>
    <t>Populations at risk of Plasmodium falciparum malaria in 2010 - Stable trasmission</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</si>
  <si>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</si>
  <si>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</si>
  <si>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</si>
  <si>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</si>
  <si>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</si>
  <si>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</si>
  <si>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This is a very broad classification of risk including any regions where the annual case incidence is likely to exceed 1 per 10,000.
Annual case incidence data over the most recent four years (where we have access to the data) and at the smallest district size available has been used.</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</si>
  <si>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</si>
  <si>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</si>
  <si>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</si>
  <si>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</si>
  <si>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</si>
  <si>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</si>
  <si>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</si>
  <si>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</si>
  <si>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</si>
  <si>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</si>
  <si>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</si>
  <si>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</si>
  <si>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</si>
  <si>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</si>
  <si>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</si>
  <si>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</si>
  <si>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</si>
  <si>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</si>
  <si>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</si>
  <si>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Gething, P. W., Elyazar, I. R., Moyes, C. L., Smith, D. L., Battle, K. E., Guerra, C. A., Patil, A. P., Tatem, A. J., Howes, R. E., Myers, M. F., George, D. B., Horby, P., Wertheim, H. F., Price, R. N., Müeller, I., Baird, J. K., … Hay, S. I. (2012). A long neglected world malaria map: Plasmodium vivax endemicity in 2010. PLoS neglected tropical diseases, 6(9), e1814.</t>
  </si>
  <si>
    <t>Gething, P. W., Patil, A. P., Smith, D. L., Guerra, C. A., Elyazar, I. R., Johnston, G. L., Tatem, A. J., … Hay, S. I. (2011). A new world malaria map: Plasmodium falciparum endemicity in 2010. Malaria journal, 10, 378. doi:10.1186/1475-2875-10-378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</si>
  <si>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</si>
  <si>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</si>
  <si>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</si>
  <si>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</si>
  <si>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</si>
  <si>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https://map.ox.ac.uk/explorer/#/</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</si>
  <si>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</si>
  <si>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</si>
  <si>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</si>
  <si>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</si>
  <si>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</si>
  <si>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</si>
  <si>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INFORM 2020</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</si>
  <si>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</si>
  <si>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</si>
  <si>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</si>
  <si>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</si>
  <si>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</si>
  <si>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</si>
  <si>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</si>
  <si>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</si>
  <si>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</si>
  <si>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Populations at risk of Plasmodium vivax malaria in 2010 - Unstable trasmission (relative)</t>
  </si>
  <si>
    <t>Populations at risk of Plasmodium vivax malaria in 2010  - Stable trasmission (relative)</t>
  </si>
  <si>
    <t>Population exposed to MVD (absolute)</t>
  </si>
  <si>
    <t>Populations at risk of Plasmodium vivax malaria in 2010 - Unstable trasmission (absolute)</t>
  </si>
  <si>
    <t>Populations at risk of Plasmodium vivax malaria in 2010  - Stable trasmission (absolute)</t>
  </si>
  <si>
    <t>Populations at risk of Plasmodium vivax malaria (relative)</t>
  </si>
  <si>
    <t>Populations at risk of Plasmodium falciparum malaria in 2010 - Unstable trasmission (absolute)</t>
  </si>
  <si>
    <t>Populations at risk of Plasmodium falciparum malaria in 2010 - Stable trasmission (absolute)</t>
  </si>
  <si>
    <t>Populations at risk of Plasmodium falciparum malaria in 2010 - Unstable trasmission (relative)</t>
  </si>
  <si>
    <t>Populations at risk of Plasmodium falciparum malaria in 2010 - Stable trasmission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</si>
  <si>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</si>
  <si>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</si>
  <si>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</si>
  <si>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</si>
  <si>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</si>
  <si>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</si>
  <si>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</si>
  <si>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</si>
  <si>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</si>
  <si>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</si>
  <si>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</si>
  <si>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</si>
  <si>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</si>
  <si>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</si>
  <si>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</si>
  <si>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</si>
  <si>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</si>
  <si>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</si>
  <si>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</si>
  <si>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</si>
  <si>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</si>
  <si>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1984-2018</t>
  </si>
  <si>
    <t>EX_EQ_GEM_MMI6</t>
  </si>
  <si>
    <t>EX_EQ_GEM_MMI8</t>
  </si>
  <si>
    <t>Population at Risk to Aedes (vector borne)</t>
  </si>
  <si>
    <t>2014-2018</t>
  </si>
  <si>
    <t>POL.GE.EST</t>
  </si>
  <si>
    <t>per 10,000 people</t>
  </si>
  <si>
    <t>Population exposed to Dengue (vector borne)</t>
  </si>
  <si>
    <t>Population exposed to Dengue (absolute)</t>
  </si>
  <si>
    <t>Population exposed to Dengue (relative)</t>
  </si>
  <si>
    <t>Population exposed to Dengue</t>
  </si>
  <si>
    <t>Proportion of population with basic handwashing facilities on premises (% of population)</t>
  </si>
  <si>
    <t>SH.SAN.HNDWSH.ZS</t>
  </si>
  <si>
    <t>2014-2016</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</si>
  <si>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</si>
  <si>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</si>
  <si>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</si>
  <si>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</si>
  <si>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</si>
  <si>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</si>
  <si>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</si>
  <si>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</si>
  <si>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</si>
  <si>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</si>
  <si>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r>
      <rPr>
        <b/>
        <i/>
        <sz val="10"/>
        <color rgb="FF323232"/>
        <rFont val="Arial"/>
        <family val="2"/>
      </rPr>
      <t>Citation</t>
    </r>
    <r>
      <rPr>
        <i/>
        <sz val="10"/>
        <color rgb="FF323232"/>
        <rFont val="Arial"/>
        <family val="2"/>
      </rPr>
      <t xml:space="preserve">
INFORM. 2020. INFORM Global Risk Index 2020. www.inform-index.org. INFORM is a collaboration of the Inter-Agency Standing Committee Reference Group on Risk, Early Warning and Preparedness and the European Commission. The European Commission Joint Research Centre is the technical lead of INFORM.</t>
    </r>
  </si>
  <si>
    <t>GEM, JRC</t>
  </si>
  <si>
    <t>https://www.globalquakemodel.org/gem</t>
  </si>
  <si>
    <t>http://risk.preventionweb.net/capraviewer/download.jsp</t>
  </si>
  <si>
    <t>UNISDR Global Risk Assessment 2015: GVM and IAVCEI, UNEP, CIMNE and associates and INGENIAR, FEWS NET and CIMA Foundation.</t>
  </si>
  <si>
    <t>1984-2016</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</si>
  <si>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</si>
  <si>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</si>
  <si>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</si>
  <si>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</si>
  <si>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</si>
  <si>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https://www.nature.com/articles/s41564-019-0476-8</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</si>
  <si>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</si>
  <si>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</si>
  <si>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</si>
  <si>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</si>
  <si>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Population with a basic handwashing facility: a device to contain, transport or regulate the flow of water
to facilitate handwashing with soap and water in the household.</t>
  </si>
  <si>
    <t>https://unstats.un.org/sdgs/indicators/database/</t>
  </si>
  <si>
    <t>2016-2018</t>
  </si>
  <si>
    <t>31/12/2018</t>
  </si>
  <si>
    <t>2017</t>
  </si>
  <si>
    <t>2015</t>
  </si>
  <si>
    <t>2018</t>
  </si>
  <si>
    <t>2016</t>
  </si>
  <si>
    <t>2010</t>
  </si>
  <si>
    <t>2014</t>
  </si>
  <si>
    <t>2012</t>
  </si>
  <si>
    <t>2011</t>
  </si>
  <si>
    <t>2013</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</si>
  <si>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</si>
  <si>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</si>
  <si>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</si>
  <si>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</si>
  <si>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</si>
  <si>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</si>
  <si>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</si>
  <si>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</si>
  <si>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</si>
  <si>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</si>
  <si>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</si>
  <si>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INFORM GRI 2020 (a-z)</t>
  </si>
  <si>
    <t>Sanitation</t>
  </si>
  <si>
    <t>Drinking water</t>
  </si>
  <si>
    <t>Hygiene</t>
  </si>
  <si>
    <t>People practicing open defecation</t>
  </si>
  <si>
    <t>2013-2017</t>
  </si>
  <si>
    <t>2010-2017</t>
  </si>
  <si>
    <t>Population density</t>
  </si>
  <si>
    <t>Urban population growth</t>
  </si>
  <si>
    <t>Population living in urban areas</t>
  </si>
  <si>
    <t>2011-2016</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</si>
  <si>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</si>
  <si>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</si>
  <si>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</si>
  <si>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</si>
  <si>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</si>
  <si>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</si>
  <si>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</si>
  <si>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</si>
  <si>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</si>
  <si>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</si>
  <si>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</si>
  <si>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</si>
  <si>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</si>
  <si>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</si>
  <si>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</si>
  <si>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Regional average (Central Asia)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</si>
  <si>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</si>
  <si>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</si>
  <si>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</si>
  <si>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</si>
  <si>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</si>
  <si>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</si>
  <si>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United Nations, Department of Economic and Social Affairs, Population Division (2019). World Population Prospects 2019, Online Edition.</t>
  </si>
  <si>
    <t>Heidelberg Institute for International Conflict Research (HIIK) (2019): Conflict Barometer 2018, Heidelberg</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</si>
  <si>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</si>
  <si>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</si>
  <si>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</si>
  <si>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</si>
  <si>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</si>
  <si>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</si>
  <si>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</si>
  <si>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</si>
  <si>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</si>
  <si>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IDMC  Global  Report  on  Internal  Displacement  2018 Conflict 
Dataset</t>
  </si>
  <si>
    <t>Global Trends Report, UNHCR</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</si>
  <si>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</si>
  <si>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</si>
  <si>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</si>
  <si>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</si>
  <si>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</si>
  <si>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</si>
  <si>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</si>
  <si>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</si>
  <si>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</si>
  <si>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</si>
  <si>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</si>
  <si>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</si>
  <si>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</si>
  <si>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</si>
  <si>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</si>
  <si>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</si>
  <si>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</si>
  <si>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</si>
  <si>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</si>
  <si>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</si>
  <si>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</si>
  <si>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</si>
  <si>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</si>
  <si>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</si>
  <si>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</si>
  <si>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</si>
  <si>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</si>
  <si>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</si>
  <si>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</si>
  <si>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</si>
  <si>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</si>
  <si>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</si>
  <si>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</si>
  <si>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</si>
  <si>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</si>
  <si>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</si>
  <si>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</si>
  <si>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</si>
  <si>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</si>
  <si>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</si>
  <si>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</si>
  <si>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</si>
  <si>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</si>
  <si>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</si>
  <si>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</si>
  <si>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</si>
  <si>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</si>
  <si>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</si>
  <si>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</si>
  <si>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</si>
  <si>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</si>
  <si>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</si>
  <si>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</si>
  <si>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</si>
  <si>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</si>
  <si>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t>(release: 18 October 2019 v 0.4.0)</t>
  </si>
  <si>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</si>
  <si>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</si>
  <si>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</si>
  <si>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</si>
  <si>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https://www.unhcr.org/data.html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</si>
</sst>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d/mm/yyyy;@"/>
    <numFmt numFmtId="182" formatCode="d/mm/yyyy;@"/>
  </numFmts>
  <fonts count="1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i/>
      <sz val="6"/>
      <name val="Calibri"/>
      <family val="2"/>
      <scheme val="minor"/>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0"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3">
      <protection locked="0"/>
    </xf>
    <xf numFmtId="0" fontId="18" fillId="51" borderId="21"/>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5" fillId="0" borderId="0" applyNumberFormat="0" applyFill="0" applyBorder="0" applyAlignment="0" applyProtection="0"/>
  </cellStyleXfs>
  <cellXfs count="231">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9"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0" fillId="0" borderId="0" xfId="0" applyFont="1"/>
    <xf numFmtId="0" fontId="101" fillId="0" borderId="0" xfId="286" applyFont="1" applyAlignment="1" applyProtection="1"/>
    <xf numFmtId="0" fontId="101" fillId="0" borderId="0" xfId="286" quotePrefix="1" applyFont="1" applyAlignment="1" applyProtection="1"/>
    <xf numFmtId="0" fontId="93" fillId="47" borderId="29" xfId="0" applyFont="1" applyFill="1" applyBorder="1" applyAlignment="1">
      <alignment vertical="center" wrapText="1"/>
    </xf>
    <xf numFmtId="0" fontId="103" fillId="48" borderId="20" xfId="3" applyFont="1" applyFill="1" applyBorder="1" applyAlignment="1">
      <alignment horizontal="center" textRotation="90" wrapText="1"/>
    </xf>
    <xf numFmtId="0" fontId="104" fillId="48" borderId="20" xfId="3" applyFont="1" applyFill="1" applyBorder="1" applyAlignment="1">
      <alignment horizontal="center" textRotation="90" wrapText="1"/>
    </xf>
    <xf numFmtId="0" fontId="105" fillId="48" borderId="43" xfId="2" applyFont="1" applyFill="1" applyBorder="1" applyAlignment="1">
      <alignment horizontal="center" textRotation="90" wrapText="1"/>
    </xf>
    <xf numFmtId="0" fontId="106" fillId="48" borderId="20" xfId="4" applyFont="1" applyFill="1" applyBorder="1" applyAlignment="1">
      <alignment horizontal="center" textRotation="90" wrapText="1"/>
    </xf>
    <xf numFmtId="0" fontId="107" fillId="48" borderId="20" xfId="3" applyFont="1" applyFill="1" applyBorder="1" applyAlignment="1">
      <alignment horizontal="center" textRotation="90" wrapText="1"/>
    </xf>
    <xf numFmtId="0" fontId="108" fillId="48" borderId="20" xfId="4" applyFont="1" applyFill="1" applyBorder="1" applyAlignment="1">
      <alignment horizontal="center" textRotation="90" wrapText="1"/>
    </xf>
    <xf numFmtId="0" fontId="106" fillId="48" borderId="20" xfId="3" applyFont="1" applyFill="1" applyBorder="1" applyAlignment="1">
      <alignment horizontal="center" textRotation="90" wrapText="1"/>
    </xf>
    <xf numFmtId="0" fontId="109" fillId="48" borderId="20" xfId="2" applyFont="1" applyFill="1" applyBorder="1" applyAlignment="1">
      <alignment horizontal="center" textRotation="90" wrapText="1"/>
    </xf>
    <xf numFmtId="0" fontId="90" fillId="48" borderId="20" xfId="4" applyFont="1" applyFill="1" applyBorder="1" applyAlignment="1">
      <alignment horizontal="center" textRotation="90" wrapText="1"/>
    </xf>
    <xf numFmtId="0" fontId="110" fillId="48" borderId="20" xfId="3" applyFont="1" applyFill="1" applyBorder="1" applyAlignment="1">
      <alignment horizontal="center" textRotation="90" wrapText="1"/>
    </xf>
    <xf numFmtId="0" fontId="111" fillId="48" borderId="20" xfId="2" applyFont="1" applyFill="1" applyBorder="1" applyAlignment="1">
      <alignment horizontal="center" textRotation="90" wrapText="1"/>
    </xf>
    <xf numFmtId="0" fontId="112" fillId="48" borderId="20" xfId="2" applyFont="1" applyFill="1" applyBorder="1" applyAlignment="1">
      <alignment horizontal="center" textRotation="90" wrapText="1"/>
    </xf>
    <xf numFmtId="164" fontId="27" fillId="49" borderId="18" xfId="0" applyNumberFormat="1" applyFont="1" applyFill="1" applyBorder="1" applyAlignment="1">
      <alignment horizontal="center" vertical="center"/>
    </xf>
    <xf numFmtId="164" fontId="27" fillId="49" borderId="44" xfId="0" applyNumberFormat="1" applyFont="1" applyFill="1" applyBorder="1" applyAlignment="1">
      <alignment horizontal="center" vertical="center"/>
    </xf>
    <xf numFmtId="0" fontId="102" fillId="48" borderId="19" xfId="3" applyFont="1" applyFill="1" applyBorder="1"/>
    <xf numFmtId="0" fontId="102" fillId="48" borderId="46" xfId="0" applyFont="1" applyFill="1" applyBorder="1"/>
    <xf numFmtId="0" fontId="115" fillId="48" borderId="0" xfId="3" applyFont="1" applyFill="1" applyBorder="1"/>
    <xf numFmtId="0" fontId="115" fillId="48" borderId="0" xfId="3" applyFont="1" applyFill="1" applyBorder="1" applyAlignment="1"/>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4" fillId="12" borderId="40" xfId="20" applyFont="1" applyBorder="1" applyAlignment="1">
      <alignment horizontal="center" textRotation="90" wrapText="1"/>
    </xf>
    <xf numFmtId="0" fontId="114"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4" fontId="113" fillId="12" borderId="0" xfId="20" applyNumberFormat="1" applyFont="1" applyBorder="1" applyAlignment="1">
      <alignment horizontal="center" vertical="center"/>
    </xf>
    <xf numFmtId="164" fontId="114"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6"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3"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3" fillId="25" borderId="39" xfId="33" applyFont="1" applyBorder="1" applyAlignment="1">
      <alignment horizontal="center" textRotation="90" wrapText="1"/>
    </xf>
    <xf numFmtId="0" fontId="113" fillId="25" borderId="41" xfId="33" applyFont="1" applyBorder="1" applyAlignment="1">
      <alignment horizontal="center" textRotation="90" wrapText="1"/>
    </xf>
    <xf numFmtId="0" fontId="114"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3"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3"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3" fillId="25" borderId="14" xfId="33" applyNumberFormat="1" applyFont="1" applyBorder="1" applyAlignment="1">
      <alignment horizontal="center" vertical="center"/>
    </xf>
    <xf numFmtId="167" fontId="86" fillId="26" borderId="10" xfId="73" applyNumberFormat="1" applyFont="1" applyFill="1" applyBorder="1" applyAlignment="1">
      <alignment horizontal="right" vertical="center"/>
    </xf>
    <xf numFmtId="164" fontId="113" fillId="25" borderId="0" xfId="33" applyNumberFormat="1" applyFont="1" applyBorder="1" applyAlignment="1">
      <alignment horizontal="center" vertical="center"/>
    </xf>
    <xf numFmtId="164" fontId="114"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0"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4" fillId="24" borderId="40" xfId="32" applyFont="1" applyBorder="1" applyAlignment="1">
      <alignment horizontal="center" textRotation="90" wrapText="1"/>
    </xf>
    <xf numFmtId="0" fontId="114"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4" fillId="24" borderId="10" xfId="32" applyNumberFormat="1" applyFont="1" applyBorder="1" applyAlignment="1">
      <alignment horizontal="center" vertical="center"/>
    </xf>
    <xf numFmtId="164" fontId="114"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7"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7" fillId="47" borderId="0" xfId="32" applyFont="1" applyFill="1" applyBorder="1" applyAlignment="1">
      <alignment horizontal="center" vertical="center" wrapText="1"/>
    </xf>
    <xf numFmtId="164" fontId="118"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2" fillId="0" borderId="42" xfId="0" applyFont="1" applyFill="1" applyBorder="1" applyAlignment="1">
      <alignment horizontal="center"/>
    </xf>
    <xf numFmtId="0" fontId="119" fillId="0" borderId="0" xfId="0" applyFont="1"/>
    <xf numFmtId="0" fontId="119" fillId="0" borderId="0" xfId="71" applyFont="1"/>
    <xf numFmtId="0" fontId="119"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6" applyFont="1" applyAlignment="1" applyProtection="1">
      <alignment horizontal="left" indent="1"/>
    </xf>
    <xf numFmtId="0" fontId="100" fillId="0" borderId="0" xfId="0" applyFont="1" applyAlignment="1">
      <alignment horizontal="left" indent="1"/>
    </xf>
    <xf numFmtId="0" fontId="102" fillId="48" borderId="19" xfId="3" applyFont="1" applyFill="1" applyBorder="1" applyAlignment="1">
      <alignment horizontal="left" indent="1"/>
    </xf>
    <xf numFmtId="0" fontId="115" fillId="48" borderId="0" xfId="3" applyFont="1" applyFill="1" applyBorder="1" applyAlignment="1">
      <alignment horizontal="left" indent="1"/>
    </xf>
    <xf numFmtId="0" fontId="102" fillId="48" borderId="16" xfId="0" applyFont="1" applyFill="1" applyBorder="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4"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164" fontId="27" fillId="73" borderId="18" xfId="0" applyNumberFormat="1" applyFont="1" applyFill="1" applyBorder="1" applyAlignment="1">
      <alignment horizontal="center" vertical="center"/>
    </xf>
    <xf numFmtId="164" fontId="27" fillId="67" borderId="18" xfId="0" applyNumberFormat="1" applyFont="1" applyFill="1" applyBorder="1" applyAlignment="1">
      <alignment horizontal="center" vertical="center"/>
    </xf>
    <xf numFmtId="164" fontId="27" fillId="74" borderId="18" xfId="0" applyNumberFormat="1" applyFont="1" applyFill="1" applyBorder="1" applyAlignment="1">
      <alignment horizontal="center" vertical="center"/>
    </xf>
    <xf numFmtId="164" fontId="27" fillId="73" borderId="48" xfId="0" applyNumberFormat="1" applyFont="1" applyFill="1" applyBorder="1" applyAlignment="1">
      <alignment horizontal="center" vertical="center"/>
    </xf>
    <xf numFmtId="164" fontId="27" fillId="74" borderId="45" xfId="0" applyNumberFormat="1" applyFont="1" applyFill="1" applyBorder="1" applyAlignment="1">
      <alignment horizontal="center" vertical="center"/>
    </xf>
    <xf numFmtId="164" fontId="27" fillId="75" borderId="48" xfId="0" applyNumberFormat="1" applyFont="1" applyFill="1" applyBorder="1" applyAlignment="1">
      <alignment horizontal="center" vertical="center"/>
    </xf>
    <xf numFmtId="164" fontId="27" fillId="75" borderId="17" xfId="0" applyNumberFormat="1" applyFont="1" applyFill="1" applyBorder="1" applyAlignment="1">
      <alignment horizontal="center" vertical="center"/>
    </xf>
    <xf numFmtId="164" fontId="27" fillId="75" borderId="49" xfId="0" applyNumberFormat="1" applyFont="1" applyFill="1" applyBorder="1" applyAlignment="1">
      <alignment horizontal="center" vertical="center"/>
    </xf>
    <xf numFmtId="0" fontId="122" fillId="48" borderId="0" xfId="3" applyFont="1" applyFill="1" applyBorder="1" applyAlignment="1">
      <alignment horizontal="center" textRotation="90" wrapText="1"/>
    </xf>
    <xf numFmtId="164" fontId="27" fillId="49" borderId="50" xfId="0" applyNumberFormat="1" applyFont="1" applyFill="1" applyBorder="1" applyAlignment="1">
      <alignment horizontal="center" vertical="center"/>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164" fontId="27" fillId="73" borderId="49"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2" fillId="48" borderId="0" xfId="3" applyFont="1" applyFill="1" applyBorder="1" applyAlignment="1">
      <alignment horizontal="center" textRotation="90"/>
    </xf>
    <xf numFmtId="164" fontId="0" fillId="0" borderId="0" xfId="0" applyNumberFormat="1"/>
    <xf numFmtId="164"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1" xfId="0" applyFont="1" applyBorder="1"/>
    <xf numFmtId="0" fontId="87" fillId="48" borderId="0" xfId="0" applyFont="1" applyFill="1" applyAlignment="1">
      <alignment horizontal="center"/>
    </xf>
    <xf numFmtId="9" fontId="86" fillId="48" borderId="0" xfId="73" applyFont="1" applyFill="1"/>
    <xf numFmtId="2" fontId="86" fillId="48" borderId="0" xfId="0" applyNumberFormat="1" applyFont="1" applyFill="1"/>
    <xf numFmtId="164" fontId="119" fillId="48" borderId="0" xfId="0" applyNumberFormat="1" applyFont="1" applyFill="1" applyAlignment="1">
      <alignment horizontal="center"/>
    </xf>
    <xf numFmtId="2" fontId="0" fillId="48" borderId="0" xfId="0" applyNumberFormat="1" applyFill="1"/>
    <xf numFmtId="0" fontId="112" fillId="48" borderId="0" xfId="2" applyFont="1" applyFill="1" applyBorder="1" applyAlignment="1">
      <alignment horizontal="center" textRotation="90" wrapText="1"/>
    </xf>
    <xf numFmtId="164" fontId="27" fillId="49" borderId="52" xfId="0" applyNumberFormat="1" applyFont="1" applyFill="1" applyBorder="1" applyAlignment="1">
      <alignment horizontal="center" vertical="center"/>
    </xf>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124" fillId="48" borderId="0" xfId="3" applyFont="1" applyFill="1" applyBorder="1" applyAlignment="1">
      <alignment horizontal="center" textRotation="90" wrapTex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6" fillId="66" borderId="21" xfId="0" applyFont="1" applyFill="1" applyBorder="1" applyAlignment="1">
      <alignment horizontal="center" vertical="top" wrapText="1"/>
    </xf>
    <xf numFmtId="0" fontId="127" fillId="66" borderId="21" xfId="0" applyFont="1" applyFill="1" applyBorder="1" applyAlignment="1">
      <alignment horizontal="center" vertical="center" wrapText="1"/>
    </xf>
    <xf numFmtId="164" fontId="113" fillId="12" borderId="54" xfId="20" applyNumberFormat="1" applyFont="1" applyBorder="1" applyAlignment="1">
      <alignment horizontal="center" vertical="center"/>
    </xf>
    <xf numFmtId="10" fontId="86" fillId="10" borderId="54" xfId="18" applyNumberFormat="1" applyFont="1" applyBorder="1" applyAlignment="1">
      <alignment horizontal="center" vertical="center"/>
    </xf>
    <xf numFmtId="164" fontId="113" fillId="12" borderId="10" xfId="20" applyNumberFormat="1" applyFont="1" applyBorder="1" applyAlignment="1">
      <alignment horizontal="center" vertical="center"/>
    </xf>
    <xf numFmtId="10" fontId="86" fillId="10" borderId="10" xfId="18" applyNumberFormat="1" applyFont="1" applyBorder="1" applyAlignment="1">
      <alignment horizontal="center" vertical="center"/>
    </xf>
    <xf numFmtId="10" fontId="89" fillId="76" borderId="0" xfId="73" applyNumberFormat="1" applyFont="1" applyFill="1" applyBorder="1" applyAlignment="1">
      <alignment horizontal="center" vertical="center" wrapText="1"/>
    </xf>
    <xf numFmtId="9" fontId="89" fillId="47" borderId="0" xfId="73" applyNumberFormat="1" applyFont="1" applyFill="1" applyBorder="1" applyAlignment="1">
      <alignment horizontal="center" vertical="center" wrapText="1"/>
    </xf>
    <xf numFmtId="166" fontId="89" fillId="76" borderId="0" xfId="74" applyNumberFormat="1" applyFont="1" applyFill="1" applyBorder="1" applyAlignment="1">
      <alignment horizontal="center" vertical="center" wrapText="1"/>
    </xf>
    <xf numFmtId="0" fontId="126" fillId="67" borderId="21" xfId="0" applyFont="1" applyFill="1" applyBorder="1" applyAlignment="1">
      <alignment horizontal="center" vertical="top" wrapText="1"/>
    </xf>
    <xf numFmtId="0" fontId="127" fillId="67" borderId="21" xfId="0" applyFont="1" applyFill="1" applyBorder="1" applyAlignment="1">
      <alignment horizontal="center" vertical="center" wrapText="1"/>
    </xf>
    <xf numFmtId="0" fontId="126" fillId="68" borderId="21" xfId="0" applyFont="1" applyFill="1" applyBorder="1" applyAlignment="1">
      <alignment horizontal="center" vertical="top" wrapText="1"/>
    </xf>
    <xf numFmtId="0" fontId="127" fillId="68" borderId="21" xfId="0" applyFont="1" applyFill="1" applyBorder="1" applyAlignment="1">
      <alignment horizontal="center" vertical="center" wrapText="1"/>
    </xf>
    <xf numFmtId="0" fontId="126" fillId="47" borderId="21" xfId="0" applyFont="1" applyFill="1" applyBorder="1" applyAlignment="1">
      <alignment horizontal="center" vertical="top" wrapText="1"/>
    </xf>
    <xf numFmtId="0" fontId="127" fillId="47" borderId="21" xfId="0" applyFont="1" applyFill="1" applyBorder="1" applyAlignment="1">
      <alignment horizontal="center" vertical="center" wrapText="1"/>
    </xf>
    <xf numFmtId="0" fontId="128" fillId="66" borderId="21" xfId="0" applyFont="1" applyFill="1" applyBorder="1" applyAlignment="1">
      <alignment horizontal="center" vertical="center" wrapText="1"/>
    </xf>
    <xf numFmtId="0" fontId="119" fillId="11" borderId="40" xfId="19" applyFont="1" applyBorder="1" applyAlignment="1">
      <alignment horizontal="center" textRotation="90" wrapText="1"/>
    </xf>
    <xf numFmtId="0" fontId="87" fillId="11" borderId="40" xfId="19" applyFont="1" applyBorder="1" applyAlignment="1">
      <alignment horizontal="center" textRotation="90" wrapText="1"/>
    </xf>
    <xf numFmtId="9" fontId="89" fillId="76" borderId="0" xfId="73" applyNumberFormat="1" applyFont="1" applyFill="1" applyBorder="1" applyAlignment="1">
      <alignment horizontal="center" vertical="center" wrapText="1"/>
    </xf>
    <xf numFmtId="167" fontId="89" fillId="47" borderId="0" xfId="73" applyNumberFormat="1" applyFont="1" applyFill="1" applyBorder="1" applyAlignment="1">
      <alignment horizontal="center" vertical="center"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85" fillId="0" borderId="0" xfId="0" applyNumberFormat="1" applyFont="1" applyAlignment="1">
      <alignment horizontal="right"/>
    </xf>
    <xf numFmtId="0" fontId="92" fillId="76" borderId="21" xfId="0" applyFont="1" applyFill="1" applyBorder="1" applyAlignment="1">
      <alignment horizontal="left" vertical="top" wrapText="1" indent="1"/>
    </xf>
    <xf numFmtId="0" fontId="0" fillId="0" borderId="0" xfId="0" applyFill="1" applyBorder="1"/>
    <xf numFmtId="14" fontId="92" fillId="0" borderId="30" xfId="0" applyNumberFormat="1" applyFont="1" applyFill="1" applyBorder="1" applyAlignment="1">
      <alignment horizontal="left" vertical="top" wrapText="1" indent="1"/>
    </xf>
    <xf numFmtId="0" fontId="86" fillId="69" borderId="0" xfId="0" applyFont="1" applyFill="1" applyAlignment="1"/>
    <xf numFmtId="0" fontId="0" fillId="48" borderId="0" xfId="0" applyNumberFormat="1" applyFill="1"/>
    <xf numFmtId="1" fontId="85" fillId="0" borderId="0" xfId="0" applyNumberFormat="1" applyFont="1" applyAlignment="1">
      <alignment horizontal="center"/>
    </xf>
    <xf numFmtId="182" fontId="0" fillId="48" borderId="0" xfId="0" applyNumberFormat="1" applyFill="1"/>
    <xf numFmtId="182" fontId="85" fillId="48" borderId="0" xfId="0" applyNumberFormat="1" applyFont="1" applyFill="1" applyAlignment="1">
      <alignment horizontal="center"/>
    </xf>
    <xf numFmtId="181" fontId="85" fillId="48" borderId="0" xfId="0" applyNumberFormat="1" applyFont="1" applyFill="1" applyAlignment="1">
      <alignment horizontal="center"/>
    </xf>
    <xf numFmtId="0" fontId="85" fillId="48" borderId="0" xfId="0" applyNumberFormat="1" applyFont="1" applyFill="1" applyAlignment="1">
      <alignment horizontal="center" vertical="center"/>
    </xf>
    <xf numFmtId="0" fontId="92" fillId="48" borderId="55" xfId="0" applyFont="1" applyFill="1" applyBorder="1" applyAlignment="1">
      <alignment horizontal="left" indent="1"/>
    </xf>
    <xf numFmtId="0" fontId="80" fillId="48" borderId="30" xfId="286" applyFill="1" applyBorder="1" applyAlignment="1" applyProtection="1">
      <alignment horizontal="left" indent="1"/>
    </xf>
    <xf numFmtId="0" fontId="88" fillId="48" borderId="55" xfId="286" applyFont="1" applyFill="1" applyBorder="1" applyAlignment="1" applyProtection="1">
      <alignment horizontal="left" indent="1"/>
    </xf>
    <xf numFmtId="0" fontId="98" fillId="48" borderId="15" xfId="0" applyFont="1" applyFill="1" applyBorder="1" applyAlignment="1">
      <alignment horizontal="left" indent="1"/>
    </xf>
    <xf numFmtId="0" fontId="123" fillId="48" borderId="55" xfId="0" applyFont="1" applyFill="1" applyBorder="1" applyAlignment="1">
      <alignment horizontal="left" wrapText="1" indent="1"/>
    </xf>
    <xf numFmtId="0" fontId="97" fillId="0" borderId="15" xfId="0" applyFont="1" applyFill="1" applyBorder="1" applyAlignment="1">
      <alignment horizontal="left" wrapText="1" indent="1"/>
    </xf>
    <xf numFmtId="0" fontId="97" fillId="48" borderId="15" xfId="0" applyFont="1" applyFill="1" applyBorder="1" applyAlignment="1">
      <alignment horizontal="left" wrapText="1" indent="1"/>
    </xf>
    <xf numFmtId="0" fontId="97" fillId="48" borderId="30" xfId="0" applyFont="1" applyFill="1" applyBorder="1" applyAlignment="1">
      <alignment horizontal="left" wrapText="1" indent="1"/>
    </xf>
    <xf numFmtId="2" fontId="85" fillId="0" borderId="0" xfId="0" applyNumberFormat="1" applyFont="1" applyAlignment="1">
      <alignment horizontal="center"/>
    </xf>
    <xf numFmtId="0" fontId="102" fillId="47" borderId="29"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6"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cellXfs>
  <cellStyles count="290">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Hyperlink 4" xfId="289"/>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6</xdr:row>
      <xdr:rowOff>38100</xdr:rowOff>
    </xdr:from>
    <xdr:to>
      <xdr:col>0</xdr:col>
      <xdr:colOff>6193286</xdr:colOff>
      <xdr:row>6</xdr:row>
      <xdr:rowOff>3720403</xdr:rowOff>
    </xdr:to>
    <xdr:pic>
      <xdr:nvPicPr>
        <xdr:cNvPr id="4" name="Picture 3"/>
        <xdr:cNvPicPr>
          <a:picLocks noChangeAspect="1"/>
        </xdr:cNvPicPr>
      </xdr:nvPicPr>
      <xdr:blipFill>
        <a:blip xmlns:r="http://schemas.openxmlformats.org/officeDocument/2006/relationships" r:embed="rId3"/>
        <a:stretch>
          <a:fillRect/>
        </a:stretch>
      </xdr:blipFill>
      <xdr:spPr>
        <a:xfrm>
          <a:off x="285750" y="2828925"/>
          <a:ext cx="5907536" cy="3682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s://www.unhcr.org/data.html"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s://www.unhcr.org/data.html"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51"/>
  <sheetViews>
    <sheetView workbookViewId="0">
      <selection activeCell="A5" sqref="A5"/>
    </sheetView>
  </sheetViews>
  <sheetFormatPr defaultRowHeight="15" x14ac:dyDescent="0.25"/>
  <cols>
    <col min="1" max="1" width="108.28515625" style="4" bestFit="1" customWidth="1"/>
    <col min="2" max="16384" width="9.140625" style="4"/>
  </cols>
  <sheetData>
    <row r="1" spans="1:1" ht="23.25" x14ac:dyDescent="0.25">
      <c r="A1" s="178" t="s">
        <v>1076</v>
      </c>
    </row>
    <row r="2" spans="1:1" x14ac:dyDescent="0.25">
      <c r="A2" s="21" t="s">
        <v>1410</v>
      </c>
    </row>
    <row r="3" spans="1:1" x14ac:dyDescent="0.25">
      <c r="A3" s="114" t="s">
        <v>422</v>
      </c>
    </row>
    <row r="4" spans="1:1" ht="19.5" customHeight="1" x14ac:dyDescent="0.25">
      <c r="A4" s="113" t="s">
        <v>476</v>
      </c>
    </row>
    <row r="5" spans="1:1" ht="140.25" x14ac:dyDescent="0.25">
      <c r="A5" s="112" t="s">
        <v>1072</v>
      </c>
    </row>
    <row r="6" spans="1:1" ht="6.75" customHeight="1" x14ac:dyDescent="0.25">
      <c r="A6" s="6"/>
    </row>
    <row r="7" spans="1:1" ht="300.75" customHeight="1" x14ac:dyDescent="0.25">
      <c r="A7" s="205"/>
    </row>
    <row r="8" spans="1:1" ht="45.75" customHeight="1" x14ac:dyDescent="0.25">
      <c r="A8" s="115" t="s">
        <v>1026</v>
      </c>
    </row>
    <row r="9" spans="1:1" ht="58.5" customHeight="1" x14ac:dyDescent="0.25">
      <c r="A9" s="115" t="s">
        <v>1269</v>
      </c>
    </row>
    <row r="10" spans="1:1" s="17" customFormat="1" ht="173.25" customHeight="1" x14ac:dyDescent="0.2">
      <c r="A10" s="115" t="s">
        <v>1025</v>
      </c>
    </row>
    <row r="11" spans="1:1" ht="24" customHeight="1" x14ac:dyDescent="0.25">
      <c r="A11" s="214" t="s">
        <v>423</v>
      </c>
    </row>
    <row r="12" spans="1:1" ht="15.75" customHeight="1" x14ac:dyDescent="0.25">
      <c r="A12" s="215" t="s">
        <v>867</v>
      </c>
    </row>
    <row r="13" spans="1:1" ht="9" customHeight="1" x14ac:dyDescent="0.25">
      <c r="A13" s="216"/>
    </row>
    <row r="14" spans="1:1" x14ac:dyDescent="0.25">
      <c r="A14" s="217" t="s">
        <v>725</v>
      </c>
    </row>
    <row r="15" spans="1:1" ht="24.75" customHeight="1" x14ac:dyDescent="0.25">
      <c r="A15" s="218" t="s">
        <v>1204</v>
      </c>
    </row>
    <row r="16" spans="1:1" ht="24.75" customHeight="1" x14ac:dyDescent="0.25">
      <c r="A16" s="220" t="s">
        <v>1411</v>
      </c>
    </row>
    <row r="17" spans="1:1" ht="69" customHeight="1" x14ac:dyDescent="0.25">
      <c r="A17" s="220" t="s">
        <v>1408</v>
      </c>
    </row>
    <row r="18" spans="1:1" ht="154.5" customHeight="1" x14ac:dyDescent="0.25">
      <c r="A18" s="219" t="s">
        <v>1409</v>
      </c>
    </row>
    <row r="19" spans="1:1" ht="24.75" customHeight="1" x14ac:dyDescent="0.25">
      <c r="A19" s="218" t="s">
        <v>1020</v>
      </c>
    </row>
    <row r="20" spans="1:1" ht="83.25" customHeight="1" x14ac:dyDescent="0.25">
      <c r="A20" s="220" t="s">
        <v>1071</v>
      </c>
    </row>
    <row r="21" spans="1:1" ht="33" customHeight="1" x14ac:dyDescent="0.25">
      <c r="A21" s="220" t="s">
        <v>1022</v>
      </c>
    </row>
    <row r="22" spans="1:1" ht="105.75" customHeight="1" x14ac:dyDescent="0.25">
      <c r="A22" s="220" t="s">
        <v>1021</v>
      </c>
    </row>
    <row r="23" spans="1:1" ht="25.5" customHeight="1" x14ac:dyDescent="0.25">
      <c r="A23" s="218" t="s">
        <v>991</v>
      </c>
    </row>
    <row r="24" spans="1:1" ht="63" customHeight="1" x14ac:dyDescent="0.25">
      <c r="A24" s="220" t="s">
        <v>1019</v>
      </c>
    </row>
    <row r="25" spans="1:1" ht="69.75" customHeight="1" x14ac:dyDescent="0.25">
      <c r="A25" s="220" t="s">
        <v>1011</v>
      </c>
    </row>
    <row r="26" spans="1:1" x14ac:dyDescent="0.25">
      <c r="A26" s="218" t="s">
        <v>962</v>
      </c>
    </row>
    <row r="27" spans="1:1" ht="63" customHeight="1" x14ac:dyDescent="0.25">
      <c r="A27" s="220" t="s">
        <v>987</v>
      </c>
    </row>
    <row r="28" spans="1:1" ht="111.75" customHeight="1" x14ac:dyDescent="0.25">
      <c r="A28" s="220" t="s">
        <v>967</v>
      </c>
    </row>
    <row r="29" spans="1:1" x14ac:dyDescent="0.25">
      <c r="A29" s="218" t="s">
        <v>890</v>
      </c>
    </row>
    <row r="30" spans="1:1" ht="48.75" x14ac:dyDescent="0.25">
      <c r="A30" s="220" t="s">
        <v>894</v>
      </c>
    </row>
    <row r="31" spans="1:1" ht="29.25" customHeight="1" x14ac:dyDescent="0.25">
      <c r="A31" s="220" t="s">
        <v>891</v>
      </c>
    </row>
    <row r="32" spans="1:1" x14ac:dyDescent="0.25">
      <c r="A32" s="220" t="s">
        <v>889</v>
      </c>
    </row>
    <row r="33" spans="1:1" x14ac:dyDescent="0.25">
      <c r="A33" s="220" t="s">
        <v>888</v>
      </c>
    </row>
    <row r="34" spans="1:1" x14ac:dyDescent="0.25">
      <c r="A34" s="218" t="s">
        <v>866</v>
      </c>
    </row>
    <row r="35" spans="1:1" x14ac:dyDescent="0.25">
      <c r="A35" s="220" t="s">
        <v>826</v>
      </c>
    </row>
    <row r="36" spans="1:1" ht="63.75" customHeight="1" x14ac:dyDescent="0.25">
      <c r="A36" s="220" t="s">
        <v>825</v>
      </c>
    </row>
    <row r="37" spans="1:1" x14ac:dyDescent="0.25">
      <c r="A37" s="220" t="s">
        <v>821</v>
      </c>
    </row>
    <row r="38" spans="1:1" x14ac:dyDescent="0.25">
      <c r="A38" s="220" t="s">
        <v>794</v>
      </c>
    </row>
    <row r="39" spans="1:1" x14ac:dyDescent="0.25">
      <c r="A39" s="220" t="s">
        <v>792</v>
      </c>
    </row>
    <row r="40" spans="1:1" x14ac:dyDescent="0.25">
      <c r="A40" s="220" t="s">
        <v>775</v>
      </c>
    </row>
    <row r="41" spans="1:1" ht="72.75" x14ac:dyDescent="0.25">
      <c r="A41" s="220" t="s">
        <v>824</v>
      </c>
    </row>
    <row r="42" spans="1:1" x14ac:dyDescent="0.25">
      <c r="A42" s="220" t="s">
        <v>748</v>
      </c>
    </row>
    <row r="43" spans="1:1" ht="24.75" x14ac:dyDescent="0.25">
      <c r="A43" s="220" t="s">
        <v>743</v>
      </c>
    </row>
    <row r="44" spans="1:1" x14ac:dyDescent="0.25">
      <c r="A44" s="220" t="s">
        <v>728</v>
      </c>
    </row>
    <row r="45" spans="1:1" x14ac:dyDescent="0.25">
      <c r="A45" s="220" t="s">
        <v>727</v>
      </c>
    </row>
    <row r="46" spans="1:1" x14ac:dyDescent="0.25">
      <c r="A46" s="220" t="s">
        <v>719</v>
      </c>
    </row>
    <row r="47" spans="1:1" x14ac:dyDescent="0.25">
      <c r="A47" s="220" t="s">
        <v>720</v>
      </c>
    </row>
    <row r="48" spans="1:1" x14ac:dyDescent="0.25">
      <c r="A48" s="220" t="s">
        <v>721</v>
      </c>
    </row>
    <row r="49" spans="1:1" ht="24.75" x14ac:dyDescent="0.25">
      <c r="A49" s="220" t="s">
        <v>722</v>
      </c>
    </row>
    <row r="50" spans="1:1" x14ac:dyDescent="0.25">
      <c r="A50" s="220" t="s">
        <v>723</v>
      </c>
    </row>
    <row r="51" spans="1:1" x14ac:dyDescent="0.25">
      <c r="A51" s="221" t="s">
        <v>724</v>
      </c>
    </row>
  </sheetData>
  <hyperlinks>
    <hyperlink ref="A3"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C19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2" max="3" width="5.5703125" bestFit="1" customWidth="1"/>
    <col min="4" max="8" width="5" bestFit="1" customWidth="1"/>
    <col min="9" max="9" width="4.5703125" customWidth="1"/>
    <col min="10" max="21" width="5" bestFit="1" customWidth="1"/>
    <col min="22" max="22" width="4.7109375" customWidth="1"/>
    <col min="23" max="31" width="5" bestFit="1" customWidth="1"/>
    <col min="32" max="32" width="5.85546875" bestFit="1" customWidth="1"/>
    <col min="33" max="47" width="5" bestFit="1" customWidth="1"/>
    <col min="48" max="76" width="5" style="5" customWidth="1"/>
  </cols>
  <sheetData>
    <row r="1" spans="1:81" ht="409.5" x14ac:dyDescent="0.25">
      <c r="A1" t="s">
        <v>357</v>
      </c>
      <c r="B1" s="157" t="str">
        <f>'Indicator Data'!C2</f>
        <v>Physical exposure to earthquake MMI VI</v>
      </c>
      <c r="C1" s="157" t="str">
        <f>'Indicator Data'!D2</f>
        <v>Physical exposure to earthquake MMI VIII</v>
      </c>
      <c r="D1" s="157" t="str">
        <f>'Indicator Data'!E2</f>
        <v>Annual Expected Exposed People to Floods</v>
      </c>
      <c r="E1" s="157" t="str">
        <f>'Indicator Data'!F2</f>
        <v>Annual Expected Exposed People to Tsunamis</v>
      </c>
      <c r="F1" s="157" t="str">
        <f>'Indicator Data'!G2</f>
        <v>Annual Expected Exposed People to Cyclone's Wind SS1</v>
      </c>
      <c r="G1" s="157" t="str">
        <f>'Indicator Data'!H2</f>
        <v>Annual Expected Exposed People to Cyclone's Wind SS3</v>
      </c>
      <c r="H1" s="157" t="str">
        <f>'Indicator Data'!I2</f>
        <v>Annual Expected Exposed People to Cyclone Surge</v>
      </c>
      <c r="I1" s="157" t="str">
        <f>'Indicator Data'!J2</f>
        <v>Total affected by Drought</v>
      </c>
      <c r="J1" s="157" t="str">
        <f>'Indicator Data'!K2</f>
        <v>Frequency of Drought events</v>
      </c>
      <c r="K1" s="157" t="str">
        <f>'Indicator Data'!L2</f>
        <v>Agriculture Drought probability</v>
      </c>
      <c r="L1" s="157" t="str">
        <f>'Indicator Data'!M2</f>
        <v>Population exposed to CCHF (zoonoses)</v>
      </c>
      <c r="M1" s="157" t="str">
        <f>'Indicator Data'!N2</f>
        <v>Population exposed to EDV (zoonoses)</v>
      </c>
      <c r="N1" s="157" t="str">
        <f>'Indicator Data'!O2</f>
        <v>Population exposed to Lassa Fever (zoonoses)</v>
      </c>
      <c r="O1" s="157" t="str">
        <f>'Indicator Data'!P2</f>
        <v>Population exposed to MVD (zoonoses)</v>
      </c>
      <c r="P1" s="157" t="str">
        <f>'Indicator Data'!Q2</f>
        <v>Populations at risk of Plasmodium vivax malaria in 2010 - Unstable trasmission (vector borne)</v>
      </c>
      <c r="Q1" s="157" t="str">
        <f>'Indicator Data'!R2</f>
        <v>Populations at risk of Plasmodium vivax malaria in 2010  - Stable trasmission (vector borne)</v>
      </c>
      <c r="R1" s="157" t="str">
        <f>'Indicator Data'!S2</f>
        <v>Populations at risk of Plasmodium falciparum malaria in 2010 - Unstable trasmission (vector borne)</v>
      </c>
      <c r="S1" s="157" t="str">
        <f>'Indicator Data'!T2</f>
        <v>Populations at risk of Plasmodium falciparum malaria in 2010 - Stable trasmission (vector borne)</v>
      </c>
      <c r="T1" s="157" t="str">
        <f>'Indicator Data'!U2</f>
        <v>Population exposed to Zika (vector borne)</v>
      </c>
      <c r="U1" s="157" t="str">
        <f>'Indicator Data'!V2</f>
        <v>Population at Risk to Aedes (vector borne)</v>
      </c>
      <c r="V1" s="157" t="str">
        <f>'Indicator Data'!W2</f>
        <v>Population exposed to Dengue (vector borne)</v>
      </c>
      <c r="W1" s="157" t="str">
        <f>'Indicator Data'!X2</f>
        <v>Population density (people per sq. km of land area)</v>
      </c>
      <c r="X1" s="157" t="str">
        <f>'Indicator Data'!Y2</f>
        <v>Urban population growth (annual %)</v>
      </c>
      <c r="Y1" s="157" t="str">
        <f>'Indicator Data'!Z2</f>
        <v>Population living in urban areas (%)</v>
      </c>
      <c r="Z1" s="157" t="str">
        <f>'Indicator Data'!AA2</f>
        <v>Household size</v>
      </c>
      <c r="AA1" s="157" t="str">
        <f>'Indicator Data'!AB2</f>
        <v>People practicing open defecation (% of population)</v>
      </c>
      <c r="AB1" s="157" t="str">
        <f>'Indicator Data'!AC2</f>
        <v>Proportion of population with basic handwashing facilities on premises (% of population)</v>
      </c>
      <c r="AC1" s="157" t="str">
        <f>'Indicator Data'!AD2</f>
        <v>Number of vets</v>
      </c>
      <c r="AD1" s="157" t="str">
        <f>'Indicator Data'!AE2</f>
        <v>IHR capacity score: Food safety</v>
      </c>
      <c r="AE1" s="157" t="str">
        <f>'Indicator Data'!AF2</f>
        <v>Population living in slums (% of urban population)</v>
      </c>
      <c r="AF1" s="157" t="str">
        <f>'Indicator Data'!AG2</f>
        <v>Children under 5 (% of population)</v>
      </c>
      <c r="AG1" s="157" t="str">
        <f>'Indicator Data'!AH2</f>
        <v>GCRI Violent Conflict probability</v>
      </c>
      <c r="AH1" s="157" t="str">
        <f>'Indicator Data'!AI2</f>
        <v>GCRI Highly Violent Conflict probability</v>
      </c>
      <c r="AI1" s="157" t="str">
        <f>'Indicator Data'!AJ2</f>
        <v>National Power Conflict Intensity (Highly Violent)</v>
      </c>
      <c r="AJ1" s="157" t="str">
        <f>'Indicator Data'!AK2</f>
        <v>Subnational Conflict Intensity (Highly Violent)</v>
      </c>
      <c r="AK1" s="157" t="str">
        <f>'Indicator Data'!AL2</f>
        <v>Human Development Index</v>
      </c>
      <c r="AL1" s="157" t="str">
        <f>'Indicator Data'!AM2</f>
        <v>Multidimensional Poverty Index</v>
      </c>
      <c r="AM1" s="157" t="str">
        <f>'Indicator Data'!AN2</f>
        <v>Humanitarian Aid (FTS)</v>
      </c>
      <c r="AN1" s="157" t="str">
        <f>'Indicator Data'!AO2</f>
        <v>Development Aid (ODA)</v>
      </c>
      <c r="AO1" s="157" t="str">
        <f>'Indicator Data'!AP2</f>
        <v>Development Aid (ODA)</v>
      </c>
      <c r="AP1" s="157" t="str">
        <f>'Indicator Data'!AQ2</f>
        <v>Net ODA received (% of GNI)</v>
      </c>
      <c r="AQ1" s="157" t="str">
        <f>'Indicator Data'!AR2</f>
        <v>Volume of remittances (in USD) as a proportion of total GDP (%)</v>
      </c>
      <c r="AR1" s="157" t="str">
        <f>'Indicator Data'!AS2</f>
        <v>Mortality rate, under-5</v>
      </c>
      <c r="AS1" s="157" t="str">
        <f>'Indicator Data'!AT2</f>
        <v>U5 Under weight</v>
      </c>
      <c r="AT1" s="157" t="str">
        <f>'Indicator Data'!AU2</f>
        <v>Incidence of Tuberculosis</v>
      </c>
      <c r="AU1" s="157" t="str">
        <f>'Indicator Data'!AV2</f>
        <v>Estimated number of people living with HIV - Adult (&gt;15) rate</v>
      </c>
      <c r="AV1" s="157" t="str">
        <f>'Indicator Data'!AW2</f>
        <v>Number of new HIV infections per 1,000 uninfected population</v>
      </c>
      <c r="AW1" s="157" t="str">
        <f>'Indicator Data'!AX2</f>
        <v>Malaria incidence per 1,000 population at risk</v>
      </c>
      <c r="AX1" s="157" t="str">
        <f>'Indicator Data'!AY2</f>
        <v>Number of people requiring interventions against neglected tropical diseases</v>
      </c>
      <c r="AY1" s="157" t="str">
        <f>'Indicator Data'!AZ2</f>
        <v>Gender Inequality Index</v>
      </c>
      <c r="AZ1" s="157" t="str">
        <f>'Indicator Data'!BA2</f>
        <v>Income Gini coefficient</v>
      </c>
      <c r="BA1" s="157" t="str">
        <f>'Indicator Data'!BB2</f>
        <v>People affected by Natural Disasters</v>
      </c>
      <c r="BB1" s="157" t="str">
        <f>'Indicator Data'!BC2</f>
        <v>People affected by Natural Disasters</v>
      </c>
      <c r="BC1" s="157" t="str">
        <f>'Indicator Data'!BD2</f>
        <v>People affected by Natural Disasters</v>
      </c>
      <c r="BD1" s="157" t="str">
        <f>'Indicator Data'!BE2</f>
        <v>Internally displaced persons (IDPs)</v>
      </c>
      <c r="BE1" s="157" t="str">
        <f>'Indicator Data'!BF2</f>
        <v>Refugees and asylum-seekers by country of asylum</v>
      </c>
      <c r="BF1" s="157" t="str">
        <f>'Indicator Data'!BG2</f>
        <v>Returned Refugees</v>
      </c>
      <c r="BG1" s="157" t="str">
        <f>'Indicator Data'!BH2</f>
        <v>Average Dietary Energy Supply Adequacy</v>
      </c>
      <c r="BH1" s="157" t="str">
        <f>'Indicator Data'!BI2</f>
        <v>Prevalence of Undernourishment</v>
      </c>
      <c r="BI1" s="157" t="str">
        <f>'Indicator Data'!BJ2</f>
        <v>HFA Scores Last recent</v>
      </c>
      <c r="BJ1" s="157" t="str">
        <f>'Indicator Data'!BK2</f>
        <v>Government Effectiveness</v>
      </c>
      <c r="BK1" s="157" t="str">
        <f>'Indicator Data'!BL2</f>
        <v>Corruption Perception Index</v>
      </c>
      <c r="BL1" s="157" t="str">
        <f>'Indicator Data'!BM2</f>
        <v>Access to electricity</v>
      </c>
      <c r="BM1" s="157" t="str">
        <f>'Indicator Data'!BN2</f>
        <v>Adult literacy rate</v>
      </c>
      <c r="BN1" s="157" t="str">
        <f>'Indicator Data'!BO2</f>
        <v>Internet users</v>
      </c>
      <c r="BO1" s="157" t="str">
        <f>'Indicator Data'!BP2</f>
        <v>Mobile cellular subscriptions</v>
      </c>
      <c r="BP1" s="157" t="str">
        <f>'Indicator Data'!BQ2</f>
        <v>Road lenght</v>
      </c>
      <c r="BQ1" s="157" t="str">
        <f>'Indicator Data'!BR2</f>
        <v>People using at least basic sanitation services (% of population)</v>
      </c>
      <c r="BR1" s="157" t="str">
        <f>'Indicator Data'!BS2</f>
        <v>People using at least basic drinking water services (% of population)</v>
      </c>
      <c r="BS1" s="157" t="str">
        <f>'Indicator Data'!BT2</f>
        <v>Physicians Density</v>
      </c>
      <c r="BT1" s="157" t="str">
        <f>'Indicator Data'!BU2</f>
        <v>Proportion of the target population with access to 3 doses of diphtheria-tetanus-pertussis (DTP3) (%)</v>
      </c>
      <c r="BU1" s="157" t="str">
        <f>'Indicator Data'!BV2</f>
        <v>Proportion of the target population with access to measles-containing-vaccine second-dose (MCV2) (%)</v>
      </c>
      <c r="BV1" s="157" t="str">
        <f>'Indicator Data'!BW2</f>
        <v>Proportion of the target population with access to pneumococcal conjugate 3rd dose (PCV3) (%)</v>
      </c>
      <c r="BW1" s="157" t="str">
        <f>'Indicator Data'!BX2</f>
        <v>Current health expenditure per capita</v>
      </c>
      <c r="BX1" s="157" t="str">
        <f>'Indicator Data'!BY2</f>
        <v>Maternal Mortality Ratio</v>
      </c>
    </row>
    <row r="2" spans="1:81" x14ac:dyDescent="0.25">
      <c r="A2" t="s">
        <v>916</v>
      </c>
      <c r="B2" t="str">
        <f>'Indicator Date hidden'!C3</f>
        <v>2015</v>
      </c>
      <c r="C2" s="5" t="str">
        <f>'Indicator Date hidden'!D3</f>
        <v>2015</v>
      </c>
      <c r="D2" s="5" t="str">
        <f>'Indicator Date hidden'!E3</f>
        <v>2015</v>
      </c>
      <c r="E2" s="5" t="str">
        <f>'Indicator Date hidden'!F3</f>
        <v>2015</v>
      </c>
      <c r="F2" s="5" t="str">
        <f>'Indicator Date hidden'!G3</f>
        <v>2015</v>
      </c>
      <c r="G2" s="5" t="str">
        <f>'Indicator Date hidden'!H3</f>
        <v>2015</v>
      </c>
      <c r="H2" s="5" t="str">
        <f>'Indicator Date hidden'!I3</f>
        <v>2015</v>
      </c>
      <c r="I2" s="5" t="str">
        <f>'Indicator Date hidden'!J3</f>
        <v>2018</v>
      </c>
      <c r="J2" s="5" t="str">
        <f>'Indicator Date hidden'!K3</f>
        <v>2018</v>
      </c>
      <c r="K2" s="5" t="str">
        <f>'Indicator Date hidden'!L3</f>
        <v>2016</v>
      </c>
      <c r="L2" s="5" t="str">
        <f>'Indicator Date hidden'!M3</f>
        <v>2015</v>
      </c>
      <c r="M2" s="5" t="str">
        <f>'Indicator Date hidden'!N3</f>
        <v>2015</v>
      </c>
      <c r="N2" s="5" t="str">
        <f>'Indicator Date hidden'!O3</f>
        <v>2015</v>
      </c>
      <c r="O2" s="5" t="str">
        <f>'Indicator Date hidden'!P3</f>
        <v>2015</v>
      </c>
      <c r="P2" s="5" t="str">
        <f>'Indicator Date hidden'!Q3</f>
        <v>2010</v>
      </c>
      <c r="Q2" s="5" t="str">
        <f>'Indicator Date hidden'!R3</f>
        <v>2010</v>
      </c>
      <c r="R2" s="5" t="str">
        <f>'Indicator Date hidden'!S3</f>
        <v>2010</v>
      </c>
      <c r="S2" s="5" t="str">
        <f>'Indicator Date hidden'!T3</f>
        <v>2010</v>
      </c>
      <c r="T2" s="5" t="str">
        <f>'Indicator Date hidden'!U3</f>
        <v>2015</v>
      </c>
      <c r="U2" s="5" t="str">
        <f>'Indicator Date hidden'!V3</f>
        <v>2015</v>
      </c>
      <c r="V2" s="5" t="str">
        <f>'Indicator Date hidden'!W3</f>
        <v>2015</v>
      </c>
      <c r="W2" s="5" t="str">
        <f>'Indicator Date hidden'!X3</f>
        <v>2018</v>
      </c>
      <c r="X2" s="5" t="str">
        <f>'Indicator Date hidden'!Y3</f>
        <v>2018</v>
      </c>
      <c r="Y2" s="5" t="str">
        <f>'Indicator Date hidden'!Z3</f>
        <v>2018</v>
      </c>
      <c r="Z2" s="5" t="str">
        <f>'Indicator Date hidden'!AA3</f>
        <v>2016</v>
      </c>
      <c r="AA2" s="5" t="str">
        <f>'Indicator Date hidden'!AB3</f>
        <v>2017</v>
      </c>
      <c r="AB2" s="5" t="str">
        <f>'Indicator Date hidden'!AC3</f>
        <v>2017</v>
      </c>
      <c r="AC2" s="5" t="str">
        <f>'Indicator Date hidden'!AD3</f>
        <v>2018</v>
      </c>
      <c r="AD2" s="5" t="str">
        <f>'Indicator Date hidden'!AE3</f>
        <v>2018</v>
      </c>
      <c r="AE2" s="5" t="str">
        <f>'Indicator Date hidden'!AF3</f>
        <v>2016</v>
      </c>
      <c r="AF2" s="5" t="str">
        <f>'Indicator Date hidden'!AG3</f>
        <v>2019</v>
      </c>
      <c r="AG2" s="5" t="str">
        <f>'Indicator Date hidden'!AH3</f>
        <v>2019</v>
      </c>
      <c r="AH2" s="5" t="str">
        <f>'Indicator Date hidden'!AI3</f>
        <v>2019</v>
      </c>
      <c r="AI2" s="5" t="str">
        <f>'Indicator Date hidden'!AJ3</f>
        <v>2018</v>
      </c>
      <c r="AJ2" s="5" t="str">
        <f>'Indicator Date hidden'!AK3</f>
        <v>2018</v>
      </c>
      <c r="AK2" s="5" t="str">
        <f>'Indicator Date hidden'!AL3</f>
        <v>2017</v>
      </c>
      <c r="AL2" s="5" t="str">
        <f>'Indicator Date hidden'!AM3</f>
        <v>2017</v>
      </c>
      <c r="AM2" s="5" t="str">
        <f>'Indicator Date hidden'!AN3</f>
        <v>2019</v>
      </c>
      <c r="AN2" s="5" t="str">
        <f>'Indicator Date hidden'!AO3</f>
        <v>2016</v>
      </c>
      <c r="AO2" s="5" t="str">
        <f>'Indicator Date hidden'!AP3</f>
        <v>2017</v>
      </c>
      <c r="AP2" s="5" t="str">
        <f>'Indicator Date hidden'!AQ3</f>
        <v>2017</v>
      </c>
      <c r="AQ2" s="5" t="str">
        <f>'Indicator Date hidden'!AR3</f>
        <v>2018</v>
      </c>
      <c r="AR2" s="5" t="str">
        <f>'Indicator Date hidden'!AS3</f>
        <v>2017</v>
      </c>
      <c r="AS2" s="5" t="str">
        <f>'Indicator Date hidden'!AT3</f>
        <v>2016</v>
      </c>
      <c r="AT2" s="5" t="str">
        <f>'Indicator Date hidden'!AU3</f>
        <v>2017</v>
      </c>
      <c r="AU2" s="5" t="str">
        <f>'Indicator Date hidden'!AV3</f>
        <v>2017</v>
      </c>
      <c r="AV2" s="5" t="str">
        <f>'Indicator Date hidden'!AW3</f>
        <v>2017</v>
      </c>
      <c r="AW2" s="5" t="str">
        <f>'Indicator Date hidden'!AX3</f>
        <v>2017</v>
      </c>
      <c r="AX2" s="5" t="str">
        <f>'Indicator Date hidden'!AY3</f>
        <v>2017</v>
      </c>
      <c r="AY2" s="5" t="str">
        <f>'Indicator Date hidden'!AZ3</f>
        <v>2017</v>
      </c>
      <c r="AZ2" s="5" t="str">
        <f>'Indicator Date hidden'!BA3</f>
        <v>2017</v>
      </c>
      <c r="BA2" s="5" t="str">
        <f>'Indicator Date hidden'!BB3</f>
        <v>2017</v>
      </c>
      <c r="BB2" s="5" t="str">
        <f>'Indicator Date hidden'!BC3</f>
        <v>2018</v>
      </c>
      <c r="BC2" s="5" t="str">
        <f>'Indicator Date hidden'!BD3</f>
        <v>2019</v>
      </c>
      <c r="BD2" s="5" t="str">
        <f>'Indicator Date hidden'!BE3</f>
        <v>2019</v>
      </c>
      <c r="BE2" s="5" t="str">
        <f>'Indicator Date hidden'!BF3</f>
        <v>2019</v>
      </c>
      <c r="BF2" s="5" t="str">
        <f>'Indicator Date hidden'!BG3</f>
        <v>2018</v>
      </c>
      <c r="BG2" s="5" t="str">
        <f>'Indicator Date hidden'!BH3</f>
        <v>2018</v>
      </c>
      <c r="BH2" s="5" t="str">
        <f>'Indicator Date hidden'!BI3</f>
        <v>2018</v>
      </c>
      <c r="BI2" s="5" t="str">
        <f>'Indicator Date hidden'!BJ3</f>
        <v>2015</v>
      </c>
      <c r="BJ2" s="5" t="str">
        <f>'Indicator Date hidden'!BK3</f>
        <v>2017</v>
      </c>
      <c r="BK2" s="5" t="str">
        <f>'Indicator Date hidden'!BL3</f>
        <v>2018</v>
      </c>
      <c r="BL2" s="5" t="str">
        <f>'Indicator Date hidden'!BM3</f>
        <v>2017</v>
      </c>
      <c r="BM2" s="5" t="str">
        <f>'Indicator Date hidden'!BN3</f>
        <v>2018</v>
      </c>
      <c r="BN2" s="5" t="str">
        <f>'Indicator Date hidden'!BO3</f>
        <v>2016</v>
      </c>
      <c r="BO2" s="5" t="str">
        <f>'Indicator Date hidden'!BP3</f>
        <v>2017</v>
      </c>
      <c r="BP2" s="5" t="str">
        <f>'Indicator Date hidden'!BQ3</f>
        <v>2014</v>
      </c>
      <c r="BQ2" s="5" t="str">
        <f>'Indicator Date hidden'!BR3</f>
        <v>2017</v>
      </c>
      <c r="BR2" s="5" t="str">
        <f>'Indicator Date hidden'!BS3</f>
        <v>2017</v>
      </c>
      <c r="BS2" s="5" t="str">
        <f>'Indicator Date hidden'!BT3</f>
        <v>2018</v>
      </c>
      <c r="BT2" s="5" t="str">
        <f>'Indicator Date hidden'!BU3</f>
        <v>2017</v>
      </c>
      <c r="BU2" s="5" t="str">
        <f>'Indicator Date hidden'!BV3</f>
        <v>2017</v>
      </c>
      <c r="BV2" s="5" t="str">
        <f>'Indicator Date hidden'!BW3</f>
        <v>2017</v>
      </c>
      <c r="BW2" s="5" t="str">
        <f>'Indicator Date hidden'!BX3</f>
        <v>2016</v>
      </c>
      <c r="BX2" s="5" t="str">
        <f>'Indicator Date hidden'!BY3</f>
        <v>2015</v>
      </c>
      <c r="BY2" t="s">
        <v>950</v>
      </c>
      <c r="BZ2" t="s">
        <v>949</v>
      </c>
      <c r="CA2" t="s">
        <v>952</v>
      </c>
      <c r="CB2" t="s">
        <v>956</v>
      </c>
      <c r="CC2" t="s">
        <v>960</v>
      </c>
    </row>
    <row r="3" spans="1:81" x14ac:dyDescent="0.25">
      <c r="A3" t="s">
        <v>0</v>
      </c>
      <c r="B3" s="158">
        <f>IF('Indicator Date hidden'!C4="x","x",B$2-'Indicator Date hidden'!C4)</f>
        <v>0</v>
      </c>
      <c r="C3" s="158">
        <f>IF('Indicator Date hidden'!D4="x","x",C$2-'Indicator Date hidden'!D4)</f>
        <v>0</v>
      </c>
      <c r="D3" s="158">
        <f>IF('Indicator Date hidden'!E4="x","x",D$2-'Indicator Date hidden'!E4)</f>
        <v>0</v>
      </c>
      <c r="E3" s="158">
        <f>IF('Indicator Date hidden'!F4="x","x",E$2-'Indicator Date hidden'!F4)</f>
        <v>0</v>
      </c>
      <c r="F3" s="158">
        <f>IF('Indicator Date hidden'!G4="x","x",F$2-'Indicator Date hidden'!G4)</f>
        <v>0</v>
      </c>
      <c r="G3" s="158">
        <f>IF('Indicator Date hidden'!H4="x","x",G$2-'Indicator Date hidden'!H4)</f>
        <v>0</v>
      </c>
      <c r="H3" s="158">
        <f>IF('Indicator Date hidden'!I4="x","x",H$2-'Indicator Date hidden'!I4)</f>
        <v>0</v>
      </c>
      <c r="I3" s="158">
        <f>IF('Indicator Date hidden'!J4="x","x",I$2-'Indicator Date hidden'!J4)</f>
        <v>0</v>
      </c>
      <c r="J3" s="158">
        <f>IF('Indicator Date hidden'!K4="x","x",J$2-'Indicator Date hidden'!K4)</f>
        <v>0</v>
      </c>
      <c r="K3" s="158">
        <f>IF('Indicator Date hidden'!L4="x","x",K$2-'Indicator Date hidden'!L4)</f>
        <v>0</v>
      </c>
      <c r="L3" s="158">
        <f>IF('Indicator Date hidden'!M4="x","x",L$2-'Indicator Date hidden'!M4)</f>
        <v>0</v>
      </c>
      <c r="M3" s="158">
        <f>IF('Indicator Date hidden'!N4="x","x",M$2-'Indicator Date hidden'!N4)</f>
        <v>0</v>
      </c>
      <c r="N3" s="158">
        <f>IF('Indicator Date hidden'!O4="x","x",N$2-'Indicator Date hidden'!O4)</f>
        <v>0</v>
      </c>
      <c r="O3" s="158">
        <f>IF('Indicator Date hidden'!P4="x","x",O$2-'Indicator Date hidden'!P4)</f>
        <v>0</v>
      </c>
      <c r="P3" s="158">
        <f>IF('Indicator Date hidden'!Q4="x","x",P$2-'Indicator Date hidden'!Q4)</f>
        <v>0</v>
      </c>
      <c r="Q3" s="158">
        <f>IF('Indicator Date hidden'!R4="x","x",Q$2-'Indicator Date hidden'!R4)</f>
        <v>0</v>
      </c>
      <c r="R3" s="158">
        <f>IF('Indicator Date hidden'!S4="x","x",R$2-'Indicator Date hidden'!S4)</f>
        <v>0</v>
      </c>
      <c r="S3" s="158">
        <f>IF('Indicator Date hidden'!T4="x","x",S$2-'Indicator Date hidden'!T4)</f>
        <v>0</v>
      </c>
      <c r="T3" s="158">
        <f>IF('Indicator Date hidden'!U4="x","x",T$2-'Indicator Date hidden'!U4)</f>
        <v>0</v>
      </c>
      <c r="U3" s="158">
        <f>IF('Indicator Date hidden'!V4="x","x",U$2-'Indicator Date hidden'!V4)</f>
        <v>0</v>
      </c>
      <c r="V3" s="158">
        <f>IF('Indicator Date hidden'!W4="x","x",V$2-'Indicator Date hidden'!W4)</f>
        <v>0</v>
      </c>
      <c r="W3" s="158">
        <f>IF('Indicator Date hidden'!X4="x","x",W$2-'Indicator Date hidden'!X4)</f>
        <v>0</v>
      </c>
      <c r="X3" s="158">
        <f>IF('Indicator Date hidden'!Y4="x","x",X$2-'Indicator Date hidden'!Y4)</f>
        <v>0</v>
      </c>
      <c r="Y3" s="158">
        <f>IF('Indicator Date hidden'!Z4="x","x",Y$2-'Indicator Date hidden'!Z4)</f>
        <v>0</v>
      </c>
      <c r="Z3" s="158">
        <f>IF('Indicator Date hidden'!AA4="x","x",Z$2-'Indicator Date hidden'!AA4)</f>
        <v>1</v>
      </c>
      <c r="AA3" s="158">
        <f>IF('Indicator Date hidden'!AB4="x","x",AA$2-'Indicator Date hidden'!AB4)</f>
        <v>0</v>
      </c>
      <c r="AB3" s="158">
        <f>IF('Indicator Date hidden'!AC4="x","x",AB$2-'Indicator Date hidden'!AC4)</f>
        <v>0</v>
      </c>
      <c r="AC3" s="158">
        <f>IF('Indicator Date hidden'!AD4="x","x",AC$2-'Indicator Date hidden'!AD4)</f>
        <v>1</v>
      </c>
      <c r="AD3" s="158">
        <f>IF('Indicator Date hidden'!AE4="x","x",AD$2-'Indicator Date hidden'!AE4)</f>
        <v>0</v>
      </c>
      <c r="AE3" s="158">
        <f>IF('Indicator Date hidden'!AF4="x","x",AE$2-'Indicator Date hidden'!AF4)</f>
        <v>0</v>
      </c>
      <c r="AF3" s="158">
        <f>IF('Indicator Date hidden'!AG4="x","x",AF$2-'Indicator Date hidden'!AG4)</f>
        <v>0</v>
      </c>
      <c r="AG3" s="158">
        <f>IF('Indicator Date hidden'!AH4="x","x",AG$2-'Indicator Date hidden'!AH4)</f>
        <v>0</v>
      </c>
      <c r="AH3" s="158">
        <f>IF('Indicator Date hidden'!AI4="x","x",AH$2-'Indicator Date hidden'!AI4)</f>
        <v>0</v>
      </c>
      <c r="AI3" s="158">
        <f>IF('Indicator Date hidden'!AJ4="x","x",AI$2-'Indicator Date hidden'!AJ4)</f>
        <v>0</v>
      </c>
      <c r="AJ3" s="158">
        <f>IF('Indicator Date hidden'!AK4="x","x",AJ$2-'Indicator Date hidden'!AK4)</f>
        <v>0</v>
      </c>
      <c r="AK3" s="158">
        <f>IF('Indicator Date hidden'!AL4="x","x",AK$2-'Indicator Date hidden'!AL4)</f>
        <v>0</v>
      </c>
      <c r="AL3" s="158">
        <f>IF('Indicator Date hidden'!AM4="x","x",AL$2-'Indicator Date hidden'!AM4)</f>
        <v>1</v>
      </c>
      <c r="AM3" s="158">
        <f>IF('Indicator Date hidden'!AN4="x","x",AM$2-'Indicator Date hidden'!AN4)</f>
        <v>0</v>
      </c>
      <c r="AN3" s="158">
        <f>IF('Indicator Date hidden'!AO4="x","x",AN$2-'Indicator Date hidden'!AO4)</f>
        <v>0</v>
      </c>
      <c r="AO3" s="158">
        <f>IF('Indicator Date hidden'!AP4="x","x",AO$2-'Indicator Date hidden'!AP4)</f>
        <v>0</v>
      </c>
      <c r="AP3" s="158">
        <f>IF('Indicator Date hidden'!AQ4="x","x",AP$2-'Indicator Date hidden'!AQ4)</f>
        <v>0</v>
      </c>
      <c r="AQ3" s="158">
        <f>IF('Indicator Date hidden'!AR4="x","x",AQ$2-'Indicator Date hidden'!AR4)</f>
        <v>0</v>
      </c>
      <c r="AR3" s="158">
        <f>IF('Indicator Date hidden'!AS4="x","x",AR$2-'Indicator Date hidden'!AS4)</f>
        <v>0</v>
      </c>
      <c r="AS3" s="158" t="str">
        <f>IF('Indicator Date hidden'!AT4="x","x",AS$2-'Indicator Date hidden'!AT4)</f>
        <v>x</v>
      </c>
      <c r="AT3" s="158">
        <f>IF('Indicator Date hidden'!AU4="x","x",AT$2-'Indicator Date hidden'!AU4)</f>
        <v>0</v>
      </c>
      <c r="AU3" s="158">
        <f>IF('Indicator Date hidden'!AV4="x","x",AU$2-'Indicator Date hidden'!AV4)</f>
        <v>1</v>
      </c>
      <c r="AV3" s="158" t="str">
        <f>IF('Indicator Date hidden'!AW4="x","x",AV$2-'Indicator Date hidden'!AW4)</f>
        <v>x</v>
      </c>
      <c r="AW3" s="158">
        <f>IF('Indicator Date hidden'!AX4="x","x",AW$2-'Indicator Date hidden'!AX4)</f>
        <v>0</v>
      </c>
      <c r="AX3" s="158">
        <f>IF('Indicator Date hidden'!AY4="x","x",AX$2-'Indicator Date hidden'!AY4)</f>
        <v>0</v>
      </c>
      <c r="AY3" s="158">
        <f>IF('Indicator Date hidden'!AZ4="x","x",AY$2-'Indicator Date hidden'!AZ4)</f>
        <v>0</v>
      </c>
      <c r="AZ3" s="158" t="str">
        <f>IF('Indicator Date hidden'!BA4="x","x",AZ$2-'Indicator Date hidden'!BA4)</f>
        <v>x</v>
      </c>
      <c r="BA3" s="158">
        <f>IF('Indicator Date hidden'!BB4="x","x",BA$2-'Indicator Date hidden'!BB4)</f>
        <v>0</v>
      </c>
      <c r="BB3" s="158">
        <f>IF('Indicator Date hidden'!BC4="x","x",BB$2-'Indicator Date hidden'!BC4)</f>
        <v>0</v>
      </c>
      <c r="BC3" s="158">
        <f>IF('Indicator Date hidden'!BD4="x","x",BC$2-'Indicator Date hidden'!BD4)</f>
        <v>0</v>
      </c>
      <c r="BD3" s="158">
        <f>IF('Indicator Date hidden'!BE4="x","x",BD$2-'Indicator Date hidden'!BE4)</f>
        <v>1</v>
      </c>
      <c r="BE3" s="158">
        <f>IF('Indicator Date hidden'!BF4="x","x",BE$2-'Indicator Date hidden'!BF4)</f>
        <v>1</v>
      </c>
      <c r="BF3" s="158">
        <f>IF('Indicator Date hidden'!BG4="x","x",BF$2-'Indicator Date hidden'!BG4)</f>
        <v>0</v>
      </c>
      <c r="BG3" s="158">
        <f>IF('Indicator Date hidden'!BH4="x","x",BG$2-'Indicator Date hidden'!BH4)</f>
        <v>0</v>
      </c>
      <c r="BH3" s="158">
        <f>IF('Indicator Date hidden'!BI4="x","x",BH$2-'Indicator Date hidden'!BI4)</f>
        <v>0</v>
      </c>
      <c r="BI3" s="158">
        <f>IF('Indicator Date hidden'!BJ4="x","x",BI$2-'Indicator Date hidden'!BJ4)</f>
        <v>0</v>
      </c>
      <c r="BJ3" s="158">
        <f>IF('Indicator Date hidden'!BK4="x","x",BJ$2-'Indicator Date hidden'!BK4)</f>
        <v>0</v>
      </c>
      <c r="BK3" s="158">
        <f>IF('Indicator Date hidden'!BL4="x","x",BK$2-'Indicator Date hidden'!BL4)</f>
        <v>0</v>
      </c>
      <c r="BL3" s="158">
        <f>IF('Indicator Date hidden'!BM4="x","x",BL$2-'Indicator Date hidden'!BM4)</f>
        <v>0</v>
      </c>
      <c r="BM3" s="158">
        <f>IF('Indicator Date hidden'!BN4="x","x",BM$2-'Indicator Date hidden'!BN4)</f>
        <v>3</v>
      </c>
      <c r="BN3" s="158">
        <f>IF('Indicator Date hidden'!BO4="x","x",BN$2-'Indicator Date hidden'!BO4)</f>
        <v>0</v>
      </c>
      <c r="BO3" s="158">
        <f>IF('Indicator Date hidden'!BP4="x","x",BO$2-'Indicator Date hidden'!BP4)</f>
        <v>0</v>
      </c>
      <c r="BP3" s="158">
        <f>IF('Indicator Date hidden'!BQ4="x","x",BP$2-'Indicator Date hidden'!BQ4)</f>
        <v>0</v>
      </c>
      <c r="BQ3" s="158">
        <f>IF('Indicator Date hidden'!BR4="x","x",BQ$2-'Indicator Date hidden'!BR4)</f>
        <v>0</v>
      </c>
      <c r="BR3" s="158">
        <f>IF('Indicator Date hidden'!BS4="x","x",BR$2-'Indicator Date hidden'!BS4)</f>
        <v>0</v>
      </c>
      <c r="BS3" s="158">
        <f>IF('Indicator Date hidden'!BT4="x","x",BS$2-'Indicator Date hidden'!BT4)</f>
        <v>2</v>
      </c>
      <c r="BT3" s="158">
        <f>IF('Indicator Date hidden'!BU4="x","x",BT$2-'Indicator Date hidden'!BU4)</f>
        <v>0</v>
      </c>
      <c r="BU3" s="158">
        <f>IF('Indicator Date hidden'!BV4="x","x",BU$2-'Indicator Date hidden'!BV4)</f>
        <v>0</v>
      </c>
      <c r="BV3" s="158">
        <f>IF('Indicator Date hidden'!BW4="x","x",BV$2-'Indicator Date hidden'!BW4)</f>
        <v>0</v>
      </c>
      <c r="BW3" s="158">
        <f>IF('Indicator Date hidden'!BX4="x","x",BW$2-'Indicator Date hidden'!BX4)</f>
        <v>0</v>
      </c>
      <c r="BX3" s="158">
        <f>IF('Indicator Date hidden'!BY4="x","x",BX$2-'Indicator Date hidden'!BY4)</f>
        <v>0</v>
      </c>
      <c r="BY3" s="5">
        <f t="shared" ref="BY3:BY34" si="0">SUM(B3:BX3)</f>
        <v>11</v>
      </c>
      <c r="BZ3" s="159">
        <f t="shared" ref="BZ3:BZ34" si="1">BY3/COUNT(B3:BX3)</f>
        <v>0.15277777777777779</v>
      </c>
      <c r="CA3" s="5">
        <f t="shared" ref="CA3:CA34" si="2">COUNTIF(B3:BX3,"&gt;0")</f>
        <v>8</v>
      </c>
      <c r="CB3" s="159">
        <f t="shared" ref="CB3:CB34" si="3">_xlfn.STDEV.P(B3:BX3)</f>
        <v>0.4904567661947104</v>
      </c>
      <c r="CC3" s="162">
        <f t="shared" ref="CC3:CC34" si="4">MEDIAN(B3:BX3)</f>
        <v>0</v>
      </c>
    </row>
    <row r="4" spans="1:81" x14ac:dyDescent="0.25">
      <c r="A4" t="s">
        <v>2</v>
      </c>
      <c r="B4" s="158">
        <f>IF('Indicator Date hidden'!C5="x","x",B$2-'Indicator Date hidden'!C5)</f>
        <v>0</v>
      </c>
      <c r="C4" s="158">
        <f>IF('Indicator Date hidden'!D5="x","x",C$2-'Indicator Date hidden'!D5)</f>
        <v>0</v>
      </c>
      <c r="D4" s="158">
        <f>IF('Indicator Date hidden'!E5="x","x",D$2-'Indicator Date hidden'!E5)</f>
        <v>0</v>
      </c>
      <c r="E4" s="158">
        <f>IF('Indicator Date hidden'!F5="x","x",E$2-'Indicator Date hidden'!F5)</f>
        <v>0</v>
      </c>
      <c r="F4" s="158">
        <f>IF('Indicator Date hidden'!G5="x","x",F$2-'Indicator Date hidden'!G5)</f>
        <v>0</v>
      </c>
      <c r="G4" s="158">
        <f>IF('Indicator Date hidden'!H5="x","x",G$2-'Indicator Date hidden'!H5)</f>
        <v>0</v>
      </c>
      <c r="H4" s="158">
        <f>IF('Indicator Date hidden'!I5="x","x",H$2-'Indicator Date hidden'!I5)</f>
        <v>0</v>
      </c>
      <c r="I4" s="158">
        <f>IF('Indicator Date hidden'!J5="x","x",I$2-'Indicator Date hidden'!J5)</f>
        <v>0</v>
      </c>
      <c r="J4" s="158">
        <f>IF('Indicator Date hidden'!K5="x","x",J$2-'Indicator Date hidden'!K5)</f>
        <v>0</v>
      </c>
      <c r="K4" s="158">
        <f>IF('Indicator Date hidden'!L5="x","x",K$2-'Indicator Date hidden'!L5)</f>
        <v>0</v>
      </c>
      <c r="L4" s="158">
        <f>IF('Indicator Date hidden'!M5="x","x",L$2-'Indicator Date hidden'!M5)</f>
        <v>0</v>
      </c>
      <c r="M4" s="158">
        <f>IF('Indicator Date hidden'!N5="x","x",M$2-'Indicator Date hidden'!N5)</f>
        <v>0</v>
      </c>
      <c r="N4" s="158">
        <f>IF('Indicator Date hidden'!O5="x","x",N$2-'Indicator Date hidden'!O5)</f>
        <v>0</v>
      </c>
      <c r="O4" s="158">
        <f>IF('Indicator Date hidden'!P5="x","x",O$2-'Indicator Date hidden'!P5)</f>
        <v>0</v>
      </c>
      <c r="P4" s="158">
        <f>IF('Indicator Date hidden'!Q5="x","x",P$2-'Indicator Date hidden'!Q5)</f>
        <v>0</v>
      </c>
      <c r="Q4" s="158">
        <f>IF('Indicator Date hidden'!R5="x","x",Q$2-'Indicator Date hidden'!R5)</f>
        <v>0</v>
      </c>
      <c r="R4" s="158">
        <f>IF('Indicator Date hidden'!S5="x","x",R$2-'Indicator Date hidden'!S5)</f>
        <v>0</v>
      </c>
      <c r="S4" s="158">
        <f>IF('Indicator Date hidden'!T5="x","x",S$2-'Indicator Date hidden'!T5)</f>
        <v>0</v>
      </c>
      <c r="T4" s="158">
        <f>IF('Indicator Date hidden'!U5="x","x",T$2-'Indicator Date hidden'!U5)</f>
        <v>0</v>
      </c>
      <c r="U4" s="158">
        <f>IF('Indicator Date hidden'!V5="x","x",U$2-'Indicator Date hidden'!V5)</f>
        <v>0</v>
      </c>
      <c r="V4" s="158">
        <f>IF('Indicator Date hidden'!W5="x","x",V$2-'Indicator Date hidden'!W5)</f>
        <v>0</v>
      </c>
      <c r="W4" s="158">
        <f>IF('Indicator Date hidden'!X5="x","x",W$2-'Indicator Date hidden'!X5)</f>
        <v>0</v>
      </c>
      <c r="X4" s="158">
        <f>IF('Indicator Date hidden'!Y5="x","x",X$2-'Indicator Date hidden'!Y5)</f>
        <v>0</v>
      </c>
      <c r="Y4" s="158">
        <f>IF('Indicator Date hidden'!Z5="x","x",Y$2-'Indicator Date hidden'!Z5)</f>
        <v>0</v>
      </c>
      <c r="Z4" s="158">
        <f>IF('Indicator Date hidden'!AA5="x","x",Z$2-'Indicator Date hidden'!AA5)</f>
        <v>5</v>
      </c>
      <c r="AA4" s="158">
        <f>IF('Indicator Date hidden'!AB5="x","x",AA$2-'Indicator Date hidden'!AB5)</f>
        <v>0</v>
      </c>
      <c r="AB4" s="158" t="str">
        <f>IF('Indicator Date hidden'!AC5="x","x",AB$2-'Indicator Date hidden'!AC5)</f>
        <v>x</v>
      </c>
      <c r="AC4" s="158">
        <f>IF('Indicator Date hidden'!AD5="x","x",AC$2-'Indicator Date hidden'!AD5)</f>
        <v>2</v>
      </c>
      <c r="AD4" s="158">
        <f>IF('Indicator Date hidden'!AE5="x","x",AD$2-'Indicator Date hidden'!AE5)</f>
        <v>0</v>
      </c>
      <c r="AE4" s="158" t="str">
        <f>IF('Indicator Date hidden'!AF5="x","x",AE$2-'Indicator Date hidden'!AF5)</f>
        <v>x</v>
      </c>
      <c r="AF4" s="158">
        <f>IF('Indicator Date hidden'!AG5="x","x",AF$2-'Indicator Date hidden'!AG5)</f>
        <v>0</v>
      </c>
      <c r="AG4" s="158">
        <f>IF('Indicator Date hidden'!AH5="x","x",AG$2-'Indicator Date hidden'!AH5)</f>
        <v>0</v>
      </c>
      <c r="AH4" s="158">
        <f>IF('Indicator Date hidden'!AI5="x","x",AH$2-'Indicator Date hidden'!AI5)</f>
        <v>0</v>
      </c>
      <c r="AI4" s="158">
        <f>IF('Indicator Date hidden'!AJ5="x","x",AI$2-'Indicator Date hidden'!AJ5)</f>
        <v>0</v>
      </c>
      <c r="AJ4" s="158">
        <f>IF('Indicator Date hidden'!AK5="x","x",AJ$2-'Indicator Date hidden'!AK5)</f>
        <v>0</v>
      </c>
      <c r="AK4" s="158">
        <f>IF('Indicator Date hidden'!AL5="x","x",AK$2-'Indicator Date hidden'!AL5)</f>
        <v>0</v>
      </c>
      <c r="AL4" s="158">
        <f>IF('Indicator Date hidden'!AM5="x","x",AL$2-'Indicator Date hidden'!AM5)</f>
        <v>8</v>
      </c>
      <c r="AM4" s="158">
        <f>IF('Indicator Date hidden'!AN5="x","x",AM$2-'Indicator Date hidden'!AN5)</f>
        <v>0</v>
      </c>
      <c r="AN4" s="158">
        <f>IF('Indicator Date hidden'!AO5="x","x",AN$2-'Indicator Date hidden'!AO5)</f>
        <v>0</v>
      </c>
      <c r="AO4" s="158">
        <f>IF('Indicator Date hidden'!AP5="x","x",AO$2-'Indicator Date hidden'!AP5)</f>
        <v>0</v>
      </c>
      <c r="AP4" s="158">
        <f>IF('Indicator Date hidden'!AQ5="x","x",AP$2-'Indicator Date hidden'!AQ5)</f>
        <v>0</v>
      </c>
      <c r="AQ4" s="158">
        <f>IF('Indicator Date hidden'!AR5="x","x",AQ$2-'Indicator Date hidden'!AR5)</f>
        <v>0</v>
      </c>
      <c r="AR4" s="158">
        <f>IF('Indicator Date hidden'!AS5="x","x",AR$2-'Indicator Date hidden'!AS5)</f>
        <v>0</v>
      </c>
      <c r="AS4" s="158">
        <f>IF('Indicator Date hidden'!AT5="x","x",AS$2-'Indicator Date hidden'!AT5)</f>
        <v>7</v>
      </c>
      <c r="AT4" s="158">
        <f>IF('Indicator Date hidden'!AU5="x","x",AT$2-'Indicator Date hidden'!AU5)</f>
        <v>0</v>
      </c>
      <c r="AU4" s="158">
        <f>IF('Indicator Date hidden'!AV5="x","x",AU$2-'Indicator Date hidden'!AV5)</f>
        <v>0</v>
      </c>
      <c r="AV4" s="158">
        <f>IF('Indicator Date hidden'!AW5="x","x",AV$2-'Indicator Date hidden'!AW5)</f>
        <v>0</v>
      </c>
      <c r="AW4" s="158" t="str">
        <f>IF('Indicator Date hidden'!AX5="x","x",AW$2-'Indicator Date hidden'!AX5)</f>
        <v>x</v>
      </c>
      <c r="AX4" s="158">
        <f>IF('Indicator Date hidden'!AY5="x","x",AX$2-'Indicator Date hidden'!AY5)</f>
        <v>0</v>
      </c>
      <c r="AY4" s="158">
        <f>IF('Indicator Date hidden'!AZ5="x","x",AY$2-'Indicator Date hidden'!AZ5)</f>
        <v>0</v>
      </c>
      <c r="AZ4" s="158">
        <f>IF('Indicator Date hidden'!BA5="x","x",AZ$2-'Indicator Date hidden'!BA5)</f>
        <v>5</v>
      </c>
      <c r="BA4" s="158">
        <f>IF('Indicator Date hidden'!BB5="x","x",BA$2-'Indicator Date hidden'!BB5)</f>
        <v>0</v>
      </c>
      <c r="BB4" s="158">
        <f>IF('Indicator Date hidden'!BC5="x","x",BB$2-'Indicator Date hidden'!BC5)</f>
        <v>0</v>
      </c>
      <c r="BC4" s="158">
        <f>IF('Indicator Date hidden'!BD5="x","x",BC$2-'Indicator Date hidden'!BD5)</f>
        <v>0</v>
      </c>
      <c r="BD4" s="158" t="str">
        <f>IF('Indicator Date hidden'!BE5="x","x",BD$2-'Indicator Date hidden'!BE5)</f>
        <v>x</v>
      </c>
      <c r="BE4" s="158">
        <f>IF('Indicator Date hidden'!BF5="x","x",BE$2-'Indicator Date hidden'!BF5)</f>
        <v>1</v>
      </c>
      <c r="BF4" s="158">
        <f>IF('Indicator Date hidden'!BG5="x","x",BF$2-'Indicator Date hidden'!BG5)</f>
        <v>0</v>
      </c>
      <c r="BG4" s="158">
        <f>IF('Indicator Date hidden'!BH5="x","x",BG$2-'Indicator Date hidden'!BH5)</f>
        <v>0</v>
      </c>
      <c r="BH4" s="158">
        <f>IF('Indicator Date hidden'!BI5="x","x",BH$2-'Indicator Date hidden'!BI5)</f>
        <v>0</v>
      </c>
      <c r="BI4" s="158" t="str">
        <f>IF('Indicator Date hidden'!BJ5="x","x",BI$2-'Indicator Date hidden'!BJ5)</f>
        <v>x</v>
      </c>
      <c r="BJ4" s="158">
        <f>IF('Indicator Date hidden'!BK5="x","x",BJ$2-'Indicator Date hidden'!BK5)</f>
        <v>0</v>
      </c>
      <c r="BK4" s="158">
        <f>IF('Indicator Date hidden'!BL5="x","x",BK$2-'Indicator Date hidden'!BL5)</f>
        <v>0</v>
      </c>
      <c r="BL4" s="158">
        <f>IF('Indicator Date hidden'!BM5="x","x",BL$2-'Indicator Date hidden'!BM5)</f>
        <v>0</v>
      </c>
      <c r="BM4" s="158">
        <f>IF('Indicator Date hidden'!BN5="x","x",BM$2-'Indicator Date hidden'!BN5)</f>
        <v>3</v>
      </c>
      <c r="BN4" s="158">
        <f>IF('Indicator Date hidden'!BO5="x","x",BN$2-'Indicator Date hidden'!BO5)</f>
        <v>0</v>
      </c>
      <c r="BO4" s="158">
        <f>IF('Indicator Date hidden'!BP5="x","x",BO$2-'Indicator Date hidden'!BP5)</f>
        <v>0</v>
      </c>
      <c r="BP4" s="158">
        <f>IF('Indicator Date hidden'!BQ5="x","x",BP$2-'Indicator Date hidden'!BQ5)</f>
        <v>0</v>
      </c>
      <c r="BQ4" s="158">
        <f>IF('Indicator Date hidden'!BR5="x","x",BQ$2-'Indicator Date hidden'!BR5)</f>
        <v>0</v>
      </c>
      <c r="BR4" s="158">
        <f>IF('Indicator Date hidden'!BS5="x","x",BR$2-'Indicator Date hidden'!BS5)</f>
        <v>0</v>
      </c>
      <c r="BS4" s="158">
        <f>IF('Indicator Date hidden'!BT5="x","x",BS$2-'Indicator Date hidden'!BT5)</f>
        <v>2</v>
      </c>
      <c r="BT4" s="158">
        <f>IF('Indicator Date hidden'!BU5="x","x",BT$2-'Indicator Date hidden'!BU5)</f>
        <v>0</v>
      </c>
      <c r="BU4" s="158">
        <f>IF('Indicator Date hidden'!BV5="x","x",BU$2-'Indicator Date hidden'!BV5)</f>
        <v>0</v>
      </c>
      <c r="BV4" s="158">
        <f>IF('Indicator Date hidden'!BW5="x","x",BV$2-'Indicator Date hidden'!BW5)</f>
        <v>0</v>
      </c>
      <c r="BW4" s="158">
        <f>IF('Indicator Date hidden'!BX5="x","x",BW$2-'Indicator Date hidden'!BX5)</f>
        <v>0</v>
      </c>
      <c r="BX4" s="158">
        <f>IF('Indicator Date hidden'!BY5="x","x",BX$2-'Indicator Date hidden'!BY5)</f>
        <v>0</v>
      </c>
      <c r="BY4" s="5">
        <f t="shared" si="0"/>
        <v>33</v>
      </c>
      <c r="BZ4" s="159">
        <f t="shared" si="1"/>
        <v>0.47142857142857142</v>
      </c>
      <c r="CA4" s="5">
        <f t="shared" si="2"/>
        <v>8</v>
      </c>
      <c r="CB4" s="159">
        <f t="shared" si="3"/>
        <v>1.5373579244128877</v>
      </c>
      <c r="CC4" s="162">
        <f t="shared" si="4"/>
        <v>0</v>
      </c>
    </row>
    <row r="5" spans="1:81" x14ac:dyDescent="0.25">
      <c r="A5" t="s">
        <v>4</v>
      </c>
      <c r="B5" s="158">
        <f>IF('Indicator Date hidden'!C6="x","x",B$2-'Indicator Date hidden'!C6)</f>
        <v>0</v>
      </c>
      <c r="C5" s="158">
        <f>IF('Indicator Date hidden'!D6="x","x",C$2-'Indicator Date hidden'!D6)</f>
        <v>0</v>
      </c>
      <c r="D5" s="158">
        <f>IF('Indicator Date hidden'!E6="x","x",D$2-'Indicator Date hidden'!E6)</f>
        <v>0</v>
      </c>
      <c r="E5" s="158">
        <f>IF('Indicator Date hidden'!F6="x","x",E$2-'Indicator Date hidden'!F6)</f>
        <v>0</v>
      </c>
      <c r="F5" s="158">
        <f>IF('Indicator Date hidden'!G6="x","x",F$2-'Indicator Date hidden'!G6)</f>
        <v>0</v>
      </c>
      <c r="G5" s="158">
        <f>IF('Indicator Date hidden'!H6="x","x",G$2-'Indicator Date hidden'!H6)</f>
        <v>0</v>
      </c>
      <c r="H5" s="158">
        <f>IF('Indicator Date hidden'!I6="x","x",H$2-'Indicator Date hidden'!I6)</f>
        <v>0</v>
      </c>
      <c r="I5" s="158">
        <f>IF('Indicator Date hidden'!J6="x","x",I$2-'Indicator Date hidden'!J6)</f>
        <v>0</v>
      </c>
      <c r="J5" s="158">
        <f>IF('Indicator Date hidden'!K6="x","x",J$2-'Indicator Date hidden'!K6)</f>
        <v>0</v>
      </c>
      <c r="K5" s="158">
        <f>IF('Indicator Date hidden'!L6="x","x",K$2-'Indicator Date hidden'!L6)</f>
        <v>0</v>
      </c>
      <c r="L5" s="158">
        <f>IF('Indicator Date hidden'!M6="x","x",L$2-'Indicator Date hidden'!M6)</f>
        <v>0</v>
      </c>
      <c r="M5" s="158">
        <f>IF('Indicator Date hidden'!N6="x","x",M$2-'Indicator Date hidden'!N6)</f>
        <v>0</v>
      </c>
      <c r="N5" s="158">
        <f>IF('Indicator Date hidden'!O6="x","x",N$2-'Indicator Date hidden'!O6)</f>
        <v>0</v>
      </c>
      <c r="O5" s="158">
        <f>IF('Indicator Date hidden'!P6="x","x",O$2-'Indicator Date hidden'!P6)</f>
        <v>0</v>
      </c>
      <c r="P5" s="158">
        <f>IF('Indicator Date hidden'!Q6="x","x",P$2-'Indicator Date hidden'!Q6)</f>
        <v>0</v>
      </c>
      <c r="Q5" s="158">
        <f>IF('Indicator Date hidden'!R6="x","x",Q$2-'Indicator Date hidden'!R6)</f>
        <v>0</v>
      </c>
      <c r="R5" s="158">
        <f>IF('Indicator Date hidden'!S6="x","x",R$2-'Indicator Date hidden'!S6)</f>
        <v>0</v>
      </c>
      <c r="S5" s="158">
        <f>IF('Indicator Date hidden'!T6="x","x",S$2-'Indicator Date hidden'!T6)</f>
        <v>0</v>
      </c>
      <c r="T5" s="158">
        <f>IF('Indicator Date hidden'!U6="x","x",T$2-'Indicator Date hidden'!U6)</f>
        <v>0</v>
      </c>
      <c r="U5" s="158">
        <f>IF('Indicator Date hidden'!V6="x","x",U$2-'Indicator Date hidden'!V6)</f>
        <v>0</v>
      </c>
      <c r="V5" s="158">
        <f>IF('Indicator Date hidden'!W6="x","x",V$2-'Indicator Date hidden'!W6)</f>
        <v>0</v>
      </c>
      <c r="W5" s="158">
        <f>IF('Indicator Date hidden'!X6="x","x",W$2-'Indicator Date hidden'!X6)</f>
        <v>0</v>
      </c>
      <c r="X5" s="158">
        <f>IF('Indicator Date hidden'!Y6="x","x",X$2-'Indicator Date hidden'!Y6)</f>
        <v>0</v>
      </c>
      <c r="Y5" s="158">
        <f>IF('Indicator Date hidden'!Z6="x","x",Y$2-'Indicator Date hidden'!Z6)</f>
        <v>0</v>
      </c>
      <c r="Z5" s="158" t="str">
        <f>IF('Indicator Date hidden'!AA6="x","x",Z$2-'Indicator Date hidden'!AA6)</f>
        <v>x</v>
      </c>
      <c r="AA5" s="158">
        <f>IF('Indicator Date hidden'!AB6="x","x",AA$2-'Indicator Date hidden'!AB6)</f>
        <v>0</v>
      </c>
      <c r="AB5" s="158">
        <f>IF('Indicator Date hidden'!AC6="x","x",AB$2-'Indicator Date hidden'!AC6)</f>
        <v>0</v>
      </c>
      <c r="AC5" s="158">
        <f>IF('Indicator Date hidden'!AD6="x","x",AC$2-'Indicator Date hidden'!AD6)</f>
        <v>3</v>
      </c>
      <c r="AD5" s="158">
        <f>IF('Indicator Date hidden'!AE6="x","x",AD$2-'Indicator Date hidden'!AE6)</f>
        <v>0</v>
      </c>
      <c r="AE5" s="158" t="str">
        <f>IF('Indicator Date hidden'!AF6="x","x",AE$2-'Indicator Date hidden'!AF6)</f>
        <v>x</v>
      </c>
      <c r="AF5" s="158">
        <f>IF('Indicator Date hidden'!AG6="x","x",AF$2-'Indicator Date hidden'!AG6)</f>
        <v>0</v>
      </c>
      <c r="AG5" s="158">
        <f>IF('Indicator Date hidden'!AH6="x","x",AG$2-'Indicator Date hidden'!AH6)</f>
        <v>0</v>
      </c>
      <c r="AH5" s="158">
        <f>IF('Indicator Date hidden'!AI6="x","x",AH$2-'Indicator Date hidden'!AI6)</f>
        <v>0</v>
      </c>
      <c r="AI5" s="158">
        <f>IF('Indicator Date hidden'!AJ6="x","x",AI$2-'Indicator Date hidden'!AJ6)</f>
        <v>0</v>
      </c>
      <c r="AJ5" s="158">
        <f>IF('Indicator Date hidden'!AK6="x","x",AJ$2-'Indicator Date hidden'!AK6)</f>
        <v>0</v>
      </c>
      <c r="AK5" s="158">
        <f>IF('Indicator Date hidden'!AL6="x","x",AK$2-'Indicator Date hidden'!AL6)</f>
        <v>0</v>
      </c>
      <c r="AL5" s="158" t="str">
        <f>IF('Indicator Date hidden'!AM6="x","x",AL$2-'Indicator Date hidden'!AM6)</f>
        <v>x</v>
      </c>
      <c r="AM5" s="158">
        <f>IF('Indicator Date hidden'!AN6="x","x",AM$2-'Indicator Date hidden'!AN6)</f>
        <v>0</v>
      </c>
      <c r="AN5" s="158">
        <f>IF('Indicator Date hidden'!AO6="x","x",AN$2-'Indicator Date hidden'!AO6)</f>
        <v>0</v>
      </c>
      <c r="AO5" s="158">
        <f>IF('Indicator Date hidden'!AP6="x","x",AO$2-'Indicator Date hidden'!AP6)</f>
        <v>0</v>
      </c>
      <c r="AP5" s="158">
        <f>IF('Indicator Date hidden'!AQ6="x","x",AP$2-'Indicator Date hidden'!AQ6)</f>
        <v>0</v>
      </c>
      <c r="AQ5" s="158">
        <f>IF('Indicator Date hidden'!AR6="x","x",AQ$2-'Indicator Date hidden'!AR6)</f>
        <v>0</v>
      </c>
      <c r="AR5" s="158">
        <f>IF('Indicator Date hidden'!AS6="x","x",AR$2-'Indicator Date hidden'!AS6)</f>
        <v>0</v>
      </c>
      <c r="AS5" s="158">
        <f>IF('Indicator Date hidden'!AT6="x","x",AS$2-'Indicator Date hidden'!AT6)</f>
        <v>4</v>
      </c>
      <c r="AT5" s="158">
        <f>IF('Indicator Date hidden'!AU6="x","x",AT$2-'Indicator Date hidden'!AU6)</f>
        <v>0</v>
      </c>
      <c r="AU5" s="158">
        <f>IF('Indicator Date hidden'!AV6="x","x",AU$2-'Indicator Date hidden'!AV6)</f>
        <v>0</v>
      </c>
      <c r="AV5" s="158">
        <f>IF('Indicator Date hidden'!AW6="x","x",AV$2-'Indicator Date hidden'!AW6)</f>
        <v>0</v>
      </c>
      <c r="AW5" s="158">
        <f>IF('Indicator Date hidden'!AX6="x","x",AW$2-'Indicator Date hidden'!AX6)</f>
        <v>0</v>
      </c>
      <c r="AX5" s="158">
        <f>IF('Indicator Date hidden'!AY6="x","x",AX$2-'Indicator Date hidden'!AY6)</f>
        <v>0</v>
      </c>
      <c r="AY5" s="158">
        <f>IF('Indicator Date hidden'!AZ6="x","x",AY$2-'Indicator Date hidden'!AZ6)</f>
        <v>0</v>
      </c>
      <c r="AZ5" s="158">
        <f>IF('Indicator Date hidden'!BA6="x","x",AZ$2-'Indicator Date hidden'!BA6)</f>
        <v>6</v>
      </c>
      <c r="BA5" s="158">
        <f>IF('Indicator Date hidden'!BB6="x","x",BA$2-'Indicator Date hidden'!BB6)</f>
        <v>0</v>
      </c>
      <c r="BB5" s="158">
        <f>IF('Indicator Date hidden'!BC6="x","x",BB$2-'Indicator Date hidden'!BC6)</f>
        <v>0</v>
      </c>
      <c r="BC5" s="158">
        <f>IF('Indicator Date hidden'!BD6="x","x",BC$2-'Indicator Date hidden'!BD6)</f>
        <v>0</v>
      </c>
      <c r="BD5" s="158" t="str">
        <f>IF('Indicator Date hidden'!BE6="x","x",BD$2-'Indicator Date hidden'!BE6)</f>
        <v>x</v>
      </c>
      <c r="BE5" s="158">
        <f>IF('Indicator Date hidden'!BF6="x","x",BE$2-'Indicator Date hidden'!BF6)</f>
        <v>1</v>
      </c>
      <c r="BF5" s="158">
        <f>IF('Indicator Date hidden'!BG6="x","x",BF$2-'Indicator Date hidden'!BG6)</f>
        <v>0</v>
      </c>
      <c r="BG5" s="158">
        <f>IF('Indicator Date hidden'!BH6="x","x",BG$2-'Indicator Date hidden'!BH6)</f>
        <v>0</v>
      </c>
      <c r="BH5" s="158">
        <f>IF('Indicator Date hidden'!BI6="x","x",BH$2-'Indicator Date hidden'!BI6)</f>
        <v>0</v>
      </c>
      <c r="BI5" s="158">
        <f>IF('Indicator Date hidden'!BJ6="x","x",BI$2-'Indicator Date hidden'!BJ6)</f>
        <v>2</v>
      </c>
      <c r="BJ5" s="158">
        <f>IF('Indicator Date hidden'!BK6="x","x",BJ$2-'Indicator Date hidden'!BK6)</f>
        <v>0</v>
      </c>
      <c r="BK5" s="158">
        <f>IF('Indicator Date hidden'!BL6="x","x",BK$2-'Indicator Date hidden'!BL6)</f>
        <v>0</v>
      </c>
      <c r="BL5" s="158">
        <f>IF('Indicator Date hidden'!BM6="x","x",BL$2-'Indicator Date hidden'!BM6)</f>
        <v>0</v>
      </c>
      <c r="BM5" s="158">
        <f>IF('Indicator Date hidden'!BN6="x","x",BM$2-'Indicator Date hidden'!BN6)</f>
        <v>3</v>
      </c>
      <c r="BN5" s="158">
        <f>IF('Indicator Date hidden'!BO6="x","x",BN$2-'Indicator Date hidden'!BO6)</f>
        <v>0</v>
      </c>
      <c r="BO5" s="158">
        <f>IF('Indicator Date hidden'!BP6="x","x",BO$2-'Indicator Date hidden'!BP6)</f>
        <v>0</v>
      </c>
      <c r="BP5" s="158">
        <f>IF('Indicator Date hidden'!BQ6="x","x",BP$2-'Indicator Date hidden'!BQ6)</f>
        <v>0</v>
      </c>
      <c r="BQ5" s="158">
        <f>IF('Indicator Date hidden'!BR6="x","x",BQ$2-'Indicator Date hidden'!BR6)</f>
        <v>0</v>
      </c>
      <c r="BR5" s="158">
        <f>IF('Indicator Date hidden'!BS6="x","x",BR$2-'Indicator Date hidden'!BS6)</f>
        <v>0</v>
      </c>
      <c r="BS5" s="158">
        <f>IF('Indicator Date hidden'!BT6="x","x",BS$2-'Indicator Date hidden'!BT6)</f>
        <v>2</v>
      </c>
      <c r="BT5" s="158">
        <f>IF('Indicator Date hidden'!BU6="x","x",BT$2-'Indicator Date hidden'!BU6)</f>
        <v>0</v>
      </c>
      <c r="BU5" s="158">
        <f>IF('Indicator Date hidden'!BV6="x","x",BU$2-'Indicator Date hidden'!BV6)</f>
        <v>0</v>
      </c>
      <c r="BV5" s="158">
        <f>IF('Indicator Date hidden'!BW6="x","x",BV$2-'Indicator Date hidden'!BW6)</f>
        <v>0</v>
      </c>
      <c r="BW5" s="158">
        <f>IF('Indicator Date hidden'!BX6="x","x",BW$2-'Indicator Date hidden'!BX6)</f>
        <v>0</v>
      </c>
      <c r="BX5" s="158">
        <f>IF('Indicator Date hidden'!BY6="x","x",BX$2-'Indicator Date hidden'!BY6)</f>
        <v>0</v>
      </c>
      <c r="BY5" s="5">
        <f t="shared" si="0"/>
        <v>21</v>
      </c>
      <c r="BZ5" s="159">
        <f t="shared" si="1"/>
        <v>0.29577464788732394</v>
      </c>
      <c r="CA5" s="5">
        <f t="shared" si="2"/>
        <v>7</v>
      </c>
      <c r="CB5" s="159">
        <f t="shared" si="3"/>
        <v>1.0125183524288128</v>
      </c>
      <c r="CC5" s="162">
        <f t="shared" si="4"/>
        <v>0</v>
      </c>
    </row>
    <row r="6" spans="1:81" x14ac:dyDescent="0.25">
      <c r="A6" t="s">
        <v>6</v>
      </c>
      <c r="B6" s="158">
        <f>IF('Indicator Date hidden'!C7="x","x",B$2-'Indicator Date hidden'!C7)</f>
        <v>0</v>
      </c>
      <c r="C6" s="158">
        <f>IF('Indicator Date hidden'!D7="x","x",C$2-'Indicator Date hidden'!D7)</f>
        <v>0</v>
      </c>
      <c r="D6" s="158">
        <f>IF('Indicator Date hidden'!E7="x","x",D$2-'Indicator Date hidden'!E7)</f>
        <v>0</v>
      </c>
      <c r="E6" s="158">
        <f>IF('Indicator Date hidden'!F7="x","x",E$2-'Indicator Date hidden'!F7)</f>
        <v>0</v>
      </c>
      <c r="F6" s="158">
        <f>IF('Indicator Date hidden'!G7="x","x",F$2-'Indicator Date hidden'!G7)</f>
        <v>0</v>
      </c>
      <c r="G6" s="158">
        <f>IF('Indicator Date hidden'!H7="x","x",G$2-'Indicator Date hidden'!H7)</f>
        <v>0</v>
      </c>
      <c r="H6" s="158">
        <f>IF('Indicator Date hidden'!I7="x","x",H$2-'Indicator Date hidden'!I7)</f>
        <v>0</v>
      </c>
      <c r="I6" s="158">
        <f>IF('Indicator Date hidden'!J7="x","x",I$2-'Indicator Date hidden'!J7)</f>
        <v>0</v>
      </c>
      <c r="J6" s="158">
        <f>IF('Indicator Date hidden'!K7="x","x",J$2-'Indicator Date hidden'!K7)</f>
        <v>0</v>
      </c>
      <c r="K6" s="158">
        <f>IF('Indicator Date hidden'!L7="x","x",K$2-'Indicator Date hidden'!L7)</f>
        <v>0</v>
      </c>
      <c r="L6" s="158">
        <f>IF('Indicator Date hidden'!M7="x","x",L$2-'Indicator Date hidden'!M7)</f>
        <v>0</v>
      </c>
      <c r="M6" s="158">
        <f>IF('Indicator Date hidden'!N7="x","x",M$2-'Indicator Date hidden'!N7)</f>
        <v>0</v>
      </c>
      <c r="N6" s="158">
        <f>IF('Indicator Date hidden'!O7="x","x",N$2-'Indicator Date hidden'!O7)</f>
        <v>0</v>
      </c>
      <c r="O6" s="158">
        <f>IF('Indicator Date hidden'!P7="x","x",O$2-'Indicator Date hidden'!P7)</f>
        <v>0</v>
      </c>
      <c r="P6" s="158">
        <f>IF('Indicator Date hidden'!Q7="x","x",P$2-'Indicator Date hidden'!Q7)</f>
        <v>0</v>
      </c>
      <c r="Q6" s="158">
        <f>IF('Indicator Date hidden'!R7="x","x",Q$2-'Indicator Date hidden'!R7)</f>
        <v>0</v>
      </c>
      <c r="R6" s="158">
        <f>IF('Indicator Date hidden'!S7="x","x",R$2-'Indicator Date hidden'!S7)</f>
        <v>0</v>
      </c>
      <c r="S6" s="158">
        <f>IF('Indicator Date hidden'!T7="x","x",S$2-'Indicator Date hidden'!T7)</f>
        <v>0</v>
      </c>
      <c r="T6" s="158">
        <f>IF('Indicator Date hidden'!U7="x","x",T$2-'Indicator Date hidden'!U7)</f>
        <v>0</v>
      </c>
      <c r="U6" s="158">
        <f>IF('Indicator Date hidden'!V7="x","x",U$2-'Indicator Date hidden'!V7)</f>
        <v>0</v>
      </c>
      <c r="V6" s="158">
        <f>IF('Indicator Date hidden'!W7="x","x",V$2-'Indicator Date hidden'!W7)</f>
        <v>0</v>
      </c>
      <c r="W6" s="158">
        <f>IF('Indicator Date hidden'!X7="x","x",W$2-'Indicator Date hidden'!X7)</f>
        <v>0</v>
      </c>
      <c r="X6" s="158">
        <f>IF('Indicator Date hidden'!Y7="x","x",X$2-'Indicator Date hidden'!Y7)</f>
        <v>0</v>
      </c>
      <c r="Y6" s="158">
        <f>IF('Indicator Date hidden'!Z7="x","x",Y$2-'Indicator Date hidden'!Z7)</f>
        <v>0</v>
      </c>
      <c r="Z6" s="158">
        <f>IF('Indicator Date hidden'!AA7="x","x",Z$2-'Indicator Date hidden'!AA7)</f>
        <v>0</v>
      </c>
      <c r="AA6" s="158">
        <f>IF('Indicator Date hidden'!AB7="x","x",AA$2-'Indicator Date hidden'!AB7)</f>
        <v>0</v>
      </c>
      <c r="AB6" s="158">
        <f>IF('Indicator Date hidden'!AC7="x","x",AB$2-'Indicator Date hidden'!AC7)</f>
        <v>0</v>
      </c>
      <c r="AC6" s="158">
        <f>IF('Indicator Date hidden'!AD7="x","x",AC$2-'Indicator Date hidden'!AD7)</f>
        <v>1</v>
      </c>
      <c r="AD6" s="158">
        <f>IF('Indicator Date hidden'!AE7="x","x",AD$2-'Indicator Date hidden'!AE7)</f>
        <v>0</v>
      </c>
      <c r="AE6" s="158">
        <f>IF('Indicator Date hidden'!AF7="x","x",AE$2-'Indicator Date hidden'!AF7)</f>
        <v>0</v>
      </c>
      <c r="AF6" s="158">
        <f>IF('Indicator Date hidden'!AG7="x","x",AF$2-'Indicator Date hidden'!AG7)</f>
        <v>0</v>
      </c>
      <c r="AG6" s="158">
        <f>IF('Indicator Date hidden'!AH7="x","x",AG$2-'Indicator Date hidden'!AH7)</f>
        <v>0</v>
      </c>
      <c r="AH6" s="158">
        <f>IF('Indicator Date hidden'!AI7="x","x",AH$2-'Indicator Date hidden'!AI7)</f>
        <v>0</v>
      </c>
      <c r="AI6" s="158">
        <f>IF('Indicator Date hidden'!AJ7="x","x",AI$2-'Indicator Date hidden'!AJ7)</f>
        <v>0</v>
      </c>
      <c r="AJ6" s="158">
        <f>IF('Indicator Date hidden'!AK7="x","x",AJ$2-'Indicator Date hidden'!AK7)</f>
        <v>0</v>
      </c>
      <c r="AK6" s="158">
        <f>IF('Indicator Date hidden'!AL7="x","x",AK$2-'Indicator Date hidden'!AL7)</f>
        <v>0</v>
      </c>
      <c r="AL6" s="158">
        <f>IF('Indicator Date hidden'!AM7="x","x",AL$2-'Indicator Date hidden'!AM7)</f>
        <v>1</v>
      </c>
      <c r="AM6" s="158">
        <f>IF('Indicator Date hidden'!AN7="x","x",AM$2-'Indicator Date hidden'!AN7)</f>
        <v>0</v>
      </c>
      <c r="AN6" s="158">
        <f>IF('Indicator Date hidden'!AO7="x","x",AN$2-'Indicator Date hidden'!AO7)</f>
        <v>0</v>
      </c>
      <c r="AO6" s="158">
        <f>IF('Indicator Date hidden'!AP7="x","x",AO$2-'Indicator Date hidden'!AP7)</f>
        <v>0</v>
      </c>
      <c r="AP6" s="158">
        <f>IF('Indicator Date hidden'!AQ7="x","x",AP$2-'Indicator Date hidden'!AQ7)</f>
        <v>0</v>
      </c>
      <c r="AQ6" s="158">
        <f>IF('Indicator Date hidden'!AR7="x","x",AQ$2-'Indicator Date hidden'!AR7)</f>
        <v>0</v>
      </c>
      <c r="AR6" s="158">
        <f>IF('Indicator Date hidden'!AS7="x","x",AR$2-'Indicator Date hidden'!AS7)</f>
        <v>0</v>
      </c>
      <c r="AS6" s="158">
        <f>IF('Indicator Date hidden'!AT7="x","x",AS$2-'Indicator Date hidden'!AT7)</f>
        <v>0</v>
      </c>
      <c r="AT6" s="158">
        <f>IF('Indicator Date hidden'!AU7="x","x",AT$2-'Indicator Date hidden'!AU7)</f>
        <v>0</v>
      </c>
      <c r="AU6" s="158">
        <f>IF('Indicator Date hidden'!AV7="x","x",AU$2-'Indicator Date hidden'!AV7)</f>
        <v>0</v>
      </c>
      <c r="AV6" s="158">
        <f>IF('Indicator Date hidden'!AW7="x","x",AV$2-'Indicator Date hidden'!AW7)</f>
        <v>0</v>
      </c>
      <c r="AW6" s="158">
        <f>IF('Indicator Date hidden'!AX7="x","x",AW$2-'Indicator Date hidden'!AX7)</f>
        <v>0</v>
      </c>
      <c r="AX6" s="158">
        <f>IF('Indicator Date hidden'!AY7="x","x",AX$2-'Indicator Date hidden'!AY7)</f>
        <v>0</v>
      </c>
      <c r="AY6" s="158" t="str">
        <f>IF('Indicator Date hidden'!AZ7="x","x",AY$2-'Indicator Date hidden'!AZ7)</f>
        <v>x</v>
      </c>
      <c r="AZ6" s="158">
        <f>IF('Indicator Date hidden'!BA7="x","x",AZ$2-'Indicator Date hidden'!BA7)</f>
        <v>9</v>
      </c>
      <c r="BA6" s="158">
        <f>IF('Indicator Date hidden'!BB7="x","x",BA$2-'Indicator Date hidden'!BB7)</f>
        <v>0</v>
      </c>
      <c r="BB6" s="158">
        <f>IF('Indicator Date hidden'!BC7="x","x",BB$2-'Indicator Date hidden'!BC7)</f>
        <v>0</v>
      </c>
      <c r="BC6" s="158">
        <f>IF('Indicator Date hidden'!BD7="x","x",BC$2-'Indicator Date hidden'!BD7)</f>
        <v>0</v>
      </c>
      <c r="BD6" s="158" t="str">
        <f>IF('Indicator Date hidden'!BE7="x","x",BD$2-'Indicator Date hidden'!BE7)</f>
        <v>x</v>
      </c>
      <c r="BE6" s="158">
        <f>IF('Indicator Date hidden'!BF7="x","x",BE$2-'Indicator Date hidden'!BF7)</f>
        <v>0</v>
      </c>
      <c r="BF6" s="158">
        <f>IF('Indicator Date hidden'!BG7="x","x",BF$2-'Indicator Date hidden'!BG7)</f>
        <v>0</v>
      </c>
      <c r="BG6" s="158">
        <f>IF('Indicator Date hidden'!BH7="x","x",BG$2-'Indicator Date hidden'!BH7)</f>
        <v>0</v>
      </c>
      <c r="BH6" s="158">
        <f>IF('Indicator Date hidden'!BI7="x","x",BH$2-'Indicator Date hidden'!BI7)</f>
        <v>0</v>
      </c>
      <c r="BI6" s="158">
        <f>IF('Indicator Date hidden'!BJ7="x","x",BI$2-'Indicator Date hidden'!BJ7)</f>
        <v>2</v>
      </c>
      <c r="BJ6" s="158">
        <f>IF('Indicator Date hidden'!BK7="x","x",BJ$2-'Indicator Date hidden'!BK7)</f>
        <v>0</v>
      </c>
      <c r="BK6" s="158">
        <f>IF('Indicator Date hidden'!BL7="x","x",BK$2-'Indicator Date hidden'!BL7)</f>
        <v>0</v>
      </c>
      <c r="BL6" s="158">
        <f>IF('Indicator Date hidden'!BM7="x","x",BL$2-'Indicator Date hidden'!BM7)</f>
        <v>0</v>
      </c>
      <c r="BM6" s="158">
        <f>IF('Indicator Date hidden'!BN7="x","x",BM$2-'Indicator Date hidden'!BN7)</f>
        <v>3</v>
      </c>
      <c r="BN6" s="158">
        <f>IF('Indicator Date hidden'!BO7="x","x",BN$2-'Indicator Date hidden'!BO7)</f>
        <v>0</v>
      </c>
      <c r="BO6" s="158">
        <f>IF('Indicator Date hidden'!BP7="x","x",BO$2-'Indicator Date hidden'!BP7)</f>
        <v>0</v>
      </c>
      <c r="BP6" s="158">
        <f>IF('Indicator Date hidden'!BQ7="x","x",BP$2-'Indicator Date hidden'!BQ7)</f>
        <v>0</v>
      </c>
      <c r="BQ6" s="158">
        <f>IF('Indicator Date hidden'!BR7="x","x",BQ$2-'Indicator Date hidden'!BR7)</f>
        <v>0</v>
      </c>
      <c r="BR6" s="158">
        <f>IF('Indicator Date hidden'!BS7="x","x",BR$2-'Indicator Date hidden'!BS7)</f>
        <v>0</v>
      </c>
      <c r="BS6" s="158">
        <f>IF('Indicator Date hidden'!BT7="x","x",BS$2-'Indicator Date hidden'!BT7)</f>
        <v>1</v>
      </c>
      <c r="BT6" s="158">
        <f>IF('Indicator Date hidden'!BU7="x","x",BT$2-'Indicator Date hidden'!BU7)</f>
        <v>0</v>
      </c>
      <c r="BU6" s="158">
        <f>IF('Indicator Date hidden'!BV7="x","x",BU$2-'Indicator Date hidden'!BV7)</f>
        <v>0</v>
      </c>
      <c r="BV6" s="158">
        <f>IF('Indicator Date hidden'!BW7="x","x",BV$2-'Indicator Date hidden'!BW7)</f>
        <v>0</v>
      </c>
      <c r="BW6" s="158">
        <f>IF('Indicator Date hidden'!BX7="x","x",BW$2-'Indicator Date hidden'!BX7)</f>
        <v>0</v>
      </c>
      <c r="BX6" s="158">
        <f>IF('Indicator Date hidden'!BY7="x","x",BX$2-'Indicator Date hidden'!BY7)</f>
        <v>0</v>
      </c>
      <c r="BY6" s="5">
        <f t="shared" si="0"/>
        <v>17</v>
      </c>
      <c r="BZ6" s="159">
        <f t="shared" si="1"/>
        <v>0.23287671232876711</v>
      </c>
      <c r="CA6" s="5">
        <f t="shared" si="2"/>
        <v>6</v>
      </c>
      <c r="CB6" s="159">
        <f t="shared" si="3"/>
        <v>1.1289533029061103</v>
      </c>
      <c r="CC6" s="162">
        <f t="shared" si="4"/>
        <v>0</v>
      </c>
    </row>
    <row r="7" spans="1:81" x14ac:dyDescent="0.25">
      <c r="A7" t="s">
        <v>8</v>
      </c>
      <c r="B7" s="158">
        <f>IF('Indicator Date hidden'!C8="x","x",B$2-'Indicator Date hidden'!C8)</f>
        <v>0</v>
      </c>
      <c r="C7" s="158">
        <f>IF('Indicator Date hidden'!D8="x","x",C$2-'Indicator Date hidden'!D8)</f>
        <v>0</v>
      </c>
      <c r="D7" s="158">
        <f>IF('Indicator Date hidden'!E8="x","x",D$2-'Indicator Date hidden'!E8)</f>
        <v>0</v>
      </c>
      <c r="E7" s="158">
        <f>IF('Indicator Date hidden'!F8="x","x",E$2-'Indicator Date hidden'!F8)</f>
        <v>0</v>
      </c>
      <c r="F7" s="158">
        <f>IF('Indicator Date hidden'!G8="x","x",F$2-'Indicator Date hidden'!G8)</f>
        <v>0</v>
      </c>
      <c r="G7" s="158">
        <f>IF('Indicator Date hidden'!H8="x","x",G$2-'Indicator Date hidden'!H8)</f>
        <v>0</v>
      </c>
      <c r="H7" s="158">
        <f>IF('Indicator Date hidden'!I8="x","x",H$2-'Indicator Date hidden'!I8)</f>
        <v>0</v>
      </c>
      <c r="I7" s="158">
        <f>IF('Indicator Date hidden'!J8="x","x",I$2-'Indicator Date hidden'!J8)</f>
        <v>0</v>
      </c>
      <c r="J7" s="158">
        <f>IF('Indicator Date hidden'!K8="x","x",J$2-'Indicator Date hidden'!K8)</f>
        <v>0</v>
      </c>
      <c r="K7" s="158">
        <f>IF('Indicator Date hidden'!L8="x","x",K$2-'Indicator Date hidden'!L8)</f>
        <v>0</v>
      </c>
      <c r="L7" s="158">
        <f>IF('Indicator Date hidden'!M8="x","x",L$2-'Indicator Date hidden'!M8)</f>
        <v>0</v>
      </c>
      <c r="M7" s="158">
        <f>IF('Indicator Date hidden'!N8="x","x",M$2-'Indicator Date hidden'!N8)</f>
        <v>0</v>
      </c>
      <c r="N7" s="158">
        <f>IF('Indicator Date hidden'!O8="x","x",N$2-'Indicator Date hidden'!O8)</f>
        <v>0</v>
      </c>
      <c r="O7" s="158">
        <f>IF('Indicator Date hidden'!P8="x","x",O$2-'Indicator Date hidden'!P8)</f>
        <v>0</v>
      </c>
      <c r="P7" s="158">
        <f>IF('Indicator Date hidden'!Q8="x","x",P$2-'Indicator Date hidden'!Q8)</f>
        <v>0</v>
      </c>
      <c r="Q7" s="158">
        <f>IF('Indicator Date hidden'!R8="x","x",Q$2-'Indicator Date hidden'!R8)</f>
        <v>0</v>
      </c>
      <c r="R7" s="158">
        <f>IF('Indicator Date hidden'!S8="x","x",R$2-'Indicator Date hidden'!S8)</f>
        <v>0</v>
      </c>
      <c r="S7" s="158">
        <f>IF('Indicator Date hidden'!T8="x","x",S$2-'Indicator Date hidden'!T8)</f>
        <v>0</v>
      </c>
      <c r="T7" s="158">
        <f>IF('Indicator Date hidden'!U8="x","x",T$2-'Indicator Date hidden'!U8)</f>
        <v>0</v>
      </c>
      <c r="U7" s="158">
        <f>IF('Indicator Date hidden'!V8="x","x",U$2-'Indicator Date hidden'!V8)</f>
        <v>0</v>
      </c>
      <c r="V7" s="158">
        <f>IF('Indicator Date hidden'!W8="x","x",V$2-'Indicator Date hidden'!W8)</f>
        <v>0</v>
      </c>
      <c r="W7" s="158">
        <f>IF('Indicator Date hidden'!X8="x","x",W$2-'Indicator Date hidden'!X8)</f>
        <v>0</v>
      </c>
      <c r="X7" s="158">
        <f>IF('Indicator Date hidden'!Y8="x","x",X$2-'Indicator Date hidden'!Y8)</f>
        <v>0</v>
      </c>
      <c r="Y7" s="158">
        <f>IF('Indicator Date hidden'!Z8="x","x",Y$2-'Indicator Date hidden'!Z8)</f>
        <v>0</v>
      </c>
      <c r="Z7" s="158" t="str">
        <f>IF('Indicator Date hidden'!AA8="x","x",Z$2-'Indicator Date hidden'!AA8)</f>
        <v>x</v>
      </c>
      <c r="AA7" s="158">
        <f>IF('Indicator Date hidden'!AB8="x","x",AA$2-'Indicator Date hidden'!AB8)</f>
        <v>0</v>
      </c>
      <c r="AB7" s="158" t="str">
        <f>IF('Indicator Date hidden'!AC8="x","x",AB$2-'Indicator Date hidden'!AC8)</f>
        <v>x</v>
      </c>
      <c r="AC7" s="158">
        <f>IF('Indicator Date hidden'!AD8="x","x",AC$2-'Indicator Date hidden'!AD8)</f>
        <v>4</v>
      </c>
      <c r="AD7" s="158">
        <f>IF('Indicator Date hidden'!AE8="x","x",AD$2-'Indicator Date hidden'!AE8)</f>
        <v>0</v>
      </c>
      <c r="AE7" s="158" t="str">
        <f>IF('Indicator Date hidden'!AF8="x","x",AE$2-'Indicator Date hidden'!AF8)</f>
        <v>x</v>
      </c>
      <c r="AF7" s="158">
        <f>IF('Indicator Date hidden'!AG8="x","x",AF$2-'Indicator Date hidden'!AG8)</f>
        <v>0</v>
      </c>
      <c r="AG7" s="158">
        <f>IF('Indicator Date hidden'!AH8="x","x",AG$2-'Indicator Date hidden'!AH8)</f>
        <v>0</v>
      </c>
      <c r="AH7" s="158">
        <f>IF('Indicator Date hidden'!AI8="x","x",AH$2-'Indicator Date hidden'!AI8)</f>
        <v>0</v>
      </c>
      <c r="AI7" s="158">
        <f>IF('Indicator Date hidden'!AJ8="x","x",AI$2-'Indicator Date hidden'!AJ8)</f>
        <v>0</v>
      </c>
      <c r="AJ7" s="158">
        <f>IF('Indicator Date hidden'!AK8="x","x",AJ$2-'Indicator Date hidden'!AK8)</f>
        <v>0</v>
      </c>
      <c r="AK7" s="158">
        <f>IF('Indicator Date hidden'!AL8="x","x",AK$2-'Indicator Date hidden'!AL8)</f>
        <v>0</v>
      </c>
      <c r="AL7" s="158" t="str">
        <f>IF('Indicator Date hidden'!AM8="x","x",AL$2-'Indicator Date hidden'!AM8)</f>
        <v>x</v>
      </c>
      <c r="AM7" s="158">
        <f>IF('Indicator Date hidden'!AN8="x","x",AM$2-'Indicator Date hidden'!AN8)</f>
        <v>0</v>
      </c>
      <c r="AN7" s="158">
        <f>IF('Indicator Date hidden'!AO8="x","x",AN$2-'Indicator Date hidden'!AO8)</f>
        <v>0</v>
      </c>
      <c r="AO7" s="158">
        <f>IF('Indicator Date hidden'!AP8="x","x",AO$2-'Indicator Date hidden'!AP8)</f>
        <v>0</v>
      </c>
      <c r="AP7" s="158">
        <f>IF('Indicator Date hidden'!AQ8="x","x",AP$2-'Indicator Date hidden'!AQ8)</f>
        <v>0</v>
      </c>
      <c r="AQ7" s="158">
        <f>IF('Indicator Date hidden'!AR8="x","x",AQ$2-'Indicator Date hidden'!AR8)</f>
        <v>0</v>
      </c>
      <c r="AR7" s="158">
        <f>IF('Indicator Date hidden'!AS8="x","x",AR$2-'Indicator Date hidden'!AS8)</f>
        <v>0</v>
      </c>
      <c r="AS7" s="158" t="str">
        <f>IF('Indicator Date hidden'!AT8="x","x",AS$2-'Indicator Date hidden'!AT8)</f>
        <v>x</v>
      </c>
      <c r="AT7" s="158">
        <f>IF('Indicator Date hidden'!AU8="x","x",AT$2-'Indicator Date hidden'!AU8)</f>
        <v>0</v>
      </c>
      <c r="AU7" s="158" t="str">
        <f>IF('Indicator Date hidden'!AV8="x","x",AU$2-'Indicator Date hidden'!AV8)</f>
        <v>x</v>
      </c>
      <c r="AV7" s="158" t="str">
        <f>IF('Indicator Date hidden'!AW8="x","x",AV$2-'Indicator Date hidden'!AW8)</f>
        <v>x</v>
      </c>
      <c r="AW7" s="158" t="str">
        <f>IF('Indicator Date hidden'!AX8="x","x",AW$2-'Indicator Date hidden'!AX8)</f>
        <v>x</v>
      </c>
      <c r="AX7" s="158">
        <f>IF('Indicator Date hidden'!AY8="x","x",AX$2-'Indicator Date hidden'!AY8)</f>
        <v>0</v>
      </c>
      <c r="AY7" s="158" t="str">
        <f>IF('Indicator Date hidden'!AZ8="x","x",AY$2-'Indicator Date hidden'!AZ8)</f>
        <v>x</v>
      </c>
      <c r="AZ7" s="158" t="str">
        <f>IF('Indicator Date hidden'!BA8="x","x",AZ$2-'Indicator Date hidden'!BA8)</f>
        <v>x</v>
      </c>
      <c r="BA7" s="158">
        <f>IF('Indicator Date hidden'!BB8="x","x",BA$2-'Indicator Date hidden'!BB8)</f>
        <v>0</v>
      </c>
      <c r="BB7" s="158">
        <f>IF('Indicator Date hidden'!BC8="x","x",BB$2-'Indicator Date hidden'!BC8)</f>
        <v>0</v>
      </c>
      <c r="BC7" s="158">
        <f>IF('Indicator Date hidden'!BD8="x","x",BC$2-'Indicator Date hidden'!BD8)</f>
        <v>0</v>
      </c>
      <c r="BD7" s="158" t="str">
        <f>IF('Indicator Date hidden'!BE8="x","x",BD$2-'Indicator Date hidden'!BE8)</f>
        <v>x</v>
      </c>
      <c r="BE7" s="158">
        <f>IF('Indicator Date hidden'!BF8="x","x",BE$2-'Indicator Date hidden'!BF8)</f>
        <v>1</v>
      </c>
      <c r="BF7" s="158">
        <f>IF('Indicator Date hidden'!BG8="x","x",BF$2-'Indicator Date hidden'!BG8)</f>
        <v>0</v>
      </c>
      <c r="BG7" s="158">
        <f>IF('Indicator Date hidden'!BH8="x","x",BG$2-'Indicator Date hidden'!BH8)</f>
        <v>0</v>
      </c>
      <c r="BH7" s="158">
        <f>IF('Indicator Date hidden'!BI8="x","x",BH$2-'Indicator Date hidden'!BI8)</f>
        <v>0</v>
      </c>
      <c r="BI7" s="158">
        <f>IF('Indicator Date hidden'!BJ8="x","x",BI$2-'Indicator Date hidden'!BJ8)</f>
        <v>2</v>
      </c>
      <c r="BJ7" s="158">
        <f>IF('Indicator Date hidden'!BK8="x","x",BJ$2-'Indicator Date hidden'!BK8)</f>
        <v>0</v>
      </c>
      <c r="BK7" s="158" t="str">
        <f>IF('Indicator Date hidden'!BL8="x","x",BK$2-'Indicator Date hidden'!BL8)</f>
        <v>x</v>
      </c>
      <c r="BL7" s="158">
        <f>IF('Indicator Date hidden'!BM8="x","x",BL$2-'Indicator Date hidden'!BM8)</f>
        <v>0</v>
      </c>
      <c r="BM7" s="158">
        <f>IF('Indicator Date hidden'!BN8="x","x",BM$2-'Indicator Date hidden'!BN8)</f>
        <v>4</v>
      </c>
      <c r="BN7" s="158">
        <f>IF('Indicator Date hidden'!BO8="x","x",BN$2-'Indicator Date hidden'!BO8)</f>
        <v>0</v>
      </c>
      <c r="BO7" s="158">
        <f>IF('Indicator Date hidden'!BP8="x","x",BO$2-'Indicator Date hidden'!BP8)</f>
        <v>0</v>
      </c>
      <c r="BP7" s="158">
        <f>IF('Indicator Date hidden'!BQ8="x","x",BP$2-'Indicator Date hidden'!BQ8)</f>
        <v>0</v>
      </c>
      <c r="BQ7" s="158">
        <f>IF('Indicator Date hidden'!BR8="x","x",BQ$2-'Indicator Date hidden'!BR8)</f>
        <v>0</v>
      </c>
      <c r="BR7" s="158">
        <f>IF('Indicator Date hidden'!BS8="x","x",BR$2-'Indicator Date hidden'!BS8)</f>
        <v>0</v>
      </c>
      <c r="BS7" s="158">
        <f>IF('Indicator Date hidden'!BT8="x","x",BS$2-'Indicator Date hidden'!BT8)</f>
        <v>1</v>
      </c>
      <c r="BT7" s="158">
        <f>IF('Indicator Date hidden'!BU8="x","x",BT$2-'Indicator Date hidden'!BU8)</f>
        <v>0</v>
      </c>
      <c r="BU7" s="158">
        <f>IF('Indicator Date hidden'!BV8="x","x",BU$2-'Indicator Date hidden'!BV8)</f>
        <v>0</v>
      </c>
      <c r="BV7" s="158" t="str">
        <f>IF('Indicator Date hidden'!BW8="x","x",BV$2-'Indicator Date hidden'!BW8)</f>
        <v>x</v>
      </c>
      <c r="BW7" s="158">
        <f>IF('Indicator Date hidden'!BX8="x","x",BW$2-'Indicator Date hidden'!BX8)</f>
        <v>0</v>
      </c>
      <c r="BX7" s="158" t="str">
        <f>IF('Indicator Date hidden'!BY8="x","x",BX$2-'Indicator Date hidden'!BY8)</f>
        <v>x</v>
      </c>
      <c r="BY7" s="5">
        <f t="shared" si="0"/>
        <v>12</v>
      </c>
      <c r="BZ7" s="159">
        <f t="shared" si="1"/>
        <v>0.19672131147540983</v>
      </c>
      <c r="CA7" s="5">
        <f t="shared" si="2"/>
        <v>5</v>
      </c>
      <c r="CB7" s="159">
        <f t="shared" si="3"/>
        <v>0.76436349028687001</v>
      </c>
      <c r="CC7" s="162">
        <f t="shared" si="4"/>
        <v>0</v>
      </c>
    </row>
    <row r="8" spans="1:81" x14ac:dyDescent="0.25">
      <c r="A8" t="s">
        <v>10</v>
      </c>
      <c r="B8" s="158">
        <f>IF('Indicator Date hidden'!C9="x","x",B$2-'Indicator Date hidden'!C9)</f>
        <v>0</v>
      </c>
      <c r="C8" s="158">
        <f>IF('Indicator Date hidden'!D9="x","x",C$2-'Indicator Date hidden'!D9)</f>
        <v>0</v>
      </c>
      <c r="D8" s="158">
        <f>IF('Indicator Date hidden'!E9="x","x",D$2-'Indicator Date hidden'!E9)</f>
        <v>0</v>
      </c>
      <c r="E8" s="158">
        <f>IF('Indicator Date hidden'!F9="x","x",E$2-'Indicator Date hidden'!F9)</f>
        <v>0</v>
      </c>
      <c r="F8" s="158">
        <f>IF('Indicator Date hidden'!G9="x","x",F$2-'Indicator Date hidden'!G9)</f>
        <v>0</v>
      </c>
      <c r="G8" s="158">
        <f>IF('Indicator Date hidden'!H9="x","x",G$2-'Indicator Date hidden'!H9)</f>
        <v>0</v>
      </c>
      <c r="H8" s="158">
        <f>IF('Indicator Date hidden'!I9="x","x",H$2-'Indicator Date hidden'!I9)</f>
        <v>0</v>
      </c>
      <c r="I8" s="158">
        <f>IF('Indicator Date hidden'!J9="x","x",I$2-'Indicator Date hidden'!J9)</f>
        <v>0</v>
      </c>
      <c r="J8" s="158">
        <f>IF('Indicator Date hidden'!K9="x","x",J$2-'Indicator Date hidden'!K9)</f>
        <v>0</v>
      </c>
      <c r="K8" s="158">
        <f>IF('Indicator Date hidden'!L9="x","x",K$2-'Indicator Date hidden'!L9)</f>
        <v>0</v>
      </c>
      <c r="L8" s="158">
        <f>IF('Indicator Date hidden'!M9="x","x",L$2-'Indicator Date hidden'!M9)</f>
        <v>0</v>
      </c>
      <c r="M8" s="158">
        <f>IF('Indicator Date hidden'!N9="x","x",M$2-'Indicator Date hidden'!N9)</f>
        <v>0</v>
      </c>
      <c r="N8" s="158">
        <f>IF('Indicator Date hidden'!O9="x","x",N$2-'Indicator Date hidden'!O9)</f>
        <v>0</v>
      </c>
      <c r="O8" s="158">
        <f>IF('Indicator Date hidden'!P9="x","x",O$2-'Indicator Date hidden'!P9)</f>
        <v>0</v>
      </c>
      <c r="P8" s="158">
        <f>IF('Indicator Date hidden'!Q9="x","x",P$2-'Indicator Date hidden'!Q9)</f>
        <v>0</v>
      </c>
      <c r="Q8" s="158">
        <f>IF('Indicator Date hidden'!R9="x","x",Q$2-'Indicator Date hidden'!R9)</f>
        <v>0</v>
      </c>
      <c r="R8" s="158">
        <f>IF('Indicator Date hidden'!S9="x","x",R$2-'Indicator Date hidden'!S9)</f>
        <v>0</v>
      </c>
      <c r="S8" s="158">
        <f>IF('Indicator Date hidden'!T9="x","x",S$2-'Indicator Date hidden'!T9)</f>
        <v>0</v>
      </c>
      <c r="T8" s="158">
        <f>IF('Indicator Date hidden'!U9="x","x",T$2-'Indicator Date hidden'!U9)</f>
        <v>0</v>
      </c>
      <c r="U8" s="158">
        <f>IF('Indicator Date hidden'!V9="x","x",U$2-'Indicator Date hidden'!V9)</f>
        <v>0</v>
      </c>
      <c r="V8" s="158">
        <f>IF('Indicator Date hidden'!W9="x","x",V$2-'Indicator Date hidden'!W9)</f>
        <v>0</v>
      </c>
      <c r="W8" s="158">
        <f>IF('Indicator Date hidden'!X9="x","x",W$2-'Indicator Date hidden'!X9)</f>
        <v>0</v>
      </c>
      <c r="X8" s="158">
        <f>IF('Indicator Date hidden'!Y9="x","x",X$2-'Indicator Date hidden'!Y9)</f>
        <v>0</v>
      </c>
      <c r="Y8" s="158">
        <f>IF('Indicator Date hidden'!Z9="x","x",Y$2-'Indicator Date hidden'!Z9)</f>
        <v>0</v>
      </c>
      <c r="Z8" s="158">
        <f>IF('Indicator Date hidden'!AA9="x","x",Z$2-'Indicator Date hidden'!AA9)</f>
        <v>6</v>
      </c>
      <c r="AA8" s="158">
        <f>IF('Indicator Date hidden'!AB9="x","x",AA$2-'Indicator Date hidden'!AB9)</f>
        <v>3</v>
      </c>
      <c r="AB8" s="158" t="str">
        <f>IF('Indicator Date hidden'!AC9="x","x",AB$2-'Indicator Date hidden'!AC9)</f>
        <v>x</v>
      </c>
      <c r="AC8" s="158">
        <f>IF('Indicator Date hidden'!AD9="x","x",AC$2-'Indicator Date hidden'!AD9)</f>
        <v>0</v>
      </c>
      <c r="AD8" s="158">
        <f>IF('Indicator Date hidden'!AE9="x","x",AD$2-'Indicator Date hidden'!AE9)</f>
        <v>0</v>
      </c>
      <c r="AE8" s="158">
        <f>IF('Indicator Date hidden'!AF9="x","x",AE$2-'Indicator Date hidden'!AF9)</f>
        <v>0</v>
      </c>
      <c r="AF8" s="158">
        <f>IF('Indicator Date hidden'!AG9="x","x",AF$2-'Indicator Date hidden'!AG9)</f>
        <v>0</v>
      </c>
      <c r="AG8" s="158">
        <f>IF('Indicator Date hidden'!AH9="x","x",AG$2-'Indicator Date hidden'!AH9)</f>
        <v>0</v>
      </c>
      <c r="AH8" s="158">
        <f>IF('Indicator Date hidden'!AI9="x","x",AH$2-'Indicator Date hidden'!AI9)</f>
        <v>0</v>
      </c>
      <c r="AI8" s="158">
        <f>IF('Indicator Date hidden'!AJ9="x","x",AI$2-'Indicator Date hidden'!AJ9)</f>
        <v>0</v>
      </c>
      <c r="AJ8" s="158">
        <f>IF('Indicator Date hidden'!AK9="x","x",AJ$2-'Indicator Date hidden'!AK9)</f>
        <v>0</v>
      </c>
      <c r="AK8" s="158">
        <f>IF('Indicator Date hidden'!AL9="x","x",AK$2-'Indicator Date hidden'!AL9)</f>
        <v>0</v>
      </c>
      <c r="AL8" s="158" t="str">
        <f>IF('Indicator Date hidden'!AM9="x","x",AL$2-'Indicator Date hidden'!AM9)</f>
        <v>x</v>
      </c>
      <c r="AM8" s="158">
        <f>IF('Indicator Date hidden'!AN9="x","x",AM$2-'Indicator Date hidden'!AN9)</f>
        <v>0</v>
      </c>
      <c r="AN8" s="158">
        <f>IF('Indicator Date hidden'!AO9="x","x",AN$2-'Indicator Date hidden'!AO9)</f>
        <v>0</v>
      </c>
      <c r="AO8" s="158">
        <f>IF('Indicator Date hidden'!AP9="x","x",AO$2-'Indicator Date hidden'!AP9)</f>
        <v>0</v>
      </c>
      <c r="AP8" s="158">
        <f>IF('Indicator Date hidden'!AQ9="x","x",AP$2-'Indicator Date hidden'!AQ9)</f>
        <v>0</v>
      </c>
      <c r="AQ8" s="158">
        <f>IF('Indicator Date hidden'!AR9="x","x",AQ$2-'Indicator Date hidden'!AR9)</f>
        <v>0</v>
      </c>
      <c r="AR8" s="158">
        <f>IF('Indicator Date hidden'!AS9="x","x",AR$2-'Indicator Date hidden'!AS9)</f>
        <v>0</v>
      </c>
      <c r="AS8" s="158" t="str">
        <f>IF('Indicator Date hidden'!AT9="x","x",AS$2-'Indicator Date hidden'!AT9)</f>
        <v>x</v>
      </c>
      <c r="AT8" s="158">
        <f>IF('Indicator Date hidden'!AU9="x","x",AT$2-'Indicator Date hidden'!AU9)</f>
        <v>0</v>
      </c>
      <c r="AU8" s="158">
        <f>IF('Indicator Date hidden'!AV9="x","x",AU$2-'Indicator Date hidden'!AV9)</f>
        <v>0</v>
      </c>
      <c r="AV8" s="158">
        <f>IF('Indicator Date hidden'!AW9="x","x",AV$2-'Indicator Date hidden'!AW9)</f>
        <v>0</v>
      </c>
      <c r="AW8" s="158">
        <f>IF('Indicator Date hidden'!AX9="x","x",AW$2-'Indicator Date hidden'!AX9)</f>
        <v>0</v>
      </c>
      <c r="AX8" s="158">
        <f>IF('Indicator Date hidden'!AY9="x","x",AX$2-'Indicator Date hidden'!AY9)</f>
        <v>0</v>
      </c>
      <c r="AY8" s="158">
        <f>IF('Indicator Date hidden'!AZ9="x","x",AY$2-'Indicator Date hidden'!AZ9)</f>
        <v>0</v>
      </c>
      <c r="AZ8" s="158">
        <f>IF('Indicator Date hidden'!BA9="x","x",AZ$2-'Indicator Date hidden'!BA9)</f>
        <v>0</v>
      </c>
      <c r="BA8" s="158">
        <f>IF('Indicator Date hidden'!BB9="x","x",BA$2-'Indicator Date hidden'!BB9)</f>
        <v>0</v>
      </c>
      <c r="BB8" s="158">
        <f>IF('Indicator Date hidden'!BC9="x","x",BB$2-'Indicator Date hidden'!BC9)</f>
        <v>0</v>
      </c>
      <c r="BC8" s="158">
        <f>IF('Indicator Date hidden'!BD9="x","x",BC$2-'Indicator Date hidden'!BD9)</f>
        <v>0</v>
      </c>
      <c r="BD8" s="158" t="str">
        <f>IF('Indicator Date hidden'!BE9="x","x",BD$2-'Indicator Date hidden'!BE9)</f>
        <v>x</v>
      </c>
      <c r="BE8" s="158">
        <f>IF('Indicator Date hidden'!BF9="x","x",BE$2-'Indicator Date hidden'!BF9)</f>
        <v>1</v>
      </c>
      <c r="BF8" s="158">
        <f>IF('Indicator Date hidden'!BG9="x","x",BF$2-'Indicator Date hidden'!BG9)</f>
        <v>0</v>
      </c>
      <c r="BG8" s="158">
        <f>IF('Indicator Date hidden'!BH9="x","x",BG$2-'Indicator Date hidden'!BH9)</f>
        <v>0</v>
      </c>
      <c r="BH8" s="158">
        <f>IF('Indicator Date hidden'!BI9="x","x",BH$2-'Indicator Date hidden'!BI9)</f>
        <v>0</v>
      </c>
      <c r="BI8" s="158">
        <f>IF('Indicator Date hidden'!BJ9="x","x",BI$2-'Indicator Date hidden'!BJ9)</f>
        <v>0</v>
      </c>
      <c r="BJ8" s="158">
        <f>IF('Indicator Date hidden'!BK9="x","x",BJ$2-'Indicator Date hidden'!BK9)</f>
        <v>0</v>
      </c>
      <c r="BK8" s="158">
        <f>IF('Indicator Date hidden'!BL9="x","x",BK$2-'Indicator Date hidden'!BL9)</f>
        <v>0</v>
      </c>
      <c r="BL8" s="158">
        <f>IF('Indicator Date hidden'!BM9="x","x",BL$2-'Indicator Date hidden'!BM9)</f>
        <v>0</v>
      </c>
      <c r="BM8" s="158">
        <f>IF('Indicator Date hidden'!BN9="x","x",BM$2-'Indicator Date hidden'!BN9)</f>
        <v>3</v>
      </c>
      <c r="BN8" s="158">
        <f>IF('Indicator Date hidden'!BO9="x","x",BN$2-'Indicator Date hidden'!BO9)</f>
        <v>0</v>
      </c>
      <c r="BO8" s="158">
        <f>IF('Indicator Date hidden'!BP9="x","x",BO$2-'Indicator Date hidden'!BP9)</f>
        <v>0</v>
      </c>
      <c r="BP8" s="158">
        <f>IF('Indicator Date hidden'!BQ9="x","x",BP$2-'Indicator Date hidden'!BQ9)</f>
        <v>0</v>
      </c>
      <c r="BQ8" s="158">
        <f>IF('Indicator Date hidden'!BR9="x","x",BQ$2-'Indicator Date hidden'!BR9)</f>
        <v>1</v>
      </c>
      <c r="BR8" s="158">
        <f>IF('Indicator Date hidden'!BS9="x","x",BR$2-'Indicator Date hidden'!BS9)</f>
        <v>1</v>
      </c>
      <c r="BS8" s="158">
        <f>IF('Indicator Date hidden'!BT9="x","x",BS$2-'Indicator Date hidden'!BT9)</f>
        <v>1</v>
      </c>
      <c r="BT8" s="158">
        <f>IF('Indicator Date hidden'!BU9="x","x",BT$2-'Indicator Date hidden'!BU9)</f>
        <v>0</v>
      </c>
      <c r="BU8" s="158">
        <f>IF('Indicator Date hidden'!BV9="x","x",BU$2-'Indicator Date hidden'!BV9)</f>
        <v>0</v>
      </c>
      <c r="BV8" s="158">
        <f>IF('Indicator Date hidden'!BW9="x","x",BV$2-'Indicator Date hidden'!BW9)</f>
        <v>0</v>
      </c>
      <c r="BW8" s="158">
        <f>IF('Indicator Date hidden'!BX9="x","x",BW$2-'Indicator Date hidden'!BX9)</f>
        <v>0</v>
      </c>
      <c r="BX8" s="158">
        <f>IF('Indicator Date hidden'!BY9="x","x",BX$2-'Indicator Date hidden'!BY9)</f>
        <v>0</v>
      </c>
      <c r="BY8" s="5">
        <f t="shared" si="0"/>
        <v>16</v>
      </c>
      <c r="BZ8" s="159">
        <f t="shared" si="1"/>
        <v>0.22535211267605634</v>
      </c>
      <c r="CA8" s="5">
        <f t="shared" si="2"/>
        <v>7</v>
      </c>
      <c r="CB8" s="159">
        <f t="shared" si="3"/>
        <v>0.87528157398813222</v>
      </c>
      <c r="CC8" s="162">
        <f t="shared" si="4"/>
        <v>0</v>
      </c>
    </row>
    <row r="9" spans="1:81" x14ac:dyDescent="0.25">
      <c r="A9" t="s">
        <v>12</v>
      </c>
      <c r="B9" s="158">
        <f>IF('Indicator Date hidden'!C10="x","x",B$2-'Indicator Date hidden'!C10)</f>
        <v>0</v>
      </c>
      <c r="C9" s="158">
        <f>IF('Indicator Date hidden'!D10="x","x",C$2-'Indicator Date hidden'!D10)</f>
        <v>0</v>
      </c>
      <c r="D9" s="158">
        <f>IF('Indicator Date hidden'!E10="x","x",D$2-'Indicator Date hidden'!E10)</f>
        <v>0</v>
      </c>
      <c r="E9" s="158">
        <f>IF('Indicator Date hidden'!F10="x","x",E$2-'Indicator Date hidden'!F10)</f>
        <v>0</v>
      </c>
      <c r="F9" s="158">
        <f>IF('Indicator Date hidden'!G10="x","x",F$2-'Indicator Date hidden'!G10)</f>
        <v>0</v>
      </c>
      <c r="G9" s="158">
        <f>IF('Indicator Date hidden'!H10="x","x",G$2-'Indicator Date hidden'!H10)</f>
        <v>0</v>
      </c>
      <c r="H9" s="158">
        <f>IF('Indicator Date hidden'!I10="x","x",H$2-'Indicator Date hidden'!I10)</f>
        <v>0</v>
      </c>
      <c r="I9" s="158">
        <f>IF('Indicator Date hidden'!J10="x","x",I$2-'Indicator Date hidden'!J10)</f>
        <v>0</v>
      </c>
      <c r="J9" s="158">
        <f>IF('Indicator Date hidden'!K10="x","x",J$2-'Indicator Date hidden'!K10)</f>
        <v>0</v>
      </c>
      <c r="K9" s="158">
        <f>IF('Indicator Date hidden'!L10="x","x",K$2-'Indicator Date hidden'!L10)</f>
        <v>0</v>
      </c>
      <c r="L9" s="158">
        <f>IF('Indicator Date hidden'!M10="x","x",L$2-'Indicator Date hidden'!M10)</f>
        <v>0</v>
      </c>
      <c r="M9" s="158">
        <f>IF('Indicator Date hidden'!N10="x","x",M$2-'Indicator Date hidden'!N10)</f>
        <v>0</v>
      </c>
      <c r="N9" s="158">
        <f>IF('Indicator Date hidden'!O10="x","x",N$2-'Indicator Date hidden'!O10)</f>
        <v>0</v>
      </c>
      <c r="O9" s="158">
        <f>IF('Indicator Date hidden'!P10="x","x",O$2-'Indicator Date hidden'!P10)</f>
        <v>0</v>
      </c>
      <c r="P9" s="158">
        <f>IF('Indicator Date hidden'!Q10="x","x",P$2-'Indicator Date hidden'!Q10)</f>
        <v>0</v>
      </c>
      <c r="Q9" s="158">
        <f>IF('Indicator Date hidden'!R10="x","x",Q$2-'Indicator Date hidden'!R10)</f>
        <v>0</v>
      </c>
      <c r="R9" s="158">
        <f>IF('Indicator Date hidden'!S10="x","x",R$2-'Indicator Date hidden'!S10)</f>
        <v>0</v>
      </c>
      <c r="S9" s="158">
        <f>IF('Indicator Date hidden'!T10="x","x",S$2-'Indicator Date hidden'!T10)</f>
        <v>0</v>
      </c>
      <c r="T9" s="158">
        <f>IF('Indicator Date hidden'!U10="x","x",T$2-'Indicator Date hidden'!U10)</f>
        <v>0</v>
      </c>
      <c r="U9" s="158">
        <f>IF('Indicator Date hidden'!V10="x","x",U$2-'Indicator Date hidden'!V10)</f>
        <v>0</v>
      </c>
      <c r="V9" s="158">
        <f>IF('Indicator Date hidden'!W10="x","x",V$2-'Indicator Date hidden'!W10)</f>
        <v>0</v>
      </c>
      <c r="W9" s="158">
        <f>IF('Indicator Date hidden'!X10="x","x",W$2-'Indicator Date hidden'!X10)</f>
        <v>0</v>
      </c>
      <c r="X9" s="158">
        <f>IF('Indicator Date hidden'!Y10="x","x",X$2-'Indicator Date hidden'!Y10)</f>
        <v>0</v>
      </c>
      <c r="Y9" s="158">
        <f>IF('Indicator Date hidden'!Z10="x","x",Y$2-'Indicator Date hidden'!Z10)</f>
        <v>0</v>
      </c>
      <c r="Z9" s="158">
        <f>IF('Indicator Date hidden'!AA10="x","x",Z$2-'Indicator Date hidden'!AA10)</f>
        <v>5</v>
      </c>
      <c r="AA9" s="158">
        <f>IF('Indicator Date hidden'!AB10="x","x",AA$2-'Indicator Date hidden'!AB10)</f>
        <v>0</v>
      </c>
      <c r="AB9" s="158">
        <f>IF('Indicator Date hidden'!AC10="x","x",AB$2-'Indicator Date hidden'!AC10)</f>
        <v>0</v>
      </c>
      <c r="AC9" s="158">
        <f>IF('Indicator Date hidden'!AD10="x","x",AC$2-'Indicator Date hidden'!AD10)</f>
        <v>0</v>
      </c>
      <c r="AD9" s="158">
        <f>IF('Indicator Date hidden'!AE10="x","x",AD$2-'Indicator Date hidden'!AE10)</f>
        <v>0</v>
      </c>
      <c r="AE9" s="158">
        <f>IF('Indicator Date hidden'!AF10="x","x",AE$2-'Indicator Date hidden'!AF10)</f>
        <v>0</v>
      </c>
      <c r="AF9" s="158">
        <f>IF('Indicator Date hidden'!AG10="x","x",AF$2-'Indicator Date hidden'!AG10)</f>
        <v>0</v>
      </c>
      <c r="AG9" s="158">
        <f>IF('Indicator Date hidden'!AH10="x","x",AG$2-'Indicator Date hidden'!AH10)</f>
        <v>0</v>
      </c>
      <c r="AH9" s="158">
        <f>IF('Indicator Date hidden'!AI10="x","x",AH$2-'Indicator Date hidden'!AI10)</f>
        <v>0</v>
      </c>
      <c r="AI9" s="158">
        <f>IF('Indicator Date hidden'!AJ10="x","x",AI$2-'Indicator Date hidden'!AJ10)</f>
        <v>0</v>
      </c>
      <c r="AJ9" s="158">
        <f>IF('Indicator Date hidden'!AK10="x","x",AJ$2-'Indicator Date hidden'!AK10)</f>
        <v>0</v>
      </c>
      <c r="AK9" s="158">
        <f>IF('Indicator Date hidden'!AL10="x","x",AK$2-'Indicator Date hidden'!AL10)</f>
        <v>0</v>
      </c>
      <c r="AL9" s="158">
        <f>IF('Indicator Date hidden'!AM10="x","x",AL$2-'Indicator Date hidden'!AM10)</f>
        <v>1</v>
      </c>
      <c r="AM9" s="158">
        <f>IF('Indicator Date hidden'!AN10="x","x",AM$2-'Indicator Date hidden'!AN10)</f>
        <v>0</v>
      </c>
      <c r="AN9" s="158">
        <f>IF('Indicator Date hidden'!AO10="x","x",AN$2-'Indicator Date hidden'!AO10)</f>
        <v>0</v>
      </c>
      <c r="AO9" s="158">
        <f>IF('Indicator Date hidden'!AP10="x","x",AO$2-'Indicator Date hidden'!AP10)</f>
        <v>0</v>
      </c>
      <c r="AP9" s="158">
        <f>IF('Indicator Date hidden'!AQ10="x","x",AP$2-'Indicator Date hidden'!AQ10)</f>
        <v>0</v>
      </c>
      <c r="AQ9" s="158">
        <f>IF('Indicator Date hidden'!AR10="x","x",AQ$2-'Indicator Date hidden'!AR10)</f>
        <v>0</v>
      </c>
      <c r="AR9" s="158">
        <f>IF('Indicator Date hidden'!AS10="x","x",AR$2-'Indicator Date hidden'!AS10)</f>
        <v>0</v>
      </c>
      <c r="AS9" s="158">
        <f>IF('Indicator Date hidden'!AT10="x","x",AS$2-'Indicator Date hidden'!AT10)</f>
        <v>0</v>
      </c>
      <c r="AT9" s="158">
        <f>IF('Indicator Date hidden'!AU10="x","x",AT$2-'Indicator Date hidden'!AU10)</f>
        <v>0</v>
      </c>
      <c r="AU9" s="158">
        <f>IF('Indicator Date hidden'!AV10="x","x",AU$2-'Indicator Date hidden'!AV10)</f>
        <v>0</v>
      </c>
      <c r="AV9" s="158">
        <f>IF('Indicator Date hidden'!AW10="x","x",AV$2-'Indicator Date hidden'!AW10)</f>
        <v>0</v>
      </c>
      <c r="AW9" s="158">
        <f>IF('Indicator Date hidden'!AX10="x","x",AW$2-'Indicator Date hidden'!AX10)</f>
        <v>0</v>
      </c>
      <c r="AX9" s="158">
        <f>IF('Indicator Date hidden'!AY10="x","x",AX$2-'Indicator Date hidden'!AY10)</f>
        <v>0</v>
      </c>
      <c r="AY9" s="158">
        <f>IF('Indicator Date hidden'!AZ10="x","x",AY$2-'Indicator Date hidden'!AZ10)</f>
        <v>0</v>
      </c>
      <c r="AZ9" s="158">
        <f>IF('Indicator Date hidden'!BA10="x","x",AZ$2-'Indicator Date hidden'!BA10)</f>
        <v>0</v>
      </c>
      <c r="BA9" s="158">
        <f>IF('Indicator Date hidden'!BB10="x","x",BA$2-'Indicator Date hidden'!BB10)</f>
        <v>0</v>
      </c>
      <c r="BB9" s="158">
        <f>IF('Indicator Date hidden'!BC10="x","x",BB$2-'Indicator Date hidden'!BC10)</f>
        <v>0</v>
      </c>
      <c r="BC9" s="158">
        <f>IF('Indicator Date hidden'!BD10="x","x",BC$2-'Indicator Date hidden'!BD10)</f>
        <v>0</v>
      </c>
      <c r="BD9" s="158" t="str">
        <f>IF('Indicator Date hidden'!BE10="x","x",BD$2-'Indicator Date hidden'!BE10)</f>
        <v>x</v>
      </c>
      <c r="BE9" s="158">
        <f>IF('Indicator Date hidden'!BF10="x","x",BE$2-'Indicator Date hidden'!BF10)</f>
        <v>1</v>
      </c>
      <c r="BF9" s="158">
        <f>IF('Indicator Date hidden'!BG10="x","x",BF$2-'Indicator Date hidden'!BG10)</f>
        <v>0</v>
      </c>
      <c r="BG9" s="158">
        <f>IF('Indicator Date hidden'!BH10="x","x",BG$2-'Indicator Date hidden'!BH10)</f>
        <v>0</v>
      </c>
      <c r="BH9" s="158">
        <f>IF('Indicator Date hidden'!BI10="x","x",BH$2-'Indicator Date hidden'!BI10)</f>
        <v>0</v>
      </c>
      <c r="BI9" s="158">
        <f>IF('Indicator Date hidden'!BJ10="x","x",BI$2-'Indicator Date hidden'!BJ10)</f>
        <v>2</v>
      </c>
      <c r="BJ9" s="158">
        <f>IF('Indicator Date hidden'!BK10="x","x",BJ$2-'Indicator Date hidden'!BK10)</f>
        <v>0</v>
      </c>
      <c r="BK9" s="158">
        <f>IF('Indicator Date hidden'!BL10="x","x",BK$2-'Indicator Date hidden'!BL10)</f>
        <v>0</v>
      </c>
      <c r="BL9" s="158">
        <f>IF('Indicator Date hidden'!BM10="x","x",BL$2-'Indicator Date hidden'!BM10)</f>
        <v>0</v>
      </c>
      <c r="BM9" s="158">
        <f>IF('Indicator Date hidden'!BN10="x","x",BM$2-'Indicator Date hidden'!BN10)</f>
        <v>3</v>
      </c>
      <c r="BN9" s="158">
        <f>IF('Indicator Date hidden'!BO10="x","x",BN$2-'Indicator Date hidden'!BO10)</f>
        <v>0</v>
      </c>
      <c r="BO9" s="158">
        <f>IF('Indicator Date hidden'!BP10="x","x",BO$2-'Indicator Date hidden'!BP10)</f>
        <v>0</v>
      </c>
      <c r="BP9" s="158">
        <f>IF('Indicator Date hidden'!BQ10="x","x",BP$2-'Indicator Date hidden'!BQ10)</f>
        <v>0</v>
      </c>
      <c r="BQ9" s="158">
        <f>IF('Indicator Date hidden'!BR10="x","x",BQ$2-'Indicator Date hidden'!BR10)</f>
        <v>0</v>
      </c>
      <c r="BR9" s="158">
        <f>IF('Indicator Date hidden'!BS10="x","x",BR$2-'Indicator Date hidden'!BS10)</f>
        <v>0</v>
      </c>
      <c r="BS9" s="158">
        <f>IF('Indicator Date hidden'!BT10="x","x",BS$2-'Indicator Date hidden'!BT10)</f>
        <v>4</v>
      </c>
      <c r="BT9" s="158">
        <f>IF('Indicator Date hidden'!BU10="x","x",BT$2-'Indicator Date hidden'!BU10)</f>
        <v>0</v>
      </c>
      <c r="BU9" s="158">
        <f>IF('Indicator Date hidden'!BV10="x","x",BU$2-'Indicator Date hidden'!BV10)</f>
        <v>0</v>
      </c>
      <c r="BV9" s="158">
        <f>IF('Indicator Date hidden'!BW10="x","x",BV$2-'Indicator Date hidden'!BW10)</f>
        <v>0</v>
      </c>
      <c r="BW9" s="158">
        <f>IF('Indicator Date hidden'!BX10="x","x",BW$2-'Indicator Date hidden'!BX10)</f>
        <v>0</v>
      </c>
      <c r="BX9" s="158">
        <f>IF('Indicator Date hidden'!BY10="x","x",BX$2-'Indicator Date hidden'!BY10)</f>
        <v>0</v>
      </c>
      <c r="BY9" s="5">
        <f t="shared" si="0"/>
        <v>16</v>
      </c>
      <c r="BZ9" s="159">
        <f t="shared" si="1"/>
        <v>0.21621621621621623</v>
      </c>
      <c r="CA9" s="5">
        <f t="shared" si="2"/>
        <v>6</v>
      </c>
      <c r="CB9" s="159">
        <f t="shared" si="3"/>
        <v>0.84261931179026461</v>
      </c>
      <c r="CC9" s="162">
        <f t="shared" si="4"/>
        <v>0</v>
      </c>
    </row>
    <row r="10" spans="1:81" x14ac:dyDescent="0.25">
      <c r="A10" t="s">
        <v>14</v>
      </c>
      <c r="B10" s="158">
        <f>IF('Indicator Date hidden'!C11="x","x",B$2-'Indicator Date hidden'!C11)</f>
        <v>0</v>
      </c>
      <c r="C10" s="158">
        <f>IF('Indicator Date hidden'!D11="x","x",C$2-'Indicator Date hidden'!D11)</f>
        <v>0</v>
      </c>
      <c r="D10" s="158">
        <f>IF('Indicator Date hidden'!E11="x","x",D$2-'Indicator Date hidden'!E11)</f>
        <v>0</v>
      </c>
      <c r="E10" s="158">
        <f>IF('Indicator Date hidden'!F11="x","x",E$2-'Indicator Date hidden'!F11)</f>
        <v>0</v>
      </c>
      <c r="F10" s="158">
        <f>IF('Indicator Date hidden'!G11="x","x",F$2-'Indicator Date hidden'!G11)</f>
        <v>0</v>
      </c>
      <c r="G10" s="158">
        <f>IF('Indicator Date hidden'!H11="x","x",G$2-'Indicator Date hidden'!H11)</f>
        <v>0</v>
      </c>
      <c r="H10" s="158">
        <f>IF('Indicator Date hidden'!I11="x","x",H$2-'Indicator Date hidden'!I11)</f>
        <v>0</v>
      </c>
      <c r="I10" s="158">
        <f>IF('Indicator Date hidden'!J11="x","x",I$2-'Indicator Date hidden'!J11)</f>
        <v>0</v>
      </c>
      <c r="J10" s="158">
        <f>IF('Indicator Date hidden'!K11="x","x",J$2-'Indicator Date hidden'!K11)</f>
        <v>0</v>
      </c>
      <c r="K10" s="158">
        <f>IF('Indicator Date hidden'!L11="x","x",K$2-'Indicator Date hidden'!L11)</f>
        <v>0</v>
      </c>
      <c r="L10" s="158">
        <f>IF('Indicator Date hidden'!M11="x","x",L$2-'Indicator Date hidden'!M11)</f>
        <v>0</v>
      </c>
      <c r="M10" s="158">
        <f>IF('Indicator Date hidden'!N11="x","x",M$2-'Indicator Date hidden'!N11)</f>
        <v>0</v>
      </c>
      <c r="N10" s="158">
        <f>IF('Indicator Date hidden'!O11="x","x",N$2-'Indicator Date hidden'!O11)</f>
        <v>0</v>
      </c>
      <c r="O10" s="158">
        <f>IF('Indicator Date hidden'!P11="x","x",O$2-'Indicator Date hidden'!P11)</f>
        <v>0</v>
      </c>
      <c r="P10" s="158">
        <f>IF('Indicator Date hidden'!Q11="x","x",P$2-'Indicator Date hidden'!Q11)</f>
        <v>0</v>
      </c>
      <c r="Q10" s="158">
        <f>IF('Indicator Date hidden'!R11="x","x",Q$2-'Indicator Date hidden'!R11)</f>
        <v>0</v>
      </c>
      <c r="R10" s="158">
        <f>IF('Indicator Date hidden'!S11="x","x",R$2-'Indicator Date hidden'!S11)</f>
        <v>0</v>
      </c>
      <c r="S10" s="158">
        <f>IF('Indicator Date hidden'!T11="x","x",S$2-'Indicator Date hidden'!T11)</f>
        <v>0</v>
      </c>
      <c r="T10" s="158">
        <f>IF('Indicator Date hidden'!U11="x","x",T$2-'Indicator Date hidden'!U11)</f>
        <v>0</v>
      </c>
      <c r="U10" s="158">
        <f>IF('Indicator Date hidden'!V11="x","x",U$2-'Indicator Date hidden'!V11)</f>
        <v>0</v>
      </c>
      <c r="V10" s="158">
        <f>IF('Indicator Date hidden'!W11="x","x",V$2-'Indicator Date hidden'!W11)</f>
        <v>0</v>
      </c>
      <c r="W10" s="158">
        <f>IF('Indicator Date hidden'!X11="x","x",W$2-'Indicator Date hidden'!X11)</f>
        <v>0</v>
      </c>
      <c r="X10" s="158">
        <f>IF('Indicator Date hidden'!Y11="x","x",X$2-'Indicator Date hidden'!Y11)</f>
        <v>0</v>
      </c>
      <c r="Y10" s="158">
        <f>IF('Indicator Date hidden'!Z11="x","x",Y$2-'Indicator Date hidden'!Z11)</f>
        <v>0</v>
      </c>
      <c r="Z10" s="158">
        <f>IF('Indicator Date hidden'!AA11="x","x",Z$2-'Indicator Date hidden'!AA11)</f>
        <v>5</v>
      </c>
      <c r="AA10" s="158">
        <f>IF('Indicator Date hidden'!AB11="x","x",AA$2-'Indicator Date hidden'!AB11)</f>
        <v>0</v>
      </c>
      <c r="AB10" s="158" t="str">
        <f>IF('Indicator Date hidden'!AC11="x","x",AB$2-'Indicator Date hidden'!AC11)</f>
        <v>x</v>
      </c>
      <c r="AC10" s="158">
        <f>IF('Indicator Date hidden'!AD11="x","x",AC$2-'Indicator Date hidden'!AD11)</f>
        <v>0</v>
      </c>
      <c r="AD10" s="158">
        <f>IF('Indicator Date hidden'!AE11="x","x",AD$2-'Indicator Date hidden'!AE11)</f>
        <v>0</v>
      </c>
      <c r="AE10" s="158" t="str">
        <f>IF('Indicator Date hidden'!AF11="x","x",AE$2-'Indicator Date hidden'!AF11)</f>
        <v>x</v>
      </c>
      <c r="AF10" s="158">
        <f>IF('Indicator Date hidden'!AG11="x","x",AF$2-'Indicator Date hidden'!AG11)</f>
        <v>0</v>
      </c>
      <c r="AG10" s="158">
        <f>IF('Indicator Date hidden'!AH11="x","x",AG$2-'Indicator Date hidden'!AH11)</f>
        <v>0</v>
      </c>
      <c r="AH10" s="158">
        <f>IF('Indicator Date hidden'!AI11="x","x",AH$2-'Indicator Date hidden'!AI11)</f>
        <v>0</v>
      </c>
      <c r="AI10" s="158">
        <f>IF('Indicator Date hidden'!AJ11="x","x",AI$2-'Indicator Date hidden'!AJ11)</f>
        <v>0</v>
      </c>
      <c r="AJ10" s="158">
        <f>IF('Indicator Date hidden'!AK11="x","x",AJ$2-'Indicator Date hidden'!AK11)</f>
        <v>0</v>
      </c>
      <c r="AK10" s="158">
        <f>IF('Indicator Date hidden'!AL11="x","x",AK$2-'Indicator Date hidden'!AL11)</f>
        <v>0</v>
      </c>
      <c r="AL10" s="158" t="str">
        <f>IF('Indicator Date hidden'!AM11="x","x",AL$2-'Indicator Date hidden'!AM11)</f>
        <v>x</v>
      </c>
      <c r="AM10" s="158">
        <f>IF('Indicator Date hidden'!AN11="x","x",AM$2-'Indicator Date hidden'!AN11)</f>
        <v>0</v>
      </c>
      <c r="AN10" s="158">
        <f>IF('Indicator Date hidden'!AO11="x","x",AN$2-'Indicator Date hidden'!AO11)</f>
        <v>0</v>
      </c>
      <c r="AO10" s="158">
        <f>IF('Indicator Date hidden'!AP11="x","x",AO$2-'Indicator Date hidden'!AP11)</f>
        <v>0</v>
      </c>
      <c r="AP10" s="158" t="str">
        <f>IF('Indicator Date hidden'!AQ11="x","x",AP$2-'Indicator Date hidden'!AQ11)</f>
        <v>x</v>
      </c>
      <c r="AQ10" s="158">
        <f>IF('Indicator Date hidden'!AR11="x","x",AQ$2-'Indicator Date hidden'!AR11)</f>
        <v>0</v>
      </c>
      <c r="AR10" s="158">
        <f>IF('Indicator Date hidden'!AS11="x","x",AR$2-'Indicator Date hidden'!AS11)</f>
        <v>0</v>
      </c>
      <c r="AS10" s="158">
        <f>IF('Indicator Date hidden'!AT11="x","x",AS$2-'Indicator Date hidden'!AT11)</f>
        <v>9</v>
      </c>
      <c r="AT10" s="158">
        <f>IF('Indicator Date hidden'!AU11="x","x",AT$2-'Indicator Date hidden'!AU11)</f>
        <v>0</v>
      </c>
      <c r="AU10" s="158">
        <f>IF('Indicator Date hidden'!AV11="x","x",AU$2-'Indicator Date hidden'!AV11)</f>
        <v>0</v>
      </c>
      <c r="AV10" s="158">
        <f>IF('Indicator Date hidden'!AW11="x","x",AV$2-'Indicator Date hidden'!AW11)</f>
        <v>0</v>
      </c>
      <c r="AW10" s="158" t="str">
        <f>IF('Indicator Date hidden'!AX11="x","x",AW$2-'Indicator Date hidden'!AX11)</f>
        <v>x</v>
      </c>
      <c r="AX10" s="158">
        <f>IF('Indicator Date hidden'!AY11="x","x",AX$2-'Indicator Date hidden'!AY11)</f>
        <v>0</v>
      </c>
      <c r="AY10" s="158">
        <f>IF('Indicator Date hidden'!AZ11="x","x",AY$2-'Indicator Date hidden'!AZ11)</f>
        <v>0</v>
      </c>
      <c r="AZ10" s="158">
        <f>IF('Indicator Date hidden'!BA11="x","x",AZ$2-'Indicator Date hidden'!BA11)</f>
        <v>3</v>
      </c>
      <c r="BA10" s="158">
        <f>IF('Indicator Date hidden'!BB11="x","x",BA$2-'Indicator Date hidden'!BB11)</f>
        <v>0</v>
      </c>
      <c r="BB10" s="158">
        <f>IF('Indicator Date hidden'!BC11="x","x",BB$2-'Indicator Date hidden'!BC11)</f>
        <v>0</v>
      </c>
      <c r="BC10" s="158">
        <f>IF('Indicator Date hidden'!BD11="x","x",BC$2-'Indicator Date hidden'!BD11)</f>
        <v>0</v>
      </c>
      <c r="BD10" s="158" t="str">
        <f>IF('Indicator Date hidden'!BE11="x","x",BD$2-'Indicator Date hidden'!BE11)</f>
        <v>x</v>
      </c>
      <c r="BE10" s="158">
        <f>IF('Indicator Date hidden'!BF11="x","x",BE$2-'Indicator Date hidden'!BF11)</f>
        <v>1</v>
      </c>
      <c r="BF10" s="158">
        <f>IF('Indicator Date hidden'!BG11="x","x",BF$2-'Indicator Date hidden'!BG11)</f>
        <v>0</v>
      </c>
      <c r="BG10" s="158">
        <f>IF('Indicator Date hidden'!BH11="x","x",BG$2-'Indicator Date hidden'!BH11)</f>
        <v>0</v>
      </c>
      <c r="BH10" s="158">
        <f>IF('Indicator Date hidden'!BI11="x","x",BH$2-'Indicator Date hidden'!BI11)</f>
        <v>0</v>
      </c>
      <c r="BI10" s="158">
        <f>IF('Indicator Date hidden'!BJ11="x","x",BI$2-'Indicator Date hidden'!BJ11)</f>
        <v>0</v>
      </c>
      <c r="BJ10" s="158">
        <f>IF('Indicator Date hidden'!BK11="x","x",BJ$2-'Indicator Date hidden'!BK11)</f>
        <v>0</v>
      </c>
      <c r="BK10" s="158">
        <f>IF('Indicator Date hidden'!BL11="x","x",BK$2-'Indicator Date hidden'!BL11)</f>
        <v>0</v>
      </c>
      <c r="BL10" s="158">
        <f>IF('Indicator Date hidden'!BM11="x","x",BL$2-'Indicator Date hidden'!BM11)</f>
        <v>0</v>
      </c>
      <c r="BM10" s="158" t="str">
        <f>IF('Indicator Date hidden'!BN11="x","x",BM$2-'Indicator Date hidden'!BN11)</f>
        <v>x</v>
      </c>
      <c r="BN10" s="158">
        <f>IF('Indicator Date hidden'!BO11="x","x",BN$2-'Indicator Date hidden'!BO11)</f>
        <v>0</v>
      </c>
      <c r="BO10" s="158">
        <f>IF('Indicator Date hidden'!BP11="x","x",BO$2-'Indicator Date hidden'!BP11)</f>
        <v>0</v>
      </c>
      <c r="BP10" s="158">
        <f>IF('Indicator Date hidden'!BQ11="x","x",BP$2-'Indicator Date hidden'!BQ11)</f>
        <v>0</v>
      </c>
      <c r="BQ10" s="158">
        <f>IF('Indicator Date hidden'!BR11="x","x",BQ$2-'Indicator Date hidden'!BR11)</f>
        <v>0</v>
      </c>
      <c r="BR10" s="158">
        <f>IF('Indicator Date hidden'!BS11="x","x",BR$2-'Indicator Date hidden'!BS11)</f>
        <v>0</v>
      </c>
      <c r="BS10" s="158">
        <f>IF('Indicator Date hidden'!BT11="x","x",BS$2-'Indicator Date hidden'!BT11)</f>
        <v>2</v>
      </c>
      <c r="BT10" s="158">
        <f>IF('Indicator Date hidden'!BU11="x","x",BT$2-'Indicator Date hidden'!BU11)</f>
        <v>0</v>
      </c>
      <c r="BU10" s="158">
        <f>IF('Indicator Date hidden'!BV11="x","x",BU$2-'Indicator Date hidden'!BV11)</f>
        <v>0</v>
      </c>
      <c r="BV10" s="158">
        <f>IF('Indicator Date hidden'!BW11="x","x",BV$2-'Indicator Date hidden'!BW11)</f>
        <v>0</v>
      </c>
      <c r="BW10" s="158">
        <f>IF('Indicator Date hidden'!BX11="x","x",BW$2-'Indicator Date hidden'!BX11)</f>
        <v>0</v>
      </c>
      <c r="BX10" s="158">
        <f>IF('Indicator Date hidden'!BY11="x","x",BX$2-'Indicator Date hidden'!BY11)</f>
        <v>0</v>
      </c>
      <c r="BY10" s="5">
        <f t="shared" si="0"/>
        <v>20</v>
      </c>
      <c r="BZ10" s="159">
        <f t="shared" si="1"/>
        <v>0.29411764705882354</v>
      </c>
      <c r="CA10" s="5">
        <f t="shared" si="2"/>
        <v>5</v>
      </c>
      <c r="CB10" s="159">
        <f t="shared" si="3"/>
        <v>1.2954538556203083</v>
      </c>
      <c r="CC10" s="162">
        <f t="shared" si="4"/>
        <v>0</v>
      </c>
    </row>
    <row r="11" spans="1:81" x14ac:dyDescent="0.25">
      <c r="A11" t="s">
        <v>16</v>
      </c>
      <c r="B11" s="158">
        <f>IF('Indicator Date hidden'!C12="x","x",B$2-'Indicator Date hidden'!C12)</f>
        <v>0</v>
      </c>
      <c r="C11" s="158">
        <f>IF('Indicator Date hidden'!D12="x","x",C$2-'Indicator Date hidden'!D12)</f>
        <v>0</v>
      </c>
      <c r="D11" s="158">
        <f>IF('Indicator Date hidden'!E12="x","x",D$2-'Indicator Date hidden'!E12)</f>
        <v>0</v>
      </c>
      <c r="E11" s="158">
        <f>IF('Indicator Date hidden'!F12="x","x",E$2-'Indicator Date hidden'!F12)</f>
        <v>0</v>
      </c>
      <c r="F11" s="158">
        <f>IF('Indicator Date hidden'!G12="x","x",F$2-'Indicator Date hidden'!G12)</f>
        <v>0</v>
      </c>
      <c r="G11" s="158">
        <f>IF('Indicator Date hidden'!H12="x","x",G$2-'Indicator Date hidden'!H12)</f>
        <v>0</v>
      </c>
      <c r="H11" s="158">
        <f>IF('Indicator Date hidden'!I12="x","x",H$2-'Indicator Date hidden'!I12)</f>
        <v>0</v>
      </c>
      <c r="I11" s="158">
        <f>IF('Indicator Date hidden'!J12="x","x",I$2-'Indicator Date hidden'!J12)</f>
        <v>0</v>
      </c>
      <c r="J11" s="158">
        <f>IF('Indicator Date hidden'!K12="x","x",J$2-'Indicator Date hidden'!K12)</f>
        <v>0</v>
      </c>
      <c r="K11" s="158">
        <f>IF('Indicator Date hidden'!L12="x","x",K$2-'Indicator Date hidden'!L12)</f>
        <v>0</v>
      </c>
      <c r="L11" s="158">
        <f>IF('Indicator Date hidden'!M12="x","x",L$2-'Indicator Date hidden'!M12)</f>
        <v>0</v>
      </c>
      <c r="M11" s="158">
        <f>IF('Indicator Date hidden'!N12="x","x",M$2-'Indicator Date hidden'!N12)</f>
        <v>0</v>
      </c>
      <c r="N11" s="158">
        <f>IF('Indicator Date hidden'!O12="x","x",N$2-'Indicator Date hidden'!O12)</f>
        <v>0</v>
      </c>
      <c r="O11" s="158">
        <f>IF('Indicator Date hidden'!P12="x","x",O$2-'Indicator Date hidden'!P12)</f>
        <v>0</v>
      </c>
      <c r="P11" s="158">
        <f>IF('Indicator Date hidden'!Q12="x","x",P$2-'Indicator Date hidden'!Q12)</f>
        <v>0</v>
      </c>
      <c r="Q11" s="158">
        <f>IF('Indicator Date hidden'!R12="x","x",Q$2-'Indicator Date hidden'!R12)</f>
        <v>0</v>
      </c>
      <c r="R11" s="158">
        <f>IF('Indicator Date hidden'!S12="x","x",R$2-'Indicator Date hidden'!S12)</f>
        <v>0</v>
      </c>
      <c r="S11" s="158">
        <f>IF('Indicator Date hidden'!T12="x","x",S$2-'Indicator Date hidden'!T12)</f>
        <v>0</v>
      </c>
      <c r="T11" s="158">
        <f>IF('Indicator Date hidden'!U12="x","x",T$2-'Indicator Date hidden'!U12)</f>
        <v>0</v>
      </c>
      <c r="U11" s="158">
        <f>IF('Indicator Date hidden'!V12="x","x",U$2-'Indicator Date hidden'!V12)</f>
        <v>0</v>
      </c>
      <c r="V11" s="158">
        <f>IF('Indicator Date hidden'!W12="x","x",V$2-'Indicator Date hidden'!W12)</f>
        <v>0</v>
      </c>
      <c r="W11" s="158">
        <f>IF('Indicator Date hidden'!X12="x","x",W$2-'Indicator Date hidden'!X12)</f>
        <v>0</v>
      </c>
      <c r="X11" s="158">
        <f>IF('Indicator Date hidden'!Y12="x","x",X$2-'Indicator Date hidden'!Y12)</f>
        <v>0</v>
      </c>
      <c r="Y11" s="158">
        <f>IF('Indicator Date hidden'!Z12="x","x",Y$2-'Indicator Date hidden'!Z12)</f>
        <v>0</v>
      </c>
      <c r="Z11" s="158">
        <f>IF('Indicator Date hidden'!AA12="x","x",Z$2-'Indicator Date hidden'!AA12)</f>
        <v>5</v>
      </c>
      <c r="AA11" s="158">
        <f>IF('Indicator Date hidden'!AB12="x","x",AA$2-'Indicator Date hidden'!AB12)</f>
        <v>0</v>
      </c>
      <c r="AB11" s="158" t="str">
        <f>IF('Indicator Date hidden'!AC12="x","x",AB$2-'Indicator Date hidden'!AC12)</f>
        <v>x</v>
      </c>
      <c r="AC11" s="158">
        <f>IF('Indicator Date hidden'!AD12="x","x",AC$2-'Indicator Date hidden'!AD12)</f>
        <v>1</v>
      </c>
      <c r="AD11" s="158">
        <f>IF('Indicator Date hidden'!AE12="x","x",AD$2-'Indicator Date hidden'!AE12)</f>
        <v>0</v>
      </c>
      <c r="AE11" s="158" t="str">
        <f>IF('Indicator Date hidden'!AF12="x","x",AE$2-'Indicator Date hidden'!AF12)</f>
        <v>x</v>
      </c>
      <c r="AF11" s="158">
        <f>IF('Indicator Date hidden'!AG12="x","x",AF$2-'Indicator Date hidden'!AG12)</f>
        <v>0</v>
      </c>
      <c r="AG11" s="158">
        <f>IF('Indicator Date hidden'!AH12="x","x",AG$2-'Indicator Date hidden'!AH12)</f>
        <v>0</v>
      </c>
      <c r="AH11" s="158">
        <f>IF('Indicator Date hidden'!AI12="x","x",AH$2-'Indicator Date hidden'!AI12)</f>
        <v>0</v>
      </c>
      <c r="AI11" s="158">
        <f>IF('Indicator Date hidden'!AJ12="x","x",AI$2-'Indicator Date hidden'!AJ12)</f>
        <v>0</v>
      </c>
      <c r="AJ11" s="158">
        <f>IF('Indicator Date hidden'!AK12="x","x",AJ$2-'Indicator Date hidden'!AK12)</f>
        <v>0</v>
      </c>
      <c r="AK11" s="158">
        <f>IF('Indicator Date hidden'!AL12="x","x",AK$2-'Indicator Date hidden'!AL12)</f>
        <v>0</v>
      </c>
      <c r="AL11" s="158" t="str">
        <f>IF('Indicator Date hidden'!AM12="x","x",AL$2-'Indicator Date hidden'!AM12)</f>
        <v>x</v>
      </c>
      <c r="AM11" s="158">
        <f>IF('Indicator Date hidden'!AN12="x","x",AM$2-'Indicator Date hidden'!AN12)</f>
        <v>0</v>
      </c>
      <c r="AN11" s="158">
        <f>IF('Indicator Date hidden'!AO12="x","x",AN$2-'Indicator Date hidden'!AO12)</f>
        <v>0</v>
      </c>
      <c r="AO11" s="158">
        <f>IF('Indicator Date hidden'!AP12="x","x",AO$2-'Indicator Date hidden'!AP12)</f>
        <v>0</v>
      </c>
      <c r="AP11" s="158" t="str">
        <f>IF('Indicator Date hidden'!AQ12="x","x",AP$2-'Indicator Date hidden'!AQ12)</f>
        <v>x</v>
      </c>
      <c r="AQ11" s="158">
        <f>IF('Indicator Date hidden'!AR12="x","x",AQ$2-'Indicator Date hidden'!AR12)</f>
        <v>0</v>
      </c>
      <c r="AR11" s="158">
        <f>IF('Indicator Date hidden'!AS12="x","x",AR$2-'Indicator Date hidden'!AS12)</f>
        <v>0</v>
      </c>
      <c r="AS11" s="158" t="str">
        <f>IF('Indicator Date hidden'!AT12="x","x",AS$2-'Indicator Date hidden'!AT12)</f>
        <v>x</v>
      </c>
      <c r="AT11" s="158">
        <f>IF('Indicator Date hidden'!AU12="x","x",AT$2-'Indicator Date hidden'!AU12)</f>
        <v>0</v>
      </c>
      <c r="AU11" s="158">
        <f>IF('Indicator Date hidden'!AV12="x","x",AU$2-'Indicator Date hidden'!AV12)</f>
        <v>0</v>
      </c>
      <c r="AV11" s="158">
        <f>IF('Indicator Date hidden'!AW12="x","x",AV$2-'Indicator Date hidden'!AW12)</f>
        <v>0</v>
      </c>
      <c r="AW11" s="158" t="str">
        <f>IF('Indicator Date hidden'!AX12="x","x",AW$2-'Indicator Date hidden'!AX12)</f>
        <v>x</v>
      </c>
      <c r="AX11" s="158">
        <f>IF('Indicator Date hidden'!AY12="x","x",AX$2-'Indicator Date hidden'!AY12)</f>
        <v>0</v>
      </c>
      <c r="AY11" s="158">
        <f>IF('Indicator Date hidden'!AZ12="x","x",AY$2-'Indicator Date hidden'!AZ12)</f>
        <v>0</v>
      </c>
      <c r="AZ11" s="158">
        <f>IF('Indicator Date hidden'!BA12="x","x",AZ$2-'Indicator Date hidden'!BA12)</f>
        <v>2</v>
      </c>
      <c r="BA11" s="158">
        <f>IF('Indicator Date hidden'!BB12="x","x",BA$2-'Indicator Date hidden'!BB12)</f>
        <v>0</v>
      </c>
      <c r="BB11" s="158">
        <f>IF('Indicator Date hidden'!BC12="x","x",BB$2-'Indicator Date hidden'!BC12)</f>
        <v>0</v>
      </c>
      <c r="BC11" s="158">
        <f>IF('Indicator Date hidden'!BD12="x","x",BC$2-'Indicator Date hidden'!BD12)</f>
        <v>0</v>
      </c>
      <c r="BD11" s="158" t="str">
        <f>IF('Indicator Date hidden'!BE12="x","x",BD$2-'Indicator Date hidden'!BE12)</f>
        <v>x</v>
      </c>
      <c r="BE11" s="158">
        <f>IF('Indicator Date hidden'!BF12="x","x",BE$2-'Indicator Date hidden'!BF12)</f>
        <v>1</v>
      </c>
      <c r="BF11" s="158">
        <f>IF('Indicator Date hidden'!BG12="x","x",BF$2-'Indicator Date hidden'!BG12)</f>
        <v>0</v>
      </c>
      <c r="BG11" s="158">
        <f>IF('Indicator Date hidden'!BH12="x","x",BG$2-'Indicator Date hidden'!BH12)</f>
        <v>0</v>
      </c>
      <c r="BH11" s="158">
        <f>IF('Indicator Date hidden'!BI12="x","x",BH$2-'Indicator Date hidden'!BI12)</f>
        <v>0</v>
      </c>
      <c r="BI11" s="158">
        <f>IF('Indicator Date hidden'!BJ12="x","x",BI$2-'Indicator Date hidden'!BJ12)</f>
        <v>0</v>
      </c>
      <c r="BJ11" s="158">
        <f>IF('Indicator Date hidden'!BK12="x","x",BJ$2-'Indicator Date hidden'!BK12)</f>
        <v>0</v>
      </c>
      <c r="BK11" s="158">
        <f>IF('Indicator Date hidden'!BL12="x","x",BK$2-'Indicator Date hidden'!BL12)</f>
        <v>0</v>
      </c>
      <c r="BL11" s="158">
        <f>IF('Indicator Date hidden'!BM12="x","x",BL$2-'Indicator Date hidden'!BM12)</f>
        <v>0</v>
      </c>
      <c r="BM11" s="158" t="str">
        <f>IF('Indicator Date hidden'!BN12="x","x",BM$2-'Indicator Date hidden'!BN12)</f>
        <v>x</v>
      </c>
      <c r="BN11" s="158">
        <f>IF('Indicator Date hidden'!BO12="x","x",BN$2-'Indicator Date hidden'!BO12)</f>
        <v>0</v>
      </c>
      <c r="BO11" s="158">
        <f>IF('Indicator Date hidden'!BP12="x","x",BO$2-'Indicator Date hidden'!BP12)</f>
        <v>0</v>
      </c>
      <c r="BP11" s="158">
        <f>IF('Indicator Date hidden'!BQ12="x","x",BP$2-'Indicator Date hidden'!BQ12)</f>
        <v>0</v>
      </c>
      <c r="BQ11" s="158">
        <f>IF('Indicator Date hidden'!BR12="x","x",BQ$2-'Indicator Date hidden'!BR12)</f>
        <v>0</v>
      </c>
      <c r="BR11" s="158">
        <f>IF('Indicator Date hidden'!BS12="x","x",BR$2-'Indicator Date hidden'!BS12)</f>
        <v>0</v>
      </c>
      <c r="BS11" s="158">
        <f>IF('Indicator Date hidden'!BT12="x","x",BS$2-'Indicator Date hidden'!BT12)</f>
        <v>2</v>
      </c>
      <c r="BT11" s="158">
        <f>IF('Indicator Date hidden'!BU12="x","x",BT$2-'Indicator Date hidden'!BU12)</f>
        <v>0</v>
      </c>
      <c r="BU11" s="158">
        <f>IF('Indicator Date hidden'!BV12="x","x",BU$2-'Indicator Date hidden'!BV12)</f>
        <v>0</v>
      </c>
      <c r="BV11" s="158" t="str">
        <f>IF('Indicator Date hidden'!BW12="x","x",BV$2-'Indicator Date hidden'!BW12)</f>
        <v>x</v>
      </c>
      <c r="BW11" s="158">
        <f>IF('Indicator Date hidden'!BX12="x","x",BW$2-'Indicator Date hidden'!BX12)</f>
        <v>0</v>
      </c>
      <c r="BX11" s="158">
        <f>IF('Indicator Date hidden'!BY12="x","x",BX$2-'Indicator Date hidden'!BY12)</f>
        <v>0</v>
      </c>
      <c r="BY11" s="5">
        <f t="shared" si="0"/>
        <v>11</v>
      </c>
      <c r="BZ11" s="159">
        <f t="shared" si="1"/>
        <v>0.16666666666666666</v>
      </c>
      <c r="CA11" s="5">
        <f t="shared" si="2"/>
        <v>5</v>
      </c>
      <c r="CB11" s="159">
        <f t="shared" si="3"/>
        <v>0.708890155472096</v>
      </c>
      <c r="CC11" s="162">
        <f t="shared" si="4"/>
        <v>0</v>
      </c>
    </row>
    <row r="12" spans="1:81" x14ac:dyDescent="0.25">
      <c r="A12" t="s">
        <v>18</v>
      </c>
      <c r="B12" s="158">
        <f>IF('Indicator Date hidden'!C13="x","x",B$2-'Indicator Date hidden'!C13)</f>
        <v>0</v>
      </c>
      <c r="C12" s="158">
        <f>IF('Indicator Date hidden'!D13="x","x",C$2-'Indicator Date hidden'!D13)</f>
        <v>0</v>
      </c>
      <c r="D12" s="158">
        <f>IF('Indicator Date hidden'!E13="x","x",D$2-'Indicator Date hidden'!E13)</f>
        <v>0</v>
      </c>
      <c r="E12" s="158">
        <f>IF('Indicator Date hidden'!F13="x","x",E$2-'Indicator Date hidden'!F13)</f>
        <v>0</v>
      </c>
      <c r="F12" s="158">
        <f>IF('Indicator Date hidden'!G13="x","x",F$2-'Indicator Date hidden'!G13)</f>
        <v>0</v>
      </c>
      <c r="G12" s="158">
        <f>IF('Indicator Date hidden'!H13="x","x",G$2-'Indicator Date hidden'!H13)</f>
        <v>0</v>
      </c>
      <c r="H12" s="158">
        <f>IF('Indicator Date hidden'!I13="x","x",H$2-'Indicator Date hidden'!I13)</f>
        <v>0</v>
      </c>
      <c r="I12" s="158">
        <f>IF('Indicator Date hidden'!J13="x","x",I$2-'Indicator Date hidden'!J13)</f>
        <v>0</v>
      </c>
      <c r="J12" s="158">
        <f>IF('Indicator Date hidden'!K13="x","x",J$2-'Indicator Date hidden'!K13)</f>
        <v>0</v>
      </c>
      <c r="K12" s="158">
        <f>IF('Indicator Date hidden'!L13="x","x",K$2-'Indicator Date hidden'!L13)</f>
        <v>0</v>
      </c>
      <c r="L12" s="158">
        <f>IF('Indicator Date hidden'!M13="x","x",L$2-'Indicator Date hidden'!M13)</f>
        <v>0</v>
      </c>
      <c r="M12" s="158">
        <f>IF('Indicator Date hidden'!N13="x","x",M$2-'Indicator Date hidden'!N13)</f>
        <v>0</v>
      </c>
      <c r="N12" s="158">
        <f>IF('Indicator Date hidden'!O13="x","x",N$2-'Indicator Date hidden'!O13)</f>
        <v>0</v>
      </c>
      <c r="O12" s="158">
        <f>IF('Indicator Date hidden'!P13="x","x",O$2-'Indicator Date hidden'!P13)</f>
        <v>0</v>
      </c>
      <c r="P12" s="158">
        <f>IF('Indicator Date hidden'!Q13="x","x",P$2-'Indicator Date hidden'!Q13)</f>
        <v>0</v>
      </c>
      <c r="Q12" s="158">
        <f>IF('Indicator Date hidden'!R13="x","x",Q$2-'Indicator Date hidden'!R13)</f>
        <v>0</v>
      </c>
      <c r="R12" s="158">
        <f>IF('Indicator Date hidden'!S13="x","x",R$2-'Indicator Date hidden'!S13)</f>
        <v>0</v>
      </c>
      <c r="S12" s="158">
        <f>IF('Indicator Date hidden'!T13="x","x",S$2-'Indicator Date hidden'!T13)</f>
        <v>0</v>
      </c>
      <c r="T12" s="158">
        <f>IF('Indicator Date hidden'!U13="x","x",T$2-'Indicator Date hidden'!U13)</f>
        <v>0</v>
      </c>
      <c r="U12" s="158">
        <f>IF('Indicator Date hidden'!V13="x","x",U$2-'Indicator Date hidden'!V13)</f>
        <v>0</v>
      </c>
      <c r="V12" s="158">
        <f>IF('Indicator Date hidden'!W13="x","x",V$2-'Indicator Date hidden'!W13)</f>
        <v>0</v>
      </c>
      <c r="W12" s="158">
        <f>IF('Indicator Date hidden'!X13="x","x",W$2-'Indicator Date hidden'!X13)</f>
        <v>0</v>
      </c>
      <c r="X12" s="158">
        <f>IF('Indicator Date hidden'!Y13="x","x",X$2-'Indicator Date hidden'!Y13)</f>
        <v>0</v>
      </c>
      <c r="Y12" s="158">
        <f>IF('Indicator Date hidden'!Z13="x","x",Y$2-'Indicator Date hidden'!Z13)</f>
        <v>0</v>
      </c>
      <c r="Z12" s="158">
        <f>IF('Indicator Date hidden'!AA13="x","x",Z$2-'Indicator Date hidden'!AA13)</f>
        <v>7</v>
      </c>
      <c r="AA12" s="158">
        <f>IF('Indicator Date hidden'!AB13="x","x",AA$2-'Indicator Date hidden'!AB13)</f>
        <v>0</v>
      </c>
      <c r="AB12" s="158">
        <f>IF('Indicator Date hidden'!AC13="x","x",AB$2-'Indicator Date hidden'!AC13)</f>
        <v>0</v>
      </c>
      <c r="AC12" s="158">
        <f>IF('Indicator Date hidden'!AD13="x","x",AC$2-'Indicator Date hidden'!AD13)</f>
        <v>0</v>
      </c>
      <c r="AD12" s="158">
        <f>IF('Indicator Date hidden'!AE13="x","x",AD$2-'Indicator Date hidden'!AE13)</f>
        <v>0</v>
      </c>
      <c r="AE12" s="158" t="str">
        <f>IF('Indicator Date hidden'!AF13="x","x",AE$2-'Indicator Date hidden'!AF13)</f>
        <v>x</v>
      </c>
      <c r="AF12" s="158">
        <f>IF('Indicator Date hidden'!AG13="x","x",AF$2-'Indicator Date hidden'!AG13)</f>
        <v>0</v>
      </c>
      <c r="AG12" s="158">
        <f>IF('Indicator Date hidden'!AH13="x","x",AG$2-'Indicator Date hidden'!AH13)</f>
        <v>0</v>
      </c>
      <c r="AH12" s="158">
        <f>IF('Indicator Date hidden'!AI13="x","x",AH$2-'Indicator Date hidden'!AI13)</f>
        <v>0</v>
      </c>
      <c r="AI12" s="158">
        <f>IF('Indicator Date hidden'!AJ13="x","x",AI$2-'Indicator Date hidden'!AJ13)</f>
        <v>0</v>
      </c>
      <c r="AJ12" s="158">
        <f>IF('Indicator Date hidden'!AK13="x","x",AJ$2-'Indicator Date hidden'!AK13)</f>
        <v>0</v>
      </c>
      <c r="AK12" s="158">
        <f>IF('Indicator Date hidden'!AL13="x","x",AK$2-'Indicator Date hidden'!AL13)</f>
        <v>0</v>
      </c>
      <c r="AL12" s="158" t="str">
        <f>IF('Indicator Date hidden'!AM13="x","x",AL$2-'Indicator Date hidden'!AM13)</f>
        <v>x</v>
      </c>
      <c r="AM12" s="158">
        <f>IF('Indicator Date hidden'!AN13="x","x",AM$2-'Indicator Date hidden'!AN13)</f>
        <v>0</v>
      </c>
      <c r="AN12" s="158">
        <f>IF('Indicator Date hidden'!AO13="x","x",AN$2-'Indicator Date hidden'!AO13)</f>
        <v>0</v>
      </c>
      <c r="AO12" s="158">
        <f>IF('Indicator Date hidden'!AP13="x","x",AO$2-'Indicator Date hidden'!AP13)</f>
        <v>0</v>
      </c>
      <c r="AP12" s="158">
        <f>IF('Indicator Date hidden'!AQ13="x","x",AP$2-'Indicator Date hidden'!AQ13)</f>
        <v>0</v>
      </c>
      <c r="AQ12" s="158">
        <f>IF('Indicator Date hidden'!AR13="x","x",AQ$2-'Indicator Date hidden'!AR13)</f>
        <v>0</v>
      </c>
      <c r="AR12" s="158">
        <f>IF('Indicator Date hidden'!AS13="x","x",AR$2-'Indicator Date hidden'!AS13)</f>
        <v>0</v>
      </c>
      <c r="AS12" s="158">
        <f>IF('Indicator Date hidden'!AT13="x","x",AS$2-'Indicator Date hidden'!AT13)</f>
        <v>3</v>
      </c>
      <c r="AT12" s="158">
        <f>IF('Indicator Date hidden'!AU13="x","x",AT$2-'Indicator Date hidden'!AU13)</f>
        <v>0</v>
      </c>
      <c r="AU12" s="158">
        <f>IF('Indicator Date hidden'!AV13="x","x",AU$2-'Indicator Date hidden'!AV13)</f>
        <v>0</v>
      </c>
      <c r="AV12" s="158">
        <f>IF('Indicator Date hidden'!AW13="x","x",AV$2-'Indicator Date hidden'!AW13)</f>
        <v>0</v>
      </c>
      <c r="AW12" s="158">
        <f>IF('Indicator Date hidden'!AX13="x","x",AW$2-'Indicator Date hidden'!AX13)</f>
        <v>0</v>
      </c>
      <c r="AX12" s="158">
        <f>IF('Indicator Date hidden'!AY13="x","x",AX$2-'Indicator Date hidden'!AY13)</f>
        <v>0</v>
      </c>
      <c r="AY12" s="158">
        <f>IF('Indicator Date hidden'!AZ13="x","x",AY$2-'Indicator Date hidden'!AZ13)</f>
        <v>0</v>
      </c>
      <c r="AZ12" s="158">
        <f>IF('Indicator Date hidden'!BA13="x","x",AZ$2-'Indicator Date hidden'!BA13)</f>
        <v>12</v>
      </c>
      <c r="BA12" s="158">
        <f>IF('Indicator Date hidden'!BB13="x","x",BA$2-'Indicator Date hidden'!BB13)</f>
        <v>0</v>
      </c>
      <c r="BB12" s="158">
        <f>IF('Indicator Date hidden'!BC13="x","x",BB$2-'Indicator Date hidden'!BC13)</f>
        <v>0</v>
      </c>
      <c r="BC12" s="158">
        <f>IF('Indicator Date hidden'!BD13="x","x",BC$2-'Indicator Date hidden'!BD13)</f>
        <v>0</v>
      </c>
      <c r="BD12" s="158">
        <f>IF('Indicator Date hidden'!BE13="x","x",BD$2-'Indicator Date hidden'!BE13)</f>
        <v>1</v>
      </c>
      <c r="BE12" s="158">
        <f>IF('Indicator Date hidden'!BF13="x","x",BE$2-'Indicator Date hidden'!BF13)</f>
        <v>1</v>
      </c>
      <c r="BF12" s="158">
        <f>IF('Indicator Date hidden'!BG13="x","x",BF$2-'Indicator Date hidden'!BG13)</f>
        <v>0</v>
      </c>
      <c r="BG12" s="158">
        <f>IF('Indicator Date hidden'!BH13="x","x",BG$2-'Indicator Date hidden'!BH13)</f>
        <v>0</v>
      </c>
      <c r="BH12" s="158">
        <f>IF('Indicator Date hidden'!BI13="x","x",BH$2-'Indicator Date hidden'!BI13)</f>
        <v>0</v>
      </c>
      <c r="BI12" s="158" t="str">
        <f>IF('Indicator Date hidden'!BJ13="x","x",BI$2-'Indicator Date hidden'!BJ13)</f>
        <v>x</v>
      </c>
      <c r="BJ12" s="158">
        <f>IF('Indicator Date hidden'!BK13="x","x",BJ$2-'Indicator Date hidden'!BK13)</f>
        <v>0</v>
      </c>
      <c r="BK12" s="158">
        <f>IF('Indicator Date hidden'!BL13="x","x",BK$2-'Indicator Date hidden'!BL13)</f>
        <v>0</v>
      </c>
      <c r="BL12" s="158">
        <f>IF('Indicator Date hidden'!BM13="x","x",BL$2-'Indicator Date hidden'!BM13)</f>
        <v>0</v>
      </c>
      <c r="BM12" s="158">
        <f>IF('Indicator Date hidden'!BN13="x","x",BM$2-'Indicator Date hidden'!BN13)</f>
        <v>2</v>
      </c>
      <c r="BN12" s="158">
        <f>IF('Indicator Date hidden'!BO13="x","x",BN$2-'Indicator Date hidden'!BO13)</f>
        <v>0</v>
      </c>
      <c r="BO12" s="158">
        <f>IF('Indicator Date hidden'!BP13="x","x",BO$2-'Indicator Date hidden'!BP13)</f>
        <v>0</v>
      </c>
      <c r="BP12" s="158">
        <f>IF('Indicator Date hidden'!BQ13="x","x",BP$2-'Indicator Date hidden'!BQ13)</f>
        <v>0</v>
      </c>
      <c r="BQ12" s="158">
        <f>IF('Indicator Date hidden'!BR13="x","x",BQ$2-'Indicator Date hidden'!BR13)</f>
        <v>0</v>
      </c>
      <c r="BR12" s="158">
        <f>IF('Indicator Date hidden'!BS13="x","x",BR$2-'Indicator Date hidden'!BS13)</f>
        <v>0</v>
      </c>
      <c r="BS12" s="158">
        <f>IF('Indicator Date hidden'!BT13="x","x",BS$2-'Indicator Date hidden'!BT13)</f>
        <v>4</v>
      </c>
      <c r="BT12" s="158">
        <f>IF('Indicator Date hidden'!BU13="x","x",BT$2-'Indicator Date hidden'!BU13)</f>
        <v>0</v>
      </c>
      <c r="BU12" s="158">
        <f>IF('Indicator Date hidden'!BV13="x","x",BU$2-'Indicator Date hidden'!BV13)</f>
        <v>0</v>
      </c>
      <c r="BV12" s="158">
        <f>IF('Indicator Date hidden'!BW13="x","x",BV$2-'Indicator Date hidden'!BW13)</f>
        <v>0</v>
      </c>
      <c r="BW12" s="158">
        <f>IF('Indicator Date hidden'!BX13="x","x",BW$2-'Indicator Date hidden'!BX13)</f>
        <v>0</v>
      </c>
      <c r="BX12" s="158">
        <f>IF('Indicator Date hidden'!BY13="x","x",BX$2-'Indicator Date hidden'!BY13)</f>
        <v>0</v>
      </c>
      <c r="BY12" s="5">
        <f t="shared" si="0"/>
        <v>30</v>
      </c>
      <c r="BZ12" s="159">
        <f t="shared" si="1"/>
        <v>0.41666666666666669</v>
      </c>
      <c r="CA12" s="5">
        <f t="shared" si="2"/>
        <v>7</v>
      </c>
      <c r="CB12" s="159">
        <f t="shared" si="3"/>
        <v>1.713913650100261</v>
      </c>
      <c r="CC12" s="162">
        <f t="shared" si="4"/>
        <v>0</v>
      </c>
    </row>
    <row r="13" spans="1:81" x14ac:dyDescent="0.25">
      <c r="A13" t="s">
        <v>20</v>
      </c>
      <c r="B13" s="158">
        <f>IF('Indicator Date hidden'!C14="x","x",B$2-'Indicator Date hidden'!C14)</f>
        <v>0</v>
      </c>
      <c r="C13" s="158">
        <f>IF('Indicator Date hidden'!D14="x","x",C$2-'Indicator Date hidden'!D14)</f>
        <v>0</v>
      </c>
      <c r="D13" s="158">
        <f>IF('Indicator Date hidden'!E14="x","x",D$2-'Indicator Date hidden'!E14)</f>
        <v>0</v>
      </c>
      <c r="E13" s="158">
        <f>IF('Indicator Date hidden'!F14="x","x",E$2-'Indicator Date hidden'!F14)</f>
        <v>0</v>
      </c>
      <c r="F13" s="158">
        <f>IF('Indicator Date hidden'!G14="x","x",F$2-'Indicator Date hidden'!G14)</f>
        <v>0</v>
      </c>
      <c r="G13" s="158">
        <f>IF('Indicator Date hidden'!H14="x","x",G$2-'Indicator Date hidden'!H14)</f>
        <v>0</v>
      </c>
      <c r="H13" s="158">
        <f>IF('Indicator Date hidden'!I14="x","x",H$2-'Indicator Date hidden'!I14)</f>
        <v>0</v>
      </c>
      <c r="I13" s="158">
        <f>IF('Indicator Date hidden'!J14="x","x",I$2-'Indicator Date hidden'!J14)</f>
        <v>0</v>
      </c>
      <c r="J13" s="158">
        <f>IF('Indicator Date hidden'!K14="x","x",J$2-'Indicator Date hidden'!K14)</f>
        <v>0</v>
      </c>
      <c r="K13" s="158">
        <f>IF('Indicator Date hidden'!L14="x","x",K$2-'Indicator Date hidden'!L14)</f>
        <v>0</v>
      </c>
      <c r="L13" s="158">
        <f>IF('Indicator Date hidden'!M14="x","x",L$2-'Indicator Date hidden'!M14)</f>
        <v>0</v>
      </c>
      <c r="M13" s="158">
        <f>IF('Indicator Date hidden'!N14="x","x",M$2-'Indicator Date hidden'!N14)</f>
        <v>0</v>
      </c>
      <c r="N13" s="158">
        <f>IF('Indicator Date hidden'!O14="x","x",N$2-'Indicator Date hidden'!O14)</f>
        <v>0</v>
      </c>
      <c r="O13" s="158">
        <f>IF('Indicator Date hidden'!P14="x","x",O$2-'Indicator Date hidden'!P14)</f>
        <v>0</v>
      </c>
      <c r="P13" s="158">
        <f>IF('Indicator Date hidden'!Q14="x","x",P$2-'Indicator Date hidden'!Q14)</f>
        <v>0</v>
      </c>
      <c r="Q13" s="158">
        <f>IF('Indicator Date hidden'!R14="x","x",Q$2-'Indicator Date hidden'!R14)</f>
        <v>0</v>
      </c>
      <c r="R13" s="158">
        <f>IF('Indicator Date hidden'!S14="x","x",R$2-'Indicator Date hidden'!S14)</f>
        <v>0</v>
      </c>
      <c r="S13" s="158">
        <f>IF('Indicator Date hidden'!T14="x","x",S$2-'Indicator Date hidden'!T14)</f>
        <v>0</v>
      </c>
      <c r="T13" s="158">
        <f>IF('Indicator Date hidden'!U14="x","x",T$2-'Indicator Date hidden'!U14)</f>
        <v>0</v>
      </c>
      <c r="U13" s="158">
        <f>IF('Indicator Date hidden'!V14="x","x",U$2-'Indicator Date hidden'!V14)</f>
        <v>0</v>
      </c>
      <c r="V13" s="158">
        <f>IF('Indicator Date hidden'!W14="x","x",V$2-'Indicator Date hidden'!W14)</f>
        <v>0</v>
      </c>
      <c r="W13" s="158">
        <f>IF('Indicator Date hidden'!X14="x","x",W$2-'Indicator Date hidden'!X14)</f>
        <v>0</v>
      </c>
      <c r="X13" s="158">
        <f>IF('Indicator Date hidden'!Y14="x","x",X$2-'Indicator Date hidden'!Y14)</f>
        <v>0</v>
      </c>
      <c r="Y13" s="158">
        <f>IF('Indicator Date hidden'!Z14="x","x",Y$2-'Indicator Date hidden'!Z14)</f>
        <v>0</v>
      </c>
      <c r="Z13" s="158">
        <f>IF('Indicator Date hidden'!AA14="x","x",Z$2-'Indicator Date hidden'!AA14)</f>
        <v>6</v>
      </c>
      <c r="AA13" s="158">
        <f>IF('Indicator Date hidden'!AB14="x","x",AA$2-'Indicator Date hidden'!AB14)</f>
        <v>0</v>
      </c>
      <c r="AB13" s="158" t="str">
        <f>IF('Indicator Date hidden'!AC14="x","x",AB$2-'Indicator Date hidden'!AC14)</f>
        <v>x</v>
      </c>
      <c r="AC13" s="158">
        <f>IF('Indicator Date hidden'!AD14="x","x",AC$2-'Indicator Date hidden'!AD14)</f>
        <v>1</v>
      </c>
      <c r="AD13" s="158">
        <f>IF('Indicator Date hidden'!AE14="x","x",AD$2-'Indicator Date hidden'!AE14)</f>
        <v>0</v>
      </c>
      <c r="AE13" s="158" t="str">
        <f>IF('Indicator Date hidden'!AF14="x","x",AE$2-'Indicator Date hidden'!AF14)</f>
        <v>x</v>
      </c>
      <c r="AF13" s="158">
        <f>IF('Indicator Date hidden'!AG14="x","x",AF$2-'Indicator Date hidden'!AG14)</f>
        <v>0</v>
      </c>
      <c r="AG13" s="158">
        <f>IF('Indicator Date hidden'!AH14="x","x",AG$2-'Indicator Date hidden'!AH14)</f>
        <v>0</v>
      </c>
      <c r="AH13" s="158">
        <f>IF('Indicator Date hidden'!AI14="x","x",AH$2-'Indicator Date hidden'!AI14)</f>
        <v>0</v>
      </c>
      <c r="AI13" s="158">
        <f>IF('Indicator Date hidden'!AJ14="x","x",AI$2-'Indicator Date hidden'!AJ14)</f>
        <v>0</v>
      </c>
      <c r="AJ13" s="158">
        <f>IF('Indicator Date hidden'!AK14="x","x",AJ$2-'Indicator Date hidden'!AK14)</f>
        <v>0</v>
      </c>
      <c r="AK13" s="158">
        <f>IF('Indicator Date hidden'!AL14="x","x",AK$2-'Indicator Date hidden'!AL14)</f>
        <v>0</v>
      </c>
      <c r="AL13" s="158" t="str">
        <f>IF('Indicator Date hidden'!AM14="x","x",AL$2-'Indicator Date hidden'!AM14)</f>
        <v>x</v>
      </c>
      <c r="AM13" s="158">
        <f>IF('Indicator Date hidden'!AN14="x","x",AM$2-'Indicator Date hidden'!AN14)</f>
        <v>0</v>
      </c>
      <c r="AN13" s="158">
        <f>IF('Indicator Date hidden'!AO14="x","x",AN$2-'Indicator Date hidden'!AO14)</f>
        <v>0</v>
      </c>
      <c r="AO13" s="158">
        <f>IF('Indicator Date hidden'!AP14="x","x",AO$2-'Indicator Date hidden'!AP14)</f>
        <v>0</v>
      </c>
      <c r="AP13" s="158" t="str">
        <f>IF('Indicator Date hidden'!AQ14="x","x",AP$2-'Indicator Date hidden'!AQ14)</f>
        <v>x</v>
      </c>
      <c r="AQ13" s="158" t="str">
        <f>IF('Indicator Date hidden'!AR14="x","x",AQ$2-'Indicator Date hidden'!AR14)</f>
        <v>x</v>
      </c>
      <c r="AR13" s="158">
        <f>IF('Indicator Date hidden'!AS14="x","x",AR$2-'Indicator Date hidden'!AS14)</f>
        <v>0</v>
      </c>
      <c r="AS13" s="158" t="str">
        <f>IF('Indicator Date hidden'!AT14="x","x",AS$2-'Indicator Date hidden'!AT14)</f>
        <v>x</v>
      </c>
      <c r="AT13" s="158">
        <f>IF('Indicator Date hidden'!AU14="x","x",AT$2-'Indicator Date hidden'!AU14)</f>
        <v>0</v>
      </c>
      <c r="AU13" s="158">
        <f>IF('Indicator Date hidden'!AV14="x","x",AU$2-'Indicator Date hidden'!AV14)</f>
        <v>0</v>
      </c>
      <c r="AV13" s="158">
        <f>IF('Indicator Date hidden'!AW14="x","x",AV$2-'Indicator Date hidden'!AW14)</f>
        <v>0</v>
      </c>
      <c r="AW13" s="158" t="str">
        <f>IF('Indicator Date hidden'!AX14="x","x",AW$2-'Indicator Date hidden'!AX14)</f>
        <v>x</v>
      </c>
      <c r="AX13" s="158">
        <f>IF('Indicator Date hidden'!AY14="x","x",AX$2-'Indicator Date hidden'!AY14)</f>
        <v>0</v>
      </c>
      <c r="AY13" s="158">
        <f>IF('Indicator Date hidden'!AZ14="x","x",AY$2-'Indicator Date hidden'!AZ14)</f>
        <v>0</v>
      </c>
      <c r="AZ13" s="158" t="str">
        <f>IF('Indicator Date hidden'!BA14="x","x",AZ$2-'Indicator Date hidden'!BA14)</f>
        <v>x</v>
      </c>
      <c r="BA13" s="158">
        <f>IF('Indicator Date hidden'!BB14="x","x",BA$2-'Indicator Date hidden'!BB14)</f>
        <v>0</v>
      </c>
      <c r="BB13" s="158">
        <f>IF('Indicator Date hidden'!BC14="x","x",BB$2-'Indicator Date hidden'!BC14)</f>
        <v>0</v>
      </c>
      <c r="BC13" s="158">
        <f>IF('Indicator Date hidden'!BD14="x","x",BC$2-'Indicator Date hidden'!BD14)</f>
        <v>0</v>
      </c>
      <c r="BD13" s="158" t="str">
        <f>IF('Indicator Date hidden'!BE14="x","x",BD$2-'Indicator Date hidden'!BE14)</f>
        <v>x</v>
      </c>
      <c r="BE13" s="158">
        <f>IF('Indicator Date hidden'!BF14="x","x",BE$2-'Indicator Date hidden'!BF14)</f>
        <v>1</v>
      </c>
      <c r="BF13" s="158">
        <f>IF('Indicator Date hidden'!BG14="x","x",BF$2-'Indicator Date hidden'!BG14)</f>
        <v>0</v>
      </c>
      <c r="BG13" s="158">
        <f>IF('Indicator Date hidden'!BH14="x","x",BG$2-'Indicator Date hidden'!BH14)</f>
        <v>0</v>
      </c>
      <c r="BH13" s="158">
        <f>IF('Indicator Date hidden'!BI14="x","x",BH$2-'Indicator Date hidden'!BI14)</f>
        <v>0</v>
      </c>
      <c r="BI13" s="158" t="str">
        <f>IF('Indicator Date hidden'!BJ14="x","x",BI$2-'Indicator Date hidden'!BJ14)</f>
        <v>x</v>
      </c>
      <c r="BJ13" s="158">
        <f>IF('Indicator Date hidden'!BK14="x","x",BJ$2-'Indicator Date hidden'!BK14)</f>
        <v>0</v>
      </c>
      <c r="BK13" s="158">
        <f>IF('Indicator Date hidden'!BL14="x","x",BK$2-'Indicator Date hidden'!BL14)</f>
        <v>0</v>
      </c>
      <c r="BL13" s="158">
        <f>IF('Indicator Date hidden'!BM14="x","x",BL$2-'Indicator Date hidden'!BM14)</f>
        <v>0</v>
      </c>
      <c r="BM13" s="158" t="str">
        <f>IF('Indicator Date hidden'!BN14="x","x",BM$2-'Indicator Date hidden'!BN14)</f>
        <v>x</v>
      </c>
      <c r="BN13" s="158">
        <f>IF('Indicator Date hidden'!BO14="x","x",BN$2-'Indicator Date hidden'!BO14)</f>
        <v>0</v>
      </c>
      <c r="BO13" s="158">
        <f>IF('Indicator Date hidden'!BP14="x","x",BO$2-'Indicator Date hidden'!BP14)</f>
        <v>0</v>
      </c>
      <c r="BP13" s="158">
        <f>IF('Indicator Date hidden'!BQ14="x","x",BP$2-'Indicator Date hidden'!BQ14)</f>
        <v>0</v>
      </c>
      <c r="BQ13" s="158">
        <f>IF('Indicator Date hidden'!BR14="x","x",BQ$2-'Indicator Date hidden'!BR14)</f>
        <v>0</v>
      </c>
      <c r="BR13" s="158">
        <f>IF('Indicator Date hidden'!BS14="x","x",BR$2-'Indicator Date hidden'!BS14)</f>
        <v>0</v>
      </c>
      <c r="BS13" s="158">
        <f>IF('Indicator Date hidden'!BT14="x","x",BS$2-'Indicator Date hidden'!BT14)</f>
        <v>1</v>
      </c>
      <c r="BT13" s="158">
        <f>IF('Indicator Date hidden'!BU14="x","x",BT$2-'Indicator Date hidden'!BU14)</f>
        <v>0</v>
      </c>
      <c r="BU13" s="158">
        <f>IF('Indicator Date hidden'!BV14="x","x",BU$2-'Indicator Date hidden'!BV14)</f>
        <v>0</v>
      </c>
      <c r="BV13" s="158">
        <f>IF('Indicator Date hidden'!BW14="x","x",BV$2-'Indicator Date hidden'!BW14)</f>
        <v>0</v>
      </c>
      <c r="BW13" s="158">
        <f>IF('Indicator Date hidden'!BX14="x","x",BW$2-'Indicator Date hidden'!BX14)</f>
        <v>0</v>
      </c>
      <c r="BX13" s="158">
        <f>IF('Indicator Date hidden'!BY14="x","x",BX$2-'Indicator Date hidden'!BY14)</f>
        <v>0</v>
      </c>
      <c r="BY13" s="5">
        <f t="shared" si="0"/>
        <v>9</v>
      </c>
      <c r="BZ13" s="159">
        <f t="shared" si="1"/>
        <v>0.140625</v>
      </c>
      <c r="CA13" s="5">
        <f t="shared" si="2"/>
        <v>4</v>
      </c>
      <c r="CB13" s="159">
        <f t="shared" si="3"/>
        <v>0.7678538984566009</v>
      </c>
      <c r="CC13" s="162">
        <f t="shared" si="4"/>
        <v>0</v>
      </c>
    </row>
    <row r="14" spans="1:81" x14ac:dyDescent="0.25">
      <c r="A14" t="s">
        <v>22</v>
      </c>
      <c r="B14" s="158">
        <f>IF('Indicator Date hidden'!C15="x","x",B$2-'Indicator Date hidden'!C15)</f>
        <v>0</v>
      </c>
      <c r="C14" s="158">
        <f>IF('Indicator Date hidden'!D15="x","x",C$2-'Indicator Date hidden'!D15)</f>
        <v>0</v>
      </c>
      <c r="D14" s="158">
        <f>IF('Indicator Date hidden'!E15="x","x",D$2-'Indicator Date hidden'!E15)</f>
        <v>0</v>
      </c>
      <c r="E14" s="158">
        <f>IF('Indicator Date hidden'!F15="x","x",E$2-'Indicator Date hidden'!F15)</f>
        <v>0</v>
      </c>
      <c r="F14" s="158">
        <f>IF('Indicator Date hidden'!G15="x","x",F$2-'Indicator Date hidden'!G15)</f>
        <v>0</v>
      </c>
      <c r="G14" s="158">
        <f>IF('Indicator Date hidden'!H15="x","x",G$2-'Indicator Date hidden'!H15)</f>
        <v>0</v>
      </c>
      <c r="H14" s="158">
        <f>IF('Indicator Date hidden'!I15="x","x",H$2-'Indicator Date hidden'!I15)</f>
        <v>0</v>
      </c>
      <c r="I14" s="158">
        <f>IF('Indicator Date hidden'!J15="x","x",I$2-'Indicator Date hidden'!J15)</f>
        <v>0</v>
      </c>
      <c r="J14" s="158">
        <f>IF('Indicator Date hidden'!K15="x","x",J$2-'Indicator Date hidden'!K15)</f>
        <v>0</v>
      </c>
      <c r="K14" s="158">
        <f>IF('Indicator Date hidden'!L15="x","x",K$2-'Indicator Date hidden'!L15)</f>
        <v>0</v>
      </c>
      <c r="L14" s="158">
        <f>IF('Indicator Date hidden'!M15="x","x",L$2-'Indicator Date hidden'!M15)</f>
        <v>0</v>
      </c>
      <c r="M14" s="158">
        <f>IF('Indicator Date hidden'!N15="x","x",M$2-'Indicator Date hidden'!N15)</f>
        <v>0</v>
      </c>
      <c r="N14" s="158">
        <f>IF('Indicator Date hidden'!O15="x","x",N$2-'Indicator Date hidden'!O15)</f>
        <v>0</v>
      </c>
      <c r="O14" s="158">
        <f>IF('Indicator Date hidden'!P15="x","x",O$2-'Indicator Date hidden'!P15)</f>
        <v>0</v>
      </c>
      <c r="P14" s="158">
        <f>IF('Indicator Date hidden'!Q15="x","x",P$2-'Indicator Date hidden'!Q15)</f>
        <v>0</v>
      </c>
      <c r="Q14" s="158">
        <f>IF('Indicator Date hidden'!R15="x","x",Q$2-'Indicator Date hidden'!R15)</f>
        <v>0</v>
      </c>
      <c r="R14" s="158">
        <f>IF('Indicator Date hidden'!S15="x","x",R$2-'Indicator Date hidden'!S15)</f>
        <v>0</v>
      </c>
      <c r="S14" s="158">
        <f>IF('Indicator Date hidden'!T15="x","x",S$2-'Indicator Date hidden'!T15)</f>
        <v>0</v>
      </c>
      <c r="T14" s="158">
        <f>IF('Indicator Date hidden'!U15="x","x",T$2-'Indicator Date hidden'!U15)</f>
        <v>0</v>
      </c>
      <c r="U14" s="158">
        <f>IF('Indicator Date hidden'!V15="x","x",U$2-'Indicator Date hidden'!V15)</f>
        <v>0</v>
      </c>
      <c r="V14" s="158">
        <f>IF('Indicator Date hidden'!W15="x","x",V$2-'Indicator Date hidden'!W15)</f>
        <v>0</v>
      </c>
      <c r="W14" s="158">
        <f>IF('Indicator Date hidden'!X15="x","x",W$2-'Indicator Date hidden'!X15)</f>
        <v>0</v>
      </c>
      <c r="X14" s="158">
        <f>IF('Indicator Date hidden'!Y15="x","x",X$2-'Indicator Date hidden'!Y15)</f>
        <v>0</v>
      </c>
      <c r="Y14" s="158">
        <f>IF('Indicator Date hidden'!Z15="x","x",Y$2-'Indicator Date hidden'!Z15)</f>
        <v>0</v>
      </c>
      <c r="Z14" s="158" t="str">
        <f>IF('Indicator Date hidden'!AA15="x","x",Z$2-'Indicator Date hidden'!AA15)</f>
        <v>x</v>
      </c>
      <c r="AA14" s="158">
        <f>IF('Indicator Date hidden'!AB15="x","x",AA$2-'Indicator Date hidden'!AB15)</f>
        <v>0</v>
      </c>
      <c r="AB14" s="158" t="str">
        <f>IF('Indicator Date hidden'!AC15="x","x",AB$2-'Indicator Date hidden'!AC15)</f>
        <v>x</v>
      </c>
      <c r="AC14" s="158">
        <f>IF('Indicator Date hidden'!AD15="x","x",AC$2-'Indicator Date hidden'!AD15)</f>
        <v>1</v>
      </c>
      <c r="AD14" s="158">
        <f>IF('Indicator Date hidden'!AE15="x","x",AD$2-'Indicator Date hidden'!AE15)</f>
        <v>0</v>
      </c>
      <c r="AE14" s="158" t="str">
        <f>IF('Indicator Date hidden'!AF15="x","x",AE$2-'Indicator Date hidden'!AF15)</f>
        <v>x</v>
      </c>
      <c r="AF14" s="158">
        <f>IF('Indicator Date hidden'!AG15="x","x",AF$2-'Indicator Date hidden'!AG15)</f>
        <v>0</v>
      </c>
      <c r="AG14" s="158">
        <f>IF('Indicator Date hidden'!AH15="x","x",AG$2-'Indicator Date hidden'!AH15)</f>
        <v>0</v>
      </c>
      <c r="AH14" s="158">
        <f>IF('Indicator Date hidden'!AI15="x","x",AH$2-'Indicator Date hidden'!AI15)</f>
        <v>0</v>
      </c>
      <c r="AI14" s="158">
        <f>IF('Indicator Date hidden'!AJ15="x","x",AI$2-'Indicator Date hidden'!AJ15)</f>
        <v>0</v>
      </c>
      <c r="AJ14" s="158">
        <f>IF('Indicator Date hidden'!AK15="x","x",AJ$2-'Indicator Date hidden'!AK15)</f>
        <v>0</v>
      </c>
      <c r="AK14" s="158">
        <f>IF('Indicator Date hidden'!AL15="x","x",AK$2-'Indicator Date hidden'!AL15)</f>
        <v>0</v>
      </c>
      <c r="AL14" s="158" t="str">
        <f>IF('Indicator Date hidden'!AM15="x","x",AL$2-'Indicator Date hidden'!AM15)</f>
        <v>x</v>
      </c>
      <c r="AM14" s="158">
        <f>IF('Indicator Date hidden'!AN15="x","x",AM$2-'Indicator Date hidden'!AN15)</f>
        <v>0</v>
      </c>
      <c r="AN14" s="158">
        <f>IF('Indicator Date hidden'!AO15="x","x",AN$2-'Indicator Date hidden'!AO15)</f>
        <v>0</v>
      </c>
      <c r="AO14" s="158">
        <f>IF('Indicator Date hidden'!AP15="x","x",AO$2-'Indicator Date hidden'!AP15)</f>
        <v>0</v>
      </c>
      <c r="AP14" s="158" t="str">
        <f>IF('Indicator Date hidden'!AQ15="x","x",AP$2-'Indicator Date hidden'!AQ15)</f>
        <v>x</v>
      </c>
      <c r="AQ14" s="158" t="str">
        <f>IF('Indicator Date hidden'!AR15="x","x",AQ$2-'Indicator Date hidden'!AR15)</f>
        <v>x</v>
      </c>
      <c r="AR14" s="158">
        <f>IF('Indicator Date hidden'!AS15="x","x",AR$2-'Indicator Date hidden'!AS15)</f>
        <v>0</v>
      </c>
      <c r="AS14" s="158" t="str">
        <f>IF('Indicator Date hidden'!AT15="x","x",AS$2-'Indicator Date hidden'!AT15)</f>
        <v>x</v>
      </c>
      <c r="AT14" s="158">
        <f>IF('Indicator Date hidden'!AU15="x","x",AT$2-'Indicator Date hidden'!AU15)</f>
        <v>0</v>
      </c>
      <c r="AU14" s="158">
        <f>IF('Indicator Date hidden'!AV15="x","x",AU$2-'Indicator Date hidden'!AV15)</f>
        <v>0</v>
      </c>
      <c r="AV14" s="158">
        <f>IF('Indicator Date hidden'!AW15="x","x",AV$2-'Indicator Date hidden'!AW15)</f>
        <v>0</v>
      </c>
      <c r="AW14" s="158" t="str">
        <f>IF('Indicator Date hidden'!AX15="x","x",AW$2-'Indicator Date hidden'!AX15)</f>
        <v>x</v>
      </c>
      <c r="AX14" s="158">
        <f>IF('Indicator Date hidden'!AY15="x","x",AX$2-'Indicator Date hidden'!AY15)</f>
        <v>0</v>
      </c>
      <c r="AY14" s="158">
        <f>IF('Indicator Date hidden'!AZ15="x","x",AY$2-'Indicator Date hidden'!AZ15)</f>
        <v>0</v>
      </c>
      <c r="AZ14" s="158" t="str">
        <f>IF('Indicator Date hidden'!BA15="x","x",AZ$2-'Indicator Date hidden'!BA15)</f>
        <v>x</v>
      </c>
      <c r="BA14" s="158">
        <f>IF('Indicator Date hidden'!BB15="x","x",BA$2-'Indicator Date hidden'!BB15)</f>
        <v>0</v>
      </c>
      <c r="BB14" s="158">
        <f>IF('Indicator Date hidden'!BC15="x","x",BB$2-'Indicator Date hidden'!BC15)</f>
        <v>0</v>
      </c>
      <c r="BC14" s="158">
        <f>IF('Indicator Date hidden'!BD15="x","x",BC$2-'Indicator Date hidden'!BD15)</f>
        <v>0</v>
      </c>
      <c r="BD14" s="158" t="str">
        <f>IF('Indicator Date hidden'!BE15="x","x",BD$2-'Indicator Date hidden'!BE15)</f>
        <v>x</v>
      </c>
      <c r="BE14" s="158">
        <f>IF('Indicator Date hidden'!BF15="x","x",BE$2-'Indicator Date hidden'!BF15)</f>
        <v>1</v>
      </c>
      <c r="BF14" s="158">
        <f>IF('Indicator Date hidden'!BG15="x","x",BF$2-'Indicator Date hidden'!BG15)</f>
        <v>0</v>
      </c>
      <c r="BG14" s="158">
        <f>IF('Indicator Date hidden'!BH15="x","x",BG$2-'Indicator Date hidden'!BH15)</f>
        <v>0</v>
      </c>
      <c r="BH14" s="158">
        <f>IF('Indicator Date hidden'!BI15="x","x",BH$2-'Indicator Date hidden'!BI15)</f>
        <v>0</v>
      </c>
      <c r="BI14" s="158">
        <f>IF('Indicator Date hidden'!BJ15="x","x",BI$2-'Indicator Date hidden'!BJ15)</f>
        <v>2</v>
      </c>
      <c r="BJ14" s="158">
        <f>IF('Indicator Date hidden'!BK15="x","x",BJ$2-'Indicator Date hidden'!BK15)</f>
        <v>0</v>
      </c>
      <c r="BK14" s="158">
        <f>IF('Indicator Date hidden'!BL15="x","x",BK$2-'Indicator Date hidden'!BL15)</f>
        <v>0</v>
      </c>
      <c r="BL14" s="158">
        <f>IF('Indicator Date hidden'!BM15="x","x",BL$2-'Indicator Date hidden'!BM15)</f>
        <v>0</v>
      </c>
      <c r="BM14" s="158">
        <f>IF('Indicator Date hidden'!BN15="x","x",BM$2-'Indicator Date hidden'!BN15)</f>
        <v>3</v>
      </c>
      <c r="BN14" s="158">
        <f>IF('Indicator Date hidden'!BO15="x","x",BN$2-'Indicator Date hidden'!BO15)</f>
        <v>0</v>
      </c>
      <c r="BO14" s="158">
        <f>IF('Indicator Date hidden'!BP15="x","x",BO$2-'Indicator Date hidden'!BP15)</f>
        <v>0</v>
      </c>
      <c r="BP14" s="158">
        <f>IF('Indicator Date hidden'!BQ15="x","x",BP$2-'Indicator Date hidden'!BQ15)</f>
        <v>0</v>
      </c>
      <c r="BQ14" s="158">
        <f>IF('Indicator Date hidden'!BR15="x","x",BQ$2-'Indicator Date hidden'!BR15)</f>
        <v>0</v>
      </c>
      <c r="BR14" s="158">
        <f>IF('Indicator Date hidden'!BS15="x","x",BR$2-'Indicator Date hidden'!BS15)</f>
        <v>0</v>
      </c>
      <c r="BS14" s="158">
        <f>IF('Indicator Date hidden'!BT15="x","x",BS$2-'Indicator Date hidden'!BT15)</f>
        <v>3</v>
      </c>
      <c r="BT14" s="158">
        <f>IF('Indicator Date hidden'!BU15="x","x",BT$2-'Indicator Date hidden'!BU15)</f>
        <v>0</v>
      </c>
      <c r="BU14" s="158">
        <f>IF('Indicator Date hidden'!BV15="x","x",BU$2-'Indicator Date hidden'!BV15)</f>
        <v>0</v>
      </c>
      <c r="BV14" s="158">
        <f>IF('Indicator Date hidden'!BW15="x","x",BV$2-'Indicator Date hidden'!BW15)</f>
        <v>0</v>
      </c>
      <c r="BW14" s="158">
        <f>IF('Indicator Date hidden'!BX15="x","x",BW$2-'Indicator Date hidden'!BX15)</f>
        <v>0</v>
      </c>
      <c r="BX14" s="158">
        <f>IF('Indicator Date hidden'!BY15="x","x",BX$2-'Indicator Date hidden'!BY15)</f>
        <v>0</v>
      </c>
      <c r="BY14" s="5">
        <f t="shared" si="0"/>
        <v>10</v>
      </c>
      <c r="BZ14" s="159">
        <f t="shared" si="1"/>
        <v>0.15384615384615385</v>
      </c>
      <c r="CA14" s="5">
        <f t="shared" si="2"/>
        <v>5</v>
      </c>
      <c r="CB14" s="159">
        <f t="shared" si="3"/>
        <v>0.58784532844747084</v>
      </c>
      <c r="CC14" s="162">
        <f t="shared" si="4"/>
        <v>0</v>
      </c>
    </row>
    <row r="15" spans="1:81" x14ac:dyDescent="0.25">
      <c r="A15" t="s">
        <v>24</v>
      </c>
      <c r="B15" s="158">
        <f>IF('Indicator Date hidden'!C16="x","x",B$2-'Indicator Date hidden'!C16)</f>
        <v>0</v>
      </c>
      <c r="C15" s="158">
        <f>IF('Indicator Date hidden'!D16="x","x",C$2-'Indicator Date hidden'!D16)</f>
        <v>0</v>
      </c>
      <c r="D15" s="158">
        <f>IF('Indicator Date hidden'!E16="x","x",D$2-'Indicator Date hidden'!E16)</f>
        <v>0</v>
      </c>
      <c r="E15" s="158">
        <f>IF('Indicator Date hidden'!F16="x","x",E$2-'Indicator Date hidden'!F16)</f>
        <v>0</v>
      </c>
      <c r="F15" s="158">
        <f>IF('Indicator Date hidden'!G16="x","x",F$2-'Indicator Date hidden'!G16)</f>
        <v>0</v>
      </c>
      <c r="G15" s="158">
        <f>IF('Indicator Date hidden'!H16="x","x",G$2-'Indicator Date hidden'!H16)</f>
        <v>0</v>
      </c>
      <c r="H15" s="158">
        <f>IF('Indicator Date hidden'!I16="x","x",H$2-'Indicator Date hidden'!I16)</f>
        <v>0</v>
      </c>
      <c r="I15" s="158">
        <f>IF('Indicator Date hidden'!J16="x","x",I$2-'Indicator Date hidden'!J16)</f>
        <v>0</v>
      </c>
      <c r="J15" s="158">
        <f>IF('Indicator Date hidden'!K16="x","x",J$2-'Indicator Date hidden'!K16)</f>
        <v>0</v>
      </c>
      <c r="K15" s="158">
        <f>IF('Indicator Date hidden'!L16="x","x",K$2-'Indicator Date hidden'!L16)</f>
        <v>0</v>
      </c>
      <c r="L15" s="158">
        <f>IF('Indicator Date hidden'!M16="x","x",L$2-'Indicator Date hidden'!M16)</f>
        <v>0</v>
      </c>
      <c r="M15" s="158">
        <f>IF('Indicator Date hidden'!N16="x","x",M$2-'Indicator Date hidden'!N16)</f>
        <v>0</v>
      </c>
      <c r="N15" s="158">
        <f>IF('Indicator Date hidden'!O16="x","x",N$2-'Indicator Date hidden'!O16)</f>
        <v>0</v>
      </c>
      <c r="O15" s="158">
        <f>IF('Indicator Date hidden'!P16="x","x",O$2-'Indicator Date hidden'!P16)</f>
        <v>0</v>
      </c>
      <c r="P15" s="158">
        <f>IF('Indicator Date hidden'!Q16="x","x",P$2-'Indicator Date hidden'!Q16)</f>
        <v>0</v>
      </c>
      <c r="Q15" s="158">
        <f>IF('Indicator Date hidden'!R16="x","x",Q$2-'Indicator Date hidden'!R16)</f>
        <v>0</v>
      </c>
      <c r="R15" s="158">
        <f>IF('Indicator Date hidden'!S16="x","x",R$2-'Indicator Date hidden'!S16)</f>
        <v>0</v>
      </c>
      <c r="S15" s="158">
        <f>IF('Indicator Date hidden'!T16="x","x",S$2-'Indicator Date hidden'!T16)</f>
        <v>0</v>
      </c>
      <c r="T15" s="158">
        <f>IF('Indicator Date hidden'!U16="x","x",T$2-'Indicator Date hidden'!U16)</f>
        <v>0</v>
      </c>
      <c r="U15" s="158">
        <f>IF('Indicator Date hidden'!V16="x","x",U$2-'Indicator Date hidden'!V16)</f>
        <v>0</v>
      </c>
      <c r="V15" s="158">
        <f>IF('Indicator Date hidden'!W16="x","x",V$2-'Indicator Date hidden'!W16)</f>
        <v>0</v>
      </c>
      <c r="W15" s="158">
        <f>IF('Indicator Date hidden'!X16="x","x",W$2-'Indicator Date hidden'!X16)</f>
        <v>0</v>
      </c>
      <c r="X15" s="158">
        <f>IF('Indicator Date hidden'!Y16="x","x",X$2-'Indicator Date hidden'!Y16)</f>
        <v>0</v>
      </c>
      <c r="Y15" s="158">
        <f>IF('Indicator Date hidden'!Z16="x","x",Y$2-'Indicator Date hidden'!Z16)</f>
        <v>0</v>
      </c>
      <c r="Z15" s="158">
        <f>IF('Indicator Date hidden'!AA16="x","x",Z$2-'Indicator Date hidden'!AA16)</f>
        <v>2</v>
      </c>
      <c r="AA15" s="158">
        <f>IF('Indicator Date hidden'!AB16="x","x",AA$2-'Indicator Date hidden'!AB16)</f>
        <v>0</v>
      </c>
      <c r="AB15" s="158">
        <f>IF('Indicator Date hidden'!AC16="x","x",AB$2-'Indicator Date hidden'!AC16)</f>
        <v>0</v>
      </c>
      <c r="AC15" s="158">
        <f>IF('Indicator Date hidden'!AD16="x","x",AC$2-'Indicator Date hidden'!AD16)</f>
        <v>0</v>
      </c>
      <c r="AD15" s="158">
        <f>IF('Indicator Date hidden'!AE16="x","x",AD$2-'Indicator Date hidden'!AE16)</f>
        <v>0</v>
      </c>
      <c r="AE15" s="158">
        <f>IF('Indicator Date hidden'!AF16="x","x",AE$2-'Indicator Date hidden'!AF16)</f>
        <v>0</v>
      </c>
      <c r="AF15" s="158">
        <f>IF('Indicator Date hidden'!AG16="x","x",AF$2-'Indicator Date hidden'!AG16)</f>
        <v>0</v>
      </c>
      <c r="AG15" s="158">
        <f>IF('Indicator Date hidden'!AH16="x","x",AG$2-'Indicator Date hidden'!AH16)</f>
        <v>0</v>
      </c>
      <c r="AH15" s="158">
        <f>IF('Indicator Date hidden'!AI16="x","x",AH$2-'Indicator Date hidden'!AI16)</f>
        <v>0</v>
      </c>
      <c r="AI15" s="158">
        <f>IF('Indicator Date hidden'!AJ16="x","x",AI$2-'Indicator Date hidden'!AJ16)</f>
        <v>0</v>
      </c>
      <c r="AJ15" s="158">
        <f>IF('Indicator Date hidden'!AK16="x","x",AJ$2-'Indicator Date hidden'!AK16)</f>
        <v>0</v>
      </c>
      <c r="AK15" s="158">
        <f>IF('Indicator Date hidden'!AL16="x","x",AK$2-'Indicator Date hidden'!AL16)</f>
        <v>0</v>
      </c>
      <c r="AL15" s="158">
        <f>IF('Indicator Date hidden'!AM16="x","x",AL$2-'Indicator Date hidden'!AM16)</f>
        <v>3</v>
      </c>
      <c r="AM15" s="158">
        <f>IF('Indicator Date hidden'!AN16="x","x",AM$2-'Indicator Date hidden'!AN16)</f>
        <v>0</v>
      </c>
      <c r="AN15" s="158">
        <f>IF('Indicator Date hidden'!AO16="x","x",AN$2-'Indicator Date hidden'!AO16)</f>
        <v>0</v>
      </c>
      <c r="AO15" s="158">
        <f>IF('Indicator Date hidden'!AP16="x","x",AO$2-'Indicator Date hidden'!AP16)</f>
        <v>0</v>
      </c>
      <c r="AP15" s="158">
        <f>IF('Indicator Date hidden'!AQ16="x","x",AP$2-'Indicator Date hidden'!AQ16)</f>
        <v>0</v>
      </c>
      <c r="AQ15" s="158">
        <f>IF('Indicator Date hidden'!AR16="x","x",AQ$2-'Indicator Date hidden'!AR16)</f>
        <v>0</v>
      </c>
      <c r="AR15" s="158">
        <f>IF('Indicator Date hidden'!AS16="x","x",AR$2-'Indicator Date hidden'!AS16)</f>
        <v>0</v>
      </c>
      <c r="AS15" s="158">
        <f>IF('Indicator Date hidden'!AT16="x","x",AS$2-'Indicator Date hidden'!AT16)</f>
        <v>2</v>
      </c>
      <c r="AT15" s="158">
        <f>IF('Indicator Date hidden'!AU16="x","x",AT$2-'Indicator Date hidden'!AU16)</f>
        <v>0</v>
      </c>
      <c r="AU15" s="158">
        <f>IF('Indicator Date hidden'!AV16="x","x",AU$2-'Indicator Date hidden'!AV16)</f>
        <v>0</v>
      </c>
      <c r="AV15" s="158">
        <f>IF('Indicator Date hidden'!AW16="x","x",AV$2-'Indicator Date hidden'!AW16)</f>
        <v>0</v>
      </c>
      <c r="AW15" s="158">
        <f>IF('Indicator Date hidden'!AX16="x","x",AW$2-'Indicator Date hidden'!AX16)</f>
        <v>0</v>
      </c>
      <c r="AX15" s="158">
        <f>IF('Indicator Date hidden'!AY16="x","x",AX$2-'Indicator Date hidden'!AY16)</f>
        <v>0</v>
      </c>
      <c r="AY15" s="158">
        <f>IF('Indicator Date hidden'!AZ16="x","x",AY$2-'Indicator Date hidden'!AZ16)</f>
        <v>0</v>
      </c>
      <c r="AZ15" s="158">
        <f>IF('Indicator Date hidden'!BA16="x","x",AZ$2-'Indicator Date hidden'!BA16)</f>
        <v>1</v>
      </c>
      <c r="BA15" s="158">
        <f>IF('Indicator Date hidden'!BB16="x","x",BA$2-'Indicator Date hidden'!BB16)</f>
        <v>0</v>
      </c>
      <c r="BB15" s="158">
        <f>IF('Indicator Date hidden'!BC16="x","x",BB$2-'Indicator Date hidden'!BC16)</f>
        <v>0</v>
      </c>
      <c r="BC15" s="158">
        <f>IF('Indicator Date hidden'!BD16="x","x",BC$2-'Indicator Date hidden'!BD16)</f>
        <v>0</v>
      </c>
      <c r="BD15" s="158">
        <f>IF('Indicator Date hidden'!BE16="x","x",BD$2-'Indicator Date hidden'!BE16)</f>
        <v>1</v>
      </c>
      <c r="BE15" s="158">
        <f>IF('Indicator Date hidden'!BF16="x","x",BE$2-'Indicator Date hidden'!BF16)</f>
        <v>0</v>
      </c>
      <c r="BF15" s="158">
        <f>IF('Indicator Date hidden'!BG16="x","x",BF$2-'Indicator Date hidden'!BG16)</f>
        <v>0</v>
      </c>
      <c r="BG15" s="158">
        <f>IF('Indicator Date hidden'!BH16="x","x",BG$2-'Indicator Date hidden'!BH16)</f>
        <v>0</v>
      </c>
      <c r="BH15" s="158">
        <f>IF('Indicator Date hidden'!BI16="x","x",BH$2-'Indicator Date hidden'!BI16)</f>
        <v>0</v>
      </c>
      <c r="BI15" s="158">
        <f>IF('Indicator Date hidden'!BJ16="x","x",BI$2-'Indicator Date hidden'!BJ16)</f>
        <v>0</v>
      </c>
      <c r="BJ15" s="158">
        <f>IF('Indicator Date hidden'!BK16="x","x",BJ$2-'Indicator Date hidden'!BK16)</f>
        <v>0</v>
      </c>
      <c r="BK15" s="158">
        <f>IF('Indicator Date hidden'!BL16="x","x",BK$2-'Indicator Date hidden'!BL16)</f>
        <v>0</v>
      </c>
      <c r="BL15" s="158">
        <f>IF('Indicator Date hidden'!BM16="x","x",BL$2-'Indicator Date hidden'!BM16)</f>
        <v>0</v>
      </c>
      <c r="BM15" s="158">
        <f>IF('Indicator Date hidden'!BN16="x","x",BM$2-'Indicator Date hidden'!BN16)</f>
        <v>1</v>
      </c>
      <c r="BN15" s="158">
        <f>IF('Indicator Date hidden'!BO16="x","x",BN$2-'Indicator Date hidden'!BO16)</f>
        <v>0</v>
      </c>
      <c r="BO15" s="158">
        <f>IF('Indicator Date hidden'!BP16="x","x",BO$2-'Indicator Date hidden'!BP16)</f>
        <v>0</v>
      </c>
      <c r="BP15" s="158">
        <f>IF('Indicator Date hidden'!BQ16="x","x",BP$2-'Indicator Date hidden'!BQ16)</f>
        <v>0</v>
      </c>
      <c r="BQ15" s="158">
        <f>IF('Indicator Date hidden'!BR16="x","x",BQ$2-'Indicator Date hidden'!BR16)</f>
        <v>0</v>
      </c>
      <c r="BR15" s="158">
        <f>IF('Indicator Date hidden'!BS16="x","x",BR$2-'Indicator Date hidden'!BS16)</f>
        <v>0</v>
      </c>
      <c r="BS15" s="158">
        <f>IF('Indicator Date hidden'!BT16="x","x",BS$2-'Indicator Date hidden'!BT16)</f>
        <v>1</v>
      </c>
      <c r="BT15" s="158">
        <f>IF('Indicator Date hidden'!BU16="x","x",BT$2-'Indicator Date hidden'!BU16)</f>
        <v>0</v>
      </c>
      <c r="BU15" s="158">
        <f>IF('Indicator Date hidden'!BV16="x","x",BU$2-'Indicator Date hidden'!BV16)</f>
        <v>0</v>
      </c>
      <c r="BV15" s="158">
        <f>IF('Indicator Date hidden'!BW16="x","x",BV$2-'Indicator Date hidden'!BW16)</f>
        <v>0</v>
      </c>
      <c r="BW15" s="158">
        <f>IF('Indicator Date hidden'!BX16="x","x",BW$2-'Indicator Date hidden'!BX16)</f>
        <v>0</v>
      </c>
      <c r="BX15" s="158">
        <f>IF('Indicator Date hidden'!BY16="x","x",BX$2-'Indicator Date hidden'!BY16)</f>
        <v>0</v>
      </c>
      <c r="BY15" s="5">
        <f t="shared" si="0"/>
        <v>11</v>
      </c>
      <c r="BZ15" s="159">
        <f t="shared" si="1"/>
        <v>0.14666666666666667</v>
      </c>
      <c r="CA15" s="5">
        <f t="shared" si="2"/>
        <v>7</v>
      </c>
      <c r="CB15" s="159">
        <f t="shared" si="3"/>
        <v>0.50841802573166983</v>
      </c>
      <c r="CC15" s="162">
        <f t="shared" si="4"/>
        <v>0</v>
      </c>
    </row>
    <row r="16" spans="1:81" x14ac:dyDescent="0.25">
      <c r="A16" t="s">
        <v>26</v>
      </c>
      <c r="B16" s="158">
        <f>IF('Indicator Date hidden'!C17="x","x",B$2-'Indicator Date hidden'!C17)</f>
        <v>0</v>
      </c>
      <c r="C16" s="158">
        <f>IF('Indicator Date hidden'!D17="x","x",C$2-'Indicator Date hidden'!D17)</f>
        <v>0</v>
      </c>
      <c r="D16" s="158">
        <f>IF('Indicator Date hidden'!E17="x","x",D$2-'Indicator Date hidden'!E17)</f>
        <v>0</v>
      </c>
      <c r="E16" s="158">
        <f>IF('Indicator Date hidden'!F17="x","x",E$2-'Indicator Date hidden'!F17)</f>
        <v>0</v>
      </c>
      <c r="F16" s="158">
        <f>IF('Indicator Date hidden'!G17="x","x",F$2-'Indicator Date hidden'!G17)</f>
        <v>0</v>
      </c>
      <c r="G16" s="158">
        <f>IF('Indicator Date hidden'!H17="x","x",G$2-'Indicator Date hidden'!H17)</f>
        <v>0</v>
      </c>
      <c r="H16" s="158">
        <f>IF('Indicator Date hidden'!I17="x","x",H$2-'Indicator Date hidden'!I17)</f>
        <v>0</v>
      </c>
      <c r="I16" s="158">
        <f>IF('Indicator Date hidden'!J17="x","x",I$2-'Indicator Date hidden'!J17)</f>
        <v>0</v>
      </c>
      <c r="J16" s="158">
        <f>IF('Indicator Date hidden'!K17="x","x",J$2-'Indicator Date hidden'!K17)</f>
        <v>0</v>
      </c>
      <c r="K16" s="158">
        <f>IF('Indicator Date hidden'!L17="x","x",K$2-'Indicator Date hidden'!L17)</f>
        <v>0</v>
      </c>
      <c r="L16" s="158">
        <f>IF('Indicator Date hidden'!M17="x","x",L$2-'Indicator Date hidden'!M17)</f>
        <v>0</v>
      </c>
      <c r="M16" s="158">
        <f>IF('Indicator Date hidden'!N17="x","x",M$2-'Indicator Date hidden'!N17)</f>
        <v>0</v>
      </c>
      <c r="N16" s="158">
        <f>IF('Indicator Date hidden'!O17="x","x",N$2-'Indicator Date hidden'!O17)</f>
        <v>0</v>
      </c>
      <c r="O16" s="158">
        <f>IF('Indicator Date hidden'!P17="x","x",O$2-'Indicator Date hidden'!P17)</f>
        <v>0</v>
      </c>
      <c r="P16" s="158">
        <f>IF('Indicator Date hidden'!Q17="x","x",P$2-'Indicator Date hidden'!Q17)</f>
        <v>0</v>
      </c>
      <c r="Q16" s="158">
        <f>IF('Indicator Date hidden'!R17="x","x",Q$2-'Indicator Date hidden'!R17)</f>
        <v>0</v>
      </c>
      <c r="R16" s="158">
        <f>IF('Indicator Date hidden'!S17="x","x",R$2-'Indicator Date hidden'!S17)</f>
        <v>0</v>
      </c>
      <c r="S16" s="158">
        <f>IF('Indicator Date hidden'!T17="x","x",S$2-'Indicator Date hidden'!T17)</f>
        <v>0</v>
      </c>
      <c r="T16" s="158">
        <f>IF('Indicator Date hidden'!U17="x","x",T$2-'Indicator Date hidden'!U17)</f>
        <v>0</v>
      </c>
      <c r="U16" s="158">
        <f>IF('Indicator Date hidden'!V17="x","x",U$2-'Indicator Date hidden'!V17)</f>
        <v>0</v>
      </c>
      <c r="V16" s="158">
        <f>IF('Indicator Date hidden'!W17="x","x",V$2-'Indicator Date hidden'!W17)</f>
        <v>0</v>
      </c>
      <c r="W16" s="158">
        <f>IF('Indicator Date hidden'!X17="x","x",W$2-'Indicator Date hidden'!X17)</f>
        <v>0</v>
      </c>
      <c r="X16" s="158">
        <f>IF('Indicator Date hidden'!Y17="x","x",X$2-'Indicator Date hidden'!Y17)</f>
        <v>0</v>
      </c>
      <c r="Y16" s="158">
        <f>IF('Indicator Date hidden'!Z17="x","x",Y$2-'Indicator Date hidden'!Z17)</f>
        <v>0</v>
      </c>
      <c r="Z16" s="158" t="str">
        <f>IF('Indicator Date hidden'!AA17="x","x",Z$2-'Indicator Date hidden'!AA17)</f>
        <v>x</v>
      </c>
      <c r="AA16" s="158">
        <f>IF('Indicator Date hidden'!AB17="x","x",AA$2-'Indicator Date hidden'!AB17)</f>
        <v>0</v>
      </c>
      <c r="AB16" s="158">
        <f>IF('Indicator Date hidden'!AC17="x","x",AB$2-'Indicator Date hidden'!AC17)</f>
        <v>1</v>
      </c>
      <c r="AC16" s="158">
        <f>IF('Indicator Date hidden'!AD17="x","x",AC$2-'Indicator Date hidden'!AD17)</f>
        <v>1</v>
      </c>
      <c r="AD16" s="158">
        <f>IF('Indicator Date hidden'!AE17="x","x",AD$2-'Indicator Date hidden'!AE17)</f>
        <v>0</v>
      </c>
      <c r="AE16" s="158" t="str">
        <f>IF('Indicator Date hidden'!AF17="x","x",AE$2-'Indicator Date hidden'!AF17)</f>
        <v>x</v>
      </c>
      <c r="AF16" s="158">
        <f>IF('Indicator Date hidden'!AG17="x","x",AF$2-'Indicator Date hidden'!AG17)</f>
        <v>0</v>
      </c>
      <c r="AG16" s="158">
        <f>IF('Indicator Date hidden'!AH17="x","x",AG$2-'Indicator Date hidden'!AH17)</f>
        <v>0</v>
      </c>
      <c r="AH16" s="158">
        <f>IF('Indicator Date hidden'!AI17="x","x",AH$2-'Indicator Date hidden'!AI17)</f>
        <v>0</v>
      </c>
      <c r="AI16" s="158">
        <f>IF('Indicator Date hidden'!AJ17="x","x",AI$2-'Indicator Date hidden'!AJ17)</f>
        <v>0</v>
      </c>
      <c r="AJ16" s="158">
        <f>IF('Indicator Date hidden'!AK17="x","x",AJ$2-'Indicator Date hidden'!AK17)</f>
        <v>0</v>
      </c>
      <c r="AK16" s="158">
        <f>IF('Indicator Date hidden'!AL17="x","x",AK$2-'Indicator Date hidden'!AL17)</f>
        <v>0</v>
      </c>
      <c r="AL16" s="158">
        <f>IF('Indicator Date hidden'!AM17="x","x",AL$2-'Indicator Date hidden'!AM17)</f>
        <v>5</v>
      </c>
      <c r="AM16" s="158">
        <f>IF('Indicator Date hidden'!AN17="x","x",AM$2-'Indicator Date hidden'!AN17)</f>
        <v>0</v>
      </c>
      <c r="AN16" s="158">
        <f>IF('Indicator Date hidden'!AO17="x","x",AN$2-'Indicator Date hidden'!AO17)</f>
        <v>0</v>
      </c>
      <c r="AO16" s="158">
        <f>IF('Indicator Date hidden'!AP17="x","x",AO$2-'Indicator Date hidden'!AP17)</f>
        <v>0</v>
      </c>
      <c r="AP16" s="158" t="str">
        <f>IF('Indicator Date hidden'!AQ17="x","x",AP$2-'Indicator Date hidden'!AQ17)</f>
        <v>x</v>
      </c>
      <c r="AQ16" s="158">
        <f>IF('Indicator Date hidden'!AR17="x","x",AQ$2-'Indicator Date hidden'!AR17)</f>
        <v>1</v>
      </c>
      <c r="AR16" s="158">
        <f>IF('Indicator Date hidden'!AS17="x","x",AR$2-'Indicator Date hidden'!AS17)</f>
        <v>0</v>
      </c>
      <c r="AS16" s="158">
        <f>IF('Indicator Date hidden'!AT17="x","x",AS$2-'Indicator Date hidden'!AT17)</f>
        <v>3</v>
      </c>
      <c r="AT16" s="158">
        <f>IF('Indicator Date hidden'!AU17="x","x",AT$2-'Indicator Date hidden'!AU17)</f>
        <v>0</v>
      </c>
      <c r="AU16" s="158">
        <f>IF('Indicator Date hidden'!AV17="x","x",AU$2-'Indicator Date hidden'!AV17)</f>
        <v>0</v>
      </c>
      <c r="AV16" s="158">
        <f>IF('Indicator Date hidden'!AW17="x","x",AV$2-'Indicator Date hidden'!AW17)</f>
        <v>0</v>
      </c>
      <c r="AW16" s="158" t="str">
        <f>IF('Indicator Date hidden'!AX17="x","x",AW$2-'Indicator Date hidden'!AX17)</f>
        <v>x</v>
      </c>
      <c r="AX16" s="158">
        <f>IF('Indicator Date hidden'!AY17="x","x",AX$2-'Indicator Date hidden'!AY17)</f>
        <v>0</v>
      </c>
      <c r="AY16" s="158">
        <f>IF('Indicator Date hidden'!AZ17="x","x",AY$2-'Indicator Date hidden'!AZ17)</f>
        <v>0</v>
      </c>
      <c r="AZ16" s="158" t="str">
        <f>IF('Indicator Date hidden'!BA17="x","x",AZ$2-'Indicator Date hidden'!BA17)</f>
        <v>x</v>
      </c>
      <c r="BA16" s="158">
        <f>IF('Indicator Date hidden'!BB17="x","x",BA$2-'Indicator Date hidden'!BB17)</f>
        <v>0</v>
      </c>
      <c r="BB16" s="158">
        <f>IF('Indicator Date hidden'!BC17="x","x",BB$2-'Indicator Date hidden'!BC17)</f>
        <v>0</v>
      </c>
      <c r="BC16" s="158">
        <f>IF('Indicator Date hidden'!BD17="x","x",BC$2-'Indicator Date hidden'!BD17)</f>
        <v>0</v>
      </c>
      <c r="BD16" s="158" t="str">
        <f>IF('Indicator Date hidden'!BE17="x","x",BD$2-'Indicator Date hidden'!BE17)</f>
        <v>x</v>
      </c>
      <c r="BE16" s="158">
        <f>IF('Indicator Date hidden'!BF17="x","x",BE$2-'Indicator Date hidden'!BF17)</f>
        <v>1</v>
      </c>
      <c r="BF16" s="158">
        <f>IF('Indicator Date hidden'!BG17="x","x",BF$2-'Indicator Date hidden'!BG17)</f>
        <v>0</v>
      </c>
      <c r="BG16" s="158">
        <f>IF('Indicator Date hidden'!BH17="x","x",BG$2-'Indicator Date hidden'!BH17)</f>
        <v>0</v>
      </c>
      <c r="BH16" s="158">
        <f>IF('Indicator Date hidden'!BI17="x","x",BH$2-'Indicator Date hidden'!BI17)</f>
        <v>0</v>
      </c>
      <c r="BI16" s="158">
        <f>IF('Indicator Date hidden'!BJ17="x","x",BI$2-'Indicator Date hidden'!BJ17)</f>
        <v>2</v>
      </c>
      <c r="BJ16" s="158">
        <f>IF('Indicator Date hidden'!BK17="x","x",BJ$2-'Indicator Date hidden'!BK17)</f>
        <v>0</v>
      </c>
      <c r="BK16" s="158">
        <f>IF('Indicator Date hidden'!BL17="x","x",BK$2-'Indicator Date hidden'!BL17)</f>
        <v>0</v>
      </c>
      <c r="BL16" s="158">
        <f>IF('Indicator Date hidden'!BM17="x","x",BL$2-'Indicator Date hidden'!BM17)</f>
        <v>0</v>
      </c>
      <c r="BM16" s="158" t="str">
        <f>IF('Indicator Date hidden'!BN17="x","x",BM$2-'Indicator Date hidden'!BN17)</f>
        <v>x</v>
      </c>
      <c r="BN16" s="158">
        <f>IF('Indicator Date hidden'!BO17="x","x",BN$2-'Indicator Date hidden'!BO17)</f>
        <v>0</v>
      </c>
      <c r="BO16" s="158">
        <f>IF('Indicator Date hidden'!BP17="x","x",BO$2-'Indicator Date hidden'!BP17)</f>
        <v>0</v>
      </c>
      <c r="BP16" s="158">
        <f>IF('Indicator Date hidden'!BQ17="x","x",BP$2-'Indicator Date hidden'!BQ17)</f>
        <v>0</v>
      </c>
      <c r="BQ16" s="158">
        <f>IF('Indicator Date hidden'!BR17="x","x",BQ$2-'Indicator Date hidden'!BR17)</f>
        <v>0</v>
      </c>
      <c r="BR16" s="158">
        <f>IF('Indicator Date hidden'!BS17="x","x",BR$2-'Indicator Date hidden'!BS17)</f>
        <v>0</v>
      </c>
      <c r="BS16" s="158">
        <f>IF('Indicator Date hidden'!BT17="x","x",BS$2-'Indicator Date hidden'!BT17)</f>
        <v>1</v>
      </c>
      <c r="BT16" s="158">
        <f>IF('Indicator Date hidden'!BU17="x","x",BT$2-'Indicator Date hidden'!BU17)</f>
        <v>0</v>
      </c>
      <c r="BU16" s="158">
        <f>IF('Indicator Date hidden'!BV17="x","x",BU$2-'Indicator Date hidden'!BV17)</f>
        <v>0</v>
      </c>
      <c r="BV16" s="158">
        <f>IF('Indicator Date hidden'!BW17="x","x",BV$2-'Indicator Date hidden'!BW17)</f>
        <v>0</v>
      </c>
      <c r="BW16" s="158">
        <f>IF('Indicator Date hidden'!BX17="x","x",BW$2-'Indicator Date hidden'!BX17)</f>
        <v>0</v>
      </c>
      <c r="BX16" s="158">
        <f>IF('Indicator Date hidden'!BY17="x","x",BX$2-'Indicator Date hidden'!BY17)</f>
        <v>0</v>
      </c>
      <c r="BY16" s="5">
        <f t="shared" si="0"/>
        <v>15</v>
      </c>
      <c r="BZ16" s="159">
        <f t="shared" si="1"/>
        <v>0.22058823529411764</v>
      </c>
      <c r="CA16" s="5">
        <f t="shared" si="2"/>
        <v>8</v>
      </c>
      <c r="CB16" s="159">
        <f t="shared" si="3"/>
        <v>0.76399854163885517</v>
      </c>
      <c r="CC16" s="162">
        <f t="shared" si="4"/>
        <v>0</v>
      </c>
    </row>
    <row r="17" spans="1:81" x14ac:dyDescent="0.25">
      <c r="A17" t="s">
        <v>28</v>
      </c>
      <c r="B17" s="158">
        <f>IF('Indicator Date hidden'!C18="x","x",B$2-'Indicator Date hidden'!C18)</f>
        <v>0</v>
      </c>
      <c r="C17" s="158">
        <f>IF('Indicator Date hidden'!D18="x","x",C$2-'Indicator Date hidden'!D18)</f>
        <v>0</v>
      </c>
      <c r="D17" s="158">
        <f>IF('Indicator Date hidden'!E18="x","x",D$2-'Indicator Date hidden'!E18)</f>
        <v>0</v>
      </c>
      <c r="E17" s="158">
        <f>IF('Indicator Date hidden'!F18="x","x",E$2-'Indicator Date hidden'!F18)</f>
        <v>0</v>
      </c>
      <c r="F17" s="158">
        <f>IF('Indicator Date hidden'!G18="x","x",F$2-'Indicator Date hidden'!G18)</f>
        <v>0</v>
      </c>
      <c r="G17" s="158">
        <f>IF('Indicator Date hidden'!H18="x","x",G$2-'Indicator Date hidden'!H18)</f>
        <v>0</v>
      </c>
      <c r="H17" s="158">
        <f>IF('Indicator Date hidden'!I18="x","x",H$2-'Indicator Date hidden'!I18)</f>
        <v>0</v>
      </c>
      <c r="I17" s="158">
        <f>IF('Indicator Date hidden'!J18="x","x",I$2-'Indicator Date hidden'!J18)</f>
        <v>0</v>
      </c>
      <c r="J17" s="158">
        <f>IF('Indicator Date hidden'!K18="x","x",J$2-'Indicator Date hidden'!K18)</f>
        <v>0</v>
      </c>
      <c r="K17" s="158">
        <f>IF('Indicator Date hidden'!L18="x","x",K$2-'Indicator Date hidden'!L18)</f>
        <v>0</v>
      </c>
      <c r="L17" s="158">
        <f>IF('Indicator Date hidden'!M18="x","x",L$2-'Indicator Date hidden'!M18)</f>
        <v>0</v>
      </c>
      <c r="M17" s="158">
        <f>IF('Indicator Date hidden'!N18="x","x",M$2-'Indicator Date hidden'!N18)</f>
        <v>0</v>
      </c>
      <c r="N17" s="158">
        <f>IF('Indicator Date hidden'!O18="x","x",N$2-'Indicator Date hidden'!O18)</f>
        <v>0</v>
      </c>
      <c r="O17" s="158">
        <f>IF('Indicator Date hidden'!P18="x","x",O$2-'Indicator Date hidden'!P18)</f>
        <v>0</v>
      </c>
      <c r="P17" s="158">
        <f>IF('Indicator Date hidden'!Q18="x","x",P$2-'Indicator Date hidden'!Q18)</f>
        <v>0</v>
      </c>
      <c r="Q17" s="158">
        <f>IF('Indicator Date hidden'!R18="x","x",Q$2-'Indicator Date hidden'!R18)</f>
        <v>0</v>
      </c>
      <c r="R17" s="158">
        <f>IF('Indicator Date hidden'!S18="x","x",R$2-'Indicator Date hidden'!S18)</f>
        <v>0</v>
      </c>
      <c r="S17" s="158">
        <f>IF('Indicator Date hidden'!T18="x","x",S$2-'Indicator Date hidden'!T18)</f>
        <v>0</v>
      </c>
      <c r="T17" s="158">
        <f>IF('Indicator Date hidden'!U18="x","x",T$2-'Indicator Date hidden'!U18)</f>
        <v>0</v>
      </c>
      <c r="U17" s="158">
        <f>IF('Indicator Date hidden'!V18="x","x",U$2-'Indicator Date hidden'!V18)</f>
        <v>0</v>
      </c>
      <c r="V17" s="158">
        <f>IF('Indicator Date hidden'!W18="x","x",V$2-'Indicator Date hidden'!W18)</f>
        <v>0</v>
      </c>
      <c r="W17" s="158">
        <f>IF('Indicator Date hidden'!X18="x","x",W$2-'Indicator Date hidden'!X18)</f>
        <v>0</v>
      </c>
      <c r="X17" s="158">
        <f>IF('Indicator Date hidden'!Y18="x","x",X$2-'Indicator Date hidden'!Y18)</f>
        <v>0</v>
      </c>
      <c r="Y17" s="158">
        <f>IF('Indicator Date hidden'!Z18="x","x",Y$2-'Indicator Date hidden'!Z18)</f>
        <v>0</v>
      </c>
      <c r="Z17" s="158">
        <f>IF('Indicator Date hidden'!AA18="x","x",Z$2-'Indicator Date hidden'!AA18)</f>
        <v>7</v>
      </c>
      <c r="AA17" s="158">
        <f>IF('Indicator Date hidden'!AB18="x","x",AA$2-'Indicator Date hidden'!AB18)</f>
        <v>0</v>
      </c>
      <c r="AB17" s="158" t="str">
        <f>IF('Indicator Date hidden'!AC18="x","x",AB$2-'Indicator Date hidden'!AC18)</f>
        <v>x</v>
      </c>
      <c r="AC17" s="158">
        <f>IF('Indicator Date hidden'!AD18="x","x",AC$2-'Indicator Date hidden'!AD18)</f>
        <v>4</v>
      </c>
      <c r="AD17" s="158">
        <f>IF('Indicator Date hidden'!AE18="x","x",AD$2-'Indicator Date hidden'!AE18)</f>
        <v>0</v>
      </c>
      <c r="AE17" s="158">
        <f>IF('Indicator Date hidden'!AF18="x","x",AE$2-'Indicator Date hidden'!AF18)</f>
        <v>0</v>
      </c>
      <c r="AF17" s="158">
        <f>IF('Indicator Date hidden'!AG18="x","x",AF$2-'Indicator Date hidden'!AG18)</f>
        <v>0</v>
      </c>
      <c r="AG17" s="158">
        <f>IF('Indicator Date hidden'!AH18="x","x",AG$2-'Indicator Date hidden'!AH18)</f>
        <v>0</v>
      </c>
      <c r="AH17" s="158">
        <f>IF('Indicator Date hidden'!AI18="x","x",AH$2-'Indicator Date hidden'!AI18)</f>
        <v>0</v>
      </c>
      <c r="AI17" s="158">
        <f>IF('Indicator Date hidden'!AJ18="x","x",AI$2-'Indicator Date hidden'!AJ18)</f>
        <v>0</v>
      </c>
      <c r="AJ17" s="158">
        <f>IF('Indicator Date hidden'!AK18="x","x",AJ$2-'Indicator Date hidden'!AK18)</f>
        <v>0</v>
      </c>
      <c r="AK17" s="158">
        <f>IF('Indicator Date hidden'!AL18="x","x",AK$2-'Indicator Date hidden'!AL18)</f>
        <v>0</v>
      </c>
      <c r="AL17" s="158" t="str">
        <f>IF('Indicator Date hidden'!AM18="x","x",AL$2-'Indicator Date hidden'!AM18)</f>
        <v>x</v>
      </c>
      <c r="AM17" s="158">
        <f>IF('Indicator Date hidden'!AN18="x","x",AM$2-'Indicator Date hidden'!AN18)</f>
        <v>0</v>
      </c>
      <c r="AN17" s="158">
        <f>IF('Indicator Date hidden'!AO18="x","x",AN$2-'Indicator Date hidden'!AO18)</f>
        <v>0</v>
      </c>
      <c r="AO17" s="158">
        <f>IF('Indicator Date hidden'!AP18="x","x",AO$2-'Indicator Date hidden'!AP18)</f>
        <v>0</v>
      </c>
      <c r="AP17" s="158">
        <f>IF('Indicator Date hidden'!AQ18="x","x",AP$2-'Indicator Date hidden'!AQ18)</f>
        <v>0</v>
      </c>
      <c r="AQ17" s="158">
        <f>IF('Indicator Date hidden'!AR18="x","x",AQ$2-'Indicator Date hidden'!AR18)</f>
        <v>0</v>
      </c>
      <c r="AR17" s="158">
        <f>IF('Indicator Date hidden'!AS18="x","x",AR$2-'Indicator Date hidden'!AS18)</f>
        <v>0</v>
      </c>
      <c r="AS17" s="158" t="str">
        <f>IF('Indicator Date hidden'!AT18="x","x",AS$2-'Indicator Date hidden'!AT18)</f>
        <v>x</v>
      </c>
      <c r="AT17" s="158">
        <f>IF('Indicator Date hidden'!AU18="x","x",AT$2-'Indicator Date hidden'!AU18)</f>
        <v>0</v>
      </c>
      <c r="AU17" s="158">
        <f>IF('Indicator Date hidden'!AV18="x","x",AU$2-'Indicator Date hidden'!AV18)</f>
        <v>0</v>
      </c>
      <c r="AV17" s="158">
        <f>IF('Indicator Date hidden'!AW18="x","x",AV$2-'Indicator Date hidden'!AW18)</f>
        <v>0</v>
      </c>
      <c r="AW17" s="158" t="str">
        <f>IF('Indicator Date hidden'!AX18="x","x",AW$2-'Indicator Date hidden'!AX18)</f>
        <v>x</v>
      </c>
      <c r="AX17" s="158">
        <f>IF('Indicator Date hidden'!AY18="x","x",AX$2-'Indicator Date hidden'!AY18)</f>
        <v>0</v>
      </c>
      <c r="AY17" s="158">
        <f>IF('Indicator Date hidden'!AZ18="x","x",AY$2-'Indicator Date hidden'!AZ18)</f>
        <v>0</v>
      </c>
      <c r="AZ17" s="158">
        <f>IF('Indicator Date hidden'!BA18="x","x",AZ$2-'Indicator Date hidden'!BA18)</f>
        <v>0</v>
      </c>
      <c r="BA17" s="158">
        <f>IF('Indicator Date hidden'!BB18="x","x",BA$2-'Indicator Date hidden'!BB18)</f>
        <v>0</v>
      </c>
      <c r="BB17" s="158">
        <f>IF('Indicator Date hidden'!BC18="x","x",BB$2-'Indicator Date hidden'!BC18)</f>
        <v>0</v>
      </c>
      <c r="BC17" s="158">
        <f>IF('Indicator Date hidden'!BD18="x","x",BC$2-'Indicator Date hidden'!BD18)</f>
        <v>0</v>
      </c>
      <c r="BD17" s="158" t="str">
        <f>IF('Indicator Date hidden'!BE18="x","x",BD$2-'Indicator Date hidden'!BE18)</f>
        <v>x</v>
      </c>
      <c r="BE17" s="158">
        <f>IF('Indicator Date hidden'!BF18="x","x",BE$2-'Indicator Date hidden'!BF18)</f>
        <v>1</v>
      </c>
      <c r="BF17" s="158">
        <f>IF('Indicator Date hidden'!BG18="x","x",BF$2-'Indicator Date hidden'!BG18)</f>
        <v>0</v>
      </c>
      <c r="BG17" s="158">
        <f>IF('Indicator Date hidden'!BH18="x","x",BG$2-'Indicator Date hidden'!BH18)</f>
        <v>0</v>
      </c>
      <c r="BH17" s="158">
        <f>IF('Indicator Date hidden'!BI18="x","x",BH$2-'Indicator Date hidden'!BI18)</f>
        <v>0</v>
      </c>
      <c r="BI17" s="158">
        <f>IF('Indicator Date hidden'!BJ18="x","x",BI$2-'Indicator Date hidden'!BJ18)</f>
        <v>0</v>
      </c>
      <c r="BJ17" s="158">
        <f>IF('Indicator Date hidden'!BK18="x","x",BJ$2-'Indicator Date hidden'!BK18)</f>
        <v>0</v>
      </c>
      <c r="BK17" s="158">
        <f>IF('Indicator Date hidden'!BL18="x","x",BK$2-'Indicator Date hidden'!BL18)</f>
        <v>0</v>
      </c>
      <c r="BL17" s="158">
        <f>IF('Indicator Date hidden'!BM18="x","x",BL$2-'Indicator Date hidden'!BM18)</f>
        <v>0</v>
      </c>
      <c r="BM17" s="158">
        <f>IF('Indicator Date hidden'!BN18="x","x",BM$2-'Indicator Date hidden'!BN18)</f>
        <v>3</v>
      </c>
      <c r="BN17" s="158">
        <f>IF('Indicator Date hidden'!BO18="x","x",BN$2-'Indicator Date hidden'!BO18)</f>
        <v>0</v>
      </c>
      <c r="BO17" s="158">
        <f>IF('Indicator Date hidden'!BP18="x","x",BO$2-'Indicator Date hidden'!BP18)</f>
        <v>0</v>
      </c>
      <c r="BP17" s="158">
        <f>IF('Indicator Date hidden'!BQ18="x","x",BP$2-'Indicator Date hidden'!BQ18)</f>
        <v>0</v>
      </c>
      <c r="BQ17" s="158">
        <f>IF('Indicator Date hidden'!BR18="x","x",BQ$2-'Indicator Date hidden'!BR18)</f>
        <v>0</v>
      </c>
      <c r="BR17" s="158">
        <f>IF('Indicator Date hidden'!BS18="x","x",BR$2-'Indicator Date hidden'!BS18)</f>
        <v>0</v>
      </c>
      <c r="BS17" s="158">
        <f>IF('Indicator Date hidden'!BT18="x","x",BS$2-'Indicator Date hidden'!BT18)</f>
        <v>4</v>
      </c>
      <c r="BT17" s="158">
        <f>IF('Indicator Date hidden'!BU18="x","x",BT$2-'Indicator Date hidden'!BU18)</f>
        <v>0</v>
      </c>
      <c r="BU17" s="158">
        <f>IF('Indicator Date hidden'!BV18="x","x",BU$2-'Indicator Date hidden'!BV18)</f>
        <v>0</v>
      </c>
      <c r="BV17" s="158" t="str">
        <f>IF('Indicator Date hidden'!BW18="x","x",BV$2-'Indicator Date hidden'!BW18)</f>
        <v>x</v>
      </c>
      <c r="BW17" s="158">
        <f>IF('Indicator Date hidden'!BX18="x","x",BW$2-'Indicator Date hidden'!BX18)</f>
        <v>0</v>
      </c>
      <c r="BX17" s="158">
        <f>IF('Indicator Date hidden'!BY18="x","x",BX$2-'Indicator Date hidden'!BY18)</f>
        <v>0</v>
      </c>
      <c r="BY17" s="5">
        <f t="shared" si="0"/>
        <v>19</v>
      </c>
      <c r="BZ17" s="159">
        <f t="shared" si="1"/>
        <v>0.27536231884057971</v>
      </c>
      <c r="CA17" s="5">
        <f t="shared" si="2"/>
        <v>5</v>
      </c>
      <c r="CB17" s="159">
        <f t="shared" si="3"/>
        <v>1.1149063517053277</v>
      </c>
      <c r="CC17" s="162">
        <f t="shared" si="4"/>
        <v>0</v>
      </c>
    </row>
    <row r="18" spans="1:81" x14ac:dyDescent="0.25">
      <c r="A18" t="s">
        <v>30</v>
      </c>
      <c r="B18" s="158">
        <f>IF('Indicator Date hidden'!C19="x","x",B$2-'Indicator Date hidden'!C19)</f>
        <v>0</v>
      </c>
      <c r="C18" s="158">
        <f>IF('Indicator Date hidden'!D19="x","x",C$2-'Indicator Date hidden'!D19)</f>
        <v>0</v>
      </c>
      <c r="D18" s="158">
        <f>IF('Indicator Date hidden'!E19="x","x",D$2-'Indicator Date hidden'!E19)</f>
        <v>0</v>
      </c>
      <c r="E18" s="158">
        <f>IF('Indicator Date hidden'!F19="x","x",E$2-'Indicator Date hidden'!F19)</f>
        <v>0</v>
      </c>
      <c r="F18" s="158">
        <f>IF('Indicator Date hidden'!G19="x","x",F$2-'Indicator Date hidden'!G19)</f>
        <v>0</v>
      </c>
      <c r="G18" s="158">
        <f>IF('Indicator Date hidden'!H19="x","x",G$2-'Indicator Date hidden'!H19)</f>
        <v>0</v>
      </c>
      <c r="H18" s="158">
        <f>IF('Indicator Date hidden'!I19="x","x",H$2-'Indicator Date hidden'!I19)</f>
        <v>0</v>
      </c>
      <c r="I18" s="158">
        <f>IF('Indicator Date hidden'!J19="x","x",I$2-'Indicator Date hidden'!J19)</f>
        <v>0</v>
      </c>
      <c r="J18" s="158">
        <f>IF('Indicator Date hidden'!K19="x","x",J$2-'Indicator Date hidden'!K19)</f>
        <v>0</v>
      </c>
      <c r="K18" s="158">
        <f>IF('Indicator Date hidden'!L19="x","x",K$2-'Indicator Date hidden'!L19)</f>
        <v>0</v>
      </c>
      <c r="L18" s="158">
        <f>IF('Indicator Date hidden'!M19="x","x",L$2-'Indicator Date hidden'!M19)</f>
        <v>0</v>
      </c>
      <c r="M18" s="158">
        <f>IF('Indicator Date hidden'!N19="x","x",M$2-'Indicator Date hidden'!N19)</f>
        <v>0</v>
      </c>
      <c r="N18" s="158">
        <f>IF('Indicator Date hidden'!O19="x","x",N$2-'Indicator Date hidden'!O19)</f>
        <v>0</v>
      </c>
      <c r="O18" s="158">
        <f>IF('Indicator Date hidden'!P19="x","x",O$2-'Indicator Date hidden'!P19)</f>
        <v>0</v>
      </c>
      <c r="P18" s="158">
        <f>IF('Indicator Date hidden'!Q19="x","x",P$2-'Indicator Date hidden'!Q19)</f>
        <v>0</v>
      </c>
      <c r="Q18" s="158">
        <f>IF('Indicator Date hidden'!R19="x","x",Q$2-'Indicator Date hidden'!R19)</f>
        <v>0</v>
      </c>
      <c r="R18" s="158">
        <f>IF('Indicator Date hidden'!S19="x","x",R$2-'Indicator Date hidden'!S19)</f>
        <v>0</v>
      </c>
      <c r="S18" s="158">
        <f>IF('Indicator Date hidden'!T19="x","x",S$2-'Indicator Date hidden'!T19)</f>
        <v>0</v>
      </c>
      <c r="T18" s="158">
        <f>IF('Indicator Date hidden'!U19="x","x",T$2-'Indicator Date hidden'!U19)</f>
        <v>0</v>
      </c>
      <c r="U18" s="158">
        <f>IF('Indicator Date hidden'!V19="x","x",U$2-'Indicator Date hidden'!V19)</f>
        <v>0</v>
      </c>
      <c r="V18" s="158">
        <f>IF('Indicator Date hidden'!W19="x","x",V$2-'Indicator Date hidden'!W19)</f>
        <v>0</v>
      </c>
      <c r="W18" s="158">
        <f>IF('Indicator Date hidden'!X19="x","x",W$2-'Indicator Date hidden'!X19)</f>
        <v>0</v>
      </c>
      <c r="X18" s="158">
        <f>IF('Indicator Date hidden'!Y19="x","x",X$2-'Indicator Date hidden'!Y19)</f>
        <v>0</v>
      </c>
      <c r="Y18" s="158">
        <f>IF('Indicator Date hidden'!Z19="x","x",Y$2-'Indicator Date hidden'!Z19)</f>
        <v>0</v>
      </c>
      <c r="Z18" s="158">
        <f>IF('Indicator Date hidden'!AA19="x","x",Z$2-'Indicator Date hidden'!AA19)</f>
        <v>5</v>
      </c>
      <c r="AA18" s="158">
        <f>IF('Indicator Date hidden'!AB19="x","x",AA$2-'Indicator Date hidden'!AB19)</f>
        <v>0</v>
      </c>
      <c r="AB18" s="158" t="str">
        <f>IF('Indicator Date hidden'!AC19="x","x",AB$2-'Indicator Date hidden'!AC19)</f>
        <v>x</v>
      </c>
      <c r="AC18" s="158">
        <f>IF('Indicator Date hidden'!AD19="x","x",AC$2-'Indicator Date hidden'!AD19)</f>
        <v>0</v>
      </c>
      <c r="AD18" s="158">
        <f>IF('Indicator Date hidden'!AE19="x","x",AD$2-'Indicator Date hidden'!AE19)</f>
        <v>0</v>
      </c>
      <c r="AE18" s="158" t="str">
        <f>IF('Indicator Date hidden'!AF19="x","x",AE$2-'Indicator Date hidden'!AF19)</f>
        <v>x</v>
      </c>
      <c r="AF18" s="158">
        <f>IF('Indicator Date hidden'!AG19="x","x",AF$2-'Indicator Date hidden'!AG19)</f>
        <v>0</v>
      </c>
      <c r="AG18" s="158">
        <f>IF('Indicator Date hidden'!AH19="x","x",AG$2-'Indicator Date hidden'!AH19)</f>
        <v>0</v>
      </c>
      <c r="AH18" s="158">
        <f>IF('Indicator Date hidden'!AI19="x","x",AH$2-'Indicator Date hidden'!AI19)</f>
        <v>0</v>
      </c>
      <c r="AI18" s="158">
        <f>IF('Indicator Date hidden'!AJ19="x","x",AI$2-'Indicator Date hidden'!AJ19)</f>
        <v>0</v>
      </c>
      <c r="AJ18" s="158">
        <f>IF('Indicator Date hidden'!AK19="x","x",AJ$2-'Indicator Date hidden'!AK19)</f>
        <v>0</v>
      </c>
      <c r="AK18" s="158">
        <f>IF('Indicator Date hidden'!AL19="x","x",AK$2-'Indicator Date hidden'!AL19)</f>
        <v>0</v>
      </c>
      <c r="AL18" s="158" t="str">
        <f>IF('Indicator Date hidden'!AM19="x","x",AL$2-'Indicator Date hidden'!AM19)</f>
        <v>x</v>
      </c>
      <c r="AM18" s="158">
        <f>IF('Indicator Date hidden'!AN19="x","x",AM$2-'Indicator Date hidden'!AN19)</f>
        <v>0</v>
      </c>
      <c r="AN18" s="158">
        <f>IF('Indicator Date hidden'!AO19="x","x",AN$2-'Indicator Date hidden'!AO19)</f>
        <v>0</v>
      </c>
      <c r="AO18" s="158">
        <f>IF('Indicator Date hidden'!AP19="x","x",AO$2-'Indicator Date hidden'!AP19)</f>
        <v>0</v>
      </c>
      <c r="AP18" s="158" t="str">
        <f>IF('Indicator Date hidden'!AQ19="x","x",AP$2-'Indicator Date hidden'!AQ19)</f>
        <v>x</v>
      </c>
      <c r="AQ18" s="158">
        <f>IF('Indicator Date hidden'!AR19="x","x",AQ$2-'Indicator Date hidden'!AR19)</f>
        <v>0</v>
      </c>
      <c r="AR18" s="158">
        <f>IF('Indicator Date hidden'!AS19="x","x",AR$2-'Indicator Date hidden'!AS19)</f>
        <v>0</v>
      </c>
      <c r="AS18" s="158" t="str">
        <f>IF('Indicator Date hidden'!AT19="x","x",AS$2-'Indicator Date hidden'!AT19)</f>
        <v>x</v>
      </c>
      <c r="AT18" s="158">
        <f>IF('Indicator Date hidden'!AU19="x","x",AT$2-'Indicator Date hidden'!AU19)</f>
        <v>0</v>
      </c>
      <c r="AU18" s="158" t="str">
        <f>IF('Indicator Date hidden'!AV19="x","x",AU$2-'Indicator Date hidden'!AV19)</f>
        <v>x</v>
      </c>
      <c r="AV18" s="158" t="str">
        <f>IF('Indicator Date hidden'!AW19="x","x",AV$2-'Indicator Date hidden'!AW19)</f>
        <v>x</v>
      </c>
      <c r="AW18" s="158" t="str">
        <f>IF('Indicator Date hidden'!AX19="x","x",AW$2-'Indicator Date hidden'!AX19)</f>
        <v>x</v>
      </c>
      <c r="AX18" s="158">
        <f>IF('Indicator Date hidden'!AY19="x","x",AX$2-'Indicator Date hidden'!AY19)</f>
        <v>0</v>
      </c>
      <c r="AY18" s="158">
        <f>IF('Indicator Date hidden'!AZ19="x","x",AY$2-'Indicator Date hidden'!AZ19)</f>
        <v>0</v>
      </c>
      <c r="AZ18" s="158">
        <f>IF('Indicator Date hidden'!BA19="x","x",AZ$2-'Indicator Date hidden'!BA19)</f>
        <v>2</v>
      </c>
      <c r="BA18" s="158">
        <f>IF('Indicator Date hidden'!BB19="x","x",BA$2-'Indicator Date hidden'!BB19)</f>
        <v>0</v>
      </c>
      <c r="BB18" s="158">
        <f>IF('Indicator Date hidden'!BC19="x","x",BB$2-'Indicator Date hidden'!BC19)</f>
        <v>0</v>
      </c>
      <c r="BC18" s="158">
        <f>IF('Indicator Date hidden'!BD19="x","x",BC$2-'Indicator Date hidden'!BD19)</f>
        <v>0</v>
      </c>
      <c r="BD18" s="158" t="str">
        <f>IF('Indicator Date hidden'!BE19="x","x",BD$2-'Indicator Date hidden'!BE19)</f>
        <v>x</v>
      </c>
      <c r="BE18" s="158">
        <f>IF('Indicator Date hidden'!BF19="x","x",BE$2-'Indicator Date hidden'!BF19)</f>
        <v>1</v>
      </c>
      <c r="BF18" s="158">
        <f>IF('Indicator Date hidden'!BG19="x","x",BF$2-'Indicator Date hidden'!BG19)</f>
        <v>0</v>
      </c>
      <c r="BG18" s="158">
        <f>IF('Indicator Date hidden'!BH19="x","x",BG$2-'Indicator Date hidden'!BH19)</f>
        <v>0</v>
      </c>
      <c r="BH18" s="158">
        <f>IF('Indicator Date hidden'!BI19="x","x",BH$2-'Indicator Date hidden'!BI19)</f>
        <v>0</v>
      </c>
      <c r="BI18" s="158" t="str">
        <f>IF('Indicator Date hidden'!BJ19="x","x",BI$2-'Indicator Date hidden'!BJ19)</f>
        <v>x</v>
      </c>
      <c r="BJ18" s="158">
        <f>IF('Indicator Date hidden'!BK19="x","x",BJ$2-'Indicator Date hidden'!BK19)</f>
        <v>0</v>
      </c>
      <c r="BK18" s="158">
        <f>IF('Indicator Date hidden'!BL19="x","x",BK$2-'Indicator Date hidden'!BL19)</f>
        <v>0</v>
      </c>
      <c r="BL18" s="158">
        <f>IF('Indicator Date hidden'!BM19="x","x",BL$2-'Indicator Date hidden'!BM19)</f>
        <v>0</v>
      </c>
      <c r="BM18" s="158" t="str">
        <f>IF('Indicator Date hidden'!BN19="x","x",BM$2-'Indicator Date hidden'!BN19)</f>
        <v>x</v>
      </c>
      <c r="BN18" s="158">
        <f>IF('Indicator Date hidden'!BO19="x","x",BN$2-'Indicator Date hidden'!BO19)</f>
        <v>0</v>
      </c>
      <c r="BO18" s="158">
        <f>IF('Indicator Date hidden'!BP19="x","x",BO$2-'Indicator Date hidden'!BP19)</f>
        <v>0</v>
      </c>
      <c r="BP18" s="158">
        <f>IF('Indicator Date hidden'!BQ19="x","x",BP$2-'Indicator Date hidden'!BQ19)</f>
        <v>0</v>
      </c>
      <c r="BQ18" s="158">
        <f>IF('Indicator Date hidden'!BR19="x","x",BQ$2-'Indicator Date hidden'!BR19)</f>
        <v>0</v>
      </c>
      <c r="BR18" s="158">
        <f>IF('Indicator Date hidden'!BS19="x","x",BR$2-'Indicator Date hidden'!BS19)</f>
        <v>0</v>
      </c>
      <c r="BS18" s="158">
        <f>IF('Indicator Date hidden'!BT19="x","x",BS$2-'Indicator Date hidden'!BT19)</f>
        <v>2</v>
      </c>
      <c r="BT18" s="158">
        <f>IF('Indicator Date hidden'!BU19="x","x",BT$2-'Indicator Date hidden'!BU19)</f>
        <v>0</v>
      </c>
      <c r="BU18" s="158">
        <f>IF('Indicator Date hidden'!BV19="x","x",BU$2-'Indicator Date hidden'!BV19)</f>
        <v>0</v>
      </c>
      <c r="BV18" s="158">
        <f>IF('Indicator Date hidden'!BW19="x","x",BV$2-'Indicator Date hidden'!BW19)</f>
        <v>0</v>
      </c>
      <c r="BW18" s="158">
        <f>IF('Indicator Date hidden'!BX19="x","x",BW$2-'Indicator Date hidden'!BX19)</f>
        <v>0</v>
      </c>
      <c r="BX18" s="158">
        <f>IF('Indicator Date hidden'!BY19="x","x",BX$2-'Indicator Date hidden'!BY19)</f>
        <v>0</v>
      </c>
      <c r="BY18" s="5">
        <f t="shared" si="0"/>
        <v>10</v>
      </c>
      <c r="BZ18" s="159">
        <f t="shared" si="1"/>
        <v>0.15625</v>
      </c>
      <c r="CA18" s="5">
        <f t="shared" si="2"/>
        <v>4</v>
      </c>
      <c r="CB18" s="159">
        <f t="shared" si="3"/>
        <v>0.71192410936840733</v>
      </c>
      <c r="CC18" s="162">
        <f t="shared" si="4"/>
        <v>0</v>
      </c>
    </row>
    <row r="19" spans="1:81" x14ac:dyDescent="0.25">
      <c r="A19" t="s">
        <v>32</v>
      </c>
      <c r="B19" s="158">
        <f>IF('Indicator Date hidden'!C20="x","x",B$2-'Indicator Date hidden'!C20)</f>
        <v>0</v>
      </c>
      <c r="C19" s="158">
        <f>IF('Indicator Date hidden'!D20="x","x",C$2-'Indicator Date hidden'!D20)</f>
        <v>0</v>
      </c>
      <c r="D19" s="158">
        <f>IF('Indicator Date hidden'!E20="x","x",D$2-'Indicator Date hidden'!E20)</f>
        <v>0</v>
      </c>
      <c r="E19" s="158">
        <f>IF('Indicator Date hidden'!F20="x","x",E$2-'Indicator Date hidden'!F20)</f>
        <v>0</v>
      </c>
      <c r="F19" s="158">
        <f>IF('Indicator Date hidden'!G20="x","x",F$2-'Indicator Date hidden'!G20)</f>
        <v>0</v>
      </c>
      <c r="G19" s="158">
        <f>IF('Indicator Date hidden'!H20="x","x",G$2-'Indicator Date hidden'!H20)</f>
        <v>0</v>
      </c>
      <c r="H19" s="158">
        <f>IF('Indicator Date hidden'!I20="x","x",H$2-'Indicator Date hidden'!I20)</f>
        <v>0</v>
      </c>
      <c r="I19" s="158">
        <f>IF('Indicator Date hidden'!J20="x","x",I$2-'Indicator Date hidden'!J20)</f>
        <v>0</v>
      </c>
      <c r="J19" s="158">
        <f>IF('Indicator Date hidden'!K20="x","x",J$2-'Indicator Date hidden'!K20)</f>
        <v>0</v>
      </c>
      <c r="K19" s="158">
        <f>IF('Indicator Date hidden'!L20="x","x",K$2-'Indicator Date hidden'!L20)</f>
        <v>0</v>
      </c>
      <c r="L19" s="158">
        <f>IF('Indicator Date hidden'!M20="x","x",L$2-'Indicator Date hidden'!M20)</f>
        <v>0</v>
      </c>
      <c r="M19" s="158">
        <f>IF('Indicator Date hidden'!N20="x","x",M$2-'Indicator Date hidden'!N20)</f>
        <v>0</v>
      </c>
      <c r="N19" s="158">
        <f>IF('Indicator Date hidden'!O20="x","x",N$2-'Indicator Date hidden'!O20)</f>
        <v>0</v>
      </c>
      <c r="O19" s="158">
        <f>IF('Indicator Date hidden'!P20="x","x",O$2-'Indicator Date hidden'!P20)</f>
        <v>0</v>
      </c>
      <c r="P19" s="158">
        <f>IF('Indicator Date hidden'!Q20="x","x",P$2-'Indicator Date hidden'!Q20)</f>
        <v>0</v>
      </c>
      <c r="Q19" s="158">
        <f>IF('Indicator Date hidden'!R20="x","x",Q$2-'Indicator Date hidden'!R20)</f>
        <v>0</v>
      </c>
      <c r="R19" s="158">
        <f>IF('Indicator Date hidden'!S20="x","x",R$2-'Indicator Date hidden'!S20)</f>
        <v>0</v>
      </c>
      <c r="S19" s="158">
        <f>IF('Indicator Date hidden'!T20="x","x",S$2-'Indicator Date hidden'!T20)</f>
        <v>0</v>
      </c>
      <c r="T19" s="158">
        <f>IF('Indicator Date hidden'!U20="x","x",T$2-'Indicator Date hidden'!U20)</f>
        <v>0</v>
      </c>
      <c r="U19" s="158">
        <f>IF('Indicator Date hidden'!V20="x","x",U$2-'Indicator Date hidden'!V20)</f>
        <v>0</v>
      </c>
      <c r="V19" s="158">
        <f>IF('Indicator Date hidden'!W20="x","x",V$2-'Indicator Date hidden'!W20)</f>
        <v>0</v>
      </c>
      <c r="W19" s="158">
        <f>IF('Indicator Date hidden'!X20="x","x",W$2-'Indicator Date hidden'!X20)</f>
        <v>0</v>
      </c>
      <c r="X19" s="158">
        <f>IF('Indicator Date hidden'!Y20="x","x",X$2-'Indicator Date hidden'!Y20)</f>
        <v>0</v>
      </c>
      <c r="Y19" s="158">
        <f>IF('Indicator Date hidden'!Z20="x","x",Y$2-'Indicator Date hidden'!Z20)</f>
        <v>0</v>
      </c>
      <c r="Z19" s="158" t="str">
        <f>IF('Indicator Date hidden'!AA20="x","x",Z$2-'Indicator Date hidden'!AA20)</f>
        <v>x</v>
      </c>
      <c r="AA19" s="158">
        <f>IF('Indicator Date hidden'!AB20="x","x",AA$2-'Indicator Date hidden'!AB20)</f>
        <v>0</v>
      </c>
      <c r="AB19" s="158">
        <f>IF('Indicator Date hidden'!AC20="x","x",AB$2-'Indicator Date hidden'!AC20)</f>
        <v>0</v>
      </c>
      <c r="AC19" s="158">
        <f>IF('Indicator Date hidden'!AD20="x","x",AC$2-'Indicator Date hidden'!AD20)</f>
        <v>4</v>
      </c>
      <c r="AD19" s="158">
        <f>IF('Indicator Date hidden'!AE20="x","x",AD$2-'Indicator Date hidden'!AE20)</f>
        <v>0</v>
      </c>
      <c r="AE19" s="158">
        <f>IF('Indicator Date hidden'!AF20="x","x",AE$2-'Indicator Date hidden'!AF20)</f>
        <v>0</v>
      </c>
      <c r="AF19" s="158">
        <f>IF('Indicator Date hidden'!AG20="x","x",AF$2-'Indicator Date hidden'!AG20)</f>
        <v>0</v>
      </c>
      <c r="AG19" s="158">
        <f>IF('Indicator Date hidden'!AH20="x","x",AG$2-'Indicator Date hidden'!AH20)</f>
        <v>0</v>
      </c>
      <c r="AH19" s="158">
        <f>IF('Indicator Date hidden'!AI20="x","x",AH$2-'Indicator Date hidden'!AI20)</f>
        <v>0</v>
      </c>
      <c r="AI19" s="158">
        <f>IF('Indicator Date hidden'!AJ20="x","x",AI$2-'Indicator Date hidden'!AJ20)</f>
        <v>0</v>
      </c>
      <c r="AJ19" s="158">
        <f>IF('Indicator Date hidden'!AK20="x","x",AJ$2-'Indicator Date hidden'!AK20)</f>
        <v>0</v>
      </c>
      <c r="AK19" s="158">
        <f>IF('Indicator Date hidden'!AL20="x","x",AK$2-'Indicator Date hidden'!AL20)</f>
        <v>0</v>
      </c>
      <c r="AL19" s="158">
        <f>IF('Indicator Date hidden'!AM20="x","x",AL$2-'Indicator Date hidden'!AM20)</f>
        <v>1</v>
      </c>
      <c r="AM19" s="158">
        <f>IF('Indicator Date hidden'!AN20="x","x",AM$2-'Indicator Date hidden'!AN20)</f>
        <v>0</v>
      </c>
      <c r="AN19" s="158">
        <f>IF('Indicator Date hidden'!AO20="x","x",AN$2-'Indicator Date hidden'!AO20)</f>
        <v>0</v>
      </c>
      <c r="AO19" s="158">
        <f>IF('Indicator Date hidden'!AP20="x","x",AO$2-'Indicator Date hidden'!AP20)</f>
        <v>0</v>
      </c>
      <c r="AP19" s="158">
        <f>IF('Indicator Date hidden'!AQ20="x","x",AP$2-'Indicator Date hidden'!AQ20)</f>
        <v>0</v>
      </c>
      <c r="AQ19" s="158">
        <f>IF('Indicator Date hidden'!AR20="x","x",AQ$2-'Indicator Date hidden'!AR20)</f>
        <v>0</v>
      </c>
      <c r="AR19" s="158">
        <f>IF('Indicator Date hidden'!AS20="x","x",AR$2-'Indicator Date hidden'!AS20)</f>
        <v>0</v>
      </c>
      <c r="AS19" s="158">
        <f>IF('Indicator Date hidden'!AT20="x","x",AS$2-'Indicator Date hidden'!AT20)</f>
        <v>5</v>
      </c>
      <c r="AT19" s="158">
        <f>IF('Indicator Date hidden'!AU20="x","x",AT$2-'Indicator Date hidden'!AU20)</f>
        <v>0</v>
      </c>
      <c r="AU19" s="158">
        <f>IF('Indicator Date hidden'!AV20="x","x",AU$2-'Indicator Date hidden'!AV20)</f>
        <v>0</v>
      </c>
      <c r="AV19" s="158">
        <f>IF('Indicator Date hidden'!AW20="x","x",AV$2-'Indicator Date hidden'!AW20)</f>
        <v>0</v>
      </c>
      <c r="AW19" s="158">
        <f>IF('Indicator Date hidden'!AX20="x","x",AW$2-'Indicator Date hidden'!AX20)</f>
        <v>0</v>
      </c>
      <c r="AX19" s="158">
        <f>IF('Indicator Date hidden'!AY20="x","x",AX$2-'Indicator Date hidden'!AY20)</f>
        <v>0</v>
      </c>
      <c r="AY19" s="158">
        <f>IF('Indicator Date hidden'!AZ20="x","x",AY$2-'Indicator Date hidden'!AZ20)</f>
        <v>0</v>
      </c>
      <c r="AZ19" s="158" t="str">
        <f>IF('Indicator Date hidden'!BA20="x","x",AZ$2-'Indicator Date hidden'!BA20)</f>
        <v>x</v>
      </c>
      <c r="BA19" s="158">
        <f>IF('Indicator Date hidden'!BB20="x","x",BA$2-'Indicator Date hidden'!BB20)</f>
        <v>0</v>
      </c>
      <c r="BB19" s="158">
        <f>IF('Indicator Date hidden'!BC20="x","x",BB$2-'Indicator Date hidden'!BC20)</f>
        <v>0</v>
      </c>
      <c r="BC19" s="158">
        <f>IF('Indicator Date hidden'!BD20="x","x",BC$2-'Indicator Date hidden'!BD20)</f>
        <v>0</v>
      </c>
      <c r="BD19" s="158" t="str">
        <f>IF('Indicator Date hidden'!BE20="x","x",BD$2-'Indicator Date hidden'!BE20)</f>
        <v>x</v>
      </c>
      <c r="BE19" s="158">
        <f>IF('Indicator Date hidden'!BF20="x","x",BE$2-'Indicator Date hidden'!BF20)</f>
        <v>1</v>
      </c>
      <c r="BF19" s="158">
        <f>IF('Indicator Date hidden'!BG20="x","x",BF$2-'Indicator Date hidden'!BG20)</f>
        <v>0</v>
      </c>
      <c r="BG19" s="158">
        <f>IF('Indicator Date hidden'!BH20="x","x",BG$2-'Indicator Date hidden'!BH20)</f>
        <v>0</v>
      </c>
      <c r="BH19" s="158">
        <f>IF('Indicator Date hidden'!BI20="x","x",BH$2-'Indicator Date hidden'!BI20)</f>
        <v>0</v>
      </c>
      <c r="BI19" s="158" t="str">
        <f>IF('Indicator Date hidden'!BJ20="x","x",BI$2-'Indicator Date hidden'!BJ20)</f>
        <v>x</v>
      </c>
      <c r="BJ19" s="158">
        <f>IF('Indicator Date hidden'!BK20="x","x",BJ$2-'Indicator Date hidden'!BK20)</f>
        <v>0</v>
      </c>
      <c r="BK19" s="158" t="str">
        <f>IF('Indicator Date hidden'!BL20="x","x",BK$2-'Indicator Date hidden'!BL20)</f>
        <v>x</v>
      </c>
      <c r="BL19" s="158">
        <f>IF('Indicator Date hidden'!BM20="x","x",BL$2-'Indicator Date hidden'!BM20)</f>
        <v>0</v>
      </c>
      <c r="BM19" s="158">
        <f>IF('Indicator Date hidden'!BN20="x","x",BM$2-'Indicator Date hidden'!BN20)</f>
        <v>3</v>
      </c>
      <c r="BN19" s="158">
        <f>IF('Indicator Date hidden'!BO20="x","x",BN$2-'Indicator Date hidden'!BO20)</f>
        <v>0</v>
      </c>
      <c r="BO19" s="158">
        <f>IF('Indicator Date hidden'!BP20="x","x",BO$2-'Indicator Date hidden'!BP20)</f>
        <v>0</v>
      </c>
      <c r="BP19" s="158">
        <f>IF('Indicator Date hidden'!BQ20="x","x",BP$2-'Indicator Date hidden'!BQ20)</f>
        <v>0</v>
      </c>
      <c r="BQ19" s="158">
        <f>IF('Indicator Date hidden'!BR20="x","x",BQ$2-'Indicator Date hidden'!BR20)</f>
        <v>0</v>
      </c>
      <c r="BR19" s="158">
        <f>IF('Indicator Date hidden'!BS20="x","x",BR$2-'Indicator Date hidden'!BS20)</f>
        <v>0</v>
      </c>
      <c r="BS19" s="158">
        <f>IF('Indicator Date hidden'!BT20="x","x",BS$2-'Indicator Date hidden'!BT20)</f>
        <v>1</v>
      </c>
      <c r="BT19" s="158">
        <f>IF('Indicator Date hidden'!BU20="x","x",BT$2-'Indicator Date hidden'!BU20)</f>
        <v>0</v>
      </c>
      <c r="BU19" s="158">
        <f>IF('Indicator Date hidden'!BV20="x","x",BU$2-'Indicator Date hidden'!BV20)</f>
        <v>0</v>
      </c>
      <c r="BV19" s="158" t="str">
        <f>IF('Indicator Date hidden'!BW20="x","x",BV$2-'Indicator Date hidden'!BW20)</f>
        <v>x</v>
      </c>
      <c r="BW19" s="158">
        <f>IF('Indicator Date hidden'!BX20="x","x",BW$2-'Indicator Date hidden'!BX20)</f>
        <v>0</v>
      </c>
      <c r="BX19" s="158">
        <f>IF('Indicator Date hidden'!BY20="x","x",BX$2-'Indicator Date hidden'!BY20)</f>
        <v>0</v>
      </c>
      <c r="BY19" s="5">
        <f t="shared" si="0"/>
        <v>15</v>
      </c>
      <c r="BZ19" s="159">
        <f t="shared" si="1"/>
        <v>0.21739130434782608</v>
      </c>
      <c r="CA19" s="5">
        <f t="shared" si="2"/>
        <v>6</v>
      </c>
      <c r="CB19" s="159">
        <f t="shared" si="3"/>
        <v>0.84903295744213392</v>
      </c>
      <c r="CC19" s="162">
        <f t="shared" si="4"/>
        <v>0</v>
      </c>
    </row>
    <row r="20" spans="1:81" x14ac:dyDescent="0.25">
      <c r="A20" t="s">
        <v>34</v>
      </c>
      <c r="B20" s="158">
        <f>IF('Indicator Date hidden'!C21="x","x",B$2-'Indicator Date hidden'!C21)</f>
        <v>0</v>
      </c>
      <c r="C20" s="158">
        <f>IF('Indicator Date hidden'!D21="x","x",C$2-'Indicator Date hidden'!D21)</f>
        <v>0</v>
      </c>
      <c r="D20" s="158">
        <f>IF('Indicator Date hidden'!E21="x","x",D$2-'Indicator Date hidden'!E21)</f>
        <v>0</v>
      </c>
      <c r="E20" s="158">
        <f>IF('Indicator Date hidden'!F21="x","x",E$2-'Indicator Date hidden'!F21)</f>
        <v>0</v>
      </c>
      <c r="F20" s="158">
        <f>IF('Indicator Date hidden'!G21="x","x",F$2-'Indicator Date hidden'!G21)</f>
        <v>0</v>
      </c>
      <c r="G20" s="158">
        <f>IF('Indicator Date hidden'!H21="x","x",G$2-'Indicator Date hidden'!H21)</f>
        <v>0</v>
      </c>
      <c r="H20" s="158">
        <f>IF('Indicator Date hidden'!I21="x","x",H$2-'Indicator Date hidden'!I21)</f>
        <v>0</v>
      </c>
      <c r="I20" s="158">
        <f>IF('Indicator Date hidden'!J21="x","x",I$2-'Indicator Date hidden'!J21)</f>
        <v>0</v>
      </c>
      <c r="J20" s="158">
        <f>IF('Indicator Date hidden'!K21="x","x",J$2-'Indicator Date hidden'!K21)</f>
        <v>0</v>
      </c>
      <c r="K20" s="158">
        <f>IF('Indicator Date hidden'!L21="x","x",K$2-'Indicator Date hidden'!L21)</f>
        <v>0</v>
      </c>
      <c r="L20" s="158">
        <f>IF('Indicator Date hidden'!M21="x","x",L$2-'Indicator Date hidden'!M21)</f>
        <v>0</v>
      </c>
      <c r="M20" s="158">
        <f>IF('Indicator Date hidden'!N21="x","x",M$2-'Indicator Date hidden'!N21)</f>
        <v>0</v>
      </c>
      <c r="N20" s="158">
        <f>IF('Indicator Date hidden'!O21="x","x",N$2-'Indicator Date hidden'!O21)</f>
        <v>0</v>
      </c>
      <c r="O20" s="158">
        <f>IF('Indicator Date hidden'!P21="x","x",O$2-'Indicator Date hidden'!P21)</f>
        <v>0</v>
      </c>
      <c r="P20" s="158">
        <f>IF('Indicator Date hidden'!Q21="x","x",P$2-'Indicator Date hidden'!Q21)</f>
        <v>0</v>
      </c>
      <c r="Q20" s="158">
        <f>IF('Indicator Date hidden'!R21="x","x",Q$2-'Indicator Date hidden'!R21)</f>
        <v>0</v>
      </c>
      <c r="R20" s="158">
        <f>IF('Indicator Date hidden'!S21="x","x",R$2-'Indicator Date hidden'!S21)</f>
        <v>0</v>
      </c>
      <c r="S20" s="158">
        <f>IF('Indicator Date hidden'!T21="x","x",S$2-'Indicator Date hidden'!T21)</f>
        <v>0</v>
      </c>
      <c r="T20" s="158">
        <f>IF('Indicator Date hidden'!U21="x","x",T$2-'Indicator Date hidden'!U21)</f>
        <v>0</v>
      </c>
      <c r="U20" s="158">
        <f>IF('Indicator Date hidden'!V21="x","x",U$2-'Indicator Date hidden'!V21)</f>
        <v>0</v>
      </c>
      <c r="V20" s="158">
        <f>IF('Indicator Date hidden'!W21="x","x",V$2-'Indicator Date hidden'!W21)</f>
        <v>0</v>
      </c>
      <c r="W20" s="158">
        <f>IF('Indicator Date hidden'!X21="x","x",W$2-'Indicator Date hidden'!X21)</f>
        <v>0</v>
      </c>
      <c r="X20" s="158">
        <f>IF('Indicator Date hidden'!Y21="x","x",X$2-'Indicator Date hidden'!Y21)</f>
        <v>0</v>
      </c>
      <c r="Y20" s="158">
        <f>IF('Indicator Date hidden'!Z21="x","x",Y$2-'Indicator Date hidden'!Z21)</f>
        <v>0</v>
      </c>
      <c r="Z20" s="158">
        <f>IF('Indicator Date hidden'!AA21="x","x",Z$2-'Indicator Date hidden'!AA21)</f>
        <v>4</v>
      </c>
      <c r="AA20" s="158">
        <f>IF('Indicator Date hidden'!AB21="x","x",AA$2-'Indicator Date hidden'!AB21)</f>
        <v>0</v>
      </c>
      <c r="AB20" s="158">
        <f>IF('Indicator Date hidden'!AC21="x","x",AB$2-'Indicator Date hidden'!AC21)</f>
        <v>0</v>
      </c>
      <c r="AC20" s="158">
        <f>IF('Indicator Date hidden'!AD21="x","x",AC$2-'Indicator Date hidden'!AD21)</f>
        <v>2</v>
      </c>
      <c r="AD20" s="158">
        <f>IF('Indicator Date hidden'!AE21="x","x",AD$2-'Indicator Date hidden'!AE21)</f>
        <v>0</v>
      </c>
      <c r="AE20" s="158">
        <f>IF('Indicator Date hidden'!AF21="x","x",AE$2-'Indicator Date hidden'!AF21)</f>
        <v>0</v>
      </c>
      <c r="AF20" s="158">
        <f>IF('Indicator Date hidden'!AG21="x","x",AF$2-'Indicator Date hidden'!AG21)</f>
        <v>0</v>
      </c>
      <c r="AG20" s="158">
        <f>IF('Indicator Date hidden'!AH21="x","x",AG$2-'Indicator Date hidden'!AH21)</f>
        <v>0</v>
      </c>
      <c r="AH20" s="158">
        <f>IF('Indicator Date hidden'!AI21="x","x",AH$2-'Indicator Date hidden'!AI21)</f>
        <v>0</v>
      </c>
      <c r="AI20" s="158">
        <f>IF('Indicator Date hidden'!AJ21="x","x",AI$2-'Indicator Date hidden'!AJ21)</f>
        <v>0</v>
      </c>
      <c r="AJ20" s="158">
        <f>IF('Indicator Date hidden'!AK21="x","x",AJ$2-'Indicator Date hidden'!AK21)</f>
        <v>0</v>
      </c>
      <c r="AK20" s="158">
        <f>IF('Indicator Date hidden'!AL21="x","x",AK$2-'Indicator Date hidden'!AL21)</f>
        <v>0</v>
      </c>
      <c r="AL20" s="158">
        <f>IF('Indicator Date hidden'!AM21="x","x",AL$2-'Indicator Date hidden'!AM21)</f>
        <v>5</v>
      </c>
      <c r="AM20" s="158">
        <f>IF('Indicator Date hidden'!AN21="x","x",AM$2-'Indicator Date hidden'!AN21)</f>
        <v>0</v>
      </c>
      <c r="AN20" s="158">
        <f>IF('Indicator Date hidden'!AO21="x","x",AN$2-'Indicator Date hidden'!AO21)</f>
        <v>0</v>
      </c>
      <c r="AO20" s="158">
        <f>IF('Indicator Date hidden'!AP21="x","x",AO$2-'Indicator Date hidden'!AP21)</f>
        <v>0</v>
      </c>
      <c r="AP20" s="158">
        <f>IF('Indicator Date hidden'!AQ21="x","x",AP$2-'Indicator Date hidden'!AQ21)</f>
        <v>0</v>
      </c>
      <c r="AQ20" s="158">
        <f>IF('Indicator Date hidden'!AR21="x","x",AQ$2-'Indicator Date hidden'!AR21)</f>
        <v>0</v>
      </c>
      <c r="AR20" s="158">
        <f>IF('Indicator Date hidden'!AS21="x","x",AR$2-'Indicator Date hidden'!AS21)</f>
        <v>0</v>
      </c>
      <c r="AS20" s="158">
        <f>IF('Indicator Date hidden'!AT21="x","x",AS$2-'Indicator Date hidden'!AT21)</f>
        <v>2</v>
      </c>
      <c r="AT20" s="158">
        <f>IF('Indicator Date hidden'!AU21="x","x",AT$2-'Indicator Date hidden'!AU21)</f>
        <v>0</v>
      </c>
      <c r="AU20" s="158">
        <f>IF('Indicator Date hidden'!AV21="x","x",AU$2-'Indicator Date hidden'!AV21)</f>
        <v>0</v>
      </c>
      <c r="AV20" s="158">
        <f>IF('Indicator Date hidden'!AW21="x","x",AV$2-'Indicator Date hidden'!AW21)</f>
        <v>0</v>
      </c>
      <c r="AW20" s="158">
        <f>IF('Indicator Date hidden'!AX21="x","x",AW$2-'Indicator Date hidden'!AX21)</f>
        <v>0</v>
      </c>
      <c r="AX20" s="158">
        <f>IF('Indicator Date hidden'!AY21="x","x",AX$2-'Indicator Date hidden'!AY21)</f>
        <v>0</v>
      </c>
      <c r="AY20" s="158">
        <f>IF('Indicator Date hidden'!AZ21="x","x",AY$2-'Indicator Date hidden'!AZ21)</f>
        <v>0</v>
      </c>
      <c r="AZ20" s="158">
        <f>IF('Indicator Date hidden'!BA21="x","x",AZ$2-'Indicator Date hidden'!BA21)</f>
        <v>2</v>
      </c>
      <c r="BA20" s="158">
        <f>IF('Indicator Date hidden'!BB21="x","x",BA$2-'Indicator Date hidden'!BB21)</f>
        <v>0</v>
      </c>
      <c r="BB20" s="158">
        <f>IF('Indicator Date hidden'!BC21="x","x",BB$2-'Indicator Date hidden'!BC21)</f>
        <v>0</v>
      </c>
      <c r="BC20" s="158">
        <f>IF('Indicator Date hidden'!BD21="x","x",BC$2-'Indicator Date hidden'!BD21)</f>
        <v>0</v>
      </c>
      <c r="BD20" s="158" t="str">
        <f>IF('Indicator Date hidden'!BE21="x","x",BD$2-'Indicator Date hidden'!BE21)</f>
        <v>x</v>
      </c>
      <c r="BE20" s="158">
        <f>IF('Indicator Date hidden'!BF21="x","x",BE$2-'Indicator Date hidden'!BF21)</f>
        <v>1</v>
      </c>
      <c r="BF20" s="158">
        <f>IF('Indicator Date hidden'!BG21="x","x",BF$2-'Indicator Date hidden'!BG21)</f>
        <v>0</v>
      </c>
      <c r="BG20" s="158">
        <f>IF('Indicator Date hidden'!BH21="x","x",BG$2-'Indicator Date hidden'!BH21)</f>
        <v>0</v>
      </c>
      <c r="BH20" s="158">
        <f>IF('Indicator Date hidden'!BI21="x","x",BH$2-'Indicator Date hidden'!BI21)</f>
        <v>0</v>
      </c>
      <c r="BI20" s="158">
        <f>IF('Indicator Date hidden'!BJ21="x","x",BI$2-'Indicator Date hidden'!BJ21)</f>
        <v>0</v>
      </c>
      <c r="BJ20" s="158">
        <f>IF('Indicator Date hidden'!BK21="x","x",BJ$2-'Indicator Date hidden'!BK21)</f>
        <v>0</v>
      </c>
      <c r="BK20" s="158">
        <f>IF('Indicator Date hidden'!BL21="x","x",BK$2-'Indicator Date hidden'!BL21)</f>
        <v>0</v>
      </c>
      <c r="BL20" s="158">
        <f>IF('Indicator Date hidden'!BM21="x","x",BL$2-'Indicator Date hidden'!BM21)</f>
        <v>0</v>
      </c>
      <c r="BM20" s="158">
        <f>IF('Indicator Date hidden'!BN21="x","x",BM$2-'Indicator Date hidden'!BN21)</f>
        <v>3</v>
      </c>
      <c r="BN20" s="158">
        <f>IF('Indicator Date hidden'!BO21="x","x",BN$2-'Indicator Date hidden'!BO21)</f>
        <v>0</v>
      </c>
      <c r="BO20" s="158">
        <f>IF('Indicator Date hidden'!BP21="x","x",BO$2-'Indicator Date hidden'!BP21)</f>
        <v>0</v>
      </c>
      <c r="BP20" s="158">
        <f>IF('Indicator Date hidden'!BQ21="x","x",BP$2-'Indicator Date hidden'!BQ21)</f>
        <v>0</v>
      </c>
      <c r="BQ20" s="158">
        <f>IF('Indicator Date hidden'!BR21="x","x",BQ$2-'Indicator Date hidden'!BR21)</f>
        <v>0</v>
      </c>
      <c r="BR20" s="158">
        <f>IF('Indicator Date hidden'!BS21="x","x",BR$2-'Indicator Date hidden'!BS21)</f>
        <v>0</v>
      </c>
      <c r="BS20" s="158">
        <f>IF('Indicator Date hidden'!BT21="x","x",BS$2-'Indicator Date hidden'!BT21)</f>
        <v>2</v>
      </c>
      <c r="BT20" s="158">
        <f>IF('Indicator Date hidden'!BU21="x","x",BT$2-'Indicator Date hidden'!BU21)</f>
        <v>0</v>
      </c>
      <c r="BU20" s="158" t="str">
        <f>IF('Indicator Date hidden'!BV21="x","x",BU$2-'Indicator Date hidden'!BV21)</f>
        <v>x</v>
      </c>
      <c r="BV20" s="158">
        <f>IF('Indicator Date hidden'!BW21="x","x",BV$2-'Indicator Date hidden'!BW21)</f>
        <v>0</v>
      </c>
      <c r="BW20" s="158">
        <f>IF('Indicator Date hidden'!BX21="x","x",BW$2-'Indicator Date hidden'!BX21)</f>
        <v>0</v>
      </c>
      <c r="BX20" s="158">
        <f>IF('Indicator Date hidden'!BY21="x","x",BX$2-'Indicator Date hidden'!BY21)</f>
        <v>0</v>
      </c>
      <c r="BY20" s="5">
        <f t="shared" si="0"/>
        <v>21</v>
      </c>
      <c r="BZ20" s="159">
        <f t="shared" si="1"/>
        <v>0.28767123287671231</v>
      </c>
      <c r="CA20" s="5">
        <f t="shared" si="2"/>
        <v>8</v>
      </c>
      <c r="CB20" s="159">
        <f t="shared" si="3"/>
        <v>0.91381260713194068</v>
      </c>
      <c r="CC20" s="162">
        <f t="shared" si="4"/>
        <v>0</v>
      </c>
    </row>
    <row r="21" spans="1:81" x14ac:dyDescent="0.25">
      <c r="A21" t="s">
        <v>36</v>
      </c>
      <c r="B21" s="158">
        <f>IF('Indicator Date hidden'!C22="x","x",B$2-'Indicator Date hidden'!C22)</f>
        <v>0</v>
      </c>
      <c r="C21" s="158">
        <f>IF('Indicator Date hidden'!D22="x","x",C$2-'Indicator Date hidden'!D22)</f>
        <v>0</v>
      </c>
      <c r="D21" s="158">
        <f>IF('Indicator Date hidden'!E22="x","x",D$2-'Indicator Date hidden'!E22)</f>
        <v>0</v>
      </c>
      <c r="E21" s="158">
        <f>IF('Indicator Date hidden'!F22="x","x",E$2-'Indicator Date hidden'!F22)</f>
        <v>0</v>
      </c>
      <c r="F21" s="158">
        <f>IF('Indicator Date hidden'!G22="x","x",F$2-'Indicator Date hidden'!G22)</f>
        <v>0</v>
      </c>
      <c r="G21" s="158">
        <f>IF('Indicator Date hidden'!H22="x","x",G$2-'Indicator Date hidden'!H22)</f>
        <v>0</v>
      </c>
      <c r="H21" s="158">
        <f>IF('Indicator Date hidden'!I22="x","x",H$2-'Indicator Date hidden'!I22)</f>
        <v>0</v>
      </c>
      <c r="I21" s="158">
        <f>IF('Indicator Date hidden'!J22="x","x",I$2-'Indicator Date hidden'!J22)</f>
        <v>0</v>
      </c>
      <c r="J21" s="158">
        <f>IF('Indicator Date hidden'!K22="x","x",J$2-'Indicator Date hidden'!K22)</f>
        <v>0</v>
      </c>
      <c r="K21" s="158">
        <f>IF('Indicator Date hidden'!L22="x","x",K$2-'Indicator Date hidden'!L22)</f>
        <v>0</v>
      </c>
      <c r="L21" s="158">
        <f>IF('Indicator Date hidden'!M22="x","x",L$2-'Indicator Date hidden'!M22)</f>
        <v>0</v>
      </c>
      <c r="M21" s="158">
        <f>IF('Indicator Date hidden'!N22="x","x",M$2-'Indicator Date hidden'!N22)</f>
        <v>0</v>
      </c>
      <c r="N21" s="158">
        <f>IF('Indicator Date hidden'!O22="x","x",N$2-'Indicator Date hidden'!O22)</f>
        <v>0</v>
      </c>
      <c r="O21" s="158">
        <f>IF('Indicator Date hidden'!P22="x","x",O$2-'Indicator Date hidden'!P22)</f>
        <v>0</v>
      </c>
      <c r="P21" s="158">
        <f>IF('Indicator Date hidden'!Q22="x","x",P$2-'Indicator Date hidden'!Q22)</f>
        <v>0</v>
      </c>
      <c r="Q21" s="158">
        <f>IF('Indicator Date hidden'!R22="x","x",Q$2-'Indicator Date hidden'!R22)</f>
        <v>0</v>
      </c>
      <c r="R21" s="158">
        <f>IF('Indicator Date hidden'!S22="x","x",R$2-'Indicator Date hidden'!S22)</f>
        <v>0</v>
      </c>
      <c r="S21" s="158">
        <f>IF('Indicator Date hidden'!T22="x","x",S$2-'Indicator Date hidden'!T22)</f>
        <v>0</v>
      </c>
      <c r="T21" s="158">
        <f>IF('Indicator Date hidden'!U22="x","x",T$2-'Indicator Date hidden'!U22)</f>
        <v>0</v>
      </c>
      <c r="U21" s="158">
        <f>IF('Indicator Date hidden'!V22="x","x",U$2-'Indicator Date hidden'!V22)</f>
        <v>0</v>
      </c>
      <c r="V21" s="158">
        <f>IF('Indicator Date hidden'!W22="x","x",V$2-'Indicator Date hidden'!W22)</f>
        <v>0</v>
      </c>
      <c r="W21" s="158">
        <f>IF('Indicator Date hidden'!X22="x","x",W$2-'Indicator Date hidden'!X22)</f>
        <v>0</v>
      </c>
      <c r="X21" s="158">
        <f>IF('Indicator Date hidden'!Y22="x","x",X$2-'Indicator Date hidden'!Y22)</f>
        <v>0</v>
      </c>
      <c r="Y21" s="158">
        <f>IF('Indicator Date hidden'!Z22="x","x",Y$2-'Indicator Date hidden'!Z22)</f>
        <v>0</v>
      </c>
      <c r="Z21" s="158" t="str">
        <f>IF('Indicator Date hidden'!AA22="x","x",Z$2-'Indicator Date hidden'!AA22)</f>
        <v>x</v>
      </c>
      <c r="AA21" s="158">
        <f>IF('Indicator Date hidden'!AB22="x","x",AA$2-'Indicator Date hidden'!AB22)</f>
        <v>0</v>
      </c>
      <c r="AB21" s="158">
        <f>IF('Indicator Date hidden'!AC22="x","x",AB$2-'Indicator Date hidden'!AC22)</f>
        <v>3</v>
      </c>
      <c r="AC21" s="158">
        <f>IF('Indicator Date hidden'!AD22="x","x",AC$2-'Indicator Date hidden'!AD22)</f>
        <v>0</v>
      </c>
      <c r="AD21" s="158">
        <f>IF('Indicator Date hidden'!AE22="x","x",AD$2-'Indicator Date hidden'!AE22)</f>
        <v>0</v>
      </c>
      <c r="AE21" s="158" t="str">
        <f>IF('Indicator Date hidden'!AF22="x","x",AE$2-'Indicator Date hidden'!AF22)</f>
        <v>x</v>
      </c>
      <c r="AF21" s="158">
        <f>IF('Indicator Date hidden'!AG22="x","x",AF$2-'Indicator Date hidden'!AG22)</f>
        <v>0</v>
      </c>
      <c r="AG21" s="158">
        <f>IF('Indicator Date hidden'!AH22="x","x",AG$2-'Indicator Date hidden'!AH22)</f>
        <v>0</v>
      </c>
      <c r="AH21" s="158">
        <f>IF('Indicator Date hidden'!AI22="x","x",AH$2-'Indicator Date hidden'!AI22)</f>
        <v>0</v>
      </c>
      <c r="AI21" s="158">
        <f>IF('Indicator Date hidden'!AJ22="x","x",AI$2-'Indicator Date hidden'!AJ22)</f>
        <v>0</v>
      </c>
      <c r="AJ21" s="158">
        <f>IF('Indicator Date hidden'!AK22="x","x",AJ$2-'Indicator Date hidden'!AK22)</f>
        <v>0</v>
      </c>
      <c r="AK21" s="158">
        <f>IF('Indicator Date hidden'!AL22="x","x",AK$2-'Indicator Date hidden'!AL22)</f>
        <v>0</v>
      </c>
      <c r="AL21" s="158">
        <f>IF('Indicator Date hidden'!AM22="x","x",AL$2-'Indicator Date hidden'!AM22)</f>
        <v>7</v>
      </c>
      <c r="AM21" s="158">
        <f>IF('Indicator Date hidden'!AN22="x","x",AM$2-'Indicator Date hidden'!AN22)</f>
        <v>0</v>
      </c>
      <c r="AN21" s="158">
        <f>IF('Indicator Date hidden'!AO22="x","x",AN$2-'Indicator Date hidden'!AO22)</f>
        <v>0</v>
      </c>
      <c r="AO21" s="158">
        <f>IF('Indicator Date hidden'!AP22="x","x",AO$2-'Indicator Date hidden'!AP22)</f>
        <v>0</v>
      </c>
      <c r="AP21" s="158">
        <f>IF('Indicator Date hidden'!AQ22="x","x",AP$2-'Indicator Date hidden'!AQ22)</f>
        <v>0</v>
      </c>
      <c r="AQ21" s="158">
        <f>IF('Indicator Date hidden'!AR22="x","x",AQ$2-'Indicator Date hidden'!AR22)</f>
        <v>0</v>
      </c>
      <c r="AR21" s="158">
        <f>IF('Indicator Date hidden'!AS22="x","x",AR$2-'Indicator Date hidden'!AS22)</f>
        <v>0</v>
      </c>
      <c r="AS21" s="158">
        <f>IF('Indicator Date hidden'!AT22="x","x",AS$2-'Indicator Date hidden'!AT22)</f>
        <v>6</v>
      </c>
      <c r="AT21" s="158">
        <f>IF('Indicator Date hidden'!AU22="x","x",AT$2-'Indicator Date hidden'!AU22)</f>
        <v>0</v>
      </c>
      <c r="AU21" s="158">
        <f>IF('Indicator Date hidden'!AV22="x","x",AU$2-'Indicator Date hidden'!AV22)</f>
        <v>4</v>
      </c>
      <c r="AV21" s="158" t="str">
        <f>IF('Indicator Date hidden'!AW22="x","x",AV$2-'Indicator Date hidden'!AW22)</f>
        <v>x</v>
      </c>
      <c r="AW21" s="158">
        <f>IF('Indicator Date hidden'!AX22="x","x",AW$2-'Indicator Date hidden'!AX22)</f>
        <v>0</v>
      </c>
      <c r="AX21" s="158">
        <f>IF('Indicator Date hidden'!AY22="x","x",AX$2-'Indicator Date hidden'!AY22)</f>
        <v>0</v>
      </c>
      <c r="AY21" s="158">
        <f>IF('Indicator Date hidden'!AZ22="x","x",AY$2-'Indicator Date hidden'!AZ22)</f>
        <v>0</v>
      </c>
      <c r="AZ21" s="158">
        <f>IF('Indicator Date hidden'!BA22="x","x",AZ$2-'Indicator Date hidden'!BA22)</f>
        <v>0</v>
      </c>
      <c r="BA21" s="158">
        <f>IF('Indicator Date hidden'!BB22="x","x",BA$2-'Indicator Date hidden'!BB22)</f>
        <v>0</v>
      </c>
      <c r="BB21" s="158">
        <f>IF('Indicator Date hidden'!BC22="x","x",BB$2-'Indicator Date hidden'!BC22)</f>
        <v>0</v>
      </c>
      <c r="BC21" s="158">
        <f>IF('Indicator Date hidden'!BD22="x","x",BC$2-'Indicator Date hidden'!BD22)</f>
        <v>0</v>
      </c>
      <c r="BD21" s="158" t="str">
        <f>IF('Indicator Date hidden'!BE22="x","x",BD$2-'Indicator Date hidden'!BE22)</f>
        <v>x</v>
      </c>
      <c r="BE21" s="158">
        <f>IF('Indicator Date hidden'!BF22="x","x",BE$2-'Indicator Date hidden'!BF22)</f>
        <v>1</v>
      </c>
      <c r="BF21" s="158">
        <f>IF('Indicator Date hidden'!BG22="x","x",BF$2-'Indicator Date hidden'!BG22)</f>
        <v>0</v>
      </c>
      <c r="BG21" s="158">
        <f>IF('Indicator Date hidden'!BH22="x","x",BG$2-'Indicator Date hidden'!BH22)</f>
        <v>0</v>
      </c>
      <c r="BH21" s="158">
        <f>IF('Indicator Date hidden'!BI22="x","x",BH$2-'Indicator Date hidden'!BI22)</f>
        <v>0</v>
      </c>
      <c r="BI21" s="158">
        <f>IF('Indicator Date hidden'!BJ22="x","x",BI$2-'Indicator Date hidden'!BJ22)</f>
        <v>0</v>
      </c>
      <c r="BJ21" s="158">
        <f>IF('Indicator Date hidden'!BK22="x","x",BJ$2-'Indicator Date hidden'!BK22)</f>
        <v>0</v>
      </c>
      <c r="BK21" s="158">
        <f>IF('Indicator Date hidden'!BL22="x","x",BK$2-'Indicator Date hidden'!BL22)</f>
        <v>0</v>
      </c>
      <c r="BL21" s="158">
        <f>IF('Indicator Date hidden'!BM22="x","x",BL$2-'Indicator Date hidden'!BM22)</f>
        <v>0</v>
      </c>
      <c r="BM21" s="158">
        <f>IF('Indicator Date hidden'!BN22="x","x",BM$2-'Indicator Date hidden'!BN22)</f>
        <v>3</v>
      </c>
      <c r="BN21" s="158">
        <f>IF('Indicator Date hidden'!BO22="x","x",BN$2-'Indicator Date hidden'!BO22)</f>
        <v>0</v>
      </c>
      <c r="BO21" s="158">
        <f>IF('Indicator Date hidden'!BP22="x","x",BO$2-'Indicator Date hidden'!BP22)</f>
        <v>0</v>
      </c>
      <c r="BP21" s="158">
        <f>IF('Indicator Date hidden'!BQ22="x","x",BP$2-'Indicator Date hidden'!BQ22)</f>
        <v>0</v>
      </c>
      <c r="BQ21" s="158">
        <f>IF('Indicator Date hidden'!BR22="x","x",BQ$2-'Indicator Date hidden'!BR22)</f>
        <v>0</v>
      </c>
      <c r="BR21" s="158">
        <f>IF('Indicator Date hidden'!BS22="x","x",BR$2-'Indicator Date hidden'!BS22)</f>
        <v>0</v>
      </c>
      <c r="BS21" s="158">
        <f>IF('Indicator Date hidden'!BT22="x","x",BS$2-'Indicator Date hidden'!BT22)</f>
        <v>1</v>
      </c>
      <c r="BT21" s="158">
        <f>IF('Indicator Date hidden'!BU22="x","x",BT$2-'Indicator Date hidden'!BU22)</f>
        <v>0</v>
      </c>
      <c r="BU21" s="158">
        <f>IF('Indicator Date hidden'!BV22="x","x",BU$2-'Indicator Date hidden'!BV22)</f>
        <v>0</v>
      </c>
      <c r="BV21" s="158" t="str">
        <f>IF('Indicator Date hidden'!BW22="x","x",BV$2-'Indicator Date hidden'!BW22)</f>
        <v>x</v>
      </c>
      <c r="BW21" s="158">
        <f>IF('Indicator Date hidden'!BX22="x","x",BW$2-'Indicator Date hidden'!BX22)</f>
        <v>0</v>
      </c>
      <c r="BX21" s="158">
        <f>IF('Indicator Date hidden'!BY22="x","x",BX$2-'Indicator Date hidden'!BY22)</f>
        <v>0</v>
      </c>
      <c r="BY21" s="5">
        <f t="shared" si="0"/>
        <v>25</v>
      </c>
      <c r="BZ21" s="159">
        <f t="shared" si="1"/>
        <v>0.35714285714285715</v>
      </c>
      <c r="CA21" s="5">
        <f t="shared" si="2"/>
        <v>7</v>
      </c>
      <c r="CB21" s="159">
        <f t="shared" si="3"/>
        <v>1.2653143515203111</v>
      </c>
      <c r="CC21" s="162">
        <f t="shared" si="4"/>
        <v>0</v>
      </c>
    </row>
    <row r="22" spans="1:81" x14ac:dyDescent="0.25">
      <c r="A22" t="s">
        <v>38</v>
      </c>
      <c r="B22" s="158">
        <f>IF('Indicator Date hidden'!C23="x","x",B$2-'Indicator Date hidden'!C23)</f>
        <v>0</v>
      </c>
      <c r="C22" s="158">
        <f>IF('Indicator Date hidden'!D23="x","x",C$2-'Indicator Date hidden'!D23)</f>
        <v>0</v>
      </c>
      <c r="D22" s="158">
        <f>IF('Indicator Date hidden'!E23="x","x",D$2-'Indicator Date hidden'!E23)</f>
        <v>0</v>
      </c>
      <c r="E22" s="158">
        <f>IF('Indicator Date hidden'!F23="x","x",E$2-'Indicator Date hidden'!F23)</f>
        <v>0</v>
      </c>
      <c r="F22" s="158">
        <f>IF('Indicator Date hidden'!G23="x","x",F$2-'Indicator Date hidden'!G23)</f>
        <v>0</v>
      </c>
      <c r="G22" s="158">
        <f>IF('Indicator Date hidden'!H23="x","x",G$2-'Indicator Date hidden'!H23)</f>
        <v>0</v>
      </c>
      <c r="H22" s="158">
        <f>IF('Indicator Date hidden'!I23="x","x",H$2-'Indicator Date hidden'!I23)</f>
        <v>0</v>
      </c>
      <c r="I22" s="158">
        <f>IF('Indicator Date hidden'!J23="x","x",I$2-'Indicator Date hidden'!J23)</f>
        <v>0</v>
      </c>
      <c r="J22" s="158">
        <f>IF('Indicator Date hidden'!K23="x","x",J$2-'Indicator Date hidden'!K23)</f>
        <v>0</v>
      </c>
      <c r="K22" s="158">
        <f>IF('Indicator Date hidden'!L23="x","x",K$2-'Indicator Date hidden'!L23)</f>
        <v>0</v>
      </c>
      <c r="L22" s="158">
        <f>IF('Indicator Date hidden'!M23="x","x",L$2-'Indicator Date hidden'!M23)</f>
        <v>0</v>
      </c>
      <c r="M22" s="158">
        <f>IF('Indicator Date hidden'!N23="x","x",M$2-'Indicator Date hidden'!N23)</f>
        <v>0</v>
      </c>
      <c r="N22" s="158">
        <f>IF('Indicator Date hidden'!O23="x","x",N$2-'Indicator Date hidden'!O23)</f>
        <v>0</v>
      </c>
      <c r="O22" s="158">
        <f>IF('Indicator Date hidden'!P23="x","x",O$2-'Indicator Date hidden'!P23)</f>
        <v>0</v>
      </c>
      <c r="P22" s="158">
        <f>IF('Indicator Date hidden'!Q23="x","x",P$2-'Indicator Date hidden'!Q23)</f>
        <v>0</v>
      </c>
      <c r="Q22" s="158">
        <f>IF('Indicator Date hidden'!R23="x","x",Q$2-'Indicator Date hidden'!R23)</f>
        <v>0</v>
      </c>
      <c r="R22" s="158">
        <f>IF('Indicator Date hidden'!S23="x","x",R$2-'Indicator Date hidden'!S23)</f>
        <v>0</v>
      </c>
      <c r="S22" s="158">
        <f>IF('Indicator Date hidden'!T23="x","x",S$2-'Indicator Date hidden'!T23)</f>
        <v>0</v>
      </c>
      <c r="T22" s="158">
        <f>IF('Indicator Date hidden'!U23="x","x",T$2-'Indicator Date hidden'!U23)</f>
        <v>0</v>
      </c>
      <c r="U22" s="158">
        <f>IF('Indicator Date hidden'!V23="x","x",U$2-'Indicator Date hidden'!V23)</f>
        <v>0</v>
      </c>
      <c r="V22" s="158">
        <f>IF('Indicator Date hidden'!W23="x","x",V$2-'Indicator Date hidden'!W23)</f>
        <v>0</v>
      </c>
      <c r="W22" s="158">
        <f>IF('Indicator Date hidden'!X23="x","x",W$2-'Indicator Date hidden'!X23)</f>
        <v>0</v>
      </c>
      <c r="X22" s="158">
        <f>IF('Indicator Date hidden'!Y23="x","x",X$2-'Indicator Date hidden'!Y23)</f>
        <v>0</v>
      </c>
      <c r="Y22" s="158">
        <f>IF('Indicator Date hidden'!Z23="x","x",Y$2-'Indicator Date hidden'!Z23)</f>
        <v>0</v>
      </c>
      <c r="Z22" s="158">
        <f>IF('Indicator Date hidden'!AA23="x","x",Z$2-'Indicator Date hidden'!AA23)</f>
        <v>4</v>
      </c>
      <c r="AA22" s="158">
        <f>IF('Indicator Date hidden'!AB23="x","x",AA$2-'Indicator Date hidden'!AB23)</f>
        <v>0</v>
      </c>
      <c r="AB22" s="158">
        <f>IF('Indicator Date hidden'!AC23="x","x",AB$2-'Indicator Date hidden'!AC23)</f>
        <v>0</v>
      </c>
      <c r="AC22" s="158">
        <f>IF('Indicator Date hidden'!AD23="x","x",AC$2-'Indicator Date hidden'!AD23)</f>
        <v>0</v>
      </c>
      <c r="AD22" s="158">
        <f>IF('Indicator Date hidden'!AE23="x","x",AD$2-'Indicator Date hidden'!AE23)</f>
        <v>0</v>
      </c>
      <c r="AE22" s="158">
        <f>IF('Indicator Date hidden'!AF23="x","x",AE$2-'Indicator Date hidden'!AF23)</f>
        <v>0</v>
      </c>
      <c r="AF22" s="158">
        <f>IF('Indicator Date hidden'!AG23="x","x",AF$2-'Indicator Date hidden'!AG23)</f>
        <v>0</v>
      </c>
      <c r="AG22" s="158">
        <f>IF('Indicator Date hidden'!AH23="x","x",AG$2-'Indicator Date hidden'!AH23)</f>
        <v>0</v>
      </c>
      <c r="AH22" s="158">
        <f>IF('Indicator Date hidden'!AI23="x","x",AH$2-'Indicator Date hidden'!AI23)</f>
        <v>0</v>
      </c>
      <c r="AI22" s="158">
        <f>IF('Indicator Date hidden'!AJ23="x","x",AI$2-'Indicator Date hidden'!AJ23)</f>
        <v>0</v>
      </c>
      <c r="AJ22" s="158">
        <f>IF('Indicator Date hidden'!AK23="x","x",AJ$2-'Indicator Date hidden'!AK23)</f>
        <v>0</v>
      </c>
      <c r="AK22" s="158">
        <f>IF('Indicator Date hidden'!AL23="x","x",AK$2-'Indicator Date hidden'!AL23)</f>
        <v>0</v>
      </c>
      <c r="AL22" s="158">
        <f>IF('Indicator Date hidden'!AM23="x","x",AL$2-'Indicator Date hidden'!AM23)</f>
        <v>9</v>
      </c>
      <c r="AM22" s="158">
        <f>IF('Indicator Date hidden'!AN23="x","x",AM$2-'Indicator Date hidden'!AN23)</f>
        <v>0</v>
      </c>
      <c r="AN22" s="158">
        <f>IF('Indicator Date hidden'!AO23="x","x",AN$2-'Indicator Date hidden'!AO23)</f>
        <v>0</v>
      </c>
      <c r="AO22" s="158">
        <f>IF('Indicator Date hidden'!AP23="x","x",AO$2-'Indicator Date hidden'!AP23)</f>
        <v>0</v>
      </c>
      <c r="AP22" s="158">
        <f>IF('Indicator Date hidden'!AQ23="x","x",AP$2-'Indicator Date hidden'!AQ23)</f>
        <v>0</v>
      </c>
      <c r="AQ22" s="158">
        <f>IF('Indicator Date hidden'!AR23="x","x",AQ$2-'Indicator Date hidden'!AR23)</f>
        <v>0</v>
      </c>
      <c r="AR22" s="158">
        <f>IF('Indicator Date hidden'!AS23="x","x",AR$2-'Indicator Date hidden'!AS23)</f>
        <v>0</v>
      </c>
      <c r="AS22" s="158">
        <f>IF('Indicator Date hidden'!AT23="x","x",AS$2-'Indicator Date hidden'!AT23)</f>
        <v>0</v>
      </c>
      <c r="AT22" s="158">
        <f>IF('Indicator Date hidden'!AU23="x","x",AT$2-'Indicator Date hidden'!AU23)</f>
        <v>0</v>
      </c>
      <c r="AU22" s="158">
        <f>IF('Indicator Date hidden'!AV23="x","x",AU$2-'Indicator Date hidden'!AV23)</f>
        <v>0</v>
      </c>
      <c r="AV22" s="158">
        <f>IF('Indicator Date hidden'!AW23="x","x",AV$2-'Indicator Date hidden'!AW23)</f>
        <v>0</v>
      </c>
      <c r="AW22" s="158">
        <f>IF('Indicator Date hidden'!AX23="x","x",AW$2-'Indicator Date hidden'!AX23)</f>
        <v>0</v>
      </c>
      <c r="AX22" s="158">
        <f>IF('Indicator Date hidden'!AY23="x","x",AX$2-'Indicator Date hidden'!AY23)</f>
        <v>0</v>
      </c>
      <c r="AY22" s="158">
        <f>IF('Indicator Date hidden'!AZ23="x","x",AY$2-'Indicator Date hidden'!AZ23)</f>
        <v>0</v>
      </c>
      <c r="AZ22" s="158">
        <f>IF('Indicator Date hidden'!BA23="x","x",AZ$2-'Indicator Date hidden'!BA23)</f>
        <v>0</v>
      </c>
      <c r="BA22" s="158">
        <f>IF('Indicator Date hidden'!BB23="x","x",BA$2-'Indicator Date hidden'!BB23)</f>
        <v>0</v>
      </c>
      <c r="BB22" s="158">
        <f>IF('Indicator Date hidden'!BC23="x","x",BB$2-'Indicator Date hidden'!BC23)</f>
        <v>0</v>
      </c>
      <c r="BC22" s="158">
        <f>IF('Indicator Date hidden'!BD23="x","x",BC$2-'Indicator Date hidden'!BD23)</f>
        <v>0</v>
      </c>
      <c r="BD22" s="158" t="str">
        <f>IF('Indicator Date hidden'!BE23="x","x",BD$2-'Indicator Date hidden'!BE23)</f>
        <v>x</v>
      </c>
      <c r="BE22" s="158">
        <f>IF('Indicator Date hidden'!BF23="x","x",BE$2-'Indicator Date hidden'!BF23)</f>
        <v>1</v>
      </c>
      <c r="BF22" s="158">
        <f>IF('Indicator Date hidden'!BG23="x","x",BF$2-'Indicator Date hidden'!BG23)</f>
        <v>0</v>
      </c>
      <c r="BG22" s="158">
        <f>IF('Indicator Date hidden'!BH23="x","x",BG$2-'Indicator Date hidden'!BH23)</f>
        <v>0</v>
      </c>
      <c r="BH22" s="158">
        <f>IF('Indicator Date hidden'!BI23="x","x",BH$2-'Indicator Date hidden'!BI23)</f>
        <v>0</v>
      </c>
      <c r="BI22" s="158">
        <f>IF('Indicator Date hidden'!BJ23="x","x",BI$2-'Indicator Date hidden'!BJ23)</f>
        <v>2</v>
      </c>
      <c r="BJ22" s="158">
        <f>IF('Indicator Date hidden'!BK23="x","x",BJ$2-'Indicator Date hidden'!BK23)</f>
        <v>0</v>
      </c>
      <c r="BK22" s="158">
        <f>IF('Indicator Date hidden'!BL23="x","x",BK$2-'Indicator Date hidden'!BL23)</f>
        <v>0</v>
      </c>
      <c r="BL22" s="158">
        <f>IF('Indicator Date hidden'!BM23="x","x",BL$2-'Indicator Date hidden'!BM23)</f>
        <v>0</v>
      </c>
      <c r="BM22" s="158">
        <f>IF('Indicator Date hidden'!BN23="x","x",BM$2-'Indicator Date hidden'!BN23)</f>
        <v>3</v>
      </c>
      <c r="BN22" s="158">
        <f>IF('Indicator Date hidden'!BO23="x","x",BN$2-'Indicator Date hidden'!BO23)</f>
        <v>0</v>
      </c>
      <c r="BO22" s="158">
        <f>IF('Indicator Date hidden'!BP23="x","x",BO$2-'Indicator Date hidden'!BP23)</f>
        <v>0</v>
      </c>
      <c r="BP22" s="158">
        <f>IF('Indicator Date hidden'!BQ23="x","x",BP$2-'Indicator Date hidden'!BQ23)</f>
        <v>0</v>
      </c>
      <c r="BQ22" s="158">
        <f>IF('Indicator Date hidden'!BR23="x","x",BQ$2-'Indicator Date hidden'!BR23)</f>
        <v>0</v>
      </c>
      <c r="BR22" s="158">
        <f>IF('Indicator Date hidden'!BS23="x","x",BR$2-'Indicator Date hidden'!BS23)</f>
        <v>0</v>
      </c>
      <c r="BS22" s="158">
        <f>IF('Indicator Date hidden'!BT23="x","x",BS$2-'Indicator Date hidden'!BT23)</f>
        <v>2</v>
      </c>
      <c r="BT22" s="158">
        <f>IF('Indicator Date hidden'!BU23="x","x",BT$2-'Indicator Date hidden'!BU23)</f>
        <v>0</v>
      </c>
      <c r="BU22" s="158" t="str">
        <f>IF('Indicator Date hidden'!BV23="x","x",BU$2-'Indicator Date hidden'!BV23)</f>
        <v>x</v>
      </c>
      <c r="BV22" s="158">
        <f>IF('Indicator Date hidden'!BW23="x","x",BV$2-'Indicator Date hidden'!BW23)</f>
        <v>0</v>
      </c>
      <c r="BW22" s="158">
        <f>IF('Indicator Date hidden'!BX23="x","x",BW$2-'Indicator Date hidden'!BX23)</f>
        <v>0</v>
      </c>
      <c r="BX22" s="158">
        <f>IF('Indicator Date hidden'!BY23="x","x",BX$2-'Indicator Date hidden'!BY23)</f>
        <v>0</v>
      </c>
      <c r="BY22" s="5">
        <f t="shared" si="0"/>
        <v>21</v>
      </c>
      <c r="BZ22" s="159">
        <f t="shared" si="1"/>
        <v>0.28767123287671231</v>
      </c>
      <c r="CA22" s="5">
        <f t="shared" si="2"/>
        <v>6</v>
      </c>
      <c r="CB22" s="159">
        <f t="shared" si="3"/>
        <v>1.2217150762467561</v>
      </c>
      <c r="CC22" s="162">
        <f t="shared" si="4"/>
        <v>0</v>
      </c>
    </row>
    <row r="23" spans="1:81" x14ac:dyDescent="0.25">
      <c r="A23" t="s">
        <v>39</v>
      </c>
      <c r="B23" s="158">
        <f>IF('Indicator Date hidden'!C24="x","x",B$2-'Indicator Date hidden'!C24)</f>
        <v>0</v>
      </c>
      <c r="C23" s="158">
        <f>IF('Indicator Date hidden'!D24="x","x",C$2-'Indicator Date hidden'!D24)</f>
        <v>0</v>
      </c>
      <c r="D23" s="158">
        <f>IF('Indicator Date hidden'!E24="x","x",D$2-'Indicator Date hidden'!E24)</f>
        <v>0</v>
      </c>
      <c r="E23" s="158">
        <f>IF('Indicator Date hidden'!F24="x","x",E$2-'Indicator Date hidden'!F24)</f>
        <v>0</v>
      </c>
      <c r="F23" s="158">
        <f>IF('Indicator Date hidden'!G24="x","x",F$2-'Indicator Date hidden'!G24)</f>
        <v>0</v>
      </c>
      <c r="G23" s="158">
        <f>IF('Indicator Date hidden'!H24="x","x",G$2-'Indicator Date hidden'!H24)</f>
        <v>0</v>
      </c>
      <c r="H23" s="158">
        <f>IF('Indicator Date hidden'!I24="x","x",H$2-'Indicator Date hidden'!I24)</f>
        <v>0</v>
      </c>
      <c r="I23" s="158">
        <f>IF('Indicator Date hidden'!J24="x","x",I$2-'Indicator Date hidden'!J24)</f>
        <v>0</v>
      </c>
      <c r="J23" s="158">
        <f>IF('Indicator Date hidden'!K24="x","x",J$2-'Indicator Date hidden'!K24)</f>
        <v>0</v>
      </c>
      <c r="K23" s="158">
        <f>IF('Indicator Date hidden'!L24="x","x",K$2-'Indicator Date hidden'!L24)</f>
        <v>0</v>
      </c>
      <c r="L23" s="158">
        <f>IF('Indicator Date hidden'!M24="x","x",L$2-'Indicator Date hidden'!M24)</f>
        <v>0</v>
      </c>
      <c r="M23" s="158">
        <f>IF('Indicator Date hidden'!N24="x","x",M$2-'Indicator Date hidden'!N24)</f>
        <v>0</v>
      </c>
      <c r="N23" s="158">
        <f>IF('Indicator Date hidden'!O24="x","x",N$2-'Indicator Date hidden'!O24)</f>
        <v>0</v>
      </c>
      <c r="O23" s="158">
        <f>IF('Indicator Date hidden'!P24="x","x",O$2-'Indicator Date hidden'!P24)</f>
        <v>0</v>
      </c>
      <c r="P23" s="158">
        <f>IF('Indicator Date hidden'!Q24="x","x",P$2-'Indicator Date hidden'!Q24)</f>
        <v>0</v>
      </c>
      <c r="Q23" s="158">
        <f>IF('Indicator Date hidden'!R24="x","x",Q$2-'Indicator Date hidden'!R24)</f>
        <v>0</v>
      </c>
      <c r="R23" s="158">
        <f>IF('Indicator Date hidden'!S24="x","x",R$2-'Indicator Date hidden'!S24)</f>
        <v>0</v>
      </c>
      <c r="S23" s="158">
        <f>IF('Indicator Date hidden'!T24="x","x",S$2-'Indicator Date hidden'!T24)</f>
        <v>0</v>
      </c>
      <c r="T23" s="158">
        <f>IF('Indicator Date hidden'!U24="x","x",T$2-'Indicator Date hidden'!U24)</f>
        <v>0</v>
      </c>
      <c r="U23" s="158">
        <f>IF('Indicator Date hidden'!V24="x","x",U$2-'Indicator Date hidden'!V24)</f>
        <v>0</v>
      </c>
      <c r="V23" s="158">
        <f>IF('Indicator Date hidden'!W24="x","x",V$2-'Indicator Date hidden'!W24)</f>
        <v>0</v>
      </c>
      <c r="W23" s="158">
        <f>IF('Indicator Date hidden'!X24="x","x",W$2-'Indicator Date hidden'!X24)</f>
        <v>0</v>
      </c>
      <c r="X23" s="158">
        <f>IF('Indicator Date hidden'!Y24="x","x",X$2-'Indicator Date hidden'!Y24)</f>
        <v>0</v>
      </c>
      <c r="Y23" s="158">
        <f>IF('Indicator Date hidden'!Z24="x","x",Y$2-'Indicator Date hidden'!Z24)</f>
        <v>0</v>
      </c>
      <c r="Z23" s="158" t="str">
        <f>IF('Indicator Date hidden'!AA24="x","x",Z$2-'Indicator Date hidden'!AA24)</f>
        <v>x</v>
      </c>
      <c r="AA23" s="158">
        <f>IF('Indicator Date hidden'!AB24="x","x",AA$2-'Indicator Date hidden'!AB24)</f>
        <v>0</v>
      </c>
      <c r="AB23" s="158">
        <f>IF('Indicator Date hidden'!AC24="x","x",AB$2-'Indicator Date hidden'!AC24)</f>
        <v>1</v>
      </c>
      <c r="AC23" s="158">
        <f>IF('Indicator Date hidden'!AD24="x","x",AC$2-'Indicator Date hidden'!AD24)</f>
        <v>1</v>
      </c>
      <c r="AD23" s="158">
        <f>IF('Indicator Date hidden'!AE24="x","x",AD$2-'Indicator Date hidden'!AE24)</f>
        <v>0</v>
      </c>
      <c r="AE23" s="158">
        <f>IF('Indicator Date hidden'!AF24="x","x",AE$2-'Indicator Date hidden'!AF24)</f>
        <v>0</v>
      </c>
      <c r="AF23" s="158">
        <f>IF('Indicator Date hidden'!AG24="x","x",AF$2-'Indicator Date hidden'!AG24)</f>
        <v>0</v>
      </c>
      <c r="AG23" s="158">
        <f>IF('Indicator Date hidden'!AH24="x","x",AG$2-'Indicator Date hidden'!AH24)</f>
        <v>0</v>
      </c>
      <c r="AH23" s="158">
        <f>IF('Indicator Date hidden'!AI24="x","x",AH$2-'Indicator Date hidden'!AI24)</f>
        <v>0</v>
      </c>
      <c r="AI23" s="158">
        <f>IF('Indicator Date hidden'!AJ24="x","x",AI$2-'Indicator Date hidden'!AJ24)</f>
        <v>0</v>
      </c>
      <c r="AJ23" s="158">
        <f>IF('Indicator Date hidden'!AK24="x","x",AJ$2-'Indicator Date hidden'!AK24)</f>
        <v>0</v>
      </c>
      <c r="AK23" s="158">
        <f>IF('Indicator Date hidden'!AL24="x","x",AK$2-'Indicator Date hidden'!AL24)</f>
        <v>0</v>
      </c>
      <c r="AL23" s="158">
        <f>IF('Indicator Date hidden'!AM24="x","x",AL$2-'Indicator Date hidden'!AM24)</f>
        <v>5</v>
      </c>
      <c r="AM23" s="158">
        <f>IF('Indicator Date hidden'!AN24="x","x",AM$2-'Indicator Date hidden'!AN24)</f>
        <v>0</v>
      </c>
      <c r="AN23" s="158">
        <f>IF('Indicator Date hidden'!AO24="x","x",AN$2-'Indicator Date hidden'!AO24)</f>
        <v>0</v>
      </c>
      <c r="AO23" s="158">
        <f>IF('Indicator Date hidden'!AP24="x","x",AO$2-'Indicator Date hidden'!AP24)</f>
        <v>0</v>
      </c>
      <c r="AP23" s="158">
        <f>IF('Indicator Date hidden'!AQ24="x","x",AP$2-'Indicator Date hidden'!AQ24)</f>
        <v>0</v>
      </c>
      <c r="AQ23" s="158">
        <f>IF('Indicator Date hidden'!AR24="x","x",AQ$2-'Indicator Date hidden'!AR24)</f>
        <v>0</v>
      </c>
      <c r="AR23" s="158">
        <f>IF('Indicator Date hidden'!AS24="x","x",AR$2-'Indicator Date hidden'!AS24)</f>
        <v>0</v>
      </c>
      <c r="AS23" s="158">
        <f>IF('Indicator Date hidden'!AT24="x","x",AS$2-'Indicator Date hidden'!AT24)</f>
        <v>4</v>
      </c>
      <c r="AT23" s="158">
        <f>IF('Indicator Date hidden'!AU24="x","x",AT$2-'Indicator Date hidden'!AU24)</f>
        <v>0</v>
      </c>
      <c r="AU23" s="158" t="str">
        <f>IF('Indicator Date hidden'!AV24="x","x",AU$2-'Indicator Date hidden'!AV24)</f>
        <v>x</v>
      </c>
      <c r="AV23" s="158" t="str">
        <f>IF('Indicator Date hidden'!AW24="x","x",AV$2-'Indicator Date hidden'!AW24)</f>
        <v>x</v>
      </c>
      <c r="AW23" s="158" t="str">
        <f>IF('Indicator Date hidden'!AX24="x","x",AW$2-'Indicator Date hidden'!AX24)</f>
        <v>x</v>
      </c>
      <c r="AX23" s="158">
        <f>IF('Indicator Date hidden'!AY24="x","x",AX$2-'Indicator Date hidden'!AY24)</f>
        <v>0</v>
      </c>
      <c r="AY23" s="158">
        <f>IF('Indicator Date hidden'!AZ24="x","x",AY$2-'Indicator Date hidden'!AZ24)</f>
        <v>0</v>
      </c>
      <c r="AZ23" s="158">
        <f>IF('Indicator Date hidden'!BA24="x","x",AZ$2-'Indicator Date hidden'!BA24)</f>
        <v>6</v>
      </c>
      <c r="BA23" s="158">
        <f>IF('Indicator Date hidden'!BB24="x","x",BA$2-'Indicator Date hidden'!BB24)</f>
        <v>0</v>
      </c>
      <c r="BB23" s="158">
        <f>IF('Indicator Date hidden'!BC24="x","x",BB$2-'Indicator Date hidden'!BC24)</f>
        <v>0</v>
      </c>
      <c r="BC23" s="158">
        <f>IF('Indicator Date hidden'!BD24="x","x",BC$2-'Indicator Date hidden'!BD24)</f>
        <v>0</v>
      </c>
      <c r="BD23" s="158">
        <f>IF('Indicator Date hidden'!BE24="x","x",BD$2-'Indicator Date hidden'!BE24)</f>
        <v>1</v>
      </c>
      <c r="BE23" s="158">
        <f>IF('Indicator Date hidden'!BF24="x","x",BE$2-'Indicator Date hidden'!BF24)</f>
        <v>1</v>
      </c>
      <c r="BF23" s="158">
        <f>IF('Indicator Date hidden'!BG24="x","x",BF$2-'Indicator Date hidden'!BG24)</f>
        <v>0</v>
      </c>
      <c r="BG23" s="158">
        <f>IF('Indicator Date hidden'!BH24="x","x",BG$2-'Indicator Date hidden'!BH24)</f>
        <v>0</v>
      </c>
      <c r="BH23" s="158">
        <f>IF('Indicator Date hidden'!BI24="x","x",BH$2-'Indicator Date hidden'!BI24)</f>
        <v>0</v>
      </c>
      <c r="BI23" s="158" t="str">
        <f>IF('Indicator Date hidden'!BJ24="x","x",BI$2-'Indicator Date hidden'!BJ24)</f>
        <v>x</v>
      </c>
      <c r="BJ23" s="158">
        <f>IF('Indicator Date hidden'!BK24="x","x",BJ$2-'Indicator Date hidden'!BK24)</f>
        <v>0</v>
      </c>
      <c r="BK23" s="158">
        <f>IF('Indicator Date hidden'!BL24="x","x",BK$2-'Indicator Date hidden'!BL24)</f>
        <v>0</v>
      </c>
      <c r="BL23" s="158">
        <f>IF('Indicator Date hidden'!BM24="x","x",BL$2-'Indicator Date hidden'!BM24)</f>
        <v>0</v>
      </c>
      <c r="BM23" s="158">
        <f>IF('Indicator Date hidden'!BN24="x","x",BM$2-'Indicator Date hidden'!BN24)</f>
        <v>3</v>
      </c>
      <c r="BN23" s="158">
        <f>IF('Indicator Date hidden'!BO24="x","x",BN$2-'Indicator Date hidden'!BO24)</f>
        <v>0</v>
      </c>
      <c r="BO23" s="158">
        <f>IF('Indicator Date hidden'!BP24="x","x",BO$2-'Indicator Date hidden'!BP24)</f>
        <v>0</v>
      </c>
      <c r="BP23" s="158">
        <f>IF('Indicator Date hidden'!BQ24="x","x",BP$2-'Indicator Date hidden'!BQ24)</f>
        <v>0</v>
      </c>
      <c r="BQ23" s="158">
        <f>IF('Indicator Date hidden'!BR24="x","x",BQ$2-'Indicator Date hidden'!BR24)</f>
        <v>0</v>
      </c>
      <c r="BR23" s="158">
        <f>IF('Indicator Date hidden'!BS24="x","x",BR$2-'Indicator Date hidden'!BS24)</f>
        <v>0</v>
      </c>
      <c r="BS23" s="158">
        <f>IF('Indicator Date hidden'!BT24="x","x",BS$2-'Indicator Date hidden'!BT24)</f>
        <v>5</v>
      </c>
      <c r="BT23" s="158">
        <f>IF('Indicator Date hidden'!BU24="x","x",BT$2-'Indicator Date hidden'!BU24)</f>
        <v>0</v>
      </c>
      <c r="BU23" s="158">
        <f>IF('Indicator Date hidden'!BV24="x","x",BU$2-'Indicator Date hidden'!BV24)</f>
        <v>0</v>
      </c>
      <c r="BV23" s="158" t="str">
        <f>IF('Indicator Date hidden'!BW24="x","x",BV$2-'Indicator Date hidden'!BW24)</f>
        <v>x</v>
      </c>
      <c r="BW23" s="158">
        <f>IF('Indicator Date hidden'!BX24="x","x",BW$2-'Indicator Date hidden'!BX24)</f>
        <v>0</v>
      </c>
      <c r="BX23" s="158">
        <f>IF('Indicator Date hidden'!BY24="x","x",BX$2-'Indicator Date hidden'!BY24)</f>
        <v>0</v>
      </c>
      <c r="BY23" s="5">
        <f t="shared" si="0"/>
        <v>27</v>
      </c>
      <c r="BZ23" s="159">
        <f t="shared" si="1"/>
        <v>0.39130434782608697</v>
      </c>
      <c r="CA23" s="5">
        <f t="shared" si="2"/>
        <v>9</v>
      </c>
      <c r="CB23" s="159">
        <f t="shared" si="3"/>
        <v>1.2302632133161859</v>
      </c>
      <c r="CC23" s="162">
        <f t="shared" si="4"/>
        <v>0</v>
      </c>
    </row>
    <row r="24" spans="1:81" x14ac:dyDescent="0.25">
      <c r="A24" t="s">
        <v>41</v>
      </c>
      <c r="B24" s="158">
        <f>IF('Indicator Date hidden'!C25="x","x",B$2-'Indicator Date hidden'!C25)</f>
        <v>0</v>
      </c>
      <c r="C24" s="158">
        <f>IF('Indicator Date hidden'!D25="x","x",C$2-'Indicator Date hidden'!D25)</f>
        <v>0</v>
      </c>
      <c r="D24" s="158">
        <f>IF('Indicator Date hidden'!E25="x","x",D$2-'Indicator Date hidden'!E25)</f>
        <v>0</v>
      </c>
      <c r="E24" s="158">
        <f>IF('Indicator Date hidden'!F25="x","x",E$2-'Indicator Date hidden'!F25)</f>
        <v>0</v>
      </c>
      <c r="F24" s="158">
        <f>IF('Indicator Date hidden'!G25="x","x",F$2-'Indicator Date hidden'!G25)</f>
        <v>0</v>
      </c>
      <c r="G24" s="158">
        <f>IF('Indicator Date hidden'!H25="x","x",G$2-'Indicator Date hidden'!H25)</f>
        <v>0</v>
      </c>
      <c r="H24" s="158">
        <f>IF('Indicator Date hidden'!I25="x","x",H$2-'Indicator Date hidden'!I25)</f>
        <v>0</v>
      </c>
      <c r="I24" s="158">
        <f>IF('Indicator Date hidden'!J25="x","x",I$2-'Indicator Date hidden'!J25)</f>
        <v>0</v>
      </c>
      <c r="J24" s="158">
        <f>IF('Indicator Date hidden'!K25="x","x",J$2-'Indicator Date hidden'!K25)</f>
        <v>0</v>
      </c>
      <c r="K24" s="158">
        <f>IF('Indicator Date hidden'!L25="x","x",K$2-'Indicator Date hidden'!L25)</f>
        <v>0</v>
      </c>
      <c r="L24" s="158">
        <f>IF('Indicator Date hidden'!M25="x","x",L$2-'Indicator Date hidden'!M25)</f>
        <v>0</v>
      </c>
      <c r="M24" s="158">
        <f>IF('Indicator Date hidden'!N25="x","x",M$2-'Indicator Date hidden'!N25)</f>
        <v>0</v>
      </c>
      <c r="N24" s="158">
        <f>IF('Indicator Date hidden'!O25="x","x",N$2-'Indicator Date hidden'!O25)</f>
        <v>0</v>
      </c>
      <c r="O24" s="158">
        <f>IF('Indicator Date hidden'!P25="x","x",O$2-'Indicator Date hidden'!P25)</f>
        <v>0</v>
      </c>
      <c r="P24" s="158">
        <f>IF('Indicator Date hidden'!Q25="x","x",P$2-'Indicator Date hidden'!Q25)</f>
        <v>0</v>
      </c>
      <c r="Q24" s="158">
        <f>IF('Indicator Date hidden'!R25="x","x",Q$2-'Indicator Date hidden'!R25)</f>
        <v>0</v>
      </c>
      <c r="R24" s="158">
        <f>IF('Indicator Date hidden'!S25="x","x",R$2-'Indicator Date hidden'!S25)</f>
        <v>0</v>
      </c>
      <c r="S24" s="158">
        <f>IF('Indicator Date hidden'!T25="x","x",S$2-'Indicator Date hidden'!T25)</f>
        <v>0</v>
      </c>
      <c r="T24" s="158">
        <f>IF('Indicator Date hidden'!U25="x","x",T$2-'Indicator Date hidden'!U25)</f>
        <v>0</v>
      </c>
      <c r="U24" s="158">
        <f>IF('Indicator Date hidden'!V25="x","x",U$2-'Indicator Date hidden'!V25)</f>
        <v>0</v>
      </c>
      <c r="V24" s="158">
        <f>IF('Indicator Date hidden'!W25="x","x",V$2-'Indicator Date hidden'!W25)</f>
        <v>0</v>
      </c>
      <c r="W24" s="158">
        <f>IF('Indicator Date hidden'!X25="x","x",W$2-'Indicator Date hidden'!X25)</f>
        <v>0</v>
      </c>
      <c r="X24" s="158">
        <f>IF('Indicator Date hidden'!Y25="x","x",X$2-'Indicator Date hidden'!Y25)</f>
        <v>0</v>
      </c>
      <c r="Y24" s="158">
        <f>IF('Indicator Date hidden'!Z25="x","x",Y$2-'Indicator Date hidden'!Z25)</f>
        <v>0</v>
      </c>
      <c r="Z24" s="158">
        <f>IF('Indicator Date hidden'!AA25="x","x",Z$2-'Indicator Date hidden'!AA25)</f>
        <v>5</v>
      </c>
      <c r="AA24" s="158">
        <f>IF('Indicator Date hidden'!AB25="x","x",AA$2-'Indicator Date hidden'!AB25)</f>
        <v>0</v>
      </c>
      <c r="AB24" s="158" t="str">
        <f>IF('Indicator Date hidden'!AC25="x","x",AB$2-'Indicator Date hidden'!AC25)</f>
        <v>x</v>
      </c>
      <c r="AC24" s="158">
        <f>IF('Indicator Date hidden'!AD25="x","x",AC$2-'Indicator Date hidden'!AD25)</f>
        <v>1</v>
      </c>
      <c r="AD24" s="158">
        <f>IF('Indicator Date hidden'!AE25="x","x",AD$2-'Indicator Date hidden'!AE25)</f>
        <v>0</v>
      </c>
      <c r="AE24" s="158" t="str">
        <f>IF('Indicator Date hidden'!AF25="x","x",AE$2-'Indicator Date hidden'!AF25)</f>
        <v>x</v>
      </c>
      <c r="AF24" s="158">
        <f>IF('Indicator Date hidden'!AG25="x","x",AF$2-'Indicator Date hidden'!AG25)</f>
        <v>0</v>
      </c>
      <c r="AG24" s="158">
        <f>IF('Indicator Date hidden'!AH25="x","x",AG$2-'Indicator Date hidden'!AH25)</f>
        <v>0</v>
      </c>
      <c r="AH24" s="158">
        <f>IF('Indicator Date hidden'!AI25="x","x",AH$2-'Indicator Date hidden'!AI25)</f>
        <v>0</v>
      </c>
      <c r="AI24" s="158">
        <f>IF('Indicator Date hidden'!AJ25="x","x",AI$2-'Indicator Date hidden'!AJ25)</f>
        <v>0</v>
      </c>
      <c r="AJ24" s="158">
        <f>IF('Indicator Date hidden'!AK25="x","x",AJ$2-'Indicator Date hidden'!AK25)</f>
        <v>0</v>
      </c>
      <c r="AK24" s="158">
        <f>IF('Indicator Date hidden'!AL25="x","x",AK$2-'Indicator Date hidden'!AL25)</f>
        <v>0</v>
      </c>
      <c r="AL24" s="158" t="str">
        <f>IF('Indicator Date hidden'!AM25="x","x",AL$2-'Indicator Date hidden'!AM25)</f>
        <v>x</v>
      </c>
      <c r="AM24" s="158">
        <f>IF('Indicator Date hidden'!AN25="x","x",AM$2-'Indicator Date hidden'!AN25)</f>
        <v>0</v>
      </c>
      <c r="AN24" s="158">
        <f>IF('Indicator Date hidden'!AO25="x","x",AN$2-'Indicator Date hidden'!AO25)</f>
        <v>0</v>
      </c>
      <c r="AO24" s="158">
        <f>IF('Indicator Date hidden'!AP25="x","x",AO$2-'Indicator Date hidden'!AP25)</f>
        <v>0</v>
      </c>
      <c r="AP24" s="158">
        <f>IF('Indicator Date hidden'!AQ25="x","x",AP$2-'Indicator Date hidden'!AQ25)</f>
        <v>0</v>
      </c>
      <c r="AQ24" s="158">
        <f>IF('Indicator Date hidden'!AR25="x","x",AQ$2-'Indicator Date hidden'!AR25)</f>
        <v>0</v>
      </c>
      <c r="AR24" s="158">
        <f>IF('Indicator Date hidden'!AS25="x","x",AR$2-'Indicator Date hidden'!AS25)</f>
        <v>0</v>
      </c>
      <c r="AS24" s="158">
        <f>IF('Indicator Date hidden'!AT25="x","x",AS$2-'Indicator Date hidden'!AT25)</f>
        <v>9</v>
      </c>
      <c r="AT24" s="158">
        <f>IF('Indicator Date hidden'!AU25="x","x",AT$2-'Indicator Date hidden'!AU25)</f>
        <v>0</v>
      </c>
      <c r="AU24" s="158">
        <f>IF('Indicator Date hidden'!AV25="x","x",AU$2-'Indicator Date hidden'!AV25)</f>
        <v>0</v>
      </c>
      <c r="AV24" s="158">
        <f>IF('Indicator Date hidden'!AW25="x","x",AV$2-'Indicator Date hidden'!AW25)</f>
        <v>0</v>
      </c>
      <c r="AW24" s="158">
        <f>IF('Indicator Date hidden'!AX25="x","x",AW$2-'Indicator Date hidden'!AX25)</f>
        <v>0</v>
      </c>
      <c r="AX24" s="158">
        <f>IF('Indicator Date hidden'!AY25="x","x",AX$2-'Indicator Date hidden'!AY25)</f>
        <v>0</v>
      </c>
      <c r="AY24" s="158">
        <f>IF('Indicator Date hidden'!AZ25="x","x",AY$2-'Indicator Date hidden'!AZ25)</f>
        <v>0</v>
      </c>
      <c r="AZ24" s="158">
        <f>IF('Indicator Date hidden'!BA25="x","x",AZ$2-'Indicator Date hidden'!BA25)</f>
        <v>2</v>
      </c>
      <c r="BA24" s="158">
        <f>IF('Indicator Date hidden'!BB25="x","x",BA$2-'Indicator Date hidden'!BB25)</f>
        <v>0</v>
      </c>
      <c r="BB24" s="158">
        <f>IF('Indicator Date hidden'!BC25="x","x",BB$2-'Indicator Date hidden'!BC25)</f>
        <v>0</v>
      </c>
      <c r="BC24" s="158">
        <f>IF('Indicator Date hidden'!BD25="x","x",BC$2-'Indicator Date hidden'!BD25)</f>
        <v>0</v>
      </c>
      <c r="BD24" s="158" t="str">
        <f>IF('Indicator Date hidden'!BE25="x","x",BD$2-'Indicator Date hidden'!BE25)</f>
        <v>x</v>
      </c>
      <c r="BE24" s="158">
        <f>IF('Indicator Date hidden'!BF25="x","x",BE$2-'Indicator Date hidden'!BF25)</f>
        <v>1</v>
      </c>
      <c r="BF24" s="158">
        <f>IF('Indicator Date hidden'!BG25="x","x",BF$2-'Indicator Date hidden'!BG25)</f>
        <v>0</v>
      </c>
      <c r="BG24" s="158">
        <f>IF('Indicator Date hidden'!BH25="x","x",BG$2-'Indicator Date hidden'!BH25)</f>
        <v>0</v>
      </c>
      <c r="BH24" s="158">
        <f>IF('Indicator Date hidden'!BI25="x","x",BH$2-'Indicator Date hidden'!BI25)</f>
        <v>0</v>
      </c>
      <c r="BI24" s="158">
        <f>IF('Indicator Date hidden'!BJ25="x","x",BI$2-'Indicator Date hidden'!BJ25)</f>
        <v>0</v>
      </c>
      <c r="BJ24" s="158">
        <f>IF('Indicator Date hidden'!BK25="x","x",BJ$2-'Indicator Date hidden'!BK25)</f>
        <v>0</v>
      </c>
      <c r="BK24" s="158">
        <f>IF('Indicator Date hidden'!BL25="x","x",BK$2-'Indicator Date hidden'!BL25)</f>
        <v>0</v>
      </c>
      <c r="BL24" s="158">
        <f>IF('Indicator Date hidden'!BM25="x","x",BL$2-'Indicator Date hidden'!BM25)</f>
        <v>0</v>
      </c>
      <c r="BM24" s="158">
        <f>IF('Indicator Date hidden'!BN25="x","x",BM$2-'Indicator Date hidden'!BN25)</f>
        <v>3</v>
      </c>
      <c r="BN24" s="158">
        <f>IF('Indicator Date hidden'!BO25="x","x",BN$2-'Indicator Date hidden'!BO25)</f>
        <v>0</v>
      </c>
      <c r="BO24" s="158">
        <f>IF('Indicator Date hidden'!BP25="x","x",BO$2-'Indicator Date hidden'!BP25)</f>
        <v>0</v>
      </c>
      <c r="BP24" s="158">
        <f>IF('Indicator Date hidden'!BQ25="x","x",BP$2-'Indicator Date hidden'!BQ25)</f>
        <v>0</v>
      </c>
      <c r="BQ24" s="158">
        <f>IF('Indicator Date hidden'!BR25="x","x",BQ$2-'Indicator Date hidden'!BR25)</f>
        <v>0</v>
      </c>
      <c r="BR24" s="158">
        <f>IF('Indicator Date hidden'!BS25="x","x",BR$2-'Indicator Date hidden'!BS25)</f>
        <v>0</v>
      </c>
      <c r="BS24" s="158">
        <f>IF('Indicator Date hidden'!BT25="x","x",BS$2-'Indicator Date hidden'!BT25)</f>
        <v>2</v>
      </c>
      <c r="BT24" s="158">
        <f>IF('Indicator Date hidden'!BU25="x","x",BT$2-'Indicator Date hidden'!BU25)</f>
        <v>0</v>
      </c>
      <c r="BU24" s="158">
        <f>IF('Indicator Date hidden'!BV25="x","x",BU$2-'Indicator Date hidden'!BV25)</f>
        <v>0</v>
      </c>
      <c r="BV24" s="158">
        <f>IF('Indicator Date hidden'!BW25="x","x",BV$2-'Indicator Date hidden'!BW25)</f>
        <v>0</v>
      </c>
      <c r="BW24" s="158">
        <f>IF('Indicator Date hidden'!BX25="x","x",BW$2-'Indicator Date hidden'!BX25)</f>
        <v>0</v>
      </c>
      <c r="BX24" s="158">
        <f>IF('Indicator Date hidden'!BY25="x","x",BX$2-'Indicator Date hidden'!BY25)</f>
        <v>0</v>
      </c>
      <c r="BY24" s="5">
        <f t="shared" si="0"/>
        <v>23</v>
      </c>
      <c r="BZ24" s="159">
        <f t="shared" si="1"/>
        <v>0.323943661971831</v>
      </c>
      <c r="CA24" s="5">
        <f t="shared" si="2"/>
        <v>7</v>
      </c>
      <c r="CB24" s="159">
        <f t="shared" si="3"/>
        <v>1.2867104896401405</v>
      </c>
      <c r="CC24" s="162">
        <f t="shared" si="4"/>
        <v>0</v>
      </c>
    </row>
    <row r="25" spans="1:81" x14ac:dyDescent="0.25">
      <c r="A25" t="s">
        <v>43</v>
      </c>
      <c r="B25" s="158">
        <f>IF('Indicator Date hidden'!C26="x","x",B$2-'Indicator Date hidden'!C26)</f>
        <v>0</v>
      </c>
      <c r="C25" s="158">
        <f>IF('Indicator Date hidden'!D26="x","x",C$2-'Indicator Date hidden'!D26)</f>
        <v>0</v>
      </c>
      <c r="D25" s="158">
        <f>IF('Indicator Date hidden'!E26="x","x",D$2-'Indicator Date hidden'!E26)</f>
        <v>0</v>
      </c>
      <c r="E25" s="158">
        <f>IF('Indicator Date hidden'!F26="x","x",E$2-'Indicator Date hidden'!F26)</f>
        <v>0</v>
      </c>
      <c r="F25" s="158">
        <f>IF('Indicator Date hidden'!G26="x","x",F$2-'Indicator Date hidden'!G26)</f>
        <v>0</v>
      </c>
      <c r="G25" s="158">
        <f>IF('Indicator Date hidden'!H26="x","x",G$2-'Indicator Date hidden'!H26)</f>
        <v>0</v>
      </c>
      <c r="H25" s="158">
        <f>IF('Indicator Date hidden'!I26="x","x",H$2-'Indicator Date hidden'!I26)</f>
        <v>0</v>
      </c>
      <c r="I25" s="158">
        <f>IF('Indicator Date hidden'!J26="x","x",I$2-'Indicator Date hidden'!J26)</f>
        <v>0</v>
      </c>
      <c r="J25" s="158">
        <f>IF('Indicator Date hidden'!K26="x","x",J$2-'Indicator Date hidden'!K26)</f>
        <v>0</v>
      </c>
      <c r="K25" s="158">
        <f>IF('Indicator Date hidden'!L26="x","x",K$2-'Indicator Date hidden'!L26)</f>
        <v>0</v>
      </c>
      <c r="L25" s="158">
        <f>IF('Indicator Date hidden'!M26="x","x",L$2-'Indicator Date hidden'!M26)</f>
        <v>0</v>
      </c>
      <c r="M25" s="158">
        <f>IF('Indicator Date hidden'!N26="x","x",M$2-'Indicator Date hidden'!N26)</f>
        <v>0</v>
      </c>
      <c r="N25" s="158">
        <f>IF('Indicator Date hidden'!O26="x","x",N$2-'Indicator Date hidden'!O26)</f>
        <v>0</v>
      </c>
      <c r="O25" s="158">
        <f>IF('Indicator Date hidden'!P26="x","x",O$2-'Indicator Date hidden'!P26)</f>
        <v>0</v>
      </c>
      <c r="P25" s="158">
        <f>IF('Indicator Date hidden'!Q26="x","x",P$2-'Indicator Date hidden'!Q26)</f>
        <v>0</v>
      </c>
      <c r="Q25" s="158">
        <f>IF('Indicator Date hidden'!R26="x","x",Q$2-'Indicator Date hidden'!R26)</f>
        <v>0</v>
      </c>
      <c r="R25" s="158">
        <f>IF('Indicator Date hidden'!S26="x","x",R$2-'Indicator Date hidden'!S26)</f>
        <v>0</v>
      </c>
      <c r="S25" s="158">
        <f>IF('Indicator Date hidden'!T26="x","x",S$2-'Indicator Date hidden'!T26)</f>
        <v>0</v>
      </c>
      <c r="T25" s="158">
        <f>IF('Indicator Date hidden'!U26="x","x",T$2-'Indicator Date hidden'!U26)</f>
        <v>0</v>
      </c>
      <c r="U25" s="158">
        <f>IF('Indicator Date hidden'!V26="x","x",U$2-'Indicator Date hidden'!V26)</f>
        <v>0</v>
      </c>
      <c r="V25" s="158">
        <f>IF('Indicator Date hidden'!W26="x","x",V$2-'Indicator Date hidden'!W26)</f>
        <v>0</v>
      </c>
      <c r="W25" s="158">
        <f>IF('Indicator Date hidden'!X26="x","x",W$2-'Indicator Date hidden'!X26)</f>
        <v>0</v>
      </c>
      <c r="X25" s="158">
        <f>IF('Indicator Date hidden'!Y26="x","x",X$2-'Indicator Date hidden'!Y26)</f>
        <v>0</v>
      </c>
      <c r="Y25" s="158">
        <f>IF('Indicator Date hidden'!Z26="x","x",Y$2-'Indicator Date hidden'!Z26)</f>
        <v>0</v>
      </c>
      <c r="Z25" s="158">
        <f>IF('Indicator Date hidden'!AA26="x","x",Z$2-'Indicator Date hidden'!AA26)</f>
        <v>6</v>
      </c>
      <c r="AA25" s="158">
        <f>IF('Indicator Date hidden'!AB26="x","x",AA$2-'Indicator Date hidden'!AB26)</f>
        <v>0</v>
      </c>
      <c r="AB25" s="158" t="str">
        <f>IF('Indicator Date hidden'!AC26="x","x",AB$2-'Indicator Date hidden'!AC26)</f>
        <v>x</v>
      </c>
      <c r="AC25" s="158">
        <f>IF('Indicator Date hidden'!AD26="x","x",AC$2-'Indicator Date hidden'!AD26)</f>
        <v>0</v>
      </c>
      <c r="AD25" s="158">
        <f>IF('Indicator Date hidden'!AE26="x","x",AD$2-'Indicator Date hidden'!AE26)</f>
        <v>0</v>
      </c>
      <c r="AE25" s="158">
        <f>IF('Indicator Date hidden'!AF26="x","x",AE$2-'Indicator Date hidden'!AF26)</f>
        <v>0</v>
      </c>
      <c r="AF25" s="158">
        <f>IF('Indicator Date hidden'!AG26="x","x",AF$2-'Indicator Date hidden'!AG26)</f>
        <v>0</v>
      </c>
      <c r="AG25" s="158">
        <f>IF('Indicator Date hidden'!AH26="x","x",AG$2-'Indicator Date hidden'!AH26)</f>
        <v>0</v>
      </c>
      <c r="AH25" s="158">
        <f>IF('Indicator Date hidden'!AI26="x","x",AH$2-'Indicator Date hidden'!AI26)</f>
        <v>0</v>
      </c>
      <c r="AI25" s="158">
        <f>IF('Indicator Date hidden'!AJ26="x","x",AI$2-'Indicator Date hidden'!AJ26)</f>
        <v>0</v>
      </c>
      <c r="AJ25" s="158">
        <f>IF('Indicator Date hidden'!AK26="x","x",AJ$2-'Indicator Date hidden'!AK26)</f>
        <v>0</v>
      </c>
      <c r="AK25" s="158">
        <f>IF('Indicator Date hidden'!AL26="x","x",AK$2-'Indicator Date hidden'!AL26)</f>
        <v>0</v>
      </c>
      <c r="AL25" s="158">
        <f>IF('Indicator Date hidden'!AM26="x","x",AL$2-'Indicator Date hidden'!AM26)</f>
        <v>3</v>
      </c>
      <c r="AM25" s="158">
        <f>IF('Indicator Date hidden'!AN26="x","x",AM$2-'Indicator Date hidden'!AN26)</f>
        <v>0</v>
      </c>
      <c r="AN25" s="158">
        <f>IF('Indicator Date hidden'!AO26="x","x",AN$2-'Indicator Date hidden'!AO26)</f>
        <v>0</v>
      </c>
      <c r="AO25" s="158">
        <f>IF('Indicator Date hidden'!AP26="x","x",AO$2-'Indicator Date hidden'!AP26)</f>
        <v>0</v>
      </c>
      <c r="AP25" s="158">
        <f>IF('Indicator Date hidden'!AQ26="x","x",AP$2-'Indicator Date hidden'!AQ26)</f>
        <v>0</v>
      </c>
      <c r="AQ25" s="158">
        <f>IF('Indicator Date hidden'!AR26="x","x",AQ$2-'Indicator Date hidden'!AR26)</f>
        <v>0</v>
      </c>
      <c r="AR25" s="158">
        <f>IF('Indicator Date hidden'!AS26="x","x",AR$2-'Indicator Date hidden'!AS26)</f>
        <v>0</v>
      </c>
      <c r="AS25" s="158">
        <f>IF('Indicator Date hidden'!AT26="x","x",AS$2-'Indicator Date hidden'!AT26)</f>
        <v>9</v>
      </c>
      <c r="AT25" s="158">
        <f>IF('Indicator Date hidden'!AU26="x","x",AT$2-'Indicator Date hidden'!AU26)</f>
        <v>0</v>
      </c>
      <c r="AU25" s="158">
        <f>IF('Indicator Date hidden'!AV26="x","x",AU$2-'Indicator Date hidden'!AV26)</f>
        <v>0</v>
      </c>
      <c r="AV25" s="158">
        <f>IF('Indicator Date hidden'!AW26="x","x",AV$2-'Indicator Date hidden'!AW26)</f>
        <v>0</v>
      </c>
      <c r="AW25" s="158">
        <f>IF('Indicator Date hidden'!AX26="x","x",AW$2-'Indicator Date hidden'!AX26)</f>
        <v>0</v>
      </c>
      <c r="AX25" s="158">
        <f>IF('Indicator Date hidden'!AY26="x","x",AX$2-'Indicator Date hidden'!AY26)</f>
        <v>0</v>
      </c>
      <c r="AY25" s="158">
        <f>IF('Indicator Date hidden'!AZ26="x","x",AY$2-'Indicator Date hidden'!AZ26)</f>
        <v>0</v>
      </c>
      <c r="AZ25" s="158">
        <f>IF('Indicator Date hidden'!BA26="x","x",AZ$2-'Indicator Date hidden'!BA26)</f>
        <v>0</v>
      </c>
      <c r="BA25" s="158">
        <f>IF('Indicator Date hidden'!BB26="x","x",BA$2-'Indicator Date hidden'!BB26)</f>
        <v>0</v>
      </c>
      <c r="BB25" s="158">
        <f>IF('Indicator Date hidden'!BC26="x","x",BB$2-'Indicator Date hidden'!BC26)</f>
        <v>0</v>
      </c>
      <c r="BC25" s="158">
        <f>IF('Indicator Date hidden'!BD26="x","x",BC$2-'Indicator Date hidden'!BD26)</f>
        <v>0</v>
      </c>
      <c r="BD25" s="158" t="str">
        <f>IF('Indicator Date hidden'!BE26="x","x",BD$2-'Indicator Date hidden'!BE26)</f>
        <v>x</v>
      </c>
      <c r="BE25" s="158">
        <f>IF('Indicator Date hidden'!BF26="x","x",BE$2-'Indicator Date hidden'!BF26)</f>
        <v>1</v>
      </c>
      <c r="BF25" s="158">
        <f>IF('Indicator Date hidden'!BG26="x","x",BF$2-'Indicator Date hidden'!BG26)</f>
        <v>0</v>
      </c>
      <c r="BG25" s="158">
        <f>IF('Indicator Date hidden'!BH26="x","x",BG$2-'Indicator Date hidden'!BH26)</f>
        <v>0</v>
      </c>
      <c r="BH25" s="158">
        <f>IF('Indicator Date hidden'!BI26="x","x",BH$2-'Indicator Date hidden'!BI26)</f>
        <v>0</v>
      </c>
      <c r="BI25" s="158">
        <f>IF('Indicator Date hidden'!BJ26="x","x",BI$2-'Indicator Date hidden'!BJ26)</f>
        <v>2</v>
      </c>
      <c r="BJ25" s="158">
        <f>IF('Indicator Date hidden'!BK26="x","x",BJ$2-'Indicator Date hidden'!BK26)</f>
        <v>0</v>
      </c>
      <c r="BK25" s="158">
        <f>IF('Indicator Date hidden'!BL26="x","x",BK$2-'Indicator Date hidden'!BL26)</f>
        <v>0</v>
      </c>
      <c r="BL25" s="158">
        <f>IF('Indicator Date hidden'!BM26="x","x",BL$2-'Indicator Date hidden'!BM26)</f>
        <v>0</v>
      </c>
      <c r="BM25" s="158">
        <f>IF('Indicator Date hidden'!BN26="x","x",BM$2-'Indicator Date hidden'!BN26)</f>
        <v>3</v>
      </c>
      <c r="BN25" s="158">
        <f>IF('Indicator Date hidden'!BO26="x","x",BN$2-'Indicator Date hidden'!BO26)</f>
        <v>0</v>
      </c>
      <c r="BO25" s="158">
        <f>IF('Indicator Date hidden'!BP26="x","x",BO$2-'Indicator Date hidden'!BP26)</f>
        <v>0</v>
      </c>
      <c r="BP25" s="158">
        <f>IF('Indicator Date hidden'!BQ26="x","x",BP$2-'Indicator Date hidden'!BQ26)</f>
        <v>0</v>
      </c>
      <c r="BQ25" s="158">
        <f>IF('Indicator Date hidden'!BR26="x","x",BQ$2-'Indicator Date hidden'!BR26)</f>
        <v>0</v>
      </c>
      <c r="BR25" s="158">
        <f>IF('Indicator Date hidden'!BS26="x","x",BR$2-'Indicator Date hidden'!BS26)</f>
        <v>0</v>
      </c>
      <c r="BS25" s="158">
        <f>IF('Indicator Date hidden'!BT26="x","x",BS$2-'Indicator Date hidden'!BT26)</f>
        <v>0</v>
      </c>
      <c r="BT25" s="158">
        <f>IF('Indicator Date hidden'!BU26="x","x",BT$2-'Indicator Date hidden'!BU26)</f>
        <v>0</v>
      </c>
      <c r="BU25" s="158">
        <f>IF('Indicator Date hidden'!BV26="x","x",BU$2-'Indicator Date hidden'!BV26)</f>
        <v>0</v>
      </c>
      <c r="BV25" s="158">
        <f>IF('Indicator Date hidden'!BW26="x","x",BV$2-'Indicator Date hidden'!BW26)</f>
        <v>0</v>
      </c>
      <c r="BW25" s="158">
        <f>IF('Indicator Date hidden'!BX26="x","x",BW$2-'Indicator Date hidden'!BX26)</f>
        <v>0</v>
      </c>
      <c r="BX25" s="158">
        <f>IF('Indicator Date hidden'!BY26="x","x",BX$2-'Indicator Date hidden'!BY26)</f>
        <v>0</v>
      </c>
      <c r="BY25" s="5">
        <f t="shared" si="0"/>
        <v>24</v>
      </c>
      <c r="BZ25" s="159">
        <f t="shared" si="1"/>
        <v>0.32876712328767121</v>
      </c>
      <c r="CA25" s="5">
        <f t="shared" si="2"/>
        <v>6</v>
      </c>
      <c r="CB25" s="159">
        <f t="shared" si="3"/>
        <v>1.3452584873633882</v>
      </c>
      <c r="CC25" s="162">
        <f t="shared" si="4"/>
        <v>0</v>
      </c>
    </row>
    <row r="26" spans="1:81" x14ac:dyDescent="0.25">
      <c r="A26" t="s">
        <v>45</v>
      </c>
      <c r="B26" s="158">
        <f>IF('Indicator Date hidden'!C27="x","x",B$2-'Indicator Date hidden'!C27)</f>
        <v>0</v>
      </c>
      <c r="C26" s="158">
        <f>IF('Indicator Date hidden'!D27="x","x",C$2-'Indicator Date hidden'!D27)</f>
        <v>0</v>
      </c>
      <c r="D26" s="158">
        <f>IF('Indicator Date hidden'!E27="x","x",D$2-'Indicator Date hidden'!E27)</f>
        <v>0</v>
      </c>
      <c r="E26" s="158">
        <f>IF('Indicator Date hidden'!F27="x","x",E$2-'Indicator Date hidden'!F27)</f>
        <v>0</v>
      </c>
      <c r="F26" s="158">
        <f>IF('Indicator Date hidden'!G27="x","x",F$2-'Indicator Date hidden'!G27)</f>
        <v>0</v>
      </c>
      <c r="G26" s="158">
        <f>IF('Indicator Date hidden'!H27="x","x",G$2-'Indicator Date hidden'!H27)</f>
        <v>0</v>
      </c>
      <c r="H26" s="158">
        <f>IF('Indicator Date hidden'!I27="x","x",H$2-'Indicator Date hidden'!I27)</f>
        <v>0</v>
      </c>
      <c r="I26" s="158">
        <f>IF('Indicator Date hidden'!J27="x","x",I$2-'Indicator Date hidden'!J27)</f>
        <v>0</v>
      </c>
      <c r="J26" s="158">
        <f>IF('Indicator Date hidden'!K27="x","x",J$2-'Indicator Date hidden'!K27)</f>
        <v>0</v>
      </c>
      <c r="K26" s="158">
        <f>IF('Indicator Date hidden'!L27="x","x",K$2-'Indicator Date hidden'!L27)</f>
        <v>0</v>
      </c>
      <c r="L26" s="158">
        <f>IF('Indicator Date hidden'!M27="x","x",L$2-'Indicator Date hidden'!M27)</f>
        <v>0</v>
      </c>
      <c r="M26" s="158">
        <f>IF('Indicator Date hidden'!N27="x","x",M$2-'Indicator Date hidden'!N27)</f>
        <v>0</v>
      </c>
      <c r="N26" s="158">
        <f>IF('Indicator Date hidden'!O27="x","x",N$2-'Indicator Date hidden'!O27)</f>
        <v>0</v>
      </c>
      <c r="O26" s="158">
        <f>IF('Indicator Date hidden'!P27="x","x",O$2-'Indicator Date hidden'!P27)</f>
        <v>0</v>
      </c>
      <c r="P26" s="158">
        <f>IF('Indicator Date hidden'!Q27="x","x",P$2-'Indicator Date hidden'!Q27)</f>
        <v>0</v>
      </c>
      <c r="Q26" s="158">
        <f>IF('Indicator Date hidden'!R27="x","x",Q$2-'Indicator Date hidden'!R27)</f>
        <v>0</v>
      </c>
      <c r="R26" s="158">
        <f>IF('Indicator Date hidden'!S27="x","x",R$2-'Indicator Date hidden'!S27)</f>
        <v>0</v>
      </c>
      <c r="S26" s="158">
        <f>IF('Indicator Date hidden'!T27="x","x",S$2-'Indicator Date hidden'!T27)</f>
        <v>0</v>
      </c>
      <c r="T26" s="158">
        <f>IF('Indicator Date hidden'!U27="x","x",T$2-'Indicator Date hidden'!U27)</f>
        <v>0</v>
      </c>
      <c r="U26" s="158">
        <f>IF('Indicator Date hidden'!V27="x","x",U$2-'Indicator Date hidden'!V27)</f>
        <v>0</v>
      </c>
      <c r="V26" s="158">
        <f>IF('Indicator Date hidden'!W27="x","x",V$2-'Indicator Date hidden'!W27)</f>
        <v>0</v>
      </c>
      <c r="W26" s="158">
        <f>IF('Indicator Date hidden'!X27="x","x",W$2-'Indicator Date hidden'!X27)</f>
        <v>0</v>
      </c>
      <c r="X26" s="158">
        <f>IF('Indicator Date hidden'!Y27="x","x",X$2-'Indicator Date hidden'!Y27)</f>
        <v>0</v>
      </c>
      <c r="Y26" s="158">
        <f>IF('Indicator Date hidden'!Z27="x","x",Y$2-'Indicator Date hidden'!Z27)</f>
        <v>0</v>
      </c>
      <c r="Z26" s="158" t="str">
        <f>IF('Indicator Date hidden'!AA27="x","x",Z$2-'Indicator Date hidden'!AA27)</f>
        <v>x</v>
      </c>
      <c r="AA26" s="158">
        <f>IF('Indicator Date hidden'!AB27="x","x",AA$2-'Indicator Date hidden'!AB27)</f>
        <v>2</v>
      </c>
      <c r="AB26" s="158" t="str">
        <f>IF('Indicator Date hidden'!AC27="x","x",AB$2-'Indicator Date hidden'!AC27)</f>
        <v>x</v>
      </c>
      <c r="AC26" s="158">
        <f>IF('Indicator Date hidden'!AD27="x","x",AC$2-'Indicator Date hidden'!AD27)</f>
        <v>1</v>
      </c>
      <c r="AD26" s="158">
        <f>IF('Indicator Date hidden'!AE27="x","x",AD$2-'Indicator Date hidden'!AE27)</f>
        <v>0</v>
      </c>
      <c r="AE26" s="158" t="str">
        <f>IF('Indicator Date hidden'!AF27="x","x",AE$2-'Indicator Date hidden'!AF27)</f>
        <v>x</v>
      </c>
      <c r="AF26" s="158">
        <f>IF('Indicator Date hidden'!AG27="x","x",AF$2-'Indicator Date hidden'!AG27)</f>
        <v>0</v>
      </c>
      <c r="AG26" s="158">
        <f>IF('Indicator Date hidden'!AH27="x","x",AG$2-'Indicator Date hidden'!AH27)</f>
        <v>0</v>
      </c>
      <c r="AH26" s="158">
        <f>IF('Indicator Date hidden'!AI27="x","x",AH$2-'Indicator Date hidden'!AI27)</f>
        <v>0</v>
      </c>
      <c r="AI26" s="158">
        <f>IF('Indicator Date hidden'!AJ27="x","x",AI$2-'Indicator Date hidden'!AJ27)</f>
        <v>0</v>
      </c>
      <c r="AJ26" s="158">
        <f>IF('Indicator Date hidden'!AK27="x","x",AJ$2-'Indicator Date hidden'!AK27)</f>
        <v>0</v>
      </c>
      <c r="AK26" s="158">
        <f>IF('Indicator Date hidden'!AL27="x","x",AK$2-'Indicator Date hidden'!AL27)</f>
        <v>0</v>
      </c>
      <c r="AL26" s="158" t="str">
        <f>IF('Indicator Date hidden'!AM27="x","x",AL$2-'Indicator Date hidden'!AM27)</f>
        <v>x</v>
      </c>
      <c r="AM26" s="158">
        <f>IF('Indicator Date hidden'!AN27="x","x",AM$2-'Indicator Date hidden'!AN27)</f>
        <v>0</v>
      </c>
      <c r="AN26" s="158">
        <f>IF('Indicator Date hidden'!AO27="x","x",AN$2-'Indicator Date hidden'!AO27)</f>
        <v>0</v>
      </c>
      <c r="AO26" s="158">
        <f>IF('Indicator Date hidden'!AP27="x","x",AO$2-'Indicator Date hidden'!AP27)</f>
        <v>0</v>
      </c>
      <c r="AP26" s="158" t="str">
        <f>IF('Indicator Date hidden'!AQ27="x","x",AP$2-'Indicator Date hidden'!AQ27)</f>
        <v>x</v>
      </c>
      <c r="AQ26" s="158" t="str">
        <f>IF('Indicator Date hidden'!AR27="x","x",AQ$2-'Indicator Date hidden'!AR27)</f>
        <v>x</v>
      </c>
      <c r="AR26" s="158">
        <f>IF('Indicator Date hidden'!AS27="x","x",AR$2-'Indicator Date hidden'!AS27)</f>
        <v>0</v>
      </c>
      <c r="AS26" s="158">
        <f>IF('Indicator Date hidden'!AT27="x","x",AS$2-'Indicator Date hidden'!AT27)</f>
        <v>7</v>
      </c>
      <c r="AT26" s="158">
        <f>IF('Indicator Date hidden'!AU27="x","x",AT$2-'Indicator Date hidden'!AU27)</f>
        <v>0</v>
      </c>
      <c r="AU26" s="158">
        <f>IF('Indicator Date hidden'!AV27="x","x",AU$2-'Indicator Date hidden'!AV27)</f>
        <v>1</v>
      </c>
      <c r="AV26" s="158" t="str">
        <f>IF('Indicator Date hidden'!AW27="x","x",AV$2-'Indicator Date hidden'!AW27)</f>
        <v>x</v>
      </c>
      <c r="AW26" s="158" t="str">
        <f>IF('Indicator Date hidden'!AX27="x","x",AW$2-'Indicator Date hidden'!AX27)</f>
        <v>x</v>
      </c>
      <c r="AX26" s="158">
        <f>IF('Indicator Date hidden'!AY27="x","x",AX$2-'Indicator Date hidden'!AY27)</f>
        <v>0</v>
      </c>
      <c r="AY26" s="158">
        <f>IF('Indicator Date hidden'!AZ27="x","x",AY$2-'Indicator Date hidden'!AZ27)</f>
        <v>0</v>
      </c>
      <c r="AZ26" s="158" t="str">
        <f>IF('Indicator Date hidden'!BA27="x","x",AZ$2-'Indicator Date hidden'!BA27)</f>
        <v>x</v>
      </c>
      <c r="BA26" s="158">
        <f>IF('Indicator Date hidden'!BB27="x","x",BA$2-'Indicator Date hidden'!BB27)</f>
        <v>0</v>
      </c>
      <c r="BB26" s="158">
        <f>IF('Indicator Date hidden'!BC27="x","x",BB$2-'Indicator Date hidden'!BC27)</f>
        <v>0</v>
      </c>
      <c r="BC26" s="158">
        <f>IF('Indicator Date hidden'!BD27="x","x",BC$2-'Indicator Date hidden'!BD27)</f>
        <v>0</v>
      </c>
      <c r="BD26" s="158" t="str">
        <f>IF('Indicator Date hidden'!BE27="x","x",BD$2-'Indicator Date hidden'!BE27)</f>
        <v>x</v>
      </c>
      <c r="BE26" s="158">
        <f>IF('Indicator Date hidden'!BF27="x","x",BE$2-'Indicator Date hidden'!BF27)</f>
        <v>1</v>
      </c>
      <c r="BF26" s="158">
        <f>IF('Indicator Date hidden'!BG27="x","x",BF$2-'Indicator Date hidden'!BG27)</f>
        <v>0</v>
      </c>
      <c r="BG26" s="158">
        <f>IF('Indicator Date hidden'!BH27="x","x",BG$2-'Indicator Date hidden'!BH27)</f>
        <v>0</v>
      </c>
      <c r="BH26" s="158">
        <f>IF('Indicator Date hidden'!BI27="x","x",BH$2-'Indicator Date hidden'!BI27)</f>
        <v>0</v>
      </c>
      <c r="BI26" s="158">
        <f>IF('Indicator Date hidden'!BJ27="x","x",BI$2-'Indicator Date hidden'!BJ27)</f>
        <v>2</v>
      </c>
      <c r="BJ26" s="158">
        <f>IF('Indicator Date hidden'!BK27="x","x",BJ$2-'Indicator Date hidden'!BK27)</f>
        <v>0</v>
      </c>
      <c r="BK26" s="158">
        <f>IF('Indicator Date hidden'!BL27="x","x",BK$2-'Indicator Date hidden'!BL27)</f>
        <v>0</v>
      </c>
      <c r="BL26" s="158">
        <f>IF('Indicator Date hidden'!BM27="x","x",BL$2-'Indicator Date hidden'!BM27)</f>
        <v>0</v>
      </c>
      <c r="BM26" s="158">
        <f>IF('Indicator Date hidden'!BN27="x","x",BM$2-'Indicator Date hidden'!BN27)</f>
        <v>3</v>
      </c>
      <c r="BN26" s="158">
        <f>IF('Indicator Date hidden'!BO27="x","x",BN$2-'Indicator Date hidden'!BO27)</f>
        <v>0</v>
      </c>
      <c r="BO26" s="158">
        <f>IF('Indicator Date hidden'!BP27="x","x",BO$2-'Indicator Date hidden'!BP27)</f>
        <v>0</v>
      </c>
      <c r="BP26" s="158">
        <f>IF('Indicator Date hidden'!BQ27="x","x",BP$2-'Indicator Date hidden'!BQ27)</f>
        <v>0</v>
      </c>
      <c r="BQ26" s="158">
        <f>IF('Indicator Date hidden'!BR27="x","x",BQ$2-'Indicator Date hidden'!BR27)</f>
        <v>2</v>
      </c>
      <c r="BR26" s="158">
        <f>IF('Indicator Date hidden'!BS27="x","x",BR$2-'Indicator Date hidden'!BS27)</f>
        <v>0</v>
      </c>
      <c r="BS26" s="158">
        <f>IF('Indicator Date hidden'!BT27="x","x",BS$2-'Indicator Date hidden'!BT27)</f>
        <v>3</v>
      </c>
      <c r="BT26" s="158">
        <f>IF('Indicator Date hidden'!BU27="x","x",BT$2-'Indicator Date hidden'!BU27)</f>
        <v>0</v>
      </c>
      <c r="BU26" s="158">
        <f>IF('Indicator Date hidden'!BV27="x","x",BU$2-'Indicator Date hidden'!BV27)</f>
        <v>0</v>
      </c>
      <c r="BV26" s="158" t="str">
        <f>IF('Indicator Date hidden'!BW27="x","x",BV$2-'Indicator Date hidden'!BW27)</f>
        <v>x</v>
      </c>
      <c r="BW26" s="158">
        <f>IF('Indicator Date hidden'!BX27="x","x",BW$2-'Indicator Date hidden'!BX27)</f>
        <v>0</v>
      </c>
      <c r="BX26" s="158">
        <f>IF('Indicator Date hidden'!BY27="x","x",BX$2-'Indicator Date hidden'!BY27)</f>
        <v>0</v>
      </c>
      <c r="BY26" s="5">
        <f t="shared" si="0"/>
        <v>22</v>
      </c>
      <c r="BZ26" s="159">
        <f t="shared" si="1"/>
        <v>0.34375</v>
      </c>
      <c r="CA26" s="5">
        <f t="shared" si="2"/>
        <v>9</v>
      </c>
      <c r="CB26" s="159">
        <f t="shared" si="3"/>
        <v>1.0784646204210873</v>
      </c>
      <c r="CC26" s="162">
        <f t="shared" si="4"/>
        <v>0</v>
      </c>
    </row>
    <row r="27" spans="1:81" x14ac:dyDescent="0.25">
      <c r="A27" t="s">
        <v>46</v>
      </c>
      <c r="B27" s="158">
        <f>IF('Indicator Date hidden'!C28="x","x",B$2-'Indicator Date hidden'!C28)</f>
        <v>0</v>
      </c>
      <c r="C27" s="158">
        <f>IF('Indicator Date hidden'!D28="x","x",C$2-'Indicator Date hidden'!D28)</f>
        <v>0</v>
      </c>
      <c r="D27" s="158">
        <f>IF('Indicator Date hidden'!E28="x","x",D$2-'Indicator Date hidden'!E28)</f>
        <v>0</v>
      </c>
      <c r="E27" s="158">
        <f>IF('Indicator Date hidden'!F28="x","x",E$2-'Indicator Date hidden'!F28)</f>
        <v>0</v>
      </c>
      <c r="F27" s="158">
        <f>IF('Indicator Date hidden'!G28="x","x",F$2-'Indicator Date hidden'!G28)</f>
        <v>0</v>
      </c>
      <c r="G27" s="158">
        <f>IF('Indicator Date hidden'!H28="x","x",G$2-'Indicator Date hidden'!H28)</f>
        <v>0</v>
      </c>
      <c r="H27" s="158">
        <f>IF('Indicator Date hidden'!I28="x","x",H$2-'Indicator Date hidden'!I28)</f>
        <v>0</v>
      </c>
      <c r="I27" s="158">
        <f>IF('Indicator Date hidden'!J28="x","x",I$2-'Indicator Date hidden'!J28)</f>
        <v>0</v>
      </c>
      <c r="J27" s="158">
        <f>IF('Indicator Date hidden'!K28="x","x",J$2-'Indicator Date hidden'!K28)</f>
        <v>0</v>
      </c>
      <c r="K27" s="158">
        <f>IF('Indicator Date hidden'!L28="x","x",K$2-'Indicator Date hidden'!L28)</f>
        <v>0</v>
      </c>
      <c r="L27" s="158">
        <f>IF('Indicator Date hidden'!M28="x","x",L$2-'Indicator Date hidden'!M28)</f>
        <v>0</v>
      </c>
      <c r="M27" s="158">
        <f>IF('Indicator Date hidden'!N28="x","x",M$2-'Indicator Date hidden'!N28)</f>
        <v>0</v>
      </c>
      <c r="N27" s="158">
        <f>IF('Indicator Date hidden'!O28="x","x",N$2-'Indicator Date hidden'!O28)</f>
        <v>0</v>
      </c>
      <c r="O27" s="158">
        <f>IF('Indicator Date hidden'!P28="x","x",O$2-'Indicator Date hidden'!P28)</f>
        <v>0</v>
      </c>
      <c r="P27" s="158">
        <f>IF('Indicator Date hidden'!Q28="x","x",P$2-'Indicator Date hidden'!Q28)</f>
        <v>0</v>
      </c>
      <c r="Q27" s="158">
        <f>IF('Indicator Date hidden'!R28="x","x",Q$2-'Indicator Date hidden'!R28)</f>
        <v>0</v>
      </c>
      <c r="R27" s="158">
        <f>IF('Indicator Date hidden'!S28="x","x",R$2-'Indicator Date hidden'!S28)</f>
        <v>0</v>
      </c>
      <c r="S27" s="158">
        <f>IF('Indicator Date hidden'!T28="x","x",S$2-'Indicator Date hidden'!T28)</f>
        <v>0</v>
      </c>
      <c r="T27" s="158">
        <f>IF('Indicator Date hidden'!U28="x","x",T$2-'Indicator Date hidden'!U28)</f>
        <v>0</v>
      </c>
      <c r="U27" s="158">
        <f>IF('Indicator Date hidden'!V28="x","x",U$2-'Indicator Date hidden'!V28)</f>
        <v>0</v>
      </c>
      <c r="V27" s="158">
        <f>IF('Indicator Date hidden'!W28="x","x",V$2-'Indicator Date hidden'!W28)</f>
        <v>0</v>
      </c>
      <c r="W27" s="158">
        <f>IF('Indicator Date hidden'!X28="x","x",W$2-'Indicator Date hidden'!X28)</f>
        <v>0</v>
      </c>
      <c r="X27" s="158">
        <f>IF('Indicator Date hidden'!Y28="x","x",X$2-'Indicator Date hidden'!Y28)</f>
        <v>0</v>
      </c>
      <c r="Y27" s="158">
        <f>IF('Indicator Date hidden'!Z28="x","x",Y$2-'Indicator Date hidden'!Z28)</f>
        <v>0</v>
      </c>
      <c r="Z27" s="158">
        <f>IF('Indicator Date hidden'!AA28="x","x",Z$2-'Indicator Date hidden'!AA28)</f>
        <v>5</v>
      </c>
      <c r="AA27" s="158">
        <f>IF('Indicator Date hidden'!AB28="x","x",AA$2-'Indicator Date hidden'!AB28)</f>
        <v>0</v>
      </c>
      <c r="AB27" s="158" t="str">
        <f>IF('Indicator Date hidden'!AC28="x","x",AB$2-'Indicator Date hidden'!AC28)</f>
        <v>x</v>
      </c>
      <c r="AC27" s="158">
        <f>IF('Indicator Date hidden'!AD28="x","x",AC$2-'Indicator Date hidden'!AD28)</f>
        <v>0</v>
      </c>
      <c r="AD27" s="158">
        <f>IF('Indicator Date hidden'!AE28="x","x",AD$2-'Indicator Date hidden'!AE28)</f>
        <v>0</v>
      </c>
      <c r="AE27" s="158" t="str">
        <f>IF('Indicator Date hidden'!AF28="x","x",AE$2-'Indicator Date hidden'!AF28)</f>
        <v>x</v>
      </c>
      <c r="AF27" s="158">
        <f>IF('Indicator Date hidden'!AG28="x","x",AF$2-'Indicator Date hidden'!AG28)</f>
        <v>0</v>
      </c>
      <c r="AG27" s="158">
        <f>IF('Indicator Date hidden'!AH28="x","x",AG$2-'Indicator Date hidden'!AH28)</f>
        <v>0</v>
      </c>
      <c r="AH27" s="158">
        <f>IF('Indicator Date hidden'!AI28="x","x",AH$2-'Indicator Date hidden'!AI28)</f>
        <v>0</v>
      </c>
      <c r="AI27" s="158">
        <f>IF('Indicator Date hidden'!AJ28="x","x",AI$2-'Indicator Date hidden'!AJ28)</f>
        <v>0</v>
      </c>
      <c r="AJ27" s="158">
        <f>IF('Indicator Date hidden'!AK28="x","x",AJ$2-'Indicator Date hidden'!AK28)</f>
        <v>0</v>
      </c>
      <c r="AK27" s="158">
        <f>IF('Indicator Date hidden'!AL28="x","x",AK$2-'Indicator Date hidden'!AL28)</f>
        <v>0</v>
      </c>
      <c r="AL27" s="158" t="str">
        <f>IF('Indicator Date hidden'!AM28="x","x",AL$2-'Indicator Date hidden'!AM28)</f>
        <v>x</v>
      </c>
      <c r="AM27" s="158">
        <f>IF('Indicator Date hidden'!AN28="x","x",AM$2-'Indicator Date hidden'!AN28)</f>
        <v>0</v>
      </c>
      <c r="AN27" s="158">
        <f>IF('Indicator Date hidden'!AO28="x","x",AN$2-'Indicator Date hidden'!AO28)</f>
        <v>0</v>
      </c>
      <c r="AO27" s="158">
        <f>IF('Indicator Date hidden'!AP28="x","x",AO$2-'Indicator Date hidden'!AP28)</f>
        <v>0</v>
      </c>
      <c r="AP27" s="158" t="str">
        <f>IF('Indicator Date hidden'!AQ28="x","x",AP$2-'Indicator Date hidden'!AQ28)</f>
        <v>x</v>
      </c>
      <c r="AQ27" s="158">
        <f>IF('Indicator Date hidden'!AR28="x","x",AQ$2-'Indicator Date hidden'!AR28)</f>
        <v>0</v>
      </c>
      <c r="AR27" s="158">
        <f>IF('Indicator Date hidden'!AS28="x","x",AR$2-'Indicator Date hidden'!AS28)</f>
        <v>0</v>
      </c>
      <c r="AS27" s="158" t="str">
        <f>IF('Indicator Date hidden'!AT28="x","x",AS$2-'Indicator Date hidden'!AT28)</f>
        <v>x</v>
      </c>
      <c r="AT27" s="158">
        <f>IF('Indicator Date hidden'!AU28="x","x",AT$2-'Indicator Date hidden'!AU28)</f>
        <v>0</v>
      </c>
      <c r="AU27" s="158">
        <f>IF('Indicator Date hidden'!AV28="x","x",AU$2-'Indicator Date hidden'!AV28)</f>
        <v>0</v>
      </c>
      <c r="AV27" s="158">
        <f>IF('Indicator Date hidden'!AW28="x","x",AV$2-'Indicator Date hidden'!AW28)</f>
        <v>0</v>
      </c>
      <c r="AW27" s="158" t="str">
        <f>IF('Indicator Date hidden'!AX28="x","x",AW$2-'Indicator Date hidden'!AX28)</f>
        <v>x</v>
      </c>
      <c r="AX27" s="158">
        <f>IF('Indicator Date hidden'!AY28="x","x",AX$2-'Indicator Date hidden'!AY28)</f>
        <v>0</v>
      </c>
      <c r="AY27" s="158">
        <f>IF('Indicator Date hidden'!AZ28="x","x",AY$2-'Indicator Date hidden'!AZ28)</f>
        <v>0</v>
      </c>
      <c r="AZ27" s="158">
        <f>IF('Indicator Date hidden'!BA28="x","x",AZ$2-'Indicator Date hidden'!BA28)</f>
        <v>3</v>
      </c>
      <c r="BA27" s="158">
        <f>IF('Indicator Date hidden'!BB28="x","x",BA$2-'Indicator Date hidden'!BB28)</f>
        <v>0</v>
      </c>
      <c r="BB27" s="158">
        <f>IF('Indicator Date hidden'!BC28="x","x",BB$2-'Indicator Date hidden'!BC28)</f>
        <v>0</v>
      </c>
      <c r="BC27" s="158">
        <f>IF('Indicator Date hidden'!BD28="x","x",BC$2-'Indicator Date hidden'!BD28)</f>
        <v>0</v>
      </c>
      <c r="BD27" s="158" t="str">
        <f>IF('Indicator Date hidden'!BE28="x","x",BD$2-'Indicator Date hidden'!BE28)</f>
        <v>x</v>
      </c>
      <c r="BE27" s="158">
        <f>IF('Indicator Date hidden'!BF28="x","x",BE$2-'Indicator Date hidden'!BF28)</f>
        <v>1</v>
      </c>
      <c r="BF27" s="158">
        <f>IF('Indicator Date hidden'!BG28="x","x",BF$2-'Indicator Date hidden'!BG28)</f>
        <v>0</v>
      </c>
      <c r="BG27" s="158">
        <f>IF('Indicator Date hidden'!BH28="x","x",BG$2-'Indicator Date hidden'!BH28)</f>
        <v>0</v>
      </c>
      <c r="BH27" s="158">
        <f>IF('Indicator Date hidden'!BI28="x","x",BH$2-'Indicator Date hidden'!BI28)</f>
        <v>0</v>
      </c>
      <c r="BI27" s="158">
        <f>IF('Indicator Date hidden'!BJ28="x","x",BI$2-'Indicator Date hidden'!BJ28)</f>
        <v>0</v>
      </c>
      <c r="BJ27" s="158">
        <f>IF('Indicator Date hidden'!BK28="x","x",BJ$2-'Indicator Date hidden'!BK28)</f>
        <v>0</v>
      </c>
      <c r="BK27" s="158">
        <f>IF('Indicator Date hidden'!BL28="x","x",BK$2-'Indicator Date hidden'!BL28)</f>
        <v>0</v>
      </c>
      <c r="BL27" s="158">
        <f>IF('Indicator Date hidden'!BM28="x","x",BL$2-'Indicator Date hidden'!BM28)</f>
        <v>0</v>
      </c>
      <c r="BM27" s="158">
        <f>IF('Indicator Date hidden'!BN28="x","x",BM$2-'Indicator Date hidden'!BN28)</f>
        <v>3</v>
      </c>
      <c r="BN27" s="158">
        <f>IF('Indicator Date hidden'!BO28="x","x",BN$2-'Indicator Date hidden'!BO28)</f>
        <v>0</v>
      </c>
      <c r="BO27" s="158">
        <f>IF('Indicator Date hidden'!BP28="x","x",BO$2-'Indicator Date hidden'!BP28)</f>
        <v>0</v>
      </c>
      <c r="BP27" s="158">
        <f>IF('Indicator Date hidden'!BQ28="x","x",BP$2-'Indicator Date hidden'!BQ28)</f>
        <v>0</v>
      </c>
      <c r="BQ27" s="158">
        <f>IF('Indicator Date hidden'!BR28="x","x",BQ$2-'Indicator Date hidden'!BR28)</f>
        <v>0</v>
      </c>
      <c r="BR27" s="158">
        <f>IF('Indicator Date hidden'!BS28="x","x",BR$2-'Indicator Date hidden'!BS28)</f>
        <v>0</v>
      </c>
      <c r="BS27" s="158">
        <f>IF('Indicator Date hidden'!BT28="x","x",BS$2-'Indicator Date hidden'!BT28)</f>
        <v>4</v>
      </c>
      <c r="BT27" s="158">
        <f>IF('Indicator Date hidden'!BU28="x","x",BT$2-'Indicator Date hidden'!BU28)</f>
        <v>0</v>
      </c>
      <c r="BU27" s="158">
        <f>IF('Indicator Date hidden'!BV28="x","x",BU$2-'Indicator Date hidden'!BV28)</f>
        <v>0</v>
      </c>
      <c r="BV27" s="158">
        <f>IF('Indicator Date hidden'!BW28="x","x",BV$2-'Indicator Date hidden'!BW28)</f>
        <v>0</v>
      </c>
      <c r="BW27" s="158">
        <f>IF('Indicator Date hidden'!BX28="x","x",BW$2-'Indicator Date hidden'!BX28)</f>
        <v>0</v>
      </c>
      <c r="BX27" s="158">
        <f>IF('Indicator Date hidden'!BY28="x","x",BX$2-'Indicator Date hidden'!BY28)</f>
        <v>0</v>
      </c>
      <c r="BY27" s="5">
        <f t="shared" si="0"/>
        <v>16</v>
      </c>
      <c r="BZ27" s="159">
        <f t="shared" si="1"/>
        <v>0.23529411764705882</v>
      </c>
      <c r="CA27" s="5">
        <f t="shared" si="2"/>
        <v>5</v>
      </c>
      <c r="CB27" s="159">
        <f t="shared" si="3"/>
        <v>0.90938969610237097</v>
      </c>
      <c r="CC27" s="162">
        <f t="shared" si="4"/>
        <v>0</v>
      </c>
    </row>
    <row r="28" spans="1:81" x14ac:dyDescent="0.25">
      <c r="A28" t="s">
        <v>48</v>
      </c>
      <c r="B28" s="158">
        <f>IF('Indicator Date hidden'!C29="x","x",B$2-'Indicator Date hidden'!C29)</f>
        <v>0</v>
      </c>
      <c r="C28" s="158">
        <f>IF('Indicator Date hidden'!D29="x","x",C$2-'Indicator Date hidden'!D29)</f>
        <v>0</v>
      </c>
      <c r="D28" s="158">
        <f>IF('Indicator Date hidden'!E29="x","x",D$2-'Indicator Date hidden'!E29)</f>
        <v>0</v>
      </c>
      <c r="E28" s="158">
        <f>IF('Indicator Date hidden'!F29="x","x",E$2-'Indicator Date hidden'!F29)</f>
        <v>0</v>
      </c>
      <c r="F28" s="158">
        <f>IF('Indicator Date hidden'!G29="x","x",F$2-'Indicator Date hidden'!G29)</f>
        <v>0</v>
      </c>
      <c r="G28" s="158">
        <f>IF('Indicator Date hidden'!H29="x","x",G$2-'Indicator Date hidden'!H29)</f>
        <v>0</v>
      </c>
      <c r="H28" s="158">
        <f>IF('Indicator Date hidden'!I29="x","x",H$2-'Indicator Date hidden'!I29)</f>
        <v>0</v>
      </c>
      <c r="I28" s="158">
        <f>IF('Indicator Date hidden'!J29="x","x",I$2-'Indicator Date hidden'!J29)</f>
        <v>0</v>
      </c>
      <c r="J28" s="158">
        <f>IF('Indicator Date hidden'!K29="x","x",J$2-'Indicator Date hidden'!K29)</f>
        <v>0</v>
      </c>
      <c r="K28" s="158">
        <f>IF('Indicator Date hidden'!L29="x","x",K$2-'Indicator Date hidden'!L29)</f>
        <v>0</v>
      </c>
      <c r="L28" s="158">
        <f>IF('Indicator Date hidden'!M29="x","x",L$2-'Indicator Date hidden'!M29)</f>
        <v>0</v>
      </c>
      <c r="M28" s="158">
        <f>IF('Indicator Date hidden'!N29="x","x",M$2-'Indicator Date hidden'!N29)</f>
        <v>0</v>
      </c>
      <c r="N28" s="158">
        <f>IF('Indicator Date hidden'!O29="x","x",N$2-'Indicator Date hidden'!O29)</f>
        <v>0</v>
      </c>
      <c r="O28" s="158">
        <f>IF('Indicator Date hidden'!P29="x","x",O$2-'Indicator Date hidden'!P29)</f>
        <v>0</v>
      </c>
      <c r="P28" s="158">
        <f>IF('Indicator Date hidden'!Q29="x","x",P$2-'Indicator Date hidden'!Q29)</f>
        <v>0</v>
      </c>
      <c r="Q28" s="158">
        <f>IF('Indicator Date hidden'!R29="x","x",Q$2-'Indicator Date hidden'!R29)</f>
        <v>0</v>
      </c>
      <c r="R28" s="158">
        <f>IF('Indicator Date hidden'!S29="x","x",R$2-'Indicator Date hidden'!S29)</f>
        <v>0</v>
      </c>
      <c r="S28" s="158">
        <f>IF('Indicator Date hidden'!T29="x","x",S$2-'Indicator Date hidden'!T29)</f>
        <v>0</v>
      </c>
      <c r="T28" s="158">
        <f>IF('Indicator Date hidden'!U29="x","x",T$2-'Indicator Date hidden'!U29)</f>
        <v>0</v>
      </c>
      <c r="U28" s="158">
        <f>IF('Indicator Date hidden'!V29="x","x",U$2-'Indicator Date hidden'!V29)</f>
        <v>0</v>
      </c>
      <c r="V28" s="158">
        <f>IF('Indicator Date hidden'!W29="x","x",V$2-'Indicator Date hidden'!W29)</f>
        <v>0</v>
      </c>
      <c r="W28" s="158">
        <f>IF('Indicator Date hidden'!X29="x","x",W$2-'Indicator Date hidden'!X29)</f>
        <v>0</v>
      </c>
      <c r="X28" s="158">
        <f>IF('Indicator Date hidden'!Y29="x","x",X$2-'Indicator Date hidden'!Y29)</f>
        <v>0</v>
      </c>
      <c r="Y28" s="158">
        <f>IF('Indicator Date hidden'!Z29="x","x",Y$2-'Indicator Date hidden'!Z29)</f>
        <v>0</v>
      </c>
      <c r="Z28" s="158">
        <f>IF('Indicator Date hidden'!AA29="x","x",Z$2-'Indicator Date hidden'!AA29)</f>
        <v>2</v>
      </c>
      <c r="AA28" s="158">
        <f>IF('Indicator Date hidden'!AB29="x","x",AA$2-'Indicator Date hidden'!AB29)</f>
        <v>0</v>
      </c>
      <c r="AB28" s="158">
        <f>IF('Indicator Date hidden'!AC29="x","x",AB$2-'Indicator Date hidden'!AC29)</f>
        <v>0</v>
      </c>
      <c r="AC28" s="158">
        <f>IF('Indicator Date hidden'!AD29="x","x",AC$2-'Indicator Date hidden'!AD29)</f>
        <v>0</v>
      </c>
      <c r="AD28" s="158">
        <f>IF('Indicator Date hidden'!AE29="x","x",AD$2-'Indicator Date hidden'!AE29)</f>
        <v>0</v>
      </c>
      <c r="AE28" s="158">
        <f>IF('Indicator Date hidden'!AF29="x","x",AE$2-'Indicator Date hidden'!AF29)</f>
        <v>0</v>
      </c>
      <c r="AF28" s="158">
        <f>IF('Indicator Date hidden'!AG29="x","x",AF$2-'Indicator Date hidden'!AG29)</f>
        <v>0</v>
      </c>
      <c r="AG28" s="158">
        <f>IF('Indicator Date hidden'!AH29="x","x",AG$2-'Indicator Date hidden'!AH29)</f>
        <v>0</v>
      </c>
      <c r="AH28" s="158">
        <f>IF('Indicator Date hidden'!AI29="x","x",AH$2-'Indicator Date hidden'!AI29)</f>
        <v>0</v>
      </c>
      <c r="AI28" s="158">
        <f>IF('Indicator Date hidden'!AJ29="x","x",AI$2-'Indicator Date hidden'!AJ29)</f>
        <v>0</v>
      </c>
      <c r="AJ28" s="158">
        <f>IF('Indicator Date hidden'!AK29="x","x",AJ$2-'Indicator Date hidden'!AK29)</f>
        <v>0</v>
      </c>
      <c r="AK28" s="158">
        <f>IF('Indicator Date hidden'!AL29="x","x",AK$2-'Indicator Date hidden'!AL29)</f>
        <v>0</v>
      </c>
      <c r="AL28" s="158">
        <f>IF('Indicator Date hidden'!AM29="x","x",AL$2-'Indicator Date hidden'!AM29)</f>
        <v>7</v>
      </c>
      <c r="AM28" s="158">
        <f>IF('Indicator Date hidden'!AN29="x","x",AM$2-'Indicator Date hidden'!AN29)</f>
        <v>0</v>
      </c>
      <c r="AN28" s="158">
        <f>IF('Indicator Date hidden'!AO29="x","x",AN$2-'Indicator Date hidden'!AO29)</f>
        <v>0</v>
      </c>
      <c r="AO28" s="158">
        <f>IF('Indicator Date hidden'!AP29="x","x",AO$2-'Indicator Date hidden'!AP29)</f>
        <v>0</v>
      </c>
      <c r="AP28" s="158">
        <f>IF('Indicator Date hidden'!AQ29="x","x",AP$2-'Indicator Date hidden'!AQ29)</f>
        <v>0</v>
      </c>
      <c r="AQ28" s="158">
        <f>IF('Indicator Date hidden'!AR29="x","x",AQ$2-'Indicator Date hidden'!AR29)</f>
        <v>0</v>
      </c>
      <c r="AR28" s="158">
        <f>IF('Indicator Date hidden'!AS29="x","x",AR$2-'Indicator Date hidden'!AS29)</f>
        <v>0</v>
      </c>
      <c r="AS28" s="158">
        <f>IF('Indicator Date hidden'!AT29="x","x",AS$2-'Indicator Date hidden'!AT29)</f>
        <v>0</v>
      </c>
      <c r="AT28" s="158">
        <f>IF('Indicator Date hidden'!AU29="x","x",AT$2-'Indicator Date hidden'!AU29)</f>
        <v>0</v>
      </c>
      <c r="AU28" s="158">
        <f>IF('Indicator Date hidden'!AV29="x","x",AU$2-'Indicator Date hidden'!AV29)</f>
        <v>0</v>
      </c>
      <c r="AV28" s="158">
        <f>IF('Indicator Date hidden'!AW29="x","x",AV$2-'Indicator Date hidden'!AW29)</f>
        <v>0</v>
      </c>
      <c r="AW28" s="158">
        <f>IF('Indicator Date hidden'!AX29="x","x",AW$2-'Indicator Date hidden'!AX29)</f>
        <v>0</v>
      </c>
      <c r="AX28" s="158">
        <f>IF('Indicator Date hidden'!AY29="x","x",AX$2-'Indicator Date hidden'!AY29)</f>
        <v>0</v>
      </c>
      <c r="AY28" s="158">
        <f>IF('Indicator Date hidden'!AZ29="x","x",AY$2-'Indicator Date hidden'!AZ29)</f>
        <v>0</v>
      </c>
      <c r="AZ28" s="158">
        <f>IF('Indicator Date hidden'!BA29="x","x",AZ$2-'Indicator Date hidden'!BA29)</f>
        <v>3</v>
      </c>
      <c r="BA28" s="158">
        <f>IF('Indicator Date hidden'!BB29="x","x",BA$2-'Indicator Date hidden'!BB29)</f>
        <v>0</v>
      </c>
      <c r="BB28" s="158">
        <f>IF('Indicator Date hidden'!BC29="x","x",BB$2-'Indicator Date hidden'!BC29)</f>
        <v>0</v>
      </c>
      <c r="BC28" s="158">
        <f>IF('Indicator Date hidden'!BD29="x","x",BC$2-'Indicator Date hidden'!BD29)</f>
        <v>0</v>
      </c>
      <c r="BD28" s="158">
        <f>IF('Indicator Date hidden'!BE29="x","x",BD$2-'Indicator Date hidden'!BE29)</f>
        <v>1</v>
      </c>
      <c r="BE28" s="158">
        <f>IF('Indicator Date hidden'!BF29="x","x",BE$2-'Indicator Date hidden'!BF29)</f>
        <v>0</v>
      </c>
      <c r="BF28" s="158">
        <f>IF('Indicator Date hidden'!BG29="x","x",BF$2-'Indicator Date hidden'!BG29)</f>
        <v>0</v>
      </c>
      <c r="BG28" s="158">
        <f>IF('Indicator Date hidden'!BH29="x","x",BG$2-'Indicator Date hidden'!BH29)</f>
        <v>0</v>
      </c>
      <c r="BH28" s="158">
        <f>IF('Indicator Date hidden'!BI29="x","x",BH$2-'Indicator Date hidden'!BI29)</f>
        <v>0</v>
      </c>
      <c r="BI28" s="158">
        <f>IF('Indicator Date hidden'!BJ29="x","x",BI$2-'Indicator Date hidden'!BJ29)</f>
        <v>0</v>
      </c>
      <c r="BJ28" s="158">
        <f>IF('Indicator Date hidden'!BK29="x","x",BJ$2-'Indicator Date hidden'!BK29)</f>
        <v>0</v>
      </c>
      <c r="BK28" s="158">
        <f>IF('Indicator Date hidden'!BL29="x","x",BK$2-'Indicator Date hidden'!BL29)</f>
        <v>0</v>
      </c>
      <c r="BL28" s="158">
        <f>IF('Indicator Date hidden'!BM29="x","x",BL$2-'Indicator Date hidden'!BM29)</f>
        <v>0</v>
      </c>
      <c r="BM28" s="158">
        <f>IF('Indicator Date hidden'!BN29="x","x",BM$2-'Indicator Date hidden'!BN29)</f>
        <v>3</v>
      </c>
      <c r="BN28" s="158">
        <f>IF('Indicator Date hidden'!BO29="x","x",BN$2-'Indicator Date hidden'!BO29)</f>
        <v>0</v>
      </c>
      <c r="BO28" s="158">
        <f>IF('Indicator Date hidden'!BP29="x","x",BO$2-'Indicator Date hidden'!BP29)</f>
        <v>0</v>
      </c>
      <c r="BP28" s="158">
        <f>IF('Indicator Date hidden'!BQ29="x","x",BP$2-'Indicator Date hidden'!BQ29)</f>
        <v>0</v>
      </c>
      <c r="BQ28" s="158">
        <f>IF('Indicator Date hidden'!BR29="x","x",BQ$2-'Indicator Date hidden'!BR29)</f>
        <v>0</v>
      </c>
      <c r="BR28" s="158">
        <f>IF('Indicator Date hidden'!BS29="x","x",BR$2-'Indicator Date hidden'!BS29)</f>
        <v>0</v>
      </c>
      <c r="BS28" s="158">
        <f>IF('Indicator Date hidden'!BT29="x","x",BS$2-'Indicator Date hidden'!BT29)</f>
        <v>2</v>
      </c>
      <c r="BT28" s="158">
        <f>IF('Indicator Date hidden'!BU29="x","x",BT$2-'Indicator Date hidden'!BU29)</f>
        <v>0</v>
      </c>
      <c r="BU28" s="158">
        <f>IF('Indicator Date hidden'!BV29="x","x",BU$2-'Indicator Date hidden'!BV29)</f>
        <v>0</v>
      </c>
      <c r="BV28" s="158">
        <f>IF('Indicator Date hidden'!BW29="x","x",BV$2-'Indicator Date hidden'!BW29)</f>
        <v>0</v>
      </c>
      <c r="BW28" s="158">
        <f>IF('Indicator Date hidden'!BX29="x","x",BW$2-'Indicator Date hidden'!BX29)</f>
        <v>0</v>
      </c>
      <c r="BX28" s="158">
        <f>IF('Indicator Date hidden'!BY29="x","x",BX$2-'Indicator Date hidden'!BY29)</f>
        <v>0</v>
      </c>
      <c r="BY28" s="5">
        <f t="shared" si="0"/>
        <v>18</v>
      </c>
      <c r="BZ28" s="159">
        <f t="shared" si="1"/>
        <v>0.24</v>
      </c>
      <c r="CA28" s="5">
        <f t="shared" si="2"/>
        <v>6</v>
      </c>
      <c r="CB28" s="159">
        <f t="shared" si="3"/>
        <v>0.97761614825724585</v>
      </c>
      <c r="CC28" s="162">
        <f t="shared" si="4"/>
        <v>0</v>
      </c>
    </row>
    <row r="29" spans="1:81" x14ac:dyDescent="0.25">
      <c r="A29" t="s">
        <v>50</v>
      </c>
      <c r="B29" s="158">
        <f>IF('Indicator Date hidden'!C30="x","x",B$2-'Indicator Date hidden'!C30)</f>
        <v>0</v>
      </c>
      <c r="C29" s="158">
        <f>IF('Indicator Date hidden'!D30="x","x",C$2-'Indicator Date hidden'!D30)</f>
        <v>0</v>
      </c>
      <c r="D29" s="158">
        <f>IF('Indicator Date hidden'!E30="x","x",D$2-'Indicator Date hidden'!E30)</f>
        <v>0</v>
      </c>
      <c r="E29" s="158">
        <f>IF('Indicator Date hidden'!F30="x","x",E$2-'Indicator Date hidden'!F30)</f>
        <v>0</v>
      </c>
      <c r="F29" s="158">
        <f>IF('Indicator Date hidden'!G30="x","x",F$2-'Indicator Date hidden'!G30)</f>
        <v>0</v>
      </c>
      <c r="G29" s="158">
        <f>IF('Indicator Date hidden'!H30="x","x",G$2-'Indicator Date hidden'!H30)</f>
        <v>0</v>
      </c>
      <c r="H29" s="158">
        <f>IF('Indicator Date hidden'!I30="x","x",H$2-'Indicator Date hidden'!I30)</f>
        <v>0</v>
      </c>
      <c r="I29" s="158">
        <f>IF('Indicator Date hidden'!J30="x","x",I$2-'Indicator Date hidden'!J30)</f>
        <v>0</v>
      </c>
      <c r="J29" s="158">
        <f>IF('Indicator Date hidden'!K30="x","x",J$2-'Indicator Date hidden'!K30)</f>
        <v>0</v>
      </c>
      <c r="K29" s="158">
        <f>IF('Indicator Date hidden'!L30="x","x",K$2-'Indicator Date hidden'!L30)</f>
        <v>0</v>
      </c>
      <c r="L29" s="158">
        <f>IF('Indicator Date hidden'!M30="x","x",L$2-'Indicator Date hidden'!M30)</f>
        <v>0</v>
      </c>
      <c r="M29" s="158">
        <f>IF('Indicator Date hidden'!N30="x","x",M$2-'Indicator Date hidden'!N30)</f>
        <v>0</v>
      </c>
      <c r="N29" s="158">
        <f>IF('Indicator Date hidden'!O30="x","x",N$2-'Indicator Date hidden'!O30)</f>
        <v>0</v>
      </c>
      <c r="O29" s="158">
        <f>IF('Indicator Date hidden'!P30="x","x",O$2-'Indicator Date hidden'!P30)</f>
        <v>0</v>
      </c>
      <c r="P29" s="158">
        <f>IF('Indicator Date hidden'!Q30="x","x",P$2-'Indicator Date hidden'!Q30)</f>
        <v>0</v>
      </c>
      <c r="Q29" s="158">
        <f>IF('Indicator Date hidden'!R30="x","x",Q$2-'Indicator Date hidden'!R30)</f>
        <v>0</v>
      </c>
      <c r="R29" s="158">
        <f>IF('Indicator Date hidden'!S30="x","x",R$2-'Indicator Date hidden'!S30)</f>
        <v>0</v>
      </c>
      <c r="S29" s="158">
        <f>IF('Indicator Date hidden'!T30="x","x",S$2-'Indicator Date hidden'!T30)</f>
        <v>0</v>
      </c>
      <c r="T29" s="158">
        <f>IF('Indicator Date hidden'!U30="x","x",T$2-'Indicator Date hidden'!U30)</f>
        <v>0</v>
      </c>
      <c r="U29" s="158">
        <f>IF('Indicator Date hidden'!V30="x","x",U$2-'Indicator Date hidden'!V30)</f>
        <v>0</v>
      </c>
      <c r="V29" s="158">
        <f>IF('Indicator Date hidden'!W30="x","x",V$2-'Indicator Date hidden'!W30)</f>
        <v>0</v>
      </c>
      <c r="W29" s="158">
        <f>IF('Indicator Date hidden'!X30="x","x",W$2-'Indicator Date hidden'!X30)</f>
        <v>0</v>
      </c>
      <c r="X29" s="158">
        <f>IF('Indicator Date hidden'!Y30="x","x",X$2-'Indicator Date hidden'!Y30)</f>
        <v>0</v>
      </c>
      <c r="Y29" s="158">
        <f>IF('Indicator Date hidden'!Z30="x","x",Y$2-'Indicator Date hidden'!Z30)</f>
        <v>0</v>
      </c>
      <c r="Z29" s="158">
        <f>IF('Indicator Date hidden'!AA30="x","x",Z$2-'Indicator Date hidden'!AA30)</f>
        <v>0</v>
      </c>
      <c r="AA29" s="158">
        <f>IF('Indicator Date hidden'!AB30="x","x",AA$2-'Indicator Date hidden'!AB30)</f>
        <v>0</v>
      </c>
      <c r="AB29" s="158">
        <f>IF('Indicator Date hidden'!AC30="x","x",AB$2-'Indicator Date hidden'!AC30)</f>
        <v>0</v>
      </c>
      <c r="AC29" s="158">
        <f>IF('Indicator Date hidden'!AD30="x","x",AC$2-'Indicator Date hidden'!AD30)</f>
        <v>1</v>
      </c>
      <c r="AD29" s="158">
        <f>IF('Indicator Date hidden'!AE30="x","x",AD$2-'Indicator Date hidden'!AE30)</f>
        <v>0</v>
      </c>
      <c r="AE29" s="158">
        <f>IF('Indicator Date hidden'!AF30="x","x",AE$2-'Indicator Date hidden'!AF30)</f>
        <v>0</v>
      </c>
      <c r="AF29" s="158">
        <f>IF('Indicator Date hidden'!AG30="x","x",AF$2-'Indicator Date hidden'!AG30)</f>
        <v>0</v>
      </c>
      <c r="AG29" s="158">
        <f>IF('Indicator Date hidden'!AH30="x","x",AG$2-'Indicator Date hidden'!AH30)</f>
        <v>0</v>
      </c>
      <c r="AH29" s="158">
        <f>IF('Indicator Date hidden'!AI30="x","x",AH$2-'Indicator Date hidden'!AI30)</f>
        <v>0</v>
      </c>
      <c r="AI29" s="158">
        <f>IF('Indicator Date hidden'!AJ30="x","x",AI$2-'Indicator Date hidden'!AJ30)</f>
        <v>0</v>
      </c>
      <c r="AJ29" s="158">
        <f>IF('Indicator Date hidden'!AK30="x","x",AJ$2-'Indicator Date hidden'!AK30)</f>
        <v>0</v>
      </c>
      <c r="AK29" s="158">
        <f>IF('Indicator Date hidden'!AL30="x","x",AK$2-'Indicator Date hidden'!AL30)</f>
        <v>0</v>
      </c>
      <c r="AL29" s="158">
        <f>IF('Indicator Date hidden'!AM30="x","x",AL$2-'Indicator Date hidden'!AM30)</f>
        <v>0</v>
      </c>
      <c r="AM29" s="158">
        <f>IF('Indicator Date hidden'!AN30="x","x",AM$2-'Indicator Date hidden'!AN30)</f>
        <v>0</v>
      </c>
      <c r="AN29" s="158">
        <f>IF('Indicator Date hidden'!AO30="x","x",AN$2-'Indicator Date hidden'!AO30)</f>
        <v>0</v>
      </c>
      <c r="AO29" s="158">
        <f>IF('Indicator Date hidden'!AP30="x","x",AO$2-'Indicator Date hidden'!AP30)</f>
        <v>0</v>
      </c>
      <c r="AP29" s="158">
        <f>IF('Indicator Date hidden'!AQ30="x","x",AP$2-'Indicator Date hidden'!AQ30)</f>
        <v>0</v>
      </c>
      <c r="AQ29" s="158">
        <f>IF('Indicator Date hidden'!AR30="x","x",AQ$2-'Indicator Date hidden'!AR30)</f>
        <v>0</v>
      </c>
      <c r="AR29" s="158">
        <f>IF('Indicator Date hidden'!AS30="x","x",AR$2-'Indicator Date hidden'!AS30)</f>
        <v>0</v>
      </c>
      <c r="AS29" s="158">
        <f>IF('Indicator Date hidden'!AT30="x","x",AS$2-'Indicator Date hidden'!AT30)</f>
        <v>0</v>
      </c>
      <c r="AT29" s="158">
        <f>IF('Indicator Date hidden'!AU30="x","x",AT$2-'Indicator Date hidden'!AU30)</f>
        <v>0</v>
      </c>
      <c r="AU29" s="158">
        <f>IF('Indicator Date hidden'!AV30="x","x",AU$2-'Indicator Date hidden'!AV30)</f>
        <v>0</v>
      </c>
      <c r="AV29" s="158">
        <f>IF('Indicator Date hidden'!AW30="x","x",AV$2-'Indicator Date hidden'!AW30)</f>
        <v>0</v>
      </c>
      <c r="AW29" s="158">
        <f>IF('Indicator Date hidden'!AX30="x","x",AW$2-'Indicator Date hidden'!AX30)</f>
        <v>0</v>
      </c>
      <c r="AX29" s="158">
        <f>IF('Indicator Date hidden'!AY30="x","x",AX$2-'Indicator Date hidden'!AY30)</f>
        <v>0</v>
      </c>
      <c r="AY29" s="158">
        <f>IF('Indicator Date hidden'!AZ30="x","x",AY$2-'Indicator Date hidden'!AZ30)</f>
        <v>0</v>
      </c>
      <c r="AZ29" s="158">
        <f>IF('Indicator Date hidden'!BA30="x","x",AZ$2-'Indicator Date hidden'!BA30)</f>
        <v>4</v>
      </c>
      <c r="BA29" s="158">
        <f>IF('Indicator Date hidden'!BB30="x","x",BA$2-'Indicator Date hidden'!BB30)</f>
        <v>0</v>
      </c>
      <c r="BB29" s="158">
        <f>IF('Indicator Date hidden'!BC30="x","x",BB$2-'Indicator Date hidden'!BC30)</f>
        <v>0</v>
      </c>
      <c r="BC29" s="158">
        <f>IF('Indicator Date hidden'!BD30="x","x",BC$2-'Indicator Date hidden'!BD30)</f>
        <v>0</v>
      </c>
      <c r="BD29" s="158">
        <f>IF('Indicator Date hidden'!BE30="x","x",BD$2-'Indicator Date hidden'!BE30)</f>
        <v>1</v>
      </c>
      <c r="BE29" s="158">
        <f>IF('Indicator Date hidden'!BF30="x","x",BE$2-'Indicator Date hidden'!BF30)</f>
        <v>0</v>
      </c>
      <c r="BF29" s="158">
        <f>IF('Indicator Date hidden'!BG30="x","x",BF$2-'Indicator Date hidden'!BG30)</f>
        <v>0</v>
      </c>
      <c r="BG29" s="158">
        <f>IF('Indicator Date hidden'!BH30="x","x",BG$2-'Indicator Date hidden'!BH30)</f>
        <v>0</v>
      </c>
      <c r="BH29" s="158">
        <f>IF('Indicator Date hidden'!BI30="x","x",BH$2-'Indicator Date hidden'!BI30)</f>
        <v>0</v>
      </c>
      <c r="BI29" s="158">
        <f>IF('Indicator Date hidden'!BJ30="x","x",BI$2-'Indicator Date hidden'!BJ30)</f>
        <v>0</v>
      </c>
      <c r="BJ29" s="158">
        <f>IF('Indicator Date hidden'!BK30="x","x",BJ$2-'Indicator Date hidden'!BK30)</f>
        <v>0</v>
      </c>
      <c r="BK29" s="158">
        <f>IF('Indicator Date hidden'!BL30="x","x",BK$2-'Indicator Date hidden'!BL30)</f>
        <v>0</v>
      </c>
      <c r="BL29" s="158">
        <f>IF('Indicator Date hidden'!BM30="x","x",BL$2-'Indicator Date hidden'!BM30)</f>
        <v>0</v>
      </c>
      <c r="BM29" s="158">
        <f>IF('Indicator Date hidden'!BN30="x","x",BM$2-'Indicator Date hidden'!BN30)</f>
        <v>3</v>
      </c>
      <c r="BN29" s="158">
        <f>IF('Indicator Date hidden'!BO30="x","x",BN$2-'Indicator Date hidden'!BO30)</f>
        <v>0</v>
      </c>
      <c r="BO29" s="158">
        <f>IF('Indicator Date hidden'!BP30="x","x",BO$2-'Indicator Date hidden'!BP30)</f>
        <v>0</v>
      </c>
      <c r="BP29" s="158">
        <f>IF('Indicator Date hidden'!BQ30="x","x",BP$2-'Indicator Date hidden'!BQ30)</f>
        <v>0</v>
      </c>
      <c r="BQ29" s="158">
        <f>IF('Indicator Date hidden'!BR30="x","x",BQ$2-'Indicator Date hidden'!BR30)</f>
        <v>0</v>
      </c>
      <c r="BR29" s="158">
        <f>IF('Indicator Date hidden'!BS30="x","x",BR$2-'Indicator Date hidden'!BS30)</f>
        <v>0</v>
      </c>
      <c r="BS29" s="158">
        <f>IF('Indicator Date hidden'!BT30="x","x",BS$2-'Indicator Date hidden'!BT30)</f>
        <v>2</v>
      </c>
      <c r="BT29" s="158">
        <f>IF('Indicator Date hidden'!BU30="x","x",BT$2-'Indicator Date hidden'!BU30)</f>
        <v>0</v>
      </c>
      <c r="BU29" s="158">
        <f>IF('Indicator Date hidden'!BV30="x","x",BU$2-'Indicator Date hidden'!BV30)</f>
        <v>0</v>
      </c>
      <c r="BV29" s="158">
        <f>IF('Indicator Date hidden'!BW30="x","x",BV$2-'Indicator Date hidden'!BW30)</f>
        <v>0</v>
      </c>
      <c r="BW29" s="158">
        <f>IF('Indicator Date hidden'!BX30="x","x",BW$2-'Indicator Date hidden'!BX30)</f>
        <v>0</v>
      </c>
      <c r="BX29" s="158">
        <f>IF('Indicator Date hidden'!BY30="x","x",BX$2-'Indicator Date hidden'!BY30)</f>
        <v>0</v>
      </c>
      <c r="BY29" s="5">
        <f t="shared" si="0"/>
        <v>11</v>
      </c>
      <c r="BZ29" s="159">
        <f t="shared" si="1"/>
        <v>0.14666666666666667</v>
      </c>
      <c r="CA29" s="5">
        <f t="shared" si="2"/>
        <v>5</v>
      </c>
      <c r="CB29" s="159">
        <f t="shared" si="3"/>
        <v>0.62595704502962679</v>
      </c>
      <c r="CC29" s="162">
        <f t="shared" si="4"/>
        <v>0</v>
      </c>
    </row>
    <row r="30" spans="1:81" x14ac:dyDescent="0.25">
      <c r="A30" t="s">
        <v>58</v>
      </c>
      <c r="B30" s="158">
        <f>IF('Indicator Date hidden'!C31="x","x",B$2-'Indicator Date hidden'!C31)</f>
        <v>0</v>
      </c>
      <c r="C30" s="158">
        <f>IF('Indicator Date hidden'!D31="x","x",C$2-'Indicator Date hidden'!D31)</f>
        <v>0</v>
      </c>
      <c r="D30" s="158">
        <f>IF('Indicator Date hidden'!E31="x","x",D$2-'Indicator Date hidden'!E31)</f>
        <v>0</v>
      </c>
      <c r="E30" s="158">
        <f>IF('Indicator Date hidden'!F31="x","x",E$2-'Indicator Date hidden'!F31)</f>
        <v>0</v>
      </c>
      <c r="F30" s="158">
        <f>IF('Indicator Date hidden'!G31="x","x",F$2-'Indicator Date hidden'!G31)</f>
        <v>0</v>
      </c>
      <c r="G30" s="158">
        <f>IF('Indicator Date hidden'!H31="x","x",G$2-'Indicator Date hidden'!H31)</f>
        <v>0</v>
      </c>
      <c r="H30" s="158">
        <f>IF('Indicator Date hidden'!I31="x","x",H$2-'Indicator Date hidden'!I31)</f>
        <v>0</v>
      </c>
      <c r="I30" s="158">
        <f>IF('Indicator Date hidden'!J31="x","x",I$2-'Indicator Date hidden'!J31)</f>
        <v>0</v>
      </c>
      <c r="J30" s="158">
        <f>IF('Indicator Date hidden'!K31="x","x",J$2-'Indicator Date hidden'!K31)</f>
        <v>0</v>
      </c>
      <c r="K30" s="158">
        <f>IF('Indicator Date hidden'!L31="x","x",K$2-'Indicator Date hidden'!L31)</f>
        <v>0</v>
      </c>
      <c r="L30" s="158">
        <f>IF('Indicator Date hidden'!M31="x","x",L$2-'Indicator Date hidden'!M31)</f>
        <v>0</v>
      </c>
      <c r="M30" s="158">
        <f>IF('Indicator Date hidden'!N31="x","x",M$2-'Indicator Date hidden'!N31)</f>
        <v>0</v>
      </c>
      <c r="N30" s="158">
        <f>IF('Indicator Date hidden'!O31="x","x",N$2-'Indicator Date hidden'!O31)</f>
        <v>0</v>
      </c>
      <c r="O30" s="158">
        <f>IF('Indicator Date hidden'!P31="x","x",O$2-'Indicator Date hidden'!P31)</f>
        <v>0</v>
      </c>
      <c r="P30" s="158">
        <f>IF('Indicator Date hidden'!Q31="x","x",P$2-'Indicator Date hidden'!Q31)</f>
        <v>0</v>
      </c>
      <c r="Q30" s="158">
        <f>IF('Indicator Date hidden'!R31="x","x",Q$2-'Indicator Date hidden'!R31)</f>
        <v>0</v>
      </c>
      <c r="R30" s="158">
        <f>IF('Indicator Date hidden'!S31="x","x",R$2-'Indicator Date hidden'!S31)</f>
        <v>0</v>
      </c>
      <c r="S30" s="158">
        <f>IF('Indicator Date hidden'!T31="x","x",S$2-'Indicator Date hidden'!T31)</f>
        <v>0</v>
      </c>
      <c r="T30" s="158">
        <f>IF('Indicator Date hidden'!U31="x","x",T$2-'Indicator Date hidden'!U31)</f>
        <v>0</v>
      </c>
      <c r="U30" s="158">
        <f>IF('Indicator Date hidden'!V31="x","x",U$2-'Indicator Date hidden'!V31)</f>
        <v>0</v>
      </c>
      <c r="V30" s="158">
        <f>IF('Indicator Date hidden'!W31="x","x",V$2-'Indicator Date hidden'!W31)</f>
        <v>0</v>
      </c>
      <c r="W30" s="158">
        <f>IF('Indicator Date hidden'!X31="x","x",W$2-'Indicator Date hidden'!X31)</f>
        <v>0</v>
      </c>
      <c r="X30" s="158">
        <f>IF('Indicator Date hidden'!Y31="x","x",X$2-'Indicator Date hidden'!Y31)</f>
        <v>0</v>
      </c>
      <c r="Y30" s="158">
        <f>IF('Indicator Date hidden'!Z31="x","x",Y$2-'Indicator Date hidden'!Z31)</f>
        <v>0</v>
      </c>
      <c r="Z30" s="158" t="str">
        <f>IF('Indicator Date hidden'!AA31="x","x",Z$2-'Indicator Date hidden'!AA31)</f>
        <v>x</v>
      </c>
      <c r="AA30" s="158">
        <f>IF('Indicator Date hidden'!AB31="x","x",AA$2-'Indicator Date hidden'!AB31)</f>
        <v>0</v>
      </c>
      <c r="AB30" s="158" t="str">
        <f>IF('Indicator Date hidden'!AC31="x","x",AB$2-'Indicator Date hidden'!AC31)</f>
        <v>x</v>
      </c>
      <c r="AC30" s="158">
        <f>IF('Indicator Date hidden'!AD31="x","x",AC$2-'Indicator Date hidden'!AD31)</f>
        <v>0</v>
      </c>
      <c r="AD30" s="158">
        <f>IF('Indicator Date hidden'!AE31="x","x",AD$2-'Indicator Date hidden'!AE31)</f>
        <v>0</v>
      </c>
      <c r="AE30" s="158" t="str">
        <f>IF('Indicator Date hidden'!AF31="x","x",AE$2-'Indicator Date hidden'!AF31)</f>
        <v>x</v>
      </c>
      <c r="AF30" s="158">
        <f>IF('Indicator Date hidden'!AG31="x","x",AF$2-'Indicator Date hidden'!AG31)</f>
        <v>0</v>
      </c>
      <c r="AG30" s="158">
        <f>IF('Indicator Date hidden'!AH31="x","x",AG$2-'Indicator Date hidden'!AH31)</f>
        <v>0</v>
      </c>
      <c r="AH30" s="158">
        <f>IF('Indicator Date hidden'!AI31="x","x",AH$2-'Indicator Date hidden'!AI31)</f>
        <v>0</v>
      </c>
      <c r="AI30" s="158">
        <f>IF('Indicator Date hidden'!AJ31="x","x",AI$2-'Indicator Date hidden'!AJ31)</f>
        <v>0</v>
      </c>
      <c r="AJ30" s="158">
        <f>IF('Indicator Date hidden'!AK31="x","x",AJ$2-'Indicator Date hidden'!AK31)</f>
        <v>0</v>
      </c>
      <c r="AK30" s="158">
        <f>IF('Indicator Date hidden'!AL31="x","x",AK$2-'Indicator Date hidden'!AL31)</f>
        <v>0</v>
      </c>
      <c r="AL30" s="158" t="str">
        <f>IF('Indicator Date hidden'!AM31="x","x",AL$2-'Indicator Date hidden'!AM31)</f>
        <v>x</v>
      </c>
      <c r="AM30" s="158">
        <f>IF('Indicator Date hidden'!AN31="x","x",AM$2-'Indicator Date hidden'!AN31)</f>
        <v>0</v>
      </c>
      <c r="AN30" s="158">
        <f>IF('Indicator Date hidden'!AO31="x","x",AN$2-'Indicator Date hidden'!AO31)</f>
        <v>0</v>
      </c>
      <c r="AO30" s="158">
        <f>IF('Indicator Date hidden'!AP31="x","x",AO$2-'Indicator Date hidden'!AP31)</f>
        <v>0</v>
      </c>
      <c r="AP30" s="158">
        <f>IF('Indicator Date hidden'!AQ31="x","x",AP$2-'Indicator Date hidden'!AQ31)</f>
        <v>0</v>
      </c>
      <c r="AQ30" s="158">
        <f>IF('Indicator Date hidden'!AR31="x","x",AQ$2-'Indicator Date hidden'!AR31)</f>
        <v>0</v>
      </c>
      <c r="AR30" s="158">
        <f>IF('Indicator Date hidden'!AS31="x","x",AR$2-'Indicator Date hidden'!AS31)</f>
        <v>0</v>
      </c>
      <c r="AS30" s="158" t="str">
        <f>IF('Indicator Date hidden'!AT31="x","x",AS$2-'Indicator Date hidden'!AT31)</f>
        <v>x</v>
      </c>
      <c r="AT30" s="158">
        <f>IF('Indicator Date hidden'!AU31="x","x",AT$2-'Indicator Date hidden'!AU31)</f>
        <v>0</v>
      </c>
      <c r="AU30" s="158">
        <f>IF('Indicator Date hidden'!AV31="x","x",AU$2-'Indicator Date hidden'!AV31)</f>
        <v>0</v>
      </c>
      <c r="AV30" s="158">
        <f>IF('Indicator Date hidden'!AW31="x","x",AV$2-'Indicator Date hidden'!AW31)</f>
        <v>0</v>
      </c>
      <c r="AW30" s="158">
        <f>IF('Indicator Date hidden'!AX31="x","x",AW$2-'Indicator Date hidden'!AX31)</f>
        <v>0</v>
      </c>
      <c r="AX30" s="158">
        <f>IF('Indicator Date hidden'!AY31="x","x",AX$2-'Indicator Date hidden'!AY31)</f>
        <v>0</v>
      </c>
      <c r="AY30" s="158" t="str">
        <f>IF('Indicator Date hidden'!AZ31="x","x",AY$2-'Indicator Date hidden'!AZ31)</f>
        <v>x</v>
      </c>
      <c r="AZ30" s="158">
        <f>IF('Indicator Date hidden'!BA31="x","x",AZ$2-'Indicator Date hidden'!BA31)</f>
        <v>10</v>
      </c>
      <c r="BA30" s="158">
        <f>IF('Indicator Date hidden'!BB31="x","x",BA$2-'Indicator Date hidden'!BB31)</f>
        <v>0</v>
      </c>
      <c r="BB30" s="158">
        <f>IF('Indicator Date hidden'!BC31="x","x",BB$2-'Indicator Date hidden'!BC31)</f>
        <v>0</v>
      </c>
      <c r="BC30" s="158">
        <f>IF('Indicator Date hidden'!BD31="x","x",BC$2-'Indicator Date hidden'!BD31)</f>
        <v>0</v>
      </c>
      <c r="BD30" s="158" t="str">
        <f>IF('Indicator Date hidden'!BE31="x","x",BD$2-'Indicator Date hidden'!BE31)</f>
        <v>x</v>
      </c>
      <c r="BE30" s="158">
        <f>IF('Indicator Date hidden'!BF31="x","x",BE$2-'Indicator Date hidden'!BF31)</f>
        <v>1</v>
      </c>
      <c r="BF30" s="158">
        <f>IF('Indicator Date hidden'!BG31="x","x",BF$2-'Indicator Date hidden'!BG31)</f>
        <v>0</v>
      </c>
      <c r="BG30" s="158">
        <f>IF('Indicator Date hidden'!BH31="x","x",BG$2-'Indicator Date hidden'!BH31)</f>
        <v>0</v>
      </c>
      <c r="BH30" s="158">
        <f>IF('Indicator Date hidden'!BI31="x","x",BH$2-'Indicator Date hidden'!BI31)</f>
        <v>0</v>
      </c>
      <c r="BI30" s="158">
        <f>IF('Indicator Date hidden'!BJ31="x","x",BI$2-'Indicator Date hidden'!BJ31)</f>
        <v>0</v>
      </c>
      <c r="BJ30" s="158">
        <f>IF('Indicator Date hidden'!BK31="x","x",BJ$2-'Indicator Date hidden'!BK31)</f>
        <v>0</v>
      </c>
      <c r="BK30" s="158">
        <f>IF('Indicator Date hidden'!BL31="x","x",BK$2-'Indicator Date hidden'!BL31)</f>
        <v>0</v>
      </c>
      <c r="BL30" s="158">
        <f>IF('Indicator Date hidden'!BM31="x","x",BL$2-'Indicator Date hidden'!BM31)</f>
        <v>0</v>
      </c>
      <c r="BM30" s="158">
        <f>IF('Indicator Date hidden'!BN31="x","x",BM$2-'Indicator Date hidden'!BN31)</f>
        <v>3</v>
      </c>
      <c r="BN30" s="158">
        <f>IF('Indicator Date hidden'!BO31="x","x",BN$2-'Indicator Date hidden'!BO31)</f>
        <v>0</v>
      </c>
      <c r="BO30" s="158">
        <f>IF('Indicator Date hidden'!BP31="x","x",BO$2-'Indicator Date hidden'!BP31)</f>
        <v>0</v>
      </c>
      <c r="BP30" s="158">
        <f>IF('Indicator Date hidden'!BQ31="x","x",BP$2-'Indicator Date hidden'!BQ31)</f>
        <v>0</v>
      </c>
      <c r="BQ30" s="158">
        <f>IF('Indicator Date hidden'!BR31="x","x",BQ$2-'Indicator Date hidden'!BR31)</f>
        <v>0</v>
      </c>
      <c r="BR30" s="158">
        <f>IF('Indicator Date hidden'!BS31="x","x",BR$2-'Indicator Date hidden'!BS31)</f>
        <v>0</v>
      </c>
      <c r="BS30" s="158">
        <f>IF('Indicator Date hidden'!BT31="x","x",BS$2-'Indicator Date hidden'!BT31)</f>
        <v>3</v>
      </c>
      <c r="BT30" s="158">
        <f>IF('Indicator Date hidden'!BU31="x","x",BT$2-'Indicator Date hidden'!BU31)</f>
        <v>0</v>
      </c>
      <c r="BU30" s="158">
        <f>IF('Indicator Date hidden'!BV31="x","x",BU$2-'Indicator Date hidden'!BV31)</f>
        <v>0</v>
      </c>
      <c r="BV30" s="158" t="str">
        <f>IF('Indicator Date hidden'!BW31="x","x",BV$2-'Indicator Date hidden'!BW31)</f>
        <v>x</v>
      </c>
      <c r="BW30" s="158">
        <f>IF('Indicator Date hidden'!BX31="x","x",BW$2-'Indicator Date hidden'!BX31)</f>
        <v>0</v>
      </c>
      <c r="BX30" s="158">
        <f>IF('Indicator Date hidden'!BY31="x","x",BX$2-'Indicator Date hidden'!BY31)</f>
        <v>0</v>
      </c>
      <c r="BY30" s="5">
        <f t="shared" si="0"/>
        <v>17</v>
      </c>
      <c r="BZ30" s="159">
        <f t="shared" si="1"/>
        <v>0.2537313432835821</v>
      </c>
      <c r="CA30" s="5">
        <f t="shared" si="2"/>
        <v>4</v>
      </c>
      <c r="CB30" s="159">
        <f t="shared" si="3"/>
        <v>1.3083347463170822</v>
      </c>
      <c r="CC30" s="162">
        <f t="shared" si="4"/>
        <v>0</v>
      </c>
    </row>
    <row r="31" spans="1:81" x14ac:dyDescent="0.25">
      <c r="A31" t="s">
        <v>52</v>
      </c>
      <c r="B31" s="158">
        <f>IF('Indicator Date hidden'!C32="x","x",B$2-'Indicator Date hidden'!C32)</f>
        <v>0</v>
      </c>
      <c r="C31" s="158">
        <f>IF('Indicator Date hidden'!D32="x","x",C$2-'Indicator Date hidden'!D32)</f>
        <v>0</v>
      </c>
      <c r="D31" s="158">
        <f>IF('Indicator Date hidden'!E32="x","x",D$2-'Indicator Date hidden'!E32)</f>
        <v>0</v>
      </c>
      <c r="E31" s="158">
        <f>IF('Indicator Date hidden'!F32="x","x",E$2-'Indicator Date hidden'!F32)</f>
        <v>0</v>
      </c>
      <c r="F31" s="158">
        <f>IF('Indicator Date hidden'!G32="x","x",F$2-'Indicator Date hidden'!G32)</f>
        <v>0</v>
      </c>
      <c r="G31" s="158">
        <f>IF('Indicator Date hidden'!H32="x","x",G$2-'Indicator Date hidden'!H32)</f>
        <v>0</v>
      </c>
      <c r="H31" s="158">
        <f>IF('Indicator Date hidden'!I32="x","x",H$2-'Indicator Date hidden'!I32)</f>
        <v>0</v>
      </c>
      <c r="I31" s="158">
        <f>IF('Indicator Date hidden'!J32="x","x",I$2-'Indicator Date hidden'!J32)</f>
        <v>0</v>
      </c>
      <c r="J31" s="158">
        <f>IF('Indicator Date hidden'!K32="x","x",J$2-'Indicator Date hidden'!K32)</f>
        <v>0</v>
      </c>
      <c r="K31" s="158">
        <f>IF('Indicator Date hidden'!L32="x","x",K$2-'Indicator Date hidden'!L32)</f>
        <v>0</v>
      </c>
      <c r="L31" s="158">
        <f>IF('Indicator Date hidden'!M32="x","x",L$2-'Indicator Date hidden'!M32)</f>
        <v>0</v>
      </c>
      <c r="M31" s="158">
        <f>IF('Indicator Date hidden'!N32="x","x",M$2-'Indicator Date hidden'!N32)</f>
        <v>0</v>
      </c>
      <c r="N31" s="158">
        <f>IF('Indicator Date hidden'!O32="x","x",N$2-'Indicator Date hidden'!O32)</f>
        <v>0</v>
      </c>
      <c r="O31" s="158">
        <f>IF('Indicator Date hidden'!P32="x","x",O$2-'Indicator Date hidden'!P32)</f>
        <v>0</v>
      </c>
      <c r="P31" s="158">
        <f>IF('Indicator Date hidden'!Q32="x","x",P$2-'Indicator Date hidden'!Q32)</f>
        <v>0</v>
      </c>
      <c r="Q31" s="158">
        <f>IF('Indicator Date hidden'!R32="x","x",Q$2-'Indicator Date hidden'!R32)</f>
        <v>0</v>
      </c>
      <c r="R31" s="158">
        <f>IF('Indicator Date hidden'!S32="x","x",R$2-'Indicator Date hidden'!S32)</f>
        <v>0</v>
      </c>
      <c r="S31" s="158">
        <f>IF('Indicator Date hidden'!T32="x","x",S$2-'Indicator Date hidden'!T32)</f>
        <v>0</v>
      </c>
      <c r="T31" s="158">
        <f>IF('Indicator Date hidden'!U32="x","x",T$2-'Indicator Date hidden'!U32)</f>
        <v>0</v>
      </c>
      <c r="U31" s="158">
        <f>IF('Indicator Date hidden'!V32="x","x",U$2-'Indicator Date hidden'!V32)</f>
        <v>0</v>
      </c>
      <c r="V31" s="158">
        <f>IF('Indicator Date hidden'!W32="x","x",V$2-'Indicator Date hidden'!W32)</f>
        <v>0</v>
      </c>
      <c r="W31" s="158">
        <f>IF('Indicator Date hidden'!X32="x","x",W$2-'Indicator Date hidden'!X32)</f>
        <v>0</v>
      </c>
      <c r="X31" s="158">
        <f>IF('Indicator Date hidden'!Y32="x","x",X$2-'Indicator Date hidden'!Y32)</f>
        <v>0</v>
      </c>
      <c r="Y31" s="158">
        <f>IF('Indicator Date hidden'!Z32="x","x",Y$2-'Indicator Date hidden'!Z32)</f>
        <v>0</v>
      </c>
      <c r="Z31" s="158">
        <f>IF('Indicator Date hidden'!AA32="x","x",Z$2-'Indicator Date hidden'!AA32)</f>
        <v>2</v>
      </c>
      <c r="AA31" s="158">
        <f>IF('Indicator Date hidden'!AB32="x","x",AA$2-'Indicator Date hidden'!AB32)</f>
        <v>0</v>
      </c>
      <c r="AB31" s="158">
        <f>IF('Indicator Date hidden'!AC32="x","x",AB$2-'Indicator Date hidden'!AC32)</f>
        <v>0</v>
      </c>
      <c r="AC31" s="158">
        <f>IF('Indicator Date hidden'!AD32="x","x",AC$2-'Indicator Date hidden'!AD32)</f>
        <v>0</v>
      </c>
      <c r="AD31" s="158">
        <f>IF('Indicator Date hidden'!AE32="x","x",AD$2-'Indicator Date hidden'!AE32)</f>
        <v>0</v>
      </c>
      <c r="AE31" s="158">
        <f>IF('Indicator Date hidden'!AF32="x","x",AE$2-'Indicator Date hidden'!AF32)</f>
        <v>0</v>
      </c>
      <c r="AF31" s="158">
        <f>IF('Indicator Date hidden'!AG32="x","x",AF$2-'Indicator Date hidden'!AG32)</f>
        <v>0</v>
      </c>
      <c r="AG31" s="158">
        <f>IF('Indicator Date hidden'!AH32="x","x",AG$2-'Indicator Date hidden'!AH32)</f>
        <v>0</v>
      </c>
      <c r="AH31" s="158">
        <f>IF('Indicator Date hidden'!AI32="x","x",AH$2-'Indicator Date hidden'!AI32)</f>
        <v>0</v>
      </c>
      <c r="AI31" s="158">
        <f>IF('Indicator Date hidden'!AJ32="x","x",AI$2-'Indicator Date hidden'!AJ32)</f>
        <v>0</v>
      </c>
      <c r="AJ31" s="158">
        <f>IF('Indicator Date hidden'!AK32="x","x",AJ$2-'Indicator Date hidden'!AK32)</f>
        <v>0</v>
      </c>
      <c r="AK31" s="158">
        <f>IF('Indicator Date hidden'!AL32="x","x",AK$2-'Indicator Date hidden'!AL32)</f>
        <v>0</v>
      </c>
      <c r="AL31" s="158">
        <f>IF('Indicator Date hidden'!AM32="x","x",AL$2-'Indicator Date hidden'!AM32)</f>
        <v>3</v>
      </c>
      <c r="AM31" s="158">
        <f>IF('Indicator Date hidden'!AN32="x","x",AM$2-'Indicator Date hidden'!AN32)</f>
        <v>0</v>
      </c>
      <c r="AN31" s="158">
        <f>IF('Indicator Date hidden'!AO32="x","x",AN$2-'Indicator Date hidden'!AO32)</f>
        <v>0</v>
      </c>
      <c r="AO31" s="158">
        <f>IF('Indicator Date hidden'!AP32="x","x",AO$2-'Indicator Date hidden'!AP32)</f>
        <v>0</v>
      </c>
      <c r="AP31" s="158">
        <f>IF('Indicator Date hidden'!AQ32="x","x",AP$2-'Indicator Date hidden'!AQ32)</f>
        <v>0</v>
      </c>
      <c r="AQ31" s="158">
        <f>IF('Indicator Date hidden'!AR32="x","x",AQ$2-'Indicator Date hidden'!AR32)</f>
        <v>0</v>
      </c>
      <c r="AR31" s="158">
        <f>IF('Indicator Date hidden'!AS32="x","x",AR$2-'Indicator Date hidden'!AS32)</f>
        <v>0</v>
      </c>
      <c r="AS31" s="158">
        <f>IF('Indicator Date hidden'!AT32="x","x",AS$2-'Indicator Date hidden'!AT32)</f>
        <v>2</v>
      </c>
      <c r="AT31" s="158">
        <f>IF('Indicator Date hidden'!AU32="x","x",AT$2-'Indicator Date hidden'!AU32)</f>
        <v>0</v>
      </c>
      <c r="AU31" s="158">
        <f>IF('Indicator Date hidden'!AV32="x","x",AU$2-'Indicator Date hidden'!AV32)</f>
        <v>0</v>
      </c>
      <c r="AV31" s="158">
        <f>IF('Indicator Date hidden'!AW32="x","x",AV$2-'Indicator Date hidden'!AW32)</f>
        <v>0</v>
      </c>
      <c r="AW31" s="158">
        <f>IF('Indicator Date hidden'!AX32="x","x",AW$2-'Indicator Date hidden'!AX32)</f>
        <v>0</v>
      </c>
      <c r="AX31" s="158">
        <f>IF('Indicator Date hidden'!AY32="x","x",AX$2-'Indicator Date hidden'!AY32)</f>
        <v>0</v>
      </c>
      <c r="AY31" s="158">
        <f>IF('Indicator Date hidden'!AZ32="x","x",AY$2-'Indicator Date hidden'!AZ32)</f>
        <v>0</v>
      </c>
      <c r="AZ31" s="158" t="str">
        <f>IF('Indicator Date hidden'!BA32="x","x",AZ$2-'Indicator Date hidden'!BA32)</f>
        <v>x</v>
      </c>
      <c r="BA31" s="158">
        <f>IF('Indicator Date hidden'!BB32="x","x",BA$2-'Indicator Date hidden'!BB32)</f>
        <v>0</v>
      </c>
      <c r="BB31" s="158">
        <f>IF('Indicator Date hidden'!BC32="x","x",BB$2-'Indicator Date hidden'!BC32)</f>
        <v>0</v>
      </c>
      <c r="BC31" s="158">
        <f>IF('Indicator Date hidden'!BD32="x","x",BC$2-'Indicator Date hidden'!BD32)</f>
        <v>0</v>
      </c>
      <c r="BD31" s="158" t="str">
        <f>IF('Indicator Date hidden'!BE32="x","x",BD$2-'Indicator Date hidden'!BE32)</f>
        <v>x</v>
      </c>
      <c r="BE31" s="158">
        <f>IF('Indicator Date hidden'!BF32="x","x",BE$2-'Indicator Date hidden'!BF32)</f>
        <v>1</v>
      </c>
      <c r="BF31" s="158">
        <f>IF('Indicator Date hidden'!BG32="x","x",BF$2-'Indicator Date hidden'!BG32)</f>
        <v>0</v>
      </c>
      <c r="BG31" s="158">
        <f>IF('Indicator Date hidden'!BH32="x","x",BG$2-'Indicator Date hidden'!BH32)</f>
        <v>0</v>
      </c>
      <c r="BH31" s="158">
        <f>IF('Indicator Date hidden'!BI32="x","x",BH$2-'Indicator Date hidden'!BI32)</f>
        <v>0</v>
      </c>
      <c r="BI31" s="158">
        <f>IF('Indicator Date hidden'!BJ32="x","x",BI$2-'Indicator Date hidden'!BJ32)</f>
        <v>2</v>
      </c>
      <c r="BJ31" s="158">
        <f>IF('Indicator Date hidden'!BK32="x","x",BJ$2-'Indicator Date hidden'!BK32)</f>
        <v>0</v>
      </c>
      <c r="BK31" s="158">
        <f>IF('Indicator Date hidden'!BL32="x","x",BK$2-'Indicator Date hidden'!BL32)</f>
        <v>0</v>
      </c>
      <c r="BL31" s="158">
        <f>IF('Indicator Date hidden'!BM32="x","x",BL$2-'Indicator Date hidden'!BM32)</f>
        <v>0</v>
      </c>
      <c r="BM31" s="158">
        <f>IF('Indicator Date hidden'!BN32="x","x",BM$2-'Indicator Date hidden'!BN32)</f>
        <v>3</v>
      </c>
      <c r="BN31" s="158">
        <f>IF('Indicator Date hidden'!BO32="x","x",BN$2-'Indicator Date hidden'!BO32)</f>
        <v>0</v>
      </c>
      <c r="BO31" s="158">
        <f>IF('Indicator Date hidden'!BP32="x","x",BO$2-'Indicator Date hidden'!BP32)</f>
        <v>0</v>
      </c>
      <c r="BP31" s="158">
        <f>IF('Indicator Date hidden'!BQ32="x","x",BP$2-'Indicator Date hidden'!BQ32)</f>
        <v>0</v>
      </c>
      <c r="BQ31" s="158">
        <f>IF('Indicator Date hidden'!BR32="x","x",BQ$2-'Indicator Date hidden'!BR32)</f>
        <v>0</v>
      </c>
      <c r="BR31" s="158">
        <f>IF('Indicator Date hidden'!BS32="x","x",BR$2-'Indicator Date hidden'!BS32)</f>
        <v>0</v>
      </c>
      <c r="BS31" s="158">
        <f>IF('Indicator Date hidden'!BT32="x","x",BS$2-'Indicator Date hidden'!BT32)</f>
        <v>4</v>
      </c>
      <c r="BT31" s="158">
        <f>IF('Indicator Date hidden'!BU32="x","x",BT$2-'Indicator Date hidden'!BU32)</f>
        <v>0</v>
      </c>
      <c r="BU31" s="158">
        <f>IF('Indicator Date hidden'!BV32="x","x",BU$2-'Indicator Date hidden'!BV32)</f>
        <v>0</v>
      </c>
      <c r="BV31" s="158">
        <f>IF('Indicator Date hidden'!BW32="x","x",BV$2-'Indicator Date hidden'!BW32)</f>
        <v>0</v>
      </c>
      <c r="BW31" s="158">
        <f>IF('Indicator Date hidden'!BX32="x","x",BW$2-'Indicator Date hidden'!BX32)</f>
        <v>0</v>
      </c>
      <c r="BX31" s="158">
        <f>IF('Indicator Date hidden'!BY32="x","x",BX$2-'Indicator Date hidden'!BY32)</f>
        <v>0</v>
      </c>
      <c r="BY31" s="5">
        <f t="shared" si="0"/>
        <v>17</v>
      </c>
      <c r="BZ31" s="159">
        <f t="shared" si="1"/>
        <v>0.23287671232876711</v>
      </c>
      <c r="CA31" s="5">
        <f t="shared" si="2"/>
        <v>7</v>
      </c>
      <c r="CB31" s="159">
        <f t="shared" si="3"/>
        <v>0.76785679217761749</v>
      </c>
      <c r="CC31" s="162">
        <f t="shared" si="4"/>
        <v>0</v>
      </c>
    </row>
    <row r="32" spans="1:81" x14ac:dyDescent="0.25">
      <c r="A32" t="s">
        <v>54</v>
      </c>
      <c r="B32" s="158">
        <f>IF('Indicator Date hidden'!C33="x","x",B$2-'Indicator Date hidden'!C33)</f>
        <v>0</v>
      </c>
      <c r="C32" s="158">
        <f>IF('Indicator Date hidden'!D33="x","x",C$2-'Indicator Date hidden'!D33)</f>
        <v>0</v>
      </c>
      <c r="D32" s="158">
        <f>IF('Indicator Date hidden'!E33="x","x",D$2-'Indicator Date hidden'!E33)</f>
        <v>0</v>
      </c>
      <c r="E32" s="158">
        <f>IF('Indicator Date hidden'!F33="x","x",E$2-'Indicator Date hidden'!F33)</f>
        <v>0</v>
      </c>
      <c r="F32" s="158">
        <f>IF('Indicator Date hidden'!G33="x","x",F$2-'Indicator Date hidden'!G33)</f>
        <v>0</v>
      </c>
      <c r="G32" s="158">
        <f>IF('Indicator Date hidden'!H33="x","x",G$2-'Indicator Date hidden'!H33)</f>
        <v>0</v>
      </c>
      <c r="H32" s="158">
        <f>IF('Indicator Date hidden'!I33="x","x",H$2-'Indicator Date hidden'!I33)</f>
        <v>0</v>
      </c>
      <c r="I32" s="158">
        <f>IF('Indicator Date hidden'!J33="x","x",I$2-'Indicator Date hidden'!J33)</f>
        <v>0</v>
      </c>
      <c r="J32" s="158">
        <f>IF('Indicator Date hidden'!K33="x","x",J$2-'Indicator Date hidden'!K33)</f>
        <v>0</v>
      </c>
      <c r="K32" s="158">
        <f>IF('Indicator Date hidden'!L33="x","x",K$2-'Indicator Date hidden'!L33)</f>
        <v>0</v>
      </c>
      <c r="L32" s="158">
        <f>IF('Indicator Date hidden'!M33="x","x",L$2-'Indicator Date hidden'!M33)</f>
        <v>0</v>
      </c>
      <c r="M32" s="158">
        <f>IF('Indicator Date hidden'!N33="x","x",M$2-'Indicator Date hidden'!N33)</f>
        <v>0</v>
      </c>
      <c r="N32" s="158">
        <f>IF('Indicator Date hidden'!O33="x","x",N$2-'Indicator Date hidden'!O33)</f>
        <v>0</v>
      </c>
      <c r="O32" s="158">
        <f>IF('Indicator Date hidden'!P33="x","x",O$2-'Indicator Date hidden'!P33)</f>
        <v>0</v>
      </c>
      <c r="P32" s="158">
        <f>IF('Indicator Date hidden'!Q33="x","x",P$2-'Indicator Date hidden'!Q33)</f>
        <v>0</v>
      </c>
      <c r="Q32" s="158">
        <f>IF('Indicator Date hidden'!R33="x","x",Q$2-'Indicator Date hidden'!R33)</f>
        <v>0</v>
      </c>
      <c r="R32" s="158">
        <f>IF('Indicator Date hidden'!S33="x","x",R$2-'Indicator Date hidden'!S33)</f>
        <v>0</v>
      </c>
      <c r="S32" s="158">
        <f>IF('Indicator Date hidden'!T33="x","x",S$2-'Indicator Date hidden'!T33)</f>
        <v>0</v>
      </c>
      <c r="T32" s="158">
        <f>IF('Indicator Date hidden'!U33="x","x",T$2-'Indicator Date hidden'!U33)</f>
        <v>0</v>
      </c>
      <c r="U32" s="158">
        <f>IF('Indicator Date hidden'!V33="x","x",U$2-'Indicator Date hidden'!V33)</f>
        <v>0</v>
      </c>
      <c r="V32" s="158">
        <f>IF('Indicator Date hidden'!W33="x","x",V$2-'Indicator Date hidden'!W33)</f>
        <v>0</v>
      </c>
      <c r="W32" s="158">
        <f>IF('Indicator Date hidden'!X33="x","x",W$2-'Indicator Date hidden'!X33)</f>
        <v>0</v>
      </c>
      <c r="X32" s="158">
        <f>IF('Indicator Date hidden'!Y33="x","x",X$2-'Indicator Date hidden'!Y33)</f>
        <v>0</v>
      </c>
      <c r="Y32" s="158">
        <f>IF('Indicator Date hidden'!Z33="x","x",Y$2-'Indicator Date hidden'!Z33)</f>
        <v>0</v>
      </c>
      <c r="Z32" s="158">
        <f>IF('Indicator Date hidden'!AA33="x","x",Z$2-'Indicator Date hidden'!AA33)</f>
        <v>5</v>
      </c>
      <c r="AA32" s="158">
        <f>IF('Indicator Date hidden'!AB33="x","x",AA$2-'Indicator Date hidden'!AB33)</f>
        <v>0</v>
      </c>
      <c r="AB32" s="158">
        <f>IF('Indicator Date hidden'!AC33="x","x",AB$2-'Indicator Date hidden'!AC33)</f>
        <v>0</v>
      </c>
      <c r="AC32" s="158">
        <f>IF('Indicator Date hidden'!AD33="x","x",AC$2-'Indicator Date hidden'!AD33)</f>
        <v>2</v>
      </c>
      <c r="AD32" s="158">
        <f>IF('Indicator Date hidden'!AE33="x","x",AD$2-'Indicator Date hidden'!AE33)</f>
        <v>0</v>
      </c>
      <c r="AE32" s="158">
        <f>IF('Indicator Date hidden'!AF33="x","x",AE$2-'Indicator Date hidden'!AF33)</f>
        <v>0</v>
      </c>
      <c r="AF32" s="158">
        <f>IF('Indicator Date hidden'!AG33="x","x",AF$2-'Indicator Date hidden'!AG33)</f>
        <v>0</v>
      </c>
      <c r="AG32" s="158">
        <f>IF('Indicator Date hidden'!AH33="x","x",AG$2-'Indicator Date hidden'!AH33)</f>
        <v>0</v>
      </c>
      <c r="AH32" s="158">
        <f>IF('Indicator Date hidden'!AI33="x","x",AH$2-'Indicator Date hidden'!AI33)</f>
        <v>0</v>
      </c>
      <c r="AI32" s="158">
        <f>IF('Indicator Date hidden'!AJ33="x","x",AI$2-'Indicator Date hidden'!AJ33)</f>
        <v>0</v>
      </c>
      <c r="AJ32" s="158">
        <f>IF('Indicator Date hidden'!AK33="x","x",AJ$2-'Indicator Date hidden'!AK33)</f>
        <v>0</v>
      </c>
      <c r="AK32" s="158">
        <f>IF('Indicator Date hidden'!AL33="x","x",AK$2-'Indicator Date hidden'!AL33)</f>
        <v>0</v>
      </c>
      <c r="AL32" s="158">
        <f>IF('Indicator Date hidden'!AM33="x","x",AL$2-'Indicator Date hidden'!AM33)</f>
        <v>6</v>
      </c>
      <c r="AM32" s="158">
        <f>IF('Indicator Date hidden'!AN33="x","x",AM$2-'Indicator Date hidden'!AN33)</f>
        <v>0</v>
      </c>
      <c r="AN32" s="158">
        <f>IF('Indicator Date hidden'!AO33="x","x",AN$2-'Indicator Date hidden'!AO33)</f>
        <v>0</v>
      </c>
      <c r="AO32" s="158">
        <f>IF('Indicator Date hidden'!AP33="x","x",AO$2-'Indicator Date hidden'!AP33)</f>
        <v>0</v>
      </c>
      <c r="AP32" s="158">
        <f>IF('Indicator Date hidden'!AQ33="x","x",AP$2-'Indicator Date hidden'!AQ33)</f>
        <v>0</v>
      </c>
      <c r="AQ32" s="158">
        <f>IF('Indicator Date hidden'!AR33="x","x",AQ$2-'Indicator Date hidden'!AR33)</f>
        <v>0</v>
      </c>
      <c r="AR32" s="158">
        <f>IF('Indicator Date hidden'!AS33="x","x",AR$2-'Indicator Date hidden'!AS33)</f>
        <v>0</v>
      </c>
      <c r="AS32" s="158">
        <f>IF('Indicator Date hidden'!AT33="x","x",AS$2-'Indicator Date hidden'!AT33)</f>
        <v>5</v>
      </c>
      <c r="AT32" s="158">
        <f>IF('Indicator Date hidden'!AU33="x","x",AT$2-'Indicator Date hidden'!AU33)</f>
        <v>0</v>
      </c>
      <c r="AU32" s="158">
        <f>IF('Indicator Date hidden'!AV33="x","x",AU$2-'Indicator Date hidden'!AV33)</f>
        <v>0</v>
      </c>
      <c r="AV32" s="158">
        <f>IF('Indicator Date hidden'!AW33="x","x",AV$2-'Indicator Date hidden'!AW33)</f>
        <v>0</v>
      </c>
      <c r="AW32" s="158">
        <f>IF('Indicator Date hidden'!AX33="x","x",AW$2-'Indicator Date hidden'!AX33)</f>
        <v>0</v>
      </c>
      <c r="AX32" s="158">
        <f>IF('Indicator Date hidden'!AY33="x","x",AX$2-'Indicator Date hidden'!AY33)</f>
        <v>0</v>
      </c>
      <c r="AY32" s="158">
        <f>IF('Indicator Date hidden'!AZ33="x","x",AY$2-'Indicator Date hidden'!AZ33)</f>
        <v>0</v>
      </c>
      <c r="AZ32" s="158">
        <f>IF('Indicator Date hidden'!BA33="x","x",AZ$2-'Indicator Date hidden'!BA33)</f>
        <v>3</v>
      </c>
      <c r="BA32" s="158">
        <f>IF('Indicator Date hidden'!BB33="x","x",BA$2-'Indicator Date hidden'!BB33)</f>
        <v>0</v>
      </c>
      <c r="BB32" s="158">
        <f>IF('Indicator Date hidden'!BC33="x","x",BB$2-'Indicator Date hidden'!BC33)</f>
        <v>0</v>
      </c>
      <c r="BC32" s="158">
        <f>IF('Indicator Date hidden'!BD33="x","x",BC$2-'Indicator Date hidden'!BD33)</f>
        <v>0</v>
      </c>
      <c r="BD32" s="158" t="str">
        <f>IF('Indicator Date hidden'!BE33="x","x",BD$2-'Indicator Date hidden'!BE33)</f>
        <v>x</v>
      </c>
      <c r="BE32" s="158">
        <f>IF('Indicator Date hidden'!BF33="x","x",BE$2-'Indicator Date hidden'!BF33)</f>
        <v>0</v>
      </c>
      <c r="BF32" s="158">
        <f>IF('Indicator Date hidden'!BG33="x","x",BF$2-'Indicator Date hidden'!BG33)</f>
        <v>0</v>
      </c>
      <c r="BG32" s="158">
        <f>IF('Indicator Date hidden'!BH33="x","x",BG$2-'Indicator Date hidden'!BH33)</f>
        <v>0</v>
      </c>
      <c r="BH32" s="158">
        <f>IF('Indicator Date hidden'!BI33="x","x",BH$2-'Indicator Date hidden'!BI33)</f>
        <v>0</v>
      </c>
      <c r="BI32" s="158">
        <f>IF('Indicator Date hidden'!BJ33="x","x",BI$2-'Indicator Date hidden'!BJ33)</f>
        <v>0</v>
      </c>
      <c r="BJ32" s="158">
        <f>IF('Indicator Date hidden'!BK33="x","x",BJ$2-'Indicator Date hidden'!BK33)</f>
        <v>0</v>
      </c>
      <c r="BK32" s="158">
        <f>IF('Indicator Date hidden'!BL33="x","x",BK$2-'Indicator Date hidden'!BL33)</f>
        <v>0</v>
      </c>
      <c r="BL32" s="158">
        <f>IF('Indicator Date hidden'!BM33="x","x",BL$2-'Indicator Date hidden'!BM33)</f>
        <v>0</v>
      </c>
      <c r="BM32" s="158">
        <f>IF('Indicator Date hidden'!BN33="x","x",BM$2-'Indicator Date hidden'!BN33)</f>
        <v>3</v>
      </c>
      <c r="BN32" s="158">
        <f>IF('Indicator Date hidden'!BO33="x","x",BN$2-'Indicator Date hidden'!BO33)</f>
        <v>0</v>
      </c>
      <c r="BO32" s="158">
        <f>IF('Indicator Date hidden'!BP33="x","x",BO$2-'Indicator Date hidden'!BP33)</f>
        <v>0</v>
      </c>
      <c r="BP32" s="158">
        <f>IF('Indicator Date hidden'!BQ33="x","x",BP$2-'Indicator Date hidden'!BQ33)</f>
        <v>0</v>
      </c>
      <c r="BQ32" s="158">
        <f>IF('Indicator Date hidden'!BR33="x","x",BQ$2-'Indicator Date hidden'!BR33)</f>
        <v>0</v>
      </c>
      <c r="BR32" s="158">
        <f>IF('Indicator Date hidden'!BS33="x","x",BR$2-'Indicator Date hidden'!BS33)</f>
        <v>0</v>
      </c>
      <c r="BS32" s="158">
        <f>IF('Indicator Date hidden'!BT33="x","x",BS$2-'Indicator Date hidden'!BT33)</f>
        <v>7</v>
      </c>
      <c r="BT32" s="158">
        <f>IF('Indicator Date hidden'!BU33="x","x",BT$2-'Indicator Date hidden'!BU33)</f>
        <v>0</v>
      </c>
      <c r="BU32" s="158" t="str">
        <f>IF('Indicator Date hidden'!BV33="x","x",BU$2-'Indicator Date hidden'!BV33)</f>
        <v>x</v>
      </c>
      <c r="BV32" s="158">
        <f>IF('Indicator Date hidden'!BW33="x","x",BV$2-'Indicator Date hidden'!BW33)</f>
        <v>0</v>
      </c>
      <c r="BW32" s="158">
        <f>IF('Indicator Date hidden'!BX33="x","x",BW$2-'Indicator Date hidden'!BX33)</f>
        <v>0</v>
      </c>
      <c r="BX32" s="158">
        <f>IF('Indicator Date hidden'!BY33="x","x",BX$2-'Indicator Date hidden'!BY33)</f>
        <v>0</v>
      </c>
      <c r="BY32" s="5">
        <f t="shared" si="0"/>
        <v>31</v>
      </c>
      <c r="BZ32" s="159">
        <f t="shared" si="1"/>
        <v>0.42465753424657532</v>
      </c>
      <c r="CA32" s="5">
        <f t="shared" si="2"/>
        <v>7</v>
      </c>
      <c r="CB32" s="159">
        <f t="shared" si="3"/>
        <v>1.4036918857478902</v>
      </c>
      <c r="CC32" s="162">
        <f t="shared" si="4"/>
        <v>0</v>
      </c>
    </row>
    <row r="33" spans="1:81" x14ac:dyDescent="0.25">
      <c r="A33" t="s">
        <v>56</v>
      </c>
      <c r="B33" s="158">
        <f>IF('Indicator Date hidden'!C34="x","x",B$2-'Indicator Date hidden'!C34)</f>
        <v>0</v>
      </c>
      <c r="C33" s="158">
        <f>IF('Indicator Date hidden'!D34="x","x",C$2-'Indicator Date hidden'!D34)</f>
        <v>0</v>
      </c>
      <c r="D33" s="158">
        <f>IF('Indicator Date hidden'!E34="x","x",D$2-'Indicator Date hidden'!E34)</f>
        <v>0</v>
      </c>
      <c r="E33" s="158">
        <f>IF('Indicator Date hidden'!F34="x","x",E$2-'Indicator Date hidden'!F34)</f>
        <v>0</v>
      </c>
      <c r="F33" s="158">
        <f>IF('Indicator Date hidden'!G34="x","x",F$2-'Indicator Date hidden'!G34)</f>
        <v>0</v>
      </c>
      <c r="G33" s="158">
        <f>IF('Indicator Date hidden'!H34="x","x",G$2-'Indicator Date hidden'!H34)</f>
        <v>0</v>
      </c>
      <c r="H33" s="158">
        <f>IF('Indicator Date hidden'!I34="x","x",H$2-'Indicator Date hidden'!I34)</f>
        <v>0</v>
      </c>
      <c r="I33" s="158">
        <f>IF('Indicator Date hidden'!J34="x","x",I$2-'Indicator Date hidden'!J34)</f>
        <v>0</v>
      </c>
      <c r="J33" s="158">
        <f>IF('Indicator Date hidden'!K34="x","x",J$2-'Indicator Date hidden'!K34)</f>
        <v>0</v>
      </c>
      <c r="K33" s="158">
        <f>IF('Indicator Date hidden'!L34="x","x",K$2-'Indicator Date hidden'!L34)</f>
        <v>0</v>
      </c>
      <c r="L33" s="158">
        <f>IF('Indicator Date hidden'!M34="x","x",L$2-'Indicator Date hidden'!M34)</f>
        <v>0</v>
      </c>
      <c r="M33" s="158">
        <f>IF('Indicator Date hidden'!N34="x","x",M$2-'Indicator Date hidden'!N34)</f>
        <v>0</v>
      </c>
      <c r="N33" s="158">
        <f>IF('Indicator Date hidden'!O34="x","x",N$2-'Indicator Date hidden'!O34)</f>
        <v>0</v>
      </c>
      <c r="O33" s="158">
        <f>IF('Indicator Date hidden'!P34="x","x",O$2-'Indicator Date hidden'!P34)</f>
        <v>0</v>
      </c>
      <c r="P33" s="158">
        <f>IF('Indicator Date hidden'!Q34="x","x",P$2-'Indicator Date hidden'!Q34)</f>
        <v>0</v>
      </c>
      <c r="Q33" s="158">
        <f>IF('Indicator Date hidden'!R34="x","x",Q$2-'Indicator Date hidden'!R34)</f>
        <v>0</v>
      </c>
      <c r="R33" s="158">
        <f>IF('Indicator Date hidden'!S34="x","x",R$2-'Indicator Date hidden'!S34)</f>
        <v>0</v>
      </c>
      <c r="S33" s="158">
        <f>IF('Indicator Date hidden'!T34="x","x",S$2-'Indicator Date hidden'!T34)</f>
        <v>0</v>
      </c>
      <c r="T33" s="158">
        <f>IF('Indicator Date hidden'!U34="x","x",T$2-'Indicator Date hidden'!U34)</f>
        <v>0</v>
      </c>
      <c r="U33" s="158">
        <f>IF('Indicator Date hidden'!V34="x","x",U$2-'Indicator Date hidden'!V34)</f>
        <v>0</v>
      </c>
      <c r="V33" s="158">
        <f>IF('Indicator Date hidden'!W34="x","x",V$2-'Indicator Date hidden'!W34)</f>
        <v>0</v>
      </c>
      <c r="W33" s="158">
        <f>IF('Indicator Date hidden'!X34="x","x",W$2-'Indicator Date hidden'!X34)</f>
        <v>0</v>
      </c>
      <c r="X33" s="158">
        <f>IF('Indicator Date hidden'!Y34="x","x",X$2-'Indicator Date hidden'!Y34)</f>
        <v>0</v>
      </c>
      <c r="Y33" s="158">
        <f>IF('Indicator Date hidden'!Z34="x","x",Y$2-'Indicator Date hidden'!Z34)</f>
        <v>0</v>
      </c>
      <c r="Z33" s="158">
        <f>IF('Indicator Date hidden'!AA34="x","x",Z$2-'Indicator Date hidden'!AA34)</f>
        <v>5</v>
      </c>
      <c r="AA33" s="158">
        <f>IF('Indicator Date hidden'!AB34="x","x",AA$2-'Indicator Date hidden'!AB34)</f>
        <v>0</v>
      </c>
      <c r="AB33" s="158" t="str">
        <f>IF('Indicator Date hidden'!AC34="x","x",AB$2-'Indicator Date hidden'!AC34)</f>
        <v>x</v>
      </c>
      <c r="AC33" s="158">
        <f>IF('Indicator Date hidden'!AD34="x","x",AC$2-'Indicator Date hidden'!AD34)</f>
        <v>1</v>
      </c>
      <c r="AD33" s="158">
        <f>IF('Indicator Date hidden'!AE34="x","x",AD$2-'Indicator Date hidden'!AE34)</f>
        <v>0</v>
      </c>
      <c r="AE33" s="158">
        <f>IF('Indicator Date hidden'!AF34="x","x",AE$2-'Indicator Date hidden'!AF34)</f>
        <v>0</v>
      </c>
      <c r="AF33" s="158">
        <f>IF('Indicator Date hidden'!AG34="x","x",AF$2-'Indicator Date hidden'!AG34)</f>
        <v>0</v>
      </c>
      <c r="AG33" s="158">
        <f>IF('Indicator Date hidden'!AH34="x","x",AG$2-'Indicator Date hidden'!AH34)</f>
        <v>0</v>
      </c>
      <c r="AH33" s="158">
        <f>IF('Indicator Date hidden'!AI34="x","x",AH$2-'Indicator Date hidden'!AI34)</f>
        <v>0</v>
      </c>
      <c r="AI33" s="158">
        <f>IF('Indicator Date hidden'!AJ34="x","x",AI$2-'Indicator Date hidden'!AJ34)</f>
        <v>0</v>
      </c>
      <c r="AJ33" s="158">
        <f>IF('Indicator Date hidden'!AK34="x","x",AJ$2-'Indicator Date hidden'!AK34)</f>
        <v>0</v>
      </c>
      <c r="AK33" s="158">
        <f>IF('Indicator Date hidden'!AL34="x","x",AK$2-'Indicator Date hidden'!AL34)</f>
        <v>0</v>
      </c>
      <c r="AL33" s="158" t="str">
        <f>IF('Indicator Date hidden'!AM34="x","x",AL$2-'Indicator Date hidden'!AM34)</f>
        <v>x</v>
      </c>
      <c r="AM33" s="158">
        <f>IF('Indicator Date hidden'!AN34="x","x",AM$2-'Indicator Date hidden'!AN34)</f>
        <v>0</v>
      </c>
      <c r="AN33" s="158">
        <f>IF('Indicator Date hidden'!AO34="x","x",AN$2-'Indicator Date hidden'!AO34)</f>
        <v>0</v>
      </c>
      <c r="AO33" s="158">
        <f>IF('Indicator Date hidden'!AP34="x","x",AO$2-'Indicator Date hidden'!AP34)</f>
        <v>0</v>
      </c>
      <c r="AP33" s="158" t="str">
        <f>IF('Indicator Date hidden'!AQ34="x","x",AP$2-'Indicator Date hidden'!AQ34)</f>
        <v>x</v>
      </c>
      <c r="AQ33" s="158">
        <f>IF('Indicator Date hidden'!AR34="x","x",AQ$2-'Indicator Date hidden'!AR34)</f>
        <v>0</v>
      </c>
      <c r="AR33" s="158">
        <f>IF('Indicator Date hidden'!AS34="x","x",AR$2-'Indicator Date hidden'!AS34)</f>
        <v>0</v>
      </c>
      <c r="AS33" s="158" t="str">
        <f>IF('Indicator Date hidden'!AT34="x","x",AS$2-'Indicator Date hidden'!AT34)</f>
        <v>x</v>
      </c>
      <c r="AT33" s="158">
        <f>IF('Indicator Date hidden'!AU34="x","x",AT$2-'Indicator Date hidden'!AU34)</f>
        <v>0</v>
      </c>
      <c r="AU33" s="158" t="str">
        <f>IF('Indicator Date hidden'!AV34="x","x",AU$2-'Indicator Date hidden'!AV34)</f>
        <v>x</v>
      </c>
      <c r="AV33" s="158" t="str">
        <f>IF('Indicator Date hidden'!AW34="x","x",AV$2-'Indicator Date hidden'!AW34)</f>
        <v>x</v>
      </c>
      <c r="AW33" s="158" t="str">
        <f>IF('Indicator Date hidden'!AX34="x","x",AW$2-'Indicator Date hidden'!AX34)</f>
        <v>x</v>
      </c>
      <c r="AX33" s="158">
        <f>IF('Indicator Date hidden'!AY34="x","x",AX$2-'Indicator Date hidden'!AY34)</f>
        <v>0</v>
      </c>
      <c r="AY33" s="158">
        <f>IF('Indicator Date hidden'!AZ34="x","x",AY$2-'Indicator Date hidden'!AZ34)</f>
        <v>0</v>
      </c>
      <c r="AZ33" s="158">
        <f>IF('Indicator Date hidden'!BA34="x","x",AZ$2-'Indicator Date hidden'!BA34)</f>
        <v>4</v>
      </c>
      <c r="BA33" s="158">
        <f>IF('Indicator Date hidden'!BB34="x","x",BA$2-'Indicator Date hidden'!BB34)</f>
        <v>0</v>
      </c>
      <c r="BB33" s="158">
        <f>IF('Indicator Date hidden'!BC34="x","x",BB$2-'Indicator Date hidden'!BC34)</f>
        <v>0</v>
      </c>
      <c r="BC33" s="158">
        <f>IF('Indicator Date hidden'!BD34="x","x",BC$2-'Indicator Date hidden'!BD34)</f>
        <v>0</v>
      </c>
      <c r="BD33" s="158" t="str">
        <f>IF('Indicator Date hidden'!BE34="x","x",BD$2-'Indicator Date hidden'!BE34)</f>
        <v>x</v>
      </c>
      <c r="BE33" s="158">
        <f>IF('Indicator Date hidden'!BF34="x","x",BE$2-'Indicator Date hidden'!BF34)</f>
        <v>1</v>
      </c>
      <c r="BF33" s="158">
        <f>IF('Indicator Date hidden'!BG34="x","x",BF$2-'Indicator Date hidden'!BG34)</f>
        <v>0</v>
      </c>
      <c r="BG33" s="158">
        <f>IF('Indicator Date hidden'!BH34="x","x",BG$2-'Indicator Date hidden'!BH34)</f>
        <v>0</v>
      </c>
      <c r="BH33" s="158">
        <f>IF('Indicator Date hidden'!BI34="x","x",BH$2-'Indicator Date hidden'!BI34)</f>
        <v>0</v>
      </c>
      <c r="BI33" s="158">
        <f>IF('Indicator Date hidden'!BJ34="x","x",BI$2-'Indicator Date hidden'!BJ34)</f>
        <v>2</v>
      </c>
      <c r="BJ33" s="158">
        <f>IF('Indicator Date hidden'!BK34="x","x",BJ$2-'Indicator Date hidden'!BK34)</f>
        <v>0</v>
      </c>
      <c r="BK33" s="158">
        <f>IF('Indicator Date hidden'!BL34="x","x",BK$2-'Indicator Date hidden'!BL34)</f>
        <v>0</v>
      </c>
      <c r="BL33" s="158">
        <f>IF('Indicator Date hidden'!BM34="x","x",BL$2-'Indicator Date hidden'!BM34)</f>
        <v>0</v>
      </c>
      <c r="BM33" s="158" t="str">
        <f>IF('Indicator Date hidden'!BN34="x","x",BM$2-'Indicator Date hidden'!BN34)</f>
        <v>x</v>
      </c>
      <c r="BN33" s="158">
        <f>IF('Indicator Date hidden'!BO34="x","x",BN$2-'Indicator Date hidden'!BO34)</f>
        <v>0</v>
      </c>
      <c r="BO33" s="158">
        <f>IF('Indicator Date hidden'!BP34="x","x",BO$2-'Indicator Date hidden'!BP34)</f>
        <v>0</v>
      </c>
      <c r="BP33" s="158">
        <f>IF('Indicator Date hidden'!BQ34="x","x",BP$2-'Indicator Date hidden'!BQ34)</f>
        <v>0</v>
      </c>
      <c r="BQ33" s="158">
        <f>IF('Indicator Date hidden'!BR34="x","x",BQ$2-'Indicator Date hidden'!BR34)</f>
        <v>0</v>
      </c>
      <c r="BR33" s="158">
        <f>IF('Indicator Date hidden'!BS34="x","x",BR$2-'Indicator Date hidden'!BS34)</f>
        <v>0</v>
      </c>
      <c r="BS33" s="158">
        <f>IF('Indicator Date hidden'!BT34="x","x",BS$2-'Indicator Date hidden'!BT34)</f>
        <v>1</v>
      </c>
      <c r="BT33" s="158">
        <f>IF('Indicator Date hidden'!BU34="x","x",BT$2-'Indicator Date hidden'!BU34)</f>
        <v>0</v>
      </c>
      <c r="BU33" s="158">
        <f>IF('Indicator Date hidden'!BV34="x","x",BU$2-'Indicator Date hidden'!BV34)</f>
        <v>0</v>
      </c>
      <c r="BV33" s="158">
        <f>IF('Indicator Date hidden'!BW34="x","x",BV$2-'Indicator Date hidden'!BW34)</f>
        <v>0</v>
      </c>
      <c r="BW33" s="158">
        <f>IF('Indicator Date hidden'!BX34="x","x",BW$2-'Indicator Date hidden'!BX34)</f>
        <v>0</v>
      </c>
      <c r="BX33" s="158">
        <f>IF('Indicator Date hidden'!BY34="x","x",BX$2-'Indicator Date hidden'!BY34)</f>
        <v>0</v>
      </c>
      <c r="BY33" s="5">
        <f t="shared" si="0"/>
        <v>14</v>
      </c>
      <c r="BZ33" s="159">
        <f t="shared" si="1"/>
        <v>0.21212121212121213</v>
      </c>
      <c r="CA33" s="5">
        <f t="shared" si="2"/>
        <v>6</v>
      </c>
      <c r="CB33" s="159">
        <f t="shared" si="3"/>
        <v>0.82600079820842487</v>
      </c>
      <c r="CC33" s="162">
        <f t="shared" si="4"/>
        <v>0</v>
      </c>
    </row>
    <row r="34" spans="1:81" x14ac:dyDescent="0.25">
      <c r="A34" t="s">
        <v>59</v>
      </c>
      <c r="B34" s="158">
        <f>IF('Indicator Date hidden'!C35="x","x",B$2-'Indicator Date hidden'!C35)</f>
        <v>0</v>
      </c>
      <c r="C34" s="158">
        <f>IF('Indicator Date hidden'!D35="x","x",C$2-'Indicator Date hidden'!D35)</f>
        <v>0</v>
      </c>
      <c r="D34" s="158">
        <f>IF('Indicator Date hidden'!E35="x","x",D$2-'Indicator Date hidden'!E35)</f>
        <v>0</v>
      </c>
      <c r="E34" s="158">
        <f>IF('Indicator Date hidden'!F35="x","x",E$2-'Indicator Date hidden'!F35)</f>
        <v>0</v>
      </c>
      <c r="F34" s="158">
        <f>IF('Indicator Date hidden'!G35="x","x",F$2-'Indicator Date hidden'!G35)</f>
        <v>0</v>
      </c>
      <c r="G34" s="158">
        <f>IF('Indicator Date hidden'!H35="x","x",G$2-'Indicator Date hidden'!H35)</f>
        <v>0</v>
      </c>
      <c r="H34" s="158">
        <f>IF('Indicator Date hidden'!I35="x","x",H$2-'Indicator Date hidden'!I35)</f>
        <v>0</v>
      </c>
      <c r="I34" s="158">
        <f>IF('Indicator Date hidden'!J35="x","x",I$2-'Indicator Date hidden'!J35)</f>
        <v>0</v>
      </c>
      <c r="J34" s="158">
        <f>IF('Indicator Date hidden'!K35="x","x",J$2-'Indicator Date hidden'!K35)</f>
        <v>0</v>
      </c>
      <c r="K34" s="158">
        <f>IF('Indicator Date hidden'!L35="x","x",K$2-'Indicator Date hidden'!L35)</f>
        <v>0</v>
      </c>
      <c r="L34" s="158">
        <f>IF('Indicator Date hidden'!M35="x","x",L$2-'Indicator Date hidden'!M35)</f>
        <v>0</v>
      </c>
      <c r="M34" s="158">
        <f>IF('Indicator Date hidden'!N35="x","x",M$2-'Indicator Date hidden'!N35)</f>
        <v>0</v>
      </c>
      <c r="N34" s="158">
        <f>IF('Indicator Date hidden'!O35="x","x",N$2-'Indicator Date hidden'!O35)</f>
        <v>0</v>
      </c>
      <c r="O34" s="158">
        <f>IF('Indicator Date hidden'!P35="x","x",O$2-'Indicator Date hidden'!P35)</f>
        <v>0</v>
      </c>
      <c r="P34" s="158">
        <f>IF('Indicator Date hidden'!Q35="x","x",P$2-'Indicator Date hidden'!Q35)</f>
        <v>0</v>
      </c>
      <c r="Q34" s="158">
        <f>IF('Indicator Date hidden'!R35="x","x",Q$2-'Indicator Date hidden'!R35)</f>
        <v>0</v>
      </c>
      <c r="R34" s="158">
        <f>IF('Indicator Date hidden'!S35="x","x",R$2-'Indicator Date hidden'!S35)</f>
        <v>0</v>
      </c>
      <c r="S34" s="158">
        <f>IF('Indicator Date hidden'!T35="x","x",S$2-'Indicator Date hidden'!T35)</f>
        <v>0</v>
      </c>
      <c r="T34" s="158">
        <f>IF('Indicator Date hidden'!U35="x","x",T$2-'Indicator Date hidden'!U35)</f>
        <v>0</v>
      </c>
      <c r="U34" s="158">
        <f>IF('Indicator Date hidden'!V35="x","x",U$2-'Indicator Date hidden'!V35)</f>
        <v>0</v>
      </c>
      <c r="V34" s="158">
        <f>IF('Indicator Date hidden'!W35="x","x",V$2-'Indicator Date hidden'!W35)</f>
        <v>0</v>
      </c>
      <c r="W34" s="158">
        <f>IF('Indicator Date hidden'!X35="x","x",W$2-'Indicator Date hidden'!X35)</f>
        <v>0</v>
      </c>
      <c r="X34" s="158">
        <f>IF('Indicator Date hidden'!Y35="x","x",X$2-'Indicator Date hidden'!Y35)</f>
        <v>0</v>
      </c>
      <c r="Y34" s="158">
        <f>IF('Indicator Date hidden'!Z35="x","x",Y$2-'Indicator Date hidden'!Z35)</f>
        <v>0</v>
      </c>
      <c r="Z34" s="158" t="str">
        <f>IF('Indicator Date hidden'!AA35="x","x",Z$2-'Indicator Date hidden'!AA35)</f>
        <v>x</v>
      </c>
      <c r="AA34" s="158">
        <f>IF('Indicator Date hidden'!AB35="x","x",AA$2-'Indicator Date hidden'!AB35)</f>
        <v>1</v>
      </c>
      <c r="AB34" s="158">
        <f>IF('Indicator Date hidden'!AC35="x","x",AB$2-'Indicator Date hidden'!AC35)</f>
        <v>3</v>
      </c>
      <c r="AC34" s="158">
        <f>IF('Indicator Date hidden'!AD35="x","x",AC$2-'Indicator Date hidden'!AD35)</f>
        <v>1</v>
      </c>
      <c r="AD34" s="158">
        <f>IF('Indicator Date hidden'!AE35="x","x",AD$2-'Indicator Date hidden'!AE35)</f>
        <v>0</v>
      </c>
      <c r="AE34" s="158">
        <f>IF('Indicator Date hidden'!AF35="x","x",AE$2-'Indicator Date hidden'!AF35)</f>
        <v>0</v>
      </c>
      <c r="AF34" s="158">
        <f>IF('Indicator Date hidden'!AG35="x","x",AF$2-'Indicator Date hidden'!AG35)</f>
        <v>0</v>
      </c>
      <c r="AG34" s="158">
        <f>IF('Indicator Date hidden'!AH35="x","x",AG$2-'Indicator Date hidden'!AH35)</f>
        <v>0</v>
      </c>
      <c r="AH34" s="158">
        <f>IF('Indicator Date hidden'!AI35="x","x",AH$2-'Indicator Date hidden'!AI35)</f>
        <v>0</v>
      </c>
      <c r="AI34" s="158">
        <f>IF('Indicator Date hidden'!AJ35="x","x",AI$2-'Indicator Date hidden'!AJ35)</f>
        <v>0</v>
      </c>
      <c r="AJ34" s="158">
        <f>IF('Indicator Date hidden'!AK35="x","x",AJ$2-'Indicator Date hidden'!AK35)</f>
        <v>0</v>
      </c>
      <c r="AK34" s="158">
        <f>IF('Indicator Date hidden'!AL35="x","x",AK$2-'Indicator Date hidden'!AL35)</f>
        <v>0</v>
      </c>
      <c r="AL34" s="158">
        <f>IF('Indicator Date hidden'!AM35="x","x",AL$2-'Indicator Date hidden'!AM35)</f>
        <v>7</v>
      </c>
      <c r="AM34" s="158">
        <f>IF('Indicator Date hidden'!AN35="x","x",AM$2-'Indicator Date hidden'!AN35)</f>
        <v>0</v>
      </c>
      <c r="AN34" s="158">
        <f>IF('Indicator Date hidden'!AO35="x","x",AN$2-'Indicator Date hidden'!AO35)</f>
        <v>0</v>
      </c>
      <c r="AO34" s="158">
        <f>IF('Indicator Date hidden'!AP35="x","x",AO$2-'Indicator Date hidden'!AP35)</f>
        <v>0</v>
      </c>
      <c r="AP34" s="158">
        <f>IF('Indicator Date hidden'!AQ35="x","x",AP$2-'Indicator Date hidden'!AQ35)</f>
        <v>0</v>
      </c>
      <c r="AQ34" s="158" t="str">
        <f>IF('Indicator Date hidden'!AR35="x","x",AQ$2-'Indicator Date hidden'!AR35)</f>
        <v>x</v>
      </c>
      <c r="AR34" s="158">
        <f>IF('Indicator Date hidden'!AS35="x","x",AR$2-'Indicator Date hidden'!AS35)</f>
        <v>0</v>
      </c>
      <c r="AS34" s="158">
        <f>IF('Indicator Date hidden'!AT35="x","x",AS$2-'Indicator Date hidden'!AT35)</f>
        <v>6</v>
      </c>
      <c r="AT34" s="158">
        <f>IF('Indicator Date hidden'!AU35="x","x",AT$2-'Indicator Date hidden'!AU35)</f>
        <v>0</v>
      </c>
      <c r="AU34" s="158">
        <f>IF('Indicator Date hidden'!AV35="x","x",AU$2-'Indicator Date hidden'!AV35)</f>
        <v>0</v>
      </c>
      <c r="AV34" s="158">
        <f>IF('Indicator Date hidden'!AW35="x","x",AV$2-'Indicator Date hidden'!AW35)</f>
        <v>0</v>
      </c>
      <c r="AW34" s="158">
        <f>IF('Indicator Date hidden'!AX35="x","x",AW$2-'Indicator Date hidden'!AX35)</f>
        <v>0</v>
      </c>
      <c r="AX34" s="158">
        <f>IF('Indicator Date hidden'!AY35="x","x",AX$2-'Indicator Date hidden'!AY35)</f>
        <v>0</v>
      </c>
      <c r="AY34" s="158">
        <f>IF('Indicator Date hidden'!AZ35="x","x",AY$2-'Indicator Date hidden'!AZ35)</f>
        <v>0</v>
      </c>
      <c r="AZ34" s="158">
        <f>IF('Indicator Date hidden'!BA35="x","x",AZ$2-'Indicator Date hidden'!BA35)</f>
        <v>9</v>
      </c>
      <c r="BA34" s="158">
        <f>IF('Indicator Date hidden'!BB35="x","x",BA$2-'Indicator Date hidden'!BB35)</f>
        <v>0</v>
      </c>
      <c r="BB34" s="158">
        <f>IF('Indicator Date hidden'!BC35="x","x",BB$2-'Indicator Date hidden'!BC35)</f>
        <v>0</v>
      </c>
      <c r="BC34" s="158">
        <f>IF('Indicator Date hidden'!BD35="x","x",BC$2-'Indicator Date hidden'!BD35)</f>
        <v>0</v>
      </c>
      <c r="BD34" s="158" t="str">
        <f>IF('Indicator Date hidden'!BE35="x","x",BD$2-'Indicator Date hidden'!BE35)</f>
        <v>x</v>
      </c>
      <c r="BE34" s="158">
        <f>IF('Indicator Date hidden'!BF35="x","x",BE$2-'Indicator Date hidden'!BF35)</f>
        <v>0</v>
      </c>
      <c r="BF34" s="158">
        <f>IF('Indicator Date hidden'!BG35="x","x",BF$2-'Indicator Date hidden'!BG35)</f>
        <v>0</v>
      </c>
      <c r="BG34" s="158">
        <f>IF('Indicator Date hidden'!BH35="x","x",BG$2-'Indicator Date hidden'!BH35)</f>
        <v>0</v>
      </c>
      <c r="BH34" s="158">
        <f>IF('Indicator Date hidden'!BI35="x","x",BH$2-'Indicator Date hidden'!BI35)</f>
        <v>0</v>
      </c>
      <c r="BI34" s="158" t="str">
        <f>IF('Indicator Date hidden'!BJ35="x","x",BI$2-'Indicator Date hidden'!BJ35)</f>
        <v>x</v>
      </c>
      <c r="BJ34" s="158">
        <f>IF('Indicator Date hidden'!BK35="x","x",BJ$2-'Indicator Date hidden'!BK35)</f>
        <v>0</v>
      </c>
      <c r="BK34" s="158">
        <f>IF('Indicator Date hidden'!BL35="x","x",BK$2-'Indicator Date hidden'!BL35)</f>
        <v>0</v>
      </c>
      <c r="BL34" s="158">
        <f>IF('Indicator Date hidden'!BM35="x","x",BL$2-'Indicator Date hidden'!BM35)</f>
        <v>0</v>
      </c>
      <c r="BM34" s="158">
        <f>IF('Indicator Date hidden'!BN35="x","x",BM$2-'Indicator Date hidden'!BN35)</f>
        <v>3</v>
      </c>
      <c r="BN34" s="158">
        <f>IF('Indicator Date hidden'!BO35="x","x",BN$2-'Indicator Date hidden'!BO35)</f>
        <v>0</v>
      </c>
      <c r="BO34" s="158">
        <f>IF('Indicator Date hidden'!BP35="x","x",BO$2-'Indicator Date hidden'!BP35)</f>
        <v>0</v>
      </c>
      <c r="BP34" s="158">
        <f>IF('Indicator Date hidden'!BQ35="x","x",BP$2-'Indicator Date hidden'!BQ35)</f>
        <v>0</v>
      </c>
      <c r="BQ34" s="158">
        <f>IF('Indicator Date hidden'!BR35="x","x",BQ$2-'Indicator Date hidden'!BR35)</f>
        <v>1</v>
      </c>
      <c r="BR34" s="158">
        <f>IF('Indicator Date hidden'!BS35="x","x",BR$2-'Indicator Date hidden'!BS35)</f>
        <v>1</v>
      </c>
      <c r="BS34" s="158">
        <f>IF('Indicator Date hidden'!BT35="x","x",BS$2-'Indicator Date hidden'!BT35)</f>
        <v>3</v>
      </c>
      <c r="BT34" s="158">
        <f>IF('Indicator Date hidden'!BU35="x","x",BT$2-'Indicator Date hidden'!BU35)</f>
        <v>0</v>
      </c>
      <c r="BU34" s="158" t="str">
        <f>IF('Indicator Date hidden'!BV35="x","x",BU$2-'Indicator Date hidden'!BV35)</f>
        <v>x</v>
      </c>
      <c r="BV34" s="158">
        <f>IF('Indicator Date hidden'!BW35="x","x",BV$2-'Indicator Date hidden'!BW35)</f>
        <v>0</v>
      </c>
      <c r="BW34" s="158">
        <f>IF('Indicator Date hidden'!BX35="x","x",BW$2-'Indicator Date hidden'!BX35)</f>
        <v>0</v>
      </c>
      <c r="BX34" s="158">
        <f>IF('Indicator Date hidden'!BY35="x","x",BX$2-'Indicator Date hidden'!BY35)</f>
        <v>0</v>
      </c>
      <c r="BY34" s="5">
        <f t="shared" si="0"/>
        <v>35</v>
      </c>
      <c r="BZ34" s="159">
        <f t="shared" si="1"/>
        <v>0.5</v>
      </c>
      <c r="CA34" s="5">
        <f t="shared" si="2"/>
        <v>10</v>
      </c>
      <c r="CB34" s="159">
        <f t="shared" si="3"/>
        <v>1.6013387256560414</v>
      </c>
      <c r="CC34" s="162">
        <f t="shared" si="4"/>
        <v>0</v>
      </c>
    </row>
    <row r="35" spans="1:81" x14ac:dyDescent="0.25">
      <c r="A35" t="s">
        <v>61</v>
      </c>
      <c r="B35" s="158">
        <f>IF('Indicator Date hidden'!C36="x","x",B$2-'Indicator Date hidden'!C36)</f>
        <v>0</v>
      </c>
      <c r="C35" s="158">
        <f>IF('Indicator Date hidden'!D36="x","x",C$2-'Indicator Date hidden'!D36)</f>
        <v>0</v>
      </c>
      <c r="D35" s="158">
        <f>IF('Indicator Date hidden'!E36="x","x",D$2-'Indicator Date hidden'!E36)</f>
        <v>0</v>
      </c>
      <c r="E35" s="158">
        <f>IF('Indicator Date hidden'!F36="x","x",E$2-'Indicator Date hidden'!F36)</f>
        <v>0</v>
      </c>
      <c r="F35" s="158">
        <f>IF('Indicator Date hidden'!G36="x","x",F$2-'Indicator Date hidden'!G36)</f>
        <v>0</v>
      </c>
      <c r="G35" s="158">
        <f>IF('Indicator Date hidden'!H36="x","x",G$2-'Indicator Date hidden'!H36)</f>
        <v>0</v>
      </c>
      <c r="H35" s="158">
        <f>IF('Indicator Date hidden'!I36="x","x",H$2-'Indicator Date hidden'!I36)</f>
        <v>0</v>
      </c>
      <c r="I35" s="158">
        <f>IF('Indicator Date hidden'!J36="x","x",I$2-'Indicator Date hidden'!J36)</f>
        <v>0</v>
      </c>
      <c r="J35" s="158">
        <f>IF('Indicator Date hidden'!K36="x","x",J$2-'Indicator Date hidden'!K36)</f>
        <v>0</v>
      </c>
      <c r="K35" s="158">
        <f>IF('Indicator Date hidden'!L36="x","x",K$2-'Indicator Date hidden'!L36)</f>
        <v>0</v>
      </c>
      <c r="L35" s="158">
        <f>IF('Indicator Date hidden'!M36="x","x",L$2-'Indicator Date hidden'!M36)</f>
        <v>0</v>
      </c>
      <c r="M35" s="158">
        <f>IF('Indicator Date hidden'!N36="x","x",M$2-'Indicator Date hidden'!N36)</f>
        <v>0</v>
      </c>
      <c r="N35" s="158">
        <f>IF('Indicator Date hidden'!O36="x","x",N$2-'Indicator Date hidden'!O36)</f>
        <v>0</v>
      </c>
      <c r="O35" s="158">
        <f>IF('Indicator Date hidden'!P36="x","x",O$2-'Indicator Date hidden'!P36)</f>
        <v>0</v>
      </c>
      <c r="P35" s="158">
        <f>IF('Indicator Date hidden'!Q36="x","x",P$2-'Indicator Date hidden'!Q36)</f>
        <v>0</v>
      </c>
      <c r="Q35" s="158">
        <f>IF('Indicator Date hidden'!R36="x","x",Q$2-'Indicator Date hidden'!R36)</f>
        <v>0</v>
      </c>
      <c r="R35" s="158">
        <f>IF('Indicator Date hidden'!S36="x","x",R$2-'Indicator Date hidden'!S36)</f>
        <v>0</v>
      </c>
      <c r="S35" s="158">
        <f>IF('Indicator Date hidden'!T36="x","x",S$2-'Indicator Date hidden'!T36)</f>
        <v>0</v>
      </c>
      <c r="T35" s="158">
        <f>IF('Indicator Date hidden'!U36="x","x",T$2-'Indicator Date hidden'!U36)</f>
        <v>0</v>
      </c>
      <c r="U35" s="158">
        <f>IF('Indicator Date hidden'!V36="x","x",U$2-'Indicator Date hidden'!V36)</f>
        <v>0</v>
      </c>
      <c r="V35" s="158">
        <f>IF('Indicator Date hidden'!W36="x","x",V$2-'Indicator Date hidden'!W36)</f>
        <v>0</v>
      </c>
      <c r="W35" s="158">
        <f>IF('Indicator Date hidden'!X36="x","x",W$2-'Indicator Date hidden'!X36)</f>
        <v>0</v>
      </c>
      <c r="X35" s="158">
        <f>IF('Indicator Date hidden'!Y36="x","x",X$2-'Indicator Date hidden'!Y36)</f>
        <v>0</v>
      </c>
      <c r="Y35" s="158">
        <f>IF('Indicator Date hidden'!Z36="x","x",Y$2-'Indicator Date hidden'!Z36)</f>
        <v>0</v>
      </c>
      <c r="Z35" s="158">
        <f>IF('Indicator Date hidden'!AA36="x","x",Z$2-'Indicator Date hidden'!AA36)</f>
        <v>1</v>
      </c>
      <c r="AA35" s="158">
        <f>IF('Indicator Date hidden'!AB36="x","x",AA$2-'Indicator Date hidden'!AB36)</f>
        <v>0</v>
      </c>
      <c r="AB35" s="158">
        <f>IF('Indicator Date hidden'!AC36="x","x",AB$2-'Indicator Date hidden'!AC36)</f>
        <v>0</v>
      </c>
      <c r="AC35" s="158">
        <f>IF('Indicator Date hidden'!AD36="x","x",AC$2-'Indicator Date hidden'!AD36)</f>
        <v>0</v>
      </c>
      <c r="AD35" s="158">
        <f>IF('Indicator Date hidden'!AE36="x","x",AD$2-'Indicator Date hidden'!AE36)</f>
        <v>0</v>
      </c>
      <c r="AE35" s="158">
        <f>IF('Indicator Date hidden'!AF36="x","x",AE$2-'Indicator Date hidden'!AF36)</f>
        <v>0</v>
      </c>
      <c r="AF35" s="158">
        <f>IF('Indicator Date hidden'!AG36="x","x",AF$2-'Indicator Date hidden'!AG36)</f>
        <v>0</v>
      </c>
      <c r="AG35" s="158">
        <f>IF('Indicator Date hidden'!AH36="x","x",AG$2-'Indicator Date hidden'!AH36)</f>
        <v>0</v>
      </c>
      <c r="AH35" s="158">
        <f>IF('Indicator Date hidden'!AI36="x","x",AH$2-'Indicator Date hidden'!AI36)</f>
        <v>0</v>
      </c>
      <c r="AI35" s="158">
        <f>IF('Indicator Date hidden'!AJ36="x","x",AI$2-'Indicator Date hidden'!AJ36)</f>
        <v>0</v>
      </c>
      <c r="AJ35" s="158">
        <f>IF('Indicator Date hidden'!AK36="x","x",AJ$2-'Indicator Date hidden'!AK36)</f>
        <v>0</v>
      </c>
      <c r="AK35" s="158">
        <f>IF('Indicator Date hidden'!AL36="x","x",AK$2-'Indicator Date hidden'!AL36)</f>
        <v>0</v>
      </c>
      <c r="AL35" s="158">
        <f>IF('Indicator Date hidden'!AM36="x","x",AL$2-'Indicator Date hidden'!AM36)</f>
        <v>2</v>
      </c>
      <c r="AM35" s="158">
        <f>IF('Indicator Date hidden'!AN36="x","x",AM$2-'Indicator Date hidden'!AN36)</f>
        <v>0</v>
      </c>
      <c r="AN35" s="158">
        <f>IF('Indicator Date hidden'!AO36="x","x",AN$2-'Indicator Date hidden'!AO36)</f>
        <v>0</v>
      </c>
      <c r="AO35" s="158">
        <f>IF('Indicator Date hidden'!AP36="x","x",AO$2-'Indicator Date hidden'!AP36)</f>
        <v>0</v>
      </c>
      <c r="AP35" s="158">
        <f>IF('Indicator Date hidden'!AQ36="x","x",AP$2-'Indicator Date hidden'!AQ36)</f>
        <v>0</v>
      </c>
      <c r="AQ35" s="158" t="str">
        <f>IF('Indicator Date hidden'!AR36="x","x",AQ$2-'Indicator Date hidden'!AR36)</f>
        <v>x</v>
      </c>
      <c r="AR35" s="158">
        <f>IF('Indicator Date hidden'!AS36="x","x",AR$2-'Indicator Date hidden'!AS36)</f>
        <v>0</v>
      </c>
      <c r="AS35" s="158">
        <f>IF('Indicator Date hidden'!AT36="x","x",AS$2-'Indicator Date hidden'!AT36)</f>
        <v>1</v>
      </c>
      <c r="AT35" s="158">
        <f>IF('Indicator Date hidden'!AU36="x","x",AT$2-'Indicator Date hidden'!AU36)</f>
        <v>0</v>
      </c>
      <c r="AU35" s="158">
        <f>IF('Indicator Date hidden'!AV36="x","x",AU$2-'Indicator Date hidden'!AV36)</f>
        <v>0</v>
      </c>
      <c r="AV35" s="158">
        <f>IF('Indicator Date hidden'!AW36="x","x",AV$2-'Indicator Date hidden'!AW36)</f>
        <v>0</v>
      </c>
      <c r="AW35" s="158">
        <f>IF('Indicator Date hidden'!AX36="x","x",AW$2-'Indicator Date hidden'!AX36)</f>
        <v>0</v>
      </c>
      <c r="AX35" s="158">
        <f>IF('Indicator Date hidden'!AY36="x","x",AX$2-'Indicator Date hidden'!AY36)</f>
        <v>0</v>
      </c>
      <c r="AY35" s="158">
        <f>IF('Indicator Date hidden'!AZ36="x","x",AY$2-'Indicator Date hidden'!AZ36)</f>
        <v>0</v>
      </c>
      <c r="AZ35" s="158">
        <f>IF('Indicator Date hidden'!BA36="x","x",AZ$2-'Indicator Date hidden'!BA36)</f>
        <v>6</v>
      </c>
      <c r="BA35" s="158">
        <f>IF('Indicator Date hidden'!BB36="x","x",BA$2-'Indicator Date hidden'!BB36)</f>
        <v>0</v>
      </c>
      <c r="BB35" s="158">
        <f>IF('Indicator Date hidden'!BC36="x","x",BB$2-'Indicator Date hidden'!BC36)</f>
        <v>0</v>
      </c>
      <c r="BC35" s="158">
        <f>IF('Indicator Date hidden'!BD36="x","x",BC$2-'Indicator Date hidden'!BD36)</f>
        <v>0</v>
      </c>
      <c r="BD35" s="158" t="str">
        <f>IF('Indicator Date hidden'!BE36="x","x",BD$2-'Indicator Date hidden'!BE36)</f>
        <v>x</v>
      </c>
      <c r="BE35" s="158">
        <f>IF('Indicator Date hidden'!BF36="x","x",BE$2-'Indicator Date hidden'!BF36)</f>
        <v>0</v>
      </c>
      <c r="BF35" s="158">
        <f>IF('Indicator Date hidden'!BG36="x","x",BF$2-'Indicator Date hidden'!BG36)</f>
        <v>0</v>
      </c>
      <c r="BG35" s="158">
        <f>IF('Indicator Date hidden'!BH36="x","x",BG$2-'Indicator Date hidden'!BH36)</f>
        <v>0</v>
      </c>
      <c r="BH35" s="158">
        <f>IF('Indicator Date hidden'!BI36="x","x",BH$2-'Indicator Date hidden'!BI36)</f>
        <v>0</v>
      </c>
      <c r="BI35" s="158" t="str">
        <f>IF('Indicator Date hidden'!BJ36="x","x",BI$2-'Indicator Date hidden'!BJ36)</f>
        <v>x</v>
      </c>
      <c r="BJ35" s="158">
        <f>IF('Indicator Date hidden'!BK36="x","x",BJ$2-'Indicator Date hidden'!BK36)</f>
        <v>0</v>
      </c>
      <c r="BK35" s="158">
        <f>IF('Indicator Date hidden'!BL36="x","x",BK$2-'Indicator Date hidden'!BL36)</f>
        <v>0</v>
      </c>
      <c r="BL35" s="158">
        <f>IF('Indicator Date hidden'!BM36="x","x",BL$2-'Indicator Date hidden'!BM36)</f>
        <v>0</v>
      </c>
      <c r="BM35" s="158">
        <f>IF('Indicator Date hidden'!BN36="x","x",BM$2-'Indicator Date hidden'!BN36)</f>
        <v>2</v>
      </c>
      <c r="BN35" s="158">
        <f>IF('Indicator Date hidden'!BO36="x","x",BN$2-'Indicator Date hidden'!BO36)</f>
        <v>1</v>
      </c>
      <c r="BO35" s="158">
        <f>IF('Indicator Date hidden'!BP36="x","x",BO$2-'Indicator Date hidden'!BP36)</f>
        <v>0</v>
      </c>
      <c r="BP35" s="158">
        <f>IF('Indicator Date hidden'!BQ36="x","x",BP$2-'Indicator Date hidden'!BQ36)</f>
        <v>0</v>
      </c>
      <c r="BQ35" s="158">
        <f>IF('Indicator Date hidden'!BR36="x","x",BQ$2-'Indicator Date hidden'!BR36)</f>
        <v>0</v>
      </c>
      <c r="BR35" s="158">
        <f>IF('Indicator Date hidden'!BS36="x","x",BR$2-'Indicator Date hidden'!BS36)</f>
        <v>0</v>
      </c>
      <c r="BS35" s="158">
        <f>IF('Indicator Date hidden'!BT36="x","x",BS$2-'Indicator Date hidden'!BT36)</f>
        <v>2</v>
      </c>
      <c r="BT35" s="158">
        <f>IF('Indicator Date hidden'!BU36="x","x",BT$2-'Indicator Date hidden'!BU36)</f>
        <v>0</v>
      </c>
      <c r="BU35" s="158" t="str">
        <f>IF('Indicator Date hidden'!BV36="x","x",BU$2-'Indicator Date hidden'!BV36)</f>
        <v>x</v>
      </c>
      <c r="BV35" s="158" t="str">
        <f>IF('Indicator Date hidden'!BW36="x","x",BV$2-'Indicator Date hidden'!BW36)</f>
        <v>x</v>
      </c>
      <c r="BW35" s="158">
        <f>IF('Indicator Date hidden'!BX36="x","x",BW$2-'Indicator Date hidden'!BX36)</f>
        <v>0</v>
      </c>
      <c r="BX35" s="158">
        <f>IF('Indicator Date hidden'!BY36="x","x",BX$2-'Indicator Date hidden'!BY36)</f>
        <v>0</v>
      </c>
      <c r="BY35" s="5">
        <f t="shared" ref="BY35:BY66" si="5">SUM(B35:BX35)</f>
        <v>15</v>
      </c>
      <c r="BZ35" s="159">
        <f t="shared" ref="BZ35:BZ66" si="6">BY35/COUNT(B35:BX35)</f>
        <v>0.21428571428571427</v>
      </c>
      <c r="CA35" s="5">
        <f t="shared" ref="CA35:CA66" si="7">COUNTIF(B35:BX35,"&gt;0")</f>
        <v>7</v>
      </c>
      <c r="CB35" s="159">
        <f t="shared" ref="CB35:CB66" si="8">_xlfn.STDEV.P(B35:BX35)</f>
        <v>0.82622821376692879</v>
      </c>
      <c r="CC35" s="162">
        <f t="shared" ref="CC35:CC66" si="9">MEDIAN(B35:BX35)</f>
        <v>0</v>
      </c>
    </row>
    <row r="36" spans="1:81" x14ac:dyDescent="0.25">
      <c r="A36" t="s">
        <v>63</v>
      </c>
      <c r="B36" s="158">
        <f>IF('Indicator Date hidden'!C37="x","x",B$2-'Indicator Date hidden'!C37)</f>
        <v>0</v>
      </c>
      <c r="C36" s="158">
        <f>IF('Indicator Date hidden'!D37="x","x",C$2-'Indicator Date hidden'!D37)</f>
        <v>0</v>
      </c>
      <c r="D36" s="158">
        <f>IF('Indicator Date hidden'!E37="x","x",D$2-'Indicator Date hidden'!E37)</f>
        <v>0</v>
      </c>
      <c r="E36" s="158">
        <f>IF('Indicator Date hidden'!F37="x","x",E$2-'Indicator Date hidden'!F37)</f>
        <v>0</v>
      </c>
      <c r="F36" s="158">
        <f>IF('Indicator Date hidden'!G37="x","x",F$2-'Indicator Date hidden'!G37)</f>
        <v>0</v>
      </c>
      <c r="G36" s="158">
        <f>IF('Indicator Date hidden'!H37="x","x",G$2-'Indicator Date hidden'!H37)</f>
        <v>0</v>
      </c>
      <c r="H36" s="158">
        <f>IF('Indicator Date hidden'!I37="x","x",H$2-'Indicator Date hidden'!I37)</f>
        <v>0</v>
      </c>
      <c r="I36" s="158">
        <f>IF('Indicator Date hidden'!J37="x","x",I$2-'Indicator Date hidden'!J37)</f>
        <v>0</v>
      </c>
      <c r="J36" s="158">
        <f>IF('Indicator Date hidden'!K37="x","x",J$2-'Indicator Date hidden'!K37)</f>
        <v>0</v>
      </c>
      <c r="K36" s="158">
        <f>IF('Indicator Date hidden'!L37="x","x",K$2-'Indicator Date hidden'!L37)</f>
        <v>0</v>
      </c>
      <c r="L36" s="158">
        <f>IF('Indicator Date hidden'!M37="x","x",L$2-'Indicator Date hidden'!M37)</f>
        <v>0</v>
      </c>
      <c r="M36" s="158">
        <f>IF('Indicator Date hidden'!N37="x","x",M$2-'Indicator Date hidden'!N37)</f>
        <v>0</v>
      </c>
      <c r="N36" s="158">
        <f>IF('Indicator Date hidden'!O37="x","x",N$2-'Indicator Date hidden'!O37)</f>
        <v>0</v>
      </c>
      <c r="O36" s="158">
        <f>IF('Indicator Date hidden'!P37="x","x",O$2-'Indicator Date hidden'!P37)</f>
        <v>0</v>
      </c>
      <c r="P36" s="158">
        <f>IF('Indicator Date hidden'!Q37="x","x",P$2-'Indicator Date hidden'!Q37)</f>
        <v>0</v>
      </c>
      <c r="Q36" s="158">
        <f>IF('Indicator Date hidden'!R37="x","x",Q$2-'Indicator Date hidden'!R37)</f>
        <v>0</v>
      </c>
      <c r="R36" s="158">
        <f>IF('Indicator Date hidden'!S37="x","x",R$2-'Indicator Date hidden'!S37)</f>
        <v>0</v>
      </c>
      <c r="S36" s="158">
        <f>IF('Indicator Date hidden'!T37="x","x",S$2-'Indicator Date hidden'!T37)</f>
        <v>0</v>
      </c>
      <c r="T36" s="158">
        <f>IF('Indicator Date hidden'!U37="x","x",T$2-'Indicator Date hidden'!U37)</f>
        <v>0</v>
      </c>
      <c r="U36" s="158">
        <f>IF('Indicator Date hidden'!V37="x","x",U$2-'Indicator Date hidden'!V37)</f>
        <v>0</v>
      </c>
      <c r="V36" s="158">
        <f>IF('Indicator Date hidden'!W37="x","x",V$2-'Indicator Date hidden'!W37)</f>
        <v>0</v>
      </c>
      <c r="W36" s="158">
        <f>IF('Indicator Date hidden'!X37="x","x",W$2-'Indicator Date hidden'!X37)</f>
        <v>0</v>
      </c>
      <c r="X36" s="158">
        <f>IF('Indicator Date hidden'!Y37="x","x",X$2-'Indicator Date hidden'!Y37)</f>
        <v>0</v>
      </c>
      <c r="Y36" s="158">
        <f>IF('Indicator Date hidden'!Z37="x","x",Y$2-'Indicator Date hidden'!Z37)</f>
        <v>0</v>
      </c>
      <c r="Z36" s="158" t="str">
        <f>IF('Indicator Date hidden'!AA37="x","x",Z$2-'Indicator Date hidden'!AA37)</f>
        <v>x</v>
      </c>
      <c r="AA36" s="158">
        <f>IF('Indicator Date hidden'!AB37="x","x",AA$2-'Indicator Date hidden'!AB37)</f>
        <v>0</v>
      </c>
      <c r="AB36" s="158" t="str">
        <f>IF('Indicator Date hidden'!AC37="x","x",AB$2-'Indicator Date hidden'!AC37)</f>
        <v>x</v>
      </c>
      <c r="AC36" s="158">
        <f>IF('Indicator Date hidden'!AD37="x","x",AC$2-'Indicator Date hidden'!AD37)</f>
        <v>0</v>
      </c>
      <c r="AD36" s="158">
        <f>IF('Indicator Date hidden'!AE37="x","x",AD$2-'Indicator Date hidden'!AE37)</f>
        <v>0</v>
      </c>
      <c r="AE36" s="158">
        <f>IF('Indicator Date hidden'!AF37="x","x",AE$2-'Indicator Date hidden'!AF37)</f>
        <v>1</v>
      </c>
      <c r="AF36" s="158">
        <f>IF('Indicator Date hidden'!AG37="x","x",AF$2-'Indicator Date hidden'!AG37)</f>
        <v>0</v>
      </c>
      <c r="AG36" s="158">
        <f>IF('Indicator Date hidden'!AH37="x","x",AG$2-'Indicator Date hidden'!AH37)</f>
        <v>0</v>
      </c>
      <c r="AH36" s="158">
        <f>IF('Indicator Date hidden'!AI37="x","x",AH$2-'Indicator Date hidden'!AI37)</f>
        <v>0</v>
      </c>
      <c r="AI36" s="158">
        <f>IF('Indicator Date hidden'!AJ37="x","x",AI$2-'Indicator Date hidden'!AJ37)</f>
        <v>0</v>
      </c>
      <c r="AJ36" s="158">
        <f>IF('Indicator Date hidden'!AK37="x","x",AJ$2-'Indicator Date hidden'!AK37)</f>
        <v>0</v>
      </c>
      <c r="AK36" s="158">
        <f>IF('Indicator Date hidden'!AL37="x","x",AK$2-'Indicator Date hidden'!AL37)</f>
        <v>0</v>
      </c>
      <c r="AL36" s="158" t="str">
        <f>IF('Indicator Date hidden'!AM37="x","x",AL$2-'Indicator Date hidden'!AM37)</f>
        <v>x</v>
      </c>
      <c r="AM36" s="158">
        <f>IF('Indicator Date hidden'!AN37="x","x",AM$2-'Indicator Date hidden'!AN37)</f>
        <v>0</v>
      </c>
      <c r="AN36" s="158">
        <f>IF('Indicator Date hidden'!AO37="x","x",AN$2-'Indicator Date hidden'!AO37)</f>
        <v>0</v>
      </c>
      <c r="AO36" s="158">
        <f>IF('Indicator Date hidden'!AP37="x","x",AO$2-'Indicator Date hidden'!AP37)</f>
        <v>0</v>
      </c>
      <c r="AP36" s="158">
        <f>IF('Indicator Date hidden'!AQ37="x","x",AP$2-'Indicator Date hidden'!AQ37)</f>
        <v>0</v>
      </c>
      <c r="AQ36" s="158">
        <f>IF('Indicator Date hidden'!AR37="x","x",AQ$2-'Indicator Date hidden'!AR37)</f>
        <v>0</v>
      </c>
      <c r="AR36" s="158">
        <f>IF('Indicator Date hidden'!AS37="x","x",AR$2-'Indicator Date hidden'!AS37)</f>
        <v>0</v>
      </c>
      <c r="AS36" s="158">
        <f>IF('Indicator Date hidden'!AT37="x","x",AS$2-'Indicator Date hidden'!AT37)</f>
        <v>2</v>
      </c>
      <c r="AT36" s="158">
        <f>IF('Indicator Date hidden'!AU37="x","x",AT$2-'Indicator Date hidden'!AU37)</f>
        <v>0</v>
      </c>
      <c r="AU36" s="158">
        <f>IF('Indicator Date hidden'!AV37="x","x",AU$2-'Indicator Date hidden'!AV37)</f>
        <v>0</v>
      </c>
      <c r="AV36" s="158">
        <f>IF('Indicator Date hidden'!AW37="x","x",AV$2-'Indicator Date hidden'!AW37)</f>
        <v>0</v>
      </c>
      <c r="AW36" s="158" t="str">
        <f>IF('Indicator Date hidden'!AX37="x","x",AW$2-'Indicator Date hidden'!AX37)</f>
        <v>x</v>
      </c>
      <c r="AX36" s="158">
        <f>IF('Indicator Date hidden'!AY37="x","x",AX$2-'Indicator Date hidden'!AY37)</f>
        <v>0</v>
      </c>
      <c r="AY36" s="158">
        <f>IF('Indicator Date hidden'!AZ37="x","x",AY$2-'Indicator Date hidden'!AZ37)</f>
        <v>0</v>
      </c>
      <c r="AZ36" s="158">
        <f>IF('Indicator Date hidden'!BA37="x","x",AZ$2-'Indicator Date hidden'!BA37)</f>
        <v>0</v>
      </c>
      <c r="BA36" s="158">
        <f>IF('Indicator Date hidden'!BB37="x","x",BA$2-'Indicator Date hidden'!BB37)</f>
        <v>0</v>
      </c>
      <c r="BB36" s="158">
        <f>IF('Indicator Date hidden'!BC37="x","x",BB$2-'Indicator Date hidden'!BC37)</f>
        <v>0</v>
      </c>
      <c r="BC36" s="158">
        <f>IF('Indicator Date hidden'!BD37="x","x",BC$2-'Indicator Date hidden'!BD37)</f>
        <v>0</v>
      </c>
      <c r="BD36" s="158" t="str">
        <f>IF('Indicator Date hidden'!BE37="x","x",BD$2-'Indicator Date hidden'!BE37)</f>
        <v>x</v>
      </c>
      <c r="BE36" s="158">
        <f>IF('Indicator Date hidden'!BF37="x","x",BE$2-'Indicator Date hidden'!BF37)</f>
        <v>1</v>
      </c>
      <c r="BF36" s="158">
        <f>IF('Indicator Date hidden'!BG37="x","x",BF$2-'Indicator Date hidden'!BG37)</f>
        <v>0</v>
      </c>
      <c r="BG36" s="158">
        <f>IF('Indicator Date hidden'!BH37="x","x",BG$2-'Indicator Date hidden'!BH37)</f>
        <v>0</v>
      </c>
      <c r="BH36" s="158">
        <f>IF('Indicator Date hidden'!BI37="x","x",BH$2-'Indicator Date hidden'!BI37)</f>
        <v>0</v>
      </c>
      <c r="BI36" s="158">
        <f>IF('Indicator Date hidden'!BJ37="x","x",BI$2-'Indicator Date hidden'!BJ37)</f>
        <v>2</v>
      </c>
      <c r="BJ36" s="158">
        <f>IF('Indicator Date hidden'!BK37="x","x",BJ$2-'Indicator Date hidden'!BK37)</f>
        <v>0</v>
      </c>
      <c r="BK36" s="158">
        <f>IF('Indicator Date hidden'!BL37="x","x",BK$2-'Indicator Date hidden'!BL37)</f>
        <v>0</v>
      </c>
      <c r="BL36" s="158">
        <f>IF('Indicator Date hidden'!BM37="x","x",BL$2-'Indicator Date hidden'!BM37)</f>
        <v>0</v>
      </c>
      <c r="BM36" s="158">
        <f>IF('Indicator Date hidden'!BN37="x","x",BM$2-'Indicator Date hidden'!BN37)</f>
        <v>3</v>
      </c>
      <c r="BN36" s="158">
        <f>IF('Indicator Date hidden'!BO37="x","x",BN$2-'Indicator Date hidden'!BO37)</f>
        <v>0</v>
      </c>
      <c r="BO36" s="158">
        <f>IF('Indicator Date hidden'!BP37="x","x",BO$2-'Indicator Date hidden'!BP37)</f>
        <v>0</v>
      </c>
      <c r="BP36" s="158">
        <f>IF('Indicator Date hidden'!BQ37="x","x",BP$2-'Indicator Date hidden'!BQ37)</f>
        <v>0</v>
      </c>
      <c r="BQ36" s="158">
        <f>IF('Indicator Date hidden'!BR37="x","x",BQ$2-'Indicator Date hidden'!BR37)</f>
        <v>0</v>
      </c>
      <c r="BR36" s="158">
        <f>IF('Indicator Date hidden'!BS37="x","x",BR$2-'Indicator Date hidden'!BS37)</f>
        <v>0</v>
      </c>
      <c r="BS36" s="158">
        <f>IF('Indicator Date hidden'!BT37="x","x",BS$2-'Indicator Date hidden'!BT37)</f>
        <v>2</v>
      </c>
      <c r="BT36" s="158">
        <f>IF('Indicator Date hidden'!BU37="x","x",BT$2-'Indicator Date hidden'!BU37)</f>
        <v>0</v>
      </c>
      <c r="BU36" s="158">
        <f>IF('Indicator Date hidden'!BV37="x","x",BU$2-'Indicator Date hidden'!BV37)</f>
        <v>0</v>
      </c>
      <c r="BV36" s="158">
        <f>IF('Indicator Date hidden'!BW37="x","x",BV$2-'Indicator Date hidden'!BW37)</f>
        <v>0</v>
      </c>
      <c r="BW36" s="158">
        <f>IF('Indicator Date hidden'!BX37="x","x",BW$2-'Indicator Date hidden'!BX37)</f>
        <v>0</v>
      </c>
      <c r="BX36" s="158">
        <f>IF('Indicator Date hidden'!BY37="x","x",BX$2-'Indicator Date hidden'!BY37)</f>
        <v>0</v>
      </c>
      <c r="BY36" s="5">
        <f t="shared" si="5"/>
        <v>11</v>
      </c>
      <c r="BZ36" s="159">
        <f t="shared" si="6"/>
        <v>0.15714285714285714</v>
      </c>
      <c r="CA36" s="5">
        <f t="shared" si="7"/>
        <v>6</v>
      </c>
      <c r="CB36" s="159">
        <f t="shared" si="8"/>
        <v>0.55125089661642102</v>
      </c>
      <c r="CC36" s="162">
        <f t="shared" si="9"/>
        <v>0</v>
      </c>
    </row>
    <row r="37" spans="1:81" x14ac:dyDescent="0.25">
      <c r="A37" t="s">
        <v>65</v>
      </c>
      <c r="B37" s="158">
        <f>IF('Indicator Date hidden'!C38="x","x",B$2-'Indicator Date hidden'!C38)</f>
        <v>0</v>
      </c>
      <c r="C37" s="158">
        <f>IF('Indicator Date hidden'!D38="x","x",C$2-'Indicator Date hidden'!D38)</f>
        <v>0</v>
      </c>
      <c r="D37" s="158">
        <f>IF('Indicator Date hidden'!E38="x","x",D$2-'Indicator Date hidden'!E38)</f>
        <v>0</v>
      </c>
      <c r="E37" s="158">
        <f>IF('Indicator Date hidden'!F38="x","x",E$2-'Indicator Date hidden'!F38)</f>
        <v>0</v>
      </c>
      <c r="F37" s="158">
        <f>IF('Indicator Date hidden'!G38="x","x",F$2-'Indicator Date hidden'!G38)</f>
        <v>0</v>
      </c>
      <c r="G37" s="158">
        <f>IF('Indicator Date hidden'!H38="x","x",G$2-'Indicator Date hidden'!H38)</f>
        <v>0</v>
      </c>
      <c r="H37" s="158">
        <f>IF('Indicator Date hidden'!I38="x","x",H$2-'Indicator Date hidden'!I38)</f>
        <v>0</v>
      </c>
      <c r="I37" s="158">
        <f>IF('Indicator Date hidden'!J38="x","x",I$2-'Indicator Date hidden'!J38)</f>
        <v>0</v>
      </c>
      <c r="J37" s="158">
        <f>IF('Indicator Date hidden'!K38="x","x",J$2-'Indicator Date hidden'!K38)</f>
        <v>0</v>
      </c>
      <c r="K37" s="158">
        <f>IF('Indicator Date hidden'!L38="x","x",K$2-'Indicator Date hidden'!L38)</f>
        <v>0</v>
      </c>
      <c r="L37" s="158">
        <f>IF('Indicator Date hidden'!M38="x","x",L$2-'Indicator Date hidden'!M38)</f>
        <v>0</v>
      </c>
      <c r="M37" s="158">
        <f>IF('Indicator Date hidden'!N38="x","x",M$2-'Indicator Date hidden'!N38)</f>
        <v>0</v>
      </c>
      <c r="N37" s="158">
        <f>IF('Indicator Date hidden'!O38="x","x",N$2-'Indicator Date hidden'!O38)</f>
        <v>0</v>
      </c>
      <c r="O37" s="158">
        <f>IF('Indicator Date hidden'!P38="x","x",O$2-'Indicator Date hidden'!P38)</f>
        <v>0</v>
      </c>
      <c r="P37" s="158">
        <f>IF('Indicator Date hidden'!Q38="x","x",P$2-'Indicator Date hidden'!Q38)</f>
        <v>0</v>
      </c>
      <c r="Q37" s="158">
        <f>IF('Indicator Date hidden'!R38="x","x",Q$2-'Indicator Date hidden'!R38)</f>
        <v>0</v>
      </c>
      <c r="R37" s="158">
        <f>IF('Indicator Date hidden'!S38="x","x",R$2-'Indicator Date hidden'!S38)</f>
        <v>0</v>
      </c>
      <c r="S37" s="158">
        <f>IF('Indicator Date hidden'!T38="x","x",S$2-'Indicator Date hidden'!T38)</f>
        <v>0</v>
      </c>
      <c r="T37" s="158">
        <f>IF('Indicator Date hidden'!U38="x","x",T$2-'Indicator Date hidden'!U38)</f>
        <v>0</v>
      </c>
      <c r="U37" s="158">
        <f>IF('Indicator Date hidden'!V38="x","x",U$2-'Indicator Date hidden'!V38)</f>
        <v>0</v>
      </c>
      <c r="V37" s="158">
        <f>IF('Indicator Date hidden'!W38="x","x",V$2-'Indicator Date hidden'!W38)</f>
        <v>0</v>
      </c>
      <c r="W37" s="158">
        <f>IF('Indicator Date hidden'!X38="x","x",W$2-'Indicator Date hidden'!X38)</f>
        <v>0</v>
      </c>
      <c r="X37" s="158">
        <f>IF('Indicator Date hidden'!Y38="x","x",X$2-'Indicator Date hidden'!Y38)</f>
        <v>0</v>
      </c>
      <c r="Y37" s="158">
        <f>IF('Indicator Date hidden'!Z38="x","x",Y$2-'Indicator Date hidden'!Z38)</f>
        <v>0</v>
      </c>
      <c r="Z37" s="158" t="str">
        <f>IF('Indicator Date hidden'!AA38="x","x",Z$2-'Indicator Date hidden'!AA38)</f>
        <v>x</v>
      </c>
      <c r="AA37" s="158">
        <f>IF('Indicator Date hidden'!AB38="x","x",AA$2-'Indicator Date hidden'!AB38)</f>
        <v>0</v>
      </c>
      <c r="AB37" s="158" t="str">
        <f>IF('Indicator Date hidden'!AC38="x","x",AB$2-'Indicator Date hidden'!AC38)</f>
        <v>x</v>
      </c>
      <c r="AC37" s="158">
        <f>IF('Indicator Date hidden'!AD38="x","x",AC$2-'Indicator Date hidden'!AD38)</f>
        <v>4</v>
      </c>
      <c r="AD37" s="158">
        <f>IF('Indicator Date hidden'!AE38="x","x",AD$2-'Indicator Date hidden'!AE38)</f>
        <v>0</v>
      </c>
      <c r="AE37" s="158">
        <f>IF('Indicator Date hidden'!AF38="x","x",AE$2-'Indicator Date hidden'!AF38)</f>
        <v>1</v>
      </c>
      <c r="AF37" s="158">
        <f>IF('Indicator Date hidden'!AG38="x","x",AF$2-'Indicator Date hidden'!AG38)</f>
        <v>0</v>
      </c>
      <c r="AG37" s="158">
        <f>IF('Indicator Date hidden'!AH38="x","x",AG$2-'Indicator Date hidden'!AH38)</f>
        <v>0</v>
      </c>
      <c r="AH37" s="158">
        <f>IF('Indicator Date hidden'!AI38="x","x",AH$2-'Indicator Date hidden'!AI38)</f>
        <v>0</v>
      </c>
      <c r="AI37" s="158">
        <f>IF('Indicator Date hidden'!AJ38="x","x",AI$2-'Indicator Date hidden'!AJ38)</f>
        <v>0</v>
      </c>
      <c r="AJ37" s="158">
        <f>IF('Indicator Date hidden'!AK38="x","x",AJ$2-'Indicator Date hidden'!AK38)</f>
        <v>0</v>
      </c>
      <c r="AK37" s="158">
        <f>IF('Indicator Date hidden'!AL38="x","x",AK$2-'Indicator Date hidden'!AL38)</f>
        <v>0</v>
      </c>
      <c r="AL37" s="158">
        <f>IF('Indicator Date hidden'!AM38="x","x",AL$2-'Indicator Date hidden'!AM38)</f>
        <v>5</v>
      </c>
      <c r="AM37" s="158">
        <f>IF('Indicator Date hidden'!AN38="x","x",AM$2-'Indicator Date hidden'!AN38)</f>
        <v>0</v>
      </c>
      <c r="AN37" s="158">
        <f>IF('Indicator Date hidden'!AO38="x","x",AN$2-'Indicator Date hidden'!AO38)</f>
        <v>0</v>
      </c>
      <c r="AO37" s="158">
        <f>IF('Indicator Date hidden'!AP38="x","x",AO$2-'Indicator Date hidden'!AP38)</f>
        <v>0</v>
      </c>
      <c r="AP37" s="158">
        <f>IF('Indicator Date hidden'!AQ38="x","x",AP$2-'Indicator Date hidden'!AQ38)</f>
        <v>0</v>
      </c>
      <c r="AQ37" s="158">
        <f>IF('Indicator Date hidden'!AR38="x","x",AQ$2-'Indicator Date hidden'!AR38)</f>
        <v>0</v>
      </c>
      <c r="AR37" s="158">
        <f>IF('Indicator Date hidden'!AS38="x","x",AR$2-'Indicator Date hidden'!AS38)</f>
        <v>0</v>
      </c>
      <c r="AS37" s="158">
        <f>IF('Indicator Date hidden'!AT38="x","x",AS$2-'Indicator Date hidden'!AT38)</f>
        <v>6</v>
      </c>
      <c r="AT37" s="158">
        <f>IF('Indicator Date hidden'!AU38="x","x",AT$2-'Indicator Date hidden'!AU38)</f>
        <v>0</v>
      </c>
      <c r="AU37" s="158" t="str">
        <f>IF('Indicator Date hidden'!AV38="x","x",AU$2-'Indicator Date hidden'!AV38)</f>
        <v>x</v>
      </c>
      <c r="AV37" s="158" t="str">
        <f>IF('Indicator Date hidden'!AW38="x","x",AV$2-'Indicator Date hidden'!AW38)</f>
        <v>x</v>
      </c>
      <c r="AW37" s="158">
        <f>IF('Indicator Date hidden'!AX38="x","x",AW$2-'Indicator Date hidden'!AX38)</f>
        <v>0</v>
      </c>
      <c r="AX37" s="158">
        <f>IF('Indicator Date hidden'!AY38="x","x",AX$2-'Indicator Date hidden'!AY38)</f>
        <v>0</v>
      </c>
      <c r="AY37" s="158">
        <f>IF('Indicator Date hidden'!AZ38="x","x",AY$2-'Indicator Date hidden'!AZ38)</f>
        <v>0</v>
      </c>
      <c r="AZ37" s="158">
        <f>IF('Indicator Date hidden'!BA38="x","x",AZ$2-'Indicator Date hidden'!BA38)</f>
        <v>2</v>
      </c>
      <c r="BA37" s="158">
        <f>IF('Indicator Date hidden'!BB38="x","x",BA$2-'Indicator Date hidden'!BB38)</f>
        <v>0</v>
      </c>
      <c r="BB37" s="158">
        <f>IF('Indicator Date hidden'!BC38="x","x",BB$2-'Indicator Date hidden'!BC38)</f>
        <v>0</v>
      </c>
      <c r="BC37" s="158">
        <f>IF('Indicator Date hidden'!BD38="x","x",BC$2-'Indicator Date hidden'!BD38)</f>
        <v>0</v>
      </c>
      <c r="BD37" s="158" t="str">
        <f>IF('Indicator Date hidden'!BE38="x","x",BD$2-'Indicator Date hidden'!BE38)</f>
        <v>x</v>
      </c>
      <c r="BE37" s="158">
        <f>IF('Indicator Date hidden'!BF38="x","x",BE$2-'Indicator Date hidden'!BF38)</f>
        <v>1</v>
      </c>
      <c r="BF37" s="158">
        <f>IF('Indicator Date hidden'!BG38="x","x",BF$2-'Indicator Date hidden'!BG38)</f>
        <v>0</v>
      </c>
      <c r="BG37" s="158">
        <f>IF('Indicator Date hidden'!BH38="x","x",BG$2-'Indicator Date hidden'!BH38)</f>
        <v>0</v>
      </c>
      <c r="BH37" s="158">
        <f>IF('Indicator Date hidden'!BI38="x","x",BH$2-'Indicator Date hidden'!BI38)</f>
        <v>0</v>
      </c>
      <c r="BI37" s="158">
        <f>IF('Indicator Date hidden'!BJ38="x","x",BI$2-'Indicator Date hidden'!BJ38)</f>
        <v>2</v>
      </c>
      <c r="BJ37" s="158">
        <f>IF('Indicator Date hidden'!BK38="x","x",BJ$2-'Indicator Date hidden'!BK38)</f>
        <v>0</v>
      </c>
      <c r="BK37" s="158">
        <f>IF('Indicator Date hidden'!BL38="x","x",BK$2-'Indicator Date hidden'!BL38)</f>
        <v>0</v>
      </c>
      <c r="BL37" s="158">
        <f>IF('Indicator Date hidden'!BM38="x","x",BL$2-'Indicator Date hidden'!BM38)</f>
        <v>0</v>
      </c>
      <c r="BM37" s="158">
        <f>IF('Indicator Date hidden'!BN38="x","x",BM$2-'Indicator Date hidden'!BN38)</f>
        <v>3</v>
      </c>
      <c r="BN37" s="158">
        <f>IF('Indicator Date hidden'!BO38="x","x",BN$2-'Indicator Date hidden'!BO38)</f>
        <v>0</v>
      </c>
      <c r="BO37" s="158">
        <f>IF('Indicator Date hidden'!BP38="x","x",BO$2-'Indicator Date hidden'!BP38)</f>
        <v>0</v>
      </c>
      <c r="BP37" s="158">
        <f>IF('Indicator Date hidden'!BQ38="x","x",BP$2-'Indicator Date hidden'!BQ38)</f>
        <v>0</v>
      </c>
      <c r="BQ37" s="158">
        <f>IF('Indicator Date hidden'!BR38="x","x",BQ$2-'Indicator Date hidden'!BR38)</f>
        <v>0</v>
      </c>
      <c r="BR37" s="158">
        <f>IF('Indicator Date hidden'!BS38="x","x",BR$2-'Indicator Date hidden'!BS38)</f>
        <v>0</v>
      </c>
      <c r="BS37" s="158">
        <f>IF('Indicator Date hidden'!BT38="x","x",BS$2-'Indicator Date hidden'!BT38)</f>
        <v>3</v>
      </c>
      <c r="BT37" s="158">
        <f>IF('Indicator Date hidden'!BU38="x","x",BT$2-'Indicator Date hidden'!BU38)</f>
        <v>0</v>
      </c>
      <c r="BU37" s="158">
        <f>IF('Indicator Date hidden'!BV38="x","x",BU$2-'Indicator Date hidden'!BV38)</f>
        <v>0</v>
      </c>
      <c r="BV37" s="158" t="str">
        <f>IF('Indicator Date hidden'!BW38="x","x",BV$2-'Indicator Date hidden'!BW38)</f>
        <v>x</v>
      </c>
      <c r="BW37" s="158">
        <f>IF('Indicator Date hidden'!BX38="x","x",BW$2-'Indicator Date hidden'!BX38)</f>
        <v>0</v>
      </c>
      <c r="BX37" s="158">
        <f>IF('Indicator Date hidden'!BY38="x","x",BX$2-'Indicator Date hidden'!BY38)</f>
        <v>0</v>
      </c>
      <c r="BY37" s="5">
        <f t="shared" si="5"/>
        <v>27</v>
      </c>
      <c r="BZ37" s="159">
        <f t="shared" si="6"/>
        <v>0.39130434782608697</v>
      </c>
      <c r="CA37" s="5">
        <f t="shared" si="7"/>
        <v>9</v>
      </c>
      <c r="CB37" s="159">
        <f t="shared" si="8"/>
        <v>1.1698803519194532</v>
      </c>
      <c r="CC37" s="162">
        <f t="shared" si="9"/>
        <v>0</v>
      </c>
    </row>
    <row r="38" spans="1:81" x14ac:dyDescent="0.25">
      <c r="A38" t="s">
        <v>66</v>
      </c>
      <c r="B38" s="158">
        <f>IF('Indicator Date hidden'!C39="x","x",B$2-'Indicator Date hidden'!C39)</f>
        <v>0</v>
      </c>
      <c r="C38" s="158">
        <f>IF('Indicator Date hidden'!D39="x","x",C$2-'Indicator Date hidden'!D39)</f>
        <v>0</v>
      </c>
      <c r="D38" s="158">
        <f>IF('Indicator Date hidden'!E39="x","x",D$2-'Indicator Date hidden'!E39)</f>
        <v>0</v>
      </c>
      <c r="E38" s="158">
        <f>IF('Indicator Date hidden'!F39="x","x",E$2-'Indicator Date hidden'!F39)</f>
        <v>0</v>
      </c>
      <c r="F38" s="158">
        <f>IF('Indicator Date hidden'!G39="x","x",F$2-'Indicator Date hidden'!G39)</f>
        <v>0</v>
      </c>
      <c r="G38" s="158">
        <f>IF('Indicator Date hidden'!H39="x","x",G$2-'Indicator Date hidden'!H39)</f>
        <v>0</v>
      </c>
      <c r="H38" s="158">
        <f>IF('Indicator Date hidden'!I39="x","x",H$2-'Indicator Date hidden'!I39)</f>
        <v>0</v>
      </c>
      <c r="I38" s="158">
        <f>IF('Indicator Date hidden'!J39="x","x",I$2-'Indicator Date hidden'!J39)</f>
        <v>0</v>
      </c>
      <c r="J38" s="158">
        <f>IF('Indicator Date hidden'!K39="x","x",J$2-'Indicator Date hidden'!K39)</f>
        <v>0</v>
      </c>
      <c r="K38" s="158">
        <f>IF('Indicator Date hidden'!L39="x","x",K$2-'Indicator Date hidden'!L39)</f>
        <v>0</v>
      </c>
      <c r="L38" s="158">
        <f>IF('Indicator Date hidden'!M39="x","x",L$2-'Indicator Date hidden'!M39)</f>
        <v>0</v>
      </c>
      <c r="M38" s="158">
        <f>IF('Indicator Date hidden'!N39="x","x",M$2-'Indicator Date hidden'!N39)</f>
        <v>0</v>
      </c>
      <c r="N38" s="158">
        <f>IF('Indicator Date hidden'!O39="x","x",N$2-'Indicator Date hidden'!O39)</f>
        <v>0</v>
      </c>
      <c r="O38" s="158">
        <f>IF('Indicator Date hidden'!P39="x","x",O$2-'Indicator Date hidden'!P39)</f>
        <v>0</v>
      </c>
      <c r="P38" s="158">
        <f>IF('Indicator Date hidden'!Q39="x","x",P$2-'Indicator Date hidden'!Q39)</f>
        <v>0</v>
      </c>
      <c r="Q38" s="158">
        <f>IF('Indicator Date hidden'!R39="x","x",Q$2-'Indicator Date hidden'!R39)</f>
        <v>0</v>
      </c>
      <c r="R38" s="158">
        <f>IF('Indicator Date hidden'!S39="x","x",R$2-'Indicator Date hidden'!S39)</f>
        <v>0</v>
      </c>
      <c r="S38" s="158">
        <f>IF('Indicator Date hidden'!T39="x","x",S$2-'Indicator Date hidden'!T39)</f>
        <v>0</v>
      </c>
      <c r="T38" s="158">
        <f>IF('Indicator Date hidden'!U39="x","x",T$2-'Indicator Date hidden'!U39)</f>
        <v>0</v>
      </c>
      <c r="U38" s="158">
        <f>IF('Indicator Date hidden'!V39="x","x",U$2-'Indicator Date hidden'!V39)</f>
        <v>0</v>
      </c>
      <c r="V38" s="158">
        <f>IF('Indicator Date hidden'!W39="x","x",V$2-'Indicator Date hidden'!W39)</f>
        <v>0</v>
      </c>
      <c r="W38" s="158">
        <f>IF('Indicator Date hidden'!X39="x","x",W$2-'Indicator Date hidden'!X39)</f>
        <v>0</v>
      </c>
      <c r="X38" s="158">
        <f>IF('Indicator Date hidden'!Y39="x","x",X$2-'Indicator Date hidden'!Y39)</f>
        <v>0</v>
      </c>
      <c r="Y38" s="158">
        <f>IF('Indicator Date hidden'!Z39="x","x",Y$2-'Indicator Date hidden'!Z39)</f>
        <v>0</v>
      </c>
      <c r="Z38" s="158">
        <f>IF('Indicator Date hidden'!AA39="x","x",Z$2-'Indicator Date hidden'!AA39)</f>
        <v>1</v>
      </c>
      <c r="AA38" s="158">
        <f>IF('Indicator Date hidden'!AB39="x","x",AA$2-'Indicator Date hidden'!AB39)</f>
        <v>0</v>
      </c>
      <c r="AB38" s="158">
        <f>IF('Indicator Date hidden'!AC39="x","x",AB$2-'Indicator Date hidden'!AC39)</f>
        <v>0</v>
      </c>
      <c r="AC38" s="158">
        <f>IF('Indicator Date hidden'!AD39="x","x",AC$2-'Indicator Date hidden'!AD39)</f>
        <v>0</v>
      </c>
      <c r="AD38" s="158">
        <f>IF('Indicator Date hidden'!AE39="x","x",AD$2-'Indicator Date hidden'!AE39)</f>
        <v>0</v>
      </c>
      <c r="AE38" s="158">
        <f>IF('Indicator Date hidden'!AF39="x","x",AE$2-'Indicator Date hidden'!AF39)</f>
        <v>0</v>
      </c>
      <c r="AF38" s="158">
        <f>IF('Indicator Date hidden'!AG39="x","x",AF$2-'Indicator Date hidden'!AG39)</f>
        <v>0</v>
      </c>
      <c r="AG38" s="158">
        <f>IF('Indicator Date hidden'!AH39="x","x",AG$2-'Indicator Date hidden'!AH39)</f>
        <v>0</v>
      </c>
      <c r="AH38" s="158">
        <f>IF('Indicator Date hidden'!AI39="x","x",AH$2-'Indicator Date hidden'!AI39)</f>
        <v>0</v>
      </c>
      <c r="AI38" s="158">
        <f>IF('Indicator Date hidden'!AJ39="x","x",AI$2-'Indicator Date hidden'!AJ39)</f>
        <v>0</v>
      </c>
      <c r="AJ38" s="158">
        <f>IF('Indicator Date hidden'!AK39="x","x",AJ$2-'Indicator Date hidden'!AK39)</f>
        <v>0</v>
      </c>
      <c r="AK38" s="158">
        <f>IF('Indicator Date hidden'!AL39="x","x",AK$2-'Indicator Date hidden'!AL39)</f>
        <v>0</v>
      </c>
      <c r="AL38" s="158">
        <f>IF('Indicator Date hidden'!AM39="x","x",AL$2-'Indicator Date hidden'!AM39)</f>
        <v>1</v>
      </c>
      <c r="AM38" s="158">
        <f>IF('Indicator Date hidden'!AN39="x","x",AM$2-'Indicator Date hidden'!AN39)</f>
        <v>0</v>
      </c>
      <c r="AN38" s="158">
        <f>IF('Indicator Date hidden'!AO39="x","x",AN$2-'Indicator Date hidden'!AO39)</f>
        <v>0</v>
      </c>
      <c r="AO38" s="158">
        <f>IF('Indicator Date hidden'!AP39="x","x",AO$2-'Indicator Date hidden'!AP39)</f>
        <v>0</v>
      </c>
      <c r="AP38" s="158">
        <f>IF('Indicator Date hidden'!AQ39="x","x",AP$2-'Indicator Date hidden'!AQ39)</f>
        <v>0</v>
      </c>
      <c r="AQ38" s="158">
        <f>IF('Indicator Date hidden'!AR39="x","x",AQ$2-'Indicator Date hidden'!AR39)</f>
        <v>0</v>
      </c>
      <c r="AR38" s="158">
        <f>IF('Indicator Date hidden'!AS39="x","x",AR$2-'Indicator Date hidden'!AS39)</f>
        <v>0</v>
      </c>
      <c r="AS38" s="158">
        <f>IF('Indicator Date hidden'!AT39="x","x",AS$2-'Indicator Date hidden'!AT39)</f>
        <v>6</v>
      </c>
      <c r="AT38" s="158">
        <f>IF('Indicator Date hidden'!AU39="x","x",AT$2-'Indicator Date hidden'!AU39)</f>
        <v>0</v>
      </c>
      <c r="AU38" s="158">
        <f>IF('Indicator Date hidden'!AV39="x","x",AU$2-'Indicator Date hidden'!AV39)</f>
        <v>0</v>
      </c>
      <c r="AV38" s="158" t="str">
        <f>IF('Indicator Date hidden'!AW39="x","x",AV$2-'Indicator Date hidden'!AW39)</f>
        <v>x</v>
      </c>
      <c r="AW38" s="158">
        <f>IF('Indicator Date hidden'!AX39="x","x",AW$2-'Indicator Date hidden'!AX39)</f>
        <v>0</v>
      </c>
      <c r="AX38" s="158">
        <f>IF('Indicator Date hidden'!AY39="x","x",AX$2-'Indicator Date hidden'!AY39)</f>
        <v>0</v>
      </c>
      <c r="AY38" s="158">
        <f>IF('Indicator Date hidden'!AZ39="x","x",AY$2-'Indicator Date hidden'!AZ39)</f>
        <v>0</v>
      </c>
      <c r="AZ38" s="158">
        <f>IF('Indicator Date hidden'!BA39="x","x",AZ$2-'Indicator Date hidden'!BA39)</f>
        <v>0</v>
      </c>
      <c r="BA38" s="158">
        <f>IF('Indicator Date hidden'!BB39="x","x",BA$2-'Indicator Date hidden'!BB39)</f>
        <v>0</v>
      </c>
      <c r="BB38" s="158">
        <f>IF('Indicator Date hidden'!BC39="x","x",BB$2-'Indicator Date hidden'!BC39)</f>
        <v>0</v>
      </c>
      <c r="BC38" s="158">
        <f>IF('Indicator Date hidden'!BD39="x","x",BC$2-'Indicator Date hidden'!BD39)</f>
        <v>0</v>
      </c>
      <c r="BD38" s="158" t="str">
        <f>IF('Indicator Date hidden'!BE39="x","x",BD$2-'Indicator Date hidden'!BE39)</f>
        <v>x</v>
      </c>
      <c r="BE38" s="158">
        <f>IF('Indicator Date hidden'!BF39="x","x",BE$2-'Indicator Date hidden'!BF39)</f>
        <v>1</v>
      </c>
      <c r="BF38" s="158">
        <f>IF('Indicator Date hidden'!BG39="x","x",BF$2-'Indicator Date hidden'!BG39)</f>
        <v>0</v>
      </c>
      <c r="BG38" s="158">
        <f>IF('Indicator Date hidden'!BH39="x","x",BG$2-'Indicator Date hidden'!BH39)</f>
        <v>0</v>
      </c>
      <c r="BH38" s="158">
        <f>IF('Indicator Date hidden'!BI39="x","x",BH$2-'Indicator Date hidden'!BI39)</f>
        <v>0</v>
      </c>
      <c r="BI38" s="158">
        <f>IF('Indicator Date hidden'!BJ39="x","x",BI$2-'Indicator Date hidden'!BJ39)</f>
        <v>0</v>
      </c>
      <c r="BJ38" s="158">
        <f>IF('Indicator Date hidden'!BK39="x","x",BJ$2-'Indicator Date hidden'!BK39)</f>
        <v>0</v>
      </c>
      <c r="BK38" s="158">
        <f>IF('Indicator Date hidden'!BL39="x","x",BK$2-'Indicator Date hidden'!BL39)</f>
        <v>0</v>
      </c>
      <c r="BL38" s="158">
        <f>IF('Indicator Date hidden'!BM39="x","x",BL$2-'Indicator Date hidden'!BM39)</f>
        <v>0</v>
      </c>
      <c r="BM38" s="158">
        <f>IF('Indicator Date hidden'!BN39="x","x",BM$2-'Indicator Date hidden'!BN39)</f>
        <v>3</v>
      </c>
      <c r="BN38" s="158">
        <f>IF('Indicator Date hidden'!BO39="x","x",BN$2-'Indicator Date hidden'!BO39)</f>
        <v>0</v>
      </c>
      <c r="BO38" s="158">
        <f>IF('Indicator Date hidden'!BP39="x","x",BO$2-'Indicator Date hidden'!BP39)</f>
        <v>0</v>
      </c>
      <c r="BP38" s="158">
        <f>IF('Indicator Date hidden'!BQ39="x","x",BP$2-'Indicator Date hidden'!BQ39)</f>
        <v>0</v>
      </c>
      <c r="BQ38" s="158">
        <f>IF('Indicator Date hidden'!BR39="x","x",BQ$2-'Indicator Date hidden'!BR39)</f>
        <v>0</v>
      </c>
      <c r="BR38" s="158">
        <f>IF('Indicator Date hidden'!BS39="x","x",BR$2-'Indicator Date hidden'!BS39)</f>
        <v>0</v>
      </c>
      <c r="BS38" s="158">
        <f>IF('Indicator Date hidden'!BT39="x","x",BS$2-'Indicator Date hidden'!BT39)</f>
        <v>1</v>
      </c>
      <c r="BT38" s="158">
        <f>IF('Indicator Date hidden'!BU39="x","x",BT$2-'Indicator Date hidden'!BU39)</f>
        <v>0</v>
      </c>
      <c r="BU38" s="158">
        <f>IF('Indicator Date hidden'!BV39="x","x",BU$2-'Indicator Date hidden'!BV39)</f>
        <v>0</v>
      </c>
      <c r="BV38" s="158">
        <f>IF('Indicator Date hidden'!BW39="x","x",BV$2-'Indicator Date hidden'!BW39)</f>
        <v>0</v>
      </c>
      <c r="BW38" s="158">
        <f>IF('Indicator Date hidden'!BX39="x","x",BW$2-'Indicator Date hidden'!BX39)</f>
        <v>0</v>
      </c>
      <c r="BX38" s="158">
        <f>IF('Indicator Date hidden'!BY39="x","x",BX$2-'Indicator Date hidden'!BY39)</f>
        <v>0</v>
      </c>
      <c r="BY38" s="5">
        <f t="shared" si="5"/>
        <v>13</v>
      </c>
      <c r="BZ38" s="159">
        <f t="shared" si="6"/>
        <v>0.17808219178082191</v>
      </c>
      <c r="CA38" s="5">
        <f t="shared" si="7"/>
        <v>6</v>
      </c>
      <c r="CB38" s="159">
        <f t="shared" si="8"/>
        <v>0.79969969968911914</v>
      </c>
      <c r="CC38" s="162">
        <f t="shared" si="9"/>
        <v>0</v>
      </c>
    </row>
    <row r="39" spans="1:81" x14ac:dyDescent="0.25">
      <c r="A39" t="s">
        <v>68</v>
      </c>
      <c r="B39" s="158">
        <f>IF('Indicator Date hidden'!C40="x","x",B$2-'Indicator Date hidden'!C40)</f>
        <v>0</v>
      </c>
      <c r="C39" s="158">
        <f>IF('Indicator Date hidden'!D40="x","x",C$2-'Indicator Date hidden'!D40)</f>
        <v>0</v>
      </c>
      <c r="D39" s="158">
        <f>IF('Indicator Date hidden'!E40="x","x",D$2-'Indicator Date hidden'!E40)</f>
        <v>0</v>
      </c>
      <c r="E39" s="158">
        <f>IF('Indicator Date hidden'!F40="x","x",E$2-'Indicator Date hidden'!F40)</f>
        <v>0</v>
      </c>
      <c r="F39" s="158">
        <f>IF('Indicator Date hidden'!G40="x","x",F$2-'Indicator Date hidden'!G40)</f>
        <v>0</v>
      </c>
      <c r="G39" s="158">
        <f>IF('Indicator Date hidden'!H40="x","x",G$2-'Indicator Date hidden'!H40)</f>
        <v>0</v>
      </c>
      <c r="H39" s="158">
        <f>IF('Indicator Date hidden'!I40="x","x",H$2-'Indicator Date hidden'!I40)</f>
        <v>0</v>
      </c>
      <c r="I39" s="158">
        <f>IF('Indicator Date hidden'!J40="x","x",I$2-'Indicator Date hidden'!J40)</f>
        <v>0</v>
      </c>
      <c r="J39" s="158">
        <f>IF('Indicator Date hidden'!K40="x","x",J$2-'Indicator Date hidden'!K40)</f>
        <v>0</v>
      </c>
      <c r="K39" s="158">
        <f>IF('Indicator Date hidden'!L40="x","x",K$2-'Indicator Date hidden'!L40)</f>
        <v>0</v>
      </c>
      <c r="L39" s="158">
        <f>IF('Indicator Date hidden'!M40="x","x",L$2-'Indicator Date hidden'!M40)</f>
        <v>0</v>
      </c>
      <c r="M39" s="158">
        <f>IF('Indicator Date hidden'!N40="x","x",M$2-'Indicator Date hidden'!N40)</f>
        <v>0</v>
      </c>
      <c r="N39" s="158">
        <f>IF('Indicator Date hidden'!O40="x","x",N$2-'Indicator Date hidden'!O40)</f>
        <v>0</v>
      </c>
      <c r="O39" s="158">
        <f>IF('Indicator Date hidden'!P40="x","x",O$2-'Indicator Date hidden'!P40)</f>
        <v>0</v>
      </c>
      <c r="P39" s="158">
        <f>IF('Indicator Date hidden'!Q40="x","x",P$2-'Indicator Date hidden'!Q40)</f>
        <v>0</v>
      </c>
      <c r="Q39" s="158">
        <f>IF('Indicator Date hidden'!R40="x","x",Q$2-'Indicator Date hidden'!R40)</f>
        <v>0</v>
      </c>
      <c r="R39" s="158">
        <f>IF('Indicator Date hidden'!S40="x","x",R$2-'Indicator Date hidden'!S40)</f>
        <v>0</v>
      </c>
      <c r="S39" s="158">
        <f>IF('Indicator Date hidden'!T40="x","x",S$2-'Indicator Date hidden'!T40)</f>
        <v>0</v>
      </c>
      <c r="T39" s="158">
        <f>IF('Indicator Date hidden'!U40="x","x",T$2-'Indicator Date hidden'!U40)</f>
        <v>0</v>
      </c>
      <c r="U39" s="158">
        <f>IF('Indicator Date hidden'!V40="x","x",U$2-'Indicator Date hidden'!V40)</f>
        <v>0</v>
      </c>
      <c r="V39" s="158">
        <f>IF('Indicator Date hidden'!W40="x","x",V$2-'Indicator Date hidden'!W40)</f>
        <v>0</v>
      </c>
      <c r="W39" s="158">
        <f>IF('Indicator Date hidden'!X40="x","x",W$2-'Indicator Date hidden'!X40)</f>
        <v>0</v>
      </c>
      <c r="X39" s="158">
        <f>IF('Indicator Date hidden'!Y40="x","x",X$2-'Indicator Date hidden'!Y40)</f>
        <v>0</v>
      </c>
      <c r="Y39" s="158">
        <f>IF('Indicator Date hidden'!Z40="x","x",Y$2-'Indicator Date hidden'!Z40)</f>
        <v>0</v>
      </c>
      <c r="Z39" s="158">
        <f>IF('Indicator Date hidden'!AA40="x","x",Z$2-'Indicator Date hidden'!AA40)</f>
        <v>4</v>
      </c>
      <c r="AA39" s="158">
        <f>IF('Indicator Date hidden'!AB40="x","x",AA$2-'Indicator Date hidden'!AB40)</f>
        <v>0</v>
      </c>
      <c r="AB39" s="158">
        <f>IF('Indicator Date hidden'!AC40="x","x",AB$2-'Indicator Date hidden'!AC40)</f>
        <v>1</v>
      </c>
      <c r="AC39" s="158">
        <f>IF('Indicator Date hidden'!AD40="x","x",AC$2-'Indicator Date hidden'!AD40)</f>
        <v>1</v>
      </c>
      <c r="AD39" s="158">
        <f>IF('Indicator Date hidden'!AE40="x","x",AD$2-'Indicator Date hidden'!AE40)</f>
        <v>0</v>
      </c>
      <c r="AE39" s="158">
        <f>IF('Indicator Date hidden'!AF40="x","x",AE$2-'Indicator Date hidden'!AF40)</f>
        <v>0</v>
      </c>
      <c r="AF39" s="158">
        <f>IF('Indicator Date hidden'!AG40="x","x",AF$2-'Indicator Date hidden'!AG40)</f>
        <v>0</v>
      </c>
      <c r="AG39" s="158">
        <f>IF('Indicator Date hidden'!AH40="x","x",AG$2-'Indicator Date hidden'!AH40)</f>
        <v>0</v>
      </c>
      <c r="AH39" s="158">
        <f>IF('Indicator Date hidden'!AI40="x","x",AH$2-'Indicator Date hidden'!AI40)</f>
        <v>0</v>
      </c>
      <c r="AI39" s="158">
        <f>IF('Indicator Date hidden'!AJ40="x","x",AI$2-'Indicator Date hidden'!AJ40)</f>
        <v>0</v>
      </c>
      <c r="AJ39" s="158">
        <f>IF('Indicator Date hidden'!AK40="x","x",AJ$2-'Indicator Date hidden'!AK40)</f>
        <v>0</v>
      </c>
      <c r="AK39" s="158">
        <f>IF('Indicator Date hidden'!AL40="x","x",AK$2-'Indicator Date hidden'!AL40)</f>
        <v>0</v>
      </c>
      <c r="AL39" s="158">
        <f>IF('Indicator Date hidden'!AM40="x","x",AL$2-'Indicator Date hidden'!AM40)</f>
        <v>5</v>
      </c>
      <c r="AM39" s="158">
        <f>IF('Indicator Date hidden'!AN40="x","x",AM$2-'Indicator Date hidden'!AN40)</f>
        <v>0</v>
      </c>
      <c r="AN39" s="158">
        <f>IF('Indicator Date hidden'!AO40="x","x",AN$2-'Indicator Date hidden'!AO40)</f>
        <v>0</v>
      </c>
      <c r="AO39" s="158">
        <f>IF('Indicator Date hidden'!AP40="x","x",AO$2-'Indicator Date hidden'!AP40)</f>
        <v>0</v>
      </c>
      <c r="AP39" s="158">
        <f>IF('Indicator Date hidden'!AQ40="x","x",AP$2-'Indicator Date hidden'!AQ40)</f>
        <v>0</v>
      </c>
      <c r="AQ39" s="158">
        <f>IF('Indicator Date hidden'!AR40="x","x",AQ$2-'Indicator Date hidden'!AR40)</f>
        <v>0</v>
      </c>
      <c r="AR39" s="158">
        <f>IF('Indicator Date hidden'!AS40="x","x",AR$2-'Indicator Date hidden'!AS40)</f>
        <v>0</v>
      </c>
      <c r="AS39" s="158">
        <f>IF('Indicator Date hidden'!AT40="x","x",AS$2-'Indicator Date hidden'!AT40)</f>
        <v>4</v>
      </c>
      <c r="AT39" s="158">
        <f>IF('Indicator Date hidden'!AU40="x","x",AT$2-'Indicator Date hidden'!AU40)</f>
        <v>0</v>
      </c>
      <c r="AU39" s="158">
        <f>IF('Indicator Date hidden'!AV40="x","x",AU$2-'Indicator Date hidden'!AV40)</f>
        <v>0</v>
      </c>
      <c r="AV39" s="158">
        <f>IF('Indicator Date hidden'!AW40="x","x",AV$2-'Indicator Date hidden'!AW40)</f>
        <v>0</v>
      </c>
      <c r="AW39" s="158">
        <f>IF('Indicator Date hidden'!AX40="x","x",AW$2-'Indicator Date hidden'!AX40)</f>
        <v>0</v>
      </c>
      <c r="AX39" s="158">
        <f>IF('Indicator Date hidden'!AY40="x","x",AX$2-'Indicator Date hidden'!AY40)</f>
        <v>0</v>
      </c>
      <c r="AY39" s="158" t="str">
        <f>IF('Indicator Date hidden'!AZ40="x","x",AY$2-'Indicator Date hidden'!AZ40)</f>
        <v>x</v>
      </c>
      <c r="AZ39" s="158">
        <f>IF('Indicator Date hidden'!BA40="x","x",AZ$2-'Indicator Date hidden'!BA40)</f>
        <v>4</v>
      </c>
      <c r="BA39" s="158">
        <f>IF('Indicator Date hidden'!BB40="x","x",BA$2-'Indicator Date hidden'!BB40)</f>
        <v>0</v>
      </c>
      <c r="BB39" s="158">
        <f>IF('Indicator Date hidden'!BC40="x","x",BB$2-'Indicator Date hidden'!BC40)</f>
        <v>0</v>
      </c>
      <c r="BC39" s="158">
        <f>IF('Indicator Date hidden'!BD40="x","x",BC$2-'Indicator Date hidden'!BD40)</f>
        <v>0</v>
      </c>
      <c r="BD39" s="158" t="str">
        <f>IF('Indicator Date hidden'!BE40="x","x",BD$2-'Indicator Date hidden'!BE40)</f>
        <v>x</v>
      </c>
      <c r="BE39" s="158">
        <f>IF('Indicator Date hidden'!BF40="x","x",BE$2-'Indicator Date hidden'!BF40)</f>
        <v>1</v>
      </c>
      <c r="BF39" s="158">
        <f>IF('Indicator Date hidden'!BG40="x","x",BF$2-'Indicator Date hidden'!BG40)</f>
        <v>0</v>
      </c>
      <c r="BG39" s="158">
        <f>IF('Indicator Date hidden'!BH40="x","x",BG$2-'Indicator Date hidden'!BH40)</f>
        <v>0</v>
      </c>
      <c r="BH39" s="158">
        <f>IF('Indicator Date hidden'!BI40="x","x",BH$2-'Indicator Date hidden'!BI40)</f>
        <v>0</v>
      </c>
      <c r="BI39" s="158">
        <f>IF('Indicator Date hidden'!BJ40="x","x",BI$2-'Indicator Date hidden'!BJ40)</f>
        <v>2</v>
      </c>
      <c r="BJ39" s="158">
        <f>IF('Indicator Date hidden'!BK40="x","x",BJ$2-'Indicator Date hidden'!BK40)</f>
        <v>0</v>
      </c>
      <c r="BK39" s="158">
        <f>IF('Indicator Date hidden'!BL40="x","x",BK$2-'Indicator Date hidden'!BL40)</f>
        <v>0</v>
      </c>
      <c r="BL39" s="158">
        <f>IF('Indicator Date hidden'!BM40="x","x",BL$2-'Indicator Date hidden'!BM40)</f>
        <v>0</v>
      </c>
      <c r="BM39" s="158">
        <f>IF('Indicator Date hidden'!BN40="x","x",BM$2-'Indicator Date hidden'!BN40)</f>
        <v>3</v>
      </c>
      <c r="BN39" s="158">
        <f>IF('Indicator Date hidden'!BO40="x","x",BN$2-'Indicator Date hidden'!BO40)</f>
        <v>0</v>
      </c>
      <c r="BO39" s="158">
        <f>IF('Indicator Date hidden'!BP40="x","x",BO$2-'Indicator Date hidden'!BP40)</f>
        <v>0</v>
      </c>
      <c r="BP39" s="158">
        <f>IF('Indicator Date hidden'!BQ40="x","x",BP$2-'Indicator Date hidden'!BQ40)</f>
        <v>0</v>
      </c>
      <c r="BQ39" s="158">
        <f>IF('Indicator Date hidden'!BR40="x","x",BQ$2-'Indicator Date hidden'!BR40)</f>
        <v>0</v>
      </c>
      <c r="BR39" s="158">
        <f>IF('Indicator Date hidden'!BS40="x","x",BR$2-'Indicator Date hidden'!BS40)</f>
        <v>0</v>
      </c>
      <c r="BS39" s="158">
        <f>IF('Indicator Date hidden'!BT40="x","x",BS$2-'Indicator Date hidden'!BT40)</f>
        <v>6</v>
      </c>
      <c r="BT39" s="158">
        <f>IF('Indicator Date hidden'!BU40="x","x",BT$2-'Indicator Date hidden'!BU40)</f>
        <v>0</v>
      </c>
      <c r="BU39" s="158" t="str">
        <f>IF('Indicator Date hidden'!BV40="x","x",BU$2-'Indicator Date hidden'!BV40)</f>
        <v>x</v>
      </c>
      <c r="BV39" s="158" t="str">
        <f>IF('Indicator Date hidden'!BW40="x","x",BV$2-'Indicator Date hidden'!BW40)</f>
        <v>x</v>
      </c>
      <c r="BW39" s="158">
        <f>IF('Indicator Date hidden'!BX40="x","x",BW$2-'Indicator Date hidden'!BX40)</f>
        <v>0</v>
      </c>
      <c r="BX39" s="158">
        <f>IF('Indicator Date hidden'!BY40="x","x",BX$2-'Indicator Date hidden'!BY40)</f>
        <v>0</v>
      </c>
      <c r="BY39" s="5">
        <f t="shared" si="5"/>
        <v>31</v>
      </c>
      <c r="BZ39" s="159">
        <f t="shared" si="6"/>
        <v>0.43661971830985913</v>
      </c>
      <c r="CA39" s="5">
        <f t="shared" si="7"/>
        <v>10</v>
      </c>
      <c r="CB39" s="159">
        <f t="shared" si="8"/>
        <v>1.2529671192272802</v>
      </c>
      <c r="CC39" s="162">
        <f t="shared" si="9"/>
        <v>0</v>
      </c>
    </row>
    <row r="40" spans="1:81" x14ac:dyDescent="0.25">
      <c r="A40" t="s">
        <v>71</v>
      </c>
      <c r="B40" s="158">
        <f>IF('Indicator Date hidden'!C41="x","x",B$2-'Indicator Date hidden'!C41)</f>
        <v>0</v>
      </c>
      <c r="C40" s="158">
        <f>IF('Indicator Date hidden'!D41="x","x",C$2-'Indicator Date hidden'!D41)</f>
        <v>0</v>
      </c>
      <c r="D40" s="158">
        <f>IF('Indicator Date hidden'!E41="x","x",D$2-'Indicator Date hidden'!E41)</f>
        <v>0</v>
      </c>
      <c r="E40" s="158">
        <f>IF('Indicator Date hidden'!F41="x","x",E$2-'Indicator Date hidden'!F41)</f>
        <v>0</v>
      </c>
      <c r="F40" s="158">
        <f>IF('Indicator Date hidden'!G41="x","x",F$2-'Indicator Date hidden'!G41)</f>
        <v>0</v>
      </c>
      <c r="G40" s="158">
        <f>IF('Indicator Date hidden'!H41="x","x",G$2-'Indicator Date hidden'!H41)</f>
        <v>0</v>
      </c>
      <c r="H40" s="158">
        <f>IF('Indicator Date hidden'!I41="x","x",H$2-'Indicator Date hidden'!I41)</f>
        <v>0</v>
      </c>
      <c r="I40" s="158">
        <f>IF('Indicator Date hidden'!J41="x","x",I$2-'Indicator Date hidden'!J41)</f>
        <v>0</v>
      </c>
      <c r="J40" s="158">
        <f>IF('Indicator Date hidden'!K41="x","x",J$2-'Indicator Date hidden'!K41)</f>
        <v>0</v>
      </c>
      <c r="K40" s="158">
        <f>IF('Indicator Date hidden'!L41="x","x",K$2-'Indicator Date hidden'!L41)</f>
        <v>0</v>
      </c>
      <c r="L40" s="158">
        <f>IF('Indicator Date hidden'!M41="x","x",L$2-'Indicator Date hidden'!M41)</f>
        <v>0</v>
      </c>
      <c r="M40" s="158">
        <f>IF('Indicator Date hidden'!N41="x","x",M$2-'Indicator Date hidden'!N41)</f>
        <v>0</v>
      </c>
      <c r="N40" s="158">
        <f>IF('Indicator Date hidden'!O41="x","x",N$2-'Indicator Date hidden'!O41)</f>
        <v>0</v>
      </c>
      <c r="O40" s="158">
        <f>IF('Indicator Date hidden'!P41="x","x",O$2-'Indicator Date hidden'!P41)</f>
        <v>0</v>
      </c>
      <c r="P40" s="158">
        <f>IF('Indicator Date hidden'!Q41="x","x",P$2-'Indicator Date hidden'!Q41)</f>
        <v>0</v>
      </c>
      <c r="Q40" s="158">
        <f>IF('Indicator Date hidden'!R41="x","x",Q$2-'Indicator Date hidden'!R41)</f>
        <v>0</v>
      </c>
      <c r="R40" s="158">
        <f>IF('Indicator Date hidden'!S41="x","x",R$2-'Indicator Date hidden'!S41)</f>
        <v>0</v>
      </c>
      <c r="S40" s="158">
        <f>IF('Indicator Date hidden'!T41="x","x",S$2-'Indicator Date hidden'!T41)</f>
        <v>0</v>
      </c>
      <c r="T40" s="158">
        <f>IF('Indicator Date hidden'!U41="x","x",T$2-'Indicator Date hidden'!U41)</f>
        <v>0</v>
      </c>
      <c r="U40" s="158">
        <f>IF('Indicator Date hidden'!V41="x","x",U$2-'Indicator Date hidden'!V41)</f>
        <v>0</v>
      </c>
      <c r="V40" s="158">
        <f>IF('Indicator Date hidden'!W41="x","x",V$2-'Indicator Date hidden'!W41)</f>
        <v>0</v>
      </c>
      <c r="W40" s="158">
        <f>IF('Indicator Date hidden'!X41="x","x",W$2-'Indicator Date hidden'!X41)</f>
        <v>0</v>
      </c>
      <c r="X40" s="158">
        <f>IF('Indicator Date hidden'!Y41="x","x",X$2-'Indicator Date hidden'!Y41)</f>
        <v>0</v>
      </c>
      <c r="Y40" s="158">
        <f>IF('Indicator Date hidden'!Z41="x","x",Y$2-'Indicator Date hidden'!Z41)</f>
        <v>0</v>
      </c>
      <c r="Z40" s="158">
        <f>IF('Indicator Date hidden'!AA41="x","x",Z$2-'Indicator Date hidden'!AA41)</f>
        <v>5</v>
      </c>
      <c r="AA40" s="158">
        <f>IF('Indicator Date hidden'!AB41="x","x",AA$2-'Indicator Date hidden'!AB41)</f>
        <v>0</v>
      </c>
      <c r="AB40" s="158">
        <f>IF('Indicator Date hidden'!AC41="x","x",AB$2-'Indicator Date hidden'!AC41)</f>
        <v>0</v>
      </c>
      <c r="AC40" s="158">
        <f>IF('Indicator Date hidden'!AD41="x","x",AC$2-'Indicator Date hidden'!AD41)</f>
        <v>2</v>
      </c>
      <c r="AD40" s="158">
        <f>IF('Indicator Date hidden'!AE41="x","x",AD$2-'Indicator Date hidden'!AE41)</f>
        <v>0</v>
      </c>
      <c r="AE40" s="158">
        <f>IF('Indicator Date hidden'!AF41="x","x",AE$2-'Indicator Date hidden'!AF41)</f>
        <v>0</v>
      </c>
      <c r="AF40" s="158">
        <f>IF('Indicator Date hidden'!AG41="x","x",AF$2-'Indicator Date hidden'!AG41)</f>
        <v>0</v>
      </c>
      <c r="AG40" s="158">
        <f>IF('Indicator Date hidden'!AH41="x","x",AG$2-'Indicator Date hidden'!AH41)</f>
        <v>0</v>
      </c>
      <c r="AH40" s="158">
        <f>IF('Indicator Date hidden'!AI41="x","x",AH$2-'Indicator Date hidden'!AI41)</f>
        <v>0</v>
      </c>
      <c r="AI40" s="158">
        <f>IF('Indicator Date hidden'!AJ41="x","x",AI$2-'Indicator Date hidden'!AJ41)</f>
        <v>0</v>
      </c>
      <c r="AJ40" s="158">
        <f>IF('Indicator Date hidden'!AK41="x","x",AJ$2-'Indicator Date hidden'!AK41)</f>
        <v>0</v>
      </c>
      <c r="AK40" s="158">
        <f>IF('Indicator Date hidden'!AL41="x","x",AK$2-'Indicator Date hidden'!AL41)</f>
        <v>0</v>
      </c>
      <c r="AL40" s="158">
        <f>IF('Indicator Date hidden'!AM41="x","x",AL$2-'Indicator Date hidden'!AM41)</f>
        <v>5</v>
      </c>
      <c r="AM40" s="158">
        <f>IF('Indicator Date hidden'!AN41="x","x",AM$2-'Indicator Date hidden'!AN41)</f>
        <v>0</v>
      </c>
      <c r="AN40" s="158">
        <f>IF('Indicator Date hidden'!AO41="x","x",AN$2-'Indicator Date hidden'!AO41)</f>
        <v>0</v>
      </c>
      <c r="AO40" s="158">
        <f>IF('Indicator Date hidden'!AP41="x","x",AO$2-'Indicator Date hidden'!AP41)</f>
        <v>0</v>
      </c>
      <c r="AP40" s="158">
        <f>IF('Indicator Date hidden'!AQ41="x","x",AP$2-'Indicator Date hidden'!AQ41)</f>
        <v>0</v>
      </c>
      <c r="AQ40" s="158">
        <f>IF('Indicator Date hidden'!AR41="x","x",AQ$2-'Indicator Date hidden'!AR41)</f>
        <v>2</v>
      </c>
      <c r="AR40" s="158">
        <f>IF('Indicator Date hidden'!AS41="x","x",AR$2-'Indicator Date hidden'!AS41)</f>
        <v>0</v>
      </c>
      <c r="AS40" s="158">
        <f>IF('Indicator Date hidden'!AT41="x","x",AS$2-'Indicator Date hidden'!AT41)</f>
        <v>1</v>
      </c>
      <c r="AT40" s="158">
        <f>IF('Indicator Date hidden'!AU41="x","x",AT$2-'Indicator Date hidden'!AU41)</f>
        <v>0</v>
      </c>
      <c r="AU40" s="158">
        <f>IF('Indicator Date hidden'!AV41="x","x",AU$2-'Indicator Date hidden'!AV41)</f>
        <v>0</v>
      </c>
      <c r="AV40" s="158">
        <f>IF('Indicator Date hidden'!AW41="x","x",AV$2-'Indicator Date hidden'!AW41)</f>
        <v>0</v>
      </c>
      <c r="AW40" s="158">
        <f>IF('Indicator Date hidden'!AX41="x","x",AW$2-'Indicator Date hidden'!AX41)</f>
        <v>0</v>
      </c>
      <c r="AX40" s="158">
        <f>IF('Indicator Date hidden'!AY41="x","x",AX$2-'Indicator Date hidden'!AY41)</f>
        <v>0</v>
      </c>
      <c r="AY40" s="158">
        <f>IF('Indicator Date hidden'!AZ41="x","x",AY$2-'Indicator Date hidden'!AZ41)</f>
        <v>0</v>
      </c>
      <c r="AZ40" s="158">
        <f>IF('Indicator Date hidden'!BA41="x","x",AZ$2-'Indicator Date hidden'!BA41)</f>
        <v>6</v>
      </c>
      <c r="BA40" s="158">
        <f>IF('Indicator Date hidden'!BB41="x","x",BA$2-'Indicator Date hidden'!BB41)</f>
        <v>0</v>
      </c>
      <c r="BB40" s="158">
        <f>IF('Indicator Date hidden'!BC41="x","x",BB$2-'Indicator Date hidden'!BC41)</f>
        <v>0</v>
      </c>
      <c r="BC40" s="158">
        <f>IF('Indicator Date hidden'!BD41="x","x",BC$2-'Indicator Date hidden'!BD41)</f>
        <v>0</v>
      </c>
      <c r="BD40" s="158" t="str">
        <f>IF('Indicator Date hidden'!BE41="x","x",BD$2-'Indicator Date hidden'!BE41)</f>
        <v>x</v>
      </c>
      <c r="BE40" s="158">
        <f>IF('Indicator Date hidden'!BF41="x","x",BE$2-'Indicator Date hidden'!BF41)</f>
        <v>0</v>
      </c>
      <c r="BF40" s="158">
        <f>IF('Indicator Date hidden'!BG41="x","x",BF$2-'Indicator Date hidden'!BG41)</f>
        <v>0</v>
      </c>
      <c r="BG40" s="158">
        <f>IF('Indicator Date hidden'!BH41="x","x",BG$2-'Indicator Date hidden'!BH41)</f>
        <v>0</v>
      </c>
      <c r="BH40" s="158">
        <f>IF('Indicator Date hidden'!BI41="x","x",BH$2-'Indicator Date hidden'!BI41)</f>
        <v>0</v>
      </c>
      <c r="BI40" s="158" t="str">
        <f>IF('Indicator Date hidden'!BJ41="x","x",BI$2-'Indicator Date hidden'!BJ41)</f>
        <v>x</v>
      </c>
      <c r="BJ40" s="158">
        <f>IF('Indicator Date hidden'!BK41="x","x",BJ$2-'Indicator Date hidden'!BK41)</f>
        <v>0</v>
      </c>
      <c r="BK40" s="158">
        <f>IF('Indicator Date hidden'!BL41="x","x",BK$2-'Indicator Date hidden'!BL41)</f>
        <v>0</v>
      </c>
      <c r="BL40" s="158">
        <f>IF('Indicator Date hidden'!BM41="x","x",BL$2-'Indicator Date hidden'!BM41)</f>
        <v>0</v>
      </c>
      <c r="BM40" s="158">
        <f>IF('Indicator Date hidden'!BN41="x","x",BM$2-'Indicator Date hidden'!BN41)</f>
        <v>3</v>
      </c>
      <c r="BN40" s="158">
        <f>IF('Indicator Date hidden'!BO41="x","x",BN$2-'Indicator Date hidden'!BO41)</f>
        <v>0</v>
      </c>
      <c r="BO40" s="158">
        <f>IF('Indicator Date hidden'!BP41="x","x",BO$2-'Indicator Date hidden'!BP41)</f>
        <v>0</v>
      </c>
      <c r="BP40" s="158">
        <f>IF('Indicator Date hidden'!BQ41="x","x",BP$2-'Indicator Date hidden'!BQ41)</f>
        <v>0</v>
      </c>
      <c r="BQ40" s="158">
        <f>IF('Indicator Date hidden'!BR41="x","x",BQ$2-'Indicator Date hidden'!BR41)</f>
        <v>0</v>
      </c>
      <c r="BR40" s="158">
        <f>IF('Indicator Date hidden'!BS41="x","x",BR$2-'Indicator Date hidden'!BS41)</f>
        <v>0</v>
      </c>
      <c r="BS40" s="158">
        <f>IF('Indicator Date hidden'!BT41="x","x",BS$2-'Indicator Date hidden'!BT41)</f>
        <v>7</v>
      </c>
      <c r="BT40" s="158">
        <f>IF('Indicator Date hidden'!BU41="x","x",BT$2-'Indicator Date hidden'!BU41)</f>
        <v>0</v>
      </c>
      <c r="BU40" s="158" t="str">
        <f>IF('Indicator Date hidden'!BV41="x","x",BU$2-'Indicator Date hidden'!BV41)</f>
        <v>x</v>
      </c>
      <c r="BV40" s="158">
        <f>IF('Indicator Date hidden'!BW41="x","x",BV$2-'Indicator Date hidden'!BW41)</f>
        <v>0</v>
      </c>
      <c r="BW40" s="158">
        <f>IF('Indicator Date hidden'!BX41="x","x",BW$2-'Indicator Date hidden'!BX41)</f>
        <v>0</v>
      </c>
      <c r="BX40" s="158">
        <f>IF('Indicator Date hidden'!BY41="x","x",BX$2-'Indicator Date hidden'!BY41)</f>
        <v>0</v>
      </c>
      <c r="BY40" s="5">
        <f t="shared" si="5"/>
        <v>31</v>
      </c>
      <c r="BZ40" s="159">
        <f t="shared" si="6"/>
        <v>0.43055555555555558</v>
      </c>
      <c r="CA40" s="5">
        <f t="shared" si="7"/>
        <v>8</v>
      </c>
      <c r="CB40" s="159">
        <f t="shared" si="8"/>
        <v>1.3927030959900415</v>
      </c>
      <c r="CC40" s="162">
        <f t="shared" si="9"/>
        <v>0</v>
      </c>
    </row>
    <row r="41" spans="1:81" x14ac:dyDescent="0.25">
      <c r="A41" t="s">
        <v>70</v>
      </c>
      <c r="B41" s="158">
        <f>IF('Indicator Date hidden'!C42="x","x",B$2-'Indicator Date hidden'!C42)</f>
        <v>0</v>
      </c>
      <c r="C41" s="158">
        <f>IF('Indicator Date hidden'!D42="x","x",C$2-'Indicator Date hidden'!D42)</f>
        <v>0</v>
      </c>
      <c r="D41" s="158">
        <f>IF('Indicator Date hidden'!E42="x","x",D$2-'Indicator Date hidden'!E42)</f>
        <v>0</v>
      </c>
      <c r="E41" s="158">
        <f>IF('Indicator Date hidden'!F42="x","x",E$2-'Indicator Date hidden'!F42)</f>
        <v>0</v>
      </c>
      <c r="F41" s="158">
        <f>IF('Indicator Date hidden'!G42="x","x",F$2-'Indicator Date hidden'!G42)</f>
        <v>0</v>
      </c>
      <c r="G41" s="158">
        <f>IF('Indicator Date hidden'!H42="x","x",G$2-'Indicator Date hidden'!H42)</f>
        <v>0</v>
      </c>
      <c r="H41" s="158">
        <f>IF('Indicator Date hidden'!I42="x","x",H$2-'Indicator Date hidden'!I42)</f>
        <v>0</v>
      </c>
      <c r="I41" s="158">
        <f>IF('Indicator Date hidden'!J42="x","x",I$2-'Indicator Date hidden'!J42)</f>
        <v>0</v>
      </c>
      <c r="J41" s="158">
        <f>IF('Indicator Date hidden'!K42="x","x",J$2-'Indicator Date hidden'!K42)</f>
        <v>0</v>
      </c>
      <c r="K41" s="158">
        <f>IF('Indicator Date hidden'!L42="x","x",K$2-'Indicator Date hidden'!L42)</f>
        <v>0</v>
      </c>
      <c r="L41" s="158">
        <f>IF('Indicator Date hidden'!M42="x","x",L$2-'Indicator Date hidden'!M42)</f>
        <v>0</v>
      </c>
      <c r="M41" s="158">
        <f>IF('Indicator Date hidden'!N42="x","x",M$2-'Indicator Date hidden'!N42)</f>
        <v>0</v>
      </c>
      <c r="N41" s="158">
        <f>IF('Indicator Date hidden'!O42="x","x",N$2-'Indicator Date hidden'!O42)</f>
        <v>0</v>
      </c>
      <c r="O41" s="158">
        <f>IF('Indicator Date hidden'!P42="x","x",O$2-'Indicator Date hidden'!P42)</f>
        <v>0</v>
      </c>
      <c r="P41" s="158">
        <f>IF('Indicator Date hidden'!Q42="x","x",P$2-'Indicator Date hidden'!Q42)</f>
        <v>0</v>
      </c>
      <c r="Q41" s="158">
        <f>IF('Indicator Date hidden'!R42="x","x",Q$2-'Indicator Date hidden'!R42)</f>
        <v>0</v>
      </c>
      <c r="R41" s="158">
        <f>IF('Indicator Date hidden'!S42="x","x",R$2-'Indicator Date hidden'!S42)</f>
        <v>0</v>
      </c>
      <c r="S41" s="158">
        <f>IF('Indicator Date hidden'!T42="x","x",S$2-'Indicator Date hidden'!T42)</f>
        <v>0</v>
      </c>
      <c r="T41" s="158">
        <f>IF('Indicator Date hidden'!U42="x","x",T$2-'Indicator Date hidden'!U42)</f>
        <v>0</v>
      </c>
      <c r="U41" s="158">
        <f>IF('Indicator Date hidden'!V42="x","x",U$2-'Indicator Date hidden'!V42)</f>
        <v>0</v>
      </c>
      <c r="V41" s="158">
        <f>IF('Indicator Date hidden'!W42="x","x",V$2-'Indicator Date hidden'!W42)</f>
        <v>0</v>
      </c>
      <c r="W41" s="158">
        <f>IF('Indicator Date hidden'!X42="x","x",W$2-'Indicator Date hidden'!X42)</f>
        <v>0</v>
      </c>
      <c r="X41" s="158">
        <f>IF('Indicator Date hidden'!Y42="x","x",X$2-'Indicator Date hidden'!Y42)</f>
        <v>0</v>
      </c>
      <c r="Y41" s="158">
        <f>IF('Indicator Date hidden'!Z42="x","x",Y$2-'Indicator Date hidden'!Z42)</f>
        <v>0</v>
      </c>
      <c r="Z41" s="158">
        <f>IF('Indicator Date hidden'!AA42="x","x",Z$2-'Indicator Date hidden'!AA42)</f>
        <v>3</v>
      </c>
      <c r="AA41" s="158">
        <f>IF('Indicator Date hidden'!AB42="x","x",AA$2-'Indicator Date hidden'!AB42)</f>
        <v>0</v>
      </c>
      <c r="AB41" s="158">
        <f>IF('Indicator Date hidden'!AC42="x","x",AB$2-'Indicator Date hidden'!AC42)</f>
        <v>0</v>
      </c>
      <c r="AC41" s="158">
        <f>IF('Indicator Date hidden'!AD42="x","x",AC$2-'Indicator Date hidden'!AD42)</f>
        <v>1</v>
      </c>
      <c r="AD41" s="158">
        <f>IF('Indicator Date hidden'!AE42="x","x",AD$2-'Indicator Date hidden'!AE42)</f>
        <v>0</v>
      </c>
      <c r="AE41" s="158">
        <f>IF('Indicator Date hidden'!AF42="x","x",AE$2-'Indicator Date hidden'!AF42)</f>
        <v>0</v>
      </c>
      <c r="AF41" s="158">
        <f>IF('Indicator Date hidden'!AG42="x","x",AF$2-'Indicator Date hidden'!AG42)</f>
        <v>0</v>
      </c>
      <c r="AG41" s="158">
        <f>IF('Indicator Date hidden'!AH42="x","x",AG$2-'Indicator Date hidden'!AH42)</f>
        <v>0</v>
      </c>
      <c r="AH41" s="158">
        <f>IF('Indicator Date hidden'!AI42="x","x",AH$2-'Indicator Date hidden'!AI42)</f>
        <v>0</v>
      </c>
      <c r="AI41" s="158">
        <f>IF('Indicator Date hidden'!AJ42="x","x",AI$2-'Indicator Date hidden'!AJ42)</f>
        <v>0</v>
      </c>
      <c r="AJ41" s="158">
        <f>IF('Indicator Date hidden'!AK42="x","x",AJ$2-'Indicator Date hidden'!AK42)</f>
        <v>0</v>
      </c>
      <c r="AK41" s="158">
        <f>IF('Indicator Date hidden'!AL42="x","x",AK$2-'Indicator Date hidden'!AL42)</f>
        <v>0</v>
      </c>
      <c r="AL41" s="158">
        <f>IF('Indicator Date hidden'!AM42="x","x",AL$2-'Indicator Date hidden'!AM42)</f>
        <v>3</v>
      </c>
      <c r="AM41" s="158">
        <f>IF('Indicator Date hidden'!AN42="x","x",AM$2-'Indicator Date hidden'!AN42)</f>
        <v>0</v>
      </c>
      <c r="AN41" s="158">
        <f>IF('Indicator Date hidden'!AO42="x","x",AN$2-'Indicator Date hidden'!AO42)</f>
        <v>0</v>
      </c>
      <c r="AO41" s="158">
        <f>IF('Indicator Date hidden'!AP42="x","x",AO$2-'Indicator Date hidden'!AP42)</f>
        <v>0</v>
      </c>
      <c r="AP41" s="158">
        <f>IF('Indicator Date hidden'!AQ42="x","x",AP$2-'Indicator Date hidden'!AQ42)</f>
        <v>0</v>
      </c>
      <c r="AQ41" s="158">
        <f>IF('Indicator Date hidden'!AR42="x","x",AQ$2-'Indicator Date hidden'!AR42)</f>
        <v>0</v>
      </c>
      <c r="AR41" s="158">
        <f>IF('Indicator Date hidden'!AS42="x","x",AR$2-'Indicator Date hidden'!AS42)</f>
        <v>0</v>
      </c>
      <c r="AS41" s="158">
        <f>IF('Indicator Date hidden'!AT42="x","x",AS$2-'Indicator Date hidden'!AT42)</f>
        <v>3</v>
      </c>
      <c r="AT41" s="158">
        <f>IF('Indicator Date hidden'!AU42="x","x",AT$2-'Indicator Date hidden'!AU42)</f>
        <v>0</v>
      </c>
      <c r="AU41" s="158">
        <f>IF('Indicator Date hidden'!AV42="x","x",AU$2-'Indicator Date hidden'!AV42)</f>
        <v>0</v>
      </c>
      <c r="AV41" s="158">
        <f>IF('Indicator Date hidden'!AW42="x","x",AV$2-'Indicator Date hidden'!AW42)</f>
        <v>0</v>
      </c>
      <c r="AW41" s="158">
        <f>IF('Indicator Date hidden'!AX42="x","x",AW$2-'Indicator Date hidden'!AX42)</f>
        <v>0</v>
      </c>
      <c r="AX41" s="158">
        <f>IF('Indicator Date hidden'!AY42="x","x",AX$2-'Indicator Date hidden'!AY42)</f>
        <v>0</v>
      </c>
      <c r="AY41" s="158">
        <f>IF('Indicator Date hidden'!AZ42="x","x",AY$2-'Indicator Date hidden'!AZ42)</f>
        <v>0</v>
      </c>
      <c r="AZ41" s="158">
        <f>IF('Indicator Date hidden'!BA42="x","x",AZ$2-'Indicator Date hidden'!BA42)</f>
        <v>5</v>
      </c>
      <c r="BA41" s="158">
        <f>IF('Indicator Date hidden'!BB42="x","x",BA$2-'Indicator Date hidden'!BB42)</f>
        <v>0</v>
      </c>
      <c r="BB41" s="158">
        <f>IF('Indicator Date hidden'!BC42="x","x",BB$2-'Indicator Date hidden'!BC42)</f>
        <v>0</v>
      </c>
      <c r="BC41" s="158">
        <f>IF('Indicator Date hidden'!BD42="x","x",BC$2-'Indicator Date hidden'!BD42)</f>
        <v>0</v>
      </c>
      <c r="BD41" s="158" t="str">
        <f>IF('Indicator Date hidden'!BE42="x","x",BD$2-'Indicator Date hidden'!BE42)</f>
        <v>x</v>
      </c>
      <c r="BE41" s="158">
        <f>IF('Indicator Date hidden'!BF42="x","x",BE$2-'Indicator Date hidden'!BF42)</f>
        <v>0</v>
      </c>
      <c r="BF41" s="158">
        <f>IF('Indicator Date hidden'!BG42="x","x",BF$2-'Indicator Date hidden'!BG42)</f>
        <v>0</v>
      </c>
      <c r="BG41" s="158">
        <f>IF('Indicator Date hidden'!BH42="x","x",BG$2-'Indicator Date hidden'!BH42)</f>
        <v>0</v>
      </c>
      <c r="BH41" s="158">
        <f>IF('Indicator Date hidden'!BI42="x","x",BH$2-'Indicator Date hidden'!BI42)</f>
        <v>0</v>
      </c>
      <c r="BI41" s="158">
        <f>IF('Indicator Date hidden'!BJ42="x","x",BI$2-'Indicator Date hidden'!BJ42)</f>
        <v>0</v>
      </c>
      <c r="BJ41" s="158">
        <f>IF('Indicator Date hidden'!BK42="x","x",BJ$2-'Indicator Date hidden'!BK42)</f>
        <v>0</v>
      </c>
      <c r="BK41" s="158">
        <f>IF('Indicator Date hidden'!BL42="x","x",BK$2-'Indicator Date hidden'!BL42)</f>
        <v>0</v>
      </c>
      <c r="BL41" s="158">
        <f>IF('Indicator Date hidden'!BM42="x","x",BL$2-'Indicator Date hidden'!BM42)</f>
        <v>0</v>
      </c>
      <c r="BM41" s="158">
        <f>IF('Indicator Date hidden'!BN42="x","x",BM$2-'Indicator Date hidden'!BN42)</f>
        <v>2</v>
      </c>
      <c r="BN41" s="158">
        <f>IF('Indicator Date hidden'!BO42="x","x",BN$2-'Indicator Date hidden'!BO42)</f>
        <v>1</v>
      </c>
      <c r="BO41" s="158">
        <f>IF('Indicator Date hidden'!BP42="x","x",BO$2-'Indicator Date hidden'!BP42)</f>
        <v>0</v>
      </c>
      <c r="BP41" s="158">
        <f>IF('Indicator Date hidden'!BQ42="x","x",BP$2-'Indicator Date hidden'!BQ42)</f>
        <v>0</v>
      </c>
      <c r="BQ41" s="158">
        <f>IF('Indicator Date hidden'!BR42="x","x",BQ$2-'Indicator Date hidden'!BR42)</f>
        <v>0</v>
      </c>
      <c r="BR41" s="158">
        <f>IF('Indicator Date hidden'!BS42="x","x",BR$2-'Indicator Date hidden'!BS42)</f>
        <v>0</v>
      </c>
      <c r="BS41" s="158">
        <f>IF('Indicator Date hidden'!BT42="x","x",BS$2-'Indicator Date hidden'!BT42)</f>
        <v>5</v>
      </c>
      <c r="BT41" s="158">
        <f>IF('Indicator Date hidden'!BU42="x","x",BT$2-'Indicator Date hidden'!BU42)</f>
        <v>0</v>
      </c>
      <c r="BU41" s="158" t="str">
        <f>IF('Indicator Date hidden'!BV42="x","x",BU$2-'Indicator Date hidden'!BV42)</f>
        <v>x</v>
      </c>
      <c r="BV41" s="158">
        <f>IF('Indicator Date hidden'!BW42="x","x",BV$2-'Indicator Date hidden'!BW42)</f>
        <v>0</v>
      </c>
      <c r="BW41" s="158">
        <f>IF('Indicator Date hidden'!BX42="x","x",BW$2-'Indicator Date hidden'!BX42)</f>
        <v>0</v>
      </c>
      <c r="BX41" s="158">
        <f>IF('Indicator Date hidden'!BY42="x","x",BX$2-'Indicator Date hidden'!BY42)</f>
        <v>0</v>
      </c>
      <c r="BY41" s="5">
        <f t="shared" si="5"/>
        <v>23</v>
      </c>
      <c r="BZ41" s="159">
        <f t="shared" si="6"/>
        <v>0.31506849315068491</v>
      </c>
      <c r="CA41" s="5">
        <f t="shared" si="7"/>
        <v>8</v>
      </c>
      <c r="CB41" s="159">
        <f t="shared" si="8"/>
        <v>1.0186845174015455</v>
      </c>
      <c r="CC41" s="162">
        <f t="shared" si="9"/>
        <v>0</v>
      </c>
    </row>
    <row r="42" spans="1:81" x14ac:dyDescent="0.25">
      <c r="A42" t="s">
        <v>72</v>
      </c>
      <c r="B42" s="158">
        <f>IF('Indicator Date hidden'!C43="x","x",B$2-'Indicator Date hidden'!C43)</f>
        <v>0</v>
      </c>
      <c r="C42" s="158">
        <f>IF('Indicator Date hidden'!D43="x","x",C$2-'Indicator Date hidden'!D43)</f>
        <v>0</v>
      </c>
      <c r="D42" s="158">
        <f>IF('Indicator Date hidden'!E43="x","x",D$2-'Indicator Date hidden'!E43)</f>
        <v>0</v>
      </c>
      <c r="E42" s="158">
        <f>IF('Indicator Date hidden'!F43="x","x",E$2-'Indicator Date hidden'!F43)</f>
        <v>0</v>
      </c>
      <c r="F42" s="158">
        <f>IF('Indicator Date hidden'!G43="x","x",F$2-'Indicator Date hidden'!G43)</f>
        <v>0</v>
      </c>
      <c r="G42" s="158">
        <f>IF('Indicator Date hidden'!H43="x","x",G$2-'Indicator Date hidden'!H43)</f>
        <v>0</v>
      </c>
      <c r="H42" s="158">
        <f>IF('Indicator Date hidden'!I43="x","x",H$2-'Indicator Date hidden'!I43)</f>
        <v>0</v>
      </c>
      <c r="I42" s="158">
        <f>IF('Indicator Date hidden'!J43="x","x",I$2-'Indicator Date hidden'!J43)</f>
        <v>0</v>
      </c>
      <c r="J42" s="158">
        <f>IF('Indicator Date hidden'!K43="x","x",J$2-'Indicator Date hidden'!K43)</f>
        <v>0</v>
      </c>
      <c r="K42" s="158">
        <f>IF('Indicator Date hidden'!L43="x","x",K$2-'Indicator Date hidden'!L43)</f>
        <v>0</v>
      </c>
      <c r="L42" s="158">
        <f>IF('Indicator Date hidden'!M43="x","x",L$2-'Indicator Date hidden'!M43)</f>
        <v>0</v>
      </c>
      <c r="M42" s="158">
        <f>IF('Indicator Date hidden'!N43="x","x",M$2-'Indicator Date hidden'!N43)</f>
        <v>0</v>
      </c>
      <c r="N42" s="158">
        <f>IF('Indicator Date hidden'!O43="x","x",N$2-'Indicator Date hidden'!O43)</f>
        <v>0</v>
      </c>
      <c r="O42" s="158">
        <f>IF('Indicator Date hidden'!P43="x","x",O$2-'Indicator Date hidden'!P43)</f>
        <v>0</v>
      </c>
      <c r="P42" s="158">
        <f>IF('Indicator Date hidden'!Q43="x","x",P$2-'Indicator Date hidden'!Q43)</f>
        <v>0</v>
      </c>
      <c r="Q42" s="158">
        <f>IF('Indicator Date hidden'!R43="x","x",Q$2-'Indicator Date hidden'!R43)</f>
        <v>0</v>
      </c>
      <c r="R42" s="158">
        <f>IF('Indicator Date hidden'!S43="x","x",R$2-'Indicator Date hidden'!S43)</f>
        <v>0</v>
      </c>
      <c r="S42" s="158">
        <f>IF('Indicator Date hidden'!T43="x","x",S$2-'Indicator Date hidden'!T43)</f>
        <v>0</v>
      </c>
      <c r="T42" s="158">
        <f>IF('Indicator Date hidden'!U43="x","x",T$2-'Indicator Date hidden'!U43)</f>
        <v>0</v>
      </c>
      <c r="U42" s="158">
        <f>IF('Indicator Date hidden'!V43="x","x",U$2-'Indicator Date hidden'!V43)</f>
        <v>0</v>
      </c>
      <c r="V42" s="158">
        <f>IF('Indicator Date hidden'!W43="x","x",V$2-'Indicator Date hidden'!W43)</f>
        <v>0</v>
      </c>
      <c r="W42" s="158">
        <f>IF('Indicator Date hidden'!X43="x","x",W$2-'Indicator Date hidden'!X43)</f>
        <v>0</v>
      </c>
      <c r="X42" s="158">
        <f>IF('Indicator Date hidden'!Y43="x","x",X$2-'Indicator Date hidden'!Y43)</f>
        <v>0</v>
      </c>
      <c r="Y42" s="158">
        <f>IF('Indicator Date hidden'!Z43="x","x",Y$2-'Indicator Date hidden'!Z43)</f>
        <v>0</v>
      </c>
      <c r="Z42" s="158">
        <f>IF('Indicator Date hidden'!AA43="x","x",Z$2-'Indicator Date hidden'!AA43)</f>
        <v>5</v>
      </c>
      <c r="AA42" s="158">
        <f>IF('Indicator Date hidden'!AB43="x","x",AA$2-'Indicator Date hidden'!AB43)</f>
        <v>0</v>
      </c>
      <c r="AB42" s="158">
        <f>IF('Indicator Date hidden'!AC43="x","x",AB$2-'Indicator Date hidden'!AC43)</f>
        <v>2</v>
      </c>
      <c r="AC42" s="158">
        <f>IF('Indicator Date hidden'!AD43="x","x",AC$2-'Indicator Date hidden'!AD43)</f>
        <v>1</v>
      </c>
      <c r="AD42" s="158">
        <f>IF('Indicator Date hidden'!AE43="x","x",AD$2-'Indicator Date hidden'!AE43)</f>
        <v>0</v>
      </c>
      <c r="AE42" s="158">
        <f>IF('Indicator Date hidden'!AF43="x","x",AE$2-'Indicator Date hidden'!AF43)</f>
        <v>0</v>
      </c>
      <c r="AF42" s="158">
        <f>IF('Indicator Date hidden'!AG43="x","x",AF$2-'Indicator Date hidden'!AG43)</f>
        <v>0</v>
      </c>
      <c r="AG42" s="158">
        <f>IF('Indicator Date hidden'!AH43="x","x",AG$2-'Indicator Date hidden'!AH43)</f>
        <v>0</v>
      </c>
      <c r="AH42" s="158">
        <f>IF('Indicator Date hidden'!AI43="x","x",AH$2-'Indicator Date hidden'!AI43)</f>
        <v>0</v>
      </c>
      <c r="AI42" s="158">
        <f>IF('Indicator Date hidden'!AJ43="x","x",AI$2-'Indicator Date hidden'!AJ43)</f>
        <v>0</v>
      </c>
      <c r="AJ42" s="158">
        <f>IF('Indicator Date hidden'!AK43="x","x",AJ$2-'Indicator Date hidden'!AK43)</f>
        <v>0</v>
      </c>
      <c r="AK42" s="158">
        <f>IF('Indicator Date hidden'!AL43="x","x",AK$2-'Indicator Date hidden'!AL43)</f>
        <v>0</v>
      </c>
      <c r="AL42" s="158" t="str">
        <f>IF('Indicator Date hidden'!AM43="x","x",AL$2-'Indicator Date hidden'!AM43)</f>
        <v>x</v>
      </c>
      <c r="AM42" s="158">
        <f>IF('Indicator Date hidden'!AN43="x","x",AM$2-'Indicator Date hidden'!AN43)</f>
        <v>0</v>
      </c>
      <c r="AN42" s="158">
        <f>IF('Indicator Date hidden'!AO43="x","x",AN$2-'Indicator Date hidden'!AO43)</f>
        <v>0</v>
      </c>
      <c r="AO42" s="158">
        <f>IF('Indicator Date hidden'!AP43="x","x",AO$2-'Indicator Date hidden'!AP43)</f>
        <v>0</v>
      </c>
      <c r="AP42" s="158">
        <f>IF('Indicator Date hidden'!AQ43="x","x",AP$2-'Indicator Date hidden'!AQ43)</f>
        <v>0</v>
      </c>
      <c r="AQ42" s="158">
        <f>IF('Indicator Date hidden'!AR43="x","x",AQ$2-'Indicator Date hidden'!AR43)</f>
        <v>0</v>
      </c>
      <c r="AR42" s="158">
        <f>IF('Indicator Date hidden'!AS43="x","x",AR$2-'Indicator Date hidden'!AS43)</f>
        <v>0</v>
      </c>
      <c r="AS42" s="158">
        <f>IF('Indicator Date hidden'!AT43="x","x",AS$2-'Indicator Date hidden'!AT43)</f>
        <v>8</v>
      </c>
      <c r="AT42" s="158">
        <f>IF('Indicator Date hidden'!AU43="x","x",AT$2-'Indicator Date hidden'!AU43)</f>
        <v>0</v>
      </c>
      <c r="AU42" s="158">
        <f>IF('Indicator Date hidden'!AV43="x","x",AU$2-'Indicator Date hidden'!AV43)</f>
        <v>0</v>
      </c>
      <c r="AV42" s="158">
        <f>IF('Indicator Date hidden'!AW43="x","x",AV$2-'Indicator Date hidden'!AW43)</f>
        <v>0</v>
      </c>
      <c r="AW42" s="158">
        <f>IF('Indicator Date hidden'!AX43="x","x",AW$2-'Indicator Date hidden'!AX43)</f>
        <v>0</v>
      </c>
      <c r="AX42" s="158">
        <f>IF('Indicator Date hidden'!AY43="x","x",AX$2-'Indicator Date hidden'!AY43)</f>
        <v>0</v>
      </c>
      <c r="AY42" s="158">
        <f>IF('Indicator Date hidden'!AZ43="x","x",AY$2-'Indicator Date hidden'!AZ43)</f>
        <v>0</v>
      </c>
      <c r="AZ42" s="158">
        <f>IF('Indicator Date hidden'!BA43="x","x",AZ$2-'Indicator Date hidden'!BA43)</f>
        <v>0</v>
      </c>
      <c r="BA42" s="158">
        <f>IF('Indicator Date hidden'!BB43="x","x",BA$2-'Indicator Date hidden'!BB43)</f>
        <v>0</v>
      </c>
      <c r="BB42" s="158">
        <f>IF('Indicator Date hidden'!BC43="x","x",BB$2-'Indicator Date hidden'!BC43)</f>
        <v>0</v>
      </c>
      <c r="BC42" s="158">
        <f>IF('Indicator Date hidden'!BD43="x","x",BC$2-'Indicator Date hidden'!BD43)</f>
        <v>0</v>
      </c>
      <c r="BD42" s="158" t="str">
        <f>IF('Indicator Date hidden'!BE43="x","x",BD$2-'Indicator Date hidden'!BE43)</f>
        <v>x</v>
      </c>
      <c r="BE42" s="158">
        <f>IF('Indicator Date hidden'!BF43="x","x",BE$2-'Indicator Date hidden'!BF43)</f>
        <v>1</v>
      </c>
      <c r="BF42" s="158">
        <f>IF('Indicator Date hidden'!BG43="x","x",BF$2-'Indicator Date hidden'!BG43)</f>
        <v>0</v>
      </c>
      <c r="BG42" s="158">
        <f>IF('Indicator Date hidden'!BH43="x","x",BG$2-'Indicator Date hidden'!BH43)</f>
        <v>0</v>
      </c>
      <c r="BH42" s="158">
        <f>IF('Indicator Date hidden'!BI43="x","x",BH$2-'Indicator Date hidden'!BI43)</f>
        <v>0</v>
      </c>
      <c r="BI42" s="158">
        <f>IF('Indicator Date hidden'!BJ43="x","x",BI$2-'Indicator Date hidden'!BJ43)</f>
        <v>2</v>
      </c>
      <c r="BJ42" s="158">
        <f>IF('Indicator Date hidden'!BK43="x","x",BJ$2-'Indicator Date hidden'!BK43)</f>
        <v>0</v>
      </c>
      <c r="BK42" s="158">
        <f>IF('Indicator Date hidden'!BL43="x","x",BK$2-'Indicator Date hidden'!BL43)</f>
        <v>0</v>
      </c>
      <c r="BL42" s="158">
        <f>IF('Indicator Date hidden'!BM43="x","x",BL$2-'Indicator Date hidden'!BM43)</f>
        <v>0</v>
      </c>
      <c r="BM42" s="158">
        <f>IF('Indicator Date hidden'!BN43="x","x",BM$2-'Indicator Date hidden'!BN43)</f>
        <v>3</v>
      </c>
      <c r="BN42" s="158">
        <f>IF('Indicator Date hidden'!BO43="x","x",BN$2-'Indicator Date hidden'!BO43)</f>
        <v>0</v>
      </c>
      <c r="BO42" s="158">
        <f>IF('Indicator Date hidden'!BP43="x","x",BO$2-'Indicator Date hidden'!BP43)</f>
        <v>0</v>
      </c>
      <c r="BP42" s="158">
        <f>IF('Indicator Date hidden'!BQ43="x","x",BP$2-'Indicator Date hidden'!BQ43)</f>
        <v>0</v>
      </c>
      <c r="BQ42" s="158">
        <f>IF('Indicator Date hidden'!BR43="x","x",BQ$2-'Indicator Date hidden'!BR43)</f>
        <v>0</v>
      </c>
      <c r="BR42" s="158">
        <f>IF('Indicator Date hidden'!BS43="x","x",BR$2-'Indicator Date hidden'!BS43)</f>
        <v>0</v>
      </c>
      <c r="BS42" s="158">
        <f>IF('Indicator Date hidden'!BT43="x","x",BS$2-'Indicator Date hidden'!BT43)</f>
        <v>5</v>
      </c>
      <c r="BT42" s="158">
        <f>IF('Indicator Date hidden'!BU43="x","x",BT$2-'Indicator Date hidden'!BU43)</f>
        <v>0</v>
      </c>
      <c r="BU42" s="158">
        <f>IF('Indicator Date hidden'!BV43="x","x",BU$2-'Indicator Date hidden'!BV43)</f>
        <v>0</v>
      </c>
      <c r="BV42" s="158">
        <f>IF('Indicator Date hidden'!BW43="x","x",BV$2-'Indicator Date hidden'!BW43)</f>
        <v>0</v>
      </c>
      <c r="BW42" s="158">
        <f>IF('Indicator Date hidden'!BX43="x","x",BW$2-'Indicator Date hidden'!BX43)</f>
        <v>0</v>
      </c>
      <c r="BX42" s="158">
        <f>IF('Indicator Date hidden'!BY43="x","x",BX$2-'Indicator Date hidden'!BY43)</f>
        <v>0</v>
      </c>
      <c r="BY42" s="5">
        <f t="shared" si="5"/>
        <v>27</v>
      </c>
      <c r="BZ42" s="159">
        <f t="shared" si="6"/>
        <v>0.36986301369863012</v>
      </c>
      <c r="CA42" s="5">
        <f t="shared" si="7"/>
        <v>8</v>
      </c>
      <c r="CB42" s="159">
        <f t="shared" si="8"/>
        <v>1.2981213962172202</v>
      </c>
      <c r="CC42" s="162">
        <f t="shared" si="9"/>
        <v>0</v>
      </c>
    </row>
    <row r="43" spans="1:81" x14ac:dyDescent="0.25">
      <c r="A43" t="s">
        <v>74</v>
      </c>
      <c r="B43" s="158">
        <f>IF('Indicator Date hidden'!C44="x","x",B$2-'Indicator Date hidden'!C44)</f>
        <v>0</v>
      </c>
      <c r="C43" s="158">
        <f>IF('Indicator Date hidden'!D44="x","x",C$2-'Indicator Date hidden'!D44)</f>
        <v>0</v>
      </c>
      <c r="D43" s="158">
        <f>IF('Indicator Date hidden'!E44="x","x",D$2-'Indicator Date hidden'!E44)</f>
        <v>0</v>
      </c>
      <c r="E43" s="158">
        <f>IF('Indicator Date hidden'!F44="x","x",E$2-'Indicator Date hidden'!F44)</f>
        <v>0</v>
      </c>
      <c r="F43" s="158">
        <f>IF('Indicator Date hidden'!G44="x","x",F$2-'Indicator Date hidden'!G44)</f>
        <v>0</v>
      </c>
      <c r="G43" s="158">
        <f>IF('Indicator Date hidden'!H44="x","x",G$2-'Indicator Date hidden'!H44)</f>
        <v>0</v>
      </c>
      <c r="H43" s="158">
        <f>IF('Indicator Date hidden'!I44="x","x",H$2-'Indicator Date hidden'!I44)</f>
        <v>0</v>
      </c>
      <c r="I43" s="158">
        <f>IF('Indicator Date hidden'!J44="x","x",I$2-'Indicator Date hidden'!J44)</f>
        <v>0</v>
      </c>
      <c r="J43" s="158">
        <f>IF('Indicator Date hidden'!K44="x","x",J$2-'Indicator Date hidden'!K44)</f>
        <v>0</v>
      </c>
      <c r="K43" s="158">
        <f>IF('Indicator Date hidden'!L44="x","x",K$2-'Indicator Date hidden'!L44)</f>
        <v>0</v>
      </c>
      <c r="L43" s="158">
        <f>IF('Indicator Date hidden'!M44="x","x",L$2-'Indicator Date hidden'!M44)</f>
        <v>0</v>
      </c>
      <c r="M43" s="158">
        <f>IF('Indicator Date hidden'!N44="x","x",M$2-'Indicator Date hidden'!N44)</f>
        <v>0</v>
      </c>
      <c r="N43" s="158">
        <f>IF('Indicator Date hidden'!O44="x","x",N$2-'Indicator Date hidden'!O44)</f>
        <v>0</v>
      </c>
      <c r="O43" s="158">
        <f>IF('Indicator Date hidden'!P44="x","x",O$2-'Indicator Date hidden'!P44)</f>
        <v>0</v>
      </c>
      <c r="P43" s="158">
        <f>IF('Indicator Date hidden'!Q44="x","x",P$2-'Indicator Date hidden'!Q44)</f>
        <v>0</v>
      </c>
      <c r="Q43" s="158">
        <f>IF('Indicator Date hidden'!R44="x","x",Q$2-'Indicator Date hidden'!R44)</f>
        <v>0</v>
      </c>
      <c r="R43" s="158">
        <f>IF('Indicator Date hidden'!S44="x","x",R$2-'Indicator Date hidden'!S44)</f>
        <v>0</v>
      </c>
      <c r="S43" s="158">
        <f>IF('Indicator Date hidden'!T44="x","x",S$2-'Indicator Date hidden'!T44)</f>
        <v>0</v>
      </c>
      <c r="T43" s="158">
        <f>IF('Indicator Date hidden'!U44="x","x",T$2-'Indicator Date hidden'!U44)</f>
        <v>0</v>
      </c>
      <c r="U43" s="158">
        <f>IF('Indicator Date hidden'!V44="x","x",U$2-'Indicator Date hidden'!V44)</f>
        <v>0</v>
      </c>
      <c r="V43" s="158">
        <f>IF('Indicator Date hidden'!W44="x","x",V$2-'Indicator Date hidden'!W44)</f>
        <v>0</v>
      </c>
      <c r="W43" s="158">
        <f>IF('Indicator Date hidden'!X44="x","x",W$2-'Indicator Date hidden'!X44)</f>
        <v>0</v>
      </c>
      <c r="X43" s="158">
        <f>IF('Indicator Date hidden'!Y44="x","x",X$2-'Indicator Date hidden'!Y44)</f>
        <v>0</v>
      </c>
      <c r="Y43" s="158">
        <f>IF('Indicator Date hidden'!Z44="x","x",Y$2-'Indicator Date hidden'!Z44)</f>
        <v>0</v>
      </c>
      <c r="Z43" s="158">
        <f>IF('Indicator Date hidden'!AA44="x","x",Z$2-'Indicator Date hidden'!AA44)</f>
        <v>4</v>
      </c>
      <c r="AA43" s="158">
        <f>IF('Indicator Date hidden'!AB44="x","x",AA$2-'Indicator Date hidden'!AB44)</f>
        <v>0</v>
      </c>
      <c r="AB43" s="158">
        <f>IF('Indicator Date hidden'!AC44="x","x",AB$2-'Indicator Date hidden'!AC44)</f>
        <v>0</v>
      </c>
      <c r="AC43" s="158">
        <f>IF('Indicator Date hidden'!AD44="x","x",AC$2-'Indicator Date hidden'!AD44)</f>
        <v>1</v>
      </c>
      <c r="AD43" s="158">
        <f>IF('Indicator Date hidden'!AE44="x","x",AD$2-'Indicator Date hidden'!AE44)</f>
        <v>0</v>
      </c>
      <c r="AE43" s="158">
        <f>IF('Indicator Date hidden'!AF44="x","x",AE$2-'Indicator Date hidden'!AF44)</f>
        <v>0</v>
      </c>
      <c r="AF43" s="158">
        <f>IF('Indicator Date hidden'!AG44="x","x",AF$2-'Indicator Date hidden'!AG44)</f>
        <v>0</v>
      </c>
      <c r="AG43" s="158">
        <f>IF('Indicator Date hidden'!AH44="x","x",AG$2-'Indicator Date hidden'!AH44)</f>
        <v>0</v>
      </c>
      <c r="AH43" s="158">
        <f>IF('Indicator Date hidden'!AI44="x","x",AH$2-'Indicator Date hidden'!AI44)</f>
        <v>0</v>
      </c>
      <c r="AI43" s="158">
        <f>IF('Indicator Date hidden'!AJ44="x","x",AI$2-'Indicator Date hidden'!AJ44)</f>
        <v>0</v>
      </c>
      <c r="AJ43" s="158">
        <f>IF('Indicator Date hidden'!AK44="x","x",AJ$2-'Indicator Date hidden'!AK44)</f>
        <v>0</v>
      </c>
      <c r="AK43" s="158">
        <f>IF('Indicator Date hidden'!AL44="x","x",AK$2-'Indicator Date hidden'!AL44)</f>
        <v>0</v>
      </c>
      <c r="AL43" s="158">
        <f>IF('Indicator Date hidden'!AM44="x","x",AL$2-'Indicator Date hidden'!AM44)</f>
        <v>1</v>
      </c>
      <c r="AM43" s="158">
        <f>IF('Indicator Date hidden'!AN44="x","x",AM$2-'Indicator Date hidden'!AN44)</f>
        <v>0</v>
      </c>
      <c r="AN43" s="158">
        <f>IF('Indicator Date hidden'!AO44="x","x",AN$2-'Indicator Date hidden'!AO44)</f>
        <v>0</v>
      </c>
      <c r="AO43" s="158">
        <f>IF('Indicator Date hidden'!AP44="x","x",AO$2-'Indicator Date hidden'!AP44)</f>
        <v>0</v>
      </c>
      <c r="AP43" s="158">
        <f>IF('Indicator Date hidden'!AQ44="x","x",AP$2-'Indicator Date hidden'!AQ44)</f>
        <v>0</v>
      </c>
      <c r="AQ43" s="158">
        <f>IF('Indicator Date hidden'!AR44="x","x",AQ$2-'Indicator Date hidden'!AR44)</f>
        <v>0</v>
      </c>
      <c r="AR43" s="158">
        <f>IF('Indicator Date hidden'!AS44="x","x",AR$2-'Indicator Date hidden'!AS44)</f>
        <v>0</v>
      </c>
      <c r="AS43" s="158">
        <f>IF('Indicator Date hidden'!AT44="x","x",AS$2-'Indicator Date hidden'!AT44)</f>
        <v>0</v>
      </c>
      <c r="AT43" s="158">
        <f>IF('Indicator Date hidden'!AU44="x","x",AT$2-'Indicator Date hidden'!AU44)</f>
        <v>0</v>
      </c>
      <c r="AU43" s="158">
        <f>IF('Indicator Date hidden'!AV44="x","x",AU$2-'Indicator Date hidden'!AV44)</f>
        <v>0</v>
      </c>
      <c r="AV43" s="158">
        <f>IF('Indicator Date hidden'!AW44="x","x",AV$2-'Indicator Date hidden'!AW44)</f>
        <v>0</v>
      </c>
      <c r="AW43" s="158">
        <f>IF('Indicator Date hidden'!AX44="x","x",AW$2-'Indicator Date hidden'!AX44)</f>
        <v>0</v>
      </c>
      <c r="AX43" s="158">
        <f>IF('Indicator Date hidden'!AY44="x","x",AX$2-'Indicator Date hidden'!AY44)</f>
        <v>0</v>
      </c>
      <c r="AY43" s="158">
        <f>IF('Indicator Date hidden'!AZ44="x","x",AY$2-'Indicator Date hidden'!AZ44)</f>
        <v>0</v>
      </c>
      <c r="AZ43" s="158">
        <f>IF('Indicator Date hidden'!BA44="x","x",AZ$2-'Indicator Date hidden'!BA44)</f>
        <v>2</v>
      </c>
      <c r="BA43" s="158">
        <f>IF('Indicator Date hidden'!BB44="x","x",BA$2-'Indicator Date hidden'!BB44)</f>
        <v>0</v>
      </c>
      <c r="BB43" s="158">
        <f>IF('Indicator Date hidden'!BC44="x","x",BB$2-'Indicator Date hidden'!BC44)</f>
        <v>0</v>
      </c>
      <c r="BC43" s="158">
        <f>IF('Indicator Date hidden'!BD44="x","x",BC$2-'Indicator Date hidden'!BD44)</f>
        <v>0</v>
      </c>
      <c r="BD43" s="158" t="str">
        <f>IF('Indicator Date hidden'!BE44="x","x",BD$2-'Indicator Date hidden'!BE44)</f>
        <v>x</v>
      </c>
      <c r="BE43" s="158">
        <f>IF('Indicator Date hidden'!BF44="x","x",BE$2-'Indicator Date hidden'!BF44)</f>
        <v>1</v>
      </c>
      <c r="BF43" s="158">
        <f>IF('Indicator Date hidden'!BG44="x","x",BF$2-'Indicator Date hidden'!BG44)</f>
        <v>0</v>
      </c>
      <c r="BG43" s="158">
        <f>IF('Indicator Date hidden'!BH44="x","x",BG$2-'Indicator Date hidden'!BH44)</f>
        <v>0</v>
      </c>
      <c r="BH43" s="158">
        <f>IF('Indicator Date hidden'!BI44="x","x",BH$2-'Indicator Date hidden'!BI44)</f>
        <v>0</v>
      </c>
      <c r="BI43" s="158">
        <f>IF('Indicator Date hidden'!BJ44="x","x",BI$2-'Indicator Date hidden'!BJ44)</f>
        <v>0</v>
      </c>
      <c r="BJ43" s="158">
        <f>IF('Indicator Date hidden'!BK44="x","x",BJ$2-'Indicator Date hidden'!BK44)</f>
        <v>0</v>
      </c>
      <c r="BK43" s="158">
        <f>IF('Indicator Date hidden'!BL44="x","x",BK$2-'Indicator Date hidden'!BL44)</f>
        <v>0</v>
      </c>
      <c r="BL43" s="158">
        <f>IF('Indicator Date hidden'!BM44="x","x",BL$2-'Indicator Date hidden'!BM44)</f>
        <v>0</v>
      </c>
      <c r="BM43" s="158">
        <f>IF('Indicator Date hidden'!BN44="x","x",BM$2-'Indicator Date hidden'!BN44)</f>
        <v>3</v>
      </c>
      <c r="BN43" s="158">
        <f>IF('Indicator Date hidden'!BO44="x","x",BN$2-'Indicator Date hidden'!BO44)</f>
        <v>0</v>
      </c>
      <c r="BO43" s="158">
        <f>IF('Indicator Date hidden'!BP44="x","x",BO$2-'Indicator Date hidden'!BP44)</f>
        <v>0</v>
      </c>
      <c r="BP43" s="158">
        <f>IF('Indicator Date hidden'!BQ44="x","x",BP$2-'Indicator Date hidden'!BQ44)</f>
        <v>0</v>
      </c>
      <c r="BQ43" s="158">
        <f>IF('Indicator Date hidden'!BR44="x","x",BQ$2-'Indicator Date hidden'!BR44)</f>
        <v>0</v>
      </c>
      <c r="BR43" s="158">
        <f>IF('Indicator Date hidden'!BS44="x","x",BR$2-'Indicator Date hidden'!BS44)</f>
        <v>0</v>
      </c>
      <c r="BS43" s="158">
        <f>IF('Indicator Date hidden'!BT44="x","x",BS$2-'Indicator Date hidden'!BT44)</f>
        <v>4</v>
      </c>
      <c r="BT43" s="158">
        <f>IF('Indicator Date hidden'!BU44="x","x",BT$2-'Indicator Date hidden'!BU44)</f>
        <v>0</v>
      </c>
      <c r="BU43" s="158" t="str">
        <f>IF('Indicator Date hidden'!BV44="x","x",BU$2-'Indicator Date hidden'!BV44)</f>
        <v>x</v>
      </c>
      <c r="BV43" s="158">
        <f>IF('Indicator Date hidden'!BW44="x","x",BV$2-'Indicator Date hidden'!BW44)</f>
        <v>0</v>
      </c>
      <c r="BW43" s="158">
        <f>IF('Indicator Date hidden'!BX44="x","x",BW$2-'Indicator Date hidden'!BX44)</f>
        <v>0</v>
      </c>
      <c r="BX43" s="158">
        <f>IF('Indicator Date hidden'!BY44="x","x",BX$2-'Indicator Date hidden'!BY44)</f>
        <v>0</v>
      </c>
      <c r="BY43" s="5">
        <f t="shared" si="5"/>
        <v>16</v>
      </c>
      <c r="BZ43" s="159">
        <f t="shared" si="6"/>
        <v>0.21917808219178081</v>
      </c>
      <c r="CA43" s="5">
        <f t="shared" si="7"/>
        <v>7</v>
      </c>
      <c r="CB43" s="159">
        <f t="shared" si="8"/>
        <v>0.78070174513835655</v>
      </c>
      <c r="CC43" s="162">
        <f t="shared" si="9"/>
        <v>0</v>
      </c>
    </row>
    <row r="44" spans="1:81" x14ac:dyDescent="0.25">
      <c r="A44" t="s">
        <v>75</v>
      </c>
      <c r="B44" s="158">
        <f>IF('Indicator Date hidden'!C45="x","x",B$2-'Indicator Date hidden'!C45)</f>
        <v>0</v>
      </c>
      <c r="C44" s="158">
        <f>IF('Indicator Date hidden'!D45="x","x",C$2-'Indicator Date hidden'!D45)</f>
        <v>0</v>
      </c>
      <c r="D44" s="158">
        <f>IF('Indicator Date hidden'!E45="x","x",D$2-'Indicator Date hidden'!E45)</f>
        <v>0</v>
      </c>
      <c r="E44" s="158">
        <f>IF('Indicator Date hidden'!F45="x","x",E$2-'Indicator Date hidden'!F45)</f>
        <v>0</v>
      </c>
      <c r="F44" s="158">
        <f>IF('Indicator Date hidden'!G45="x","x",F$2-'Indicator Date hidden'!G45)</f>
        <v>0</v>
      </c>
      <c r="G44" s="158">
        <f>IF('Indicator Date hidden'!H45="x","x",G$2-'Indicator Date hidden'!H45)</f>
        <v>0</v>
      </c>
      <c r="H44" s="158">
        <f>IF('Indicator Date hidden'!I45="x","x",H$2-'Indicator Date hidden'!I45)</f>
        <v>0</v>
      </c>
      <c r="I44" s="158">
        <f>IF('Indicator Date hidden'!J45="x","x",I$2-'Indicator Date hidden'!J45)</f>
        <v>0</v>
      </c>
      <c r="J44" s="158">
        <f>IF('Indicator Date hidden'!K45="x","x",J$2-'Indicator Date hidden'!K45)</f>
        <v>0</v>
      </c>
      <c r="K44" s="158">
        <f>IF('Indicator Date hidden'!L45="x","x",K$2-'Indicator Date hidden'!L45)</f>
        <v>0</v>
      </c>
      <c r="L44" s="158">
        <f>IF('Indicator Date hidden'!M45="x","x",L$2-'Indicator Date hidden'!M45)</f>
        <v>0</v>
      </c>
      <c r="M44" s="158">
        <f>IF('Indicator Date hidden'!N45="x","x",M$2-'Indicator Date hidden'!N45)</f>
        <v>0</v>
      </c>
      <c r="N44" s="158">
        <f>IF('Indicator Date hidden'!O45="x","x",N$2-'Indicator Date hidden'!O45)</f>
        <v>0</v>
      </c>
      <c r="O44" s="158">
        <f>IF('Indicator Date hidden'!P45="x","x",O$2-'Indicator Date hidden'!P45)</f>
        <v>0</v>
      </c>
      <c r="P44" s="158">
        <f>IF('Indicator Date hidden'!Q45="x","x",P$2-'Indicator Date hidden'!Q45)</f>
        <v>0</v>
      </c>
      <c r="Q44" s="158">
        <f>IF('Indicator Date hidden'!R45="x","x",Q$2-'Indicator Date hidden'!R45)</f>
        <v>0</v>
      </c>
      <c r="R44" s="158">
        <f>IF('Indicator Date hidden'!S45="x","x",R$2-'Indicator Date hidden'!S45)</f>
        <v>0</v>
      </c>
      <c r="S44" s="158">
        <f>IF('Indicator Date hidden'!T45="x","x",S$2-'Indicator Date hidden'!T45)</f>
        <v>0</v>
      </c>
      <c r="T44" s="158">
        <f>IF('Indicator Date hidden'!U45="x","x",T$2-'Indicator Date hidden'!U45)</f>
        <v>0</v>
      </c>
      <c r="U44" s="158">
        <f>IF('Indicator Date hidden'!V45="x","x",U$2-'Indicator Date hidden'!V45)</f>
        <v>0</v>
      </c>
      <c r="V44" s="158">
        <f>IF('Indicator Date hidden'!W45="x","x",V$2-'Indicator Date hidden'!W45)</f>
        <v>0</v>
      </c>
      <c r="W44" s="158">
        <f>IF('Indicator Date hidden'!X45="x","x",W$2-'Indicator Date hidden'!X45)</f>
        <v>0</v>
      </c>
      <c r="X44" s="158">
        <f>IF('Indicator Date hidden'!Y45="x","x",X$2-'Indicator Date hidden'!Y45)</f>
        <v>0</v>
      </c>
      <c r="Y44" s="158">
        <f>IF('Indicator Date hidden'!Z45="x","x",Y$2-'Indicator Date hidden'!Z45)</f>
        <v>0</v>
      </c>
      <c r="Z44" s="158">
        <f>IF('Indicator Date hidden'!AA45="x","x",Z$2-'Indicator Date hidden'!AA45)</f>
        <v>5</v>
      </c>
      <c r="AA44" s="158">
        <f>IF('Indicator Date hidden'!AB45="x","x",AA$2-'Indicator Date hidden'!AB45)</f>
        <v>10</v>
      </c>
      <c r="AB44" s="158" t="str">
        <f>IF('Indicator Date hidden'!AC45="x","x",AB$2-'Indicator Date hidden'!AC45)</f>
        <v>x</v>
      </c>
      <c r="AC44" s="158">
        <f>IF('Indicator Date hidden'!AD45="x","x",AC$2-'Indicator Date hidden'!AD45)</f>
        <v>0</v>
      </c>
      <c r="AD44" s="158">
        <f>IF('Indicator Date hidden'!AE45="x","x",AD$2-'Indicator Date hidden'!AE45)</f>
        <v>0</v>
      </c>
      <c r="AE44" s="158" t="str">
        <f>IF('Indicator Date hidden'!AF45="x","x",AE$2-'Indicator Date hidden'!AF45)</f>
        <v>x</v>
      </c>
      <c r="AF44" s="158">
        <f>IF('Indicator Date hidden'!AG45="x","x",AF$2-'Indicator Date hidden'!AG45)</f>
        <v>0</v>
      </c>
      <c r="AG44" s="158">
        <f>IF('Indicator Date hidden'!AH45="x","x",AG$2-'Indicator Date hidden'!AH45)</f>
        <v>0</v>
      </c>
      <c r="AH44" s="158">
        <f>IF('Indicator Date hidden'!AI45="x","x",AH$2-'Indicator Date hidden'!AI45)</f>
        <v>0</v>
      </c>
      <c r="AI44" s="158">
        <f>IF('Indicator Date hidden'!AJ45="x","x",AI$2-'Indicator Date hidden'!AJ45)</f>
        <v>0</v>
      </c>
      <c r="AJ44" s="158">
        <f>IF('Indicator Date hidden'!AK45="x","x",AJ$2-'Indicator Date hidden'!AK45)</f>
        <v>0</v>
      </c>
      <c r="AK44" s="158">
        <f>IF('Indicator Date hidden'!AL45="x","x",AK$2-'Indicator Date hidden'!AL45)</f>
        <v>0</v>
      </c>
      <c r="AL44" s="158" t="str">
        <f>IF('Indicator Date hidden'!AM45="x","x",AL$2-'Indicator Date hidden'!AM45)</f>
        <v>x</v>
      </c>
      <c r="AM44" s="158">
        <f>IF('Indicator Date hidden'!AN45="x","x",AM$2-'Indicator Date hidden'!AN45)</f>
        <v>0</v>
      </c>
      <c r="AN44" s="158">
        <f>IF('Indicator Date hidden'!AO45="x","x",AN$2-'Indicator Date hidden'!AO45)</f>
        <v>0</v>
      </c>
      <c r="AO44" s="158">
        <f>IF('Indicator Date hidden'!AP45="x","x",AO$2-'Indicator Date hidden'!AP45)</f>
        <v>0</v>
      </c>
      <c r="AP44" s="158" t="str">
        <f>IF('Indicator Date hidden'!AQ45="x","x",AP$2-'Indicator Date hidden'!AQ45)</f>
        <v>x</v>
      </c>
      <c r="AQ44" s="158">
        <f>IF('Indicator Date hidden'!AR45="x","x",AQ$2-'Indicator Date hidden'!AR45)</f>
        <v>0</v>
      </c>
      <c r="AR44" s="158">
        <f>IF('Indicator Date hidden'!AS45="x","x",AR$2-'Indicator Date hidden'!AS45)</f>
        <v>0</v>
      </c>
      <c r="AS44" s="158" t="str">
        <f>IF('Indicator Date hidden'!AT45="x","x",AS$2-'Indicator Date hidden'!AT45)</f>
        <v>x</v>
      </c>
      <c r="AT44" s="158">
        <f>IF('Indicator Date hidden'!AU45="x","x",AT$2-'Indicator Date hidden'!AU45)</f>
        <v>0</v>
      </c>
      <c r="AU44" s="158">
        <f>IF('Indicator Date hidden'!AV45="x","x",AU$2-'Indicator Date hidden'!AV45)</f>
        <v>1</v>
      </c>
      <c r="AV44" s="158" t="str">
        <f>IF('Indicator Date hidden'!AW45="x","x",AV$2-'Indicator Date hidden'!AW45)</f>
        <v>x</v>
      </c>
      <c r="AW44" s="158" t="str">
        <f>IF('Indicator Date hidden'!AX45="x","x",AW$2-'Indicator Date hidden'!AX45)</f>
        <v>x</v>
      </c>
      <c r="AX44" s="158">
        <f>IF('Indicator Date hidden'!AY45="x","x",AX$2-'Indicator Date hidden'!AY45)</f>
        <v>0</v>
      </c>
      <c r="AY44" s="158">
        <f>IF('Indicator Date hidden'!AZ45="x","x",AY$2-'Indicator Date hidden'!AZ45)</f>
        <v>0</v>
      </c>
      <c r="AZ44" s="158">
        <f>IF('Indicator Date hidden'!BA45="x","x",AZ$2-'Indicator Date hidden'!BA45)</f>
        <v>2</v>
      </c>
      <c r="BA44" s="158">
        <f>IF('Indicator Date hidden'!BB45="x","x",BA$2-'Indicator Date hidden'!BB45)</f>
        <v>0</v>
      </c>
      <c r="BB44" s="158">
        <f>IF('Indicator Date hidden'!BC45="x","x",BB$2-'Indicator Date hidden'!BC45)</f>
        <v>0</v>
      </c>
      <c r="BC44" s="158">
        <f>IF('Indicator Date hidden'!BD45="x","x",BC$2-'Indicator Date hidden'!BD45)</f>
        <v>0</v>
      </c>
      <c r="BD44" s="158" t="str">
        <f>IF('Indicator Date hidden'!BE45="x","x",BD$2-'Indicator Date hidden'!BE45)</f>
        <v>x</v>
      </c>
      <c r="BE44" s="158">
        <f>IF('Indicator Date hidden'!BF45="x","x",BE$2-'Indicator Date hidden'!BF45)</f>
        <v>1</v>
      </c>
      <c r="BF44" s="158">
        <f>IF('Indicator Date hidden'!BG45="x","x",BF$2-'Indicator Date hidden'!BG45)</f>
        <v>0</v>
      </c>
      <c r="BG44" s="158">
        <f>IF('Indicator Date hidden'!BH45="x","x",BG$2-'Indicator Date hidden'!BH45)</f>
        <v>0</v>
      </c>
      <c r="BH44" s="158">
        <f>IF('Indicator Date hidden'!BI45="x","x",BH$2-'Indicator Date hidden'!BI45)</f>
        <v>0</v>
      </c>
      <c r="BI44" s="158">
        <f>IF('Indicator Date hidden'!BJ45="x","x",BI$2-'Indicator Date hidden'!BJ45)</f>
        <v>0</v>
      </c>
      <c r="BJ44" s="158">
        <f>IF('Indicator Date hidden'!BK45="x","x",BJ$2-'Indicator Date hidden'!BK45)</f>
        <v>0</v>
      </c>
      <c r="BK44" s="158">
        <f>IF('Indicator Date hidden'!BL45="x","x",BK$2-'Indicator Date hidden'!BL45)</f>
        <v>0</v>
      </c>
      <c r="BL44" s="158">
        <f>IF('Indicator Date hidden'!BM45="x","x",BL$2-'Indicator Date hidden'!BM45)</f>
        <v>0</v>
      </c>
      <c r="BM44" s="158">
        <f>IF('Indicator Date hidden'!BN45="x","x",BM$2-'Indicator Date hidden'!BN45)</f>
        <v>3</v>
      </c>
      <c r="BN44" s="158">
        <f>IF('Indicator Date hidden'!BO45="x","x",BN$2-'Indicator Date hidden'!BO45)</f>
        <v>0</v>
      </c>
      <c r="BO44" s="158">
        <f>IF('Indicator Date hidden'!BP45="x","x",BO$2-'Indicator Date hidden'!BP45)</f>
        <v>0</v>
      </c>
      <c r="BP44" s="158">
        <f>IF('Indicator Date hidden'!BQ45="x","x",BP$2-'Indicator Date hidden'!BQ45)</f>
        <v>0</v>
      </c>
      <c r="BQ44" s="158">
        <f>IF('Indicator Date hidden'!BR45="x","x",BQ$2-'Indicator Date hidden'!BR45)</f>
        <v>0</v>
      </c>
      <c r="BR44" s="158">
        <f>IF('Indicator Date hidden'!BS45="x","x",BR$2-'Indicator Date hidden'!BS45)</f>
        <v>0</v>
      </c>
      <c r="BS44" s="158">
        <f>IF('Indicator Date hidden'!BT45="x","x",BS$2-'Indicator Date hidden'!BT45)</f>
        <v>2</v>
      </c>
      <c r="BT44" s="158">
        <f>IF('Indicator Date hidden'!BU45="x","x",BT$2-'Indicator Date hidden'!BU45)</f>
        <v>0</v>
      </c>
      <c r="BU44" s="158">
        <f>IF('Indicator Date hidden'!BV45="x","x",BU$2-'Indicator Date hidden'!BV45)</f>
        <v>0</v>
      </c>
      <c r="BV44" s="158" t="str">
        <f>IF('Indicator Date hidden'!BW45="x","x",BV$2-'Indicator Date hidden'!BW45)</f>
        <v>x</v>
      </c>
      <c r="BW44" s="158">
        <f>IF('Indicator Date hidden'!BX45="x","x",BW$2-'Indicator Date hidden'!BX45)</f>
        <v>0</v>
      </c>
      <c r="BX44" s="158">
        <f>IF('Indicator Date hidden'!BY45="x","x",BX$2-'Indicator Date hidden'!BY45)</f>
        <v>0</v>
      </c>
      <c r="BY44" s="5">
        <f t="shared" si="5"/>
        <v>24</v>
      </c>
      <c r="BZ44" s="159">
        <f t="shared" si="6"/>
        <v>0.36363636363636365</v>
      </c>
      <c r="CA44" s="5">
        <f t="shared" si="7"/>
        <v>7</v>
      </c>
      <c r="CB44" s="159">
        <f t="shared" si="8"/>
        <v>1.4316377952748747</v>
      </c>
      <c r="CC44" s="162">
        <f t="shared" si="9"/>
        <v>0</v>
      </c>
    </row>
    <row r="45" spans="1:81" x14ac:dyDescent="0.25">
      <c r="A45" t="s">
        <v>77</v>
      </c>
      <c r="B45" s="158">
        <f>IF('Indicator Date hidden'!C46="x","x",B$2-'Indicator Date hidden'!C46)</f>
        <v>0</v>
      </c>
      <c r="C45" s="158">
        <f>IF('Indicator Date hidden'!D46="x","x",C$2-'Indicator Date hidden'!D46)</f>
        <v>0</v>
      </c>
      <c r="D45" s="158">
        <f>IF('Indicator Date hidden'!E46="x","x",D$2-'Indicator Date hidden'!E46)</f>
        <v>0</v>
      </c>
      <c r="E45" s="158">
        <f>IF('Indicator Date hidden'!F46="x","x",E$2-'Indicator Date hidden'!F46)</f>
        <v>0</v>
      </c>
      <c r="F45" s="158">
        <f>IF('Indicator Date hidden'!G46="x","x",F$2-'Indicator Date hidden'!G46)</f>
        <v>0</v>
      </c>
      <c r="G45" s="158">
        <f>IF('Indicator Date hidden'!H46="x","x",G$2-'Indicator Date hidden'!H46)</f>
        <v>0</v>
      </c>
      <c r="H45" s="158">
        <f>IF('Indicator Date hidden'!I46="x","x",H$2-'Indicator Date hidden'!I46)</f>
        <v>0</v>
      </c>
      <c r="I45" s="158">
        <f>IF('Indicator Date hidden'!J46="x","x",I$2-'Indicator Date hidden'!J46)</f>
        <v>0</v>
      </c>
      <c r="J45" s="158">
        <f>IF('Indicator Date hidden'!K46="x","x",J$2-'Indicator Date hidden'!K46)</f>
        <v>0</v>
      </c>
      <c r="K45" s="158">
        <f>IF('Indicator Date hidden'!L46="x","x",K$2-'Indicator Date hidden'!L46)</f>
        <v>0</v>
      </c>
      <c r="L45" s="158">
        <f>IF('Indicator Date hidden'!M46="x","x",L$2-'Indicator Date hidden'!M46)</f>
        <v>0</v>
      </c>
      <c r="M45" s="158">
        <f>IF('Indicator Date hidden'!N46="x","x",M$2-'Indicator Date hidden'!N46)</f>
        <v>0</v>
      </c>
      <c r="N45" s="158">
        <f>IF('Indicator Date hidden'!O46="x","x",N$2-'Indicator Date hidden'!O46)</f>
        <v>0</v>
      </c>
      <c r="O45" s="158">
        <f>IF('Indicator Date hidden'!P46="x","x",O$2-'Indicator Date hidden'!P46)</f>
        <v>0</v>
      </c>
      <c r="P45" s="158">
        <f>IF('Indicator Date hidden'!Q46="x","x",P$2-'Indicator Date hidden'!Q46)</f>
        <v>0</v>
      </c>
      <c r="Q45" s="158">
        <f>IF('Indicator Date hidden'!R46="x","x",Q$2-'Indicator Date hidden'!R46)</f>
        <v>0</v>
      </c>
      <c r="R45" s="158">
        <f>IF('Indicator Date hidden'!S46="x","x",R$2-'Indicator Date hidden'!S46)</f>
        <v>0</v>
      </c>
      <c r="S45" s="158">
        <f>IF('Indicator Date hidden'!T46="x","x",S$2-'Indicator Date hidden'!T46)</f>
        <v>0</v>
      </c>
      <c r="T45" s="158">
        <f>IF('Indicator Date hidden'!U46="x","x",T$2-'Indicator Date hidden'!U46)</f>
        <v>0</v>
      </c>
      <c r="U45" s="158">
        <f>IF('Indicator Date hidden'!V46="x","x",U$2-'Indicator Date hidden'!V46)</f>
        <v>0</v>
      </c>
      <c r="V45" s="158">
        <f>IF('Indicator Date hidden'!W46="x","x",V$2-'Indicator Date hidden'!W46)</f>
        <v>0</v>
      </c>
      <c r="W45" s="158">
        <f>IF('Indicator Date hidden'!X46="x","x",W$2-'Indicator Date hidden'!X46)</f>
        <v>0</v>
      </c>
      <c r="X45" s="158">
        <f>IF('Indicator Date hidden'!Y46="x","x",X$2-'Indicator Date hidden'!Y46)</f>
        <v>0</v>
      </c>
      <c r="Y45" s="158">
        <f>IF('Indicator Date hidden'!Z46="x","x",Y$2-'Indicator Date hidden'!Z46)</f>
        <v>0</v>
      </c>
      <c r="Z45" s="158" t="str">
        <f>IF('Indicator Date hidden'!AA46="x","x",Z$2-'Indicator Date hidden'!AA46)</f>
        <v>x</v>
      </c>
      <c r="AA45" s="158">
        <f>IF('Indicator Date hidden'!AB46="x","x",AA$2-'Indicator Date hidden'!AB46)</f>
        <v>0</v>
      </c>
      <c r="AB45" s="158">
        <f>IF('Indicator Date hidden'!AC46="x","x",AB$2-'Indicator Date hidden'!AC46)</f>
        <v>0</v>
      </c>
      <c r="AC45" s="158">
        <f>IF('Indicator Date hidden'!AD46="x","x",AC$2-'Indicator Date hidden'!AD46)</f>
        <v>0</v>
      </c>
      <c r="AD45" s="158">
        <f>IF('Indicator Date hidden'!AE46="x","x",AD$2-'Indicator Date hidden'!AE46)</f>
        <v>0</v>
      </c>
      <c r="AE45" s="158">
        <f>IF('Indicator Date hidden'!AF46="x","x",AE$2-'Indicator Date hidden'!AF46)</f>
        <v>0</v>
      </c>
      <c r="AF45" s="158">
        <f>IF('Indicator Date hidden'!AG46="x","x",AF$2-'Indicator Date hidden'!AG46)</f>
        <v>0</v>
      </c>
      <c r="AG45" s="158">
        <f>IF('Indicator Date hidden'!AH46="x","x",AG$2-'Indicator Date hidden'!AH46)</f>
        <v>0</v>
      </c>
      <c r="AH45" s="158">
        <f>IF('Indicator Date hidden'!AI46="x","x",AH$2-'Indicator Date hidden'!AI46)</f>
        <v>0</v>
      </c>
      <c r="AI45" s="158">
        <f>IF('Indicator Date hidden'!AJ46="x","x",AI$2-'Indicator Date hidden'!AJ46)</f>
        <v>0</v>
      </c>
      <c r="AJ45" s="158">
        <f>IF('Indicator Date hidden'!AK46="x","x",AJ$2-'Indicator Date hidden'!AK46)</f>
        <v>0</v>
      </c>
      <c r="AK45" s="158">
        <f>IF('Indicator Date hidden'!AL46="x","x",AK$2-'Indicator Date hidden'!AL46)</f>
        <v>0</v>
      </c>
      <c r="AL45" s="158" t="str">
        <f>IF('Indicator Date hidden'!AM46="x","x",AL$2-'Indicator Date hidden'!AM46)</f>
        <v>x</v>
      </c>
      <c r="AM45" s="158">
        <f>IF('Indicator Date hidden'!AN46="x","x",AM$2-'Indicator Date hidden'!AN46)</f>
        <v>0</v>
      </c>
      <c r="AN45" s="158">
        <f>IF('Indicator Date hidden'!AO46="x","x",AN$2-'Indicator Date hidden'!AO46)</f>
        <v>0</v>
      </c>
      <c r="AO45" s="158">
        <f>IF('Indicator Date hidden'!AP46="x","x",AO$2-'Indicator Date hidden'!AP46)</f>
        <v>0</v>
      </c>
      <c r="AP45" s="158" t="str">
        <f>IF('Indicator Date hidden'!AQ46="x","x",AP$2-'Indicator Date hidden'!AQ46)</f>
        <v>x</v>
      </c>
      <c r="AQ45" s="158" t="str">
        <f>IF('Indicator Date hidden'!AR46="x","x",AQ$2-'Indicator Date hidden'!AR46)</f>
        <v>x</v>
      </c>
      <c r="AR45" s="158">
        <f>IF('Indicator Date hidden'!AS46="x","x",AR$2-'Indicator Date hidden'!AS46)</f>
        <v>0</v>
      </c>
      <c r="AS45" s="158" t="str">
        <f>IF('Indicator Date hidden'!AT46="x","x",AS$2-'Indicator Date hidden'!AT46)</f>
        <v>x</v>
      </c>
      <c r="AT45" s="158">
        <f>IF('Indicator Date hidden'!AU46="x","x",AT$2-'Indicator Date hidden'!AU46)</f>
        <v>0</v>
      </c>
      <c r="AU45" s="158">
        <f>IF('Indicator Date hidden'!AV46="x","x",AU$2-'Indicator Date hidden'!AV46)</f>
        <v>0</v>
      </c>
      <c r="AV45" s="158">
        <f>IF('Indicator Date hidden'!AW46="x","x",AV$2-'Indicator Date hidden'!AW46)</f>
        <v>0</v>
      </c>
      <c r="AW45" s="158" t="str">
        <f>IF('Indicator Date hidden'!AX46="x","x",AW$2-'Indicator Date hidden'!AX46)</f>
        <v>x</v>
      </c>
      <c r="AX45" s="158">
        <f>IF('Indicator Date hidden'!AY46="x","x",AX$2-'Indicator Date hidden'!AY46)</f>
        <v>0</v>
      </c>
      <c r="AY45" s="158">
        <f>IF('Indicator Date hidden'!AZ46="x","x",AY$2-'Indicator Date hidden'!AZ46)</f>
        <v>0</v>
      </c>
      <c r="AZ45" s="158" t="str">
        <f>IF('Indicator Date hidden'!BA46="x","x",AZ$2-'Indicator Date hidden'!BA46)</f>
        <v>x</v>
      </c>
      <c r="BA45" s="158">
        <f>IF('Indicator Date hidden'!BB46="x","x",BA$2-'Indicator Date hidden'!BB46)</f>
        <v>0</v>
      </c>
      <c r="BB45" s="158">
        <f>IF('Indicator Date hidden'!BC46="x","x",BB$2-'Indicator Date hidden'!BC46)</f>
        <v>0</v>
      </c>
      <c r="BC45" s="158">
        <f>IF('Indicator Date hidden'!BD46="x","x",BC$2-'Indicator Date hidden'!BD46)</f>
        <v>0</v>
      </c>
      <c r="BD45" s="158" t="str">
        <f>IF('Indicator Date hidden'!BE46="x","x",BD$2-'Indicator Date hidden'!BE46)</f>
        <v>x</v>
      </c>
      <c r="BE45" s="158">
        <f>IF('Indicator Date hidden'!BF46="x","x",BE$2-'Indicator Date hidden'!BF46)</f>
        <v>1</v>
      </c>
      <c r="BF45" s="158">
        <f>IF('Indicator Date hidden'!BG46="x","x",BF$2-'Indicator Date hidden'!BG46)</f>
        <v>0</v>
      </c>
      <c r="BG45" s="158">
        <f>IF('Indicator Date hidden'!BH46="x","x",BG$2-'Indicator Date hidden'!BH46)</f>
        <v>0</v>
      </c>
      <c r="BH45" s="158">
        <f>IF('Indicator Date hidden'!BI46="x","x",BH$2-'Indicator Date hidden'!BI46)</f>
        <v>0</v>
      </c>
      <c r="BI45" s="158">
        <f>IF('Indicator Date hidden'!BJ46="x","x",BI$2-'Indicator Date hidden'!BJ46)</f>
        <v>2</v>
      </c>
      <c r="BJ45" s="158">
        <f>IF('Indicator Date hidden'!BK46="x","x",BJ$2-'Indicator Date hidden'!BK46)</f>
        <v>0</v>
      </c>
      <c r="BK45" s="158">
        <f>IF('Indicator Date hidden'!BL46="x","x",BK$2-'Indicator Date hidden'!BL46)</f>
        <v>0</v>
      </c>
      <c r="BL45" s="158">
        <f>IF('Indicator Date hidden'!BM46="x","x",BL$2-'Indicator Date hidden'!BM46)</f>
        <v>0</v>
      </c>
      <c r="BM45" s="158">
        <f>IF('Indicator Date hidden'!BN46="x","x",BM$2-'Indicator Date hidden'!BN46)</f>
        <v>3</v>
      </c>
      <c r="BN45" s="158">
        <f>IF('Indicator Date hidden'!BO46="x","x",BN$2-'Indicator Date hidden'!BO46)</f>
        <v>0</v>
      </c>
      <c r="BO45" s="158">
        <f>IF('Indicator Date hidden'!BP46="x","x",BO$2-'Indicator Date hidden'!BP46)</f>
        <v>0</v>
      </c>
      <c r="BP45" s="158">
        <f>IF('Indicator Date hidden'!BQ46="x","x",BP$2-'Indicator Date hidden'!BQ46)</f>
        <v>0</v>
      </c>
      <c r="BQ45" s="158">
        <f>IF('Indicator Date hidden'!BR46="x","x",BQ$2-'Indicator Date hidden'!BR46)</f>
        <v>0</v>
      </c>
      <c r="BR45" s="158">
        <f>IF('Indicator Date hidden'!BS46="x","x",BR$2-'Indicator Date hidden'!BS46)</f>
        <v>0</v>
      </c>
      <c r="BS45" s="158">
        <f>IF('Indicator Date hidden'!BT46="x","x",BS$2-'Indicator Date hidden'!BT46)</f>
        <v>1</v>
      </c>
      <c r="BT45" s="158">
        <f>IF('Indicator Date hidden'!BU46="x","x",BT$2-'Indicator Date hidden'!BU46)</f>
        <v>0</v>
      </c>
      <c r="BU45" s="158">
        <f>IF('Indicator Date hidden'!BV46="x","x",BU$2-'Indicator Date hidden'!BV46)</f>
        <v>0</v>
      </c>
      <c r="BV45" s="158" t="str">
        <f>IF('Indicator Date hidden'!BW46="x","x",BV$2-'Indicator Date hidden'!BW46)</f>
        <v>x</v>
      </c>
      <c r="BW45" s="158">
        <f>IF('Indicator Date hidden'!BX46="x","x",BW$2-'Indicator Date hidden'!BX46)</f>
        <v>0</v>
      </c>
      <c r="BX45" s="158">
        <f>IF('Indicator Date hidden'!BY46="x","x",BX$2-'Indicator Date hidden'!BY46)</f>
        <v>0</v>
      </c>
      <c r="BY45" s="5">
        <f t="shared" si="5"/>
        <v>7</v>
      </c>
      <c r="BZ45" s="159">
        <f t="shared" si="6"/>
        <v>0.10606060606060606</v>
      </c>
      <c r="CA45" s="5">
        <f t="shared" si="7"/>
        <v>4</v>
      </c>
      <c r="CB45" s="159">
        <f t="shared" si="8"/>
        <v>0.46478368636902934</v>
      </c>
      <c r="CC45" s="162">
        <f t="shared" si="9"/>
        <v>0</v>
      </c>
    </row>
    <row r="46" spans="1:81" x14ac:dyDescent="0.25">
      <c r="A46" t="s">
        <v>79</v>
      </c>
      <c r="B46" s="158">
        <f>IF('Indicator Date hidden'!C47="x","x",B$2-'Indicator Date hidden'!C47)</f>
        <v>0</v>
      </c>
      <c r="C46" s="158">
        <f>IF('Indicator Date hidden'!D47="x","x",C$2-'Indicator Date hidden'!D47)</f>
        <v>0</v>
      </c>
      <c r="D46" s="158">
        <f>IF('Indicator Date hidden'!E47="x","x",D$2-'Indicator Date hidden'!E47)</f>
        <v>0</v>
      </c>
      <c r="E46" s="158">
        <f>IF('Indicator Date hidden'!F47="x","x",E$2-'Indicator Date hidden'!F47)</f>
        <v>0</v>
      </c>
      <c r="F46" s="158">
        <f>IF('Indicator Date hidden'!G47="x","x",F$2-'Indicator Date hidden'!G47)</f>
        <v>0</v>
      </c>
      <c r="G46" s="158">
        <f>IF('Indicator Date hidden'!H47="x","x",G$2-'Indicator Date hidden'!H47)</f>
        <v>0</v>
      </c>
      <c r="H46" s="158">
        <f>IF('Indicator Date hidden'!I47="x","x",H$2-'Indicator Date hidden'!I47)</f>
        <v>0</v>
      </c>
      <c r="I46" s="158">
        <f>IF('Indicator Date hidden'!J47="x","x",I$2-'Indicator Date hidden'!J47)</f>
        <v>0</v>
      </c>
      <c r="J46" s="158">
        <f>IF('Indicator Date hidden'!K47="x","x",J$2-'Indicator Date hidden'!K47)</f>
        <v>0</v>
      </c>
      <c r="K46" s="158">
        <f>IF('Indicator Date hidden'!L47="x","x",K$2-'Indicator Date hidden'!L47)</f>
        <v>0</v>
      </c>
      <c r="L46" s="158">
        <f>IF('Indicator Date hidden'!M47="x","x",L$2-'Indicator Date hidden'!M47)</f>
        <v>0</v>
      </c>
      <c r="M46" s="158">
        <f>IF('Indicator Date hidden'!N47="x","x",M$2-'Indicator Date hidden'!N47)</f>
        <v>0</v>
      </c>
      <c r="N46" s="158">
        <f>IF('Indicator Date hidden'!O47="x","x",N$2-'Indicator Date hidden'!O47)</f>
        <v>0</v>
      </c>
      <c r="O46" s="158">
        <f>IF('Indicator Date hidden'!P47="x","x",O$2-'Indicator Date hidden'!P47)</f>
        <v>0</v>
      </c>
      <c r="P46" s="158">
        <f>IF('Indicator Date hidden'!Q47="x","x",P$2-'Indicator Date hidden'!Q47)</f>
        <v>0</v>
      </c>
      <c r="Q46" s="158">
        <f>IF('Indicator Date hidden'!R47="x","x",Q$2-'Indicator Date hidden'!R47)</f>
        <v>0</v>
      </c>
      <c r="R46" s="158">
        <f>IF('Indicator Date hidden'!S47="x","x",R$2-'Indicator Date hidden'!S47)</f>
        <v>0</v>
      </c>
      <c r="S46" s="158">
        <f>IF('Indicator Date hidden'!T47="x","x",S$2-'Indicator Date hidden'!T47)</f>
        <v>0</v>
      </c>
      <c r="T46" s="158">
        <f>IF('Indicator Date hidden'!U47="x","x",T$2-'Indicator Date hidden'!U47)</f>
        <v>0</v>
      </c>
      <c r="U46" s="158">
        <f>IF('Indicator Date hidden'!V47="x","x",U$2-'Indicator Date hidden'!V47)</f>
        <v>0</v>
      </c>
      <c r="V46" s="158">
        <f>IF('Indicator Date hidden'!W47="x","x",V$2-'Indicator Date hidden'!W47)</f>
        <v>0</v>
      </c>
      <c r="W46" s="158">
        <f>IF('Indicator Date hidden'!X47="x","x",W$2-'Indicator Date hidden'!X47)</f>
        <v>0</v>
      </c>
      <c r="X46" s="158">
        <f>IF('Indicator Date hidden'!Y47="x","x",X$2-'Indicator Date hidden'!Y47)</f>
        <v>0</v>
      </c>
      <c r="Y46" s="158">
        <f>IF('Indicator Date hidden'!Z47="x","x",Y$2-'Indicator Date hidden'!Z47)</f>
        <v>0</v>
      </c>
      <c r="Z46" s="158">
        <f>IF('Indicator Date hidden'!AA47="x","x",Z$2-'Indicator Date hidden'!AA47)</f>
        <v>5</v>
      </c>
      <c r="AA46" s="158">
        <f>IF('Indicator Date hidden'!AB47="x","x",AA$2-'Indicator Date hidden'!AB47)</f>
        <v>0</v>
      </c>
      <c r="AB46" s="158" t="str">
        <f>IF('Indicator Date hidden'!AC47="x","x",AB$2-'Indicator Date hidden'!AC47)</f>
        <v>x</v>
      </c>
      <c r="AC46" s="158">
        <f>IF('Indicator Date hidden'!AD47="x","x",AC$2-'Indicator Date hidden'!AD47)</f>
        <v>0</v>
      </c>
      <c r="AD46" s="158">
        <f>IF('Indicator Date hidden'!AE47="x","x",AD$2-'Indicator Date hidden'!AE47)</f>
        <v>0</v>
      </c>
      <c r="AE46" s="158" t="str">
        <f>IF('Indicator Date hidden'!AF47="x","x",AE$2-'Indicator Date hidden'!AF47)</f>
        <v>x</v>
      </c>
      <c r="AF46" s="158">
        <f>IF('Indicator Date hidden'!AG47="x","x",AF$2-'Indicator Date hidden'!AG47)</f>
        <v>0</v>
      </c>
      <c r="AG46" s="158">
        <f>IF('Indicator Date hidden'!AH47="x","x",AG$2-'Indicator Date hidden'!AH47)</f>
        <v>0</v>
      </c>
      <c r="AH46" s="158">
        <f>IF('Indicator Date hidden'!AI47="x","x",AH$2-'Indicator Date hidden'!AI47)</f>
        <v>0</v>
      </c>
      <c r="AI46" s="158">
        <f>IF('Indicator Date hidden'!AJ47="x","x",AI$2-'Indicator Date hidden'!AJ47)</f>
        <v>0</v>
      </c>
      <c r="AJ46" s="158">
        <f>IF('Indicator Date hidden'!AK47="x","x",AJ$2-'Indicator Date hidden'!AK47)</f>
        <v>0</v>
      </c>
      <c r="AK46" s="158">
        <f>IF('Indicator Date hidden'!AL47="x","x",AK$2-'Indicator Date hidden'!AL47)</f>
        <v>0</v>
      </c>
      <c r="AL46" s="158" t="str">
        <f>IF('Indicator Date hidden'!AM47="x","x",AL$2-'Indicator Date hidden'!AM47)</f>
        <v>x</v>
      </c>
      <c r="AM46" s="158">
        <f>IF('Indicator Date hidden'!AN47="x","x",AM$2-'Indicator Date hidden'!AN47)</f>
        <v>0</v>
      </c>
      <c r="AN46" s="158">
        <f>IF('Indicator Date hidden'!AO47="x","x",AN$2-'Indicator Date hidden'!AO47)</f>
        <v>0</v>
      </c>
      <c r="AO46" s="158">
        <f>IF('Indicator Date hidden'!AP47="x","x",AO$2-'Indicator Date hidden'!AP47)</f>
        <v>0</v>
      </c>
      <c r="AP46" s="158" t="str">
        <f>IF('Indicator Date hidden'!AQ47="x","x",AP$2-'Indicator Date hidden'!AQ47)</f>
        <v>x</v>
      </c>
      <c r="AQ46" s="158">
        <f>IF('Indicator Date hidden'!AR47="x","x",AQ$2-'Indicator Date hidden'!AR47)</f>
        <v>0</v>
      </c>
      <c r="AR46" s="158">
        <f>IF('Indicator Date hidden'!AS47="x","x",AR$2-'Indicator Date hidden'!AS47)</f>
        <v>0</v>
      </c>
      <c r="AS46" s="158" t="str">
        <f>IF('Indicator Date hidden'!AT47="x","x",AS$2-'Indicator Date hidden'!AT47)</f>
        <v>x</v>
      </c>
      <c r="AT46" s="158">
        <f>IF('Indicator Date hidden'!AU47="x","x",AT$2-'Indicator Date hidden'!AU47)</f>
        <v>0</v>
      </c>
      <c r="AU46" s="158">
        <f>IF('Indicator Date hidden'!AV47="x","x",AU$2-'Indicator Date hidden'!AV47)</f>
        <v>0</v>
      </c>
      <c r="AV46" s="158">
        <f>IF('Indicator Date hidden'!AW47="x","x",AV$2-'Indicator Date hidden'!AW47)</f>
        <v>0</v>
      </c>
      <c r="AW46" s="158" t="str">
        <f>IF('Indicator Date hidden'!AX47="x","x",AW$2-'Indicator Date hidden'!AX47)</f>
        <v>x</v>
      </c>
      <c r="AX46" s="158">
        <f>IF('Indicator Date hidden'!AY47="x","x",AX$2-'Indicator Date hidden'!AY47)</f>
        <v>0</v>
      </c>
      <c r="AY46" s="158">
        <f>IF('Indicator Date hidden'!AZ47="x","x",AY$2-'Indicator Date hidden'!AZ47)</f>
        <v>0</v>
      </c>
      <c r="AZ46" s="158">
        <f>IF('Indicator Date hidden'!BA47="x","x",AZ$2-'Indicator Date hidden'!BA47)</f>
        <v>2</v>
      </c>
      <c r="BA46" s="158">
        <f>IF('Indicator Date hidden'!BB47="x","x",BA$2-'Indicator Date hidden'!BB47)</f>
        <v>0</v>
      </c>
      <c r="BB46" s="158">
        <f>IF('Indicator Date hidden'!BC47="x","x",BB$2-'Indicator Date hidden'!BC47)</f>
        <v>0</v>
      </c>
      <c r="BC46" s="158">
        <f>IF('Indicator Date hidden'!BD47="x","x",BC$2-'Indicator Date hidden'!BD47)</f>
        <v>0</v>
      </c>
      <c r="BD46" s="158" t="str">
        <f>IF('Indicator Date hidden'!BE47="x","x",BD$2-'Indicator Date hidden'!BE47)</f>
        <v>x</v>
      </c>
      <c r="BE46" s="158">
        <f>IF('Indicator Date hidden'!BF47="x","x",BE$2-'Indicator Date hidden'!BF47)</f>
        <v>1</v>
      </c>
      <c r="BF46" s="158">
        <f>IF('Indicator Date hidden'!BG47="x","x",BF$2-'Indicator Date hidden'!BG47)</f>
        <v>0</v>
      </c>
      <c r="BG46" s="158">
        <f>IF('Indicator Date hidden'!BH47="x","x",BG$2-'Indicator Date hidden'!BH47)</f>
        <v>0</v>
      </c>
      <c r="BH46" s="158">
        <f>IF('Indicator Date hidden'!BI47="x","x",BH$2-'Indicator Date hidden'!BI47)</f>
        <v>0</v>
      </c>
      <c r="BI46" s="158" t="str">
        <f>IF('Indicator Date hidden'!BJ47="x","x",BI$2-'Indicator Date hidden'!BJ47)</f>
        <v>x</v>
      </c>
      <c r="BJ46" s="158">
        <f>IF('Indicator Date hidden'!BK47="x","x",BJ$2-'Indicator Date hidden'!BK47)</f>
        <v>0</v>
      </c>
      <c r="BK46" s="158">
        <f>IF('Indicator Date hidden'!BL47="x","x",BK$2-'Indicator Date hidden'!BL47)</f>
        <v>0</v>
      </c>
      <c r="BL46" s="158">
        <f>IF('Indicator Date hidden'!BM47="x","x",BL$2-'Indicator Date hidden'!BM47)</f>
        <v>0</v>
      </c>
      <c r="BM46" s="158">
        <f>IF('Indicator Date hidden'!BN47="x","x",BM$2-'Indicator Date hidden'!BN47)</f>
        <v>3</v>
      </c>
      <c r="BN46" s="158">
        <f>IF('Indicator Date hidden'!BO47="x","x",BN$2-'Indicator Date hidden'!BO47)</f>
        <v>0</v>
      </c>
      <c r="BO46" s="158">
        <f>IF('Indicator Date hidden'!BP47="x","x",BO$2-'Indicator Date hidden'!BP47)</f>
        <v>0</v>
      </c>
      <c r="BP46" s="158">
        <f>IF('Indicator Date hidden'!BQ47="x","x",BP$2-'Indicator Date hidden'!BQ47)</f>
        <v>0</v>
      </c>
      <c r="BQ46" s="158">
        <f>IF('Indicator Date hidden'!BR47="x","x",BQ$2-'Indicator Date hidden'!BR47)</f>
        <v>0</v>
      </c>
      <c r="BR46" s="158">
        <f>IF('Indicator Date hidden'!BS47="x","x",BR$2-'Indicator Date hidden'!BS47)</f>
        <v>0</v>
      </c>
      <c r="BS46" s="158">
        <f>IF('Indicator Date hidden'!BT47="x","x",BS$2-'Indicator Date hidden'!BT47)</f>
        <v>2</v>
      </c>
      <c r="BT46" s="158">
        <f>IF('Indicator Date hidden'!BU47="x","x",BT$2-'Indicator Date hidden'!BU47)</f>
        <v>0</v>
      </c>
      <c r="BU46" s="158">
        <f>IF('Indicator Date hidden'!BV47="x","x",BU$2-'Indicator Date hidden'!BV47)</f>
        <v>0</v>
      </c>
      <c r="BV46" s="158">
        <f>IF('Indicator Date hidden'!BW47="x","x",BV$2-'Indicator Date hidden'!BW47)</f>
        <v>0</v>
      </c>
      <c r="BW46" s="158">
        <f>IF('Indicator Date hidden'!BX47="x","x",BW$2-'Indicator Date hidden'!BX47)</f>
        <v>0</v>
      </c>
      <c r="BX46" s="158">
        <f>IF('Indicator Date hidden'!BY47="x","x",BX$2-'Indicator Date hidden'!BY47)</f>
        <v>0</v>
      </c>
      <c r="BY46" s="5">
        <f t="shared" si="5"/>
        <v>13</v>
      </c>
      <c r="BZ46" s="159">
        <f t="shared" si="6"/>
        <v>0.19402985074626866</v>
      </c>
      <c r="CA46" s="5">
        <f t="shared" si="7"/>
        <v>5</v>
      </c>
      <c r="CB46" s="159">
        <f t="shared" si="8"/>
        <v>0.77726666067412165</v>
      </c>
      <c r="CC46" s="162">
        <f t="shared" si="9"/>
        <v>0</v>
      </c>
    </row>
    <row r="47" spans="1:81" x14ac:dyDescent="0.25">
      <c r="A47" t="s">
        <v>81</v>
      </c>
      <c r="B47" s="158">
        <f>IF('Indicator Date hidden'!C48="x","x",B$2-'Indicator Date hidden'!C48)</f>
        <v>0</v>
      </c>
      <c r="C47" s="158">
        <f>IF('Indicator Date hidden'!D48="x","x",C$2-'Indicator Date hidden'!D48)</f>
        <v>0</v>
      </c>
      <c r="D47" s="158">
        <f>IF('Indicator Date hidden'!E48="x","x",D$2-'Indicator Date hidden'!E48)</f>
        <v>0</v>
      </c>
      <c r="E47" s="158">
        <f>IF('Indicator Date hidden'!F48="x","x",E$2-'Indicator Date hidden'!F48)</f>
        <v>0</v>
      </c>
      <c r="F47" s="158">
        <f>IF('Indicator Date hidden'!G48="x","x",F$2-'Indicator Date hidden'!G48)</f>
        <v>0</v>
      </c>
      <c r="G47" s="158">
        <f>IF('Indicator Date hidden'!H48="x","x",G$2-'Indicator Date hidden'!H48)</f>
        <v>0</v>
      </c>
      <c r="H47" s="158">
        <f>IF('Indicator Date hidden'!I48="x","x",H$2-'Indicator Date hidden'!I48)</f>
        <v>0</v>
      </c>
      <c r="I47" s="158">
        <f>IF('Indicator Date hidden'!J48="x","x",I$2-'Indicator Date hidden'!J48)</f>
        <v>0</v>
      </c>
      <c r="J47" s="158">
        <f>IF('Indicator Date hidden'!K48="x","x",J$2-'Indicator Date hidden'!K48)</f>
        <v>0</v>
      </c>
      <c r="K47" s="158">
        <f>IF('Indicator Date hidden'!L48="x","x",K$2-'Indicator Date hidden'!L48)</f>
        <v>0</v>
      </c>
      <c r="L47" s="158">
        <f>IF('Indicator Date hidden'!M48="x","x",L$2-'Indicator Date hidden'!M48)</f>
        <v>0</v>
      </c>
      <c r="M47" s="158">
        <f>IF('Indicator Date hidden'!N48="x","x",M$2-'Indicator Date hidden'!N48)</f>
        <v>0</v>
      </c>
      <c r="N47" s="158">
        <f>IF('Indicator Date hidden'!O48="x","x",N$2-'Indicator Date hidden'!O48)</f>
        <v>0</v>
      </c>
      <c r="O47" s="158">
        <f>IF('Indicator Date hidden'!P48="x","x",O$2-'Indicator Date hidden'!P48)</f>
        <v>0</v>
      </c>
      <c r="P47" s="158">
        <f>IF('Indicator Date hidden'!Q48="x","x",P$2-'Indicator Date hidden'!Q48)</f>
        <v>0</v>
      </c>
      <c r="Q47" s="158">
        <f>IF('Indicator Date hidden'!R48="x","x",Q$2-'Indicator Date hidden'!R48)</f>
        <v>0</v>
      </c>
      <c r="R47" s="158">
        <f>IF('Indicator Date hidden'!S48="x","x",R$2-'Indicator Date hidden'!S48)</f>
        <v>0</v>
      </c>
      <c r="S47" s="158">
        <f>IF('Indicator Date hidden'!T48="x","x",S$2-'Indicator Date hidden'!T48)</f>
        <v>0</v>
      </c>
      <c r="T47" s="158">
        <f>IF('Indicator Date hidden'!U48="x","x",T$2-'Indicator Date hidden'!U48)</f>
        <v>0</v>
      </c>
      <c r="U47" s="158">
        <f>IF('Indicator Date hidden'!V48="x","x",U$2-'Indicator Date hidden'!V48)</f>
        <v>0</v>
      </c>
      <c r="V47" s="158">
        <f>IF('Indicator Date hidden'!W48="x","x",V$2-'Indicator Date hidden'!W48)</f>
        <v>0</v>
      </c>
      <c r="W47" s="158">
        <f>IF('Indicator Date hidden'!X48="x","x",W$2-'Indicator Date hidden'!X48)</f>
        <v>0</v>
      </c>
      <c r="X47" s="158">
        <f>IF('Indicator Date hidden'!Y48="x","x",X$2-'Indicator Date hidden'!Y48)</f>
        <v>0</v>
      </c>
      <c r="Y47" s="158">
        <f>IF('Indicator Date hidden'!Z48="x","x",Y$2-'Indicator Date hidden'!Z48)</f>
        <v>0</v>
      </c>
      <c r="Z47" s="158">
        <f>IF('Indicator Date hidden'!AA48="x","x",Z$2-'Indicator Date hidden'!AA48)</f>
        <v>5</v>
      </c>
      <c r="AA47" s="158">
        <f>IF('Indicator Date hidden'!AB48="x","x",AA$2-'Indicator Date hidden'!AB48)</f>
        <v>0</v>
      </c>
      <c r="AB47" s="158" t="str">
        <f>IF('Indicator Date hidden'!AC48="x","x",AB$2-'Indicator Date hidden'!AC48)</f>
        <v>x</v>
      </c>
      <c r="AC47" s="158">
        <f>IF('Indicator Date hidden'!AD48="x","x",AC$2-'Indicator Date hidden'!AD48)</f>
        <v>0</v>
      </c>
      <c r="AD47" s="158">
        <f>IF('Indicator Date hidden'!AE48="x","x",AD$2-'Indicator Date hidden'!AE48)</f>
        <v>0</v>
      </c>
      <c r="AE47" s="158" t="str">
        <f>IF('Indicator Date hidden'!AF48="x","x",AE$2-'Indicator Date hidden'!AF48)</f>
        <v>x</v>
      </c>
      <c r="AF47" s="158">
        <f>IF('Indicator Date hidden'!AG48="x","x",AF$2-'Indicator Date hidden'!AG48)</f>
        <v>0</v>
      </c>
      <c r="AG47" s="158">
        <f>IF('Indicator Date hidden'!AH48="x","x",AG$2-'Indicator Date hidden'!AH48)</f>
        <v>0</v>
      </c>
      <c r="AH47" s="158">
        <f>IF('Indicator Date hidden'!AI48="x","x",AH$2-'Indicator Date hidden'!AI48)</f>
        <v>0</v>
      </c>
      <c r="AI47" s="158">
        <f>IF('Indicator Date hidden'!AJ48="x","x",AI$2-'Indicator Date hidden'!AJ48)</f>
        <v>0</v>
      </c>
      <c r="AJ47" s="158">
        <f>IF('Indicator Date hidden'!AK48="x","x",AJ$2-'Indicator Date hidden'!AK48)</f>
        <v>0</v>
      </c>
      <c r="AK47" s="158">
        <f>IF('Indicator Date hidden'!AL48="x","x",AK$2-'Indicator Date hidden'!AL48)</f>
        <v>0</v>
      </c>
      <c r="AL47" s="158" t="str">
        <f>IF('Indicator Date hidden'!AM48="x","x",AL$2-'Indicator Date hidden'!AM48)</f>
        <v>x</v>
      </c>
      <c r="AM47" s="158">
        <f>IF('Indicator Date hidden'!AN48="x","x",AM$2-'Indicator Date hidden'!AN48)</f>
        <v>0</v>
      </c>
      <c r="AN47" s="158">
        <f>IF('Indicator Date hidden'!AO48="x","x",AN$2-'Indicator Date hidden'!AO48)</f>
        <v>0</v>
      </c>
      <c r="AO47" s="158">
        <f>IF('Indicator Date hidden'!AP48="x","x",AO$2-'Indicator Date hidden'!AP48)</f>
        <v>0</v>
      </c>
      <c r="AP47" s="158" t="str">
        <f>IF('Indicator Date hidden'!AQ48="x","x",AP$2-'Indicator Date hidden'!AQ48)</f>
        <v>x</v>
      </c>
      <c r="AQ47" s="158">
        <f>IF('Indicator Date hidden'!AR48="x","x",AQ$2-'Indicator Date hidden'!AR48)</f>
        <v>0</v>
      </c>
      <c r="AR47" s="158">
        <f>IF('Indicator Date hidden'!AS48="x","x",AR$2-'Indicator Date hidden'!AS48)</f>
        <v>0</v>
      </c>
      <c r="AS47" s="158" t="str">
        <f>IF('Indicator Date hidden'!AT48="x","x",AS$2-'Indicator Date hidden'!AT48)</f>
        <v>x</v>
      </c>
      <c r="AT47" s="158">
        <f>IF('Indicator Date hidden'!AU48="x","x",AT$2-'Indicator Date hidden'!AU48)</f>
        <v>0</v>
      </c>
      <c r="AU47" s="158">
        <f>IF('Indicator Date hidden'!AV48="x","x",AU$2-'Indicator Date hidden'!AV48)</f>
        <v>0</v>
      </c>
      <c r="AV47" s="158">
        <f>IF('Indicator Date hidden'!AW48="x","x",AV$2-'Indicator Date hidden'!AW48)</f>
        <v>0</v>
      </c>
      <c r="AW47" s="158" t="str">
        <f>IF('Indicator Date hidden'!AX48="x","x",AW$2-'Indicator Date hidden'!AX48)</f>
        <v>x</v>
      </c>
      <c r="AX47" s="158">
        <f>IF('Indicator Date hidden'!AY48="x","x",AX$2-'Indicator Date hidden'!AY48)</f>
        <v>0</v>
      </c>
      <c r="AY47" s="158">
        <f>IF('Indicator Date hidden'!AZ48="x","x",AY$2-'Indicator Date hidden'!AZ48)</f>
        <v>0</v>
      </c>
      <c r="AZ47" s="158">
        <f>IF('Indicator Date hidden'!BA48="x","x",AZ$2-'Indicator Date hidden'!BA48)</f>
        <v>2</v>
      </c>
      <c r="BA47" s="158">
        <f>IF('Indicator Date hidden'!BB48="x","x",BA$2-'Indicator Date hidden'!BB48)</f>
        <v>0</v>
      </c>
      <c r="BB47" s="158">
        <f>IF('Indicator Date hidden'!BC48="x","x",BB$2-'Indicator Date hidden'!BC48)</f>
        <v>0</v>
      </c>
      <c r="BC47" s="158">
        <f>IF('Indicator Date hidden'!BD48="x","x",BC$2-'Indicator Date hidden'!BD48)</f>
        <v>0</v>
      </c>
      <c r="BD47" s="158" t="str">
        <f>IF('Indicator Date hidden'!BE48="x","x",BD$2-'Indicator Date hidden'!BE48)</f>
        <v>x</v>
      </c>
      <c r="BE47" s="158">
        <f>IF('Indicator Date hidden'!BF48="x","x",BE$2-'Indicator Date hidden'!BF48)</f>
        <v>1</v>
      </c>
      <c r="BF47" s="158">
        <f>IF('Indicator Date hidden'!BG48="x","x",BF$2-'Indicator Date hidden'!BG48)</f>
        <v>0</v>
      </c>
      <c r="BG47" s="158">
        <f>IF('Indicator Date hidden'!BH48="x","x",BG$2-'Indicator Date hidden'!BH48)</f>
        <v>0</v>
      </c>
      <c r="BH47" s="158">
        <f>IF('Indicator Date hidden'!BI48="x","x",BH$2-'Indicator Date hidden'!BI48)</f>
        <v>0</v>
      </c>
      <c r="BI47" s="158">
        <f>IF('Indicator Date hidden'!BJ48="x","x",BI$2-'Indicator Date hidden'!BJ48)</f>
        <v>0</v>
      </c>
      <c r="BJ47" s="158">
        <f>IF('Indicator Date hidden'!BK48="x","x",BJ$2-'Indicator Date hidden'!BK48)</f>
        <v>0</v>
      </c>
      <c r="BK47" s="158">
        <f>IF('Indicator Date hidden'!BL48="x","x",BK$2-'Indicator Date hidden'!BL48)</f>
        <v>0</v>
      </c>
      <c r="BL47" s="158">
        <f>IF('Indicator Date hidden'!BM48="x","x",BL$2-'Indicator Date hidden'!BM48)</f>
        <v>0</v>
      </c>
      <c r="BM47" s="158" t="str">
        <f>IF('Indicator Date hidden'!BN48="x","x",BM$2-'Indicator Date hidden'!BN48)</f>
        <v>x</v>
      </c>
      <c r="BN47" s="158">
        <f>IF('Indicator Date hidden'!BO48="x","x",BN$2-'Indicator Date hidden'!BO48)</f>
        <v>1</v>
      </c>
      <c r="BO47" s="158">
        <f>IF('Indicator Date hidden'!BP48="x","x",BO$2-'Indicator Date hidden'!BP48)</f>
        <v>0</v>
      </c>
      <c r="BP47" s="158">
        <f>IF('Indicator Date hidden'!BQ48="x","x",BP$2-'Indicator Date hidden'!BQ48)</f>
        <v>0</v>
      </c>
      <c r="BQ47" s="158">
        <f>IF('Indicator Date hidden'!BR48="x","x",BQ$2-'Indicator Date hidden'!BR48)</f>
        <v>0</v>
      </c>
      <c r="BR47" s="158">
        <f>IF('Indicator Date hidden'!BS48="x","x",BR$2-'Indicator Date hidden'!BS48)</f>
        <v>0</v>
      </c>
      <c r="BS47" s="158">
        <f>IF('Indicator Date hidden'!BT48="x","x",BS$2-'Indicator Date hidden'!BT48)</f>
        <v>2</v>
      </c>
      <c r="BT47" s="158">
        <f>IF('Indicator Date hidden'!BU48="x","x",BT$2-'Indicator Date hidden'!BU48)</f>
        <v>0</v>
      </c>
      <c r="BU47" s="158">
        <f>IF('Indicator Date hidden'!BV48="x","x",BU$2-'Indicator Date hidden'!BV48)</f>
        <v>0</v>
      </c>
      <c r="BV47" s="158" t="str">
        <f>IF('Indicator Date hidden'!BW48="x","x",BV$2-'Indicator Date hidden'!BW48)</f>
        <v>x</v>
      </c>
      <c r="BW47" s="158">
        <f>IF('Indicator Date hidden'!BX48="x","x",BW$2-'Indicator Date hidden'!BX48)</f>
        <v>0</v>
      </c>
      <c r="BX47" s="158">
        <f>IF('Indicator Date hidden'!BY48="x","x",BX$2-'Indicator Date hidden'!BY48)</f>
        <v>0</v>
      </c>
      <c r="BY47" s="5">
        <f t="shared" si="5"/>
        <v>11</v>
      </c>
      <c r="BZ47" s="159">
        <f t="shared" si="6"/>
        <v>0.16666666666666666</v>
      </c>
      <c r="CA47" s="5">
        <f t="shared" si="7"/>
        <v>5</v>
      </c>
      <c r="CB47" s="159">
        <f t="shared" si="8"/>
        <v>0.708890155472096</v>
      </c>
      <c r="CC47" s="162">
        <f t="shared" si="9"/>
        <v>0</v>
      </c>
    </row>
    <row r="48" spans="1:81" x14ac:dyDescent="0.25">
      <c r="A48" t="s">
        <v>83</v>
      </c>
      <c r="B48" s="158">
        <f>IF('Indicator Date hidden'!C49="x","x",B$2-'Indicator Date hidden'!C49)</f>
        <v>0</v>
      </c>
      <c r="C48" s="158">
        <f>IF('Indicator Date hidden'!D49="x","x",C$2-'Indicator Date hidden'!D49)</f>
        <v>0</v>
      </c>
      <c r="D48" s="158">
        <f>IF('Indicator Date hidden'!E49="x","x",D$2-'Indicator Date hidden'!E49)</f>
        <v>0</v>
      </c>
      <c r="E48" s="158">
        <f>IF('Indicator Date hidden'!F49="x","x",E$2-'Indicator Date hidden'!F49)</f>
        <v>0</v>
      </c>
      <c r="F48" s="158">
        <f>IF('Indicator Date hidden'!G49="x","x",F$2-'Indicator Date hidden'!G49)</f>
        <v>0</v>
      </c>
      <c r="G48" s="158">
        <f>IF('Indicator Date hidden'!H49="x","x",G$2-'Indicator Date hidden'!H49)</f>
        <v>0</v>
      </c>
      <c r="H48" s="158">
        <f>IF('Indicator Date hidden'!I49="x","x",H$2-'Indicator Date hidden'!I49)</f>
        <v>0</v>
      </c>
      <c r="I48" s="158">
        <f>IF('Indicator Date hidden'!J49="x","x",I$2-'Indicator Date hidden'!J49)</f>
        <v>0</v>
      </c>
      <c r="J48" s="158">
        <f>IF('Indicator Date hidden'!K49="x","x",J$2-'Indicator Date hidden'!K49)</f>
        <v>0</v>
      </c>
      <c r="K48" s="158">
        <f>IF('Indicator Date hidden'!L49="x","x",K$2-'Indicator Date hidden'!L49)</f>
        <v>0</v>
      </c>
      <c r="L48" s="158">
        <f>IF('Indicator Date hidden'!M49="x","x",L$2-'Indicator Date hidden'!M49)</f>
        <v>0</v>
      </c>
      <c r="M48" s="158">
        <f>IF('Indicator Date hidden'!N49="x","x",M$2-'Indicator Date hidden'!N49)</f>
        <v>0</v>
      </c>
      <c r="N48" s="158">
        <f>IF('Indicator Date hidden'!O49="x","x",N$2-'Indicator Date hidden'!O49)</f>
        <v>0</v>
      </c>
      <c r="O48" s="158">
        <f>IF('Indicator Date hidden'!P49="x","x",O$2-'Indicator Date hidden'!P49)</f>
        <v>0</v>
      </c>
      <c r="P48" s="158">
        <f>IF('Indicator Date hidden'!Q49="x","x",P$2-'Indicator Date hidden'!Q49)</f>
        <v>0</v>
      </c>
      <c r="Q48" s="158">
        <f>IF('Indicator Date hidden'!R49="x","x",Q$2-'Indicator Date hidden'!R49)</f>
        <v>0</v>
      </c>
      <c r="R48" s="158">
        <f>IF('Indicator Date hidden'!S49="x","x",R$2-'Indicator Date hidden'!S49)</f>
        <v>0</v>
      </c>
      <c r="S48" s="158">
        <f>IF('Indicator Date hidden'!T49="x","x",S$2-'Indicator Date hidden'!T49)</f>
        <v>0</v>
      </c>
      <c r="T48" s="158">
        <f>IF('Indicator Date hidden'!U49="x","x",T$2-'Indicator Date hidden'!U49)</f>
        <v>0</v>
      </c>
      <c r="U48" s="158">
        <f>IF('Indicator Date hidden'!V49="x","x",U$2-'Indicator Date hidden'!V49)</f>
        <v>0</v>
      </c>
      <c r="V48" s="158">
        <f>IF('Indicator Date hidden'!W49="x","x",V$2-'Indicator Date hidden'!W49)</f>
        <v>0</v>
      </c>
      <c r="W48" s="158">
        <f>IF('Indicator Date hidden'!X49="x","x",W$2-'Indicator Date hidden'!X49)</f>
        <v>0</v>
      </c>
      <c r="X48" s="158">
        <f>IF('Indicator Date hidden'!Y49="x","x",X$2-'Indicator Date hidden'!Y49)</f>
        <v>0</v>
      </c>
      <c r="Y48" s="158">
        <f>IF('Indicator Date hidden'!Z49="x","x",Y$2-'Indicator Date hidden'!Z49)</f>
        <v>0</v>
      </c>
      <c r="Z48" s="158" t="str">
        <f>IF('Indicator Date hidden'!AA49="x","x",Z$2-'Indicator Date hidden'!AA49)</f>
        <v>x</v>
      </c>
      <c r="AA48" s="158">
        <f>IF('Indicator Date hidden'!AB49="x","x",AA$2-'Indicator Date hidden'!AB49)</f>
        <v>0</v>
      </c>
      <c r="AB48" s="158" t="str">
        <f>IF('Indicator Date hidden'!AC49="x","x",AB$2-'Indicator Date hidden'!AC49)</f>
        <v>x</v>
      </c>
      <c r="AC48" s="158">
        <f>IF('Indicator Date hidden'!AD49="x","x",AC$2-'Indicator Date hidden'!AD49)</f>
        <v>0</v>
      </c>
      <c r="AD48" s="158">
        <f>IF('Indicator Date hidden'!AE49="x","x",AD$2-'Indicator Date hidden'!AE49)</f>
        <v>0</v>
      </c>
      <c r="AE48" s="158">
        <f>IF('Indicator Date hidden'!AF49="x","x",AE$2-'Indicator Date hidden'!AF49)</f>
        <v>0</v>
      </c>
      <c r="AF48" s="158">
        <f>IF('Indicator Date hidden'!AG49="x","x",AF$2-'Indicator Date hidden'!AG49)</f>
        <v>0</v>
      </c>
      <c r="AG48" s="158">
        <f>IF('Indicator Date hidden'!AH49="x","x",AG$2-'Indicator Date hidden'!AH49)</f>
        <v>0</v>
      </c>
      <c r="AH48" s="158">
        <f>IF('Indicator Date hidden'!AI49="x","x",AH$2-'Indicator Date hidden'!AI49)</f>
        <v>0</v>
      </c>
      <c r="AI48" s="158">
        <f>IF('Indicator Date hidden'!AJ49="x","x",AI$2-'Indicator Date hidden'!AJ49)</f>
        <v>0</v>
      </c>
      <c r="AJ48" s="158">
        <f>IF('Indicator Date hidden'!AK49="x","x",AJ$2-'Indicator Date hidden'!AK49)</f>
        <v>0</v>
      </c>
      <c r="AK48" s="158">
        <f>IF('Indicator Date hidden'!AL49="x","x",AK$2-'Indicator Date hidden'!AL49)</f>
        <v>0</v>
      </c>
      <c r="AL48" s="158" t="str">
        <f>IF('Indicator Date hidden'!AM49="x","x",AL$2-'Indicator Date hidden'!AM49)</f>
        <v>x</v>
      </c>
      <c r="AM48" s="158">
        <f>IF('Indicator Date hidden'!AN49="x","x",AM$2-'Indicator Date hidden'!AN49)</f>
        <v>0</v>
      </c>
      <c r="AN48" s="158">
        <f>IF('Indicator Date hidden'!AO49="x","x",AN$2-'Indicator Date hidden'!AO49)</f>
        <v>0</v>
      </c>
      <c r="AO48" s="158">
        <f>IF('Indicator Date hidden'!AP49="x","x",AO$2-'Indicator Date hidden'!AP49)</f>
        <v>0</v>
      </c>
      <c r="AP48" s="158" t="str">
        <f>IF('Indicator Date hidden'!AQ49="x","x",AP$2-'Indicator Date hidden'!AQ49)</f>
        <v>x</v>
      </c>
      <c r="AQ48" s="158">
        <f>IF('Indicator Date hidden'!AR49="x","x",AQ$2-'Indicator Date hidden'!AR49)</f>
        <v>0</v>
      </c>
      <c r="AR48" s="158">
        <f>IF('Indicator Date hidden'!AS49="x","x",AR$2-'Indicator Date hidden'!AS49)</f>
        <v>0</v>
      </c>
      <c r="AS48" s="158" t="str">
        <f>IF('Indicator Date hidden'!AT49="x","x",AS$2-'Indicator Date hidden'!AT49)</f>
        <v>x</v>
      </c>
      <c r="AT48" s="158">
        <f>IF('Indicator Date hidden'!AU49="x","x",AT$2-'Indicator Date hidden'!AU49)</f>
        <v>0</v>
      </c>
      <c r="AU48" s="158">
        <f>IF('Indicator Date hidden'!AV49="x","x",AU$2-'Indicator Date hidden'!AV49)</f>
        <v>0</v>
      </c>
      <c r="AV48" s="158">
        <f>IF('Indicator Date hidden'!AW49="x","x",AV$2-'Indicator Date hidden'!AW49)</f>
        <v>0</v>
      </c>
      <c r="AW48" s="158" t="str">
        <f>IF('Indicator Date hidden'!AX49="x","x",AW$2-'Indicator Date hidden'!AX49)</f>
        <v>x</v>
      </c>
      <c r="AX48" s="158">
        <f>IF('Indicator Date hidden'!AY49="x","x",AX$2-'Indicator Date hidden'!AY49)</f>
        <v>0</v>
      </c>
      <c r="AY48" s="158">
        <f>IF('Indicator Date hidden'!AZ49="x","x",AY$2-'Indicator Date hidden'!AZ49)</f>
        <v>0</v>
      </c>
      <c r="AZ48" s="158">
        <f>IF('Indicator Date hidden'!BA49="x","x",AZ$2-'Indicator Date hidden'!BA49)</f>
        <v>2</v>
      </c>
      <c r="BA48" s="158">
        <f>IF('Indicator Date hidden'!BB49="x","x",BA$2-'Indicator Date hidden'!BB49)</f>
        <v>0</v>
      </c>
      <c r="BB48" s="158">
        <f>IF('Indicator Date hidden'!BC49="x","x",BB$2-'Indicator Date hidden'!BC49)</f>
        <v>0</v>
      </c>
      <c r="BC48" s="158">
        <f>IF('Indicator Date hidden'!BD49="x","x",BC$2-'Indicator Date hidden'!BD49)</f>
        <v>0</v>
      </c>
      <c r="BD48" s="158" t="str">
        <f>IF('Indicator Date hidden'!BE49="x","x",BD$2-'Indicator Date hidden'!BE49)</f>
        <v>x</v>
      </c>
      <c r="BE48" s="158">
        <f>IF('Indicator Date hidden'!BF49="x","x",BE$2-'Indicator Date hidden'!BF49)</f>
        <v>1</v>
      </c>
      <c r="BF48" s="158">
        <f>IF('Indicator Date hidden'!BG49="x","x",BF$2-'Indicator Date hidden'!BG49)</f>
        <v>0</v>
      </c>
      <c r="BG48" s="158">
        <f>IF('Indicator Date hidden'!BH49="x","x",BG$2-'Indicator Date hidden'!BH49)</f>
        <v>0</v>
      </c>
      <c r="BH48" s="158">
        <f>IF('Indicator Date hidden'!BI49="x","x",BH$2-'Indicator Date hidden'!BI49)</f>
        <v>0</v>
      </c>
      <c r="BI48" s="158">
        <f>IF('Indicator Date hidden'!BJ49="x","x",BI$2-'Indicator Date hidden'!BJ49)</f>
        <v>0</v>
      </c>
      <c r="BJ48" s="158">
        <f>IF('Indicator Date hidden'!BK49="x","x",BJ$2-'Indicator Date hidden'!BK49)</f>
        <v>0</v>
      </c>
      <c r="BK48" s="158">
        <f>IF('Indicator Date hidden'!BL49="x","x",BK$2-'Indicator Date hidden'!BL49)</f>
        <v>0</v>
      </c>
      <c r="BL48" s="158">
        <f>IF('Indicator Date hidden'!BM49="x","x",BL$2-'Indicator Date hidden'!BM49)</f>
        <v>0</v>
      </c>
      <c r="BM48" s="158" t="str">
        <f>IF('Indicator Date hidden'!BN49="x","x",BM$2-'Indicator Date hidden'!BN49)</f>
        <v>x</v>
      </c>
      <c r="BN48" s="158">
        <f>IF('Indicator Date hidden'!BO49="x","x",BN$2-'Indicator Date hidden'!BO49)</f>
        <v>0</v>
      </c>
      <c r="BO48" s="158">
        <f>IF('Indicator Date hidden'!BP49="x","x",BO$2-'Indicator Date hidden'!BP49)</f>
        <v>0</v>
      </c>
      <c r="BP48" s="158">
        <f>IF('Indicator Date hidden'!BQ49="x","x",BP$2-'Indicator Date hidden'!BQ49)</f>
        <v>0</v>
      </c>
      <c r="BQ48" s="158">
        <f>IF('Indicator Date hidden'!BR49="x","x",BQ$2-'Indicator Date hidden'!BR49)</f>
        <v>0</v>
      </c>
      <c r="BR48" s="158">
        <f>IF('Indicator Date hidden'!BS49="x","x",BR$2-'Indicator Date hidden'!BS49)</f>
        <v>0</v>
      </c>
      <c r="BS48" s="158">
        <f>IF('Indicator Date hidden'!BT49="x","x",BS$2-'Indicator Date hidden'!BT49)</f>
        <v>2</v>
      </c>
      <c r="BT48" s="158">
        <f>IF('Indicator Date hidden'!BU49="x","x",BT$2-'Indicator Date hidden'!BU49)</f>
        <v>0</v>
      </c>
      <c r="BU48" s="158">
        <f>IF('Indicator Date hidden'!BV49="x","x",BU$2-'Indicator Date hidden'!BV49)</f>
        <v>0</v>
      </c>
      <c r="BV48" s="158">
        <f>IF('Indicator Date hidden'!BW49="x","x",BV$2-'Indicator Date hidden'!BW49)</f>
        <v>0</v>
      </c>
      <c r="BW48" s="158">
        <f>IF('Indicator Date hidden'!BX49="x","x",BW$2-'Indicator Date hidden'!BX49)</f>
        <v>0</v>
      </c>
      <c r="BX48" s="158">
        <f>IF('Indicator Date hidden'!BY49="x","x",BX$2-'Indicator Date hidden'!BY49)</f>
        <v>0</v>
      </c>
      <c r="BY48" s="5">
        <f t="shared" si="5"/>
        <v>5</v>
      </c>
      <c r="BZ48" s="159">
        <f t="shared" si="6"/>
        <v>7.4626865671641784E-2</v>
      </c>
      <c r="CA48" s="5">
        <f t="shared" si="7"/>
        <v>3</v>
      </c>
      <c r="CB48" s="159">
        <f t="shared" si="8"/>
        <v>0.35883030687078532</v>
      </c>
      <c r="CC48" s="162">
        <f t="shared" si="9"/>
        <v>0</v>
      </c>
    </row>
    <row r="49" spans="1:81" x14ac:dyDescent="0.25">
      <c r="A49" t="s">
        <v>85</v>
      </c>
      <c r="B49" s="158">
        <f>IF('Indicator Date hidden'!C50="x","x",B$2-'Indicator Date hidden'!C50)</f>
        <v>0</v>
      </c>
      <c r="C49" s="158">
        <f>IF('Indicator Date hidden'!D50="x","x",C$2-'Indicator Date hidden'!D50)</f>
        <v>0</v>
      </c>
      <c r="D49" s="158">
        <f>IF('Indicator Date hidden'!E50="x","x",D$2-'Indicator Date hidden'!E50)</f>
        <v>0</v>
      </c>
      <c r="E49" s="158">
        <f>IF('Indicator Date hidden'!F50="x","x",E$2-'Indicator Date hidden'!F50)</f>
        <v>0</v>
      </c>
      <c r="F49" s="158">
        <f>IF('Indicator Date hidden'!G50="x","x",F$2-'Indicator Date hidden'!G50)</f>
        <v>0</v>
      </c>
      <c r="G49" s="158">
        <f>IF('Indicator Date hidden'!H50="x","x",G$2-'Indicator Date hidden'!H50)</f>
        <v>0</v>
      </c>
      <c r="H49" s="158">
        <f>IF('Indicator Date hidden'!I50="x","x",H$2-'Indicator Date hidden'!I50)</f>
        <v>0</v>
      </c>
      <c r="I49" s="158">
        <f>IF('Indicator Date hidden'!J50="x","x",I$2-'Indicator Date hidden'!J50)</f>
        <v>0</v>
      </c>
      <c r="J49" s="158">
        <f>IF('Indicator Date hidden'!K50="x","x",J$2-'Indicator Date hidden'!K50)</f>
        <v>0</v>
      </c>
      <c r="K49" s="158">
        <f>IF('Indicator Date hidden'!L50="x","x",K$2-'Indicator Date hidden'!L50)</f>
        <v>0</v>
      </c>
      <c r="L49" s="158">
        <f>IF('Indicator Date hidden'!M50="x","x",L$2-'Indicator Date hidden'!M50)</f>
        <v>0</v>
      </c>
      <c r="M49" s="158">
        <f>IF('Indicator Date hidden'!N50="x","x",M$2-'Indicator Date hidden'!N50)</f>
        <v>0</v>
      </c>
      <c r="N49" s="158">
        <f>IF('Indicator Date hidden'!O50="x","x",N$2-'Indicator Date hidden'!O50)</f>
        <v>0</v>
      </c>
      <c r="O49" s="158">
        <f>IF('Indicator Date hidden'!P50="x","x",O$2-'Indicator Date hidden'!P50)</f>
        <v>0</v>
      </c>
      <c r="P49" s="158">
        <f>IF('Indicator Date hidden'!Q50="x","x",P$2-'Indicator Date hidden'!Q50)</f>
        <v>0</v>
      </c>
      <c r="Q49" s="158">
        <f>IF('Indicator Date hidden'!R50="x","x",Q$2-'Indicator Date hidden'!R50)</f>
        <v>0</v>
      </c>
      <c r="R49" s="158">
        <f>IF('Indicator Date hidden'!S50="x","x",R$2-'Indicator Date hidden'!S50)</f>
        <v>0</v>
      </c>
      <c r="S49" s="158">
        <f>IF('Indicator Date hidden'!T50="x","x",S$2-'Indicator Date hidden'!T50)</f>
        <v>0</v>
      </c>
      <c r="T49" s="158">
        <f>IF('Indicator Date hidden'!U50="x","x",T$2-'Indicator Date hidden'!U50)</f>
        <v>0</v>
      </c>
      <c r="U49" s="158">
        <f>IF('Indicator Date hidden'!V50="x","x",U$2-'Indicator Date hidden'!V50)</f>
        <v>0</v>
      </c>
      <c r="V49" s="158">
        <f>IF('Indicator Date hidden'!W50="x","x",V$2-'Indicator Date hidden'!W50)</f>
        <v>0</v>
      </c>
      <c r="W49" s="158">
        <f>IF('Indicator Date hidden'!X50="x","x",W$2-'Indicator Date hidden'!X50)</f>
        <v>0</v>
      </c>
      <c r="X49" s="158">
        <f>IF('Indicator Date hidden'!Y50="x","x",X$2-'Indicator Date hidden'!Y50)</f>
        <v>0</v>
      </c>
      <c r="Y49" s="158">
        <f>IF('Indicator Date hidden'!Z50="x","x",Y$2-'Indicator Date hidden'!Z50)</f>
        <v>0</v>
      </c>
      <c r="Z49" s="158" t="str">
        <f>IF('Indicator Date hidden'!AA50="x","x",Z$2-'Indicator Date hidden'!AA50)</f>
        <v>x</v>
      </c>
      <c r="AA49" s="158">
        <f>IF('Indicator Date hidden'!AB50="x","x",AA$2-'Indicator Date hidden'!AB50)</f>
        <v>0</v>
      </c>
      <c r="AB49" s="158" t="str">
        <f>IF('Indicator Date hidden'!AC50="x","x",AB$2-'Indicator Date hidden'!AC50)</f>
        <v>x</v>
      </c>
      <c r="AC49" s="158">
        <f>IF('Indicator Date hidden'!AD50="x","x",AC$2-'Indicator Date hidden'!AD50)</f>
        <v>0</v>
      </c>
      <c r="AD49" s="158">
        <f>IF('Indicator Date hidden'!AE50="x","x",AD$2-'Indicator Date hidden'!AE50)</f>
        <v>0</v>
      </c>
      <c r="AE49" s="158">
        <f>IF('Indicator Date hidden'!AF50="x","x",AE$2-'Indicator Date hidden'!AF50)</f>
        <v>0</v>
      </c>
      <c r="AF49" s="158">
        <f>IF('Indicator Date hidden'!AG50="x","x",AF$2-'Indicator Date hidden'!AG50)</f>
        <v>0</v>
      </c>
      <c r="AG49" s="158">
        <f>IF('Indicator Date hidden'!AH50="x","x",AG$2-'Indicator Date hidden'!AH50)</f>
        <v>0</v>
      </c>
      <c r="AH49" s="158">
        <f>IF('Indicator Date hidden'!AI50="x","x",AH$2-'Indicator Date hidden'!AI50)</f>
        <v>0</v>
      </c>
      <c r="AI49" s="158">
        <f>IF('Indicator Date hidden'!AJ50="x","x",AI$2-'Indicator Date hidden'!AJ50)</f>
        <v>0</v>
      </c>
      <c r="AJ49" s="158">
        <f>IF('Indicator Date hidden'!AK50="x","x",AJ$2-'Indicator Date hidden'!AK50)</f>
        <v>0</v>
      </c>
      <c r="AK49" s="158">
        <f>IF('Indicator Date hidden'!AL50="x","x",AK$2-'Indicator Date hidden'!AL50)</f>
        <v>0</v>
      </c>
      <c r="AL49" s="158" t="str">
        <f>IF('Indicator Date hidden'!AM50="x","x",AL$2-'Indicator Date hidden'!AM50)</f>
        <v>x</v>
      </c>
      <c r="AM49" s="158">
        <f>IF('Indicator Date hidden'!AN50="x","x",AM$2-'Indicator Date hidden'!AN50)</f>
        <v>0</v>
      </c>
      <c r="AN49" s="158">
        <f>IF('Indicator Date hidden'!AO50="x","x",AN$2-'Indicator Date hidden'!AO50)</f>
        <v>0</v>
      </c>
      <c r="AO49" s="158">
        <f>IF('Indicator Date hidden'!AP50="x","x",AO$2-'Indicator Date hidden'!AP50)</f>
        <v>0</v>
      </c>
      <c r="AP49" s="158">
        <f>IF('Indicator Date hidden'!AQ50="x","x",AP$2-'Indicator Date hidden'!AQ50)</f>
        <v>0</v>
      </c>
      <c r="AQ49" s="158">
        <f>IF('Indicator Date hidden'!AR50="x","x",AQ$2-'Indicator Date hidden'!AR50)</f>
        <v>0</v>
      </c>
      <c r="AR49" s="158">
        <f>IF('Indicator Date hidden'!AS50="x","x",AR$2-'Indicator Date hidden'!AS50)</f>
        <v>0</v>
      </c>
      <c r="AS49" s="158">
        <f>IF('Indicator Date hidden'!AT50="x","x",AS$2-'Indicator Date hidden'!AT50)</f>
        <v>4</v>
      </c>
      <c r="AT49" s="158">
        <f>IF('Indicator Date hidden'!AU50="x","x",AT$2-'Indicator Date hidden'!AU50)</f>
        <v>0</v>
      </c>
      <c r="AU49" s="158">
        <f>IF('Indicator Date hidden'!AV50="x","x",AU$2-'Indicator Date hidden'!AV50)</f>
        <v>0</v>
      </c>
      <c r="AV49" s="158">
        <f>IF('Indicator Date hidden'!AW50="x","x",AV$2-'Indicator Date hidden'!AW50)</f>
        <v>0</v>
      </c>
      <c r="AW49" s="158">
        <f>IF('Indicator Date hidden'!AX50="x","x",AW$2-'Indicator Date hidden'!AX50)</f>
        <v>0</v>
      </c>
      <c r="AX49" s="158">
        <f>IF('Indicator Date hidden'!AY50="x","x",AX$2-'Indicator Date hidden'!AY50)</f>
        <v>0</v>
      </c>
      <c r="AY49" s="158" t="str">
        <f>IF('Indicator Date hidden'!AZ50="x","x",AY$2-'Indicator Date hidden'!AZ50)</f>
        <v>x</v>
      </c>
      <c r="AZ49" s="158">
        <f>IF('Indicator Date hidden'!BA50="x","x",AZ$2-'Indicator Date hidden'!BA50)</f>
        <v>0</v>
      </c>
      <c r="BA49" s="158">
        <f>IF('Indicator Date hidden'!BB50="x","x",BA$2-'Indicator Date hidden'!BB50)</f>
        <v>0</v>
      </c>
      <c r="BB49" s="158">
        <f>IF('Indicator Date hidden'!BC50="x","x",BB$2-'Indicator Date hidden'!BC50)</f>
        <v>0</v>
      </c>
      <c r="BC49" s="158">
        <f>IF('Indicator Date hidden'!BD50="x","x",BC$2-'Indicator Date hidden'!BD50)</f>
        <v>0</v>
      </c>
      <c r="BD49" s="158" t="str">
        <f>IF('Indicator Date hidden'!BE50="x","x",BD$2-'Indicator Date hidden'!BE50)</f>
        <v>x</v>
      </c>
      <c r="BE49" s="158">
        <f>IF('Indicator Date hidden'!BF50="x","x",BE$2-'Indicator Date hidden'!BF50)</f>
        <v>1</v>
      </c>
      <c r="BF49" s="158">
        <f>IF('Indicator Date hidden'!BG50="x","x",BF$2-'Indicator Date hidden'!BG50)</f>
        <v>0</v>
      </c>
      <c r="BG49" s="158">
        <f>IF('Indicator Date hidden'!BH50="x","x",BG$2-'Indicator Date hidden'!BH50)</f>
        <v>0</v>
      </c>
      <c r="BH49" s="158">
        <f>IF('Indicator Date hidden'!BI50="x","x",BH$2-'Indicator Date hidden'!BI50)</f>
        <v>0</v>
      </c>
      <c r="BI49" s="158">
        <f>IF('Indicator Date hidden'!BJ50="x","x",BI$2-'Indicator Date hidden'!BJ50)</f>
        <v>2</v>
      </c>
      <c r="BJ49" s="158">
        <f>IF('Indicator Date hidden'!BK50="x","x",BJ$2-'Indicator Date hidden'!BK50)</f>
        <v>0</v>
      </c>
      <c r="BK49" s="158">
        <f>IF('Indicator Date hidden'!BL50="x","x",BK$2-'Indicator Date hidden'!BL50)</f>
        <v>0</v>
      </c>
      <c r="BL49" s="158">
        <f>IF('Indicator Date hidden'!BM50="x","x",BL$2-'Indicator Date hidden'!BM50)</f>
        <v>0</v>
      </c>
      <c r="BM49" s="158" t="str">
        <f>IF('Indicator Date hidden'!BN50="x","x",BM$2-'Indicator Date hidden'!BN50)</f>
        <v>x</v>
      </c>
      <c r="BN49" s="158">
        <f>IF('Indicator Date hidden'!BO50="x","x",BN$2-'Indicator Date hidden'!BO50)</f>
        <v>0</v>
      </c>
      <c r="BO49" s="158">
        <f>IF('Indicator Date hidden'!BP50="x","x",BO$2-'Indicator Date hidden'!BP50)</f>
        <v>0</v>
      </c>
      <c r="BP49" s="158">
        <f>IF('Indicator Date hidden'!BQ50="x","x",BP$2-'Indicator Date hidden'!BQ50)</f>
        <v>0</v>
      </c>
      <c r="BQ49" s="158">
        <f>IF('Indicator Date hidden'!BR50="x","x",BQ$2-'Indicator Date hidden'!BR50)</f>
        <v>0</v>
      </c>
      <c r="BR49" s="158">
        <f>IF('Indicator Date hidden'!BS50="x","x",BR$2-'Indicator Date hidden'!BS50)</f>
        <v>0</v>
      </c>
      <c r="BS49" s="158">
        <f>IF('Indicator Date hidden'!BT50="x","x",BS$2-'Indicator Date hidden'!BT50)</f>
        <v>4</v>
      </c>
      <c r="BT49" s="158">
        <f>IF('Indicator Date hidden'!BU50="x","x",BT$2-'Indicator Date hidden'!BU50)</f>
        <v>0</v>
      </c>
      <c r="BU49" s="158">
        <f>IF('Indicator Date hidden'!BV50="x","x",BU$2-'Indicator Date hidden'!BV50)</f>
        <v>0</v>
      </c>
      <c r="BV49" s="158">
        <f>IF('Indicator Date hidden'!BW50="x","x",BV$2-'Indicator Date hidden'!BW50)</f>
        <v>0</v>
      </c>
      <c r="BW49" s="158">
        <f>IF('Indicator Date hidden'!BX50="x","x",BW$2-'Indicator Date hidden'!BX50)</f>
        <v>0</v>
      </c>
      <c r="BX49" s="158">
        <f>IF('Indicator Date hidden'!BY50="x","x",BX$2-'Indicator Date hidden'!BY50)</f>
        <v>0</v>
      </c>
      <c r="BY49" s="5">
        <f t="shared" si="5"/>
        <v>11</v>
      </c>
      <c r="BZ49" s="159">
        <f t="shared" si="6"/>
        <v>0.15942028985507245</v>
      </c>
      <c r="CA49" s="5">
        <f t="shared" si="7"/>
        <v>4</v>
      </c>
      <c r="CB49" s="159">
        <f t="shared" si="8"/>
        <v>0.71471466701089581</v>
      </c>
      <c r="CC49" s="162">
        <f t="shared" si="9"/>
        <v>0</v>
      </c>
    </row>
    <row r="50" spans="1:81" x14ac:dyDescent="0.25">
      <c r="A50" t="s">
        <v>87</v>
      </c>
      <c r="B50" s="158">
        <f>IF('Indicator Date hidden'!C51="x","x",B$2-'Indicator Date hidden'!C51)</f>
        <v>0</v>
      </c>
      <c r="C50" s="158">
        <f>IF('Indicator Date hidden'!D51="x","x",C$2-'Indicator Date hidden'!D51)</f>
        <v>0</v>
      </c>
      <c r="D50" s="158">
        <f>IF('Indicator Date hidden'!E51="x","x",D$2-'Indicator Date hidden'!E51)</f>
        <v>0</v>
      </c>
      <c r="E50" s="158">
        <f>IF('Indicator Date hidden'!F51="x","x",E$2-'Indicator Date hidden'!F51)</f>
        <v>0</v>
      </c>
      <c r="F50" s="158">
        <f>IF('Indicator Date hidden'!G51="x","x",F$2-'Indicator Date hidden'!G51)</f>
        <v>0</v>
      </c>
      <c r="G50" s="158">
        <f>IF('Indicator Date hidden'!H51="x","x",G$2-'Indicator Date hidden'!H51)</f>
        <v>0</v>
      </c>
      <c r="H50" s="158">
        <f>IF('Indicator Date hidden'!I51="x","x",H$2-'Indicator Date hidden'!I51)</f>
        <v>0</v>
      </c>
      <c r="I50" s="158">
        <f>IF('Indicator Date hidden'!J51="x","x",I$2-'Indicator Date hidden'!J51)</f>
        <v>0</v>
      </c>
      <c r="J50" s="158">
        <f>IF('Indicator Date hidden'!K51="x","x",J$2-'Indicator Date hidden'!K51)</f>
        <v>0</v>
      </c>
      <c r="K50" s="158">
        <f>IF('Indicator Date hidden'!L51="x","x",K$2-'Indicator Date hidden'!L51)</f>
        <v>0</v>
      </c>
      <c r="L50" s="158">
        <f>IF('Indicator Date hidden'!M51="x","x",L$2-'Indicator Date hidden'!M51)</f>
        <v>0</v>
      </c>
      <c r="M50" s="158">
        <f>IF('Indicator Date hidden'!N51="x","x",M$2-'Indicator Date hidden'!N51)</f>
        <v>0</v>
      </c>
      <c r="N50" s="158">
        <f>IF('Indicator Date hidden'!O51="x","x",N$2-'Indicator Date hidden'!O51)</f>
        <v>0</v>
      </c>
      <c r="O50" s="158">
        <f>IF('Indicator Date hidden'!P51="x","x",O$2-'Indicator Date hidden'!P51)</f>
        <v>0</v>
      </c>
      <c r="P50" s="158">
        <f>IF('Indicator Date hidden'!Q51="x","x",P$2-'Indicator Date hidden'!Q51)</f>
        <v>0</v>
      </c>
      <c r="Q50" s="158">
        <f>IF('Indicator Date hidden'!R51="x","x",Q$2-'Indicator Date hidden'!R51)</f>
        <v>0</v>
      </c>
      <c r="R50" s="158">
        <f>IF('Indicator Date hidden'!S51="x","x",R$2-'Indicator Date hidden'!S51)</f>
        <v>0</v>
      </c>
      <c r="S50" s="158">
        <f>IF('Indicator Date hidden'!T51="x","x",S$2-'Indicator Date hidden'!T51)</f>
        <v>0</v>
      </c>
      <c r="T50" s="158">
        <f>IF('Indicator Date hidden'!U51="x","x",T$2-'Indicator Date hidden'!U51)</f>
        <v>0</v>
      </c>
      <c r="U50" s="158">
        <f>IF('Indicator Date hidden'!V51="x","x",U$2-'Indicator Date hidden'!V51)</f>
        <v>0</v>
      </c>
      <c r="V50" s="158">
        <f>IF('Indicator Date hidden'!W51="x","x",V$2-'Indicator Date hidden'!W51)</f>
        <v>0</v>
      </c>
      <c r="W50" s="158">
        <f>IF('Indicator Date hidden'!X51="x","x",W$2-'Indicator Date hidden'!X51)</f>
        <v>0</v>
      </c>
      <c r="X50" s="158">
        <f>IF('Indicator Date hidden'!Y51="x","x",X$2-'Indicator Date hidden'!Y51)</f>
        <v>0</v>
      </c>
      <c r="Y50" s="158">
        <f>IF('Indicator Date hidden'!Z51="x","x",Y$2-'Indicator Date hidden'!Z51)</f>
        <v>0</v>
      </c>
      <c r="Z50" s="158" t="str">
        <f>IF('Indicator Date hidden'!AA51="x","x",Z$2-'Indicator Date hidden'!AA51)</f>
        <v>x</v>
      </c>
      <c r="AA50" s="158">
        <f>IF('Indicator Date hidden'!AB51="x","x",AA$2-'Indicator Date hidden'!AB51)</f>
        <v>2</v>
      </c>
      <c r="AB50" s="158" t="str">
        <f>IF('Indicator Date hidden'!AC51="x","x",AB$2-'Indicator Date hidden'!AC51)</f>
        <v>x</v>
      </c>
      <c r="AC50" s="158">
        <f>IF('Indicator Date hidden'!AD51="x","x",AC$2-'Indicator Date hidden'!AD51)</f>
        <v>4</v>
      </c>
      <c r="AD50" s="158">
        <f>IF('Indicator Date hidden'!AE51="x","x",AD$2-'Indicator Date hidden'!AE51)</f>
        <v>0</v>
      </c>
      <c r="AE50" s="158" t="str">
        <f>IF('Indicator Date hidden'!AF51="x","x",AE$2-'Indicator Date hidden'!AF51)</f>
        <v>x</v>
      </c>
      <c r="AF50" s="158">
        <f>IF('Indicator Date hidden'!AG51="x","x",AF$2-'Indicator Date hidden'!AG51)</f>
        <v>0</v>
      </c>
      <c r="AG50" s="158">
        <f>IF('Indicator Date hidden'!AH51="x","x",AG$2-'Indicator Date hidden'!AH51)</f>
        <v>0</v>
      </c>
      <c r="AH50" s="158">
        <f>IF('Indicator Date hidden'!AI51="x","x",AH$2-'Indicator Date hidden'!AI51)</f>
        <v>0</v>
      </c>
      <c r="AI50" s="158">
        <f>IF('Indicator Date hidden'!AJ51="x","x",AI$2-'Indicator Date hidden'!AJ51)</f>
        <v>0</v>
      </c>
      <c r="AJ50" s="158">
        <f>IF('Indicator Date hidden'!AK51="x","x",AJ$2-'Indicator Date hidden'!AK51)</f>
        <v>0</v>
      </c>
      <c r="AK50" s="158">
        <f>IF('Indicator Date hidden'!AL51="x","x",AK$2-'Indicator Date hidden'!AL51)</f>
        <v>0</v>
      </c>
      <c r="AL50" s="158" t="str">
        <f>IF('Indicator Date hidden'!AM51="x","x",AL$2-'Indicator Date hidden'!AM51)</f>
        <v>x</v>
      </c>
      <c r="AM50" s="158">
        <f>IF('Indicator Date hidden'!AN51="x","x",AM$2-'Indicator Date hidden'!AN51)</f>
        <v>0</v>
      </c>
      <c r="AN50" s="158">
        <f>IF('Indicator Date hidden'!AO51="x","x",AN$2-'Indicator Date hidden'!AO51)</f>
        <v>0</v>
      </c>
      <c r="AO50" s="158">
        <f>IF('Indicator Date hidden'!AP51="x","x",AO$2-'Indicator Date hidden'!AP51)</f>
        <v>0</v>
      </c>
      <c r="AP50" s="158">
        <f>IF('Indicator Date hidden'!AQ51="x","x",AP$2-'Indicator Date hidden'!AQ51)</f>
        <v>0</v>
      </c>
      <c r="AQ50" s="158">
        <f>IF('Indicator Date hidden'!AR51="x","x",AQ$2-'Indicator Date hidden'!AR51)</f>
        <v>0</v>
      </c>
      <c r="AR50" s="158">
        <f>IF('Indicator Date hidden'!AS51="x","x",AR$2-'Indicator Date hidden'!AS51)</f>
        <v>0</v>
      </c>
      <c r="AS50" s="158" t="str">
        <f>IF('Indicator Date hidden'!AT51="x","x",AS$2-'Indicator Date hidden'!AT51)</f>
        <v>x</v>
      </c>
      <c r="AT50" s="158">
        <f>IF('Indicator Date hidden'!AU51="x","x",AT$2-'Indicator Date hidden'!AU51)</f>
        <v>0</v>
      </c>
      <c r="AU50" s="158" t="str">
        <f>IF('Indicator Date hidden'!AV51="x","x",AU$2-'Indicator Date hidden'!AV51)</f>
        <v>x</v>
      </c>
      <c r="AV50" s="158" t="str">
        <f>IF('Indicator Date hidden'!AW51="x","x",AV$2-'Indicator Date hidden'!AW51)</f>
        <v>x</v>
      </c>
      <c r="AW50" s="158" t="str">
        <f>IF('Indicator Date hidden'!AX51="x","x",AW$2-'Indicator Date hidden'!AX51)</f>
        <v>x</v>
      </c>
      <c r="AX50" s="158">
        <f>IF('Indicator Date hidden'!AY51="x","x",AX$2-'Indicator Date hidden'!AY51)</f>
        <v>0</v>
      </c>
      <c r="AY50" s="158" t="str">
        <f>IF('Indicator Date hidden'!AZ51="x","x",AY$2-'Indicator Date hidden'!AZ51)</f>
        <v>x</v>
      </c>
      <c r="AZ50" s="158" t="str">
        <f>IF('Indicator Date hidden'!BA51="x","x",AZ$2-'Indicator Date hidden'!BA51)</f>
        <v>x</v>
      </c>
      <c r="BA50" s="158">
        <f>IF('Indicator Date hidden'!BB51="x","x",BA$2-'Indicator Date hidden'!BB51)</f>
        <v>0</v>
      </c>
      <c r="BB50" s="158">
        <f>IF('Indicator Date hidden'!BC51="x","x",BB$2-'Indicator Date hidden'!BC51)</f>
        <v>0</v>
      </c>
      <c r="BC50" s="158">
        <f>IF('Indicator Date hidden'!BD51="x","x",BC$2-'Indicator Date hidden'!BD51)</f>
        <v>0</v>
      </c>
      <c r="BD50" s="158" t="str">
        <f>IF('Indicator Date hidden'!BE51="x","x",BD$2-'Indicator Date hidden'!BE51)</f>
        <v>x</v>
      </c>
      <c r="BE50" s="158">
        <f>IF('Indicator Date hidden'!BF51="x","x",BE$2-'Indicator Date hidden'!BF51)</f>
        <v>1</v>
      </c>
      <c r="BF50" s="158">
        <f>IF('Indicator Date hidden'!BG51="x","x",BF$2-'Indicator Date hidden'!BG51)</f>
        <v>0</v>
      </c>
      <c r="BG50" s="158">
        <f>IF('Indicator Date hidden'!BH51="x","x",BG$2-'Indicator Date hidden'!BH51)</f>
        <v>0</v>
      </c>
      <c r="BH50" s="158">
        <f>IF('Indicator Date hidden'!BI51="x","x",BH$2-'Indicator Date hidden'!BI51)</f>
        <v>0</v>
      </c>
      <c r="BI50" s="158" t="str">
        <f>IF('Indicator Date hidden'!BJ51="x","x",BI$2-'Indicator Date hidden'!BJ51)</f>
        <v>x</v>
      </c>
      <c r="BJ50" s="158">
        <f>IF('Indicator Date hidden'!BK51="x","x",BJ$2-'Indicator Date hidden'!BK51)</f>
        <v>0</v>
      </c>
      <c r="BK50" s="158">
        <f>IF('Indicator Date hidden'!BL51="x","x",BK$2-'Indicator Date hidden'!BL51)</f>
        <v>0</v>
      </c>
      <c r="BL50" s="158">
        <f>IF('Indicator Date hidden'!BM51="x","x",BL$2-'Indicator Date hidden'!BM51)</f>
        <v>0</v>
      </c>
      <c r="BM50" s="158" t="str">
        <f>IF('Indicator Date hidden'!BN51="x","x",BM$2-'Indicator Date hidden'!BN51)</f>
        <v>x</v>
      </c>
      <c r="BN50" s="158">
        <f>IF('Indicator Date hidden'!BO51="x","x",BN$2-'Indicator Date hidden'!BO51)</f>
        <v>0</v>
      </c>
      <c r="BO50" s="158">
        <f>IF('Indicator Date hidden'!BP51="x","x",BO$2-'Indicator Date hidden'!BP51)</f>
        <v>0</v>
      </c>
      <c r="BP50" s="158">
        <f>IF('Indicator Date hidden'!BQ51="x","x",BP$2-'Indicator Date hidden'!BQ51)</f>
        <v>0</v>
      </c>
      <c r="BQ50" s="158">
        <f>IF('Indicator Date hidden'!BR51="x","x",BQ$2-'Indicator Date hidden'!BR51)</f>
        <v>2</v>
      </c>
      <c r="BR50" s="158">
        <f>IF('Indicator Date hidden'!BS51="x","x",BR$2-'Indicator Date hidden'!BS51)</f>
        <v>2</v>
      </c>
      <c r="BS50" s="158">
        <f>IF('Indicator Date hidden'!BT51="x","x",BS$2-'Indicator Date hidden'!BT51)</f>
        <v>1</v>
      </c>
      <c r="BT50" s="158">
        <f>IF('Indicator Date hidden'!BU51="x","x",BT$2-'Indicator Date hidden'!BU51)</f>
        <v>0</v>
      </c>
      <c r="BU50" s="158">
        <f>IF('Indicator Date hidden'!BV51="x","x",BU$2-'Indicator Date hidden'!BV51)</f>
        <v>0</v>
      </c>
      <c r="BV50" s="158" t="str">
        <f>IF('Indicator Date hidden'!BW51="x","x",BV$2-'Indicator Date hidden'!BW51)</f>
        <v>x</v>
      </c>
      <c r="BW50" s="158">
        <f>IF('Indicator Date hidden'!BX51="x","x",BW$2-'Indicator Date hidden'!BX51)</f>
        <v>0</v>
      </c>
      <c r="BX50" s="158" t="str">
        <f>IF('Indicator Date hidden'!BY51="x","x",BX$2-'Indicator Date hidden'!BY51)</f>
        <v>x</v>
      </c>
      <c r="BY50" s="5">
        <f t="shared" si="5"/>
        <v>12</v>
      </c>
      <c r="BZ50" s="159">
        <f t="shared" si="6"/>
        <v>0.2</v>
      </c>
      <c r="CA50" s="5">
        <f t="shared" si="7"/>
        <v>6</v>
      </c>
      <c r="CB50" s="159">
        <f t="shared" si="8"/>
        <v>0.67823299831252681</v>
      </c>
      <c r="CC50" s="162">
        <f t="shared" si="9"/>
        <v>0</v>
      </c>
    </row>
    <row r="51" spans="1:81" x14ac:dyDescent="0.25">
      <c r="A51" t="s">
        <v>89</v>
      </c>
      <c r="B51" s="158">
        <f>IF('Indicator Date hidden'!C52="x","x",B$2-'Indicator Date hidden'!C52)</f>
        <v>0</v>
      </c>
      <c r="C51" s="158">
        <f>IF('Indicator Date hidden'!D52="x","x",C$2-'Indicator Date hidden'!D52)</f>
        <v>0</v>
      </c>
      <c r="D51" s="158">
        <f>IF('Indicator Date hidden'!E52="x","x",D$2-'Indicator Date hidden'!E52)</f>
        <v>0</v>
      </c>
      <c r="E51" s="158">
        <f>IF('Indicator Date hidden'!F52="x","x",E$2-'Indicator Date hidden'!F52)</f>
        <v>0</v>
      </c>
      <c r="F51" s="158">
        <f>IF('Indicator Date hidden'!G52="x","x",F$2-'Indicator Date hidden'!G52)</f>
        <v>0</v>
      </c>
      <c r="G51" s="158">
        <f>IF('Indicator Date hidden'!H52="x","x",G$2-'Indicator Date hidden'!H52)</f>
        <v>0</v>
      </c>
      <c r="H51" s="158">
        <f>IF('Indicator Date hidden'!I52="x","x",H$2-'Indicator Date hidden'!I52)</f>
        <v>0</v>
      </c>
      <c r="I51" s="158">
        <f>IF('Indicator Date hidden'!J52="x","x",I$2-'Indicator Date hidden'!J52)</f>
        <v>0</v>
      </c>
      <c r="J51" s="158">
        <f>IF('Indicator Date hidden'!K52="x","x",J$2-'Indicator Date hidden'!K52)</f>
        <v>0</v>
      </c>
      <c r="K51" s="158">
        <f>IF('Indicator Date hidden'!L52="x","x",K$2-'Indicator Date hidden'!L52)</f>
        <v>0</v>
      </c>
      <c r="L51" s="158">
        <f>IF('Indicator Date hidden'!M52="x","x",L$2-'Indicator Date hidden'!M52)</f>
        <v>0</v>
      </c>
      <c r="M51" s="158">
        <f>IF('Indicator Date hidden'!N52="x","x",M$2-'Indicator Date hidden'!N52)</f>
        <v>0</v>
      </c>
      <c r="N51" s="158">
        <f>IF('Indicator Date hidden'!O52="x","x",N$2-'Indicator Date hidden'!O52)</f>
        <v>0</v>
      </c>
      <c r="O51" s="158">
        <f>IF('Indicator Date hidden'!P52="x","x",O$2-'Indicator Date hidden'!P52)</f>
        <v>0</v>
      </c>
      <c r="P51" s="158">
        <f>IF('Indicator Date hidden'!Q52="x","x",P$2-'Indicator Date hidden'!Q52)</f>
        <v>0</v>
      </c>
      <c r="Q51" s="158">
        <f>IF('Indicator Date hidden'!R52="x","x",Q$2-'Indicator Date hidden'!R52)</f>
        <v>0</v>
      </c>
      <c r="R51" s="158">
        <f>IF('Indicator Date hidden'!S52="x","x",R$2-'Indicator Date hidden'!S52)</f>
        <v>0</v>
      </c>
      <c r="S51" s="158">
        <f>IF('Indicator Date hidden'!T52="x","x",S$2-'Indicator Date hidden'!T52)</f>
        <v>0</v>
      </c>
      <c r="T51" s="158">
        <f>IF('Indicator Date hidden'!U52="x","x",T$2-'Indicator Date hidden'!U52)</f>
        <v>0</v>
      </c>
      <c r="U51" s="158">
        <f>IF('Indicator Date hidden'!V52="x","x",U$2-'Indicator Date hidden'!V52)</f>
        <v>0</v>
      </c>
      <c r="V51" s="158">
        <f>IF('Indicator Date hidden'!W52="x","x",V$2-'Indicator Date hidden'!W52)</f>
        <v>0</v>
      </c>
      <c r="W51" s="158">
        <f>IF('Indicator Date hidden'!X52="x","x",W$2-'Indicator Date hidden'!X52)</f>
        <v>0</v>
      </c>
      <c r="X51" s="158">
        <f>IF('Indicator Date hidden'!Y52="x","x",X$2-'Indicator Date hidden'!Y52)</f>
        <v>0</v>
      </c>
      <c r="Y51" s="158">
        <f>IF('Indicator Date hidden'!Z52="x","x",Y$2-'Indicator Date hidden'!Z52)</f>
        <v>0</v>
      </c>
      <c r="Z51" s="158">
        <f>IF('Indicator Date hidden'!AA52="x","x",Z$2-'Indicator Date hidden'!AA52)</f>
        <v>3</v>
      </c>
      <c r="AA51" s="158">
        <f>IF('Indicator Date hidden'!AB52="x","x",AA$2-'Indicator Date hidden'!AB52)</f>
        <v>0</v>
      </c>
      <c r="AB51" s="158">
        <f>IF('Indicator Date hidden'!AC52="x","x",AB$2-'Indicator Date hidden'!AC52)</f>
        <v>0</v>
      </c>
      <c r="AC51" s="158">
        <f>IF('Indicator Date hidden'!AD52="x","x",AC$2-'Indicator Date hidden'!AD52)</f>
        <v>1</v>
      </c>
      <c r="AD51" s="158">
        <f>IF('Indicator Date hidden'!AE52="x","x",AD$2-'Indicator Date hidden'!AE52)</f>
        <v>0</v>
      </c>
      <c r="AE51" s="158">
        <f>IF('Indicator Date hidden'!AF52="x","x",AE$2-'Indicator Date hidden'!AF52)</f>
        <v>0</v>
      </c>
      <c r="AF51" s="158">
        <f>IF('Indicator Date hidden'!AG52="x","x",AF$2-'Indicator Date hidden'!AG52)</f>
        <v>0</v>
      </c>
      <c r="AG51" s="158">
        <f>IF('Indicator Date hidden'!AH52="x","x",AG$2-'Indicator Date hidden'!AH52)</f>
        <v>0</v>
      </c>
      <c r="AH51" s="158">
        <f>IF('Indicator Date hidden'!AI52="x","x",AH$2-'Indicator Date hidden'!AI52)</f>
        <v>0</v>
      </c>
      <c r="AI51" s="158">
        <f>IF('Indicator Date hidden'!AJ52="x","x",AI$2-'Indicator Date hidden'!AJ52)</f>
        <v>0</v>
      </c>
      <c r="AJ51" s="158">
        <f>IF('Indicator Date hidden'!AK52="x","x",AJ$2-'Indicator Date hidden'!AK52)</f>
        <v>0</v>
      </c>
      <c r="AK51" s="158">
        <f>IF('Indicator Date hidden'!AL52="x","x",AK$2-'Indicator Date hidden'!AL52)</f>
        <v>0</v>
      </c>
      <c r="AL51" s="158">
        <f>IF('Indicator Date hidden'!AM52="x","x",AL$2-'Indicator Date hidden'!AM52)</f>
        <v>4</v>
      </c>
      <c r="AM51" s="158">
        <f>IF('Indicator Date hidden'!AN52="x","x",AM$2-'Indicator Date hidden'!AN52)</f>
        <v>0</v>
      </c>
      <c r="AN51" s="158">
        <f>IF('Indicator Date hidden'!AO52="x","x",AN$2-'Indicator Date hidden'!AO52)</f>
        <v>0</v>
      </c>
      <c r="AO51" s="158">
        <f>IF('Indicator Date hidden'!AP52="x","x",AO$2-'Indicator Date hidden'!AP52)</f>
        <v>0</v>
      </c>
      <c r="AP51" s="158">
        <f>IF('Indicator Date hidden'!AQ52="x","x",AP$2-'Indicator Date hidden'!AQ52)</f>
        <v>0</v>
      </c>
      <c r="AQ51" s="158">
        <f>IF('Indicator Date hidden'!AR52="x","x",AQ$2-'Indicator Date hidden'!AR52)</f>
        <v>0</v>
      </c>
      <c r="AR51" s="158">
        <f>IF('Indicator Date hidden'!AS52="x","x",AR$2-'Indicator Date hidden'!AS52)</f>
        <v>0</v>
      </c>
      <c r="AS51" s="158">
        <f>IF('Indicator Date hidden'!AT52="x","x",AS$2-'Indicator Date hidden'!AT52)</f>
        <v>3</v>
      </c>
      <c r="AT51" s="158">
        <f>IF('Indicator Date hidden'!AU52="x","x",AT$2-'Indicator Date hidden'!AU52)</f>
        <v>0</v>
      </c>
      <c r="AU51" s="158">
        <f>IF('Indicator Date hidden'!AV52="x","x",AU$2-'Indicator Date hidden'!AV52)</f>
        <v>0</v>
      </c>
      <c r="AV51" s="158">
        <f>IF('Indicator Date hidden'!AW52="x","x",AV$2-'Indicator Date hidden'!AW52)</f>
        <v>0</v>
      </c>
      <c r="AW51" s="158">
        <f>IF('Indicator Date hidden'!AX52="x","x",AW$2-'Indicator Date hidden'!AX52)</f>
        <v>0</v>
      </c>
      <c r="AX51" s="158">
        <f>IF('Indicator Date hidden'!AY52="x","x",AX$2-'Indicator Date hidden'!AY52)</f>
        <v>0</v>
      </c>
      <c r="AY51" s="158">
        <f>IF('Indicator Date hidden'!AZ52="x","x",AY$2-'Indicator Date hidden'!AZ52)</f>
        <v>0</v>
      </c>
      <c r="AZ51" s="158">
        <f>IF('Indicator Date hidden'!BA52="x","x",AZ$2-'Indicator Date hidden'!BA52)</f>
        <v>1</v>
      </c>
      <c r="BA51" s="158">
        <f>IF('Indicator Date hidden'!BB52="x","x",BA$2-'Indicator Date hidden'!BB52)</f>
        <v>0</v>
      </c>
      <c r="BB51" s="158">
        <f>IF('Indicator Date hidden'!BC52="x","x",BB$2-'Indicator Date hidden'!BC52)</f>
        <v>0</v>
      </c>
      <c r="BC51" s="158">
        <f>IF('Indicator Date hidden'!BD52="x","x",BC$2-'Indicator Date hidden'!BD52)</f>
        <v>0</v>
      </c>
      <c r="BD51" s="158" t="str">
        <f>IF('Indicator Date hidden'!BE52="x","x",BD$2-'Indicator Date hidden'!BE52)</f>
        <v>x</v>
      </c>
      <c r="BE51" s="158">
        <f>IF('Indicator Date hidden'!BF52="x","x",BE$2-'Indicator Date hidden'!BF52)</f>
        <v>1</v>
      </c>
      <c r="BF51" s="158">
        <f>IF('Indicator Date hidden'!BG52="x","x",BF$2-'Indicator Date hidden'!BG52)</f>
        <v>0</v>
      </c>
      <c r="BG51" s="158">
        <f>IF('Indicator Date hidden'!BH52="x","x",BG$2-'Indicator Date hidden'!BH52)</f>
        <v>0</v>
      </c>
      <c r="BH51" s="158">
        <f>IF('Indicator Date hidden'!BI52="x","x",BH$2-'Indicator Date hidden'!BI52)</f>
        <v>0</v>
      </c>
      <c r="BI51" s="158">
        <f>IF('Indicator Date hidden'!BJ52="x","x",BI$2-'Indicator Date hidden'!BJ52)</f>
        <v>0</v>
      </c>
      <c r="BJ51" s="158">
        <f>IF('Indicator Date hidden'!BK52="x","x",BJ$2-'Indicator Date hidden'!BK52)</f>
        <v>0</v>
      </c>
      <c r="BK51" s="158">
        <f>IF('Indicator Date hidden'!BL52="x","x",BK$2-'Indicator Date hidden'!BL52)</f>
        <v>0</v>
      </c>
      <c r="BL51" s="158">
        <f>IF('Indicator Date hidden'!BM52="x","x",BL$2-'Indicator Date hidden'!BM52)</f>
        <v>0</v>
      </c>
      <c r="BM51" s="158">
        <f>IF('Indicator Date hidden'!BN52="x","x",BM$2-'Indicator Date hidden'!BN52)</f>
        <v>3</v>
      </c>
      <c r="BN51" s="158">
        <f>IF('Indicator Date hidden'!BO52="x","x",BN$2-'Indicator Date hidden'!BO52)</f>
        <v>0</v>
      </c>
      <c r="BO51" s="158">
        <f>IF('Indicator Date hidden'!BP52="x","x",BO$2-'Indicator Date hidden'!BP52)</f>
        <v>0</v>
      </c>
      <c r="BP51" s="158">
        <f>IF('Indicator Date hidden'!BQ52="x","x",BP$2-'Indicator Date hidden'!BQ52)</f>
        <v>0</v>
      </c>
      <c r="BQ51" s="158">
        <f>IF('Indicator Date hidden'!BR52="x","x",BQ$2-'Indicator Date hidden'!BR52)</f>
        <v>0</v>
      </c>
      <c r="BR51" s="158">
        <f>IF('Indicator Date hidden'!BS52="x","x",BR$2-'Indicator Date hidden'!BS52)</f>
        <v>0</v>
      </c>
      <c r="BS51" s="158">
        <f>IF('Indicator Date hidden'!BT52="x","x",BS$2-'Indicator Date hidden'!BT52)</f>
        <v>1</v>
      </c>
      <c r="BT51" s="158">
        <f>IF('Indicator Date hidden'!BU52="x","x",BT$2-'Indicator Date hidden'!BU52)</f>
        <v>0</v>
      </c>
      <c r="BU51" s="158" t="str">
        <f>IF('Indicator Date hidden'!BV52="x","x",BU$2-'Indicator Date hidden'!BV52)</f>
        <v>x</v>
      </c>
      <c r="BV51" s="158">
        <f>IF('Indicator Date hidden'!BW52="x","x",BV$2-'Indicator Date hidden'!BW52)</f>
        <v>0</v>
      </c>
      <c r="BW51" s="158">
        <f>IF('Indicator Date hidden'!BX52="x","x",BW$2-'Indicator Date hidden'!BX52)</f>
        <v>0</v>
      </c>
      <c r="BX51" s="158">
        <f>IF('Indicator Date hidden'!BY52="x","x",BX$2-'Indicator Date hidden'!BY52)</f>
        <v>0</v>
      </c>
      <c r="BY51" s="5">
        <f t="shared" si="5"/>
        <v>17</v>
      </c>
      <c r="BZ51" s="159">
        <f t="shared" si="6"/>
        <v>0.23287671232876711</v>
      </c>
      <c r="CA51" s="5">
        <f t="shared" si="7"/>
        <v>8</v>
      </c>
      <c r="CB51" s="159">
        <f t="shared" si="8"/>
        <v>0.76785679217761749</v>
      </c>
      <c r="CC51" s="162">
        <f t="shared" si="9"/>
        <v>0</v>
      </c>
    </row>
    <row r="52" spans="1:81" x14ac:dyDescent="0.25">
      <c r="A52" t="s">
        <v>92</v>
      </c>
      <c r="B52" s="158">
        <f>IF('Indicator Date hidden'!C53="x","x",B$2-'Indicator Date hidden'!C53)</f>
        <v>0</v>
      </c>
      <c r="C52" s="158">
        <f>IF('Indicator Date hidden'!D53="x","x",C$2-'Indicator Date hidden'!D53)</f>
        <v>0</v>
      </c>
      <c r="D52" s="158">
        <f>IF('Indicator Date hidden'!E53="x","x",D$2-'Indicator Date hidden'!E53)</f>
        <v>0</v>
      </c>
      <c r="E52" s="158">
        <f>IF('Indicator Date hidden'!F53="x","x",E$2-'Indicator Date hidden'!F53)</f>
        <v>0</v>
      </c>
      <c r="F52" s="158">
        <f>IF('Indicator Date hidden'!G53="x","x",F$2-'Indicator Date hidden'!G53)</f>
        <v>0</v>
      </c>
      <c r="G52" s="158">
        <f>IF('Indicator Date hidden'!H53="x","x",G$2-'Indicator Date hidden'!H53)</f>
        <v>0</v>
      </c>
      <c r="H52" s="158">
        <f>IF('Indicator Date hidden'!I53="x","x",H$2-'Indicator Date hidden'!I53)</f>
        <v>0</v>
      </c>
      <c r="I52" s="158">
        <f>IF('Indicator Date hidden'!J53="x","x",I$2-'Indicator Date hidden'!J53)</f>
        <v>0</v>
      </c>
      <c r="J52" s="158">
        <f>IF('Indicator Date hidden'!K53="x","x",J$2-'Indicator Date hidden'!K53)</f>
        <v>0</v>
      </c>
      <c r="K52" s="158">
        <f>IF('Indicator Date hidden'!L53="x","x",K$2-'Indicator Date hidden'!L53)</f>
        <v>0</v>
      </c>
      <c r="L52" s="158">
        <f>IF('Indicator Date hidden'!M53="x","x",L$2-'Indicator Date hidden'!M53)</f>
        <v>0</v>
      </c>
      <c r="M52" s="158">
        <f>IF('Indicator Date hidden'!N53="x","x",M$2-'Indicator Date hidden'!N53)</f>
        <v>0</v>
      </c>
      <c r="N52" s="158">
        <f>IF('Indicator Date hidden'!O53="x","x",N$2-'Indicator Date hidden'!O53)</f>
        <v>0</v>
      </c>
      <c r="O52" s="158">
        <f>IF('Indicator Date hidden'!P53="x","x",O$2-'Indicator Date hidden'!P53)</f>
        <v>0</v>
      </c>
      <c r="P52" s="158">
        <f>IF('Indicator Date hidden'!Q53="x","x",P$2-'Indicator Date hidden'!Q53)</f>
        <v>0</v>
      </c>
      <c r="Q52" s="158">
        <f>IF('Indicator Date hidden'!R53="x","x",Q$2-'Indicator Date hidden'!R53)</f>
        <v>0</v>
      </c>
      <c r="R52" s="158">
        <f>IF('Indicator Date hidden'!S53="x","x",R$2-'Indicator Date hidden'!S53)</f>
        <v>0</v>
      </c>
      <c r="S52" s="158">
        <f>IF('Indicator Date hidden'!T53="x","x",S$2-'Indicator Date hidden'!T53)</f>
        <v>0</v>
      </c>
      <c r="T52" s="158">
        <f>IF('Indicator Date hidden'!U53="x","x",T$2-'Indicator Date hidden'!U53)</f>
        <v>0</v>
      </c>
      <c r="U52" s="158">
        <f>IF('Indicator Date hidden'!V53="x","x",U$2-'Indicator Date hidden'!V53)</f>
        <v>0</v>
      </c>
      <c r="V52" s="158">
        <f>IF('Indicator Date hidden'!W53="x","x",V$2-'Indicator Date hidden'!W53)</f>
        <v>0</v>
      </c>
      <c r="W52" s="158">
        <f>IF('Indicator Date hidden'!X53="x","x",W$2-'Indicator Date hidden'!X53)</f>
        <v>0</v>
      </c>
      <c r="X52" s="158">
        <f>IF('Indicator Date hidden'!Y53="x","x",X$2-'Indicator Date hidden'!Y53)</f>
        <v>0</v>
      </c>
      <c r="Y52" s="158">
        <f>IF('Indicator Date hidden'!Z53="x","x",Y$2-'Indicator Date hidden'!Z53)</f>
        <v>0</v>
      </c>
      <c r="Z52" s="158">
        <f>IF('Indicator Date hidden'!AA53="x","x",Z$2-'Indicator Date hidden'!AA53)</f>
        <v>6</v>
      </c>
      <c r="AA52" s="158">
        <f>IF('Indicator Date hidden'!AB53="x","x",AA$2-'Indicator Date hidden'!AB53)</f>
        <v>0</v>
      </c>
      <c r="AB52" s="158">
        <f>IF('Indicator Date hidden'!AC53="x","x",AB$2-'Indicator Date hidden'!AC53)</f>
        <v>0</v>
      </c>
      <c r="AC52" s="158">
        <f>IF('Indicator Date hidden'!AD53="x","x",AC$2-'Indicator Date hidden'!AD53)</f>
        <v>0</v>
      </c>
      <c r="AD52" s="158">
        <f>IF('Indicator Date hidden'!AE53="x","x",AD$2-'Indicator Date hidden'!AE53)</f>
        <v>0</v>
      </c>
      <c r="AE52" s="158">
        <f>IF('Indicator Date hidden'!AF53="x","x",AE$2-'Indicator Date hidden'!AF53)</f>
        <v>0</v>
      </c>
      <c r="AF52" s="158">
        <f>IF('Indicator Date hidden'!AG53="x","x",AF$2-'Indicator Date hidden'!AG53)</f>
        <v>0</v>
      </c>
      <c r="AG52" s="158">
        <f>IF('Indicator Date hidden'!AH53="x","x",AG$2-'Indicator Date hidden'!AH53)</f>
        <v>0</v>
      </c>
      <c r="AH52" s="158">
        <f>IF('Indicator Date hidden'!AI53="x","x",AH$2-'Indicator Date hidden'!AI53)</f>
        <v>0</v>
      </c>
      <c r="AI52" s="158">
        <f>IF('Indicator Date hidden'!AJ53="x","x",AI$2-'Indicator Date hidden'!AJ53)</f>
        <v>0</v>
      </c>
      <c r="AJ52" s="158">
        <f>IF('Indicator Date hidden'!AK53="x","x",AJ$2-'Indicator Date hidden'!AK53)</f>
        <v>0</v>
      </c>
      <c r="AK52" s="158">
        <f>IF('Indicator Date hidden'!AL53="x","x",AK$2-'Indicator Date hidden'!AL53)</f>
        <v>0</v>
      </c>
      <c r="AL52" s="158">
        <f>IF('Indicator Date hidden'!AM53="x","x",AL$2-'Indicator Date hidden'!AM53)</f>
        <v>3</v>
      </c>
      <c r="AM52" s="158">
        <f>IF('Indicator Date hidden'!AN53="x","x",AM$2-'Indicator Date hidden'!AN53)</f>
        <v>0</v>
      </c>
      <c r="AN52" s="158">
        <f>IF('Indicator Date hidden'!AO53="x","x",AN$2-'Indicator Date hidden'!AO53)</f>
        <v>0</v>
      </c>
      <c r="AO52" s="158">
        <f>IF('Indicator Date hidden'!AP53="x","x",AO$2-'Indicator Date hidden'!AP53)</f>
        <v>0</v>
      </c>
      <c r="AP52" s="158">
        <f>IF('Indicator Date hidden'!AQ53="x","x",AP$2-'Indicator Date hidden'!AQ53)</f>
        <v>0</v>
      </c>
      <c r="AQ52" s="158">
        <f>IF('Indicator Date hidden'!AR53="x","x",AQ$2-'Indicator Date hidden'!AR53)</f>
        <v>0</v>
      </c>
      <c r="AR52" s="158">
        <f>IF('Indicator Date hidden'!AS53="x","x",AR$2-'Indicator Date hidden'!AS53)</f>
        <v>0</v>
      </c>
      <c r="AS52" s="158">
        <f>IF('Indicator Date hidden'!AT53="x","x",AS$2-'Indicator Date hidden'!AT53)</f>
        <v>4</v>
      </c>
      <c r="AT52" s="158">
        <f>IF('Indicator Date hidden'!AU53="x","x",AT$2-'Indicator Date hidden'!AU53)</f>
        <v>0</v>
      </c>
      <c r="AU52" s="158">
        <f>IF('Indicator Date hidden'!AV53="x","x",AU$2-'Indicator Date hidden'!AV53)</f>
        <v>0</v>
      </c>
      <c r="AV52" s="158">
        <f>IF('Indicator Date hidden'!AW53="x","x",AV$2-'Indicator Date hidden'!AW53)</f>
        <v>0</v>
      </c>
      <c r="AW52" s="158">
        <f>IF('Indicator Date hidden'!AX53="x","x",AW$2-'Indicator Date hidden'!AX53)</f>
        <v>0</v>
      </c>
      <c r="AX52" s="158">
        <f>IF('Indicator Date hidden'!AY53="x","x",AX$2-'Indicator Date hidden'!AY53)</f>
        <v>0</v>
      </c>
      <c r="AY52" s="158">
        <f>IF('Indicator Date hidden'!AZ53="x","x",AY$2-'Indicator Date hidden'!AZ53)</f>
        <v>0</v>
      </c>
      <c r="AZ52" s="158">
        <f>IF('Indicator Date hidden'!BA53="x","x",AZ$2-'Indicator Date hidden'!BA53)</f>
        <v>0</v>
      </c>
      <c r="BA52" s="158">
        <f>IF('Indicator Date hidden'!BB53="x","x",BA$2-'Indicator Date hidden'!BB53)</f>
        <v>0</v>
      </c>
      <c r="BB52" s="158">
        <f>IF('Indicator Date hidden'!BC53="x","x",BB$2-'Indicator Date hidden'!BC53)</f>
        <v>0</v>
      </c>
      <c r="BC52" s="158">
        <f>IF('Indicator Date hidden'!BD53="x","x",BC$2-'Indicator Date hidden'!BD53)</f>
        <v>0</v>
      </c>
      <c r="BD52" s="158" t="str">
        <f>IF('Indicator Date hidden'!BE53="x","x",BD$2-'Indicator Date hidden'!BE53)</f>
        <v>x</v>
      </c>
      <c r="BE52" s="158">
        <f>IF('Indicator Date hidden'!BF53="x","x",BE$2-'Indicator Date hidden'!BF53)</f>
        <v>1</v>
      </c>
      <c r="BF52" s="158">
        <f>IF('Indicator Date hidden'!BG53="x","x",BF$2-'Indicator Date hidden'!BG53)</f>
        <v>0</v>
      </c>
      <c r="BG52" s="158">
        <f>IF('Indicator Date hidden'!BH53="x","x",BG$2-'Indicator Date hidden'!BH53)</f>
        <v>0</v>
      </c>
      <c r="BH52" s="158">
        <f>IF('Indicator Date hidden'!BI53="x","x",BH$2-'Indicator Date hidden'!BI53)</f>
        <v>0</v>
      </c>
      <c r="BI52" s="158">
        <f>IF('Indicator Date hidden'!BJ53="x","x",BI$2-'Indicator Date hidden'!BJ53)</f>
        <v>0</v>
      </c>
      <c r="BJ52" s="158">
        <f>IF('Indicator Date hidden'!BK53="x","x",BJ$2-'Indicator Date hidden'!BK53)</f>
        <v>0</v>
      </c>
      <c r="BK52" s="158">
        <f>IF('Indicator Date hidden'!BL53="x","x",BK$2-'Indicator Date hidden'!BL53)</f>
        <v>0</v>
      </c>
      <c r="BL52" s="158">
        <f>IF('Indicator Date hidden'!BM53="x","x",BL$2-'Indicator Date hidden'!BM53)</f>
        <v>0</v>
      </c>
      <c r="BM52" s="158">
        <f>IF('Indicator Date hidden'!BN53="x","x",BM$2-'Indicator Date hidden'!BN53)</f>
        <v>2</v>
      </c>
      <c r="BN52" s="158">
        <f>IF('Indicator Date hidden'!BO53="x","x",BN$2-'Indicator Date hidden'!BO53)</f>
        <v>0</v>
      </c>
      <c r="BO52" s="158">
        <f>IF('Indicator Date hidden'!BP53="x","x",BO$2-'Indicator Date hidden'!BP53)</f>
        <v>0</v>
      </c>
      <c r="BP52" s="158">
        <f>IF('Indicator Date hidden'!BQ53="x","x",BP$2-'Indicator Date hidden'!BQ53)</f>
        <v>0</v>
      </c>
      <c r="BQ52" s="158">
        <f>IF('Indicator Date hidden'!BR53="x","x",BQ$2-'Indicator Date hidden'!BR53)</f>
        <v>0</v>
      </c>
      <c r="BR52" s="158">
        <f>IF('Indicator Date hidden'!BS53="x","x",BR$2-'Indicator Date hidden'!BS53)</f>
        <v>0</v>
      </c>
      <c r="BS52" s="158">
        <f>IF('Indicator Date hidden'!BT53="x","x",BS$2-'Indicator Date hidden'!BT53)</f>
        <v>2</v>
      </c>
      <c r="BT52" s="158">
        <f>IF('Indicator Date hidden'!BU53="x","x",BT$2-'Indicator Date hidden'!BU53)</f>
        <v>0</v>
      </c>
      <c r="BU52" s="158">
        <f>IF('Indicator Date hidden'!BV53="x","x",BU$2-'Indicator Date hidden'!BV53)</f>
        <v>0</v>
      </c>
      <c r="BV52" s="158">
        <f>IF('Indicator Date hidden'!BW53="x","x",BV$2-'Indicator Date hidden'!BW53)</f>
        <v>0</v>
      </c>
      <c r="BW52" s="158">
        <f>IF('Indicator Date hidden'!BX53="x","x",BW$2-'Indicator Date hidden'!BX53)</f>
        <v>0</v>
      </c>
      <c r="BX52" s="158">
        <f>IF('Indicator Date hidden'!BY53="x","x",BX$2-'Indicator Date hidden'!BY53)</f>
        <v>0</v>
      </c>
      <c r="BY52" s="5">
        <f t="shared" si="5"/>
        <v>18</v>
      </c>
      <c r="BZ52" s="159">
        <f t="shared" si="6"/>
        <v>0.24324324324324326</v>
      </c>
      <c r="CA52" s="5">
        <f t="shared" si="7"/>
        <v>6</v>
      </c>
      <c r="CB52" s="159">
        <f t="shared" si="8"/>
        <v>0.9416892643342889</v>
      </c>
      <c r="CC52" s="162">
        <f t="shared" si="9"/>
        <v>0</v>
      </c>
    </row>
    <row r="53" spans="1:81" x14ac:dyDescent="0.25">
      <c r="A53" t="s">
        <v>94</v>
      </c>
      <c r="B53" s="158">
        <f>IF('Indicator Date hidden'!C54="x","x",B$2-'Indicator Date hidden'!C54)</f>
        <v>0</v>
      </c>
      <c r="C53" s="158">
        <f>IF('Indicator Date hidden'!D54="x","x",C$2-'Indicator Date hidden'!D54)</f>
        <v>0</v>
      </c>
      <c r="D53" s="158">
        <f>IF('Indicator Date hidden'!E54="x","x",D$2-'Indicator Date hidden'!E54)</f>
        <v>0</v>
      </c>
      <c r="E53" s="158">
        <f>IF('Indicator Date hidden'!F54="x","x",E$2-'Indicator Date hidden'!F54)</f>
        <v>0</v>
      </c>
      <c r="F53" s="158">
        <f>IF('Indicator Date hidden'!G54="x","x",F$2-'Indicator Date hidden'!G54)</f>
        <v>0</v>
      </c>
      <c r="G53" s="158">
        <f>IF('Indicator Date hidden'!H54="x","x",G$2-'Indicator Date hidden'!H54)</f>
        <v>0</v>
      </c>
      <c r="H53" s="158">
        <f>IF('Indicator Date hidden'!I54="x","x",H$2-'Indicator Date hidden'!I54)</f>
        <v>0</v>
      </c>
      <c r="I53" s="158">
        <f>IF('Indicator Date hidden'!J54="x","x",I$2-'Indicator Date hidden'!J54)</f>
        <v>0</v>
      </c>
      <c r="J53" s="158">
        <f>IF('Indicator Date hidden'!K54="x","x",J$2-'Indicator Date hidden'!K54)</f>
        <v>0</v>
      </c>
      <c r="K53" s="158">
        <f>IF('Indicator Date hidden'!L54="x","x",K$2-'Indicator Date hidden'!L54)</f>
        <v>0</v>
      </c>
      <c r="L53" s="158">
        <f>IF('Indicator Date hidden'!M54="x","x",L$2-'Indicator Date hidden'!M54)</f>
        <v>0</v>
      </c>
      <c r="M53" s="158">
        <f>IF('Indicator Date hidden'!N54="x","x",M$2-'Indicator Date hidden'!N54)</f>
        <v>0</v>
      </c>
      <c r="N53" s="158">
        <f>IF('Indicator Date hidden'!O54="x","x",N$2-'Indicator Date hidden'!O54)</f>
        <v>0</v>
      </c>
      <c r="O53" s="158">
        <f>IF('Indicator Date hidden'!P54="x","x",O$2-'Indicator Date hidden'!P54)</f>
        <v>0</v>
      </c>
      <c r="P53" s="158">
        <f>IF('Indicator Date hidden'!Q54="x","x",P$2-'Indicator Date hidden'!Q54)</f>
        <v>0</v>
      </c>
      <c r="Q53" s="158">
        <f>IF('Indicator Date hidden'!R54="x","x",Q$2-'Indicator Date hidden'!R54)</f>
        <v>0</v>
      </c>
      <c r="R53" s="158">
        <f>IF('Indicator Date hidden'!S54="x","x",R$2-'Indicator Date hidden'!S54)</f>
        <v>0</v>
      </c>
      <c r="S53" s="158">
        <f>IF('Indicator Date hidden'!T54="x","x",S$2-'Indicator Date hidden'!T54)</f>
        <v>0</v>
      </c>
      <c r="T53" s="158">
        <f>IF('Indicator Date hidden'!U54="x","x",T$2-'Indicator Date hidden'!U54)</f>
        <v>0</v>
      </c>
      <c r="U53" s="158">
        <f>IF('Indicator Date hidden'!V54="x","x",U$2-'Indicator Date hidden'!V54)</f>
        <v>0</v>
      </c>
      <c r="V53" s="158">
        <f>IF('Indicator Date hidden'!W54="x","x",V$2-'Indicator Date hidden'!W54)</f>
        <v>0</v>
      </c>
      <c r="W53" s="158">
        <f>IF('Indicator Date hidden'!X54="x","x",W$2-'Indicator Date hidden'!X54)</f>
        <v>0</v>
      </c>
      <c r="X53" s="158">
        <f>IF('Indicator Date hidden'!Y54="x","x",X$2-'Indicator Date hidden'!Y54)</f>
        <v>0</v>
      </c>
      <c r="Y53" s="158">
        <f>IF('Indicator Date hidden'!Z54="x","x",Y$2-'Indicator Date hidden'!Z54)</f>
        <v>0</v>
      </c>
      <c r="Z53" s="158">
        <f>IF('Indicator Date hidden'!AA54="x","x",Z$2-'Indicator Date hidden'!AA54)</f>
        <v>2</v>
      </c>
      <c r="AA53" s="158">
        <f>IF('Indicator Date hidden'!AB54="x","x",AA$2-'Indicator Date hidden'!AB54)</f>
        <v>0</v>
      </c>
      <c r="AB53" s="158">
        <f>IF('Indicator Date hidden'!AC54="x","x",AB$2-'Indicator Date hidden'!AC54)</f>
        <v>0</v>
      </c>
      <c r="AC53" s="158">
        <f>IF('Indicator Date hidden'!AD54="x","x",AC$2-'Indicator Date hidden'!AD54)</f>
        <v>1</v>
      </c>
      <c r="AD53" s="158">
        <f>IF('Indicator Date hidden'!AE54="x","x",AD$2-'Indicator Date hidden'!AE54)</f>
        <v>0</v>
      </c>
      <c r="AE53" s="158">
        <f>IF('Indicator Date hidden'!AF54="x","x",AE$2-'Indicator Date hidden'!AF54)</f>
        <v>0</v>
      </c>
      <c r="AF53" s="158">
        <f>IF('Indicator Date hidden'!AG54="x","x",AF$2-'Indicator Date hidden'!AG54)</f>
        <v>0</v>
      </c>
      <c r="AG53" s="158">
        <f>IF('Indicator Date hidden'!AH54="x","x",AG$2-'Indicator Date hidden'!AH54)</f>
        <v>0</v>
      </c>
      <c r="AH53" s="158">
        <f>IF('Indicator Date hidden'!AI54="x","x",AH$2-'Indicator Date hidden'!AI54)</f>
        <v>0</v>
      </c>
      <c r="AI53" s="158">
        <f>IF('Indicator Date hidden'!AJ54="x","x",AI$2-'Indicator Date hidden'!AJ54)</f>
        <v>0</v>
      </c>
      <c r="AJ53" s="158">
        <f>IF('Indicator Date hidden'!AK54="x","x",AJ$2-'Indicator Date hidden'!AK54)</f>
        <v>0</v>
      </c>
      <c r="AK53" s="158">
        <f>IF('Indicator Date hidden'!AL54="x","x",AK$2-'Indicator Date hidden'!AL54)</f>
        <v>0</v>
      </c>
      <c r="AL53" s="158">
        <f>IF('Indicator Date hidden'!AM54="x","x",AL$2-'Indicator Date hidden'!AM54)</f>
        <v>3</v>
      </c>
      <c r="AM53" s="158">
        <f>IF('Indicator Date hidden'!AN54="x","x",AM$2-'Indicator Date hidden'!AN54)</f>
        <v>0</v>
      </c>
      <c r="AN53" s="158">
        <f>IF('Indicator Date hidden'!AO54="x","x",AN$2-'Indicator Date hidden'!AO54)</f>
        <v>0</v>
      </c>
      <c r="AO53" s="158">
        <f>IF('Indicator Date hidden'!AP54="x","x",AO$2-'Indicator Date hidden'!AP54)</f>
        <v>0</v>
      </c>
      <c r="AP53" s="158">
        <f>IF('Indicator Date hidden'!AQ54="x","x",AP$2-'Indicator Date hidden'!AQ54)</f>
        <v>0</v>
      </c>
      <c r="AQ53" s="158">
        <f>IF('Indicator Date hidden'!AR54="x","x",AQ$2-'Indicator Date hidden'!AR54)</f>
        <v>0</v>
      </c>
      <c r="AR53" s="158">
        <f>IF('Indicator Date hidden'!AS54="x","x",AR$2-'Indicator Date hidden'!AS54)</f>
        <v>0</v>
      </c>
      <c r="AS53" s="158">
        <f>IF('Indicator Date hidden'!AT54="x","x",AS$2-'Indicator Date hidden'!AT54)</f>
        <v>2</v>
      </c>
      <c r="AT53" s="158">
        <f>IF('Indicator Date hidden'!AU54="x","x",AT$2-'Indicator Date hidden'!AU54)</f>
        <v>0</v>
      </c>
      <c r="AU53" s="158">
        <f>IF('Indicator Date hidden'!AV54="x","x",AU$2-'Indicator Date hidden'!AV54)</f>
        <v>0</v>
      </c>
      <c r="AV53" s="158">
        <f>IF('Indicator Date hidden'!AW54="x","x",AV$2-'Indicator Date hidden'!AW54)</f>
        <v>0</v>
      </c>
      <c r="AW53" s="158">
        <f>IF('Indicator Date hidden'!AX54="x","x",AW$2-'Indicator Date hidden'!AX54)</f>
        <v>0</v>
      </c>
      <c r="AX53" s="158">
        <f>IF('Indicator Date hidden'!AY54="x","x",AX$2-'Indicator Date hidden'!AY54)</f>
        <v>0</v>
      </c>
      <c r="AY53" s="158">
        <f>IF('Indicator Date hidden'!AZ54="x","x",AY$2-'Indicator Date hidden'!AZ54)</f>
        <v>0</v>
      </c>
      <c r="AZ53" s="158">
        <f>IF('Indicator Date hidden'!BA54="x","x",AZ$2-'Indicator Date hidden'!BA54)</f>
        <v>2</v>
      </c>
      <c r="BA53" s="158">
        <f>IF('Indicator Date hidden'!BB54="x","x",BA$2-'Indicator Date hidden'!BB54)</f>
        <v>0</v>
      </c>
      <c r="BB53" s="158">
        <f>IF('Indicator Date hidden'!BC54="x","x",BB$2-'Indicator Date hidden'!BC54)</f>
        <v>0</v>
      </c>
      <c r="BC53" s="158">
        <f>IF('Indicator Date hidden'!BD54="x","x",BC$2-'Indicator Date hidden'!BD54)</f>
        <v>0</v>
      </c>
      <c r="BD53" s="158" t="str">
        <f>IF('Indicator Date hidden'!BE54="x","x",BD$2-'Indicator Date hidden'!BE54)</f>
        <v>x</v>
      </c>
      <c r="BE53" s="158">
        <f>IF('Indicator Date hidden'!BF54="x","x",BE$2-'Indicator Date hidden'!BF54)</f>
        <v>0</v>
      </c>
      <c r="BF53" s="158">
        <f>IF('Indicator Date hidden'!BG54="x","x",BF$2-'Indicator Date hidden'!BG54)</f>
        <v>0</v>
      </c>
      <c r="BG53" s="158">
        <f>IF('Indicator Date hidden'!BH54="x","x",BG$2-'Indicator Date hidden'!BH54)</f>
        <v>0</v>
      </c>
      <c r="BH53" s="158">
        <f>IF('Indicator Date hidden'!BI54="x","x",BH$2-'Indicator Date hidden'!BI54)</f>
        <v>0</v>
      </c>
      <c r="BI53" s="158">
        <f>IF('Indicator Date hidden'!BJ54="x","x",BI$2-'Indicator Date hidden'!BJ54)</f>
        <v>0</v>
      </c>
      <c r="BJ53" s="158">
        <f>IF('Indicator Date hidden'!BK54="x","x",BJ$2-'Indicator Date hidden'!BK54)</f>
        <v>0</v>
      </c>
      <c r="BK53" s="158">
        <f>IF('Indicator Date hidden'!BL54="x","x",BK$2-'Indicator Date hidden'!BL54)</f>
        <v>0</v>
      </c>
      <c r="BL53" s="158">
        <f>IF('Indicator Date hidden'!BM54="x","x",BL$2-'Indicator Date hidden'!BM54)</f>
        <v>0</v>
      </c>
      <c r="BM53" s="158">
        <f>IF('Indicator Date hidden'!BN54="x","x",BM$2-'Indicator Date hidden'!BN54)</f>
        <v>1</v>
      </c>
      <c r="BN53" s="158">
        <f>IF('Indicator Date hidden'!BO54="x","x",BN$2-'Indicator Date hidden'!BO54)</f>
        <v>0</v>
      </c>
      <c r="BO53" s="158">
        <f>IF('Indicator Date hidden'!BP54="x","x",BO$2-'Indicator Date hidden'!BP54)</f>
        <v>0</v>
      </c>
      <c r="BP53" s="158">
        <f>IF('Indicator Date hidden'!BQ54="x","x",BP$2-'Indicator Date hidden'!BQ54)</f>
        <v>0</v>
      </c>
      <c r="BQ53" s="158">
        <f>IF('Indicator Date hidden'!BR54="x","x",BQ$2-'Indicator Date hidden'!BR54)</f>
        <v>0</v>
      </c>
      <c r="BR53" s="158">
        <f>IF('Indicator Date hidden'!BS54="x","x",BR$2-'Indicator Date hidden'!BS54)</f>
        <v>0</v>
      </c>
      <c r="BS53" s="158">
        <f>IF('Indicator Date hidden'!BT54="x","x",BS$2-'Indicator Date hidden'!BT54)</f>
        <v>1</v>
      </c>
      <c r="BT53" s="158">
        <f>IF('Indicator Date hidden'!BU54="x","x",BT$2-'Indicator Date hidden'!BU54)</f>
        <v>0</v>
      </c>
      <c r="BU53" s="158">
        <f>IF('Indicator Date hidden'!BV54="x","x",BU$2-'Indicator Date hidden'!BV54)</f>
        <v>0</v>
      </c>
      <c r="BV53" s="158" t="str">
        <f>IF('Indicator Date hidden'!BW54="x","x",BV$2-'Indicator Date hidden'!BW54)</f>
        <v>x</v>
      </c>
      <c r="BW53" s="158">
        <f>IF('Indicator Date hidden'!BX54="x","x",BW$2-'Indicator Date hidden'!BX54)</f>
        <v>0</v>
      </c>
      <c r="BX53" s="158">
        <f>IF('Indicator Date hidden'!BY54="x","x",BX$2-'Indicator Date hidden'!BY54)</f>
        <v>0</v>
      </c>
      <c r="BY53" s="5">
        <f t="shared" si="5"/>
        <v>12</v>
      </c>
      <c r="BZ53" s="159">
        <f t="shared" si="6"/>
        <v>0.16438356164383561</v>
      </c>
      <c r="CA53" s="5">
        <f t="shared" si="7"/>
        <v>7</v>
      </c>
      <c r="CB53" s="159">
        <f t="shared" si="8"/>
        <v>0.54931336043187451</v>
      </c>
      <c r="CC53" s="162">
        <f t="shared" si="9"/>
        <v>0</v>
      </c>
    </row>
    <row r="54" spans="1:81" x14ac:dyDescent="0.25">
      <c r="A54" t="s">
        <v>96</v>
      </c>
      <c r="B54" s="158">
        <f>IF('Indicator Date hidden'!C55="x","x",B$2-'Indicator Date hidden'!C55)</f>
        <v>0</v>
      </c>
      <c r="C54" s="158">
        <f>IF('Indicator Date hidden'!D55="x","x",C$2-'Indicator Date hidden'!D55)</f>
        <v>0</v>
      </c>
      <c r="D54" s="158">
        <f>IF('Indicator Date hidden'!E55="x","x",D$2-'Indicator Date hidden'!E55)</f>
        <v>0</v>
      </c>
      <c r="E54" s="158">
        <f>IF('Indicator Date hidden'!F55="x","x",E$2-'Indicator Date hidden'!F55)</f>
        <v>0</v>
      </c>
      <c r="F54" s="158">
        <f>IF('Indicator Date hidden'!G55="x","x",F$2-'Indicator Date hidden'!G55)</f>
        <v>0</v>
      </c>
      <c r="G54" s="158">
        <f>IF('Indicator Date hidden'!H55="x","x",G$2-'Indicator Date hidden'!H55)</f>
        <v>0</v>
      </c>
      <c r="H54" s="158">
        <f>IF('Indicator Date hidden'!I55="x","x",H$2-'Indicator Date hidden'!I55)</f>
        <v>0</v>
      </c>
      <c r="I54" s="158">
        <f>IF('Indicator Date hidden'!J55="x","x",I$2-'Indicator Date hidden'!J55)</f>
        <v>0</v>
      </c>
      <c r="J54" s="158">
        <f>IF('Indicator Date hidden'!K55="x","x",J$2-'Indicator Date hidden'!K55)</f>
        <v>0</v>
      </c>
      <c r="K54" s="158">
        <f>IF('Indicator Date hidden'!L55="x","x",K$2-'Indicator Date hidden'!L55)</f>
        <v>0</v>
      </c>
      <c r="L54" s="158">
        <f>IF('Indicator Date hidden'!M55="x","x",L$2-'Indicator Date hidden'!M55)</f>
        <v>0</v>
      </c>
      <c r="M54" s="158">
        <f>IF('Indicator Date hidden'!N55="x","x",M$2-'Indicator Date hidden'!N55)</f>
        <v>0</v>
      </c>
      <c r="N54" s="158">
        <f>IF('Indicator Date hidden'!O55="x","x",N$2-'Indicator Date hidden'!O55)</f>
        <v>0</v>
      </c>
      <c r="O54" s="158">
        <f>IF('Indicator Date hidden'!P55="x","x",O$2-'Indicator Date hidden'!P55)</f>
        <v>0</v>
      </c>
      <c r="P54" s="158">
        <f>IF('Indicator Date hidden'!Q55="x","x",P$2-'Indicator Date hidden'!Q55)</f>
        <v>0</v>
      </c>
      <c r="Q54" s="158">
        <f>IF('Indicator Date hidden'!R55="x","x",Q$2-'Indicator Date hidden'!R55)</f>
        <v>0</v>
      </c>
      <c r="R54" s="158">
        <f>IF('Indicator Date hidden'!S55="x","x",R$2-'Indicator Date hidden'!S55)</f>
        <v>0</v>
      </c>
      <c r="S54" s="158">
        <f>IF('Indicator Date hidden'!T55="x","x",S$2-'Indicator Date hidden'!T55)</f>
        <v>0</v>
      </c>
      <c r="T54" s="158">
        <f>IF('Indicator Date hidden'!U55="x","x",T$2-'Indicator Date hidden'!U55)</f>
        <v>0</v>
      </c>
      <c r="U54" s="158">
        <f>IF('Indicator Date hidden'!V55="x","x",U$2-'Indicator Date hidden'!V55)</f>
        <v>0</v>
      </c>
      <c r="V54" s="158">
        <f>IF('Indicator Date hidden'!W55="x","x",V$2-'Indicator Date hidden'!W55)</f>
        <v>0</v>
      </c>
      <c r="W54" s="158">
        <f>IF('Indicator Date hidden'!X55="x","x",W$2-'Indicator Date hidden'!X55)</f>
        <v>0</v>
      </c>
      <c r="X54" s="158">
        <f>IF('Indicator Date hidden'!Y55="x","x",X$2-'Indicator Date hidden'!Y55)</f>
        <v>0</v>
      </c>
      <c r="Y54" s="158">
        <f>IF('Indicator Date hidden'!Z55="x","x",Y$2-'Indicator Date hidden'!Z55)</f>
        <v>0</v>
      </c>
      <c r="Z54" s="158">
        <f>IF('Indicator Date hidden'!AA55="x","x",Z$2-'Indicator Date hidden'!AA55)</f>
        <v>9</v>
      </c>
      <c r="AA54" s="158">
        <f>IF('Indicator Date hidden'!AB55="x","x",AA$2-'Indicator Date hidden'!AB55)</f>
        <v>0</v>
      </c>
      <c r="AB54" s="158">
        <f>IF('Indicator Date hidden'!AC55="x","x",AB$2-'Indicator Date hidden'!AC55)</f>
        <v>0</v>
      </c>
      <c r="AC54" s="158">
        <f>IF('Indicator Date hidden'!AD55="x","x",AC$2-'Indicator Date hidden'!AD55)</f>
        <v>3</v>
      </c>
      <c r="AD54" s="158">
        <f>IF('Indicator Date hidden'!AE55="x","x",AD$2-'Indicator Date hidden'!AE55)</f>
        <v>0</v>
      </c>
      <c r="AE54" s="158">
        <f>IF('Indicator Date hidden'!AF55="x","x",AE$2-'Indicator Date hidden'!AF55)</f>
        <v>0</v>
      </c>
      <c r="AF54" s="158">
        <f>IF('Indicator Date hidden'!AG55="x","x",AF$2-'Indicator Date hidden'!AG55)</f>
        <v>0</v>
      </c>
      <c r="AG54" s="158">
        <f>IF('Indicator Date hidden'!AH55="x","x",AG$2-'Indicator Date hidden'!AH55)</f>
        <v>0</v>
      </c>
      <c r="AH54" s="158">
        <f>IF('Indicator Date hidden'!AI55="x","x",AH$2-'Indicator Date hidden'!AI55)</f>
        <v>0</v>
      </c>
      <c r="AI54" s="158">
        <f>IF('Indicator Date hidden'!AJ55="x","x",AI$2-'Indicator Date hidden'!AJ55)</f>
        <v>0</v>
      </c>
      <c r="AJ54" s="158">
        <f>IF('Indicator Date hidden'!AK55="x","x",AJ$2-'Indicator Date hidden'!AK55)</f>
        <v>0</v>
      </c>
      <c r="AK54" s="158">
        <f>IF('Indicator Date hidden'!AL55="x","x",AK$2-'Indicator Date hidden'!AL55)</f>
        <v>0</v>
      </c>
      <c r="AL54" s="158" t="str">
        <f>IF('Indicator Date hidden'!AM55="x","x",AL$2-'Indicator Date hidden'!AM55)</f>
        <v>x</v>
      </c>
      <c r="AM54" s="158">
        <f>IF('Indicator Date hidden'!AN55="x","x",AM$2-'Indicator Date hidden'!AN55)</f>
        <v>0</v>
      </c>
      <c r="AN54" s="158">
        <f>IF('Indicator Date hidden'!AO55="x","x",AN$2-'Indicator Date hidden'!AO55)</f>
        <v>0</v>
      </c>
      <c r="AO54" s="158">
        <f>IF('Indicator Date hidden'!AP55="x","x",AO$2-'Indicator Date hidden'!AP55)</f>
        <v>0</v>
      </c>
      <c r="AP54" s="158">
        <f>IF('Indicator Date hidden'!AQ55="x","x",AP$2-'Indicator Date hidden'!AQ55)</f>
        <v>0</v>
      </c>
      <c r="AQ54" s="158">
        <f>IF('Indicator Date hidden'!AR55="x","x",AQ$2-'Indicator Date hidden'!AR55)</f>
        <v>0</v>
      </c>
      <c r="AR54" s="158">
        <f>IF('Indicator Date hidden'!AS55="x","x",AR$2-'Indicator Date hidden'!AS55)</f>
        <v>0</v>
      </c>
      <c r="AS54" s="158">
        <f>IF('Indicator Date hidden'!AT55="x","x",AS$2-'Indicator Date hidden'!AT55)</f>
        <v>8</v>
      </c>
      <c r="AT54" s="158">
        <f>IF('Indicator Date hidden'!AU55="x","x",AT$2-'Indicator Date hidden'!AU55)</f>
        <v>0</v>
      </c>
      <c r="AU54" s="158">
        <f>IF('Indicator Date hidden'!AV55="x","x",AU$2-'Indicator Date hidden'!AV55)</f>
        <v>0</v>
      </c>
      <c r="AV54" s="158">
        <f>IF('Indicator Date hidden'!AW55="x","x",AV$2-'Indicator Date hidden'!AW55)</f>
        <v>0</v>
      </c>
      <c r="AW54" s="158">
        <f>IF('Indicator Date hidden'!AX55="x","x",AW$2-'Indicator Date hidden'!AX55)</f>
        <v>0</v>
      </c>
      <c r="AX54" s="158">
        <f>IF('Indicator Date hidden'!AY55="x","x",AX$2-'Indicator Date hidden'!AY55)</f>
        <v>0</v>
      </c>
      <c r="AY54" s="158">
        <f>IF('Indicator Date hidden'!AZ55="x","x",AY$2-'Indicator Date hidden'!AZ55)</f>
        <v>0</v>
      </c>
      <c r="AZ54" s="158">
        <f>IF('Indicator Date hidden'!BA55="x","x",AZ$2-'Indicator Date hidden'!BA55)</f>
        <v>0</v>
      </c>
      <c r="BA54" s="158">
        <f>IF('Indicator Date hidden'!BB55="x","x",BA$2-'Indicator Date hidden'!BB55)</f>
        <v>0</v>
      </c>
      <c r="BB54" s="158">
        <f>IF('Indicator Date hidden'!BC55="x","x",BB$2-'Indicator Date hidden'!BC55)</f>
        <v>0</v>
      </c>
      <c r="BC54" s="158">
        <f>IF('Indicator Date hidden'!BD55="x","x",BC$2-'Indicator Date hidden'!BD55)</f>
        <v>0</v>
      </c>
      <c r="BD54" s="158" t="str">
        <f>IF('Indicator Date hidden'!BE55="x","x",BD$2-'Indicator Date hidden'!BE55)</f>
        <v>x</v>
      </c>
      <c r="BE54" s="158">
        <f>IF('Indicator Date hidden'!BF55="x","x",BE$2-'Indicator Date hidden'!BF55)</f>
        <v>1</v>
      </c>
      <c r="BF54" s="158">
        <f>IF('Indicator Date hidden'!BG55="x","x",BF$2-'Indicator Date hidden'!BG55)</f>
        <v>0</v>
      </c>
      <c r="BG54" s="158">
        <f>IF('Indicator Date hidden'!BH55="x","x",BG$2-'Indicator Date hidden'!BH55)</f>
        <v>0</v>
      </c>
      <c r="BH54" s="158">
        <f>IF('Indicator Date hidden'!BI55="x","x",BH$2-'Indicator Date hidden'!BI55)</f>
        <v>0</v>
      </c>
      <c r="BI54" s="158">
        <f>IF('Indicator Date hidden'!BJ55="x","x",BI$2-'Indicator Date hidden'!BJ55)</f>
        <v>2</v>
      </c>
      <c r="BJ54" s="158">
        <f>IF('Indicator Date hidden'!BK55="x","x",BJ$2-'Indicator Date hidden'!BK55)</f>
        <v>0</v>
      </c>
      <c r="BK54" s="158">
        <f>IF('Indicator Date hidden'!BL55="x","x",BK$2-'Indicator Date hidden'!BL55)</f>
        <v>0</v>
      </c>
      <c r="BL54" s="158">
        <f>IF('Indicator Date hidden'!BM55="x","x",BL$2-'Indicator Date hidden'!BM55)</f>
        <v>0</v>
      </c>
      <c r="BM54" s="158">
        <f>IF('Indicator Date hidden'!BN55="x","x",BM$2-'Indicator Date hidden'!BN55)</f>
        <v>1</v>
      </c>
      <c r="BN54" s="158">
        <f>IF('Indicator Date hidden'!BO55="x","x",BN$2-'Indicator Date hidden'!BO55)</f>
        <v>0</v>
      </c>
      <c r="BO54" s="158">
        <f>IF('Indicator Date hidden'!BP55="x","x",BO$2-'Indicator Date hidden'!BP55)</f>
        <v>0</v>
      </c>
      <c r="BP54" s="158">
        <f>IF('Indicator Date hidden'!BQ55="x","x",BP$2-'Indicator Date hidden'!BQ55)</f>
        <v>0</v>
      </c>
      <c r="BQ54" s="158">
        <f>IF('Indicator Date hidden'!BR55="x","x",BQ$2-'Indicator Date hidden'!BR55)</f>
        <v>0</v>
      </c>
      <c r="BR54" s="158">
        <f>IF('Indicator Date hidden'!BS55="x","x",BR$2-'Indicator Date hidden'!BS55)</f>
        <v>0</v>
      </c>
      <c r="BS54" s="158">
        <f>IF('Indicator Date hidden'!BT55="x","x",BS$2-'Indicator Date hidden'!BT55)</f>
        <v>2</v>
      </c>
      <c r="BT54" s="158">
        <f>IF('Indicator Date hidden'!BU55="x","x",BT$2-'Indicator Date hidden'!BU55)</f>
        <v>0</v>
      </c>
      <c r="BU54" s="158">
        <f>IF('Indicator Date hidden'!BV55="x","x",BU$2-'Indicator Date hidden'!BV55)</f>
        <v>0</v>
      </c>
      <c r="BV54" s="158">
        <f>IF('Indicator Date hidden'!BW55="x","x",BV$2-'Indicator Date hidden'!BW55)</f>
        <v>0</v>
      </c>
      <c r="BW54" s="158">
        <f>IF('Indicator Date hidden'!BX55="x","x",BW$2-'Indicator Date hidden'!BX55)</f>
        <v>0</v>
      </c>
      <c r="BX54" s="158">
        <f>IF('Indicator Date hidden'!BY55="x","x",BX$2-'Indicator Date hidden'!BY55)</f>
        <v>0</v>
      </c>
      <c r="BY54" s="5">
        <f t="shared" si="5"/>
        <v>26</v>
      </c>
      <c r="BZ54" s="159">
        <f t="shared" si="6"/>
        <v>0.35616438356164382</v>
      </c>
      <c r="CA54" s="5">
        <f t="shared" si="7"/>
        <v>7</v>
      </c>
      <c r="CB54" s="159">
        <f t="shared" si="8"/>
        <v>1.4559266033519367</v>
      </c>
      <c r="CC54" s="162">
        <f t="shared" si="9"/>
        <v>0</v>
      </c>
    </row>
    <row r="55" spans="1:81" x14ac:dyDescent="0.25">
      <c r="A55" t="s">
        <v>98</v>
      </c>
      <c r="B55" s="158">
        <f>IF('Indicator Date hidden'!C56="x","x",B$2-'Indicator Date hidden'!C56)</f>
        <v>0</v>
      </c>
      <c r="C55" s="158">
        <f>IF('Indicator Date hidden'!D56="x","x",C$2-'Indicator Date hidden'!D56)</f>
        <v>0</v>
      </c>
      <c r="D55" s="158">
        <f>IF('Indicator Date hidden'!E56="x","x",D$2-'Indicator Date hidden'!E56)</f>
        <v>0</v>
      </c>
      <c r="E55" s="158">
        <f>IF('Indicator Date hidden'!F56="x","x",E$2-'Indicator Date hidden'!F56)</f>
        <v>0</v>
      </c>
      <c r="F55" s="158">
        <f>IF('Indicator Date hidden'!G56="x","x",F$2-'Indicator Date hidden'!G56)</f>
        <v>0</v>
      </c>
      <c r="G55" s="158">
        <f>IF('Indicator Date hidden'!H56="x","x",G$2-'Indicator Date hidden'!H56)</f>
        <v>0</v>
      </c>
      <c r="H55" s="158">
        <f>IF('Indicator Date hidden'!I56="x","x",H$2-'Indicator Date hidden'!I56)</f>
        <v>0</v>
      </c>
      <c r="I55" s="158">
        <f>IF('Indicator Date hidden'!J56="x","x",I$2-'Indicator Date hidden'!J56)</f>
        <v>0</v>
      </c>
      <c r="J55" s="158">
        <f>IF('Indicator Date hidden'!K56="x","x",J$2-'Indicator Date hidden'!K56)</f>
        <v>0</v>
      </c>
      <c r="K55" s="158">
        <f>IF('Indicator Date hidden'!L56="x","x",K$2-'Indicator Date hidden'!L56)</f>
        <v>0</v>
      </c>
      <c r="L55" s="158">
        <f>IF('Indicator Date hidden'!M56="x","x",L$2-'Indicator Date hidden'!M56)</f>
        <v>0</v>
      </c>
      <c r="M55" s="158">
        <f>IF('Indicator Date hidden'!N56="x","x",M$2-'Indicator Date hidden'!N56)</f>
        <v>0</v>
      </c>
      <c r="N55" s="158">
        <f>IF('Indicator Date hidden'!O56="x","x",N$2-'Indicator Date hidden'!O56)</f>
        <v>0</v>
      </c>
      <c r="O55" s="158">
        <f>IF('Indicator Date hidden'!P56="x","x",O$2-'Indicator Date hidden'!P56)</f>
        <v>0</v>
      </c>
      <c r="P55" s="158">
        <f>IF('Indicator Date hidden'!Q56="x","x",P$2-'Indicator Date hidden'!Q56)</f>
        <v>0</v>
      </c>
      <c r="Q55" s="158">
        <f>IF('Indicator Date hidden'!R56="x","x",Q$2-'Indicator Date hidden'!R56)</f>
        <v>0</v>
      </c>
      <c r="R55" s="158">
        <f>IF('Indicator Date hidden'!S56="x","x",R$2-'Indicator Date hidden'!S56)</f>
        <v>0</v>
      </c>
      <c r="S55" s="158">
        <f>IF('Indicator Date hidden'!T56="x","x",S$2-'Indicator Date hidden'!T56)</f>
        <v>0</v>
      </c>
      <c r="T55" s="158">
        <f>IF('Indicator Date hidden'!U56="x","x",T$2-'Indicator Date hidden'!U56)</f>
        <v>0</v>
      </c>
      <c r="U55" s="158">
        <f>IF('Indicator Date hidden'!V56="x","x",U$2-'Indicator Date hidden'!V56)</f>
        <v>0</v>
      </c>
      <c r="V55" s="158">
        <f>IF('Indicator Date hidden'!W56="x","x",V$2-'Indicator Date hidden'!W56)</f>
        <v>0</v>
      </c>
      <c r="W55" s="158">
        <f>IF('Indicator Date hidden'!X56="x","x",W$2-'Indicator Date hidden'!X56)</f>
        <v>0</v>
      </c>
      <c r="X55" s="158">
        <f>IF('Indicator Date hidden'!Y56="x","x",X$2-'Indicator Date hidden'!Y56)</f>
        <v>0</v>
      </c>
      <c r="Y55" s="158">
        <f>IF('Indicator Date hidden'!Z56="x","x",Y$2-'Indicator Date hidden'!Z56)</f>
        <v>0</v>
      </c>
      <c r="Z55" s="158" t="str">
        <f>IF('Indicator Date hidden'!AA56="x","x",Z$2-'Indicator Date hidden'!AA56)</f>
        <v>x</v>
      </c>
      <c r="AA55" s="158">
        <f>IF('Indicator Date hidden'!AB56="x","x",AA$2-'Indicator Date hidden'!AB56)</f>
        <v>0</v>
      </c>
      <c r="AB55" s="158">
        <f>IF('Indicator Date hidden'!AC56="x","x",AB$2-'Indicator Date hidden'!AC56)</f>
        <v>2</v>
      </c>
      <c r="AC55" s="158">
        <f>IF('Indicator Date hidden'!AD56="x","x",AC$2-'Indicator Date hidden'!AD56)</f>
        <v>4</v>
      </c>
      <c r="AD55" s="158">
        <f>IF('Indicator Date hidden'!AE56="x","x",AD$2-'Indicator Date hidden'!AE56)</f>
        <v>0</v>
      </c>
      <c r="AE55" s="158">
        <f>IF('Indicator Date hidden'!AF56="x","x",AE$2-'Indicator Date hidden'!AF56)</f>
        <v>0</v>
      </c>
      <c r="AF55" s="158">
        <f>IF('Indicator Date hidden'!AG56="x","x",AF$2-'Indicator Date hidden'!AG56)</f>
        <v>0</v>
      </c>
      <c r="AG55" s="158">
        <f>IF('Indicator Date hidden'!AH56="x","x",AG$2-'Indicator Date hidden'!AH56)</f>
        <v>0</v>
      </c>
      <c r="AH55" s="158">
        <f>IF('Indicator Date hidden'!AI56="x","x",AH$2-'Indicator Date hidden'!AI56)</f>
        <v>0</v>
      </c>
      <c r="AI55" s="158">
        <f>IF('Indicator Date hidden'!AJ56="x","x",AI$2-'Indicator Date hidden'!AJ56)</f>
        <v>0</v>
      </c>
      <c r="AJ55" s="158">
        <f>IF('Indicator Date hidden'!AK56="x","x",AJ$2-'Indicator Date hidden'!AK56)</f>
        <v>0</v>
      </c>
      <c r="AK55" s="158">
        <f>IF('Indicator Date hidden'!AL56="x","x",AK$2-'Indicator Date hidden'!AL56)</f>
        <v>0</v>
      </c>
      <c r="AL55" s="158" t="str">
        <f>IF('Indicator Date hidden'!AM56="x","x",AL$2-'Indicator Date hidden'!AM56)</f>
        <v>x</v>
      </c>
      <c r="AM55" s="158">
        <f>IF('Indicator Date hidden'!AN56="x","x",AM$2-'Indicator Date hidden'!AN56)</f>
        <v>0</v>
      </c>
      <c r="AN55" s="158">
        <f>IF('Indicator Date hidden'!AO56="x","x",AN$2-'Indicator Date hidden'!AO56)</f>
        <v>0</v>
      </c>
      <c r="AO55" s="158">
        <f>IF('Indicator Date hidden'!AP56="x","x",AO$2-'Indicator Date hidden'!AP56)</f>
        <v>0</v>
      </c>
      <c r="AP55" s="158">
        <f>IF('Indicator Date hidden'!AQ56="x","x",AP$2-'Indicator Date hidden'!AQ56)</f>
        <v>0</v>
      </c>
      <c r="AQ55" s="158" t="str">
        <f>IF('Indicator Date hidden'!AR56="x","x",AQ$2-'Indicator Date hidden'!AR56)</f>
        <v>x</v>
      </c>
      <c r="AR55" s="158">
        <f>IF('Indicator Date hidden'!AS56="x","x",AR$2-'Indicator Date hidden'!AS56)</f>
        <v>0</v>
      </c>
      <c r="AS55" s="158">
        <f>IF('Indicator Date hidden'!AT56="x","x",AS$2-'Indicator Date hidden'!AT56)</f>
        <v>6</v>
      </c>
      <c r="AT55" s="158">
        <f>IF('Indicator Date hidden'!AU56="x","x",AT$2-'Indicator Date hidden'!AU56)</f>
        <v>0</v>
      </c>
      <c r="AU55" s="158">
        <f>IF('Indicator Date hidden'!AV56="x","x",AU$2-'Indicator Date hidden'!AV56)</f>
        <v>0</v>
      </c>
      <c r="AV55" s="158">
        <f>IF('Indicator Date hidden'!AW56="x","x",AV$2-'Indicator Date hidden'!AW56)</f>
        <v>0</v>
      </c>
      <c r="AW55" s="158">
        <f>IF('Indicator Date hidden'!AX56="x","x",AW$2-'Indicator Date hidden'!AX56)</f>
        <v>0</v>
      </c>
      <c r="AX55" s="158">
        <f>IF('Indicator Date hidden'!AY56="x","x",AX$2-'Indicator Date hidden'!AY56)</f>
        <v>0</v>
      </c>
      <c r="AY55" s="158" t="str">
        <f>IF('Indicator Date hidden'!AZ56="x","x",AY$2-'Indicator Date hidden'!AZ56)</f>
        <v>x</v>
      </c>
      <c r="AZ55" s="158" t="str">
        <f>IF('Indicator Date hidden'!BA56="x","x",AZ$2-'Indicator Date hidden'!BA56)</f>
        <v>x</v>
      </c>
      <c r="BA55" s="158">
        <f>IF('Indicator Date hidden'!BB56="x","x",BA$2-'Indicator Date hidden'!BB56)</f>
        <v>0</v>
      </c>
      <c r="BB55" s="158">
        <f>IF('Indicator Date hidden'!BC56="x","x",BB$2-'Indicator Date hidden'!BC56)</f>
        <v>0</v>
      </c>
      <c r="BC55" s="158">
        <f>IF('Indicator Date hidden'!BD56="x","x",BC$2-'Indicator Date hidden'!BD56)</f>
        <v>0</v>
      </c>
      <c r="BD55" s="158" t="str">
        <f>IF('Indicator Date hidden'!BE56="x","x",BD$2-'Indicator Date hidden'!BE56)</f>
        <v>x</v>
      </c>
      <c r="BE55" s="158">
        <f>IF('Indicator Date hidden'!BF56="x","x",BE$2-'Indicator Date hidden'!BF56)</f>
        <v>1</v>
      </c>
      <c r="BF55" s="158">
        <f>IF('Indicator Date hidden'!BG56="x","x",BF$2-'Indicator Date hidden'!BG56)</f>
        <v>0</v>
      </c>
      <c r="BG55" s="158">
        <f>IF('Indicator Date hidden'!BH56="x","x",BG$2-'Indicator Date hidden'!BH56)</f>
        <v>0</v>
      </c>
      <c r="BH55" s="158">
        <f>IF('Indicator Date hidden'!BI56="x","x",BH$2-'Indicator Date hidden'!BI56)</f>
        <v>0</v>
      </c>
      <c r="BI55" s="158" t="str">
        <f>IF('Indicator Date hidden'!BJ56="x","x",BI$2-'Indicator Date hidden'!BJ56)</f>
        <v>x</v>
      </c>
      <c r="BJ55" s="158">
        <f>IF('Indicator Date hidden'!BK56="x","x",BJ$2-'Indicator Date hidden'!BK56)</f>
        <v>0</v>
      </c>
      <c r="BK55" s="158">
        <f>IF('Indicator Date hidden'!BL56="x","x",BK$2-'Indicator Date hidden'!BL56)</f>
        <v>0</v>
      </c>
      <c r="BL55" s="158">
        <f>IF('Indicator Date hidden'!BM56="x","x",BL$2-'Indicator Date hidden'!BM56)</f>
        <v>0</v>
      </c>
      <c r="BM55" s="158">
        <f>IF('Indicator Date hidden'!BN56="x","x",BM$2-'Indicator Date hidden'!BN56)</f>
        <v>3</v>
      </c>
      <c r="BN55" s="158">
        <f>IF('Indicator Date hidden'!BO56="x","x",BN$2-'Indicator Date hidden'!BO56)</f>
        <v>0</v>
      </c>
      <c r="BO55" s="158">
        <f>IF('Indicator Date hidden'!BP56="x","x",BO$2-'Indicator Date hidden'!BP56)</f>
        <v>0</v>
      </c>
      <c r="BP55" s="158">
        <f>IF('Indicator Date hidden'!BQ56="x","x",BP$2-'Indicator Date hidden'!BQ56)</f>
        <v>0</v>
      </c>
      <c r="BQ55" s="158">
        <f>IF('Indicator Date hidden'!BR56="x","x",BQ$2-'Indicator Date hidden'!BR56)</f>
        <v>0</v>
      </c>
      <c r="BR55" s="158">
        <f>IF('Indicator Date hidden'!BS56="x","x",BR$2-'Indicator Date hidden'!BS56)</f>
        <v>0</v>
      </c>
      <c r="BS55" s="158">
        <f>IF('Indicator Date hidden'!BT56="x","x",BS$2-'Indicator Date hidden'!BT56)</f>
        <v>1</v>
      </c>
      <c r="BT55" s="158">
        <f>IF('Indicator Date hidden'!BU56="x","x",BT$2-'Indicator Date hidden'!BU56)</f>
        <v>0</v>
      </c>
      <c r="BU55" s="158" t="str">
        <f>IF('Indicator Date hidden'!BV56="x","x",BU$2-'Indicator Date hidden'!BV56)</f>
        <v>x</v>
      </c>
      <c r="BV55" s="158" t="str">
        <f>IF('Indicator Date hidden'!BW56="x","x",BV$2-'Indicator Date hidden'!BW56)</f>
        <v>x</v>
      </c>
      <c r="BW55" s="158">
        <f>IF('Indicator Date hidden'!BX56="x","x",BW$2-'Indicator Date hidden'!BX56)</f>
        <v>0</v>
      </c>
      <c r="BX55" s="158">
        <f>IF('Indicator Date hidden'!BY56="x","x",BX$2-'Indicator Date hidden'!BY56)</f>
        <v>0</v>
      </c>
      <c r="BY55" s="5">
        <f t="shared" si="5"/>
        <v>17</v>
      </c>
      <c r="BZ55" s="159">
        <f t="shared" si="6"/>
        <v>0.25757575757575757</v>
      </c>
      <c r="CA55" s="5">
        <f t="shared" si="7"/>
        <v>6</v>
      </c>
      <c r="CB55" s="159">
        <f t="shared" si="8"/>
        <v>0.974066858208814</v>
      </c>
      <c r="CC55" s="162">
        <f t="shared" si="9"/>
        <v>0</v>
      </c>
    </row>
    <row r="56" spans="1:81" x14ac:dyDescent="0.25">
      <c r="A56" t="s">
        <v>100</v>
      </c>
      <c r="B56" s="158">
        <f>IF('Indicator Date hidden'!C57="x","x",B$2-'Indicator Date hidden'!C57)</f>
        <v>0</v>
      </c>
      <c r="C56" s="158">
        <f>IF('Indicator Date hidden'!D57="x","x",C$2-'Indicator Date hidden'!D57)</f>
        <v>0</v>
      </c>
      <c r="D56" s="158">
        <f>IF('Indicator Date hidden'!E57="x","x",D$2-'Indicator Date hidden'!E57)</f>
        <v>0</v>
      </c>
      <c r="E56" s="158">
        <f>IF('Indicator Date hidden'!F57="x","x",E$2-'Indicator Date hidden'!F57)</f>
        <v>0</v>
      </c>
      <c r="F56" s="158">
        <f>IF('Indicator Date hidden'!G57="x","x",F$2-'Indicator Date hidden'!G57)</f>
        <v>0</v>
      </c>
      <c r="G56" s="158">
        <f>IF('Indicator Date hidden'!H57="x","x",G$2-'Indicator Date hidden'!H57)</f>
        <v>0</v>
      </c>
      <c r="H56" s="158">
        <f>IF('Indicator Date hidden'!I57="x","x",H$2-'Indicator Date hidden'!I57)</f>
        <v>0</v>
      </c>
      <c r="I56" s="158">
        <f>IF('Indicator Date hidden'!J57="x","x",I$2-'Indicator Date hidden'!J57)</f>
        <v>0</v>
      </c>
      <c r="J56" s="158">
        <f>IF('Indicator Date hidden'!K57="x","x",J$2-'Indicator Date hidden'!K57)</f>
        <v>0</v>
      </c>
      <c r="K56" s="158">
        <f>IF('Indicator Date hidden'!L57="x","x",K$2-'Indicator Date hidden'!L57)</f>
        <v>0</v>
      </c>
      <c r="L56" s="158">
        <f>IF('Indicator Date hidden'!M57="x","x",L$2-'Indicator Date hidden'!M57)</f>
        <v>0</v>
      </c>
      <c r="M56" s="158">
        <f>IF('Indicator Date hidden'!N57="x","x",M$2-'Indicator Date hidden'!N57)</f>
        <v>0</v>
      </c>
      <c r="N56" s="158">
        <f>IF('Indicator Date hidden'!O57="x","x",N$2-'Indicator Date hidden'!O57)</f>
        <v>0</v>
      </c>
      <c r="O56" s="158">
        <f>IF('Indicator Date hidden'!P57="x","x",O$2-'Indicator Date hidden'!P57)</f>
        <v>0</v>
      </c>
      <c r="P56" s="158">
        <f>IF('Indicator Date hidden'!Q57="x","x",P$2-'Indicator Date hidden'!Q57)</f>
        <v>0</v>
      </c>
      <c r="Q56" s="158">
        <f>IF('Indicator Date hidden'!R57="x","x",Q$2-'Indicator Date hidden'!R57)</f>
        <v>0</v>
      </c>
      <c r="R56" s="158">
        <f>IF('Indicator Date hidden'!S57="x","x",R$2-'Indicator Date hidden'!S57)</f>
        <v>0</v>
      </c>
      <c r="S56" s="158">
        <f>IF('Indicator Date hidden'!T57="x","x",S$2-'Indicator Date hidden'!T57)</f>
        <v>0</v>
      </c>
      <c r="T56" s="158">
        <f>IF('Indicator Date hidden'!U57="x","x",T$2-'Indicator Date hidden'!U57)</f>
        <v>0</v>
      </c>
      <c r="U56" s="158">
        <f>IF('Indicator Date hidden'!V57="x","x",U$2-'Indicator Date hidden'!V57)</f>
        <v>0</v>
      </c>
      <c r="V56" s="158">
        <f>IF('Indicator Date hidden'!W57="x","x",V$2-'Indicator Date hidden'!W57)</f>
        <v>0</v>
      </c>
      <c r="W56" s="158">
        <f>IF('Indicator Date hidden'!X57="x","x",W$2-'Indicator Date hidden'!X57)</f>
        <v>0</v>
      </c>
      <c r="X56" s="158" t="str">
        <f>IF('Indicator Date hidden'!Y57="x","x",X$2-'Indicator Date hidden'!Y57)</f>
        <v>x</v>
      </c>
      <c r="Y56" s="158" t="str">
        <f>IF('Indicator Date hidden'!Z57="x","x",Y$2-'Indicator Date hidden'!Z57)</f>
        <v>x</v>
      </c>
      <c r="Z56" s="158" t="str">
        <f>IF('Indicator Date hidden'!AA57="x","x",Z$2-'Indicator Date hidden'!AA57)</f>
        <v>x</v>
      </c>
      <c r="AA56" s="158">
        <f>IF('Indicator Date hidden'!AB57="x","x",AA$2-'Indicator Date hidden'!AB57)</f>
        <v>1</v>
      </c>
      <c r="AB56" s="158" t="str">
        <f>IF('Indicator Date hidden'!AC57="x","x",AB$2-'Indicator Date hidden'!AC57)</f>
        <v>x</v>
      </c>
      <c r="AC56" s="158">
        <f>IF('Indicator Date hidden'!AD57="x","x",AC$2-'Indicator Date hidden'!AD57)</f>
        <v>0</v>
      </c>
      <c r="AD56" s="158">
        <f>IF('Indicator Date hidden'!AE57="x","x",AD$2-'Indicator Date hidden'!AE57)</f>
        <v>0</v>
      </c>
      <c r="AE56" s="158" t="str">
        <f>IF('Indicator Date hidden'!AF57="x","x",AE$2-'Indicator Date hidden'!AF57)</f>
        <v>x</v>
      </c>
      <c r="AF56" s="158">
        <f>IF('Indicator Date hidden'!AG57="x","x",AF$2-'Indicator Date hidden'!AG57)</f>
        <v>0</v>
      </c>
      <c r="AG56" s="158">
        <f>IF('Indicator Date hidden'!AH57="x","x",AG$2-'Indicator Date hidden'!AH57)</f>
        <v>0</v>
      </c>
      <c r="AH56" s="158">
        <f>IF('Indicator Date hidden'!AI57="x","x",AH$2-'Indicator Date hidden'!AI57)</f>
        <v>0</v>
      </c>
      <c r="AI56" s="158">
        <f>IF('Indicator Date hidden'!AJ57="x","x",AI$2-'Indicator Date hidden'!AJ57)</f>
        <v>0</v>
      </c>
      <c r="AJ56" s="158">
        <f>IF('Indicator Date hidden'!AK57="x","x",AJ$2-'Indicator Date hidden'!AK57)</f>
        <v>0</v>
      </c>
      <c r="AK56" s="158">
        <f>IF('Indicator Date hidden'!AL57="x","x",AK$2-'Indicator Date hidden'!AL57)</f>
        <v>0</v>
      </c>
      <c r="AL56" s="158" t="str">
        <f>IF('Indicator Date hidden'!AM57="x","x",AL$2-'Indicator Date hidden'!AM57)</f>
        <v>x</v>
      </c>
      <c r="AM56" s="158">
        <f>IF('Indicator Date hidden'!AN57="x","x",AM$2-'Indicator Date hidden'!AN57)</f>
        <v>0</v>
      </c>
      <c r="AN56" s="158">
        <f>IF('Indicator Date hidden'!AO57="x","x",AN$2-'Indicator Date hidden'!AO57)</f>
        <v>0</v>
      </c>
      <c r="AO56" s="158">
        <f>IF('Indicator Date hidden'!AP57="x","x",AO$2-'Indicator Date hidden'!AP57)</f>
        <v>0</v>
      </c>
      <c r="AP56" s="158" t="str">
        <f>IF('Indicator Date hidden'!AQ57="x","x",AP$2-'Indicator Date hidden'!AQ57)</f>
        <v>x</v>
      </c>
      <c r="AQ56" s="158" t="str">
        <f>IF('Indicator Date hidden'!AR57="x","x",AQ$2-'Indicator Date hidden'!AR57)</f>
        <v>x</v>
      </c>
      <c r="AR56" s="158">
        <f>IF('Indicator Date hidden'!AS57="x","x",AR$2-'Indicator Date hidden'!AS57)</f>
        <v>0</v>
      </c>
      <c r="AS56" s="158">
        <f>IF('Indicator Date hidden'!AT57="x","x",AS$2-'Indicator Date hidden'!AT57)</f>
        <v>6</v>
      </c>
      <c r="AT56" s="158">
        <f>IF('Indicator Date hidden'!AU57="x","x",AT$2-'Indicator Date hidden'!AU57)</f>
        <v>0</v>
      </c>
      <c r="AU56" s="158">
        <f>IF('Indicator Date hidden'!AV57="x","x",AU$2-'Indicator Date hidden'!AV57)</f>
        <v>0</v>
      </c>
      <c r="AV56" s="158">
        <f>IF('Indicator Date hidden'!AW57="x","x",AV$2-'Indicator Date hidden'!AW57)</f>
        <v>0</v>
      </c>
      <c r="AW56" s="158">
        <f>IF('Indicator Date hidden'!AX57="x","x",AW$2-'Indicator Date hidden'!AX57)</f>
        <v>0</v>
      </c>
      <c r="AX56" s="158">
        <f>IF('Indicator Date hidden'!AY57="x","x",AX$2-'Indicator Date hidden'!AY57)</f>
        <v>0</v>
      </c>
      <c r="AY56" s="158" t="str">
        <f>IF('Indicator Date hidden'!AZ57="x","x",AY$2-'Indicator Date hidden'!AZ57)</f>
        <v>x</v>
      </c>
      <c r="AZ56" s="158" t="str">
        <f>IF('Indicator Date hidden'!BA57="x","x",AZ$2-'Indicator Date hidden'!BA57)</f>
        <v>x</v>
      </c>
      <c r="BA56" s="158">
        <f>IF('Indicator Date hidden'!BB57="x","x",BA$2-'Indicator Date hidden'!BB57)</f>
        <v>0</v>
      </c>
      <c r="BB56" s="158">
        <f>IF('Indicator Date hidden'!BC57="x","x",BB$2-'Indicator Date hidden'!BC57)</f>
        <v>0</v>
      </c>
      <c r="BC56" s="158">
        <f>IF('Indicator Date hidden'!BD57="x","x",BC$2-'Indicator Date hidden'!BD57)</f>
        <v>0</v>
      </c>
      <c r="BD56" s="158" t="str">
        <f>IF('Indicator Date hidden'!BE57="x","x",BD$2-'Indicator Date hidden'!BE57)</f>
        <v>x</v>
      </c>
      <c r="BE56" s="158">
        <f>IF('Indicator Date hidden'!BF57="x","x",BE$2-'Indicator Date hidden'!BF57)</f>
        <v>1</v>
      </c>
      <c r="BF56" s="158">
        <f>IF('Indicator Date hidden'!BG57="x","x",BF$2-'Indicator Date hidden'!BG57)</f>
        <v>0</v>
      </c>
      <c r="BG56" s="158">
        <f>IF('Indicator Date hidden'!BH57="x","x",BG$2-'Indicator Date hidden'!BH57)</f>
        <v>0</v>
      </c>
      <c r="BH56" s="158">
        <f>IF('Indicator Date hidden'!BI57="x","x",BH$2-'Indicator Date hidden'!BI57)</f>
        <v>0</v>
      </c>
      <c r="BI56" s="158" t="str">
        <f>IF('Indicator Date hidden'!BJ57="x","x",BI$2-'Indicator Date hidden'!BJ57)</f>
        <v>x</v>
      </c>
      <c r="BJ56" s="158">
        <f>IF('Indicator Date hidden'!BK57="x","x",BJ$2-'Indicator Date hidden'!BK57)</f>
        <v>0</v>
      </c>
      <c r="BK56" s="158">
        <f>IF('Indicator Date hidden'!BL57="x","x",BK$2-'Indicator Date hidden'!BL57)</f>
        <v>0</v>
      </c>
      <c r="BL56" s="158">
        <f>IF('Indicator Date hidden'!BM57="x","x",BL$2-'Indicator Date hidden'!BM57)</f>
        <v>0</v>
      </c>
      <c r="BM56" s="158">
        <f>IF('Indicator Date hidden'!BN57="x","x",BM$2-'Indicator Date hidden'!BN57)</f>
        <v>3</v>
      </c>
      <c r="BN56" s="158">
        <f>IF('Indicator Date hidden'!BO57="x","x",BN$2-'Indicator Date hidden'!BO57)</f>
        <v>0</v>
      </c>
      <c r="BO56" s="158">
        <f>IF('Indicator Date hidden'!BP57="x","x",BO$2-'Indicator Date hidden'!BP57)</f>
        <v>0</v>
      </c>
      <c r="BP56" s="158">
        <f>IF('Indicator Date hidden'!BQ57="x","x",BP$2-'Indicator Date hidden'!BQ57)</f>
        <v>0</v>
      </c>
      <c r="BQ56" s="158">
        <f>IF('Indicator Date hidden'!BR57="x","x",BQ$2-'Indicator Date hidden'!BR57)</f>
        <v>1</v>
      </c>
      <c r="BR56" s="158">
        <f>IF('Indicator Date hidden'!BS57="x","x",BR$2-'Indicator Date hidden'!BS57)</f>
        <v>1</v>
      </c>
      <c r="BS56" s="158" t="str">
        <f>IF('Indicator Date hidden'!BT57="x","x",BS$2-'Indicator Date hidden'!BT57)</f>
        <v>x</v>
      </c>
      <c r="BT56" s="158">
        <f>IF('Indicator Date hidden'!BU57="x","x",BT$2-'Indicator Date hidden'!BU57)</f>
        <v>0</v>
      </c>
      <c r="BU56" s="158">
        <f>IF('Indicator Date hidden'!BV57="x","x",BU$2-'Indicator Date hidden'!BV57)</f>
        <v>0</v>
      </c>
      <c r="BV56" s="158">
        <f>IF('Indicator Date hidden'!BW57="x","x",BV$2-'Indicator Date hidden'!BW57)</f>
        <v>0</v>
      </c>
      <c r="BW56" s="158">
        <f>IF('Indicator Date hidden'!BX57="x","x",BW$2-'Indicator Date hidden'!BX57)</f>
        <v>0</v>
      </c>
      <c r="BX56" s="158">
        <f>IF('Indicator Date hidden'!BY57="x","x",BX$2-'Indicator Date hidden'!BY57)</f>
        <v>0</v>
      </c>
      <c r="BY56" s="5">
        <f t="shared" si="5"/>
        <v>13</v>
      </c>
      <c r="BZ56" s="159">
        <f t="shared" si="6"/>
        <v>0.20967741935483872</v>
      </c>
      <c r="CA56" s="5">
        <f t="shared" si="7"/>
        <v>6</v>
      </c>
      <c r="CB56" s="159">
        <f t="shared" si="8"/>
        <v>0.86392011231239219</v>
      </c>
      <c r="CC56" s="162">
        <f t="shared" si="9"/>
        <v>0</v>
      </c>
    </row>
    <row r="57" spans="1:81" x14ac:dyDescent="0.25">
      <c r="A57" t="s">
        <v>102</v>
      </c>
      <c r="B57" s="158">
        <f>IF('Indicator Date hidden'!C58="x","x",B$2-'Indicator Date hidden'!C58)</f>
        <v>0</v>
      </c>
      <c r="C57" s="158">
        <f>IF('Indicator Date hidden'!D58="x","x",C$2-'Indicator Date hidden'!D58)</f>
        <v>0</v>
      </c>
      <c r="D57" s="158">
        <f>IF('Indicator Date hidden'!E58="x","x",D$2-'Indicator Date hidden'!E58)</f>
        <v>0</v>
      </c>
      <c r="E57" s="158">
        <f>IF('Indicator Date hidden'!F58="x","x",E$2-'Indicator Date hidden'!F58)</f>
        <v>0</v>
      </c>
      <c r="F57" s="158">
        <f>IF('Indicator Date hidden'!G58="x","x",F$2-'Indicator Date hidden'!G58)</f>
        <v>0</v>
      </c>
      <c r="G57" s="158">
        <f>IF('Indicator Date hidden'!H58="x","x",G$2-'Indicator Date hidden'!H58)</f>
        <v>0</v>
      </c>
      <c r="H57" s="158">
        <f>IF('Indicator Date hidden'!I58="x","x",H$2-'Indicator Date hidden'!I58)</f>
        <v>0</v>
      </c>
      <c r="I57" s="158">
        <f>IF('Indicator Date hidden'!J58="x","x",I$2-'Indicator Date hidden'!J58)</f>
        <v>0</v>
      </c>
      <c r="J57" s="158">
        <f>IF('Indicator Date hidden'!K58="x","x",J$2-'Indicator Date hidden'!K58)</f>
        <v>0</v>
      </c>
      <c r="K57" s="158">
        <f>IF('Indicator Date hidden'!L58="x","x",K$2-'Indicator Date hidden'!L58)</f>
        <v>0</v>
      </c>
      <c r="L57" s="158">
        <f>IF('Indicator Date hidden'!M58="x","x",L$2-'Indicator Date hidden'!M58)</f>
        <v>0</v>
      </c>
      <c r="M57" s="158">
        <f>IF('Indicator Date hidden'!N58="x","x",M$2-'Indicator Date hidden'!N58)</f>
        <v>0</v>
      </c>
      <c r="N57" s="158">
        <f>IF('Indicator Date hidden'!O58="x","x",N$2-'Indicator Date hidden'!O58)</f>
        <v>0</v>
      </c>
      <c r="O57" s="158">
        <f>IF('Indicator Date hidden'!P58="x","x",O$2-'Indicator Date hidden'!P58)</f>
        <v>0</v>
      </c>
      <c r="P57" s="158">
        <f>IF('Indicator Date hidden'!Q58="x","x",P$2-'Indicator Date hidden'!Q58)</f>
        <v>0</v>
      </c>
      <c r="Q57" s="158">
        <f>IF('Indicator Date hidden'!R58="x","x",Q$2-'Indicator Date hidden'!R58)</f>
        <v>0</v>
      </c>
      <c r="R57" s="158">
        <f>IF('Indicator Date hidden'!S58="x","x",R$2-'Indicator Date hidden'!S58)</f>
        <v>0</v>
      </c>
      <c r="S57" s="158">
        <f>IF('Indicator Date hidden'!T58="x","x",S$2-'Indicator Date hidden'!T58)</f>
        <v>0</v>
      </c>
      <c r="T57" s="158">
        <f>IF('Indicator Date hidden'!U58="x","x",T$2-'Indicator Date hidden'!U58)</f>
        <v>0</v>
      </c>
      <c r="U57" s="158">
        <f>IF('Indicator Date hidden'!V58="x","x",U$2-'Indicator Date hidden'!V58)</f>
        <v>0</v>
      </c>
      <c r="V57" s="158">
        <f>IF('Indicator Date hidden'!W58="x","x",V$2-'Indicator Date hidden'!W58)</f>
        <v>0</v>
      </c>
      <c r="W57" s="158">
        <f>IF('Indicator Date hidden'!X58="x","x",W$2-'Indicator Date hidden'!X58)</f>
        <v>0</v>
      </c>
      <c r="X57" s="158">
        <f>IF('Indicator Date hidden'!Y58="x","x",X$2-'Indicator Date hidden'!Y58)</f>
        <v>0</v>
      </c>
      <c r="Y57" s="158">
        <f>IF('Indicator Date hidden'!Z58="x","x",Y$2-'Indicator Date hidden'!Z58)</f>
        <v>0</v>
      </c>
      <c r="Z57" s="158">
        <f>IF('Indicator Date hidden'!AA58="x","x",Z$2-'Indicator Date hidden'!AA58)</f>
        <v>5</v>
      </c>
      <c r="AA57" s="158">
        <f>IF('Indicator Date hidden'!AB58="x","x",AA$2-'Indicator Date hidden'!AB58)</f>
        <v>0</v>
      </c>
      <c r="AB57" s="158" t="str">
        <f>IF('Indicator Date hidden'!AC58="x","x",AB$2-'Indicator Date hidden'!AC58)</f>
        <v>x</v>
      </c>
      <c r="AC57" s="158">
        <f>IF('Indicator Date hidden'!AD58="x","x",AC$2-'Indicator Date hidden'!AD58)</f>
        <v>0</v>
      </c>
      <c r="AD57" s="158">
        <f>IF('Indicator Date hidden'!AE58="x","x",AD$2-'Indicator Date hidden'!AE58)</f>
        <v>0</v>
      </c>
      <c r="AE57" s="158" t="str">
        <f>IF('Indicator Date hidden'!AF58="x","x",AE$2-'Indicator Date hidden'!AF58)</f>
        <v>x</v>
      </c>
      <c r="AF57" s="158">
        <f>IF('Indicator Date hidden'!AG58="x","x",AF$2-'Indicator Date hidden'!AG58)</f>
        <v>0</v>
      </c>
      <c r="AG57" s="158">
        <f>IF('Indicator Date hidden'!AH58="x","x",AG$2-'Indicator Date hidden'!AH58)</f>
        <v>0</v>
      </c>
      <c r="AH57" s="158">
        <f>IF('Indicator Date hidden'!AI58="x","x",AH$2-'Indicator Date hidden'!AI58)</f>
        <v>0</v>
      </c>
      <c r="AI57" s="158">
        <f>IF('Indicator Date hidden'!AJ58="x","x",AI$2-'Indicator Date hidden'!AJ58)</f>
        <v>0</v>
      </c>
      <c r="AJ57" s="158">
        <f>IF('Indicator Date hidden'!AK58="x","x",AJ$2-'Indicator Date hidden'!AK58)</f>
        <v>0</v>
      </c>
      <c r="AK57" s="158">
        <f>IF('Indicator Date hidden'!AL58="x","x",AK$2-'Indicator Date hidden'!AL58)</f>
        <v>0</v>
      </c>
      <c r="AL57" s="158" t="str">
        <f>IF('Indicator Date hidden'!AM58="x","x",AL$2-'Indicator Date hidden'!AM58)</f>
        <v>x</v>
      </c>
      <c r="AM57" s="158">
        <f>IF('Indicator Date hidden'!AN58="x","x",AM$2-'Indicator Date hidden'!AN58)</f>
        <v>0</v>
      </c>
      <c r="AN57" s="158">
        <f>IF('Indicator Date hidden'!AO58="x","x",AN$2-'Indicator Date hidden'!AO58)</f>
        <v>0</v>
      </c>
      <c r="AO57" s="158">
        <f>IF('Indicator Date hidden'!AP58="x","x",AO$2-'Indicator Date hidden'!AP58)</f>
        <v>0</v>
      </c>
      <c r="AP57" s="158" t="str">
        <f>IF('Indicator Date hidden'!AQ58="x","x",AP$2-'Indicator Date hidden'!AQ58)</f>
        <v>x</v>
      </c>
      <c r="AQ57" s="158">
        <f>IF('Indicator Date hidden'!AR58="x","x",AQ$2-'Indicator Date hidden'!AR58)</f>
        <v>0</v>
      </c>
      <c r="AR57" s="158">
        <f>IF('Indicator Date hidden'!AS58="x","x",AR$2-'Indicator Date hidden'!AS58)</f>
        <v>0</v>
      </c>
      <c r="AS57" s="158" t="str">
        <f>IF('Indicator Date hidden'!AT58="x","x",AS$2-'Indicator Date hidden'!AT58)</f>
        <v>x</v>
      </c>
      <c r="AT57" s="158">
        <f>IF('Indicator Date hidden'!AU58="x","x",AT$2-'Indicator Date hidden'!AU58)</f>
        <v>0</v>
      </c>
      <c r="AU57" s="158">
        <f>IF('Indicator Date hidden'!AV58="x","x",AU$2-'Indicator Date hidden'!AV58)</f>
        <v>0</v>
      </c>
      <c r="AV57" s="158">
        <f>IF('Indicator Date hidden'!AW58="x","x",AV$2-'Indicator Date hidden'!AW58)</f>
        <v>0</v>
      </c>
      <c r="AW57" s="158" t="str">
        <f>IF('Indicator Date hidden'!AX58="x","x",AW$2-'Indicator Date hidden'!AX58)</f>
        <v>x</v>
      </c>
      <c r="AX57" s="158">
        <f>IF('Indicator Date hidden'!AY58="x","x",AX$2-'Indicator Date hidden'!AY58)</f>
        <v>0</v>
      </c>
      <c r="AY57" s="158">
        <f>IF('Indicator Date hidden'!AZ58="x","x",AY$2-'Indicator Date hidden'!AZ58)</f>
        <v>0</v>
      </c>
      <c r="AZ57" s="158">
        <f>IF('Indicator Date hidden'!BA58="x","x",AZ$2-'Indicator Date hidden'!BA58)</f>
        <v>2</v>
      </c>
      <c r="BA57" s="158">
        <f>IF('Indicator Date hidden'!BB58="x","x",BA$2-'Indicator Date hidden'!BB58)</f>
        <v>0</v>
      </c>
      <c r="BB57" s="158">
        <f>IF('Indicator Date hidden'!BC58="x","x",BB$2-'Indicator Date hidden'!BC58)</f>
        <v>0</v>
      </c>
      <c r="BC57" s="158">
        <f>IF('Indicator Date hidden'!BD58="x","x",BC$2-'Indicator Date hidden'!BD58)</f>
        <v>0</v>
      </c>
      <c r="BD57" s="158" t="str">
        <f>IF('Indicator Date hidden'!BE58="x","x",BD$2-'Indicator Date hidden'!BE58)</f>
        <v>x</v>
      </c>
      <c r="BE57" s="158">
        <f>IF('Indicator Date hidden'!BF58="x","x",BE$2-'Indicator Date hidden'!BF58)</f>
        <v>1</v>
      </c>
      <c r="BF57" s="158">
        <f>IF('Indicator Date hidden'!BG58="x","x",BF$2-'Indicator Date hidden'!BG58)</f>
        <v>0</v>
      </c>
      <c r="BG57" s="158">
        <f>IF('Indicator Date hidden'!BH58="x","x",BG$2-'Indicator Date hidden'!BH58)</f>
        <v>0</v>
      </c>
      <c r="BH57" s="158">
        <f>IF('Indicator Date hidden'!BI58="x","x",BH$2-'Indicator Date hidden'!BI58)</f>
        <v>0</v>
      </c>
      <c r="BI57" s="158" t="str">
        <f>IF('Indicator Date hidden'!BJ58="x","x",BI$2-'Indicator Date hidden'!BJ58)</f>
        <v>x</v>
      </c>
      <c r="BJ57" s="158">
        <f>IF('Indicator Date hidden'!BK58="x","x",BJ$2-'Indicator Date hidden'!BK58)</f>
        <v>0</v>
      </c>
      <c r="BK57" s="158">
        <f>IF('Indicator Date hidden'!BL58="x","x",BK$2-'Indicator Date hidden'!BL58)</f>
        <v>0</v>
      </c>
      <c r="BL57" s="158">
        <f>IF('Indicator Date hidden'!BM58="x","x",BL$2-'Indicator Date hidden'!BM58)</f>
        <v>0</v>
      </c>
      <c r="BM57" s="158">
        <f>IF('Indicator Date hidden'!BN58="x","x",BM$2-'Indicator Date hidden'!BN58)</f>
        <v>3</v>
      </c>
      <c r="BN57" s="158">
        <f>IF('Indicator Date hidden'!BO58="x","x",BN$2-'Indicator Date hidden'!BO58)</f>
        <v>0</v>
      </c>
      <c r="BO57" s="158">
        <f>IF('Indicator Date hidden'!BP58="x","x",BO$2-'Indicator Date hidden'!BP58)</f>
        <v>0</v>
      </c>
      <c r="BP57" s="158">
        <f>IF('Indicator Date hidden'!BQ58="x","x",BP$2-'Indicator Date hidden'!BQ58)</f>
        <v>0</v>
      </c>
      <c r="BQ57" s="158">
        <f>IF('Indicator Date hidden'!BR58="x","x",BQ$2-'Indicator Date hidden'!BR58)</f>
        <v>0</v>
      </c>
      <c r="BR57" s="158">
        <f>IF('Indicator Date hidden'!BS58="x","x",BR$2-'Indicator Date hidden'!BS58)</f>
        <v>0</v>
      </c>
      <c r="BS57" s="158">
        <f>IF('Indicator Date hidden'!BT58="x","x",BS$2-'Indicator Date hidden'!BT58)</f>
        <v>2</v>
      </c>
      <c r="BT57" s="158">
        <f>IF('Indicator Date hidden'!BU58="x","x",BT$2-'Indicator Date hidden'!BU58)</f>
        <v>0</v>
      </c>
      <c r="BU57" s="158">
        <f>IF('Indicator Date hidden'!BV58="x","x",BU$2-'Indicator Date hidden'!BV58)</f>
        <v>0</v>
      </c>
      <c r="BV57" s="158" t="str">
        <f>IF('Indicator Date hidden'!BW58="x","x",BV$2-'Indicator Date hidden'!BW58)</f>
        <v>x</v>
      </c>
      <c r="BW57" s="158">
        <f>IF('Indicator Date hidden'!BX58="x","x",BW$2-'Indicator Date hidden'!BX58)</f>
        <v>0</v>
      </c>
      <c r="BX57" s="158">
        <f>IF('Indicator Date hidden'!BY58="x","x",BX$2-'Indicator Date hidden'!BY58)</f>
        <v>0</v>
      </c>
      <c r="BY57" s="5">
        <f t="shared" si="5"/>
        <v>13</v>
      </c>
      <c r="BZ57" s="159">
        <f t="shared" si="6"/>
        <v>0.19696969696969696</v>
      </c>
      <c r="CA57" s="5">
        <f t="shared" si="7"/>
        <v>5</v>
      </c>
      <c r="CB57" s="159">
        <f t="shared" si="8"/>
        <v>0.78276311230845386</v>
      </c>
      <c r="CC57" s="162">
        <f t="shared" si="9"/>
        <v>0</v>
      </c>
    </row>
    <row r="58" spans="1:81" x14ac:dyDescent="0.25">
      <c r="A58" t="s">
        <v>308</v>
      </c>
      <c r="B58" s="158">
        <f>IF('Indicator Date hidden'!C59="x","x",B$2-'Indicator Date hidden'!C59)</f>
        <v>0</v>
      </c>
      <c r="C58" s="158">
        <f>IF('Indicator Date hidden'!D59="x","x",C$2-'Indicator Date hidden'!D59)</f>
        <v>0</v>
      </c>
      <c r="D58" s="158">
        <f>IF('Indicator Date hidden'!E59="x","x",D$2-'Indicator Date hidden'!E59)</f>
        <v>0</v>
      </c>
      <c r="E58" s="158">
        <f>IF('Indicator Date hidden'!F59="x","x",E$2-'Indicator Date hidden'!F59)</f>
        <v>0</v>
      </c>
      <c r="F58" s="158">
        <f>IF('Indicator Date hidden'!G59="x","x",F$2-'Indicator Date hidden'!G59)</f>
        <v>0</v>
      </c>
      <c r="G58" s="158">
        <f>IF('Indicator Date hidden'!H59="x","x",G$2-'Indicator Date hidden'!H59)</f>
        <v>0</v>
      </c>
      <c r="H58" s="158">
        <f>IF('Indicator Date hidden'!I59="x","x",H$2-'Indicator Date hidden'!I59)</f>
        <v>0</v>
      </c>
      <c r="I58" s="158">
        <f>IF('Indicator Date hidden'!J59="x","x",I$2-'Indicator Date hidden'!J59)</f>
        <v>0</v>
      </c>
      <c r="J58" s="158">
        <f>IF('Indicator Date hidden'!K59="x","x",J$2-'Indicator Date hidden'!K59)</f>
        <v>0</v>
      </c>
      <c r="K58" s="158">
        <f>IF('Indicator Date hidden'!L59="x","x",K$2-'Indicator Date hidden'!L59)</f>
        <v>0</v>
      </c>
      <c r="L58" s="158">
        <f>IF('Indicator Date hidden'!M59="x","x",L$2-'Indicator Date hidden'!M59)</f>
        <v>0</v>
      </c>
      <c r="M58" s="158">
        <f>IF('Indicator Date hidden'!N59="x","x",M$2-'Indicator Date hidden'!N59)</f>
        <v>0</v>
      </c>
      <c r="N58" s="158">
        <f>IF('Indicator Date hidden'!O59="x","x",N$2-'Indicator Date hidden'!O59)</f>
        <v>0</v>
      </c>
      <c r="O58" s="158">
        <f>IF('Indicator Date hidden'!P59="x","x",O$2-'Indicator Date hidden'!P59)</f>
        <v>0</v>
      </c>
      <c r="P58" s="158">
        <f>IF('Indicator Date hidden'!Q59="x","x",P$2-'Indicator Date hidden'!Q59)</f>
        <v>0</v>
      </c>
      <c r="Q58" s="158">
        <f>IF('Indicator Date hidden'!R59="x","x",Q$2-'Indicator Date hidden'!R59)</f>
        <v>0</v>
      </c>
      <c r="R58" s="158">
        <f>IF('Indicator Date hidden'!S59="x","x",R$2-'Indicator Date hidden'!S59)</f>
        <v>0</v>
      </c>
      <c r="S58" s="158">
        <f>IF('Indicator Date hidden'!T59="x","x",S$2-'Indicator Date hidden'!T59)</f>
        <v>0</v>
      </c>
      <c r="T58" s="158">
        <f>IF('Indicator Date hidden'!U59="x","x",T$2-'Indicator Date hidden'!U59)</f>
        <v>0</v>
      </c>
      <c r="U58" s="158">
        <f>IF('Indicator Date hidden'!V59="x","x",U$2-'Indicator Date hidden'!V59)</f>
        <v>0</v>
      </c>
      <c r="V58" s="158">
        <f>IF('Indicator Date hidden'!W59="x","x",V$2-'Indicator Date hidden'!W59)</f>
        <v>0</v>
      </c>
      <c r="W58" s="158">
        <f>IF('Indicator Date hidden'!X59="x","x",W$2-'Indicator Date hidden'!X59)</f>
        <v>0</v>
      </c>
      <c r="X58" s="158">
        <f>IF('Indicator Date hidden'!Y59="x","x",X$2-'Indicator Date hidden'!Y59)</f>
        <v>0</v>
      </c>
      <c r="Y58" s="158">
        <f>IF('Indicator Date hidden'!Z59="x","x",Y$2-'Indicator Date hidden'!Z59)</f>
        <v>0</v>
      </c>
      <c r="Z58" s="158">
        <f>IF('Indicator Date hidden'!AA59="x","x",Z$2-'Indicator Date hidden'!AA59)</f>
        <v>9</v>
      </c>
      <c r="AA58" s="158">
        <f>IF('Indicator Date hidden'!AB59="x","x",AA$2-'Indicator Date hidden'!AB59)</f>
        <v>0</v>
      </c>
      <c r="AB58" s="158">
        <f>IF('Indicator Date hidden'!AC59="x","x",AB$2-'Indicator Date hidden'!AC59)</f>
        <v>0</v>
      </c>
      <c r="AC58" s="158">
        <f>IF('Indicator Date hidden'!AD59="x","x",AC$2-'Indicator Date hidden'!AD59)</f>
        <v>0</v>
      </c>
      <c r="AD58" s="158">
        <f>IF('Indicator Date hidden'!AE59="x","x",AD$2-'Indicator Date hidden'!AE59)</f>
        <v>0</v>
      </c>
      <c r="AE58" s="158">
        <f>IF('Indicator Date hidden'!AF59="x","x",AE$2-'Indicator Date hidden'!AF59)</f>
        <v>0</v>
      </c>
      <c r="AF58" s="158">
        <f>IF('Indicator Date hidden'!AG59="x","x",AF$2-'Indicator Date hidden'!AG59)</f>
        <v>0</v>
      </c>
      <c r="AG58" s="158">
        <f>IF('Indicator Date hidden'!AH59="x","x",AG$2-'Indicator Date hidden'!AH59)</f>
        <v>0</v>
      </c>
      <c r="AH58" s="158">
        <f>IF('Indicator Date hidden'!AI59="x","x",AH$2-'Indicator Date hidden'!AI59)</f>
        <v>0</v>
      </c>
      <c r="AI58" s="158">
        <f>IF('Indicator Date hidden'!AJ59="x","x",AI$2-'Indicator Date hidden'!AJ59)</f>
        <v>0</v>
      </c>
      <c r="AJ58" s="158">
        <f>IF('Indicator Date hidden'!AK59="x","x",AJ$2-'Indicator Date hidden'!AK59)</f>
        <v>0</v>
      </c>
      <c r="AK58" s="158">
        <f>IF('Indicator Date hidden'!AL59="x","x",AK$2-'Indicator Date hidden'!AL59)</f>
        <v>0</v>
      </c>
      <c r="AL58" s="158">
        <f>IF('Indicator Date hidden'!AM59="x","x",AL$2-'Indicator Date hidden'!AM59)</f>
        <v>7</v>
      </c>
      <c r="AM58" s="158">
        <f>IF('Indicator Date hidden'!AN59="x","x",AM$2-'Indicator Date hidden'!AN59)</f>
        <v>0</v>
      </c>
      <c r="AN58" s="158">
        <f>IF('Indicator Date hidden'!AO59="x","x",AN$2-'Indicator Date hidden'!AO59)</f>
        <v>0</v>
      </c>
      <c r="AO58" s="158">
        <f>IF('Indicator Date hidden'!AP59="x","x",AO$2-'Indicator Date hidden'!AP59)</f>
        <v>0</v>
      </c>
      <c r="AP58" s="158" t="str">
        <f>IF('Indicator Date hidden'!AQ59="x","x",AP$2-'Indicator Date hidden'!AQ59)</f>
        <v>x</v>
      </c>
      <c r="AQ58" s="158">
        <f>IF('Indicator Date hidden'!AR59="x","x",AQ$2-'Indicator Date hidden'!AR59)</f>
        <v>0</v>
      </c>
      <c r="AR58" s="158">
        <f>IF('Indicator Date hidden'!AS59="x","x",AR$2-'Indicator Date hidden'!AS59)</f>
        <v>0</v>
      </c>
      <c r="AS58" s="158">
        <f>IF('Indicator Date hidden'!AT59="x","x",AS$2-'Indicator Date hidden'!AT59)</f>
        <v>6</v>
      </c>
      <c r="AT58" s="158">
        <f>IF('Indicator Date hidden'!AU59="x","x",AT$2-'Indicator Date hidden'!AU59)</f>
        <v>1</v>
      </c>
      <c r="AU58" s="158">
        <f>IF('Indicator Date hidden'!AV59="x","x",AU$2-'Indicator Date hidden'!AV59)</f>
        <v>1</v>
      </c>
      <c r="AV58" s="158">
        <f>IF('Indicator Date hidden'!AW59="x","x",AV$2-'Indicator Date hidden'!AW59)</f>
        <v>0</v>
      </c>
      <c r="AW58" s="158">
        <f>IF('Indicator Date hidden'!AX59="x","x",AW$2-'Indicator Date hidden'!AX59)</f>
        <v>0</v>
      </c>
      <c r="AX58" s="158">
        <f>IF('Indicator Date hidden'!AY59="x","x",AX$2-'Indicator Date hidden'!AY59)</f>
        <v>0</v>
      </c>
      <c r="AY58" s="158">
        <f>IF('Indicator Date hidden'!AZ59="x","x",AY$2-'Indicator Date hidden'!AZ59)</f>
        <v>0</v>
      </c>
      <c r="AZ58" s="158">
        <f>IF('Indicator Date hidden'!BA59="x","x",AZ$2-'Indicator Date hidden'!BA59)</f>
        <v>8</v>
      </c>
      <c r="BA58" s="158">
        <f>IF('Indicator Date hidden'!BB59="x","x",BA$2-'Indicator Date hidden'!BB59)</f>
        <v>0</v>
      </c>
      <c r="BB58" s="158">
        <f>IF('Indicator Date hidden'!BC59="x","x",BB$2-'Indicator Date hidden'!BC59)</f>
        <v>0</v>
      </c>
      <c r="BC58" s="158">
        <f>IF('Indicator Date hidden'!BD59="x","x",BC$2-'Indicator Date hidden'!BD59)</f>
        <v>0</v>
      </c>
      <c r="BD58" s="158" t="str">
        <f>IF('Indicator Date hidden'!BE59="x","x",BD$2-'Indicator Date hidden'!BE59)</f>
        <v>x</v>
      </c>
      <c r="BE58" s="158">
        <f>IF('Indicator Date hidden'!BF59="x","x",BE$2-'Indicator Date hidden'!BF59)</f>
        <v>1</v>
      </c>
      <c r="BF58" s="158">
        <f>IF('Indicator Date hidden'!BG59="x","x",BF$2-'Indicator Date hidden'!BG59)</f>
        <v>0</v>
      </c>
      <c r="BG58" s="158">
        <f>IF('Indicator Date hidden'!BH59="x","x",BG$2-'Indicator Date hidden'!BH59)</f>
        <v>0</v>
      </c>
      <c r="BH58" s="158">
        <f>IF('Indicator Date hidden'!BI59="x","x",BH$2-'Indicator Date hidden'!BI59)</f>
        <v>0</v>
      </c>
      <c r="BI58" s="158">
        <f>IF('Indicator Date hidden'!BJ59="x","x",BI$2-'Indicator Date hidden'!BJ59)</f>
        <v>0</v>
      </c>
      <c r="BJ58" s="158">
        <f>IF('Indicator Date hidden'!BK59="x","x",BJ$2-'Indicator Date hidden'!BK59)</f>
        <v>1</v>
      </c>
      <c r="BK58" s="158">
        <f>IF('Indicator Date hidden'!BL59="x","x",BK$2-'Indicator Date hidden'!BL59)</f>
        <v>0</v>
      </c>
      <c r="BL58" s="158">
        <f>IF('Indicator Date hidden'!BM59="x","x",BL$2-'Indicator Date hidden'!BM59)</f>
        <v>0</v>
      </c>
      <c r="BM58" s="158">
        <f>IF('Indicator Date hidden'!BN59="x","x",BM$2-'Indicator Date hidden'!BN59)</f>
        <v>3</v>
      </c>
      <c r="BN58" s="158">
        <f>IF('Indicator Date hidden'!BO59="x","x",BN$2-'Indicator Date hidden'!BO59)</f>
        <v>0</v>
      </c>
      <c r="BO58" s="158">
        <f>IF('Indicator Date hidden'!BP59="x","x",BO$2-'Indicator Date hidden'!BP59)</f>
        <v>0</v>
      </c>
      <c r="BP58" s="158">
        <f>IF('Indicator Date hidden'!BQ59="x","x",BP$2-'Indicator Date hidden'!BQ59)</f>
        <v>0</v>
      </c>
      <c r="BQ58" s="158">
        <f>IF('Indicator Date hidden'!BR59="x","x",BQ$2-'Indicator Date hidden'!BR59)</f>
        <v>0</v>
      </c>
      <c r="BR58" s="158">
        <f>IF('Indicator Date hidden'!BS59="x","x",BR$2-'Indicator Date hidden'!BS59)</f>
        <v>0</v>
      </c>
      <c r="BS58" s="158">
        <f>IF('Indicator Date hidden'!BT59="x","x",BS$2-'Indicator Date hidden'!BT59)</f>
        <v>2</v>
      </c>
      <c r="BT58" s="158">
        <f>IF('Indicator Date hidden'!BU59="x","x",BT$2-'Indicator Date hidden'!BU59)</f>
        <v>0</v>
      </c>
      <c r="BU58" s="158">
        <f>IF('Indicator Date hidden'!BV59="x","x",BU$2-'Indicator Date hidden'!BV59)</f>
        <v>0</v>
      </c>
      <c r="BV58" s="158">
        <f>IF('Indicator Date hidden'!BW59="x","x",BV$2-'Indicator Date hidden'!BW59)</f>
        <v>0</v>
      </c>
      <c r="BW58" s="158">
        <f>IF('Indicator Date hidden'!BX59="x","x",BW$2-'Indicator Date hidden'!BX59)</f>
        <v>0</v>
      </c>
      <c r="BX58" s="158">
        <f>IF('Indicator Date hidden'!BY59="x","x",BX$2-'Indicator Date hidden'!BY59)</f>
        <v>0</v>
      </c>
      <c r="BY58" s="5">
        <f t="shared" si="5"/>
        <v>39</v>
      </c>
      <c r="BZ58" s="159">
        <f t="shared" si="6"/>
        <v>0.53424657534246578</v>
      </c>
      <c r="CA58" s="5">
        <f t="shared" si="7"/>
        <v>10</v>
      </c>
      <c r="CB58" s="159">
        <f t="shared" si="8"/>
        <v>1.7601540388757069</v>
      </c>
      <c r="CC58" s="162">
        <f t="shared" si="9"/>
        <v>0</v>
      </c>
    </row>
    <row r="59" spans="1:81" x14ac:dyDescent="0.25">
      <c r="A59" t="s">
        <v>104</v>
      </c>
      <c r="B59" s="158">
        <f>IF('Indicator Date hidden'!C60="x","x",B$2-'Indicator Date hidden'!C60)</f>
        <v>0</v>
      </c>
      <c r="C59" s="158">
        <f>IF('Indicator Date hidden'!D60="x","x",C$2-'Indicator Date hidden'!D60)</f>
        <v>0</v>
      </c>
      <c r="D59" s="158">
        <f>IF('Indicator Date hidden'!E60="x","x",D$2-'Indicator Date hidden'!E60)</f>
        <v>0</v>
      </c>
      <c r="E59" s="158">
        <f>IF('Indicator Date hidden'!F60="x","x",E$2-'Indicator Date hidden'!F60)</f>
        <v>0</v>
      </c>
      <c r="F59" s="158">
        <f>IF('Indicator Date hidden'!G60="x","x",F$2-'Indicator Date hidden'!G60)</f>
        <v>0</v>
      </c>
      <c r="G59" s="158">
        <f>IF('Indicator Date hidden'!H60="x","x",G$2-'Indicator Date hidden'!H60)</f>
        <v>0</v>
      </c>
      <c r="H59" s="158">
        <f>IF('Indicator Date hidden'!I60="x","x",H$2-'Indicator Date hidden'!I60)</f>
        <v>0</v>
      </c>
      <c r="I59" s="158">
        <f>IF('Indicator Date hidden'!J60="x","x",I$2-'Indicator Date hidden'!J60)</f>
        <v>0</v>
      </c>
      <c r="J59" s="158">
        <f>IF('Indicator Date hidden'!K60="x","x",J$2-'Indicator Date hidden'!K60)</f>
        <v>0</v>
      </c>
      <c r="K59" s="158">
        <f>IF('Indicator Date hidden'!L60="x","x",K$2-'Indicator Date hidden'!L60)</f>
        <v>0</v>
      </c>
      <c r="L59" s="158">
        <f>IF('Indicator Date hidden'!M60="x","x",L$2-'Indicator Date hidden'!M60)</f>
        <v>0</v>
      </c>
      <c r="M59" s="158">
        <f>IF('Indicator Date hidden'!N60="x","x",M$2-'Indicator Date hidden'!N60)</f>
        <v>0</v>
      </c>
      <c r="N59" s="158">
        <f>IF('Indicator Date hidden'!O60="x","x",N$2-'Indicator Date hidden'!O60)</f>
        <v>0</v>
      </c>
      <c r="O59" s="158">
        <f>IF('Indicator Date hidden'!P60="x","x",O$2-'Indicator Date hidden'!P60)</f>
        <v>0</v>
      </c>
      <c r="P59" s="158">
        <f>IF('Indicator Date hidden'!Q60="x","x",P$2-'Indicator Date hidden'!Q60)</f>
        <v>0</v>
      </c>
      <c r="Q59" s="158">
        <f>IF('Indicator Date hidden'!R60="x","x",Q$2-'Indicator Date hidden'!R60)</f>
        <v>0</v>
      </c>
      <c r="R59" s="158">
        <f>IF('Indicator Date hidden'!S60="x","x",R$2-'Indicator Date hidden'!S60)</f>
        <v>0</v>
      </c>
      <c r="S59" s="158">
        <f>IF('Indicator Date hidden'!T60="x","x",S$2-'Indicator Date hidden'!T60)</f>
        <v>0</v>
      </c>
      <c r="T59" s="158">
        <f>IF('Indicator Date hidden'!U60="x","x",T$2-'Indicator Date hidden'!U60)</f>
        <v>0</v>
      </c>
      <c r="U59" s="158">
        <f>IF('Indicator Date hidden'!V60="x","x",U$2-'Indicator Date hidden'!V60)</f>
        <v>0</v>
      </c>
      <c r="V59" s="158">
        <f>IF('Indicator Date hidden'!W60="x","x",V$2-'Indicator Date hidden'!W60)</f>
        <v>0</v>
      </c>
      <c r="W59" s="158">
        <f>IF('Indicator Date hidden'!X60="x","x",W$2-'Indicator Date hidden'!X60)</f>
        <v>0</v>
      </c>
      <c r="X59" s="158">
        <f>IF('Indicator Date hidden'!Y60="x","x",X$2-'Indicator Date hidden'!Y60)</f>
        <v>0</v>
      </c>
      <c r="Y59" s="158">
        <f>IF('Indicator Date hidden'!Z60="x","x",Y$2-'Indicator Date hidden'!Z60)</f>
        <v>0</v>
      </c>
      <c r="Z59" s="158">
        <f>IF('Indicator Date hidden'!AA60="x","x",Z$2-'Indicator Date hidden'!AA60)</f>
        <v>0</v>
      </c>
      <c r="AA59" s="158">
        <f>IF('Indicator Date hidden'!AB60="x","x",AA$2-'Indicator Date hidden'!AB60)</f>
        <v>0</v>
      </c>
      <c r="AB59" s="158">
        <f>IF('Indicator Date hidden'!AC60="x","x",AB$2-'Indicator Date hidden'!AC60)</f>
        <v>0</v>
      </c>
      <c r="AC59" s="158">
        <f>IF('Indicator Date hidden'!AD60="x","x",AC$2-'Indicator Date hidden'!AD60)</f>
        <v>1</v>
      </c>
      <c r="AD59" s="158">
        <f>IF('Indicator Date hidden'!AE60="x","x",AD$2-'Indicator Date hidden'!AE60)</f>
        <v>0</v>
      </c>
      <c r="AE59" s="158">
        <f>IF('Indicator Date hidden'!AF60="x","x",AE$2-'Indicator Date hidden'!AF60)</f>
        <v>0</v>
      </c>
      <c r="AF59" s="158">
        <f>IF('Indicator Date hidden'!AG60="x","x",AF$2-'Indicator Date hidden'!AG60)</f>
        <v>0</v>
      </c>
      <c r="AG59" s="158">
        <f>IF('Indicator Date hidden'!AH60="x","x",AG$2-'Indicator Date hidden'!AH60)</f>
        <v>0</v>
      </c>
      <c r="AH59" s="158">
        <f>IF('Indicator Date hidden'!AI60="x","x",AH$2-'Indicator Date hidden'!AI60)</f>
        <v>0</v>
      </c>
      <c r="AI59" s="158">
        <f>IF('Indicator Date hidden'!AJ60="x","x",AI$2-'Indicator Date hidden'!AJ60)</f>
        <v>0</v>
      </c>
      <c r="AJ59" s="158">
        <f>IF('Indicator Date hidden'!AK60="x","x",AJ$2-'Indicator Date hidden'!AK60)</f>
        <v>0</v>
      </c>
      <c r="AK59" s="158">
        <f>IF('Indicator Date hidden'!AL60="x","x",AK$2-'Indicator Date hidden'!AL60)</f>
        <v>0</v>
      </c>
      <c r="AL59" s="158">
        <f>IF('Indicator Date hidden'!AM60="x","x",AL$2-'Indicator Date hidden'!AM60)</f>
        <v>1</v>
      </c>
      <c r="AM59" s="158">
        <f>IF('Indicator Date hidden'!AN60="x","x",AM$2-'Indicator Date hidden'!AN60)</f>
        <v>0</v>
      </c>
      <c r="AN59" s="158">
        <f>IF('Indicator Date hidden'!AO60="x","x",AN$2-'Indicator Date hidden'!AO60)</f>
        <v>0</v>
      </c>
      <c r="AO59" s="158">
        <f>IF('Indicator Date hidden'!AP60="x","x",AO$2-'Indicator Date hidden'!AP60)</f>
        <v>0</v>
      </c>
      <c r="AP59" s="158">
        <f>IF('Indicator Date hidden'!AQ60="x","x",AP$2-'Indicator Date hidden'!AQ60)</f>
        <v>0</v>
      </c>
      <c r="AQ59" s="158">
        <f>IF('Indicator Date hidden'!AR60="x","x",AQ$2-'Indicator Date hidden'!AR60)</f>
        <v>0</v>
      </c>
      <c r="AR59" s="158">
        <f>IF('Indicator Date hidden'!AS60="x","x",AR$2-'Indicator Date hidden'!AS60)</f>
        <v>0</v>
      </c>
      <c r="AS59" s="158">
        <f>IF('Indicator Date hidden'!AT60="x","x",AS$2-'Indicator Date hidden'!AT60)</f>
        <v>0</v>
      </c>
      <c r="AT59" s="158">
        <f>IF('Indicator Date hidden'!AU60="x","x",AT$2-'Indicator Date hidden'!AU60)</f>
        <v>0</v>
      </c>
      <c r="AU59" s="158">
        <f>IF('Indicator Date hidden'!AV60="x","x",AU$2-'Indicator Date hidden'!AV60)</f>
        <v>0</v>
      </c>
      <c r="AV59" s="158">
        <f>IF('Indicator Date hidden'!AW60="x","x",AV$2-'Indicator Date hidden'!AW60)</f>
        <v>0</v>
      </c>
      <c r="AW59" s="158">
        <f>IF('Indicator Date hidden'!AX60="x","x",AW$2-'Indicator Date hidden'!AX60)</f>
        <v>0</v>
      </c>
      <c r="AX59" s="158">
        <f>IF('Indicator Date hidden'!AY60="x","x",AX$2-'Indicator Date hidden'!AY60)</f>
        <v>0</v>
      </c>
      <c r="AY59" s="158">
        <f>IF('Indicator Date hidden'!AZ60="x","x",AY$2-'Indicator Date hidden'!AZ60)</f>
        <v>0</v>
      </c>
      <c r="AZ59" s="158">
        <f>IF('Indicator Date hidden'!BA60="x","x",AZ$2-'Indicator Date hidden'!BA60)</f>
        <v>2</v>
      </c>
      <c r="BA59" s="158">
        <f>IF('Indicator Date hidden'!BB60="x","x",BA$2-'Indicator Date hidden'!BB60)</f>
        <v>0</v>
      </c>
      <c r="BB59" s="158">
        <f>IF('Indicator Date hidden'!BC60="x","x",BB$2-'Indicator Date hidden'!BC60)</f>
        <v>0</v>
      </c>
      <c r="BC59" s="158">
        <f>IF('Indicator Date hidden'!BD60="x","x",BC$2-'Indicator Date hidden'!BD60)</f>
        <v>0</v>
      </c>
      <c r="BD59" s="158" t="str">
        <f>IF('Indicator Date hidden'!BE60="x","x",BD$2-'Indicator Date hidden'!BE60)</f>
        <v>x</v>
      </c>
      <c r="BE59" s="158">
        <f>IF('Indicator Date hidden'!BF60="x","x",BE$2-'Indicator Date hidden'!BF60)</f>
        <v>0</v>
      </c>
      <c r="BF59" s="158">
        <f>IF('Indicator Date hidden'!BG60="x","x",BF$2-'Indicator Date hidden'!BG60)</f>
        <v>0</v>
      </c>
      <c r="BG59" s="158">
        <f>IF('Indicator Date hidden'!BH60="x","x",BG$2-'Indicator Date hidden'!BH60)</f>
        <v>0</v>
      </c>
      <c r="BH59" s="158">
        <f>IF('Indicator Date hidden'!BI60="x","x",BH$2-'Indicator Date hidden'!BI60)</f>
        <v>0</v>
      </c>
      <c r="BI59" s="158">
        <f>IF('Indicator Date hidden'!BJ60="x","x",BI$2-'Indicator Date hidden'!BJ60)</f>
        <v>0</v>
      </c>
      <c r="BJ59" s="158">
        <f>IF('Indicator Date hidden'!BK60="x","x",BJ$2-'Indicator Date hidden'!BK60)</f>
        <v>0</v>
      </c>
      <c r="BK59" s="158">
        <f>IF('Indicator Date hidden'!BL60="x","x",BK$2-'Indicator Date hidden'!BL60)</f>
        <v>0</v>
      </c>
      <c r="BL59" s="158">
        <f>IF('Indicator Date hidden'!BM60="x","x",BL$2-'Indicator Date hidden'!BM60)</f>
        <v>0</v>
      </c>
      <c r="BM59" s="158">
        <f>IF('Indicator Date hidden'!BN60="x","x",BM$2-'Indicator Date hidden'!BN60)</f>
        <v>3</v>
      </c>
      <c r="BN59" s="158">
        <f>IF('Indicator Date hidden'!BO60="x","x",BN$2-'Indicator Date hidden'!BO60)</f>
        <v>0</v>
      </c>
      <c r="BO59" s="158">
        <f>IF('Indicator Date hidden'!BP60="x","x",BO$2-'Indicator Date hidden'!BP60)</f>
        <v>0</v>
      </c>
      <c r="BP59" s="158">
        <f>IF('Indicator Date hidden'!BQ60="x","x",BP$2-'Indicator Date hidden'!BQ60)</f>
        <v>0</v>
      </c>
      <c r="BQ59" s="158">
        <f>IF('Indicator Date hidden'!BR60="x","x",BQ$2-'Indicator Date hidden'!BR60)</f>
        <v>0</v>
      </c>
      <c r="BR59" s="158">
        <f>IF('Indicator Date hidden'!BS60="x","x",BR$2-'Indicator Date hidden'!BS60)</f>
        <v>0</v>
      </c>
      <c r="BS59" s="158">
        <f>IF('Indicator Date hidden'!BT60="x","x",BS$2-'Indicator Date hidden'!BT60)</f>
        <v>1</v>
      </c>
      <c r="BT59" s="158">
        <f>IF('Indicator Date hidden'!BU60="x","x",BT$2-'Indicator Date hidden'!BU60)</f>
        <v>0</v>
      </c>
      <c r="BU59" s="158" t="str">
        <f>IF('Indicator Date hidden'!BV60="x","x",BU$2-'Indicator Date hidden'!BV60)</f>
        <v>x</v>
      </c>
      <c r="BV59" s="158">
        <f>IF('Indicator Date hidden'!BW60="x","x",BV$2-'Indicator Date hidden'!BW60)</f>
        <v>0</v>
      </c>
      <c r="BW59" s="158">
        <f>IF('Indicator Date hidden'!BX60="x","x",BW$2-'Indicator Date hidden'!BX60)</f>
        <v>0</v>
      </c>
      <c r="BX59" s="158">
        <f>IF('Indicator Date hidden'!BY60="x","x",BX$2-'Indicator Date hidden'!BY60)</f>
        <v>0</v>
      </c>
      <c r="BY59" s="5">
        <f t="shared" si="5"/>
        <v>8</v>
      </c>
      <c r="BZ59" s="159">
        <f t="shared" si="6"/>
        <v>0.1095890410958904</v>
      </c>
      <c r="CA59" s="5">
        <f t="shared" si="7"/>
        <v>5</v>
      </c>
      <c r="CB59" s="159">
        <f t="shared" si="8"/>
        <v>0.45515747194071643</v>
      </c>
      <c r="CC59" s="162">
        <f t="shared" si="9"/>
        <v>0</v>
      </c>
    </row>
    <row r="60" spans="1:81" x14ac:dyDescent="0.25">
      <c r="A60" t="s">
        <v>106</v>
      </c>
      <c r="B60" s="158">
        <f>IF('Indicator Date hidden'!C61="x","x",B$2-'Indicator Date hidden'!C61)</f>
        <v>0</v>
      </c>
      <c r="C60" s="158">
        <f>IF('Indicator Date hidden'!D61="x","x",C$2-'Indicator Date hidden'!D61)</f>
        <v>0</v>
      </c>
      <c r="D60" s="158">
        <f>IF('Indicator Date hidden'!E61="x","x",D$2-'Indicator Date hidden'!E61)</f>
        <v>0</v>
      </c>
      <c r="E60" s="158">
        <f>IF('Indicator Date hidden'!F61="x","x",E$2-'Indicator Date hidden'!F61)</f>
        <v>0</v>
      </c>
      <c r="F60" s="158">
        <f>IF('Indicator Date hidden'!G61="x","x",F$2-'Indicator Date hidden'!G61)</f>
        <v>0</v>
      </c>
      <c r="G60" s="158">
        <f>IF('Indicator Date hidden'!H61="x","x",G$2-'Indicator Date hidden'!H61)</f>
        <v>0</v>
      </c>
      <c r="H60" s="158">
        <f>IF('Indicator Date hidden'!I61="x","x",H$2-'Indicator Date hidden'!I61)</f>
        <v>0</v>
      </c>
      <c r="I60" s="158">
        <f>IF('Indicator Date hidden'!J61="x","x",I$2-'Indicator Date hidden'!J61)</f>
        <v>0</v>
      </c>
      <c r="J60" s="158">
        <f>IF('Indicator Date hidden'!K61="x","x",J$2-'Indicator Date hidden'!K61)</f>
        <v>0</v>
      </c>
      <c r="K60" s="158">
        <f>IF('Indicator Date hidden'!L61="x","x",K$2-'Indicator Date hidden'!L61)</f>
        <v>0</v>
      </c>
      <c r="L60" s="158">
        <f>IF('Indicator Date hidden'!M61="x","x",L$2-'Indicator Date hidden'!M61)</f>
        <v>0</v>
      </c>
      <c r="M60" s="158">
        <f>IF('Indicator Date hidden'!N61="x","x",M$2-'Indicator Date hidden'!N61)</f>
        <v>0</v>
      </c>
      <c r="N60" s="158">
        <f>IF('Indicator Date hidden'!O61="x","x",N$2-'Indicator Date hidden'!O61)</f>
        <v>0</v>
      </c>
      <c r="O60" s="158">
        <f>IF('Indicator Date hidden'!P61="x","x",O$2-'Indicator Date hidden'!P61)</f>
        <v>0</v>
      </c>
      <c r="P60" s="158">
        <f>IF('Indicator Date hidden'!Q61="x","x",P$2-'Indicator Date hidden'!Q61)</f>
        <v>0</v>
      </c>
      <c r="Q60" s="158">
        <f>IF('Indicator Date hidden'!R61="x","x",Q$2-'Indicator Date hidden'!R61)</f>
        <v>0</v>
      </c>
      <c r="R60" s="158">
        <f>IF('Indicator Date hidden'!S61="x","x",R$2-'Indicator Date hidden'!S61)</f>
        <v>0</v>
      </c>
      <c r="S60" s="158">
        <f>IF('Indicator Date hidden'!T61="x","x",S$2-'Indicator Date hidden'!T61)</f>
        <v>0</v>
      </c>
      <c r="T60" s="158">
        <f>IF('Indicator Date hidden'!U61="x","x",T$2-'Indicator Date hidden'!U61)</f>
        <v>0</v>
      </c>
      <c r="U60" s="158">
        <f>IF('Indicator Date hidden'!V61="x","x",U$2-'Indicator Date hidden'!V61)</f>
        <v>0</v>
      </c>
      <c r="V60" s="158">
        <f>IF('Indicator Date hidden'!W61="x","x",V$2-'Indicator Date hidden'!W61)</f>
        <v>0</v>
      </c>
      <c r="W60" s="158">
        <f>IF('Indicator Date hidden'!X61="x","x",W$2-'Indicator Date hidden'!X61)</f>
        <v>0</v>
      </c>
      <c r="X60" s="158">
        <f>IF('Indicator Date hidden'!Y61="x","x",X$2-'Indicator Date hidden'!Y61)</f>
        <v>0</v>
      </c>
      <c r="Y60" s="158">
        <f>IF('Indicator Date hidden'!Z61="x","x",Y$2-'Indicator Date hidden'!Z61)</f>
        <v>0</v>
      </c>
      <c r="Z60" s="158">
        <f>IF('Indicator Date hidden'!AA61="x","x",Z$2-'Indicator Date hidden'!AA61)</f>
        <v>9</v>
      </c>
      <c r="AA60" s="158">
        <f>IF('Indicator Date hidden'!AB61="x","x",AA$2-'Indicator Date hidden'!AB61)</f>
        <v>0</v>
      </c>
      <c r="AB60" s="158" t="str">
        <f>IF('Indicator Date hidden'!AC61="x","x",AB$2-'Indicator Date hidden'!AC61)</f>
        <v>x</v>
      </c>
      <c r="AC60" s="158">
        <f>IF('Indicator Date hidden'!AD61="x","x",AC$2-'Indicator Date hidden'!AD61)</f>
        <v>0</v>
      </c>
      <c r="AD60" s="158">
        <f>IF('Indicator Date hidden'!AE61="x","x",AD$2-'Indicator Date hidden'!AE61)</f>
        <v>0</v>
      </c>
      <c r="AE60" s="158">
        <f>IF('Indicator Date hidden'!AF61="x","x",AE$2-'Indicator Date hidden'!AF61)</f>
        <v>0</v>
      </c>
      <c r="AF60" s="158">
        <f>IF('Indicator Date hidden'!AG61="x","x",AF$2-'Indicator Date hidden'!AG61)</f>
        <v>0</v>
      </c>
      <c r="AG60" s="158">
        <f>IF('Indicator Date hidden'!AH61="x","x",AG$2-'Indicator Date hidden'!AH61)</f>
        <v>0</v>
      </c>
      <c r="AH60" s="158">
        <f>IF('Indicator Date hidden'!AI61="x","x",AH$2-'Indicator Date hidden'!AI61)</f>
        <v>0</v>
      </c>
      <c r="AI60" s="158">
        <f>IF('Indicator Date hidden'!AJ61="x","x",AI$2-'Indicator Date hidden'!AJ61)</f>
        <v>0</v>
      </c>
      <c r="AJ60" s="158">
        <f>IF('Indicator Date hidden'!AK61="x","x",AJ$2-'Indicator Date hidden'!AK61)</f>
        <v>0</v>
      </c>
      <c r="AK60" s="158">
        <f>IF('Indicator Date hidden'!AL61="x","x",AK$2-'Indicator Date hidden'!AL61)</f>
        <v>0</v>
      </c>
      <c r="AL60" s="158" t="str">
        <f>IF('Indicator Date hidden'!AM61="x","x",AL$2-'Indicator Date hidden'!AM61)</f>
        <v>x</v>
      </c>
      <c r="AM60" s="158">
        <f>IF('Indicator Date hidden'!AN61="x","x",AM$2-'Indicator Date hidden'!AN61)</f>
        <v>0</v>
      </c>
      <c r="AN60" s="158">
        <f>IF('Indicator Date hidden'!AO61="x","x",AN$2-'Indicator Date hidden'!AO61)</f>
        <v>0</v>
      </c>
      <c r="AO60" s="158">
        <f>IF('Indicator Date hidden'!AP61="x","x",AO$2-'Indicator Date hidden'!AP61)</f>
        <v>0</v>
      </c>
      <c r="AP60" s="158">
        <f>IF('Indicator Date hidden'!AQ61="x","x",AP$2-'Indicator Date hidden'!AQ61)</f>
        <v>0</v>
      </c>
      <c r="AQ60" s="158">
        <f>IF('Indicator Date hidden'!AR61="x","x",AQ$2-'Indicator Date hidden'!AR61)</f>
        <v>0</v>
      </c>
      <c r="AR60" s="158">
        <f>IF('Indicator Date hidden'!AS61="x","x",AR$2-'Indicator Date hidden'!AS61)</f>
        <v>0</v>
      </c>
      <c r="AS60" s="158" t="str">
        <f>IF('Indicator Date hidden'!AT61="x","x",AS$2-'Indicator Date hidden'!AT61)</f>
        <v>x</v>
      </c>
      <c r="AT60" s="158">
        <f>IF('Indicator Date hidden'!AU61="x","x",AT$2-'Indicator Date hidden'!AU61)</f>
        <v>0</v>
      </c>
      <c r="AU60" s="158">
        <f>IF('Indicator Date hidden'!AV61="x","x",AU$2-'Indicator Date hidden'!AV61)</f>
        <v>1</v>
      </c>
      <c r="AV60" s="158" t="str">
        <f>IF('Indicator Date hidden'!AW61="x","x",AV$2-'Indicator Date hidden'!AW61)</f>
        <v>x</v>
      </c>
      <c r="AW60" s="158" t="str">
        <f>IF('Indicator Date hidden'!AX61="x","x",AW$2-'Indicator Date hidden'!AX61)</f>
        <v>x</v>
      </c>
      <c r="AX60" s="158">
        <f>IF('Indicator Date hidden'!AY61="x","x",AX$2-'Indicator Date hidden'!AY61)</f>
        <v>0</v>
      </c>
      <c r="AY60" s="158">
        <f>IF('Indicator Date hidden'!AZ61="x","x",AY$2-'Indicator Date hidden'!AZ61)</f>
        <v>0</v>
      </c>
      <c r="AZ60" s="158">
        <f>IF('Indicator Date hidden'!BA61="x","x",AZ$2-'Indicator Date hidden'!BA61)</f>
        <v>4</v>
      </c>
      <c r="BA60" s="158">
        <f>IF('Indicator Date hidden'!BB61="x","x",BA$2-'Indicator Date hidden'!BB61)</f>
        <v>0</v>
      </c>
      <c r="BB60" s="158">
        <f>IF('Indicator Date hidden'!BC61="x","x",BB$2-'Indicator Date hidden'!BC61)</f>
        <v>0</v>
      </c>
      <c r="BC60" s="158">
        <f>IF('Indicator Date hidden'!BD61="x","x",BC$2-'Indicator Date hidden'!BD61)</f>
        <v>0</v>
      </c>
      <c r="BD60" s="158" t="str">
        <f>IF('Indicator Date hidden'!BE61="x","x",BD$2-'Indicator Date hidden'!BE61)</f>
        <v>x</v>
      </c>
      <c r="BE60" s="158">
        <f>IF('Indicator Date hidden'!BF61="x","x",BE$2-'Indicator Date hidden'!BF61)</f>
        <v>1</v>
      </c>
      <c r="BF60" s="158">
        <f>IF('Indicator Date hidden'!BG61="x","x",BF$2-'Indicator Date hidden'!BG61)</f>
        <v>0</v>
      </c>
      <c r="BG60" s="158">
        <f>IF('Indicator Date hidden'!BH61="x","x",BG$2-'Indicator Date hidden'!BH61)</f>
        <v>0</v>
      </c>
      <c r="BH60" s="158">
        <f>IF('Indicator Date hidden'!BI61="x","x",BH$2-'Indicator Date hidden'!BI61)</f>
        <v>0</v>
      </c>
      <c r="BI60" s="158">
        <f>IF('Indicator Date hidden'!BJ61="x","x",BI$2-'Indicator Date hidden'!BJ61)</f>
        <v>0</v>
      </c>
      <c r="BJ60" s="158">
        <f>IF('Indicator Date hidden'!BK61="x","x",BJ$2-'Indicator Date hidden'!BK61)</f>
        <v>0</v>
      </c>
      <c r="BK60" s="158" t="str">
        <f>IF('Indicator Date hidden'!BL61="x","x",BK$2-'Indicator Date hidden'!BL61)</f>
        <v>x</v>
      </c>
      <c r="BL60" s="158">
        <f>IF('Indicator Date hidden'!BM61="x","x",BL$2-'Indicator Date hidden'!BM61)</f>
        <v>0</v>
      </c>
      <c r="BM60" s="158" t="str">
        <f>IF('Indicator Date hidden'!BN61="x","x",BM$2-'Indicator Date hidden'!BN61)</f>
        <v>x</v>
      </c>
      <c r="BN60" s="158">
        <f>IF('Indicator Date hidden'!BO61="x","x",BN$2-'Indicator Date hidden'!BO61)</f>
        <v>0</v>
      </c>
      <c r="BO60" s="158">
        <f>IF('Indicator Date hidden'!BP61="x","x",BO$2-'Indicator Date hidden'!BP61)</f>
        <v>0</v>
      </c>
      <c r="BP60" s="158">
        <f>IF('Indicator Date hidden'!BQ61="x","x",BP$2-'Indicator Date hidden'!BQ61)</f>
        <v>0</v>
      </c>
      <c r="BQ60" s="158">
        <f>IF('Indicator Date hidden'!BR61="x","x",BQ$2-'Indicator Date hidden'!BR61)</f>
        <v>0</v>
      </c>
      <c r="BR60" s="158">
        <f>IF('Indicator Date hidden'!BS61="x","x",BR$2-'Indicator Date hidden'!BS61)</f>
        <v>0</v>
      </c>
      <c r="BS60" s="158">
        <f>IF('Indicator Date hidden'!BT61="x","x",BS$2-'Indicator Date hidden'!BT61)</f>
        <v>3</v>
      </c>
      <c r="BT60" s="158">
        <f>IF('Indicator Date hidden'!BU61="x","x",BT$2-'Indicator Date hidden'!BU61)</f>
        <v>0</v>
      </c>
      <c r="BU60" s="158">
        <f>IF('Indicator Date hidden'!BV61="x","x",BU$2-'Indicator Date hidden'!BV61)</f>
        <v>0</v>
      </c>
      <c r="BV60" s="158">
        <f>IF('Indicator Date hidden'!BW61="x","x",BV$2-'Indicator Date hidden'!BW61)</f>
        <v>0</v>
      </c>
      <c r="BW60" s="158">
        <f>IF('Indicator Date hidden'!BX61="x","x",BW$2-'Indicator Date hidden'!BX61)</f>
        <v>0</v>
      </c>
      <c r="BX60" s="158">
        <f>IF('Indicator Date hidden'!BY61="x","x",BX$2-'Indicator Date hidden'!BY61)</f>
        <v>0</v>
      </c>
      <c r="BY60" s="5">
        <f t="shared" si="5"/>
        <v>18</v>
      </c>
      <c r="BZ60" s="159">
        <f t="shared" si="6"/>
        <v>0.26865671641791045</v>
      </c>
      <c r="CA60" s="5">
        <f t="shared" si="7"/>
        <v>5</v>
      </c>
      <c r="CB60" s="159">
        <f t="shared" si="8"/>
        <v>1.2408722203478524</v>
      </c>
      <c r="CC60" s="162">
        <f t="shared" si="9"/>
        <v>0</v>
      </c>
    </row>
    <row r="61" spans="1:81" x14ac:dyDescent="0.25">
      <c r="A61" t="s">
        <v>108</v>
      </c>
      <c r="B61" s="158">
        <f>IF('Indicator Date hidden'!C62="x","x",B$2-'Indicator Date hidden'!C62)</f>
        <v>0</v>
      </c>
      <c r="C61" s="158">
        <f>IF('Indicator Date hidden'!D62="x","x",C$2-'Indicator Date hidden'!D62)</f>
        <v>0</v>
      </c>
      <c r="D61" s="158">
        <f>IF('Indicator Date hidden'!E62="x","x",D$2-'Indicator Date hidden'!E62)</f>
        <v>0</v>
      </c>
      <c r="E61" s="158">
        <f>IF('Indicator Date hidden'!F62="x","x",E$2-'Indicator Date hidden'!F62)</f>
        <v>0</v>
      </c>
      <c r="F61" s="158">
        <f>IF('Indicator Date hidden'!G62="x","x",F$2-'Indicator Date hidden'!G62)</f>
        <v>0</v>
      </c>
      <c r="G61" s="158">
        <f>IF('Indicator Date hidden'!H62="x","x",G$2-'Indicator Date hidden'!H62)</f>
        <v>0</v>
      </c>
      <c r="H61" s="158">
        <f>IF('Indicator Date hidden'!I62="x","x",H$2-'Indicator Date hidden'!I62)</f>
        <v>0</v>
      </c>
      <c r="I61" s="158">
        <f>IF('Indicator Date hidden'!J62="x","x",I$2-'Indicator Date hidden'!J62)</f>
        <v>0</v>
      </c>
      <c r="J61" s="158">
        <f>IF('Indicator Date hidden'!K62="x","x",J$2-'Indicator Date hidden'!K62)</f>
        <v>0</v>
      </c>
      <c r="K61" s="158">
        <f>IF('Indicator Date hidden'!L62="x","x",K$2-'Indicator Date hidden'!L62)</f>
        <v>0</v>
      </c>
      <c r="L61" s="158">
        <f>IF('Indicator Date hidden'!M62="x","x",L$2-'Indicator Date hidden'!M62)</f>
        <v>0</v>
      </c>
      <c r="M61" s="158">
        <f>IF('Indicator Date hidden'!N62="x","x",M$2-'Indicator Date hidden'!N62)</f>
        <v>0</v>
      </c>
      <c r="N61" s="158">
        <f>IF('Indicator Date hidden'!O62="x","x",N$2-'Indicator Date hidden'!O62)</f>
        <v>0</v>
      </c>
      <c r="O61" s="158">
        <f>IF('Indicator Date hidden'!P62="x","x",O$2-'Indicator Date hidden'!P62)</f>
        <v>0</v>
      </c>
      <c r="P61" s="158">
        <f>IF('Indicator Date hidden'!Q62="x","x",P$2-'Indicator Date hidden'!Q62)</f>
        <v>0</v>
      </c>
      <c r="Q61" s="158">
        <f>IF('Indicator Date hidden'!R62="x","x",Q$2-'Indicator Date hidden'!R62)</f>
        <v>0</v>
      </c>
      <c r="R61" s="158">
        <f>IF('Indicator Date hidden'!S62="x","x",R$2-'Indicator Date hidden'!S62)</f>
        <v>0</v>
      </c>
      <c r="S61" s="158">
        <f>IF('Indicator Date hidden'!T62="x","x",S$2-'Indicator Date hidden'!T62)</f>
        <v>0</v>
      </c>
      <c r="T61" s="158">
        <f>IF('Indicator Date hidden'!U62="x","x",T$2-'Indicator Date hidden'!U62)</f>
        <v>0</v>
      </c>
      <c r="U61" s="158">
        <f>IF('Indicator Date hidden'!V62="x","x",U$2-'Indicator Date hidden'!V62)</f>
        <v>0</v>
      </c>
      <c r="V61" s="158">
        <f>IF('Indicator Date hidden'!W62="x","x",V$2-'Indicator Date hidden'!W62)</f>
        <v>0</v>
      </c>
      <c r="W61" s="158">
        <f>IF('Indicator Date hidden'!X62="x","x",W$2-'Indicator Date hidden'!X62)</f>
        <v>0</v>
      </c>
      <c r="X61" s="158">
        <f>IF('Indicator Date hidden'!Y62="x","x",X$2-'Indicator Date hidden'!Y62)</f>
        <v>0</v>
      </c>
      <c r="Y61" s="158">
        <f>IF('Indicator Date hidden'!Z62="x","x",Y$2-'Indicator Date hidden'!Z62)</f>
        <v>0</v>
      </c>
      <c r="Z61" s="158">
        <f>IF('Indicator Date hidden'!AA62="x","x",Z$2-'Indicator Date hidden'!AA62)</f>
        <v>6</v>
      </c>
      <c r="AA61" s="158">
        <f>IF('Indicator Date hidden'!AB62="x","x",AA$2-'Indicator Date hidden'!AB62)</f>
        <v>0</v>
      </c>
      <c r="AB61" s="158" t="str">
        <f>IF('Indicator Date hidden'!AC62="x","x",AB$2-'Indicator Date hidden'!AC62)</f>
        <v>x</v>
      </c>
      <c r="AC61" s="158">
        <f>IF('Indicator Date hidden'!AD62="x","x",AC$2-'Indicator Date hidden'!AD62)</f>
        <v>0</v>
      </c>
      <c r="AD61" s="158">
        <f>IF('Indicator Date hidden'!AE62="x","x",AD$2-'Indicator Date hidden'!AE62)</f>
        <v>0</v>
      </c>
      <c r="AE61" s="158" t="str">
        <f>IF('Indicator Date hidden'!AF62="x","x",AE$2-'Indicator Date hidden'!AF62)</f>
        <v>x</v>
      </c>
      <c r="AF61" s="158">
        <f>IF('Indicator Date hidden'!AG62="x","x",AF$2-'Indicator Date hidden'!AG62)</f>
        <v>0</v>
      </c>
      <c r="AG61" s="158">
        <f>IF('Indicator Date hidden'!AH62="x","x",AG$2-'Indicator Date hidden'!AH62)</f>
        <v>0</v>
      </c>
      <c r="AH61" s="158">
        <f>IF('Indicator Date hidden'!AI62="x","x",AH$2-'Indicator Date hidden'!AI62)</f>
        <v>0</v>
      </c>
      <c r="AI61" s="158">
        <f>IF('Indicator Date hidden'!AJ62="x","x",AI$2-'Indicator Date hidden'!AJ62)</f>
        <v>0</v>
      </c>
      <c r="AJ61" s="158">
        <f>IF('Indicator Date hidden'!AK62="x","x",AJ$2-'Indicator Date hidden'!AK62)</f>
        <v>0</v>
      </c>
      <c r="AK61" s="158">
        <f>IF('Indicator Date hidden'!AL62="x","x",AK$2-'Indicator Date hidden'!AL62)</f>
        <v>0</v>
      </c>
      <c r="AL61" s="158" t="str">
        <f>IF('Indicator Date hidden'!AM62="x","x",AL$2-'Indicator Date hidden'!AM62)</f>
        <v>x</v>
      </c>
      <c r="AM61" s="158">
        <f>IF('Indicator Date hidden'!AN62="x","x",AM$2-'Indicator Date hidden'!AN62)</f>
        <v>0</v>
      </c>
      <c r="AN61" s="158">
        <f>IF('Indicator Date hidden'!AO62="x","x",AN$2-'Indicator Date hidden'!AO62)</f>
        <v>0</v>
      </c>
      <c r="AO61" s="158">
        <f>IF('Indicator Date hidden'!AP62="x","x",AO$2-'Indicator Date hidden'!AP62)</f>
        <v>0</v>
      </c>
      <c r="AP61" s="158" t="str">
        <f>IF('Indicator Date hidden'!AQ62="x","x",AP$2-'Indicator Date hidden'!AQ62)</f>
        <v>x</v>
      </c>
      <c r="AQ61" s="158">
        <f>IF('Indicator Date hidden'!AR62="x","x",AQ$2-'Indicator Date hidden'!AR62)</f>
        <v>0</v>
      </c>
      <c r="AR61" s="158">
        <f>IF('Indicator Date hidden'!AS62="x","x",AR$2-'Indicator Date hidden'!AS62)</f>
        <v>0</v>
      </c>
      <c r="AS61" s="158" t="str">
        <f>IF('Indicator Date hidden'!AT62="x","x",AS$2-'Indicator Date hidden'!AT62)</f>
        <v>x</v>
      </c>
      <c r="AT61" s="158">
        <f>IF('Indicator Date hidden'!AU62="x","x",AT$2-'Indicator Date hidden'!AU62)</f>
        <v>0</v>
      </c>
      <c r="AU61" s="158" t="str">
        <f>IF('Indicator Date hidden'!AV62="x","x",AU$2-'Indicator Date hidden'!AV62)</f>
        <v>x</v>
      </c>
      <c r="AV61" s="158" t="str">
        <f>IF('Indicator Date hidden'!AW62="x","x",AV$2-'Indicator Date hidden'!AW62)</f>
        <v>x</v>
      </c>
      <c r="AW61" s="158" t="str">
        <f>IF('Indicator Date hidden'!AX62="x","x",AW$2-'Indicator Date hidden'!AX62)</f>
        <v>x</v>
      </c>
      <c r="AX61" s="158">
        <f>IF('Indicator Date hidden'!AY62="x","x",AX$2-'Indicator Date hidden'!AY62)</f>
        <v>0</v>
      </c>
      <c r="AY61" s="158">
        <f>IF('Indicator Date hidden'!AZ62="x","x",AY$2-'Indicator Date hidden'!AZ62)</f>
        <v>0</v>
      </c>
      <c r="AZ61" s="158">
        <f>IF('Indicator Date hidden'!BA62="x","x",AZ$2-'Indicator Date hidden'!BA62)</f>
        <v>2</v>
      </c>
      <c r="BA61" s="158">
        <f>IF('Indicator Date hidden'!BB62="x","x",BA$2-'Indicator Date hidden'!BB62)</f>
        <v>0</v>
      </c>
      <c r="BB61" s="158">
        <f>IF('Indicator Date hidden'!BC62="x","x",BB$2-'Indicator Date hidden'!BC62)</f>
        <v>0</v>
      </c>
      <c r="BC61" s="158">
        <f>IF('Indicator Date hidden'!BD62="x","x",BC$2-'Indicator Date hidden'!BD62)</f>
        <v>0</v>
      </c>
      <c r="BD61" s="158" t="str">
        <f>IF('Indicator Date hidden'!BE62="x","x",BD$2-'Indicator Date hidden'!BE62)</f>
        <v>x</v>
      </c>
      <c r="BE61" s="158">
        <f>IF('Indicator Date hidden'!BF62="x","x",BE$2-'Indicator Date hidden'!BF62)</f>
        <v>1</v>
      </c>
      <c r="BF61" s="158">
        <f>IF('Indicator Date hidden'!BG62="x","x",BF$2-'Indicator Date hidden'!BG62)</f>
        <v>0</v>
      </c>
      <c r="BG61" s="158">
        <f>IF('Indicator Date hidden'!BH62="x","x",BG$2-'Indicator Date hidden'!BH62)</f>
        <v>0</v>
      </c>
      <c r="BH61" s="158">
        <f>IF('Indicator Date hidden'!BI62="x","x",BH$2-'Indicator Date hidden'!BI62)</f>
        <v>0</v>
      </c>
      <c r="BI61" s="158">
        <f>IF('Indicator Date hidden'!BJ62="x","x",BI$2-'Indicator Date hidden'!BJ62)</f>
        <v>0</v>
      </c>
      <c r="BJ61" s="158">
        <f>IF('Indicator Date hidden'!BK62="x","x",BJ$2-'Indicator Date hidden'!BK62)</f>
        <v>0</v>
      </c>
      <c r="BK61" s="158">
        <f>IF('Indicator Date hidden'!BL62="x","x",BK$2-'Indicator Date hidden'!BL62)</f>
        <v>0</v>
      </c>
      <c r="BL61" s="158">
        <f>IF('Indicator Date hidden'!BM62="x","x",BL$2-'Indicator Date hidden'!BM62)</f>
        <v>0</v>
      </c>
      <c r="BM61" s="158" t="str">
        <f>IF('Indicator Date hidden'!BN62="x","x",BM$2-'Indicator Date hidden'!BN62)</f>
        <v>x</v>
      </c>
      <c r="BN61" s="158">
        <f>IF('Indicator Date hidden'!BO62="x","x",BN$2-'Indicator Date hidden'!BO62)</f>
        <v>0</v>
      </c>
      <c r="BO61" s="158">
        <f>IF('Indicator Date hidden'!BP62="x","x",BO$2-'Indicator Date hidden'!BP62)</f>
        <v>0</v>
      </c>
      <c r="BP61" s="158">
        <f>IF('Indicator Date hidden'!BQ62="x","x",BP$2-'Indicator Date hidden'!BQ62)</f>
        <v>0</v>
      </c>
      <c r="BQ61" s="158">
        <f>IF('Indicator Date hidden'!BR62="x","x",BQ$2-'Indicator Date hidden'!BR62)</f>
        <v>0</v>
      </c>
      <c r="BR61" s="158">
        <f>IF('Indicator Date hidden'!BS62="x","x",BR$2-'Indicator Date hidden'!BS62)</f>
        <v>0</v>
      </c>
      <c r="BS61" s="158">
        <f>IF('Indicator Date hidden'!BT62="x","x",BS$2-'Indicator Date hidden'!BT62)</f>
        <v>2</v>
      </c>
      <c r="BT61" s="158">
        <f>IF('Indicator Date hidden'!BU62="x","x",BT$2-'Indicator Date hidden'!BU62)</f>
        <v>0</v>
      </c>
      <c r="BU61" s="158">
        <f>IF('Indicator Date hidden'!BV62="x","x",BU$2-'Indicator Date hidden'!BV62)</f>
        <v>0</v>
      </c>
      <c r="BV61" s="158">
        <f>IF('Indicator Date hidden'!BW62="x","x",BV$2-'Indicator Date hidden'!BW62)</f>
        <v>0</v>
      </c>
      <c r="BW61" s="158">
        <f>IF('Indicator Date hidden'!BX62="x","x",BW$2-'Indicator Date hidden'!BX62)</f>
        <v>0</v>
      </c>
      <c r="BX61" s="158">
        <f>IF('Indicator Date hidden'!BY62="x","x",BX$2-'Indicator Date hidden'!BY62)</f>
        <v>0</v>
      </c>
      <c r="BY61" s="5">
        <f t="shared" si="5"/>
        <v>11</v>
      </c>
      <c r="BZ61" s="159">
        <f t="shared" si="6"/>
        <v>0.16923076923076924</v>
      </c>
      <c r="CA61" s="5">
        <f t="shared" si="7"/>
        <v>4</v>
      </c>
      <c r="CB61" s="159">
        <f t="shared" si="8"/>
        <v>0.81465860276146007</v>
      </c>
      <c r="CC61" s="162">
        <f t="shared" si="9"/>
        <v>0</v>
      </c>
    </row>
    <row r="62" spans="1:81" x14ac:dyDescent="0.25">
      <c r="A62" t="s">
        <v>110</v>
      </c>
      <c r="B62" s="158">
        <f>IF('Indicator Date hidden'!C63="x","x",B$2-'Indicator Date hidden'!C63)</f>
        <v>0</v>
      </c>
      <c r="C62" s="158">
        <f>IF('Indicator Date hidden'!D63="x","x",C$2-'Indicator Date hidden'!D63)</f>
        <v>0</v>
      </c>
      <c r="D62" s="158">
        <f>IF('Indicator Date hidden'!E63="x","x",D$2-'Indicator Date hidden'!E63)</f>
        <v>0</v>
      </c>
      <c r="E62" s="158">
        <f>IF('Indicator Date hidden'!F63="x","x",E$2-'Indicator Date hidden'!F63)</f>
        <v>0</v>
      </c>
      <c r="F62" s="158">
        <f>IF('Indicator Date hidden'!G63="x","x",F$2-'Indicator Date hidden'!G63)</f>
        <v>0</v>
      </c>
      <c r="G62" s="158">
        <f>IF('Indicator Date hidden'!H63="x","x",G$2-'Indicator Date hidden'!H63)</f>
        <v>0</v>
      </c>
      <c r="H62" s="158">
        <f>IF('Indicator Date hidden'!I63="x","x",H$2-'Indicator Date hidden'!I63)</f>
        <v>0</v>
      </c>
      <c r="I62" s="158">
        <f>IF('Indicator Date hidden'!J63="x","x",I$2-'Indicator Date hidden'!J63)</f>
        <v>0</v>
      </c>
      <c r="J62" s="158">
        <f>IF('Indicator Date hidden'!K63="x","x",J$2-'Indicator Date hidden'!K63)</f>
        <v>0</v>
      </c>
      <c r="K62" s="158">
        <f>IF('Indicator Date hidden'!L63="x","x",K$2-'Indicator Date hidden'!L63)</f>
        <v>0</v>
      </c>
      <c r="L62" s="158">
        <f>IF('Indicator Date hidden'!M63="x","x",L$2-'Indicator Date hidden'!M63)</f>
        <v>0</v>
      </c>
      <c r="M62" s="158">
        <f>IF('Indicator Date hidden'!N63="x","x",M$2-'Indicator Date hidden'!N63)</f>
        <v>0</v>
      </c>
      <c r="N62" s="158">
        <f>IF('Indicator Date hidden'!O63="x","x",N$2-'Indicator Date hidden'!O63)</f>
        <v>0</v>
      </c>
      <c r="O62" s="158">
        <f>IF('Indicator Date hidden'!P63="x","x",O$2-'Indicator Date hidden'!P63)</f>
        <v>0</v>
      </c>
      <c r="P62" s="158">
        <f>IF('Indicator Date hidden'!Q63="x","x",P$2-'Indicator Date hidden'!Q63)</f>
        <v>0</v>
      </c>
      <c r="Q62" s="158">
        <f>IF('Indicator Date hidden'!R63="x","x",Q$2-'Indicator Date hidden'!R63)</f>
        <v>0</v>
      </c>
      <c r="R62" s="158">
        <f>IF('Indicator Date hidden'!S63="x","x",R$2-'Indicator Date hidden'!S63)</f>
        <v>0</v>
      </c>
      <c r="S62" s="158">
        <f>IF('Indicator Date hidden'!T63="x","x",S$2-'Indicator Date hidden'!T63)</f>
        <v>0</v>
      </c>
      <c r="T62" s="158">
        <f>IF('Indicator Date hidden'!U63="x","x",T$2-'Indicator Date hidden'!U63)</f>
        <v>0</v>
      </c>
      <c r="U62" s="158">
        <f>IF('Indicator Date hidden'!V63="x","x",U$2-'Indicator Date hidden'!V63)</f>
        <v>0</v>
      </c>
      <c r="V62" s="158">
        <f>IF('Indicator Date hidden'!W63="x","x",V$2-'Indicator Date hidden'!W63)</f>
        <v>0</v>
      </c>
      <c r="W62" s="158">
        <f>IF('Indicator Date hidden'!X63="x","x",W$2-'Indicator Date hidden'!X63)</f>
        <v>0</v>
      </c>
      <c r="X62" s="158">
        <f>IF('Indicator Date hidden'!Y63="x","x",X$2-'Indicator Date hidden'!Y63)</f>
        <v>0</v>
      </c>
      <c r="Y62" s="158">
        <f>IF('Indicator Date hidden'!Z63="x","x",Y$2-'Indicator Date hidden'!Z63)</f>
        <v>0</v>
      </c>
      <c r="Z62" s="158">
        <f>IF('Indicator Date hidden'!AA63="x","x",Z$2-'Indicator Date hidden'!AA63)</f>
        <v>5</v>
      </c>
      <c r="AA62" s="158">
        <f>IF('Indicator Date hidden'!AB63="x","x",AA$2-'Indicator Date hidden'!AB63)</f>
        <v>0</v>
      </c>
      <c r="AB62" s="158" t="str">
        <f>IF('Indicator Date hidden'!AC63="x","x",AB$2-'Indicator Date hidden'!AC63)</f>
        <v>x</v>
      </c>
      <c r="AC62" s="158">
        <f>IF('Indicator Date hidden'!AD63="x","x",AC$2-'Indicator Date hidden'!AD63)</f>
        <v>1</v>
      </c>
      <c r="AD62" s="158">
        <f>IF('Indicator Date hidden'!AE63="x","x",AD$2-'Indicator Date hidden'!AE63)</f>
        <v>0</v>
      </c>
      <c r="AE62" s="158" t="str">
        <f>IF('Indicator Date hidden'!AF63="x","x",AE$2-'Indicator Date hidden'!AF63)</f>
        <v>x</v>
      </c>
      <c r="AF62" s="158">
        <f>IF('Indicator Date hidden'!AG63="x","x",AF$2-'Indicator Date hidden'!AG63)</f>
        <v>0</v>
      </c>
      <c r="AG62" s="158">
        <f>IF('Indicator Date hidden'!AH63="x","x",AG$2-'Indicator Date hidden'!AH63)</f>
        <v>0</v>
      </c>
      <c r="AH62" s="158">
        <f>IF('Indicator Date hidden'!AI63="x","x",AH$2-'Indicator Date hidden'!AI63)</f>
        <v>0</v>
      </c>
      <c r="AI62" s="158">
        <f>IF('Indicator Date hidden'!AJ63="x","x",AI$2-'Indicator Date hidden'!AJ63)</f>
        <v>0</v>
      </c>
      <c r="AJ62" s="158">
        <f>IF('Indicator Date hidden'!AK63="x","x",AJ$2-'Indicator Date hidden'!AK63)</f>
        <v>0</v>
      </c>
      <c r="AK62" s="158">
        <f>IF('Indicator Date hidden'!AL63="x","x",AK$2-'Indicator Date hidden'!AL63)</f>
        <v>0</v>
      </c>
      <c r="AL62" s="158" t="str">
        <f>IF('Indicator Date hidden'!AM63="x","x",AL$2-'Indicator Date hidden'!AM63)</f>
        <v>x</v>
      </c>
      <c r="AM62" s="158">
        <f>IF('Indicator Date hidden'!AN63="x","x",AM$2-'Indicator Date hidden'!AN63)</f>
        <v>0</v>
      </c>
      <c r="AN62" s="158">
        <f>IF('Indicator Date hidden'!AO63="x","x",AN$2-'Indicator Date hidden'!AO63)</f>
        <v>0</v>
      </c>
      <c r="AO62" s="158">
        <f>IF('Indicator Date hidden'!AP63="x","x",AO$2-'Indicator Date hidden'!AP63)</f>
        <v>0</v>
      </c>
      <c r="AP62" s="158" t="str">
        <f>IF('Indicator Date hidden'!AQ63="x","x",AP$2-'Indicator Date hidden'!AQ63)</f>
        <v>x</v>
      </c>
      <c r="AQ62" s="158">
        <f>IF('Indicator Date hidden'!AR63="x","x",AQ$2-'Indicator Date hidden'!AR63)</f>
        <v>0</v>
      </c>
      <c r="AR62" s="158">
        <f>IF('Indicator Date hidden'!AS63="x","x",AR$2-'Indicator Date hidden'!AS63)</f>
        <v>0</v>
      </c>
      <c r="AS62" s="158" t="str">
        <f>IF('Indicator Date hidden'!AT63="x","x",AS$2-'Indicator Date hidden'!AT63)</f>
        <v>x</v>
      </c>
      <c r="AT62" s="158">
        <f>IF('Indicator Date hidden'!AU63="x","x",AT$2-'Indicator Date hidden'!AU63)</f>
        <v>0</v>
      </c>
      <c r="AU62" s="158">
        <f>IF('Indicator Date hidden'!AV63="x","x",AU$2-'Indicator Date hidden'!AV63)</f>
        <v>0</v>
      </c>
      <c r="AV62" s="158">
        <f>IF('Indicator Date hidden'!AW63="x","x",AV$2-'Indicator Date hidden'!AW63)</f>
        <v>0</v>
      </c>
      <c r="AW62" s="158" t="str">
        <f>IF('Indicator Date hidden'!AX63="x","x",AW$2-'Indicator Date hidden'!AX63)</f>
        <v>x</v>
      </c>
      <c r="AX62" s="158">
        <f>IF('Indicator Date hidden'!AY63="x","x",AX$2-'Indicator Date hidden'!AY63)</f>
        <v>0</v>
      </c>
      <c r="AY62" s="158">
        <f>IF('Indicator Date hidden'!AZ63="x","x",AY$2-'Indicator Date hidden'!AZ63)</f>
        <v>0</v>
      </c>
      <c r="AZ62" s="158">
        <f>IF('Indicator Date hidden'!BA63="x","x",AZ$2-'Indicator Date hidden'!BA63)</f>
        <v>2</v>
      </c>
      <c r="BA62" s="158">
        <f>IF('Indicator Date hidden'!BB63="x","x",BA$2-'Indicator Date hidden'!BB63)</f>
        <v>0</v>
      </c>
      <c r="BB62" s="158">
        <f>IF('Indicator Date hidden'!BC63="x","x",BB$2-'Indicator Date hidden'!BC63)</f>
        <v>0</v>
      </c>
      <c r="BC62" s="158">
        <f>IF('Indicator Date hidden'!BD63="x","x",BC$2-'Indicator Date hidden'!BD63)</f>
        <v>0</v>
      </c>
      <c r="BD62" s="158" t="str">
        <f>IF('Indicator Date hidden'!BE63="x","x",BD$2-'Indicator Date hidden'!BE63)</f>
        <v>x</v>
      </c>
      <c r="BE62" s="158">
        <f>IF('Indicator Date hidden'!BF63="x","x",BE$2-'Indicator Date hidden'!BF63)</f>
        <v>1</v>
      </c>
      <c r="BF62" s="158">
        <f>IF('Indicator Date hidden'!BG63="x","x",BF$2-'Indicator Date hidden'!BG63)</f>
        <v>0</v>
      </c>
      <c r="BG62" s="158">
        <f>IF('Indicator Date hidden'!BH63="x","x",BG$2-'Indicator Date hidden'!BH63)</f>
        <v>0</v>
      </c>
      <c r="BH62" s="158">
        <f>IF('Indicator Date hidden'!BI63="x","x",BH$2-'Indicator Date hidden'!BI63)</f>
        <v>0</v>
      </c>
      <c r="BI62" s="158">
        <f>IF('Indicator Date hidden'!BJ63="x","x",BI$2-'Indicator Date hidden'!BJ63)</f>
        <v>0</v>
      </c>
      <c r="BJ62" s="158">
        <f>IF('Indicator Date hidden'!BK63="x","x",BJ$2-'Indicator Date hidden'!BK63)</f>
        <v>0</v>
      </c>
      <c r="BK62" s="158">
        <f>IF('Indicator Date hidden'!BL63="x","x",BK$2-'Indicator Date hidden'!BL63)</f>
        <v>0</v>
      </c>
      <c r="BL62" s="158">
        <f>IF('Indicator Date hidden'!BM63="x","x",BL$2-'Indicator Date hidden'!BM63)</f>
        <v>0</v>
      </c>
      <c r="BM62" s="158" t="str">
        <f>IF('Indicator Date hidden'!BN63="x","x",BM$2-'Indicator Date hidden'!BN63)</f>
        <v>x</v>
      </c>
      <c r="BN62" s="158">
        <f>IF('Indicator Date hidden'!BO63="x","x",BN$2-'Indicator Date hidden'!BO63)</f>
        <v>0</v>
      </c>
      <c r="BO62" s="158">
        <f>IF('Indicator Date hidden'!BP63="x","x",BO$2-'Indicator Date hidden'!BP63)</f>
        <v>0</v>
      </c>
      <c r="BP62" s="158">
        <f>IF('Indicator Date hidden'!BQ63="x","x",BP$2-'Indicator Date hidden'!BQ63)</f>
        <v>0</v>
      </c>
      <c r="BQ62" s="158">
        <f>IF('Indicator Date hidden'!BR63="x","x",BQ$2-'Indicator Date hidden'!BR63)</f>
        <v>0</v>
      </c>
      <c r="BR62" s="158">
        <f>IF('Indicator Date hidden'!BS63="x","x",BR$2-'Indicator Date hidden'!BS63)</f>
        <v>0</v>
      </c>
      <c r="BS62" s="158">
        <f>IF('Indicator Date hidden'!BT63="x","x",BS$2-'Indicator Date hidden'!BT63)</f>
        <v>2</v>
      </c>
      <c r="BT62" s="158">
        <f>IF('Indicator Date hidden'!BU63="x","x",BT$2-'Indicator Date hidden'!BU63)</f>
        <v>0</v>
      </c>
      <c r="BU62" s="158">
        <f>IF('Indicator Date hidden'!BV63="x","x",BU$2-'Indicator Date hidden'!BV63)</f>
        <v>0</v>
      </c>
      <c r="BV62" s="158">
        <f>IF('Indicator Date hidden'!BW63="x","x",BV$2-'Indicator Date hidden'!BW63)</f>
        <v>0</v>
      </c>
      <c r="BW62" s="158">
        <f>IF('Indicator Date hidden'!BX63="x","x",BW$2-'Indicator Date hidden'!BX63)</f>
        <v>0</v>
      </c>
      <c r="BX62" s="158">
        <f>IF('Indicator Date hidden'!BY63="x","x",BX$2-'Indicator Date hidden'!BY63)</f>
        <v>0</v>
      </c>
      <c r="BY62" s="5">
        <f t="shared" si="5"/>
        <v>11</v>
      </c>
      <c r="BZ62" s="159">
        <f t="shared" si="6"/>
        <v>0.16417910447761194</v>
      </c>
      <c r="CA62" s="5">
        <f t="shared" si="7"/>
        <v>5</v>
      </c>
      <c r="CB62" s="159">
        <f t="shared" si="8"/>
        <v>0.70387021627173707</v>
      </c>
      <c r="CC62" s="162">
        <f t="shared" si="9"/>
        <v>0</v>
      </c>
    </row>
    <row r="63" spans="1:81" x14ac:dyDescent="0.25">
      <c r="A63" t="s">
        <v>112</v>
      </c>
      <c r="B63" s="158">
        <f>IF('Indicator Date hidden'!C64="x","x",B$2-'Indicator Date hidden'!C64)</f>
        <v>0</v>
      </c>
      <c r="C63" s="158">
        <f>IF('Indicator Date hidden'!D64="x","x",C$2-'Indicator Date hidden'!D64)</f>
        <v>0</v>
      </c>
      <c r="D63" s="158">
        <f>IF('Indicator Date hidden'!E64="x","x",D$2-'Indicator Date hidden'!E64)</f>
        <v>0</v>
      </c>
      <c r="E63" s="158">
        <f>IF('Indicator Date hidden'!F64="x","x",E$2-'Indicator Date hidden'!F64)</f>
        <v>0</v>
      </c>
      <c r="F63" s="158">
        <f>IF('Indicator Date hidden'!G64="x","x",F$2-'Indicator Date hidden'!G64)</f>
        <v>0</v>
      </c>
      <c r="G63" s="158">
        <f>IF('Indicator Date hidden'!H64="x","x",G$2-'Indicator Date hidden'!H64)</f>
        <v>0</v>
      </c>
      <c r="H63" s="158">
        <f>IF('Indicator Date hidden'!I64="x","x",H$2-'Indicator Date hidden'!I64)</f>
        <v>0</v>
      </c>
      <c r="I63" s="158">
        <f>IF('Indicator Date hidden'!J64="x","x",I$2-'Indicator Date hidden'!J64)</f>
        <v>0</v>
      </c>
      <c r="J63" s="158">
        <f>IF('Indicator Date hidden'!K64="x","x",J$2-'Indicator Date hidden'!K64)</f>
        <v>0</v>
      </c>
      <c r="K63" s="158">
        <f>IF('Indicator Date hidden'!L64="x","x",K$2-'Indicator Date hidden'!L64)</f>
        <v>0</v>
      </c>
      <c r="L63" s="158">
        <f>IF('Indicator Date hidden'!M64="x","x",L$2-'Indicator Date hidden'!M64)</f>
        <v>0</v>
      </c>
      <c r="M63" s="158">
        <f>IF('Indicator Date hidden'!N64="x","x",M$2-'Indicator Date hidden'!N64)</f>
        <v>0</v>
      </c>
      <c r="N63" s="158">
        <f>IF('Indicator Date hidden'!O64="x","x",N$2-'Indicator Date hidden'!O64)</f>
        <v>0</v>
      </c>
      <c r="O63" s="158">
        <f>IF('Indicator Date hidden'!P64="x","x",O$2-'Indicator Date hidden'!P64)</f>
        <v>0</v>
      </c>
      <c r="P63" s="158">
        <f>IF('Indicator Date hidden'!Q64="x","x",P$2-'Indicator Date hidden'!Q64)</f>
        <v>0</v>
      </c>
      <c r="Q63" s="158">
        <f>IF('Indicator Date hidden'!R64="x","x",Q$2-'Indicator Date hidden'!R64)</f>
        <v>0</v>
      </c>
      <c r="R63" s="158">
        <f>IF('Indicator Date hidden'!S64="x","x",R$2-'Indicator Date hidden'!S64)</f>
        <v>0</v>
      </c>
      <c r="S63" s="158">
        <f>IF('Indicator Date hidden'!T64="x","x",S$2-'Indicator Date hidden'!T64)</f>
        <v>0</v>
      </c>
      <c r="T63" s="158">
        <f>IF('Indicator Date hidden'!U64="x","x",T$2-'Indicator Date hidden'!U64)</f>
        <v>0</v>
      </c>
      <c r="U63" s="158">
        <f>IF('Indicator Date hidden'!V64="x","x",U$2-'Indicator Date hidden'!V64)</f>
        <v>0</v>
      </c>
      <c r="V63" s="158">
        <f>IF('Indicator Date hidden'!W64="x","x",V$2-'Indicator Date hidden'!W64)</f>
        <v>0</v>
      </c>
      <c r="W63" s="158">
        <f>IF('Indicator Date hidden'!X64="x","x",W$2-'Indicator Date hidden'!X64)</f>
        <v>0</v>
      </c>
      <c r="X63" s="158">
        <f>IF('Indicator Date hidden'!Y64="x","x",X$2-'Indicator Date hidden'!Y64)</f>
        <v>0</v>
      </c>
      <c r="Y63" s="158">
        <f>IF('Indicator Date hidden'!Z64="x","x",Y$2-'Indicator Date hidden'!Z64)</f>
        <v>0</v>
      </c>
      <c r="Z63" s="158">
        <f>IF('Indicator Date hidden'!AA64="x","x",Z$2-'Indicator Date hidden'!AA64)</f>
        <v>4</v>
      </c>
      <c r="AA63" s="158">
        <f>IF('Indicator Date hidden'!AB64="x","x",AA$2-'Indicator Date hidden'!AB64)</f>
        <v>0</v>
      </c>
      <c r="AB63" s="158" t="str">
        <f>IF('Indicator Date hidden'!AC64="x","x",AB$2-'Indicator Date hidden'!AC64)</f>
        <v>x</v>
      </c>
      <c r="AC63" s="158">
        <f>IF('Indicator Date hidden'!AD64="x","x",AC$2-'Indicator Date hidden'!AD64)</f>
        <v>4</v>
      </c>
      <c r="AD63" s="158">
        <f>IF('Indicator Date hidden'!AE64="x","x",AD$2-'Indicator Date hidden'!AE64)</f>
        <v>0</v>
      </c>
      <c r="AE63" s="158">
        <f>IF('Indicator Date hidden'!AF64="x","x",AE$2-'Indicator Date hidden'!AF64)</f>
        <v>0</v>
      </c>
      <c r="AF63" s="158">
        <f>IF('Indicator Date hidden'!AG64="x","x",AF$2-'Indicator Date hidden'!AG64)</f>
        <v>0</v>
      </c>
      <c r="AG63" s="158">
        <f>IF('Indicator Date hidden'!AH64="x","x",AG$2-'Indicator Date hidden'!AH64)</f>
        <v>0</v>
      </c>
      <c r="AH63" s="158">
        <f>IF('Indicator Date hidden'!AI64="x","x",AH$2-'Indicator Date hidden'!AI64)</f>
        <v>0</v>
      </c>
      <c r="AI63" s="158">
        <f>IF('Indicator Date hidden'!AJ64="x","x",AI$2-'Indicator Date hidden'!AJ64)</f>
        <v>0</v>
      </c>
      <c r="AJ63" s="158">
        <f>IF('Indicator Date hidden'!AK64="x","x",AJ$2-'Indicator Date hidden'!AK64)</f>
        <v>0</v>
      </c>
      <c r="AK63" s="158">
        <f>IF('Indicator Date hidden'!AL64="x","x",AK$2-'Indicator Date hidden'!AL64)</f>
        <v>0</v>
      </c>
      <c r="AL63" s="158">
        <f>IF('Indicator Date hidden'!AM64="x","x",AL$2-'Indicator Date hidden'!AM64)</f>
        <v>5</v>
      </c>
      <c r="AM63" s="158">
        <f>IF('Indicator Date hidden'!AN64="x","x",AM$2-'Indicator Date hidden'!AN64)</f>
        <v>0</v>
      </c>
      <c r="AN63" s="158">
        <f>IF('Indicator Date hidden'!AO64="x","x",AN$2-'Indicator Date hidden'!AO64)</f>
        <v>0</v>
      </c>
      <c r="AO63" s="158">
        <f>IF('Indicator Date hidden'!AP64="x","x",AO$2-'Indicator Date hidden'!AP64)</f>
        <v>0</v>
      </c>
      <c r="AP63" s="158">
        <f>IF('Indicator Date hidden'!AQ64="x","x",AP$2-'Indicator Date hidden'!AQ64)</f>
        <v>0</v>
      </c>
      <c r="AQ63" s="158">
        <f>IF('Indicator Date hidden'!AR64="x","x",AQ$2-'Indicator Date hidden'!AR64)</f>
        <v>3</v>
      </c>
      <c r="AR63" s="158">
        <f>IF('Indicator Date hidden'!AS64="x","x",AR$2-'Indicator Date hidden'!AS64)</f>
        <v>0</v>
      </c>
      <c r="AS63" s="158">
        <f>IF('Indicator Date hidden'!AT64="x","x",AS$2-'Indicator Date hidden'!AT64)</f>
        <v>4</v>
      </c>
      <c r="AT63" s="158">
        <f>IF('Indicator Date hidden'!AU64="x","x",AT$2-'Indicator Date hidden'!AU64)</f>
        <v>0</v>
      </c>
      <c r="AU63" s="158">
        <f>IF('Indicator Date hidden'!AV64="x","x",AU$2-'Indicator Date hidden'!AV64)</f>
        <v>0</v>
      </c>
      <c r="AV63" s="158">
        <f>IF('Indicator Date hidden'!AW64="x","x",AV$2-'Indicator Date hidden'!AW64)</f>
        <v>0</v>
      </c>
      <c r="AW63" s="158">
        <f>IF('Indicator Date hidden'!AX64="x","x",AW$2-'Indicator Date hidden'!AX64)</f>
        <v>0</v>
      </c>
      <c r="AX63" s="158">
        <f>IF('Indicator Date hidden'!AY64="x","x",AX$2-'Indicator Date hidden'!AY64)</f>
        <v>0</v>
      </c>
      <c r="AY63" s="158">
        <f>IF('Indicator Date hidden'!AZ64="x","x",AY$2-'Indicator Date hidden'!AZ64)</f>
        <v>0</v>
      </c>
      <c r="AZ63" s="158">
        <f>IF('Indicator Date hidden'!BA64="x","x",AZ$2-'Indicator Date hidden'!BA64)</f>
        <v>0</v>
      </c>
      <c r="BA63" s="158">
        <f>IF('Indicator Date hidden'!BB64="x","x",BA$2-'Indicator Date hidden'!BB64)</f>
        <v>0</v>
      </c>
      <c r="BB63" s="158">
        <f>IF('Indicator Date hidden'!BC64="x","x",BB$2-'Indicator Date hidden'!BC64)</f>
        <v>0</v>
      </c>
      <c r="BC63" s="158">
        <f>IF('Indicator Date hidden'!BD64="x","x",BC$2-'Indicator Date hidden'!BD64)</f>
        <v>0</v>
      </c>
      <c r="BD63" s="158" t="str">
        <f>IF('Indicator Date hidden'!BE64="x","x",BD$2-'Indicator Date hidden'!BE64)</f>
        <v>x</v>
      </c>
      <c r="BE63" s="158">
        <f>IF('Indicator Date hidden'!BF64="x","x",BE$2-'Indicator Date hidden'!BF64)</f>
        <v>1</v>
      </c>
      <c r="BF63" s="158">
        <f>IF('Indicator Date hidden'!BG64="x","x",BF$2-'Indicator Date hidden'!BG64)</f>
        <v>0</v>
      </c>
      <c r="BG63" s="158">
        <f>IF('Indicator Date hidden'!BH64="x","x",BG$2-'Indicator Date hidden'!BH64)</f>
        <v>0</v>
      </c>
      <c r="BH63" s="158">
        <f>IF('Indicator Date hidden'!BI64="x","x",BH$2-'Indicator Date hidden'!BI64)</f>
        <v>0</v>
      </c>
      <c r="BI63" s="158">
        <f>IF('Indicator Date hidden'!BJ64="x","x",BI$2-'Indicator Date hidden'!BJ64)</f>
        <v>0</v>
      </c>
      <c r="BJ63" s="158">
        <f>IF('Indicator Date hidden'!BK64="x","x",BJ$2-'Indicator Date hidden'!BK64)</f>
        <v>0</v>
      </c>
      <c r="BK63" s="158">
        <f>IF('Indicator Date hidden'!BL64="x","x",BK$2-'Indicator Date hidden'!BL64)</f>
        <v>0</v>
      </c>
      <c r="BL63" s="158">
        <f>IF('Indicator Date hidden'!BM64="x","x",BL$2-'Indicator Date hidden'!BM64)</f>
        <v>0</v>
      </c>
      <c r="BM63" s="158">
        <f>IF('Indicator Date hidden'!BN64="x","x",BM$2-'Indicator Date hidden'!BN64)</f>
        <v>3</v>
      </c>
      <c r="BN63" s="158">
        <f>IF('Indicator Date hidden'!BO64="x","x",BN$2-'Indicator Date hidden'!BO64)</f>
        <v>0</v>
      </c>
      <c r="BO63" s="158">
        <f>IF('Indicator Date hidden'!BP64="x","x",BO$2-'Indicator Date hidden'!BP64)</f>
        <v>0</v>
      </c>
      <c r="BP63" s="158">
        <f>IF('Indicator Date hidden'!BQ64="x","x",BP$2-'Indicator Date hidden'!BQ64)</f>
        <v>0</v>
      </c>
      <c r="BQ63" s="158">
        <f>IF('Indicator Date hidden'!BR64="x","x",BQ$2-'Indicator Date hidden'!BR64)</f>
        <v>0</v>
      </c>
      <c r="BR63" s="158">
        <f>IF('Indicator Date hidden'!BS64="x","x",BR$2-'Indicator Date hidden'!BS64)</f>
        <v>0</v>
      </c>
      <c r="BS63" s="158">
        <f>IF('Indicator Date hidden'!BT64="x","x",BS$2-'Indicator Date hidden'!BT64)</f>
        <v>2</v>
      </c>
      <c r="BT63" s="158">
        <f>IF('Indicator Date hidden'!BU64="x","x",BT$2-'Indicator Date hidden'!BU64)</f>
        <v>0</v>
      </c>
      <c r="BU63" s="158" t="str">
        <f>IF('Indicator Date hidden'!BV64="x","x",BU$2-'Indicator Date hidden'!BV64)</f>
        <v>x</v>
      </c>
      <c r="BV63" s="158" t="str">
        <f>IF('Indicator Date hidden'!BW64="x","x",BV$2-'Indicator Date hidden'!BW64)</f>
        <v>x</v>
      </c>
      <c r="BW63" s="158">
        <f>IF('Indicator Date hidden'!BX64="x","x",BW$2-'Indicator Date hidden'!BX64)</f>
        <v>0</v>
      </c>
      <c r="BX63" s="158">
        <f>IF('Indicator Date hidden'!BY64="x","x",BX$2-'Indicator Date hidden'!BY64)</f>
        <v>0</v>
      </c>
      <c r="BY63" s="5">
        <f t="shared" si="5"/>
        <v>26</v>
      </c>
      <c r="BZ63" s="159">
        <f t="shared" si="6"/>
        <v>0.36619718309859156</v>
      </c>
      <c r="CA63" s="5">
        <f t="shared" si="7"/>
        <v>8</v>
      </c>
      <c r="CB63" s="159">
        <f t="shared" si="8"/>
        <v>1.1036359450230835</v>
      </c>
      <c r="CC63" s="162">
        <f t="shared" si="9"/>
        <v>0</v>
      </c>
    </row>
    <row r="64" spans="1:81" x14ac:dyDescent="0.25">
      <c r="A64" t="s">
        <v>114</v>
      </c>
      <c r="B64" s="158">
        <f>IF('Indicator Date hidden'!C65="x","x",B$2-'Indicator Date hidden'!C65)</f>
        <v>0</v>
      </c>
      <c r="C64" s="158">
        <f>IF('Indicator Date hidden'!D65="x","x",C$2-'Indicator Date hidden'!D65)</f>
        <v>0</v>
      </c>
      <c r="D64" s="158">
        <f>IF('Indicator Date hidden'!E65="x","x",D$2-'Indicator Date hidden'!E65)</f>
        <v>0</v>
      </c>
      <c r="E64" s="158">
        <f>IF('Indicator Date hidden'!F65="x","x",E$2-'Indicator Date hidden'!F65)</f>
        <v>0</v>
      </c>
      <c r="F64" s="158">
        <f>IF('Indicator Date hidden'!G65="x","x",F$2-'Indicator Date hidden'!G65)</f>
        <v>0</v>
      </c>
      <c r="G64" s="158">
        <f>IF('Indicator Date hidden'!H65="x","x",G$2-'Indicator Date hidden'!H65)</f>
        <v>0</v>
      </c>
      <c r="H64" s="158">
        <f>IF('Indicator Date hidden'!I65="x","x",H$2-'Indicator Date hidden'!I65)</f>
        <v>0</v>
      </c>
      <c r="I64" s="158">
        <f>IF('Indicator Date hidden'!J65="x","x",I$2-'Indicator Date hidden'!J65)</f>
        <v>0</v>
      </c>
      <c r="J64" s="158">
        <f>IF('Indicator Date hidden'!K65="x","x",J$2-'Indicator Date hidden'!K65)</f>
        <v>0</v>
      </c>
      <c r="K64" s="158">
        <f>IF('Indicator Date hidden'!L65="x","x",K$2-'Indicator Date hidden'!L65)</f>
        <v>0</v>
      </c>
      <c r="L64" s="158">
        <f>IF('Indicator Date hidden'!M65="x","x",L$2-'Indicator Date hidden'!M65)</f>
        <v>0</v>
      </c>
      <c r="M64" s="158">
        <f>IF('Indicator Date hidden'!N65="x","x",M$2-'Indicator Date hidden'!N65)</f>
        <v>0</v>
      </c>
      <c r="N64" s="158">
        <f>IF('Indicator Date hidden'!O65="x","x",N$2-'Indicator Date hidden'!O65)</f>
        <v>0</v>
      </c>
      <c r="O64" s="158">
        <f>IF('Indicator Date hidden'!P65="x","x",O$2-'Indicator Date hidden'!P65)</f>
        <v>0</v>
      </c>
      <c r="P64" s="158">
        <f>IF('Indicator Date hidden'!Q65="x","x",P$2-'Indicator Date hidden'!Q65)</f>
        <v>0</v>
      </c>
      <c r="Q64" s="158">
        <f>IF('Indicator Date hidden'!R65="x","x",Q$2-'Indicator Date hidden'!R65)</f>
        <v>0</v>
      </c>
      <c r="R64" s="158">
        <f>IF('Indicator Date hidden'!S65="x","x",R$2-'Indicator Date hidden'!S65)</f>
        <v>0</v>
      </c>
      <c r="S64" s="158">
        <f>IF('Indicator Date hidden'!T65="x","x",S$2-'Indicator Date hidden'!T65)</f>
        <v>0</v>
      </c>
      <c r="T64" s="158">
        <f>IF('Indicator Date hidden'!U65="x","x",T$2-'Indicator Date hidden'!U65)</f>
        <v>0</v>
      </c>
      <c r="U64" s="158">
        <f>IF('Indicator Date hidden'!V65="x","x",U$2-'Indicator Date hidden'!V65)</f>
        <v>0</v>
      </c>
      <c r="V64" s="158">
        <f>IF('Indicator Date hidden'!W65="x","x",V$2-'Indicator Date hidden'!W65)</f>
        <v>0</v>
      </c>
      <c r="W64" s="158">
        <f>IF('Indicator Date hidden'!X65="x","x",W$2-'Indicator Date hidden'!X65)</f>
        <v>0</v>
      </c>
      <c r="X64" s="158">
        <f>IF('Indicator Date hidden'!Y65="x","x",X$2-'Indicator Date hidden'!Y65)</f>
        <v>0</v>
      </c>
      <c r="Y64" s="158">
        <f>IF('Indicator Date hidden'!Z65="x","x",Y$2-'Indicator Date hidden'!Z65)</f>
        <v>0</v>
      </c>
      <c r="Z64" s="158">
        <f>IF('Indicator Date hidden'!AA65="x","x",Z$2-'Indicator Date hidden'!AA65)</f>
        <v>3</v>
      </c>
      <c r="AA64" s="158">
        <f>IF('Indicator Date hidden'!AB65="x","x",AA$2-'Indicator Date hidden'!AB65)</f>
        <v>0</v>
      </c>
      <c r="AB64" s="158">
        <f>IF('Indicator Date hidden'!AC65="x","x",AB$2-'Indicator Date hidden'!AC65)</f>
        <v>0</v>
      </c>
      <c r="AC64" s="158">
        <f>IF('Indicator Date hidden'!AD65="x","x",AC$2-'Indicator Date hidden'!AD65)</f>
        <v>0</v>
      </c>
      <c r="AD64" s="158">
        <f>IF('Indicator Date hidden'!AE65="x","x",AD$2-'Indicator Date hidden'!AE65)</f>
        <v>0</v>
      </c>
      <c r="AE64" s="158">
        <f>IF('Indicator Date hidden'!AF65="x","x",AE$2-'Indicator Date hidden'!AF65)</f>
        <v>0</v>
      </c>
      <c r="AF64" s="158">
        <f>IF('Indicator Date hidden'!AG65="x","x",AF$2-'Indicator Date hidden'!AG65)</f>
        <v>0</v>
      </c>
      <c r="AG64" s="158">
        <f>IF('Indicator Date hidden'!AH65="x","x",AG$2-'Indicator Date hidden'!AH65)</f>
        <v>0</v>
      </c>
      <c r="AH64" s="158">
        <f>IF('Indicator Date hidden'!AI65="x","x",AH$2-'Indicator Date hidden'!AI65)</f>
        <v>0</v>
      </c>
      <c r="AI64" s="158">
        <f>IF('Indicator Date hidden'!AJ65="x","x",AI$2-'Indicator Date hidden'!AJ65)</f>
        <v>0</v>
      </c>
      <c r="AJ64" s="158">
        <f>IF('Indicator Date hidden'!AK65="x","x",AJ$2-'Indicator Date hidden'!AK65)</f>
        <v>0</v>
      </c>
      <c r="AK64" s="158">
        <f>IF('Indicator Date hidden'!AL65="x","x",AK$2-'Indicator Date hidden'!AL65)</f>
        <v>0</v>
      </c>
      <c r="AL64" s="158">
        <f>IF('Indicator Date hidden'!AM65="x","x",AL$2-'Indicator Date hidden'!AM65)</f>
        <v>4</v>
      </c>
      <c r="AM64" s="158">
        <f>IF('Indicator Date hidden'!AN65="x","x",AM$2-'Indicator Date hidden'!AN65)</f>
        <v>0</v>
      </c>
      <c r="AN64" s="158">
        <f>IF('Indicator Date hidden'!AO65="x","x",AN$2-'Indicator Date hidden'!AO65)</f>
        <v>0</v>
      </c>
      <c r="AO64" s="158">
        <f>IF('Indicator Date hidden'!AP65="x","x",AO$2-'Indicator Date hidden'!AP65)</f>
        <v>0</v>
      </c>
      <c r="AP64" s="158">
        <f>IF('Indicator Date hidden'!AQ65="x","x",AP$2-'Indicator Date hidden'!AQ65)</f>
        <v>0</v>
      </c>
      <c r="AQ64" s="158">
        <f>IF('Indicator Date hidden'!AR65="x","x",AQ$2-'Indicator Date hidden'!AR65)</f>
        <v>0</v>
      </c>
      <c r="AR64" s="158">
        <f>IF('Indicator Date hidden'!AS65="x","x",AR$2-'Indicator Date hidden'!AS65)</f>
        <v>0</v>
      </c>
      <c r="AS64" s="158">
        <f>IF('Indicator Date hidden'!AT65="x","x",AS$2-'Indicator Date hidden'!AT65)</f>
        <v>3</v>
      </c>
      <c r="AT64" s="158">
        <f>IF('Indicator Date hidden'!AU65="x","x",AT$2-'Indicator Date hidden'!AU65)</f>
        <v>0</v>
      </c>
      <c r="AU64" s="158">
        <f>IF('Indicator Date hidden'!AV65="x","x",AU$2-'Indicator Date hidden'!AV65)</f>
        <v>0</v>
      </c>
      <c r="AV64" s="158">
        <f>IF('Indicator Date hidden'!AW65="x","x",AV$2-'Indicator Date hidden'!AW65)</f>
        <v>0</v>
      </c>
      <c r="AW64" s="158">
        <f>IF('Indicator Date hidden'!AX65="x","x",AW$2-'Indicator Date hidden'!AX65)</f>
        <v>0</v>
      </c>
      <c r="AX64" s="158">
        <f>IF('Indicator Date hidden'!AY65="x","x",AX$2-'Indicator Date hidden'!AY65)</f>
        <v>0</v>
      </c>
      <c r="AY64" s="158">
        <f>IF('Indicator Date hidden'!AZ65="x","x",AY$2-'Indicator Date hidden'!AZ65)</f>
        <v>0</v>
      </c>
      <c r="AZ64" s="158">
        <f>IF('Indicator Date hidden'!BA65="x","x",AZ$2-'Indicator Date hidden'!BA65)</f>
        <v>2</v>
      </c>
      <c r="BA64" s="158">
        <f>IF('Indicator Date hidden'!BB65="x","x",BA$2-'Indicator Date hidden'!BB65)</f>
        <v>0</v>
      </c>
      <c r="BB64" s="158">
        <f>IF('Indicator Date hidden'!BC65="x","x",BB$2-'Indicator Date hidden'!BC65)</f>
        <v>0</v>
      </c>
      <c r="BC64" s="158">
        <f>IF('Indicator Date hidden'!BD65="x","x",BC$2-'Indicator Date hidden'!BD65)</f>
        <v>0</v>
      </c>
      <c r="BD64" s="158" t="str">
        <f>IF('Indicator Date hidden'!BE65="x","x",BD$2-'Indicator Date hidden'!BE65)</f>
        <v>x</v>
      </c>
      <c r="BE64" s="158">
        <f>IF('Indicator Date hidden'!BF65="x","x",BE$2-'Indicator Date hidden'!BF65)</f>
        <v>1</v>
      </c>
      <c r="BF64" s="158">
        <f>IF('Indicator Date hidden'!BG65="x","x",BF$2-'Indicator Date hidden'!BG65)</f>
        <v>0</v>
      </c>
      <c r="BG64" s="158">
        <f>IF('Indicator Date hidden'!BH65="x","x",BG$2-'Indicator Date hidden'!BH65)</f>
        <v>0</v>
      </c>
      <c r="BH64" s="158">
        <f>IF('Indicator Date hidden'!BI65="x","x",BH$2-'Indicator Date hidden'!BI65)</f>
        <v>0</v>
      </c>
      <c r="BI64" s="158">
        <f>IF('Indicator Date hidden'!BJ65="x","x",BI$2-'Indicator Date hidden'!BJ65)</f>
        <v>0</v>
      </c>
      <c r="BJ64" s="158">
        <f>IF('Indicator Date hidden'!BK65="x","x",BJ$2-'Indicator Date hidden'!BK65)</f>
        <v>0</v>
      </c>
      <c r="BK64" s="158">
        <f>IF('Indicator Date hidden'!BL65="x","x",BK$2-'Indicator Date hidden'!BL65)</f>
        <v>0</v>
      </c>
      <c r="BL64" s="158">
        <f>IF('Indicator Date hidden'!BM65="x","x",BL$2-'Indicator Date hidden'!BM65)</f>
        <v>0</v>
      </c>
      <c r="BM64" s="158">
        <f>IF('Indicator Date hidden'!BN65="x","x",BM$2-'Indicator Date hidden'!BN65)</f>
        <v>3</v>
      </c>
      <c r="BN64" s="158">
        <f>IF('Indicator Date hidden'!BO65="x","x",BN$2-'Indicator Date hidden'!BO65)</f>
        <v>0</v>
      </c>
      <c r="BO64" s="158">
        <f>IF('Indicator Date hidden'!BP65="x","x",BO$2-'Indicator Date hidden'!BP65)</f>
        <v>0</v>
      </c>
      <c r="BP64" s="158">
        <f>IF('Indicator Date hidden'!BQ65="x","x",BP$2-'Indicator Date hidden'!BQ65)</f>
        <v>0</v>
      </c>
      <c r="BQ64" s="158">
        <f>IF('Indicator Date hidden'!BR65="x","x",BQ$2-'Indicator Date hidden'!BR65)</f>
        <v>0</v>
      </c>
      <c r="BR64" s="158">
        <f>IF('Indicator Date hidden'!BS65="x","x",BR$2-'Indicator Date hidden'!BS65)</f>
        <v>0</v>
      </c>
      <c r="BS64" s="158">
        <f>IF('Indicator Date hidden'!BT65="x","x",BS$2-'Indicator Date hidden'!BT65)</f>
        <v>3</v>
      </c>
      <c r="BT64" s="158">
        <f>IF('Indicator Date hidden'!BU65="x","x",BT$2-'Indicator Date hidden'!BU65)</f>
        <v>0</v>
      </c>
      <c r="BU64" s="158">
        <f>IF('Indicator Date hidden'!BV65="x","x",BU$2-'Indicator Date hidden'!BV65)</f>
        <v>0</v>
      </c>
      <c r="BV64" s="158">
        <f>IF('Indicator Date hidden'!BW65="x","x",BV$2-'Indicator Date hidden'!BW65)</f>
        <v>0</v>
      </c>
      <c r="BW64" s="158">
        <f>IF('Indicator Date hidden'!BX65="x","x",BW$2-'Indicator Date hidden'!BX65)</f>
        <v>0</v>
      </c>
      <c r="BX64" s="158">
        <f>IF('Indicator Date hidden'!BY65="x","x",BX$2-'Indicator Date hidden'!BY65)</f>
        <v>0</v>
      </c>
      <c r="BY64" s="5">
        <f t="shared" si="5"/>
        <v>19</v>
      </c>
      <c r="BZ64" s="159">
        <f t="shared" si="6"/>
        <v>0.25675675675675674</v>
      </c>
      <c r="CA64" s="5">
        <f t="shared" si="7"/>
        <v>7</v>
      </c>
      <c r="CB64" s="159">
        <f t="shared" si="8"/>
        <v>0.83925338136347238</v>
      </c>
      <c r="CC64" s="162">
        <f t="shared" si="9"/>
        <v>0</v>
      </c>
    </row>
    <row r="65" spans="1:81" x14ac:dyDescent="0.25">
      <c r="A65" t="s">
        <v>116</v>
      </c>
      <c r="B65" s="158">
        <f>IF('Indicator Date hidden'!C66="x","x",B$2-'Indicator Date hidden'!C66)</f>
        <v>0</v>
      </c>
      <c r="C65" s="158">
        <f>IF('Indicator Date hidden'!D66="x","x",C$2-'Indicator Date hidden'!D66)</f>
        <v>0</v>
      </c>
      <c r="D65" s="158">
        <f>IF('Indicator Date hidden'!E66="x","x",D$2-'Indicator Date hidden'!E66)</f>
        <v>0</v>
      </c>
      <c r="E65" s="158">
        <f>IF('Indicator Date hidden'!F66="x","x",E$2-'Indicator Date hidden'!F66)</f>
        <v>0</v>
      </c>
      <c r="F65" s="158">
        <f>IF('Indicator Date hidden'!G66="x","x",F$2-'Indicator Date hidden'!G66)</f>
        <v>0</v>
      </c>
      <c r="G65" s="158">
        <f>IF('Indicator Date hidden'!H66="x","x",G$2-'Indicator Date hidden'!H66)</f>
        <v>0</v>
      </c>
      <c r="H65" s="158">
        <f>IF('Indicator Date hidden'!I66="x","x",H$2-'Indicator Date hidden'!I66)</f>
        <v>0</v>
      </c>
      <c r="I65" s="158">
        <f>IF('Indicator Date hidden'!J66="x","x",I$2-'Indicator Date hidden'!J66)</f>
        <v>0</v>
      </c>
      <c r="J65" s="158">
        <f>IF('Indicator Date hidden'!K66="x","x",J$2-'Indicator Date hidden'!K66)</f>
        <v>0</v>
      </c>
      <c r="K65" s="158">
        <f>IF('Indicator Date hidden'!L66="x","x",K$2-'Indicator Date hidden'!L66)</f>
        <v>0</v>
      </c>
      <c r="L65" s="158">
        <f>IF('Indicator Date hidden'!M66="x","x",L$2-'Indicator Date hidden'!M66)</f>
        <v>0</v>
      </c>
      <c r="M65" s="158">
        <f>IF('Indicator Date hidden'!N66="x","x",M$2-'Indicator Date hidden'!N66)</f>
        <v>0</v>
      </c>
      <c r="N65" s="158">
        <f>IF('Indicator Date hidden'!O66="x","x",N$2-'Indicator Date hidden'!O66)</f>
        <v>0</v>
      </c>
      <c r="O65" s="158">
        <f>IF('Indicator Date hidden'!P66="x","x",O$2-'Indicator Date hidden'!P66)</f>
        <v>0</v>
      </c>
      <c r="P65" s="158">
        <f>IF('Indicator Date hidden'!Q66="x","x",P$2-'Indicator Date hidden'!Q66)</f>
        <v>0</v>
      </c>
      <c r="Q65" s="158">
        <f>IF('Indicator Date hidden'!R66="x","x",Q$2-'Indicator Date hidden'!R66)</f>
        <v>0</v>
      </c>
      <c r="R65" s="158">
        <f>IF('Indicator Date hidden'!S66="x","x",R$2-'Indicator Date hidden'!S66)</f>
        <v>0</v>
      </c>
      <c r="S65" s="158">
        <f>IF('Indicator Date hidden'!T66="x","x",S$2-'Indicator Date hidden'!T66)</f>
        <v>0</v>
      </c>
      <c r="T65" s="158">
        <f>IF('Indicator Date hidden'!U66="x","x",T$2-'Indicator Date hidden'!U66)</f>
        <v>0</v>
      </c>
      <c r="U65" s="158">
        <f>IF('Indicator Date hidden'!V66="x","x",U$2-'Indicator Date hidden'!V66)</f>
        <v>0</v>
      </c>
      <c r="V65" s="158">
        <f>IF('Indicator Date hidden'!W66="x","x",V$2-'Indicator Date hidden'!W66)</f>
        <v>0</v>
      </c>
      <c r="W65" s="158">
        <f>IF('Indicator Date hidden'!X66="x","x",W$2-'Indicator Date hidden'!X66)</f>
        <v>0</v>
      </c>
      <c r="X65" s="158">
        <f>IF('Indicator Date hidden'!Y66="x","x",X$2-'Indicator Date hidden'!Y66)</f>
        <v>0</v>
      </c>
      <c r="Y65" s="158">
        <f>IF('Indicator Date hidden'!Z66="x","x",Y$2-'Indicator Date hidden'!Z66)</f>
        <v>0</v>
      </c>
      <c r="Z65" s="158" t="str">
        <f>IF('Indicator Date hidden'!AA66="x","x",Z$2-'Indicator Date hidden'!AA66)</f>
        <v>x</v>
      </c>
      <c r="AA65" s="158">
        <f>IF('Indicator Date hidden'!AB66="x","x",AA$2-'Indicator Date hidden'!AB66)</f>
        <v>0</v>
      </c>
      <c r="AB65" s="158" t="str">
        <f>IF('Indicator Date hidden'!AC66="x","x",AB$2-'Indicator Date hidden'!AC66)</f>
        <v>x</v>
      </c>
      <c r="AC65" s="158">
        <f>IF('Indicator Date hidden'!AD66="x","x",AC$2-'Indicator Date hidden'!AD66)</f>
        <v>0</v>
      </c>
      <c r="AD65" s="158">
        <f>IF('Indicator Date hidden'!AE66="x","x",AD$2-'Indicator Date hidden'!AE66)</f>
        <v>0</v>
      </c>
      <c r="AE65" s="158">
        <f>IF('Indicator Date hidden'!AF66="x","x",AE$2-'Indicator Date hidden'!AF66)</f>
        <v>0</v>
      </c>
      <c r="AF65" s="158">
        <f>IF('Indicator Date hidden'!AG66="x","x",AF$2-'Indicator Date hidden'!AG66)</f>
        <v>0</v>
      </c>
      <c r="AG65" s="158">
        <f>IF('Indicator Date hidden'!AH66="x","x",AG$2-'Indicator Date hidden'!AH66)</f>
        <v>0</v>
      </c>
      <c r="AH65" s="158">
        <f>IF('Indicator Date hidden'!AI66="x","x",AH$2-'Indicator Date hidden'!AI66)</f>
        <v>0</v>
      </c>
      <c r="AI65" s="158">
        <f>IF('Indicator Date hidden'!AJ66="x","x",AI$2-'Indicator Date hidden'!AJ66)</f>
        <v>0</v>
      </c>
      <c r="AJ65" s="158">
        <f>IF('Indicator Date hidden'!AK66="x","x",AJ$2-'Indicator Date hidden'!AK66)</f>
        <v>0</v>
      </c>
      <c r="AK65" s="158">
        <f>IF('Indicator Date hidden'!AL66="x","x",AK$2-'Indicator Date hidden'!AL66)</f>
        <v>0</v>
      </c>
      <c r="AL65" s="158" t="str">
        <f>IF('Indicator Date hidden'!AM66="x","x",AL$2-'Indicator Date hidden'!AM66)</f>
        <v>x</v>
      </c>
      <c r="AM65" s="158">
        <f>IF('Indicator Date hidden'!AN66="x","x",AM$2-'Indicator Date hidden'!AN66)</f>
        <v>0</v>
      </c>
      <c r="AN65" s="158">
        <f>IF('Indicator Date hidden'!AO66="x","x",AN$2-'Indicator Date hidden'!AO66)</f>
        <v>0</v>
      </c>
      <c r="AO65" s="158">
        <f>IF('Indicator Date hidden'!AP66="x","x",AO$2-'Indicator Date hidden'!AP66)</f>
        <v>0</v>
      </c>
      <c r="AP65" s="158">
        <f>IF('Indicator Date hidden'!AQ66="x","x",AP$2-'Indicator Date hidden'!AQ66)</f>
        <v>0</v>
      </c>
      <c r="AQ65" s="158">
        <f>IF('Indicator Date hidden'!AR66="x","x",AQ$2-'Indicator Date hidden'!AR66)</f>
        <v>0</v>
      </c>
      <c r="AR65" s="158">
        <f>IF('Indicator Date hidden'!AS66="x","x",AR$2-'Indicator Date hidden'!AS66)</f>
        <v>0</v>
      </c>
      <c r="AS65" s="158">
        <f>IF('Indicator Date hidden'!AT66="x","x",AS$2-'Indicator Date hidden'!AT66)</f>
        <v>7</v>
      </c>
      <c r="AT65" s="158">
        <f>IF('Indicator Date hidden'!AU66="x","x",AT$2-'Indicator Date hidden'!AU66)</f>
        <v>0</v>
      </c>
      <c r="AU65" s="158">
        <f>IF('Indicator Date hidden'!AV66="x","x",AU$2-'Indicator Date hidden'!AV66)</f>
        <v>0</v>
      </c>
      <c r="AV65" s="158">
        <f>IF('Indicator Date hidden'!AW66="x","x",AV$2-'Indicator Date hidden'!AW66)</f>
        <v>0</v>
      </c>
      <c r="AW65" s="158">
        <f>IF('Indicator Date hidden'!AX66="x","x",AW$2-'Indicator Date hidden'!AX66)</f>
        <v>0</v>
      </c>
      <c r="AX65" s="158">
        <f>IF('Indicator Date hidden'!AY66="x","x",AX$2-'Indicator Date hidden'!AY66)</f>
        <v>0</v>
      </c>
      <c r="AY65" s="158">
        <f>IF('Indicator Date hidden'!AZ66="x","x",AY$2-'Indicator Date hidden'!AZ66)</f>
        <v>0</v>
      </c>
      <c r="AZ65" s="158">
        <f>IF('Indicator Date hidden'!BA66="x","x",AZ$2-'Indicator Date hidden'!BA66)</f>
        <v>0</v>
      </c>
      <c r="BA65" s="158">
        <f>IF('Indicator Date hidden'!BB66="x","x",BA$2-'Indicator Date hidden'!BB66)</f>
        <v>0</v>
      </c>
      <c r="BB65" s="158">
        <f>IF('Indicator Date hidden'!BC66="x","x",BB$2-'Indicator Date hidden'!BC66)</f>
        <v>0</v>
      </c>
      <c r="BC65" s="158">
        <f>IF('Indicator Date hidden'!BD66="x","x",BC$2-'Indicator Date hidden'!BD66)</f>
        <v>0</v>
      </c>
      <c r="BD65" s="158" t="str">
        <f>IF('Indicator Date hidden'!BE66="x","x",BD$2-'Indicator Date hidden'!BE66)</f>
        <v>x</v>
      </c>
      <c r="BE65" s="158">
        <f>IF('Indicator Date hidden'!BF66="x","x",BE$2-'Indicator Date hidden'!BF66)</f>
        <v>1</v>
      </c>
      <c r="BF65" s="158">
        <f>IF('Indicator Date hidden'!BG66="x","x",BF$2-'Indicator Date hidden'!BG66)</f>
        <v>0</v>
      </c>
      <c r="BG65" s="158">
        <f>IF('Indicator Date hidden'!BH66="x","x",BG$2-'Indicator Date hidden'!BH66)</f>
        <v>0</v>
      </c>
      <c r="BH65" s="158">
        <f>IF('Indicator Date hidden'!BI66="x","x",BH$2-'Indicator Date hidden'!BI66)</f>
        <v>0</v>
      </c>
      <c r="BI65" s="158">
        <f>IF('Indicator Date hidden'!BJ66="x","x",BI$2-'Indicator Date hidden'!BJ66)</f>
        <v>0</v>
      </c>
      <c r="BJ65" s="158">
        <f>IF('Indicator Date hidden'!BK66="x","x",BJ$2-'Indicator Date hidden'!BK66)</f>
        <v>0</v>
      </c>
      <c r="BK65" s="158">
        <f>IF('Indicator Date hidden'!BL66="x","x",BK$2-'Indicator Date hidden'!BL66)</f>
        <v>0</v>
      </c>
      <c r="BL65" s="158">
        <f>IF('Indicator Date hidden'!BM66="x","x",BL$2-'Indicator Date hidden'!BM66)</f>
        <v>0</v>
      </c>
      <c r="BM65" s="158">
        <f>IF('Indicator Date hidden'!BN66="x","x",BM$2-'Indicator Date hidden'!BN66)</f>
        <v>3</v>
      </c>
      <c r="BN65" s="158">
        <f>IF('Indicator Date hidden'!BO66="x","x",BN$2-'Indicator Date hidden'!BO66)</f>
        <v>0</v>
      </c>
      <c r="BO65" s="158">
        <f>IF('Indicator Date hidden'!BP66="x","x",BO$2-'Indicator Date hidden'!BP66)</f>
        <v>0</v>
      </c>
      <c r="BP65" s="158">
        <f>IF('Indicator Date hidden'!BQ66="x","x",BP$2-'Indicator Date hidden'!BQ66)</f>
        <v>0</v>
      </c>
      <c r="BQ65" s="158">
        <f>IF('Indicator Date hidden'!BR66="x","x",BQ$2-'Indicator Date hidden'!BR66)</f>
        <v>0</v>
      </c>
      <c r="BR65" s="158">
        <f>IF('Indicator Date hidden'!BS66="x","x",BR$2-'Indicator Date hidden'!BS66)</f>
        <v>0</v>
      </c>
      <c r="BS65" s="158">
        <f>IF('Indicator Date hidden'!BT66="x","x",BS$2-'Indicator Date hidden'!BT66)</f>
        <v>3</v>
      </c>
      <c r="BT65" s="158">
        <f>IF('Indicator Date hidden'!BU66="x","x",BT$2-'Indicator Date hidden'!BU66)</f>
        <v>0</v>
      </c>
      <c r="BU65" s="158">
        <f>IF('Indicator Date hidden'!BV66="x","x",BU$2-'Indicator Date hidden'!BV66)</f>
        <v>0</v>
      </c>
      <c r="BV65" s="158">
        <f>IF('Indicator Date hidden'!BW66="x","x",BV$2-'Indicator Date hidden'!BW66)</f>
        <v>0</v>
      </c>
      <c r="BW65" s="158">
        <f>IF('Indicator Date hidden'!BX66="x","x",BW$2-'Indicator Date hidden'!BX66)</f>
        <v>0</v>
      </c>
      <c r="BX65" s="158">
        <f>IF('Indicator Date hidden'!BY66="x","x",BX$2-'Indicator Date hidden'!BY66)</f>
        <v>0</v>
      </c>
      <c r="BY65" s="5">
        <f t="shared" si="5"/>
        <v>14</v>
      </c>
      <c r="BZ65" s="159">
        <f t="shared" si="6"/>
        <v>0.19718309859154928</v>
      </c>
      <c r="CA65" s="5">
        <f t="shared" si="7"/>
        <v>4</v>
      </c>
      <c r="CB65" s="159">
        <f t="shared" si="8"/>
        <v>0.95857462124921433</v>
      </c>
      <c r="CC65" s="162">
        <f t="shared" si="9"/>
        <v>0</v>
      </c>
    </row>
    <row r="66" spans="1:81" x14ac:dyDescent="0.25">
      <c r="A66" t="s">
        <v>118</v>
      </c>
      <c r="B66" s="158">
        <f>IF('Indicator Date hidden'!C67="x","x",B$2-'Indicator Date hidden'!C67)</f>
        <v>0</v>
      </c>
      <c r="C66" s="158">
        <f>IF('Indicator Date hidden'!D67="x","x",C$2-'Indicator Date hidden'!D67)</f>
        <v>0</v>
      </c>
      <c r="D66" s="158">
        <f>IF('Indicator Date hidden'!E67="x","x",D$2-'Indicator Date hidden'!E67)</f>
        <v>0</v>
      </c>
      <c r="E66" s="158">
        <f>IF('Indicator Date hidden'!F67="x","x",E$2-'Indicator Date hidden'!F67)</f>
        <v>0</v>
      </c>
      <c r="F66" s="158">
        <f>IF('Indicator Date hidden'!G67="x","x",F$2-'Indicator Date hidden'!G67)</f>
        <v>0</v>
      </c>
      <c r="G66" s="158">
        <f>IF('Indicator Date hidden'!H67="x","x",G$2-'Indicator Date hidden'!H67)</f>
        <v>0</v>
      </c>
      <c r="H66" s="158">
        <f>IF('Indicator Date hidden'!I67="x","x",H$2-'Indicator Date hidden'!I67)</f>
        <v>0</v>
      </c>
      <c r="I66" s="158">
        <f>IF('Indicator Date hidden'!J67="x","x",I$2-'Indicator Date hidden'!J67)</f>
        <v>0</v>
      </c>
      <c r="J66" s="158">
        <f>IF('Indicator Date hidden'!K67="x","x",J$2-'Indicator Date hidden'!K67)</f>
        <v>0</v>
      </c>
      <c r="K66" s="158">
        <f>IF('Indicator Date hidden'!L67="x","x",K$2-'Indicator Date hidden'!L67)</f>
        <v>0</v>
      </c>
      <c r="L66" s="158">
        <f>IF('Indicator Date hidden'!M67="x","x",L$2-'Indicator Date hidden'!M67)</f>
        <v>0</v>
      </c>
      <c r="M66" s="158">
        <f>IF('Indicator Date hidden'!N67="x","x",M$2-'Indicator Date hidden'!N67)</f>
        <v>0</v>
      </c>
      <c r="N66" s="158">
        <f>IF('Indicator Date hidden'!O67="x","x",N$2-'Indicator Date hidden'!O67)</f>
        <v>0</v>
      </c>
      <c r="O66" s="158">
        <f>IF('Indicator Date hidden'!P67="x","x",O$2-'Indicator Date hidden'!P67)</f>
        <v>0</v>
      </c>
      <c r="P66" s="158">
        <f>IF('Indicator Date hidden'!Q67="x","x",P$2-'Indicator Date hidden'!Q67)</f>
        <v>0</v>
      </c>
      <c r="Q66" s="158">
        <f>IF('Indicator Date hidden'!R67="x","x",Q$2-'Indicator Date hidden'!R67)</f>
        <v>0</v>
      </c>
      <c r="R66" s="158">
        <f>IF('Indicator Date hidden'!S67="x","x",R$2-'Indicator Date hidden'!S67)</f>
        <v>0</v>
      </c>
      <c r="S66" s="158">
        <f>IF('Indicator Date hidden'!T67="x","x",S$2-'Indicator Date hidden'!T67)</f>
        <v>0</v>
      </c>
      <c r="T66" s="158">
        <f>IF('Indicator Date hidden'!U67="x","x",T$2-'Indicator Date hidden'!U67)</f>
        <v>0</v>
      </c>
      <c r="U66" s="158">
        <f>IF('Indicator Date hidden'!V67="x","x",U$2-'Indicator Date hidden'!V67)</f>
        <v>0</v>
      </c>
      <c r="V66" s="158">
        <f>IF('Indicator Date hidden'!W67="x","x",V$2-'Indicator Date hidden'!W67)</f>
        <v>0</v>
      </c>
      <c r="W66" s="158">
        <f>IF('Indicator Date hidden'!X67="x","x",W$2-'Indicator Date hidden'!X67)</f>
        <v>0</v>
      </c>
      <c r="X66" s="158">
        <f>IF('Indicator Date hidden'!Y67="x","x",X$2-'Indicator Date hidden'!Y67)</f>
        <v>0</v>
      </c>
      <c r="Y66" s="158">
        <f>IF('Indicator Date hidden'!Z67="x","x",Y$2-'Indicator Date hidden'!Z67)</f>
        <v>0</v>
      </c>
      <c r="Z66" s="158">
        <f>IF('Indicator Date hidden'!AA67="x","x",Z$2-'Indicator Date hidden'!AA67)</f>
        <v>5</v>
      </c>
      <c r="AA66" s="158">
        <f>IF('Indicator Date hidden'!AB67="x","x",AA$2-'Indicator Date hidden'!AB67)</f>
        <v>0</v>
      </c>
      <c r="AB66" s="158" t="str">
        <f>IF('Indicator Date hidden'!AC67="x","x",AB$2-'Indicator Date hidden'!AC67)</f>
        <v>x</v>
      </c>
      <c r="AC66" s="158">
        <f>IF('Indicator Date hidden'!AD67="x","x",AC$2-'Indicator Date hidden'!AD67)</f>
        <v>0</v>
      </c>
      <c r="AD66" s="158">
        <f>IF('Indicator Date hidden'!AE67="x","x",AD$2-'Indicator Date hidden'!AE67)</f>
        <v>0</v>
      </c>
      <c r="AE66" s="158">
        <f>IF('Indicator Date hidden'!AF67="x","x",AE$2-'Indicator Date hidden'!AF67)</f>
        <v>0</v>
      </c>
      <c r="AF66" s="158">
        <f>IF('Indicator Date hidden'!AG67="x","x",AF$2-'Indicator Date hidden'!AG67)</f>
        <v>0</v>
      </c>
      <c r="AG66" s="158">
        <f>IF('Indicator Date hidden'!AH67="x","x",AG$2-'Indicator Date hidden'!AH67)</f>
        <v>0</v>
      </c>
      <c r="AH66" s="158">
        <f>IF('Indicator Date hidden'!AI67="x","x",AH$2-'Indicator Date hidden'!AI67)</f>
        <v>0</v>
      </c>
      <c r="AI66" s="158">
        <f>IF('Indicator Date hidden'!AJ67="x","x",AI$2-'Indicator Date hidden'!AJ67)</f>
        <v>0</v>
      </c>
      <c r="AJ66" s="158">
        <f>IF('Indicator Date hidden'!AK67="x","x",AJ$2-'Indicator Date hidden'!AK67)</f>
        <v>0</v>
      </c>
      <c r="AK66" s="158">
        <f>IF('Indicator Date hidden'!AL67="x","x",AK$2-'Indicator Date hidden'!AL67)</f>
        <v>0</v>
      </c>
      <c r="AL66" s="158" t="str">
        <f>IF('Indicator Date hidden'!AM67="x","x",AL$2-'Indicator Date hidden'!AM67)</f>
        <v>x</v>
      </c>
      <c r="AM66" s="158">
        <f>IF('Indicator Date hidden'!AN67="x","x",AM$2-'Indicator Date hidden'!AN67)</f>
        <v>0</v>
      </c>
      <c r="AN66" s="158">
        <f>IF('Indicator Date hidden'!AO67="x","x",AN$2-'Indicator Date hidden'!AO67)</f>
        <v>0</v>
      </c>
      <c r="AO66" s="158">
        <f>IF('Indicator Date hidden'!AP67="x","x",AO$2-'Indicator Date hidden'!AP67)</f>
        <v>0</v>
      </c>
      <c r="AP66" s="158" t="str">
        <f>IF('Indicator Date hidden'!AQ67="x","x",AP$2-'Indicator Date hidden'!AQ67)</f>
        <v>x</v>
      </c>
      <c r="AQ66" s="158">
        <f>IF('Indicator Date hidden'!AR67="x","x",AQ$2-'Indicator Date hidden'!AR67)</f>
        <v>0</v>
      </c>
      <c r="AR66" s="158">
        <f>IF('Indicator Date hidden'!AS67="x","x",AR$2-'Indicator Date hidden'!AS67)</f>
        <v>0</v>
      </c>
      <c r="AS66" s="158" t="str">
        <f>IF('Indicator Date hidden'!AT67="x","x",AS$2-'Indicator Date hidden'!AT67)</f>
        <v>x</v>
      </c>
      <c r="AT66" s="158">
        <f>IF('Indicator Date hidden'!AU67="x","x",AT$2-'Indicator Date hidden'!AU67)</f>
        <v>0</v>
      </c>
      <c r="AU66" s="158">
        <f>IF('Indicator Date hidden'!AV67="x","x",AU$2-'Indicator Date hidden'!AV67)</f>
        <v>0</v>
      </c>
      <c r="AV66" s="158" t="str">
        <f>IF('Indicator Date hidden'!AW67="x","x",AV$2-'Indicator Date hidden'!AW67)</f>
        <v>x</v>
      </c>
      <c r="AW66" s="158" t="str">
        <f>IF('Indicator Date hidden'!AX67="x","x",AW$2-'Indicator Date hidden'!AX67)</f>
        <v>x</v>
      </c>
      <c r="AX66" s="158">
        <f>IF('Indicator Date hidden'!AY67="x","x",AX$2-'Indicator Date hidden'!AY67)</f>
        <v>0</v>
      </c>
      <c r="AY66" s="158">
        <f>IF('Indicator Date hidden'!AZ67="x","x",AY$2-'Indicator Date hidden'!AZ67)</f>
        <v>0</v>
      </c>
      <c r="AZ66" s="158">
        <f>IF('Indicator Date hidden'!BA67="x","x",AZ$2-'Indicator Date hidden'!BA67)</f>
        <v>2</v>
      </c>
      <c r="BA66" s="158">
        <f>IF('Indicator Date hidden'!BB67="x","x",BA$2-'Indicator Date hidden'!BB67)</f>
        <v>0</v>
      </c>
      <c r="BB66" s="158">
        <f>IF('Indicator Date hidden'!BC67="x","x",BB$2-'Indicator Date hidden'!BC67)</f>
        <v>0</v>
      </c>
      <c r="BC66" s="158">
        <f>IF('Indicator Date hidden'!BD67="x","x",BC$2-'Indicator Date hidden'!BD67)</f>
        <v>0</v>
      </c>
      <c r="BD66" s="158" t="str">
        <f>IF('Indicator Date hidden'!BE67="x","x",BD$2-'Indicator Date hidden'!BE67)</f>
        <v>x</v>
      </c>
      <c r="BE66" s="158">
        <f>IF('Indicator Date hidden'!BF67="x","x",BE$2-'Indicator Date hidden'!BF67)</f>
        <v>1</v>
      </c>
      <c r="BF66" s="158">
        <f>IF('Indicator Date hidden'!BG67="x","x",BF$2-'Indicator Date hidden'!BG67)</f>
        <v>0</v>
      </c>
      <c r="BG66" s="158">
        <f>IF('Indicator Date hidden'!BH67="x","x",BG$2-'Indicator Date hidden'!BH67)</f>
        <v>0</v>
      </c>
      <c r="BH66" s="158">
        <f>IF('Indicator Date hidden'!BI67="x","x",BH$2-'Indicator Date hidden'!BI67)</f>
        <v>0</v>
      </c>
      <c r="BI66" s="158">
        <f>IF('Indicator Date hidden'!BJ67="x","x",BI$2-'Indicator Date hidden'!BJ67)</f>
        <v>0</v>
      </c>
      <c r="BJ66" s="158">
        <f>IF('Indicator Date hidden'!BK67="x","x",BJ$2-'Indicator Date hidden'!BK67)</f>
        <v>0</v>
      </c>
      <c r="BK66" s="158">
        <f>IF('Indicator Date hidden'!BL67="x","x",BK$2-'Indicator Date hidden'!BL67)</f>
        <v>0</v>
      </c>
      <c r="BL66" s="158">
        <f>IF('Indicator Date hidden'!BM67="x","x",BL$2-'Indicator Date hidden'!BM67)</f>
        <v>0</v>
      </c>
      <c r="BM66" s="158" t="str">
        <f>IF('Indicator Date hidden'!BN67="x","x",BM$2-'Indicator Date hidden'!BN67)</f>
        <v>x</v>
      </c>
      <c r="BN66" s="158">
        <f>IF('Indicator Date hidden'!BO67="x","x",BN$2-'Indicator Date hidden'!BO67)</f>
        <v>0</v>
      </c>
      <c r="BO66" s="158">
        <f>IF('Indicator Date hidden'!BP67="x","x",BO$2-'Indicator Date hidden'!BP67)</f>
        <v>0</v>
      </c>
      <c r="BP66" s="158">
        <f>IF('Indicator Date hidden'!BQ67="x","x",BP$2-'Indicator Date hidden'!BQ67)</f>
        <v>0</v>
      </c>
      <c r="BQ66" s="158">
        <f>IF('Indicator Date hidden'!BR67="x","x",BQ$2-'Indicator Date hidden'!BR67)</f>
        <v>0</v>
      </c>
      <c r="BR66" s="158">
        <f>IF('Indicator Date hidden'!BS67="x","x",BR$2-'Indicator Date hidden'!BS67)</f>
        <v>0</v>
      </c>
      <c r="BS66" s="158">
        <f>IF('Indicator Date hidden'!BT67="x","x",BS$2-'Indicator Date hidden'!BT67)</f>
        <v>2</v>
      </c>
      <c r="BT66" s="158">
        <f>IF('Indicator Date hidden'!BU67="x","x",BT$2-'Indicator Date hidden'!BU67)</f>
        <v>0</v>
      </c>
      <c r="BU66" s="158">
        <f>IF('Indicator Date hidden'!BV67="x","x",BU$2-'Indicator Date hidden'!BV67)</f>
        <v>0</v>
      </c>
      <c r="BV66" s="158">
        <f>IF('Indicator Date hidden'!BW67="x","x",BV$2-'Indicator Date hidden'!BW67)</f>
        <v>0</v>
      </c>
      <c r="BW66" s="158">
        <f>IF('Indicator Date hidden'!BX67="x","x",BW$2-'Indicator Date hidden'!BX67)</f>
        <v>0</v>
      </c>
      <c r="BX66" s="158">
        <f>IF('Indicator Date hidden'!BY67="x","x",BX$2-'Indicator Date hidden'!BY67)</f>
        <v>0</v>
      </c>
      <c r="BY66" s="5">
        <f t="shared" si="5"/>
        <v>10</v>
      </c>
      <c r="BZ66" s="159">
        <f t="shared" si="6"/>
        <v>0.14925373134328357</v>
      </c>
      <c r="CA66" s="5">
        <f t="shared" si="7"/>
        <v>4</v>
      </c>
      <c r="CB66" s="159">
        <f t="shared" si="8"/>
        <v>0.69655294863152439</v>
      </c>
      <c r="CC66" s="162">
        <f t="shared" si="9"/>
        <v>0</v>
      </c>
    </row>
    <row r="67" spans="1:81" x14ac:dyDescent="0.25">
      <c r="A67" t="s">
        <v>120</v>
      </c>
      <c r="B67" s="158">
        <f>IF('Indicator Date hidden'!C68="x","x",B$2-'Indicator Date hidden'!C68)</f>
        <v>0</v>
      </c>
      <c r="C67" s="158">
        <f>IF('Indicator Date hidden'!D68="x","x",C$2-'Indicator Date hidden'!D68)</f>
        <v>0</v>
      </c>
      <c r="D67" s="158">
        <f>IF('Indicator Date hidden'!E68="x","x",D$2-'Indicator Date hidden'!E68)</f>
        <v>0</v>
      </c>
      <c r="E67" s="158">
        <f>IF('Indicator Date hidden'!F68="x","x",E$2-'Indicator Date hidden'!F68)</f>
        <v>0</v>
      </c>
      <c r="F67" s="158">
        <f>IF('Indicator Date hidden'!G68="x","x",F$2-'Indicator Date hidden'!G68)</f>
        <v>0</v>
      </c>
      <c r="G67" s="158">
        <f>IF('Indicator Date hidden'!H68="x","x",G$2-'Indicator Date hidden'!H68)</f>
        <v>0</v>
      </c>
      <c r="H67" s="158">
        <f>IF('Indicator Date hidden'!I68="x","x",H$2-'Indicator Date hidden'!I68)</f>
        <v>0</v>
      </c>
      <c r="I67" s="158">
        <f>IF('Indicator Date hidden'!J68="x","x",I$2-'Indicator Date hidden'!J68)</f>
        <v>0</v>
      </c>
      <c r="J67" s="158">
        <f>IF('Indicator Date hidden'!K68="x","x",J$2-'Indicator Date hidden'!K68)</f>
        <v>0</v>
      </c>
      <c r="K67" s="158">
        <f>IF('Indicator Date hidden'!L68="x","x",K$2-'Indicator Date hidden'!L68)</f>
        <v>0</v>
      </c>
      <c r="L67" s="158">
        <f>IF('Indicator Date hidden'!M68="x","x",L$2-'Indicator Date hidden'!M68)</f>
        <v>0</v>
      </c>
      <c r="M67" s="158">
        <f>IF('Indicator Date hidden'!N68="x","x",M$2-'Indicator Date hidden'!N68)</f>
        <v>0</v>
      </c>
      <c r="N67" s="158">
        <f>IF('Indicator Date hidden'!O68="x","x",N$2-'Indicator Date hidden'!O68)</f>
        <v>0</v>
      </c>
      <c r="O67" s="158">
        <f>IF('Indicator Date hidden'!P68="x","x",O$2-'Indicator Date hidden'!P68)</f>
        <v>0</v>
      </c>
      <c r="P67" s="158">
        <f>IF('Indicator Date hidden'!Q68="x","x",P$2-'Indicator Date hidden'!Q68)</f>
        <v>0</v>
      </c>
      <c r="Q67" s="158">
        <f>IF('Indicator Date hidden'!R68="x","x",Q$2-'Indicator Date hidden'!R68)</f>
        <v>0</v>
      </c>
      <c r="R67" s="158">
        <f>IF('Indicator Date hidden'!S68="x","x",R$2-'Indicator Date hidden'!S68)</f>
        <v>0</v>
      </c>
      <c r="S67" s="158">
        <f>IF('Indicator Date hidden'!T68="x","x",S$2-'Indicator Date hidden'!T68)</f>
        <v>0</v>
      </c>
      <c r="T67" s="158">
        <f>IF('Indicator Date hidden'!U68="x","x",T$2-'Indicator Date hidden'!U68)</f>
        <v>0</v>
      </c>
      <c r="U67" s="158">
        <f>IF('Indicator Date hidden'!V68="x","x",U$2-'Indicator Date hidden'!V68)</f>
        <v>0</v>
      </c>
      <c r="V67" s="158">
        <f>IF('Indicator Date hidden'!W68="x","x",V$2-'Indicator Date hidden'!W68)</f>
        <v>0</v>
      </c>
      <c r="W67" s="158">
        <f>IF('Indicator Date hidden'!X68="x","x",W$2-'Indicator Date hidden'!X68)</f>
        <v>0</v>
      </c>
      <c r="X67" s="158">
        <f>IF('Indicator Date hidden'!Y68="x","x",X$2-'Indicator Date hidden'!Y68)</f>
        <v>0</v>
      </c>
      <c r="Y67" s="158">
        <f>IF('Indicator Date hidden'!Z68="x","x",Y$2-'Indicator Date hidden'!Z68)</f>
        <v>0</v>
      </c>
      <c r="Z67" s="158">
        <f>IF('Indicator Date hidden'!AA68="x","x",Z$2-'Indicator Date hidden'!AA68)</f>
        <v>2</v>
      </c>
      <c r="AA67" s="158">
        <f>IF('Indicator Date hidden'!AB68="x","x",AA$2-'Indicator Date hidden'!AB68)</f>
        <v>0</v>
      </c>
      <c r="AB67" s="158">
        <f>IF('Indicator Date hidden'!AC68="x","x",AB$2-'Indicator Date hidden'!AC68)</f>
        <v>0</v>
      </c>
      <c r="AC67" s="158">
        <f>IF('Indicator Date hidden'!AD68="x","x",AC$2-'Indicator Date hidden'!AD68)</f>
        <v>1</v>
      </c>
      <c r="AD67" s="158">
        <f>IF('Indicator Date hidden'!AE68="x","x",AD$2-'Indicator Date hidden'!AE68)</f>
        <v>0</v>
      </c>
      <c r="AE67" s="158">
        <f>IF('Indicator Date hidden'!AF68="x","x",AE$2-'Indicator Date hidden'!AF68)</f>
        <v>0</v>
      </c>
      <c r="AF67" s="158">
        <f>IF('Indicator Date hidden'!AG68="x","x",AF$2-'Indicator Date hidden'!AG68)</f>
        <v>0</v>
      </c>
      <c r="AG67" s="158">
        <f>IF('Indicator Date hidden'!AH68="x","x",AG$2-'Indicator Date hidden'!AH68)</f>
        <v>0</v>
      </c>
      <c r="AH67" s="158">
        <f>IF('Indicator Date hidden'!AI68="x","x",AH$2-'Indicator Date hidden'!AI68)</f>
        <v>0</v>
      </c>
      <c r="AI67" s="158">
        <f>IF('Indicator Date hidden'!AJ68="x","x",AI$2-'Indicator Date hidden'!AJ68)</f>
        <v>0</v>
      </c>
      <c r="AJ67" s="158">
        <f>IF('Indicator Date hidden'!AK68="x","x",AJ$2-'Indicator Date hidden'!AK68)</f>
        <v>0</v>
      </c>
      <c r="AK67" s="158">
        <f>IF('Indicator Date hidden'!AL68="x","x",AK$2-'Indicator Date hidden'!AL68)</f>
        <v>0</v>
      </c>
      <c r="AL67" s="158">
        <f>IF('Indicator Date hidden'!AM68="x","x",AL$2-'Indicator Date hidden'!AM68)</f>
        <v>3</v>
      </c>
      <c r="AM67" s="158">
        <f>IF('Indicator Date hidden'!AN68="x","x",AM$2-'Indicator Date hidden'!AN68)</f>
        <v>0</v>
      </c>
      <c r="AN67" s="158">
        <f>IF('Indicator Date hidden'!AO68="x","x",AN$2-'Indicator Date hidden'!AO68)</f>
        <v>0</v>
      </c>
      <c r="AO67" s="158">
        <f>IF('Indicator Date hidden'!AP68="x","x",AO$2-'Indicator Date hidden'!AP68)</f>
        <v>0</v>
      </c>
      <c r="AP67" s="158">
        <f>IF('Indicator Date hidden'!AQ68="x","x",AP$2-'Indicator Date hidden'!AQ68)</f>
        <v>0</v>
      </c>
      <c r="AQ67" s="158">
        <f>IF('Indicator Date hidden'!AR68="x","x",AQ$2-'Indicator Date hidden'!AR68)</f>
        <v>0</v>
      </c>
      <c r="AR67" s="158">
        <f>IF('Indicator Date hidden'!AS68="x","x",AR$2-'Indicator Date hidden'!AS68)</f>
        <v>0</v>
      </c>
      <c r="AS67" s="158">
        <f>IF('Indicator Date hidden'!AT68="x","x",AS$2-'Indicator Date hidden'!AT68)</f>
        <v>2</v>
      </c>
      <c r="AT67" s="158">
        <f>IF('Indicator Date hidden'!AU68="x","x",AT$2-'Indicator Date hidden'!AU68)</f>
        <v>0</v>
      </c>
      <c r="AU67" s="158">
        <f>IF('Indicator Date hidden'!AV68="x","x",AU$2-'Indicator Date hidden'!AV68)</f>
        <v>0</v>
      </c>
      <c r="AV67" s="158">
        <f>IF('Indicator Date hidden'!AW68="x","x",AV$2-'Indicator Date hidden'!AW68)</f>
        <v>0</v>
      </c>
      <c r="AW67" s="158">
        <f>IF('Indicator Date hidden'!AX68="x","x",AW$2-'Indicator Date hidden'!AX68)</f>
        <v>0</v>
      </c>
      <c r="AX67" s="158">
        <f>IF('Indicator Date hidden'!AY68="x","x",AX$2-'Indicator Date hidden'!AY68)</f>
        <v>0</v>
      </c>
      <c r="AY67" s="158">
        <f>IF('Indicator Date hidden'!AZ68="x","x",AY$2-'Indicator Date hidden'!AZ68)</f>
        <v>0</v>
      </c>
      <c r="AZ67" s="158">
        <f>IF('Indicator Date hidden'!BA68="x","x",AZ$2-'Indicator Date hidden'!BA68)</f>
        <v>1</v>
      </c>
      <c r="BA67" s="158">
        <f>IF('Indicator Date hidden'!BB68="x","x",BA$2-'Indicator Date hidden'!BB68)</f>
        <v>0</v>
      </c>
      <c r="BB67" s="158">
        <f>IF('Indicator Date hidden'!BC68="x","x",BB$2-'Indicator Date hidden'!BC68)</f>
        <v>0</v>
      </c>
      <c r="BC67" s="158">
        <f>IF('Indicator Date hidden'!BD68="x","x",BC$2-'Indicator Date hidden'!BD68)</f>
        <v>0</v>
      </c>
      <c r="BD67" s="158" t="str">
        <f>IF('Indicator Date hidden'!BE68="x","x",BD$2-'Indicator Date hidden'!BE68)</f>
        <v>x</v>
      </c>
      <c r="BE67" s="158">
        <f>IF('Indicator Date hidden'!BF68="x","x",BE$2-'Indicator Date hidden'!BF68)</f>
        <v>0</v>
      </c>
      <c r="BF67" s="158">
        <f>IF('Indicator Date hidden'!BG68="x","x",BF$2-'Indicator Date hidden'!BG68)</f>
        <v>0</v>
      </c>
      <c r="BG67" s="158">
        <f>IF('Indicator Date hidden'!BH68="x","x",BG$2-'Indicator Date hidden'!BH68)</f>
        <v>0</v>
      </c>
      <c r="BH67" s="158">
        <f>IF('Indicator Date hidden'!BI68="x","x",BH$2-'Indicator Date hidden'!BI68)</f>
        <v>0</v>
      </c>
      <c r="BI67" s="158">
        <f>IF('Indicator Date hidden'!BJ68="x","x",BI$2-'Indicator Date hidden'!BJ68)</f>
        <v>0</v>
      </c>
      <c r="BJ67" s="158">
        <f>IF('Indicator Date hidden'!BK68="x","x",BJ$2-'Indicator Date hidden'!BK68)</f>
        <v>0</v>
      </c>
      <c r="BK67" s="158">
        <f>IF('Indicator Date hidden'!BL68="x","x",BK$2-'Indicator Date hidden'!BL68)</f>
        <v>0</v>
      </c>
      <c r="BL67" s="158">
        <f>IF('Indicator Date hidden'!BM68="x","x",BL$2-'Indicator Date hidden'!BM68)</f>
        <v>0</v>
      </c>
      <c r="BM67" s="158">
        <f>IF('Indicator Date hidden'!BN68="x","x",BM$2-'Indicator Date hidden'!BN68)</f>
        <v>3</v>
      </c>
      <c r="BN67" s="158">
        <f>IF('Indicator Date hidden'!BO68="x","x",BN$2-'Indicator Date hidden'!BO68)</f>
        <v>0</v>
      </c>
      <c r="BO67" s="158">
        <f>IF('Indicator Date hidden'!BP68="x","x",BO$2-'Indicator Date hidden'!BP68)</f>
        <v>0</v>
      </c>
      <c r="BP67" s="158">
        <f>IF('Indicator Date hidden'!BQ68="x","x",BP$2-'Indicator Date hidden'!BQ68)</f>
        <v>0</v>
      </c>
      <c r="BQ67" s="158">
        <f>IF('Indicator Date hidden'!BR68="x","x",BQ$2-'Indicator Date hidden'!BR68)</f>
        <v>0</v>
      </c>
      <c r="BR67" s="158">
        <f>IF('Indicator Date hidden'!BS68="x","x",BR$2-'Indicator Date hidden'!BS68)</f>
        <v>0</v>
      </c>
      <c r="BS67" s="158">
        <f>IF('Indicator Date hidden'!BT68="x","x",BS$2-'Indicator Date hidden'!BT68)</f>
        <v>1</v>
      </c>
      <c r="BT67" s="158">
        <f>IF('Indicator Date hidden'!BU68="x","x",BT$2-'Indicator Date hidden'!BU68)</f>
        <v>0</v>
      </c>
      <c r="BU67" s="158">
        <f>IF('Indicator Date hidden'!BV68="x","x",BU$2-'Indicator Date hidden'!BV68)</f>
        <v>0</v>
      </c>
      <c r="BV67" s="158">
        <f>IF('Indicator Date hidden'!BW68="x","x",BV$2-'Indicator Date hidden'!BW68)</f>
        <v>0</v>
      </c>
      <c r="BW67" s="158">
        <f>IF('Indicator Date hidden'!BX68="x","x",BW$2-'Indicator Date hidden'!BX68)</f>
        <v>0</v>
      </c>
      <c r="BX67" s="158">
        <f>IF('Indicator Date hidden'!BY68="x","x",BX$2-'Indicator Date hidden'!BY68)</f>
        <v>0</v>
      </c>
      <c r="BY67" s="5">
        <f t="shared" ref="BY67:BY98" si="10">SUM(B67:BX67)</f>
        <v>13</v>
      </c>
      <c r="BZ67" s="159">
        <f t="shared" ref="BZ67:BZ98" si="11">BY67/COUNT(B67:BX67)</f>
        <v>0.17567567567567569</v>
      </c>
      <c r="CA67" s="5">
        <f t="shared" ref="CA67:CA98" si="12">COUNTIF(B67:BX67,"&gt;0")</f>
        <v>7</v>
      </c>
      <c r="CB67" s="159">
        <f t="shared" ref="CB67:CB98" si="13">_xlfn.STDEV.P(B67:BX67)</f>
        <v>0.60085767771393817</v>
      </c>
      <c r="CC67" s="162">
        <f t="shared" ref="CC67:CC98" si="14">MEDIAN(B67:BX67)</f>
        <v>0</v>
      </c>
    </row>
    <row r="68" spans="1:81" x14ac:dyDescent="0.25">
      <c r="A68" t="s">
        <v>122</v>
      </c>
      <c r="B68" s="158">
        <f>IF('Indicator Date hidden'!C69="x","x",B$2-'Indicator Date hidden'!C69)</f>
        <v>0</v>
      </c>
      <c r="C68" s="158">
        <f>IF('Indicator Date hidden'!D69="x","x",C$2-'Indicator Date hidden'!D69)</f>
        <v>0</v>
      </c>
      <c r="D68" s="158">
        <f>IF('Indicator Date hidden'!E69="x","x",D$2-'Indicator Date hidden'!E69)</f>
        <v>0</v>
      </c>
      <c r="E68" s="158">
        <f>IF('Indicator Date hidden'!F69="x","x",E$2-'Indicator Date hidden'!F69)</f>
        <v>0</v>
      </c>
      <c r="F68" s="158">
        <f>IF('Indicator Date hidden'!G69="x","x",F$2-'Indicator Date hidden'!G69)</f>
        <v>0</v>
      </c>
      <c r="G68" s="158">
        <f>IF('Indicator Date hidden'!H69="x","x",G$2-'Indicator Date hidden'!H69)</f>
        <v>0</v>
      </c>
      <c r="H68" s="158">
        <f>IF('Indicator Date hidden'!I69="x","x",H$2-'Indicator Date hidden'!I69)</f>
        <v>0</v>
      </c>
      <c r="I68" s="158">
        <f>IF('Indicator Date hidden'!J69="x","x",I$2-'Indicator Date hidden'!J69)</f>
        <v>0</v>
      </c>
      <c r="J68" s="158">
        <f>IF('Indicator Date hidden'!K69="x","x",J$2-'Indicator Date hidden'!K69)</f>
        <v>0</v>
      </c>
      <c r="K68" s="158">
        <f>IF('Indicator Date hidden'!L69="x","x",K$2-'Indicator Date hidden'!L69)</f>
        <v>0</v>
      </c>
      <c r="L68" s="158">
        <f>IF('Indicator Date hidden'!M69="x","x",L$2-'Indicator Date hidden'!M69)</f>
        <v>0</v>
      </c>
      <c r="M68" s="158">
        <f>IF('Indicator Date hidden'!N69="x","x",M$2-'Indicator Date hidden'!N69)</f>
        <v>0</v>
      </c>
      <c r="N68" s="158">
        <f>IF('Indicator Date hidden'!O69="x","x",N$2-'Indicator Date hidden'!O69)</f>
        <v>0</v>
      </c>
      <c r="O68" s="158">
        <f>IF('Indicator Date hidden'!P69="x","x",O$2-'Indicator Date hidden'!P69)</f>
        <v>0</v>
      </c>
      <c r="P68" s="158">
        <f>IF('Indicator Date hidden'!Q69="x","x",P$2-'Indicator Date hidden'!Q69)</f>
        <v>0</v>
      </c>
      <c r="Q68" s="158">
        <f>IF('Indicator Date hidden'!R69="x","x",Q$2-'Indicator Date hidden'!R69)</f>
        <v>0</v>
      </c>
      <c r="R68" s="158">
        <f>IF('Indicator Date hidden'!S69="x","x",R$2-'Indicator Date hidden'!S69)</f>
        <v>0</v>
      </c>
      <c r="S68" s="158">
        <f>IF('Indicator Date hidden'!T69="x","x",S$2-'Indicator Date hidden'!T69)</f>
        <v>0</v>
      </c>
      <c r="T68" s="158">
        <f>IF('Indicator Date hidden'!U69="x","x",T$2-'Indicator Date hidden'!U69)</f>
        <v>0</v>
      </c>
      <c r="U68" s="158">
        <f>IF('Indicator Date hidden'!V69="x","x",U$2-'Indicator Date hidden'!V69)</f>
        <v>0</v>
      </c>
      <c r="V68" s="158">
        <f>IF('Indicator Date hidden'!W69="x","x",V$2-'Indicator Date hidden'!W69)</f>
        <v>0</v>
      </c>
      <c r="W68" s="158">
        <f>IF('Indicator Date hidden'!X69="x","x",W$2-'Indicator Date hidden'!X69)</f>
        <v>0</v>
      </c>
      <c r="X68" s="158">
        <f>IF('Indicator Date hidden'!Y69="x","x",X$2-'Indicator Date hidden'!Y69)</f>
        <v>0</v>
      </c>
      <c r="Y68" s="158">
        <f>IF('Indicator Date hidden'!Z69="x","x",Y$2-'Indicator Date hidden'!Z69)</f>
        <v>0</v>
      </c>
      <c r="Z68" s="158">
        <f>IF('Indicator Date hidden'!AA69="x","x",Z$2-'Indicator Date hidden'!AA69)</f>
        <v>5</v>
      </c>
      <c r="AA68" s="158">
        <f>IF('Indicator Date hidden'!AB69="x","x",AA$2-'Indicator Date hidden'!AB69)</f>
        <v>0</v>
      </c>
      <c r="AB68" s="158" t="str">
        <f>IF('Indicator Date hidden'!AC69="x","x",AB$2-'Indicator Date hidden'!AC69)</f>
        <v>x</v>
      </c>
      <c r="AC68" s="158">
        <f>IF('Indicator Date hidden'!AD69="x","x",AC$2-'Indicator Date hidden'!AD69)</f>
        <v>3</v>
      </c>
      <c r="AD68" s="158">
        <f>IF('Indicator Date hidden'!AE69="x","x",AD$2-'Indicator Date hidden'!AE69)</f>
        <v>0</v>
      </c>
      <c r="AE68" s="158">
        <f>IF('Indicator Date hidden'!AF69="x","x",AE$2-'Indicator Date hidden'!AF69)</f>
        <v>0</v>
      </c>
      <c r="AF68" s="158">
        <f>IF('Indicator Date hidden'!AG69="x","x",AF$2-'Indicator Date hidden'!AG69)</f>
        <v>0</v>
      </c>
      <c r="AG68" s="158">
        <f>IF('Indicator Date hidden'!AH69="x","x",AG$2-'Indicator Date hidden'!AH69)</f>
        <v>0</v>
      </c>
      <c r="AH68" s="158">
        <f>IF('Indicator Date hidden'!AI69="x","x",AH$2-'Indicator Date hidden'!AI69)</f>
        <v>0</v>
      </c>
      <c r="AI68" s="158">
        <f>IF('Indicator Date hidden'!AJ69="x","x",AI$2-'Indicator Date hidden'!AJ69)</f>
        <v>0</v>
      </c>
      <c r="AJ68" s="158">
        <f>IF('Indicator Date hidden'!AK69="x","x",AJ$2-'Indicator Date hidden'!AK69)</f>
        <v>0</v>
      </c>
      <c r="AK68" s="158">
        <f>IF('Indicator Date hidden'!AL69="x","x",AK$2-'Indicator Date hidden'!AL69)</f>
        <v>0</v>
      </c>
      <c r="AL68" s="158" t="str">
        <f>IF('Indicator Date hidden'!AM69="x","x",AL$2-'Indicator Date hidden'!AM69)</f>
        <v>x</v>
      </c>
      <c r="AM68" s="158">
        <f>IF('Indicator Date hidden'!AN69="x","x",AM$2-'Indicator Date hidden'!AN69)</f>
        <v>0</v>
      </c>
      <c r="AN68" s="158">
        <f>IF('Indicator Date hidden'!AO69="x","x",AN$2-'Indicator Date hidden'!AO69)</f>
        <v>0</v>
      </c>
      <c r="AO68" s="158">
        <f>IF('Indicator Date hidden'!AP69="x","x",AO$2-'Indicator Date hidden'!AP69)</f>
        <v>0</v>
      </c>
      <c r="AP68" s="158" t="str">
        <f>IF('Indicator Date hidden'!AQ69="x","x",AP$2-'Indicator Date hidden'!AQ69)</f>
        <v>x</v>
      </c>
      <c r="AQ68" s="158">
        <f>IF('Indicator Date hidden'!AR69="x","x",AQ$2-'Indicator Date hidden'!AR69)</f>
        <v>0</v>
      </c>
      <c r="AR68" s="158">
        <f>IF('Indicator Date hidden'!AS69="x","x",AR$2-'Indicator Date hidden'!AS69)</f>
        <v>0</v>
      </c>
      <c r="AS68" s="158" t="str">
        <f>IF('Indicator Date hidden'!AT69="x","x",AS$2-'Indicator Date hidden'!AT69)</f>
        <v>x</v>
      </c>
      <c r="AT68" s="158">
        <f>IF('Indicator Date hidden'!AU69="x","x",AT$2-'Indicator Date hidden'!AU69)</f>
        <v>0</v>
      </c>
      <c r="AU68" s="158">
        <f>IF('Indicator Date hidden'!AV69="x","x",AU$2-'Indicator Date hidden'!AV69)</f>
        <v>0</v>
      </c>
      <c r="AV68" s="158">
        <f>IF('Indicator Date hidden'!AW69="x","x",AV$2-'Indicator Date hidden'!AW69)</f>
        <v>0</v>
      </c>
      <c r="AW68" s="158" t="str">
        <f>IF('Indicator Date hidden'!AX69="x","x",AW$2-'Indicator Date hidden'!AX69)</f>
        <v>x</v>
      </c>
      <c r="AX68" s="158">
        <f>IF('Indicator Date hidden'!AY69="x","x",AX$2-'Indicator Date hidden'!AY69)</f>
        <v>0</v>
      </c>
      <c r="AY68" s="158">
        <f>IF('Indicator Date hidden'!AZ69="x","x",AY$2-'Indicator Date hidden'!AZ69)</f>
        <v>0</v>
      </c>
      <c r="AZ68" s="158">
        <f>IF('Indicator Date hidden'!BA69="x","x",AZ$2-'Indicator Date hidden'!BA69)</f>
        <v>2</v>
      </c>
      <c r="BA68" s="158">
        <f>IF('Indicator Date hidden'!BB69="x","x",BA$2-'Indicator Date hidden'!BB69)</f>
        <v>0</v>
      </c>
      <c r="BB68" s="158">
        <f>IF('Indicator Date hidden'!BC69="x","x",BB$2-'Indicator Date hidden'!BC69)</f>
        <v>0</v>
      </c>
      <c r="BC68" s="158">
        <f>IF('Indicator Date hidden'!BD69="x","x",BC$2-'Indicator Date hidden'!BD69)</f>
        <v>0</v>
      </c>
      <c r="BD68" s="158" t="str">
        <f>IF('Indicator Date hidden'!BE69="x","x",BD$2-'Indicator Date hidden'!BE69)</f>
        <v>x</v>
      </c>
      <c r="BE68" s="158">
        <f>IF('Indicator Date hidden'!BF69="x","x",BE$2-'Indicator Date hidden'!BF69)</f>
        <v>1</v>
      </c>
      <c r="BF68" s="158">
        <f>IF('Indicator Date hidden'!BG69="x","x",BF$2-'Indicator Date hidden'!BG69)</f>
        <v>0</v>
      </c>
      <c r="BG68" s="158">
        <f>IF('Indicator Date hidden'!BH69="x","x",BG$2-'Indicator Date hidden'!BH69)</f>
        <v>0</v>
      </c>
      <c r="BH68" s="158">
        <f>IF('Indicator Date hidden'!BI69="x","x",BH$2-'Indicator Date hidden'!BI69)</f>
        <v>0</v>
      </c>
      <c r="BI68" s="158">
        <f>IF('Indicator Date hidden'!BJ69="x","x",BI$2-'Indicator Date hidden'!BJ69)</f>
        <v>0</v>
      </c>
      <c r="BJ68" s="158">
        <f>IF('Indicator Date hidden'!BK69="x","x",BJ$2-'Indicator Date hidden'!BK69)</f>
        <v>0</v>
      </c>
      <c r="BK68" s="158">
        <f>IF('Indicator Date hidden'!BL69="x","x",BK$2-'Indicator Date hidden'!BL69)</f>
        <v>0</v>
      </c>
      <c r="BL68" s="158">
        <f>IF('Indicator Date hidden'!BM69="x","x",BL$2-'Indicator Date hidden'!BM69)</f>
        <v>0</v>
      </c>
      <c r="BM68" s="158">
        <f>IF('Indicator Date hidden'!BN69="x","x",BM$2-'Indicator Date hidden'!BN69)</f>
        <v>3</v>
      </c>
      <c r="BN68" s="158">
        <f>IF('Indicator Date hidden'!BO69="x","x",BN$2-'Indicator Date hidden'!BO69)</f>
        <v>0</v>
      </c>
      <c r="BO68" s="158">
        <f>IF('Indicator Date hidden'!BP69="x","x",BO$2-'Indicator Date hidden'!BP69)</f>
        <v>0</v>
      </c>
      <c r="BP68" s="158">
        <f>IF('Indicator Date hidden'!BQ69="x","x",BP$2-'Indicator Date hidden'!BQ69)</f>
        <v>0</v>
      </c>
      <c r="BQ68" s="158">
        <f>IF('Indicator Date hidden'!BR69="x","x",BQ$2-'Indicator Date hidden'!BR69)</f>
        <v>0</v>
      </c>
      <c r="BR68" s="158">
        <f>IF('Indicator Date hidden'!BS69="x","x",BR$2-'Indicator Date hidden'!BS69)</f>
        <v>0</v>
      </c>
      <c r="BS68" s="158">
        <f>IF('Indicator Date hidden'!BT69="x","x",BS$2-'Indicator Date hidden'!BT69)</f>
        <v>2</v>
      </c>
      <c r="BT68" s="158">
        <f>IF('Indicator Date hidden'!BU69="x","x",BT$2-'Indicator Date hidden'!BU69)</f>
        <v>0</v>
      </c>
      <c r="BU68" s="158">
        <f>IF('Indicator Date hidden'!BV69="x","x",BU$2-'Indicator Date hidden'!BV69)</f>
        <v>0</v>
      </c>
      <c r="BV68" s="158">
        <f>IF('Indicator Date hidden'!BW69="x","x",BV$2-'Indicator Date hidden'!BW69)</f>
        <v>0</v>
      </c>
      <c r="BW68" s="158">
        <f>IF('Indicator Date hidden'!BX69="x","x",BW$2-'Indicator Date hidden'!BX69)</f>
        <v>0</v>
      </c>
      <c r="BX68" s="158">
        <f>IF('Indicator Date hidden'!BY69="x","x",BX$2-'Indicator Date hidden'!BY69)</f>
        <v>0</v>
      </c>
      <c r="BY68" s="5">
        <f t="shared" si="10"/>
        <v>16</v>
      </c>
      <c r="BZ68" s="159">
        <f t="shared" si="11"/>
        <v>0.2318840579710145</v>
      </c>
      <c r="CA68" s="5">
        <f t="shared" si="12"/>
        <v>6</v>
      </c>
      <c r="CB68" s="159">
        <f t="shared" si="13"/>
        <v>0.83657215592242395</v>
      </c>
      <c r="CC68" s="162">
        <f t="shared" si="14"/>
        <v>0</v>
      </c>
    </row>
    <row r="69" spans="1:81" x14ac:dyDescent="0.25">
      <c r="A69" t="s">
        <v>124</v>
      </c>
      <c r="B69" s="158">
        <f>IF('Indicator Date hidden'!C70="x","x",B$2-'Indicator Date hidden'!C70)</f>
        <v>0</v>
      </c>
      <c r="C69" s="158">
        <f>IF('Indicator Date hidden'!D70="x","x",C$2-'Indicator Date hidden'!D70)</f>
        <v>0</v>
      </c>
      <c r="D69" s="158">
        <f>IF('Indicator Date hidden'!E70="x","x",D$2-'Indicator Date hidden'!E70)</f>
        <v>0</v>
      </c>
      <c r="E69" s="158">
        <f>IF('Indicator Date hidden'!F70="x","x",E$2-'Indicator Date hidden'!F70)</f>
        <v>0</v>
      </c>
      <c r="F69" s="158">
        <f>IF('Indicator Date hidden'!G70="x","x",F$2-'Indicator Date hidden'!G70)</f>
        <v>0</v>
      </c>
      <c r="G69" s="158">
        <f>IF('Indicator Date hidden'!H70="x","x",G$2-'Indicator Date hidden'!H70)</f>
        <v>0</v>
      </c>
      <c r="H69" s="158">
        <f>IF('Indicator Date hidden'!I70="x","x",H$2-'Indicator Date hidden'!I70)</f>
        <v>0</v>
      </c>
      <c r="I69" s="158">
        <f>IF('Indicator Date hidden'!J70="x","x",I$2-'Indicator Date hidden'!J70)</f>
        <v>0</v>
      </c>
      <c r="J69" s="158">
        <f>IF('Indicator Date hidden'!K70="x","x",J$2-'Indicator Date hidden'!K70)</f>
        <v>0</v>
      </c>
      <c r="K69" s="158">
        <f>IF('Indicator Date hidden'!L70="x","x",K$2-'Indicator Date hidden'!L70)</f>
        <v>0</v>
      </c>
      <c r="L69" s="158">
        <f>IF('Indicator Date hidden'!M70="x","x",L$2-'Indicator Date hidden'!M70)</f>
        <v>0</v>
      </c>
      <c r="M69" s="158">
        <f>IF('Indicator Date hidden'!N70="x","x",M$2-'Indicator Date hidden'!N70)</f>
        <v>0</v>
      </c>
      <c r="N69" s="158">
        <f>IF('Indicator Date hidden'!O70="x","x",N$2-'Indicator Date hidden'!O70)</f>
        <v>0</v>
      </c>
      <c r="O69" s="158">
        <f>IF('Indicator Date hidden'!P70="x","x",O$2-'Indicator Date hidden'!P70)</f>
        <v>0</v>
      </c>
      <c r="P69" s="158">
        <f>IF('Indicator Date hidden'!Q70="x","x",P$2-'Indicator Date hidden'!Q70)</f>
        <v>0</v>
      </c>
      <c r="Q69" s="158">
        <f>IF('Indicator Date hidden'!R70="x","x",Q$2-'Indicator Date hidden'!R70)</f>
        <v>0</v>
      </c>
      <c r="R69" s="158">
        <f>IF('Indicator Date hidden'!S70="x","x",R$2-'Indicator Date hidden'!S70)</f>
        <v>0</v>
      </c>
      <c r="S69" s="158">
        <f>IF('Indicator Date hidden'!T70="x","x",S$2-'Indicator Date hidden'!T70)</f>
        <v>0</v>
      </c>
      <c r="T69" s="158">
        <f>IF('Indicator Date hidden'!U70="x","x",T$2-'Indicator Date hidden'!U70)</f>
        <v>0</v>
      </c>
      <c r="U69" s="158">
        <f>IF('Indicator Date hidden'!V70="x","x",U$2-'Indicator Date hidden'!V70)</f>
        <v>0</v>
      </c>
      <c r="V69" s="158">
        <f>IF('Indicator Date hidden'!W70="x","x",V$2-'Indicator Date hidden'!W70)</f>
        <v>0</v>
      </c>
      <c r="W69" s="158">
        <f>IF('Indicator Date hidden'!X70="x","x",W$2-'Indicator Date hidden'!X70)</f>
        <v>0</v>
      </c>
      <c r="X69" s="158">
        <f>IF('Indicator Date hidden'!Y70="x","x",X$2-'Indicator Date hidden'!Y70)</f>
        <v>0</v>
      </c>
      <c r="Y69" s="158">
        <f>IF('Indicator Date hidden'!Z70="x","x",Y$2-'Indicator Date hidden'!Z70)</f>
        <v>0</v>
      </c>
      <c r="Z69" s="158" t="str">
        <f>IF('Indicator Date hidden'!AA70="x","x",Z$2-'Indicator Date hidden'!AA70)</f>
        <v>x</v>
      </c>
      <c r="AA69" s="158">
        <f>IF('Indicator Date hidden'!AB70="x","x",AA$2-'Indicator Date hidden'!AB70)</f>
        <v>0</v>
      </c>
      <c r="AB69" s="158" t="str">
        <f>IF('Indicator Date hidden'!AC70="x","x",AB$2-'Indicator Date hidden'!AC70)</f>
        <v>x</v>
      </c>
      <c r="AC69" s="158">
        <f>IF('Indicator Date hidden'!AD70="x","x",AC$2-'Indicator Date hidden'!AD70)</f>
        <v>4</v>
      </c>
      <c r="AD69" s="158">
        <f>IF('Indicator Date hidden'!AE70="x","x",AD$2-'Indicator Date hidden'!AE70)</f>
        <v>0</v>
      </c>
      <c r="AE69" s="158">
        <f>IF('Indicator Date hidden'!AF70="x","x",AE$2-'Indicator Date hidden'!AF70)</f>
        <v>1</v>
      </c>
      <c r="AF69" s="158">
        <f>IF('Indicator Date hidden'!AG70="x","x",AF$2-'Indicator Date hidden'!AG70)</f>
        <v>0</v>
      </c>
      <c r="AG69" s="158">
        <f>IF('Indicator Date hidden'!AH70="x","x",AG$2-'Indicator Date hidden'!AH70)</f>
        <v>0</v>
      </c>
      <c r="AH69" s="158">
        <f>IF('Indicator Date hidden'!AI70="x","x",AH$2-'Indicator Date hidden'!AI70)</f>
        <v>0</v>
      </c>
      <c r="AI69" s="158">
        <f>IF('Indicator Date hidden'!AJ70="x","x",AI$2-'Indicator Date hidden'!AJ70)</f>
        <v>0</v>
      </c>
      <c r="AJ69" s="158">
        <f>IF('Indicator Date hidden'!AK70="x","x",AJ$2-'Indicator Date hidden'!AK70)</f>
        <v>0</v>
      </c>
      <c r="AK69" s="158">
        <f>IF('Indicator Date hidden'!AL70="x","x",AK$2-'Indicator Date hidden'!AL70)</f>
        <v>0</v>
      </c>
      <c r="AL69" s="158" t="str">
        <f>IF('Indicator Date hidden'!AM70="x","x",AL$2-'Indicator Date hidden'!AM70)</f>
        <v>x</v>
      </c>
      <c r="AM69" s="158">
        <f>IF('Indicator Date hidden'!AN70="x","x",AM$2-'Indicator Date hidden'!AN70)</f>
        <v>0</v>
      </c>
      <c r="AN69" s="158">
        <f>IF('Indicator Date hidden'!AO70="x","x",AN$2-'Indicator Date hidden'!AO70)</f>
        <v>0</v>
      </c>
      <c r="AO69" s="158">
        <f>IF('Indicator Date hidden'!AP70="x","x",AO$2-'Indicator Date hidden'!AP70)</f>
        <v>0</v>
      </c>
      <c r="AP69" s="158">
        <f>IF('Indicator Date hidden'!AQ70="x","x",AP$2-'Indicator Date hidden'!AQ70)</f>
        <v>0</v>
      </c>
      <c r="AQ69" s="158">
        <f>IF('Indicator Date hidden'!AR70="x","x",AQ$2-'Indicator Date hidden'!AR70)</f>
        <v>0</v>
      </c>
      <c r="AR69" s="158">
        <f>IF('Indicator Date hidden'!AS70="x","x",AR$2-'Indicator Date hidden'!AS70)</f>
        <v>0</v>
      </c>
      <c r="AS69" s="158" t="str">
        <f>IF('Indicator Date hidden'!AT70="x","x",AS$2-'Indicator Date hidden'!AT70)</f>
        <v>x</v>
      </c>
      <c r="AT69" s="158">
        <f>IF('Indicator Date hidden'!AU70="x","x",AT$2-'Indicator Date hidden'!AU70)</f>
        <v>0</v>
      </c>
      <c r="AU69" s="158" t="str">
        <f>IF('Indicator Date hidden'!AV70="x","x",AU$2-'Indicator Date hidden'!AV70)</f>
        <v>x</v>
      </c>
      <c r="AV69" s="158" t="str">
        <f>IF('Indicator Date hidden'!AW70="x","x",AV$2-'Indicator Date hidden'!AW70)</f>
        <v>x</v>
      </c>
      <c r="AW69" s="158" t="str">
        <f>IF('Indicator Date hidden'!AX70="x","x",AW$2-'Indicator Date hidden'!AX70)</f>
        <v>x</v>
      </c>
      <c r="AX69" s="158">
        <f>IF('Indicator Date hidden'!AY70="x","x",AX$2-'Indicator Date hidden'!AY70)</f>
        <v>0</v>
      </c>
      <c r="AY69" s="158" t="str">
        <f>IF('Indicator Date hidden'!AZ70="x","x",AY$2-'Indicator Date hidden'!AZ70)</f>
        <v>x</v>
      </c>
      <c r="AZ69" s="158" t="str">
        <f>IF('Indicator Date hidden'!BA70="x","x",AZ$2-'Indicator Date hidden'!BA70)</f>
        <v>x</v>
      </c>
      <c r="BA69" s="158">
        <f>IF('Indicator Date hidden'!BB70="x","x",BA$2-'Indicator Date hidden'!BB70)</f>
        <v>0</v>
      </c>
      <c r="BB69" s="158">
        <f>IF('Indicator Date hidden'!BC70="x","x",BB$2-'Indicator Date hidden'!BC70)</f>
        <v>0</v>
      </c>
      <c r="BC69" s="158">
        <f>IF('Indicator Date hidden'!BD70="x","x",BC$2-'Indicator Date hidden'!BD70)</f>
        <v>0</v>
      </c>
      <c r="BD69" s="158" t="str">
        <f>IF('Indicator Date hidden'!BE70="x","x",BD$2-'Indicator Date hidden'!BE70)</f>
        <v>x</v>
      </c>
      <c r="BE69" s="158">
        <f>IF('Indicator Date hidden'!BF70="x","x",BE$2-'Indicator Date hidden'!BF70)</f>
        <v>1</v>
      </c>
      <c r="BF69" s="158">
        <f>IF('Indicator Date hidden'!BG70="x","x",BF$2-'Indicator Date hidden'!BG70)</f>
        <v>0</v>
      </c>
      <c r="BG69" s="158">
        <f>IF('Indicator Date hidden'!BH70="x","x",BG$2-'Indicator Date hidden'!BH70)</f>
        <v>0</v>
      </c>
      <c r="BH69" s="158">
        <f>IF('Indicator Date hidden'!BI70="x","x",BH$2-'Indicator Date hidden'!BI70)</f>
        <v>0</v>
      </c>
      <c r="BI69" s="158">
        <f>IF('Indicator Date hidden'!BJ70="x","x",BI$2-'Indicator Date hidden'!BJ70)</f>
        <v>2</v>
      </c>
      <c r="BJ69" s="158">
        <f>IF('Indicator Date hidden'!BK70="x","x",BJ$2-'Indicator Date hidden'!BK70)</f>
        <v>0</v>
      </c>
      <c r="BK69" s="158">
        <f>IF('Indicator Date hidden'!BL70="x","x",BK$2-'Indicator Date hidden'!BL70)</f>
        <v>0</v>
      </c>
      <c r="BL69" s="158">
        <f>IF('Indicator Date hidden'!BM70="x","x",BL$2-'Indicator Date hidden'!BM70)</f>
        <v>0</v>
      </c>
      <c r="BM69" s="158" t="str">
        <f>IF('Indicator Date hidden'!BN70="x","x",BM$2-'Indicator Date hidden'!BN70)</f>
        <v>x</v>
      </c>
      <c r="BN69" s="158">
        <f>IF('Indicator Date hidden'!BO70="x","x",BN$2-'Indicator Date hidden'!BO70)</f>
        <v>0</v>
      </c>
      <c r="BO69" s="158">
        <f>IF('Indicator Date hidden'!BP70="x","x",BO$2-'Indicator Date hidden'!BP70)</f>
        <v>0</v>
      </c>
      <c r="BP69" s="158">
        <f>IF('Indicator Date hidden'!BQ70="x","x",BP$2-'Indicator Date hidden'!BQ70)</f>
        <v>0</v>
      </c>
      <c r="BQ69" s="158">
        <f>IF('Indicator Date hidden'!BR70="x","x",BQ$2-'Indicator Date hidden'!BR70)</f>
        <v>0</v>
      </c>
      <c r="BR69" s="158">
        <f>IF('Indicator Date hidden'!BS70="x","x",BR$2-'Indicator Date hidden'!BS70)</f>
        <v>0</v>
      </c>
      <c r="BS69" s="158">
        <f>IF('Indicator Date hidden'!BT70="x","x",BS$2-'Indicator Date hidden'!BT70)</f>
        <v>1</v>
      </c>
      <c r="BT69" s="158">
        <f>IF('Indicator Date hidden'!BU70="x","x",BT$2-'Indicator Date hidden'!BU70)</f>
        <v>0</v>
      </c>
      <c r="BU69" s="158">
        <f>IF('Indicator Date hidden'!BV70="x","x",BU$2-'Indicator Date hidden'!BV70)</f>
        <v>0</v>
      </c>
      <c r="BV69" s="158" t="str">
        <f>IF('Indicator Date hidden'!BW70="x","x",BV$2-'Indicator Date hidden'!BW70)</f>
        <v>x</v>
      </c>
      <c r="BW69" s="158">
        <f>IF('Indicator Date hidden'!BX70="x","x",BW$2-'Indicator Date hidden'!BX70)</f>
        <v>0</v>
      </c>
      <c r="BX69" s="158">
        <f>IF('Indicator Date hidden'!BY70="x","x",BX$2-'Indicator Date hidden'!BY70)</f>
        <v>0</v>
      </c>
      <c r="BY69" s="5">
        <f t="shared" si="10"/>
        <v>9</v>
      </c>
      <c r="BZ69" s="159">
        <f t="shared" si="11"/>
        <v>0.14285714285714285</v>
      </c>
      <c r="CA69" s="5">
        <f t="shared" si="12"/>
        <v>5</v>
      </c>
      <c r="CB69" s="159">
        <f t="shared" si="13"/>
        <v>0.58708704790180732</v>
      </c>
      <c r="CC69" s="162">
        <f t="shared" si="14"/>
        <v>0</v>
      </c>
    </row>
    <row r="70" spans="1:81" x14ac:dyDescent="0.25">
      <c r="A70" t="s">
        <v>126</v>
      </c>
      <c r="B70" s="158">
        <f>IF('Indicator Date hidden'!C71="x","x",B$2-'Indicator Date hidden'!C71)</f>
        <v>0</v>
      </c>
      <c r="C70" s="158">
        <f>IF('Indicator Date hidden'!D71="x","x",C$2-'Indicator Date hidden'!D71)</f>
        <v>0</v>
      </c>
      <c r="D70" s="158">
        <f>IF('Indicator Date hidden'!E71="x","x",D$2-'Indicator Date hidden'!E71)</f>
        <v>0</v>
      </c>
      <c r="E70" s="158">
        <f>IF('Indicator Date hidden'!F71="x","x",E$2-'Indicator Date hidden'!F71)</f>
        <v>0</v>
      </c>
      <c r="F70" s="158">
        <f>IF('Indicator Date hidden'!G71="x","x",F$2-'Indicator Date hidden'!G71)</f>
        <v>0</v>
      </c>
      <c r="G70" s="158">
        <f>IF('Indicator Date hidden'!H71="x","x",G$2-'Indicator Date hidden'!H71)</f>
        <v>0</v>
      </c>
      <c r="H70" s="158">
        <f>IF('Indicator Date hidden'!I71="x","x",H$2-'Indicator Date hidden'!I71)</f>
        <v>0</v>
      </c>
      <c r="I70" s="158">
        <f>IF('Indicator Date hidden'!J71="x","x",I$2-'Indicator Date hidden'!J71)</f>
        <v>0</v>
      </c>
      <c r="J70" s="158">
        <f>IF('Indicator Date hidden'!K71="x","x",J$2-'Indicator Date hidden'!K71)</f>
        <v>0</v>
      </c>
      <c r="K70" s="158">
        <f>IF('Indicator Date hidden'!L71="x","x",K$2-'Indicator Date hidden'!L71)</f>
        <v>0</v>
      </c>
      <c r="L70" s="158">
        <f>IF('Indicator Date hidden'!M71="x","x",L$2-'Indicator Date hidden'!M71)</f>
        <v>0</v>
      </c>
      <c r="M70" s="158">
        <f>IF('Indicator Date hidden'!N71="x","x",M$2-'Indicator Date hidden'!N71)</f>
        <v>0</v>
      </c>
      <c r="N70" s="158">
        <f>IF('Indicator Date hidden'!O71="x","x",N$2-'Indicator Date hidden'!O71)</f>
        <v>0</v>
      </c>
      <c r="O70" s="158">
        <f>IF('Indicator Date hidden'!P71="x","x",O$2-'Indicator Date hidden'!P71)</f>
        <v>0</v>
      </c>
      <c r="P70" s="158">
        <f>IF('Indicator Date hidden'!Q71="x","x",P$2-'Indicator Date hidden'!Q71)</f>
        <v>0</v>
      </c>
      <c r="Q70" s="158">
        <f>IF('Indicator Date hidden'!R71="x","x",Q$2-'Indicator Date hidden'!R71)</f>
        <v>0</v>
      </c>
      <c r="R70" s="158">
        <f>IF('Indicator Date hidden'!S71="x","x",R$2-'Indicator Date hidden'!S71)</f>
        <v>0</v>
      </c>
      <c r="S70" s="158">
        <f>IF('Indicator Date hidden'!T71="x","x",S$2-'Indicator Date hidden'!T71)</f>
        <v>0</v>
      </c>
      <c r="T70" s="158">
        <f>IF('Indicator Date hidden'!U71="x","x",T$2-'Indicator Date hidden'!U71)</f>
        <v>0</v>
      </c>
      <c r="U70" s="158">
        <f>IF('Indicator Date hidden'!V71="x","x",U$2-'Indicator Date hidden'!V71)</f>
        <v>0</v>
      </c>
      <c r="V70" s="158">
        <f>IF('Indicator Date hidden'!W71="x","x",V$2-'Indicator Date hidden'!W71)</f>
        <v>0</v>
      </c>
      <c r="W70" s="158">
        <f>IF('Indicator Date hidden'!X71="x","x",W$2-'Indicator Date hidden'!X71)</f>
        <v>0</v>
      </c>
      <c r="X70" s="158">
        <f>IF('Indicator Date hidden'!Y71="x","x",X$2-'Indicator Date hidden'!Y71)</f>
        <v>0</v>
      </c>
      <c r="Y70" s="158">
        <f>IF('Indicator Date hidden'!Z71="x","x",Y$2-'Indicator Date hidden'!Z71)</f>
        <v>0</v>
      </c>
      <c r="Z70" s="158">
        <f>IF('Indicator Date hidden'!AA71="x","x",Z$2-'Indicator Date hidden'!AA71)</f>
        <v>1</v>
      </c>
      <c r="AA70" s="158">
        <f>IF('Indicator Date hidden'!AB71="x","x",AA$2-'Indicator Date hidden'!AB71)</f>
        <v>0</v>
      </c>
      <c r="AB70" s="158">
        <f>IF('Indicator Date hidden'!AC71="x","x",AB$2-'Indicator Date hidden'!AC71)</f>
        <v>0</v>
      </c>
      <c r="AC70" s="158">
        <f>IF('Indicator Date hidden'!AD71="x","x",AC$2-'Indicator Date hidden'!AD71)</f>
        <v>1</v>
      </c>
      <c r="AD70" s="158">
        <f>IF('Indicator Date hidden'!AE71="x","x",AD$2-'Indicator Date hidden'!AE71)</f>
        <v>0</v>
      </c>
      <c r="AE70" s="158">
        <f>IF('Indicator Date hidden'!AF71="x","x",AE$2-'Indicator Date hidden'!AF71)</f>
        <v>0</v>
      </c>
      <c r="AF70" s="158">
        <f>IF('Indicator Date hidden'!AG71="x","x",AF$2-'Indicator Date hidden'!AG71)</f>
        <v>0</v>
      </c>
      <c r="AG70" s="158">
        <f>IF('Indicator Date hidden'!AH71="x","x",AG$2-'Indicator Date hidden'!AH71)</f>
        <v>0</v>
      </c>
      <c r="AH70" s="158">
        <f>IF('Indicator Date hidden'!AI71="x","x",AH$2-'Indicator Date hidden'!AI71)</f>
        <v>0</v>
      </c>
      <c r="AI70" s="158">
        <f>IF('Indicator Date hidden'!AJ71="x","x",AI$2-'Indicator Date hidden'!AJ71)</f>
        <v>0</v>
      </c>
      <c r="AJ70" s="158">
        <f>IF('Indicator Date hidden'!AK71="x","x",AJ$2-'Indicator Date hidden'!AK71)</f>
        <v>0</v>
      </c>
      <c r="AK70" s="158">
        <f>IF('Indicator Date hidden'!AL71="x","x",AK$2-'Indicator Date hidden'!AL71)</f>
        <v>0</v>
      </c>
      <c r="AL70" s="158">
        <f>IF('Indicator Date hidden'!AM71="x","x",AL$2-'Indicator Date hidden'!AM71)</f>
        <v>2</v>
      </c>
      <c r="AM70" s="158">
        <f>IF('Indicator Date hidden'!AN71="x","x",AM$2-'Indicator Date hidden'!AN71)</f>
        <v>0</v>
      </c>
      <c r="AN70" s="158">
        <f>IF('Indicator Date hidden'!AO71="x","x",AN$2-'Indicator Date hidden'!AO71)</f>
        <v>0</v>
      </c>
      <c r="AO70" s="158">
        <f>IF('Indicator Date hidden'!AP71="x","x",AO$2-'Indicator Date hidden'!AP71)</f>
        <v>0</v>
      </c>
      <c r="AP70" s="158">
        <f>IF('Indicator Date hidden'!AQ71="x","x",AP$2-'Indicator Date hidden'!AQ71)</f>
        <v>0</v>
      </c>
      <c r="AQ70" s="158">
        <f>IF('Indicator Date hidden'!AR71="x","x",AQ$2-'Indicator Date hidden'!AR71)</f>
        <v>0</v>
      </c>
      <c r="AR70" s="158">
        <f>IF('Indicator Date hidden'!AS71="x","x",AR$2-'Indicator Date hidden'!AS71)</f>
        <v>0</v>
      </c>
      <c r="AS70" s="158">
        <f>IF('Indicator Date hidden'!AT71="x","x",AS$2-'Indicator Date hidden'!AT71)</f>
        <v>1</v>
      </c>
      <c r="AT70" s="158">
        <f>IF('Indicator Date hidden'!AU71="x","x",AT$2-'Indicator Date hidden'!AU71)</f>
        <v>0</v>
      </c>
      <c r="AU70" s="158">
        <f>IF('Indicator Date hidden'!AV71="x","x",AU$2-'Indicator Date hidden'!AV71)</f>
        <v>0</v>
      </c>
      <c r="AV70" s="158">
        <f>IF('Indicator Date hidden'!AW71="x","x",AV$2-'Indicator Date hidden'!AW71)</f>
        <v>0</v>
      </c>
      <c r="AW70" s="158">
        <f>IF('Indicator Date hidden'!AX71="x","x",AW$2-'Indicator Date hidden'!AX71)</f>
        <v>0</v>
      </c>
      <c r="AX70" s="158">
        <f>IF('Indicator Date hidden'!AY71="x","x",AX$2-'Indicator Date hidden'!AY71)</f>
        <v>0</v>
      </c>
      <c r="AY70" s="158">
        <f>IF('Indicator Date hidden'!AZ71="x","x",AY$2-'Indicator Date hidden'!AZ71)</f>
        <v>0</v>
      </c>
      <c r="AZ70" s="158">
        <f>IF('Indicator Date hidden'!BA71="x","x",AZ$2-'Indicator Date hidden'!BA71)</f>
        <v>3</v>
      </c>
      <c r="BA70" s="158">
        <f>IF('Indicator Date hidden'!BB71="x","x",BA$2-'Indicator Date hidden'!BB71)</f>
        <v>0</v>
      </c>
      <c r="BB70" s="158">
        <f>IF('Indicator Date hidden'!BC71="x","x",BB$2-'Indicator Date hidden'!BC71)</f>
        <v>0</v>
      </c>
      <c r="BC70" s="158">
        <f>IF('Indicator Date hidden'!BD71="x","x",BC$2-'Indicator Date hidden'!BD71)</f>
        <v>0</v>
      </c>
      <c r="BD70" s="158" t="str">
        <f>IF('Indicator Date hidden'!BE71="x","x",BD$2-'Indicator Date hidden'!BE71)</f>
        <v>x</v>
      </c>
      <c r="BE70" s="158">
        <f>IF('Indicator Date hidden'!BF71="x","x",BE$2-'Indicator Date hidden'!BF71)</f>
        <v>1</v>
      </c>
      <c r="BF70" s="158">
        <f>IF('Indicator Date hidden'!BG71="x","x",BF$2-'Indicator Date hidden'!BG71)</f>
        <v>0</v>
      </c>
      <c r="BG70" s="158">
        <f>IF('Indicator Date hidden'!BH71="x","x",BG$2-'Indicator Date hidden'!BH71)</f>
        <v>0</v>
      </c>
      <c r="BH70" s="158">
        <f>IF('Indicator Date hidden'!BI71="x","x",BH$2-'Indicator Date hidden'!BI71)</f>
        <v>0</v>
      </c>
      <c r="BI70" s="158">
        <f>IF('Indicator Date hidden'!BJ71="x","x",BI$2-'Indicator Date hidden'!BJ71)</f>
        <v>0</v>
      </c>
      <c r="BJ70" s="158">
        <f>IF('Indicator Date hidden'!BK71="x","x",BJ$2-'Indicator Date hidden'!BK71)</f>
        <v>0</v>
      </c>
      <c r="BK70" s="158">
        <f>IF('Indicator Date hidden'!BL71="x","x",BK$2-'Indicator Date hidden'!BL71)</f>
        <v>0</v>
      </c>
      <c r="BL70" s="158">
        <f>IF('Indicator Date hidden'!BM71="x","x",BL$2-'Indicator Date hidden'!BM71)</f>
        <v>0</v>
      </c>
      <c r="BM70" s="158">
        <f>IF('Indicator Date hidden'!BN71="x","x",BM$2-'Indicator Date hidden'!BN71)</f>
        <v>3</v>
      </c>
      <c r="BN70" s="158">
        <f>IF('Indicator Date hidden'!BO71="x","x",BN$2-'Indicator Date hidden'!BO71)</f>
        <v>0</v>
      </c>
      <c r="BO70" s="158">
        <f>IF('Indicator Date hidden'!BP71="x","x",BO$2-'Indicator Date hidden'!BP71)</f>
        <v>0</v>
      </c>
      <c r="BP70" s="158">
        <f>IF('Indicator Date hidden'!BQ71="x","x",BP$2-'Indicator Date hidden'!BQ71)</f>
        <v>0</v>
      </c>
      <c r="BQ70" s="158">
        <f>IF('Indicator Date hidden'!BR71="x","x",BQ$2-'Indicator Date hidden'!BR71)</f>
        <v>0</v>
      </c>
      <c r="BR70" s="158">
        <f>IF('Indicator Date hidden'!BS71="x","x",BR$2-'Indicator Date hidden'!BS71)</f>
        <v>0</v>
      </c>
      <c r="BS70" s="158">
        <f>IF('Indicator Date hidden'!BT71="x","x",BS$2-'Indicator Date hidden'!BT71)</f>
        <v>0</v>
      </c>
      <c r="BT70" s="158">
        <f>IF('Indicator Date hidden'!BU71="x","x",BT$2-'Indicator Date hidden'!BU71)</f>
        <v>0</v>
      </c>
      <c r="BU70" s="158">
        <f>IF('Indicator Date hidden'!BV71="x","x",BU$2-'Indicator Date hidden'!BV71)</f>
        <v>0</v>
      </c>
      <c r="BV70" s="158">
        <f>IF('Indicator Date hidden'!BW71="x","x",BV$2-'Indicator Date hidden'!BW71)</f>
        <v>0</v>
      </c>
      <c r="BW70" s="158">
        <f>IF('Indicator Date hidden'!BX71="x","x",BW$2-'Indicator Date hidden'!BX71)</f>
        <v>0</v>
      </c>
      <c r="BX70" s="158">
        <f>IF('Indicator Date hidden'!BY71="x","x",BX$2-'Indicator Date hidden'!BY71)</f>
        <v>0</v>
      </c>
      <c r="BY70" s="5">
        <f t="shared" si="10"/>
        <v>12</v>
      </c>
      <c r="BZ70" s="159">
        <f t="shared" si="11"/>
        <v>0.16216216216216217</v>
      </c>
      <c r="CA70" s="5">
        <f t="shared" si="12"/>
        <v>7</v>
      </c>
      <c r="CB70" s="159">
        <f t="shared" si="13"/>
        <v>0.57013575972240504</v>
      </c>
      <c r="CC70" s="162">
        <f t="shared" si="14"/>
        <v>0</v>
      </c>
    </row>
    <row r="71" spans="1:81" x14ac:dyDescent="0.25">
      <c r="A71" t="s">
        <v>128</v>
      </c>
      <c r="B71" s="158">
        <f>IF('Indicator Date hidden'!C72="x","x",B$2-'Indicator Date hidden'!C72)</f>
        <v>0</v>
      </c>
      <c r="C71" s="158">
        <f>IF('Indicator Date hidden'!D72="x","x",C$2-'Indicator Date hidden'!D72)</f>
        <v>0</v>
      </c>
      <c r="D71" s="158">
        <f>IF('Indicator Date hidden'!E72="x","x",D$2-'Indicator Date hidden'!E72)</f>
        <v>0</v>
      </c>
      <c r="E71" s="158">
        <f>IF('Indicator Date hidden'!F72="x","x",E$2-'Indicator Date hidden'!F72)</f>
        <v>0</v>
      </c>
      <c r="F71" s="158">
        <f>IF('Indicator Date hidden'!G72="x","x",F$2-'Indicator Date hidden'!G72)</f>
        <v>0</v>
      </c>
      <c r="G71" s="158">
        <f>IF('Indicator Date hidden'!H72="x","x",G$2-'Indicator Date hidden'!H72)</f>
        <v>0</v>
      </c>
      <c r="H71" s="158">
        <f>IF('Indicator Date hidden'!I72="x","x",H$2-'Indicator Date hidden'!I72)</f>
        <v>0</v>
      </c>
      <c r="I71" s="158">
        <f>IF('Indicator Date hidden'!J72="x","x",I$2-'Indicator Date hidden'!J72)</f>
        <v>0</v>
      </c>
      <c r="J71" s="158">
        <f>IF('Indicator Date hidden'!K72="x","x",J$2-'Indicator Date hidden'!K72)</f>
        <v>0</v>
      </c>
      <c r="K71" s="158">
        <f>IF('Indicator Date hidden'!L72="x","x",K$2-'Indicator Date hidden'!L72)</f>
        <v>0</v>
      </c>
      <c r="L71" s="158">
        <f>IF('Indicator Date hidden'!M72="x","x",L$2-'Indicator Date hidden'!M72)</f>
        <v>0</v>
      </c>
      <c r="M71" s="158">
        <f>IF('Indicator Date hidden'!N72="x","x",M$2-'Indicator Date hidden'!N72)</f>
        <v>0</v>
      </c>
      <c r="N71" s="158">
        <f>IF('Indicator Date hidden'!O72="x","x",N$2-'Indicator Date hidden'!O72)</f>
        <v>0</v>
      </c>
      <c r="O71" s="158">
        <f>IF('Indicator Date hidden'!P72="x","x",O$2-'Indicator Date hidden'!P72)</f>
        <v>0</v>
      </c>
      <c r="P71" s="158">
        <f>IF('Indicator Date hidden'!Q72="x","x",P$2-'Indicator Date hidden'!Q72)</f>
        <v>0</v>
      </c>
      <c r="Q71" s="158">
        <f>IF('Indicator Date hidden'!R72="x","x",Q$2-'Indicator Date hidden'!R72)</f>
        <v>0</v>
      </c>
      <c r="R71" s="158">
        <f>IF('Indicator Date hidden'!S72="x","x",R$2-'Indicator Date hidden'!S72)</f>
        <v>0</v>
      </c>
      <c r="S71" s="158">
        <f>IF('Indicator Date hidden'!T72="x","x",S$2-'Indicator Date hidden'!T72)</f>
        <v>0</v>
      </c>
      <c r="T71" s="158">
        <f>IF('Indicator Date hidden'!U72="x","x",T$2-'Indicator Date hidden'!U72)</f>
        <v>0</v>
      </c>
      <c r="U71" s="158">
        <f>IF('Indicator Date hidden'!V72="x","x",U$2-'Indicator Date hidden'!V72)</f>
        <v>0</v>
      </c>
      <c r="V71" s="158">
        <f>IF('Indicator Date hidden'!W72="x","x",V$2-'Indicator Date hidden'!W72)</f>
        <v>0</v>
      </c>
      <c r="W71" s="158">
        <f>IF('Indicator Date hidden'!X72="x","x",W$2-'Indicator Date hidden'!X72)</f>
        <v>0</v>
      </c>
      <c r="X71" s="158">
        <f>IF('Indicator Date hidden'!Y72="x","x",X$2-'Indicator Date hidden'!Y72)</f>
        <v>0</v>
      </c>
      <c r="Y71" s="158">
        <f>IF('Indicator Date hidden'!Z72="x","x",Y$2-'Indicator Date hidden'!Z72)</f>
        <v>0</v>
      </c>
      <c r="Z71" s="158">
        <f>IF('Indicator Date hidden'!AA72="x","x",Z$2-'Indicator Date hidden'!AA72)</f>
        <v>4</v>
      </c>
      <c r="AA71" s="158">
        <f>IF('Indicator Date hidden'!AB72="x","x",AA$2-'Indicator Date hidden'!AB72)</f>
        <v>0</v>
      </c>
      <c r="AB71" s="158">
        <f>IF('Indicator Date hidden'!AC72="x","x",AB$2-'Indicator Date hidden'!AC72)</f>
        <v>0</v>
      </c>
      <c r="AC71" s="158">
        <f>IF('Indicator Date hidden'!AD72="x","x",AC$2-'Indicator Date hidden'!AD72)</f>
        <v>1</v>
      </c>
      <c r="AD71" s="158">
        <f>IF('Indicator Date hidden'!AE72="x","x",AD$2-'Indicator Date hidden'!AE72)</f>
        <v>0</v>
      </c>
      <c r="AE71" s="158">
        <f>IF('Indicator Date hidden'!AF72="x","x",AE$2-'Indicator Date hidden'!AF72)</f>
        <v>0</v>
      </c>
      <c r="AF71" s="158">
        <f>IF('Indicator Date hidden'!AG72="x","x",AF$2-'Indicator Date hidden'!AG72)</f>
        <v>0</v>
      </c>
      <c r="AG71" s="158">
        <f>IF('Indicator Date hidden'!AH72="x","x",AG$2-'Indicator Date hidden'!AH72)</f>
        <v>0</v>
      </c>
      <c r="AH71" s="158">
        <f>IF('Indicator Date hidden'!AI72="x","x",AH$2-'Indicator Date hidden'!AI72)</f>
        <v>0</v>
      </c>
      <c r="AI71" s="158">
        <f>IF('Indicator Date hidden'!AJ72="x","x",AI$2-'Indicator Date hidden'!AJ72)</f>
        <v>0</v>
      </c>
      <c r="AJ71" s="158">
        <f>IF('Indicator Date hidden'!AK72="x","x",AJ$2-'Indicator Date hidden'!AK72)</f>
        <v>0</v>
      </c>
      <c r="AK71" s="158">
        <f>IF('Indicator Date hidden'!AL72="x","x",AK$2-'Indicator Date hidden'!AL72)</f>
        <v>0</v>
      </c>
      <c r="AL71" s="158">
        <f>IF('Indicator Date hidden'!AM72="x","x",AL$2-'Indicator Date hidden'!AM72)</f>
        <v>1</v>
      </c>
      <c r="AM71" s="158">
        <f>IF('Indicator Date hidden'!AN72="x","x",AM$2-'Indicator Date hidden'!AN72)</f>
        <v>0</v>
      </c>
      <c r="AN71" s="158">
        <f>IF('Indicator Date hidden'!AO72="x","x",AN$2-'Indicator Date hidden'!AO72)</f>
        <v>0</v>
      </c>
      <c r="AO71" s="158">
        <f>IF('Indicator Date hidden'!AP72="x","x",AO$2-'Indicator Date hidden'!AP72)</f>
        <v>0</v>
      </c>
      <c r="AP71" s="158">
        <f>IF('Indicator Date hidden'!AQ72="x","x",AP$2-'Indicator Date hidden'!AQ72)</f>
        <v>0</v>
      </c>
      <c r="AQ71" s="158">
        <f>IF('Indicator Date hidden'!AR72="x","x",AQ$2-'Indicator Date hidden'!AR72)</f>
        <v>0</v>
      </c>
      <c r="AR71" s="158">
        <f>IF('Indicator Date hidden'!AS72="x","x",AR$2-'Indicator Date hidden'!AS72)</f>
        <v>0</v>
      </c>
      <c r="AS71" s="158">
        <f>IF('Indicator Date hidden'!AT72="x","x",AS$2-'Indicator Date hidden'!AT72)</f>
        <v>0</v>
      </c>
      <c r="AT71" s="158">
        <f>IF('Indicator Date hidden'!AU72="x","x",AT$2-'Indicator Date hidden'!AU72)</f>
        <v>0</v>
      </c>
      <c r="AU71" s="158">
        <f>IF('Indicator Date hidden'!AV72="x","x",AU$2-'Indicator Date hidden'!AV72)</f>
        <v>0</v>
      </c>
      <c r="AV71" s="158">
        <f>IF('Indicator Date hidden'!AW72="x","x",AV$2-'Indicator Date hidden'!AW72)</f>
        <v>0</v>
      </c>
      <c r="AW71" s="158">
        <f>IF('Indicator Date hidden'!AX72="x","x",AW$2-'Indicator Date hidden'!AX72)</f>
        <v>0</v>
      </c>
      <c r="AX71" s="158">
        <f>IF('Indicator Date hidden'!AY72="x","x",AX$2-'Indicator Date hidden'!AY72)</f>
        <v>0</v>
      </c>
      <c r="AY71" s="158" t="str">
        <f>IF('Indicator Date hidden'!AZ72="x","x",AY$2-'Indicator Date hidden'!AZ72)</f>
        <v>x</v>
      </c>
      <c r="AZ71" s="158">
        <f>IF('Indicator Date hidden'!BA72="x","x",AZ$2-'Indicator Date hidden'!BA72)</f>
        <v>5</v>
      </c>
      <c r="BA71" s="158">
        <f>IF('Indicator Date hidden'!BB72="x","x",BA$2-'Indicator Date hidden'!BB72)</f>
        <v>0</v>
      </c>
      <c r="BB71" s="158">
        <f>IF('Indicator Date hidden'!BC72="x","x",BB$2-'Indicator Date hidden'!BC72)</f>
        <v>0</v>
      </c>
      <c r="BC71" s="158">
        <f>IF('Indicator Date hidden'!BD72="x","x",BC$2-'Indicator Date hidden'!BD72)</f>
        <v>0</v>
      </c>
      <c r="BD71" s="158" t="str">
        <f>IF('Indicator Date hidden'!BE72="x","x",BD$2-'Indicator Date hidden'!BE72)</f>
        <v>x</v>
      </c>
      <c r="BE71" s="158">
        <f>IF('Indicator Date hidden'!BF72="x","x",BE$2-'Indicator Date hidden'!BF72)</f>
        <v>0</v>
      </c>
      <c r="BF71" s="158">
        <f>IF('Indicator Date hidden'!BG72="x","x",BF$2-'Indicator Date hidden'!BG72)</f>
        <v>0</v>
      </c>
      <c r="BG71" s="158">
        <f>IF('Indicator Date hidden'!BH72="x","x",BG$2-'Indicator Date hidden'!BH72)</f>
        <v>0</v>
      </c>
      <c r="BH71" s="158">
        <f>IF('Indicator Date hidden'!BI72="x","x",BH$2-'Indicator Date hidden'!BI72)</f>
        <v>0</v>
      </c>
      <c r="BI71" s="158">
        <f>IF('Indicator Date hidden'!BJ72="x","x",BI$2-'Indicator Date hidden'!BJ72)</f>
        <v>0</v>
      </c>
      <c r="BJ71" s="158">
        <f>IF('Indicator Date hidden'!BK72="x","x",BJ$2-'Indicator Date hidden'!BK72)</f>
        <v>0</v>
      </c>
      <c r="BK71" s="158">
        <f>IF('Indicator Date hidden'!BL72="x","x",BK$2-'Indicator Date hidden'!BL72)</f>
        <v>0</v>
      </c>
      <c r="BL71" s="158">
        <f>IF('Indicator Date hidden'!BM72="x","x",BL$2-'Indicator Date hidden'!BM72)</f>
        <v>0</v>
      </c>
      <c r="BM71" s="158">
        <f>IF('Indicator Date hidden'!BN72="x","x",BM$2-'Indicator Date hidden'!BN72)</f>
        <v>3</v>
      </c>
      <c r="BN71" s="158">
        <f>IF('Indicator Date hidden'!BO72="x","x",BN$2-'Indicator Date hidden'!BO72)</f>
        <v>0</v>
      </c>
      <c r="BO71" s="158">
        <f>IF('Indicator Date hidden'!BP72="x","x",BO$2-'Indicator Date hidden'!BP72)</f>
        <v>0</v>
      </c>
      <c r="BP71" s="158">
        <f>IF('Indicator Date hidden'!BQ72="x","x",BP$2-'Indicator Date hidden'!BQ72)</f>
        <v>0</v>
      </c>
      <c r="BQ71" s="158">
        <f>IF('Indicator Date hidden'!BR72="x","x",BQ$2-'Indicator Date hidden'!BR72)</f>
        <v>0</v>
      </c>
      <c r="BR71" s="158">
        <f>IF('Indicator Date hidden'!BS72="x","x",BR$2-'Indicator Date hidden'!BS72)</f>
        <v>0</v>
      </c>
      <c r="BS71" s="158">
        <f>IF('Indicator Date hidden'!BT72="x","x",BS$2-'Indicator Date hidden'!BT72)</f>
        <v>2</v>
      </c>
      <c r="BT71" s="158">
        <f>IF('Indicator Date hidden'!BU72="x","x",BT$2-'Indicator Date hidden'!BU72)</f>
        <v>0</v>
      </c>
      <c r="BU71" s="158" t="str">
        <f>IF('Indicator Date hidden'!BV72="x","x",BU$2-'Indicator Date hidden'!BV72)</f>
        <v>x</v>
      </c>
      <c r="BV71" s="158" t="str">
        <f>IF('Indicator Date hidden'!BW72="x","x",BV$2-'Indicator Date hidden'!BW72)</f>
        <v>x</v>
      </c>
      <c r="BW71" s="158">
        <f>IF('Indicator Date hidden'!BX72="x","x",BW$2-'Indicator Date hidden'!BX72)</f>
        <v>0</v>
      </c>
      <c r="BX71" s="158">
        <f>IF('Indicator Date hidden'!BY72="x","x",BX$2-'Indicator Date hidden'!BY72)</f>
        <v>0</v>
      </c>
      <c r="BY71" s="5">
        <f t="shared" si="10"/>
        <v>16</v>
      </c>
      <c r="BZ71" s="159">
        <f t="shared" si="11"/>
        <v>0.22535211267605634</v>
      </c>
      <c r="CA71" s="5">
        <f t="shared" si="12"/>
        <v>6</v>
      </c>
      <c r="CB71" s="159">
        <f t="shared" si="13"/>
        <v>0.85903947504095246</v>
      </c>
      <c r="CC71" s="162">
        <f t="shared" si="14"/>
        <v>0</v>
      </c>
    </row>
    <row r="72" spans="1:81" x14ac:dyDescent="0.25">
      <c r="A72" t="s">
        <v>130</v>
      </c>
      <c r="B72" s="158">
        <f>IF('Indicator Date hidden'!C73="x","x",B$2-'Indicator Date hidden'!C73)</f>
        <v>0</v>
      </c>
      <c r="C72" s="158">
        <f>IF('Indicator Date hidden'!D73="x","x",C$2-'Indicator Date hidden'!D73)</f>
        <v>0</v>
      </c>
      <c r="D72" s="158">
        <f>IF('Indicator Date hidden'!E73="x","x",D$2-'Indicator Date hidden'!E73)</f>
        <v>0</v>
      </c>
      <c r="E72" s="158">
        <f>IF('Indicator Date hidden'!F73="x","x",E$2-'Indicator Date hidden'!F73)</f>
        <v>0</v>
      </c>
      <c r="F72" s="158">
        <f>IF('Indicator Date hidden'!G73="x","x",F$2-'Indicator Date hidden'!G73)</f>
        <v>0</v>
      </c>
      <c r="G72" s="158">
        <f>IF('Indicator Date hidden'!H73="x","x",G$2-'Indicator Date hidden'!H73)</f>
        <v>0</v>
      </c>
      <c r="H72" s="158">
        <f>IF('Indicator Date hidden'!I73="x","x",H$2-'Indicator Date hidden'!I73)</f>
        <v>0</v>
      </c>
      <c r="I72" s="158">
        <f>IF('Indicator Date hidden'!J73="x","x",I$2-'Indicator Date hidden'!J73)</f>
        <v>0</v>
      </c>
      <c r="J72" s="158">
        <f>IF('Indicator Date hidden'!K73="x","x",J$2-'Indicator Date hidden'!K73)</f>
        <v>0</v>
      </c>
      <c r="K72" s="158">
        <f>IF('Indicator Date hidden'!L73="x","x",K$2-'Indicator Date hidden'!L73)</f>
        <v>0</v>
      </c>
      <c r="L72" s="158">
        <f>IF('Indicator Date hidden'!M73="x","x",L$2-'Indicator Date hidden'!M73)</f>
        <v>0</v>
      </c>
      <c r="M72" s="158">
        <f>IF('Indicator Date hidden'!N73="x","x",M$2-'Indicator Date hidden'!N73)</f>
        <v>0</v>
      </c>
      <c r="N72" s="158">
        <f>IF('Indicator Date hidden'!O73="x","x",N$2-'Indicator Date hidden'!O73)</f>
        <v>0</v>
      </c>
      <c r="O72" s="158">
        <f>IF('Indicator Date hidden'!P73="x","x",O$2-'Indicator Date hidden'!P73)</f>
        <v>0</v>
      </c>
      <c r="P72" s="158">
        <f>IF('Indicator Date hidden'!Q73="x","x",P$2-'Indicator Date hidden'!Q73)</f>
        <v>0</v>
      </c>
      <c r="Q72" s="158">
        <f>IF('Indicator Date hidden'!R73="x","x",Q$2-'Indicator Date hidden'!R73)</f>
        <v>0</v>
      </c>
      <c r="R72" s="158">
        <f>IF('Indicator Date hidden'!S73="x","x",R$2-'Indicator Date hidden'!S73)</f>
        <v>0</v>
      </c>
      <c r="S72" s="158">
        <f>IF('Indicator Date hidden'!T73="x","x",S$2-'Indicator Date hidden'!T73)</f>
        <v>0</v>
      </c>
      <c r="T72" s="158">
        <f>IF('Indicator Date hidden'!U73="x","x",T$2-'Indicator Date hidden'!U73)</f>
        <v>0</v>
      </c>
      <c r="U72" s="158">
        <f>IF('Indicator Date hidden'!V73="x","x",U$2-'Indicator Date hidden'!V73)</f>
        <v>0</v>
      </c>
      <c r="V72" s="158">
        <f>IF('Indicator Date hidden'!W73="x","x",V$2-'Indicator Date hidden'!W73)</f>
        <v>0</v>
      </c>
      <c r="W72" s="158">
        <f>IF('Indicator Date hidden'!X73="x","x",W$2-'Indicator Date hidden'!X73)</f>
        <v>0</v>
      </c>
      <c r="X72" s="158">
        <f>IF('Indicator Date hidden'!Y73="x","x",X$2-'Indicator Date hidden'!Y73)</f>
        <v>0</v>
      </c>
      <c r="Y72" s="158">
        <f>IF('Indicator Date hidden'!Z73="x","x",Y$2-'Indicator Date hidden'!Z73)</f>
        <v>0</v>
      </c>
      <c r="Z72" s="158" t="str">
        <f>IF('Indicator Date hidden'!AA73="x","x",Z$2-'Indicator Date hidden'!AA73)</f>
        <v>x</v>
      </c>
      <c r="AA72" s="158">
        <f>IF('Indicator Date hidden'!AB73="x","x",AA$2-'Indicator Date hidden'!AB73)</f>
        <v>0</v>
      </c>
      <c r="AB72" s="158">
        <f>IF('Indicator Date hidden'!AC73="x","x",AB$2-'Indicator Date hidden'!AC73)</f>
        <v>0</v>
      </c>
      <c r="AC72" s="158">
        <f>IF('Indicator Date hidden'!AD73="x","x",AC$2-'Indicator Date hidden'!AD73)</f>
        <v>0</v>
      </c>
      <c r="AD72" s="158">
        <f>IF('Indicator Date hidden'!AE73="x","x",AD$2-'Indicator Date hidden'!AE73)</f>
        <v>0</v>
      </c>
      <c r="AE72" s="158">
        <f>IF('Indicator Date hidden'!AF73="x","x",AE$2-'Indicator Date hidden'!AF73)</f>
        <v>0</v>
      </c>
      <c r="AF72" s="158">
        <f>IF('Indicator Date hidden'!AG73="x","x",AF$2-'Indicator Date hidden'!AG73)</f>
        <v>0</v>
      </c>
      <c r="AG72" s="158">
        <f>IF('Indicator Date hidden'!AH73="x","x",AG$2-'Indicator Date hidden'!AH73)</f>
        <v>0</v>
      </c>
      <c r="AH72" s="158">
        <f>IF('Indicator Date hidden'!AI73="x","x",AH$2-'Indicator Date hidden'!AI73)</f>
        <v>0</v>
      </c>
      <c r="AI72" s="158">
        <f>IF('Indicator Date hidden'!AJ73="x","x",AI$2-'Indicator Date hidden'!AJ73)</f>
        <v>0</v>
      </c>
      <c r="AJ72" s="158">
        <f>IF('Indicator Date hidden'!AK73="x","x",AJ$2-'Indicator Date hidden'!AK73)</f>
        <v>0</v>
      </c>
      <c r="AK72" s="158">
        <f>IF('Indicator Date hidden'!AL73="x","x",AK$2-'Indicator Date hidden'!AL73)</f>
        <v>0</v>
      </c>
      <c r="AL72" s="158" t="str">
        <f>IF('Indicator Date hidden'!AM73="x","x",AL$2-'Indicator Date hidden'!AM73)</f>
        <v>x</v>
      </c>
      <c r="AM72" s="158">
        <f>IF('Indicator Date hidden'!AN73="x","x",AM$2-'Indicator Date hidden'!AN73)</f>
        <v>0</v>
      </c>
      <c r="AN72" s="158">
        <f>IF('Indicator Date hidden'!AO73="x","x",AN$2-'Indicator Date hidden'!AO73)</f>
        <v>0</v>
      </c>
      <c r="AO72" s="158">
        <f>IF('Indicator Date hidden'!AP73="x","x",AO$2-'Indicator Date hidden'!AP73)</f>
        <v>0</v>
      </c>
      <c r="AP72" s="158">
        <f>IF('Indicator Date hidden'!AQ73="x","x",AP$2-'Indicator Date hidden'!AQ73)</f>
        <v>0</v>
      </c>
      <c r="AQ72" s="158">
        <f>IF('Indicator Date hidden'!AR73="x","x",AQ$2-'Indicator Date hidden'!AR73)</f>
        <v>0</v>
      </c>
      <c r="AR72" s="158">
        <f>IF('Indicator Date hidden'!AS73="x","x",AR$2-'Indicator Date hidden'!AS73)</f>
        <v>0</v>
      </c>
      <c r="AS72" s="158">
        <f>IF('Indicator Date hidden'!AT73="x","x",AS$2-'Indicator Date hidden'!AT73)</f>
        <v>2</v>
      </c>
      <c r="AT72" s="158">
        <f>IF('Indicator Date hidden'!AU73="x","x",AT$2-'Indicator Date hidden'!AU73)</f>
        <v>0</v>
      </c>
      <c r="AU72" s="158">
        <f>IF('Indicator Date hidden'!AV73="x","x",AU$2-'Indicator Date hidden'!AV73)</f>
        <v>0</v>
      </c>
      <c r="AV72" s="158">
        <f>IF('Indicator Date hidden'!AW73="x","x",AV$2-'Indicator Date hidden'!AW73)</f>
        <v>0</v>
      </c>
      <c r="AW72" s="158">
        <f>IF('Indicator Date hidden'!AX73="x","x",AW$2-'Indicator Date hidden'!AX73)</f>
        <v>0</v>
      </c>
      <c r="AX72" s="158">
        <f>IF('Indicator Date hidden'!AY73="x","x",AX$2-'Indicator Date hidden'!AY73)</f>
        <v>0</v>
      </c>
      <c r="AY72" s="158" t="str">
        <f>IF('Indicator Date hidden'!AZ73="x","x",AY$2-'Indicator Date hidden'!AZ73)</f>
        <v>x</v>
      </c>
      <c r="AZ72" s="158">
        <f>IF('Indicator Date hidden'!BA73="x","x",AZ$2-'Indicator Date hidden'!BA73)</f>
        <v>7</v>
      </c>
      <c r="BA72" s="158">
        <f>IF('Indicator Date hidden'!BB73="x","x",BA$2-'Indicator Date hidden'!BB73)</f>
        <v>0</v>
      </c>
      <c r="BB72" s="158">
        <f>IF('Indicator Date hidden'!BC73="x","x",BB$2-'Indicator Date hidden'!BC73)</f>
        <v>0</v>
      </c>
      <c r="BC72" s="158">
        <f>IF('Indicator Date hidden'!BD73="x","x",BC$2-'Indicator Date hidden'!BD73)</f>
        <v>0</v>
      </c>
      <c r="BD72" s="158" t="str">
        <f>IF('Indicator Date hidden'!BE73="x","x",BD$2-'Indicator Date hidden'!BE73)</f>
        <v>x</v>
      </c>
      <c r="BE72" s="158">
        <f>IF('Indicator Date hidden'!BF73="x","x",BE$2-'Indicator Date hidden'!BF73)</f>
        <v>1</v>
      </c>
      <c r="BF72" s="158">
        <f>IF('Indicator Date hidden'!BG73="x","x",BF$2-'Indicator Date hidden'!BG73)</f>
        <v>0</v>
      </c>
      <c r="BG72" s="158">
        <f>IF('Indicator Date hidden'!BH73="x","x",BG$2-'Indicator Date hidden'!BH73)</f>
        <v>0</v>
      </c>
      <c r="BH72" s="158">
        <f>IF('Indicator Date hidden'!BI73="x","x",BH$2-'Indicator Date hidden'!BI73)</f>
        <v>0</v>
      </c>
      <c r="BI72" s="158">
        <f>IF('Indicator Date hidden'!BJ73="x","x",BI$2-'Indicator Date hidden'!BJ73)</f>
        <v>0</v>
      </c>
      <c r="BJ72" s="158">
        <f>IF('Indicator Date hidden'!BK73="x","x",BJ$2-'Indicator Date hidden'!BK73)</f>
        <v>0</v>
      </c>
      <c r="BK72" s="158">
        <f>IF('Indicator Date hidden'!BL73="x","x",BK$2-'Indicator Date hidden'!BL73)</f>
        <v>0</v>
      </c>
      <c r="BL72" s="158">
        <f>IF('Indicator Date hidden'!BM73="x","x",BL$2-'Indicator Date hidden'!BM73)</f>
        <v>0</v>
      </c>
      <c r="BM72" s="158">
        <f>IF('Indicator Date hidden'!BN73="x","x",BM$2-'Indicator Date hidden'!BN73)</f>
        <v>3</v>
      </c>
      <c r="BN72" s="158">
        <f>IF('Indicator Date hidden'!BO73="x","x",BN$2-'Indicator Date hidden'!BO73)</f>
        <v>0</v>
      </c>
      <c r="BO72" s="158">
        <f>IF('Indicator Date hidden'!BP73="x","x",BO$2-'Indicator Date hidden'!BP73)</f>
        <v>0</v>
      </c>
      <c r="BP72" s="158">
        <f>IF('Indicator Date hidden'!BQ73="x","x",BP$2-'Indicator Date hidden'!BQ73)</f>
        <v>0</v>
      </c>
      <c r="BQ72" s="158">
        <f>IF('Indicator Date hidden'!BR73="x","x",BQ$2-'Indicator Date hidden'!BR73)</f>
        <v>0</v>
      </c>
      <c r="BR72" s="158">
        <f>IF('Indicator Date hidden'!BS73="x","x",BR$2-'Indicator Date hidden'!BS73)</f>
        <v>0</v>
      </c>
      <c r="BS72" s="158">
        <f>IF('Indicator Date hidden'!BT73="x","x",BS$2-'Indicator Date hidden'!BT73)</f>
        <v>3</v>
      </c>
      <c r="BT72" s="158">
        <f>IF('Indicator Date hidden'!BU73="x","x",BT$2-'Indicator Date hidden'!BU73)</f>
        <v>0</v>
      </c>
      <c r="BU72" s="158" t="str">
        <f>IF('Indicator Date hidden'!BV73="x","x",BU$2-'Indicator Date hidden'!BV73)</f>
        <v>x</v>
      </c>
      <c r="BV72" s="158">
        <f>IF('Indicator Date hidden'!BW73="x","x",BV$2-'Indicator Date hidden'!BW73)</f>
        <v>0</v>
      </c>
      <c r="BW72" s="158">
        <f>IF('Indicator Date hidden'!BX73="x","x",BW$2-'Indicator Date hidden'!BX73)</f>
        <v>0</v>
      </c>
      <c r="BX72" s="158">
        <f>IF('Indicator Date hidden'!BY73="x","x",BX$2-'Indicator Date hidden'!BY73)</f>
        <v>0</v>
      </c>
      <c r="BY72" s="5">
        <f t="shared" si="10"/>
        <v>16</v>
      </c>
      <c r="BZ72" s="159">
        <f t="shared" si="11"/>
        <v>0.22857142857142856</v>
      </c>
      <c r="CA72" s="5">
        <f t="shared" si="12"/>
        <v>5</v>
      </c>
      <c r="CB72" s="159">
        <f t="shared" si="13"/>
        <v>0.98809236947374757</v>
      </c>
      <c r="CC72" s="162">
        <f t="shared" si="14"/>
        <v>0</v>
      </c>
    </row>
    <row r="73" spans="1:81" x14ac:dyDescent="0.25">
      <c r="A73" t="s">
        <v>131</v>
      </c>
      <c r="B73" s="158">
        <f>IF('Indicator Date hidden'!C74="x","x",B$2-'Indicator Date hidden'!C74)</f>
        <v>0</v>
      </c>
      <c r="C73" s="158">
        <f>IF('Indicator Date hidden'!D74="x","x",C$2-'Indicator Date hidden'!D74)</f>
        <v>0</v>
      </c>
      <c r="D73" s="158">
        <f>IF('Indicator Date hidden'!E74="x","x",D$2-'Indicator Date hidden'!E74)</f>
        <v>0</v>
      </c>
      <c r="E73" s="158">
        <f>IF('Indicator Date hidden'!F74="x","x",E$2-'Indicator Date hidden'!F74)</f>
        <v>0</v>
      </c>
      <c r="F73" s="158">
        <f>IF('Indicator Date hidden'!G74="x","x",F$2-'Indicator Date hidden'!G74)</f>
        <v>0</v>
      </c>
      <c r="G73" s="158">
        <f>IF('Indicator Date hidden'!H74="x","x",G$2-'Indicator Date hidden'!H74)</f>
        <v>0</v>
      </c>
      <c r="H73" s="158">
        <f>IF('Indicator Date hidden'!I74="x","x",H$2-'Indicator Date hidden'!I74)</f>
        <v>0</v>
      </c>
      <c r="I73" s="158">
        <f>IF('Indicator Date hidden'!J74="x","x",I$2-'Indicator Date hidden'!J74)</f>
        <v>0</v>
      </c>
      <c r="J73" s="158">
        <f>IF('Indicator Date hidden'!K74="x","x",J$2-'Indicator Date hidden'!K74)</f>
        <v>0</v>
      </c>
      <c r="K73" s="158">
        <f>IF('Indicator Date hidden'!L74="x","x",K$2-'Indicator Date hidden'!L74)</f>
        <v>0</v>
      </c>
      <c r="L73" s="158">
        <f>IF('Indicator Date hidden'!M74="x","x",L$2-'Indicator Date hidden'!M74)</f>
        <v>0</v>
      </c>
      <c r="M73" s="158">
        <f>IF('Indicator Date hidden'!N74="x","x",M$2-'Indicator Date hidden'!N74)</f>
        <v>0</v>
      </c>
      <c r="N73" s="158">
        <f>IF('Indicator Date hidden'!O74="x","x",N$2-'Indicator Date hidden'!O74)</f>
        <v>0</v>
      </c>
      <c r="O73" s="158">
        <f>IF('Indicator Date hidden'!P74="x","x",O$2-'Indicator Date hidden'!P74)</f>
        <v>0</v>
      </c>
      <c r="P73" s="158">
        <f>IF('Indicator Date hidden'!Q74="x","x",P$2-'Indicator Date hidden'!Q74)</f>
        <v>0</v>
      </c>
      <c r="Q73" s="158">
        <f>IF('Indicator Date hidden'!R74="x","x",Q$2-'Indicator Date hidden'!R74)</f>
        <v>0</v>
      </c>
      <c r="R73" s="158">
        <f>IF('Indicator Date hidden'!S74="x","x",R$2-'Indicator Date hidden'!S74)</f>
        <v>0</v>
      </c>
      <c r="S73" s="158">
        <f>IF('Indicator Date hidden'!T74="x","x",S$2-'Indicator Date hidden'!T74)</f>
        <v>0</v>
      </c>
      <c r="T73" s="158">
        <f>IF('Indicator Date hidden'!U74="x","x",T$2-'Indicator Date hidden'!U74)</f>
        <v>0</v>
      </c>
      <c r="U73" s="158">
        <f>IF('Indicator Date hidden'!V74="x","x",U$2-'Indicator Date hidden'!V74)</f>
        <v>0</v>
      </c>
      <c r="V73" s="158">
        <f>IF('Indicator Date hidden'!W74="x","x",V$2-'Indicator Date hidden'!W74)</f>
        <v>0</v>
      </c>
      <c r="W73" s="158">
        <f>IF('Indicator Date hidden'!X74="x","x",W$2-'Indicator Date hidden'!X74)</f>
        <v>0</v>
      </c>
      <c r="X73" s="158">
        <f>IF('Indicator Date hidden'!Y74="x","x",X$2-'Indicator Date hidden'!Y74)</f>
        <v>0</v>
      </c>
      <c r="Y73" s="158">
        <f>IF('Indicator Date hidden'!Z74="x","x",Y$2-'Indicator Date hidden'!Z74)</f>
        <v>0</v>
      </c>
      <c r="Z73" s="158">
        <f>IF('Indicator Date hidden'!AA74="x","x",Z$2-'Indicator Date hidden'!AA74)</f>
        <v>7</v>
      </c>
      <c r="AA73" s="158">
        <f>IF('Indicator Date hidden'!AB74="x","x",AA$2-'Indicator Date hidden'!AB74)</f>
        <v>0</v>
      </c>
      <c r="AB73" s="158">
        <f>IF('Indicator Date hidden'!AC74="x","x",AB$2-'Indicator Date hidden'!AC74)</f>
        <v>0</v>
      </c>
      <c r="AC73" s="158">
        <f>IF('Indicator Date hidden'!AD74="x","x",AC$2-'Indicator Date hidden'!AD74)</f>
        <v>0</v>
      </c>
      <c r="AD73" s="158">
        <f>IF('Indicator Date hidden'!AE74="x","x",AD$2-'Indicator Date hidden'!AE74)</f>
        <v>0</v>
      </c>
      <c r="AE73" s="158">
        <f>IF('Indicator Date hidden'!AF74="x","x",AE$2-'Indicator Date hidden'!AF74)</f>
        <v>0</v>
      </c>
      <c r="AF73" s="158">
        <f>IF('Indicator Date hidden'!AG74="x","x",AF$2-'Indicator Date hidden'!AG74)</f>
        <v>0</v>
      </c>
      <c r="AG73" s="158">
        <f>IF('Indicator Date hidden'!AH74="x","x",AG$2-'Indicator Date hidden'!AH74)</f>
        <v>0</v>
      </c>
      <c r="AH73" s="158">
        <f>IF('Indicator Date hidden'!AI74="x","x",AH$2-'Indicator Date hidden'!AI74)</f>
        <v>0</v>
      </c>
      <c r="AI73" s="158">
        <f>IF('Indicator Date hidden'!AJ74="x","x",AI$2-'Indicator Date hidden'!AJ74)</f>
        <v>0</v>
      </c>
      <c r="AJ73" s="158">
        <f>IF('Indicator Date hidden'!AK74="x","x",AJ$2-'Indicator Date hidden'!AK74)</f>
        <v>0</v>
      </c>
      <c r="AK73" s="158">
        <f>IF('Indicator Date hidden'!AL74="x","x",AK$2-'Indicator Date hidden'!AL74)</f>
        <v>0</v>
      </c>
      <c r="AL73" s="158">
        <f>IF('Indicator Date hidden'!AM74="x","x",AL$2-'Indicator Date hidden'!AM74)</f>
        <v>8</v>
      </c>
      <c r="AM73" s="158">
        <f>IF('Indicator Date hidden'!AN74="x","x",AM$2-'Indicator Date hidden'!AN74)</f>
        <v>0</v>
      </c>
      <c r="AN73" s="158">
        <f>IF('Indicator Date hidden'!AO74="x","x",AN$2-'Indicator Date hidden'!AO74)</f>
        <v>0</v>
      </c>
      <c r="AO73" s="158">
        <f>IF('Indicator Date hidden'!AP74="x","x",AO$2-'Indicator Date hidden'!AP74)</f>
        <v>0</v>
      </c>
      <c r="AP73" s="158">
        <f>IF('Indicator Date hidden'!AQ74="x","x",AP$2-'Indicator Date hidden'!AQ74)</f>
        <v>0</v>
      </c>
      <c r="AQ73" s="158">
        <f>IF('Indicator Date hidden'!AR74="x","x",AQ$2-'Indicator Date hidden'!AR74)</f>
        <v>0</v>
      </c>
      <c r="AR73" s="158">
        <f>IF('Indicator Date hidden'!AS74="x","x",AR$2-'Indicator Date hidden'!AS74)</f>
        <v>0</v>
      </c>
      <c r="AS73" s="158">
        <f>IF('Indicator Date hidden'!AT74="x","x",AS$2-'Indicator Date hidden'!AT74)</f>
        <v>2</v>
      </c>
      <c r="AT73" s="158">
        <f>IF('Indicator Date hidden'!AU74="x","x",AT$2-'Indicator Date hidden'!AU74)</f>
        <v>0</v>
      </c>
      <c r="AU73" s="158">
        <f>IF('Indicator Date hidden'!AV74="x","x",AU$2-'Indicator Date hidden'!AV74)</f>
        <v>0</v>
      </c>
      <c r="AV73" s="158">
        <f>IF('Indicator Date hidden'!AW74="x","x",AV$2-'Indicator Date hidden'!AW74)</f>
        <v>0</v>
      </c>
      <c r="AW73" s="158">
        <f>IF('Indicator Date hidden'!AX74="x","x",AW$2-'Indicator Date hidden'!AX74)</f>
        <v>0</v>
      </c>
      <c r="AX73" s="158">
        <f>IF('Indicator Date hidden'!AY74="x","x",AX$2-'Indicator Date hidden'!AY74)</f>
        <v>0</v>
      </c>
      <c r="AY73" s="158">
        <f>IF('Indicator Date hidden'!AZ74="x","x",AY$2-'Indicator Date hidden'!AZ74)</f>
        <v>0</v>
      </c>
      <c r="AZ73" s="158" t="str">
        <f>IF('Indicator Date hidden'!BA74="x","x",AZ$2-'Indicator Date hidden'!BA74)</f>
        <v>x</v>
      </c>
      <c r="BA73" s="158">
        <f>IF('Indicator Date hidden'!BB74="x","x",BA$2-'Indicator Date hidden'!BB74)</f>
        <v>0</v>
      </c>
      <c r="BB73" s="158">
        <f>IF('Indicator Date hidden'!BC74="x","x",BB$2-'Indicator Date hidden'!BC74)</f>
        <v>0</v>
      </c>
      <c r="BC73" s="158">
        <f>IF('Indicator Date hidden'!BD74="x","x",BC$2-'Indicator Date hidden'!BD74)</f>
        <v>0</v>
      </c>
      <c r="BD73" s="158" t="str">
        <f>IF('Indicator Date hidden'!BE74="x","x",BD$2-'Indicator Date hidden'!BE74)</f>
        <v>x</v>
      </c>
      <c r="BE73" s="158">
        <f>IF('Indicator Date hidden'!BF74="x","x",BE$2-'Indicator Date hidden'!BF74)</f>
        <v>1</v>
      </c>
      <c r="BF73" s="158">
        <f>IF('Indicator Date hidden'!BG74="x","x",BF$2-'Indicator Date hidden'!BG74)</f>
        <v>0</v>
      </c>
      <c r="BG73" s="158">
        <f>IF('Indicator Date hidden'!BH74="x","x",BG$2-'Indicator Date hidden'!BH74)</f>
        <v>0</v>
      </c>
      <c r="BH73" s="158">
        <f>IF('Indicator Date hidden'!BI74="x","x",BH$2-'Indicator Date hidden'!BI74)</f>
        <v>0</v>
      </c>
      <c r="BI73" s="158" t="str">
        <f>IF('Indicator Date hidden'!BJ74="x","x",BI$2-'Indicator Date hidden'!BJ74)</f>
        <v>x</v>
      </c>
      <c r="BJ73" s="158">
        <f>IF('Indicator Date hidden'!BK74="x","x",BJ$2-'Indicator Date hidden'!BK74)</f>
        <v>0</v>
      </c>
      <c r="BK73" s="158">
        <f>IF('Indicator Date hidden'!BL74="x","x",BK$2-'Indicator Date hidden'!BL74)</f>
        <v>0</v>
      </c>
      <c r="BL73" s="158">
        <f>IF('Indicator Date hidden'!BM74="x","x",BL$2-'Indicator Date hidden'!BM74)</f>
        <v>0</v>
      </c>
      <c r="BM73" s="158">
        <f>IF('Indicator Date hidden'!BN74="x","x",BM$2-'Indicator Date hidden'!BN74)</f>
        <v>3</v>
      </c>
      <c r="BN73" s="158">
        <f>IF('Indicator Date hidden'!BO74="x","x",BN$2-'Indicator Date hidden'!BO74)</f>
        <v>0</v>
      </c>
      <c r="BO73" s="158">
        <f>IF('Indicator Date hidden'!BP74="x","x",BO$2-'Indicator Date hidden'!BP74)</f>
        <v>0</v>
      </c>
      <c r="BP73" s="158">
        <f>IF('Indicator Date hidden'!BQ74="x","x",BP$2-'Indicator Date hidden'!BQ74)</f>
        <v>0</v>
      </c>
      <c r="BQ73" s="158">
        <f>IF('Indicator Date hidden'!BR74="x","x",BQ$2-'Indicator Date hidden'!BR74)</f>
        <v>0</v>
      </c>
      <c r="BR73" s="158">
        <f>IF('Indicator Date hidden'!BS74="x","x",BR$2-'Indicator Date hidden'!BS74)</f>
        <v>0</v>
      </c>
      <c r="BS73" s="158">
        <f>IF('Indicator Date hidden'!BT74="x","x",BS$2-'Indicator Date hidden'!BT74)</f>
        <v>0</v>
      </c>
      <c r="BT73" s="158">
        <f>IF('Indicator Date hidden'!BU74="x","x",BT$2-'Indicator Date hidden'!BU74)</f>
        <v>0</v>
      </c>
      <c r="BU73" s="158">
        <f>IF('Indicator Date hidden'!BV74="x","x",BU$2-'Indicator Date hidden'!BV74)</f>
        <v>0</v>
      </c>
      <c r="BV73" s="158">
        <f>IF('Indicator Date hidden'!BW74="x","x",BV$2-'Indicator Date hidden'!BW74)</f>
        <v>0</v>
      </c>
      <c r="BW73" s="158">
        <f>IF('Indicator Date hidden'!BX74="x","x",BW$2-'Indicator Date hidden'!BX74)</f>
        <v>0</v>
      </c>
      <c r="BX73" s="158">
        <f>IF('Indicator Date hidden'!BY74="x","x",BX$2-'Indicator Date hidden'!BY74)</f>
        <v>0</v>
      </c>
      <c r="BY73" s="5">
        <f t="shared" si="10"/>
        <v>21</v>
      </c>
      <c r="BZ73" s="159">
        <f t="shared" si="11"/>
        <v>0.29166666666666669</v>
      </c>
      <c r="CA73" s="5">
        <f t="shared" si="12"/>
        <v>5</v>
      </c>
      <c r="CB73" s="159">
        <f t="shared" si="13"/>
        <v>1.2956926504555177</v>
      </c>
      <c r="CC73" s="162">
        <f t="shared" si="14"/>
        <v>0</v>
      </c>
    </row>
    <row r="74" spans="1:81" x14ac:dyDescent="0.25">
      <c r="A74" t="s">
        <v>133</v>
      </c>
      <c r="B74" s="158">
        <f>IF('Indicator Date hidden'!C75="x","x",B$2-'Indicator Date hidden'!C75)</f>
        <v>0</v>
      </c>
      <c r="C74" s="158">
        <f>IF('Indicator Date hidden'!D75="x","x",C$2-'Indicator Date hidden'!D75)</f>
        <v>0</v>
      </c>
      <c r="D74" s="158">
        <f>IF('Indicator Date hidden'!E75="x","x",D$2-'Indicator Date hidden'!E75)</f>
        <v>0</v>
      </c>
      <c r="E74" s="158">
        <f>IF('Indicator Date hidden'!F75="x","x",E$2-'Indicator Date hidden'!F75)</f>
        <v>0</v>
      </c>
      <c r="F74" s="158">
        <f>IF('Indicator Date hidden'!G75="x","x",F$2-'Indicator Date hidden'!G75)</f>
        <v>0</v>
      </c>
      <c r="G74" s="158">
        <f>IF('Indicator Date hidden'!H75="x","x",G$2-'Indicator Date hidden'!H75)</f>
        <v>0</v>
      </c>
      <c r="H74" s="158">
        <f>IF('Indicator Date hidden'!I75="x","x",H$2-'Indicator Date hidden'!I75)</f>
        <v>0</v>
      </c>
      <c r="I74" s="158">
        <f>IF('Indicator Date hidden'!J75="x","x",I$2-'Indicator Date hidden'!J75)</f>
        <v>0</v>
      </c>
      <c r="J74" s="158">
        <f>IF('Indicator Date hidden'!K75="x","x",J$2-'Indicator Date hidden'!K75)</f>
        <v>0</v>
      </c>
      <c r="K74" s="158">
        <f>IF('Indicator Date hidden'!L75="x","x",K$2-'Indicator Date hidden'!L75)</f>
        <v>0</v>
      </c>
      <c r="L74" s="158">
        <f>IF('Indicator Date hidden'!M75="x","x",L$2-'Indicator Date hidden'!M75)</f>
        <v>0</v>
      </c>
      <c r="M74" s="158">
        <f>IF('Indicator Date hidden'!N75="x","x",M$2-'Indicator Date hidden'!N75)</f>
        <v>0</v>
      </c>
      <c r="N74" s="158">
        <f>IF('Indicator Date hidden'!O75="x","x",N$2-'Indicator Date hidden'!O75)</f>
        <v>0</v>
      </c>
      <c r="O74" s="158">
        <f>IF('Indicator Date hidden'!P75="x","x",O$2-'Indicator Date hidden'!P75)</f>
        <v>0</v>
      </c>
      <c r="P74" s="158">
        <f>IF('Indicator Date hidden'!Q75="x","x",P$2-'Indicator Date hidden'!Q75)</f>
        <v>0</v>
      </c>
      <c r="Q74" s="158">
        <f>IF('Indicator Date hidden'!R75="x","x",Q$2-'Indicator Date hidden'!R75)</f>
        <v>0</v>
      </c>
      <c r="R74" s="158">
        <f>IF('Indicator Date hidden'!S75="x","x",R$2-'Indicator Date hidden'!S75)</f>
        <v>0</v>
      </c>
      <c r="S74" s="158">
        <f>IF('Indicator Date hidden'!T75="x","x",S$2-'Indicator Date hidden'!T75)</f>
        <v>0</v>
      </c>
      <c r="T74" s="158">
        <f>IF('Indicator Date hidden'!U75="x","x",T$2-'Indicator Date hidden'!U75)</f>
        <v>0</v>
      </c>
      <c r="U74" s="158">
        <f>IF('Indicator Date hidden'!V75="x","x",U$2-'Indicator Date hidden'!V75)</f>
        <v>0</v>
      </c>
      <c r="V74" s="158">
        <f>IF('Indicator Date hidden'!W75="x","x",V$2-'Indicator Date hidden'!W75)</f>
        <v>0</v>
      </c>
      <c r="W74" s="158">
        <f>IF('Indicator Date hidden'!X75="x","x",W$2-'Indicator Date hidden'!X75)</f>
        <v>0</v>
      </c>
      <c r="X74" s="158">
        <f>IF('Indicator Date hidden'!Y75="x","x",X$2-'Indicator Date hidden'!Y75)</f>
        <v>0</v>
      </c>
      <c r="Y74" s="158">
        <f>IF('Indicator Date hidden'!Z75="x","x",Y$2-'Indicator Date hidden'!Z75)</f>
        <v>0</v>
      </c>
      <c r="Z74" s="158">
        <f>IF('Indicator Date hidden'!AA75="x","x",Z$2-'Indicator Date hidden'!AA75)</f>
        <v>4</v>
      </c>
      <c r="AA74" s="158">
        <f>IF('Indicator Date hidden'!AB75="x","x",AA$2-'Indicator Date hidden'!AB75)</f>
        <v>0</v>
      </c>
      <c r="AB74" s="158">
        <f>IF('Indicator Date hidden'!AC75="x","x",AB$2-'Indicator Date hidden'!AC75)</f>
        <v>0</v>
      </c>
      <c r="AC74" s="158">
        <f>IF('Indicator Date hidden'!AD75="x","x",AC$2-'Indicator Date hidden'!AD75)</f>
        <v>0</v>
      </c>
      <c r="AD74" s="158">
        <f>IF('Indicator Date hidden'!AE75="x","x",AD$2-'Indicator Date hidden'!AE75)</f>
        <v>0</v>
      </c>
      <c r="AE74" s="158">
        <f>IF('Indicator Date hidden'!AF75="x","x",AE$2-'Indicator Date hidden'!AF75)</f>
        <v>0</v>
      </c>
      <c r="AF74" s="158">
        <f>IF('Indicator Date hidden'!AG75="x","x",AF$2-'Indicator Date hidden'!AG75)</f>
        <v>0</v>
      </c>
      <c r="AG74" s="158">
        <f>IF('Indicator Date hidden'!AH75="x","x",AG$2-'Indicator Date hidden'!AH75)</f>
        <v>0</v>
      </c>
      <c r="AH74" s="158">
        <f>IF('Indicator Date hidden'!AI75="x","x",AH$2-'Indicator Date hidden'!AI75)</f>
        <v>0</v>
      </c>
      <c r="AI74" s="158">
        <f>IF('Indicator Date hidden'!AJ75="x","x",AI$2-'Indicator Date hidden'!AJ75)</f>
        <v>0</v>
      </c>
      <c r="AJ74" s="158">
        <f>IF('Indicator Date hidden'!AK75="x","x",AJ$2-'Indicator Date hidden'!AK75)</f>
        <v>0</v>
      </c>
      <c r="AK74" s="158">
        <f>IF('Indicator Date hidden'!AL75="x","x",AK$2-'Indicator Date hidden'!AL75)</f>
        <v>0</v>
      </c>
      <c r="AL74" s="158">
        <f>IF('Indicator Date hidden'!AM75="x","x",AL$2-'Indicator Date hidden'!AM75)</f>
        <v>5</v>
      </c>
      <c r="AM74" s="158">
        <f>IF('Indicator Date hidden'!AN75="x","x",AM$2-'Indicator Date hidden'!AN75)</f>
        <v>0</v>
      </c>
      <c r="AN74" s="158">
        <f>IF('Indicator Date hidden'!AO75="x","x",AN$2-'Indicator Date hidden'!AO75)</f>
        <v>0</v>
      </c>
      <c r="AO74" s="158">
        <f>IF('Indicator Date hidden'!AP75="x","x",AO$2-'Indicator Date hidden'!AP75)</f>
        <v>0</v>
      </c>
      <c r="AP74" s="158">
        <f>IF('Indicator Date hidden'!AQ75="x","x",AP$2-'Indicator Date hidden'!AQ75)</f>
        <v>0</v>
      </c>
      <c r="AQ74" s="158">
        <f>IF('Indicator Date hidden'!AR75="x","x",AQ$2-'Indicator Date hidden'!AR75)</f>
        <v>0</v>
      </c>
      <c r="AR74" s="158">
        <f>IF('Indicator Date hidden'!AS75="x","x",AR$2-'Indicator Date hidden'!AS75)</f>
        <v>0</v>
      </c>
      <c r="AS74" s="158">
        <f>IF('Indicator Date hidden'!AT75="x","x",AS$2-'Indicator Date hidden'!AT75)</f>
        <v>4</v>
      </c>
      <c r="AT74" s="158">
        <f>IF('Indicator Date hidden'!AU75="x","x",AT$2-'Indicator Date hidden'!AU75)</f>
        <v>0</v>
      </c>
      <c r="AU74" s="158">
        <f>IF('Indicator Date hidden'!AV75="x","x",AU$2-'Indicator Date hidden'!AV75)</f>
        <v>0</v>
      </c>
      <c r="AV74" s="158">
        <f>IF('Indicator Date hidden'!AW75="x","x",AV$2-'Indicator Date hidden'!AW75)</f>
        <v>0</v>
      </c>
      <c r="AW74" s="158">
        <f>IF('Indicator Date hidden'!AX75="x","x",AW$2-'Indicator Date hidden'!AX75)</f>
        <v>0</v>
      </c>
      <c r="AX74" s="158">
        <f>IF('Indicator Date hidden'!AY75="x","x",AX$2-'Indicator Date hidden'!AY75)</f>
        <v>0</v>
      </c>
      <c r="AY74" s="158">
        <f>IF('Indicator Date hidden'!AZ75="x","x",AY$2-'Indicator Date hidden'!AZ75)</f>
        <v>0</v>
      </c>
      <c r="AZ74" s="158">
        <f>IF('Indicator Date hidden'!BA75="x","x",AZ$2-'Indicator Date hidden'!BA75)</f>
        <v>5</v>
      </c>
      <c r="BA74" s="158">
        <f>IF('Indicator Date hidden'!BB75="x","x",BA$2-'Indicator Date hidden'!BB75)</f>
        <v>0</v>
      </c>
      <c r="BB74" s="158">
        <f>IF('Indicator Date hidden'!BC75="x","x",BB$2-'Indicator Date hidden'!BC75)</f>
        <v>0</v>
      </c>
      <c r="BC74" s="158">
        <f>IF('Indicator Date hidden'!BD75="x","x",BC$2-'Indicator Date hidden'!BD75)</f>
        <v>0</v>
      </c>
      <c r="BD74" s="158">
        <f>IF('Indicator Date hidden'!BE75="x","x",BD$2-'Indicator Date hidden'!BE75)</f>
        <v>0</v>
      </c>
      <c r="BE74" s="158">
        <f>IF('Indicator Date hidden'!BF75="x","x",BE$2-'Indicator Date hidden'!BF75)</f>
        <v>1</v>
      </c>
      <c r="BF74" s="158">
        <f>IF('Indicator Date hidden'!BG75="x","x",BF$2-'Indicator Date hidden'!BG75)</f>
        <v>0</v>
      </c>
      <c r="BG74" s="158">
        <f>IF('Indicator Date hidden'!BH75="x","x",BG$2-'Indicator Date hidden'!BH75)</f>
        <v>0</v>
      </c>
      <c r="BH74" s="158">
        <f>IF('Indicator Date hidden'!BI75="x","x",BH$2-'Indicator Date hidden'!BI75)</f>
        <v>0</v>
      </c>
      <c r="BI74" s="158">
        <f>IF('Indicator Date hidden'!BJ75="x","x",BI$2-'Indicator Date hidden'!BJ75)</f>
        <v>2</v>
      </c>
      <c r="BJ74" s="158">
        <f>IF('Indicator Date hidden'!BK75="x","x",BJ$2-'Indicator Date hidden'!BK75)</f>
        <v>0</v>
      </c>
      <c r="BK74" s="158">
        <f>IF('Indicator Date hidden'!BL75="x","x",BK$2-'Indicator Date hidden'!BL75)</f>
        <v>0</v>
      </c>
      <c r="BL74" s="158">
        <f>IF('Indicator Date hidden'!BM75="x","x",BL$2-'Indicator Date hidden'!BM75)</f>
        <v>0</v>
      </c>
      <c r="BM74" s="158">
        <f>IF('Indicator Date hidden'!BN75="x","x",BM$2-'Indicator Date hidden'!BN75)</f>
        <v>3</v>
      </c>
      <c r="BN74" s="158">
        <f>IF('Indicator Date hidden'!BO75="x","x",BN$2-'Indicator Date hidden'!BO75)</f>
        <v>0</v>
      </c>
      <c r="BO74" s="158">
        <f>IF('Indicator Date hidden'!BP75="x","x",BO$2-'Indicator Date hidden'!BP75)</f>
        <v>0</v>
      </c>
      <c r="BP74" s="158">
        <f>IF('Indicator Date hidden'!BQ75="x","x",BP$2-'Indicator Date hidden'!BQ75)</f>
        <v>0</v>
      </c>
      <c r="BQ74" s="158">
        <f>IF('Indicator Date hidden'!BR75="x","x",BQ$2-'Indicator Date hidden'!BR75)</f>
        <v>0</v>
      </c>
      <c r="BR74" s="158">
        <f>IF('Indicator Date hidden'!BS75="x","x",BR$2-'Indicator Date hidden'!BS75)</f>
        <v>0</v>
      </c>
      <c r="BS74" s="158">
        <f>IF('Indicator Date hidden'!BT75="x","x",BS$2-'Indicator Date hidden'!BT75)</f>
        <v>0</v>
      </c>
      <c r="BT74" s="158">
        <f>IF('Indicator Date hidden'!BU75="x","x",BT$2-'Indicator Date hidden'!BU75)</f>
        <v>0</v>
      </c>
      <c r="BU74" s="158">
        <f>IF('Indicator Date hidden'!BV75="x","x",BU$2-'Indicator Date hidden'!BV75)</f>
        <v>0</v>
      </c>
      <c r="BV74" s="158" t="str">
        <f>IF('Indicator Date hidden'!BW75="x","x",BV$2-'Indicator Date hidden'!BW75)</f>
        <v>x</v>
      </c>
      <c r="BW74" s="158">
        <f>IF('Indicator Date hidden'!BX75="x","x",BW$2-'Indicator Date hidden'!BX75)</f>
        <v>0</v>
      </c>
      <c r="BX74" s="158">
        <f>IF('Indicator Date hidden'!BY75="x","x",BX$2-'Indicator Date hidden'!BY75)</f>
        <v>0</v>
      </c>
      <c r="BY74" s="5">
        <f t="shared" si="10"/>
        <v>24</v>
      </c>
      <c r="BZ74" s="159">
        <f t="shared" si="11"/>
        <v>0.32432432432432434</v>
      </c>
      <c r="CA74" s="5">
        <f t="shared" si="12"/>
        <v>7</v>
      </c>
      <c r="CB74" s="159">
        <f t="shared" si="13"/>
        <v>1.0918383717148192</v>
      </c>
      <c r="CC74" s="162">
        <f t="shared" si="14"/>
        <v>0</v>
      </c>
    </row>
    <row r="75" spans="1:81" x14ac:dyDescent="0.25">
      <c r="A75" t="s">
        <v>135</v>
      </c>
      <c r="B75" s="158">
        <f>IF('Indicator Date hidden'!C76="x","x",B$2-'Indicator Date hidden'!C76)</f>
        <v>0</v>
      </c>
      <c r="C75" s="158">
        <f>IF('Indicator Date hidden'!D76="x","x",C$2-'Indicator Date hidden'!D76)</f>
        <v>0</v>
      </c>
      <c r="D75" s="158">
        <f>IF('Indicator Date hidden'!E76="x","x",D$2-'Indicator Date hidden'!E76)</f>
        <v>0</v>
      </c>
      <c r="E75" s="158">
        <f>IF('Indicator Date hidden'!F76="x","x",E$2-'Indicator Date hidden'!F76)</f>
        <v>0</v>
      </c>
      <c r="F75" s="158">
        <f>IF('Indicator Date hidden'!G76="x","x",F$2-'Indicator Date hidden'!G76)</f>
        <v>0</v>
      </c>
      <c r="G75" s="158">
        <f>IF('Indicator Date hidden'!H76="x","x",G$2-'Indicator Date hidden'!H76)</f>
        <v>0</v>
      </c>
      <c r="H75" s="158">
        <f>IF('Indicator Date hidden'!I76="x","x",H$2-'Indicator Date hidden'!I76)</f>
        <v>0</v>
      </c>
      <c r="I75" s="158">
        <f>IF('Indicator Date hidden'!J76="x","x",I$2-'Indicator Date hidden'!J76)</f>
        <v>0</v>
      </c>
      <c r="J75" s="158">
        <f>IF('Indicator Date hidden'!K76="x","x",J$2-'Indicator Date hidden'!K76)</f>
        <v>0</v>
      </c>
      <c r="K75" s="158">
        <f>IF('Indicator Date hidden'!L76="x","x",K$2-'Indicator Date hidden'!L76)</f>
        <v>0</v>
      </c>
      <c r="L75" s="158">
        <f>IF('Indicator Date hidden'!M76="x","x",L$2-'Indicator Date hidden'!M76)</f>
        <v>0</v>
      </c>
      <c r="M75" s="158">
        <f>IF('Indicator Date hidden'!N76="x","x",M$2-'Indicator Date hidden'!N76)</f>
        <v>0</v>
      </c>
      <c r="N75" s="158">
        <f>IF('Indicator Date hidden'!O76="x","x",N$2-'Indicator Date hidden'!O76)</f>
        <v>0</v>
      </c>
      <c r="O75" s="158">
        <f>IF('Indicator Date hidden'!P76="x","x",O$2-'Indicator Date hidden'!P76)</f>
        <v>0</v>
      </c>
      <c r="P75" s="158">
        <f>IF('Indicator Date hidden'!Q76="x","x",P$2-'Indicator Date hidden'!Q76)</f>
        <v>0</v>
      </c>
      <c r="Q75" s="158">
        <f>IF('Indicator Date hidden'!R76="x","x",Q$2-'Indicator Date hidden'!R76)</f>
        <v>0</v>
      </c>
      <c r="R75" s="158">
        <f>IF('Indicator Date hidden'!S76="x","x",R$2-'Indicator Date hidden'!S76)</f>
        <v>0</v>
      </c>
      <c r="S75" s="158">
        <f>IF('Indicator Date hidden'!T76="x","x",S$2-'Indicator Date hidden'!T76)</f>
        <v>0</v>
      </c>
      <c r="T75" s="158">
        <f>IF('Indicator Date hidden'!U76="x","x",T$2-'Indicator Date hidden'!U76)</f>
        <v>0</v>
      </c>
      <c r="U75" s="158">
        <f>IF('Indicator Date hidden'!V76="x","x",U$2-'Indicator Date hidden'!V76)</f>
        <v>0</v>
      </c>
      <c r="V75" s="158">
        <f>IF('Indicator Date hidden'!W76="x","x",V$2-'Indicator Date hidden'!W76)</f>
        <v>0</v>
      </c>
      <c r="W75" s="158">
        <f>IF('Indicator Date hidden'!X76="x","x",W$2-'Indicator Date hidden'!X76)</f>
        <v>0</v>
      </c>
      <c r="X75" s="158">
        <f>IF('Indicator Date hidden'!Y76="x","x",X$2-'Indicator Date hidden'!Y76)</f>
        <v>0</v>
      </c>
      <c r="Y75" s="158">
        <f>IF('Indicator Date hidden'!Z76="x","x",Y$2-'Indicator Date hidden'!Z76)</f>
        <v>0</v>
      </c>
      <c r="Z75" s="158">
        <f>IF('Indicator Date hidden'!AA76="x","x",Z$2-'Indicator Date hidden'!AA76)</f>
        <v>4</v>
      </c>
      <c r="AA75" s="158">
        <f>IF('Indicator Date hidden'!AB76="x","x",AA$2-'Indicator Date hidden'!AB76)</f>
        <v>0</v>
      </c>
      <c r="AB75" s="158">
        <f>IF('Indicator Date hidden'!AC76="x","x",AB$2-'Indicator Date hidden'!AC76)</f>
        <v>1</v>
      </c>
      <c r="AC75" s="158">
        <f>IF('Indicator Date hidden'!AD76="x","x",AC$2-'Indicator Date hidden'!AD76)</f>
        <v>3</v>
      </c>
      <c r="AD75" s="158">
        <f>IF('Indicator Date hidden'!AE76="x","x",AD$2-'Indicator Date hidden'!AE76)</f>
        <v>0</v>
      </c>
      <c r="AE75" s="158">
        <f>IF('Indicator Date hidden'!AF76="x","x",AE$2-'Indicator Date hidden'!AF76)</f>
        <v>0</v>
      </c>
      <c r="AF75" s="158">
        <f>IF('Indicator Date hidden'!AG76="x","x",AF$2-'Indicator Date hidden'!AG76)</f>
        <v>0</v>
      </c>
      <c r="AG75" s="158">
        <f>IF('Indicator Date hidden'!AH76="x","x",AG$2-'Indicator Date hidden'!AH76)</f>
        <v>0</v>
      </c>
      <c r="AH75" s="158">
        <f>IF('Indicator Date hidden'!AI76="x","x",AH$2-'Indicator Date hidden'!AI76)</f>
        <v>0</v>
      </c>
      <c r="AI75" s="158">
        <f>IF('Indicator Date hidden'!AJ76="x","x",AI$2-'Indicator Date hidden'!AJ76)</f>
        <v>0</v>
      </c>
      <c r="AJ75" s="158">
        <f>IF('Indicator Date hidden'!AK76="x","x",AJ$2-'Indicator Date hidden'!AK76)</f>
        <v>0</v>
      </c>
      <c r="AK75" s="158">
        <f>IF('Indicator Date hidden'!AL76="x","x",AK$2-'Indicator Date hidden'!AL76)</f>
        <v>0</v>
      </c>
      <c r="AL75" s="158">
        <f>IF('Indicator Date hidden'!AM76="x","x",AL$2-'Indicator Date hidden'!AM76)</f>
        <v>5</v>
      </c>
      <c r="AM75" s="158">
        <f>IF('Indicator Date hidden'!AN76="x","x",AM$2-'Indicator Date hidden'!AN76)</f>
        <v>0</v>
      </c>
      <c r="AN75" s="158">
        <f>IF('Indicator Date hidden'!AO76="x","x",AN$2-'Indicator Date hidden'!AO76)</f>
        <v>0</v>
      </c>
      <c r="AO75" s="158">
        <f>IF('Indicator Date hidden'!AP76="x","x",AO$2-'Indicator Date hidden'!AP76)</f>
        <v>0</v>
      </c>
      <c r="AP75" s="158">
        <f>IF('Indicator Date hidden'!AQ76="x","x",AP$2-'Indicator Date hidden'!AQ76)</f>
        <v>0</v>
      </c>
      <c r="AQ75" s="158">
        <f>IF('Indicator Date hidden'!AR76="x","x",AQ$2-'Indicator Date hidden'!AR76)</f>
        <v>0</v>
      </c>
      <c r="AR75" s="158">
        <f>IF('Indicator Date hidden'!AS76="x","x",AR$2-'Indicator Date hidden'!AS76)</f>
        <v>0</v>
      </c>
      <c r="AS75" s="158">
        <f>IF('Indicator Date hidden'!AT76="x","x",AS$2-'Indicator Date hidden'!AT76)</f>
        <v>4</v>
      </c>
      <c r="AT75" s="158">
        <f>IF('Indicator Date hidden'!AU76="x","x",AT$2-'Indicator Date hidden'!AU76)</f>
        <v>0</v>
      </c>
      <c r="AU75" s="158">
        <f>IF('Indicator Date hidden'!AV76="x","x",AU$2-'Indicator Date hidden'!AV76)</f>
        <v>0</v>
      </c>
      <c r="AV75" s="158">
        <f>IF('Indicator Date hidden'!AW76="x","x",AV$2-'Indicator Date hidden'!AW76)</f>
        <v>0</v>
      </c>
      <c r="AW75" s="158">
        <f>IF('Indicator Date hidden'!AX76="x","x",AW$2-'Indicator Date hidden'!AX76)</f>
        <v>0</v>
      </c>
      <c r="AX75" s="158">
        <f>IF('Indicator Date hidden'!AY76="x","x",AX$2-'Indicator Date hidden'!AY76)</f>
        <v>0</v>
      </c>
      <c r="AY75" s="158">
        <f>IF('Indicator Date hidden'!AZ76="x","x",AY$2-'Indicator Date hidden'!AZ76)</f>
        <v>0</v>
      </c>
      <c r="AZ75" s="158">
        <f>IF('Indicator Date hidden'!BA76="x","x",AZ$2-'Indicator Date hidden'!BA76)</f>
        <v>0</v>
      </c>
      <c r="BA75" s="158">
        <f>IF('Indicator Date hidden'!BB76="x","x",BA$2-'Indicator Date hidden'!BB76)</f>
        <v>0</v>
      </c>
      <c r="BB75" s="158">
        <f>IF('Indicator Date hidden'!BC76="x","x",BB$2-'Indicator Date hidden'!BC76)</f>
        <v>0</v>
      </c>
      <c r="BC75" s="158">
        <f>IF('Indicator Date hidden'!BD76="x","x",BC$2-'Indicator Date hidden'!BD76)</f>
        <v>0</v>
      </c>
      <c r="BD75" s="158" t="str">
        <f>IF('Indicator Date hidden'!BE76="x","x",BD$2-'Indicator Date hidden'!BE76)</f>
        <v>x</v>
      </c>
      <c r="BE75" s="158">
        <f>IF('Indicator Date hidden'!BF76="x","x",BE$2-'Indicator Date hidden'!BF76)</f>
        <v>1</v>
      </c>
      <c r="BF75" s="158">
        <f>IF('Indicator Date hidden'!BG76="x","x",BF$2-'Indicator Date hidden'!BG76)</f>
        <v>0</v>
      </c>
      <c r="BG75" s="158">
        <f>IF('Indicator Date hidden'!BH76="x","x",BG$2-'Indicator Date hidden'!BH76)</f>
        <v>0</v>
      </c>
      <c r="BH75" s="158">
        <f>IF('Indicator Date hidden'!BI76="x","x",BH$2-'Indicator Date hidden'!BI76)</f>
        <v>0</v>
      </c>
      <c r="BI75" s="158">
        <f>IF('Indicator Date hidden'!BJ76="x","x",BI$2-'Indicator Date hidden'!BJ76)</f>
        <v>2</v>
      </c>
      <c r="BJ75" s="158">
        <f>IF('Indicator Date hidden'!BK76="x","x",BJ$2-'Indicator Date hidden'!BK76)</f>
        <v>0</v>
      </c>
      <c r="BK75" s="158">
        <f>IF('Indicator Date hidden'!BL76="x","x",BK$2-'Indicator Date hidden'!BL76)</f>
        <v>0</v>
      </c>
      <c r="BL75" s="158">
        <f>IF('Indicator Date hidden'!BM76="x","x",BL$2-'Indicator Date hidden'!BM76)</f>
        <v>0</v>
      </c>
      <c r="BM75" s="158">
        <f>IF('Indicator Date hidden'!BN76="x","x",BM$2-'Indicator Date hidden'!BN76)</f>
        <v>2</v>
      </c>
      <c r="BN75" s="158">
        <f>IF('Indicator Date hidden'!BO76="x","x",BN$2-'Indicator Date hidden'!BO76)</f>
        <v>0</v>
      </c>
      <c r="BO75" s="158">
        <f>IF('Indicator Date hidden'!BP76="x","x",BO$2-'Indicator Date hidden'!BP76)</f>
        <v>0</v>
      </c>
      <c r="BP75" s="158">
        <f>IF('Indicator Date hidden'!BQ76="x","x",BP$2-'Indicator Date hidden'!BQ76)</f>
        <v>0</v>
      </c>
      <c r="BQ75" s="158">
        <f>IF('Indicator Date hidden'!BR76="x","x",BQ$2-'Indicator Date hidden'!BR76)</f>
        <v>0</v>
      </c>
      <c r="BR75" s="158">
        <f>IF('Indicator Date hidden'!BS76="x","x",BR$2-'Indicator Date hidden'!BS76)</f>
        <v>0</v>
      </c>
      <c r="BS75" s="158">
        <f>IF('Indicator Date hidden'!BT76="x","x",BS$2-'Indicator Date hidden'!BT76)</f>
        <v>1</v>
      </c>
      <c r="BT75" s="158">
        <f>IF('Indicator Date hidden'!BU76="x","x",BT$2-'Indicator Date hidden'!BU76)</f>
        <v>0</v>
      </c>
      <c r="BU75" s="158" t="str">
        <f>IF('Indicator Date hidden'!BV76="x","x",BU$2-'Indicator Date hidden'!BV76)</f>
        <v>x</v>
      </c>
      <c r="BV75" s="158">
        <f>IF('Indicator Date hidden'!BW76="x","x",BV$2-'Indicator Date hidden'!BW76)</f>
        <v>0</v>
      </c>
      <c r="BW75" s="158">
        <f>IF('Indicator Date hidden'!BX76="x","x",BW$2-'Indicator Date hidden'!BX76)</f>
        <v>0</v>
      </c>
      <c r="BX75" s="158">
        <f>IF('Indicator Date hidden'!BY76="x","x",BX$2-'Indicator Date hidden'!BY76)</f>
        <v>0</v>
      </c>
      <c r="BY75" s="5">
        <f t="shared" si="10"/>
        <v>23</v>
      </c>
      <c r="BZ75" s="159">
        <f t="shared" si="11"/>
        <v>0.31506849315068491</v>
      </c>
      <c r="CA75" s="5">
        <f t="shared" si="12"/>
        <v>9</v>
      </c>
      <c r="CB75" s="159">
        <f t="shared" si="13"/>
        <v>0.97751028903623416</v>
      </c>
      <c r="CC75" s="162">
        <f t="shared" si="14"/>
        <v>0</v>
      </c>
    </row>
    <row r="76" spans="1:81" x14ac:dyDescent="0.25">
      <c r="A76" t="s">
        <v>137</v>
      </c>
      <c r="B76" s="158">
        <f>IF('Indicator Date hidden'!C77="x","x",B$2-'Indicator Date hidden'!C77)</f>
        <v>0</v>
      </c>
      <c r="C76" s="158">
        <f>IF('Indicator Date hidden'!D77="x","x",C$2-'Indicator Date hidden'!D77)</f>
        <v>0</v>
      </c>
      <c r="D76" s="158">
        <f>IF('Indicator Date hidden'!E77="x","x",D$2-'Indicator Date hidden'!E77)</f>
        <v>0</v>
      </c>
      <c r="E76" s="158">
        <f>IF('Indicator Date hidden'!F77="x","x",E$2-'Indicator Date hidden'!F77)</f>
        <v>0</v>
      </c>
      <c r="F76" s="158">
        <f>IF('Indicator Date hidden'!G77="x","x",F$2-'Indicator Date hidden'!G77)</f>
        <v>0</v>
      </c>
      <c r="G76" s="158">
        <f>IF('Indicator Date hidden'!H77="x","x",G$2-'Indicator Date hidden'!H77)</f>
        <v>0</v>
      </c>
      <c r="H76" s="158">
        <f>IF('Indicator Date hidden'!I77="x","x",H$2-'Indicator Date hidden'!I77)</f>
        <v>0</v>
      </c>
      <c r="I76" s="158">
        <f>IF('Indicator Date hidden'!J77="x","x",I$2-'Indicator Date hidden'!J77)</f>
        <v>0</v>
      </c>
      <c r="J76" s="158">
        <f>IF('Indicator Date hidden'!K77="x","x",J$2-'Indicator Date hidden'!K77)</f>
        <v>0</v>
      </c>
      <c r="K76" s="158">
        <f>IF('Indicator Date hidden'!L77="x","x",K$2-'Indicator Date hidden'!L77)</f>
        <v>0</v>
      </c>
      <c r="L76" s="158">
        <f>IF('Indicator Date hidden'!M77="x","x",L$2-'Indicator Date hidden'!M77)</f>
        <v>0</v>
      </c>
      <c r="M76" s="158">
        <f>IF('Indicator Date hidden'!N77="x","x",M$2-'Indicator Date hidden'!N77)</f>
        <v>0</v>
      </c>
      <c r="N76" s="158">
        <f>IF('Indicator Date hidden'!O77="x","x",N$2-'Indicator Date hidden'!O77)</f>
        <v>0</v>
      </c>
      <c r="O76" s="158">
        <f>IF('Indicator Date hidden'!P77="x","x",O$2-'Indicator Date hidden'!P77)</f>
        <v>0</v>
      </c>
      <c r="P76" s="158">
        <f>IF('Indicator Date hidden'!Q77="x","x",P$2-'Indicator Date hidden'!Q77)</f>
        <v>0</v>
      </c>
      <c r="Q76" s="158">
        <f>IF('Indicator Date hidden'!R77="x","x",Q$2-'Indicator Date hidden'!R77)</f>
        <v>0</v>
      </c>
      <c r="R76" s="158">
        <f>IF('Indicator Date hidden'!S77="x","x",R$2-'Indicator Date hidden'!S77)</f>
        <v>0</v>
      </c>
      <c r="S76" s="158">
        <f>IF('Indicator Date hidden'!T77="x","x",S$2-'Indicator Date hidden'!T77)</f>
        <v>0</v>
      </c>
      <c r="T76" s="158">
        <f>IF('Indicator Date hidden'!U77="x","x",T$2-'Indicator Date hidden'!U77)</f>
        <v>0</v>
      </c>
      <c r="U76" s="158">
        <f>IF('Indicator Date hidden'!V77="x","x",U$2-'Indicator Date hidden'!V77)</f>
        <v>0</v>
      </c>
      <c r="V76" s="158">
        <f>IF('Indicator Date hidden'!W77="x","x",V$2-'Indicator Date hidden'!W77)</f>
        <v>0</v>
      </c>
      <c r="W76" s="158">
        <f>IF('Indicator Date hidden'!X77="x","x",W$2-'Indicator Date hidden'!X77)</f>
        <v>0</v>
      </c>
      <c r="X76" s="158">
        <f>IF('Indicator Date hidden'!Y77="x","x",X$2-'Indicator Date hidden'!Y77)</f>
        <v>0</v>
      </c>
      <c r="Y76" s="158">
        <f>IF('Indicator Date hidden'!Z77="x","x",Y$2-'Indicator Date hidden'!Z77)</f>
        <v>0</v>
      </c>
      <c r="Z76" s="158">
        <f>IF('Indicator Date hidden'!AA77="x","x",Z$2-'Indicator Date hidden'!AA77)</f>
        <v>5</v>
      </c>
      <c r="AA76" s="158">
        <f>IF('Indicator Date hidden'!AB77="x","x",AA$2-'Indicator Date hidden'!AB77)</f>
        <v>0</v>
      </c>
      <c r="AB76" s="158" t="str">
        <f>IF('Indicator Date hidden'!AC77="x","x",AB$2-'Indicator Date hidden'!AC77)</f>
        <v>x</v>
      </c>
      <c r="AC76" s="158">
        <f>IF('Indicator Date hidden'!AD77="x","x",AC$2-'Indicator Date hidden'!AD77)</f>
        <v>0</v>
      </c>
      <c r="AD76" s="158">
        <f>IF('Indicator Date hidden'!AE77="x","x",AD$2-'Indicator Date hidden'!AE77)</f>
        <v>0</v>
      </c>
      <c r="AE76" s="158">
        <f>IF('Indicator Date hidden'!AF77="x","x",AE$2-'Indicator Date hidden'!AF77)</f>
        <v>0</v>
      </c>
      <c r="AF76" s="158">
        <f>IF('Indicator Date hidden'!AG77="x","x",AF$2-'Indicator Date hidden'!AG77)</f>
        <v>0</v>
      </c>
      <c r="AG76" s="158">
        <f>IF('Indicator Date hidden'!AH77="x","x",AG$2-'Indicator Date hidden'!AH77)</f>
        <v>0</v>
      </c>
      <c r="AH76" s="158">
        <f>IF('Indicator Date hidden'!AI77="x","x",AH$2-'Indicator Date hidden'!AI77)</f>
        <v>0</v>
      </c>
      <c r="AI76" s="158">
        <f>IF('Indicator Date hidden'!AJ77="x","x",AI$2-'Indicator Date hidden'!AJ77)</f>
        <v>0</v>
      </c>
      <c r="AJ76" s="158">
        <f>IF('Indicator Date hidden'!AK77="x","x",AJ$2-'Indicator Date hidden'!AK77)</f>
        <v>0</v>
      </c>
      <c r="AK76" s="158">
        <f>IF('Indicator Date hidden'!AL77="x","x",AK$2-'Indicator Date hidden'!AL77)</f>
        <v>0</v>
      </c>
      <c r="AL76" s="158" t="str">
        <f>IF('Indicator Date hidden'!AM77="x","x",AL$2-'Indicator Date hidden'!AM77)</f>
        <v>x</v>
      </c>
      <c r="AM76" s="158">
        <f>IF('Indicator Date hidden'!AN77="x","x",AM$2-'Indicator Date hidden'!AN77)</f>
        <v>0</v>
      </c>
      <c r="AN76" s="158">
        <f>IF('Indicator Date hidden'!AO77="x","x",AN$2-'Indicator Date hidden'!AO77)</f>
        <v>0</v>
      </c>
      <c r="AO76" s="158">
        <f>IF('Indicator Date hidden'!AP77="x","x",AO$2-'Indicator Date hidden'!AP77)</f>
        <v>0</v>
      </c>
      <c r="AP76" s="158" t="str">
        <f>IF('Indicator Date hidden'!AQ77="x","x",AP$2-'Indicator Date hidden'!AQ77)</f>
        <v>x</v>
      </c>
      <c r="AQ76" s="158">
        <f>IF('Indicator Date hidden'!AR77="x","x",AQ$2-'Indicator Date hidden'!AR77)</f>
        <v>0</v>
      </c>
      <c r="AR76" s="158">
        <f>IF('Indicator Date hidden'!AS77="x","x",AR$2-'Indicator Date hidden'!AS77)</f>
        <v>0</v>
      </c>
      <c r="AS76" s="158" t="str">
        <f>IF('Indicator Date hidden'!AT77="x","x",AS$2-'Indicator Date hidden'!AT77)</f>
        <v>x</v>
      </c>
      <c r="AT76" s="158">
        <f>IF('Indicator Date hidden'!AU77="x","x",AT$2-'Indicator Date hidden'!AU77)</f>
        <v>0</v>
      </c>
      <c r="AU76" s="158">
        <f>IF('Indicator Date hidden'!AV77="x","x",AU$2-'Indicator Date hidden'!AV77)</f>
        <v>0</v>
      </c>
      <c r="AV76" s="158">
        <f>IF('Indicator Date hidden'!AW77="x","x",AV$2-'Indicator Date hidden'!AW77)</f>
        <v>0</v>
      </c>
      <c r="AW76" s="158" t="str">
        <f>IF('Indicator Date hidden'!AX77="x","x",AW$2-'Indicator Date hidden'!AX77)</f>
        <v>x</v>
      </c>
      <c r="AX76" s="158">
        <f>IF('Indicator Date hidden'!AY77="x","x",AX$2-'Indicator Date hidden'!AY77)</f>
        <v>0</v>
      </c>
      <c r="AY76" s="158">
        <f>IF('Indicator Date hidden'!AZ77="x","x",AY$2-'Indicator Date hidden'!AZ77)</f>
        <v>0</v>
      </c>
      <c r="AZ76" s="158">
        <f>IF('Indicator Date hidden'!BA77="x","x",AZ$2-'Indicator Date hidden'!BA77)</f>
        <v>2</v>
      </c>
      <c r="BA76" s="158">
        <f>IF('Indicator Date hidden'!BB77="x","x",BA$2-'Indicator Date hidden'!BB77)</f>
        <v>0</v>
      </c>
      <c r="BB76" s="158">
        <f>IF('Indicator Date hidden'!BC77="x","x",BB$2-'Indicator Date hidden'!BC77)</f>
        <v>0</v>
      </c>
      <c r="BC76" s="158">
        <f>IF('Indicator Date hidden'!BD77="x","x",BC$2-'Indicator Date hidden'!BD77)</f>
        <v>0</v>
      </c>
      <c r="BD76" s="158" t="str">
        <f>IF('Indicator Date hidden'!BE77="x","x",BD$2-'Indicator Date hidden'!BE77)</f>
        <v>x</v>
      </c>
      <c r="BE76" s="158">
        <f>IF('Indicator Date hidden'!BF77="x","x",BE$2-'Indicator Date hidden'!BF77)</f>
        <v>1</v>
      </c>
      <c r="BF76" s="158">
        <f>IF('Indicator Date hidden'!BG77="x","x",BF$2-'Indicator Date hidden'!BG77)</f>
        <v>0</v>
      </c>
      <c r="BG76" s="158">
        <f>IF('Indicator Date hidden'!BH77="x","x",BG$2-'Indicator Date hidden'!BH77)</f>
        <v>0</v>
      </c>
      <c r="BH76" s="158">
        <f>IF('Indicator Date hidden'!BI77="x","x",BH$2-'Indicator Date hidden'!BI77)</f>
        <v>0</v>
      </c>
      <c r="BI76" s="158">
        <f>IF('Indicator Date hidden'!BJ77="x","x",BI$2-'Indicator Date hidden'!BJ77)</f>
        <v>0</v>
      </c>
      <c r="BJ76" s="158">
        <f>IF('Indicator Date hidden'!BK77="x","x",BJ$2-'Indicator Date hidden'!BK77)</f>
        <v>0</v>
      </c>
      <c r="BK76" s="158">
        <f>IF('Indicator Date hidden'!BL77="x","x",BK$2-'Indicator Date hidden'!BL77)</f>
        <v>0</v>
      </c>
      <c r="BL76" s="158">
        <f>IF('Indicator Date hidden'!BM77="x","x",BL$2-'Indicator Date hidden'!BM77)</f>
        <v>0</v>
      </c>
      <c r="BM76" s="158">
        <f>IF('Indicator Date hidden'!BN77="x","x",BM$2-'Indicator Date hidden'!BN77)</f>
        <v>3</v>
      </c>
      <c r="BN76" s="158">
        <f>IF('Indicator Date hidden'!BO77="x","x",BN$2-'Indicator Date hidden'!BO77)</f>
        <v>0</v>
      </c>
      <c r="BO76" s="158">
        <f>IF('Indicator Date hidden'!BP77="x","x",BO$2-'Indicator Date hidden'!BP77)</f>
        <v>0</v>
      </c>
      <c r="BP76" s="158">
        <f>IF('Indicator Date hidden'!BQ77="x","x",BP$2-'Indicator Date hidden'!BQ77)</f>
        <v>0</v>
      </c>
      <c r="BQ76" s="158">
        <f>IF('Indicator Date hidden'!BR77="x","x",BQ$2-'Indicator Date hidden'!BR77)</f>
        <v>0</v>
      </c>
      <c r="BR76" s="158">
        <f>IF('Indicator Date hidden'!BS77="x","x",BR$2-'Indicator Date hidden'!BS77)</f>
        <v>0</v>
      </c>
      <c r="BS76" s="158">
        <f>IF('Indicator Date hidden'!BT77="x","x",BS$2-'Indicator Date hidden'!BT77)</f>
        <v>2</v>
      </c>
      <c r="BT76" s="158">
        <f>IF('Indicator Date hidden'!BU77="x","x",BT$2-'Indicator Date hidden'!BU77)</f>
        <v>0</v>
      </c>
      <c r="BU76" s="158">
        <f>IF('Indicator Date hidden'!BV77="x","x",BU$2-'Indicator Date hidden'!BV77)</f>
        <v>0</v>
      </c>
      <c r="BV76" s="158">
        <f>IF('Indicator Date hidden'!BW77="x","x",BV$2-'Indicator Date hidden'!BW77)</f>
        <v>0</v>
      </c>
      <c r="BW76" s="158">
        <f>IF('Indicator Date hidden'!BX77="x","x",BW$2-'Indicator Date hidden'!BX77)</f>
        <v>0</v>
      </c>
      <c r="BX76" s="158">
        <f>IF('Indicator Date hidden'!BY77="x","x",BX$2-'Indicator Date hidden'!BY77)</f>
        <v>0</v>
      </c>
      <c r="BY76" s="5">
        <f t="shared" si="10"/>
        <v>13</v>
      </c>
      <c r="BZ76" s="159">
        <f t="shared" si="11"/>
        <v>0.18840579710144928</v>
      </c>
      <c r="CA76" s="5">
        <f t="shared" si="12"/>
        <v>5</v>
      </c>
      <c r="CB76" s="159">
        <f t="shared" si="13"/>
        <v>0.76661050176453294</v>
      </c>
      <c r="CC76" s="162">
        <f t="shared" si="14"/>
        <v>0</v>
      </c>
    </row>
    <row r="77" spans="1:81" x14ac:dyDescent="0.25">
      <c r="A77" t="s">
        <v>139</v>
      </c>
      <c r="B77" s="158">
        <f>IF('Indicator Date hidden'!C78="x","x",B$2-'Indicator Date hidden'!C78)</f>
        <v>0</v>
      </c>
      <c r="C77" s="158">
        <f>IF('Indicator Date hidden'!D78="x","x",C$2-'Indicator Date hidden'!D78)</f>
        <v>0</v>
      </c>
      <c r="D77" s="158">
        <f>IF('Indicator Date hidden'!E78="x","x",D$2-'Indicator Date hidden'!E78)</f>
        <v>0</v>
      </c>
      <c r="E77" s="158">
        <f>IF('Indicator Date hidden'!F78="x","x",E$2-'Indicator Date hidden'!F78)</f>
        <v>0</v>
      </c>
      <c r="F77" s="158">
        <f>IF('Indicator Date hidden'!G78="x","x",F$2-'Indicator Date hidden'!G78)</f>
        <v>0</v>
      </c>
      <c r="G77" s="158">
        <f>IF('Indicator Date hidden'!H78="x","x",G$2-'Indicator Date hidden'!H78)</f>
        <v>0</v>
      </c>
      <c r="H77" s="158">
        <f>IF('Indicator Date hidden'!I78="x","x",H$2-'Indicator Date hidden'!I78)</f>
        <v>0</v>
      </c>
      <c r="I77" s="158">
        <f>IF('Indicator Date hidden'!J78="x","x",I$2-'Indicator Date hidden'!J78)</f>
        <v>0</v>
      </c>
      <c r="J77" s="158">
        <f>IF('Indicator Date hidden'!K78="x","x",J$2-'Indicator Date hidden'!K78)</f>
        <v>0</v>
      </c>
      <c r="K77" s="158">
        <f>IF('Indicator Date hidden'!L78="x","x",K$2-'Indicator Date hidden'!L78)</f>
        <v>0</v>
      </c>
      <c r="L77" s="158">
        <f>IF('Indicator Date hidden'!M78="x","x",L$2-'Indicator Date hidden'!M78)</f>
        <v>0</v>
      </c>
      <c r="M77" s="158">
        <f>IF('Indicator Date hidden'!N78="x","x",M$2-'Indicator Date hidden'!N78)</f>
        <v>0</v>
      </c>
      <c r="N77" s="158">
        <f>IF('Indicator Date hidden'!O78="x","x",N$2-'Indicator Date hidden'!O78)</f>
        <v>0</v>
      </c>
      <c r="O77" s="158">
        <f>IF('Indicator Date hidden'!P78="x","x",O$2-'Indicator Date hidden'!P78)</f>
        <v>0</v>
      </c>
      <c r="P77" s="158">
        <f>IF('Indicator Date hidden'!Q78="x","x",P$2-'Indicator Date hidden'!Q78)</f>
        <v>0</v>
      </c>
      <c r="Q77" s="158">
        <f>IF('Indicator Date hidden'!R78="x","x",Q$2-'Indicator Date hidden'!R78)</f>
        <v>0</v>
      </c>
      <c r="R77" s="158">
        <f>IF('Indicator Date hidden'!S78="x","x",R$2-'Indicator Date hidden'!S78)</f>
        <v>0</v>
      </c>
      <c r="S77" s="158">
        <f>IF('Indicator Date hidden'!T78="x","x",S$2-'Indicator Date hidden'!T78)</f>
        <v>0</v>
      </c>
      <c r="T77" s="158">
        <f>IF('Indicator Date hidden'!U78="x","x",T$2-'Indicator Date hidden'!U78)</f>
        <v>0</v>
      </c>
      <c r="U77" s="158">
        <f>IF('Indicator Date hidden'!V78="x","x",U$2-'Indicator Date hidden'!V78)</f>
        <v>0</v>
      </c>
      <c r="V77" s="158">
        <f>IF('Indicator Date hidden'!W78="x","x",V$2-'Indicator Date hidden'!W78)</f>
        <v>0</v>
      </c>
      <c r="W77" s="158">
        <f>IF('Indicator Date hidden'!X78="x","x",W$2-'Indicator Date hidden'!X78)</f>
        <v>0</v>
      </c>
      <c r="X77" s="158">
        <f>IF('Indicator Date hidden'!Y78="x","x",X$2-'Indicator Date hidden'!Y78)</f>
        <v>0</v>
      </c>
      <c r="Y77" s="158">
        <f>IF('Indicator Date hidden'!Z78="x","x",Y$2-'Indicator Date hidden'!Z78)</f>
        <v>0</v>
      </c>
      <c r="Z77" s="158" t="str">
        <f>IF('Indicator Date hidden'!AA78="x","x",Z$2-'Indicator Date hidden'!AA78)</f>
        <v>x</v>
      </c>
      <c r="AA77" s="158">
        <f>IF('Indicator Date hidden'!AB78="x","x",AA$2-'Indicator Date hidden'!AB78)</f>
        <v>0</v>
      </c>
      <c r="AB77" s="158" t="str">
        <f>IF('Indicator Date hidden'!AC78="x","x",AB$2-'Indicator Date hidden'!AC78)</f>
        <v>x</v>
      </c>
      <c r="AC77" s="158">
        <f>IF('Indicator Date hidden'!AD78="x","x",AC$2-'Indicator Date hidden'!AD78)</f>
        <v>0</v>
      </c>
      <c r="AD77" s="158">
        <f>IF('Indicator Date hidden'!AE78="x","x",AD$2-'Indicator Date hidden'!AE78)</f>
        <v>0</v>
      </c>
      <c r="AE77" s="158" t="str">
        <f>IF('Indicator Date hidden'!AF78="x","x",AE$2-'Indicator Date hidden'!AF78)</f>
        <v>x</v>
      </c>
      <c r="AF77" s="158">
        <f>IF('Indicator Date hidden'!AG78="x","x",AF$2-'Indicator Date hidden'!AG78)</f>
        <v>0</v>
      </c>
      <c r="AG77" s="158">
        <f>IF('Indicator Date hidden'!AH78="x","x",AG$2-'Indicator Date hidden'!AH78)</f>
        <v>0</v>
      </c>
      <c r="AH77" s="158">
        <f>IF('Indicator Date hidden'!AI78="x","x",AH$2-'Indicator Date hidden'!AI78)</f>
        <v>0</v>
      </c>
      <c r="AI77" s="158">
        <f>IF('Indicator Date hidden'!AJ78="x","x",AI$2-'Indicator Date hidden'!AJ78)</f>
        <v>0</v>
      </c>
      <c r="AJ77" s="158">
        <f>IF('Indicator Date hidden'!AK78="x","x",AJ$2-'Indicator Date hidden'!AK78)</f>
        <v>0</v>
      </c>
      <c r="AK77" s="158">
        <f>IF('Indicator Date hidden'!AL78="x","x",AK$2-'Indicator Date hidden'!AL78)</f>
        <v>0</v>
      </c>
      <c r="AL77" s="158" t="str">
        <f>IF('Indicator Date hidden'!AM78="x","x",AL$2-'Indicator Date hidden'!AM78)</f>
        <v>x</v>
      </c>
      <c r="AM77" s="158">
        <f>IF('Indicator Date hidden'!AN78="x","x",AM$2-'Indicator Date hidden'!AN78)</f>
        <v>0</v>
      </c>
      <c r="AN77" s="158">
        <f>IF('Indicator Date hidden'!AO78="x","x",AN$2-'Indicator Date hidden'!AO78)</f>
        <v>0</v>
      </c>
      <c r="AO77" s="158">
        <f>IF('Indicator Date hidden'!AP78="x","x",AO$2-'Indicator Date hidden'!AP78)</f>
        <v>0</v>
      </c>
      <c r="AP77" s="158" t="str">
        <f>IF('Indicator Date hidden'!AQ78="x","x",AP$2-'Indicator Date hidden'!AQ78)</f>
        <v>x</v>
      </c>
      <c r="AQ77" s="158">
        <f>IF('Indicator Date hidden'!AR78="x","x",AQ$2-'Indicator Date hidden'!AR78)</f>
        <v>0</v>
      </c>
      <c r="AR77" s="158">
        <f>IF('Indicator Date hidden'!AS78="x","x",AR$2-'Indicator Date hidden'!AS78)</f>
        <v>0</v>
      </c>
      <c r="AS77" s="158" t="str">
        <f>IF('Indicator Date hidden'!AT78="x","x",AS$2-'Indicator Date hidden'!AT78)</f>
        <v>x</v>
      </c>
      <c r="AT77" s="158">
        <f>IF('Indicator Date hidden'!AU78="x","x",AT$2-'Indicator Date hidden'!AU78)</f>
        <v>0</v>
      </c>
      <c r="AU77" s="158" t="str">
        <f>IF('Indicator Date hidden'!AV78="x","x",AU$2-'Indicator Date hidden'!AV78)</f>
        <v>x</v>
      </c>
      <c r="AV77" s="158" t="str">
        <f>IF('Indicator Date hidden'!AW78="x","x",AV$2-'Indicator Date hidden'!AW78)</f>
        <v>x</v>
      </c>
      <c r="AW77" s="158" t="str">
        <f>IF('Indicator Date hidden'!AX78="x","x",AW$2-'Indicator Date hidden'!AX78)</f>
        <v>x</v>
      </c>
      <c r="AX77" s="158">
        <f>IF('Indicator Date hidden'!AY78="x","x",AX$2-'Indicator Date hidden'!AY78)</f>
        <v>0</v>
      </c>
      <c r="AY77" s="158">
        <f>IF('Indicator Date hidden'!AZ78="x","x",AY$2-'Indicator Date hidden'!AZ78)</f>
        <v>0</v>
      </c>
      <c r="AZ77" s="158">
        <f>IF('Indicator Date hidden'!BA78="x","x",AZ$2-'Indicator Date hidden'!BA78)</f>
        <v>3</v>
      </c>
      <c r="BA77" s="158">
        <f>IF('Indicator Date hidden'!BB78="x","x",BA$2-'Indicator Date hidden'!BB78)</f>
        <v>0</v>
      </c>
      <c r="BB77" s="158">
        <f>IF('Indicator Date hidden'!BC78="x","x",BB$2-'Indicator Date hidden'!BC78)</f>
        <v>0</v>
      </c>
      <c r="BC77" s="158">
        <f>IF('Indicator Date hidden'!BD78="x","x",BC$2-'Indicator Date hidden'!BD78)</f>
        <v>0</v>
      </c>
      <c r="BD77" s="158" t="str">
        <f>IF('Indicator Date hidden'!BE78="x","x",BD$2-'Indicator Date hidden'!BE78)</f>
        <v>x</v>
      </c>
      <c r="BE77" s="158">
        <f>IF('Indicator Date hidden'!BF78="x","x",BE$2-'Indicator Date hidden'!BF78)</f>
        <v>1</v>
      </c>
      <c r="BF77" s="158">
        <f>IF('Indicator Date hidden'!BG78="x","x",BF$2-'Indicator Date hidden'!BG78)</f>
        <v>0</v>
      </c>
      <c r="BG77" s="158">
        <f>IF('Indicator Date hidden'!BH78="x","x",BG$2-'Indicator Date hidden'!BH78)</f>
        <v>0</v>
      </c>
      <c r="BH77" s="158">
        <f>IF('Indicator Date hidden'!BI78="x","x",BH$2-'Indicator Date hidden'!BI78)</f>
        <v>0</v>
      </c>
      <c r="BI77" s="158" t="str">
        <f>IF('Indicator Date hidden'!BJ78="x","x",BI$2-'Indicator Date hidden'!BJ78)</f>
        <v>x</v>
      </c>
      <c r="BJ77" s="158">
        <f>IF('Indicator Date hidden'!BK78="x","x",BJ$2-'Indicator Date hidden'!BK78)</f>
        <v>0</v>
      </c>
      <c r="BK77" s="158">
        <f>IF('Indicator Date hidden'!BL78="x","x",BK$2-'Indicator Date hidden'!BL78)</f>
        <v>0</v>
      </c>
      <c r="BL77" s="158">
        <f>IF('Indicator Date hidden'!BM78="x","x",BL$2-'Indicator Date hidden'!BM78)</f>
        <v>0</v>
      </c>
      <c r="BM77" s="158" t="str">
        <f>IF('Indicator Date hidden'!BN78="x","x",BM$2-'Indicator Date hidden'!BN78)</f>
        <v>x</v>
      </c>
      <c r="BN77" s="158">
        <f>IF('Indicator Date hidden'!BO78="x","x",BN$2-'Indicator Date hidden'!BO78)</f>
        <v>0</v>
      </c>
      <c r="BO77" s="158">
        <f>IF('Indicator Date hidden'!BP78="x","x",BO$2-'Indicator Date hidden'!BP78)</f>
        <v>0</v>
      </c>
      <c r="BP77" s="158">
        <f>IF('Indicator Date hidden'!BQ78="x","x",BP$2-'Indicator Date hidden'!BQ78)</f>
        <v>0</v>
      </c>
      <c r="BQ77" s="158">
        <f>IF('Indicator Date hidden'!BR78="x","x",BQ$2-'Indicator Date hidden'!BR78)</f>
        <v>0</v>
      </c>
      <c r="BR77" s="158">
        <f>IF('Indicator Date hidden'!BS78="x","x",BR$2-'Indicator Date hidden'!BS78)</f>
        <v>0</v>
      </c>
      <c r="BS77" s="158">
        <f>IF('Indicator Date hidden'!BT78="x","x",BS$2-'Indicator Date hidden'!BT78)</f>
        <v>1</v>
      </c>
      <c r="BT77" s="158">
        <f>IF('Indicator Date hidden'!BU78="x","x",BT$2-'Indicator Date hidden'!BU78)</f>
        <v>0</v>
      </c>
      <c r="BU77" s="158">
        <f>IF('Indicator Date hidden'!BV78="x","x",BU$2-'Indicator Date hidden'!BV78)</f>
        <v>0</v>
      </c>
      <c r="BV77" s="158">
        <f>IF('Indicator Date hidden'!BW78="x","x",BV$2-'Indicator Date hidden'!BW78)</f>
        <v>0</v>
      </c>
      <c r="BW77" s="158">
        <f>IF('Indicator Date hidden'!BX78="x","x",BW$2-'Indicator Date hidden'!BX78)</f>
        <v>0</v>
      </c>
      <c r="BX77" s="158">
        <f>IF('Indicator Date hidden'!BY78="x","x",BX$2-'Indicator Date hidden'!BY78)</f>
        <v>0</v>
      </c>
      <c r="BY77" s="5">
        <f t="shared" si="10"/>
        <v>5</v>
      </c>
      <c r="BZ77" s="159">
        <f t="shared" si="11"/>
        <v>7.9365079365079361E-2</v>
      </c>
      <c r="CA77" s="5">
        <f t="shared" si="12"/>
        <v>3</v>
      </c>
      <c r="CB77" s="159">
        <f t="shared" si="13"/>
        <v>0.41024914232762177</v>
      </c>
      <c r="CC77" s="162">
        <f t="shared" si="14"/>
        <v>0</v>
      </c>
    </row>
    <row r="78" spans="1:81" x14ac:dyDescent="0.25">
      <c r="A78" t="s">
        <v>141</v>
      </c>
      <c r="B78" s="158">
        <f>IF('Indicator Date hidden'!C79="x","x",B$2-'Indicator Date hidden'!C79)</f>
        <v>0</v>
      </c>
      <c r="C78" s="158">
        <f>IF('Indicator Date hidden'!D79="x","x",C$2-'Indicator Date hidden'!D79)</f>
        <v>0</v>
      </c>
      <c r="D78" s="158">
        <f>IF('Indicator Date hidden'!E79="x","x",D$2-'Indicator Date hidden'!E79)</f>
        <v>0</v>
      </c>
      <c r="E78" s="158">
        <f>IF('Indicator Date hidden'!F79="x","x",E$2-'Indicator Date hidden'!F79)</f>
        <v>0</v>
      </c>
      <c r="F78" s="158">
        <f>IF('Indicator Date hidden'!G79="x","x",F$2-'Indicator Date hidden'!G79)</f>
        <v>0</v>
      </c>
      <c r="G78" s="158">
        <f>IF('Indicator Date hidden'!H79="x","x",G$2-'Indicator Date hidden'!H79)</f>
        <v>0</v>
      </c>
      <c r="H78" s="158">
        <f>IF('Indicator Date hidden'!I79="x","x",H$2-'Indicator Date hidden'!I79)</f>
        <v>0</v>
      </c>
      <c r="I78" s="158">
        <f>IF('Indicator Date hidden'!J79="x","x",I$2-'Indicator Date hidden'!J79)</f>
        <v>0</v>
      </c>
      <c r="J78" s="158">
        <f>IF('Indicator Date hidden'!K79="x","x",J$2-'Indicator Date hidden'!K79)</f>
        <v>0</v>
      </c>
      <c r="K78" s="158">
        <f>IF('Indicator Date hidden'!L79="x","x",K$2-'Indicator Date hidden'!L79)</f>
        <v>0</v>
      </c>
      <c r="L78" s="158">
        <f>IF('Indicator Date hidden'!M79="x","x",L$2-'Indicator Date hidden'!M79)</f>
        <v>0</v>
      </c>
      <c r="M78" s="158">
        <f>IF('Indicator Date hidden'!N79="x","x",M$2-'Indicator Date hidden'!N79)</f>
        <v>0</v>
      </c>
      <c r="N78" s="158">
        <f>IF('Indicator Date hidden'!O79="x","x",N$2-'Indicator Date hidden'!O79)</f>
        <v>0</v>
      </c>
      <c r="O78" s="158">
        <f>IF('Indicator Date hidden'!P79="x","x",O$2-'Indicator Date hidden'!P79)</f>
        <v>0</v>
      </c>
      <c r="P78" s="158">
        <f>IF('Indicator Date hidden'!Q79="x","x",P$2-'Indicator Date hidden'!Q79)</f>
        <v>0</v>
      </c>
      <c r="Q78" s="158">
        <f>IF('Indicator Date hidden'!R79="x","x",Q$2-'Indicator Date hidden'!R79)</f>
        <v>0</v>
      </c>
      <c r="R78" s="158">
        <f>IF('Indicator Date hidden'!S79="x","x",R$2-'Indicator Date hidden'!S79)</f>
        <v>0</v>
      </c>
      <c r="S78" s="158">
        <f>IF('Indicator Date hidden'!T79="x","x",S$2-'Indicator Date hidden'!T79)</f>
        <v>0</v>
      </c>
      <c r="T78" s="158">
        <f>IF('Indicator Date hidden'!U79="x","x",T$2-'Indicator Date hidden'!U79)</f>
        <v>0</v>
      </c>
      <c r="U78" s="158">
        <f>IF('Indicator Date hidden'!V79="x","x",U$2-'Indicator Date hidden'!V79)</f>
        <v>0</v>
      </c>
      <c r="V78" s="158">
        <f>IF('Indicator Date hidden'!W79="x","x",V$2-'Indicator Date hidden'!W79)</f>
        <v>0</v>
      </c>
      <c r="W78" s="158">
        <f>IF('Indicator Date hidden'!X79="x","x",W$2-'Indicator Date hidden'!X79)</f>
        <v>0</v>
      </c>
      <c r="X78" s="158">
        <f>IF('Indicator Date hidden'!Y79="x","x",X$2-'Indicator Date hidden'!Y79)</f>
        <v>0</v>
      </c>
      <c r="Y78" s="158">
        <f>IF('Indicator Date hidden'!Z79="x","x",Y$2-'Indicator Date hidden'!Z79)</f>
        <v>0</v>
      </c>
      <c r="Z78" s="158">
        <f>IF('Indicator Date hidden'!AA79="x","x",Z$2-'Indicator Date hidden'!AA79)</f>
        <v>1</v>
      </c>
      <c r="AA78" s="158">
        <f>IF('Indicator Date hidden'!AB79="x","x",AA$2-'Indicator Date hidden'!AB79)</f>
        <v>0</v>
      </c>
      <c r="AB78" s="158">
        <f>IF('Indicator Date hidden'!AC79="x","x",AB$2-'Indicator Date hidden'!AC79)</f>
        <v>0</v>
      </c>
      <c r="AC78" s="158">
        <f>IF('Indicator Date hidden'!AD79="x","x",AC$2-'Indicator Date hidden'!AD79)</f>
        <v>1</v>
      </c>
      <c r="AD78" s="158">
        <f>IF('Indicator Date hidden'!AE79="x","x",AD$2-'Indicator Date hidden'!AE79)</f>
        <v>0</v>
      </c>
      <c r="AE78" s="158">
        <f>IF('Indicator Date hidden'!AF79="x","x",AE$2-'Indicator Date hidden'!AF79)</f>
        <v>0</v>
      </c>
      <c r="AF78" s="158">
        <f>IF('Indicator Date hidden'!AG79="x","x",AF$2-'Indicator Date hidden'!AG79)</f>
        <v>0</v>
      </c>
      <c r="AG78" s="158">
        <f>IF('Indicator Date hidden'!AH79="x","x",AG$2-'Indicator Date hidden'!AH79)</f>
        <v>0</v>
      </c>
      <c r="AH78" s="158">
        <f>IF('Indicator Date hidden'!AI79="x","x",AH$2-'Indicator Date hidden'!AI79)</f>
        <v>0</v>
      </c>
      <c r="AI78" s="158">
        <f>IF('Indicator Date hidden'!AJ79="x","x",AI$2-'Indicator Date hidden'!AJ79)</f>
        <v>0</v>
      </c>
      <c r="AJ78" s="158">
        <f>IF('Indicator Date hidden'!AK79="x","x",AJ$2-'Indicator Date hidden'!AK79)</f>
        <v>0</v>
      </c>
      <c r="AK78" s="158">
        <f>IF('Indicator Date hidden'!AL79="x","x",AK$2-'Indicator Date hidden'!AL79)</f>
        <v>0</v>
      </c>
      <c r="AL78" s="158">
        <f>IF('Indicator Date hidden'!AM79="x","x",AL$2-'Indicator Date hidden'!AM79)</f>
        <v>1</v>
      </c>
      <c r="AM78" s="158">
        <f>IF('Indicator Date hidden'!AN79="x","x",AM$2-'Indicator Date hidden'!AN79)</f>
        <v>0</v>
      </c>
      <c r="AN78" s="158">
        <f>IF('Indicator Date hidden'!AO79="x","x",AN$2-'Indicator Date hidden'!AO79)</f>
        <v>0</v>
      </c>
      <c r="AO78" s="158">
        <f>IF('Indicator Date hidden'!AP79="x","x",AO$2-'Indicator Date hidden'!AP79)</f>
        <v>0</v>
      </c>
      <c r="AP78" s="158">
        <f>IF('Indicator Date hidden'!AQ79="x","x",AP$2-'Indicator Date hidden'!AQ79)</f>
        <v>0</v>
      </c>
      <c r="AQ78" s="158">
        <f>IF('Indicator Date hidden'!AR79="x","x",AQ$2-'Indicator Date hidden'!AR79)</f>
        <v>0</v>
      </c>
      <c r="AR78" s="158">
        <f>IF('Indicator Date hidden'!AS79="x","x",AR$2-'Indicator Date hidden'!AS79)</f>
        <v>0</v>
      </c>
      <c r="AS78" s="158">
        <f>IF('Indicator Date hidden'!AT79="x","x",AS$2-'Indicator Date hidden'!AT79)</f>
        <v>10</v>
      </c>
      <c r="AT78" s="158">
        <f>IF('Indicator Date hidden'!AU79="x","x",AT$2-'Indicator Date hidden'!AU79)</f>
        <v>0</v>
      </c>
      <c r="AU78" s="158">
        <f>IF('Indicator Date hidden'!AV79="x","x",AU$2-'Indicator Date hidden'!AV79)</f>
        <v>0</v>
      </c>
      <c r="AV78" s="158">
        <f>IF('Indicator Date hidden'!AW79="x","x",AV$2-'Indicator Date hidden'!AW79)</f>
        <v>0</v>
      </c>
      <c r="AW78" s="158">
        <f>IF('Indicator Date hidden'!AX79="x","x",AW$2-'Indicator Date hidden'!AX79)</f>
        <v>0</v>
      </c>
      <c r="AX78" s="158">
        <f>IF('Indicator Date hidden'!AY79="x","x",AX$2-'Indicator Date hidden'!AY79)</f>
        <v>0</v>
      </c>
      <c r="AY78" s="158">
        <f>IF('Indicator Date hidden'!AZ79="x","x",AY$2-'Indicator Date hidden'!AZ79)</f>
        <v>0</v>
      </c>
      <c r="AZ78" s="158">
        <f>IF('Indicator Date hidden'!BA79="x","x",AZ$2-'Indicator Date hidden'!BA79)</f>
        <v>6</v>
      </c>
      <c r="BA78" s="158">
        <f>IF('Indicator Date hidden'!BB79="x","x",BA$2-'Indicator Date hidden'!BB79)</f>
        <v>0</v>
      </c>
      <c r="BB78" s="158">
        <f>IF('Indicator Date hidden'!BC79="x","x",BB$2-'Indicator Date hidden'!BC79)</f>
        <v>0</v>
      </c>
      <c r="BC78" s="158">
        <f>IF('Indicator Date hidden'!BD79="x","x",BC$2-'Indicator Date hidden'!BD79)</f>
        <v>0</v>
      </c>
      <c r="BD78" s="158" t="str">
        <f>IF('Indicator Date hidden'!BE79="x","x",BD$2-'Indicator Date hidden'!BE79)</f>
        <v>x</v>
      </c>
      <c r="BE78" s="158">
        <f>IF('Indicator Date hidden'!BF79="x","x",BE$2-'Indicator Date hidden'!BF79)</f>
        <v>1</v>
      </c>
      <c r="BF78" s="158">
        <f>IF('Indicator Date hidden'!BG79="x","x",BF$2-'Indicator Date hidden'!BG79)</f>
        <v>0</v>
      </c>
      <c r="BG78" s="158">
        <f>IF('Indicator Date hidden'!BH79="x","x",BG$2-'Indicator Date hidden'!BH79)</f>
        <v>0</v>
      </c>
      <c r="BH78" s="158">
        <f>IF('Indicator Date hidden'!BI79="x","x",BH$2-'Indicator Date hidden'!BI79)</f>
        <v>0</v>
      </c>
      <c r="BI78" s="158">
        <f>IF('Indicator Date hidden'!BJ79="x","x",BI$2-'Indicator Date hidden'!BJ79)</f>
        <v>0</v>
      </c>
      <c r="BJ78" s="158">
        <f>IF('Indicator Date hidden'!BK79="x","x",BJ$2-'Indicator Date hidden'!BK79)</f>
        <v>0</v>
      </c>
      <c r="BK78" s="158">
        <f>IF('Indicator Date hidden'!BL79="x","x",BK$2-'Indicator Date hidden'!BL79)</f>
        <v>0</v>
      </c>
      <c r="BL78" s="158">
        <f>IF('Indicator Date hidden'!BM79="x","x",BL$2-'Indicator Date hidden'!BM79)</f>
        <v>0</v>
      </c>
      <c r="BM78" s="158">
        <f>IF('Indicator Date hidden'!BN79="x","x",BM$2-'Indicator Date hidden'!BN79)</f>
        <v>3</v>
      </c>
      <c r="BN78" s="158">
        <f>IF('Indicator Date hidden'!BO79="x","x",BN$2-'Indicator Date hidden'!BO79)</f>
        <v>0</v>
      </c>
      <c r="BO78" s="158">
        <f>IF('Indicator Date hidden'!BP79="x","x",BO$2-'Indicator Date hidden'!BP79)</f>
        <v>0</v>
      </c>
      <c r="BP78" s="158">
        <f>IF('Indicator Date hidden'!BQ79="x","x",BP$2-'Indicator Date hidden'!BQ79)</f>
        <v>0</v>
      </c>
      <c r="BQ78" s="158">
        <f>IF('Indicator Date hidden'!BR79="x","x",BQ$2-'Indicator Date hidden'!BR79)</f>
        <v>0</v>
      </c>
      <c r="BR78" s="158">
        <f>IF('Indicator Date hidden'!BS79="x","x",BR$2-'Indicator Date hidden'!BS79)</f>
        <v>0</v>
      </c>
      <c r="BS78" s="158">
        <f>IF('Indicator Date hidden'!BT79="x","x",BS$2-'Indicator Date hidden'!BT79)</f>
        <v>1</v>
      </c>
      <c r="BT78" s="158">
        <f>IF('Indicator Date hidden'!BU79="x","x",BT$2-'Indicator Date hidden'!BU79)</f>
        <v>0</v>
      </c>
      <c r="BU78" s="158">
        <f>IF('Indicator Date hidden'!BV79="x","x",BU$2-'Indicator Date hidden'!BV79)</f>
        <v>0</v>
      </c>
      <c r="BV78" s="158" t="str">
        <f>IF('Indicator Date hidden'!BW79="x","x",BV$2-'Indicator Date hidden'!BW79)</f>
        <v>x</v>
      </c>
      <c r="BW78" s="158">
        <f>IF('Indicator Date hidden'!BX79="x","x",BW$2-'Indicator Date hidden'!BX79)</f>
        <v>0</v>
      </c>
      <c r="BX78" s="158">
        <f>IF('Indicator Date hidden'!BY79="x","x",BX$2-'Indicator Date hidden'!BY79)</f>
        <v>0</v>
      </c>
      <c r="BY78" s="5">
        <f t="shared" si="10"/>
        <v>24</v>
      </c>
      <c r="BZ78" s="159">
        <f t="shared" si="11"/>
        <v>0.32876712328767121</v>
      </c>
      <c r="CA78" s="5">
        <f t="shared" si="12"/>
        <v>8</v>
      </c>
      <c r="CB78" s="159">
        <f t="shared" si="13"/>
        <v>1.3952443152341079</v>
      </c>
      <c r="CC78" s="162">
        <f t="shared" si="14"/>
        <v>0</v>
      </c>
    </row>
    <row r="79" spans="1:81" x14ac:dyDescent="0.25">
      <c r="A79" t="s">
        <v>143</v>
      </c>
      <c r="B79" s="158">
        <f>IF('Indicator Date hidden'!C80="x","x",B$2-'Indicator Date hidden'!C80)</f>
        <v>0</v>
      </c>
      <c r="C79" s="158">
        <f>IF('Indicator Date hidden'!D80="x","x",C$2-'Indicator Date hidden'!D80)</f>
        <v>0</v>
      </c>
      <c r="D79" s="158">
        <f>IF('Indicator Date hidden'!E80="x","x",D$2-'Indicator Date hidden'!E80)</f>
        <v>0</v>
      </c>
      <c r="E79" s="158">
        <f>IF('Indicator Date hidden'!F80="x","x",E$2-'Indicator Date hidden'!F80)</f>
        <v>0</v>
      </c>
      <c r="F79" s="158">
        <f>IF('Indicator Date hidden'!G80="x","x",F$2-'Indicator Date hidden'!G80)</f>
        <v>0</v>
      </c>
      <c r="G79" s="158">
        <f>IF('Indicator Date hidden'!H80="x","x",G$2-'Indicator Date hidden'!H80)</f>
        <v>0</v>
      </c>
      <c r="H79" s="158">
        <f>IF('Indicator Date hidden'!I80="x","x",H$2-'Indicator Date hidden'!I80)</f>
        <v>0</v>
      </c>
      <c r="I79" s="158">
        <f>IF('Indicator Date hidden'!J80="x","x",I$2-'Indicator Date hidden'!J80)</f>
        <v>0</v>
      </c>
      <c r="J79" s="158">
        <f>IF('Indicator Date hidden'!K80="x","x",J$2-'Indicator Date hidden'!K80)</f>
        <v>0</v>
      </c>
      <c r="K79" s="158">
        <f>IF('Indicator Date hidden'!L80="x","x",K$2-'Indicator Date hidden'!L80)</f>
        <v>0</v>
      </c>
      <c r="L79" s="158">
        <f>IF('Indicator Date hidden'!M80="x","x",L$2-'Indicator Date hidden'!M80)</f>
        <v>0</v>
      </c>
      <c r="M79" s="158">
        <f>IF('Indicator Date hidden'!N80="x","x",M$2-'Indicator Date hidden'!N80)</f>
        <v>0</v>
      </c>
      <c r="N79" s="158">
        <f>IF('Indicator Date hidden'!O80="x","x",N$2-'Indicator Date hidden'!O80)</f>
        <v>0</v>
      </c>
      <c r="O79" s="158">
        <f>IF('Indicator Date hidden'!P80="x","x",O$2-'Indicator Date hidden'!P80)</f>
        <v>0</v>
      </c>
      <c r="P79" s="158">
        <f>IF('Indicator Date hidden'!Q80="x","x",P$2-'Indicator Date hidden'!Q80)</f>
        <v>0</v>
      </c>
      <c r="Q79" s="158">
        <f>IF('Indicator Date hidden'!R80="x","x",Q$2-'Indicator Date hidden'!R80)</f>
        <v>0</v>
      </c>
      <c r="R79" s="158">
        <f>IF('Indicator Date hidden'!S80="x","x",R$2-'Indicator Date hidden'!S80)</f>
        <v>0</v>
      </c>
      <c r="S79" s="158">
        <f>IF('Indicator Date hidden'!T80="x","x",S$2-'Indicator Date hidden'!T80)</f>
        <v>0</v>
      </c>
      <c r="T79" s="158">
        <f>IF('Indicator Date hidden'!U80="x","x",T$2-'Indicator Date hidden'!U80)</f>
        <v>0</v>
      </c>
      <c r="U79" s="158">
        <f>IF('Indicator Date hidden'!V80="x","x",U$2-'Indicator Date hidden'!V80)</f>
        <v>0</v>
      </c>
      <c r="V79" s="158">
        <f>IF('Indicator Date hidden'!W80="x","x",V$2-'Indicator Date hidden'!W80)</f>
        <v>0</v>
      </c>
      <c r="W79" s="158">
        <f>IF('Indicator Date hidden'!X80="x","x",W$2-'Indicator Date hidden'!X80)</f>
        <v>0</v>
      </c>
      <c r="X79" s="158">
        <f>IF('Indicator Date hidden'!Y80="x","x",X$2-'Indicator Date hidden'!Y80)</f>
        <v>0</v>
      </c>
      <c r="Y79" s="158">
        <f>IF('Indicator Date hidden'!Z80="x","x",Y$2-'Indicator Date hidden'!Z80)</f>
        <v>0</v>
      </c>
      <c r="Z79" s="158">
        <f>IF('Indicator Date hidden'!AA80="x","x",Z$2-'Indicator Date hidden'!AA80)</f>
        <v>4</v>
      </c>
      <c r="AA79" s="158">
        <f>IF('Indicator Date hidden'!AB80="x","x",AA$2-'Indicator Date hidden'!AB80)</f>
        <v>0</v>
      </c>
      <c r="AB79" s="158">
        <f>IF('Indicator Date hidden'!AC80="x","x",AB$2-'Indicator Date hidden'!AC80)</f>
        <v>0</v>
      </c>
      <c r="AC79" s="158">
        <f>IF('Indicator Date hidden'!AD80="x","x",AC$2-'Indicator Date hidden'!AD80)</f>
        <v>0</v>
      </c>
      <c r="AD79" s="158">
        <f>IF('Indicator Date hidden'!AE80="x","x",AD$2-'Indicator Date hidden'!AE80)</f>
        <v>0</v>
      </c>
      <c r="AE79" s="158">
        <f>IF('Indicator Date hidden'!AF80="x","x",AE$2-'Indicator Date hidden'!AF80)</f>
        <v>0</v>
      </c>
      <c r="AF79" s="158">
        <f>IF('Indicator Date hidden'!AG80="x","x",AF$2-'Indicator Date hidden'!AG80)</f>
        <v>0</v>
      </c>
      <c r="AG79" s="158">
        <f>IF('Indicator Date hidden'!AH80="x","x",AG$2-'Indicator Date hidden'!AH80)</f>
        <v>0</v>
      </c>
      <c r="AH79" s="158">
        <f>IF('Indicator Date hidden'!AI80="x","x",AH$2-'Indicator Date hidden'!AI80)</f>
        <v>0</v>
      </c>
      <c r="AI79" s="158">
        <f>IF('Indicator Date hidden'!AJ80="x","x",AI$2-'Indicator Date hidden'!AJ80)</f>
        <v>0</v>
      </c>
      <c r="AJ79" s="158">
        <f>IF('Indicator Date hidden'!AK80="x","x",AJ$2-'Indicator Date hidden'!AK80)</f>
        <v>0</v>
      </c>
      <c r="AK79" s="158">
        <f>IF('Indicator Date hidden'!AL80="x","x",AK$2-'Indicator Date hidden'!AL80)</f>
        <v>0</v>
      </c>
      <c r="AL79" s="158">
        <f>IF('Indicator Date hidden'!AM80="x","x",AL$2-'Indicator Date hidden'!AM80)</f>
        <v>5</v>
      </c>
      <c r="AM79" s="158">
        <f>IF('Indicator Date hidden'!AN80="x","x",AM$2-'Indicator Date hidden'!AN80)</f>
        <v>0</v>
      </c>
      <c r="AN79" s="158">
        <f>IF('Indicator Date hidden'!AO80="x","x",AN$2-'Indicator Date hidden'!AO80)</f>
        <v>0</v>
      </c>
      <c r="AO79" s="158">
        <f>IF('Indicator Date hidden'!AP80="x","x",AO$2-'Indicator Date hidden'!AP80)</f>
        <v>0</v>
      </c>
      <c r="AP79" s="158">
        <f>IF('Indicator Date hidden'!AQ80="x","x",AP$2-'Indicator Date hidden'!AQ80)</f>
        <v>0</v>
      </c>
      <c r="AQ79" s="158">
        <f>IF('Indicator Date hidden'!AR80="x","x",AQ$2-'Indicator Date hidden'!AR80)</f>
        <v>0</v>
      </c>
      <c r="AR79" s="158">
        <f>IF('Indicator Date hidden'!AS80="x","x",AR$2-'Indicator Date hidden'!AS80)</f>
        <v>0</v>
      </c>
      <c r="AS79" s="158">
        <f>IF('Indicator Date hidden'!AT80="x","x",AS$2-'Indicator Date hidden'!AT80)</f>
        <v>3</v>
      </c>
      <c r="AT79" s="158">
        <f>IF('Indicator Date hidden'!AU80="x","x",AT$2-'Indicator Date hidden'!AU80)</f>
        <v>0</v>
      </c>
      <c r="AU79" s="158">
        <f>IF('Indicator Date hidden'!AV80="x","x",AU$2-'Indicator Date hidden'!AV80)</f>
        <v>0</v>
      </c>
      <c r="AV79" s="158">
        <f>IF('Indicator Date hidden'!AW80="x","x",AV$2-'Indicator Date hidden'!AW80)</f>
        <v>0</v>
      </c>
      <c r="AW79" s="158">
        <f>IF('Indicator Date hidden'!AX80="x","x",AW$2-'Indicator Date hidden'!AX80)</f>
        <v>0</v>
      </c>
      <c r="AX79" s="158">
        <f>IF('Indicator Date hidden'!AY80="x","x",AX$2-'Indicator Date hidden'!AY80)</f>
        <v>0</v>
      </c>
      <c r="AY79" s="158">
        <f>IF('Indicator Date hidden'!AZ80="x","x",AY$2-'Indicator Date hidden'!AZ80)</f>
        <v>0</v>
      </c>
      <c r="AZ79" s="158">
        <f>IF('Indicator Date hidden'!BA80="x","x",AZ$2-'Indicator Date hidden'!BA80)</f>
        <v>0</v>
      </c>
      <c r="BA79" s="158">
        <f>IF('Indicator Date hidden'!BB80="x","x",BA$2-'Indicator Date hidden'!BB80)</f>
        <v>0</v>
      </c>
      <c r="BB79" s="158">
        <f>IF('Indicator Date hidden'!BC80="x","x",BB$2-'Indicator Date hidden'!BC80)</f>
        <v>0</v>
      </c>
      <c r="BC79" s="158">
        <f>IF('Indicator Date hidden'!BD80="x","x",BC$2-'Indicator Date hidden'!BD80)</f>
        <v>0</v>
      </c>
      <c r="BD79" s="158" t="str">
        <f>IF('Indicator Date hidden'!BE80="x","x",BD$2-'Indicator Date hidden'!BE80)</f>
        <v>x</v>
      </c>
      <c r="BE79" s="158">
        <f>IF('Indicator Date hidden'!BF80="x","x",BE$2-'Indicator Date hidden'!BF80)</f>
        <v>1</v>
      </c>
      <c r="BF79" s="158">
        <f>IF('Indicator Date hidden'!BG80="x","x",BF$2-'Indicator Date hidden'!BG80)</f>
        <v>0</v>
      </c>
      <c r="BG79" s="158">
        <f>IF('Indicator Date hidden'!BH80="x","x",BG$2-'Indicator Date hidden'!BH80)</f>
        <v>0</v>
      </c>
      <c r="BH79" s="158">
        <f>IF('Indicator Date hidden'!BI80="x","x",BH$2-'Indicator Date hidden'!BI80)</f>
        <v>0</v>
      </c>
      <c r="BI79" s="158">
        <f>IF('Indicator Date hidden'!BJ80="x","x",BI$2-'Indicator Date hidden'!BJ80)</f>
        <v>0</v>
      </c>
      <c r="BJ79" s="158">
        <f>IF('Indicator Date hidden'!BK80="x","x",BJ$2-'Indicator Date hidden'!BK80)</f>
        <v>0</v>
      </c>
      <c r="BK79" s="158">
        <f>IF('Indicator Date hidden'!BL80="x","x",BK$2-'Indicator Date hidden'!BL80)</f>
        <v>0</v>
      </c>
      <c r="BL79" s="158">
        <f>IF('Indicator Date hidden'!BM80="x","x",BL$2-'Indicator Date hidden'!BM80)</f>
        <v>0</v>
      </c>
      <c r="BM79" s="158">
        <f>IF('Indicator Date hidden'!BN80="x","x",BM$2-'Indicator Date hidden'!BN80)</f>
        <v>2</v>
      </c>
      <c r="BN79" s="158">
        <f>IF('Indicator Date hidden'!BO80="x","x",BN$2-'Indicator Date hidden'!BO80)</f>
        <v>0</v>
      </c>
      <c r="BO79" s="158">
        <f>IF('Indicator Date hidden'!BP80="x","x",BO$2-'Indicator Date hidden'!BP80)</f>
        <v>0</v>
      </c>
      <c r="BP79" s="158">
        <f>IF('Indicator Date hidden'!BQ80="x","x",BP$2-'Indicator Date hidden'!BQ80)</f>
        <v>0</v>
      </c>
      <c r="BQ79" s="158">
        <f>IF('Indicator Date hidden'!BR80="x","x",BQ$2-'Indicator Date hidden'!BR80)</f>
        <v>0</v>
      </c>
      <c r="BR79" s="158">
        <f>IF('Indicator Date hidden'!BS80="x","x",BR$2-'Indicator Date hidden'!BS80)</f>
        <v>0</v>
      </c>
      <c r="BS79" s="158">
        <f>IF('Indicator Date hidden'!BT80="x","x",BS$2-'Indicator Date hidden'!BT80)</f>
        <v>1</v>
      </c>
      <c r="BT79" s="158">
        <f>IF('Indicator Date hidden'!BU80="x","x",BT$2-'Indicator Date hidden'!BU80)</f>
        <v>0</v>
      </c>
      <c r="BU79" s="158">
        <f>IF('Indicator Date hidden'!BV80="x","x",BU$2-'Indicator Date hidden'!BV80)</f>
        <v>0</v>
      </c>
      <c r="BV79" s="158" t="str">
        <f>IF('Indicator Date hidden'!BW80="x","x",BV$2-'Indicator Date hidden'!BW80)</f>
        <v>x</v>
      </c>
      <c r="BW79" s="158">
        <f>IF('Indicator Date hidden'!BX80="x","x",BW$2-'Indicator Date hidden'!BX80)</f>
        <v>0</v>
      </c>
      <c r="BX79" s="158">
        <f>IF('Indicator Date hidden'!BY80="x","x",BX$2-'Indicator Date hidden'!BY80)</f>
        <v>0</v>
      </c>
      <c r="BY79" s="5">
        <f t="shared" si="10"/>
        <v>16</v>
      </c>
      <c r="BZ79" s="159">
        <f t="shared" si="11"/>
        <v>0.21917808219178081</v>
      </c>
      <c r="CA79" s="5">
        <f t="shared" si="12"/>
        <v>6</v>
      </c>
      <c r="CB79" s="159">
        <f t="shared" si="13"/>
        <v>0.84798835838587183</v>
      </c>
      <c r="CC79" s="162">
        <f t="shared" si="14"/>
        <v>0</v>
      </c>
    </row>
    <row r="80" spans="1:81" x14ac:dyDescent="0.25">
      <c r="A80" t="s">
        <v>145</v>
      </c>
      <c r="B80" s="158">
        <f>IF('Indicator Date hidden'!C81="x","x",B$2-'Indicator Date hidden'!C81)</f>
        <v>0</v>
      </c>
      <c r="C80" s="158">
        <f>IF('Indicator Date hidden'!D81="x","x",C$2-'Indicator Date hidden'!D81)</f>
        <v>0</v>
      </c>
      <c r="D80" s="158">
        <f>IF('Indicator Date hidden'!E81="x","x",D$2-'Indicator Date hidden'!E81)</f>
        <v>0</v>
      </c>
      <c r="E80" s="158">
        <f>IF('Indicator Date hidden'!F81="x","x",E$2-'Indicator Date hidden'!F81)</f>
        <v>0</v>
      </c>
      <c r="F80" s="158">
        <f>IF('Indicator Date hidden'!G81="x","x",F$2-'Indicator Date hidden'!G81)</f>
        <v>0</v>
      </c>
      <c r="G80" s="158">
        <f>IF('Indicator Date hidden'!H81="x","x",G$2-'Indicator Date hidden'!H81)</f>
        <v>0</v>
      </c>
      <c r="H80" s="158">
        <f>IF('Indicator Date hidden'!I81="x","x",H$2-'Indicator Date hidden'!I81)</f>
        <v>0</v>
      </c>
      <c r="I80" s="158">
        <f>IF('Indicator Date hidden'!J81="x","x",I$2-'Indicator Date hidden'!J81)</f>
        <v>0</v>
      </c>
      <c r="J80" s="158">
        <f>IF('Indicator Date hidden'!K81="x","x",J$2-'Indicator Date hidden'!K81)</f>
        <v>0</v>
      </c>
      <c r="K80" s="158">
        <f>IF('Indicator Date hidden'!L81="x","x",K$2-'Indicator Date hidden'!L81)</f>
        <v>0</v>
      </c>
      <c r="L80" s="158">
        <f>IF('Indicator Date hidden'!M81="x","x",L$2-'Indicator Date hidden'!M81)</f>
        <v>0</v>
      </c>
      <c r="M80" s="158">
        <f>IF('Indicator Date hidden'!N81="x","x",M$2-'Indicator Date hidden'!N81)</f>
        <v>0</v>
      </c>
      <c r="N80" s="158">
        <f>IF('Indicator Date hidden'!O81="x","x",N$2-'Indicator Date hidden'!O81)</f>
        <v>0</v>
      </c>
      <c r="O80" s="158">
        <f>IF('Indicator Date hidden'!P81="x","x",O$2-'Indicator Date hidden'!P81)</f>
        <v>0</v>
      </c>
      <c r="P80" s="158">
        <f>IF('Indicator Date hidden'!Q81="x","x",P$2-'Indicator Date hidden'!Q81)</f>
        <v>0</v>
      </c>
      <c r="Q80" s="158">
        <f>IF('Indicator Date hidden'!R81="x","x",Q$2-'Indicator Date hidden'!R81)</f>
        <v>0</v>
      </c>
      <c r="R80" s="158">
        <f>IF('Indicator Date hidden'!S81="x","x",R$2-'Indicator Date hidden'!S81)</f>
        <v>0</v>
      </c>
      <c r="S80" s="158">
        <f>IF('Indicator Date hidden'!T81="x","x",S$2-'Indicator Date hidden'!T81)</f>
        <v>0</v>
      </c>
      <c r="T80" s="158">
        <f>IF('Indicator Date hidden'!U81="x","x",T$2-'Indicator Date hidden'!U81)</f>
        <v>0</v>
      </c>
      <c r="U80" s="158">
        <f>IF('Indicator Date hidden'!V81="x","x",U$2-'Indicator Date hidden'!V81)</f>
        <v>0</v>
      </c>
      <c r="V80" s="158">
        <f>IF('Indicator Date hidden'!W81="x","x",V$2-'Indicator Date hidden'!W81)</f>
        <v>0</v>
      </c>
      <c r="W80" s="158">
        <f>IF('Indicator Date hidden'!X81="x","x",W$2-'Indicator Date hidden'!X81)</f>
        <v>0</v>
      </c>
      <c r="X80" s="158">
        <f>IF('Indicator Date hidden'!Y81="x","x",X$2-'Indicator Date hidden'!Y81)</f>
        <v>0</v>
      </c>
      <c r="Y80" s="158">
        <f>IF('Indicator Date hidden'!Z81="x","x",Y$2-'Indicator Date hidden'!Z81)</f>
        <v>0</v>
      </c>
      <c r="Z80" s="158">
        <f>IF('Indicator Date hidden'!AA81="x","x",Z$2-'Indicator Date hidden'!AA81)</f>
        <v>5</v>
      </c>
      <c r="AA80" s="158">
        <f>IF('Indicator Date hidden'!AB81="x","x",AA$2-'Indicator Date hidden'!AB81)</f>
        <v>1</v>
      </c>
      <c r="AB80" s="158" t="str">
        <f>IF('Indicator Date hidden'!AC81="x","x",AB$2-'Indicator Date hidden'!AC81)</f>
        <v>x</v>
      </c>
      <c r="AC80" s="158">
        <f>IF('Indicator Date hidden'!AD81="x","x",AC$2-'Indicator Date hidden'!AD81)</f>
        <v>1</v>
      </c>
      <c r="AD80" s="158">
        <f>IF('Indicator Date hidden'!AE81="x","x",AD$2-'Indicator Date hidden'!AE81)</f>
        <v>0</v>
      </c>
      <c r="AE80" s="158">
        <f>IF('Indicator Date hidden'!AF81="x","x",AE$2-'Indicator Date hidden'!AF81)</f>
        <v>0</v>
      </c>
      <c r="AF80" s="158">
        <f>IF('Indicator Date hidden'!AG81="x","x",AF$2-'Indicator Date hidden'!AG81)</f>
        <v>0</v>
      </c>
      <c r="AG80" s="158">
        <f>IF('Indicator Date hidden'!AH81="x","x",AG$2-'Indicator Date hidden'!AH81)</f>
        <v>0</v>
      </c>
      <c r="AH80" s="158">
        <f>IF('Indicator Date hidden'!AI81="x","x",AH$2-'Indicator Date hidden'!AI81)</f>
        <v>0</v>
      </c>
      <c r="AI80" s="158">
        <f>IF('Indicator Date hidden'!AJ81="x","x",AI$2-'Indicator Date hidden'!AJ81)</f>
        <v>0</v>
      </c>
      <c r="AJ80" s="158">
        <f>IF('Indicator Date hidden'!AK81="x","x",AJ$2-'Indicator Date hidden'!AK81)</f>
        <v>0</v>
      </c>
      <c r="AK80" s="158">
        <f>IF('Indicator Date hidden'!AL81="x","x",AK$2-'Indicator Date hidden'!AL81)</f>
        <v>0</v>
      </c>
      <c r="AL80" s="158" t="str">
        <f>IF('Indicator Date hidden'!AM81="x","x",AL$2-'Indicator Date hidden'!AM81)</f>
        <v>x</v>
      </c>
      <c r="AM80" s="158">
        <f>IF('Indicator Date hidden'!AN81="x","x",AM$2-'Indicator Date hidden'!AN81)</f>
        <v>0</v>
      </c>
      <c r="AN80" s="158">
        <f>IF('Indicator Date hidden'!AO81="x","x",AN$2-'Indicator Date hidden'!AO81)</f>
        <v>0</v>
      </c>
      <c r="AO80" s="158">
        <f>IF('Indicator Date hidden'!AP81="x","x",AO$2-'Indicator Date hidden'!AP81)</f>
        <v>0</v>
      </c>
      <c r="AP80" s="158">
        <f>IF('Indicator Date hidden'!AQ81="x","x",AP$2-'Indicator Date hidden'!AQ81)</f>
        <v>0</v>
      </c>
      <c r="AQ80" s="158">
        <f>IF('Indicator Date hidden'!AR81="x","x",AQ$2-'Indicator Date hidden'!AR81)</f>
        <v>1</v>
      </c>
      <c r="AR80" s="158">
        <f>IF('Indicator Date hidden'!AS81="x","x",AR$2-'Indicator Date hidden'!AS81)</f>
        <v>0</v>
      </c>
      <c r="AS80" s="158" t="str">
        <f>IF('Indicator Date hidden'!AT81="x","x",AS$2-'Indicator Date hidden'!AT81)</f>
        <v>x</v>
      </c>
      <c r="AT80" s="158">
        <f>IF('Indicator Date hidden'!AU81="x","x",AT$2-'Indicator Date hidden'!AU81)</f>
        <v>0</v>
      </c>
      <c r="AU80" s="158">
        <f>IF('Indicator Date hidden'!AV81="x","x",AU$2-'Indicator Date hidden'!AV81)</f>
        <v>0</v>
      </c>
      <c r="AV80" s="158">
        <f>IF('Indicator Date hidden'!AW81="x","x",AV$2-'Indicator Date hidden'!AW81)</f>
        <v>0</v>
      </c>
      <c r="AW80" s="158">
        <f>IF('Indicator Date hidden'!AX81="x","x",AW$2-'Indicator Date hidden'!AX81)</f>
        <v>0</v>
      </c>
      <c r="AX80" s="158">
        <f>IF('Indicator Date hidden'!AY81="x","x",AX$2-'Indicator Date hidden'!AY81)</f>
        <v>0</v>
      </c>
      <c r="AY80" s="158">
        <f>IF('Indicator Date hidden'!AZ81="x","x",AY$2-'Indicator Date hidden'!AZ81)</f>
        <v>0</v>
      </c>
      <c r="AZ80" s="158">
        <f>IF('Indicator Date hidden'!BA81="x","x",AZ$2-'Indicator Date hidden'!BA81)</f>
        <v>1</v>
      </c>
      <c r="BA80" s="158">
        <f>IF('Indicator Date hidden'!BB81="x","x",BA$2-'Indicator Date hidden'!BB81)</f>
        <v>0</v>
      </c>
      <c r="BB80" s="158">
        <f>IF('Indicator Date hidden'!BC81="x","x",BB$2-'Indicator Date hidden'!BC81)</f>
        <v>0</v>
      </c>
      <c r="BC80" s="158">
        <f>IF('Indicator Date hidden'!BD81="x","x",BC$2-'Indicator Date hidden'!BD81)</f>
        <v>0</v>
      </c>
      <c r="BD80" s="158" t="str">
        <f>IF('Indicator Date hidden'!BE81="x","x",BD$2-'Indicator Date hidden'!BE81)</f>
        <v>x</v>
      </c>
      <c r="BE80" s="158">
        <f>IF('Indicator Date hidden'!BF81="x","x",BE$2-'Indicator Date hidden'!BF81)</f>
        <v>1</v>
      </c>
      <c r="BF80" s="158">
        <f>IF('Indicator Date hidden'!BG81="x","x",BF$2-'Indicator Date hidden'!BG81)</f>
        <v>0</v>
      </c>
      <c r="BG80" s="158">
        <f>IF('Indicator Date hidden'!BH81="x","x",BG$2-'Indicator Date hidden'!BH81)</f>
        <v>0</v>
      </c>
      <c r="BH80" s="158">
        <f>IF('Indicator Date hidden'!BI81="x","x",BH$2-'Indicator Date hidden'!BI81)</f>
        <v>0</v>
      </c>
      <c r="BI80" s="158">
        <f>IF('Indicator Date hidden'!BJ81="x","x",BI$2-'Indicator Date hidden'!BJ81)</f>
        <v>2</v>
      </c>
      <c r="BJ80" s="158">
        <f>IF('Indicator Date hidden'!BK81="x","x",BJ$2-'Indicator Date hidden'!BK81)</f>
        <v>0</v>
      </c>
      <c r="BK80" s="158">
        <f>IF('Indicator Date hidden'!BL81="x","x",BK$2-'Indicator Date hidden'!BL81)</f>
        <v>0</v>
      </c>
      <c r="BL80" s="158">
        <f>IF('Indicator Date hidden'!BM81="x","x",BL$2-'Indicator Date hidden'!BM81)</f>
        <v>0</v>
      </c>
      <c r="BM80" s="158">
        <f>IF('Indicator Date hidden'!BN81="x","x",BM$2-'Indicator Date hidden'!BN81)</f>
        <v>3</v>
      </c>
      <c r="BN80" s="158">
        <f>IF('Indicator Date hidden'!BO81="x","x",BN$2-'Indicator Date hidden'!BO81)</f>
        <v>0</v>
      </c>
      <c r="BO80" s="158">
        <f>IF('Indicator Date hidden'!BP81="x","x",BO$2-'Indicator Date hidden'!BP81)</f>
        <v>0</v>
      </c>
      <c r="BP80" s="158">
        <f>IF('Indicator Date hidden'!BQ81="x","x",BP$2-'Indicator Date hidden'!BQ81)</f>
        <v>0</v>
      </c>
      <c r="BQ80" s="158">
        <f>IF('Indicator Date hidden'!BR81="x","x",BQ$2-'Indicator Date hidden'!BR81)</f>
        <v>0</v>
      </c>
      <c r="BR80" s="158">
        <f>IF('Indicator Date hidden'!BS81="x","x",BR$2-'Indicator Date hidden'!BS81)</f>
        <v>0</v>
      </c>
      <c r="BS80" s="158">
        <f>IF('Indicator Date hidden'!BT81="x","x",BS$2-'Indicator Date hidden'!BT81)</f>
        <v>3</v>
      </c>
      <c r="BT80" s="158">
        <f>IF('Indicator Date hidden'!BU81="x","x",BT$2-'Indicator Date hidden'!BU81)</f>
        <v>0</v>
      </c>
      <c r="BU80" s="158">
        <f>IF('Indicator Date hidden'!BV81="x","x",BU$2-'Indicator Date hidden'!BV81)</f>
        <v>0</v>
      </c>
      <c r="BV80" s="158" t="str">
        <f>IF('Indicator Date hidden'!BW81="x","x",BV$2-'Indicator Date hidden'!BW81)</f>
        <v>x</v>
      </c>
      <c r="BW80" s="158">
        <f>IF('Indicator Date hidden'!BX81="x","x",BW$2-'Indicator Date hidden'!BX81)</f>
        <v>0</v>
      </c>
      <c r="BX80" s="158">
        <f>IF('Indicator Date hidden'!BY81="x","x",BX$2-'Indicator Date hidden'!BY81)</f>
        <v>0</v>
      </c>
      <c r="BY80" s="5">
        <f t="shared" si="10"/>
        <v>18</v>
      </c>
      <c r="BZ80" s="159">
        <f t="shared" si="11"/>
        <v>0.25714285714285712</v>
      </c>
      <c r="CA80" s="5">
        <f t="shared" si="12"/>
        <v>9</v>
      </c>
      <c r="CB80" s="159">
        <f t="shared" si="13"/>
        <v>0.82263885993645536</v>
      </c>
      <c r="CC80" s="162">
        <f t="shared" si="14"/>
        <v>0</v>
      </c>
    </row>
    <row r="81" spans="1:81" x14ac:dyDescent="0.25">
      <c r="A81" t="s">
        <v>146</v>
      </c>
      <c r="B81" s="158">
        <f>IF('Indicator Date hidden'!C82="x","x",B$2-'Indicator Date hidden'!C82)</f>
        <v>0</v>
      </c>
      <c r="C81" s="158">
        <f>IF('Indicator Date hidden'!D82="x","x",C$2-'Indicator Date hidden'!D82)</f>
        <v>0</v>
      </c>
      <c r="D81" s="158">
        <f>IF('Indicator Date hidden'!E82="x","x",D$2-'Indicator Date hidden'!E82)</f>
        <v>0</v>
      </c>
      <c r="E81" s="158">
        <f>IF('Indicator Date hidden'!F82="x","x",E$2-'Indicator Date hidden'!F82)</f>
        <v>0</v>
      </c>
      <c r="F81" s="158">
        <f>IF('Indicator Date hidden'!G82="x","x",F$2-'Indicator Date hidden'!G82)</f>
        <v>0</v>
      </c>
      <c r="G81" s="158">
        <f>IF('Indicator Date hidden'!H82="x","x",G$2-'Indicator Date hidden'!H82)</f>
        <v>0</v>
      </c>
      <c r="H81" s="158">
        <f>IF('Indicator Date hidden'!I82="x","x",H$2-'Indicator Date hidden'!I82)</f>
        <v>0</v>
      </c>
      <c r="I81" s="158">
        <f>IF('Indicator Date hidden'!J82="x","x",I$2-'Indicator Date hidden'!J82)</f>
        <v>0</v>
      </c>
      <c r="J81" s="158">
        <f>IF('Indicator Date hidden'!K82="x","x",J$2-'Indicator Date hidden'!K82)</f>
        <v>0</v>
      </c>
      <c r="K81" s="158">
        <f>IF('Indicator Date hidden'!L82="x","x",K$2-'Indicator Date hidden'!L82)</f>
        <v>0</v>
      </c>
      <c r="L81" s="158">
        <f>IF('Indicator Date hidden'!M82="x","x",L$2-'Indicator Date hidden'!M82)</f>
        <v>0</v>
      </c>
      <c r="M81" s="158">
        <f>IF('Indicator Date hidden'!N82="x","x",M$2-'Indicator Date hidden'!N82)</f>
        <v>0</v>
      </c>
      <c r="N81" s="158">
        <f>IF('Indicator Date hidden'!O82="x","x",N$2-'Indicator Date hidden'!O82)</f>
        <v>0</v>
      </c>
      <c r="O81" s="158">
        <f>IF('Indicator Date hidden'!P82="x","x",O$2-'Indicator Date hidden'!P82)</f>
        <v>0</v>
      </c>
      <c r="P81" s="158">
        <f>IF('Indicator Date hidden'!Q82="x","x",P$2-'Indicator Date hidden'!Q82)</f>
        <v>0</v>
      </c>
      <c r="Q81" s="158">
        <f>IF('Indicator Date hidden'!R82="x","x",Q$2-'Indicator Date hidden'!R82)</f>
        <v>0</v>
      </c>
      <c r="R81" s="158">
        <f>IF('Indicator Date hidden'!S82="x","x",R$2-'Indicator Date hidden'!S82)</f>
        <v>0</v>
      </c>
      <c r="S81" s="158">
        <f>IF('Indicator Date hidden'!T82="x","x",S$2-'Indicator Date hidden'!T82)</f>
        <v>0</v>
      </c>
      <c r="T81" s="158">
        <f>IF('Indicator Date hidden'!U82="x","x",T$2-'Indicator Date hidden'!U82)</f>
        <v>0</v>
      </c>
      <c r="U81" s="158">
        <f>IF('Indicator Date hidden'!V82="x","x",U$2-'Indicator Date hidden'!V82)</f>
        <v>0</v>
      </c>
      <c r="V81" s="158">
        <f>IF('Indicator Date hidden'!W82="x","x",V$2-'Indicator Date hidden'!W82)</f>
        <v>0</v>
      </c>
      <c r="W81" s="158">
        <f>IF('Indicator Date hidden'!X82="x","x",W$2-'Indicator Date hidden'!X82)</f>
        <v>0</v>
      </c>
      <c r="X81" s="158">
        <f>IF('Indicator Date hidden'!Y82="x","x",X$2-'Indicator Date hidden'!Y82)</f>
        <v>0</v>
      </c>
      <c r="Y81" s="158">
        <f>IF('Indicator Date hidden'!Z82="x","x",Y$2-'Indicator Date hidden'!Z82)</f>
        <v>0</v>
      </c>
      <c r="Z81" s="158" t="str">
        <f>IF('Indicator Date hidden'!AA82="x","x",Z$2-'Indicator Date hidden'!AA82)</f>
        <v>x</v>
      </c>
      <c r="AA81" s="158">
        <f>IF('Indicator Date hidden'!AB82="x","x",AA$2-'Indicator Date hidden'!AB82)</f>
        <v>0</v>
      </c>
      <c r="AB81" s="158">
        <f>IF('Indicator Date hidden'!AC82="x","x",AB$2-'Indicator Date hidden'!AC82)</f>
        <v>0</v>
      </c>
      <c r="AC81" s="158">
        <f>IF('Indicator Date hidden'!AD82="x","x",AC$2-'Indicator Date hidden'!AD82)</f>
        <v>0</v>
      </c>
      <c r="AD81" s="158">
        <f>IF('Indicator Date hidden'!AE82="x","x",AD$2-'Indicator Date hidden'!AE82)</f>
        <v>0</v>
      </c>
      <c r="AE81" s="158">
        <f>IF('Indicator Date hidden'!AF82="x","x",AE$2-'Indicator Date hidden'!AF82)</f>
        <v>0</v>
      </c>
      <c r="AF81" s="158">
        <f>IF('Indicator Date hidden'!AG82="x","x",AF$2-'Indicator Date hidden'!AG82)</f>
        <v>0</v>
      </c>
      <c r="AG81" s="158">
        <f>IF('Indicator Date hidden'!AH82="x","x",AG$2-'Indicator Date hidden'!AH82)</f>
        <v>0</v>
      </c>
      <c r="AH81" s="158">
        <f>IF('Indicator Date hidden'!AI82="x","x",AH$2-'Indicator Date hidden'!AI82)</f>
        <v>0</v>
      </c>
      <c r="AI81" s="158">
        <f>IF('Indicator Date hidden'!AJ82="x","x",AI$2-'Indicator Date hidden'!AJ82)</f>
        <v>0</v>
      </c>
      <c r="AJ81" s="158">
        <f>IF('Indicator Date hidden'!AK82="x","x",AJ$2-'Indicator Date hidden'!AK82)</f>
        <v>0</v>
      </c>
      <c r="AK81" s="158">
        <f>IF('Indicator Date hidden'!AL82="x","x",AK$2-'Indicator Date hidden'!AL82)</f>
        <v>0</v>
      </c>
      <c r="AL81" s="158">
        <f>IF('Indicator Date hidden'!AM82="x","x",AL$2-'Indicator Date hidden'!AM82)</f>
        <v>6</v>
      </c>
      <c r="AM81" s="158">
        <f>IF('Indicator Date hidden'!AN82="x","x",AM$2-'Indicator Date hidden'!AN82)</f>
        <v>0</v>
      </c>
      <c r="AN81" s="158">
        <f>IF('Indicator Date hidden'!AO82="x","x",AN$2-'Indicator Date hidden'!AO82)</f>
        <v>0</v>
      </c>
      <c r="AO81" s="158">
        <f>IF('Indicator Date hidden'!AP82="x","x",AO$2-'Indicator Date hidden'!AP82)</f>
        <v>0</v>
      </c>
      <c r="AP81" s="158">
        <f>IF('Indicator Date hidden'!AQ82="x","x",AP$2-'Indicator Date hidden'!AQ82)</f>
        <v>0</v>
      </c>
      <c r="AQ81" s="158">
        <f>IF('Indicator Date hidden'!AR82="x","x",AQ$2-'Indicator Date hidden'!AR82)</f>
        <v>0</v>
      </c>
      <c r="AR81" s="158">
        <f>IF('Indicator Date hidden'!AS82="x","x",AR$2-'Indicator Date hidden'!AS82)</f>
        <v>0</v>
      </c>
      <c r="AS81" s="158">
        <f>IF('Indicator Date hidden'!AT82="x","x",AS$2-'Indicator Date hidden'!AT82)</f>
        <v>5</v>
      </c>
      <c r="AT81" s="158">
        <f>IF('Indicator Date hidden'!AU82="x","x",AT$2-'Indicator Date hidden'!AU82)</f>
        <v>0</v>
      </c>
      <c r="AU81" s="158" t="str">
        <f>IF('Indicator Date hidden'!AV82="x","x",AU$2-'Indicator Date hidden'!AV82)</f>
        <v>x</v>
      </c>
      <c r="AV81" s="158" t="str">
        <f>IF('Indicator Date hidden'!AW82="x","x",AV$2-'Indicator Date hidden'!AW82)</f>
        <v>x</v>
      </c>
      <c r="AW81" s="158">
        <f>IF('Indicator Date hidden'!AX82="x","x",AW$2-'Indicator Date hidden'!AX82)</f>
        <v>0</v>
      </c>
      <c r="AX81" s="158">
        <f>IF('Indicator Date hidden'!AY82="x","x",AX$2-'Indicator Date hidden'!AY82)</f>
        <v>0</v>
      </c>
      <c r="AY81" s="158">
        <f>IF('Indicator Date hidden'!AZ82="x","x",AY$2-'Indicator Date hidden'!AZ82)</f>
        <v>0</v>
      </c>
      <c r="AZ81" s="158">
        <f>IF('Indicator Date hidden'!BA82="x","x",AZ$2-'Indicator Date hidden'!BA82)</f>
        <v>5</v>
      </c>
      <c r="BA81" s="158">
        <f>IF('Indicator Date hidden'!BB82="x","x",BA$2-'Indicator Date hidden'!BB82)</f>
        <v>0</v>
      </c>
      <c r="BB81" s="158">
        <f>IF('Indicator Date hidden'!BC82="x","x",BB$2-'Indicator Date hidden'!BC82)</f>
        <v>0</v>
      </c>
      <c r="BC81" s="158">
        <f>IF('Indicator Date hidden'!BD82="x","x",BC$2-'Indicator Date hidden'!BD82)</f>
        <v>0</v>
      </c>
      <c r="BD81" s="158" t="str">
        <f>IF('Indicator Date hidden'!BE82="x","x",BD$2-'Indicator Date hidden'!BE82)</f>
        <v>x</v>
      </c>
      <c r="BE81" s="158">
        <f>IF('Indicator Date hidden'!BF82="x","x",BE$2-'Indicator Date hidden'!BF82)</f>
        <v>0</v>
      </c>
      <c r="BF81" s="158">
        <f>IF('Indicator Date hidden'!BG82="x","x",BF$2-'Indicator Date hidden'!BG82)</f>
        <v>0</v>
      </c>
      <c r="BG81" s="158">
        <f>IF('Indicator Date hidden'!BH82="x","x",BG$2-'Indicator Date hidden'!BH82)</f>
        <v>0</v>
      </c>
      <c r="BH81" s="158">
        <f>IF('Indicator Date hidden'!BI82="x","x",BH$2-'Indicator Date hidden'!BI82)</f>
        <v>0</v>
      </c>
      <c r="BI81" s="158">
        <f>IF('Indicator Date hidden'!BJ82="x","x",BI$2-'Indicator Date hidden'!BJ82)</f>
        <v>0</v>
      </c>
      <c r="BJ81" s="158">
        <f>IF('Indicator Date hidden'!BK82="x","x",BJ$2-'Indicator Date hidden'!BK82)</f>
        <v>0</v>
      </c>
      <c r="BK81" s="158">
        <f>IF('Indicator Date hidden'!BL82="x","x",BK$2-'Indicator Date hidden'!BL82)</f>
        <v>0</v>
      </c>
      <c r="BL81" s="158">
        <f>IF('Indicator Date hidden'!BM82="x","x",BL$2-'Indicator Date hidden'!BM82)</f>
        <v>0</v>
      </c>
      <c r="BM81" s="158">
        <f>IF('Indicator Date hidden'!BN82="x","x",BM$2-'Indicator Date hidden'!BN82)</f>
        <v>3</v>
      </c>
      <c r="BN81" s="158">
        <f>IF('Indicator Date hidden'!BO82="x","x",BN$2-'Indicator Date hidden'!BO82)</f>
        <v>0</v>
      </c>
      <c r="BO81" s="158">
        <f>IF('Indicator Date hidden'!BP82="x","x",BO$2-'Indicator Date hidden'!BP82)</f>
        <v>0</v>
      </c>
      <c r="BP81" s="158">
        <f>IF('Indicator Date hidden'!BQ82="x","x",BP$2-'Indicator Date hidden'!BQ82)</f>
        <v>0</v>
      </c>
      <c r="BQ81" s="158">
        <f>IF('Indicator Date hidden'!BR82="x","x",BQ$2-'Indicator Date hidden'!BR82)</f>
        <v>0</v>
      </c>
      <c r="BR81" s="158">
        <f>IF('Indicator Date hidden'!BS82="x","x",BR$2-'Indicator Date hidden'!BS82)</f>
        <v>0</v>
      </c>
      <c r="BS81" s="158">
        <f>IF('Indicator Date hidden'!BT82="x","x",BS$2-'Indicator Date hidden'!BT82)</f>
        <v>1</v>
      </c>
      <c r="BT81" s="158">
        <f>IF('Indicator Date hidden'!BU82="x","x",BT$2-'Indicator Date hidden'!BU82)</f>
        <v>0</v>
      </c>
      <c r="BU81" s="158">
        <f>IF('Indicator Date hidden'!BV82="x","x",BU$2-'Indicator Date hidden'!BV82)</f>
        <v>0</v>
      </c>
      <c r="BV81" s="158" t="str">
        <f>IF('Indicator Date hidden'!BW82="x","x",BV$2-'Indicator Date hidden'!BW82)</f>
        <v>x</v>
      </c>
      <c r="BW81" s="158">
        <f>IF('Indicator Date hidden'!BX82="x","x",BW$2-'Indicator Date hidden'!BX82)</f>
        <v>1</v>
      </c>
      <c r="BX81" s="158">
        <f>IF('Indicator Date hidden'!BY82="x","x",BX$2-'Indicator Date hidden'!BY82)</f>
        <v>0</v>
      </c>
      <c r="BY81" s="5">
        <f t="shared" si="10"/>
        <v>21</v>
      </c>
      <c r="BZ81" s="159">
        <f t="shared" si="11"/>
        <v>0.3</v>
      </c>
      <c r="CA81" s="5">
        <f t="shared" si="12"/>
        <v>6</v>
      </c>
      <c r="CB81" s="159">
        <f t="shared" si="13"/>
        <v>1.1382944635349352</v>
      </c>
      <c r="CC81" s="162">
        <f t="shared" si="14"/>
        <v>0</v>
      </c>
    </row>
    <row r="82" spans="1:81" x14ac:dyDescent="0.25">
      <c r="A82" t="s">
        <v>148</v>
      </c>
      <c r="B82" s="158">
        <f>IF('Indicator Date hidden'!C83="x","x",B$2-'Indicator Date hidden'!C83)</f>
        <v>0</v>
      </c>
      <c r="C82" s="158">
        <f>IF('Indicator Date hidden'!D83="x","x",C$2-'Indicator Date hidden'!D83)</f>
        <v>0</v>
      </c>
      <c r="D82" s="158">
        <f>IF('Indicator Date hidden'!E83="x","x",D$2-'Indicator Date hidden'!E83)</f>
        <v>0</v>
      </c>
      <c r="E82" s="158">
        <f>IF('Indicator Date hidden'!F83="x","x",E$2-'Indicator Date hidden'!F83)</f>
        <v>0</v>
      </c>
      <c r="F82" s="158">
        <f>IF('Indicator Date hidden'!G83="x","x",F$2-'Indicator Date hidden'!G83)</f>
        <v>0</v>
      </c>
      <c r="G82" s="158">
        <f>IF('Indicator Date hidden'!H83="x","x",G$2-'Indicator Date hidden'!H83)</f>
        <v>0</v>
      </c>
      <c r="H82" s="158">
        <f>IF('Indicator Date hidden'!I83="x","x",H$2-'Indicator Date hidden'!I83)</f>
        <v>0</v>
      </c>
      <c r="I82" s="158">
        <f>IF('Indicator Date hidden'!J83="x","x",I$2-'Indicator Date hidden'!J83)</f>
        <v>0</v>
      </c>
      <c r="J82" s="158">
        <f>IF('Indicator Date hidden'!K83="x","x",J$2-'Indicator Date hidden'!K83)</f>
        <v>0</v>
      </c>
      <c r="K82" s="158">
        <f>IF('Indicator Date hidden'!L83="x","x",K$2-'Indicator Date hidden'!L83)</f>
        <v>0</v>
      </c>
      <c r="L82" s="158">
        <f>IF('Indicator Date hidden'!M83="x","x",L$2-'Indicator Date hidden'!M83)</f>
        <v>0</v>
      </c>
      <c r="M82" s="158">
        <f>IF('Indicator Date hidden'!N83="x","x",M$2-'Indicator Date hidden'!N83)</f>
        <v>0</v>
      </c>
      <c r="N82" s="158">
        <f>IF('Indicator Date hidden'!O83="x","x",N$2-'Indicator Date hidden'!O83)</f>
        <v>0</v>
      </c>
      <c r="O82" s="158">
        <f>IF('Indicator Date hidden'!P83="x","x",O$2-'Indicator Date hidden'!P83)</f>
        <v>0</v>
      </c>
      <c r="P82" s="158">
        <f>IF('Indicator Date hidden'!Q83="x","x",P$2-'Indicator Date hidden'!Q83)</f>
        <v>0</v>
      </c>
      <c r="Q82" s="158">
        <f>IF('Indicator Date hidden'!R83="x","x",Q$2-'Indicator Date hidden'!R83)</f>
        <v>0</v>
      </c>
      <c r="R82" s="158">
        <f>IF('Indicator Date hidden'!S83="x","x",R$2-'Indicator Date hidden'!S83)</f>
        <v>0</v>
      </c>
      <c r="S82" s="158">
        <f>IF('Indicator Date hidden'!T83="x","x",S$2-'Indicator Date hidden'!T83)</f>
        <v>0</v>
      </c>
      <c r="T82" s="158">
        <f>IF('Indicator Date hidden'!U83="x","x",T$2-'Indicator Date hidden'!U83)</f>
        <v>0</v>
      </c>
      <c r="U82" s="158">
        <f>IF('Indicator Date hidden'!V83="x","x",U$2-'Indicator Date hidden'!V83)</f>
        <v>0</v>
      </c>
      <c r="V82" s="158">
        <f>IF('Indicator Date hidden'!W83="x","x",V$2-'Indicator Date hidden'!W83)</f>
        <v>0</v>
      </c>
      <c r="W82" s="158">
        <f>IF('Indicator Date hidden'!X83="x","x",W$2-'Indicator Date hidden'!X83)</f>
        <v>0</v>
      </c>
      <c r="X82" s="158">
        <f>IF('Indicator Date hidden'!Y83="x","x",X$2-'Indicator Date hidden'!Y83)</f>
        <v>0</v>
      </c>
      <c r="Y82" s="158">
        <f>IF('Indicator Date hidden'!Z83="x","x",Y$2-'Indicator Date hidden'!Z83)</f>
        <v>0</v>
      </c>
      <c r="Z82" s="158">
        <f>IF('Indicator Date hidden'!AA83="x","x",Z$2-'Indicator Date hidden'!AA83)</f>
        <v>5</v>
      </c>
      <c r="AA82" s="158">
        <f>IF('Indicator Date hidden'!AB83="x","x",AA$2-'Indicator Date hidden'!AB83)</f>
        <v>0</v>
      </c>
      <c r="AB82" s="158" t="str">
        <f>IF('Indicator Date hidden'!AC83="x","x",AB$2-'Indicator Date hidden'!AC83)</f>
        <v>x</v>
      </c>
      <c r="AC82" s="158">
        <f>IF('Indicator Date hidden'!AD83="x","x",AC$2-'Indicator Date hidden'!AD83)</f>
        <v>0</v>
      </c>
      <c r="AD82" s="158">
        <f>IF('Indicator Date hidden'!AE83="x","x",AD$2-'Indicator Date hidden'!AE83)</f>
        <v>0</v>
      </c>
      <c r="AE82" s="158" t="str">
        <f>IF('Indicator Date hidden'!AF83="x","x",AE$2-'Indicator Date hidden'!AF83)</f>
        <v>x</v>
      </c>
      <c r="AF82" s="158">
        <f>IF('Indicator Date hidden'!AG83="x","x",AF$2-'Indicator Date hidden'!AG83)</f>
        <v>0</v>
      </c>
      <c r="AG82" s="158">
        <f>IF('Indicator Date hidden'!AH83="x","x",AG$2-'Indicator Date hidden'!AH83)</f>
        <v>0</v>
      </c>
      <c r="AH82" s="158">
        <f>IF('Indicator Date hidden'!AI83="x","x",AH$2-'Indicator Date hidden'!AI83)</f>
        <v>0</v>
      </c>
      <c r="AI82" s="158">
        <f>IF('Indicator Date hidden'!AJ83="x","x",AI$2-'Indicator Date hidden'!AJ83)</f>
        <v>0</v>
      </c>
      <c r="AJ82" s="158">
        <f>IF('Indicator Date hidden'!AK83="x","x",AJ$2-'Indicator Date hidden'!AK83)</f>
        <v>0</v>
      </c>
      <c r="AK82" s="158">
        <f>IF('Indicator Date hidden'!AL83="x","x",AK$2-'Indicator Date hidden'!AL83)</f>
        <v>0</v>
      </c>
      <c r="AL82" s="158" t="str">
        <f>IF('Indicator Date hidden'!AM83="x","x",AL$2-'Indicator Date hidden'!AM83)</f>
        <v>x</v>
      </c>
      <c r="AM82" s="158">
        <f>IF('Indicator Date hidden'!AN83="x","x",AM$2-'Indicator Date hidden'!AN83)</f>
        <v>0</v>
      </c>
      <c r="AN82" s="158">
        <f>IF('Indicator Date hidden'!AO83="x","x",AN$2-'Indicator Date hidden'!AO83)</f>
        <v>0</v>
      </c>
      <c r="AO82" s="158">
        <f>IF('Indicator Date hidden'!AP83="x","x",AO$2-'Indicator Date hidden'!AP83)</f>
        <v>0</v>
      </c>
      <c r="AP82" s="158" t="str">
        <f>IF('Indicator Date hidden'!AQ83="x","x",AP$2-'Indicator Date hidden'!AQ83)</f>
        <v>x</v>
      </c>
      <c r="AQ82" s="158">
        <f>IF('Indicator Date hidden'!AR83="x","x",AQ$2-'Indicator Date hidden'!AR83)</f>
        <v>0</v>
      </c>
      <c r="AR82" s="158">
        <f>IF('Indicator Date hidden'!AS83="x","x",AR$2-'Indicator Date hidden'!AS83)</f>
        <v>0</v>
      </c>
      <c r="AS82" s="158" t="str">
        <f>IF('Indicator Date hidden'!AT83="x","x",AS$2-'Indicator Date hidden'!AT83)</f>
        <v>x</v>
      </c>
      <c r="AT82" s="158">
        <f>IF('Indicator Date hidden'!AU83="x","x",AT$2-'Indicator Date hidden'!AU83)</f>
        <v>0</v>
      </c>
      <c r="AU82" s="158">
        <f>IF('Indicator Date hidden'!AV83="x","x",AU$2-'Indicator Date hidden'!AV83)</f>
        <v>0</v>
      </c>
      <c r="AV82" s="158" t="str">
        <f>IF('Indicator Date hidden'!AW83="x","x",AV$2-'Indicator Date hidden'!AW83)</f>
        <v>x</v>
      </c>
      <c r="AW82" s="158" t="str">
        <f>IF('Indicator Date hidden'!AX83="x","x",AW$2-'Indicator Date hidden'!AX83)</f>
        <v>x</v>
      </c>
      <c r="AX82" s="158">
        <f>IF('Indicator Date hidden'!AY83="x","x",AX$2-'Indicator Date hidden'!AY83)</f>
        <v>0</v>
      </c>
      <c r="AY82" s="158">
        <f>IF('Indicator Date hidden'!AZ83="x","x",AY$2-'Indicator Date hidden'!AZ83)</f>
        <v>0</v>
      </c>
      <c r="AZ82" s="158">
        <f>IF('Indicator Date hidden'!BA83="x","x",AZ$2-'Indicator Date hidden'!BA83)</f>
        <v>2</v>
      </c>
      <c r="BA82" s="158">
        <f>IF('Indicator Date hidden'!BB83="x","x",BA$2-'Indicator Date hidden'!BB83)</f>
        <v>0</v>
      </c>
      <c r="BB82" s="158">
        <f>IF('Indicator Date hidden'!BC83="x","x",BB$2-'Indicator Date hidden'!BC83)</f>
        <v>0</v>
      </c>
      <c r="BC82" s="158">
        <f>IF('Indicator Date hidden'!BD83="x","x",BC$2-'Indicator Date hidden'!BD83)</f>
        <v>0</v>
      </c>
      <c r="BD82" s="158" t="str">
        <f>IF('Indicator Date hidden'!BE83="x","x",BD$2-'Indicator Date hidden'!BE83)</f>
        <v>x</v>
      </c>
      <c r="BE82" s="158">
        <f>IF('Indicator Date hidden'!BF83="x","x",BE$2-'Indicator Date hidden'!BF83)</f>
        <v>1</v>
      </c>
      <c r="BF82" s="158">
        <f>IF('Indicator Date hidden'!BG83="x","x",BF$2-'Indicator Date hidden'!BG83)</f>
        <v>0</v>
      </c>
      <c r="BG82" s="158">
        <f>IF('Indicator Date hidden'!BH83="x","x",BG$2-'Indicator Date hidden'!BH83)</f>
        <v>0</v>
      </c>
      <c r="BH82" s="158">
        <f>IF('Indicator Date hidden'!BI83="x","x",BH$2-'Indicator Date hidden'!BI83)</f>
        <v>0</v>
      </c>
      <c r="BI82" s="158" t="str">
        <f>IF('Indicator Date hidden'!BJ83="x","x",BI$2-'Indicator Date hidden'!BJ83)</f>
        <v>x</v>
      </c>
      <c r="BJ82" s="158">
        <f>IF('Indicator Date hidden'!BK83="x","x",BJ$2-'Indicator Date hidden'!BK83)</f>
        <v>0</v>
      </c>
      <c r="BK82" s="158">
        <f>IF('Indicator Date hidden'!BL83="x","x",BK$2-'Indicator Date hidden'!BL83)</f>
        <v>0</v>
      </c>
      <c r="BL82" s="158">
        <f>IF('Indicator Date hidden'!BM83="x","x",BL$2-'Indicator Date hidden'!BM83)</f>
        <v>0</v>
      </c>
      <c r="BM82" s="158" t="str">
        <f>IF('Indicator Date hidden'!BN83="x","x",BM$2-'Indicator Date hidden'!BN83)</f>
        <v>x</v>
      </c>
      <c r="BN82" s="158">
        <f>IF('Indicator Date hidden'!BO83="x","x",BN$2-'Indicator Date hidden'!BO83)</f>
        <v>0</v>
      </c>
      <c r="BO82" s="158">
        <f>IF('Indicator Date hidden'!BP83="x","x",BO$2-'Indicator Date hidden'!BP83)</f>
        <v>0</v>
      </c>
      <c r="BP82" s="158">
        <f>IF('Indicator Date hidden'!BQ83="x","x",BP$2-'Indicator Date hidden'!BQ83)</f>
        <v>0</v>
      </c>
      <c r="BQ82" s="158">
        <f>IF('Indicator Date hidden'!BR83="x","x",BQ$2-'Indicator Date hidden'!BR83)</f>
        <v>0</v>
      </c>
      <c r="BR82" s="158">
        <f>IF('Indicator Date hidden'!BS83="x","x",BR$2-'Indicator Date hidden'!BS83)</f>
        <v>0</v>
      </c>
      <c r="BS82" s="158">
        <f>IF('Indicator Date hidden'!BT83="x","x",BS$2-'Indicator Date hidden'!BT83)</f>
        <v>1</v>
      </c>
      <c r="BT82" s="158">
        <f>IF('Indicator Date hidden'!BU83="x","x",BT$2-'Indicator Date hidden'!BU83)</f>
        <v>0</v>
      </c>
      <c r="BU82" s="158" t="str">
        <f>IF('Indicator Date hidden'!BV83="x","x",BU$2-'Indicator Date hidden'!BV83)</f>
        <v>x</v>
      </c>
      <c r="BV82" s="158">
        <f>IF('Indicator Date hidden'!BW83="x","x",BV$2-'Indicator Date hidden'!BW83)</f>
        <v>0</v>
      </c>
      <c r="BW82" s="158">
        <f>IF('Indicator Date hidden'!BX83="x","x",BW$2-'Indicator Date hidden'!BX83)</f>
        <v>0</v>
      </c>
      <c r="BX82" s="158">
        <f>IF('Indicator Date hidden'!BY83="x","x",BX$2-'Indicator Date hidden'!BY83)</f>
        <v>0</v>
      </c>
      <c r="BY82" s="5">
        <f t="shared" si="10"/>
        <v>9</v>
      </c>
      <c r="BZ82" s="159">
        <f t="shared" si="11"/>
        <v>0.140625</v>
      </c>
      <c r="CA82" s="5">
        <f t="shared" si="12"/>
        <v>4</v>
      </c>
      <c r="CB82" s="159">
        <f t="shared" si="13"/>
        <v>0.68161544097460114</v>
      </c>
      <c r="CC82" s="162">
        <f t="shared" si="14"/>
        <v>0</v>
      </c>
    </row>
    <row r="83" spans="1:81" x14ac:dyDescent="0.25">
      <c r="A83" t="s">
        <v>150</v>
      </c>
      <c r="B83" s="158">
        <f>IF('Indicator Date hidden'!C84="x","x",B$2-'Indicator Date hidden'!C84)</f>
        <v>0</v>
      </c>
      <c r="C83" s="158">
        <f>IF('Indicator Date hidden'!D84="x","x",C$2-'Indicator Date hidden'!D84)</f>
        <v>0</v>
      </c>
      <c r="D83" s="158">
        <f>IF('Indicator Date hidden'!E84="x","x",D$2-'Indicator Date hidden'!E84)</f>
        <v>0</v>
      </c>
      <c r="E83" s="158">
        <f>IF('Indicator Date hidden'!F84="x","x",E$2-'Indicator Date hidden'!F84)</f>
        <v>0</v>
      </c>
      <c r="F83" s="158">
        <f>IF('Indicator Date hidden'!G84="x","x",F$2-'Indicator Date hidden'!G84)</f>
        <v>0</v>
      </c>
      <c r="G83" s="158">
        <f>IF('Indicator Date hidden'!H84="x","x",G$2-'Indicator Date hidden'!H84)</f>
        <v>0</v>
      </c>
      <c r="H83" s="158">
        <f>IF('Indicator Date hidden'!I84="x","x",H$2-'Indicator Date hidden'!I84)</f>
        <v>0</v>
      </c>
      <c r="I83" s="158">
        <f>IF('Indicator Date hidden'!J84="x","x",I$2-'Indicator Date hidden'!J84)</f>
        <v>0</v>
      </c>
      <c r="J83" s="158">
        <f>IF('Indicator Date hidden'!K84="x","x",J$2-'Indicator Date hidden'!K84)</f>
        <v>0</v>
      </c>
      <c r="K83" s="158">
        <f>IF('Indicator Date hidden'!L84="x","x",K$2-'Indicator Date hidden'!L84)</f>
        <v>0</v>
      </c>
      <c r="L83" s="158">
        <f>IF('Indicator Date hidden'!M84="x","x",L$2-'Indicator Date hidden'!M84)</f>
        <v>0</v>
      </c>
      <c r="M83" s="158">
        <f>IF('Indicator Date hidden'!N84="x","x",M$2-'Indicator Date hidden'!N84)</f>
        <v>0</v>
      </c>
      <c r="N83" s="158">
        <f>IF('Indicator Date hidden'!O84="x","x",N$2-'Indicator Date hidden'!O84)</f>
        <v>0</v>
      </c>
      <c r="O83" s="158">
        <f>IF('Indicator Date hidden'!P84="x","x",O$2-'Indicator Date hidden'!P84)</f>
        <v>0</v>
      </c>
      <c r="P83" s="158">
        <f>IF('Indicator Date hidden'!Q84="x","x",P$2-'Indicator Date hidden'!Q84)</f>
        <v>0</v>
      </c>
      <c r="Q83" s="158">
        <f>IF('Indicator Date hidden'!R84="x","x",Q$2-'Indicator Date hidden'!R84)</f>
        <v>0</v>
      </c>
      <c r="R83" s="158">
        <f>IF('Indicator Date hidden'!S84="x","x",R$2-'Indicator Date hidden'!S84)</f>
        <v>0</v>
      </c>
      <c r="S83" s="158">
        <f>IF('Indicator Date hidden'!T84="x","x",S$2-'Indicator Date hidden'!T84)</f>
        <v>0</v>
      </c>
      <c r="T83" s="158">
        <f>IF('Indicator Date hidden'!U84="x","x",T$2-'Indicator Date hidden'!U84)</f>
        <v>0</v>
      </c>
      <c r="U83" s="158">
        <f>IF('Indicator Date hidden'!V84="x","x",U$2-'Indicator Date hidden'!V84)</f>
        <v>0</v>
      </c>
      <c r="V83" s="158">
        <f>IF('Indicator Date hidden'!W84="x","x",V$2-'Indicator Date hidden'!W84)</f>
        <v>0</v>
      </c>
      <c r="W83" s="158">
        <f>IF('Indicator Date hidden'!X84="x","x",W$2-'Indicator Date hidden'!X84)</f>
        <v>0</v>
      </c>
      <c r="X83" s="158">
        <f>IF('Indicator Date hidden'!Y84="x","x",X$2-'Indicator Date hidden'!Y84)</f>
        <v>0</v>
      </c>
      <c r="Y83" s="158">
        <f>IF('Indicator Date hidden'!Z84="x","x",Y$2-'Indicator Date hidden'!Z84)</f>
        <v>0</v>
      </c>
      <c r="Z83" s="158">
        <f>IF('Indicator Date hidden'!AA84="x","x",Z$2-'Indicator Date hidden'!AA84)</f>
        <v>8</v>
      </c>
      <c r="AA83" s="158">
        <f>IF('Indicator Date hidden'!AB84="x","x",AA$2-'Indicator Date hidden'!AB84)</f>
        <v>0</v>
      </c>
      <c r="AB83" s="158" t="str">
        <f>IF('Indicator Date hidden'!AC84="x","x",AB$2-'Indicator Date hidden'!AC84)</f>
        <v>x</v>
      </c>
      <c r="AC83" s="158">
        <f>IF('Indicator Date hidden'!AD84="x","x",AC$2-'Indicator Date hidden'!AD84)</f>
        <v>0</v>
      </c>
      <c r="AD83" s="158">
        <f>IF('Indicator Date hidden'!AE84="x","x",AD$2-'Indicator Date hidden'!AE84)</f>
        <v>0</v>
      </c>
      <c r="AE83" s="158" t="str">
        <f>IF('Indicator Date hidden'!AF84="x","x",AE$2-'Indicator Date hidden'!AF84)</f>
        <v>x</v>
      </c>
      <c r="AF83" s="158">
        <f>IF('Indicator Date hidden'!AG84="x","x",AF$2-'Indicator Date hidden'!AG84)</f>
        <v>0</v>
      </c>
      <c r="AG83" s="158">
        <f>IF('Indicator Date hidden'!AH84="x","x",AG$2-'Indicator Date hidden'!AH84)</f>
        <v>0</v>
      </c>
      <c r="AH83" s="158">
        <f>IF('Indicator Date hidden'!AI84="x","x",AH$2-'Indicator Date hidden'!AI84)</f>
        <v>0</v>
      </c>
      <c r="AI83" s="158">
        <f>IF('Indicator Date hidden'!AJ84="x","x",AI$2-'Indicator Date hidden'!AJ84)</f>
        <v>0</v>
      </c>
      <c r="AJ83" s="158">
        <f>IF('Indicator Date hidden'!AK84="x","x",AJ$2-'Indicator Date hidden'!AK84)</f>
        <v>0</v>
      </c>
      <c r="AK83" s="158">
        <f>IF('Indicator Date hidden'!AL84="x","x",AK$2-'Indicator Date hidden'!AL84)</f>
        <v>0</v>
      </c>
      <c r="AL83" s="158" t="str">
        <f>IF('Indicator Date hidden'!AM84="x","x",AL$2-'Indicator Date hidden'!AM84)</f>
        <v>x</v>
      </c>
      <c r="AM83" s="158">
        <f>IF('Indicator Date hidden'!AN84="x","x",AM$2-'Indicator Date hidden'!AN84)</f>
        <v>0</v>
      </c>
      <c r="AN83" s="158">
        <f>IF('Indicator Date hidden'!AO84="x","x",AN$2-'Indicator Date hidden'!AO84)</f>
        <v>0</v>
      </c>
      <c r="AO83" s="158">
        <f>IF('Indicator Date hidden'!AP84="x","x",AO$2-'Indicator Date hidden'!AP84)</f>
        <v>0</v>
      </c>
      <c r="AP83" s="158" t="str">
        <f>IF('Indicator Date hidden'!AQ84="x","x",AP$2-'Indicator Date hidden'!AQ84)</f>
        <v>x</v>
      </c>
      <c r="AQ83" s="158">
        <f>IF('Indicator Date hidden'!AR84="x","x",AQ$2-'Indicator Date hidden'!AR84)</f>
        <v>0</v>
      </c>
      <c r="AR83" s="158">
        <f>IF('Indicator Date hidden'!AS84="x","x",AR$2-'Indicator Date hidden'!AS84)</f>
        <v>0</v>
      </c>
      <c r="AS83" s="158" t="str">
        <f>IF('Indicator Date hidden'!AT84="x","x",AS$2-'Indicator Date hidden'!AT84)</f>
        <v>x</v>
      </c>
      <c r="AT83" s="158">
        <f>IF('Indicator Date hidden'!AU84="x","x",AT$2-'Indicator Date hidden'!AU84)</f>
        <v>0</v>
      </c>
      <c r="AU83" s="158" t="str">
        <f>IF('Indicator Date hidden'!AV84="x","x",AU$2-'Indicator Date hidden'!AV84)</f>
        <v>x</v>
      </c>
      <c r="AV83" s="158" t="str">
        <f>IF('Indicator Date hidden'!AW84="x","x",AV$2-'Indicator Date hidden'!AW84)</f>
        <v>x</v>
      </c>
      <c r="AW83" s="158" t="str">
        <f>IF('Indicator Date hidden'!AX84="x","x",AW$2-'Indicator Date hidden'!AX84)</f>
        <v>x</v>
      </c>
      <c r="AX83" s="158">
        <f>IF('Indicator Date hidden'!AY84="x","x",AX$2-'Indicator Date hidden'!AY84)</f>
        <v>0</v>
      </c>
      <c r="AY83" s="158">
        <f>IF('Indicator Date hidden'!AZ84="x","x",AY$2-'Indicator Date hidden'!AZ84)</f>
        <v>0</v>
      </c>
      <c r="AZ83" s="158">
        <f>IF('Indicator Date hidden'!BA84="x","x",AZ$2-'Indicator Date hidden'!BA84)</f>
        <v>1</v>
      </c>
      <c r="BA83" s="158">
        <f>IF('Indicator Date hidden'!BB84="x","x",BA$2-'Indicator Date hidden'!BB84)</f>
        <v>0</v>
      </c>
      <c r="BB83" s="158">
        <f>IF('Indicator Date hidden'!BC84="x","x",BB$2-'Indicator Date hidden'!BC84)</f>
        <v>0</v>
      </c>
      <c r="BC83" s="158">
        <f>IF('Indicator Date hidden'!BD84="x","x",BC$2-'Indicator Date hidden'!BD84)</f>
        <v>0</v>
      </c>
      <c r="BD83" s="158" t="str">
        <f>IF('Indicator Date hidden'!BE84="x","x",BD$2-'Indicator Date hidden'!BE84)</f>
        <v>x</v>
      </c>
      <c r="BE83" s="158">
        <f>IF('Indicator Date hidden'!BF84="x","x",BE$2-'Indicator Date hidden'!BF84)</f>
        <v>1</v>
      </c>
      <c r="BF83" s="158">
        <f>IF('Indicator Date hidden'!BG84="x","x",BF$2-'Indicator Date hidden'!BG84)</f>
        <v>0</v>
      </c>
      <c r="BG83" s="158">
        <f>IF('Indicator Date hidden'!BH84="x","x",BG$2-'Indicator Date hidden'!BH84)</f>
        <v>0</v>
      </c>
      <c r="BH83" s="158">
        <f>IF('Indicator Date hidden'!BI84="x","x",BH$2-'Indicator Date hidden'!BI84)</f>
        <v>0</v>
      </c>
      <c r="BI83" s="158" t="str">
        <f>IF('Indicator Date hidden'!BJ84="x","x",BI$2-'Indicator Date hidden'!BJ84)</f>
        <v>x</v>
      </c>
      <c r="BJ83" s="158">
        <f>IF('Indicator Date hidden'!BK84="x","x",BJ$2-'Indicator Date hidden'!BK84)</f>
        <v>0</v>
      </c>
      <c r="BK83" s="158">
        <f>IF('Indicator Date hidden'!BL84="x","x",BK$2-'Indicator Date hidden'!BL84)</f>
        <v>0</v>
      </c>
      <c r="BL83" s="158">
        <f>IF('Indicator Date hidden'!BM84="x","x",BL$2-'Indicator Date hidden'!BM84)</f>
        <v>0</v>
      </c>
      <c r="BM83" s="158" t="str">
        <f>IF('Indicator Date hidden'!BN84="x","x",BM$2-'Indicator Date hidden'!BN84)</f>
        <v>x</v>
      </c>
      <c r="BN83" s="158">
        <f>IF('Indicator Date hidden'!BO84="x","x",BN$2-'Indicator Date hidden'!BO84)</f>
        <v>0</v>
      </c>
      <c r="BO83" s="158">
        <f>IF('Indicator Date hidden'!BP84="x","x",BO$2-'Indicator Date hidden'!BP84)</f>
        <v>0</v>
      </c>
      <c r="BP83" s="158">
        <f>IF('Indicator Date hidden'!BQ84="x","x",BP$2-'Indicator Date hidden'!BQ84)</f>
        <v>0</v>
      </c>
      <c r="BQ83" s="158">
        <f>IF('Indicator Date hidden'!BR84="x","x",BQ$2-'Indicator Date hidden'!BR84)</f>
        <v>0</v>
      </c>
      <c r="BR83" s="158">
        <f>IF('Indicator Date hidden'!BS84="x","x",BR$2-'Indicator Date hidden'!BS84)</f>
        <v>0</v>
      </c>
      <c r="BS83" s="158">
        <f>IF('Indicator Date hidden'!BT84="x","x",BS$2-'Indicator Date hidden'!BT84)</f>
        <v>2</v>
      </c>
      <c r="BT83" s="158">
        <f>IF('Indicator Date hidden'!BU84="x","x",BT$2-'Indicator Date hidden'!BU84)</f>
        <v>0</v>
      </c>
      <c r="BU83" s="158">
        <f>IF('Indicator Date hidden'!BV84="x","x",BU$2-'Indicator Date hidden'!BV84)</f>
        <v>0</v>
      </c>
      <c r="BV83" s="158">
        <f>IF('Indicator Date hidden'!BW84="x","x",BV$2-'Indicator Date hidden'!BW84)</f>
        <v>0</v>
      </c>
      <c r="BW83" s="158">
        <f>IF('Indicator Date hidden'!BX84="x","x",BW$2-'Indicator Date hidden'!BX84)</f>
        <v>0</v>
      </c>
      <c r="BX83" s="158">
        <f>IF('Indicator Date hidden'!BY84="x","x",BX$2-'Indicator Date hidden'!BY84)</f>
        <v>0</v>
      </c>
      <c r="BY83" s="5">
        <f t="shared" si="10"/>
        <v>12</v>
      </c>
      <c r="BZ83" s="159">
        <f t="shared" si="11"/>
        <v>0.1875</v>
      </c>
      <c r="CA83" s="5">
        <f t="shared" si="12"/>
        <v>4</v>
      </c>
      <c r="CB83" s="159">
        <f t="shared" si="13"/>
        <v>1.0288798520721456</v>
      </c>
      <c r="CC83" s="162">
        <f t="shared" si="14"/>
        <v>0</v>
      </c>
    </row>
    <row r="84" spans="1:81" x14ac:dyDescent="0.25">
      <c r="A84" t="s">
        <v>152</v>
      </c>
      <c r="B84" s="158">
        <f>IF('Indicator Date hidden'!C85="x","x",B$2-'Indicator Date hidden'!C85)</f>
        <v>0</v>
      </c>
      <c r="C84" s="158">
        <f>IF('Indicator Date hidden'!D85="x","x",C$2-'Indicator Date hidden'!D85)</f>
        <v>0</v>
      </c>
      <c r="D84" s="158">
        <f>IF('Indicator Date hidden'!E85="x","x",D$2-'Indicator Date hidden'!E85)</f>
        <v>0</v>
      </c>
      <c r="E84" s="158">
        <f>IF('Indicator Date hidden'!F85="x","x",E$2-'Indicator Date hidden'!F85)</f>
        <v>0</v>
      </c>
      <c r="F84" s="158">
        <f>IF('Indicator Date hidden'!G85="x","x",F$2-'Indicator Date hidden'!G85)</f>
        <v>0</v>
      </c>
      <c r="G84" s="158">
        <f>IF('Indicator Date hidden'!H85="x","x",G$2-'Indicator Date hidden'!H85)</f>
        <v>0</v>
      </c>
      <c r="H84" s="158">
        <f>IF('Indicator Date hidden'!I85="x","x",H$2-'Indicator Date hidden'!I85)</f>
        <v>0</v>
      </c>
      <c r="I84" s="158">
        <f>IF('Indicator Date hidden'!J85="x","x",I$2-'Indicator Date hidden'!J85)</f>
        <v>0</v>
      </c>
      <c r="J84" s="158">
        <f>IF('Indicator Date hidden'!K85="x","x",J$2-'Indicator Date hidden'!K85)</f>
        <v>0</v>
      </c>
      <c r="K84" s="158">
        <f>IF('Indicator Date hidden'!L85="x","x",K$2-'Indicator Date hidden'!L85)</f>
        <v>0</v>
      </c>
      <c r="L84" s="158">
        <f>IF('Indicator Date hidden'!M85="x","x",L$2-'Indicator Date hidden'!M85)</f>
        <v>0</v>
      </c>
      <c r="M84" s="158">
        <f>IF('Indicator Date hidden'!N85="x","x",M$2-'Indicator Date hidden'!N85)</f>
        <v>0</v>
      </c>
      <c r="N84" s="158">
        <f>IF('Indicator Date hidden'!O85="x","x",N$2-'Indicator Date hidden'!O85)</f>
        <v>0</v>
      </c>
      <c r="O84" s="158">
        <f>IF('Indicator Date hidden'!P85="x","x",O$2-'Indicator Date hidden'!P85)</f>
        <v>0</v>
      </c>
      <c r="P84" s="158">
        <f>IF('Indicator Date hidden'!Q85="x","x",P$2-'Indicator Date hidden'!Q85)</f>
        <v>0</v>
      </c>
      <c r="Q84" s="158">
        <f>IF('Indicator Date hidden'!R85="x","x",Q$2-'Indicator Date hidden'!R85)</f>
        <v>0</v>
      </c>
      <c r="R84" s="158">
        <f>IF('Indicator Date hidden'!S85="x","x",R$2-'Indicator Date hidden'!S85)</f>
        <v>0</v>
      </c>
      <c r="S84" s="158">
        <f>IF('Indicator Date hidden'!T85="x","x",S$2-'Indicator Date hidden'!T85)</f>
        <v>0</v>
      </c>
      <c r="T84" s="158">
        <f>IF('Indicator Date hidden'!U85="x","x",T$2-'Indicator Date hidden'!U85)</f>
        <v>0</v>
      </c>
      <c r="U84" s="158">
        <f>IF('Indicator Date hidden'!V85="x","x",U$2-'Indicator Date hidden'!V85)</f>
        <v>0</v>
      </c>
      <c r="V84" s="158">
        <f>IF('Indicator Date hidden'!W85="x","x",V$2-'Indicator Date hidden'!W85)</f>
        <v>0</v>
      </c>
      <c r="W84" s="158">
        <f>IF('Indicator Date hidden'!X85="x","x",W$2-'Indicator Date hidden'!X85)</f>
        <v>0</v>
      </c>
      <c r="X84" s="158">
        <f>IF('Indicator Date hidden'!Y85="x","x",X$2-'Indicator Date hidden'!Y85)</f>
        <v>0</v>
      </c>
      <c r="Y84" s="158">
        <f>IF('Indicator Date hidden'!Z85="x","x",Y$2-'Indicator Date hidden'!Z85)</f>
        <v>0</v>
      </c>
      <c r="Z84" s="158">
        <f>IF('Indicator Date hidden'!AA85="x","x",Z$2-'Indicator Date hidden'!AA85)</f>
        <v>5</v>
      </c>
      <c r="AA84" s="158">
        <f>IF('Indicator Date hidden'!AB85="x","x",AA$2-'Indicator Date hidden'!AB85)</f>
        <v>0</v>
      </c>
      <c r="AB84" s="158" t="str">
        <f>IF('Indicator Date hidden'!AC85="x","x",AB$2-'Indicator Date hidden'!AC85)</f>
        <v>x</v>
      </c>
      <c r="AC84" s="158">
        <f>IF('Indicator Date hidden'!AD85="x","x",AC$2-'Indicator Date hidden'!AD85)</f>
        <v>0</v>
      </c>
      <c r="AD84" s="158">
        <f>IF('Indicator Date hidden'!AE85="x","x",AD$2-'Indicator Date hidden'!AE85)</f>
        <v>0</v>
      </c>
      <c r="AE84" s="158" t="str">
        <f>IF('Indicator Date hidden'!AF85="x","x",AE$2-'Indicator Date hidden'!AF85)</f>
        <v>x</v>
      </c>
      <c r="AF84" s="158">
        <f>IF('Indicator Date hidden'!AG85="x","x",AF$2-'Indicator Date hidden'!AG85)</f>
        <v>0</v>
      </c>
      <c r="AG84" s="158">
        <f>IF('Indicator Date hidden'!AH85="x","x",AG$2-'Indicator Date hidden'!AH85)</f>
        <v>0</v>
      </c>
      <c r="AH84" s="158">
        <f>IF('Indicator Date hidden'!AI85="x","x",AH$2-'Indicator Date hidden'!AI85)</f>
        <v>0</v>
      </c>
      <c r="AI84" s="158">
        <f>IF('Indicator Date hidden'!AJ85="x","x",AI$2-'Indicator Date hidden'!AJ85)</f>
        <v>0</v>
      </c>
      <c r="AJ84" s="158">
        <f>IF('Indicator Date hidden'!AK85="x","x",AJ$2-'Indicator Date hidden'!AK85)</f>
        <v>0</v>
      </c>
      <c r="AK84" s="158">
        <f>IF('Indicator Date hidden'!AL85="x","x",AK$2-'Indicator Date hidden'!AL85)</f>
        <v>0</v>
      </c>
      <c r="AL84" s="158" t="str">
        <f>IF('Indicator Date hidden'!AM85="x","x",AL$2-'Indicator Date hidden'!AM85)</f>
        <v>x</v>
      </c>
      <c r="AM84" s="158">
        <f>IF('Indicator Date hidden'!AN85="x","x",AM$2-'Indicator Date hidden'!AN85)</f>
        <v>0</v>
      </c>
      <c r="AN84" s="158">
        <f>IF('Indicator Date hidden'!AO85="x","x",AN$2-'Indicator Date hidden'!AO85)</f>
        <v>0</v>
      </c>
      <c r="AO84" s="158">
        <f>IF('Indicator Date hidden'!AP85="x","x",AO$2-'Indicator Date hidden'!AP85)</f>
        <v>0</v>
      </c>
      <c r="AP84" s="158" t="str">
        <f>IF('Indicator Date hidden'!AQ85="x","x",AP$2-'Indicator Date hidden'!AQ85)</f>
        <v>x</v>
      </c>
      <c r="AQ84" s="158">
        <f>IF('Indicator Date hidden'!AR85="x","x",AQ$2-'Indicator Date hidden'!AR85)</f>
        <v>0</v>
      </c>
      <c r="AR84" s="158">
        <f>IF('Indicator Date hidden'!AS85="x","x",AR$2-'Indicator Date hidden'!AS85)</f>
        <v>0</v>
      </c>
      <c r="AS84" s="158" t="str">
        <f>IF('Indicator Date hidden'!AT85="x","x",AS$2-'Indicator Date hidden'!AT85)</f>
        <v>x</v>
      </c>
      <c r="AT84" s="158">
        <f>IF('Indicator Date hidden'!AU85="x","x",AT$2-'Indicator Date hidden'!AU85)</f>
        <v>0</v>
      </c>
      <c r="AU84" s="158">
        <f>IF('Indicator Date hidden'!AV85="x","x",AU$2-'Indicator Date hidden'!AV85)</f>
        <v>0</v>
      </c>
      <c r="AV84" s="158">
        <f>IF('Indicator Date hidden'!AW85="x","x",AV$2-'Indicator Date hidden'!AW85)</f>
        <v>0</v>
      </c>
      <c r="AW84" s="158" t="str">
        <f>IF('Indicator Date hidden'!AX85="x","x",AW$2-'Indicator Date hidden'!AX85)</f>
        <v>x</v>
      </c>
      <c r="AX84" s="158">
        <f>IF('Indicator Date hidden'!AY85="x","x",AX$2-'Indicator Date hidden'!AY85)</f>
        <v>0</v>
      </c>
      <c r="AY84" s="158">
        <f>IF('Indicator Date hidden'!AZ85="x","x",AY$2-'Indicator Date hidden'!AZ85)</f>
        <v>0</v>
      </c>
      <c r="AZ84" s="158">
        <f>IF('Indicator Date hidden'!BA85="x","x",AZ$2-'Indicator Date hidden'!BA85)</f>
        <v>2</v>
      </c>
      <c r="BA84" s="158">
        <f>IF('Indicator Date hidden'!BB85="x","x",BA$2-'Indicator Date hidden'!BB85)</f>
        <v>0</v>
      </c>
      <c r="BB84" s="158">
        <f>IF('Indicator Date hidden'!BC85="x","x",BB$2-'Indicator Date hidden'!BC85)</f>
        <v>0</v>
      </c>
      <c r="BC84" s="158">
        <f>IF('Indicator Date hidden'!BD85="x","x",BC$2-'Indicator Date hidden'!BD85)</f>
        <v>0</v>
      </c>
      <c r="BD84" s="158" t="str">
        <f>IF('Indicator Date hidden'!BE85="x","x",BD$2-'Indicator Date hidden'!BE85)</f>
        <v>x</v>
      </c>
      <c r="BE84" s="158">
        <f>IF('Indicator Date hidden'!BF85="x","x",BE$2-'Indicator Date hidden'!BF85)</f>
        <v>1</v>
      </c>
      <c r="BF84" s="158">
        <f>IF('Indicator Date hidden'!BG85="x","x",BF$2-'Indicator Date hidden'!BG85)</f>
        <v>0</v>
      </c>
      <c r="BG84" s="158">
        <f>IF('Indicator Date hidden'!BH85="x","x",BG$2-'Indicator Date hidden'!BH85)</f>
        <v>0</v>
      </c>
      <c r="BH84" s="158">
        <f>IF('Indicator Date hidden'!BI85="x","x",BH$2-'Indicator Date hidden'!BI85)</f>
        <v>0</v>
      </c>
      <c r="BI84" s="158">
        <f>IF('Indicator Date hidden'!BJ85="x","x",BI$2-'Indicator Date hidden'!BJ85)</f>
        <v>0</v>
      </c>
      <c r="BJ84" s="158">
        <f>IF('Indicator Date hidden'!BK85="x","x",BJ$2-'Indicator Date hidden'!BK85)</f>
        <v>0</v>
      </c>
      <c r="BK84" s="158">
        <f>IF('Indicator Date hidden'!BL85="x","x",BK$2-'Indicator Date hidden'!BL85)</f>
        <v>0</v>
      </c>
      <c r="BL84" s="158">
        <f>IF('Indicator Date hidden'!BM85="x","x",BL$2-'Indicator Date hidden'!BM85)</f>
        <v>0</v>
      </c>
      <c r="BM84" s="158">
        <f>IF('Indicator Date hidden'!BN85="x","x",BM$2-'Indicator Date hidden'!BN85)</f>
        <v>3</v>
      </c>
      <c r="BN84" s="158">
        <f>IF('Indicator Date hidden'!BO85="x","x",BN$2-'Indicator Date hidden'!BO85)</f>
        <v>0</v>
      </c>
      <c r="BO84" s="158">
        <f>IF('Indicator Date hidden'!BP85="x","x",BO$2-'Indicator Date hidden'!BP85)</f>
        <v>0</v>
      </c>
      <c r="BP84" s="158">
        <f>IF('Indicator Date hidden'!BQ85="x","x",BP$2-'Indicator Date hidden'!BQ85)</f>
        <v>0</v>
      </c>
      <c r="BQ84" s="158">
        <f>IF('Indicator Date hidden'!BR85="x","x",BQ$2-'Indicator Date hidden'!BR85)</f>
        <v>0</v>
      </c>
      <c r="BR84" s="158">
        <f>IF('Indicator Date hidden'!BS85="x","x",BR$2-'Indicator Date hidden'!BS85)</f>
        <v>0</v>
      </c>
      <c r="BS84" s="158">
        <f>IF('Indicator Date hidden'!BT85="x","x",BS$2-'Indicator Date hidden'!BT85)</f>
        <v>1</v>
      </c>
      <c r="BT84" s="158">
        <f>IF('Indicator Date hidden'!BU85="x","x",BT$2-'Indicator Date hidden'!BU85)</f>
        <v>0</v>
      </c>
      <c r="BU84" s="158">
        <f>IF('Indicator Date hidden'!BV85="x","x",BU$2-'Indicator Date hidden'!BV85)</f>
        <v>0</v>
      </c>
      <c r="BV84" s="158">
        <f>IF('Indicator Date hidden'!BW85="x","x",BV$2-'Indicator Date hidden'!BW85)</f>
        <v>0</v>
      </c>
      <c r="BW84" s="158">
        <f>IF('Indicator Date hidden'!BX85="x","x",BW$2-'Indicator Date hidden'!BX85)</f>
        <v>0</v>
      </c>
      <c r="BX84" s="158">
        <f>IF('Indicator Date hidden'!BY85="x","x",BX$2-'Indicator Date hidden'!BY85)</f>
        <v>0</v>
      </c>
      <c r="BY84" s="5">
        <f t="shared" si="10"/>
        <v>12</v>
      </c>
      <c r="BZ84" s="159">
        <f t="shared" si="11"/>
        <v>0.17647058823529413</v>
      </c>
      <c r="CA84" s="5">
        <f t="shared" si="12"/>
        <v>5</v>
      </c>
      <c r="CB84" s="159">
        <f t="shared" si="13"/>
        <v>0.74638691414408942</v>
      </c>
      <c r="CC84" s="162">
        <f t="shared" si="14"/>
        <v>0</v>
      </c>
    </row>
    <row r="85" spans="1:81" x14ac:dyDescent="0.25">
      <c r="A85" t="s">
        <v>154</v>
      </c>
      <c r="B85" s="158">
        <f>IF('Indicator Date hidden'!C86="x","x",B$2-'Indicator Date hidden'!C86)</f>
        <v>0</v>
      </c>
      <c r="C85" s="158">
        <f>IF('Indicator Date hidden'!D86="x","x",C$2-'Indicator Date hidden'!D86)</f>
        <v>0</v>
      </c>
      <c r="D85" s="158">
        <f>IF('Indicator Date hidden'!E86="x","x",D$2-'Indicator Date hidden'!E86)</f>
        <v>0</v>
      </c>
      <c r="E85" s="158">
        <f>IF('Indicator Date hidden'!F86="x","x",E$2-'Indicator Date hidden'!F86)</f>
        <v>0</v>
      </c>
      <c r="F85" s="158">
        <f>IF('Indicator Date hidden'!G86="x","x",F$2-'Indicator Date hidden'!G86)</f>
        <v>0</v>
      </c>
      <c r="G85" s="158">
        <f>IF('Indicator Date hidden'!H86="x","x",G$2-'Indicator Date hidden'!H86)</f>
        <v>0</v>
      </c>
      <c r="H85" s="158">
        <f>IF('Indicator Date hidden'!I86="x","x",H$2-'Indicator Date hidden'!I86)</f>
        <v>0</v>
      </c>
      <c r="I85" s="158">
        <f>IF('Indicator Date hidden'!J86="x","x",I$2-'Indicator Date hidden'!J86)</f>
        <v>0</v>
      </c>
      <c r="J85" s="158">
        <f>IF('Indicator Date hidden'!K86="x","x",J$2-'Indicator Date hidden'!K86)</f>
        <v>0</v>
      </c>
      <c r="K85" s="158">
        <f>IF('Indicator Date hidden'!L86="x","x",K$2-'Indicator Date hidden'!L86)</f>
        <v>0</v>
      </c>
      <c r="L85" s="158">
        <f>IF('Indicator Date hidden'!M86="x","x",L$2-'Indicator Date hidden'!M86)</f>
        <v>0</v>
      </c>
      <c r="M85" s="158">
        <f>IF('Indicator Date hidden'!N86="x","x",M$2-'Indicator Date hidden'!N86)</f>
        <v>0</v>
      </c>
      <c r="N85" s="158">
        <f>IF('Indicator Date hidden'!O86="x","x",N$2-'Indicator Date hidden'!O86)</f>
        <v>0</v>
      </c>
      <c r="O85" s="158">
        <f>IF('Indicator Date hidden'!P86="x","x",O$2-'Indicator Date hidden'!P86)</f>
        <v>0</v>
      </c>
      <c r="P85" s="158">
        <f>IF('Indicator Date hidden'!Q86="x","x",P$2-'Indicator Date hidden'!Q86)</f>
        <v>0</v>
      </c>
      <c r="Q85" s="158">
        <f>IF('Indicator Date hidden'!R86="x","x",Q$2-'Indicator Date hidden'!R86)</f>
        <v>0</v>
      </c>
      <c r="R85" s="158">
        <f>IF('Indicator Date hidden'!S86="x","x",R$2-'Indicator Date hidden'!S86)</f>
        <v>0</v>
      </c>
      <c r="S85" s="158">
        <f>IF('Indicator Date hidden'!T86="x","x",S$2-'Indicator Date hidden'!T86)</f>
        <v>0</v>
      </c>
      <c r="T85" s="158">
        <f>IF('Indicator Date hidden'!U86="x","x",T$2-'Indicator Date hidden'!U86)</f>
        <v>0</v>
      </c>
      <c r="U85" s="158">
        <f>IF('Indicator Date hidden'!V86="x","x",U$2-'Indicator Date hidden'!V86)</f>
        <v>0</v>
      </c>
      <c r="V85" s="158">
        <f>IF('Indicator Date hidden'!W86="x","x",V$2-'Indicator Date hidden'!W86)</f>
        <v>0</v>
      </c>
      <c r="W85" s="158">
        <f>IF('Indicator Date hidden'!X86="x","x",W$2-'Indicator Date hidden'!X86)</f>
        <v>0</v>
      </c>
      <c r="X85" s="158">
        <f>IF('Indicator Date hidden'!Y86="x","x",X$2-'Indicator Date hidden'!Y86)</f>
        <v>0</v>
      </c>
      <c r="Y85" s="158">
        <f>IF('Indicator Date hidden'!Z86="x","x",Y$2-'Indicator Date hidden'!Z86)</f>
        <v>0</v>
      </c>
      <c r="Z85" s="158">
        <f>IF('Indicator Date hidden'!AA86="x","x",Z$2-'Indicator Date hidden'!AA86)</f>
        <v>5</v>
      </c>
      <c r="AA85" s="158">
        <f>IF('Indicator Date hidden'!AB86="x","x",AA$2-'Indicator Date hidden'!AB86)</f>
        <v>0</v>
      </c>
      <c r="AB85" s="158">
        <f>IF('Indicator Date hidden'!AC86="x","x",AB$2-'Indicator Date hidden'!AC86)</f>
        <v>2</v>
      </c>
      <c r="AC85" s="158">
        <f>IF('Indicator Date hidden'!AD86="x","x",AC$2-'Indicator Date hidden'!AD86)</f>
        <v>0</v>
      </c>
      <c r="AD85" s="158">
        <f>IF('Indicator Date hidden'!AE86="x","x",AD$2-'Indicator Date hidden'!AE86)</f>
        <v>0</v>
      </c>
      <c r="AE85" s="158">
        <f>IF('Indicator Date hidden'!AF86="x","x",AE$2-'Indicator Date hidden'!AF86)</f>
        <v>0</v>
      </c>
      <c r="AF85" s="158">
        <f>IF('Indicator Date hidden'!AG86="x","x",AF$2-'Indicator Date hidden'!AG86)</f>
        <v>0</v>
      </c>
      <c r="AG85" s="158">
        <f>IF('Indicator Date hidden'!AH86="x","x",AG$2-'Indicator Date hidden'!AH86)</f>
        <v>0</v>
      </c>
      <c r="AH85" s="158">
        <f>IF('Indicator Date hidden'!AI86="x","x",AH$2-'Indicator Date hidden'!AI86)</f>
        <v>0</v>
      </c>
      <c r="AI85" s="158">
        <f>IF('Indicator Date hidden'!AJ86="x","x",AI$2-'Indicator Date hidden'!AJ86)</f>
        <v>0</v>
      </c>
      <c r="AJ85" s="158">
        <f>IF('Indicator Date hidden'!AK86="x","x",AJ$2-'Indicator Date hidden'!AK86)</f>
        <v>0</v>
      </c>
      <c r="AK85" s="158">
        <f>IF('Indicator Date hidden'!AL86="x","x",AK$2-'Indicator Date hidden'!AL86)</f>
        <v>0</v>
      </c>
      <c r="AL85" s="158">
        <f>IF('Indicator Date hidden'!AM86="x","x",AL$2-'Indicator Date hidden'!AM86)</f>
        <v>5</v>
      </c>
      <c r="AM85" s="158">
        <f>IF('Indicator Date hidden'!AN86="x","x",AM$2-'Indicator Date hidden'!AN86)</f>
        <v>0</v>
      </c>
      <c r="AN85" s="158">
        <f>IF('Indicator Date hidden'!AO86="x","x",AN$2-'Indicator Date hidden'!AO86)</f>
        <v>0</v>
      </c>
      <c r="AO85" s="158">
        <f>IF('Indicator Date hidden'!AP86="x","x",AO$2-'Indicator Date hidden'!AP86)</f>
        <v>0</v>
      </c>
      <c r="AP85" s="158">
        <f>IF('Indicator Date hidden'!AQ86="x","x",AP$2-'Indicator Date hidden'!AQ86)</f>
        <v>0</v>
      </c>
      <c r="AQ85" s="158">
        <f>IF('Indicator Date hidden'!AR86="x","x",AQ$2-'Indicator Date hidden'!AR86)</f>
        <v>0</v>
      </c>
      <c r="AR85" s="158">
        <f>IF('Indicator Date hidden'!AS86="x","x",AR$2-'Indicator Date hidden'!AS86)</f>
        <v>0</v>
      </c>
      <c r="AS85" s="158">
        <f>IF('Indicator Date hidden'!AT86="x","x",AS$2-'Indicator Date hidden'!AT86)</f>
        <v>4</v>
      </c>
      <c r="AT85" s="158">
        <f>IF('Indicator Date hidden'!AU86="x","x",AT$2-'Indicator Date hidden'!AU86)</f>
        <v>0</v>
      </c>
      <c r="AU85" s="158">
        <f>IF('Indicator Date hidden'!AV86="x","x",AU$2-'Indicator Date hidden'!AV86)</f>
        <v>0</v>
      </c>
      <c r="AV85" s="158">
        <f>IF('Indicator Date hidden'!AW86="x","x",AV$2-'Indicator Date hidden'!AW86)</f>
        <v>0</v>
      </c>
      <c r="AW85" s="158" t="str">
        <f>IF('Indicator Date hidden'!AX86="x","x",AW$2-'Indicator Date hidden'!AX86)</f>
        <v>x</v>
      </c>
      <c r="AX85" s="158">
        <f>IF('Indicator Date hidden'!AY86="x","x",AX$2-'Indicator Date hidden'!AY86)</f>
        <v>0</v>
      </c>
      <c r="AY85" s="158">
        <f>IF('Indicator Date hidden'!AZ86="x","x",AY$2-'Indicator Date hidden'!AZ86)</f>
        <v>0</v>
      </c>
      <c r="AZ85" s="158" t="str">
        <f>IF('Indicator Date hidden'!BA86="x","x",AZ$2-'Indicator Date hidden'!BA86)</f>
        <v>x</v>
      </c>
      <c r="BA85" s="158">
        <f>IF('Indicator Date hidden'!BB86="x","x",BA$2-'Indicator Date hidden'!BB86)</f>
        <v>0</v>
      </c>
      <c r="BB85" s="158">
        <f>IF('Indicator Date hidden'!BC86="x","x",BB$2-'Indicator Date hidden'!BC86)</f>
        <v>0</v>
      </c>
      <c r="BC85" s="158">
        <f>IF('Indicator Date hidden'!BD86="x","x",BC$2-'Indicator Date hidden'!BD86)</f>
        <v>0</v>
      </c>
      <c r="BD85" s="158" t="str">
        <f>IF('Indicator Date hidden'!BE86="x","x",BD$2-'Indicator Date hidden'!BE86)</f>
        <v>x</v>
      </c>
      <c r="BE85" s="158">
        <f>IF('Indicator Date hidden'!BF86="x","x",BE$2-'Indicator Date hidden'!BF86)</f>
        <v>1</v>
      </c>
      <c r="BF85" s="158">
        <f>IF('Indicator Date hidden'!BG86="x","x",BF$2-'Indicator Date hidden'!BG86)</f>
        <v>0</v>
      </c>
      <c r="BG85" s="158">
        <f>IF('Indicator Date hidden'!BH86="x","x",BG$2-'Indicator Date hidden'!BH86)</f>
        <v>0</v>
      </c>
      <c r="BH85" s="158">
        <f>IF('Indicator Date hidden'!BI86="x","x",BH$2-'Indicator Date hidden'!BI86)</f>
        <v>0</v>
      </c>
      <c r="BI85" s="158">
        <f>IF('Indicator Date hidden'!BJ86="x","x",BI$2-'Indicator Date hidden'!BJ86)</f>
        <v>2</v>
      </c>
      <c r="BJ85" s="158">
        <f>IF('Indicator Date hidden'!BK86="x","x",BJ$2-'Indicator Date hidden'!BK86)</f>
        <v>0</v>
      </c>
      <c r="BK85" s="158">
        <f>IF('Indicator Date hidden'!BL86="x","x",BK$2-'Indicator Date hidden'!BL86)</f>
        <v>0</v>
      </c>
      <c r="BL85" s="158">
        <f>IF('Indicator Date hidden'!BM86="x","x",BL$2-'Indicator Date hidden'!BM86)</f>
        <v>0</v>
      </c>
      <c r="BM85" s="158">
        <f>IF('Indicator Date hidden'!BN86="x","x",BM$2-'Indicator Date hidden'!BN86)</f>
        <v>3</v>
      </c>
      <c r="BN85" s="158">
        <f>IF('Indicator Date hidden'!BO86="x","x",BN$2-'Indicator Date hidden'!BO86)</f>
        <v>0</v>
      </c>
      <c r="BO85" s="158">
        <f>IF('Indicator Date hidden'!BP86="x","x",BO$2-'Indicator Date hidden'!BP86)</f>
        <v>0</v>
      </c>
      <c r="BP85" s="158">
        <f>IF('Indicator Date hidden'!BQ86="x","x",BP$2-'Indicator Date hidden'!BQ86)</f>
        <v>0</v>
      </c>
      <c r="BQ85" s="158">
        <f>IF('Indicator Date hidden'!BR86="x","x",BQ$2-'Indicator Date hidden'!BR86)</f>
        <v>0</v>
      </c>
      <c r="BR85" s="158">
        <f>IF('Indicator Date hidden'!BS86="x","x",BR$2-'Indicator Date hidden'!BS86)</f>
        <v>0</v>
      </c>
      <c r="BS85" s="158">
        <f>IF('Indicator Date hidden'!BT86="x","x",BS$2-'Indicator Date hidden'!BT86)</f>
        <v>1</v>
      </c>
      <c r="BT85" s="158">
        <f>IF('Indicator Date hidden'!BU86="x","x",BT$2-'Indicator Date hidden'!BU86)</f>
        <v>0</v>
      </c>
      <c r="BU85" s="158">
        <f>IF('Indicator Date hidden'!BV86="x","x",BU$2-'Indicator Date hidden'!BV86)</f>
        <v>0</v>
      </c>
      <c r="BV85" s="158" t="str">
        <f>IF('Indicator Date hidden'!BW86="x","x",BV$2-'Indicator Date hidden'!BW86)</f>
        <v>x</v>
      </c>
      <c r="BW85" s="158">
        <f>IF('Indicator Date hidden'!BX86="x","x",BW$2-'Indicator Date hidden'!BX86)</f>
        <v>0</v>
      </c>
      <c r="BX85" s="158">
        <f>IF('Indicator Date hidden'!BY86="x","x",BX$2-'Indicator Date hidden'!BY86)</f>
        <v>0</v>
      </c>
      <c r="BY85" s="5">
        <f t="shared" si="10"/>
        <v>23</v>
      </c>
      <c r="BZ85" s="159">
        <f t="shared" si="11"/>
        <v>0.323943661971831</v>
      </c>
      <c r="CA85" s="5">
        <f t="shared" si="12"/>
        <v>8</v>
      </c>
      <c r="CB85" s="159">
        <f t="shared" si="13"/>
        <v>1.045104589244459</v>
      </c>
      <c r="CC85" s="162">
        <f t="shared" si="14"/>
        <v>0</v>
      </c>
    </row>
    <row r="86" spans="1:81" x14ac:dyDescent="0.25">
      <c r="A86" t="s">
        <v>156</v>
      </c>
      <c r="B86" s="158">
        <f>IF('Indicator Date hidden'!C87="x","x",B$2-'Indicator Date hidden'!C87)</f>
        <v>0</v>
      </c>
      <c r="C86" s="158">
        <f>IF('Indicator Date hidden'!D87="x","x",C$2-'Indicator Date hidden'!D87)</f>
        <v>0</v>
      </c>
      <c r="D86" s="158">
        <f>IF('Indicator Date hidden'!E87="x","x",D$2-'Indicator Date hidden'!E87)</f>
        <v>0</v>
      </c>
      <c r="E86" s="158">
        <f>IF('Indicator Date hidden'!F87="x","x",E$2-'Indicator Date hidden'!F87)</f>
        <v>0</v>
      </c>
      <c r="F86" s="158">
        <f>IF('Indicator Date hidden'!G87="x","x",F$2-'Indicator Date hidden'!G87)</f>
        <v>0</v>
      </c>
      <c r="G86" s="158">
        <f>IF('Indicator Date hidden'!H87="x","x",G$2-'Indicator Date hidden'!H87)</f>
        <v>0</v>
      </c>
      <c r="H86" s="158">
        <f>IF('Indicator Date hidden'!I87="x","x",H$2-'Indicator Date hidden'!I87)</f>
        <v>0</v>
      </c>
      <c r="I86" s="158">
        <f>IF('Indicator Date hidden'!J87="x","x",I$2-'Indicator Date hidden'!J87)</f>
        <v>0</v>
      </c>
      <c r="J86" s="158">
        <f>IF('Indicator Date hidden'!K87="x","x",J$2-'Indicator Date hidden'!K87)</f>
        <v>0</v>
      </c>
      <c r="K86" s="158">
        <f>IF('Indicator Date hidden'!L87="x","x",K$2-'Indicator Date hidden'!L87)</f>
        <v>0</v>
      </c>
      <c r="L86" s="158">
        <f>IF('Indicator Date hidden'!M87="x","x",L$2-'Indicator Date hidden'!M87)</f>
        <v>0</v>
      </c>
      <c r="M86" s="158">
        <f>IF('Indicator Date hidden'!N87="x","x",M$2-'Indicator Date hidden'!N87)</f>
        <v>0</v>
      </c>
      <c r="N86" s="158">
        <f>IF('Indicator Date hidden'!O87="x","x",N$2-'Indicator Date hidden'!O87)</f>
        <v>0</v>
      </c>
      <c r="O86" s="158">
        <f>IF('Indicator Date hidden'!P87="x","x",O$2-'Indicator Date hidden'!P87)</f>
        <v>0</v>
      </c>
      <c r="P86" s="158">
        <f>IF('Indicator Date hidden'!Q87="x","x",P$2-'Indicator Date hidden'!Q87)</f>
        <v>0</v>
      </c>
      <c r="Q86" s="158">
        <f>IF('Indicator Date hidden'!R87="x","x",Q$2-'Indicator Date hidden'!R87)</f>
        <v>0</v>
      </c>
      <c r="R86" s="158">
        <f>IF('Indicator Date hidden'!S87="x","x",R$2-'Indicator Date hidden'!S87)</f>
        <v>0</v>
      </c>
      <c r="S86" s="158">
        <f>IF('Indicator Date hidden'!T87="x","x",S$2-'Indicator Date hidden'!T87)</f>
        <v>0</v>
      </c>
      <c r="T86" s="158">
        <f>IF('Indicator Date hidden'!U87="x","x",T$2-'Indicator Date hidden'!U87)</f>
        <v>0</v>
      </c>
      <c r="U86" s="158">
        <f>IF('Indicator Date hidden'!V87="x","x",U$2-'Indicator Date hidden'!V87)</f>
        <v>0</v>
      </c>
      <c r="V86" s="158">
        <f>IF('Indicator Date hidden'!W87="x","x",V$2-'Indicator Date hidden'!W87)</f>
        <v>0</v>
      </c>
      <c r="W86" s="158">
        <f>IF('Indicator Date hidden'!X87="x","x",W$2-'Indicator Date hidden'!X87)</f>
        <v>0</v>
      </c>
      <c r="X86" s="158">
        <f>IF('Indicator Date hidden'!Y87="x","x",X$2-'Indicator Date hidden'!Y87)</f>
        <v>0</v>
      </c>
      <c r="Y86" s="158">
        <f>IF('Indicator Date hidden'!Z87="x","x",Y$2-'Indicator Date hidden'!Z87)</f>
        <v>0</v>
      </c>
      <c r="Z86" s="158">
        <f>IF('Indicator Date hidden'!AA87="x","x",Z$2-'Indicator Date hidden'!AA87)</f>
        <v>6</v>
      </c>
      <c r="AA86" s="158">
        <f>IF('Indicator Date hidden'!AB87="x","x",AA$2-'Indicator Date hidden'!AB87)</f>
        <v>0</v>
      </c>
      <c r="AB86" s="158" t="str">
        <f>IF('Indicator Date hidden'!AC87="x","x",AB$2-'Indicator Date hidden'!AC87)</f>
        <v>x</v>
      </c>
      <c r="AC86" s="158">
        <f>IF('Indicator Date hidden'!AD87="x","x",AC$2-'Indicator Date hidden'!AD87)</f>
        <v>1</v>
      </c>
      <c r="AD86" s="158">
        <f>IF('Indicator Date hidden'!AE87="x","x",AD$2-'Indicator Date hidden'!AE87)</f>
        <v>0</v>
      </c>
      <c r="AE86" s="158" t="str">
        <f>IF('Indicator Date hidden'!AF87="x","x",AE$2-'Indicator Date hidden'!AF87)</f>
        <v>x</v>
      </c>
      <c r="AF86" s="158">
        <f>IF('Indicator Date hidden'!AG87="x","x",AF$2-'Indicator Date hidden'!AG87)</f>
        <v>0</v>
      </c>
      <c r="AG86" s="158">
        <f>IF('Indicator Date hidden'!AH87="x","x",AG$2-'Indicator Date hidden'!AH87)</f>
        <v>0</v>
      </c>
      <c r="AH86" s="158">
        <f>IF('Indicator Date hidden'!AI87="x","x",AH$2-'Indicator Date hidden'!AI87)</f>
        <v>0</v>
      </c>
      <c r="AI86" s="158">
        <f>IF('Indicator Date hidden'!AJ87="x","x",AI$2-'Indicator Date hidden'!AJ87)</f>
        <v>0</v>
      </c>
      <c r="AJ86" s="158">
        <f>IF('Indicator Date hidden'!AK87="x","x",AJ$2-'Indicator Date hidden'!AK87)</f>
        <v>0</v>
      </c>
      <c r="AK86" s="158">
        <f>IF('Indicator Date hidden'!AL87="x","x",AK$2-'Indicator Date hidden'!AL87)</f>
        <v>0</v>
      </c>
      <c r="AL86" s="158" t="str">
        <f>IF('Indicator Date hidden'!AM87="x","x",AL$2-'Indicator Date hidden'!AM87)</f>
        <v>x</v>
      </c>
      <c r="AM86" s="158">
        <f>IF('Indicator Date hidden'!AN87="x","x",AM$2-'Indicator Date hidden'!AN87)</f>
        <v>0</v>
      </c>
      <c r="AN86" s="158">
        <f>IF('Indicator Date hidden'!AO87="x","x",AN$2-'Indicator Date hidden'!AO87)</f>
        <v>0</v>
      </c>
      <c r="AO86" s="158">
        <f>IF('Indicator Date hidden'!AP87="x","x",AO$2-'Indicator Date hidden'!AP87)</f>
        <v>0</v>
      </c>
      <c r="AP86" s="158" t="str">
        <f>IF('Indicator Date hidden'!AQ87="x","x",AP$2-'Indicator Date hidden'!AQ87)</f>
        <v>x</v>
      </c>
      <c r="AQ86" s="158">
        <f>IF('Indicator Date hidden'!AR87="x","x",AQ$2-'Indicator Date hidden'!AR87)</f>
        <v>0</v>
      </c>
      <c r="AR86" s="158">
        <f>IF('Indicator Date hidden'!AS87="x","x",AR$2-'Indicator Date hidden'!AS87)</f>
        <v>0</v>
      </c>
      <c r="AS86" s="158">
        <f>IF('Indicator Date hidden'!AT87="x","x",AS$2-'Indicator Date hidden'!AT87)</f>
        <v>6</v>
      </c>
      <c r="AT86" s="158">
        <f>IF('Indicator Date hidden'!AU87="x","x",AT$2-'Indicator Date hidden'!AU87)</f>
        <v>0</v>
      </c>
      <c r="AU86" s="158">
        <f>IF('Indicator Date hidden'!AV87="x","x",AU$2-'Indicator Date hidden'!AV87)</f>
        <v>0</v>
      </c>
      <c r="AV86" s="158">
        <f>IF('Indicator Date hidden'!AW87="x","x",AV$2-'Indicator Date hidden'!AW87)</f>
        <v>0</v>
      </c>
      <c r="AW86" s="158" t="str">
        <f>IF('Indicator Date hidden'!AX87="x","x",AW$2-'Indicator Date hidden'!AX87)</f>
        <v>x</v>
      </c>
      <c r="AX86" s="158">
        <f>IF('Indicator Date hidden'!AY87="x","x",AX$2-'Indicator Date hidden'!AY87)</f>
        <v>0</v>
      </c>
      <c r="AY86" s="158">
        <f>IF('Indicator Date hidden'!AZ87="x","x",AY$2-'Indicator Date hidden'!AZ87)</f>
        <v>0</v>
      </c>
      <c r="AZ86" s="158" t="str">
        <f>IF('Indicator Date hidden'!BA87="x","x",AZ$2-'Indicator Date hidden'!BA87)</f>
        <v>x</v>
      </c>
      <c r="BA86" s="158">
        <f>IF('Indicator Date hidden'!BB87="x","x",BA$2-'Indicator Date hidden'!BB87)</f>
        <v>0</v>
      </c>
      <c r="BB86" s="158">
        <f>IF('Indicator Date hidden'!BC87="x","x",BB$2-'Indicator Date hidden'!BC87)</f>
        <v>0</v>
      </c>
      <c r="BC86" s="158">
        <f>IF('Indicator Date hidden'!BD87="x","x",BC$2-'Indicator Date hidden'!BD87)</f>
        <v>0</v>
      </c>
      <c r="BD86" s="158" t="str">
        <f>IF('Indicator Date hidden'!BE87="x","x",BD$2-'Indicator Date hidden'!BE87)</f>
        <v>x</v>
      </c>
      <c r="BE86" s="158">
        <f>IF('Indicator Date hidden'!BF87="x","x",BE$2-'Indicator Date hidden'!BF87)</f>
        <v>1</v>
      </c>
      <c r="BF86" s="158">
        <f>IF('Indicator Date hidden'!BG87="x","x",BF$2-'Indicator Date hidden'!BG87)</f>
        <v>0</v>
      </c>
      <c r="BG86" s="158">
        <f>IF('Indicator Date hidden'!BH87="x","x",BG$2-'Indicator Date hidden'!BH87)</f>
        <v>0</v>
      </c>
      <c r="BH86" s="158">
        <f>IF('Indicator Date hidden'!BI87="x","x",BH$2-'Indicator Date hidden'!BI87)</f>
        <v>0</v>
      </c>
      <c r="BI86" s="158">
        <f>IF('Indicator Date hidden'!BJ87="x","x",BI$2-'Indicator Date hidden'!BJ87)</f>
        <v>2</v>
      </c>
      <c r="BJ86" s="158">
        <f>IF('Indicator Date hidden'!BK87="x","x",BJ$2-'Indicator Date hidden'!BK87)</f>
        <v>0</v>
      </c>
      <c r="BK86" s="158">
        <f>IF('Indicator Date hidden'!BL87="x","x",BK$2-'Indicator Date hidden'!BL87)</f>
        <v>0</v>
      </c>
      <c r="BL86" s="158">
        <f>IF('Indicator Date hidden'!BM87="x","x",BL$2-'Indicator Date hidden'!BM87)</f>
        <v>0</v>
      </c>
      <c r="BM86" s="158" t="str">
        <f>IF('Indicator Date hidden'!BN87="x","x",BM$2-'Indicator Date hidden'!BN87)</f>
        <v>x</v>
      </c>
      <c r="BN86" s="158">
        <f>IF('Indicator Date hidden'!BO87="x","x",BN$2-'Indicator Date hidden'!BO87)</f>
        <v>0</v>
      </c>
      <c r="BO86" s="158">
        <f>IF('Indicator Date hidden'!BP87="x","x",BO$2-'Indicator Date hidden'!BP87)</f>
        <v>0</v>
      </c>
      <c r="BP86" s="158">
        <f>IF('Indicator Date hidden'!BQ87="x","x",BP$2-'Indicator Date hidden'!BQ87)</f>
        <v>0</v>
      </c>
      <c r="BQ86" s="158">
        <f>IF('Indicator Date hidden'!BR87="x","x",BQ$2-'Indicator Date hidden'!BR87)</f>
        <v>0</v>
      </c>
      <c r="BR86" s="158">
        <f>IF('Indicator Date hidden'!BS87="x","x",BR$2-'Indicator Date hidden'!BS87)</f>
        <v>0</v>
      </c>
      <c r="BS86" s="158">
        <f>IF('Indicator Date hidden'!BT87="x","x",BS$2-'Indicator Date hidden'!BT87)</f>
        <v>2</v>
      </c>
      <c r="BT86" s="158">
        <f>IF('Indicator Date hidden'!BU87="x","x",BT$2-'Indicator Date hidden'!BU87)</f>
        <v>0</v>
      </c>
      <c r="BU86" s="158">
        <f>IF('Indicator Date hidden'!BV87="x","x",BU$2-'Indicator Date hidden'!BV87)</f>
        <v>0</v>
      </c>
      <c r="BV86" s="158">
        <f>IF('Indicator Date hidden'!BW87="x","x",BV$2-'Indicator Date hidden'!BW87)</f>
        <v>0</v>
      </c>
      <c r="BW86" s="158">
        <f>IF('Indicator Date hidden'!BX87="x","x",BW$2-'Indicator Date hidden'!BX87)</f>
        <v>0</v>
      </c>
      <c r="BX86" s="158">
        <f>IF('Indicator Date hidden'!BY87="x","x",BX$2-'Indicator Date hidden'!BY87)</f>
        <v>0</v>
      </c>
      <c r="BY86" s="5">
        <f t="shared" si="10"/>
        <v>18</v>
      </c>
      <c r="BZ86" s="159">
        <f t="shared" si="11"/>
        <v>0.26865671641791045</v>
      </c>
      <c r="CA86" s="5">
        <f t="shared" si="12"/>
        <v>6</v>
      </c>
      <c r="CB86" s="159">
        <f t="shared" si="13"/>
        <v>1.0731748067013462</v>
      </c>
      <c r="CC86" s="162">
        <f t="shared" si="14"/>
        <v>0</v>
      </c>
    </row>
    <row r="87" spans="1:81" x14ac:dyDescent="0.25">
      <c r="A87" t="s">
        <v>158</v>
      </c>
      <c r="B87" s="158">
        <f>IF('Indicator Date hidden'!C88="x","x",B$2-'Indicator Date hidden'!C88)</f>
        <v>0</v>
      </c>
      <c r="C87" s="158">
        <f>IF('Indicator Date hidden'!D88="x","x",C$2-'Indicator Date hidden'!D88)</f>
        <v>0</v>
      </c>
      <c r="D87" s="158">
        <f>IF('Indicator Date hidden'!E88="x","x",D$2-'Indicator Date hidden'!E88)</f>
        <v>0</v>
      </c>
      <c r="E87" s="158">
        <f>IF('Indicator Date hidden'!F88="x","x",E$2-'Indicator Date hidden'!F88)</f>
        <v>0</v>
      </c>
      <c r="F87" s="158">
        <f>IF('Indicator Date hidden'!G88="x","x",F$2-'Indicator Date hidden'!G88)</f>
        <v>0</v>
      </c>
      <c r="G87" s="158">
        <f>IF('Indicator Date hidden'!H88="x","x",G$2-'Indicator Date hidden'!H88)</f>
        <v>0</v>
      </c>
      <c r="H87" s="158">
        <f>IF('Indicator Date hidden'!I88="x","x",H$2-'Indicator Date hidden'!I88)</f>
        <v>0</v>
      </c>
      <c r="I87" s="158">
        <f>IF('Indicator Date hidden'!J88="x","x",I$2-'Indicator Date hidden'!J88)</f>
        <v>0</v>
      </c>
      <c r="J87" s="158">
        <f>IF('Indicator Date hidden'!K88="x","x",J$2-'Indicator Date hidden'!K88)</f>
        <v>0</v>
      </c>
      <c r="K87" s="158">
        <f>IF('Indicator Date hidden'!L88="x","x",K$2-'Indicator Date hidden'!L88)</f>
        <v>0</v>
      </c>
      <c r="L87" s="158">
        <f>IF('Indicator Date hidden'!M88="x","x",L$2-'Indicator Date hidden'!M88)</f>
        <v>0</v>
      </c>
      <c r="M87" s="158">
        <f>IF('Indicator Date hidden'!N88="x","x",M$2-'Indicator Date hidden'!N88)</f>
        <v>0</v>
      </c>
      <c r="N87" s="158">
        <f>IF('Indicator Date hidden'!O88="x","x",N$2-'Indicator Date hidden'!O88)</f>
        <v>0</v>
      </c>
      <c r="O87" s="158">
        <f>IF('Indicator Date hidden'!P88="x","x",O$2-'Indicator Date hidden'!P88)</f>
        <v>0</v>
      </c>
      <c r="P87" s="158">
        <f>IF('Indicator Date hidden'!Q88="x","x",P$2-'Indicator Date hidden'!Q88)</f>
        <v>0</v>
      </c>
      <c r="Q87" s="158">
        <f>IF('Indicator Date hidden'!R88="x","x",Q$2-'Indicator Date hidden'!R88)</f>
        <v>0</v>
      </c>
      <c r="R87" s="158">
        <f>IF('Indicator Date hidden'!S88="x","x",R$2-'Indicator Date hidden'!S88)</f>
        <v>0</v>
      </c>
      <c r="S87" s="158">
        <f>IF('Indicator Date hidden'!T88="x","x",S$2-'Indicator Date hidden'!T88)</f>
        <v>0</v>
      </c>
      <c r="T87" s="158">
        <f>IF('Indicator Date hidden'!U88="x","x",T$2-'Indicator Date hidden'!U88)</f>
        <v>0</v>
      </c>
      <c r="U87" s="158">
        <f>IF('Indicator Date hidden'!V88="x","x",U$2-'Indicator Date hidden'!V88)</f>
        <v>0</v>
      </c>
      <c r="V87" s="158">
        <f>IF('Indicator Date hidden'!W88="x","x",V$2-'Indicator Date hidden'!W88)</f>
        <v>0</v>
      </c>
      <c r="W87" s="158">
        <f>IF('Indicator Date hidden'!X88="x","x",W$2-'Indicator Date hidden'!X88)</f>
        <v>0</v>
      </c>
      <c r="X87" s="158">
        <f>IF('Indicator Date hidden'!Y88="x","x",X$2-'Indicator Date hidden'!Y88)</f>
        <v>0</v>
      </c>
      <c r="Y87" s="158">
        <f>IF('Indicator Date hidden'!Z88="x","x",Y$2-'Indicator Date hidden'!Z88)</f>
        <v>0</v>
      </c>
      <c r="Z87" s="158">
        <f>IF('Indicator Date hidden'!AA88="x","x",Z$2-'Indicator Date hidden'!AA88)</f>
        <v>4</v>
      </c>
      <c r="AA87" s="158">
        <f>IF('Indicator Date hidden'!AB88="x","x",AA$2-'Indicator Date hidden'!AB88)</f>
        <v>0</v>
      </c>
      <c r="AB87" s="158" t="str">
        <f>IF('Indicator Date hidden'!AC88="x","x",AB$2-'Indicator Date hidden'!AC88)</f>
        <v>x</v>
      </c>
      <c r="AC87" s="158">
        <f>IF('Indicator Date hidden'!AD88="x","x",AC$2-'Indicator Date hidden'!AD88)</f>
        <v>1</v>
      </c>
      <c r="AD87" s="158">
        <f>IF('Indicator Date hidden'!AE88="x","x",AD$2-'Indicator Date hidden'!AE88)</f>
        <v>0</v>
      </c>
      <c r="AE87" s="158">
        <f>IF('Indicator Date hidden'!AF88="x","x",AE$2-'Indicator Date hidden'!AF88)</f>
        <v>0</v>
      </c>
      <c r="AF87" s="158">
        <f>IF('Indicator Date hidden'!AG88="x","x",AF$2-'Indicator Date hidden'!AG88)</f>
        <v>0</v>
      </c>
      <c r="AG87" s="158">
        <f>IF('Indicator Date hidden'!AH88="x","x",AG$2-'Indicator Date hidden'!AH88)</f>
        <v>0</v>
      </c>
      <c r="AH87" s="158">
        <f>IF('Indicator Date hidden'!AI88="x","x",AH$2-'Indicator Date hidden'!AI88)</f>
        <v>0</v>
      </c>
      <c r="AI87" s="158">
        <f>IF('Indicator Date hidden'!AJ88="x","x",AI$2-'Indicator Date hidden'!AJ88)</f>
        <v>0</v>
      </c>
      <c r="AJ87" s="158">
        <f>IF('Indicator Date hidden'!AK88="x","x",AJ$2-'Indicator Date hidden'!AK88)</f>
        <v>0</v>
      </c>
      <c r="AK87" s="158">
        <f>IF('Indicator Date hidden'!AL88="x","x",AK$2-'Indicator Date hidden'!AL88)</f>
        <v>0</v>
      </c>
      <c r="AL87" s="158">
        <f>IF('Indicator Date hidden'!AM88="x","x",AL$2-'Indicator Date hidden'!AM88)</f>
        <v>5</v>
      </c>
      <c r="AM87" s="158">
        <f>IF('Indicator Date hidden'!AN88="x","x",AM$2-'Indicator Date hidden'!AN88)</f>
        <v>0</v>
      </c>
      <c r="AN87" s="158">
        <f>IF('Indicator Date hidden'!AO88="x","x",AN$2-'Indicator Date hidden'!AO88)</f>
        <v>0</v>
      </c>
      <c r="AO87" s="158">
        <f>IF('Indicator Date hidden'!AP88="x","x",AO$2-'Indicator Date hidden'!AP88)</f>
        <v>0</v>
      </c>
      <c r="AP87" s="158">
        <f>IF('Indicator Date hidden'!AQ88="x","x",AP$2-'Indicator Date hidden'!AQ88)</f>
        <v>0</v>
      </c>
      <c r="AQ87" s="158">
        <f>IF('Indicator Date hidden'!AR88="x","x",AQ$2-'Indicator Date hidden'!AR88)</f>
        <v>0</v>
      </c>
      <c r="AR87" s="158">
        <f>IF('Indicator Date hidden'!AS88="x","x",AR$2-'Indicator Date hidden'!AS88)</f>
        <v>0</v>
      </c>
      <c r="AS87" s="158">
        <f>IF('Indicator Date hidden'!AT88="x","x",AS$2-'Indicator Date hidden'!AT88)</f>
        <v>4</v>
      </c>
      <c r="AT87" s="158">
        <f>IF('Indicator Date hidden'!AU88="x","x",AT$2-'Indicator Date hidden'!AU88)</f>
        <v>0</v>
      </c>
      <c r="AU87" s="158">
        <f>IF('Indicator Date hidden'!AV88="x","x",AU$2-'Indicator Date hidden'!AV88)</f>
        <v>1</v>
      </c>
      <c r="AV87" s="158" t="str">
        <f>IF('Indicator Date hidden'!AW88="x","x",AV$2-'Indicator Date hidden'!AW88)</f>
        <v>x</v>
      </c>
      <c r="AW87" s="158" t="str">
        <f>IF('Indicator Date hidden'!AX88="x","x",AW$2-'Indicator Date hidden'!AX88)</f>
        <v>x</v>
      </c>
      <c r="AX87" s="158">
        <f>IF('Indicator Date hidden'!AY88="x","x",AX$2-'Indicator Date hidden'!AY88)</f>
        <v>0</v>
      </c>
      <c r="AY87" s="158">
        <f>IF('Indicator Date hidden'!AZ88="x","x",AY$2-'Indicator Date hidden'!AZ88)</f>
        <v>0</v>
      </c>
      <c r="AZ87" s="158">
        <f>IF('Indicator Date hidden'!BA88="x","x",AZ$2-'Indicator Date hidden'!BA88)</f>
        <v>7</v>
      </c>
      <c r="BA87" s="158">
        <f>IF('Indicator Date hidden'!BB88="x","x",BA$2-'Indicator Date hidden'!BB88)</f>
        <v>0</v>
      </c>
      <c r="BB87" s="158">
        <f>IF('Indicator Date hidden'!BC88="x","x",BB$2-'Indicator Date hidden'!BC88)</f>
        <v>0</v>
      </c>
      <c r="BC87" s="158">
        <f>IF('Indicator Date hidden'!BD88="x","x",BC$2-'Indicator Date hidden'!BD88)</f>
        <v>0</v>
      </c>
      <c r="BD87" s="158" t="str">
        <f>IF('Indicator Date hidden'!BE88="x","x",BD$2-'Indicator Date hidden'!BE88)</f>
        <v>x</v>
      </c>
      <c r="BE87" s="158">
        <f>IF('Indicator Date hidden'!BF88="x","x",BE$2-'Indicator Date hidden'!BF88)</f>
        <v>0</v>
      </c>
      <c r="BF87" s="158">
        <f>IF('Indicator Date hidden'!BG88="x","x",BF$2-'Indicator Date hidden'!BG88)</f>
        <v>0</v>
      </c>
      <c r="BG87" s="158">
        <f>IF('Indicator Date hidden'!BH88="x","x",BG$2-'Indicator Date hidden'!BH88)</f>
        <v>0</v>
      </c>
      <c r="BH87" s="158">
        <f>IF('Indicator Date hidden'!BI88="x","x",BH$2-'Indicator Date hidden'!BI88)</f>
        <v>0</v>
      </c>
      <c r="BI87" s="158">
        <f>IF('Indicator Date hidden'!BJ88="x","x",BI$2-'Indicator Date hidden'!BJ88)</f>
        <v>2</v>
      </c>
      <c r="BJ87" s="158">
        <f>IF('Indicator Date hidden'!BK88="x","x",BJ$2-'Indicator Date hidden'!BK88)</f>
        <v>0</v>
      </c>
      <c r="BK87" s="158">
        <f>IF('Indicator Date hidden'!BL88="x","x",BK$2-'Indicator Date hidden'!BL88)</f>
        <v>0</v>
      </c>
      <c r="BL87" s="158">
        <f>IF('Indicator Date hidden'!BM88="x","x",BL$2-'Indicator Date hidden'!BM88)</f>
        <v>0</v>
      </c>
      <c r="BM87" s="158">
        <f>IF('Indicator Date hidden'!BN88="x","x",BM$2-'Indicator Date hidden'!BN88)</f>
        <v>3</v>
      </c>
      <c r="BN87" s="158">
        <f>IF('Indicator Date hidden'!BO88="x","x",BN$2-'Indicator Date hidden'!BO88)</f>
        <v>0</v>
      </c>
      <c r="BO87" s="158">
        <f>IF('Indicator Date hidden'!BP88="x","x",BO$2-'Indicator Date hidden'!BP88)</f>
        <v>0</v>
      </c>
      <c r="BP87" s="158">
        <f>IF('Indicator Date hidden'!BQ88="x","x",BP$2-'Indicator Date hidden'!BQ88)</f>
        <v>0</v>
      </c>
      <c r="BQ87" s="158">
        <f>IF('Indicator Date hidden'!BR88="x","x",BQ$2-'Indicator Date hidden'!BR88)</f>
        <v>0</v>
      </c>
      <c r="BR87" s="158">
        <f>IF('Indicator Date hidden'!BS88="x","x",BR$2-'Indicator Date hidden'!BS88)</f>
        <v>0</v>
      </c>
      <c r="BS87" s="158">
        <f>IF('Indicator Date hidden'!BT88="x","x",BS$2-'Indicator Date hidden'!BT88)</f>
        <v>1</v>
      </c>
      <c r="BT87" s="158">
        <f>IF('Indicator Date hidden'!BU88="x","x",BT$2-'Indicator Date hidden'!BU88)</f>
        <v>0</v>
      </c>
      <c r="BU87" s="158">
        <f>IF('Indicator Date hidden'!BV88="x","x",BU$2-'Indicator Date hidden'!BV88)</f>
        <v>0</v>
      </c>
      <c r="BV87" s="158" t="str">
        <f>IF('Indicator Date hidden'!BW88="x","x",BV$2-'Indicator Date hidden'!BW88)</f>
        <v>x</v>
      </c>
      <c r="BW87" s="158">
        <f>IF('Indicator Date hidden'!BX88="x","x",BW$2-'Indicator Date hidden'!BX88)</f>
        <v>0</v>
      </c>
      <c r="BX87" s="158">
        <f>IF('Indicator Date hidden'!BY88="x","x",BX$2-'Indicator Date hidden'!BY88)</f>
        <v>0</v>
      </c>
      <c r="BY87" s="5">
        <f t="shared" si="10"/>
        <v>28</v>
      </c>
      <c r="BZ87" s="159">
        <f t="shared" si="11"/>
        <v>0.4</v>
      </c>
      <c r="CA87" s="5">
        <f t="shared" si="12"/>
        <v>9</v>
      </c>
      <c r="CB87" s="159">
        <f t="shared" si="13"/>
        <v>1.2581165060745141</v>
      </c>
      <c r="CC87" s="162">
        <f t="shared" si="14"/>
        <v>0</v>
      </c>
    </row>
    <row r="88" spans="1:81" x14ac:dyDescent="0.25">
      <c r="A88" t="s">
        <v>160</v>
      </c>
      <c r="B88" s="158">
        <f>IF('Indicator Date hidden'!C89="x","x",B$2-'Indicator Date hidden'!C89)</f>
        <v>0</v>
      </c>
      <c r="C88" s="158">
        <f>IF('Indicator Date hidden'!D89="x","x",C$2-'Indicator Date hidden'!D89)</f>
        <v>0</v>
      </c>
      <c r="D88" s="158">
        <f>IF('Indicator Date hidden'!E89="x","x",D$2-'Indicator Date hidden'!E89)</f>
        <v>0</v>
      </c>
      <c r="E88" s="158">
        <f>IF('Indicator Date hidden'!F89="x","x",E$2-'Indicator Date hidden'!F89)</f>
        <v>0</v>
      </c>
      <c r="F88" s="158">
        <f>IF('Indicator Date hidden'!G89="x","x",F$2-'Indicator Date hidden'!G89)</f>
        <v>0</v>
      </c>
      <c r="G88" s="158">
        <f>IF('Indicator Date hidden'!H89="x","x",G$2-'Indicator Date hidden'!H89)</f>
        <v>0</v>
      </c>
      <c r="H88" s="158">
        <f>IF('Indicator Date hidden'!I89="x","x",H$2-'Indicator Date hidden'!I89)</f>
        <v>0</v>
      </c>
      <c r="I88" s="158">
        <f>IF('Indicator Date hidden'!J89="x","x",I$2-'Indicator Date hidden'!J89)</f>
        <v>0</v>
      </c>
      <c r="J88" s="158">
        <f>IF('Indicator Date hidden'!K89="x","x",J$2-'Indicator Date hidden'!K89)</f>
        <v>0</v>
      </c>
      <c r="K88" s="158">
        <f>IF('Indicator Date hidden'!L89="x","x",K$2-'Indicator Date hidden'!L89)</f>
        <v>0</v>
      </c>
      <c r="L88" s="158">
        <f>IF('Indicator Date hidden'!M89="x","x",L$2-'Indicator Date hidden'!M89)</f>
        <v>0</v>
      </c>
      <c r="M88" s="158">
        <f>IF('Indicator Date hidden'!N89="x","x",M$2-'Indicator Date hidden'!N89)</f>
        <v>0</v>
      </c>
      <c r="N88" s="158">
        <f>IF('Indicator Date hidden'!O89="x","x",N$2-'Indicator Date hidden'!O89)</f>
        <v>0</v>
      </c>
      <c r="O88" s="158">
        <f>IF('Indicator Date hidden'!P89="x","x",O$2-'Indicator Date hidden'!P89)</f>
        <v>0</v>
      </c>
      <c r="P88" s="158">
        <f>IF('Indicator Date hidden'!Q89="x","x",P$2-'Indicator Date hidden'!Q89)</f>
        <v>0</v>
      </c>
      <c r="Q88" s="158">
        <f>IF('Indicator Date hidden'!R89="x","x",Q$2-'Indicator Date hidden'!R89)</f>
        <v>0</v>
      </c>
      <c r="R88" s="158">
        <f>IF('Indicator Date hidden'!S89="x","x",R$2-'Indicator Date hidden'!S89)</f>
        <v>0</v>
      </c>
      <c r="S88" s="158">
        <f>IF('Indicator Date hidden'!T89="x","x",S$2-'Indicator Date hidden'!T89)</f>
        <v>0</v>
      </c>
      <c r="T88" s="158">
        <f>IF('Indicator Date hidden'!U89="x","x",T$2-'Indicator Date hidden'!U89)</f>
        <v>0</v>
      </c>
      <c r="U88" s="158">
        <f>IF('Indicator Date hidden'!V89="x","x",U$2-'Indicator Date hidden'!V89)</f>
        <v>0</v>
      </c>
      <c r="V88" s="158">
        <f>IF('Indicator Date hidden'!W89="x","x",V$2-'Indicator Date hidden'!W89)</f>
        <v>0</v>
      </c>
      <c r="W88" s="158">
        <f>IF('Indicator Date hidden'!X89="x","x",W$2-'Indicator Date hidden'!X89)</f>
        <v>0</v>
      </c>
      <c r="X88" s="158">
        <f>IF('Indicator Date hidden'!Y89="x","x",X$2-'Indicator Date hidden'!Y89)</f>
        <v>0</v>
      </c>
      <c r="Y88" s="158">
        <f>IF('Indicator Date hidden'!Z89="x","x",Y$2-'Indicator Date hidden'!Z89)</f>
        <v>0</v>
      </c>
      <c r="Z88" s="158">
        <f>IF('Indicator Date hidden'!AA89="x","x",Z$2-'Indicator Date hidden'!AA89)</f>
        <v>7</v>
      </c>
      <c r="AA88" s="158">
        <f>IF('Indicator Date hidden'!AB89="x","x",AA$2-'Indicator Date hidden'!AB89)</f>
        <v>0</v>
      </c>
      <c r="AB88" s="158">
        <f>IF('Indicator Date hidden'!AC89="x","x",AB$2-'Indicator Date hidden'!AC89)</f>
        <v>0</v>
      </c>
      <c r="AC88" s="158">
        <f>IF('Indicator Date hidden'!AD89="x","x",AC$2-'Indicator Date hidden'!AD89)</f>
        <v>0</v>
      </c>
      <c r="AD88" s="158">
        <f>IF('Indicator Date hidden'!AE89="x","x",AD$2-'Indicator Date hidden'!AE89)</f>
        <v>0</v>
      </c>
      <c r="AE88" s="158" t="str">
        <f>IF('Indicator Date hidden'!AF89="x","x",AE$2-'Indicator Date hidden'!AF89)</f>
        <v>x</v>
      </c>
      <c r="AF88" s="158">
        <f>IF('Indicator Date hidden'!AG89="x","x",AF$2-'Indicator Date hidden'!AG89)</f>
        <v>0</v>
      </c>
      <c r="AG88" s="158">
        <f>IF('Indicator Date hidden'!AH89="x","x",AG$2-'Indicator Date hidden'!AH89)</f>
        <v>0</v>
      </c>
      <c r="AH88" s="158">
        <f>IF('Indicator Date hidden'!AI89="x","x",AH$2-'Indicator Date hidden'!AI89)</f>
        <v>0</v>
      </c>
      <c r="AI88" s="158">
        <f>IF('Indicator Date hidden'!AJ89="x","x",AI$2-'Indicator Date hidden'!AJ89)</f>
        <v>0</v>
      </c>
      <c r="AJ88" s="158">
        <f>IF('Indicator Date hidden'!AK89="x","x",AJ$2-'Indicator Date hidden'!AK89)</f>
        <v>0</v>
      </c>
      <c r="AK88" s="158">
        <f>IF('Indicator Date hidden'!AL89="x","x",AK$2-'Indicator Date hidden'!AL89)</f>
        <v>0</v>
      </c>
      <c r="AL88" s="158">
        <f>IF('Indicator Date hidden'!AM89="x","x",AL$2-'Indicator Date hidden'!AM89)</f>
        <v>2</v>
      </c>
      <c r="AM88" s="158">
        <f>IF('Indicator Date hidden'!AN89="x","x",AM$2-'Indicator Date hidden'!AN89)</f>
        <v>0</v>
      </c>
      <c r="AN88" s="158">
        <f>IF('Indicator Date hidden'!AO89="x","x",AN$2-'Indicator Date hidden'!AO89)</f>
        <v>0</v>
      </c>
      <c r="AO88" s="158">
        <f>IF('Indicator Date hidden'!AP89="x","x",AO$2-'Indicator Date hidden'!AP89)</f>
        <v>0</v>
      </c>
      <c r="AP88" s="158">
        <f>IF('Indicator Date hidden'!AQ89="x","x",AP$2-'Indicator Date hidden'!AQ89)</f>
        <v>0</v>
      </c>
      <c r="AQ88" s="158">
        <f>IF('Indicator Date hidden'!AR89="x","x",AQ$2-'Indicator Date hidden'!AR89)</f>
        <v>0</v>
      </c>
      <c r="AR88" s="158">
        <f>IF('Indicator Date hidden'!AS89="x","x",AR$2-'Indicator Date hidden'!AS89)</f>
        <v>0</v>
      </c>
      <c r="AS88" s="158">
        <f>IF('Indicator Date hidden'!AT89="x","x",AS$2-'Indicator Date hidden'!AT89)</f>
        <v>6</v>
      </c>
      <c r="AT88" s="158">
        <f>IF('Indicator Date hidden'!AU89="x","x",AT$2-'Indicator Date hidden'!AU89)</f>
        <v>0</v>
      </c>
      <c r="AU88" s="158">
        <f>IF('Indicator Date hidden'!AV89="x","x",AU$2-'Indicator Date hidden'!AV89)</f>
        <v>0</v>
      </c>
      <c r="AV88" s="158">
        <f>IF('Indicator Date hidden'!AW89="x","x",AV$2-'Indicator Date hidden'!AW89)</f>
        <v>0</v>
      </c>
      <c r="AW88" s="158">
        <f>IF('Indicator Date hidden'!AX89="x","x",AW$2-'Indicator Date hidden'!AX89)</f>
        <v>0</v>
      </c>
      <c r="AX88" s="158">
        <f>IF('Indicator Date hidden'!AY89="x","x",AX$2-'Indicator Date hidden'!AY89)</f>
        <v>0</v>
      </c>
      <c r="AY88" s="158">
        <f>IF('Indicator Date hidden'!AZ89="x","x",AY$2-'Indicator Date hidden'!AZ89)</f>
        <v>0</v>
      </c>
      <c r="AZ88" s="158">
        <f>IF('Indicator Date hidden'!BA89="x","x",AZ$2-'Indicator Date hidden'!BA89)</f>
        <v>0</v>
      </c>
      <c r="BA88" s="158">
        <f>IF('Indicator Date hidden'!BB89="x","x",BA$2-'Indicator Date hidden'!BB89)</f>
        <v>0</v>
      </c>
      <c r="BB88" s="158">
        <f>IF('Indicator Date hidden'!BC89="x","x",BB$2-'Indicator Date hidden'!BC89)</f>
        <v>0</v>
      </c>
      <c r="BC88" s="158">
        <f>IF('Indicator Date hidden'!BD89="x","x",BC$2-'Indicator Date hidden'!BD89)</f>
        <v>0</v>
      </c>
      <c r="BD88" s="158" t="str">
        <f>IF('Indicator Date hidden'!BE89="x","x",BD$2-'Indicator Date hidden'!BE89)</f>
        <v>x</v>
      </c>
      <c r="BE88" s="158">
        <f>IF('Indicator Date hidden'!BF89="x","x",BE$2-'Indicator Date hidden'!BF89)</f>
        <v>1</v>
      </c>
      <c r="BF88" s="158">
        <f>IF('Indicator Date hidden'!BG89="x","x",BF$2-'Indicator Date hidden'!BG89)</f>
        <v>0</v>
      </c>
      <c r="BG88" s="158">
        <f>IF('Indicator Date hidden'!BH89="x","x",BG$2-'Indicator Date hidden'!BH89)</f>
        <v>0</v>
      </c>
      <c r="BH88" s="158">
        <f>IF('Indicator Date hidden'!BI89="x","x",BH$2-'Indicator Date hidden'!BI89)</f>
        <v>0</v>
      </c>
      <c r="BI88" s="158">
        <f>IF('Indicator Date hidden'!BJ89="x","x",BI$2-'Indicator Date hidden'!BJ89)</f>
        <v>2</v>
      </c>
      <c r="BJ88" s="158">
        <f>IF('Indicator Date hidden'!BK89="x","x",BJ$2-'Indicator Date hidden'!BK89)</f>
        <v>0</v>
      </c>
      <c r="BK88" s="158">
        <f>IF('Indicator Date hidden'!BL89="x","x",BK$2-'Indicator Date hidden'!BL89)</f>
        <v>0</v>
      </c>
      <c r="BL88" s="158">
        <f>IF('Indicator Date hidden'!BM89="x","x",BL$2-'Indicator Date hidden'!BM89)</f>
        <v>0</v>
      </c>
      <c r="BM88" s="158">
        <f>IF('Indicator Date hidden'!BN89="x","x",BM$2-'Indicator Date hidden'!BN89)</f>
        <v>3</v>
      </c>
      <c r="BN88" s="158">
        <f>IF('Indicator Date hidden'!BO89="x","x",BN$2-'Indicator Date hidden'!BO89)</f>
        <v>0</v>
      </c>
      <c r="BO88" s="158">
        <f>IF('Indicator Date hidden'!BP89="x","x",BO$2-'Indicator Date hidden'!BP89)</f>
        <v>0</v>
      </c>
      <c r="BP88" s="158">
        <f>IF('Indicator Date hidden'!BQ89="x","x",BP$2-'Indicator Date hidden'!BQ89)</f>
        <v>0</v>
      </c>
      <c r="BQ88" s="158">
        <f>IF('Indicator Date hidden'!BR89="x","x",BQ$2-'Indicator Date hidden'!BR89)</f>
        <v>0</v>
      </c>
      <c r="BR88" s="158">
        <f>IF('Indicator Date hidden'!BS89="x","x",BR$2-'Indicator Date hidden'!BS89)</f>
        <v>0</v>
      </c>
      <c r="BS88" s="158">
        <f>IF('Indicator Date hidden'!BT89="x","x",BS$2-'Indicator Date hidden'!BT89)</f>
        <v>4</v>
      </c>
      <c r="BT88" s="158">
        <f>IF('Indicator Date hidden'!BU89="x","x",BT$2-'Indicator Date hidden'!BU89)</f>
        <v>0</v>
      </c>
      <c r="BU88" s="158">
        <f>IF('Indicator Date hidden'!BV89="x","x",BU$2-'Indicator Date hidden'!BV89)</f>
        <v>0</v>
      </c>
      <c r="BV88" s="158">
        <f>IF('Indicator Date hidden'!BW89="x","x",BV$2-'Indicator Date hidden'!BW89)</f>
        <v>0</v>
      </c>
      <c r="BW88" s="158">
        <f>IF('Indicator Date hidden'!BX89="x","x",BW$2-'Indicator Date hidden'!BX89)</f>
        <v>0</v>
      </c>
      <c r="BX88" s="158">
        <f>IF('Indicator Date hidden'!BY89="x","x",BX$2-'Indicator Date hidden'!BY89)</f>
        <v>0</v>
      </c>
      <c r="BY88" s="5">
        <f t="shared" si="10"/>
        <v>25</v>
      </c>
      <c r="BZ88" s="159">
        <f t="shared" si="11"/>
        <v>0.34246575342465752</v>
      </c>
      <c r="CA88" s="5">
        <f t="shared" si="12"/>
        <v>7</v>
      </c>
      <c r="CB88" s="159">
        <f t="shared" si="13"/>
        <v>1.2299813795471262</v>
      </c>
      <c r="CC88" s="162">
        <f t="shared" si="14"/>
        <v>0</v>
      </c>
    </row>
    <row r="89" spans="1:81" x14ac:dyDescent="0.25">
      <c r="A89" t="s">
        <v>162</v>
      </c>
      <c r="B89" s="158">
        <f>IF('Indicator Date hidden'!C90="x","x",B$2-'Indicator Date hidden'!C90)</f>
        <v>0</v>
      </c>
      <c r="C89" s="158">
        <f>IF('Indicator Date hidden'!D90="x","x",C$2-'Indicator Date hidden'!D90)</f>
        <v>0</v>
      </c>
      <c r="D89" s="158">
        <f>IF('Indicator Date hidden'!E90="x","x",D$2-'Indicator Date hidden'!E90)</f>
        <v>0</v>
      </c>
      <c r="E89" s="158">
        <f>IF('Indicator Date hidden'!F90="x","x",E$2-'Indicator Date hidden'!F90)</f>
        <v>0</v>
      </c>
      <c r="F89" s="158">
        <f>IF('Indicator Date hidden'!G90="x","x",F$2-'Indicator Date hidden'!G90)</f>
        <v>0</v>
      </c>
      <c r="G89" s="158">
        <f>IF('Indicator Date hidden'!H90="x","x",G$2-'Indicator Date hidden'!H90)</f>
        <v>0</v>
      </c>
      <c r="H89" s="158">
        <f>IF('Indicator Date hidden'!I90="x","x",H$2-'Indicator Date hidden'!I90)</f>
        <v>0</v>
      </c>
      <c r="I89" s="158">
        <f>IF('Indicator Date hidden'!J90="x","x",I$2-'Indicator Date hidden'!J90)</f>
        <v>0</v>
      </c>
      <c r="J89" s="158">
        <f>IF('Indicator Date hidden'!K90="x","x",J$2-'Indicator Date hidden'!K90)</f>
        <v>0</v>
      </c>
      <c r="K89" s="158">
        <f>IF('Indicator Date hidden'!L90="x","x",K$2-'Indicator Date hidden'!L90)</f>
        <v>0</v>
      </c>
      <c r="L89" s="158">
        <f>IF('Indicator Date hidden'!M90="x","x",L$2-'Indicator Date hidden'!M90)</f>
        <v>0</v>
      </c>
      <c r="M89" s="158">
        <f>IF('Indicator Date hidden'!N90="x","x",M$2-'Indicator Date hidden'!N90)</f>
        <v>0</v>
      </c>
      <c r="N89" s="158">
        <f>IF('Indicator Date hidden'!O90="x","x",N$2-'Indicator Date hidden'!O90)</f>
        <v>0</v>
      </c>
      <c r="O89" s="158">
        <f>IF('Indicator Date hidden'!P90="x","x",O$2-'Indicator Date hidden'!P90)</f>
        <v>0</v>
      </c>
      <c r="P89" s="158">
        <f>IF('Indicator Date hidden'!Q90="x","x",P$2-'Indicator Date hidden'!Q90)</f>
        <v>0</v>
      </c>
      <c r="Q89" s="158">
        <f>IF('Indicator Date hidden'!R90="x","x",Q$2-'Indicator Date hidden'!R90)</f>
        <v>0</v>
      </c>
      <c r="R89" s="158">
        <f>IF('Indicator Date hidden'!S90="x","x",R$2-'Indicator Date hidden'!S90)</f>
        <v>0</v>
      </c>
      <c r="S89" s="158">
        <f>IF('Indicator Date hidden'!T90="x","x",S$2-'Indicator Date hidden'!T90)</f>
        <v>0</v>
      </c>
      <c r="T89" s="158">
        <f>IF('Indicator Date hidden'!U90="x","x",T$2-'Indicator Date hidden'!U90)</f>
        <v>0</v>
      </c>
      <c r="U89" s="158">
        <f>IF('Indicator Date hidden'!V90="x","x",U$2-'Indicator Date hidden'!V90)</f>
        <v>0</v>
      </c>
      <c r="V89" s="158">
        <f>IF('Indicator Date hidden'!W90="x","x",V$2-'Indicator Date hidden'!W90)</f>
        <v>0</v>
      </c>
      <c r="W89" s="158">
        <f>IF('Indicator Date hidden'!X90="x","x",W$2-'Indicator Date hidden'!X90)</f>
        <v>0</v>
      </c>
      <c r="X89" s="158">
        <f>IF('Indicator Date hidden'!Y90="x","x",X$2-'Indicator Date hidden'!Y90)</f>
        <v>0</v>
      </c>
      <c r="Y89" s="158">
        <f>IF('Indicator Date hidden'!Z90="x","x",Y$2-'Indicator Date hidden'!Z90)</f>
        <v>0</v>
      </c>
      <c r="Z89" s="158">
        <f>IF('Indicator Date hidden'!AA90="x","x",Z$2-'Indicator Date hidden'!AA90)</f>
        <v>1</v>
      </c>
      <c r="AA89" s="158">
        <f>IF('Indicator Date hidden'!AB90="x","x",AA$2-'Indicator Date hidden'!AB90)</f>
        <v>0</v>
      </c>
      <c r="AB89" s="158">
        <f>IF('Indicator Date hidden'!AC90="x","x",AB$2-'Indicator Date hidden'!AC90)</f>
        <v>0</v>
      </c>
      <c r="AC89" s="158">
        <f>IF('Indicator Date hidden'!AD90="x","x",AC$2-'Indicator Date hidden'!AD90)</f>
        <v>0</v>
      </c>
      <c r="AD89" s="158">
        <f>IF('Indicator Date hidden'!AE90="x","x",AD$2-'Indicator Date hidden'!AE90)</f>
        <v>0</v>
      </c>
      <c r="AE89" s="158">
        <f>IF('Indicator Date hidden'!AF90="x","x",AE$2-'Indicator Date hidden'!AF90)</f>
        <v>0</v>
      </c>
      <c r="AF89" s="158">
        <f>IF('Indicator Date hidden'!AG90="x","x",AF$2-'Indicator Date hidden'!AG90)</f>
        <v>0</v>
      </c>
      <c r="AG89" s="158">
        <f>IF('Indicator Date hidden'!AH90="x","x",AG$2-'Indicator Date hidden'!AH90)</f>
        <v>0</v>
      </c>
      <c r="AH89" s="158">
        <f>IF('Indicator Date hidden'!AI90="x","x",AH$2-'Indicator Date hidden'!AI90)</f>
        <v>0</v>
      </c>
      <c r="AI89" s="158">
        <f>IF('Indicator Date hidden'!AJ90="x","x",AI$2-'Indicator Date hidden'!AJ90)</f>
        <v>0</v>
      </c>
      <c r="AJ89" s="158">
        <f>IF('Indicator Date hidden'!AK90="x","x",AJ$2-'Indicator Date hidden'!AK90)</f>
        <v>0</v>
      </c>
      <c r="AK89" s="158">
        <f>IF('Indicator Date hidden'!AL90="x","x",AK$2-'Indicator Date hidden'!AL90)</f>
        <v>0</v>
      </c>
      <c r="AL89" s="158">
        <f>IF('Indicator Date hidden'!AM90="x","x",AL$2-'Indicator Date hidden'!AM90)</f>
        <v>3</v>
      </c>
      <c r="AM89" s="158">
        <f>IF('Indicator Date hidden'!AN90="x","x",AM$2-'Indicator Date hidden'!AN90)</f>
        <v>0</v>
      </c>
      <c r="AN89" s="158">
        <f>IF('Indicator Date hidden'!AO90="x","x",AN$2-'Indicator Date hidden'!AO90)</f>
        <v>0</v>
      </c>
      <c r="AO89" s="158">
        <f>IF('Indicator Date hidden'!AP90="x","x",AO$2-'Indicator Date hidden'!AP90)</f>
        <v>0</v>
      </c>
      <c r="AP89" s="158">
        <f>IF('Indicator Date hidden'!AQ90="x","x",AP$2-'Indicator Date hidden'!AQ90)</f>
        <v>0</v>
      </c>
      <c r="AQ89" s="158">
        <f>IF('Indicator Date hidden'!AR90="x","x",AQ$2-'Indicator Date hidden'!AR90)</f>
        <v>0</v>
      </c>
      <c r="AR89" s="158">
        <f>IF('Indicator Date hidden'!AS90="x","x",AR$2-'Indicator Date hidden'!AS90)</f>
        <v>0</v>
      </c>
      <c r="AS89" s="158">
        <f>IF('Indicator Date hidden'!AT90="x","x",AS$2-'Indicator Date hidden'!AT90)</f>
        <v>2</v>
      </c>
      <c r="AT89" s="158">
        <f>IF('Indicator Date hidden'!AU90="x","x",AT$2-'Indicator Date hidden'!AU90)</f>
        <v>0</v>
      </c>
      <c r="AU89" s="158">
        <f>IF('Indicator Date hidden'!AV90="x","x",AU$2-'Indicator Date hidden'!AV90)</f>
        <v>0</v>
      </c>
      <c r="AV89" s="158">
        <f>IF('Indicator Date hidden'!AW90="x","x",AV$2-'Indicator Date hidden'!AW90)</f>
        <v>0</v>
      </c>
      <c r="AW89" s="158">
        <f>IF('Indicator Date hidden'!AX90="x","x",AW$2-'Indicator Date hidden'!AX90)</f>
        <v>0</v>
      </c>
      <c r="AX89" s="158">
        <f>IF('Indicator Date hidden'!AY90="x","x",AX$2-'Indicator Date hidden'!AY90)</f>
        <v>0</v>
      </c>
      <c r="AY89" s="158">
        <f>IF('Indicator Date hidden'!AZ90="x","x",AY$2-'Indicator Date hidden'!AZ90)</f>
        <v>0</v>
      </c>
      <c r="AZ89" s="158">
        <f>IF('Indicator Date hidden'!BA90="x","x",AZ$2-'Indicator Date hidden'!BA90)</f>
        <v>2</v>
      </c>
      <c r="BA89" s="158">
        <f>IF('Indicator Date hidden'!BB90="x","x",BA$2-'Indicator Date hidden'!BB90)</f>
        <v>0</v>
      </c>
      <c r="BB89" s="158">
        <f>IF('Indicator Date hidden'!BC90="x","x",BB$2-'Indicator Date hidden'!BC90)</f>
        <v>0</v>
      </c>
      <c r="BC89" s="158">
        <f>IF('Indicator Date hidden'!BD90="x","x",BC$2-'Indicator Date hidden'!BD90)</f>
        <v>0</v>
      </c>
      <c r="BD89" s="158" t="str">
        <f>IF('Indicator Date hidden'!BE90="x","x",BD$2-'Indicator Date hidden'!BE90)</f>
        <v>x</v>
      </c>
      <c r="BE89" s="158">
        <f>IF('Indicator Date hidden'!BF90="x","x",BE$2-'Indicator Date hidden'!BF90)</f>
        <v>0</v>
      </c>
      <c r="BF89" s="158">
        <f>IF('Indicator Date hidden'!BG90="x","x",BF$2-'Indicator Date hidden'!BG90)</f>
        <v>0</v>
      </c>
      <c r="BG89" s="158">
        <f>IF('Indicator Date hidden'!BH90="x","x",BG$2-'Indicator Date hidden'!BH90)</f>
        <v>0</v>
      </c>
      <c r="BH89" s="158">
        <f>IF('Indicator Date hidden'!BI90="x","x",BH$2-'Indicator Date hidden'!BI90)</f>
        <v>0</v>
      </c>
      <c r="BI89" s="158">
        <f>IF('Indicator Date hidden'!BJ90="x","x",BI$2-'Indicator Date hidden'!BJ90)</f>
        <v>0</v>
      </c>
      <c r="BJ89" s="158">
        <f>IF('Indicator Date hidden'!BK90="x","x",BJ$2-'Indicator Date hidden'!BK90)</f>
        <v>0</v>
      </c>
      <c r="BK89" s="158">
        <f>IF('Indicator Date hidden'!BL90="x","x",BK$2-'Indicator Date hidden'!BL90)</f>
        <v>0</v>
      </c>
      <c r="BL89" s="158">
        <f>IF('Indicator Date hidden'!BM90="x","x",BL$2-'Indicator Date hidden'!BM90)</f>
        <v>0</v>
      </c>
      <c r="BM89" s="158">
        <f>IF('Indicator Date hidden'!BN90="x","x",BM$2-'Indicator Date hidden'!BN90)</f>
        <v>3</v>
      </c>
      <c r="BN89" s="158">
        <f>IF('Indicator Date hidden'!BO90="x","x",BN$2-'Indicator Date hidden'!BO90)</f>
        <v>0</v>
      </c>
      <c r="BO89" s="158">
        <f>IF('Indicator Date hidden'!BP90="x","x",BO$2-'Indicator Date hidden'!BP90)</f>
        <v>0</v>
      </c>
      <c r="BP89" s="158">
        <f>IF('Indicator Date hidden'!BQ90="x","x",BP$2-'Indicator Date hidden'!BQ90)</f>
        <v>0</v>
      </c>
      <c r="BQ89" s="158">
        <f>IF('Indicator Date hidden'!BR90="x","x",BQ$2-'Indicator Date hidden'!BR90)</f>
        <v>0</v>
      </c>
      <c r="BR89" s="158">
        <f>IF('Indicator Date hidden'!BS90="x","x",BR$2-'Indicator Date hidden'!BS90)</f>
        <v>0</v>
      </c>
      <c r="BS89" s="158">
        <f>IF('Indicator Date hidden'!BT90="x","x",BS$2-'Indicator Date hidden'!BT90)</f>
        <v>4</v>
      </c>
      <c r="BT89" s="158">
        <f>IF('Indicator Date hidden'!BU90="x","x",BT$2-'Indicator Date hidden'!BU90)</f>
        <v>0</v>
      </c>
      <c r="BU89" s="158">
        <f>IF('Indicator Date hidden'!BV90="x","x",BU$2-'Indicator Date hidden'!BV90)</f>
        <v>0</v>
      </c>
      <c r="BV89" s="158">
        <f>IF('Indicator Date hidden'!BW90="x","x",BV$2-'Indicator Date hidden'!BW90)</f>
        <v>0</v>
      </c>
      <c r="BW89" s="158">
        <f>IF('Indicator Date hidden'!BX90="x","x",BW$2-'Indicator Date hidden'!BX90)</f>
        <v>0</v>
      </c>
      <c r="BX89" s="158">
        <f>IF('Indicator Date hidden'!BY90="x","x",BX$2-'Indicator Date hidden'!BY90)</f>
        <v>0</v>
      </c>
      <c r="BY89" s="5">
        <f t="shared" si="10"/>
        <v>15</v>
      </c>
      <c r="BZ89" s="159">
        <f t="shared" si="11"/>
        <v>0.20270270270270271</v>
      </c>
      <c r="CA89" s="5">
        <f t="shared" si="12"/>
        <v>6</v>
      </c>
      <c r="CB89" s="159">
        <f t="shared" si="13"/>
        <v>0.73484195266608232</v>
      </c>
      <c r="CC89" s="162">
        <f t="shared" si="14"/>
        <v>0</v>
      </c>
    </row>
    <row r="90" spans="1:81" x14ac:dyDescent="0.25">
      <c r="A90" t="s">
        <v>164</v>
      </c>
      <c r="B90" s="158">
        <f>IF('Indicator Date hidden'!C91="x","x",B$2-'Indicator Date hidden'!C91)</f>
        <v>0</v>
      </c>
      <c r="C90" s="158">
        <f>IF('Indicator Date hidden'!D91="x","x",C$2-'Indicator Date hidden'!D91)</f>
        <v>0</v>
      </c>
      <c r="D90" s="158">
        <f>IF('Indicator Date hidden'!E91="x","x",D$2-'Indicator Date hidden'!E91)</f>
        <v>0</v>
      </c>
      <c r="E90" s="158">
        <f>IF('Indicator Date hidden'!F91="x","x",E$2-'Indicator Date hidden'!F91)</f>
        <v>0</v>
      </c>
      <c r="F90" s="158">
        <f>IF('Indicator Date hidden'!G91="x","x",F$2-'Indicator Date hidden'!G91)</f>
        <v>0</v>
      </c>
      <c r="G90" s="158">
        <f>IF('Indicator Date hidden'!H91="x","x",G$2-'Indicator Date hidden'!H91)</f>
        <v>0</v>
      </c>
      <c r="H90" s="158">
        <f>IF('Indicator Date hidden'!I91="x","x",H$2-'Indicator Date hidden'!I91)</f>
        <v>0</v>
      </c>
      <c r="I90" s="158">
        <f>IF('Indicator Date hidden'!J91="x","x",I$2-'Indicator Date hidden'!J91)</f>
        <v>0</v>
      </c>
      <c r="J90" s="158">
        <f>IF('Indicator Date hidden'!K91="x","x",J$2-'Indicator Date hidden'!K91)</f>
        <v>0</v>
      </c>
      <c r="K90" s="158">
        <f>IF('Indicator Date hidden'!L91="x","x",K$2-'Indicator Date hidden'!L91)</f>
        <v>0</v>
      </c>
      <c r="L90" s="158">
        <f>IF('Indicator Date hidden'!M91="x","x",L$2-'Indicator Date hidden'!M91)</f>
        <v>0</v>
      </c>
      <c r="M90" s="158">
        <f>IF('Indicator Date hidden'!N91="x","x",M$2-'Indicator Date hidden'!N91)</f>
        <v>0</v>
      </c>
      <c r="N90" s="158">
        <f>IF('Indicator Date hidden'!O91="x","x",N$2-'Indicator Date hidden'!O91)</f>
        <v>0</v>
      </c>
      <c r="O90" s="158">
        <f>IF('Indicator Date hidden'!P91="x","x",O$2-'Indicator Date hidden'!P91)</f>
        <v>0</v>
      </c>
      <c r="P90" s="158">
        <f>IF('Indicator Date hidden'!Q91="x","x",P$2-'Indicator Date hidden'!Q91)</f>
        <v>0</v>
      </c>
      <c r="Q90" s="158">
        <f>IF('Indicator Date hidden'!R91="x","x",Q$2-'Indicator Date hidden'!R91)</f>
        <v>0</v>
      </c>
      <c r="R90" s="158">
        <f>IF('Indicator Date hidden'!S91="x","x",R$2-'Indicator Date hidden'!S91)</f>
        <v>0</v>
      </c>
      <c r="S90" s="158">
        <f>IF('Indicator Date hidden'!T91="x","x",S$2-'Indicator Date hidden'!T91)</f>
        <v>0</v>
      </c>
      <c r="T90" s="158">
        <f>IF('Indicator Date hidden'!U91="x","x",T$2-'Indicator Date hidden'!U91)</f>
        <v>0</v>
      </c>
      <c r="U90" s="158">
        <f>IF('Indicator Date hidden'!V91="x","x",U$2-'Indicator Date hidden'!V91)</f>
        <v>0</v>
      </c>
      <c r="V90" s="158">
        <f>IF('Indicator Date hidden'!W91="x","x",V$2-'Indicator Date hidden'!W91)</f>
        <v>0</v>
      </c>
      <c r="W90" s="158">
        <f>IF('Indicator Date hidden'!X91="x","x",W$2-'Indicator Date hidden'!X91)</f>
        <v>0</v>
      </c>
      <c r="X90" s="158">
        <f>IF('Indicator Date hidden'!Y91="x","x",X$2-'Indicator Date hidden'!Y91)</f>
        <v>0</v>
      </c>
      <c r="Y90" s="158">
        <f>IF('Indicator Date hidden'!Z91="x","x",Y$2-'Indicator Date hidden'!Z91)</f>
        <v>0</v>
      </c>
      <c r="Z90" s="158" t="str">
        <f>IF('Indicator Date hidden'!AA91="x","x",Z$2-'Indicator Date hidden'!AA91)</f>
        <v>x</v>
      </c>
      <c r="AA90" s="158">
        <f>IF('Indicator Date hidden'!AB91="x","x",AA$2-'Indicator Date hidden'!AB91)</f>
        <v>0</v>
      </c>
      <c r="AB90" s="158" t="str">
        <f>IF('Indicator Date hidden'!AC91="x","x",AB$2-'Indicator Date hidden'!AC91)</f>
        <v>x</v>
      </c>
      <c r="AC90" s="158">
        <f>IF('Indicator Date hidden'!AD91="x","x",AC$2-'Indicator Date hidden'!AD91)</f>
        <v>4</v>
      </c>
      <c r="AD90" s="158">
        <f>IF('Indicator Date hidden'!AE91="x","x",AD$2-'Indicator Date hidden'!AE91)</f>
        <v>0</v>
      </c>
      <c r="AE90" s="158" t="str">
        <f>IF('Indicator Date hidden'!AF91="x","x",AE$2-'Indicator Date hidden'!AF91)</f>
        <v>x</v>
      </c>
      <c r="AF90" s="158">
        <f>IF('Indicator Date hidden'!AG91="x","x",AF$2-'Indicator Date hidden'!AG91)</f>
        <v>0</v>
      </c>
      <c r="AG90" s="158">
        <f>IF('Indicator Date hidden'!AH91="x","x",AG$2-'Indicator Date hidden'!AH91)</f>
        <v>0</v>
      </c>
      <c r="AH90" s="158">
        <f>IF('Indicator Date hidden'!AI91="x","x",AH$2-'Indicator Date hidden'!AI91)</f>
        <v>0</v>
      </c>
      <c r="AI90" s="158">
        <f>IF('Indicator Date hidden'!AJ91="x","x",AI$2-'Indicator Date hidden'!AJ91)</f>
        <v>0</v>
      </c>
      <c r="AJ90" s="158">
        <f>IF('Indicator Date hidden'!AK91="x","x",AJ$2-'Indicator Date hidden'!AK91)</f>
        <v>0</v>
      </c>
      <c r="AK90" s="158" t="str">
        <f>IF('Indicator Date hidden'!AL91="x","x",AK$2-'Indicator Date hidden'!AL91)</f>
        <v>x</v>
      </c>
      <c r="AL90" s="158" t="str">
        <f>IF('Indicator Date hidden'!AM91="x","x",AL$2-'Indicator Date hidden'!AM91)</f>
        <v>x</v>
      </c>
      <c r="AM90" s="158">
        <f>IF('Indicator Date hidden'!AN91="x","x",AM$2-'Indicator Date hidden'!AN91)</f>
        <v>0</v>
      </c>
      <c r="AN90" s="158">
        <f>IF('Indicator Date hidden'!AO91="x","x",AN$2-'Indicator Date hidden'!AO91)</f>
        <v>0</v>
      </c>
      <c r="AO90" s="158">
        <f>IF('Indicator Date hidden'!AP91="x","x",AO$2-'Indicator Date hidden'!AP91)</f>
        <v>0</v>
      </c>
      <c r="AP90" s="158">
        <f>IF('Indicator Date hidden'!AQ91="x","x",AP$2-'Indicator Date hidden'!AQ91)</f>
        <v>0</v>
      </c>
      <c r="AQ90" s="158">
        <f>IF('Indicator Date hidden'!AR91="x","x",AQ$2-'Indicator Date hidden'!AR91)</f>
        <v>0</v>
      </c>
      <c r="AR90" s="158">
        <f>IF('Indicator Date hidden'!AS91="x","x",AR$2-'Indicator Date hidden'!AS91)</f>
        <v>0</v>
      </c>
      <c r="AS90" s="158">
        <f>IF('Indicator Date hidden'!AT91="x","x",AS$2-'Indicator Date hidden'!AT91)</f>
        <v>7</v>
      </c>
      <c r="AT90" s="158">
        <f>IF('Indicator Date hidden'!AU91="x","x",AT$2-'Indicator Date hidden'!AU91)</f>
        <v>0</v>
      </c>
      <c r="AU90" s="158" t="str">
        <f>IF('Indicator Date hidden'!AV91="x","x",AU$2-'Indicator Date hidden'!AV91)</f>
        <v>x</v>
      </c>
      <c r="AV90" s="158" t="str">
        <f>IF('Indicator Date hidden'!AW91="x","x",AV$2-'Indicator Date hidden'!AW91)</f>
        <v>x</v>
      </c>
      <c r="AW90" s="158" t="str">
        <f>IF('Indicator Date hidden'!AX91="x","x",AW$2-'Indicator Date hidden'!AX91)</f>
        <v>x</v>
      </c>
      <c r="AX90" s="158">
        <f>IF('Indicator Date hidden'!AY91="x","x",AX$2-'Indicator Date hidden'!AY91)</f>
        <v>0</v>
      </c>
      <c r="AY90" s="158" t="str">
        <f>IF('Indicator Date hidden'!AZ91="x","x",AY$2-'Indicator Date hidden'!AZ91)</f>
        <v>x</v>
      </c>
      <c r="AZ90" s="158">
        <f>IF('Indicator Date hidden'!BA91="x","x",AZ$2-'Indicator Date hidden'!BA91)</f>
        <v>11</v>
      </c>
      <c r="BA90" s="158">
        <f>IF('Indicator Date hidden'!BB91="x","x",BA$2-'Indicator Date hidden'!BB91)</f>
        <v>0</v>
      </c>
      <c r="BB90" s="158">
        <f>IF('Indicator Date hidden'!BC91="x","x",BB$2-'Indicator Date hidden'!BC91)</f>
        <v>0</v>
      </c>
      <c r="BC90" s="158">
        <f>IF('Indicator Date hidden'!BD91="x","x",BC$2-'Indicator Date hidden'!BD91)</f>
        <v>0</v>
      </c>
      <c r="BD90" s="158" t="str">
        <f>IF('Indicator Date hidden'!BE91="x","x",BD$2-'Indicator Date hidden'!BE91)</f>
        <v>x</v>
      </c>
      <c r="BE90" s="158" t="str">
        <f>IF('Indicator Date hidden'!BF91="x","x",BE$2-'Indicator Date hidden'!BF91)</f>
        <v>x</v>
      </c>
      <c r="BF90" s="158">
        <f>IF('Indicator Date hidden'!BG91="x","x",BF$2-'Indicator Date hidden'!BG91)</f>
        <v>0</v>
      </c>
      <c r="BG90" s="158">
        <f>IF('Indicator Date hidden'!BH91="x","x",BG$2-'Indicator Date hidden'!BH91)</f>
        <v>0</v>
      </c>
      <c r="BH90" s="158">
        <f>IF('Indicator Date hidden'!BI91="x","x",BH$2-'Indicator Date hidden'!BI91)</f>
        <v>0</v>
      </c>
      <c r="BI90" s="158" t="str">
        <f>IF('Indicator Date hidden'!BJ91="x","x",BI$2-'Indicator Date hidden'!BJ91)</f>
        <v>x</v>
      </c>
      <c r="BJ90" s="158">
        <f>IF('Indicator Date hidden'!BK91="x","x",BJ$2-'Indicator Date hidden'!BK91)</f>
        <v>0</v>
      </c>
      <c r="BK90" s="158" t="str">
        <f>IF('Indicator Date hidden'!BL91="x","x",BK$2-'Indicator Date hidden'!BL91)</f>
        <v>x</v>
      </c>
      <c r="BL90" s="158">
        <f>IF('Indicator Date hidden'!BM91="x","x",BL$2-'Indicator Date hidden'!BM91)</f>
        <v>0</v>
      </c>
      <c r="BM90" s="158" t="str">
        <f>IF('Indicator Date hidden'!BN91="x","x",BM$2-'Indicator Date hidden'!BN91)</f>
        <v>x</v>
      </c>
      <c r="BN90" s="158">
        <f>IF('Indicator Date hidden'!BO91="x","x",BN$2-'Indicator Date hidden'!BO91)</f>
        <v>0</v>
      </c>
      <c r="BO90" s="158">
        <f>IF('Indicator Date hidden'!BP91="x","x",BO$2-'Indicator Date hidden'!BP91)</f>
        <v>0</v>
      </c>
      <c r="BP90" s="158">
        <f>IF('Indicator Date hidden'!BQ91="x","x",BP$2-'Indicator Date hidden'!BQ91)</f>
        <v>0</v>
      </c>
      <c r="BQ90" s="158">
        <f>IF('Indicator Date hidden'!BR91="x","x",BQ$2-'Indicator Date hidden'!BR91)</f>
        <v>0</v>
      </c>
      <c r="BR90" s="158">
        <f>IF('Indicator Date hidden'!BS91="x","x",BR$2-'Indicator Date hidden'!BS91)</f>
        <v>0</v>
      </c>
      <c r="BS90" s="158">
        <f>IF('Indicator Date hidden'!BT91="x","x",BS$2-'Indicator Date hidden'!BT91)</f>
        <v>5</v>
      </c>
      <c r="BT90" s="158">
        <f>IF('Indicator Date hidden'!BU91="x","x",BT$2-'Indicator Date hidden'!BU91)</f>
        <v>0</v>
      </c>
      <c r="BU90" s="158">
        <f>IF('Indicator Date hidden'!BV91="x","x",BU$2-'Indicator Date hidden'!BV91)</f>
        <v>0</v>
      </c>
      <c r="BV90" s="158">
        <f>IF('Indicator Date hidden'!BW91="x","x",BV$2-'Indicator Date hidden'!BW91)</f>
        <v>0</v>
      </c>
      <c r="BW90" s="158">
        <f>IF('Indicator Date hidden'!BX91="x","x",BW$2-'Indicator Date hidden'!BX91)</f>
        <v>0</v>
      </c>
      <c r="BX90" s="158">
        <f>IF('Indicator Date hidden'!BY91="x","x",BX$2-'Indicator Date hidden'!BY91)</f>
        <v>0</v>
      </c>
      <c r="BY90" s="5">
        <f t="shared" si="10"/>
        <v>27</v>
      </c>
      <c r="BZ90" s="159">
        <f t="shared" si="11"/>
        <v>0.44262295081967212</v>
      </c>
      <c r="CA90" s="5">
        <f t="shared" si="12"/>
        <v>4</v>
      </c>
      <c r="CB90" s="159">
        <f t="shared" si="13"/>
        <v>1.8064056346375552</v>
      </c>
      <c r="CC90" s="162">
        <f t="shared" si="14"/>
        <v>0</v>
      </c>
    </row>
    <row r="91" spans="1:81" x14ac:dyDescent="0.25">
      <c r="A91" t="s">
        <v>166</v>
      </c>
      <c r="B91" s="158">
        <f>IF('Indicator Date hidden'!C92="x","x",B$2-'Indicator Date hidden'!C92)</f>
        <v>0</v>
      </c>
      <c r="C91" s="158">
        <f>IF('Indicator Date hidden'!D92="x","x",C$2-'Indicator Date hidden'!D92)</f>
        <v>0</v>
      </c>
      <c r="D91" s="158">
        <f>IF('Indicator Date hidden'!E92="x","x",D$2-'Indicator Date hidden'!E92)</f>
        <v>0</v>
      </c>
      <c r="E91" s="158">
        <f>IF('Indicator Date hidden'!F92="x","x",E$2-'Indicator Date hidden'!F92)</f>
        <v>0</v>
      </c>
      <c r="F91" s="158">
        <f>IF('Indicator Date hidden'!G92="x","x",F$2-'Indicator Date hidden'!G92)</f>
        <v>0</v>
      </c>
      <c r="G91" s="158">
        <f>IF('Indicator Date hidden'!H92="x","x",G$2-'Indicator Date hidden'!H92)</f>
        <v>0</v>
      </c>
      <c r="H91" s="158">
        <f>IF('Indicator Date hidden'!I92="x","x",H$2-'Indicator Date hidden'!I92)</f>
        <v>0</v>
      </c>
      <c r="I91" s="158">
        <f>IF('Indicator Date hidden'!J92="x","x",I$2-'Indicator Date hidden'!J92)</f>
        <v>0</v>
      </c>
      <c r="J91" s="158">
        <f>IF('Indicator Date hidden'!K92="x","x",J$2-'Indicator Date hidden'!K92)</f>
        <v>0</v>
      </c>
      <c r="K91" s="158">
        <f>IF('Indicator Date hidden'!L92="x","x",K$2-'Indicator Date hidden'!L92)</f>
        <v>0</v>
      </c>
      <c r="L91" s="158">
        <f>IF('Indicator Date hidden'!M92="x","x",L$2-'Indicator Date hidden'!M92)</f>
        <v>0</v>
      </c>
      <c r="M91" s="158">
        <f>IF('Indicator Date hidden'!N92="x","x",M$2-'Indicator Date hidden'!N92)</f>
        <v>0</v>
      </c>
      <c r="N91" s="158">
        <f>IF('Indicator Date hidden'!O92="x","x",N$2-'Indicator Date hidden'!O92)</f>
        <v>0</v>
      </c>
      <c r="O91" s="158">
        <f>IF('Indicator Date hidden'!P92="x","x",O$2-'Indicator Date hidden'!P92)</f>
        <v>0</v>
      </c>
      <c r="P91" s="158">
        <f>IF('Indicator Date hidden'!Q92="x","x",P$2-'Indicator Date hidden'!Q92)</f>
        <v>0</v>
      </c>
      <c r="Q91" s="158">
        <f>IF('Indicator Date hidden'!R92="x","x",Q$2-'Indicator Date hidden'!R92)</f>
        <v>0</v>
      </c>
      <c r="R91" s="158">
        <f>IF('Indicator Date hidden'!S92="x","x",R$2-'Indicator Date hidden'!S92)</f>
        <v>0</v>
      </c>
      <c r="S91" s="158">
        <f>IF('Indicator Date hidden'!T92="x","x",S$2-'Indicator Date hidden'!T92)</f>
        <v>0</v>
      </c>
      <c r="T91" s="158">
        <f>IF('Indicator Date hidden'!U92="x","x",T$2-'Indicator Date hidden'!U92)</f>
        <v>0</v>
      </c>
      <c r="U91" s="158">
        <f>IF('Indicator Date hidden'!V92="x","x",U$2-'Indicator Date hidden'!V92)</f>
        <v>0</v>
      </c>
      <c r="V91" s="158">
        <f>IF('Indicator Date hidden'!W92="x","x",V$2-'Indicator Date hidden'!W92)</f>
        <v>0</v>
      </c>
      <c r="W91" s="158">
        <f>IF('Indicator Date hidden'!X92="x","x",W$2-'Indicator Date hidden'!X92)</f>
        <v>0</v>
      </c>
      <c r="X91" s="158">
        <f>IF('Indicator Date hidden'!Y92="x","x",X$2-'Indicator Date hidden'!Y92)</f>
        <v>0</v>
      </c>
      <c r="Y91" s="158">
        <f>IF('Indicator Date hidden'!Z92="x","x",Y$2-'Indicator Date hidden'!Z92)</f>
        <v>0</v>
      </c>
      <c r="Z91" s="158">
        <f>IF('Indicator Date hidden'!AA92="x","x",Z$2-'Indicator Date hidden'!AA92)</f>
        <v>8</v>
      </c>
      <c r="AA91" s="158">
        <f>IF('Indicator Date hidden'!AB92="x","x",AA$2-'Indicator Date hidden'!AB92)</f>
        <v>0</v>
      </c>
      <c r="AB91" s="158" t="str">
        <f>IF('Indicator Date hidden'!AC92="x","x",AB$2-'Indicator Date hidden'!AC92)</f>
        <v>x</v>
      </c>
      <c r="AC91" s="158">
        <f>IF('Indicator Date hidden'!AD92="x","x",AC$2-'Indicator Date hidden'!AD92)</f>
        <v>4</v>
      </c>
      <c r="AD91" s="158">
        <f>IF('Indicator Date hidden'!AE92="x","x",AD$2-'Indicator Date hidden'!AE92)</f>
        <v>0</v>
      </c>
      <c r="AE91" s="158" t="str">
        <f>IF('Indicator Date hidden'!AF92="x","x",AE$2-'Indicator Date hidden'!AF92)</f>
        <v>x</v>
      </c>
      <c r="AF91" s="158">
        <f>IF('Indicator Date hidden'!AG92="x","x",AF$2-'Indicator Date hidden'!AG92)</f>
        <v>0</v>
      </c>
      <c r="AG91" s="158">
        <f>IF('Indicator Date hidden'!AH92="x","x",AG$2-'Indicator Date hidden'!AH92)</f>
        <v>0</v>
      </c>
      <c r="AH91" s="158">
        <f>IF('Indicator Date hidden'!AI92="x","x",AH$2-'Indicator Date hidden'!AI92)</f>
        <v>0</v>
      </c>
      <c r="AI91" s="158">
        <f>IF('Indicator Date hidden'!AJ92="x","x",AI$2-'Indicator Date hidden'!AJ92)</f>
        <v>0</v>
      </c>
      <c r="AJ91" s="158">
        <f>IF('Indicator Date hidden'!AK92="x","x",AJ$2-'Indicator Date hidden'!AK92)</f>
        <v>0</v>
      </c>
      <c r="AK91" s="158">
        <f>IF('Indicator Date hidden'!AL92="x","x",AK$2-'Indicator Date hidden'!AL92)</f>
        <v>0</v>
      </c>
      <c r="AL91" s="158" t="str">
        <f>IF('Indicator Date hidden'!AM92="x","x",AL$2-'Indicator Date hidden'!AM92)</f>
        <v>x</v>
      </c>
      <c r="AM91" s="158">
        <f>IF('Indicator Date hidden'!AN92="x","x",AM$2-'Indicator Date hidden'!AN92)</f>
        <v>0</v>
      </c>
      <c r="AN91" s="158">
        <f>IF('Indicator Date hidden'!AO92="x","x",AN$2-'Indicator Date hidden'!AO92)</f>
        <v>0</v>
      </c>
      <c r="AO91" s="158">
        <f>IF('Indicator Date hidden'!AP92="x","x",AO$2-'Indicator Date hidden'!AP92)</f>
        <v>0</v>
      </c>
      <c r="AP91" s="158" t="str">
        <f>IF('Indicator Date hidden'!AQ92="x","x",AP$2-'Indicator Date hidden'!AQ92)</f>
        <v>x</v>
      </c>
      <c r="AQ91" s="158" t="str">
        <f>IF('Indicator Date hidden'!AR92="x","x",AQ$2-'Indicator Date hidden'!AR92)</f>
        <v>x</v>
      </c>
      <c r="AR91" s="158">
        <f>IF('Indicator Date hidden'!AS92="x","x",AR$2-'Indicator Date hidden'!AS92)</f>
        <v>0</v>
      </c>
      <c r="AS91" s="158">
        <f>IF('Indicator Date hidden'!AT92="x","x",AS$2-'Indicator Date hidden'!AT92)</f>
        <v>4</v>
      </c>
      <c r="AT91" s="158">
        <f>IF('Indicator Date hidden'!AU92="x","x",AT$2-'Indicator Date hidden'!AU92)</f>
        <v>0</v>
      </c>
      <c r="AU91" s="158" t="str">
        <f>IF('Indicator Date hidden'!AV92="x","x",AU$2-'Indicator Date hidden'!AV92)</f>
        <v>x</v>
      </c>
      <c r="AV91" s="158" t="str">
        <f>IF('Indicator Date hidden'!AW92="x","x",AV$2-'Indicator Date hidden'!AW92)</f>
        <v>x</v>
      </c>
      <c r="AW91" s="158">
        <f>IF('Indicator Date hidden'!AX92="x","x",AW$2-'Indicator Date hidden'!AX92)</f>
        <v>0</v>
      </c>
      <c r="AX91" s="158">
        <f>IF('Indicator Date hidden'!AY92="x","x",AX$2-'Indicator Date hidden'!AY92)</f>
        <v>0</v>
      </c>
      <c r="AY91" s="158">
        <f>IF('Indicator Date hidden'!AZ92="x","x",AY$2-'Indicator Date hidden'!AZ92)</f>
        <v>0</v>
      </c>
      <c r="AZ91" s="158" t="str">
        <f>IF('Indicator Date hidden'!BA92="x","x",AZ$2-'Indicator Date hidden'!BA92)</f>
        <v>x</v>
      </c>
      <c r="BA91" s="158">
        <f>IF('Indicator Date hidden'!BB92="x","x",BA$2-'Indicator Date hidden'!BB92)</f>
        <v>0</v>
      </c>
      <c r="BB91" s="158">
        <f>IF('Indicator Date hidden'!BC92="x","x",BB$2-'Indicator Date hidden'!BC92)</f>
        <v>0</v>
      </c>
      <c r="BC91" s="158">
        <f>IF('Indicator Date hidden'!BD92="x","x",BC$2-'Indicator Date hidden'!BD92)</f>
        <v>0</v>
      </c>
      <c r="BD91" s="158" t="str">
        <f>IF('Indicator Date hidden'!BE92="x","x",BD$2-'Indicator Date hidden'!BE92)</f>
        <v>x</v>
      </c>
      <c r="BE91" s="158" t="str">
        <f>IF('Indicator Date hidden'!BF92="x","x",BE$2-'Indicator Date hidden'!BF92)</f>
        <v>x</v>
      </c>
      <c r="BF91" s="158">
        <f>IF('Indicator Date hidden'!BG92="x","x",BF$2-'Indicator Date hidden'!BG92)</f>
        <v>0</v>
      </c>
      <c r="BG91" s="158">
        <f>IF('Indicator Date hidden'!BH92="x","x",BG$2-'Indicator Date hidden'!BH92)</f>
        <v>0</v>
      </c>
      <c r="BH91" s="158">
        <f>IF('Indicator Date hidden'!BI92="x","x",BH$2-'Indicator Date hidden'!BI92)</f>
        <v>0</v>
      </c>
      <c r="BI91" s="158" t="str">
        <f>IF('Indicator Date hidden'!BJ92="x","x",BI$2-'Indicator Date hidden'!BJ92)</f>
        <v>x</v>
      </c>
      <c r="BJ91" s="158">
        <f>IF('Indicator Date hidden'!BK92="x","x",BJ$2-'Indicator Date hidden'!BK92)</f>
        <v>0</v>
      </c>
      <c r="BK91" s="158">
        <f>IF('Indicator Date hidden'!BL92="x","x",BK$2-'Indicator Date hidden'!BL92)</f>
        <v>0</v>
      </c>
      <c r="BL91" s="158">
        <f>IF('Indicator Date hidden'!BM92="x","x",BL$2-'Indicator Date hidden'!BM92)</f>
        <v>0</v>
      </c>
      <c r="BM91" s="158">
        <f>IF('Indicator Date hidden'!BN92="x","x",BM$2-'Indicator Date hidden'!BN92)</f>
        <v>3</v>
      </c>
      <c r="BN91" s="158" t="str">
        <f>IF('Indicator Date hidden'!BO92="x","x",BN$2-'Indicator Date hidden'!BO92)</f>
        <v>x</v>
      </c>
      <c r="BO91" s="158">
        <f>IF('Indicator Date hidden'!BP92="x","x",BO$2-'Indicator Date hidden'!BP92)</f>
        <v>0</v>
      </c>
      <c r="BP91" s="158">
        <f>IF('Indicator Date hidden'!BQ92="x","x",BP$2-'Indicator Date hidden'!BQ92)</f>
        <v>0</v>
      </c>
      <c r="BQ91" s="158">
        <f>IF('Indicator Date hidden'!BR92="x","x",BQ$2-'Indicator Date hidden'!BR92)</f>
        <v>0</v>
      </c>
      <c r="BR91" s="158">
        <f>IF('Indicator Date hidden'!BS92="x","x",BR$2-'Indicator Date hidden'!BS92)</f>
        <v>0</v>
      </c>
      <c r="BS91" s="158">
        <f>IF('Indicator Date hidden'!BT92="x","x",BS$2-'Indicator Date hidden'!BT92)</f>
        <v>1</v>
      </c>
      <c r="BT91" s="158">
        <f>IF('Indicator Date hidden'!BU92="x","x",BT$2-'Indicator Date hidden'!BU92)</f>
        <v>0</v>
      </c>
      <c r="BU91" s="158">
        <f>IF('Indicator Date hidden'!BV92="x","x",BU$2-'Indicator Date hidden'!BV92)</f>
        <v>0</v>
      </c>
      <c r="BV91" s="158" t="str">
        <f>IF('Indicator Date hidden'!BW92="x","x",BV$2-'Indicator Date hidden'!BW92)</f>
        <v>x</v>
      </c>
      <c r="BW91" s="158" t="str">
        <f>IF('Indicator Date hidden'!BX92="x","x",BW$2-'Indicator Date hidden'!BX92)</f>
        <v>x</v>
      </c>
      <c r="BX91" s="158">
        <f>IF('Indicator Date hidden'!BY92="x","x",BX$2-'Indicator Date hidden'!BY92)</f>
        <v>0</v>
      </c>
      <c r="BY91" s="5">
        <f t="shared" si="10"/>
        <v>20</v>
      </c>
      <c r="BZ91" s="159">
        <f t="shared" si="11"/>
        <v>0.32786885245901637</v>
      </c>
      <c r="CA91" s="5">
        <f t="shared" si="12"/>
        <v>5</v>
      </c>
      <c r="CB91" s="159">
        <f t="shared" si="13"/>
        <v>1.276795572368574</v>
      </c>
      <c r="CC91" s="162">
        <f t="shared" si="14"/>
        <v>0</v>
      </c>
    </row>
    <row r="92" spans="1:81" x14ac:dyDescent="0.25">
      <c r="A92" t="s">
        <v>297</v>
      </c>
      <c r="B92" s="158">
        <f>IF('Indicator Date hidden'!C93="x","x",B$2-'Indicator Date hidden'!C93)</f>
        <v>0</v>
      </c>
      <c r="C92" s="158">
        <f>IF('Indicator Date hidden'!D93="x","x",C$2-'Indicator Date hidden'!D93)</f>
        <v>0</v>
      </c>
      <c r="D92" s="158">
        <f>IF('Indicator Date hidden'!E93="x","x",D$2-'Indicator Date hidden'!E93)</f>
        <v>0</v>
      </c>
      <c r="E92" s="158">
        <f>IF('Indicator Date hidden'!F93="x","x",E$2-'Indicator Date hidden'!F93)</f>
        <v>0</v>
      </c>
      <c r="F92" s="158">
        <f>IF('Indicator Date hidden'!G93="x","x",F$2-'Indicator Date hidden'!G93)</f>
        <v>0</v>
      </c>
      <c r="G92" s="158">
        <f>IF('Indicator Date hidden'!H93="x","x",G$2-'Indicator Date hidden'!H93)</f>
        <v>0</v>
      </c>
      <c r="H92" s="158">
        <f>IF('Indicator Date hidden'!I93="x","x",H$2-'Indicator Date hidden'!I93)</f>
        <v>0</v>
      </c>
      <c r="I92" s="158">
        <f>IF('Indicator Date hidden'!J93="x","x",I$2-'Indicator Date hidden'!J93)</f>
        <v>0</v>
      </c>
      <c r="J92" s="158">
        <f>IF('Indicator Date hidden'!K93="x","x",J$2-'Indicator Date hidden'!K93)</f>
        <v>0</v>
      </c>
      <c r="K92" s="158">
        <f>IF('Indicator Date hidden'!L93="x","x",K$2-'Indicator Date hidden'!L93)</f>
        <v>0</v>
      </c>
      <c r="L92" s="158">
        <f>IF('Indicator Date hidden'!M93="x","x",L$2-'Indicator Date hidden'!M93)</f>
        <v>0</v>
      </c>
      <c r="M92" s="158">
        <f>IF('Indicator Date hidden'!N93="x","x",M$2-'Indicator Date hidden'!N93)</f>
        <v>0</v>
      </c>
      <c r="N92" s="158">
        <f>IF('Indicator Date hidden'!O93="x","x",N$2-'Indicator Date hidden'!O93)</f>
        <v>0</v>
      </c>
      <c r="O92" s="158">
        <f>IF('Indicator Date hidden'!P93="x","x",O$2-'Indicator Date hidden'!P93)</f>
        <v>0</v>
      </c>
      <c r="P92" s="158">
        <f>IF('Indicator Date hidden'!Q93="x","x",P$2-'Indicator Date hidden'!Q93)</f>
        <v>0</v>
      </c>
      <c r="Q92" s="158">
        <f>IF('Indicator Date hidden'!R93="x","x",Q$2-'Indicator Date hidden'!R93)</f>
        <v>0</v>
      </c>
      <c r="R92" s="158">
        <f>IF('Indicator Date hidden'!S93="x","x",R$2-'Indicator Date hidden'!S93)</f>
        <v>0</v>
      </c>
      <c r="S92" s="158">
        <f>IF('Indicator Date hidden'!T93="x","x",S$2-'Indicator Date hidden'!T93)</f>
        <v>0</v>
      </c>
      <c r="T92" s="158">
        <f>IF('Indicator Date hidden'!U93="x","x",T$2-'Indicator Date hidden'!U93)</f>
        <v>0</v>
      </c>
      <c r="U92" s="158">
        <f>IF('Indicator Date hidden'!V93="x","x",U$2-'Indicator Date hidden'!V93)</f>
        <v>0</v>
      </c>
      <c r="V92" s="158">
        <f>IF('Indicator Date hidden'!W93="x","x",V$2-'Indicator Date hidden'!W93)</f>
        <v>0</v>
      </c>
      <c r="W92" s="158">
        <f>IF('Indicator Date hidden'!X93="x","x",W$2-'Indicator Date hidden'!X93)</f>
        <v>0</v>
      </c>
      <c r="X92" s="158">
        <f>IF('Indicator Date hidden'!Y93="x","x",X$2-'Indicator Date hidden'!Y93)</f>
        <v>0</v>
      </c>
      <c r="Y92" s="158">
        <f>IF('Indicator Date hidden'!Z93="x","x",Y$2-'Indicator Date hidden'!Z93)</f>
        <v>0</v>
      </c>
      <c r="Z92" s="158" t="str">
        <f>IF('Indicator Date hidden'!AA93="x","x",Z$2-'Indicator Date hidden'!AA93)</f>
        <v>x</v>
      </c>
      <c r="AA92" s="158">
        <f>IF('Indicator Date hidden'!AB93="x","x",AA$2-'Indicator Date hidden'!AB93)</f>
        <v>0</v>
      </c>
      <c r="AB92" s="158" t="str">
        <f>IF('Indicator Date hidden'!AC93="x","x",AB$2-'Indicator Date hidden'!AC93)</f>
        <v>x</v>
      </c>
      <c r="AC92" s="158">
        <f>IF('Indicator Date hidden'!AD93="x","x",AC$2-'Indicator Date hidden'!AD93)</f>
        <v>3</v>
      </c>
      <c r="AD92" s="158">
        <f>IF('Indicator Date hidden'!AE93="x","x",AD$2-'Indicator Date hidden'!AE93)</f>
        <v>0</v>
      </c>
      <c r="AE92" s="158" t="str">
        <f>IF('Indicator Date hidden'!AF93="x","x",AE$2-'Indicator Date hidden'!AF93)</f>
        <v>x</v>
      </c>
      <c r="AF92" s="158">
        <f>IF('Indicator Date hidden'!AG93="x","x",AF$2-'Indicator Date hidden'!AG93)</f>
        <v>0</v>
      </c>
      <c r="AG92" s="158">
        <f>IF('Indicator Date hidden'!AH93="x","x",AG$2-'Indicator Date hidden'!AH93)</f>
        <v>0</v>
      </c>
      <c r="AH92" s="158">
        <f>IF('Indicator Date hidden'!AI93="x","x",AH$2-'Indicator Date hidden'!AI93)</f>
        <v>0</v>
      </c>
      <c r="AI92" s="158">
        <f>IF('Indicator Date hidden'!AJ93="x","x",AI$2-'Indicator Date hidden'!AJ93)</f>
        <v>0</v>
      </c>
      <c r="AJ92" s="158">
        <f>IF('Indicator Date hidden'!AK93="x","x",AJ$2-'Indicator Date hidden'!AK93)</f>
        <v>0</v>
      </c>
      <c r="AK92" s="158">
        <f>IF('Indicator Date hidden'!AL93="x","x",AK$2-'Indicator Date hidden'!AL93)</f>
        <v>0</v>
      </c>
      <c r="AL92" s="158" t="str">
        <f>IF('Indicator Date hidden'!AM93="x","x",AL$2-'Indicator Date hidden'!AM93)</f>
        <v>x</v>
      </c>
      <c r="AM92" s="158">
        <f>IF('Indicator Date hidden'!AN93="x","x",AM$2-'Indicator Date hidden'!AN93)</f>
        <v>0</v>
      </c>
      <c r="AN92" s="158">
        <f>IF('Indicator Date hidden'!AO93="x","x",AN$2-'Indicator Date hidden'!AO93)</f>
        <v>0</v>
      </c>
      <c r="AO92" s="158">
        <f>IF('Indicator Date hidden'!AP93="x","x",AO$2-'Indicator Date hidden'!AP93)</f>
        <v>0</v>
      </c>
      <c r="AP92" s="158" t="str">
        <f>IF('Indicator Date hidden'!AQ93="x","x",AP$2-'Indicator Date hidden'!AQ93)</f>
        <v>x</v>
      </c>
      <c r="AQ92" s="158">
        <f>IF('Indicator Date hidden'!AR93="x","x",AQ$2-'Indicator Date hidden'!AR93)</f>
        <v>0</v>
      </c>
      <c r="AR92" s="158">
        <f>IF('Indicator Date hidden'!AS93="x","x",AR$2-'Indicator Date hidden'!AS93)</f>
        <v>0</v>
      </c>
      <c r="AS92" s="158">
        <f>IF('Indicator Date hidden'!AT93="x","x",AS$2-'Indicator Date hidden'!AT93)</f>
        <v>6</v>
      </c>
      <c r="AT92" s="158">
        <f>IF('Indicator Date hidden'!AU93="x","x",AT$2-'Indicator Date hidden'!AU93)</f>
        <v>0</v>
      </c>
      <c r="AU92" s="158" t="str">
        <f>IF('Indicator Date hidden'!AV93="x","x",AU$2-'Indicator Date hidden'!AV93)</f>
        <v>x</v>
      </c>
      <c r="AV92" s="158" t="str">
        <f>IF('Indicator Date hidden'!AW93="x","x",AV$2-'Indicator Date hidden'!AW93)</f>
        <v>x</v>
      </c>
      <c r="AW92" s="158">
        <f>IF('Indicator Date hidden'!AX93="x","x",AW$2-'Indicator Date hidden'!AX93)</f>
        <v>0</v>
      </c>
      <c r="AX92" s="158">
        <f>IF('Indicator Date hidden'!AY93="x","x",AX$2-'Indicator Date hidden'!AY93)</f>
        <v>0</v>
      </c>
      <c r="AY92" s="158">
        <f>IF('Indicator Date hidden'!AZ93="x","x",AY$2-'Indicator Date hidden'!AZ93)</f>
        <v>0</v>
      </c>
      <c r="AZ92" s="158">
        <f>IF('Indicator Date hidden'!BA93="x","x",AZ$2-'Indicator Date hidden'!BA93)</f>
        <v>5</v>
      </c>
      <c r="BA92" s="158">
        <f>IF('Indicator Date hidden'!BB93="x","x",BA$2-'Indicator Date hidden'!BB93)</f>
        <v>0</v>
      </c>
      <c r="BB92" s="158">
        <f>IF('Indicator Date hidden'!BC93="x","x",BB$2-'Indicator Date hidden'!BC93)</f>
        <v>0</v>
      </c>
      <c r="BC92" s="158">
        <f>IF('Indicator Date hidden'!BD93="x","x",BC$2-'Indicator Date hidden'!BD93)</f>
        <v>0</v>
      </c>
      <c r="BD92" s="158" t="str">
        <f>IF('Indicator Date hidden'!BE93="x","x",BD$2-'Indicator Date hidden'!BE93)</f>
        <v>x</v>
      </c>
      <c r="BE92" s="158">
        <f>IF('Indicator Date hidden'!BF93="x","x",BE$2-'Indicator Date hidden'!BF93)</f>
        <v>1</v>
      </c>
      <c r="BF92" s="158">
        <f>IF('Indicator Date hidden'!BG93="x","x",BF$2-'Indicator Date hidden'!BG93)</f>
        <v>0</v>
      </c>
      <c r="BG92" s="158">
        <f>IF('Indicator Date hidden'!BH93="x","x",BG$2-'Indicator Date hidden'!BH93)</f>
        <v>0</v>
      </c>
      <c r="BH92" s="158">
        <f>IF('Indicator Date hidden'!BI93="x","x",BH$2-'Indicator Date hidden'!BI93)</f>
        <v>0</v>
      </c>
      <c r="BI92" s="158">
        <f>IF('Indicator Date hidden'!BJ93="x","x",BI$2-'Indicator Date hidden'!BJ93)</f>
        <v>2</v>
      </c>
      <c r="BJ92" s="158">
        <f>IF('Indicator Date hidden'!BK93="x","x",BJ$2-'Indicator Date hidden'!BK93)</f>
        <v>0</v>
      </c>
      <c r="BK92" s="158">
        <f>IF('Indicator Date hidden'!BL93="x","x",BK$2-'Indicator Date hidden'!BL93)</f>
        <v>0</v>
      </c>
      <c r="BL92" s="158">
        <f>IF('Indicator Date hidden'!BM93="x","x",BL$2-'Indicator Date hidden'!BM93)</f>
        <v>0</v>
      </c>
      <c r="BM92" s="158">
        <f>IF('Indicator Date hidden'!BN93="x","x",BM$2-'Indicator Date hidden'!BN93)</f>
        <v>10</v>
      </c>
      <c r="BN92" s="158">
        <f>IF('Indicator Date hidden'!BO93="x","x",BN$2-'Indicator Date hidden'!BO93)</f>
        <v>0</v>
      </c>
      <c r="BO92" s="158">
        <f>IF('Indicator Date hidden'!BP93="x","x",BO$2-'Indicator Date hidden'!BP93)</f>
        <v>0</v>
      </c>
      <c r="BP92" s="158">
        <f>IF('Indicator Date hidden'!BQ93="x","x",BP$2-'Indicator Date hidden'!BQ93)</f>
        <v>0</v>
      </c>
      <c r="BQ92" s="158">
        <f>IF('Indicator Date hidden'!BR93="x","x",BQ$2-'Indicator Date hidden'!BR93)</f>
        <v>0</v>
      </c>
      <c r="BR92" s="158">
        <f>IF('Indicator Date hidden'!BS93="x","x",BR$2-'Indicator Date hidden'!BS93)</f>
        <v>0</v>
      </c>
      <c r="BS92" s="158">
        <f>IF('Indicator Date hidden'!BT93="x","x",BS$2-'Indicator Date hidden'!BT93)</f>
        <v>1</v>
      </c>
      <c r="BT92" s="158">
        <f>IF('Indicator Date hidden'!BU93="x","x",BT$2-'Indicator Date hidden'!BU93)</f>
        <v>0</v>
      </c>
      <c r="BU92" s="158">
        <f>IF('Indicator Date hidden'!BV93="x","x",BU$2-'Indicator Date hidden'!BV93)</f>
        <v>0</v>
      </c>
      <c r="BV92" s="158">
        <f>IF('Indicator Date hidden'!BW93="x","x",BV$2-'Indicator Date hidden'!BW93)</f>
        <v>0</v>
      </c>
      <c r="BW92" s="158">
        <f>IF('Indicator Date hidden'!BX93="x","x",BW$2-'Indicator Date hidden'!BX93)</f>
        <v>0</v>
      </c>
      <c r="BX92" s="158">
        <f>IF('Indicator Date hidden'!BY93="x","x",BX$2-'Indicator Date hidden'!BY93)</f>
        <v>0</v>
      </c>
      <c r="BY92" s="5">
        <f t="shared" si="10"/>
        <v>28</v>
      </c>
      <c r="BZ92" s="159">
        <f t="shared" si="11"/>
        <v>0.41791044776119401</v>
      </c>
      <c r="CA92" s="5">
        <f t="shared" si="12"/>
        <v>7</v>
      </c>
      <c r="CB92" s="159">
        <f t="shared" si="13"/>
        <v>1.5659554684900299</v>
      </c>
      <c r="CC92" s="162">
        <f t="shared" si="14"/>
        <v>0</v>
      </c>
    </row>
    <row r="93" spans="1:81" x14ac:dyDescent="0.25">
      <c r="A93" t="s">
        <v>167</v>
      </c>
      <c r="B93" s="158">
        <f>IF('Indicator Date hidden'!C94="x","x",B$2-'Indicator Date hidden'!C94)</f>
        <v>0</v>
      </c>
      <c r="C93" s="158">
        <f>IF('Indicator Date hidden'!D94="x","x",C$2-'Indicator Date hidden'!D94)</f>
        <v>0</v>
      </c>
      <c r="D93" s="158">
        <f>IF('Indicator Date hidden'!E94="x","x",D$2-'Indicator Date hidden'!E94)</f>
        <v>0</v>
      </c>
      <c r="E93" s="158">
        <f>IF('Indicator Date hidden'!F94="x","x",E$2-'Indicator Date hidden'!F94)</f>
        <v>0</v>
      </c>
      <c r="F93" s="158">
        <f>IF('Indicator Date hidden'!G94="x","x",F$2-'Indicator Date hidden'!G94)</f>
        <v>0</v>
      </c>
      <c r="G93" s="158">
        <f>IF('Indicator Date hidden'!H94="x","x",G$2-'Indicator Date hidden'!H94)</f>
        <v>0</v>
      </c>
      <c r="H93" s="158">
        <f>IF('Indicator Date hidden'!I94="x","x",H$2-'Indicator Date hidden'!I94)</f>
        <v>0</v>
      </c>
      <c r="I93" s="158">
        <f>IF('Indicator Date hidden'!J94="x","x",I$2-'Indicator Date hidden'!J94)</f>
        <v>0</v>
      </c>
      <c r="J93" s="158">
        <f>IF('Indicator Date hidden'!K94="x","x",J$2-'Indicator Date hidden'!K94)</f>
        <v>0</v>
      </c>
      <c r="K93" s="158">
        <f>IF('Indicator Date hidden'!L94="x","x",K$2-'Indicator Date hidden'!L94)</f>
        <v>0</v>
      </c>
      <c r="L93" s="158">
        <f>IF('Indicator Date hidden'!M94="x","x",L$2-'Indicator Date hidden'!M94)</f>
        <v>0</v>
      </c>
      <c r="M93" s="158">
        <f>IF('Indicator Date hidden'!N94="x","x",M$2-'Indicator Date hidden'!N94)</f>
        <v>0</v>
      </c>
      <c r="N93" s="158">
        <f>IF('Indicator Date hidden'!O94="x","x",N$2-'Indicator Date hidden'!O94)</f>
        <v>0</v>
      </c>
      <c r="O93" s="158">
        <f>IF('Indicator Date hidden'!P94="x","x",O$2-'Indicator Date hidden'!P94)</f>
        <v>0</v>
      </c>
      <c r="P93" s="158">
        <f>IF('Indicator Date hidden'!Q94="x","x",P$2-'Indicator Date hidden'!Q94)</f>
        <v>0</v>
      </c>
      <c r="Q93" s="158">
        <f>IF('Indicator Date hidden'!R94="x","x",Q$2-'Indicator Date hidden'!R94)</f>
        <v>0</v>
      </c>
      <c r="R93" s="158">
        <f>IF('Indicator Date hidden'!S94="x","x",R$2-'Indicator Date hidden'!S94)</f>
        <v>0</v>
      </c>
      <c r="S93" s="158">
        <f>IF('Indicator Date hidden'!T94="x","x",S$2-'Indicator Date hidden'!T94)</f>
        <v>0</v>
      </c>
      <c r="T93" s="158">
        <f>IF('Indicator Date hidden'!U94="x","x",T$2-'Indicator Date hidden'!U94)</f>
        <v>0</v>
      </c>
      <c r="U93" s="158">
        <f>IF('Indicator Date hidden'!V94="x","x",U$2-'Indicator Date hidden'!V94)</f>
        <v>0</v>
      </c>
      <c r="V93" s="158">
        <f>IF('Indicator Date hidden'!W94="x","x",V$2-'Indicator Date hidden'!W94)</f>
        <v>0</v>
      </c>
      <c r="W93" s="158">
        <f>IF('Indicator Date hidden'!X94="x","x",W$2-'Indicator Date hidden'!X94)</f>
        <v>0</v>
      </c>
      <c r="X93" s="158">
        <f>IF('Indicator Date hidden'!Y94="x","x",X$2-'Indicator Date hidden'!Y94)</f>
        <v>0</v>
      </c>
      <c r="Y93" s="158">
        <f>IF('Indicator Date hidden'!Z94="x","x",Y$2-'Indicator Date hidden'!Z94)</f>
        <v>0</v>
      </c>
      <c r="Z93" s="158" t="str">
        <f>IF('Indicator Date hidden'!AA94="x","x",Z$2-'Indicator Date hidden'!AA94)</f>
        <v>x</v>
      </c>
      <c r="AA93" s="158">
        <f>IF('Indicator Date hidden'!AB94="x","x",AA$2-'Indicator Date hidden'!AB94)</f>
        <v>0</v>
      </c>
      <c r="AB93" s="158" t="str">
        <f>IF('Indicator Date hidden'!AC94="x","x",AB$2-'Indicator Date hidden'!AC94)</f>
        <v>x</v>
      </c>
      <c r="AC93" s="158">
        <f>IF('Indicator Date hidden'!AD94="x","x",AC$2-'Indicator Date hidden'!AD94)</f>
        <v>0</v>
      </c>
      <c r="AD93" s="158">
        <f>IF('Indicator Date hidden'!AE94="x","x",AD$2-'Indicator Date hidden'!AE94)</f>
        <v>0</v>
      </c>
      <c r="AE93" s="158" t="str">
        <f>IF('Indicator Date hidden'!AF94="x","x",AE$2-'Indicator Date hidden'!AF94)</f>
        <v>x</v>
      </c>
      <c r="AF93" s="158">
        <f>IF('Indicator Date hidden'!AG94="x","x",AF$2-'Indicator Date hidden'!AG94)</f>
        <v>0</v>
      </c>
      <c r="AG93" s="158">
        <f>IF('Indicator Date hidden'!AH94="x","x",AG$2-'Indicator Date hidden'!AH94)</f>
        <v>0</v>
      </c>
      <c r="AH93" s="158">
        <f>IF('Indicator Date hidden'!AI94="x","x",AH$2-'Indicator Date hidden'!AI94)</f>
        <v>0</v>
      </c>
      <c r="AI93" s="158">
        <f>IF('Indicator Date hidden'!AJ94="x","x",AI$2-'Indicator Date hidden'!AJ94)</f>
        <v>0</v>
      </c>
      <c r="AJ93" s="158">
        <f>IF('Indicator Date hidden'!AK94="x","x",AJ$2-'Indicator Date hidden'!AK94)</f>
        <v>0</v>
      </c>
      <c r="AK93" s="158">
        <f>IF('Indicator Date hidden'!AL94="x","x",AK$2-'Indicator Date hidden'!AL94)</f>
        <v>0</v>
      </c>
      <c r="AL93" s="158" t="str">
        <f>IF('Indicator Date hidden'!AM94="x","x",AL$2-'Indicator Date hidden'!AM94)</f>
        <v>x</v>
      </c>
      <c r="AM93" s="158">
        <f>IF('Indicator Date hidden'!AN94="x","x",AM$2-'Indicator Date hidden'!AN94)</f>
        <v>0</v>
      </c>
      <c r="AN93" s="158">
        <f>IF('Indicator Date hidden'!AO94="x","x",AN$2-'Indicator Date hidden'!AO94)</f>
        <v>0</v>
      </c>
      <c r="AO93" s="158">
        <f>IF('Indicator Date hidden'!AP94="x","x",AO$2-'Indicator Date hidden'!AP94)</f>
        <v>0</v>
      </c>
      <c r="AP93" s="158" t="str">
        <f>IF('Indicator Date hidden'!AQ94="x","x",AP$2-'Indicator Date hidden'!AQ94)</f>
        <v>x</v>
      </c>
      <c r="AQ93" s="158">
        <f>IF('Indicator Date hidden'!AR94="x","x",AQ$2-'Indicator Date hidden'!AR94)</f>
        <v>0</v>
      </c>
      <c r="AR93" s="158">
        <f>IF('Indicator Date hidden'!AS94="x","x",AR$2-'Indicator Date hidden'!AS94)</f>
        <v>0</v>
      </c>
      <c r="AS93" s="158">
        <f>IF('Indicator Date hidden'!AT94="x","x",AS$2-'Indicator Date hidden'!AT94)</f>
        <v>2</v>
      </c>
      <c r="AT93" s="158">
        <f>IF('Indicator Date hidden'!AU94="x","x",AT$2-'Indicator Date hidden'!AU94)</f>
        <v>0</v>
      </c>
      <c r="AU93" s="158">
        <f>IF('Indicator Date hidden'!AV94="x","x",AU$2-'Indicator Date hidden'!AV94)</f>
        <v>0</v>
      </c>
      <c r="AV93" s="158">
        <f>IF('Indicator Date hidden'!AW94="x","x",AV$2-'Indicator Date hidden'!AW94)</f>
        <v>0</v>
      </c>
      <c r="AW93" s="158" t="str">
        <f>IF('Indicator Date hidden'!AX94="x","x",AW$2-'Indicator Date hidden'!AX94)</f>
        <v>x</v>
      </c>
      <c r="AX93" s="158">
        <f>IF('Indicator Date hidden'!AY94="x","x",AX$2-'Indicator Date hidden'!AY94)</f>
        <v>0</v>
      </c>
      <c r="AY93" s="158">
        <f>IF('Indicator Date hidden'!AZ94="x","x",AY$2-'Indicator Date hidden'!AZ94)</f>
        <v>0</v>
      </c>
      <c r="AZ93" s="158" t="str">
        <f>IF('Indicator Date hidden'!BA94="x","x",AZ$2-'Indicator Date hidden'!BA94)</f>
        <v>x</v>
      </c>
      <c r="BA93" s="158">
        <f>IF('Indicator Date hidden'!BB94="x","x",BA$2-'Indicator Date hidden'!BB94)</f>
        <v>0</v>
      </c>
      <c r="BB93" s="158">
        <f>IF('Indicator Date hidden'!BC94="x","x",BB$2-'Indicator Date hidden'!BC94)</f>
        <v>0</v>
      </c>
      <c r="BC93" s="158">
        <f>IF('Indicator Date hidden'!BD94="x","x",BC$2-'Indicator Date hidden'!BD94)</f>
        <v>0</v>
      </c>
      <c r="BD93" s="158" t="str">
        <f>IF('Indicator Date hidden'!BE94="x","x",BD$2-'Indicator Date hidden'!BE94)</f>
        <v>x</v>
      </c>
      <c r="BE93" s="158">
        <f>IF('Indicator Date hidden'!BF94="x","x",BE$2-'Indicator Date hidden'!BF94)</f>
        <v>1</v>
      </c>
      <c r="BF93" s="158">
        <f>IF('Indicator Date hidden'!BG94="x","x",BF$2-'Indicator Date hidden'!BG94)</f>
        <v>0</v>
      </c>
      <c r="BG93" s="158">
        <f>IF('Indicator Date hidden'!BH94="x","x",BG$2-'Indicator Date hidden'!BH94)</f>
        <v>0</v>
      </c>
      <c r="BH93" s="158">
        <f>IF('Indicator Date hidden'!BI94="x","x",BH$2-'Indicator Date hidden'!BI94)</f>
        <v>0</v>
      </c>
      <c r="BI93" s="158" t="str">
        <f>IF('Indicator Date hidden'!BJ94="x","x",BI$2-'Indicator Date hidden'!BJ94)</f>
        <v>x</v>
      </c>
      <c r="BJ93" s="158">
        <f>IF('Indicator Date hidden'!BK94="x","x",BJ$2-'Indicator Date hidden'!BK94)</f>
        <v>0</v>
      </c>
      <c r="BK93" s="158">
        <f>IF('Indicator Date hidden'!BL94="x","x",BK$2-'Indicator Date hidden'!BL94)</f>
        <v>0</v>
      </c>
      <c r="BL93" s="158">
        <f>IF('Indicator Date hidden'!BM94="x","x",BL$2-'Indicator Date hidden'!BM94)</f>
        <v>0</v>
      </c>
      <c r="BM93" s="158">
        <f>IF('Indicator Date hidden'!BN94="x","x",BM$2-'Indicator Date hidden'!BN94)</f>
        <v>0</v>
      </c>
      <c r="BN93" s="158">
        <f>IF('Indicator Date hidden'!BO94="x","x",BN$2-'Indicator Date hidden'!BO94)</f>
        <v>0</v>
      </c>
      <c r="BO93" s="158">
        <f>IF('Indicator Date hidden'!BP94="x","x",BO$2-'Indicator Date hidden'!BP94)</f>
        <v>0</v>
      </c>
      <c r="BP93" s="158">
        <f>IF('Indicator Date hidden'!BQ94="x","x",BP$2-'Indicator Date hidden'!BQ94)</f>
        <v>0</v>
      </c>
      <c r="BQ93" s="158">
        <f>IF('Indicator Date hidden'!BR94="x","x",BQ$2-'Indicator Date hidden'!BR94)</f>
        <v>0</v>
      </c>
      <c r="BR93" s="158">
        <f>IF('Indicator Date hidden'!BS94="x","x",BR$2-'Indicator Date hidden'!BS94)</f>
        <v>0</v>
      </c>
      <c r="BS93" s="158">
        <f>IF('Indicator Date hidden'!BT94="x","x",BS$2-'Indicator Date hidden'!BT94)</f>
        <v>3</v>
      </c>
      <c r="BT93" s="158">
        <f>IF('Indicator Date hidden'!BU94="x","x",BT$2-'Indicator Date hidden'!BU94)</f>
        <v>0</v>
      </c>
      <c r="BU93" s="158">
        <f>IF('Indicator Date hidden'!BV94="x","x",BU$2-'Indicator Date hidden'!BV94)</f>
        <v>0</v>
      </c>
      <c r="BV93" s="158">
        <f>IF('Indicator Date hidden'!BW94="x","x",BV$2-'Indicator Date hidden'!BW94)</f>
        <v>0</v>
      </c>
      <c r="BW93" s="158">
        <f>IF('Indicator Date hidden'!BX94="x","x",BW$2-'Indicator Date hidden'!BX94)</f>
        <v>0</v>
      </c>
      <c r="BX93" s="158">
        <f>IF('Indicator Date hidden'!BY94="x","x",BX$2-'Indicator Date hidden'!BY94)</f>
        <v>0</v>
      </c>
      <c r="BY93" s="5">
        <f t="shared" si="10"/>
        <v>6</v>
      </c>
      <c r="BZ93" s="159">
        <f t="shared" si="11"/>
        <v>9.0909090909090912E-2</v>
      </c>
      <c r="CA93" s="5">
        <f t="shared" si="12"/>
        <v>3</v>
      </c>
      <c r="CB93" s="159">
        <f t="shared" si="13"/>
        <v>0.45150498259852545</v>
      </c>
      <c r="CC93" s="162">
        <f t="shared" si="14"/>
        <v>0</v>
      </c>
    </row>
    <row r="94" spans="1:81" x14ac:dyDescent="0.25">
      <c r="A94" t="s">
        <v>169</v>
      </c>
      <c r="B94" s="158">
        <f>IF('Indicator Date hidden'!C95="x","x",B$2-'Indicator Date hidden'!C95)</f>
        <v>0</v>
      </c>
      <c r="C94" s="158">
        <f>IF('Indicator Date hidden'!D95="x","x",C$2-'Indicator Date hidden'!D95)</f>
        <v>0</v>
      </c>
      <c r="D94" s="158">
        <f>IF('Indicator Date hidden'!E95="x","x",D$2-'Indicator Date hidden'!E95)</f>
        <v>0</v>
      </c>
      <c r="E94" s="158">
        <f>IF('Indicator Date hidden'!F95="x","x",E$2-'Indicator Date hidden'!F95)</f>
        <v>0</v>
      </c>
      <c r="F94" s="158">
        <f>IF('Indicator Date hidden'!G95="x","x",F$2-'Indicator Date hidden'!G95)</f>
        <v>0</v>
      </c>
      <c r="G94" s="158">
        <f>IF('Indicator Date hidden'!H95="x","x",G$2-'Indicator Date hidden'!H95)</f>
        <v>0</v>
      </c>
      <c r="H94" s="158">
        <f>IF('Indicator Date hidden'!I95="x","x",H$2-'Indicator Date hidden'!I95)</f>
        <v>0</v>
      </c>
      <c r="I94" s="158">
        <f>IF('Indicator Date hidden'!J95="x","x",I$2-'Indicator Date hidden'!J95)</f>
        <v>0</v>
      </c>
      <c r="J94" s="158">
        <f>IF('Indicator Date hidden'!K95="x","x",J$2-'Indicator Date hidden'!K95)</f>
        <v>0</v>
      </c>
      <c r="K94" s="158">
        <f>IF('Indicator Date hidden'!L95="x","x",K$2-'Indicator Date hidden'!L95)</f>
        <v>0</v>
      </c>
      <c r="L94" s="158">
        <f>IF('Indicator Date hidden'!M95="x","x",L$2-'Indicator Date hidden'!M95)</f>
        <v>0</v>
      </c>
      <c r="M94" s="158">
        <f>IF('Indicator Date hidden'!N95="x","x",M$2-'Indicator Date hidden'!N95)</f>
        <v>0</v>
      </c>
      <c r="N94" s="158">
        <f>IF('Indicator Date hidden'!O95="x","x",N$2-'Indicator Date hidden'!O95)</f>
        <v>0</v>
      </c>
      <c r="O94" s="158">
        <f>IF('Indicator Date hidden'!P95="x","x",O$2-'Indicator Date hidden'!P95)</f>
        <v>0</v>
      </c>
      <c r="P94" s="158">
        <f>IF('Indicator Date hidden'!Q95="x","x",P$2-'Indicator Date hidden'!Q95)</f>
        <v>0</v>
      </c>
      <c r="Q94" s="158">
        <f>IF('Indicator Date hidden'!R95="x","x",Q$2-'Indicator Date hidden'!R95)</f>
        <v>0</v>
      </c>
      <c r="R94" s="158">
        <f>IF('Indicator Date hidden'!S95="x","x",R$2-'Indicator Date hidden'!S95)</f>
        <v>0</v>
      </c>
      <c r="S94" s="158">
        <f>IF('Indicator Date hidden'!T95="x","x",S$2-'Indicator Date hidden'!T95)</f>
        <v>0</v>
      </c>
      <c r="T94" s="158">
        <f>IF('Indicator Date hidden'!U95="x","x",T$2-'Indicator Date hidden'!U95)</f>
        <v>0</v>
      </c>
      <c r="U94" s="158">
        <f>IF('Indicator Date hidden'!V95="x","x",U$2-'Indicator Date hidden'!V95)</f>
        <v>0</v>
      </c>
      <c r="V94" s="158">
        <f>IF('Indicator Date hidden'!W95="x","x",V$2-'Indicator Date hidden'!W95)</f>
        <v>0</v>
      </c>
      <c r="W94" s="158">
        <f>IF('Indicator Date hidden'!X95="x","x",W$2-'Indicator Date hidden'!X95)</f>
        <v>0</v>
      </c>
      <c r="X94" s="158">
        <f>IF('Indicator Date hidden'!Y95="x","x",X$2-'Indicator Date hidden'!Y95)</f>
        <v>0</v>
      </c>
      <c r="Y94" s="158">
        <f>IF('Indicator Date hidden'!Z95="x","x",Y$2-'Indicator Date hidden'!Z95)</f>
        <v>0</v>
      </c>
      <c r="Z94" s="158">
        <f>IF('Indicator Date hidden'!AA95="x","x",Z$2-'Indicator Date hidden'!AA95)</f>
        <v>4</v>
      </c>
      <c r="AA94" s="158">
        <f>IF('Indicator Date hidden'!AB95="x","x",AA$2-'Indicator Date hidden'!AB95)</f>
        <v>0</v>
      </c>
      <c r="AB94" s="158">
        <f>IF('Indicator Date hidden'!AC95="x","x",AB$2-'Indicator Date hidden'!AC95)</f>
        <v>0</v>
      </c>
      <c r="AC94" s="158">
        <f>IF('Indicator Date hidden'!AD95="x","x",AC$2-'Indicator Date hidden'!AD95)</f>
        <v>0</v>
      </c>
      <c r="AD94" s="158">
        <f>IF('Indicator Date hidden'!AE95="x","x",AD$2-'Indicator Date hidden'!AE95)</f>
        <v>0</v>
      </c>
      <c r="AE94" s="158">
        <f>IF('Indicator Date hidden'!AF95="x","x",AE$2-'Indicator Date hidden'!AF95)</f>
        <v>0</v>
      </c>
      <c r="AF94" s="158">
        <f>IF('Indicator Date hidden'!AG95="x","x",AF$2-'Indicator Date hidden'!AG95)</f>
        <v>0</v>
      </c>
      <c r="AG94" s="158">
        <f>IF('Indicator Date hidden'!AH95="x","x",AG$2-'Indicator Date hidden'!AH95)</f>
        <v>0</v>
      </c>
      <c r="AH94" s="158">
        <f>IF('Indicator Date hidden'!AI95="x","x",AH$2-'Indicator Date hidden'!AI95)</f>
        <v>0</v>
      </c>
      <c r="AI94" s="158">
        <f>IF('Indicator Date hidden'!AJ95="x","x",AI$2-'Indicator Date hidden'!AJ95)</f>
        <v>0</v>
      </c>
      <c r="AJ94" s="158">
        <f>IF('Indicator Date hidden'!AK95="x","x",AJ$2-'Indicator Date hidden'!AK95)</f>
        <v>0</v>
      </c>
      <c r="AK94" s="158">
        <f>IF('Indicator Date hidden'!AL95="x","x",AK$2-'Indicator Date hidden'!AL95)</f>
        <v>0</v>
      </c>
      <c r="AL94" s="158">
        <f>IF('Indicator Date hidden'!AM95="x","x",AL$2-'Indicator Date hidden'!AM95)</f>
        <v>3</v>
      </c>
      <c r="AM94" s="158">
        <f>IF('Indicator Date hidden'!AN95="x","x",AM$2-'Indicator Date hidden'!AN95)</f>
        <v>0</v>
      </c>
      <c r="AN94" s="158">
        <f>IF('Indicator Date hidden'!AO95="x","x",AN$2-'Indicator Date hidden'!AO95)</f>
        <v>0</v>
      </c>
      <c r="AO94" s="158">
        <f>IF('Indicator Date hidden'!AP95="x","x",AO$2-'Indicator Date hidden'!AP95)</f>
        <v>0</v>
      </c>
      <c r="AP94" s="158">
        <f>IF('Indicator Date hidden'!AQ95="x","x",AP$2-'Indicator Date hidden'!AQ95)</f>
        <v>0</v>
      </c>
      <c r="AQ94" s="158">
        <f>IF('Indicator Date hidden'!AR95="x","x",AQ$2-'Indicator Date hidden'!AR95)</f>
        <v>0</v>
      </c>
      <c r="AR94" s="158">
        <f>IF('Indicator Date hidden'!AS95="x","x",AR$2-'Indicator Date hidden'!AS95)</f>
        <v>0</v>
      </c>
      <c r="AS94" s="158">
        <f>IF('Indicator Date hidden'!AT95="x","x",AS$2-'Indicator Date hidden'!AT95)</f>
        <v>2</v>
      </c>
      <c r="AT94" s="158">
        <f>IF('Indicator Date hidden'!AU95="x","x",AT$2-'Indicator Date hidden'!AU95)</f>
        <v>0</v>
      </c>
      <c r="AU94" s="158">
        <f>IF('Indicator Date hidden'!AV95="x","x",AU$2-'Indicator Date hidden'!AV95)</f>
        <v>0</v>
      </c>
      <c r="AV94" s="158">
        <f>IF('Indicator Date hidden'!AW95="x","x",AV$2-'Indicator Date hidden'!AW95)</f>
        <v>0</v>
      </c>
      <c r="AW94" s="158">
        <f>IF('Indicator Date hidden'!AX95="x","x",AW$2-'Indicator Date hidden'!AX95)</f>
        <v>0</v>
      </c>
      <c r="AX94" s="158">
        <f>IF('Indicator Date hidden'!AY95="x","x",AX$2-'Indicator Date hidden'!AY95)</f>
        <v>0</v>
      </c>
      <c r="AY94" s="158">
        <f>IF('Indicator Date hidden'!AZ95="x","x",AY$2-'Indicator Date hidden'!AZ95)</f>
        <v>0</v>
      </c>
      <c r="AZ94" s="158">
        <f>IF('Indicator Date hidden'!BA95="x","x",AZ$2-'Indicator Date hidden'!BA95)</f>
        <v>0</v>
      </c>
      <c r="BA94" s="158">
        <f>IF('Indicator Date hidden'!BB95="x","x",BA$2-'Indicator Date hidden'!BB95)</f>
        <v>0</v>
      </c>
      <c r="BB94" s="158">
        <f>IF('Indicator Date hidden'!BC95="x","x",BB$2-'Indicator Date hidden'!BC95)</f>
        <v>0</v>
      </c>
      <c r="BC94" s="158">
        <f>IF('Indicator Date hidden'!BD95="x","x",BC$2-'Indicator Date hidden'!BD95)</f>
        <v>0</v>
      </c>
      <c r="BD94" s="158" t="str">
        <f>IF('Indicator Date hidden'!BE95="x","x",BD$2-'Indicator Date hidden'!BE95)</f>
        <v>x</v>
      </c>
      <c r="BE94" s="158">
        <f>IF('Indicator Date hidden'!BF95="x","x",BE$2-'Indicator Date hidden'!BF95)</f>
        <v>1</v>
      </c>
      <c r="BF94" s="158">
        <f>IF('Indicator Date hidden'!BG95="x","x",BF$2-'Indicator Date hidden'!BG95)</f>
        <v>0</v>
      </c>
      <c r="BG94" s="158">
        <f>IF('Indicator Date hidden'!BH95="x","x",BG$2-'Indicator Date hidden'!BH95)</f>
        <v>0</v>
      </c>
      <c r="BH94" s="158">
        <f>IF('Indicator Date hidden'!BI95="x","x",BH$2-'Indicator Date hidden'!BI95)</f>
        <v>0</v>
      </c>
      <c r="BI94" s="158">
        <f>IF('Indicator Date hidden'!BJ95="x","x",BI$2-'Indicator Date hidden'!BJ95)</f>
        <v>0</v>
      </c>
      <c r="BJ94" s="158">
        <f>IF('Indicator Date hidden'!BK95="x","x",BJ$2-'Indicator Date hidden'!BK95)</f>
        <v>0</v>
      </c>
      <c r="BK94" s="158">
        <f>IF('Indicator Date hidden'!BL95="x","x",BK$2-'Indicator Date hidden'!BL95)</f>
        <v>0</v>
      </c>
      <c r="BL94" s="158">
        <f>IF('Indicator Date hidden'!BM95="x","x",BL$2-'Indicator Date hidden'!BM95)</f>
        <v>0</v>
      </c>
      <c r="BM94" s="158">
        <f>IF('Indicator Date hidden'!BN95="x","x",BM$2-'Indicator Date hidden'!BN95)</f>
        <v>3</v>
      </c>
      <c r="BN94" s="158">
        <f>IF('Indicator Date hidden'!BO95="x","x",BN$2-'Indicator Date hidden'!BO95)</f>
        <v>0</v>
      </c>
      <c r="BO94" s="158">
        <f>IF('Indicator Date hidden'!BP95="x","x",BO$2-'Indicator Date hidden'!BP95)</f>
        <v>0</v>
      </c>
      <c r="BP94" s="158">
        <f>IF('Indicator Date hidden'!BQ95="x","x",BP$2-'Indicator Date hidden'!BQ95)</f>
        <v>0</v>
      </c>
      <c r="BQ94" s="158">
        <f>IF('Indicator Date hidden'!BR95="x","x",BQ$2-'Indicator Date hidden'!BR95)</f>
        <v>0</v>
      </c>
      <c r="BR94" s="158">
        <f>IF('Indicator Date hidden'!BS95="x","x",BR$2-'Indicator Date hidden'!BS95)</f>
        <v>0</v>
      </c>
      <c r="BS94" s="158">
        <f>IF('Indicator Date hidden'!BT95="x","x",BS$2-'Indicator Date hidden'!BT95)</f>
        <v>4</v>
      </c>
      <c r="BT94" s="158">
        <f>IF('Indicator Date hidden'!BU95="x","x",BT$2-'Indicator Date hidden'!BU95)</f>
        <v>0</v>
      </c>
      <c r="BU94" s="158">
        <f>IF('Indicator Date hidden'!BV95="x","x",BU$2-'Indicator Date hidden'!BV95)</f>
        <v>0</v>
      </c>
      <c r="BV94" s="158" t="str">
        <f>IF('Indicator Date hidden'!BW95="x","x",BV$2-'Indicator Date hidden'!BW95)</f>
        <v>x</v>
      </c>
      <c r="BW94" s="158">
        <f>IF('Indicator Date hidden'!BX95="x","x",BW$2-'Indicator Date hidden'!BX95)</f>
        <v>0</v>
      </c>
      <c r="BX94" s="158">
        <f>IF('Indicator Date hidden'!BY95="x","x",BX$2-'Indicator Date hidden'!BY95)</f>
        <v>0</v>
      </c>
      <c r="BY94" s="5">
        <f t="shared" si="10"/>
        <v>17</v>
      </c>
      <c r="BZ94" s="159">
        <f t="shared" si="11"/>
        <v>0.23287671232876711</v>
      </c>
      <c r="CA94" s="5">
        <f t="shared" si="12"/>
        <v>6</v>
      </c>
      <c r="CB94" s="159">
        <f t="shared" si="13"/>
        <v>0.8361776691524303</v>
      </c>
      <c r="CC94" s="162">
        <f t="shared" si="14"/>
        <v>0</v>
      </c>
    </row>
    <row r="95" spans="1:81" x14ac:dyDescent="0.25">
      <c r="A95" t="s">
        <v>171</v>
      </c>
      <c r="B95" s="158">
        <f>IF('Indicator Date hidden'!C96="x","x",B$2-'Indicator Date hidden'!C96)</f>
        <v>0</v>
      </c>
      <c r="C95" s="158">
        <f>IF('Indicator Date hidden'!D96="x","x",C$2-'Indicator Date hidden'!D96)</f>
        <v>0</v>
      </c>
      <c r="D95" s="158">
        <f>IF('Indicator Date hidden'!E96="x","x",D$2-'Indicator Date hidden'!E96)</f>
        <v>0</v>
      </c>
      <c r="E95" s="158">
        <f>IF('Indicator Date hidden'!F96="x","x",E$2-'Indicator Date hidden'!F96)</f>
        <v>0</v>
      </c>
      <c r="F95" s="158">
        <f>IF('Indicator Date hidden'!G96="x","x",F$2-'Indicator Date hidden'!G96)</f>
        <v>0</v>
      </c>
      <c r="G95" s="158">
        <f>IF('Indicator Date hidden'!H96="x","x",G$2-'Indicator Date hidden'!H96)</f>
        <v>0</v>
      </c>
      <c r="H95" s="158">
        <f>IF('Indicator Date hidden'!I96="x","x",H$2-'Indicator Date hidden'!I96)</f>
        <v>0</v>
      </c>
      <c r="I95" s="158">
        <f>IF('Indicator Date hidden'!J96="x","x",I$2-'Indicator Date hidden'!J96)</f>
        <v>0</v>
      </c>
      <c r="J95" s="158">
        <f>IF('Indicator Date hidden'!K96="x","x",J$2-'Indicator Date hidden'!K96)</f>
        <v>0</v>
      </c>
      <c r="K95" s="158">
        <f>IF('Indicator Date hidden'!L96="x","x",K$2-'Indicator Date hidden'!L96)</f>
        <v>0</v>
      </c>
      <c r="L95" s="158">
        <f>IF('Indicator Date hidden'!M96="x","x",L$2-'Indicator Date hidden'!M96)</f>
        <v>0</v>
      </c>
      <c r="M95" s="158">
        <f>IF('Indicator Date hidden'!N96="x","x",M$2-'Indicator Date hidden'!N96)</f>
        <v>0</v>
      </c>
      <c r="N95" s="158">
        <f>IF('Indicator Date hidden'!O96="x","x",N$2-'Indicator Date hidden'!O96)</f>
        <v>0</v>
      </c>
      <c r="O95" s="158">
        <f>IF('Indicator Date hidden'!P96="x","x",O$2-'Indicator Date hidden'!P96)</f>
        <v>0</v>
      </c>
      <c r="P95" s="158">
        <f>IF('Indicator Date hidden'!Q96="x","x",P$2-'Indicator Date hidden'!Q96)</f>
        <v>0</v>
      </c>
      <c r="Q95" s="158">
        <f>IF('Indicator Date hidden'!R96="x","x",Q$2-'Indicator Date hidden'!R96)</f>
        <v>0</v>
      </c>
      <c r="R95" s="158">
        <f>IF('Indicator Date hidden'!S96="x","x",R$2-'Indicator Date hidden'!S96)</f>
        <v>0</v>
      </c>
      <c r="S95" s="158">
        <f>IF('Indicator Date hidden'!T96="x","x",S$2-'Indicator Date hidden'!T96)</f>
        <v>0</v>
      </c>
      <c r="T95" s="158">
        <f>IF('Indicator Date hidden'!U96="x","x",T$2-'Indicator Date hidden'!U96)</f>
        <v>0</v>
      </c>
      <c r="U95" s="158">
        <f>IF('Indicator Date hidden'!V96="x","x",U$2-'Indicator Date hidden'!V96)</f>
        <v>0</v>
      </c>
      <c r="V95" s="158">
        <f>IF('Indicator Date hidden'!W96="x","x",V$2-'Indicator Date hidden'!W96)</f>
        <v>0</v>
      </c>
      <c r="W95" s="158">
        <f>IF('Indicator Date hidden'!X96="x","x",W$2-'Indicator Date hidden'!X96)</f>
        <v>0</v>
      </c>
      <c r="X95" s="158">
        <f>IF('Indicator Date hidden'!Y96="x","x",X$2-'Indicator Date hidden'!Y96)</f>
        <v>0</v>
      </c>
      <c r="Y95" s="158">
        <f>IF('Indicator Date hidden'!Z96="x","x",Y$2-'Indicator Date hidden'!Z96)</f>
        <v>0</v>
      </c>
      <c r="Z95" s="158" t="str">
        <f>IF('Indicator Date hidden'!AA96="x","x",Z$2-'Indicator Date hidden'!AA96)</f>
        <v>x</v>
      </c>
      <c r="AA95" s="158">
        <f>IF('Indicator Date hidden'!AB96="x","x",AA$2-'Indicator Date hidden'!AB96)</f>
        <v>0</v>
      </c>
      <c r="AB95" s="158">
        <f>IF('Indicator Date hidden'!AC96="x","x",AB$2-'Indicator Date hidden'!AC96)</f>
        <v>0</v>
      </c>
      <c r="AC95" s="158">
        <f>IF('Indicator Date hidden'!AD96="x","x",AC$2-'Indicator Date hidden'!AD96)</f>
        <v>1</v>
      </c>
      <c r="AD95" s="158">
        <f>IF('Indicator Date hidden'!AE96="x","x",AD$2-'Indicator Date hidden'!AE96)</f>
        <v>0</v>
      </c>
      <c r="AE95" s="158">
        <f>IF('Indicator Date hidden'!AF96="x","x",AE$2-'Indicator Date hidden'!AF96)</f>
        <v>0</v>
      </c>
      <c r="AF95" s="158">
        <f>IF('Indicator Date hidden'!AG96="x","x",AF$2-'Indicator Date hidden'!AG96)</f>
        <v>0</v>
      </c>
      <c r="AG95" s="158">
        <f>IF('Indicator Date hidden'!AH96="x","x",AG$2-'Indicator Date hidden'!AH96)</f>
        <v>0</v>
      </c>
      <c r="AH95" s="158">
        <f>IF('Indicator Date hidden'!AI96="x","x",AH$2-'Indicator Date hidden'!AI96)</f>
        <v>0</v>
      </c>
      <c r="AI95" s="158">
        <f>IF('Indicator Date hidden'!AJ96="x","x",AI$2-'Indicator Date hidden'!AJ96)</f>
        <v>0</v>
      </c>
      <c r="AJ95" s="158">
        <f>IF('Indicator Date hidden'!AK96="x","x",AJ$2-'Indicator Date hidden'!AK96)</f>
        <v>0</v>
      </c>
      <c r="AK95" s="158">
        <f>IF('Indicator Date hidden'!AL96="x","x",AK$2-'Indicator Date hidden'!AL96)</f>
        <v>0</v>
      </c>
      <c r="AL95" s="158">
        <f>IF('Indicator Date hidden'!AM96="x","x",AL$2-'Indicator Date hidden'!AM96)</f>
        <v>5</v>
      </c>
      <c r="AM95" s="158">
        <f>IF('Indicator Date hidden'!AN96="x","x",AM$2-'Indicator Date hidden'!AN96)</f>
        <v>0</v>
      </c>
      <c r="AN95" s="158">
        <f>IF('Indicator Date hidden'!AO96="x","x",AN$2-'Indicator Date hidden'!AO96)</f>
        <v>0</v>
      </c>
      <c r="AO95" s="158">
        <f>IF('Indicator Date hidden'!AP96="x","x",AO$2-'Indicator Date hidden'!AP96)</f>
        <v>0</v>
      </c>
      <c r="AP95" s="158">
        <f>IF('Indicator Date hidden'!AQ96="x","x",AP$2-'Indicator Date hidden'!AQ96)</f>
        <v>0</v>
      </c>
      <c r="AQ95" s="158">
        <f>IF('Indicator Date hidden'!AR96="x","x",AQ$2-'Indicator Date hidden'!AR96)</f>
        <v>0</v>
      </c>
      <c r="AR95" s="158">
        <f>IF('Indicator Date hidden'!AS96="x","x",AR$2-'Indicator Date hidden'!AS96)</f>
        <v>0</v>
      </c>
      <c r="AS95" s="158">
        <f>IF('Indicator Date hidden'!AT96="x","x",AS$2-'Indicator Date hidden'!AT96)</f>
        <v>5</v>
      </c>
      <c r="AT95" s="158">
        <f>IF('Indicator Date hidden'!AU96="x","x",AT$2-'Indicator Date hidden'!AU96)</f>
        <v>0</v>
      </c>
      <c r="AU95" s="158">
        <f>IF('Indicator Date hidden'!AV96="x","x",AU$2-'Indicator Date hidden'!AV96)</f>
        <v>0</v>
      </c>
      <c r="AV95" s="158" t="str">
        <f>IF('Indicator Date hidden'!AW96="x","x",AV$2-'Indicator Date hidden'!AW96)</f>
        <v>x</v>
      </c>
      <c r="AW95" s="158">
        <f>IF('Indicator Date hidden'!AX96="x","x",AW$2-'Indicator Date hidden'!AX96)</f>
        <v>0</v>
      </c>
      <c r="AX95" s="158">
        <f>IF('Indicator Date hidden'!AY96="x","x",AX$2-'Indicator Date hidden'!AY96)</f>
        <v>0</v>
      </c>
      <c r="AY95" s="158">
        <f>IF('Indicator Date hidden'!AZ96="x","x",AY$2-'Indicator Date hidden'!AZ96)</f>
        <v>2</v>
      </c>
      <c r="AZ95" s="158">
        <f>IF('Indicator Date hidden'!BA96="x","x",AZ$2-'Indicator Date hidden'!BA96)</f>
        <v>5</v>
      </c>
      <c r="BA95" s="158">
        <f>IF('Indicator Date hidden'!BB96="x","x",BA$2-'Indicator Date hidden'!BB96)</f>
        <v>0</v>
      </c>
      <c r="BB95" s="158">
        <f>IF('Indicator Date hidden'!BC96="x","x",BB$2-'Indicator Date hidden'!BC96)</f>
        <v>0</v>
      </c>
      <c r="BC95" s="158">
        <f>IF('Indicator Date hidden'!BD96="x","x",BC$2-'Indicator Date hidden'!BD96)</f>
        <v>0</v>
      </c>
      <c r="BD95" s="158" t="str">
        <f>IF('Indicator Date hidden'!BE96="x","x",BD$2-'Indicator Date hidden'!BE96)</f>
        <v>x</v>
      </c>
      <c r="BE95" s="158">
        <f>IF('Indicator Date hidden'!BF96="x","x",BE$2-'Indicator Date hidden'!BF96)</f>
        <v>1</v>
      </c>
      <c r="BF95" s="158">
        <f>IF('Indicator Date hidden'!BG96="x","x",BF$2-'Indicator Date hidden'!BG96)</f>
        <v>0</v>
      </c>
      <c r="BG95" s="158">
        <f>IF('Indicator Date hidden'!BH96="x","x",BG$2-'Indicator Date hidden'!BH96)</f>
        <v>0</v>
      </c>
      <c r="BH95" s="158">
        <f>IF('Indicator Date hidden'!BI96="x","x",BH$2-'Indicator Date hidden'!BI96)</f>
        <v>0</v>
      </c>
      <c r="BI95" s="158">
        <f>IF('Indicator Date hidden'!BJ96="x","x",BI$2-'Indicator Date hidden'!BJ96)</f>
        <v>0</v>
      </c>
      <c r="BJ95" s="158">
        <f>IF('Indicator Date hidden'!BK96="x","x",BJ$2-'Indicator Date hidden'!BK96)</f>
        <v>0</v>
      </c>
      <c r="BK95" s="158">
        <f>IF('Indicator Date hidden'!BL96="x","x",BK$2-'Indicator Date hidden'!BL96)</f>
        <v>0</v>
      </c>
      <c r="BL95" s="158">
        <f>IF('Indicator Date hidden'!BM96="x","x",BL$2-'Indicator Date hidden'!BM96)</f>
        <v>0</v>
      </c>
      <c r="BM95" s="158">
        <f>IF('Indicator Date hidden'!BN96="x","x",BM$2-'Indicator Date hidden'!BN96)</f>
        <v>3</v>
      </c>
      <c r="BN95" s="158">
        <f>IF('Indicator Date hidden'!BO96="x","x",BN$2-'Indicator Date hidden'!BO96)</f>
        <v>0</v>
      </c>
      <c r="BO95" s="158">
        <f>IF('Indicator Date hidden'!BP96="x","x",BO$2-'Indicator Date hidden'!BP96)</f>
        <v>0</v>
      </c>
      <c r="BP95" s="158">
        <f>IF('Indicator Date hidden'!BQ96="x","x",BP$2-'Indicator Date hidden'!BQ96)</f>
        <v>0</v>
      </c>
      <c r="BQ95" s="158">
        <f>IF('Indicator Date hidden'!BR96="x","x",BQ$2-'Indicator Date hidden'!BR96)</f>
        <v>0</v>
      </c>
      <c r="BR95" s="158">
        <f>IF('Indicator Date hidden'!BS96="x","x",BR$2-'Indicator Date hidden'!BS96)</f>
        <v>0</v>
      </c>
      <c r="BS95" s="158">
        <f>IF('Indicator Date hidden'!BT96="x","x",BS$2-'Indicator Date hidden'!BT96)</f>
        <v>4</v>
      </c>
      <c r="BT95" s="158">
        <f>IF('Indicator Date hidden'!BU96="x","x",BT$2-'Indicator Date hidden'!BU96)</f>
        <v>0</v>
      </c>
      <c r="BU95" s="158" t="str">
        <f>IF('Indicator Date hidden'!BV96="x","x",BU$2-'Indicator Date hidden'!BV96)</f>
        <v>x</v>
      </c>
      <c r="BV95" s="158">
        <f>IF('Indicator Date hidden'!BW96="x","x",BV$2-'Indicator Date hidden'!BW96)</f>
        <v>0</v>
      </c>
      <c r="BW95" s="158">
        <f>IF('Indicator Date hidden'!BX96="x","x",BW$2-'Indicator Date hidden'!BX96)</f>
        <v>0</v>
      </c>
      <c r="BX95" s="158">
        <f>IF('Indicator Date hidden'!BY96="x","x",BX$2-'Indicator Date hidden'!BY96)</f>
        <v>0</v>
      </c>
      <c r="BY95" s="5">
        <f t="shared" si="10"/>
        <v>26</v>
      </c>
      <c r="BZ95" s="159">
        <f t="shared" si="11"/>
        <v>0.36619718309859156</v>
      </c>
      <c r="CA95" s="5">
        <f t="shared" si="12"/>
        <v>8</v>
      </c>
      <c r="CB95" s="159">
        <f t="shared" si="13"/>
        <v>1.1657003772709049</v>
      </c>
      <c r="CC95" s="162">
        <f t="shared" si="14"/>
        <v>0</v>
      </c>
    </row>
    <row r="96" spans="1:81" x14ac:dyDescent="0.25">
      <c r="A96" t="s">
        <v>172</v>
      </c>
      <c r="B96" s="158">
        <f>IF('Indicator Date hidden'!C97="x","x",B$2-'Indicator Date hidden'!C97)</f>
        <v>0</v>
      </c>
      <c r="C96" s="158">
        <f>IF('Indicator Date hidden'!D97="x","x",C$2-'Indicator Date hidden'!D97)</f>
        <v>0</v>
      </c>
      <c r="D96" s="158">
        <f>IF('Indicator Date hidden'!E97="x","x",D$2-'Indicator Date hidden'!E97)</f>
        <v>0</v>
      </c>
      <c r="E96" s="158">
        <f>IF('Indicator Date hidden'!F97="x","x",E$2-'Indicator Date hidden'!F97)</f>
        <v>0</v>
      </c>
      <c r="F96" s="158">
        <f>IF('Indicator Date hidden'!G97="x","x",F$2-'Indicator Date hidden'!G97)</f>
        <v>0</v>
      </c>
      <c r="G96" s="158">
        <f>IF('Indicator Date hidden'!H97="x","x",G$2-'Indicator Date hidden'!H97)</f>
        <v>0</v>
      </c>
      <c r="H96" s="158">
        <f>IF('Indicator Date hidden'!I97="x","x",H$2-'Indicator Date hidden'!I97)</f>
        <v>0</v>
      </c>
      <c r="I96" s="158">
        <f>IF('Indicator Date hidden'!J97="x","x",I$2-'Indicator Date hidden'!J97)</f>
        <v>0</v>
      </c>
      <c r="J96" s="158">
        <f>IF('Indicator Date hidden'!K97="x","x",J$2-'Indicator Date hidden'!K97)</f>
        <v>0</v>
      </c>
      <c r="K96" s="158">
        <f>IF('Indicator Date hidden'!L97="x","x",K$2-'Indicator Date hidden'!L97)</f>
        <v>0</v>
      </c>
      <c r="L96" s="158">
        <f>IF('Indicator Date hidden'!M97="x","x",L$2-'Indicator Date hidden'!M97)</f>
        <v>0</v>
      </c>
      <c r="M96" s="158">
        <f>IF('Indicator Date hidden'!N97="x","x",M$2-'Indicator Date hidden'!N97)</f>
        <v>0</v>
      </c>
      <c r="N96" s="158">
        <f>IF('Indicator Date hidden'!O97="x","x",N$2-'Indicator Date hidden'!O97)</f>
        <v>0</v>
      </c>
      <c r="O96" s="158">
        <f>IF('Indicator Date hidden'!P97="x","x",O$2-'Indicator Date hidden'!P97)</f>
        <v>0</v>
      </c>
      <c r="P96" s="158">
        <f>IF('Indicator Date hidden'!Q97="x","x",P$2-'Indicator Date hidden'!Q97)</f>
        <v>0</v>
      </c>
      <c r="Q96" s="158">
        <f>IF('Indicator Date hidden'!R97="x","x",Q$2-'Indicator Date hidden'!R97)</f>
        <v>0</v>
      </c>
      <c r="R96" s="158">
        <f>IF('Indicator Date hidden'!S97="x","x",R$2-'Indicator Date hidden'!S97)</f>
        <v>0</v>
      </c>
      <c r="S96" s="158">
        <f>IF('Indicator Date hidden'!T97="x","x",S$2-'Indicator Date hidden'!T97)</f>
        <v>0</v>
      </c>
      <c r="T96" s="158">
        <f>IF('Indicator Date hidden'!U97="x","x",T$2-'Indicator Date hidden'!U97)</f>
        <v>0</v>
      </c>
      <c r="U96" s="158">
        <f>IF('Indicator Date hidden'!V97="x","x",U$2-'Indicator Date hidden'!V97)</f>
        <v>0</v>
      </c>
      <c r="V96" s="158">
        <f>IF('Indicator Date hidden'!W97="x","x",V$2-'Indicator Date hidden'!W97)</f>
        <v>0</v>
      </c>
      <c r="W96" s="158">
        <f>IF('Indicator Date hidden'!X97="x","x",W$2-'Indicator Date hidden'!X97)</f>
        <v>0</v>
      </c>
      <c r="X96" s="158">
        <f>IF('Indicator Date hidden'!Y97="x","x",X$2-'Indicator Date hidden'!Y97)</f>
        <v>0</v>
      </c>
      <c r="Y96" s="158">
        <f>IF('Indicator Date hidden'!Z97="x","x",Y$2-'Indicator Date hidden'!Z97)</f>
        <v>0</v>
      </c>
      <c r="Z96" s="158">
        <f>IF('Indicator Date hidden'!AA97="x","x",Z$2-'Indicator Date hidden'!AA97)</f>
        <v>5</v>
      </c>
      <c r="AA96" s="158">
        <f>IF('Indicator Date hidden'!AB97="x","x",AA$2-'Indicator Date hidden'!AB97)</f>
        <v>0</v>
      </c>
      <c r="AB96" s="158" t="str">
        <f>IF('Indicator Date hidden'!AC97="x","x",AB$2-'Indicator Date hidden'!AC97)</f>
        <v>x</v>
      </c>
      <c r="AC96" s="158">
        <f>IF('Indicator Date hidden'!AD97="x","x",AC$2-'Indicator Date hidden'!AD97)</f>
        <v>0</v>
      </c>
      <c r="AD96" s="158">
        <f>IF('Indicator Date hidden'!AE97="x","x",AD$2-'Indicator Date hidden'!AE97)</f>
        <v>0</v>
      </c>
      <c r="AE96" s="158" t="str">
        <f>IF('Indicator Date hidden'!AF97="x","x",AE$2-'Indicator Date hidden'!AF97)</f>
        <v>x</v>
      </c>
      <c r="AF96" s="158">
        <f>IF('Indicator Date hidden'!AG97="x","x",AF$2-'Indicator Date hidden'!AG97)</f>
        <v>0</v>
      </c>
      <c r="AG96" s="158">
        <f>IF('Indicator Date hidden'!AH97="x","x",AG$2-'Indicator Date hidden'!AH97)</f>
        <v>0</v>
      </c>
      <c r="AH96" s="158">
        <f>IF('Indicator Date hidden'!AI97="x","x",AH$2-'Indicator Date hidden'!AI97)</f>
        <v>0</v>
      </c>
      <c r="AI96" s="158">
        <f>IF('Indicator Date hidden'!AJ97="x","x",AI$2-'Indicator Date hidden'!AJ97)</f>
        <v>0</v>
      </c>
      <c r="AJ96" s="158">
        <f>IF('Indicator Date hidden'!AK97="x","x",AJ$2-'Indicator Date hidden'!AK97)</f>
        <v>0</v>
      </c>
      <c r="AK96" s="158">
        <f>IF('Indicator Date hidden'!AL97="x","x",AK$2-'Indicator Date hidden'!AL97)</f>
        <v>0</v>
      </c>
      <c r="AL96" s="158" t="str">
        <f>IF('Indicator Date hidden'!AM97="x","x",AL$2-'Indicator Date hidden'!AM97)</f>
        <v>x</v>
      </c>
      <c r="AM96" s="158">
        <f>IF('Indicator Date hidden'!AN97="x","x",AM$2-'Indicator Date hidden'!AN97)</f>
        <v>0</v>
      </c>
      <c r="AN96" s="158">
        <f>IF('Indicator Date hidden'!AO97="x","x",AN$2-'Indicator Date hidden'!AO97)</f>
        <v>0</v>
      </c>
      <c r="AO96" s="158">
        <f>IF('Indicator Date hidden'!AP97="x","x",AO$2-'Indicator Date hidden'!AP97)</f>
        <v>0</v>
      </c>
      <c r="AP96" s="158" t="str">
        <f>IF('Indicator Date hidden'!AQ97="x","x",AP$2-'Indicator Date hidden'!AQ97)</f>
        <v>x</v>
      </c>
      <c r="AQ96" s="158">
        <f>IF('Indicator Date hidden'!AR97="x","x",AQ$2-'Indicator Date hidden'!AR97)</f>
        <v>0</v>
      </c>
      <c r="AR96" s="158">
        <f>IF('Indicator Date hidden'!AS97="x","x",AR$2-'Indicator Date hidden'!AS97)</f>
        <v>0</v>
      </c>
      <c r="AS96" s="158" t="str">
        <f>IF('Indicator Date hidden'!AT97="x","x",AS$2-'Indicator Date hidden'!AT97)</f>
        <v>x</v>
      </c>
      <c r="AT96" s="158">
        <f>IF('Indicator Date hidden'!AU97="x","x",AT$2-'Indicator Date hidden'!AU97)</f>
        <v>0</v>
      </c>
      <c r="AU96" s="158">
        <f>IF('Indicator Date hidden'!AV97="x","x",AU$2-'Indicator Date hidden'!AV97)</f>
        <v>1</v>
      </c>
      <c r="AV96" s="158" t="str">
        <f>IF('Indicator Date hidden'!AW97="x","x",AV$2-'Indicator Date hidden'!AW97)</f>
        <v>x</v>
      </c>
      <c r="AW96" s="158" t="str">
        <f>IF('Indicator Date hidden'!AX97="x","x",AW$2-'Indicator Date hidden'!AX97)</f>
        <v>x</v>
      </c>
      <c r="AX96" s="158">
        <f>IF('Indicator Date hidden'!AY97="x","x",AX$2-'Indicator Date hidden'!AY97)</f>
        <v>0</v>
      </c>
      <c r="AY96" s="158">
        <f>IF('Indicator Date hidden'!AZ97="x","x",AY$2-'Indicator Date hidden'!AZ97)</f>
        <v>0</v>
      </c>
      <c r="AZ96" s="158">
        <f>IF('Indicator Date hidden'!BA97="x","x",AZ$2-'Indicator Date hidden'!BA97)</f>
        <v>2</v>
      </c>
      <c r="BA96" s="158">
        <f>IF('Indicator Date hidden'!BB97="x","x",BA$2-'Indicator Date hidden'!BB97)</f>
        <v>0</v>
      </c>
      <c r="BB96" s="158">
        <f>IF('Indicator Date hidden'!BC97="x","x",BB$2-'Indicator Date hidden'!BC97)</f>
        <v>0</v>
      </c>
      <c r="BC96" s="158">
        <f>IF('Indicator Date hidden'!BD97="x","x",BC$2-'Indicator Date hidden'!BD97)</f>
        <v>0</v>
      </c>
      <c r="BD96" s="158" t="str">
        <f>IF('Indicator Date hidden'!BE97="x","x",BD$2-'Indicator Date hidden'!BE97)</f>
        <v>x</v>
      </c>
      <c r="BE96" s="158">
        <f>IF('Indicator Date hidden'!BF97="x","x",BE$2-'Indicator Date hidden'!BF97)</f>
        <v>1</v>
      </c>
      <c r="BF96" s="158">
        <f>IF('Indicator Date hidden'!BG97="x","x",BF$2-'Indicator Date hidden'!BG97)</f>
        <v>0</v>
      </c>
      <c r="BG96" s="158">
        <f>IF('Indicator Date hidden'!BH97="x","x",BG$2-'Indicator Date hidden'!BH97)</f>
        <v>0</v>
      </c>
      <c r="BH96" s="158">
        <f>IF('Indicator Date hidden'!BI97="x","x",BH$2-'Indicator Date hidden'!BI97)</f>
        <v>0</v>
      </c>
      <c r="BI96" s="158" t="str">
        <f>IF('Indicator Date hidden'!BJ97="x","x",BI$2-'Indicator Date hidden'!BJ97)</f>
        <v>x</v>
      </c>
      <c r="BJ96" s="158">
        <f>IF('Indicator Date hidden'!BK97="x","x",BJ$2-'Indicator Date hidden'!BK97)</f>
        <v>0</v>
      </c>
      <c r="BK96" s="158">
        <f>IF('Indicator Date hidden'!BL97="x","x",BK$2-'Indicator Date hidden'!BL97)</f>
        <v>0</v>
      </c>
      <c r="BL96" s="158">
        <f>IF('Indicator Date hidden'!BM97="x","x",BL$2-'Indicator Date hidden'!BM97)</f>
        <v>0</v>
      </c>
      <c r="BM96" s="158">
        <f>IF('Indicator Date hidden'!BN97="x","x",BM$2-'Indicator Date hidden'!BN97)</f>
        <v>3</v>
      </c>
      <c r="BN96" s="158">
        <f>IF('Indicator Date hidden'!BO97="x","x",BN$2-'Indicator Date hidden'!BO97)</f>
        <v>0</v>
      </c>
      <c r="BO96" s="158">
        <f>IF('Indicator Date hidden'!BP97="x","x",BO$2-'Indicator Date hidden'!BP97)</f>
        <v>0</v>
      </c>
      <c r="BP96" s="158">
        <f>IF('Indicator Date hidden'!BQ97="x","x",BP$2-'Indicator Date hidden'!BQ97)</f>
        <v>0</v>
      </c>
      <c r="BQ96" s="158">
        <f>IF('Indicator Date hidden'!BR97="x","x",BQ$2-'Indicator Date hidden'!BR97)</f>
        <v>0</v>
      </c>
      <c r="BR96" s="158">
        <f>IF('Indicator Date hidden'!BS97="x","x",BR$2-'Indicator Date hidden'!BS97)</f>
        <v>0</v>
      </c>
      <c r="BS96" s="158">
        <f>IF('Indicator Date hidden'!BT97="x","x",BS$2-'Indicator Date hidden'!BT97)</f>
        <v>2</v>
      </c>
      <c r="BT96" s="158">
        <f>IF('Indicator Date hidden'!BU97="x","x",BT$2-'Indicator Date hidden'!BU97)</f>
        <v>0</v>
      </c>
      <c r="BU96" s="158">
        <f>IF('Indicator Date hidden'!BV97="x","x",BU$2-'Indicator Date hidden'!BV97)</f>
        <v>0</v>
      </c>
      <c r="BV96" s="158">
        <f>IF('Indicator Date hidden'!BW97="x","x",BV$2-'Indicator Date hidden'!BW97)</f>
        <v>0</v>
      </c>
      <c r="BW96" s="158">
        <f>IF('Indicator Date hidden'!BX97="x","x",BW$2-'Indicator Date hidden'!BX97)</f>
        <v>0</v>
      </c>
      <c r="BX96" s="158">
        <f>IF('Indicator Date hidden'!BY97="x","x",BX$2-'Indicator Date hidden'!BY97)</f>
        <v>0</v>
      </c>
      <c r="BY96" s="5">
        <f t="shared" si="10"/>
        <v>14</v>
      </c>
      <c r="BZ96" s="159">
        <f t="shared" si="11"/>
        <v>0.21212121212121213</v>
      </c>
      <c r="CA96" s="5">
        <f t="shared" si="12"/>
        <v>6</v>
      </c>
      <c r="CB96" s="159">
        <f t="shared" si="13"/>
        <v>0.7884613231065265</v>
      </c>
      <c r="CC96" s="162">
        <f t="shared" si="14"/>
        <v>0</v>
      </c>
    </row>
    <row r="97" spans="1:81" x14ac:dyDescent="0.25">
      <c r="A97" t="s">
        <v>173</v>
      </c>
      <c r="B97" s="158">
        <f>IF('Indicator Date hidden'!C98="x","x",B$2-'Indicator Date hidden'!C98)</f>
        <v>0</v>
      </c>
      <c r="C97" s="158">
        <f>IF('Indicator Date hidden'!D98="x","x",C$2-'Indicator Date hidden'!D98)</f>
        <v>0</v>
      </c>
      <c r="D97" s="158">
        <f>IF('Indicator Date hidden'!E98="x","x",D$2-'Indicator Date hidden'!E98)</f>
        <v>0</v>
      </c>
      <c r="E97" s="158">
        <f>IF('Indicator Date hidden'!F98="x","x",E$2-'Indicator Date hidden'!F98)</f>
        <v>0</v>
      </c>
      <c r="F97" s="158">
        <f>IF('Indicator Date hidden'!G98="x","x",F$2-'Indicator Date hidden'!G98)</f>
        <v>0</v>
      </c>
      <c r="G97" s="158">
        <f>IF('Indicator Date hidden'!H98="x","x",G$2-'Indicator Date hidden'!H98)</f>
        <v>0</v>
      </c>
      <c r="H97" s="158">
        <f>IF('Indicator Date hidden'!I98="x","x",H$2-'Indicator Date hidden'!I98)</f>
        <v>0</v>
      </c>
      <c r="I97" s="158">
        <f>IF('Indicator Date hidden'!J98="x","x",I$2-'Indicator Date hidden'!J98)</f>
        <v>0</v>
      </c>
      <c r="J97" s="158">
        <f>IF('Indicator Date hidden'!K98="x","x",J$2-'Indicator Date hidden'!K98)</f>
        <v>0</v>
      </c>
      <c r="K97" s="158">
        <f>IF('Indicator Date hidden'!L98="x","x",K$2-'Indicator Date hidden'!L98)</f>
        <v>0</v>
      </c>
      <c r="L97" s="158">
        <f>IF('Indicator Date hidden'!M98="x","x",L$2-'Indicator Date hidden'!M98)</f>
        <v>0</v>
      </c>
      <c r="M97" s="158">
        <f>IF('Indicator Date hidden'!N98="x","x",M$2-'Indicator Date hidden'!N98)</f>
        <v>0</v>
      </c>
      <c r="N97" s="158">
        <f>IF('Indicator Date hidden'!O98="x","x",N$2-'Indicator Date hidden'!O98)</f>
        <v>0</v>
      </c>
      <c r="O97" s="158">
        <f>IF('Indicator Date hidden'!P98="x","x",O$2-'Indicator Date hidden'!P98)</f>
        <v>0</v>
      </c>
      <c r="P97" s="158">
        <f>IF('Indicator Date hidden'!Q98="x","x",P$2-'Indicator Date hidden'!Q98)</f>
        <v>0</v>
      </c>
      <c r="Q97" s="158">
        <f>IF('Indicator Date hidden'!R98="x","x",Q$2-'Indicator Date hidden'!R98)</f>
        <v>0</v>
      </c>
      <c r="R97" s="158">
        <f>IF('Indicator Date hidden'!S98="x","x",R$2-'Indicator Date hidden'!S98)</f>
        <v>0</v>
      </c>
      <c r="S97" s="158">
        <f>IF('Indicator Date hidden'!T98="x","x",S$2-'Indicator Date hidden'!T98)</f>
        <v>0</v>
      </c>
      <c r="T97" s="158">
        <f>IF('Indicator Date hidden'!U98="x","x",T$2-'Indicator Date hidden'!U98)</f>
        <v>0</v>
      </c>
      <c r="U97" s="158">
        <f>IF('Indicator Date hidden'!V98="x","x",U$2-'Indicator Date hidden'!V98)</f>
        <v>0</v>
      </c>
      <c r="V97" s="158">
        <f>IF('Indicator Date hidden'!W98="x","x",V$2-'Indicator Date hidden'!W98)</f>
        <v>0</v>
      </c>
      <c r="W97" s="158">
        <f>IF('Indicator Date hidden'!X98="x","x",W$2-'Indicator Date hidden'!X98)</f>
        <v>0</v>
      </c>
      <c r="X97" s="158">
        <f>IF('Indicator Date hidden'!Y98="x","x",X$2-'Indicator Date hidden'!Y98)</f>
        <v>0</v>
      </c>
      <c r="Y97" s="158">
        <f>IF('Indicator Date hidden'!Z98="x","x",Y$2-'Indicator Date hidden'!Z98)</f>
        <v>0</v>
      </c>
      <c r="Z97" s="158" t="str">
        <f>IF('Indicator Date hidden'!AA98="x","x",Z$2-'Indicator Date hidden'!AA98)</f>
        <v>x</v>
      </c>
      <c r="AA97" s="158">
        <f>IF('Indicator Date hidden'!AB98="x","x",AA$2-'Indicator Date hidden'!AB98)</f>
        <v>0</v>
      </c>
      <c r="AB97" s="158" t="str">
        <f>IF('Indicator Date hidden'!AC98="x","x",AB$2-'Indicator Date hidden'!AC98)</f>
        <v>x</v>
      </c>
      <c r="AC97" s="158">
        <f>IF('Indicator Date hidden'!AD98="x","x",AC$2-'Indicator Date hidden'!AD98)</f>
        <v>4</v>
      </c>
      <c r="AD97" s="158">
        <f>IF('Indicator Date hidden'!AE98="x","x",AD$2-'Indicator Date hidden'!AE98)</f>
        <v>0</v>
      </c>
      <c r="AE97" s="158">
        <f>IF('Indicator Date hidden'!AF98="x","x",AE$2-'Indicator Date hidden'!AF98)</f>
        <v>1</v>
      </c>
      <c r="AF97" s="158">
        <f>IF('Indicator Date hidden'!AG98="x","x",AF$2-'Indicator Date hidden'!AG98)</f>
        <v>0</v>
      </c>
      <c r="AG97" s="158">
        <f>IF('Indicator Date hidden'!AH98="x","x",AG$2-'Indicator Date hidden'!AH98)</f>
        <v>0</v>
      </c>
      <c r="AH97" s="158">
        <f>IF('Indicator Date hidden'!AI98="x","x",AH$2-'Indicator Date hidden'!AI98)</f>
        <v>0</v>
      </c>
      <c r="AI97" s="158">
        <f>IF('Indicator Date hidden'!AJ98="x","x",AI$2-'Indicator Date hidden'!AJ98)</f>
        <v>0</v>
      </c>
      <c r="AJ97" s="158">
        <f>IF('Indicator Date hidden'!AK98="x","x",AJ$2-'Indicator Date hidden'!AK98)</f>
        <v>0</v>
      </c>
      <c r="AK97" s="158">
        <f>IF('Indicator Date hidden'!AL98="x","x",AK$2-'Indicator Date hidden'!AL98)</f>
        <v>0</v>
      </c>
      <c r="AL97" s="158" t="str">
        <f>IF('Indicator Date hidden'!AM98="x","x",AL$2-'Indicator Date hidden'!AM98)</f>
        <v>x</v>
      </c>
      <c r="AM97" s="158">
        <f>IF('Indicator Date hidden'!AN98="x","x",AM$2-'Indicator Date hidden'!AN98)</f>
        <v>0</v>
      </c>
      <c r="AN97" s="158">
        <f>IF('Indicator Date hidden'!AO98="x","x",AN$2-'Indicator Date hidden'!AO98)</f>
        <v>0</v>
      </c>
      <c r="AO97" s="158">
        <f>IF('Indicator Date hidden'!AP98="x","x",AO$2-'Indicator Date hidden'!AP98)</f>
        <v>0</v>
      </c>
      <c r="AP97" s="158">
        <f>IF('Indicator Date hidden'!AQ98="x","x",AP$2-'Indicator Date hidden'!AQ98)</f>
        <v>0</v>
      </c>
      <c r="AQ97" s="158">
        <f>IF('Indicator Date hidden'!AR98="x","x",AQ$2-'Indicator Date hidden'!AR98)</f>
        <v>0</v>
      </c>
      <c r="AR97" s="158">
        <f>IF('Indicator Date hidden'!AS98="x","x",AR$2-'Indicator Date hidden'!AS98)</f>
        <v>0</v>
      </c>
      <c r="AS97" s="158" t="str">
        <f>IF('Indicator Date hidden'!AT98="x","x",AS$2-'Indicator Date hidden'!AT98)</f>
        <v>x</v>
      </c>
      <c r="AT97" s="158">
        <f>IF('Indicator Date hidden'!AU98="x","x",AT$2-'Indicator Date hidden'!AU98)</f>
        <v>0</v>
      </c>
      <c r="AU97" s="158">
        <f>IF('Indicator Date hidden'!AV98="x","x",AU$2-'Indicator Date hidden'!AV98)</f>
        <v>0</v>
      </c>
      <c r="AV97" s="158">
        <f>IF('Indicator Date hidden'!AW98="x","x",AV$2-'Indicator Date hidden'!AW98)</f>
        <v>0</v>
      </c>
      <c r="AW97" s="158" t="str">
        <f>IF('Indicator Date hidden'!AX98="x","x",AW$2-'Indicator Date hidden'!AX98)</f>
        <v>x</v>
      </c>
      <c r="AX97" s="158">
        <f>IF('Indicator Date hidden'!AY98="x","x",AX$2-'Indicator Date hidden'!AY98)</f>
        <v>0</v>
      </c>
      <c r="AY97" s="158">
        <f>IF('Indicator Date hidden'!AZ98="x","x",AY$2-'Indicator Date hidden'!AZ98)</f>
        <v>0</v>
      </c>
      <c r="AZ97" s="158">
        <f>IF('Indicator Date hidden'!BA98="x","x",AZ$2-'Indicator Date hidden'!BA98)</f>
        <v>6</v>
      </c>
      <c r="BA97" s="158">
        <f>IF('Indicator Date hidden'!BB98="x","x",BA$2-'Indicator Date hidden'!BB98)</f>
        <v>0</v>
      </c>
      <c r="BB97" s="158">
        <f>IF('Indicator Date hidden'!BC98="x","x",BB$2-'Indicator Date hidden'!BC98)</f>
        <v>0</v>
      </c>
      <c r="BC97" s="158">
        <f>IF('Indicator Date hidden'!BD98="x","x",BC$2-'Indicator Date hidden'!BD98)</f>
        <v>0</v>
      </c>
      <c r="BD97" s="158" t="str">
        <f>IF('Indicator Date hidden'!BE98="x","x",BD$2-'Indicator Date hidden'!BE98)</f>
        <v>x</v>
      </c>
      <c r="BE97" s="158">
        <f>IF('Indicator Date hidden'!BF98="x","x",BE$2-'Indicator Date hidden'!BF98)</f>
        <v>0</v>
      </c>
      <c r="BF97" s="158">
        <f>IF('Indicator Date hidden'!BG98="x","x",BF$2-'Indicator Date hidden'!BG98)</f>
        <v>0</v>
      </c>
      <c r="BG97" s="158">
        <f>IF('Indicator Date hidden'!BH98="x","x",BG$2-'Indicator Date hidden'!BH98)</f>
        <v>0</v>
      </c>
      <c r="BH97" s="158">
        <f>IF('Indicator Date hidden'!BI98="x","x",BH$2-'Indicator Date hidden'!BI98)</f>
        <v>0</v>
      </c>
      <c r="BI97" s="158">
        <f>IF('Indicator Date hidden'!BJ98="x","x",BI$2-'Indicator Date hidden'!BJ98)</f>
        <v>0</v>
      </c>
      <c r="BJ97" s="158">
        <f>IF('Indicator Date hidden'!BK98="x","x",BJ$2-'Indicator Date hidden'!BK98)</f>
        <v>0</v>
      </c>
      <c r="BK97" s="158">
        <f>IF('Indicator Date hidden'!BL98="x","x",BK$2-'Indicator Date hidden'!BL98)</f>
        <v>0</v>
      </c>
      <c r="BL97" s="158">
        <f>IF('Indicator Date hidden'!BM98="x","x",BL$2-'Indicator Date hidden'!BM98)</f>
        <v>0</v>
      </c>
      <c r="BM97" s="158">
        <f>IF('Indicator Date hidden'!BN98="x","x",BM$2-'Indicator Date hidden'!BN98)</f>
        <v>3</v>
      </c>
      <c r="BN97" s="158">
        <f>IF('Indicator Date hidden'!BO98="x","x",BN$2-'Indicator Date hidden'!BO98)</f>
        <v>0</v>
      </c>
      <c r="BO97" s="158">
        <f>IF('Indicator Date hidden'!BP98="x","x",BO$2-'Indicator Date hidden'!BP98)</f>
        <v>0</v>
      </c>
      <c r="BP97" s="158">
        <f>IF('Indicator Date hidden'!BQ98="x","x",BP$2-'Indicator Date hidden'!BQ98)</f>
        <v>0</v>
      </c>
      <c r="BQ97" s="158">
        <f>IF('Indicator Date hidden'!BR98="x","x",BQ$2-'Indicator Date hidden'!BR98)</f>
        <v>0</v>
      </c>
      <c r="BR97" s="158">
        <f>IF('Indicator Date hidden'!BS98="x","x",BR$2-'Indicator Date hidden'!BS98)</f>
        <v>0</v>
      </c>
      <c r="BS97" s="158">
        <f>IF('Indicator Date hidden'!BT98="x","x",BS$2-'Indicator Date hidden'!BT98)</f>
        <v>1</v>
      </c>
      <c r="BT97" s="158">
        <f>IF('Indicator Date hidden'!BU98="x","x",BT$2-'Indicator Date hidden'!BU98)</f>
        <v>0</v>
      </c>
      <c r="BU97" s="158">
        <f>IF('Indicator Date hidden'!BV98="x","x",BU$2-'Indicator Date hidden'!BV98)</f>
        <v>0</v>
      </c>
      <c r="BV97" s="158" t="str">
        <f>IF('Indicator Date hidden'!BW98="x","x",BV$2-'Indicator Date hidden'!BW98)</f>
        <v>x</v>
      </c>
      <c r="BW97" s="158">
        <f>IF('Indicator Date hidden'!BX98="x","x",BW$2-'Indicator Date hidden'!BX98)</f>
        <v>0</v>
      </c>
      <c r="BX97" s="158">
        <f>IF('Indicator Date hidden'!BY98="x","x",BX$2-'Indicator Date hidden'!BY98)</f>
        <v>0</v>
      </c>
      <c r="BY97" s="5">
        <f t="shared" si="10"/>
        <v>15</v>
      </c>
      <c r="BZ97" s="159">
        <f t="shared" si="11"/>
        <v>0.22058823529411764</v>
      </c>
      <c r="CA97" s="5">
        <f t="shared" si="12"/>
        <v>5</v>
      </c>
      <c r="CB97" s="159">
        <f t="shared" si="13"/>
        <v>0.93691590801155744</v>
      </c>
      <c r="CC97" s="162">
        <f t="shared" si="14"/>
        <v>0</v>
      </c>
    </row>
    <row r="98" spans="1:81" x14ac:dyDescent="0.25">
      <c r="A98" t="s">
        <v>175</v>
      </c>
      <c r="B98" s="158">
        <f>IF('Indicator Date hidden'!C99="x","x",B$2-'Indicator Date hidden'!C99)</f>
        <v>0</v>
      </c>
      <c r="C98" s="158">
        <f>IF('Indicator Date hidden'!D99="x","x",C$2-'Indicator Date hidden'!D99)</f>
        <v>0</v>
      </c>
      <c r="D98" s="158">
        <f>IF('Indicator Date hidden'!E99="x","x",D$2-'Indicator Date hidden'!E99)</f>
        <v>0</v>
      </c>
      <c r="E98" s="158">
        <f>IF('Indicator Date hidden'!F99="x","x",E$2-'Indicator Date hidden'!F99)</f>
        <v>0</v>
      </c>
      <c r="F98" s="158">
        <f>IF('Indicator Date hidden'!G99="x","x",F$2-'Indicator Date hidden'!G99)</f>
        <v>0</v>
      </c>
      <c r="G98" s="158">
        <f>IF('Indicator Date hidden'!H99="x","x",G$2-'Indicator Date hidden'!H99)</f>
        <v>0</v>
      </c>
      <c r="H98" s="158">
        <f>IF('Indicator Date hidden'!I99="x","x",H$2-'Indicator Date hidden'!I99)</f>
        <v>0</v>
      </c>
      <c r="I98" s="158">
        <f>IF('Indicator Date hidden'!J99="x","x",I$2-'Indicator Date hidden'!J99)</f>
        <v>0</v>
      </c>
      <c r="J98" s="158">
        <f>IF('Indicator Date hidden'!K99="x","x",J$2-'Indicator Date hidden'!K99)</f>
        <v>0</v>
      </c>
      <c r="K98" s="158">
        <f>IF('Indicator Date hidden'!L99="x","x",K$2-'Indicator Date hidden'!L99)</f>
        <v>0</v>
      </c>
      <c r="L98" s="158">
        <f>IF('Indicator Date hidden'!M99="x","x",L$2-'Indicator Date hidden'!M99)</f>
        <v>0</v>
      </c>
      <c r="M98" s="158">
        <f>IF('Indicator Date hidden'!N99="x","x",M$2-'Indicator Date hidden'!N99)</f>
        <v>0</v>
      </c>
      <c r="N98" s="158">
        <f>IF('Indicator Date hidden'!O99="x","x",N$2-'Indicator Date hidden'!O99)</f>
        <v>0</v>
      </c>
      <c r="O98" s="158">
        <f>IF('Indicator Date hidden'!P99="x","x",O$2-'Indicator Date hidden'!P99)</f>
        <v>0</v>
      </c>
      <c r="P98" s="158">
        <f>IF('Indicator Date hidden'!Q99="x","x",P$2-'Indicator Date hidden'!Q99)</f>
        <v>0</v>
      </c>
      <c r="Q98" s="158">
        <f>IF('Indicator Date hidden'!R99="x","x",Q$2-'Indicator Date hidden'!R99)</f>
        <v>0</v>
      </c>
      <c r="R98" s="158">
        <f>IF('Indicator Date hidden'!S99="x","x",R$2-'Indicator Date hidden'!S99)</f>
        <v>0</v>
      </c>
      <c r="S98" s="158">
        <f>IF('Indicator Date hidden'!T99="x","x",S$2-'Indicator Date hidden'!T99)</f>
        <v>0</v>
      </c>
      <c r="T98" s="158">
        <f>IF('Indicator Date hidden'!U99="x","x",T$2-'Indicator Date hidden'!U99)</f>
        <v>0</v>
      </c>
      <c r="U98" s="158">
        <f>IF('Indicator Date hidden'!V99="x","x",U$2-'Indicator Date hidden'!V99)</f>
        <v>0</v>
      </c>
      <c r="V98" s="158">
        <f>IF('Indicator Date hidden'!W99="x","x",V$2-'Indicator Date hidden'!W99)</f>
        <v>0</v>
      </c>
      <c r="W98" s="158">
        <f>IF('Indicator Date hidden'!X99="x","x",W$2-'Indicator Date hidden'!X99)</f>
        <v>0</v>
      </c>
      <c r="X98" s="158">
        <f>IF('Indicator Date hidden'!Y99="x","x",X$2-'Indicator Date hidden'!Y99)</f>
        <v>0</v>
      </c>
      <c r="Y98" s="158">
        <f>IF('Indicator Date hidden'!Z99="x","x",Y$2-'Indicator Date hidden'!Z99)</f>
        <v>0</v>
      </c>
      <c r="Z98" s="158">
        <f>IF('Indicator Date hidden'!AA99="x","x",Z$2-'Indicator Date hidden'!AA99)</f>
        <v>2</v>
      </c>
      <c r="AA98" s="158">
        <f>IF('Indicator Date hidden'!AB99="x","x",AA$2-'Indicator Date hidden'!AB99)</f>
        <v>0</v>
      </c>
      <c r="AB98" s="158">
        <f>IF('Indicator Date hidden'!AC99="x","x",AB$2-'Indicator Date hidden'!AC99)</f>
        <v>0</v>
      </c>
      <c r="AC98" s="158">
        <f>IF('Indicator Date hidden'!AD99="x","x",AC$2-'Indicator Date hidden'!AD99)</f>
        <v>3</v>
      </c>
      <c r="AD98" s="158">
        <f>IF('Indicator Date hidden'!AE99="x","x",AD$2-'Indicator Date hidden'!AE99)</f>
        <v>0</v>
      </c>
      <c r="AE98" s="158">
        <f>IF('Indicator Date hidden'!AF99="x","x",AE$2-'Indicator Date hidden'!AF99)</f>
        <v>0</v>
      </c>
      <c r="AF98" s="158">
        <f>IF('Indicator Date hidden'!AG99="x","x",AF$2-'Indicator Date hidden'!AG99)</f>
        <v>0</v>
      </c>
      <c r="AG98" s="158">
        <f>IF('Indicator Date hidden'!AH99="x","x",AG$2-'Indicator Date hidden'!AH99)</f>
        <v>0</v>
      </c>
      <c r="AH98" s="158">
        <f>IF('Indicator Date hidden'!AI99="x","x",AH$2-'Indicator Date hidden'!AI99)</f>
        <v>0</v>
      </c>
      <c r="AI98" s="158">
        <f>IF('Indicator Date hidden'!AJ99="x","x",AI$2-'Indicator Date hidden'!AJ99)</f>
        <v>0</v>
      </c>
      <c r="AJ98" s="158">
        <f>IF('Indicator Date hidden'!AK99="x","x",AJ$2-'Indicator Date hidden'!AK99)</f>
        <v>0</v>
      </c>
      <c r="AK98" s="158">
        <f>IF('Indicator Date hidden'!AL99="x","x",AK$2-'Indicator Date hidden'!AL99)</f>
        <v>0</v>
      </c>
      <c r="AL98" s="158">
        <f>IF('Indicator Date hidden'!AM99="x","x",AL$2-'Indicator Date hidden'!AM99)</f>
        <v>8</v>
      </c>
      <c r="AM98" s="158">
        <f>IF('Indicator Date hidden'!AN99="x","x",AM$2-'Indicator Date hidden'!AN99)</f>
        <v>0</v>
      </c>
      <c r="AN98" s="158">
        <f>IF('Indicator Date hidden'!AO99="x","x",AN$2-'Indicator Date hidden'!AO99)</f>
        <v>0</v>
      </c>
      <c r="AO98" s="158">
        <f>IF('Indicator Date hidden'!AP99="x","x",AO$2-'Indicator Date hidden'!AP99)</f>
        <v>0</v>
      </c>
      <c r="AP98" s="158">
        <f>IF('Indicator Date hidden'!AQ99="x","x",AP$2-'Indicator Date hidden'!AQ99)</f>
        <v>0</v>
      </c>
      <c r="AQ98" s="158">
        <f>IF('Indicator Date hidden'!AR99="x","x",AQ$2-'Indicator Date hidden'!AR99)</f>
        <v>0</v>
      </c>
      <c r="AR98" s="158">
        <f>IF('Indicator Date hidden'!AS99="x","x",AR$2-'Indicator Date hidden'!AS99)</f>
        <v>0</v>
      </c>
      <c r="AS98" s="158">
        <f>IF('Indicator Date hidden'!AT99="x","x",AS$2-'Indicator Date hidden'!AT99)</f>
        <v>2</v>
      </c>
      <c r="AT98" s="158">
        <f>IF('Indicator Date hidden'!AU99="x","x",AT$2-'Indicator Date hidden'!AU99)</f>
        <v>0</v>
      </c>
      <c r="AU98" s="158">
        <f>IF('Indicator Date hidden'!AV99="x","x",AU$2-'Indicator Date hidden'!AV99)</f>
        <v>0</v>
      </c>
      <c r="AV98" s="158">
        <f>IF('Indicator Date hidden'!AW99="x","x",AV$2-'Indicator Date hidden'!AW99)</f>
        <v>0</v>
      </c>
      <c r="AW98" s="158" t="str">
        <f>IF('Indicator Date hidden'!AX99="x","x",AW$2-'Indicator Date hidden'!AX99)</f>
        <v>x</v>
      </c>
      <c r="AX98" s="158">
        <f>IF('Indicator Date hidden'!AY99="x","x",AX$2-'Indicator Date hidden'!AY99)</f>
        <v>0</v>
      </c>
      <c r="AY98" s="158">
        <f>IF('Indicator Date hidden'!AZ99="x","x",AY$2-'Indicator Date hidden'!AZ99)</f>
        <v>0</v>
      </c>
      <c r="AZ98" s="158">
        <f>IF('Indicator Date hidden'!BA99="x","x",AZ$2-'Indicator Date hidden'!BA99)</f>
        <v>7</v>
      </c>
      <c r="BA98" s="158">
        <f>IF('Indicator Date hidden'!BB99="x","x",BA$2-'Indicator Date hidden'!BB99)</f>
        <v>0</v>
      </c>
      <c r="BB98" s="158">
        <f>IF('Indicator Date hidden'!BC99="x","x",BB$2-'Indicator Date hidden'!BC99)</f>
        <v>0</v>
      </c>
      <c r="BC98" s="158">
        <f>IF('Indicator Date hidden'!BD99="x","x",BC$2-'Indicator Date hidden'!BD99)</f>
        <v>0</v>
      </c>
      <c r="BD98" s="158" t="str">
        <f>IF('Indicator Date hidden'!BE99="x","x",BD$2-'Indicator Date hidden'!BE99)</f>
        <v>x</v>
      </c>
      <c r="BE98" s="158">
        <f>IF('Indicator Date hidden'!BF99="x","x",BE$2-'Indicator Date hidden'!BF99)</f>
        <v>1</v>
      </c>
      <c r="BF98" s="158">
        <f>IF('Indicator Date hidden'!BG99="x","x",BF$2-'Indicator Date hidden'!BG99)</f>
        <v>0</v>
      </c>
      <c r="BG98" s="158">
        <f>IF('Indicator Date hidden'!BH99="x","x",BG$2-'Indicator Date hidden'!BH99)</f>
        <v>0</v>
      </c>
      <c r="BH98" s="158">
        <f>IF('Indicator Date hidden'!BI99="x","x",BH$2-'Indicator Date hidden'!BI99)</f>
        <v>0</v>
      </c>
      <c r="BI98" s="158">
        <f>IF('Indicator Date hidden'!BJ99="x","x",BI$2-'Indicator Date hidden'!BJ99)</f>
        <v>0</v>
      </c>
      <c r="BJ98" s="158">
        <f>IF('Indicator Date hidden'!BK99="x","x",BJ$2-'Indicator Date hidden'!BK99)</f>
        <v>0</v>
      </c>
      <c r="BK98" s="158">
        <f>IF('Indicator Date hidden'!BL99="x","x",BK$2-'Indicator Date hidden'!BL99)</f>
        <v>0</v>
      </c>
      <c r="BL98" s="158">
        <f>IF('Indicator Date hidden'!BM99="x","x",BL$2-'Indicator Date hidden'!BM99)</f>
        <v>0</v>
      </c>
      <c r="BM98" s="158">
        <f>IF('Indicator Date hidden'!BN99="x","x",BM$2-'Indicator Date hidden'!BN99)</f>
        <v>3</v>
      </c>
      <c r="BN98" s="158">
        <f>IF('Indicator Date hidden'!BO99="x","x",BN$2-'Indicator Date hidden'!BO99)</f>
        <v>0</v>
      </c>
      <c r="BO98" s="158">
        <f>IF('Indicator Date hidden'!BP99="x","x",BO$2-'Indicator Date hidden'!BP99)</f>
        <v>0</v>
      </c>
      <c r="BP98" s="158">
        <f>IF('Indicator Date hidden'!BQ99="x","x",BP$2-'Indicator Date hidden'!BQ99)</f>
        <v>0</v>
      </c>
      <c r="BQ98" s="158">
        <f>IF('Indicator Date hidden'!BR99="x","x",BQ$2-'Indicator Date hidden'!BR99)</f>
        <v>0</v>
      </c>
      <c r="BR98" s="158">
        <f>IF('Indicator Date hidden'!BS99="x","x",BR$2-'Indicator Date hidden'!BS99)</f>
        <v>0</v>
      </c>
      <c r="BS98" s="158" t="str">
        <f>IF('Indicator Date hidden'!BT99="x","x",BS$2-'Indicator Date hidden'!BT99)</f>
        <v>x</v>
      </c>
      <c r="BT98" s="158">
        <f>IF('Indicator Date hidden'!BU99="x","x",BT$2-'Indicator Date hidden'!BU99)</f>
        <v>0</v>
      </c>
      <c r="BU98" s="158">
        <f>IF('Indicator Date hidden'!BV99="x","x",BU$2-'Indicator Date hidden'!BV99)</f>
        <v>0</v>
      </c>
      <c r="BV98" s="158">
        <f>IF('Indicator Date hidden'!BW99="x","x",BV$2-'Indicator Date hidden'!BW99)</f>
        <v>0</v>
      </c>
      <c r="BW98" s="158">
        <f>IF('Indicator Date hidden'!BX99="x","x",BW$2-'Indicator Date hidden'!BX99)</f>
        <v>0</v>
      </c>
      <c r="BX98" s="158">
        <f>IF('Indicator Date hidden'!BY99="x","x",BX$2-'Indicator Date hidden'!BY99)</f>
        <v>0</v>
      </c>
      <c r="BY98" s="5">
        <f t="shared" si="10"/>
        <v>26</v>
      </c>
      <c r="BZ98" s="159">
        <f t="shared" si="11"/>
        <v>0.3611111111111111</v>
      </c>
      <c r="CA98" s="5">
        <f t="shared" si="12"/>
        <v>7</v>
      </c>
      <c r="CB98" s="159">
        <f t="shared" si="13"/>
        <v>1.346864213600073</v>
      </c>
      <c r="CC98" s="162">
        <f t="shared" si="14"/>
        <v>0</v>
      </c>
    </row>
    <row r="99" spans="1:81" x14ac:dyDescent="0.25">
      <c r="A99" t="s">
        <v>177</v>
      </c>
      <c r="B99" s="158">
        <f>IF('Indicator Date hidden'!C100="x","x",B$2-'Indicator Date hidden'!C100)</f>
        <v>0</v>
      </c>
      <c r="C99" s="158">
        <f>IF('Indicator Date hidden'!D100="x","x",C$2-'Indicator Date hidden'!D100)</f>
        <v>0</v>
      </c>
      <c r="D99" s="158">
        <f>IF('Indicator Date hidden'!E100="x","x",D$2-'Indicator Date hidden'!E100)</f>
        <v>0</v>
      </c>
      <c r="E99" s="158">
        <f>IF('Indicator Date hidden'!F100="x","x",E$2-'Indicator Date hidden'!F100)</f>
        <v>0</v>
      </c>
      <c r="F99" s="158">
        <f>IF('Indicator Date hidden'!G100="x","x",F$2-'Indicator Date hidden'!G100)</f>
        <v>0</v>
      </c>
      <c r="G99" s="158">
        <f>IF('Indicator Date hidden'!H100="x","x",G$2-'Indicator Date hidden'!H100)</f>
        <v>0</v>
      </c>
      <c r="H99" s="158">
        <f>IF('Indicator Date hidden'!I100="x","x",H$2-'Indicator Date hidden'!I100)</f>
        <v>0</v>
      </c>
      <c r="I99" s="158">
        <f>IF('Indicator Date hidden'!J100="x","x",I$2-'Indicator Date hidden'!J100)</f>
        <v>0</v>
      </c>
      <c r="J99" s="158">
        <f>IF('Indicator Date hidden'!K100="x","x",J$2-'Indicator Date hidden'!K100)</f>
        <v>0</v>
      </c>
      <c r="K99" s="158">
        <f>IF('Indicator Date hidden'!L100="x","x",K$2-'Indicator Date hidden'!L100)</f>
        <v>0</v>
      </c>
      <c r="L99" s="158">
        <f>IF('Indicator Date hidden'!M100="x","x",L$2-'Indicator Date hidden'!M100)</f>
        <v>0</v>
      </c>
      <c r="M99" s="158">
        <f>IF('Indicator Date hidden'!N100="x","x",M$2-'Indicator Date hidden'!N100)</f>
        <v>0</v>
      </c>
      <c r="N99" s="158">
        <f>IF('Indicator Date hidden'!O100="x","x",N$2-'Indicator Date hidden'!O100)</f>
        <v>0</v>
      </c>
      <c r="O99" s="158">
        <f>IF('Indicator Date hidden'!P100="x","x",O$2-'Indicator Date hidden'!P100)</f>
        <v>0</v>
      </c>
      <c r="P99" s="158">
        <f>IF('Indicator Date hidden'!Q100="x","x",P$2-'Indicator Date hidden'!Q100)</f>
        <v>0</v>
      </c>
      <c r="Q99" s="158">
        <f>IF('Indicator Date hidden'!R100="x","x",Q$2-'Indicator Date hidden'!R100)</f>
        <v>0</v>
      </c>
      <c r="R99" s="158">
        <f>IF('Indicator Date hidden'!S100="x","x",R$2-'Indicator Date hidden'!S100)</f>
        <v>0</v>
      </c>
      <c r="S99" s="158">
        <f>IF('Indicator Date hidden'!T100="x","x",S$2-'Indicator Date hidden'!T100)</f>
        <v>0</v>
      </c>
      <c r="T99" s="158">
        <f>IF('Indicator Date hidden'!U100="x","x",T$2-'Indicator Date hidden'!U100)</f>
        <v>0</v>
      </c>
      <c r="U99" s="158">
        <f>IF('Indicator Date hidden'!V100="x","x",U$2-'Indicator Date hidden'!V100)</f>
        <v>0</v>
      </c>
      <c r="V99" s="158">
        <f>IF('Indicator Date hidden'!W100="x","x",V$2-'Indicator Date hidden'!W100)</f>
        <v>0</v>
      </c>
      <c r="W99" s="158">
        <f>IF('Indicator Date hidden'!X100="x","x",W$2-'Indicator Date hidden'!X100)</f>
        <v>0</v>
      </c>
      <c r="X99" s="158">
        <f>IF('Indicator Date hidden'!Y100="x","x",X$2-'Indicator Date hidden'!Y100)</f>
        <v>0</v>
      </c>
      <c r="Y99" s="158">
        <f>IF('Indicator Date hidden'!Z100="x","x",Y$2-'Indicator Date hidden'!Z100)</f>
        <v>0</v>
      </c>
      <c r="Z99" s="158">
        <f>IF('Indicator Date hidden'!AA100="x","x",Z$2-'Indicator Date hidden'!AA100)</f>
        <v>3</v>
      </c>
      <c r="AA99" s="158">
        <f>IF('Indicator Date hidden'!AB100="x","x",AA$2-'Indicator Date hidden'!AB100)</f>
        <v>0</v>
      </c>
      <c r="AB99" s="158">
        <f>IF('Indicator Date hidden'!AC100="x","x",AB$2-'Indicator Date hidden'!AC100)</f>
        <v>0</v>
      </c>
      <c r="AC99" s="158">
        <f>IF('Indicator Date hidden'!AD100="x","x",AC$2-'Indicator Date hidden'!AD100)</f>
        <v>4</v>
      </c>
      <c r="AD99" s="158">
        <f>IF('Indicator Date hidden'!AE100="x","x",AD$2-'Indicator Date hidden'!AE100)</f>
        <v>0</v>
      </c>
      <c r="AE99" s="158">
        <f>IF('Indicator Date hidden'!AF100="x","x",AE$2-'Indicator Date hidden'!AF100)</f>
        <v>0</v>
      </c>
      <c r="AF99" s="158">
        <f>IF('Indicator Date hidden'!AG100="x","x",AF$2-'Indicator Date hidden'!AG100)</f>
        <v>0</v>
      </c>
      <c r="AG99" s="158">
        <f>IF('Indicator Date hidden'!AH100="x","x",AG$2-'Indicator Date hidden'!AH100)</f>
        <v>0</v>
      </c>
      <c r="AH99" s="158">
        <f>IF('Indicator Date hidden'!AI100="x","x",AH$2-'Indicator Date hidden'!AI100)</f>
        <v>0</v>
      </c>
      <c r="AI99" s="158">
        <f>IF('Indicator Date hidden'!AJ100="x","x",AI$2-'Indicator Date hidden'!AJ100)</f>
        <v>0</v>
      </c>
      <c r="AJ99" s="158">
        <f>IF('Indicator Date hidden'!AK100="x","x",AJ$2-'Indicator Date hidden'!AK100)</f>
        <v>0</v>
      </c>
      <c r="AK99" s="158">
        <f>IF('Indicator Date hidden'!AL100="x","x",AK$2-'Indicator Date hidden'!AL100)</f>
        <v>0</v>
      </c>
      <c r="AL99" s="158">
        <f>IF('Indicator Date hidden'!AM100="x","x",AL$2-'Indicator Date hidden'!AM100)</f>
        <v>4</v>
      </c>
      <c r="AM99" s="158">
        <f>IF('Indicator Date hidden'!AN100="x","x",AM$2-'Indicator Date hidden'!AN100)</f>
        <v>0</v>
      </c>
      <c r="AN99" s="158">
        <f>IF('Indicator Date hidden'!AO100="x","x",AN$2-'Indicator Date hidden'!AO100)</f>
        <v>0</v>
      </c>
      <c r="AO99" s="158">
        <f>IF('Indicator Date hidden'!AP100="x","x",AO$2-'Indicator Date hidden'!AP100)</f>
        <v>0</v>
      </c>
      <c r="AP99" s="158">
        <f>IF('Indicator Date hidden'!AQ100="x","x",AP$2-'Indicator Date hidden'!AQ100)</f>
        <v>0</v>
      </c>
      <c r="AQ99" s="158">
        <f>IF('Indicator Date hidden'!AR100="x","x",AQ$2-'Indicator Date hidden'!AR100)</f>
        <v>0</v>
      </c>
      <c r="AR99" s="158">
        <f>IF('Indicator Date hidden'!AS100="x","x",AR$2-'Indicator Date hidden'!AS100)</f>
        <v>0</v>
      </c>
      <c r="AS99" s="158">
        <f>IF('Indicator Date hidden'!AT100="x","x",AS$2-'Indicator Date hidden'!AT100)</f>
        <v>3</v>
      </c>
      <c r="AT99" s="158">
        <f>IF('Indicator Date hidden'!AU100="x","x",AT$2-'Indicator Date hidden'!AU100)</f>
        <v>0</v>
      </c>
      <c r="AU99" s="158">
        <f>IF('Indicator Date hidden'!AV100="x","x",AU$2-'Indicator Date hidden'!AV100)</f>
        <v>0</v>
      </c>
      <c r="AV99" s="158">
        <f>IF('Indicator Date hidden'!AW100="x","x",AV$2-'Indicator Date hidden'!AW100)</f>
        <v>0</v>
      </c>
      <c r="AW99" s="158">
        <f>IF('Indicator Date hidden'!AX100="x","x",AW$2-'Indicator Date hidden'!AX100)</f>
        <v>0</v>
      </c>
      <c r="AX99" s="158">
        <f>IF('Indicator Date hidden'!AY100="x","x",AX$2-'Indicator Date hidden'!AY100)</f>
        <v>0</v>
      </c>
      <c r="AY99" s="158">
        <f>IF('Indicator Date hidden'!AZ100="x","x",AY$2-'Indicator Date hidden'!AZ100)</f>
        <v>0</v>
      </c>
      <c r="AZ99" s="158">
        <f>IF('Indicator Date hidden'!BA100="x","x",AZ$2-'Indicator Date hidden'!BA100)</f>
        <v>1</v>
      </c>
      <c r="BA99" s="158">
        <f>IF('Indicator Date hidden'!BB100="x","x",BA$2-'Indicator Date hidden'!BB100)</f>
        <v>0</v>
      </c>
      <c r="BB99" s="158">
        <f>IF('Indicator Date hidden'!BC100="x","x",BB$2-'Indicator Date hidden'!BC100)</f>
        <v>0</v>
      </c>
      <c r="BC99" s="158">
        <f>IF('Indicator Date hidden'!BD100="x","x",BC$2-'Indicator Date hidden'!BD100)</f>
        <v>0</v>
      </c>
      <c r="BD99" s="158" t="str">
        <f>IF('Indicator Date hidden'!BE100="x","x",BD$2-'Indicator Date hidden'!BE100)</f>
        <v>x</v>
      </c>
      <c r="BE99" s="158">
        <f>IF('Indicator Date hidden'!BF100="x","x",BE$2-'Indicator Date hidden'!BF100)</f>
        <v>0</v>
      </c>
      <c r="BF99" s="158">
        <f>IF('Indicator Date hidden'!BG100="x","x",BF$2-'Indicator Date hidden'!BG100)</f>
        <v>0</v>
      </c>
      <c r="BG99" s="158">
        <f>IF('Indicator Date hidden'!BH100="x","x",BG$2-'Indicator Date hidden'!BH100)</f>
        <v>0</v>
      </c>
      <c r="BH99" s="158">
        <f>IF('Indicator Date hidden'!BI100="x","x",BH$2-'Indicator Date hidden'!BI100)</f>
        <v>0</v>
      </c>
      <c r="BI99" s="158" t="str">
        <f>IF('Indicator Date hidden'!BJ100="x","x",BI$2-'Indicator Date hidden'!BJ100)</f>
        <v>x</v>
      </c>
      <c r="BJ99" s="158">
        <f>IF('Indicator Date hidden'!BK100="x","x",BJ$2-'Indicator Date hidden'!BK100)</f>
        <v>0</v>
      </c>
      <c r="BK99" s="158">
        <f>IF('Indicator Date hidden'!BL100="x","x",BK$2-'Indicator Date hidden'!BL100)</f>
        <v>0</v>
      </c>
      <c r="BL99" s="158">
        <f>IF('Indicator Date hidden'!BM100="x","x",BL$2-'Indicator Date hidden'!BM100)</f>
        <v>0</v>
      </c>
      <c r="BM99" s="158">
        <f>IF('Indicator Date hidden'!BN100="x","x",BM$2-'Indicator Date hidden'!BN100)</f>
        <v>3</v>
      </c>
      <c r="BN99" s="158">
        <f>IF('Indicator Date hidden'!BO100="x","x",BN$2-'Indicator Date hidden'!BO100)</f>
        <v>0</v>
      </c>
      <c r="BO99" s="158">
        <f>IF('Indicator Date hidden'!BP100="x","x",BO$2-'Indicator Date hidden'!BP100)</f>
        <v>0</v>
      </c>
      <c r="BP99" s="158">
        <f>IF('Indicator Date hidden'!BQ100="x","x",BP$2-'Indicator Date hidden'!BQ100)</f>
        <v>0</v>
      </c>
      <c r="BQ99" s="158">
        <f>IF('Indicator Date hidden'!BR100="x","x",BQ$2-'Indicator Date hidden'!BR100)</f>
        <v>0</v>
      </c>
      <c r="BR99" s="158">
        <f>IF('Indicator Date hidden'!BS100="x","x",BR$2-'Indicator Date hidden'!BS100)</f>
        <v>0</v>
      </c>
      <c r="BS99" s="158">
        <f>IF('Indicator Date hidden'!BT100="x","x",BS$2-'Indicator Date hidden'!BT100)</f>
        <v>3</v>
      </c>
      <c r="BT99" s="158">
        <f>IF('Indicator Date hidden'!BU100="x","x",BT$2-'Indicator Date hidden'!BU100)</f>
        <v>0</v>
      </c>
      <c r="BU99" s="158" t="str">
        <f>IF('Indicator Date hidden'!BV100="x","x",BU$2-'Indicator Date hidden'!BV100)</f>
        <v>x</v>
      </c>
      <c r="BV99" s="158">
        <f>IF('Indicator Date hidden'!BW100="x","x",BV$2-'Indicator Date hidden'!BW100)</f>
        <v>0</v>
      </c>
      <c r="BW99" s="158">
        <f>IF('Indicator Date hidden'!BX100="x","x",BW$2-'Indicator Date hidden'!BX100)</f>
        <v>0</v>
      </c>
      <c r="BX99" s="158">
        <f>IF('Indicator Date hidden'!BY100="x","x",BX$2-'Indicator Date hidden'!BY100)</f>
        <v>0</v>
      </c>
      <c r="BY99" s="5">
        <f t="shared" ref="BY99:BY130" si="15">SUM(B99:BX99)</f>
        <v>21</v>
      </c>
      <c r="BZ99" s="159">
        <f t="shared" ref="BZ99:BZ130" si="16">BY99/COUNT(B99:BX99)</f>
        <v>0.29166666666666669</v>
      </c>
      <c r="CA99" s="5">
        <f t="shared" ref="CA99:CA130" si="17">COUNTIF(B99:BX99,"&gt;0")</f>
        <v>7</v>
      </c>
      <c r="CB99" s="159">
        <f t="shared" ref="CB99:CB130" si="18">_xlfn.STDEV.P(B99:BX99)</f>
        <v>0.93448589550024175</v>
      </c>
      <c r="CC99" s="162">
        <f t="shared" ref="CC99:CC130" si="19">MEDIAN(B99:BX99)</f>
        <v>0</v>
      </c>
    </row>
    <row r="100" spans="1:81" x14ac:dyDescent="0.25">
      <c r="A100" t="s">
        <v>179</v>
      </c>
      <c r="B100" s="158">
        <f>IF('Indicator Date hidden'!C101="x","x",B$2-'Indicator Date hidden'!C101)</f>
        <v>0</v>
      </c>
      <c r="C100" s="158">
        <f>IF('Indicator Date hidden'!D101="x","x",C$2-'Indicator Date hidden'!D101)</f>
        <v>0</v>
      </c>
      <c r="D100" s="158">
        <f>IF('Indicator Date hidden'!E101="x","x",D$2-'Indicator Date hidden'!E101)</f>
        <v>0</v>
      </c>
      <c r="E100" s="158">
        <f>IF('Indicator Date hidden'!F101="x","x",E$2-'Indicator Date hidden'!F101)</f>
        <v>0</v>
      </c>
      <c r="F100" s="158">
        <f>IF('Indicator Date hidden'!G101="x","x",F$2-'Indicator Date hidden'!G101)</f>
        <v>0</v>
      </c>
      <c r="G100" s="158">
        <f>IF('Indicator Date hidden'!H101="x","x",G$2-'Indicator Date hidden'!H101)</f>
        <v>0</v>
      </c>
      <c r="H100" s="158">
        <f>IF('Indicator Date hidden'!I101="x","x",H$2-'Indicator Date hidden'!I101)</f>
        <v>0</v>
      </c>
      <c r="I100" s="158">
        <f>IF('Indicator Date hidden'!J101="x","x",I$2-'Indicator Date hidden'!J101)</f>
        <v>0</v>
      </c>
      <c r="J100" s="158">
        <f>IF('Indicator Date hidden'!K101="x","x",J$2-'Indicator Date hidden'!K101)</f>
        <v>0</v>
      </c>
      <c r="K100" s="158">
        <f>IF('Indicator Date hidden'!L101="x","x",K$2-'Indicator Date hidden'!L101)</f>
        <v>0</v>
      </c>
      <c r="L100" s="158">
        <f>IF('Indicator Date hidden'!M101="x","x",L$2-'Indicator Date hidden'!M101)</f>
        <v>0</v>
      </c>
      <c r="M100" s="158">
        <f>IF('Indicator Date hidden'!N101="x","x",M$2-'Indicator Date hidden'!N101)</f>
        <v>0</v>
      </c>
      <c r="N100" s="158">
        <f>IF('Indicator Date hidden'!O101="x","x",N$2-'Indicator Date hidden'!O101)</f>
        <v>0</v>
      </c>
      <c r="O100" s="158">
        <f>IF('Indicator Date hidden'!P101="x","x",O$2-'Indicator Date hidden'!P101)</f>
        <v>0</v>
      </c>
      <c r="P100" s="158">
        <f>IF('Indicator Date hidden'!Q101="x","x",P$2-'Indicator Date hidden'!Q101)</f>
        <v>0</v>
      </c>
      <c r="Q100" s="158">
        <f>IF('Indicator Date hidden'!R101="x","x",Q$2-'Indicator Date hidden'!R101)</f>
        <v>0</v>
      </c>
      <c r="R100" s="158">
        <f>IF('Indicator Date hidden'!S101="x","x",R$2-'Indicator Date hidden'!S101)</f>
        <v>0</v>
      </c>
      <c r="S100" s="158">
        <f>IF('Indicator Date hidden'!T101="x","x",S$2-'Indicator Date hidden'!T101)</f>
        <v>0</v>
      </c>
      <c r="T100" s="158">
        <f>IF('Indicator Date hidden'!U101="x","x",T$2-'Indicator Date hidden'!U101)</f>
        <v>0</v>
      </c>
      <c r="U100" s="158">
        <f>IF('Indicator Date hidden'!V101="x","x",U$2-'Indicator Date hidden'!V101)</f>
        <v>0</v>
      </c>
      <c r="V100" s="158">
        <f>IF('Indicator Date hidden'!W101="x","x",V$2-'Indicator Date hidden'!W101)</f>
        <v>0</v>
      </c>
      <c r="W100" s="158">
        <f>IF('Indicator Date hidden'!X101="x","x",W$2-'Indicator Date hidden'!X101)</f>
        <v>0</v>
      </c>
      <c r="X100" s="158">
        <f>IF('Indicator Date hidden'!Y101="x","x",X$2-'Indicator Date hidden'!Y101)</f>
        <v>0</v>
      </c>
      <c r="Y100" s="158">
        <f>IF('Indicator Date hidden'!Z101="x","x",Y$2-'Indicator Date hidden'!Z101)</f>
        <v>0</v>
      </c>
      <c r="Z100" s="158" t="str">
        <f>IF('Indicator Date hidden'!AA101="x","x",Z$2-'Indicator Date hidden'!AA101)</f>
        <v>x</v>
      </c>
      <c r="AA100" s="158">
        <f>IF('Indicator Date hidden'!AB101="x","x",AA$2-'Indicator Date hidden'!AB101)</f>
        <v>0</v>
      </c>
      <c r="AB100" s="158" t="str">
        <f>IF('Indicator Date hidden'!AC101="x","x",AB$2-'Indicator Date hidden'!AC101)</f>
        <v>x</v>
      </c>
      <c r="AC100" s="158">
        <f>IF('Indicator Date hidden'!AD101="x","x",AC$2-'Indicator Date hidden'!AD101)</f>
        <v>2</v>
      </c>
      <c r="AD100" s="158">
        <f>IF('Indicator Date hidden'!AE101="x","x",AD$2-'Indicator Date hidden'!AE101)</f>
        <v>0</v>
      </c>
      <c r="AE100" s="158" t="str">
        <f>IF('Indicator Date hidden'!AF101="x","x",AE$2-'Indicator Date hidden'!AF101)</f>
        <v>x</v>
      </c>
      <c r="AF100" s="158">
        <f>IF('Indicator Date hidden'!AG101="x","x",AF$2-'Indicator Date hidden'!AG101)</f>
        <v>0</v>
      </c>
      <c r="AG100" s="158">
        <f>IF('Indicator Date hidden'!AH101="x","x",AG$2-'Indicator Date hidden'!AH101)</f>
        <v>0</v>
      </c>
      <c r="AH100" s="158">
        <f>IF('Indicator Date hidden'!AI101="x","x",AH$2-'Indicator Date hidden'!AI101)</f>
        <v>0</v>
      </c>
      <c r="AI100" s="158">
        <f>IF('Indicator Date hidden'!AJ101="x","x",AI$2-'Indicator Date hidden'!AJ101)</f>
        <v>0</v>
      </c>
      <c r="AJ100" s="158">
        <f>IF('Indicator Date hidden'!AK101="x","x",AJ$2-'Indicator Date hidden'!AK101)</f>
        <v>0</v>
      </c>
      <c r="AK100" s="158">
        <f>IF('Indicator Date hidden'!AL101="x","x",AK$2-'Indicator Date hidden'!AL101)</f>
        <v>0</v>
      </c>
      <c r="AL100" s="158">
        <f>IF('Indicator Date hidden'!AM101="x","x",AL$2-'Indicator Date hidden'!AM101)</f>
        <v>10</v>
      </c>
      <c r="AM100" s="158">
        <f>IF('Indicator Date hidden'!AN101="x","x",AM$2-'Indicator Date hidden'!AN101)</f>
        <v>0</v>
      </c>
      <c r="AN100" s="158">
        <f>IF('Indicator Date hidden'!AO101="x","x",AN$2-'Indicator Date hidden'!AO101)</f>
        <v>0</v>
      </c>
      <c r="AO100" s="158">
        <f>IF('Indicator Date hidden'!AP101="x","x",AO$2-'Indicator Date hidden'!AP101)</f>
        <v>0</v>
      </c>
      <c r="AP100" s="158">
        <f>IF('Indicator Date hidden'!AQ101="x","x",AP$2-'Indicator Date hidden'!AQ101)</f>
        <v>0</v>
      </c>
      <c r="AQ100" s="158" t="str">
        <f>IF('Indicator Date hidden'!AR101="x","x",AQ$2-'Indicator Date hidden'!AR101)</f>
        <v>x</v>
      </c>
      <c r="AR100" s="158" t="str">
        <f>IF('Indicator Date hidden'!AS101="x","x",AR$2-'Indicator Date hidden'!AS101)</f>
        <v>x</v>
      </c>
      <c r="AS100" s="158">
        <f>IF('Indicator Date hidden'!AT101="x","x",AS$2-'Indicator Date hidden'!AT101)</f>
        <v>9</v>
      </c>
      <c r="AT100" s="158">
        <f>IF('Indicator Date hidden'!AU101="x","x",AT$2-'Indicator Date hidden'!AU101)</f>
        <v>0</v>
      </c>
      <c r="AU100" s="158" t="str">
        <f>IF('Indicator Date hidden'!AV101="x","x",AU$2-'Indicator Date hidden'!AV101)</f>
        <v>x</v>
      </c>
      <c r="AV100" s="158" t="str">
        <f>IF('Indicator Date hidden'!AW101="x","x",AV$2-'Indicator Date hidden'!AW101)</f>
        <v>x</v>
      </c>
      <c r="AW100" s="158" t="str">
        <f>IF('Indicator Date hidden'!AX101="x","x",AW$2-'Indicator Date hidden'!AX101)</f>
        <v>x</v>
      </c>
      <c r="AX100" s="158">
        <f>IF('Indicator Date hidden'!AY101="x","x",AX$2-'Indicator Date hidden'!AY101)</f>
        <v>0</v>
      </c>
      <c r="AY100" s="158">
        <f>IF('Indicator Date hidden'!AZ101="x","x",AY$2-'Indicator Date hidden'!AZ101)</f>
        <v>0</v>
      </c>
      <c r="AZ100" s="158" t="str">
        <f>IF('Indicator Date hidden'!BA101="x","x",AZ$2-'Indicator Date hidden'!BA101)</f>
        <v>x</v>
      </c>
      <c r="BA100" s="158">
        <f>IF('Indicator Date hidden'!BB101="x","x",BA$2-'Indicator Date hidden'!BB101)</f>
        <v>0</v>
      </c>
      <c r="BB100" s="158">
        <f>IF('Indicator Date hidden'!BC101="x","x",BB$2-'Indicator Date hidden'!BC101)</f>
        <v>0</v>
      </c>
      <c r="BC100" s="158">
        <f>IF('Indicator Date hidden'!BD101="x","x",BC$2-'Indicator Date hidden'!BD101)</f>
        <v>0</v>
      </c>
      <c r="BD100" s="158">
        <f>IF('Indicator Date hidden'!BE101="x","x",BD$2-'Indicator Date hidden'!BE101)</f>
        <v>0</v>
      </c>
      <c r="BE100" s="158">
        <f>IF('Indicator Date hidden'!BF101="x","x",BE$2-'Indicator Date hidden'!BF101)</f>
        <v>1</v>
      </c>
      <c r="BF100" s="158">
        <f>IF('Indicator Date hidden'!BG101="x","x",BF$2-'Indicator Date hidden'!BG101)</f>
        <v>0</v>
      </c>
      <c r="BG100" s="158">
        <f>IF('Indicator Date hidden'!BH101="x","x",BG$2-'Indicator Date hidden'!BH101)</f>
        <v>0</v>
      </c>
      <c r="BH100" s="158">
        <f>IF('Indicator Date hidden'!BI101="x","x",BH$2-'Indicator Date hidden'!BI101)</f>
        <v>0</v>
      </c>
      <c r="BI100" s="158" t="str">
        <f>IF('Indicator Date hidden'!BJ101="x","x",BI$2-'Indicator Date hidden'!BJ101)</f>
        <v>x</v>
      </c>
      <c r="BJ100" s="158">
        <f>IF('Indicator Date hidden'!BK101="x","x",BJ$2-'Indicator Date hidden'!BK101)</f>
        <v>0</v>
      </c>
      <c r="BK100" s="158">
        <f>IF('Indicator Date hidden'!BL101="x","x",BK$2-'Indicator Date hidden'!BL101)</f>
        <v>0</v>
      </c>
      <c r="BL100" s="158">
        <f>IF('Indicator Date hidden'!BM101="x","x",BL$2-'Indicator Date hidden'!BM101)</f>
        <v>0</v>
      </c>
      <c r="BM100" s="158">
        <f>IF('Indicator Date hidden'!BN101="x","x",BM$2-'Indicator Date hidden'!BN101)</f>
        <v>3</v>
      </c>
      <c r="BN100" s="158">
        <f>IF('Indicator Date hidden'!BO101="x","x",BN$2-'Indicator Date hidden'!BO101)</f>
        <v>0</v>
      </c>
      <c r="BO100" s="158">
        <f>IF('Indicator Date hidden'!BP101="x","x",BO$2-'Indicator Date hidden'!BP101)</f>
        <v>0</v>
      </c>
      <c r="BP100" s="158">
        <f>IF('Indicator Date hidden'!BQ101="x","x",BP$2-'Indicator Date hidden'!BQ101)</f>
        <v>0</v>
      </c>
      <c r="BQ100" s="158">
        <f>IF('Indicator Date hidden'!BR101="x","x",BQ$2-'Indicator Date hidden'!BR101)</f>
        <v>0</v>
      </c>
      <c r="BR100" s="158">
        <f>IF('Indicator Date hidden'!BS101="x","x",BR$2-'Indicator Date hidden'!BS101)</f>
        <v>0</v>
      </c>
      <c r="BS100" s="158">
        <f>IF('Indicator Date hidden'!BT101="x","x",BS$2-'Indicator Date hidden'!BT101)</f>
        <v>1</v>
      </c>
      <c r="BT100" s="158">
        <f>IF('Indicator Date hidden'!BU101="x","x",BT$2-'Indicator Date hidden'!BU101)</f>
        <v>0</v>
      </c>
      <c r="BU100" s="158">
        <f>IF('Indicator Date hidden'!BV101="x","x",BU$2-'Indicator Date hidden'!BV101)</f>
        <v>0</v>
      </c>
      <c r="BV100" s="158">
        <f>IF('Indicator Date hidden'!BW101="x","x",BV$2-'Indicator Date hidden'!BW101)</f>
        <v>0</v>
      </c>
      <c r="BW100" s="158">
        <f>IF('Indicator Date hidden'!BX101="x","x",BW$2-'Indicator Date hidden'!BX101)</f>
        <v>5</v>
      </c>
      <c r="BX100" s="158">
        <f>IF('Indicator Date hidden'!BY101="x","x",BX$2-'Indicator Date hidden'!BY101)</f>
        <v>0</v>
      </c>
      <c r="BY100" s="5">
        <f t="shared" si="15"/>
        <v>31</v>
      </c>
      <c r="BZ100" s="159">
        <f t="shared" si="16"/>
        <v>0.47692307692307695</v>
      </c>
      <c r="CA100" s="5">
        <f t="shared" si="17"/>
        <v>7</v>
      </c>
      <c r="CB100" s="159">
        <f t="shared" si="18"/>
        <v>1.7811637708807759</v>
      </c>
      <c r="CC100" s="162">
        <f t="shared" si="19"/>
        <v>0</v>
      </c>
    </row>
    <row r="101" spans="1:81" x14ac:dyDescent="0.25">
      <c r="A101" t="s">
        <v>181</v>
      </c>
      <c r="B101" s="158">
        <f>IF('Indicator Date hidden'!C102="x","x",B$2-'Indicator Date hidden'!C102)</f>
        <v>0</v>
      </c>
      <c r="C101" s="158">
        <f>IF('Indicator Date hidden'!D102="x","x",C$2-'Indicator Date hidden'!D102)</f>
        <v>0</v>
      </c>
      <c r="D101" s="158">
        <f>IF('Indicator Date hidden'!E102="x","x",D$2-'Indicator Date hidden'!E102)</f>
        <v>0</v>
      </c>
      <c r="E101" s="158">
        <f>IF('Indicator Date hidden'!F102="x","x",E$2-'Indicator Date hidden'!F102)</f>
        <v>0</v>
      </c>
      <c r="F101" s="158">
        <f>IF('Indicator Date hidden'!G102="x","x",F$2-'Indicator Date hidden'!G102)</f>
        <v>0</v>
      </c>
      <c r="G101" s="158">
        <f>IF('Indicator Date hidden'!H102="x","x",G$2-'Indicator Date hidden'!H102)</f>
        <v>0</v>
      </c>
      <c r="H101" s="158">
        <f>IF('Indicator Date hidden'!I102="x","x",H$2-'Indicator Date hidden'!I102)</f>
        <v>0</v>
      </c>
      <c r="I101" s="158">
        <f>IF('Indicator Date hidden'!J102="x","x",I$2-'Indicator Date hidden'!J102)</f>
        <v>0</v>
      </c>
      <c r="J101" s="158">
        <f>IF('Indicator Date hidden'!K102="x","x",J$2-'Indicator Date hidden'!K102)</f>
        <v>0</v>
      </c>
      <c r="K101" s="158">
        <f>IF('Indicator Date hidden'!L102="x","x",K$2-'Indicator Date hidden'!L102)</f>
        <v>0</v>
      </c>
      <c r="L101" s="158">
        <f>IF('Indicator Date hidden'!M102="x","x",L$2-'Indicator Date hidden'!M102)</f>
        <v>0</v>
      </c>
      <c r="M101" s="158">
        <f>IF('Indicator Date hidden'!N102="x","x",M$2-'Indicator Date hidden'!N102)</f>
        <v>0</v>
      </c>
      <c r="N101" s="158">
        <f>IF('Indicator Date hidden'!O102="x","x",N$2-'Indicator Date hidden'!O102)</f>
        <v>0</v>
      </c>
      <c r="O101" s="158">
        <f>IF('Indicator Date hidden'!P102="x","x",O$2-'Indicator Date hidden'!P102)</f>
        <v>0</v>
      </c>
      <c r="P101" s="158">
        <f>IF('Indicator Date hidden'!Q102="x","x",P$2-'Indicator Date hidden'!Q102)</f>
        <v>0</v>
      </c>
      <c r="Q101" s="158">
        <f>IF('Indicator Date hidden'!R102="x","x",Q$2-'Indicator Date hidden'!R102)</f>
        <v>0</v>
      </c>
      <c r="R101" s="158">
        <f>IF('Indicator Date hidden'!S102="x","x",R$2-'Indicator Date hidden'!S102)</f>
        <v>0</v>
      </c>
      <c r="S101" s="158">
        <f>IF('Indicator Date hidden'!T102="x","x",S$2-'Indicator Date hidden'!T102)</f>
        <v>0</v>
      </c>
      <c r="T101" s="158">
        <f>IF('Indicator Date hidden'!U102="x","x",T$2-'Indicator Date hidden'!U102)</f>
        <v>0</v>
      </c>
      <c r="U101" s="158">
        <f>IF('Indicator Date hidden'!V102="x","x",U$2-'Indicator Date hidden'!V102)</f>
        <v>0</v>
      </c>
      <c r="V101" s="158">
        <f>IF('Indicator Date hidden'!W102="x","x",V$2-'Indicator Date hidden'!W102)</f>
        <v>0</v>
      </c>
      <c r="W101" s="158">
        <f>IF('Indicator Date hidden'!X102="x","x",W$2-'Indicator Date hidden'!X102)</f>
        <v>0</v>
      </c>
      <c r="X101" s="158">
        <f>IF('Indicator Date hidden'!Y102="x","x",X$2-'Indicator Date hidden'!Y102)</f>
        <v>0</v>
      </c>
      <c r="Y101" s="158">
        <f>IF('Indicator Date hidden'!Z102="x","x",Y$2-'Indicator Date hidden'!Z102)</f>
        <v>0</v>
      </c>
      <c r="Z101" s="158">
        <f>IF('Indicator Date hidden'!AA102="x","x",Z$2-'Indicator Date hidden'!AA102)</f>
        <v>6</v>
      </c>
      <c r="AA101" s="158">
        <f>IF('Indicator Date hidden'!AB102="x","x",AA$2-'Indicator Date hidden'!AB102)</f>
        <v>0</v>
      </c>
      <c r="AB101" s="158" t="str">
        <f>IF('Indicator Date hidden'!AC102="x","x",AB$2-'Indicator Date hidden'!AC102)</f>
        <v>x</v>
      </c>
      <c r="AC101" s="158">
        <f>IF('Indicator Date hidden'!AD102="x","x",AC$2-'Indicator Date hidden'!AD102)</f>
        <v>0</v>
      </c>
      <c r="AD101" s="158">
        <f>IF('Indicator Date hidden'!AE102="x","x",AD$2-'Indicator Date hidden'!AE102)</f>
        <v>0</v>
      </c>
      <c r="AE101" s="158" t="str">
        <f>IF('Indicator Date hidden'!AF102="x","x",AE$2-'Indicator Date hidden'!AF102)</f>
        <v>x</v>
      </c>
      <c r="AF101" s="158">
        <f>IF('Indicator Date hidden'!AG102="x","x",AF$2-'Indicator Date hidden'!AG102)</f>
        <v>0</v>
      </c>
      <c r="AG101" s="158">
        <f>IF('Indicator Date hidden'!AH102="x","x",AG$2-'Indicator Date hidden'!AH102)</f>
        <v>0</v>
      </c>
      <c r="AH101" s="158">
        <f>IF('Indicator Date hidden'!AI102="x","x",AH$2-'Indicator Date hidden'!AI102)</f>
        <v>0</v>
      </c>
      <c r="AI101" s="158">
        <f>IF('Indicator Date hidden'!AJ102="x","x",AI$2-'Indicator Date hidden'!AJ102)</f>
        <v>0</v>
      </c>
      <c r="AJ101" s="158">
        <f>IF('Indicator Date hidden'!AK102="x","x",AJ$2-'Indicator Date hidden'!AK102)</f>
        <v>0</v>
      </c>
      <c r="AK101" s="158">
        <f>IF('Indicator Date hidden'!AL102="x","x",AK$2-'Indicator Date hidden'!AL102)</f>
        <v>0</v>
      </c>
      <c r="AL101" s="158" t="str">
        <f>IF('Indicator Date hidden'!AM102="x","x",AL$2-'Indicator Date hidden'!AM102)</f>
        <v>x</v>
      </c>
      <c r="AM101" s="158">
        <f>IF('Indicator Date hidden'!AN102="x","x",AM$2-'Indicator Date hidden'!AN102)</f>
        <v>0</v>
      </c>
      <c r="AN101" s="158">
        <f>IF('Indicator Date hidden'!AO102="x","x",AN$2-'Indicator Date hidden'!AO102)</f>
        <v>0</v>
      </c>
      <c r="AO101" s="158">
        <f>IF('Indicator Date hidden'!AP102="x","x",AO$2-'Indicator Date hidden'!AP102)</f>
        <v>0</v>
      </c>
      <c r="AP101" s="158" t="str">
        <f>IF('Indicator Date hidden'!AQ102="x","x",AP$2-'Indicator Date hidden'!AQ102)</f>
        <v>x</v>
      </c>
      <c r="AQ101" s="158" t="str">
        <f>IF('Indicator Date hidden'!AR102="x","x",AQ$2-'Indicator Date hidden'!AR102)</f>
        <v>x</v>
      </c>
      <c r="AR101" s="158">
        <f>IF('Indicator Date hidden'!AS102="x","x",AR$2-'Indicator Date hidden'!AS102)</f>
        <v>2</v>
      </c>
      <c r="AS101" s="158" t="str">
        <f>IF('Indicator Date hidden'!AT102="x","x",AS$2-'Indicator Date hidden'!AT102)</f>
        <v>x</v>
      </c>
      <c r="AT101" s="158" t="str">
        <f>IF('Indicator Date hidden'!AU102="x","x",AT$2-'Indicator Date hidden'!AU102)</f>
        <v>x</v>
      </c>
      <c r="AU101" s="158" t="str">
        <f>IF('Indicator Date hidden'!AV102="x","x",AU$2-'Indicator Date hidden'!AV102)</f>
        <v>x</v>
      </c>
      <c r="AV101" s="158" t="str">
        <f>IF('Indicator Date hidden'!AW102="x","x",AV$2-'Indicator Date hidden'!AW102)</f>
        <v>x</v>
      </c>
      <c r="AW101" s="158" t="str">
        <f>IF('Indicator Date hidden'!AX102="x","x",AW$2-'Indicator Date hidden'!AX102)</f>
        <v>x</v>
      </c>
      <c r="AX101" s="158" t="str">
        <f>IF('Indicator Date hidden'!AY102="x","x",AX$2-'Indicator Date hidden'!AY102)</f>
        <v>x</v>
      </c>
      <c r="AY101" s="158" t="str">
        <f>IF('Indicator Date hidden'!AZ102="x","x",AY$2-'Indicator Date hidden'!AZ102)</f>
        <v>x</v>
      </c>
      <c r="AZ101" s="158" t="str">
        <f>IF('Indicator Date hidden'!BA102="x","x",AZ$2-'Indicator Date hidden'!BA102)</f>
        <v>x</v>
      </c>
      <c r="BA101" s="158">
        <f>IF('Indicator Date hidden'!BB102="x","x",BA$2-'Indicator Date hidden'!BB102)</f>
        <v>0</v>
      </c>
      <c r="BB101" s="158">
        <f>IF('Indicator Date hidden'!BC102="x","x",BB$2-'Indicator Date hidden'!BC102)</f>
        <v>0</v>
      </c>
      <c r="BC101" s="158">
        <f>IF('Indicator Date hidden'!BD102="x","x",BC$2-'Indicator Date hidden'!BD102)</f>
        <v>0</v>
      </c>
      <c r="BD101" s="158" t="str">
        <f>IF('Indicator Date hidden'!BE102="x","x",BD$2-'Indicator Date hidden'!BE102)</f>
        <v>x</v>
      </c>
      <c r="BE101" s="158">
        <f>IF('Indicator Date hidden'!BF102="x","x",BE$2-'Indicator Date hidden'!BF102)</f>
        <v>1</v>
      </c>
      <c r="BF101" s="158">
        <f>IF('Indicator Date hidden'!BG102="x","x",BF$2-'Indicator Date hidden'!BG102)</f>
        <v>0</v>
      </c>
      <c r="BG101" s="158">
        <f>IF('Indicator Date hidden'!BH102="x","x",BG$2-'Indicator Date hidden'!BH102)</f>
        <v>0</v>
      </c>
      <c r="BH101" s="158">
        <f>IF('Indicator Date hidden'!BI102="x","x",BH$2-'Indicator Date hidden'!BI102)</f>
        <v>0</v>
      </c>
      <c r="BI101" s="158" t="str">
        <f>IF('Indicator Date hidden'!BJ102="x","x",BI$2-'Indicator Date hidden'!BJ102)</f>
        <v>x</v>
      </c>
      <c r="BJ101" s="158">
        <f>IF('Indicator Date hidden'!BK102="x","x",BJ$2-'Indicator Date hidden'!BK102)</f>
        <v>0</v>
      </c>
      <c r="BK101" s="158" t="str">
        <f>IF('Indicator Date hidden'!BL102="x","x",BK$2-'Indicator Date hidden'!BL102)</f>
        <v>x</v>
      </c>
      <c r="BL101" s="158">
        <f>IF('Indicator Date hidden'!BM102="x","x",BL$2-'Indicator Date hidden'!BM102)</f>
        <v>0</v>
      </c>
      <c r="BM101" s="158" t="str">
        <f>IF('Indicator Date hidden'!BN102="x","x",BM$2-'Indicator Date hidden'!BN102)</f>
        <v>x</v>
      </c>
      <c r="BN101" s="158">
        <f>IF('Indicator Date hidden'!BO102="x","x",BN$2-'Indicator Date hidden'!BO102)</f>
        <v>0</v>
      </c>
      <c r="BO101" s="158">
        <f>IF('Indicator Date hidden'!BP102="x","x",BO$2-'Indicator Date hidden'!BP102)</f>
        <v>0</v>
      </c>
      <c r="BP101" s="158">
        <f>IF('Indicator Date hidden'!BQ102="x","x",BP$2-'Indicator Date hidden'!BQ102)</f>
        <v>0</v>
      </c>
      <c r="BQ101" s="158">
        <f>IF('Indicator Date hidden'!BR102="x","x",BQ$2-'Indicator Date hidden'!BR102)</f>
        <v>0</v>
      </c>
      <c r="BR101" s="158">
        <f>IF('Indicator Date hidden'!BS102="x","x",BR$2-'Indicator Date hidden'!BS102)</f>
        <v>0</v>
      </c>
      <c r="BS101" s="158" t="str">
        <f>IF('Indicator Date hidden'!BT102="x","x",BS$2-'Indicator Date hidden'!BT102)</f>
        <v>x</v>
      </c>
      <c r="BT101" s="158" t="str">
        <f>IF('Indicator Date hidden'!BU102="x","x",BT$2-'Indicator Date hidden'!BU102)</f>
        <v>x</v>
      </c>
      <c r="BU101" s="158" t="str">
        <f>IF('Indicator Date hidden'!BV102="x","x",BU$2-'Indicator Date hidden'!BV102)</f>
        <v>x</v>
      </c>
      <c r="BV101" s="158" t="str">
        <f>IF('Indicator Date hidden'!BW102="x","x",BV$2-'Indicator Date hidden'!BW102)</f>
        <v>x</v>
      </c>
      <c r="BW101" s="158" t="str">
        <f>IF('Indicator Date hidden'!BX102="x","x",BW$2-'Indicator Date hidden'!BX102)</f>
        <v>x</v>
      </c>
      <c r="BX101" s="158" t="str">
        <f>IF('Indicator Date hidden'!BY102="x","x",BX$2-'Indicator Date hidden'!BY102)</f>
        <v>x</v>
      </c>
      <c r="BY101" s="5">
        <f t="shared" si="15"/>
        <v>9</v>
      </c>
      <c r="BZ101" s="159">
        <f t="shared" si="16"/>
        <v>0.17307692307692307</v>
      </c>
      <c r="CA101" s="5">
        <f t="shared" si="17"/>
        <v>3</v>
      </c>
      <c r="CB101" s="159">
        <f t="shared" si="18"/>
        <v>0.870922451863404</v>
      </c>
      <c r="CC101" s="162">
        <f t="shared" si="19"/>
        <v>0</v>
      </c>
    </row>
    <row r="102" spans="1:81" x14ac:dyDescent="0.25">
      <c r="A102" t="s">
        <v>183</v>
      </c>
      <c r="B102" s="158">
        <f>IF('Indicator Date hidden'!C103="x","x",B$2-'Indicator Date hidden'!C103)</f>
        <v>0</v>
      </c>
      <c r="C102" s="158">
        <f>IF('Indicator Date hidden'!D103="x","x",C$2-'Indicator Date hidden'!D103)</f>
        <v>0</v>
      </c>
      <c r="D102" s="158">
        <f>IF('Indicator Date hidden'!E103="x","x",D$2-'Indicator Date hidden'!E103)</f>
        <v>0</v>
      </c>
      <c r="E102" s="158">
        <f>IF('Indicator Date hidden'!F103="x","x",E$2-'Indicator Date hidden'!F103)</f>
        <v>0</v>
      </c>
      <c r="F102" s="158">
        <f>IF('Indicator Date hidden'!G103="x","x",F$2-'Indicator Date hidden'!G103)</f>
        <v>0</v>
      </c>
      <c r="G102" s="158">
        <f>IF('Indicator Date hidden'!H103="x","x",G$2-'Indicator Date hidden'!H103)</f>
        <v>0</v>
      </c>
      <c r="H102" s="158">
        <f>IF('Indicator Date hidden'!I103="x","x",H$2-'Indicator Date hidden'!I103)</f>
        <v>0</v>
      </c>
      <c r="I102" s="158">
        <f>IF('Indicator Date hidden'!J103="x","x",I$2-'Indicator Date hidden'!J103)</f>
        <v>0</v>
      </c>
      <c r="J102" s="158">
        <f>IF('Indicator Date hidden'!K103="x","x",J$2-'Indicator Date hidden'!K103)</f>
        <v>0</v>
      </c>
      <c r="K102" s="158">
        <f>IF('Indicator Date hidden'!L103="x","x",K$2-'Indicator Date hidden'!L103)</f>
        <v>0</v>
      </c>
      <c r="L102" s="158">
        <f>IF('Indicator Date hidden'!M103="x","x",L$2-'Indicator Date hidden'!M103)</f>
        <v>0</v>
      </c>
      <c r="M102" s="158">
        <f>IF('Indicator Date hidden'!N103="x","x",M$2-'Indicator Date hidden'!N103)</f>
        <v>0</v>
      </c>
      <c r="N102" s="158">
        <f>IF('Indicator Date hidden'!O103="x","x",N$2-'Indicator Date hidden'!O103)</f>
        <v>0</v>
      </c>
      <c r="O102" s="158">
        <f>IF('Indicator Date hidden'!P103="x","x",O$2-'Indicator Date hidden'!P103)</f>
        <v>0</v>
      </c>
      <c r="P102" s="158">
        <f>IF('Indicator Date hidden'!Q103="x","x",P$2-'Indicator Date hidden'!Q103)</f>
        <v>0</v>
      </c>
      <c r="Q102" s="158">
        <f>IF('Indicator Date hidden'!R103="x","x",Q$2-'Indicator Date hidden'!R103)</f>
        <v>0</v>
      </c>
      <c r="R102" s="158">
        <f>IF('Indicator Date hidden'!S103="x","x",R$2-'Indicator Date hidden'!S103)</f>
        <v>0</v>
      </c>
      <c r="S102" s="158">
        <f>IF('Indicator Date hidden'!T103="x","x",S$2-'Indicator Date hidden'!T103)</f>
        <v>0</v>
      </c>
      <c r="T102" s="158">
        <f>IF('Indicator Date hidden'!U103="x","x",T$2-'Indicator Date hidden'!U103)</f>
        <v>0</v>
      </c>
      <c r="U102" s="158">
        <f>IF('Indicator Date hidden'!V103="x","x",U$2-'Indicator Date hidden'!V103)</f>
        <v>0</v>
      </c>
      <c r="V102" s="158">
        <f>IF('Indicator Date hidden'!W103="x","x",V$2-'Indicator Date hidden'!W103)</f>
        <v>0</v>
      </c>
      <c r="W102" s="158">
        <f>IF('Indicator Date hidden'!X103="x","x",W$2-'Indicator Date hidden'!X103)</f>
        <v>0</v>
      </c>
      <c r="X102" s="158">
        <f>IF('Indicator Date hidden'!Y103="x","x",X$2-'Indicator Date hidden'!Y103)</f>
        <v>0</v>
      </c>
      <c r="Y102" s="158">
        <f>IF('Indicator Date hidden'!Z103="x","x",Y$2-'Indicator Date hidden'!Z103)</f>
        <v>0</v>
      </c>
      <c r="Z102" s="158">
        <f>IF('Indicator Date hidden'!AA103="x","x",Z$2-'Indicator Date hidden'!AA103)</f>
        <v>5</v>
      </c>
      <c r="AA102" s="158">
        <f>IF('Indicator Date hidden'!AB103="x","x",AA$2-'Indicator Date hidden'!AB103)</f>
        <v>0</v>
      </c>
      <c r="AB102" s="158" t="str">
        <f>IF('Indicator Date hidden'!AC103="x","x",AB$2-'Indicator Date hidden'!AC103)</f>
        <v>x</v>
      </c>
      <c r="AC102" s="158">
        <f>IF('Indicator Date hidden'!AD103="x","x",AC$2-'Indicator Date hidden'!AD103)</f>
        <v>0</v>
      </c>
      <c r="AD102" s="158">
        <f>IF('Indicator Date hidden'!AE103="x","x",AD$2-'Indicator Date hidden'!AE103)</f>
        <v>0</v>
      </c>
      <c r="AE102" s="158" t="str">
        <f>IF('Indicator Date hidden'!AF103="x","x",AE$2-'Indicator Date hidden'!AF103)</f>
        <v>x</v>
      </c>
      <c r="AF102" s="158">
        <f>IF('Indicator Date hidden'!AG103="x","x",AF$2-'Indicator Date hidden'!AG103)</f>
        <v>0</v>
      </c>
      <c r="AG102" s="158">
        <f>IF('Indicator Date hidden'!AH103="x","x",AG$2-'Indicator Date hidden'!AH103)</f>
        <v>0</v>
      </c>
      <c r="AH102" s="158">
        <f>IF('Indicator Date hidden'!AI103="x","x",AH$2-'Indicator Date hidden'!AI103)</f>
        <v>0</v>
      </c>
      <c r="AI102" s="158">
        <f>IF('Indicator Date hidden'!AJ103="x","x",AI$2-'Indicator Date hidden'!AJ103)</f>
        <v>0</v>
      </c>
      <c r="AJ102" s="158">
        <f>IF('Indicator Date hidden'!AK103="x","x",AJ$2-'Indicator Date hidden'!AK103)</f>
        <v>0</v>
      </c>
      <c r="AK102" s="158">
        <f>IF('Indicator Date hidden'!AL103="x","x",AK$2-'Indicator Date hidden'!AL103)</f>
        <v>0</v>
      </c>
      <c r="AL102" s="158" t="str">
        <f>IF('Indicator Date hidden'!AM103="x","x",AL$2-'Indicator Date hidden'!AM103)</f>
        <v>x</v>
      </c>
      <c r="AM102" s="158">
        <f>IF('Indicator Date hidden'!AN103="x","x",AM$2-'Indicator Date hidden'!AN103)</f>
        <v>0</v>
      </c>
      <c r="AN102" s="158">
        <f>IF('Indicator Date hidden'!AO103="x","x",AN$2-'Indicator Date hidden'!AO103)</f>
        <v>0</v>
      </c>
      <c r="AO102" s="158">
        <f>IF('Indicator Date hidden'!AP103="x","x",AO$2-'Indicator Date hidden'!AP103)</f>
        <v>0</v>
      </c>
      <c r="AP102" s="158" t="str">
        <f>IF('Indicator Date hidden'!AQ103="x","x",AP$2-'Indicator Date hidden'!AQ103)</f>
        <v>x</v>
      </c>
      <c r="AQ102" s="158">
        <f>IF('Indicator Date hidden'!AR103="x","x",AQ$2-'Indicator Date hidden'!AR103)</f>
        <v>0</v>
      </c>
      <c r="AR102" s="158">
        <f>IF('Indicator Date hidden'!AS103="x","x",AR$2-'Indicator Date hidden'!AS103)</f>
        <v>2</v>
      </c>
      <c r="AS102" s="158" t="str">
        <f>IF('Indicator Date hidden'!AT103="x","x",AS$2-'Indicator Date hidden'!AT103)</f>
        <v>x</v>
      </c>
      <c r="AT102" s="158">
        <f>IF('Indicator Date hidden'!AU103="x","x",AT$2-'Indicator Date hidden'!AU103)</f>
        <v>0</v>
      </c>
      <c r="AU102" s="158">
        <f>IF('Indicator Date hidden'!AV103="x","x",AU$2-'Indicator Date hidden'!AV103)</f>
        <v>0</v>
      </c>
      <c r="AV102" s="158">
        <f>IF('Indicator Date hidden'!AW103="x","x",AV$2-'Indicator Date hidden'!AW103)</f>
        <v>0</v>
      </c>
      <c r="AW102" s="158" t="str">
        <f>IF('Indicator Date hidden'!AX103="x","x",AW$2-'Indicator Date hidden'!AX103)</f>
        <v>x</v>
      </c>
      <c r="AX102" s="158">
        <f>IF('Indicator Date hidden'!AY103="x","x",AX$2-'Indicator Date hidden'!AY103)</f>
        <v>0</v>
      </c>
      <c r="AY102" s="158">
        <f>IF('Indicator Date hidden'!AZ103="x","x",AY$2-'Indicator Date hidden'!AZ103)</f>
        <v>0</v>
      </c>
      <c r="AZ102" s="158">
        <f>IF('Indicator Date hidden'!BA103="x","x",AZ$2-'Indicator Date hidden'!BA103)</f>
        <v>2</v>
      </c>
      <c r="BA102" s="158">
        <f>IF('Indicator Date hidden'!BB103="x","x",BA$2-'Indicator Date hidden'!BB103)</f>
        <v>0</v>
      </c>
      <c r="BB102" s="158">
        <f>IF('Indicator Date hidden'!BC103="x","x",BB$2-'Indicator Date hidden'!BC103)</f>
        <v>0</v>
      </c>
      <c r="BC102" s="158">
        <f>IF('Indicator Date hidden'!BD103="x","x",BC$2-'Indicator Date hidden'!BD103)</f>
        <v>0</v>
      </c>
      <c r="BD102" s="158" t="str">
        <f>IF('Indicator Date hidden'!BE103="x","x",BD$2-'Indicator Date hidden'!BE103)</f>
        <v>x</v>
      </c>
      <c r="BE102" s="158">
        <f>IF('Indicator Date hidden'!BF103="x","x",BE$2-'Indicator Date hidden'!BF103)</f>
        <v>1</v>
      </c>
      <c r="BF102" s="158">
        <f>IF('Indicator Date hidden'!BG103="x","x",BF$2-'Indicator Date hidden'!BG103)</f>
        <v>0</v>
      </c>
      <c r="BG102" s="158">
        <f>IF('Indicator Date hidden'!BH103="x","x",BG$2-'Indicator Date hidden'!BH103)</f>
        <v>0</v>
      </c>
      <c r="BH102" s="158">
        <f>IF('Indicator Date hidden'!BI103="x","x",BH$2-'Indicator Date hidden'!BI103)</f>
        <v>0</v>
      </c>
      <c r="BI102" s="158" t="str">
        <f>IF('Indicator Date hidden'!BJ103="x","x",BI$2-'Indicator Date hidden'!BJ103)</f>
        <v>x</v>
      </c>
      <c r="BJ102" s="158">
        <f>IF('Indicator Date hidden'!BK103="x","x",BJ$2-'Indicator Date hidden'!BK103)</f>
        <v>0</v>
      </c>
      <c r="BK102" s="158">
        <f>IF('Indicator Date hidden'!BL103="x","x",BK$2-'Indicator Date hidden'!BL103)</f>
        <v>0</v>
      </c>
      <c r="BL102" s="158">
        <f>IF('Indicator Date hidden'!BM103="x","x",BL$2-'Indicator Date hidden'!BM103)</f>
        <v>0</v>
      </c>
      <c r="BM102" s="158">
        <f>IF('Indicator Date hidden'!BN103="x","x",BM$2-'Indicator Date hidden'!BN103)</f>
        <v>3</v>
      </c>
      <c r="BN102" s="158">
        <f>IF('Indicator Date hidden'!BO103="x","x",BN$2-'Indicator Date hidden'!BO103)</f>
        <v>0</v>
      </c>
      <c r="BO102" s="158">
        <f>IF('Indicator Date hidden'!BP103="x","x",BO$2-'Indicator Date hidden'!BP103)</f>
        <v>0</v>
      </c>
      <c r="BP102" s="158">
        <f>IF('Indicator Date hidden'!BQ103="x","x",BP$2-'Indicator Date hidden'!BQ103)</f>
        <v>0</v>
      </c>
      <c r="BQ102" s="158">
        <f>IF('Indicator Date hidden'!BR103="x","x",BQ$2-'Indicator Date hidden'!BR103)</f>
        <v>0</v>
      </c>
      <c r="BR102" s="158">
        <f>IF('Indicator Date hidden'!BS103="x","x",BR$2-'Indicator Date hidden'!BS103)</f>
        <v>0</v>
      </c>
      <c r="BS102" s="158">
        <f>IF('Indicator Date hidden'!BT103="x","x",BS$2-'Indicator Date hidden'!BT103)</f>
        <v>2</v>
      </c>
      <c r="BT102" s="158">
        <f>IF('Indicator Date hidden'!BU103="x","x",BT$2-'Indicator Date hidden'!BU103)</f>
        <v>0</v>
      </c>
      <c r="BU102" s="158">
        <f>IF('Indicator Date hidden'!BV103="x","x",BU$2-'Indicator Date hidden'!BV103)</f>
        <v>0</v>
      </c>
      <c r="BV102" s="158">
        <f>IF('Indicator Date hidden'!BW103="x","x",BV$2-'Indicator Date hidden'!BW103)</f>
        <v>0</v>
      </c>
      <c r="BW102" s="158">
        <f>IF('Indicator Date hidden'!BX103="x","x",BW$2-'Indicator Date hidden'!BX103)</f>
        <v>0</v>
      </c>
      <c r="BX102" s="158">
        <f>IF('Indicator Date hidden'!BY103="x","x",BX$2-'Indicator Date hidden'!BY103)</f>
        <v>0</v>
      </c>
      <c r="BY102" s="5">
        <f t="shared" si="15"/>
        <v>15</v>
      </c>
      <c r="BZ102" s="159">
        <f t="shared" si="16"/>
        <v>0.22388059701492538</v>
      </c>
      <c r="CA102" s="5">
        <f t="shared" si="17"/>
        <v>6</v>
      </c>
      <c r="CB102" s="159">
        <f t="shared" si="18"/>
        <v>0.8070749751997478</v>
      </c>
      <c r="CC102" s="162">
        <f t="shared" si="19"/>
        <v>0</v>
      </c>
    </row>
    <row r="103" spans="1:81" x14ac:dyDescent="0.25">
      <c r="A103" t="s">
        <v>185</v>
      </c>
      <c r="B103" s="158">
        <f>IF('Indicator Date hidden'!C104="x","x",B$2-'Indicator Date hidden'!C104)</f>
        <v>0</v>
      </c>
      <c r="C103" s="158">
        <f>IF('Indicator Date hidden'!D104="x","x",C$2-'Indicator Date hidden'!D104)</f>
        <v>0</v>
      </c>
      <c r="D103" s="158">
        <f>IF('Indicator Date hidden'!E104="x","x",D$2-'Indicator Date hidden'!E104)</f>
        <v>0</v>
      </c>
      <c r="E103" s="158">
        <f>IF('Indicator Date hidden'!F104="x","x",E$2-'Indicator Date hidden'!F104)</f>
        <v>0</v>
      </c>
      <c r="F103" s="158">
        <f>IF('Indicator Date hidden'!G104="x","x",F$2-'Indicator Date hidden'!G104)</f>
        <v>0</v>
      </c>
      <c r="G103" s="158">
        <f>IF('Indicator Date hidden'!H104="x","x",G$2-'Indicator Date hidden'!H104)</f>
        <v>0</v>
      </c>
      <c r="H103" s="158">
        <f>IF('Indicator Date hidden'!I104="x","x",H$2-'Indicator Date hidden'!I104)</f>
        <v>0</v>
      </c>
      <c r="I103" s="158">
        <f>IF('Indicator Date hidden'!J104="x","x",I$2-'Indicator Date hidden'!J104)</f>
        <v>0</v>
      </c>
      <c r="J103" s="158">
        <f>IF('Indicator Date hidden'!K104="x","x",J$2-'Indicator Date hidden'!K104)</f>
        <v>0</v>
      </c>
      <c r="K103" s="158">
        <f>IF('Indicator Date hidden'!L104="x","x",K$2-'Indicator Date hidden'!L104)</f>
        <v>0</v>
      </c>
      <c r="L103" s="158">
        <f>IF('Indicator Date hidden'!M104="x","x",L$2-'Indicator Date hidden'!M104)</f>
        <v>0</v>
      </c>
      <c r="M103" s="158">
        <f>IF('Indicator Date hidden'!N104="x","x",M$2-'Indicator Date hidden'!N104)</f>
        <v>0</v>
      </c>
      <c r="N103" s="158">
        <f>IF('Indicator Date hidden'!O104="x","x",N$2-'Indicator Date hidden'!O104)</f>
        <v>0</v>
      </c>
      <c r="O103" s="158">
        <f>IF('Indicator Date hidden'!P104="x","x",O$2-'Indicator Date hidden'!P104)</f>
        <v>0</v>
      </c>
      <c r="P103" s="158">
        <f>IF('Indicator Date hidden'!Q104="x","x",P$2-'Indicator Date hidden'!Q104)</f>
        <v>0</v>
      </c>
      <c r="Q103" s="158">
        <f>IF('Indicator Date hidden'!R104="x","x",Q$2-'Indicator Date hidden'!R104)</f>
        <v>0</v>
      </c>
      <c r="R103" s="158">
        <f>IF('Indicator Date hidden'!S104="x","x",R$2-'Indicator Date hidden'!S104)</f>
        <v>0</v>
      </c>
      <c r="S103" s="158">
        <f>IF('Indicator Date hidden'!T104="x","x",S$2-'Indicator Date hidden'!T104)</f>
        <v>0</v>
      </c>
      <c r="T103" s="158">
        <f>IF('Indicator Date hidden'!U104="x","x",T$2-'Indicator Date hidden'!U104)</f>
        <v>0</v>
      </c>
      <c r="U103" s="158">
        <f>IF('Indicator Date hidden'!V104="x","x",U$2-'Indicator Date hidden'!V104)</f>
        <v>0</v>
      </c>
      <c r="V103" s="158">
        <f>IF('Indicator Date hidden'!W104="x","x",V$2-'Indicator Date hidden'!W104)</f>
        <v>0</v>
      </c>
      <c r="W103" s="158">
        <f>IF('Indicator Date hidden'!X104="x","x",W$2-'Indicator Date hidden'!X104)</f>
        <v>0</v>
      </c>
      <c r="X103" s="158">
        <f>IF('Indicator Date hidden'!Y104="x","x",X$2-'Indicator Date hidden'!Y104)</f>
        <v>0</v>
      </c>
      <c r="Y103" s="158">
        <f>IF('Indicator Date hidden'!Z104="x","x",Y$2-'Indicator Date hidden'!Z104)</f>
        <v>0</v>
      </c>
      <c r="Z103" s="158">
        <f>IF('Indicator Date hidden'!AA104="x","x",Z$2-'Indicator Date hidden'!AA104)</f>
        <v>5</v>
      </c>
      <c r="AA103" s="158">
        <f>IF('Indicator Date hidden'!AB104="x","x",AA$2-'Indicator Date hidden'!AB104)</f>
        <v>0</v>
      </c>
      <c r="AB103" s="158" t="str">
        <f>IF('Indicator Date hidden'!AC104="x","x",AB$2-'Indicator Date hidden'!AC104)</f>
        <v>x</v>
      </c>
      <c r="AC103" s="158">
        <f>IF('Indicator Date hidden'!AD104="x","x",AC$2-'Indicator Date hidden'!AD104)</f>
        <v>4</v>
      </c>
      <c r="AD103" s="158">
        <f>IF('Indicator Date hidden'!AE104="x","x",AD$2-'Indicator Date hidden'!AE104)</f>
        <v>0</v>
      </c>
      <c r="AE103" s="158" t="str">
        <f>IF('Indicator Date hidden'!AF104="x","x",AE$2-'Indicator Date hidden'!AF104)</f>
        <v>x</v>
      </c>
      <c r="AF103" s="158">
        <f>IF('Indicator Date hidden'!AG104="x","x",AF$2-'Indicator Date hidden'!AG104)</f>
        <v>0</v>
      </c>
      <c r="AG103" s="158">
        <f>IF('Indicator Date hidden'!AH104="x","x",AG$2-'Indicator Date hidden'!AH104)</f>
        <v>0</v>
      </c>
      <c r="AH103" s="158">
        <f>IF('Indicator Date hidden'!AI104="x","x",AH$2-'Indicator Date hidden'!AI104)</f>
        <v>0</v>
      </c>
      <c r="AI103" s="158">
        <f>IF('Indicator Date hidden'!AJ104="x","x",AI$2-'Indicator Date hidden'!AJ104)</f>
        <v>0</v>
      </c>
      <c r="AJ103" s="158">
        <f>IF('Indicator Date hidden'!AK104="x","x",AJ$2-'Indicator Date hidden'!AK104)</f>
        <v>0</v>
      </c>
      <c r="AK103" s="158">
        <f>IF('Indicator Date hidden'!AL104="x","x",AK$2-'Indicator Date hidden'!AL104)</f>
        <v>0</v>
      </c>
      <c r="AL103" s="158" t="str">
        <f>IF('Indicator Date hidden'!AM104="x","x",AL$2-'Indicator Date hidden'!AM104)</f>
        <v>x</v>
      </c>
      <c r="AM103" s="158">
        <f>IF('Indicator Date hidden'!AN104="x","x",AM$2-'Indicator Date hidden'!AN104)</f>
        <v>0</v>
      </c>
      <c r="AN103" s="158">
        <f>IF('Indicator Date hidden'!AO104="x","x",AN$2-'Indicator Date hidden'!AO104)</f>
        <v>0</v>
      </c>
      <c r="AO103" s="158">
        <f>IF('Indicator Date hidden'!AP104="x","x",AO$2-'Indicator Date hidden'!AP104)</f>
        <v>0</v>
      </c>
      <c r="AP103" s="158" t="str">
        <f>IF('Indicator Date hidden'!AQ104="x","x",AP$2-'Indicator Date hidden'!AQ104)</f>
        <v>x</v>
      </c>
      <c r="AQ103" s="158">
        <f>IF('Indicator Date hidden'!AR104="x","x",AQ$2-'Indicator Date hidden'!AR104)</f>
        <v>0</v>
      </c>
      <c r="AR103" s="158">
        <f>IF('Indicator Date hidden'!AS104="x","x",AR$2-'Indicator Date hidden'!AS104)</f>
        <v>2</v>
      </c>
      <c r="AS103" s="158" t="str">
        <f>IF('Indicator Date hidden'!AT104="x","x",AS$2-'Indicator Date hidden'!AT104)</f>
        <v>x</v>
      </c>
      <c r="AT103" s="158">
        <f>IF('Indicator Date hidden'!AU104="x","x",AT$2-'Indicator Date hidden'!AU104)</f>
        <v>0</v>
      </c>
      <c r="AU103" s="158">
        <f>IF('Indicator Date hidden'!AV104="x","x",AU$2-'Indicator Date hidden'!AV104)</f>
        <v>0</v>
      </c>
      <c r="AV103" s="158">
        <f>IF('Indicator Date hidden'!AW104="x","x",AV$2-'Indicator Date hidden'!AW104)</f>
        <v>0</v>
      </c>
      <c r="AW103" s="158" t="str">
        <f>IF('Indicator Date hidden'!AX104="x","x",AW$2-'Indicator Date hidden'!AX104)</f>
        <v>x</v>
      </c>
      <c r="AX103" s="158">
        <f>IF('Indicator Date hidden'!AY104="x","x",AX$2-'Indicator Date hidden'!AY104)</f>
        <v>0</v>
      </c>
      <c r="AY103" s="158">
        <f>IF('Indicator Date hidden'!AZ104="x","x",AY$2-'Indicator Date hidden'!AZ104)</f>
        <v>0</v>
      </c>
      <c r="AZ103" s="158">
        <f>IF('Indicator Date hidden'!BA104="x","x",AZ$2-'Indicator Date hidden'!BA104)</f>
        <v>2</v>
      </c>
      <c r="BA103" s="158">
        <f>IF('Indicator Date hidden'!BB104="x","x",BA$2-'Indicator Date hidden'!BB104)</f>
        <v>0</v>
      </c>
      <c r="BB103" s="158">
        <f>IF('Indicator Date hidden'!BC104="x","x",BB$2-'Indicator Date hidden'!BC104)</f>
        <v>0</v>
      </c>
      <c r="BC103" s="158">
        <f>IF('Indicator Date hidden'!BD104="x","x",BC$2-'Indicator Date hidden'!BD104)</f>
        <v>0</v>
      </c>
      <c r="BD103" s="158" t="str">
        <f>IF('Indicator Date hidden'!BE104="x","x",BD$2-'Indicator Date hidden'!BE104)</f>
        <v>x</v>
      </c>
      <c r="BE103" s="158">
        <f>IF('Indicator Date hidden'!BF104="x","x",BE$2-'Indicator Date hidden'!BF104)</f>
        <v>1</v>
      </c>
      <c r="BF103" s="158">
        <f>IF('Indicator Date hidden'!BG104="x","x",BF$2-'Indicator Date hidden'!BG104)</f>
        <v>0</v>
      </c>
      <c r="BG103" s="158">
        <f>IF('Indicator Date hidden'!BH104="x","x",BG$2-'Indicator Date hidden'!BH104)</f>
        <v>0</v>
      </c>
      <c r="BH103" s="158">
        <f>IF('Indicator Date hidden'!BI104="x","x",BH$2-'Indicator Date hidden'!BI104)</f>
        <v>0</v>
      </c>
      <c r="BI103" s="158" t="str">
        <f>IF('Indicator Date hidden'!BJ104="x","x",BI$2-'Indicator Date hidden'!BJ104)</f>
        <v>x</v>
      </c>
      <c r="BJ103" s="158">
        <f>IF('Indicator Date hidden'!BK104="x","x",BJ$2-'Indicator Date hidden'!BK104)</f>
        <v>0</v>
      </c>
      <c r="BK103" s="158">
        <f>IF('Indicator Date hidden'!BL104="x","x",BK$2-'Indicator Date hidden'!BL104)</f>
        <v>0</v>
      </c>
      <c r="BL103" s="158">
        <f>IF('Indicator Date hidden'!BM104="x","x",BL$2-'Indicator Date hidden'!BM104)</f>
        <v>0</v>
      </c>
      <c r="BM103" s="158" t="str">
        <f>IF('Indicator Date hidden'!BN104="x","x",BM$2-'Indicator Date hidden'!BN104)</f>
        <v>x</v>
      </c>
      <c r="BN103" s="158">
        <f>IF('Indicator Date hidden'!BO104="x","x",BN$2-'Indicator Date hidden'!BO104)</f>
        <v>0</v>
      </c>
      <c r="BO103" s="158">
        <f>IF('Indicator Date hidden'!BP104="x","x",BO$2-'Indicator Date hidden'!BP104)</f>
        <v>0</v>
      </c>
      <c r="BP103" s="158">
        <f>IF('Indicator Date hidden'!BQ104="x","x",BP$2-'Indicator Date hidden'!BQ104)</f>
        <v>0</v>
      </c>
      <c r="BQ103" s="158">
        <f>IF('Indicator Date hidden'!BR104="x","x",BQ$2-'Indicator Date hidden'!BR104)</f>
        <v>0</v>
      </c>
      <c r="BR103" s="158">
        <f>IF('Indicator Date hidden'!BS104="x","x",BR$2-'Indicator Date hidden'!BS104)</f>
        <v>0</v>
      </c>
      <c r="BS103" s="158">
        <f>IF('Indicator Date hidden'!BT104="x","x",BS$2-'Indicator Date hidden'!BT104)</f>
        <v>1</v>
      </c>
      <c r="BT103" s="158">
        <f>IF('Indicator Date hidden'!BU104="x","x",BT$2-'Indicator Date hidden'!BU104)</f>
        <v>0</v>
      </c>
      <c r="BU103" s="158">
        <f>IF('Indicator Date hidden'!BV104="x","x",BU$2-'Indicator Date hidden'!BV104)</f>
        <v>0</v>
      </c>
      <c r="BV103" s="158">
        <f>IF('Indicator Date hidden'!BW104="x","x",BV$2-'Indicator Date hidden'!BW104)</f>
        <v>0</v>
      </c>
      <c r="BW103" s="158">
        <f>IF('Indicator Date hidden'!BX104="x","x",BW$2-'Indicator Date hidden'!BX104)</f>
        <v>0</v>
      </c>
      <c r="BX103" s="158">
        <f>IF('Indicator Date hidden'!BY104="x","x",BX$2-'Indicator Date hidden'!BY104)</f>
        <v>0</v>
      </c>
      <c r="BY103" s="5">
        <f t="shared" si="15"/>
        <v>15</v>
      </c>
      <c r="BZ103" s="159">
        <f t="shared" si="16"/>
        <v>0.22727272727272727</v>
      </c>
      <c r="CA103" s="5">
        <f t="shared" si="17"/>
        <v>6</v>
      </c>
      <c r="CB103" s="159">
        <f t="shared" si="18"/>
        <v>0.84916098601224566</v>
      </c>
      <c r="CC103" s="162">
        <f t="shared" si="19"/>
        <v>0</v>
      </c>
    </row>
    <row r="104" spans="1:81" x14ac:dyDescent="0.25">
      <c r="A104" t="s">
        <v>188</v>
      </c>
      <c r="B104" s="158">
        <f>IF('Indicator Date hidden'!C105="x","x",B$2-'Indicator Date hidden'!C105)</f>
        <v>0</v>
      </c>
      <c r="C104" s="158">
        <f>IF('Indicator Date hidden'!D105="x","x",C$2-'Indicator Date hidden'!D105)</f>
        <v>0</v>
      </c>
      <c r="D104" s="158">
        <f>IF('Indicator Date hidden'!E105="x","x",D$2-'Indicator Date hidden'!E105)</f>
        <v>0</v>
      </c>
      <c r="E104" s="158">
        <f>IF('Indicator Date hidden'!F105="x","x",E$2-'Indicator Date hidden'!F105)</f>
        <v>0</v>
      </c>
      <c r="F104" s="158">
        <f>IF('Indicator Date hidden'!G105="x","x",F$2-'Indicator Date hidden'!G105)</f>
        <v>0</v>
      </c>
      <c r="G104" s="158">
        <f>IF('Indicator Date hidden'!H105="x","x",G$2-'Indicator Date hidden'!H105)</f>
        <v>0</v>
      </c>
      <c r="H104" s="158">
        <f>IF('Indicator Date hidden'!I105="x","x",H$2-'Indicator Date hidden'!I105)</f>
        <v>0</v>
      </c>
      <c r="I104" s="158">
        <f>IF('Indicator Date hidden'!J105="x","x",I$2-'Indicator Date hidden'!J105)</f>
        <v>0</v>
      </c>
      <c r="J104" s="158">
        <f>IF('Indicator Date hidden'!K105="x","x",J$2-'Indicator Date hidden'!K105)</f>
        <v>0</v>
      </c>
      <c r="K104" s="158">
        <f>IF('Indicator Date hidden'!L105="x","x",K$2-'Indicator Date hidden'!L105)</f>
        <v>0</v>
      </c>
      <c r="L104" s="158">
        <f>IF('Indicator Date hidden'!M105="x","x",L$2-'Indicator Date hidden'!M105)</f>
        <v>0</v>
      </c>
      <c r="M104" s="158">
        <f>IF('Indicator Date hidden'!N105="x","x",M$2-'Indicator Date hidden'!N105)</f>
        <v>0</v>
      </c>
      <c r="N104" s="158">
        <f>IF('Indicator Date hidden'!O105="x","x",N$2-'Indicator Date hidden'!O105)</f>
        <v>0</v>
      </c>
      <c r="O104" s="158">
        <f>IF('Indicator Date hidden'!P105="x","x",O$2-'Indicator Date hidden'!P105)</f>
        <v>0</v>
      </c>
      <c r="P104" s="158">
        <f>IF('Indicator Date hidden'!Q105="x","x",P$2-'Indicator Date hidden'!Q105)</f>
        <v>0</v>
      </c>
      <c r="Q104" s="158">
        <f>IF('Indicator Date hidden'!R105="x","x",Q$2-'Indicator Date hidden'!R105)</f>
        <v>0</v>
      </c>
      <c r="R104" s="158">
        <f>IF('Indicator Date hidden'!S105="x","x",R$2-'Indicator Date hidden'!S105)</f>
        <v>0</v>
      </c>
      <c r="S104" s="158">
        <f>IF('Indicator Date hidden'!T105="x","x",S$2-'Indicator Date hidden'!T105)</f>
        <v>0</v>
      </c>
      <c r="T104" s="158">
        <f>IF('Indicator Date hidden'!U105="x","x",T$2-'Indicator Date hidden'!U105)</f>
        <v>0</v>
      </c>
      <c r="U104" s="158">
        <f>IF('Indicator Date hidden'!V105="x","x",U$2-'Indicator Date hidden'!V105)</f>
        <v>0</v>
      </c>
      <c r="V104" s="158">
        <f>IF('Indicator Date hidden'!W105="x","x",V$2-'Indicator Date hidden'!W105)</f>
        <v>0</v>
      </c>
      <c r="W104" s="158">
        <f>IF('Indicator Date hidden'!X105="x","x",W$2-'Indicator Date hidden'!X105)</f>
        <v>0</v>
      </c>
      <c r="X104" s="158">
        <f>IF('Indicator Date hidden'!Y105="x","x",X$2-'Indicator Date hidden'!Y105)</f>
        <v>0</v>
      </c>
      <c r="Y104" s="158">
        <f>IF('Indicator Date hidden'!Z105="x","x",Y$2-'Indicator Date hidden'!Z105)</f>
        <v>0</v>
      </c>
      <c r="Z104" s="158">
        <f>IF('Indicator Date hidden'!AA105="x","x",Z$2-'Indicator Date hidden'!AA105)</f>
        <v>5</v>
      </c>
      <c r="AA104" s="158">
        <f>IF('Indicator Date hidden'!AB105="x","x",AA$2-'Indicator Date hidden'!AB105)</f>
        <v>0</v>
      </c>
      <c r="AB104" s="158">
        <f>IF('Indicator Date hidden'!AC105="x","x",AB$2-'Indicator Date hidden'!AC105)</f>
        <v>2</v>
      </c>
      <c r="AC104" s="158">
        <f>IF('Indicator Date hidden'!AD105="x","x",AC$2-'Indicator Date hidden'!AD105)</f>
        <v>0</v>
      </c>
      <c r="AD104" s="158">
        <f>IF('Indicator Date hidden'!AE105="x","x",AD$2-'Indicator Date hidden'!AE105)</f>
        <v>0</v>
      </c>
      <c r="AE104" s="158">
        <f>IF('Indicator Date hidden'!AF105="x","x",AE$2-'Indicator Date hidden'!AF105)</f>
        <v>0</v>
      </c>
      <c r="AF104" s="158">
        <f>IF('Indicator Date hidden'!AG105="x","x",AF$2-'Indicator Date hidden'!AG105)</f>
        <v>0</v>
      </c>
      <c r="AG104" s="158">
        <f>IF('Indicator Date hidden'!AH105="x","x",AG$2-'Indicator Date hidden'!AH105)</f>
        <v>0</v>
      </c>
      <c r="AH104" s="158">
        <f>IF('Indicator Date hidden'!AI105="x","x",AH$2-'Indicator Date hidden'!AI105)</f>
        <v>0</v>
      </c>
      <c r="AI104" s="158">
        <f>IF('Indicator Date hidden'!AJ105="x","x",AI$2-'Indicator Date hidden'!AJ105)</f>
        <v>0</v>
      </c>
      <c r="AJ104" s="158">
        <f>IF('Indicator Date hidden'!AK105="x","x",AJ$2-'Indicator Date hidden'!AK105)</f>
        <v>0</v>
      </c>
      <c r="AK104" s="158">
        <f>IF('Indicator Date hidden'!AL105="x","x",AK$2-'Indicator Date hidden'!AL105)</f>
        <v>0</v>
      </c>
      <c r="AL104" s="158">
        <f>IF('Indicator Date hidden'!AM105="x","x",AL$2-'Indicator Date hidden'!AM105)</f>
        <v>8</v>
      </c>
      <c r="AM104" s="158">
        <f>IF('Indicator Date hidden'!AN105="x","x",AM$2-'Indicator Date hidden'!AN105)</f>
        <v>0</v>
      </c>
      <c r="AN104" s="158">
        <f>IF('Indicator Date hidden'!AO105="x","x",AN$2-'Indicator Date hidden'!AO105)</f>
        <v>0</v>
      </c>
      <c r="AO104" s="158">
        <f>IF('Indicator Date hidden'!AP105="x","x",AO$2-'Indicator Date hidden'!AP105)</f>
        <v>0</v>
      </c>
      <c r="AP104" s="158">
        <f>IF('Indicator Date hidden'!AQ105="x","x",AP$2-'Indicator Date hidden'!AQ105)</f>
        <v>0</v>
      </c>
      <c r="AQ104" s="158">
        <f>IF('Indicator Date hidden'!AR105="x","x",AQ$2-'Indicator Date hidden'!AR105)</f>
        <v>0</v>
      </c>
      <c r="AR104" s="158">
        <f>IF('Indicator Date hidden'!AS105="x","x",AR$2-'Indicator Date hidden'!AS105)</f>
        <v>2</v>
      </c>
      <c r="AS104" s="158" t="str">
        <f>IF('Indicator Date hidden'!AT105="x","x",AS$2-'Indicator Date hidden'!AT105)</f>
        <v>x</v>
      </c>
      <c r="AT104" s="158">
        <f>IF('Indicator Date hidden'!AU105="x","x",AT$2-'Indicator Date hidden'!AU105)</f>
        <v>0</v>
      </c>
      <c r="AU104" s="158">
        <f>IF('Indicator Date hidden'!AV105="x","x",AU$2-'Indicator Date hidden'!AV105)</f>
        <v>0</v>
      </c>
      <c r="AV104" s="158">
        <f>IF('Indicator Date hidden'!AW105="x","x",AV$2-'Indicator Date hidden'!AW105)</f>
        <v>0</v>
      </c>
      <c r="AW104" s="158">
        <f>IF('Indicator Date hidden'!AX105="x","x",AW$2-'Indicator Date hidden'!AX105)</f>
        <v>0</v>
      </c>
      <c r="AX104" s="158">
        <f>IF('Indicator Date hidden'!AY105="x","x",AX$2-'Indicator Date hidden'!AY105)</f>
        <v>0</v>
      </c>
      <c r="AY104" s="158" t="str">
        <f>IF('Indicator Date hidden'!AZ105="x","x",AY$2-'Indicator Date hidden'!AZ105)</f>
        <v>x</v>
      </c>
      <c r="AZ104" s="158">
        <f>IF('Indicator Date hidden'!BA105="x","x",AZ$2-'Indicator Date hidden'!BA105)</f>
        <v>5</v>
      </c>
      <c r="BA104" s="158">
        <f>IF('Indicator Date hidden'!BB105="x","x",BA$2-'Indicator Date hidden'!BB105)</f>
        <v>0</v>
      </c>
      <c r="BB104" s="158">
        <f>IF('Indicator Date hidden'!BC105="x","x",BB$2-'Indicator Date hidden'!BC105)</f>
        <v>0</v>
      </c>
      <c r="BC104" s="158">
        <f>IF('Indicator Date hidden'!BD105="x","x",BC$2-'Indicator Date hidden'!BD105)</f>
        <v>0</v>
      </c>
      <c r="BD104" s="158" t="str">
        <f>IF('Indicator Date hidden'!BE105="x","x",BD$2-'Indicator Date hidden'!BE105)</f>
        <v>x</v>
      </c>
      <c r="BE104" s="158">
        <f>IF('Indicator Date hidden'!BF105="x","x",BE$2-'Indicator Date hidden'!BF105)</f>
        <v>1</v>
      </c>
      <c r="BF104" s="158">
        <f>IF('Indicator Date hidden'!BG105="x","x",BF$2-'Indicator Date hidden'!BG105)</f>
        <v>0</v>
      </c>
      <c r="BG104" s="158">
        <f>IF('Indicator Date hidden'!BH105="x","x",BG$2-'Indicator Date hidden'!BH105)</f>
        <v>0</v>
      </c>
      <c r="BH104" s="158">
        <f>IF('Indicator Date hidden'!BI105="x","x",BH$2-'Indicator Date hidden'!BI105)</f>
        <v>0</v>
      </c>
      <c r="BI104" s="158">
        <f>IF('Indicator Date hidden'!BJ105="x","x",BI$2-'Indicator Date hidden'!BJ105)</f>
        <v>0</v>
      </c>
      <c r="BJ104" s="158">
        <f>IF('Indicator Date hidden'!BK105="x","x",BJ$2-'Indicator Date hidden'!BK105)</f>
        <v>0</v>
      </c>
      <c r="BK104" s="158">
        <f>IF('Indicator Date hidden'!BL105="x","x",BK$2-'Indicator Date hidden'!BL105)</f>
        <v>0</v>
      </c>
      <c r="BL104" s="158">
        <f>IF('Indicator Date hidden'!BM105="x","x",BL$2-'Indicator Date hidden'!BM105)</f>
        <v>0</v>
      </c>
      <c r="BM104" s="158">
        <f>IF('Indicator Date hidden'!BN105="x","x",BM$2-'Indicator Date hidden'!BN105)</f>
        <v>3</v>
      </c>
      <c r="BN104" s="158">
        <f>IF('Indicator Date hidden'!BO105="x","x",BN$2-'Indicator Date hidden'!BO105)</f>
        <v>0</v>
      </c>
      <c r="BO104" s="158">
        <f>IF('Indicator Date hidden'!BP105="x","x",BO$2-'Indicator Date hidden'!BP105)</f>
        <v>0</v>
      </c>
      <c r="BP104" s="158">
        <f>IF('Indicator Date hidden'!BQ105="x","x",BP$2-'Indicator Date hidden'!BQ105)</f>
        <v>0</v>
      </c>
      <c r="BQ104" s="158">
        <f>IF('Indicator Date hidden'!BR105="x","x",BQ$2-'Indicator Date hidden'!BR105)</f>
        <v>0</v>
      </c>
      <c r="BR104" s="158">
        <f>IF('Indicator Date hidden'!BS105="x","x",BR$2-'Indicator Date hidden'!BS105)</f>
        <v>0</v>
      </c>
      <c r="BS104" s="158">
        <f>IF('Indicator Date hidden'!BT105="x","x",BS$2-'Indicator Date hidden'!BT105)</f>
        <v>4</v>
      </c>
      <c r="BT104" s="158">
        <f>IF('Indicator Date hidden'!BU105="x","x",BT$2-'Indicator Date hidden'!BU105)</f>
        <v>0</v>
      </c>
      <c r="BU104" s="158" t="str">
        <f>IF('Indicator Date hidden'!BV105="x","x",BU$2-'Indicator Date hidden'!BV105)</f>
        <v>x</v>
      </c>
      <c r="BV104" s="158">
        <f>IF('Indicator Date hidden'!BW105="x","x",BV$2-'Indicator Date hidden'!BW105)</f>
        <v>0</v>
      </c>
      <c r="BW104" s="158">
        <f>IF('Indicator Date hidden'!BX105="x","x",BW$2-'Indicator Date hidden'!BX105)</f>
        <v>0</v>
      </c>
      <c r="BX104" s="158">
        <f>IF('Indicator Date hidden'!BY105="x","x",BX$2-'Indicator Date hidden'!BY105)</f>
        <v>0</v>
      </c>
      <c r="BY104" s="5">
        <f t="shared" si="15"/>
        <v>30</v>
      </c>
      <c r="BZ104" s="159">
        <f t="shared" si="16"/>
        <v>0.42253521126760563</v>
      </c>
      <c r="CA104" s="5">
        <f t="shared" si="17"/>
        <v>8</v>
      </c>
      <c r="CB104" s="159">
        <f t="shared" si="18"/>
        <v>1.3805690991372221</v>
      </c>
      <c r="CC104" s="162">
        <f t="shared" si="19"/>
        <v>0</v>
      </c>
    </row>
    <row r="105" spans="1:81" x14ac:dyDescent="0.25">
      <c r="A105" t="s">
        <v>190</v>
      </c>
      <c r="B105" s="158">
        <f>IF('Indicator Date hidden'!C106="x","x",B$2-'Indicator Date hidden'!C106)</f>
        <v>0</v>
      </c>
      <c r="C105" s="158">
        <f>IF('Indicator Date hidden'!D106="x","x",C$2-'Indicator Date hidden'!D106)</f>
        <v>0</v>
      </c>
      <c r="D105" s="158">
        <f>IF('Indicator Date hidden'!E106="x","x",D$2-'Indicator Date hidden'!E106)</f>
        <v>0</v>
      </c>
      <c r="E105" s="158">
        <f>IF('Indicator Date hidden'!F106="x","x",E$2-'Indicator Date hidden'!F106)</f>
        <v>0</v>
      </c>
      <c r="F105" s="158">
        <f>IF('Indicator Date hidden'!G106="x","x",F$2-'Indicator Date hidden'!G106)</f>
        <v>0</v>
      </c>
      <c r="G105" s="158">
        <f>IF('Indicator Date hidden'!H106="x","x",G$2-'Indicator Date hidden'!H106)</f>
        <v>0</v>
      </c>
      <c r="H105" s="158">
        <f>IF('Indicator Date hidden'!I106="x","x",H$2-'Indicator Date hidden'!I106)</f>
        <v>0</v>
      </c>
      <c r="I105" s="158">
        <f>IF('Indicator Date hidden'!J106="x","x",I$2-'Indicator Date hidden'!J106)</f>
        <v>0</v>
      </c>
      <c r="J105" s="158">
        <f>IF('Indicator Date hidden'!K106="x","x",J$2-'Indicator Date hidden'!K106)</f>
        <v>0</v>
      </c>
      <c r="K105" s="158">
        <f>IF('Indicator Date hidden'!L106="x","x",K$2-'Indicator Date hidden'!L106)</f>
        <v>0</v>
      </c>
      <c r="L105" s="158">
        <f>IF('Indicator Date hidden'!M106="x","x",L$2-'Indicator Date hidden'!M106)</f>
        <v>0</v>
      </c>
      <c r="M105" s="158">
        <f>IF('Indicator Date hidden'!N106="x","x",M$2-'Indicator Date hidden'!N106)</f>
        <v>0</v>
      </c>
      <c r="N105" s="158">
        <f>IF('Indicator Date hidden'!O106="x","x",N$2-'Indicator Date hidden'!O106)</f>
        <v>0</v>
      </c>
      <c r="O105" s="158">
        <f>IF('Indicator Date hidden'!P106="x","x",O$2-'Indicator Date hidden'!P106)</f>
        <v>0</v>
      </c>
      <c r="P105" s="158">
        <f>IF('Indicator Date hidden'!Q106="x","x",P$2-'Indicator Date hidden'!Q106)</f>
        <v>0</v>
      </c>
      <c r="Q105" s="158">
        <f>IF('Indicator Date hidden'!R106="x","x",Q$2-'Indicator Date hidden'!R106)</f>
        <v>0</v>
      </c>
      <c r="R105" s="158">
        <f>IF('Indicator Date hidden'!S106="x","x",R$2-'Indicator Date hidden'!S106)</f>
        <v>0</v>
      </c>
      <c r="S105" s="158">
        <f>IF('Indicator Date hidden'!T106="x","x",S$2-'Indicator Date hidden'!T106)</f>
        <v>0</v>
      </c>
      <c r="T105" s="158">
        <f>IF('Indicator Date hidden'!U106="x","x",T$2-'Indicator Date hidden'!U106)</f>
        <v>0</v>
      </c>
      <c r="U105" s="158">
        <f>IF('Indicator Date hidden'!V106="x","x",U$2-'Indicator Date hidden'!V106)</f>
        <v>0</v>
      </c>
      <c r="V105" s="158">
        <f>IF('Indicator Date hidden'!W106="x","x",V$2-'Indicator Date hidden'!W106)</f>
        <v>0</v>
      </c>
      <c r="W105" s="158">
        <f>IF('Indicator Date hidden'!X106="x","x",W$2-'Indicator Date hidden'!X106)</f>
        <v>0</v>
      </c>
      <c r="X105" s="158">
        <f>IF('Indicator Date hidden'!Y106="x","x",X$2-'Indicator Date hidden'!Y106)</f>
        <v>0</v>
      </c>
      <c r="Y105" s="158">
        <f>IF('Indicator Date hidden'!Z106="x","x",Y$2-'Indicator Date hidden'!Z106)</f>
        <v>0</v>
      </c>
      <c r="Z105" s="158">
        <f>IF('Indicator Date hidden'!AA106="x","x",Z$2-'Indicator Date hidden'!AA106)</f>
        <v>1</v>
      </c>
      <c r="AA105" s="158">
        <f>IF('Indicator Date hidden'!AB106="x","x",AA$2-'Indicator Date hidden'!AB106)</f>
        <v>0</v>
      </c>
      <c r="AB105" s="158">
        <f>IF('Indicator Date hidden'!AC106="x","x",AB$2-'Indicator Date hidden'!AC106)</f>
        <v>0</v>
      </c>
      <c r="AC105" s="158">
        <f>IF('Indicator Date hidden'!AD106="x","x",AC$2-'Indicator Date hidden'!AD106)</f>
        <v>0</v>
      </c>
      <c r="AD105" s="158">
        <f>IF('Indicator Date hidden'!AE106="x","x",AD$2-'Indicator Date hidden'!AE106)</f>
        <v>0</v>
      </c>
      <c r="AE105" s="158">
        <f>IF('Indicator Date hidden'!AF106="x","x",AE$2-'Indicator Date hidden'!AF106)</f>
        <v>0</v>
      </c>
      <c r="AF105" s="158">
        <f>IF('Indicator Date hidden'!AG106="x","x",AF$2-'Indicator Date hidden'!AG106)</f>
        <v>0</v>
      </c>
      <c r="AG105" s="158">
        <f>IF('Indicator Date hidden'!AH106="x","x",AG$2-'Indicator Date hidden'!AH106)</f>
        <v>0</v>
      </c>
      <c r="AH105" s="158">
        <f>IF('Indicator Date hidden'!AI106="x","x",AH$2-'Indicator Date hidden'!AI106)</f>
        <v>0</v>
      </c>
      <c r="AI105" s="158">
        <f>IF('Indicator Date hidden'!AJ106="x","x",AI$2-'Indicator Date hidden'!AJ106)</f>
        <v>0</v>
      </c>
      <c r="AJ105" s="158">
        <f>IF('Indicator Date hidden'!AK106="x","x",AJ$2-'Indicator Date hidden'!AK106)</f>
        <v>0</v>
      </c>
      <c r="AK105" s="158">
        <f>IF('Indicator Date hidden'!AL106="x","x",AK$2-'Indicator Date hidden'!AL106)</f>
        <v>0</v>
      </c>
      <c r="AL105" s="158">
        <f>IF('Indicator Date hidden'!AM106="x","x",AL$2-'Indicator Date hidden'!AM106)</f>
        <v>1</v>
      </c>
      <c r="AM105" s="158">
        <f>IF('Indicator Date hidden'!AN106="x","x",AM$2-'Indicator Date hidden'!AN106)</f>
        <v>0</v>
      </c>
      <c r="AN105" s="158">
        <f>IF('Indicator Date hidden'!AO106="x","x",AN$2-'Indicator Date hidden'!AO106)</f>
        <v>0</v>
      </c>
      <c r="AO105" s="158">
        <f>IF('Indicator Date hidden'!AP106="x","x",AO$2-'Indicator Date hidden'!AP106)</f>
        <v>0</v>
      </c>
      <c r="AP105" s="158">
        <f>IF('Indicator Date hidden'!AQ106="x","x",AP$2-'Indicator Date hidden'!AQ106)</f>
        <v>0</v>
      </c>
      <c r="AQ105" s="158">
        <f>IF('Indicator Date hidden'!AR106="x","x",AQ$2-'Indicator Date hidden'!AR106)</f>
        <v>0</v>
      </c>
      <c r="AR105" s="158">
        <f>IF('Indicator Date hidden'!AS106="x","x",AR$2-'Indicator Date hidden'!AS106)</f>
        <v>2</v>
      </c>
      <c r="AS105" s="158">
        <f>IF('Indicator Date hidden'!AT106="x","x",AS$2-'Indicator Date hidden'!AT106)</f>
        <v>2</v>
      </c>
      <c r="AT105" s="158">
        <f>IF('Indicator Date hidden'!AU106="x","x",AT$2-'Indicator Date hidden'!AU106)</f>
        <v>0</v>
      </c>
      <c r="AU105" s="158">
        <f>IF('Indicator Date hidden'!AV106="x","x",AU$2-'Indicator Date hidden'!AV106)</f>
        <v>0</v>
      </c>
      <c r="AV105" s="158">
        <f>IF('Indicator Date hidden'!AW106="x","x",AV$2-'Indicator Date hidden'!AW106)</f>
        <v>0</v>
      </c>
      <c r="AW105" s="158">
        <f>IF('Indicator Date hidden'!AX106="x","x",AW$2-'Indicator Date hidden'!AX106)</f>
        <v>0</v>
      </c>
      <c r="AX105" s="158">
        <f>IF('Indicator Date hidden'!AY106="x","x",AX$2-'Indicator Date hidden'!AY106)</f>
        <v>0</v>
      </c>
      <c r="AY105" s="158">
        <f>IF('Indicator Date hidden'!AZ106="x","x",AY$2-'Indicator Date hidden'!AZ106)</f>
        <v>0</v>
      </c>
      <c r="AZ105" s="158">
        <f>IF('Indicator Date hidden'!BA106="x","x",AZ$2-'Indicator Date hidden'!BA106)</f>
        <v>1</v>
      </c>
      <c r="BA105" s="158">
        <f>IF('Indicator Date hidden'!BB106="x","x",BA$2-'Indicator Date hidden'!BB106)</f>
        <v>0</v>
      </c>
      <c r="BB105" s="158">
        <f>IF('Indicator Date hidden'!BC106="x","x",BB$2-'Indicator Date hidden'!BC106)</f>
        <v>0</v>
      </c>
      <c r="BC105" s="158">
        <f>IF('Indicator Date hidden'!BD106="x","x",BC$2-'Indicator Date hidden'!BD106)</f>
        <v>0</v>
      </c>
      <c r="BD105" s="158" t="str">
        <f>IF('Indicator Date hidden'!BE106="x","x",BD$2-'Indicator Date hidden'!BE106)</f>
        <v>x</v>
      </c>
      <c r="BE105" s="158">
        <f>IF('Indicator Date hidden'!BF106="x","x",BE$2-'Indicator Date hidden'!BF106)</f>
        <v>0</v>
      </c>
      <c r="BF105" s="158">
        <f>IF('Indicator Date hidden'!BG106="x","x",BF$2-'Indicator Date hidden'!BG106)</f>
        <v>0</v>
      </c>
      <c r="BG105" s="158">
        <f>IF('Indicator Date hidden'!BH106="x","x",BG$2-'Indicator Date hidden'!BH106)</f>
        <v>0</v>
      </c>
      <c r="BH105" s="158">
        <f>IF('Indicator Date hidden'!BI106="x","x",BH$2-'Indicator Date hidden'!BI106)</f>
        <v>0</v>
      </c>
      <c r="BI105" s="158">
        <f>IF('Indicator Date hidden'!BJ106="x","x",BI$2-'Indicator Date hidden'!BJ106)</f>
        <v>0</v>
      </c>
      <c r="BJ105" s="158">
        <f>IF('Indicator Date hidden'!BK106="x","x",BJ$2-'Indicator Date hidden'!BK106)</f>
        <v>0</v>
      </c>
      <c r="BK105" s="158">
        <f>IF('Indicator Date hidden'!BL106="x","x",BK$2-'Indicator Date hidden'!BL106)</f>
        <v>0</v>
      </c>
      <c r="BL105" s="158">
        <f>IF('Indicator Date hidden'!BM106="x","x",BL$2-'Indicator Date hidden'!BM106)</f>
        <v>0</v>
      </c>
      <c r="BM105" s="158">
        <f>IF('Indicator Date hidden'!BN106="x","x",BM$2-'Indicator Date hidden'!BN106)</f>
        <v>3</v>
      </c>
      <c r="BN105" s="158">
        <f>IF('Indicator Date hidden'!BO106="x","x",BN$2-'Indicator Date hidden'!BO106)</f>
        <v>0</v>
      </c>
      <c r="BO105" s="158">
        <f>IF('Indicator Date hidden'!BP106="x","x",BO$2-'Indicator Date hidden'!BP106)</f>
        <v>0</v>
      </c>
      <c r="BP105" s="158">
        <f>IF('Indicator Date hidden'!BQ106="x","x",BP$2-'Indicator Date hidden'!BQ106)</f>
        <v>0</v>
      </c>
      <c r="BQ105" s="158">
        <f>IF('Indicator Date hidden'!BR106="x","x",BQ$2-'Indicator Date hidden'!BR106)</f>
        <v>0</v>
      </c>
      <c r="BR105" s="158">
        <f>IF('Indicator Date hidden'!BS106="x","x",BR$2-'Indicator Date hidden'!BS106)</f>
        <v>0</v>
      </c>
      <c r="BS105" s="158">
        <f>IF('Indicator Date hidden'!BT106="x","x",BS$2-'Indicator Date hidden'!BT106)</f>
        <v>2</v>
      </c>
      <c r="BT105" s="158">
        <f>IF('Indicator Date hidden'!BU106="x","x",BT$2-'Indicator Date hidden'!BU106)</f>
        <v>0</v>
      </c>
      <c r="BU105" s="158">
        <f>IF('Indicator Date hidden'!BV106="x","x",BU$2-'Indicator Date hidden'!BV106)</f>
        <v>0</v>
      </c>
      <c r="BV105" s="158">
        <f>IF('Indicator Date hidden'!BW106="x","x",BV$2-'Indicator Date hidden'!BW106)</f>
        <v>0</v>
      </c>
      <c r="BW105" s="158">
        <f>IF('Indicator Date hidden'!BX106="x","x",BW$2-'Indicator Date hidden'!BX106)</f>
        <v>0</v>
      </c>
      <c r="BX105" s="158">
        <f>IF('Indicator Date hidden'!BY106="x","x",BX$2-'Indicator Date hidden'!BY106)</f>
        <v>0</v>
      </c>
      <c r="BY105" s="5">
        <f t="shared" si="15"/>
        <v>12</v>
      </c>
      <c r="BZ105" s="159">
        <f t="shared" si="16"/>
        <v>0.16216216216216217</v>
      </c>
      <c r="CA105" s="5">
        <f t="shared" si="17"/>
        <v>7</v>
      </c>
      <c r="CB105" s="159">
        <f t="shared" si="18"/>
        <v>0.54591918585740962</v>
      </c>
      <c r="CC105" s="162">
        <f t="shared" si="19"/>
        <v>0</v>
      </c>
    </row>
    <row r="106" spans="1:81" x14ac:dyDescent="0.25">
      <c r="A106" t="s">
        <v>192</v>
      </c>
      <c r="B106" s="158">
        <f>IF('Indicator Date hidden'!C107="x","x",B$2-'Indicator Date hidden'!C107)</f>
        <v>0</v>
      </c>
      <c r="C106" s="158">
        <f>IF('Indicator Date hidden'!D107="x","x",C$2-'Indicator Date hidden'!D107)</f>
        <v>0</v>
      </c>
      <c r="D106" s="158">
        <f>IF('Indicator Date hidden'!E107="x","x",D$2-'Indicator Date hidden'!E107)</f>
        <v>0</v>
      </c>
      <c r="E106" s="158">
        <f>IF('Indicator Date hidden'!F107="x","x",E$2-'Indicator Date hidden'!F107)</f>
        <v>0</v>
      </c>
      <c r="F106" s="158">
        <f>IF('Indicator Date hidden'!G107="x","x",F$2-'Indicator Date hidden'!G107)</f>
        <v>0</v>
      </c>
      <c r="G106" s="158">
        <f>IF('Indicator Date hidden'!H107="x","x",G$2-'Indicator Date hidden'!H107)</f>
        <v>0</v>
      </c>
      <c r="H106" s="158">
        <f>IF('Indicator Date hidden'!I107="x","x",H$2-'Indicator Date hidden'!I107)</f>
        <v>0</v>
      </c>
      <c r="I106" s="158">
        <f>IF('Indicator Date hidden'!J107="x","x",I$2-'Indicator Date hidden'!J107)</f>
        <v>0</v>
      </c>
      <c r="J106" s="158">
        <f>IF('Indicator Date hidden'!K107="x","x",J$2-'Indicator Date hidden'!K107)</f>
        <v>0</v>
      </c>
      <c r="K106" s="158">
        <f>IF('Indicator Date hidden'!L107="x","x",K$2-'Indicator Date hidden'!L107)</f>
        <v>0</v>
      </c>
      <c r="L106" s="158">
        <f>IF('Indicator Date hidden'!M107="x","x",L$2-'Indicator Date hidden'!M107)</f>
        <v>0</v>
      </c>
      <c r="M106" s="158">
        <f>IF('Indicator Date hidden'!N107="x","x",M$2-'Indicator Date hidden'!N107)</f>
        <v>0</v>
      </c>
      <c r="N106" s="158">
        <f>IF('Indicator Date hidden'!O107="x","x",N$2-'Indicator Date hidden'!O107)</f>
        <v>0</v>
      </c>
      <c r="O106" s="158">
        <f>IF('Indicator Date hidden'!P107="x","x",O$2-'Indicator Date hidden'!P107)</f>
        <v>0</v>
      </c>
      <c r="P106" s="158">
        <f>IF('Indicator Date hidden'!Q107="x","x",P$2-'Indicator Date hidden'!Q107)</f>
        <v>0</v>
      </c>
      <c r="Q106" s="158">
        <f>IF('Indicator Date hidden'!R107="x","x",Q$2-'Indicator Date hidden'!R107)</f>
        <v>0</v>
      </c>
      <c r="R106" s="158">
        <f>IF('Indicator Date hidden'!S107="x","x",R$2-'Indicator Date hidden'!S107)</f>
        <v>0</v>
      </c>
      <c r="S106" s="158">
        <f>IF('Indicator Date hidden'!T107="x","x",S$2-'Indicator Date hidden'!T107)</f>
        <v>0</v>
      </c>
      <c r="T106" s="158">
        <f>IF('Indicator Date hidden'!U107="x","x",T$2-'Indicator Date hidden'!U107)</f>
        <v>0</v>
      </c>
      <c r="U106" s="158">
        <f>IF('Indicator Date hidden'!V107="x","x",U$2-'Indicator Date hidden'!V107)</f>
        <v>0</v>
      </c>
      <c r="V106" s="158">
        <f>IF('Indicator Date hidden'!W107="x","x",V$2-'Indicator Date hidden'!W107)</f>
        <v>0</v>
      </c>
      <c r="W106" s="158">
        <f>IF('Indicator Date hidden'!X107="x","x",W$2-'Indicator Date hidden'!X107)</f>
        <v>0</v>
      </c>
      <c r="X106" s="158">
        <f>IF('Indicator Date hidden'!Y107="x","x",X$2-'Indicator Date hidden'!Y107)</f>
        <v>0</v>
      </c>
      <c r="Y106" s="158">
        <f>IF('Indicator Date hidden'!Z107="x","x",Y$2-'Indicator Date hidden'!Z107)</f>
        <v>0</v>
      </c>
      <c r="Z106" s="158" t="str">
        <f>IF('Indicator Date hidden'!AA107="x","x",Z$2-'Indicator Date hidden'!AA107)</f>
        <v>x</v>
      </c>
      <c r="AA106" s="158">
        <f>IF('Indicator Date hidden'!AB107="x","x",AA$2-'Indicator Date hidden'!AB107)</f>
        <v>1</v>
      </c>
      <c r="AB106" s="158" t="str">
        <f>IF('Indicator Date hidden'!AC107="x","x",AB$2-'Indicator Date hidden'!AC107)</f>
        <v>x</v>
      </c>
      <c r="AC106" s="158">
        <f>IF('Indicator Date hidden'!AD107="x","x",AC$2-'Indicator Date hidden'!AD107)</f>
        <v>1</v>
      </c>
      <c r="AD106" s="158">
        <f>IF('Indicator Date hidden'!AE107="x","x",AD$2-'Indicator Date hidden'!AE107)</f>
        <v>0</v>
      </c>
      <c r="AE106" s="158" t="str">
        <f>IF('Indicator Date hidden'!AF107="x","x",AE$2-'Indicator Date hidden'!AF107)</f>
        <v>x</v>
      </c>
      <c r="AF106" s="158">
        <f>IF('Indicator Date hidden'!AG107="x","x",AF$2-'Indicator Date hidden'!AG107)</f>
        <v>0</v>
      </c>
      <c r="AG106" s="158">
        <f>IF('Indicator Date hidden'!AH107="x","x",AG$2-'Indicator Date hidden'!AH107)</f>
        <v>0</v>
      </c>
      <c r="AH106" s="158">
        <f>IF('Indicator Date hidden'!AI107="x","x",AH$2-'Indicator Date hidden'!AI107)</f>
        <v>0</v>
      </c>
      <c r="AI106" s="158">
        <f>IF('Indicator Date hidden'!AJ107="x","x",AI$2-'Indicator Date hidden'!AJ107)</f>
        <v>0</v>
      </c>
      <c r="AJ106" s="158">
        <f>IF('Indicator Date hidden'!AK107="x","x",AJ$2-'Indicator Date hidden'!AK107)</f>
        <v>0</v>
      </c>
      <c r="AK106" s="158">
        <f>IF('Indicator Date hidden'!AL107="x","x",AK$2-'Indicator Date hidden'!AL107)</f>
        <v>0</v>
      </c>
      <c r="AL106" s="158" t="str">
        <f>IF('Indicator Date hidden'!AM107="x","x",AL$2-'Indicator Date hidden'!AM107)</f>
        <v>x</v>
      </c>
      <c r="AM106" s="158">
        <f>IF('Indicator Date hidden'!AN107="x","x",AM$2-'Indicator Date hidden'!AN107)</f>
        <v>0</v>
      </c>
      <c r="AN106" s="158">
        <f>IF('Indicator Date hidden'!AO107="x","x",AN$2-'Indicator Date hidden'!AO107)</f>
        <v>0</v>
      </c>
      <c r="AO106" s="158">
        <f>IF('Indicator Date hidden'!AP107="x","x",AO$2-'Indicator Date hidden'!AP107)</f>
        <v>0</v>
      </c>
      <c r="AP106" s="158">
        <f>IF('Indicator Date hidden'!AQ107="x","x",AP$2-'Indicator Date hidden'!AQ107)</f>
        <v>0</v>
      </c>
      <c r="AQ106" s="158">
        <f>IF('Indicator Date hidden'!AR107="x","x",AQ$2-'Indicator Date hidden'!AR107)</f>
        <v>0</v>
      </c>
      <c r="AR106" s="158">
        <f>IF('Indicator Date hidden'!AS107="x","x",AR$2-'Indicator Date hidden'!AS107)</f>
        <v>2</v>
      </c>
      <c r="AS106" s="158">
        <f>IF('Indicator Date hidden'!AT107="x","x",AS$2-'Indicator Date hidden'!AT107)</f>
        <v>0</v>
      </c>
      <c r="AT106" s="158">
        <f>IF('Indicator Date hidden'!AU107="x","x",AT$2-'Indicator Date hidden'!AU107)</f>
        <v>0</v>
      </c>
      <c r="AU106" s="158">
        <f>IF('Indicator Date hidden'!AV107="x","x",AU$2-'Indicator Date hidden'!AV107)</f>
        <v>0</v>
      </c>
      <c r="AV106" s="158">
        <f>IF('Indicator Date hidden'!AW107="x","x",AV$2-'Indicator Date hidden'!AW107)</f>
        <v>0</v>
      </c>
      <c r="AW106" s="158">
        <f>IF('Indicator Date hidden'!AX107="x","x",AW$2-'Indicator Date hidden'!AX107)</f>
        <v>0</v>
      </c>
      <c r="AX106" s="158">
        <f>IF('Indicator Date hidden'!AY107="x","x",AX$2-'Indicator Date hidden'!AY107)</f>
        <v>0</v>
      </c>
      <c r="AY106" s="158">
        <f>IF('Indicator Date hidden'!AZ107="x","x",AY$2-'Indicator Date hidden'!AZ107)</f>
        <v>0</v>
      </c>
      <c r="AZ106" s="158">
        <f>IF('Indicator Date hidden'!BA107="x","x",AZ$2-'Indicator Date hidden'!BA107)</f>
        <v>2</v>
      </c>
      <c r="BA106" s="158">
        <f>IF('Indicator Date hidden'!BB107="x","x",BA$2-'Indicator Date hidden'!BB107)</f>
        <v>0</v>
      </c>
      <c r="BB106" s="158">
        <f>IF('Indicator Date hidden'!BC107="x","x",BB$2-'Indicator Date hidden'!BC107)</f>
        <v>0</v>
      </c>
      <c r="BC106" s="158">
        <f>IF('Indicator Date hidden'!BD107="x","x",BC$2-'Indicator Date hidden'!BD107)</f>
        <v>0</v>
      </c>
      <c r="BD106" s="158" t="str">
        <f>IF('Indicator Date hidden'!BE107="x","x",BD$2-'Indicator Date hidden'!BE107)</f>
        <v>x</v>
      </c>
      <c r="BE106" s="158">
        <f>IF('Indicator Date hidden'!BF107="x","x",BE$2-'Indicator Date hidden'!BF107)</f>
        <v>1</v>
      </c>
      <c r="BF106" s="158">
        <f>IF('Indicator Date hidden'!BG107="x","x",BF$2-'Indicator Date hidden'!BG107)</f>
        <v>0</v>
      </c>
      <c r="BG106" s="158">
        <f>IF('Indicator Date hidden'!BH107="x","x",BG$2-'Indicator Date hidden'!BH107)</f>
        <v>0</v>
      </c>
      <c r="BH106" s="158">
        <f>IF('Indicator Date hidden'!BI107="x","x",BH$2-'Indicator Date hidden'!BI107)</f>
        <v>0</v>
      </c>
      <c r="BI106" s="158">
        <f>IF('Indicator Date hidden'!BJ107="x","x",BI$2-'Indicator Date hidden'!BJ107)</f>
        <v>2</v>
      </c>
      <c r="BJ106" s="158">
        <f>IF('Indicator Date hidden'!BK107="x","x",BJ$2-'Indicator Date hidden'!BK107)</f>
        <v>0</v>
      </c>
      <c r="BK106" s="158">
        <f>IF('Indicator Date hidden'!BL107="x","x",BK$2-'Indicator Date hidden'!BL107)</f>
        <v>0</v>
      </c>
      <c r="BL106" s="158">
        <f>IF('Indicator Date hidden'!BM107="x","x",BL$2-'Indicator Date hidden'!BM107)</f>
        <v>0</v>
      </c>
      <c r="BM106" s="158">
        <f>IF('Indicator Date hidden'!BN107="x","x",BM$2-'Indicator Date hidden'!BN107)</f>
        <v>3</v>
      </c>
      <c r="BN106" s="158">
        <f>IF('Indicator Date hidden'!BO107="x","x",BN$2-'Indicator Date hidden'!BO107)</f>
        <v>0</v>
      </c>
      <c r="BO106" s="158">
        <f>IF('Indicator Date hidden'!BP107="x","x",BO$2-'Indicator Date hidden'!BP107)</f>
        <v>0</v>
      </c>
      <c r="BP106" s="158">
        <f>IF('Indicator Date hidden'!BQ107="x","x",BP$2-'Indicator Date hidden'!BQ107)</f>
        <v>0</v>
      </c>
      <c r="BQ106" s="158">
        <f>IF('Indicator Date hidden'!BR107="x","x",BQ$2-'Indicator Date hidden'!BR107)</f>
        <v>0</v>
      </c>
      <c r="BR106" s="158">
        <f>IF('Indicator Date hidden'!BS107="x","x",BR$2-'Indicator Date hidden'!BS107)</f>
        <v>0</v>
      </c>
      <c r="BS106" s="158">
        <f>IF('Indicator Date hidden'!BT107="x","x",BS$2-'Indicator Date hidden'!BT107)</f>
        <v>3</v>
      </c>
      <c r="BT106" s="158">
        <f>IF('Indicator Date hidden'!BU107="x","x",BT$2-'Indicator Date hidden'!BU107)</f>
        <v>0</v>
      </c>
      <c r="BU106" s="158">
        <f>IF('Indicator Date hidden'!BV107="x","x",BU$2-'Indicator Date hidden'!BV107)</f>
        <v>0</v>
      </c>
      <c r="BV106" s="158" t="str">
        <f>IF('Indicator Date hidden'!BW107="x","x",BV$2-'Indicator Date hidden'!BW107)</f>
        <v>x</v>
      </c>
      <c r="BW106" s="158">
        <f>IF('Indicator Date hidden'!BX107="x","x",BW$2-'Indicator Date hidden'!BX107)</f>
        <v>0</v>
      </c>
      <c r="BX106" s="158">
        <f>IF('Indicator Date hidden'!BY107="x","x",BX$2-'Indicator Date hidden'!BY107)</f>
        <v>0</v>
      </c>
      <c r="BY106" s="5">
        <f t="shared" si="15"/>
        <v>15</v>
      </c>
      <c r="BZ106" s="159">
        <f t="shared" si="16"/>
        <v>0.21739130434782608</v>
      </c>
      <c r="CA106" s="5">
        <f t="shared" si="17"/>
        <v>8</v>
      </c>
      <c r="CB106" s="159">
        <f t="shared" si="18"/>
        <v>0.65650734219745654</v>
      </c>
      <c r="CC106" s="162">
        <f t="shared" si="19"/>
        <v>0</v>
      </c>
    </row>
    <row r="107" spans="1:81" x14ac:dyDescent="0.25">
      <c r="A107" t="s">
        <v>194</v>
      </c>
      <c r="B107" s="158">
        <f>IF('Indicator Date hidden'!C108="x","x",B$2-'Indicator Date hidden'!C108)</f>
        <v>0</v>
      </c>
      <c r="C107" s="158">
        <f>IF('Indicator Date hidden'!D108="x","x",C$2-'Indicator Date hidden'!D108)</f>
        <v>0</v>
      </c>
      <c r="D107" s="158">
        <f>IF('Indicator Date hidden'!E108="x","x",D$2-'Indicator Date hidden'!E108)</f>
        <v>0</v>
      </c>
      <c r="E107" s="158">
        <f>IF('Indicator Date hidden'!F108="x","x",E$2-'Indicator Date hidden'!F108)</f>
        <v>0</v>
      </c>
      <c r="F107" s="158">
        <f>IF('Indicator Date hidden'!G108="x","x",F$2-'Indicator Date hidden'!G108)</f>
        <v>0</v>
      </c>
      <c r="G107" s="158">
        <f>IF('Indicator Date hidden'!H108="x","x",G$2-'Indicator Date hidden'!H108)</f>
        <v>0</v>
      </c>
      <c r="H107" s="158">
        <f>IF('Indicator Date hidden'!I108="x","x",H$2-'Indicator Date hidden'!I108)</f>
        <v>0</v>
      </c>
      <c r="I107" s="158">
        <f>IF('Indicator Date hidden'!J108="x","x",I$2-'Indicator Date hidden'!J108)</f>
        <v>0</v>
      </c>
      <c r="J107" s="158">
        <f>IF('Indicator Date hidden'!K108="x","x",J$2-'Indicator Date hidden'!K108)</f>
        <v>0</v>
      </c>
      <c r="K107" s="158">
        <f>IF('Indicator Date hidden'!L108="x","x",K$2-'Indicator Date hidden'!L108)</f>
        <v>0</v>
      </c>
      <c r="L107" s="158">
        <f>IF('Indicator Date hidden'!M108="x","x",L$2-'Indicator Date hidden'!M108)</f>
        <v>0</v>
      </c>
      <c r="M107" s="158">
        <f>IF('Indicator Date hidden'!N108="x","x",M$2-'Indicator Date hidden'!N108)</f>
        <v>0</v>
      </c>
      <c r="N107" s="158">
        <f>IF('Indicator Date hidden'!O108="x","x",N$2-'Indicator Date hidden'!O108)</f>
        <v>0</v>
      </c>
      <c r="O107" s="158">
        <f>IF('Indicator Date hidden'!P108="x","x",O$2-'Indicator Date hidden'!P108)</f>
        <v>0</v>
      </c>
      <c r="P107" s="158">
        <f>IF('Indicator Date hidden'!Q108="x","x",P$2-'Indicator Date hidden'!Q108)</f>
        <v>0</v>
      </c>
      <c r="Q107" s="158">
        <f>IF('Indicator Date hidden'!R108="x","x",Q$2-'Indicator Date hidden'!R108)</f>
        <v>0</v>
      </c>
      <c r="R107" s="158">
        <f>IF('Indicator Date hidden'!S108="x","x",R$2-'Indicator Date hidden'!S108)</f>
        <v>0</v>
      </c>
      <c r="S107" s="158">
        <f>IF('Indicator Date hidden'!T108="x","x",S$2-'Indicator Date hidden'!T108)</f>
        <v>0</v>
      </c>
      <c r="T107" s="158">
        <f>IF('Indicator Date hidden'!U108="x","x",T$2-'Indicator Date hidden'!U108)</f>
        <v>0</v>
      </c>
      <c r="U107" s="158">
        <f>IF('Indicator Date hidden'!V108="x","x",U$2-'Indicator Date hidden'!V108)</f>
        <v>0</v>
      </c>
      <c r="V107" s="158">
        <f>IF('Indicator Date hidden'!W108="x","x",V$2-'Indicator Date hidden'!W108)</f>
        <v>0</v>
      </c>
      <c r="W107" s="158">
        <f>IF('Indicator Date hidden'!X108="x","x",W$2-'Indicator Date hidden'!X108)</f>
        <v>0</v>
      </c>
      <c r="X107" s="158">
        <f>IF('Indicator Date hidden'!Y108="x","x",X$2-'Indicator Date hidden'!Y108)</f>
        <v>0</v>
      </c>
      <c r="Y107" s="158">
        <f>IF('Indicator Date hidden'!Z108="x","x",Y$2-'Indicator Date hidden'!Z108)</f>
        <v>0</v>
      </c>
      <c r="Z107" s="158">
        <f>IF('Indicator Date hidden'!AA108="x","x",Z$2-'Indicator Date hidden'!AA108)</f>
        <v>2</v>
      </c>
      <c r="AA107" s="158">
        <f>IF('Indicator Date hidden'!AB108="x","x",AA$2-'Indicator Date hidden'!AB108)</f>
        <v>0</v>
      </c>
      <c r="AB107" s="158">
        <f>IF('Indicator Date hidden'!AC108="x","x",AB$2-'Indicator Date hidden'!AC108)</f>
        <v>0</v>
      </c>
      <c r="AC107" s="158">
        <f>IF('Indicator Date hidden'!AD108="x","x",AC$2-'Indicator Date hidden'!AD108)</f>
        <v>4</v>
      </c>
      <c r="AD107" s="158">
        <f>IF('Indicator Date hidden'!AE108="x","x",AD$2-'Indicator Date hidden'!AE108)</f>
        <v>0</v>
      </c>
      <c r="AE107" s="158">
        <f>IF('Indicator Date hidden'!AF108="x","x",AE$2-'Indicator Date hidden'!AF108)</f>
        <v>0</v>
      </c>
      <c r="AF107" s="158">
        <f>IF('Indicator Date hidden'!AG108="x","x",AF$2-'Indicator Date hidden'!AG108)</f>
        <v>0</v>
      </c>
      <c r="AG107" s="158">
        <f>IF('Indicator Date hidden'!AH108="x","x",AG$2-'Indicator Date hidden'!AH108)</f>
        <v>0</v>
      </c>
      <c r="AH107" s="158">
        <f>IF('Indicator Date hidden'!AI108="x","x",AH$2-'Indicator Date hidden'!AI108)</f>
        <v>0</v>
      </c>
      <c r="AI107" s="158">
        <f>IF('Indicator Date hidden'!AJ108="x","x",AI$2-'Indicator Date hidden'!AJ108)</f>
        <v>0</v>
      </c>
      <c r="AJ107" s="158">
        <f>IF('Indicator Date hidden'!AK108="x","x",AJ$2-'Indicator Date hidden'!AK108)</f>
        <v>0</v>
      </c>
      <c r="AK107" s="158">
        <f>IF('Indicator Date hidden'!AL108="x","x",AK$2-'Indicator Date hidden'!AL108)</f>
        <v>0</v>
      </c>
      <c r="AL107" s="158">
        <f>IF('Indicator Date hidden'!AM108="x","x",AL$2-'Indicator Date hidden'!AM108)</f>
        <v>8</v>
      </c>
      <c r="AM107" s="158">
        <f>IF('Indicator Date hidden'!AN108="x","x",AM$2-'Indicator Date hidden'!AN108)</f>
        <v>0</v>
      </c>
      <c r="AN107" s="158">
        <f>IF('Indicator Date hidden'!AO108="x","x",AN$2-'Indicator Date hidden'!AO108)</f>
        <v>0</v>
      </c>
      <c r="AO107" s="158">
        <f>IF('Indicator Date hidden'!AP108="x","x",AO$2-'Indicator Date hidden'!AP108)</f>
        <v>0</v>
      </c>
      <c r="AP107" s="158">
        <f>IF('Indicator Date hidden'!AQ108="x","x",AP$2-'Indicator Date hidden'!AQ108)</f>
        <v>0</v>
      </c>
      <c r="AQ107" s="158">
        <f>IF('Indicator Date hidden'!AR108="x","x",AQ$2-'Indicator Date hidden'!AR108)</f>
        <v>0</v>
      </c>
      <c r="AR107" s="158">
        <f>IF('Indicator Date hidden'!AS108="x","x",AR$2-'Indicator Date hidden'!AS108)</f>
        <v>2</v>
      </c>
      <c r="AS107" s="158">
        <f>IF('Indicator Date hidden'!AT108="x","x",AS$2-'Indicator Date hidden'!AT108)</f>
        <v>7</v>
      </c>
      <c r="AT107" s="158">
        <f>IF('Indicator Date hidden'!AU108="x","x",AT$2-'Indicator Date hidden'!AU108)</f>
        <v>0</v>
      </c>
      <c r="AU107" s="158">
        <f>IF('Indicator Date hidden'!AV108="x","x",AU$2-'Indicator Date hidden'!AV108)</f>
        <v>4</v>
      </c>
      <c r="AV107" s="158" t="str">
        <f>IF('Indicator Date hidden'!AW108="x","x",AV$2-'Indicator Date hidden'!AW108)</f>
        <v>x</v>
      </c>
      <c r="AW107" s="158" t="str">
        <f>IF('Indicator Date hidden'!AX108="x","x",AW$2-'Indicator Date hidden'!AX108)</f>
        <v>x</v>
      </c>
      <c r="AX107" s="158">
        <f>IF('Indicator Date hidden'!AY108="x","x",AX$2-'Indicator Date hidden'!AY108)</f>
        <v>0</v>
      </c>
      <c r="AY107" s="158">
        <f>IF('Indicator Date hidden'!AZ108="x","x",AY$2-'Indicator Date hidden'!AZ108)</f>
        <v>0</v>
      </c>
      <c r="AZ107" s="158">
        <f>IF('Indicator Date hidden'!BA108="x","x",AZ$2-'Indicator Date hidden'!BA108)</f>
        <v>8</v>
      </c>
      <c r="BA107" s="158">
        <f>IF('Indicator Date hidden'!BB108="x","x",BA$2-'Indicator Date hidden'!BB108)</f>
        <v>0</v>
      </c>
      <c r="BB107" s="158">
        <f>IF('Indicator Date hidden'!BC108="x","x",BB$2-'Indicator Date hidden'!BC108)</f>
        <v>0</v>
      </c>
      <c r="BC107" s="158">
        <f>IF('Indicator Date hidden'!BD108="x","x",BC$2-'Indicator Date hidden'!BD108)</f>
        <v>0</v>
      </c>
      <c r="BD107" s="158" t="str">
        <f>IF('Indicator Date hidden'!BE108="x","x",BD$2-'Indicator Date hidden'!BE108)</f>
        <v>x</v>
      </c>
      <c r="BE107" s="158" t="str">
        <f>IF('Indicator Date hidden'!BF108="x","x",BE$2-'Indicator Date hidden'!BF108)</f>
        <v>x</v>
      </c>
      <c r="BF107" s="158">
        <f>IF('Indicator Date hidden'!BG108="x","x",BF$2-'Indicator Date hidden'!BG108)</f>
        <v>0</v>
      </c>
      <c r="BG107" s="158">
        <f>IF('Indicator Date hidden'!BH108="x","x",BG$2-'Indicator Date hidden'!BH108)</f>
        <v>0</v>
      </c>
      <c r="BH107" s="158">
        <f>IF('Indicator Date hidden'!BI108="x","x",BH$2-'Indicator Date hidden'!BI108)</f>
        <v>0</v>
      </c>
      <c r="BI107" s="158">
        <f>IF('Indicator Date hidden'!BJ108="x","x",BI$2-'Indicator Date hidden'!BJ108)</f>
        <v>2</v>
      </c>
      <c r="BJ107" s="158">
        <f>IF('Indicator Date hidden'!BK108="x","x",BJ$2-'Indicator Date hidden'!BK108)</f>
        <v>0</v>
      </c>
      <c r="BK107" s="158">
        <f>IF('Indicator Date hidden'!BL108="x","x",BK$2-'Indicator Date hidden'!BL108)</f>
        <v>0</v>
      </c>
      <c r="BL107" s="158">
        <f>IF('Indicator Date hidden'!BM108="x","x",BL$2-'Indicator Date hidden'!BM108)</f>
        <v>0</v>
      </c>
      <c r="BM107" s="158">
        <f>IF('Indicator Date hidden'!BN108="x","x",BM$2-'Indicator Date hidden'!BN108)</f>
        <v>3</v>
      </c>
      <c r="BN107" s="158">
        <f>IF('Indicator Date hidden'!BO108="x","x",BN$2-'Indicator Date hidden'!BO108)</f>
        <v>0</v>
      </c>
      <c r="BO107" s="158">
        <f>IF('Indicator Date hidden'!BP108="x","x",BO$2-'Indicator Date hidden'!BP108)</f>
        <v>0</v>
      </c>
      <c r="BP107" s="158">
        <f>IF('Indicator Date hidden'!BQ108="x","x",BP$2-'Indicator Date hidden'!BQ108)</f>
        <v>0</v>
      </c>
      <c r="BQ107" s="158">
        <f>IF('Indicator Date hidden'!BR108="x","x",BQ$2-'Indicator Date hidden'!BR108)</f>
        <v>0</v>
      </c>
      <c r="BR107" s="158">
        <f>IF('Indicator Date hidden'!BS108="x","x",BR$2-'Indicator Date hidden'!BS108)</f>
        <v>0</v>
      </c>
      <c r="BS107" s="158">
        <f>IF('Indicator Date hidden'!BT108="x","x",BS$2-'Indicator Date hidden'!BT108)</f>
        <v>2</v>
      </c>
      <c r="BT107" s="158">
        <f>IF('Indicator Date hidden'!BU108="x","x",BT$2-'Indicator Date hidden'!BU108)</f>
        <v>0</v>
      </c>
      <c r="BU107" s="158">
        <f>IF('Indicator Date hidden'!BV108="x","x",BU$2-'Indicator Date hidden'!BV108)</f>
        <v>0</v>
      </c>
      <c r="BV107" s="158" t="str">
        <f>IF('Indicator Date hidden'!BW108="x","x",BV$2-'Indicator Date hidden'!BW108)</f>
        <v>x</v>
      </c>
      <c r="BW107" s="158">
        <f>IF('Indicator Date hidden'!BX108="x","x",BW$2-'Indicator Date hidden'!BX108)</f>
        <v>0</v>
      </c>
      <c r="BX107" s="158">
        <f>IF('Indicator Date hidden'!BY108="x","x",BX$2-'Indicator Date hidden'!BY108)</f>
        <v>0</v>
      </c>
      <c r="BY107" s="5">
        <f t="shared" si="15"/>
        <v>42</v>
      </c>
      <c r="BZ107" s="159">
        <f t="shared" si="16"/>
        <v>0.6</v>
      </c>
      <c r="CA107" s="5">
        <f t="shared" si="17"/>
        <v>10</v>
      </c>
      <c r="CB107" s="159">
        <f t="shared" si="18"/>
        <v>1.7270950011094186</v>
      </c>
      <c r="CC107" s="162">
        <f t="shared" si="19"/>
        <v>0</v>
      </c>
    </row>
    <row r="108" spans="1:81" x14ac:dyDescent="0.25">
      <c r="A108" t="s">
        <v>196</v>
      </c>
      <c r="B108" s="158">
        <f>IF('Indicator Date hidden'!C109="x","x",B$2-'Indicator Date hidden'!C109)</f>
        <v>0</v>
      </c>
      <c r="C108" s="158">
        <f>IF('Indicator Date hidden'!D109="x","x",C$2-'Indicator Date hidden'!D109)</f>
        <v>0</v>
      </c>
      <c r="D108" s="158">
        <f>IF('Indicator Date hidden'!E109="x","x",D$2-'Indicator Date hidden'!E109)</f>
        <v>0</v>
      </c>
      <c r="E108" s="158">
        <f>IF('Indicator Date hidden'!F109="x","x",E$2-'Indicator Date hidden'!F109)</f>
        <v>0</v>
      </c>
      <c r="F108" s="158">
        <f>IF('Indicator Date hidden'!G109="x","x",F$2-'Indicator Date hidden'!G109)</f>
        <v>0</v>
      </c>
      <c r="G108" s="158">
        <f>IF('Indicator Date hidden'!H109="x","x",G$2-'Indicator Date hidden'!H109)</f>
        <v>0</v>
      </c>
      <c r="H108" s="158">
        <f>IF('Indicator Date hidden'!I109="x","x",H$2-'Indicator Date hidden'!I109)</f>
        <v>0</v>
      </c>
      <c r="I108" s="158">
        <f>IF('Indicator Date hidden'!J109="x","x",I$2-'Indicator Date hidden'!J109)</f>
        <v>0</v>
      </c>
      <c r="J108" s="158">
        <f>IF('Indicator Date hidden'!K109="x","x",J$2-'Indicator Date hidden'!K109)</f>
        <v>0</v>
      </c>
      <c r="K108" s="158">
        <f>IF('Indicator Date hidden'!L109="x","x",K$2-'Indicator Date hidden'!L109)</f>
        <v>0</v>
      </c>
      <c r="L108" s="158">
        <f>IF('Indicator Date hidden'!M109="x","x",L$2-'Indicator Date hidden'!M109)</f>
        <v>0</v>
      </c>
      <c r="M108" s="158">
        <f>IF('Indicator Date hidden'!N109="x","x",M$2-'Indicator Date hidden'!N109)</f>
        <v>0</v>
      </c>
      <c r="N108" s="158">
        <f>IF('Indicator Date hidden'!O109="x","x",N$2-'Indicator Date hidden'!O109)</f>
        <v>0</v>
      </c>
      <c r="O108" s="158">
        <f>IF('Indicator Date hidden'!P109="x","x",O$2-'Indicator Date hidden'!P109)</f>
        <v>0</v>
      </c>
      <c r="P108" s="158">
        <f>IF('Indicator Date hidden'!Q109="x","x",P$2-'Indicator Date hidden'!Q109)</f>
        <v>0</v>
      </c>
      <c r="Q108" s="158">
        <f>IF('Indicator Date hidden'!R109="x","x",Q$2-'Indicator Date hidden'!R109)</f>
        <v>0</v>
      </c>
      <c r="R108" s="158">
        <f>IF('Indicator Date hidden'!S109="x","x",R$2-'Indicator Date hidden'!S109)</f>
        <v>0</v>
      </c>
      <c r="S108" s="158">
        <f>IF('Indicator Date hidden'!T109="x","x",S$2-'Indicator Date hidden'!T109)</f>
        <v>0</v>
      </c>
      <c r="T108" s="158">
        <f>IF('Indicator Date hidden'!U109="x","x",T$2-'Indicator Date hidden'!U109)</f>
        <v>0</v>
      </c>
      <c r="U108" s="158">
        <f>IF('Indicator Date hidden'!V109="x","x",U$2-'Indicator Date hidden'!V109)</f>
        <v>0</v>
      </c>
      <c r="V108" s="158">
        <f>IF('Indicator Date hidden'!W109="x","x",V$2-'Indicator Date hidden'!W109)</f>
        <v>0</v>
      </c>
      <c r="W108" s="158">
        <f>IF('Indicator Date hidden'!X109="x","x",W$2-'Indicator Date hidden'!X109)</f>
        <v>0</v>
      </c>
      <c r="X108" s="158">
        <f>IF('Indicator Date hidden'!Y109="x","x",X$2-'Indicator Date hidden'!Y109)</f>
        <v>0</v>
      </c>
      <c r="Y108" s="158">
        <f>IF('Indicator Date hidden'!Z109="x","x",Y$2-'Indicator Date hidden'!Z109)</f>
        <v>0</v>
      </c>
      <c r="Z108" s="158">
        <f>IF('Indicator Date hidden'!AA109="x","x",Z$2-'Indicator Date hidden'!AA109)</f>
        <v>4</v>
      </c>
      <c r="AA108" s="158">
        <f>IF('Indicator Date hidden'!AB109="x","x",AA$2-'Indicator Date hidden'!AB109)</f>
        <v>0</v>
      </c>
      <c r="AB108" s="158">
        <f>IF('Indicator Date hidden'!AC109="x","x",AB$2-'Indicator Date hidden'!AC109)</f>
        <v>0</v>
      </c>
      <c r="AC108" s="158">
        <f>IF('Indicator Date hidden'!AD109="x","x",AC$2-'Indicator Date hidden'!AD109)</f>
        <v>0</v>
      </c>
      <c r="AD108" s="158">
        <f>IF('Indicator Date hidden'!AE109="x","x",AD$2-'Indicator Date hidden'!AE109)</f>
        <v>0</v>
      </c>
      <c r="AE108" s="158">
        <f>IF('Indicator Date hidden'!AF109="x","x",AE$2-'Indicator Date hidden'!AF109)</f>
        <v>0</v>
      </c>
      <c r="AF108" s="158">
        <f>IF('Indicator Date hidden'!AG109="x","x",AF$2-'Indicator Date hidden'!AG109)</f>
        <v>0</v>
      </c>
      <c r="AG108" s="158">
        <f>IF('Indicator Date hidden'!AH109="x","x",AG$2-'Indicator Date hidden'!AH109)</f>
        <v>0</v>
      </c>
      <c r="AH108" s="158">
        <f>IF('Indicator Date hidden'!AI109="x","x",AH$2-'Indicator Date hidden'!AI109)</f>
        <v>0</v>
      </c>
      <c r="AI108" s="158">
        <f>IF('Indicator Date hidden'!AJ109="x","x",AI$2-'Indicator Date hidden'!AJ109)</f>
        <v>0</v>
      </c>
      <c r="AJ108" s="158">
        <f>IF('Indicator Date hidden'!AK109="x","x",AJ$2-'Indicator Date hidden'!AK109)</f>
        <v>0</v>
      </c>
      <c r="AK108" s="158">
        <f>IF('Indicator Date hidden'!AL109="x","x",AK$2-'Indicator Date hidden'!AL109)</f>
        <v>0</v>
      </c>
      <c r="AL108" s="158">
        <f>IF('Indicator Date hidden'!AM109="x","x",AL$2-'Indicator Date hidden'!AM109)</f>
        <v>2</v>
      </c>
      <c r="AM108" s="158">
        <f>IF('Indicator Date hidden'!AN109="x","x",AM$2-'Indicator Date hidden'!AN109)</f>
        <v>0</v>
      </c>
      <c r="AN108" s="158">
        <f>IF('Indicator Date hidden'!AO109="x","x",AN$2-'Indicator Date hidden'!AO109)</f>
        <v>0</v>
      </c>
      <c r="AO108" s="158">
        <f>IF('Indicator Date hidden'!AP109="x","x",AO$2-'Indicator Date hidden'!AP109)</f>
        <v>0</v>
      </c>
      <c r="AP108" s="158">
        <f>IF('Indicator Date hidden'!AQ109="x","x",AP$2-'Indicator Date hidden'!AQ109)</f>
        <v>0</v>
      </c>
      <c r="AQ108" s="158">
        <f>IF('Indicator Date hidden'!AR109="x","x",AQ$2-'Indicator Date hidden'!AR109)</f>
        <v>0</v>
      </c>
      <c r="AR108" s="158">
        <f>IF('Indicator Date hidden'!AS109="x","x",AR$2-'Indicator Date hidden'!AS109)</f>
        <v>2</v>
      </c>
      <c r="AS108" s="158">
        <f>IF('Indicator Date hidden'!AT109="x","x",AS$2-'Indicator Date hidden'!AT109)</f>
        <v>10</v>
      </c>
      <c r="AT108" s="158">
        <f>IF('Indicator Date hidden'!AU109="x","x",AT$2-'Indicator Date hidden'!AU109)</f>
        <v>0</v>
      </c>
      <c r="AU108" s="158">
        <f>IF('Indicator Date hidden'!AV109="x","x",AU$2-'Indicator Date hidden'!AV109)</f>
        <v>0</v>
      </c>
      <c r="AV108" s="158">
        <f>IF('Indicator Date hidden'!AW109="x","x",AV$2-'Indicator Date hidden'!AW109)</f>
        <v>0</v>
      </c>
      <c r="AW108" s="158">
        <f>IF('Indicator Date hidden'!AX109="x","x",AW$2-'Indicator Date hidden'!AX109)</f>
        <v>0</v>
      </c>
      <c r="AX108" s="158">
        <f>IF('Indicator Date hidden'!AY109="x","x",AX$2-'Indicator Date hidden'!AY109)</f>
        <v>0</v>
      </c>
      <c r="AY108" s="158">
        <f>IF('Indicator Date hidden'!AZ109="x","x",AY$2-'Indicator Date hidden'!AZ109)</f>
        <v>0</v>
      </c>
      <c r="AZ108" s="158">
        <f>IF('Indicator Date hidden'!BA109="x","x",AZ$2-'Indicator Date hidden'!BA109)</f>
        <v>8</v>
      </c>
      <c r="BA108" s="158">
        <f>IF('Indicator Date hidden'!BB109="x","x",BA$2-'Indicator Date hidden'!BB109)</f>
        <v>0</v>
      </c>
      <c r="BB108" s="158">
        <f>IF('Indicator Date hidden'!BC109="x","x",BB$2-'Indicator Date hidden'!BC109)</f>
        <v>0</v>
      </c>
      <c r="BC108" s="158">
        <f>IF('Indicator Date hidden'!BD109="x","x",BC$2-'Indicator Date hidden'!BD109)</f>
        <v>0</v>
      </c>
      <c r="BD108" s="158" t="str">
        <f>IF('Indicator Date hidden'!BE109="x","x",BD$2-'Indicator Date hidden'!BE109)</f>
        <v>x</v>
      </c>
      <c r="BE108" s="158">
        <f>IF('Indicator Date hidden'!BF109="x","x",BE$2-'Indicator Date hidden'!BF109)</f>
        <v>1</v>
      </c>
      <c r="BF108" s="158">
        <f>IF('Indicator Date hidden'!BG109="x","x",BF$2-'Indicator Date hidden'!BG109)</f>
        <v>0</v>
      </c>
      <c r="BG108" s="158">
        <f>IF('Indicator Date hidden'!BH109="x","x",BG$2-'Indicator Date hidden'!BH109)</f>
        <v>0</v>
      </c>
      <c r="BH108" s="158">
        <f>IF('Indicator Date hidden'!BI109="x","x",BH$2-'Indicator Date hidden'!BI109)</f>
        <v>0</v>
      </c>
      <c r="BI108" s="158">
        <f>IF('Indicator Date hidden'!BJ109="x","x",BI$2-'Indicator Date hidden'!BJ109)</f>
        <v>0</v>
      </c>
      <c r="BJ108" s="158">
        <f>IF('Indicator Date hidden'!BK109="x","x",BJ$2-'Indicator Date hidden'!BK109)</f>
        <v>0</v>
      </c>
      <c r="BK108" s="158">
        <f>IF('Indicator Date hidden'!BL109="x","x",BK$2-'Indicator Date hidden'!BL109)</f>
        <v>0</v>
      </c>
      <c r="BL108" s="158">
        <f>IF('Indicator Date hidden'!BM109="x","x",BL$2-'Indicator Date hidden'!BM109)</f>
        <v>0</v>
      </c>
      <c r="BM108" s="158">
        <f>IF('Indicator Date hidden'!BN109="x","x",BM$2-'Indicator Date hidden'!BN109)</f>
        <v>3</v>
      </c>
      <c r="BN108" s="158">
        <f>IF('Indicator Date hidden'!BO109="x","x",BN$2-'Indicator Date hidden'!BO109)</f>
        <v>0</v>
      </c>
      <c r="BO108" s="158">
        <f>IF('Indicator Date hidden'!BP109="x","x",BO$2-'Indicator Date hidden'!BP109)</f>
        <v>0</v>
      </c>
      <c r="BP108" s="158">
        <f>IF('Indicator Date hidden'!BQ109="x","x",BP$2-'Indicator Date hidden'!BQ109)</f>
        <v>0</v>
      </c>
      <c r="BQ108" s="158">
        <f>IF('Indicator Date hidden'!BR109="x","x",BQ$2-'Indicator Date hidden'!BR109)</f>
        <v>0</v>
      </c>
      <c r="BR108" s="158">
        <f>IF('Indicator Date hidden'!BS109="x","x",BR$2-'Indicator Date hidden'!BS109)</f>
        <v>0</v>
      </c>
      <c r="BS108" s="158">
        <f>IF('Indicator Date hidden'!BT109="x","x",BS$2-'Indicator Date hidden'!BT109)</f>
        <v>2</v>
      </c>
      <c r="BT108" s="158">
        <f>IF('Indicator Date hidden'!BU109="x","x",BT$2-'Indicator Date hidden'!BU109)</f>
        <v>0</v>
      </c>
      <c r="BU108" s="158" t="str">
        <f>IF('Indicator Date hidden'!BV109="x","x",BU$2-'Indicator Date hidden'!BV109)</f>
        <v>x</v>
      </c>
      <c r="BV108" s="158">
        <f>IF('Indicator Date hidden'!BW109="x","x",BV$2-'Indicator Date hidden'!BW109)</f>
        <v>0</v>
      </c>
      <c r="BW108" s="158">
        <f>IF('Indicator Date hidden'!BX109="x","x",BW$2-'Indicator Date hidden'!BX109)</f>
        <v>0</v>
      </c>
      <c r="BX108" s="158">
        <f>IF('Indicator Date hidden'!BY109="x","x",BX$2-'Indicator Date hidden'!BY109)</f>
        <v>0</v>
      </c>
      <c r="BY108" s="5">
        <f t="shared" si="15"/>
        <v>32</v>
      </c>
      <c r="BZ108" s="159">
        <f t="shared" si="16"/>
        <v>0.43835616438356162</v>
      </c>
      <c r="CA108" s="5">
        <f t="shared" si="17"/>
        <v>8</v>
      </c>
      <c r="CB108" s="159">
        <f t="shared" si="18"/>
        <v>1.6046704212448626</v>
      </c>
      <c r="CC108" s="162">
        <f t="shared" si="19"/>
        <v>0</v>
      </c>
    </row>
    <row r="109" spans="1:81" x14ac:dyDescent="0.25">
      <c r="A109" t="s">
        <v>198</v>
      </c>
      <c r="B109" s="158">
        <f>IF('Indicator Date hidden'!C110="x","x",B$2-'Indicator Date hidden'!C110)</f>
        <v>0</v>
      </c>
      <c r="C109" s="158">
        <f>IF('Indicator Date hidden'!D110="x","x",C$2-'Indicator Date hidden'!D110)</f>
        <v>0</v>
      </c>
      <c r="D109" s="158">
        <f>IF('Indicator Date hidden'!E110="x","x",D$2-'Indicator Date hidden'!E110)</f>
        <v>0</v>
      </c>
      <c r="E109" s="158">
        <f>IF('Indicator Date hidden'!F110="x","x",E$2-'Indicator Date hidden'!F110)</f>
        <v>0</v>
      </c>
      <c r="F109" s="158">
        <f>IF('Indicator Date hidden'!G110="x","x",F$2-'Indicator Date hidden'!G110)</f>
        <v>0</v>
      </c>
      <c r="G109" s="158">
        <f>IF('Indicator Date hidden'!H110="x","x",G$2-'Indicator Date hidden'!H110)</f>
        <v>0</v>
      </c>
      <c r="H109" s="158">
        <f>IF('Indicator Date hidden'!I110="x","x",H$2-'Indicator Date hidden'!I110)</f>
        <v>0</v>
      </c>
      <c r="I109" s="158">
        <f>IF('Indicator Date hidden'!J110="x","x",I$2-'Indicator Date hidden'!J110)</f>
        <v>0</v>
      </c>
      <c r="J109" s="158">
        <f>IF('Indicator Date hidden'!K110="x","x",J$2-'Indicator Date hidden'!K110)</f>
        <v>0</v>
      </c>
      <c r="K109" s="158">
        <f>IF('Indicator Date hidden'!L110="x","x",K$2-'Indicator Date hidden'!L110)</f>
        <v>0</v>
      </c>
      <c r="L109" s="158">
        <f>IF('Indicator Date hidden'!M110="x","x",L$2-'Indicator Date hidden'!M110)</f>
        <v>0</v>
      </c>
      <c r="M109" s="158">
        <f>IF('Indicator Date hidden'!N110="x","x",M$2-'Indicator Date hidden'!N110)</f>
        <v>0</v>
      </c>
      <c r="N109" s="158">
        <f>IF('Indicator Date hidden'!O110="x","x",N$2-'Indicator Date hidden'!O110)</f>
        <v>0</v>
      </c>
      <c r="O109" s="158">
        <f>IF('Indicator Date hidden'!P110="x","x",O$2-'Indicator Date hidden'!P110)</f>
        <v>0</v>
      </c>
      <c r="P109" s="158">
        <f>IF('Indicator Date hidden'!Q110="x","x",P$2-'Indicator Date hidden'!Q110)</f>
        <v>0</v>
      </c>
      <c r="Q109" s="158">
        <f>IF('Indicator Date hidden'!R110="x","x",Q$2-'Indicator Date hidden'!R110)</f>
        <v>0</v>
      </c>
      <c r="R109" s="158">
        <f>IF('Indicator Date hidden'!S110="x","x",R$2-'Indicator Date hidden'!S110)</f>
        <v>0</v>
      </c>
      <c r="S109" s="158">
        <f>IF('Indicator Date hidden'!T110="x","x",S$2-'Indicator Date hidden'!T110)</f>
        <v>0</v>
      </c>
      <c r="T109" s="158">
        <f>IF('Indicator Date hidden'!U110="x","x",T$2-'Indicator Date hidden'!U110)</f>
        <v>0</v>
      </c>
      <c r="U109" s="158">
        <f>IF('Indicator Date hidden'!V110="x","x",U$2-'Indicator Date hidden'!V110)</f>
        <v>0</v>
      </c>
      <c r="V109" s="158">
        <f>IF('Indicator Date hidden'!W110="x","x",V$2-'Indicator Date hidden'!W110)</f>
        <v>0</v>
      </c>
      <c r="W109" s="158">
        <f>IF('Indicator Date hidden'!X110="x","x",W$2-'Indicator Date hidden'!X110)</f>
        <v>0</v>
      </c>
      <c r="X109" s="158">
        <f>IF('Indicator Date hidden'!Y110="x","x",X$2-'Indicator Date hidden'!Y110)</f>
        <v>0</v>
      </c>
      <c r="Y109" s="158">
        <f>IF('Indicator Date hidden'!Z110="x","x",Y$2-'Indicator Date hidden'!Z110)</f>
        <v>0</v>
      </c>
      <c r="Z109" s="158">
        <f>IF('Indicator Date hidden'!AA110="x","x",Z$2-'Indicator Date hidden'!AA110)</f>
        <v>5</v>
      </c>
      <c r="AA109" s="158">
        <f>IF('Indicator Date hidden'!AB110="x","x",AA$2-'Indicator Date hidden'!AB110)</f>
        <v>0</v>
      </c>
      <c r="AB109" s="158" t="str">
        <f>IF('Indicator Date hidden'!AC110="x","x",AB$2-'Indicator Date hidden'!AC110)</f>
        <v>x</v>
      </c>
      <c r="AC109" s="158">
        <f>IF('Indicator Date hidden'!AD110="x","x",AC$2-'Indicator Date hidden'!AD110)</f>
        <v>3</v>
      </c>
      <c r="AD109" s="158">
        <f>IF('Indicator Date hidden'!AE110="x","x",AD$2-'Indicator Date hidden'!AE110)</f>
        <v>0</v>
      </c>
      <c r="AE109" s="158" t="str">
        <f>IF('Indicator Date hidden'!AF110="x","x",AE$2-'Indicator Date hidden'!AF110)</f>
        <v>x</v>
      </c>
      <c r="AF109" s="158">
        <f>IF('Indicator Date hidden'!AG110="x","x",AF$2-'Indicator Date hidden'!AG110)</f>
        <v>0</v>
      </c>
      <c r="AG109" s="158">
        <f>IF('Indicator Date hidden'!AH110="x","x",AG$2-'Indicator Date hidden'!AH110)</f>
        <v>0</v>
      </c>
      <c r="AH109" s="158">
        <f>IF('Indicator Date hidden'!AI110="x","x",AH$2-'Indicator Date hidden'!AI110)</f>
        <v>0</v>
      </c>
      <c r="AI109" s="158">
        <f>IF('Indicator Date hidden'!AJ110="x","x",AI$2-'Indicator Date hidden'!AJ110)</f>
        <v>0</v>
      </c>
      <c r="AJ109" s="158">
        <f>IF('Indicator Date hidden'!AK110="x","x",AJ$2-'Indicator Date hidden'!AK110)</f>
        <v>0</v>
      </c>
      <c r="AK109" s="158" t="str">
        <f>IF('Indicator Date hidden'!AL110="x","x",AK$2-'Indicator Date hidden'!AL110)</f>
        <v>x</v>
      </c>
      <c r="AL109" s="158" t="str">
        <f>IF('Indicator Date hidden'!AM110="x","x",AL$2-'Indicator Date hidden'!AM110)</f>
        <v>x</v>
      </c>
      <c r="AM109" s="158">
        <f>IF('Indicator Date hidden'!AN110="x","x",AM$2-'Indicator Date hidden'!AN110)</f>
        <v>0</v>
      </c>
      <c r="AN109" s="158">
        <f>IF('Indicator Date hidden'!AO110="x","x",AN$2-'Indicator Date hidden'!AO110)</f>
        <v>0</v>
      </c>
      <c r="AO109" s="158">
        <f>IF('Indicator Date hidden'!AP110="x","x",AO$2-'Indicator Date hidden'!AP110)</f>
        <v>0</v>
      </c>
      <c r="AP109" s="158" t="str">
        <f>IF('Indicator Date hidden'!AQ110="x","x",AP$2-'Indicator Date hidden'!AQ110)</f>
        <v>x</v>
      </c>
      <c r="AQ109" s="158">
        <f>IF('Indicator Date hidden'!AR110="x","x",AQ$2-'Indicator Date hidden'!AR110)</f>
        <v>0</v>
      </c>
      <c r="AR109" s="158">
        <f>IF('Indicator Date hidden'!AS110="x","x",AR$2-'Indicator Date hidden'!AS110)</f>
        <v>2</v>
      </c>
      <c r="AS109" s="158" t="str">
        <f>IF('Indicator Date hidden'!AT110="x","x",AS$2-'Indicator Date hidden'!AT110)</f>
        <v>x</v>
      </c>
      <c r="AT109" s="158">
        <f>IF('Indicator Date hidden'!AU110="x","x",AT$2-'Indicator Date hidden'!AU110)</f>
        <v>0</v>
      </c>
      <c r="AU109" s="158">
        <f>IF('Indicator Date hidden'!AV110="x","x",AU$2-'Indicator Date hidden'!AV110)</f>
        <v>1</v>
      </c>
      <c r="AV109" s="158" t="str">
        <f>IF('Indicator Date hidden'!AW110="x","x",AV$2-'Indicator Date hidden'!AW110)</f>
        <v>x</v>
      </c>
      <c r="AW109" s="158" t="str">
        <f>IF('Indicator Date hidden'!AX110="x","x",AW$2-'Indicator Date hidden'!AX110)</f>
        <v>x</v>
      </c>
      <c r="AX109" s="158">
        <f>IF('Indicator Date hidden'!AY110="x","x",AX$2-'Indicator Date hidden'!AY110)</f>
        <v>0</v>
      </c>
      <c r="AY109" s="158">
        <f>IF('Indicator Date hidden'!AZ110="x","x",AY$2-'Indicator Date hidden'!AZ110)</f>
        <v>0</v>
      </c>
      <c r="AZ109" s="158">
        <f>IF('Indicator Date hidden'!BA110="x","x",AZ$2-'Indicator Date hidden'!BA110)</f>
        <v>2</v>
      </c>
      <c r="BA109" s="158">
        <f>IF('Indicator Date hidden'!BB110="x","x",BA$2-'Indicator Date hidden'!BB110)</f>
        <v>0</v>
      </c>
      <c r="BB109" s="158">
        <f>IF('Indicator Date hidden'!BC110="x","x",BB$2-'Indicator Date hidden'!BC110)</f>
        <v>0</v>
      </c>
      <c r="BC109" s="158">
        <f>IF('Indicator Date hidden'!BD110="x","x",BC$2-'Indicator Date hidden'!BD110)</f>
        <v>0</v>
      </c>
      <c r="BD109" s="158" t="str">
        <f>IF('Indicator Date hidden'!BE110="x","x",BD$2-'Indicator Date hidden'!BE110)</f>
        <v>x</v>
      </c>
      <c r="BE109" s="158">
        <f>IF('Indicator Date hidden'!BF110="x","x",BE$2-'Indicator Date hidden'!BF110)</f>
        <v>1</v>
      </c>
      <c r="BF109" s="158">
        <f>IF('Indicator Date hidden'!BG110="x","x",BF$2-'Indicator Date hidden'!BG110)</f>
        <v>0</v>
      </c>
      <c r="BG109" s="158">
        <f>IF('Indicator Date hidden'!BH110="x","x",BG$2-'Indicator Date hidden'!BH110)</f>
        <v>0</v>
      </c>
      <c r="BH109" s="158">
        <f>IF('Indicator Date hidden'!BI110="x","x",BH$2-'Indicator Date hidden'!BI110)</f>
        <v>0</v>
      </c>
      <c r="BI109" s="158" t="str">
        <f>IF('Indicator Date hidden'!BJ110="x","x",BI$2-'Indicator Date hidden'!BJ110)</f>
        <v>x</v>
      </c>
      <c r="BJ109" s="158">
        <f>IF('Indicator Date hidden'!BK110="x","x",BJ$2-'Indicator Date hidden'!BK110)</f>
        <v>0</v>
      </c>
      <c r="BK109" s="158">
        <f>IF('Indicator Date hidden'!BL110="x","x",BK$2-'Indicator Date hidden'!BL110)</f>
        <v>0</v>
      </c>
      <c r="BL109" s="158">
        <f>IF('Indicator Date hidden'!BM110="x","x",BL$2-'Indicator Date hidden'!BM110)</f>
        <v>0</v>
      </c>
      <c r="BM109" s="158">
        <f>IF('Indicator Date hidden'!BN110="x","x",BM$2-'Indicator Date hidden'!BN110)</f>
        <v>3</v>
      </c>
      <c r="BN109" s="158">
        <f>IF('Indicator Date hidden'!BO110="x","x",BN$2-'Indicator Date hidden'!BO110)</f>
        <v>0</v>
      </c>
      <c r="BO109" s="158">
        <f>IF('Indicator Date hidden'!BP110="x","x",BO$2-'Indicator Date hidden'!BP110)</f>
        <v>0</v>
      </c>
      <c r="BP109" s="158">
        <f>IF('Indicator Date hidden'!BQ110="x","x",BP$2-'Indicator Date hidden'!BQ110)</f>
        <v>0</v>
      </c>
      <c r="BQ109" s="158">
        <f>IF('Indicator Date hidden'!BR110="x","x",BQ$2-'Indicator Date hidden'!BR110)</f>
        <v>0</v>
      </c>
      <c r="BR109" s="158">
        <f>IF('Indicator Date hidden'!BS110="x","x",BR$2-'Indicator Date hidden'!BS110)</f>
        <v>0</v>
      </c>
      <c r="BS109" s="158">
        <f>IF('Indicator Date hidden'!BT110="x","x",BS$2-'Indicator Date hidden'!BT110)</f>
        <v>3</v>
      </c>
      <c r="BT109" s="158">
        <f>IF('Indicator Date hidden'!BU110="x","x",BT$2-'Indicator Date hidden'!BU110)</f>
        <v>0</v>
      </c>
      <c r="BU109" s="158">
        <f>IF('Indicator Date hidden'!BV110="x","x",BU$2-'Indicator Date hidden'!BV110)</f>
        <v>0</v>
      </c>
      <c r="BV109" s="158" t="str">
        <f>IF('Indicator Date hidden'!BW110="x","x",BV$2-'Indicator Date hidden'!BW110)</f>
        <v>x</v>
      </c>
      <c r="BW109" s="158">
        <f>IF('Indicator Date hidden'!BX110="x","x",BW$2-'Indicator Date hidden'!BX110)</f>
        <v>0</v>
      </c>
      <c r="BX109" s="158">
        <f>IF('Indicator Date hidden'!BY110="x","x",BX$2-'Indicator Date hidden'!BY110)</f>
        <v>0</v>
      </c>
      <c r="BY109" s="5">
        <f t="shared" si="15"/>
        <v>20</v>
      </c>
      <c r="BZ109" s="159">
        <f t="shared" si="16"/>
        <v>0.3125</v>
      </c>
      <c r="CA109" s="5">
        <f t="shared" si="17"/>
        <v>8</v>
      </c>
      <c r="CB109" s="159">
        <f t="shared" si="18"/>
        <v>0.9333240326917549</v>
      </c>
      <c r="CC109" s="162">
        <f t="shared" si="19"/>
        <v>0</v>
      </c>
    </row>
    <row r="110" spans="1:81" x14ac:dyDescent="0.25">
      <c r="A110" t="s">
        <v>200</v>
      </c>
      <c r="B110" s="158">
        <f>IF('Indicator Date hidden'!C111="x","x",B$2-'Indicator Date hidden'!C111)</f>
        <v>0</v>
      </c>
      <c r="C110" s="158">
        <f>IF('Indicator Date hidden'!D111="x","x",C$2-'Indicator Date hidden'!D111)</f>
        <v>0</v>
      </c>
      <c r="D110" s="158">
        <f>IF('Indicator Date hidden'!E111="x","x",D$2-'Indicator Date hidden'!E111)</f>
        <v>0</v>
      </c>
      <c r="E110" s="158">
        <f>IF('Indicator Date hidden'!F111="x","x",E$2-'Indicator Date hidden'!F111)</f>
        <v>0</v>
      </c>
      <c r="F110" s="158">
        <f>IF('Indicator Date hidden'!G111="x","x",F$2-'Indicator Date hidden'!G111)</f>
        <v>0</v>
      </c>
      <c r="G110" s="158">
        <f>IF('Indicator Date hidden'!H111="x","x",G$2-'Indicator Date hidden'!H111)</f>
        <v>0</v>
      </c>
      <c r="H110" s="158">
        <f>IF('Indicator Date hidden'!I111="x","x",H$2-'Indicator Date hidden'!I111)</f>
        <v>0</v>
      </c>
      <c r="I110" s="158">
        <f>IF('Indicator Date hidden'!J111="x","x",I$2-'Indicator Date hidden'!J111)</f>
        <v>0</v>
      </c>
      <c r="J110" s="158">
        <f>IF('Indicator Date hidden'!K111="x","x",J$2-'Indicator Date hidden'!K111)</f>
        <v>0</v>
      </c>
      <c r="K110" s="158">
        <f>IF('Indicator Date hidden'!L111="x","x",K$2-'Indicator Date hidden'!L111)</f>
        <v>0</v>
      </c>
      <c r="L110" s="158">
        <f>IF('Indicator Date hidden'!M111="x","x",L$2-'Indicator Date hidden'!M111)</f>
        <v>0</v>
      </c>
      <c r="M110" s="158">
        <f>IF('Indicator Date hidden'!N111="x","x",M$2-'Indicator Date hidden'!N111)</f>
        <v>0</v>
      </c>
      <c r="N110" s="158">
        <f>IF('Indicator Date hidden'!O111="x","x",N$2-'Indicator Date hidden'!O111)</f>
        <v>0</v>
      </c>
      <c r="O110" s="158">
        <f>IF('Indicator Date hidden'!P111="x","x",O$2-'Indicator Date hidden'!P111)</f>
        <v>0</v>
      </c>
      <c r="P110" s="158">
        <f>IF('Indicator Date hidden'!Q111="x","x",P$2-'Indicator Date hidden'!Q111)</f>
        <v>0</v>
      </c>
      <c r="Q110" s="158">
        <f>IF('Indicator Date hidden'!R111="x","x",Q$2-'Indicator Date hidden'!R111)</f>
        <v>0</v>
      </c>
      <c r="R110" s="158">
        <f>IF('Indicator Date hidden'!S111="x","x",R$2-'Indicator Date hidden'!S111)</f>
        <v>0</v>
      </c>
      <c r="S110" s="158">
        <f>IF('Indicator Date hidden'!T111="x","x",S$2-'Indicator Date hidden'!T111)</f>
        <v>0</v>
      </c>
      <c r="T110" s="158">
        <f>IF('Indicator Date hidden'!U111="x","x",T$2-'Indicator Date hidden'!U111)</f>
        <v>0</v>
      </c>
      <c r="U110" s="158">
        <f>IF('Indicator Date hidden'!V111="x","x",U$2-'Indicator Date hidden'!V111)</f>
        <v>0</v>
      </c>
      <c r="V110" s="158">
        <f>IF('Indicator Date hidden'!W111="x","x",V$2-'Indicator Date hidden'!W111)</f>
        <v>0</v>
      </c>
      <c r="W110" s="158">
        <f>IF('Indicator Date hidden'!X111="x","x",W$2-'Indicator Date hidden'!X111)</f>
        <v>0</v>
      </c>
      <c r="X110" s="158">
        <f>IF('Indicator Date hidden'!Y111="x","x",X$2-'Indicator Date hidden'!Y111)</f>
        <v>0</v>
      </c>
      <c r="Y110" s="158">
        <f>IF('Indicator Date hidden'!Z111="x","x",Y$2-'Indicator Date hidden'!Z111)</f>
        <v>0</v>
      </c>
      <c r="Z110" s="158" t="str">
        <f>IF('Indicator Date hidden'!AA111="x","x",Z$2-'Indicator Date hidden'!AA111)</f>
        <v>x</v>
      </c>
      <c r="AA110" s="158">
        <f>IF('Indicator Date hidden'!AB111="x","x",AA$2-'Indicator Date hidden'!AB111)</f>
        <v>0</v>
      </c>
      <c r="AB110" s="158">
        <f>IF('Indicator Date hidden'!AC111="x","x",AB$2-'Indicator Date hidden'!AC111)</f>
        <v>0</v>
      </c>
      <c r="AC110" s="158">
        <f>IF('Indicator Date hidden'!AD111="x","x",AC$2-'Indicator Date hidden'!AD111)</f>
        <v>4</v>
      </c>
      <c r="AD110" s="158">
        <f>IF('Indicator Date hidden'!AE111="x","x",AD$2-'Indicator Date hidden'!AE111)</f>
        <v>0</v>
      </c>
      <c r="AE110" s="158" t="str">
        <f>IF('Indicator Date hidden'!AF111="x","x",AE$2-'Indicator Date hidden'!AF111)</f>
        <v>x</v>
      </c>
      <c r="AF110" s="158">
        <f>IF('Indicator Date hidden'!AG111="x","x",AF$2-'Indicator Date hidden'!AG111)</f>
        <v>0</v>
      </c>
      <c r="AG110" s="158">
        <f>IF('Indicator Date hidden'!AH111="x","x",AG$2-'Indicator Date hidden'!AH111)</f>
        <v>0</v>
      </c>
      <c r="AH110" s="158">
        <f>IF('Indicator Date hidden'!AI111="x","x",AH$2-'Indicator Date hidden'!AI111)</f>
        <v>0</v>
      </c>
      <c r="AI110" s="158">
        <f>IF('Indicator Date hidden'!AJ111="x","x",AI$2-'Indicator Date hidden'!AJ111)</f>
        <v>0</v>
      </c>
      <c r="AJ110" s="158">
        <f>IF('Indicator Date hidden'!AK111="x","x",AJ$2-'Indicator Date hidden'!AK111)</f>
        <v>0</v>
      </c>
      <c r="AK110" s="158">
        <f>IF('Indicator Date hidden'!AL111="x","x",AK$2-'Indicator Date hidden'!AL111)</f>
        <v>0</v>
      </c>
      <c r="AL110" s="158" t="str">
        <f>IF('Indicator Date hidden'!AM111="x","x",AL$2-'Indicator Date hidden'!AM111)</f>
        <v>x</v>
      </c>
      <c r="AM110" s="158">
        <f>IF('Indicator Date hidden'!AN111="x","x",AM$2-'Indicator Date hidden'!AN111)</f>
        <v>0</v>
      </c>
      <c r="AN110" s="158">
        <f>IF('Indicator Date hidden'!AO111="x","x",AN$2-'Indicator Date hidden'!AO111)</f>
        <v>0</v>
      </c>
      <c r="AO110" s="158">
        <f>IF('Indicator Date hidden'!AP111="x","x",AO$2-'Indicator Date hidden'!AP111)</f>
        <v>0</v>
      </c>
      <c r="AP110" s="158">
        <f>IF('Indicator Date hidden'!AQ111="x","x",AP$2-'Indicator Date hidden'!AQ111)</f>
        <v>0</v>
      </c>
      <c r="AQ110" s="158">
        <f>IF('Indicator Date hidden'!AR111="x","x",AQ$2-'Indicator Date hidden'!AR111)</f>
        <v>0</v>
      </c>
      <c r="AR110" s="158">
        <f>IF('Indicator Date hidden'!AS111="x","x",AR$2-'Indicator Date hidden'!AS111)</f>
        <v>2</v>
      </c>
      <c r="AS110" s="158">
        <f>IF('Indicator Date hidden'!AT111="x","x",AS$2-'Indicator Date hidden'!AT111)</f>
        <v>9</v>
      </c>
      <c r="AT110" s="158">
        <f>IF('Indicator Date hidden'!AU111="x","x",AT$2-'Indicator Date hidden'!AU111)</f>
        <v>0</v>
      </c>
      <c r="AU110" s="158" t="str">
        <f>IF('Indicator Date hidden'!AV111="x","x",AU$2-'Indicator Date hidden'!AV111)</f>
        <v>x</v>
      </c>
      <c r="AV110" s="158" t="str">
        <f>IF('Indicator Date hidden'!AW111="x","x",AV$2-'Indicator Date hidden'!AW111)</f>
        <v>x</v>
      </c>
      <c r="AW110" s="158" t="str">
        <f>IF('Indicator Date hidden'!AX111="x","x",AW$2-'Indicator Date hidden'!AX111)</f>
        <v>x</v>
      </c>
      <c r="AX110" s="158">
        <f>IF('Indicator Date hidden'!AY111="x","x",AX$2-'Indicator Date hidden'!AY111)</f>
        <v>0</v>
      </c>
      <c r="AY110" s="158" t="str">
        <f>IF('Indicator Date hidden'!AZ111="x","x",AY$2-'Indicator Date hidden'!AZ111)</f>
        <v>x</v>
      </c>
      <c r="AZ110" s="158" t="str">
        <f>IF('Indicator Date hidden'!BA111="x","x",AZ$2-'Indicator Date hidden'!BA111)</f>
        <v>x</v>
      </c>
      <c r="BA110" s="158">
        <f>IF('Indicator Date hidden'!BB111="x","x",BA$2-'Indicator Date hidden'!BB111)</f>
        <v>0</v>
      </c>
      <c r="BB110" s="158">
        <f>IF('Indicator Date hidden'!BC111="x","x",BB$2-'Indicator Date hidden'!BC111)</f>
        <v>0</v>
      </c>
      <c r="BC110" s="158">
        <f>IF('Indicator Date hidden'!BD111="x","x",BC$2-'Indicator Date hidden'!BD111)</f>
        <v>0</v>
      </c>
      <c r="BD110" s="158" t="str">
        <f>IF('Indicator Date hidden'!BE111="x","x",BD$2-'Indicator Date hidden'!BE111)</f>
        <v>x</v>
      </c>
      <c r="BE110" s="158" t="str">
        <f>IF('Indicator Date hidden'!BF111="x","x",BE$2-'Indicator Date hidden'!BF111)</f>
        <v>x</v>
      </c>
      <c r="BF110" s="158">
        <f>IF('Indicator Date hidden'!BG111="x","x",BF$2-'Indicator Date hidden'!BG111)</f>
        <v>0</v>
      </c>
      <c r="BG110" s="158">
        <f>IF('Indicator Date hidden'!BH111="x","x",BG$2-'Indicator Date hidden'!BH111)</f>
        <v>0</v>
      </c>
      <c r="BH110" s="158">
        <f>IF('Indicator Date hidden'!BI111="x","x",BH$2-'Indicator Date hidden'!BI111)</f>
        <v>0</v>
      </c>
      <c r="BI110" s="158">
        <f>IF('Indicator Date hidden'!BJ111="x","x",BI$2-'Indicator Date hidden'!BJ111)</f>
        <v>2</v>
      </c>
      <c r="BJ110" s="158">
        <f>IF('Indicator Date hidden'!BK111="x","x",BJ$2-'Indicator Date hidden'!BK111)</f>
        <v>0</v>
      </c>
      <c r="BK110" s="158" t="str">
        <f>IF('Indicator Date hidden'!BL111="x","x",BK$2-'Indicator Date hidden'!BL111)</f>
        <v>x</v>
      </c>
      <c r="BL110" s="158">
        <f>IF('Indicator Date hidden'!BM111="x","x",BL$2-'Indicator Date hidden'!BM111)</f>
        <v>0</v>
      </c>
      <c r="BM110" s="158">
        <f>IF('Indicator Date hidden'!BN111="x","x",BM$2-'Indicator Date hidden'!BN111)</f>
        <v>3</v>
      </c>
      <c r="BN110" s="158">
        <f>IF('Indicator Date hidden'!BO111="x","x",BN$2-'Indicator Date hidden'!BO111)</f>
        <v>0</v>
      </c>
      <c r="BO110" s="158">
        <f>IF('Indicator Date hidden'!BP111="x","x",BO$2-'Indicator Date hidden'!BP111)</f>
        <v>0</v>
      </c>
      <c r="BP110" s="158">
        <f>IF('Indicator Date hidden'!BQ111="x","x",BP$2-'Indicator Date hidden'!BQ111)</f>
        <v>0</v>
      </c>
      <c r="BQ110" s="158">
        <f>IF('Indicator Date hidden'!BR111="x","x",BQ$2-'Indicator Date hidden'!BR111)</f>
        <v>0</v>
      </c>
      <c r="BR110" s="158">
        <f>IF('Indicator Date hidden'!BS111="x","x",BR$2-'Indicator Date hidden'!BS111)</f>
        <v>0</v>
      </c>
      <c r="BS110" s="158">
        <f>IF('Indicator Date hidden'!BT111="x","x",BS$2-'Indicator Date hidden'!BT111)</f>
        <v>6</v>
      </c>
      <c r="BT110" s="158">
        <f>IF('Indicator Date hidden'!BU111="x","x",BT$2-'Indicator Date hidden'!BU111)</f>
        <v>0</v>
      </c>
      <c r="BU110" s="158">
        <f>IF('Indicator Date hidden'!BV111="x","x",BU$2-'Indicator Date hidden'!BV111)</f>
        <v>0</v>
      </c>
      <c r="BV110" s="158">
        <f>IF('Indicator Date hidden'!BW111="x","x",BV$2-'Indicator Date hidden'!BW111)</f>
        <v>0</v>
      </c>
      <c r="BW110" s="158">
        <f>IF('Indicator Date hidden'!BX111="x","x",BW$2-'Indicator Date hidden'!BX111)</f>
        <v>0</v>
      </c>
      <c r="BX110" s="158" t="str">
        <f>IF('Indicator Date hidden'!BY111="x","x",BX$2-'Indicator Date hidden'!BY111)</f>
        <v>x</v>
      </c>
      <c r="BY110" s="5">
        <f t="shared" si="15"/>
        <v>26</v>
      </c>
      <c r="BZ110" s="159">
        <f t="shared" si="16"/>
        <v>0.41269841269841268</v>
      </c>
      <c r="CA110" s="5">
        <f t="shared" si="17"/>
        <v>6</v>
      </c>
      <c r="CB110" s="159">
        <f t="shared" si="18"/>
        <v>1.4868195590281261</v>
      </c>
      <c r="CC110" s="162">
        <f t="shared" si="19"/>
        <v>0</v>
      </c>
    </row>
    <row r="111" spans="1:81" x14ac:dyDescent="0.25">
      <c r="A111" t="s">
        <v>202</v>
      </c>
      <c r="B111" s="158">
        <f>IF('Indicator Date hidden'!C112="x","x",B$2-'Indicator Date hidden'!C112)</f>
        <v>0</v>
      </c>
      <c r="C111" s="158">
        <f>IF('Indicator Date hidden'!D112="x","x",C$2-'Indicator Date hidden'!D112)</f>
        <v>0</v>
      </c>
      <c r="D111" s="158">
        <f>IF('Indicator Date hidden'!E112="x","x",D$2-'Indicator Date hidden'!E112)</f>
        <v>0</v>
      </c>
      <c r="E111" s="158">
        <f>IF('Indicator Date hidden'!F112="x","x",E$2-'Indicator Date hidden'!F112)</f>
        <v>0</v>
      </c>
      <c r="F111" s="158">
        <f>IF('Indicator Date hidden'!G112="x","x",F$2-'Indicator Date hidden'!G112)</f>
        <v>0</v>
      </c>
      <c r="G111" s="158">
        <f>IF('Indicator Date hidden'!H112="x","x",G$2-'Indicator Date hidden'!H112)</f>
        <v>0</v>
      </c>
      <c r="H111" s="158">
        <f>IF('Indicator Date hidden'!I112="x","x",H$2-'Indicator Date hidden'!I112)</f>
        <v>0</v>
      </c>
      <c r="I111" s="158">
        <f>IF('Indicator Date hidden'!J112="x","x",I$2-'Indicator Date hidden'!J112)</f>
        <v>0</v>
      </c>
      <c r="J111" s="158">
        <f>IF('Indicator Date hidden'!K112="x","x",J$2-'Indicator Date hidden'!K112)</f>
        <v>0</v>
      </c>
      <c r="K111" s="158">
        <f>IF('Indicator Date hidden'!L112="x","x",K$2-'Indicator Date hidden'!L112)</f>
        <v>0</v>
      </c>
      <c r="L111" s="158">
        <f>IF('Indicator Date hidden'!M112="x","x",L$2-'Indicator Date hidden'!M112)</f>
        <v>0</v>
      </c>
      <c r="M111" s="158">
        <f>IF('Indicator Date hidden'!N112="x","x",M$2-'Indicator Date hidden'!N112)</f>
        <v>0</v>
      </c>
      <c r="N111" s="158">
        <f>IF('Indicator Date hidden'!O112="x","x",N$2-'Indicator Date hidden'!O112)</f>
        <v>0</v>
      </c>
      <c r="O111" s="158">
        <f>IF('Indicator Date hidden'!P112="x","x",O$2-'Indicator Date hidden'!P112)</f>
        <v>0</v>
      </c>
      <c r="P111" s="158">
        <f>IF('Indicator Date hidden'!Q112="x","x",P$2-'Indicator Date hidden'!Q112)</f>
        <v>0</v>
      </c>
      <c r="Q111" s="158">
        <f>IF('Indicator Date hidden'!R112="x","x",Q$2-'Indicator Date hidden'!R112)</f>
        <v>0</v>
      </c>
      <c r="R111" s="158">
        <f>IF('Indicator Date hidden'!S112="x","x",R$2-'Indicator Date hidden'!S112)</f>
        <v>0</v>
      </c>
      <c r="S111" s="158">
        <f>IF('Indicator Date hidden'!T112="x","x",S$2-'Indicator Date hidden'!T112)</f>
        <v>0</v>
      </c>
      <c r="T111" s="158">
        <f>IF('Indicator Date hidden'!U112="x","x",T$2-'Indicator Date hidden'!U112)</f>
        <v>0</v>
      </c>
      <c r="U111" s="158">
        <f>IF('Indicator Date hidden'!V112="x","x",U$2-'Indicator Date hidden'!V112)</f>
        <v>0</v>
      </c>
      <c r="V111" s="158">
        <f>IF('Indicator Date hidden'!W112="x","x",V$2-'Indicator Date hidden'!W112)</f>
        <v>0</v>
      </c>
      <c r="W111" s="158">
        <f>IF('Indicator Date hidden'!X112="x","x",W$2-'Indicator Date hidden'!X112)</f>
        <v>0</v>
      </c>
      <c r="X111" s="158">
        <f>IF('Indicator Date hidden'!Y112="x","x",X$2-'Indicator Date hidden'!Y112)</f>
        <v>0</v>
      </c>
      <c r="Y111" s="158">
        <f>IF('Indicator Date hidden'!Z112="x","x",Y$2-'Indicator Date hidden'!Z112)</f>
        <v>0</v>
      </c>
      <c r="Z111" s="158" t="str">
        <f>IF('Indicator Date hidden'!AA112="x","x",Z$2-'Indicator Date hidden'!AA112)</f>
        <v>x</v>
      </c>
      <c r="AA111" s="158">
        <f>IF('Indicator Date hidden'!AB112="x","x",AA$2-'Indicator Date hidden'!AB112)</f>
        <v>0</v>
      </c>
      <c r="AB111" s="158">
        <f>IF('Indicator Date hidden'!AC112="x","x",AB$2-'Indicator Date hidden'!AC112)</f>
        <v>0</v>
      </c>
      <c r="AC111" s="158">
        <f>IF('Indicator Date hidden'!AD112="x","x",AC$2-'Indicator Date hidden'!AD112)</f>
        <v>4</v>
      </c>
      <c r="AD111" s="158">
        <f>IF('Indicator Date hidden'!AE112="x","x",AD$2-'Indicator Date hidden'!AE112)</f>
        <v>0</v>
      </c>
      <c r="AE111" s="158">
        <f>IF('Indicator Date hidden'!AF112="x","x",AE$2-'Indicator Date hidden'!AF112)</f>
        <v>0</v>
      </c>
      <c r="AF111" s="158">
        <f>IF('Indicator Date hidden'!AG112="x","x",AF$2-'Indicator Date hidden'!AG112)</f>
        <v>0</v>
      </c>
      <c r="AG111" s="158">
        <f>IF('Indicator Date hidden'!AH112="x","x",AG$2-'Indicator Date hidden'!AH112)</f>
        <v>0</v>
      </c>
      <c r="AH111" s="158">
        <f>IF('Indicator Date hidden'!AI112="x","x",AH$2-'Indicator Date hidden'!AI112)</f>
        <v>0</v>
      </c>
      <c r="AI111" s="158">
        <f>IF('Indicator Date hidden'!AJ112="x","x",AI$2-'Indicator Date hidden'!AJ112)</f>
        <v>0</v>
      </c>
      <c r="AJ111" s="158">
        <f>IF('Indicator Date hidden'!AK112="x","x",AJ$2-'Indicator Date hidden'!AK112)</f>
        <v>0</v>
      </c>
      <c r="AK111" s="158">
        <f>IF('Indicator Date hidden'!AL112="x","x",AK$2-'Indicator Date hidden'!AL112)</f>
        <v>0</v>
      </c>
      <c r="AL111" s="158">
        <f>IF('Indicator Date hidden'!AM112="x","x",AL$2-'Indicator Date hidden'!AM112)</f>
        <v>2</v>
      </c>
      <c r="AM111" s="158">
        <f>IF('Indicator Date hidden'!AN112="x","x",AM$2-'Indicator Date hidden'!AN112)</f>
        <v>0</v>
      </c>
      <c r="AN111" s="158">
        <f>IF('Indicator Date hidden'!AO112="x","x",AN$2-'Indicator Date hidden'!AO112)</f>
        <v>0</v>
      </c>
      <c r="AO111" s="158">
        <f>IF('Indicator Date hidden'!AP112="x","x",AO$2-'Indicator Date hidden'!AP112)</f>
        <v>0</v>
      </c>
      <c r="AP111" s="158">
        <f>IF('Indicator Date hidden'!AQ112="x","x",AP$2-'Indicator Date hidden'!AQ112)</f>
        <v>0</v>
      </c>
      <c r="AQ111" s="158">
        <f>IF('Indicator Date hidden'!AR112="x","x",AQ$2-'Indicator Date hidden'!AR112)</f>
        <v>1</v>
      </c>
      <c r="AR111" s="158">
        <f>IF('Indicator Date hidden'!AS112="x","x",AR$2-'Indicator Date hidden'!AS112)</f>
        <v>2</v>
      </c>
      <c r="AS111" s="158">
        <f>IF('Indicator Date hidden'!AT112="x","x",AS$2-'Indicator Date hidden'!AT112)</f>
        <v>4</v>
      </c>
      <c r="AT111" s="158">
        <f>IF('Indicator Date hidden'!AU112="x","x",AT$2-'Indicator Date hidden'!AU112)</f>
        <v>0</v>
      </c>
      <c r="AU111" s="158">
        <f>IF('Indicator Date hidden'!AV112="x","x",AU$2-'Indicator Date hidden'!AV112)</f>
        <v>0</v>
      </c>
      <c r="AV111" s="158">
        <f>IF('Indicator Date hidden'!AW112="x","x",AV$2-'Indicator Date hidden'!AW112)</f>
        <v>0</v>
      </c>
      <c r="AW111" s="158">
        <f>IF('Indicator Date hidden'!AX112="x","x",AW$2-'Indicator Date hidden'!AX112)</f>
        <v>0</v>
      </c>
      <c r="AX111" s="158">
        <f>IF('Indicator Date hidden'!AY112="x","x",AX$2-'Indicator Date hidden'!AY112)</f>
        <v>0</v>
      </c>
      <c r="AY111" s="158">
        <f>IF('Indicator Date hidden'!AZ112="x","x",AY$2-'Indicator Date hidden'!AZ112)</f>
        <v>0</v>
      </c>
      <c r="AZ111" s="158">
        <f>IF('Indicator Date hidden'!BA112="x","x",AZ$2-'Indicator Date hidden'!BA112)</f>
        <v>3</v>
      </c>
      <c r="BA111" s="158">
        <f>IF('Indicator Date hidden'!BB112="x","x",BA$2-'Indicator Date hidden'!BB112)</f>
        <v>0</v>
      </c>
      <c r="BB111" s="158">
        <f>IF('Indicator Date hidden'!BC112="x","x",BB$2-'Indicator Date hidden'!BC112)</f>
        <v>0</v>
      </c>
      <c r="BC111" s="158">
        <f>IF('Indicator Date hidden'!BD112="x","x",BC$2-'Indicator Date hidden'!BD112)</f>
        <v>0</v>
      </c>
      <c r="BD111" s="158" t="str">
        <f>IF('Indicator Date hidden'!BE112="x","x",BD$2-'Indicator Date hidden'!BE112)</f>
        <v>x</v>
      </c>
      <c r="BE111" s="158">
        <f>IF('Indicator Date hidden'!BF112="x","x",BE$2-'Indicator Date hidden'!BF112)</f>
        <v>0</v>
      </c>
      <c r="BF111" s="158">
        <f>IF('Indicator Date hidden'!BG112="x","x",BF$2-'Indicator Date hidden'!BG112)</f>
        <v>0</v>
      </c>
      <c r="BG111" s="158">
        <f>IF('Indicator Date hidden'!BH112="x","x",BG$2-'Indicator Date hidden'!BH112)</f>
        <v>0</v>
      </c>
      <c r="BH111" s="158">
        <f>IF('Indicator Date hidden'!BI112="x","x",BH$2-'Indicator Date hidden'!BI112)</f>
        <v>0</v>
      </c>
      <c r="BI111" s="158">
        <f>IF('Indicator Date hidden'!BJ112="x","x",BI$2-'Indicator Date hidden'!BJ112)</f>
        <v>2</v>
      </c>
      <c r="BJ111" s="158">
        <f>IF('Indicator Date hidden'!BK112="x","x",BJ$2-'Indicator Date hidden'!BK112)</f>
        <v>0</v>
      </c>
      <c r="BK111" s="158">
        <f>IF('Indicator Date hidden'!BL112="x","x",BK$2-'Indicator Date hidden'!BL112)</f>
        <v>0</v>
      </c>
      <c r="BL111" s="158">
        <f>IF('Indicator Date hidden'!BM112="x","x",BL$2-'Indicator Date hidden'!BM112)</f>
        <v>0</v>
      </c>
      <c r="BM111" s="158">
        <f>IF('Indicator Date hidden'!BN112="x","x",BM$2-'Indicator Date hidden'!BN112)</f>
        <v>3</v>
      </c>
      <c r="BN111" s="158">
        <f>IF('Indicator Date hidden'!BO112="x","x",BN$2-'Indicator Date hidden'!BO112)</f>
        <v>0</v>
      </c>
      <c r="BO111" s="158">
        <f>IF('Indicator Date hidden'!BP112="x","x",BO$2-'Indicator Date hidden'!BP112)</f>
        <v>0</v>
      </c>
      <c r="BP111" s="158">
        <f>IF('Indicator Date hidden'!BQ112="x","x",BP$2-'Indicator Date hidden'!BQ112)</f>
        <v>0</v>
      </c>
      <c r="BQ111" s="158">
        <f>IF('Indicator Date hidden'!BR112="x","x",BQ$2-'Indicator Date hidden'!BR112)</f>
        <v>0</v>
      </c>
      <c r="BR111" s="158">
        <f>IF('Indicator Date hidden'!BS112="x","x",BR$2-'Indicator Date hidden'!BS112)</f>
        <v>0</v>
      </c>
      <c r="BS111" s="158">
        <f>IF('Indicator Date hidden'!BT112="x","x",BS$2-'Indicator Date hidden'!BT112)</f>
        <v>1</v>
      </c>
      <c r="BT111" s="158">
        <f>IF('Indicator Date hidden'!BU112="x","x",BT$2-'Indicator Date hidden'!BU112)</f>
        <v>0</v>
      </c>
      <c r="BU111" s="158" t="str">
        <f>IF('Indicator Date hidden'!BV112="x","x",BU$2-'Indicator Date hidden'!BV112)</f>
        <v>x</v>
      </c>
      <c r="BV111" s="158">
        <f>IF('Indicator Date hidden'!BW112="x","x",BV$2-'Indicator Date hidden'!BW112)</f>
        <v>0</v>
      </c>
      <c r="BW111" s="158">
        <f>IF('Indicator Date hidden'!BX112="x","x",BW$2-'Indicator Date hidden'!BX112)</f>
        <v>0</v>
      </c>
      <c r="BX111" s="158">
        <f>IF('Indicator Date hidden'!BY112="x","x",BX$2-'Indicator Date hidden'!BY112)</f>
        <v>0</v>
      </c>
      <c r="BY111" s="5">
        <f t="shared" si="15"/>
        <v>22</v>
      </c>
      <c r="BZ111" s="159">
        <f t="shared" si="16"/>
        <v>0.30555555555555558</v>
      </c>
      <c r="CA111" s="5">
        <f t="shared" si="17"/>
        <v>9</v>
      </c>
      <c r="CB111" s="159">
        <f t="shared" si="18"/>
        <v>0.89192190877790678</v>
      </c>
      <c r="CC111" s="162">
        <f t="shared" si="19"/>
        <v>0</v>
      </c>
    </row>
    <row r="112" spans="1:81" x14ac:dyDescent="0.25">
      <c r="A112" t="s">
        <v>204</v>
      </c>
      <c r="B112" s="158">
        <f>IF('Indicator Date hidden'!C113="x","x",B$2-'Indicator Date hidden'!C113)</f>
        <v>0</v>
      </c>
      <c r="C112" s="158">
        <f>IF('Indicator Date hidden'!D113="x","x",C$2-'Indicator Date hidden'!D113)</f>
        <v>0</v>
      </c>
      <c r="D112" s="158">
        <f>IF('Indicator Date hidden'!E113="x","x",D$2-'Indicator Date hidden'!E113)</f>
        <v>0</v>
      </c>
      <c r="E112" s="158">
        <f>IF('Indicator Date hidden'!F113="x","x",E$2-'Indicator Date hidden'!F113)</f>
        <v>0</v>
      </c>
      <c r="F112" s="158">
        <f>IF('Indicator Date hidden'!G113="x","x",F$2-'Indicator Date hidden'!G113)</f>
        <v>0</v>
      </c>
      <c r="G112" s="158">
        <f>IF('Indicator Date hidden'!H113="x","x",G$2-'Indicator Date hidden'!H113)</f>
        <v>0</v>
      </c>
      <c r="H112" s="158">
        <f>IF('Indicator Date hidden'!I113="x","x",H$2-'Indicator Date hidden'!I113)</f>
        <v>0</v>
      </c>
      <c r="I112" s="158">
        <f>IF('Indicator Date hidden'!J113="x","x",I$2-'Indicator Date hidden'!J113)</f>
        <v>0</v>
      </c>
      <c r="J112" s="158">
        <f>IF('Indicator Date hidden'!K113="x","x",J$2-'Indicator Date hidden'!K113)</f>
        <v>0</v>
      </c>
      <c r="K112" s="158">
        <f>IF('Indicator Date hidden'!L113="x","x",K$2-'Indicator Date hidden'!L113)</f>
        <v>0</v>
      </c>
      <c r="L112" s="158">
        <f>IF('Indicator Date hidden'!M113="x","x",L$2-'Indicator Date hidden'!M113)</f>
        <v>0</v>
      </c>
      <c r="M112" s="158">
        <f>IF('Indicator Date hidden'!N113="x","x",M$2-'Indicator Date hidden'!N113)</f>
        <v>0</v>
      </c>
      <c r="N112" s="158">
        <f>IF('Indicator Date hidden'!O113="x","x",N$2-'Indicator Date hidden'!O113)</f>
        <v>0</v>
      </c>
      <c r="O112" s="158">
        <f>IF('Indicator Date hidden'!P113="x","x",O$2-'Indicator Date hidden'!P113)</f>
        <v>0</v>
      </c>
      <c r="P112" s="158">
        <f>IF('Indicator Date hidden'!Q113="x","x",P$2-'Indicator Date hidden'!Q113)</f>
        <v>0</v>
      </c>
      <c r="Q112" s="158">
        <f>IF('Indicator Date hidden'!R113="x","x",Q$2-'Indicator Date hidden'!R113)</f>
        <v>0</v>
      </c>
      <c r="R112" s="158">
        <f>IF('Indicator Date hidden'!S113="x","x",R$2-'Indicator Date hidden'!S113)</f>
        <v>0</v>
      </c>
      <c r="S112" s="158">
        <f>IF('Indicator Date hidden'!T113="x","x",S$2-'Indicator Date hidden'!T113)</f>
        <v>0</v>
      </c>
      <c r="T112" s="158">
        <f>IF('Indicator Date hidden'!U113="x","x",T$2-'Indicator Date hidden'!U113)</f>
        <v>0</v>
      </c>
      <c r="U112" s="158">
        <f>IF('Indicator Date hidden'!V113="x","x",U$2-'Indicator Date hidden'!V113)</f>
        <v>0</v>
      </c>
      <c r="V112" s="158">
        <f>IF('Indicator Date hidden'!W113="x","x",V$2-'Indicator Date hidden'!W113)</f>
        <v>0</v>
      </c>
      <c r="W112" s="158">
        <f>IF('Indicator Date hidden'!X113="x","x",W$2-'Indicator Date hidden'!X113)</f>
        <v>0</v>
      </c>
      <c r="X112" s="158">
        <f>IF('Indicator Date hidden'!Y113="x","x",X$2-'Indicator Date hidden'!Y113)</f>
        <v>0</v>
      </c>
      <c r="Y112" s="158">
        <f>IF('Indicator Date hidden'!Z113="x","x",Y$2-'Indicator Date hidden'!Z113)</f>
        <v>0</v>
      </c>
      <c r="Z112" s="158">
        <f>IF('Indicator Date hidden'!AA113="x","x",Z$2-'Indicator Date hidden'!AA113)</f>
        <v>5</v>
      </c>
      <c r="AA112" s="158">
        <f>IF('Indicator Date hidden'!AB113="x","x",AA$2-'Indicator Date hidden'!AB113)</f>
        <v>0</v>
      </c>
      <c r="AB112" s="158" t="str">
        <f>IF('Indicator Date hidden'!AC113="x","x",AB$2-'Indicator Date hidden'!AC113)</f>
        <v>x</v>
      </c>
      <c r="AC112" s="158">
        <f>IF('Indicator Date hidden'!AD113="x","x",AC$2-'Indicator Date hidden'!AD113)</f>
        <v>0</v>
      </c>
      <c r="AD112" s="158">
        <f>IF('Indicator Date hidden'!AE113="x","x",AD$2-'Indicator Date hidden'!AE113)</f>
        <v>0</v>
      </c>
      <c r="AE112" s="158" t="str">
        <f>IF('Indicator Date hidden'!AF113="x","x",AE$2-'Indicator Date hidden'!AF113)</f>
        <v>x</v>
      </c>
      <c r="AF112" s="158">
        <f>IF('Indicator Date hidden'!AG113="x","x",AF$2-'Indicator Date hidden'!AG113)</f>
        <v>0</v>
      </c>
      <c r="AG112" s="158">
        <f>IF('Indicator Date hidden'!AH113="x","x",AG$2-'Indicator Date hidden'!AH113)</f>
        <v>0</v>
      </c>
      <c r="AH112" s="158">
        <f>IF('Indicator Date hidden'!AI113="x","x",AH$2-'Indicator Date hidden'!AI113)</f>
        <v>0</v>
      </c>
      <c r="AI112" s="158">
        <f>IF('Indicator Date hidden'!AJ113="x","x",AI$2-'Indicator Date hidden'!AJ113)</f>
        <v>0</v>
      </c>
      <c r="AJ112" s="158">
        <f>IF('Indicator Date hidden'!AK113="x","x",AJ$2-'Indicator Date hidden'!AK113)</f>
        <v>0</v>
      </c>
      <c r="AK112" s="158">
        <f>IF('Indicator Date hidden'!AL113="x","x",AK$2-'Indicator Date hidden'!AL113)</f>
        <v>0</v>
      </c>
      <c r="AL112" s="158" t="str">
        <f>IF('Indicator Date hidden'!AM113="x","x",AL$2-'Indicator Date hidden'!AM113)</f>
        <v>x</v>
      </c>
      <c r="AM112" s="158">
        <f>IF('Indicator Date hidden'!AN113="x","x",AM$2-'Indicator Date hidden'!AN113)</f>
        <v>0</v>
      </c>
      <c r="AN112" s="158">
        <f>IF('Indicator Date hidden'!AO113="x","x",AN$2-'Indicator Date hidden'!AO113)</f>
        <v>0</v>
      </c>
      <c r="AO112" s="158">
        <f>IF('Indicator Date hidden'!AP113="x","x",AO$2-'Indicator Date hidden'!AP113)</f>
        <v>0</v>
      </c>
      <c r="AP112" s="158">
        <f>IF('Indicator Date hidden'!AQ113="x","x",AP$2-'Indicator Date hidden'!AQ113)</f>
        <v>0</v>
      </c>
      <c r="AQ112" s="158">
        <f>IF('Indicator Date hidden'!AR113="x","x",AQ$2-'Indicator Date hidden'!AR113)</f>
        <v>0</v>
      </c>
      <c r="AR112" s="158">
        <f>IF('Indicator Date hidden'!AS113="x","x",AR$2-'Indicator Date hidden'!AS113)</f>
        <v>2</v>
      </c>
      <c r="AS112" s="158" t="str">
        <f>IF('Indicator Date hidden'!AT113="x","x",AS$2-'Indicator Date hidden'!AT113)</f>
        <v>x</v>
      </c>
      <c r="AT112" s="158">
        <f>IF('Indicator Date hidden'!AU113="x","x",AT$2-'Indicator Date hidden'!AU113)</f>
        <v>0</v>
      </c>
      <c r="AU112" s="158">
        <f>IF('Indicator Date hidden'!AV113="x","x",AU$2-'Indicator Date hidden'!AV113)</f>
        <v>2</v>
      </c>
      <c r="AV112" s="158" t="str">
        <f>IF('Indicator Date hidden'!AW113="x","x",AV$2-'Indicator Date hidden'!AW113)</f>
        <v>x</v>
      </c>
      <c r="AW112" s="158" t="str">
        <f>IF('Indicator Date hidden'!AX113="x","x",AW$2-'Indicator Date hidden'!AX113)</f>
        <v>x</v>
      </c>
      <c r="AX112" s="158">
        <f>IF('Indicator Date hidden'!AY113="x","x",AX$2-'Indicator Date hidden'!AY113)</f>
        <v>0</v>
      </c>
      <c r="AY112" s="158">
        <f>IF('Indicator Date hidden'!AZ113="x","x",AY$2-'Indicator Date hidden'!AZ113)</f>
        <v>0</v>
      </c>
      <c r="AZ112" s="158">
        <f>IF('Indicator Date hidden'!BA113="x","x",AZ$2-'Indicator Date hidden'!BA113)</f>
        <v>5</v>
      </c>
      <c r="BA112" s="158">
        <f>IF('Indicator Date hidden'!BB113="x","x",BA$2-'Indicator Date hidden'!BB113)</f>
        <v>0</v>
      </c>
      <c r="BB112" s="158">
        <f>IF('Indicator Date hidden'!BC113="x","x",BB$2-'Indicator Date hidden'!BC113)</f>
        <v>0</v>
      </c>
      <c r="BC112" s="158">
        <f>IF('Indicator Date hidden'!BD113="x","x",BC$2-'Indicator Date hidden'!BD113)</f>
        <v>0</v>
      </c>
      <c r="BD112" s="158" t="str">
        <f>IF('Indicator Date hidden'!BE113="x","x",BD$2-'Indicator Date hidden'!BE113)</f>
        <v>x</v>
      </c>
      <c r="BE112" s="158">
        <f>IF('Indicator Date hidden'!BF113="x","x",BE$2-'Indicator Date hidden'!BF113)</f>
        <v>1</v>
      </c>
      <c r="BF112" s="158">
        <f>IF('Indicator Date hidden'!BG113="x","x",BF$2-'Indicator Date hidden'!BG113)</f>
        <v>0</v>
      </c>
      <c r="BG112" s="158">
        <f>IF('Indicator Date hidden'!BH113="x","x",BG$2-'Indicator Date hidden'!BH113)</f>
        <v>0</v>
      </c>
      <c r="BH112" s="158">
        <f>IF('Indicator Date hidden'!BI113="x","x",BH$2-'Indicator Date hidden'!BI113)</f>
        <v>0</v>
      </c>
      <c r="BI112" s="158">
        <f>IF('Indicator Date hidden'!BJ113="x","x",BI$2-'Indicator Date hidden'!BJ113)</f>
        <v>0</v>
      </c>
      <c r="BJ112" s="158">
        <f>IF('Indicator Date hidden'!BK113="x","x",BJ$2-'Indicator Date hidden'!BK113)</f>
        <v>0</v>
      </c>
      <c r="BK112" s="158">
        <f>IF('Indicator Date hidden'!BL113="x","x",BK$2-'Indicator Date hidden'!BL113)</f>
        <v>0</v>
      </c>
      <c r="BL112" s="158">
        <f>IF('Indicator Date hidden'!BM113="x","x",BL$2-'Indicator Date hidden'!BM113)</f>
        <v>0</v>
      </c>
      <c r="BM112" s="158">
        <f>IF('Indicator Date hidden'!BN113="x","x",BM$2-'Indicator Date hidden'!BN113)</f>
        <v>3</v>
      </c>
      <c r="BN112" s="158">
        <f>IF('Indicator Date hidden'!BO113="x","x",BN$2-'Indicator Date hidden'!BO113)</f>
        <v>0</v>
      </c>
      <c r="BO112" s="158">
        <f>IF('Indicator Date hidden'!BP113="x","x",BO$2-'Indicator Date hidden'!BP113)</f>
        <v>0</v>
      </c>
      <c r="BP112" s="158">
        <f>IF('Indicator Date hidden'!BQ113="x","x",BP$2-'Indicator Date hidden'!BQ113)</f>
        <v>0</v>
      </c>
      <c r="BQ112" s="158">
        <f>IF('Indicator Date hidden'!BR113="x","x",BQ$2-'Indicator Date hidden'!BR113)</f>
        <v>0</v>
      </c>
      <c r="BR112" s="158">
        <f>IF('Indicator Date hidden'!BS113="x","x",BR$2-'Indicator Date hidden'!BS113)</f>
        <v>0</v>
      </c>
      <c r="BS112" s="158">
        <f>IF('Indicator Date hidden'!BT113="x","x",BS$2-'Indicator Date hidden'!BT113)</f>
        <v>3</v>
      </c>
      <c r="BT112" s="158">
        <f>IF('Indicator Date hidden'!BU113="x","x",BT$2-'Indicator Date hidden'!BU113)</f>
        <v>0</v>
      </c>
      <c r="BU112" s="158">
        <f>IF('Indicator Date hidden'!BV113="x","x",BU$2-'Indicator Date hidden'!BV113)</f>
        <v>0</v>
      </c>
      <c r="BV112" s="158">
        <f>IF('Indicator Date hidden'!BW113="x","x",BV$2-'Indicator Date hidden'!BW113)</f>
        <v>0</v>
      </c>
      <c r="BW112" s="158">
        <f>IF('Indicator Date hidden'!BX113="x","x",BW$2-'Indicator Date hidden'!BX113)</f>
        <v>0</v>
      </c>
      <c r="BX112" s="158">
        <f>IF('Indicator Date hidden'!BY113="x","x",BX$2-'Indicator Date hidden'!BY113)</f>
        <v>0</v>
      </c>
      <c r="BY112" s="5">
        <f t="shared" si="15"/>
        <v>21</v>
      </c>
      <c r="BZ112" s="159">
        <f t="shared" si="16"/>
        <v>0.30882352941176472</v>
      </c>
      <c r="CA112" s="5">
        <f t="shared" si="17"/>
        <v>7</v>
      </c>
      <c r="CB112" s="159">
        <f t="shared" si="18"/>
        <v>1.0183226251331803</v>
      </c>
      <c r="CC112" s="162">
        <f t="shared" si="19"/>
        <v>0</v>
      </c>
    </row>
    <row r="113" spans="1:81" x14ac:dyDescent="0.25">
      <c r="A113" t="s">
        <v>206</v>
      </c>
      <c r="B113" s="158">
        <f>IF('Indicator Date hidden'!C114="x","x",B$2-'Indicator Date hidden'!C114)</f>
        <v>0</v>
      </c>
      <c r="C113" s="158">
        <f>IF('Indicator Date hidden'!D114="x","x",C$2-'Indicator Date hidden'!D114)</f>
        <v>0</v>
      </c>
      <c r="D113" s="158">
        <f>IF('Indicator Date hidden'!E114="x","x",D$2-'Indicator Date hidden'!E114)</f>
        <v>0</v>
      </c>
      <c r="E113" s="158">
        <f>IF('Indicator Date hidden'!F114="x","x",E$2-'Indicator Date hidden'!F114)</f>
        <v>0</v>
      </c>
      <c r="F113" s="158">
        <f>IF('Indicator Date hidden'!G114="x","x",F$2-'Indicator Date hidden'!G114)</f>
        <v>0</v>
      </c>
      <c r="G113" s="158">
        <f>IF('Indicator Date hidden'!H114="x","x",G$2-'Indicator Date hidden'!H114)</f>
        <v>0</v>
      </c>
      <c r="H113" s="158">
        <f>IF('Indicator Date hidden'!I114="x","x",H$2-'Indicator Date hidden'!I114)</f>
        <v>0</v>
      </c>
      <c r="I113" s="158">
        <f>IF('Indicator Date hidden'!J114="x","x",I$2-'Indicator Date hidden'!J114)</f>
        <v>0</v>
      </c>
      <c r="J113" s="158">
        <f>IF('Indicator Date hidden'!K114="x","x",J$2-'Indicator Date hidden'!K114)</f>
        <v>0</v>
      </c>
      <c r="K113" s="158">
        <f>IF('Indicator Date hidden'!L114="x","x",K$2-'Indicator Date hidden'!L114)</f>
        <v>0</v>
      </c>
      <c r="L113" s="158">
        <f>IF('Indicator Date hidden'!M114="x","x",L$2-'Indicator Date hidden'!M114)</f>
        <v>0</v>
      </c>
      <c r="M113" s="158">
        <f>IF('Indicator Date hidden'!N114="x","x",M$2-'Indicator Date hidden'!N114)</f>
        <v>0</v>
      </c>
      <c r="N113" s="158">
        <f>IF('Indicator Date hidden'!O114="x","x",N$2-'Indicator Date hidden'!O114)</f>
        <v>0</v>
      </c>
      <c r="O113" s="158">
        <f>IF('Indicator Date hidden'!P114="x","x",O$2-'Indicator Date hidden'!P114)</f>
        <v>0</v>
      </c>
      <c r="P113" s="158">
        <f>IF('Indicator Date hidden'!Q114="x","x",P$2-'Indicator Date hidden'!Q114)</f>
        <v>0</v>
      </c>
      <c r="Q113" s="158">
        <f>IF('Indicator Date hidden'!R114="x","x",Q$2-'Indicator Date hidden'!R114)</f>
        <v>0</v>
      </c>
      <c r="R113" s="158">
        <f>IF('Indicator Date hidden'!S114="x","x",R$2-'Indicator Date hidden'!S114)</f>
        <v>0</v>
      </c>
      <c r="S113" s="158">
        <f>IF('Indicator Date hidden'!T114="x","x",S$2-'Indicator Date hidden'!T114)</f>
        <v>0</v>
      </c>
      <c r="T113" s="158">
        <f>IF('Indicator Date hidden'!U114="x","x",T$2-'Indicator Date hidden'!U114)</f>
        <v>0</v>
      </c>
      <c r="U113" s="158">
        <f>IF('Indicator Date hidden'!V114="x","x",U$2-'Indicator Date hidden'!V114)</f>
        <v>0</v>
      </c>
      <c r="V113" s="158">
        <f>IF('Indicator Date hidden'!W114="x","x",V$2-'Indicator Date hidden'!W114)</f>
        <v>0</v>
      </c>
      <c r="W113" s="158">
        <f>IF('Indicator Date hidden'!X114="x","x",W$2-'Indicator Date hidden'!X114)</f>
        <v>0</v>
      </c>
      <c r="X113" s="158">
        <f>IF('Indicator Date hidden'!Y114="x","x",X$2-'Indicator Date hidden'!Y114)</f>
        <v>0</v>
      </c>
      <c r="Y113" s="158">
        <f>IF('Indicator Date hidden'!Z114="x","x",Y$2-'Indicator Date hidden'!Z114)</f>
        <v>0</v>
      </c>
      <c r="Z113" s="158">
        <f>IF('Indicator Date hidden'!AA114="x","x",Z$2-'Indicator Date hidden'!AA114)</f>
        <v>1</v>
      </c>
      <c r="AA113" s="158">
        <f>IF('Indicator Date hidden'!AB114="x","x",AA$2-'Indicator Date hidden'!AB114)</f>
        <v>0</v>
      </c>
      <c r="AB113" s="158">
        <f>IF('Indicator Date hidden'!AC114="x","x",AB$2-'Indicator Date hidden'!AC114)</f>
        <v>0</v>
      </c>
      <c r="AC113" s="158">
        <f>IF('Indicator Date hidden'!AD114="x","x",AC$2-'Indicator Date hidden'!AD114)</f>
        <v>0</v>
      </c>
      <c r="AD113" s="158">
        <f>IF('Indicator Date hidden'!AE114="x","x",AD$2-'Indicator Date hidden'!AE114)</f>
        <v>0</v>
      </c>
      <c r="AE113" s="158">
        <f>IF('Indicator Date hidden'!AF114="x","x",AE$2-'Indicator Date hidden'!AF114)</f>
        <v>0</v>
      </c>
      <c r="AF113" s="158">
        <f>IF('Indicator Date hidden'!AG114="x","x",AF$2-'Indicator Date hidden'!AG114)</f>
        <v>0</v>
      </c>
      <c r="AG113" s="158">
        <f>IF('Indicator Date hidden'!AH114="x","x",AG$2-'Indicator Date hidden'!AH114)</f>
        <v>0</v>
      </c>
      <c r="AH113" s="158">
        <f>IF('Indicator Date hidden'!AI114="x","x",AH$2-'Indicator Date hidden'!AI114)</f>
        <v>0</v>
      </c>
      <c r="AI113" s="158">
        <f>IF('Indicator Date hidden'!AJ114="x","x",AI$2-'Indicator Date hidden'!AJ114)</f>
        <v>0</v>
      </c>
      <c r="AJ113" s="158">
        <f>IF('Indicator Date hidden'!AK114="x","x",AJ$2-'Indicator Date hidden'!AK114)</f>
        <v>0</v>
      </c>
      <c r="AK113" s="158">
        <f>IF('Indicator Date hidden'!AL114="x","x",AK$2-'Indicator Date hidden'!AL114)</f>
        <v>0</v>
      </c>
      <c r="AL113" s="158">
        <f>IF('Indicator Date hidden'!AM114="x","x",AL$2-'Indicator Date hidden'!AM114)</f>
        <v>1</v>
      </c>
      <c r="AM113" s="158">
        <f>IF('Indicator Date hidden'!AN114="x","x",AM$2-'Indicator Date hidden'!AN114)</f>
        <v>0</v>
      </c>
      <c r="AN113" s="158">
        <f>IF('Indicator Date hidden'!AO114="x","x",AN$2-'Indicator Date hidden'!AO114)</f>
        <v>0</v>
      </c>
      <c r="AO113" s="158">
        <f>IF('Indicator Date hidden'!AP114="x","x",AO$2-'Indicator Date hidden'!AP114)</f>
        <v>0</v>
      </c>
      <c r="AP113" s="158">
        <f>IF('Indicator Date hidden'!AQ114="x","x",AP$2-'Indicator Date hidden'!AQ114)</f>
        <v>0</v>
      </c>
      <c r="AQ113" s="158">
        <f>IF('Indicator Date hidden'!AR114="x","x",AQ$2-'Indicator Date hidden'!AR114)</f>
        <v>0</v>
      </c>
      <c r="AR113" s="158">
        <f>IF('Indicator Date hidden'!AS114="x","x",AR$2-'Indicator Date hidden'!AS114)</f>
        <v>2</v>
      </c>
      <c r="AS113" s="158">
        <f>IF('Indicator Date hidden'!AT114="x","x",AS$2-'Indicator Date hidden'!AT114)</f>
        <v>4</v>
      </c>
      <c r="AT113" s="158">
        <f>IF('Indicator Date hidden'!AU114="x","x",AT$2-'Indicator Date hidden'!AU114)</f>
        <v>0</v>
      </c>
      <c r="AU113" s="158">
        <f>IF('Indicator Date hidden'!AV114="x","x",AU$2-'Indicator Date hidden'!AV114)</f>
        <v>0</v>
      </c>
      <c r="AV113" s="158">
        <f>IF('Indicator Date hidden'!AW114="x","x",AV$2-'Indicator Date hidden'!AW114)</f>
        <v>0</v>
      </c>
      <c r="AW113" s="158">
        <f>IF('Indicator Date hidden'!AX114="x","x",AW$2-'Indicator Date hidden'!AX114)</f>
        <v>0</v>
      </c>
      <c r="AX113" s="158">
        <f>IF('Indicator Date hidden'!AY114="x","x",AX$2-'Indicator Date hidden'!AY114)</f>
        <v>0</v>
      </c>
      <c r="AY113" s="158">
        <f>IF('Indicator Date hidden'!AZ114="x","x",AY$2-'Indicator Date hidden'!AZ114)</f>
        <v>0</v>
      </c>
      <c r="AZ113" s="158">
        <f>IF('Indicator Date hidden'!BA114="x","x",AZ$2-'Indicator Date hidden'!BA114)</f>
        <v>1</v>
      </c>
      <c r="BA113" s="158">
        <f>IF('Indicator Date hidden'!BB114="x","x",BA$2-'Indicator Date hidden'!BB114)</f>
        <v>0</v>
      </c>
      <c r="BB113" s="158">
        <f>IF('Indicator Date hidden'!BC114="x","x",BB$2-'Indicator Date hidden'!BC114)</f>
        <v>0</v>
      </c>
      <c r="BC113" s="158">
        <f>IF('Indicator Date hidden'!BD114="x","x",BC$2-'Indicator Date hidden'!BD114)</f>
        <v>0</v>
      </c>
      <c r="BD113" s="158" t="str">
        <f>IF('Indicator Date hidden'!BE114="x","x",BD$2-'Indicator Date hidden'!BE114)</f>
        <v>x</v>
      </c>
      <c r="BE113" s="158">
        <f>IF('Indicator Date hidden'!BF114="x","x",BE$2-'Indicator Date hidden'!BF114)</f>
        <v>1</v>
      </c>
      <c r="BF113" s="158">
        <f>IF('Indicator Date hidden'!BG114="x","x",BF$2-'Indicator Date hidden'!BG114)</f>
        <v>0</v>
      </c>
      <c r="BG113" s="158">
        <f>IF('Indicator Date hidden'!BH114="x","x",BG$2-'Indicator Date hidden'!BH114)</f>
        <v>0</v>
      </c>
      <c r="BH113" s="158">
        <f>IF('Indicator Date hidden'!BI114="x","x",BH$2-'Indicator Date hidden'!BI114)</f>
        <v>0</v>
      </c>
      <c r="BI113" s="158">
        <f>IF('Indicator Date hidden'!BJ114="x","x",BI$2-'Indicator Date hidden'!BJ114)</f>
        <v>0</v>
      </c>
      <c r="BJ113" s="158">
        <f>IF('Indicator Date hidden'!BK114="x","x",BJ$2-'Indicator Date hidden'!BK114)</f>
        <v>0</v>
      </c>
      <c r="BK113" s="158">
        <f>IF('Indicator Date hidden'!BL114="x","x",BK$2-'Indicator Date hidden'!BL114)</f>
        <v>0</v>
      </c>
      <c r="BL113" s="158">
        <f>IF('Indicator Date hidden'!BM114="x","x",BL$2-'Indicator Date hidden'!BM114)</f>
        <v>0</v>
      </c>
      <c r="BM113" s="158">
        <f>IF('Indicator Date hidden'!BN114="x","x",BM$2-'Indicator Date hidden'!BN114)</f>
        <v>3</v>
      </c>
      <c r="BN113" s="158">
        <f>IF('Indicator Date hidden'!BO114="x","x",BN$2-'Indicator Date hidden'!BO114)</f>
        <v>0</v>
      </c>
      <c r="BO113" s="158">
        <f>IF('Indicator Date hidden'!BP114="x","x",BO$2-'Indicator Date hidden'!BP114)</f>
        <v>0</v>
      </c>
      <c r="BP113" s="158">
        <f>IF('Indicator Date hidden'!BQ114="x","x",BP$2-'Indicator Date hidden'!BQ114)</f>
        <v>0</v>
      </c>
      <c r="BQ113" s="158">
        <f>IF('Indicator Date hidden'!BR114="x","x",BQ$2-'Indicator Date hidden'!BR114)</f>
        <v>0</v>
      </c>
      <c r="BR113" s="158">
        <f>IF('Indicator Date hidden'!BS114="x","x",BR$2-'Indicator Date hidden'!BS114)</f>
        <v>0</v>
      </c>
      <c r="BS113" s="158">
        <f>IF('Indicator Date hidden'!BT114="x","x",BS$2-'Indicator Date hidden'!BT114)</f>
        <v>2</v>
      </c>
      <c r="BT113" s="158">
        <f>IF('Indicator Date hidden'!BU114="x","x",BT$2-'Indicator Date hidden'!BU114)</f>
        <v>0</v>
      </c>
      <c r="BU113" s="158">
        <f>IF('Indicator Date hidden'!BV114="x","x",BU$2-'Indicator Date hidden'!BV114)</f>
        <v>0</v>
      </c>
      <c r="BV113" s="158">
        <f>IF('Indicator Date hidden'!BW114="x","x",BV$2-'Indicator Date hidden'!BW114)</f>
        <v>0</v>
      </c>
      <c r="BW113" s="158">
        <f>IF('Indicator Date hidden'!BX114="x","x",BW$2-'Indicator Date hidden'!BX114)</f>
        <v>0</v>
      </c>
      <c r="BX113" s="158">
        <f>IF('Indicator Date hidden'!BY114="x","x",BX$2-'Indicator Date hidden'!BY114)</f>
        <v>0</v>
      </c>
      <c r="BY113" s="5">
        <f t="shared" si="15"/>
        <v>15</v>
      </c>
      <c r="BZ113" s="159">
        <f t="shared" si="16"/>
        <v>0.20270270270270271</v>
      </c>
      <c r="CA113" s="5">
        <f t="shared" si="17"/>
        <v>8</v>
      </c>
      <c r="CB113" s="159">
        <f t="shared" si="18"/>
        <v>0.67743015456725852</v>
      </c>
      <c r="CC113" s="162">
        <f t="shared" si="19"/>
        <v>0</v>
      </c>
    </row>
    <row r="114" spans="1:81" x14ac:dyDescent="0.25">
      <c r="A114" t="s">
        <v>208</v>
      </c>
      <c r="B114" s="158">
        <f>IF('Indicator Date hidden'!C115="x","x",B$2-'Indicator Date hidden'!C115)</f>
        <v>0</v>
      </c>
      <c r="C114" s="158">
        <f>IF('Indicator Date hidden'!D115="x","x",C$2-'Indicator Date hidden'!D115)</f>
        <v>0</v>
      </c>
      <c r="D114" s="158">
        <f>IF('Indicator Date hidden'!E115="x","x",D$2-'Indicator Date hidden'!E115)</f>
        <v>0</v>
      </c>
      <c r="E114" s="158">
        <f>IF('Indicator Date hidden'!F115="x","x",E$2-'Indicator Date hidden'!F115)</f>
        <v>0</v>
      </c>
      <c r="F114" s="158">
        <f>IF('Indicator Date hidden'!G115="x","x",F$2-'Indicator Date hidden'!G115)</f>
        <v>0</v>
      </c>
      <c r="G114" s="158">
        <f>IF('Indicator Date hidden'!H115="x","x",G$2-'Indicator Date hidden'!H115)</f>
        <v>0</v>
      </c>
      <c r="H114" s="158">
        <f>IF('Indicator Date hidden'!I115="x","x",H$2-'Indicator Date hidden'!I115)</f>
        <v>0</v>
      </c>
      <c r="I114" s="158">
        <f>IF('Indicator Date hidden'!J115="x","x",I$2-'Indicator Date hidden'!J115)</f>
        <v>0</v>
      </c>
      <c r="J114" s="158">
        <f>IF('Indicator Date hidden'!K115="x","x",J$2-'Indicator Date hidden'!K115)</f>
        <v>0</v>
      </c>
      <c r="K114" s="158">
        <f>IF('Indicator Date hidden'!L115="x","x",K$2-'Indicator Date hidden'!L115)</f>
        <v>0</v>
      </c>
      <c r="L114" s="158">
        <f>IF('Indicator Date hidden'!M115="x","x",L$2-'Indicator Date hidden'!M115)</f>
        <v>0</v>
      </c>
      <c r="M114" s="158">
        <f>IF('Indicator Date hidden'!N115="x","x",M$2-'Indicator Date hidden'!N115)</f>
        <v>0</v>
      </c>
      <c r="N114" s="158">
        <f>IF('Indicator Date hidden'!O115="x","x",N$2-'Indicator Date hidden'!O115)</f>
        <v>0</v>
      </c>
      <c r="O114" s="158">
        <f>IF('Indicator Date hidden'!P115="x","x",O$2-'Indicator Date hidden'!P115)</f>
        <v>0</v>
      </c>
      <c r="P114" s="158">
        <f>IF('Indicator Date hidden'!Q115="x","x",P$2-'Indicator Date hidden'!Q115)</f>
        <v>0</v>
      </c>
      <c r="Q114" s="158">
        <f>IF('Indicator Date hidden'!R115="x","x",Q$2-'Indicator Date hidden'!R115)</f>
        <v>0</v>
      </c>
      <c r="R114" s="158">
        <f>IF('Indicator Date hidden'!S115="x","x",R$2-'Indicator Date hidden'!S115)</f>
        <v>0</v>
      </c>
      <c r="S114" s="158">
        <f>IF('Indicator Date hidden'!T115="x","x",S$2-'Indicator Date hidden'!T115)</f>
        <v>0</v>
      </c>
      <c r="T114" s="158">
        <f>IF('Indicator Date hidden'!U115="x","x",T$2-'Indicator Date hidden'!U115)</f>
        <v>0</v>
      </c>
      <c r="U114" s="158">
        <f>IF('Indicator Date hidden'!V115="x","x",U$2-'Indicator Date hidden'!V115)</f>
        <v>0</v>
      </c>
      <c r="V114" s="158">
        <f>IF('Indicator Date hidden'!W115="x","x",V$2-'Indicator Date hidden'!W115)</f>
        <v>0</v>
      </c>
      <c r="W114" s="158">
        <f>IF('Indicator Date hidden'!X115="x","x",W$2-'Indicator Date hidden'!X115)</f>
        <v>0</v>
      </c>
      <c r="X114" s="158">
        <f>IF('Indicator Date hidden'!Y115="x","x",X$2-'Indicator Date hidden'!Y115)</f>
        <v>0</v>
      </c>
      <c r="Y114" s="158">
        <f>IF('Indicator Date hidden'!Z115="x","x",Y$2-'Indicator Date hidden'!Z115)</f>
        <v>0</v>
      </c>
      <c r="Z114" s="158" t="str">
        <f>IF('Indicator Date hidden'!AA115="x","x",Z$2-'Indicator Date hidden'!AA115)</f>
        <v>x</v>
      </c>
      <c r="AA114" s="158">
        <f>IF('Indicator Date hidden'!AB115="x","x",AA$2-'Indicator Date hidden'!AB115)</f>
        <v>3</v>
      </c>
      <c r="AB114" s="158" t="str">
        <f>IF('Indicator Date hidden'!AC115="x","x",AB$2-'Indicator Date hidden'!AC115)</f>
        <v>x</v>
      </c>
      <c r="AC114" s="158">
        <f>IF('Indicator Date hidden'!AD115="x","x",AC$2-'Indicator Date hidden'!AD115)</f>
        <v>1</v>
      </c>
      <c r="AD114" s="158">
        <f>IF('Indicator Date hidden'!AE115="x","x",AD$2-'Indicator Date hidden'!AE115)</f>
        <v>0</v>
      </c>
      <c r="AE114" s="158" t="str">
        <f>IF('Indicator Date hidden'!AF115="x","x",AE$2-'Indicator Date hidden'!AF115)</f>
        <v>x</v>
      </c>
      <c r="AF114" s="158">
        <f>IF('Indicator Date hidden'!AG115="x","x",AF$2-'Indicator Date hidden'!AG115)</f>
        <v>0</v>
      </c>
      <c r="AG114" s="158">
        <f>IF('Indicator Date hidden'!AH115="x","x",AG$2-'Indicator Date hidden'!AH115)</f>
        <v>0</v>
      </c>
      <c r="AH114" s="158">
        <f>IF('Indicator Date hidden'!AI115="x","x",AH$2-'Indicator Date hidden'!AI115)</f>
        <v>0</v>
      </c>
      <c r="AI114" s="158">
        <f>IF('Indicator Date hidden'!AJ115="x","x",AI$2-'Indicator Date hidden'!AJ115)</f>
        <v>0</v>
      </c>
      <c r="AJ114" s="158">
        <f>IF('Indicator Date hidden'!AK115="x","x",AJ$2-'Indicator Date hidden'!AK115)</f>
        <v>0</v>
      </c>
      <c r="AK114" s="158">
        <f>IF('Indicator Date hidden'!AL115="x","x",AK$2-'Indicator Date hidden'!AL115)</f>
        <v>0</v>
      </c>
      <c r="AL114" s="158" t="str">
        <f>IF('Indicator Date hidden'!AM115="x","x",AL$2-'Indicator Date hidden'!AM115)</f>
        <v>x</v>
      </c>
      <c r="AM114" s="158">
        <f>IF('Indicator Date hidden'!AN115="x","x",AM$2-'Indicator Date hidden'!AN115)</f>
        <v>0</v>
      </c>
      <c r="AN114" s="158">
        <f>IF('Indicator Date hidden'!AO115="x","x",AN$2-'Indicator Date hidden'!AO115)</f>
        <v>0</v>
      </c>
      <c r="AO114" s="158">
        <f>IF('Indicator Date hidden'!AP115="x","x",AO$2-'Indicator Date hidden'!AP115)</f>
        <v>0</v>
      </c>
      <c r="AP114" s="158">
        <f>IF('Indicator Date hidden'!AQ115="x","x",AP$2-'Indicator Date hidden'!AQ115)</f>
        <v>0</v>
      </c>
      <c r="AQ114" s="158">
        <f>IF('Indicator Date hidden'!AR115="x","x",AQ$2-'Indicator Date hidden'!AR115)</f>
        <v>0</v>
      </c>
      <c r="AR114" s="158">
        <f>IF('Indicator Date hidden'!AS115="x","x",AR$2-'Indicator Date hidden'!AS115)</f>
        <v>2</v>
      </c>
      <c r="AS114" s="158" t="str">
        <f>IF('Indicator Date hidden'!AT115="x","x",AS$2-'Indicator Date hidden'!AT115)</f>
        <v>x</v>
      </c>
      <c r="AT114" s="158">
        <f>IF('Indicator Date hidden'!AU115="x","x",AT$2-'Indicator Date hidden'!AU115)</f>
        <v>0</v>
      </c>
      <c r="AU114" s="158" t="str">
        <f>IF('Indicator Date hidden'!AV115="x","x",AU$2-'Indicator Date hidden'!AV115)</f>
        <v>x</v>
      </c>
      <c r="AV114" s="158" t="str">
        <f>IF('Indicator Date hidden'!AW115="x","x",AV$2-'Indicator Date hidden'!AW115)</f>
        <v>x</v>
      </c>
      <c r="AW114" s="158" t="str">
        <f>IF('Indicator Date hidden'!AX115="x","x",AW$2-'Indicator Date hidden'!AX115)</f>
        <v>x</v>
      </c>
      <c r="AX114" s="158">
        <f>IF('Indicator Date hidden'!AY115="x","x",AX$2-'Indicator Date hidden'!AY115)</f>
        <v>0</v>
      </c>
      <c r="AY114" s="158" t="str">
        <f>IF('Indicator Date hidden'!AZ115="x","x",AY$2-'Indicator Date hidden'!AZ115)</f>
        <v>x</v>
      </c>
      <c r="AZ114" s="158">
        <f>IF('Indicator Date hidden'!BA115="x","x",AZ$2-'Indicator Date hidden'!BA115)</f>
        <v>4</v>
      </c>
      <c r="BA114" s="158">
        <f>IF('Indicator Date hidden'!BB115="x","x",BA$2-'Indicator Date hidden'!BB115)</f>
        <v>0</v>
      </c>
      <c r="BB114" s="158">
        <f>IF('Indicator Date hidden'!BC115="x","x",BB$2-'Indicator Date hidden'!BC115)</f>
        <v>0</v>
      </c>
      <c r="BC114" s="158">
        <f>IF('Indicator Date hidden'!BD115="x","x",BC$2-'Indicator Date hidden'!BD115)</f>
        <v>0</v>
      </c>
      <c r="BD114" s="158" t="str">
        <f>IF('Indicator Date hidden'!BE115="x","x",BD$2-'Indicator Date hidden'!BE115)</f>
        <v>x</v>
      </c>
      <c r="BE114" s="158">
        <f>IF('Indicator Date hidden'!BF115="x","x",BE$2-'Indicator Date hidden'!BF115)</f>
        <v>1</v>
      </c>
      <c r="BF114" s="158">
        <f>IF('Indicator Date hidden'!BG115="x","x",BF$2-'Indicator Date hidden'!BG115)</f>
        <v>0</v>
      </c>
      <c r="BG114" s="158">
        <f>IF('Indicator Date hidden'!BH115="x","x",BG$2-'Indicator Date hidden'!BH115)</f>
        <v>0</v>
      </c>
      <c r="BH114" s="158">
        <f>IF('Indicator Date hidden'!BI115="x","x",BH$2-'Indicator Date hidden'!BI115)</f>
        <v>0</v>
      </c>
      <c r="BI114" s="158">
        <f>IF('Indicator Date hidden'!BJ115="x","x",BI$2-'Indicator Date hidden'!BJ115)</f>
        <v>2</v>
      </c>
      <c r="BJ114" s="158">
        <f>IF('Indicator Date hidden'!BK115="x","x",BJ$2-'Indicator Date hidden'!BK115)</f>
        <v>0</v>
      </c>
      <c r="BK114" s="158" t="str">
        <f>IF('Indicator Date hidden'!BL115="x","x",BK$2-'Indicator Date hidden'!BL115)</f>
        <v>x</v>
      </c>
      <c r="BL114" s="158">
        <f>IF('Indicator Date hidden'!BM115="x","x",BL$2-'Indicator Date hidden'!BM115)</f>
        <v>0</v>
      </c>
      <c r="BM114" s="158" t="str">
        <f>IF('Indicator Date hidden'!BN115="x","x",BM$2-'Indicator Date hidden'!BN115)</f>
        <v>x</v>
      </c>
      <c r="BN114" s="158">
        <f>IF('Indicator Date hidden'!BO115="x","x",BN$2-'Indicator Date hidden'!BO115)</f>
        <v>0</v>
      </c>
      <c r="BO114" s="158">
        <f>IF('Indicator Date hidden'!BP115="x","x",BO$2-'Indicator Date hidden'!BP115)</f>
        <v>0</v>
      </c>
      <c r="BP114" s="158">
        <f>IF('Indicator Date hidden'!BQ115="x","x",BP$2-'Indicator Date hidden'!BQ115)</f>
        <v>0</v>
      </c>
      <c r="BQ114" s="158">
        <f>IF('Indicator Date hidden'!BR115="x","x",BQ$2-'Indicator Date hidden'!BR115)</f>
        <v>0</v>
      </c>
      <c r="BR114" s="158">
        <f>IF('Indicator Date hidden'!BS115="x","x",BR$2-'Indicator Date hidden'!BS115)</f>
        <v>0</v>
      </c>
      <c r="BS114" s="158" t="str">
        <f>IF('Indicator Date hidden'!BT115="x","x",BS$2-'Indicator Date hidden'!BT115)</f>
        <v>x</v>
      </c>
      <c r="BT114" s="158">
        <f>IF('Indicator Date hidden'!BU115="x","x",BT$2-'Indicator Date hidden'!BU115)</f>
        <v>0</v>
      </c>
      <c r="BU114" s="158">
        <f>IF('Indicator Date hidden'!BV115="x","x",BU$2-'Indicator Date hidden'!BV115)</f>
        <v>0</v>
      </c>
      <c r="BV114" s="158">
        <f>IF('Indicator Date hidden'!BW115="x","x",BV$2-'Indicator Date hidden'!BW115)</f>
        <v>0</v>
      </c>
      <c r="BW114" s="158">
        <f>IF('Indicator Date hidden'!BX115="x","x",BW$2-'Indicator Date hidden'!BX115)</f>
        <v>0</v>
      </c>
      <c r="BX114" s="158">
        <f>IF('Indicator Date hidden'!BY115="x","x",BX$2-'Indicator Date hidden'!BY115)</f>
        <v>0</v>
      </c>
      <c r="BY114" s="5">
        <f t="shared" si="15"/>
        <v>13</v>
      </c>
      <c r="BZ114" s="159">
        <f t="shared" si="16"/>
        <v>0.20967741935483872</v>
      </c>
      <c r="CA114" s="5">
        <f t="shared" si="17"/>
        <v>6</v>
      </c>
      <c r="CB114" s="159">
        <f t="shared" si="18"/>
        <v>0.72149255633371101</v>
      </c>
      <c r="CC114" s="162">
        <f t="shared" si="19"/>
        <v>0</v>
      </c>
    </row>
    <row r="115" spans="1:81" x14ac:dyDescent="0.25">
      <c r="A115" t="s">
        <v>209</v>
      </c>
      <c r="B115" s="158">
        <f>IF('Indicator Date hidden'!C116="x","x",B$2-'Indicator Date hidden'!C116)</f>
        <v>0</v>
      </c>
      <c r="C115" s="158">
        <f>IF('Indicator Date hidden'!D116="x","x",C$2-'Indicator Date hidden'!D116)</f>
        <v>0</v>
      </c>
      <c r="D115" s="158">
        <f>IF('Indicator Date hidden'!E116="x","x",D$2-'Indicator Date hidden'!E116)</f>
        <v>0</v>
      </c>
      <c r="E115" s="158">
        <f>IF('Indicator Date hidden'!F116="x","x",E$2-'Indicator Date hidden'!F116)</f>
        <v>0</v>
      </c>
      <c r="F115" s="158">
        <f>IF('Indicator Date hidden'!G116="x","x",F$2-'Indicator Date hidden'!G116)</f>
        <v>0</v>
      </c>
      <c r="G115" s="158">
        <f>IF('Indicator Date hidden'!H116="x","x",G$2-'Indicator Date hidden'!H116)</f>
        <v>0</v>
      </c>
      <c r="H115" s="158">
        <f>IF('Indicator Date hidden'!I116="x","x",H$2-'Indicator Date hidden'!I116)</f>
        <v>0</v>
      </c>
      <c r="I115" s="158">
        <f>IF('Indicator Date hidden'!J116="x","x",I$2-'Indicator Date hidden'!J116)</f>
        <v>0</v>
      </c>
      <c r="J115" s="158">
        <f>IF('Indicator Date hidden'!K116="x","x",J$2-'Indicator Date hidden'!K116)</f>
        <v>0</v>
      </c>
      <c r="K115" s="158">
        <f>IF('Indicator Date hidden'!L116="x","x",K$2-'Indicator Date hidden'!L116)</f>
        <v>0</v>
      </c>
      <c r="L115" s="158">
        <f>IF('Indicator Date hidden'!M116="x","x",L$2-'Indicator Date hidden'!M116)</f>
        <v>0</v>
      </c>
      <c r="M115" s="158">
        <f>IF('Indicator Date hidden'!N116="x","x",M$2-'Indicator Date hidden'!N116)</f>
        <v>0</v>
      </c>
      <c r="N115" s="158">
        <f>IF('Indicator Date hidden'!O116="x","x",N$2-'Indicator Date hidden'!O116)</f>
        <v>0</v>
      </c>
      <c r="O115" s="158">
        <f>IF('Indicator Date hidden'!P116="x","x",O$2-'Indicator Date hidden'!P116)</f>
        <v>0</v>
      </c>
      <c r="P115" s="158">
        <f>IF('Indicator Date hidden'!Q116="x","x",P$2-'Indicator Date hidden'!Q116)</f>
        <v>0</v>
      </c>
      <c r="Q115" s="158">
        <f>IF('Indicator Date hidden'!R116="x","x",Q$2-'Indicator Date hidden'!R116)</f>
        <v>0</v>
      </c>
      <c r="R115" s="158">
        <f>IF('Indicator Date hidden'!S116="x","x",R$2-'Indicator Date hidden'!S116)</f>
        <v>0</v>
      </c>
      <c r="S115" s="158">
        <f>IF('Indicator Date hidden'!T116="x","x",S$2-'Indicator Date hidden'!T116)</f>
        <v>0</v>
      </c>
      <c r="T115" s="158">
        <f>IF('Indicator Date hidden'!U116="x","x",T$2-'Indicator Date hidden'!U116)</f>
        <v>0</v>
      </c>
      <c r="U115" s="158">
        <f>IF('Indicator Date hidden'!V116="x","x",U$2-'Indicator Date hidden'!V116)</f>
        <v>0</v>
      </c>
      <c r="V115" s="158">
        <f>IF('Indicator Date hidden'!W116="x","x",V$2-'Indicator Date hidden'!W116)</f>
        <v>0</v>
      </c>
      <c r="W115" s="158">
        <f>IF('Indicator Date hidden'!X116="x","x",W$2-'Indicator Date hidden'!X116)</f>
        <v>0</v>
      </c>
      <c r="X115" s="158">
        <f>IF('Indicator Date hidden'!Y116="x","x",X$2-'Indicator Date hidden'!Y116)</f>
        <v>0</v>
      </c>
      <c r="Y115" s="158">
        <f>IF('Indicator Date hidden'!Z116="x","x",Y$2-'Indicator Date hidden'!Z116)</f>
        <v>0</v>
      </c>
      <c r="Z115" s="158" t="str">
        <f>IF('Indicator Date hidden'!AA116="x","x",Z$2-'Indicator Date hidden'!AA116)</f>
        <v>x</v>
      </c>
      <c r="AA115" s="158">
        <f>IF('Indicator Date hidden'!AB116="x","x",AA$2-'Indicator Date hidden'!AB116)</f>
        <v>0</v>
      </c>
      <c r="AB115" s="158">
        <f>IF('Indicator Date hidden'!AC116="x","x",AB$2-'Indicator Date hidden'!AC116)</f>
        <v>1</v>
      </c>
      <c r="AC115" s="158">
        <f>IF('Indicator Date hidden'!AD116="x","x",AC$2-'Indicator Date hidden'!AD116)</f>
        <v>0</v>
      </c>
      <c r="AD115" s="158">
        <f>IF('Indicator Date hidden'!AE116="x","x",AD$2-'Indicator Date hidden'!AE116)</f>
        <v>0</v>
      </c>
      <c r="AE115" s="158">
        <f>IF('Indicator Date hidden'!AF116="x","x",AE$2-'Indicator Date hidden'!AF116)</f>
        <v>0</v>
      </c>
      <c r="AF115" s="158">
        <f>IF('Indicator Date hidden'!AG116="x","x",AF$2-'Indicator Date hidden'!AG116)</f>
        <v>0</v>
      </c>
      <c r="AG115" s="158">
        <f>IF('Indicator Date hidden'!AH116="x","x",AG$2-'Indicator Date hidden'!AH116)</f>
        <v>0</v>
      </c>
      <c r="AH115" s="158">
        <f>IF('Indicator Date hidden'!AI116="x","x",AH$2-'Indicator Date hidden'!AI116)</f>
        <v>0</v>
      </c>
      <c r="AI115" s="158">
        <f>IF('Indicator Date hidden'!AJ116="x","x",AI$2-'Indicator Date hidden'!AJ116)</f>
        <v>0</v>
      </c>
      <c r="AJ115" s="158">
        <f>IF('Indicator Date hidden'!AK116="x","x",AJ$2-'Indicator Date hidden'!AK116)</f>
        <v>0</v>
      </c>
      <c r="AK115" s="158">
        <f>IF('Indicator Date hidden'!AL116="x","x",AK$2-'Indicator Date hidden'!AL116)</f>
        <v>0</v>
      </c>
      <c r="AL115" s="158">
        <f>IF('Indicator Date hidden'!AM116="x","x",AL$2-'Indicator Date hidden'!AM116)</f>
        <v>5</v>
      </c>
      <c r="AM115" s="158">
        <f>IF('Indicator Date hidden'!AN116="x","x",AM$2-'Indicator Date hidden'!AN116)</f>
        <v>0</v>
      </c>
      <c r="AN115" s="158">
        <f>IF('Indicator Date hidden'!AO116="x","x",AN$2-'Indicator Date hidden'!AO116)</f>
        <v>0</v>
      </c>
      <c r="AO115" s="158">
        <f>IF('Indicator Date hidden'!AP116="x","x",AO$2-'Indicator Date hidden'!AP116)</f>
        <v>0</v>
      </c>
      <c r="AP115" s="158">
        <f>IF('Indicator Date hidden'!AQ116="x","x",AP$2-'Indicator Date hidden'!AQ116)</f>
        <v>0</v>
      </c>
      <c r="AQ115" s="158">
        <f>IF('Indicator Date hidden'!AR116="x","x",AQ$2-'Indicator Date hidden'!AR116)</f>
        <v>0</v>
      </c>
      <c r="AR115" s="158">
        <f>IF('Indicator Date hidden'!AS116="x","x",AR$2-'Indicator Date hidden'!AS116)</f>
        <v>2</v>
      </c>
      <c r="AS115" s="158">
        <f>IF('Indicator Date hidden'!AT116="x","x",AS$2-'Indicator Date hidden'!AT116)</f>
        <v>4</v>
      </c>
      <c r="AT115" s="158">
        <f>IF('Indicator Date hidden'!AU116="x","x",AT$2-'Indicator Date hidden'!AU116)</f>
        <v>0</v>
      </c>
      <c r="AU115" s="158">
        <f>IF('Indicator Date hidden'!AV116="x","x",AU$2-'Indicator Date hidden'!AV116)</f>
        <v>0</v>
      </c>
      <c r="AV115" s="158">
        <f>IF('Indicator Date hidden'!AW116="x","x",AV$2-'Indicator Date hidden'!AW116)</f>
        <v>0</v>
      </c>
      <c r="AW115" s="158" t="str">
        <f>IF('Indicator Date hidden'!AX116="x","x",AW$2-'Indicator Date hidden'!AX116)</f>
        <v>x</v>
      </c>
      <c r="AX115" s="158">
        <f>IF('Indicator Date hidden'!AY116="x","x",AX$2-'Indicator Date hidden'!AY116)</f>
        <v>0</v>
      </c>
      <c r="AY115" s="158">
        <f>IF('Indicator Date hidden'!AZ116="x","x",AY$2-'Indicator Date hidden'!AZ116)</f>
        <v>0</v>
      </c>
      <c r="AZ115" s="158">
        <f>IF('Indicator Date hidden'!BA116="x","x",AZ$2-'Indicator Date hidden'!BA116)</f>
        <v>0</v>
      </c>
      <c r="BA115" s="158">
        <f>IF('Indicator Date hidden'!BB116="x","x",BA$2-'Indicator Date hidden'!BB116)</f>
        <v>0</v>
      </c>
      <c r="BB115" s="158">
        <f>IF('Indicator Date hidden'!BC116="x","x",BB$2-'Indicator Date hidden'!BC116)</f>
        <v>0</v>
      </c>
      <c r="BC115" s="158">
        <f>IF('Indicator Date hidden'!BD116="x","x",BC$2-'Indicator Date hidden'!BD116)</f>
        <v>0</v>
      </c>
      <c r="BD115" s="158" t="str">
        <f>IF('Indicator Date hidden'!BE116="x","x",BD$2-'Indicator Date hidden'!BE116)</f>
        <v>x</v>
      </c>
      <c r="BE115" s="158">
        <f>IF('Indicator Date hidden'!BF116="x","x",BE$2-'Indicator Date hidden'!BF116)</f>
        <v>1</v>
      </c>
      <c r="BF115" s="158">
        <f>IF('Indicator Date hidden'!BG116="x","x",BF$2-'Indicator Date hidden'!BG116)</f>
        <v>0</v>
      </c>
      <c r="BG115" s="158">
        <f>IF('Indicator Date hidden'!BH116="x","x",BG$2-'Indicator Date hidden'!BH116)</f>
        <v>0</v>
      </c>
      <c r="BH115" s="158">
        <f>IF('Indicator Date hidden'!BI116="x","x",BH$2-'Indicator Date hidden'!BI116)</f>
        <v>0</v>
      </c>
      <c r="BI115" s="158">
        <f>IF('Indicator Date hidden'!BJ116="x","x",BI$2-'Indicator Date hidden'!BJ116)</f>
        <v>2</v>
      </c>
      <c r="BJ115" s="158">
        <f>IF('Indicator Date hidden'!BK116="x","x",BJ$2-'Indicator Date hidden'!BK116)</f>
        <v>0</v>
      </c>
      <c r="BK115" s="158">
        <f>IF('Indicator Date hidden'!BL116="x","x",BK$2-'Indicator Date hidden'!BL116)</f>
        <v>0</v>
      </c>
      <c r="BL115" s="158">
        <f>IF('Indicator Date hidden'!BM116="x","x",BL$2-'Indicator Date hidden'!BM116)</f>
        <v>0</v>
      </c>
      <c r="BM115" s="158">
        <f>IF('Indicator Date hidden'!BN116="x","x",BM$2-'Indicator Date hidden'!BN116)</f>
        <v>3</v>
      </c>
      <c r="BN115" s="158">
        <f>IF('Indicator Date hidden'!BO116="x","x",BN$2-'Indicator Date hidden'!BO116)</f>
        <v>0</v>
      </c>
      <c r="BO115" s="158">
        <f>IF('Indicator Date hidden'!BP116="x","x",BO$2-'Indicator Date hidden'!BP116)</f>
        <v>0</v>
      </c>
      <c r="BP115" s="158">
        <f>IF('Indicator Date hidden'!BQ116="x","x",BP$2-'Indicator Date hidden'!BQ116)</f>
        <v>0</v>
      </c>
      <c r="BQ115" s="158">
        <f>IF('Indicator Date hidden'!BR116="x","x",BQ$2-'Indicator Date hidden'!BR116)</f>
        <v>0</v>
      </c>
      <c r="BR115" s="158">
        <f>IF('Indicator Date hidden'!BS116="x","x",BR$2-'Indicator Date hidden'!BS116)</f>
        <v>0</v>
      </c>
      <c r="BS115" s="158">
        <f>IF('Indicator Date hidden'!BT116="x","x",BS$2-'Indicator Date hidden'!BT116)</f>
        <v>3</v>
      </c>
      <c r="BT115" s="158">
        <f>IF('Indicator Date hidden'!BU116="x","x",BT$2-'Indicator Date hidden'!BU116)</f>
        <v>0</v>
      </c>
      <c r="BU115" s="158">
        <f>IF('Indicator Date hidden'!BV116="x","x",BU$2-'Indicator Date hidden'!BV116)</f>
        <v>0</v>
      </c>
      <c r="BV115" s="158">
        <f>IF('Indicator Date hidden'!BW116="x","x",BV$2-'Indicator Date hidden'!BW116)</f>
        <v>0</v>
      </c>
      <c r="BW115" s="158">
        <f>IF('Indicator Date hidden'!BX116="x","x",BW$2-'Indicator Date hidden'!BX116)</f>
        <v>0</v>
      </c>
      <c r="BX115" s="158">
        <f>IF('Indicator Date hidden'!BY116="x","x",BX$2-'Indicator Date hidden'!BY116)</f>
        <v>0</v>
      </c>
      <c r="BY115" s="5">
        <f t="shared" si="15"/>
        <v>21</v>
      </c>
      <c r="BZ115" s="159">
        <f t="shared" si="16"/>
        <v>0.29166666666666669</v>
      </c>
      <c r="CA115" s="5">
        <f t="shared" si="17"/>
        <v>8</v>
      </c>
      <c r="CB115" s="159">
        <f t="shared" si="18"/>
        <v>0.93448589550024175</v>
      </c>
      <c r="CC115" s="162">
        <f t="shared" si="19"/>
        <v>0</v>
      </c>
    </row>
    <row r="116" spans="1:81" x14ac:dyDescent="0.25">
      <c r="A116" t="s">
        <v>210</v>
      </c>
      <c r="B116" s="158">
        <f>IF('Indicator Date hidden'!C117="x","x",B$2-'Indicator Date hidden'!C117)</f>
        <v>0</v>
      </c>
      <c r="C116" s="158">
        <f>IF('Indicator Date hidden'!D117="x","x",C$2-'Indicator Date hidden'!D117)</f>
        <v>0</v>
      </c>
      <c r="D116" s="158">
        <f>IF('Indicator Date hidden'!E117="x","x",D$2-'Indicator Date hidden'!E117)</f>
        <v>0</v>
      </c>
      <c r="E116" s="158">
        <f>IF('Indicator Date hidden'!F117="x","x",E$2-'Indicator Date hidden'!F117)</f>
        <v>0</v>
      </c>
      <c r="F116" s="158">
        <f>IF('Indicator Date hidden'!G117="x","x",F$2-'Indicator Date hidden'!G117)</f>
        <v>0</v>
      </c>
      <c r="G116" s="158">
        <f>IF('Indicator Date hidden'!H117="x","x",G$2-'Indicator Date hidden'!H117)</f>
        <v>0</v>
      </c>
      <c r="H116" s="158">
        <f>IF('Indicator Date hidden'!I117="x","x",H$2-'Indicator Date hidden'!I117)</f>
        <v>0</v>
      </c>
      <c r="I116" s="158">
        <f>IF('Indicator Date hidden'!J117="x","x",I$2-'Indicator Date hidden'!J117)</f>
        <v>0</v>
      </c>
      <c r="J116" s="158">
        <f>IF('Indicator Date hidden'!K117="x","x",J$2-'Indicator Date hidden'!K117)</f>
        <v>0</v>
      </c>
      <c r="K116" s="158">
        <f>IF('Indicator Date hidden'!L117="x","x",K$2-'Indicator Date hidden'!L117)</f>
        <v>0</v>
      </c>
      <c r="L116" s="158">
        <f>IF('Indicator Date hidden'!M117="x","x",L$2-'Indicator Date hidden'!M117)</f>
        <v>0</v>
      </c>
      <c r="M116" s="158">
        <f>IF('Indicator Date hidden'!N117="x","x",M$2-'Indicator Date hidden'!N117)</f>
        <v>0</v>
      </c>
      <c r="N116" s="158">
        <f>IF('Indicator Date hidden'!O117="x","x",N$2-'Indicator Date hidden'!O117)</f>
        <v>0</v>
      </c>
      <c r="O116" s="158">
        <f>IF('Indicator Date hidden'!P117="x","x",O$2-'Indicator Date hidden'!P117)</f>
        <v>0</v>
      </c>
      <c r="P116" s="158">
        <f>IF('Indicator Date hidden'!Q117="x","x",P$2-'Indicator Date hidden'!Q117)</f>
        <v>0</v>
      </c>
      <c r="Q116" s="158">
        <f>IF('Indicator Date hidden'!R117="x","x",Q$2-'Indicator Date hidden'!R117)</f>
        <v>0</v>
      </c>
      <c r="R116" s="158">
        <f>IF('Indicator Date hidden'!S117="x","x",R$2-'Indicator Date hidden'!S117)</f>
        <v>0</v>
      </c>
      <c r="S116" s="158">
        <f>IF('Indicator Date hidden'!T117="x","x",S$2-'Indicator Date hidden'!T117)</f>
        <v>0</v>
      </c>
      <c r="T116" s="158">
        <f>IF('Indicator Date hidden'!U117="x","x",T$2-'Indicator Date hidden'!U117)</f>
        <v>0</v>
      </c>
      <c r="U116" s="158">
        <f>IF('Indicator Date hidden'!V117="x","x",U$2-'Indicator Date hidden'!V117)</f>
        <v>0</v>
      </c>
      <c r="V116" s="158">
        <f>IF('Indicator Date hidden'!W117="x","x",V$2-'Indicator Date hidden'!W117)</f>
        <v>0</v>
      </c>
      <c r="W116" s="158">
        <f>IF('Indicator Date hidden'!X117="x","x",W$2-'Indicator Date hidden'!X117)</f>
        <v>0</v>
      </c>
      <c r="X116" s="158">
        <f>IF('Indicator Date hidden'!Y117="x","x",X$2-'Indicator Date hidden'!Y117)</f>
        <v>0</v>
      </c>
      <c r="Y116" s="158">
        <f>IF('Indicator Date hidden'!Z117="x","x",Y$2-'Indicator Date hidden'!Z117)</f>
        <v>0</v>
      </c>
      <c r="Z116" s="158" t="str">
        <f>IF('Indicator Date hidden'!AA117="x","x",Z$2-'Indicator Date hidden'!AA117)</f>
        <v>x</v>
      </c>
      <c r="AA116" s="158">
        <f>IF('Indicator Date hidden'!AB117="x","x",AA$2-'Indicator Date hidden'!AB117)</f>
        <v>0</v>
      </c>
      <c r="AB116" s="158">
        <f>IF('Indicator Date hidden'!AC117="x","x",AB$2-'Indicator Date hidden'!AC117)</f>
        <v>0</v>
      </c>
      <c r="AC116" s="158">
        <f>IF('Indicator Date hidden'!AD117="x","x",AC$2-'Indicator Date hidden'!AD117)</f>
        <v>0</v>
      </c>
      <c r="AD116" s="158">
        <f>IF('Indicator Date hidden'!AE117="x","x",AD$2-'Indicator Date hidden'!AE117)</f>
        <v>0</v>
      </c>
      <c r="AE116" s="158">
        <f>IF('Indicator Date hidden'!AF117="x","x",AE$2-'Indicator Date hidden'!AF117)</f>
        <v>0</v>
      </c>
      <c r="AF116" s="158">
        <f>IF('Indicator Date hidden'!AG117="x","x",AF$2-'Indicator Date hidden'!AG117)</f>
        <v>0</v>
      </c>
      <c r="AG116" s="158">
        <f>IF('Indicator Date hidden'!AH117="x","x",AG$2-'Indicator Date hidden'!AH117)</f>
        <v>0</v>
      </c>
      <c r="AH116" s="158">
        <f>IF('Indicator Date hidden'!AI117="x","x",AH$2-'Indicator Date hidden'!AI117)</f>
        <v>0</v>
      </c>
      <c r="AI116" s="158">
        <f>IF('Indicator Date hidden'!AJ117="x","x",AI$2-'Indicator Date hidden'!AJ117)</f>
        <v>0</v>
      </c>
      <c r="AJ116" s="158">
        <f>IF('Indicator Date hidden'!AK117="x","x",AJ$2-'Indicator Date hidden'!AK117)</f>
        <v>0</v>
      </c>
      <c r="AK116" s="158">
        <f>IF('Indicator Date hidden'!AL117="x","x",AK$2-'Indicator Date hidden'!AL117)</f>
        <v>0</v>
      </c>
      <c r="AL116" s="158">
        <f>IF('Indicator Date hidden'!AM117="x","x",AL$2-'Indicator Date hidden'!AM117)</f>
        <v>7</v>
      </c>
      <c r="AM116" s="158">
        <f>IF('Indicator Date hidden'!AN117="x","x",AM$2-'Indicator Date hidden'!AN117)</f>
        <v>0</v>
      </c>
      <c r="AN116" s="158">
        <f>IF('Indicator Date hidden'!AO117="x","x",AN$2-'Indicator Date hidden'!AO117)</f>
        <v>0</v>
      </c>
      <c r="AO116" s="158">
        <f>IF('Indicator Date hidden'!AP117="x","x",AO$2-'Indicator Date hidden'!AP117)</f>
        <v>0</v>
      </c>
      <c r="AP116" s="158">
        <f>IF('Indicator Date hidden'!AQ117="x","x",AP$2-'Indicator Date hidden'!AQ117)</f>
        <v>0</v>
      </c>
      <c r="AQ116" s="158">
        <f>IF('Indicator Date hidden'!AR117="x","x",AQ$2-'Indicator Date hidden'!AR117)</f>
        <v>0</v>
      </c>
      <c r="AR116" s="158">
        <f>IF('Indicator Date hidden'!AS117="x","x",AR$2-'Indicator Date hidden'!AS117)</f>
        <v>2</v>
      </c>
      <c r="AS116" s="158">
        <f>IF('Indicator Date hidden'!AT117="x","x",AS$2-'Indicator Date hidden'!AT117)</f>
        <v>3</v>
      </c>
      <c r="AT116" s="158">
        <f>IF('Indicator Date hidden'!AU117="x","x",AT$2-'Indicator Date hidden'!AU117)</f>
        <v>0</v>
      </c>
      <c r="AU116" s="158">
        <f>IF('Indicator Date hidden'!AV117="x","x",AU$2-'Indicator Date hidden'!AV117)</f>
        <v>0</v>
      </c>
      <c r="AV116" s="158">
        <f>IF('Indicator Date hidden'!AW117="x","x",AV$2-'Indicator Date hidden'!AW117)</f>
        <v>0</v>
      </c>
      <c r="AW116" s="158" t="str">
        <f>IF('Indicator Date hidden'!AX117="x","x",AW$2-'Indicator Date hidden'!AX117)</f>
        <v>x</v>
      </c>
      <c r="AX116" s="158">
        <f>IF('Indicator Date hidden'!AY117="x","x",AX$2-'Indicator Date hidden'!AY117)</f>
        <v>0</v>
      </c>
      <c r="AY116" s="158">
        <f>IF('Indicator Date hidden'!AZ117="x","x",AY$2-'Indicator Date hidden'!AZ117)</f>
        <v>0</v>
      </c>
      <c r="AZ116" s="158">
        <f>IF('Indicator Date hidden'!BA117="x","x",AZ$2-'Indicator Date hidden'!BA117)</f>
        <v>1</v>
      </c>
      <c r="BA116" s="158">
        <f>IF('Indicator Date hidden'!BB117="x","x",BA$2-'Indicator Date hidden'!BB117)</f>
        <v>0</v>
      </c>
      <c r="BB116" s="158">
        <f>IF('Indicator Date hidden'!BC117="x","x",BB$2-'Indicator Date hidden'!BC117)</f>
        <v>0</v>
      </c>
      <c r="BC116" s="158">
        <f>IF('Indicator Date hidden'!BD117="x","x",BC$2-'Indicator Date hidden'!BD117)</f>
        <v>0</v>
      </c>
      <c r="BD116" s="158" t="str">
        <f>IF('Indicator Date hidden'!BE117="x","x",BD$2-'Indicator Date hidden'!BE117)</f>
        <v>x</v>
      </c>
      <c r="BE116" s="158">
        <f>IF('Indicator Date hidden'!BF117="x","x",BE$2-'Indicator Date hidden'!BF117)</f>
        <v>1</v>
      </c>
      <c r="BF116" s="158">
        <f>IF('Indicator Date hidden'!BG117="x","x",BF$2-'Indicator Date hidden'!BG117)</f>
        <v>0</v>
      </c>
      <c r="BG116" s="158">
        <f>IF('Indicator Date hidden'!BH117="x","x",BG$2-'Indicator Date hidden'!BH117)</f>
        <v>0</v>
      </c>
      <c r="BH116" s="158">
        <f>IF('Indicator Date hidden'!BI117="x","x",BH$2-'Indicator Date hidden'!BI117)</f>
        <v>0</v>
      </c>
      <c r="BI116" s="158">
        <f>IF('Indicator Date hidden'!BJ117="x","x",BI$2-'Indicator Date hidden'!BJ117)</f>
        <v>0</v>
      </c>
      <c r="BJ116" s="158">
        <f>IF('Indicator Date hidden'!BK117="x","x",BJ$2-'Indicator Date hidden'!BK117)</f>
        <v>0</v>
      </c>
      <c r="BK116" s="158">
        <f>IF('Indicator Date hidden'!BL117="x","x",BK$2-'Indicator Date hidden'!BL117)</f>
        <v>0</v>
      </c>
      <c r="BL116" s="158">
        <f>IF('Indicator Date hidden'!BM117="x","x",BL$2-'Indicator Date hidden'!BM117)</f>
        <v>0</v>
      </c>
      <c r="BM116" s="158">
        <f>IF('Indicator Date hidden'!BN117="x","x",BM$2-'Indicator Date hidden'!BN117)</f>
        <v>3</v>
      </c>
      <c r="BN116" s="158">
        <f>IF('Indicator Date hidden'!BO117="x","x",BN$2-'Indicator Date hidden'!BO117)</f>
        <v>0</v>
      </c>
      <c r="BO116" s="158">
        <f>IF('Indicator Date hidden'!BP117="x","x",BO$2-'Indicator Date hidden'!BP117)</f>
        <v>0</v>
      </c>
      <c r="BP116" s="158">
        <f>IF('Indicator Date hidden'!BQ117="x","x",BP$2-'Indicator Date hidden'!BQ117)</f>
        <v>0</v>
      </c>
      <c r="BQ116" s="158">
        <f>IF('Indicator Date hidden'!BR117="x","x",BQ$2-'Indicator Date hidden'!BR117)</f>
        <v>0</v>
      </c>
      <c r="BR116" s="158">
        <f>IF('Indicator Date hidden'!BS117="x","x",BR$2-'Indicator Date hidden'!BS117)</f>
        <v>0</v>
      </c>
      <c r="BS116" s="158">
        <f>IF('Indicator Date hidden'!BT117="x","x",BS$2-'Indicator Date hidden'!BT117)</f>
        <v>2</v>
      </c>
      <c r="BT116" s="158">
        <f>IF('Indicator Date hidden'!BU117="x","x",BT$2-'Indicator Date hidden'!BU117)</f>
        <v>0</v>
      </c>
      <c r="BU116" s="158">
        <f>IF('Indicator Date hidden'!BV117="x","x",BU$2-'Indicator Date hidden'!BV117)</f>
        <v>0</v>
      </c>
      <c r="BV116" s="158" t="str">
        <f>IF('Indicator Date hidden'!BW117="x","x",BV$2-'Indicator Date hidden'!BW117)</f>
        <v>x</v>
      </c>
      <c r="BW116" s="158">
        <f>IF('Indicator Date hidden'!BX117="x","x",BW$2-'Indicator Date hidden'!BX117)</f>
        <v>0</v>
      </c>
      <c r="BX116" s="158">
        <f>IF('Indicator Date hidden'!BY117="x","x",BX$2-'Indicator Date hidden'!BY117)</f>
        <v>0</v>
      </c>
      <c r="BY116" s="5">
        <f t="shared" si="15"/>
        <v>19</v>
      </c>
      <c r="BZ116" s="159">
        <f t="shared" si="16"/>
        <v>0.26760563380281688</v>
      </c>
      <c r="CA116" s="5">
        <f t="shared" si="17"/>
        <v>7</v>
      </c>
      <c r="CB116" s="159">
        <f t="shared" si="18"/>
        <v>1.0064264836591463</v>
      </c>
      <c r="CC116" s="162">
        <f t="shared" si="19"/>
        <v>0</v>
      </c>
    </row>
    <row r="117" spans="1:81" x14ac:dyDescent="0.25">
      <c r="A117" t="s">
        <v>212</v>
      </c>
      <c r="B117" s="158">
        <f>IF('Indicator Date hidden'!C118="x","x",B$2-'Indicator Date hidden'!C118)</f>
        <v>0</v>
      </c>
      <c r="C117" s="158">
        <f>IF('Indicator Date hidden'!D118="x","x",C$2-'Indicator Date hidden'!D118)</f>
        <v>0</v>
      </c>
      <c r="D117" s="158">
        <f>IF('Indicator Date hidden'!E118="x","x",D$2-'Indicator Date hidden'!E118)</f>
        <v>0</v>
      </c>
      <c r="E117" s="158">
        <f>IF('Indicator Date hidden'!F118="x","x",E$2-'Indicator Date hidden'!F118)</f>
        <v>0</v>
      </c>
      <c r="F117" s="158">
        <f>IF('Indicator Date hidden'!G118="x","x",F$2-'Indicator Date hidden'!G118)</f>
        <v>0</v>
      </c>
      <c r="G117" s="158">
        <f>IF('Indicator Date hidden'!H118="x","x",G$2-'Indicator Date hidden'!H118)</f>
        <v>0</v>
      </c>
      <c r="H117" s="158">
        <f>IF('Indicator Date hidden'!I118="x","x",H$2-'Indicator Date hidden'!I118)</f>
        <v>0</v>
      </c>
      <c r="I117" s="158">
        <f>IF('Indicator Date hidden'!J118="x","x",I$2-'Indicator Date hidden'!J118)</f>
        <v>0</v>
      </c>
      <c r="J117" s="158">
        <f>IF('Indicator Date hidden'!K118="x","x",J$2-'Indicator Date hidden'!K118)</f>
        <v>0</v>
      </c>
      <c r="K117" s="158">
        <f>IF('Indicator Date hidden'!L118="x","x",K$2-'Indicator Date hidden'!L118)</f>
        <v>0</v>
      </c>
      <c r="L117" s="158">
        <f>IF('Indicator Date hidden'!M118="x","x",L$2-'Indicator Date hidden'!M118)</f>
        <v>0</v>
      </c>
      <c r="M117" s="158">
        <f>IF('Indicator Date hidden'!N118="x","x",M$2-'Indicator Date hidden'!N118)</f>
        <v>0</v>
      </c>
      <c r="N117" s="158">
        <f>IF('Indicator Date hidden'!O118="x","x",N$2-'Indicator Date hidden'!O118)</f>
        <v>0</v>
      </c>
      <c r="O117" s="158">
        <f>IF('Indicator Date hidden'!P118="x","x",O$2-'Indicator Date hidden'!P118)</f>
        <v>0</v>
      </c>
      <c r="P117" s="158">
        <f>IF('Indicator Date hidden'!Q118="x","x",P$2-'Indicator Date hidden'!Q118)</f>
        <v>0</v>
      </c>
      <c r="Q117" s="158">
        <f>IF('Indicator Date hidden'!R118="x","x",Q$2-'Indicator Date hidden'!R118)</f>
        <v>0</v>
      </c>
      <c r="R117" s="158">
        <f>IF('Indicator Date hidden'!S118="x","x",R$2-'Indicator Date hidden'!S118)</f>
        <v>0</v>
      </c>
      <c r="S117" s="158">
        <f>IF('Indicator Date hidden'!T118="x","x",S$2-'Indicator Date hidden'!T118)</f>
        <v>0</v>
      </c>
      <c r="T117" s="158">
        <f>IF('Indicator Date hidden'!U118="x","x",T$2-'Indicator Date hidden'!U118)</f>
        <v>0</v>
      </c>
      <c r="U117" s="158">
        <f>IF('Indicator Date hidden'!V118="x","x",U$2-'Indicator Date hidden'!V118)</f>
        <v>0</v>
      </c>
      <c r="V117" s="158">
        <f>IF('Indicator Date hidden'!W118="x","x",V$2-'Indicator Date hidden'!W118)</f>
        <v>0</v>
      </c>
      <c r="W117" s="158">
        <f>IF('Indicator Date hidden'!X118="x","x",W$2-'Indicator Date hidden'!X118)</f>
        <v>0</v>
      </c>
      <c r="X117" s="158">
        <f>IF('Indicator Date hidden'!Y118="x","x",X$2-'Indicator Date hidden'!Y118)</f>
        <v>0</v>
      </c>
      <c r="Y117" s="158">
        <f>IF('Indicator Date hidden'!Z118="x","x",Y$2-'Indicator Date hidden'!Z118)</f>
        <v>0</v>
      </c>
      <c r="Z117" s="158">
        <f>IF('Indicator Date hidden'!AA118="x","x",Z$2-'Indicator Date hidden'!AA118)</f>
        <v>5</v>
      </c>
      <c r="AA117" s="158">
        <f>IF('Indicator Date hidden'!AB118="x","x",AA$2-'Indicator Date hidden'!AB118)</f>
        <v>0</v>
      </c>
      <c r="AB117" s="158" t="str">
        <f>IF('Indicator Date hidden'!AC118="x","x",AB$2-'Indicator Date hidden'!AC118)</f>
        <v>x</v>
      </c>
      <c r="AC117" s="158">
        <f>IF('Indicator Date hidden'!AD118="x","x",AC$2-'Indicator Date hidden'!AD118)</f>
        <v>0</v>
      </c>
      <c r="AD117" s="158">
        <f>IF('Indicator Date hidden'!AE118="x","x",AD$2-'Indicator Date hidden'!AE118)</f>
        <v>0</v>
      </c>
      <c r="AE117" s="158">
        <f>IF('Indicator Date hidden'!AF118="x","x",AE$2-'Indicator Date hidden'!AF118)</f>
        <v>0</v>
      </c>
      <c r="AF117" s="158">
        <f>IF('Indicator Date hidden'!AG118="x","x",AF$2-'Indicator Date hidden'!AG118)</f>
        <v>0</v>
      </c>
      <c r="AG117" s="158">
        <f>IF('Indicator Date hidden'!AH118="x","x",AG$2-'Indicator Date hidden'!AH118)</f>
        <v>0</v>
      </c>
      <c r="AH117" s="158">
        <f>IF('Indicator Date hidden'!AI118="x","x",AH$2-'Indicator Date hidden'!AI118)</f>
        <v>0</v>
      </c>
      <c r="AI117" s="158">
        <f>IF('Indicator Date hidden'!AJ118="x","x",AI$2-'Indicator Date hidden'!AJ118)</f>
        <v>0</v>
      </c>
      <c r="AJ117" s="158">
        <f>IF('Indicator Date hidden'!AK118="x","x",AJ$2-'Indicator Date hidden'!AK118)</f>
        <v>0</v>
      </c>
      <c r="AK117" s="158">
        <f>IF('Indicator Date hidden'!AL118="x","x",AK$2-'Indicator Date hidden'!AL118)</f>
        <v>0</v>
      </c>
      <c r="AL117" s="158">
        <f>IF('Indicator Date hidden'!AM118="x","x",AL$2-'Indicator Date hidden'!AM118)</f>
        <v>4</v>
      </c>
      <c r="AM117" s="158">
        <f>IF('Indicator Date hidden'!AN118="x","x",AM$2-'Indicator Date hidden'!AN118)</f>
        <v>0</v>
      </c>
      <c r="AN117" s="158">
        <f>IF('Indicator Date hidden'!AO118="x","x",AN$2-'Indicator Date hidden'!AO118)</f>
        <v>0</v>
      </c>
      <c r="AO117" s="158">
        <f>IF('Indicator Date hidden'!AP118="x","x",AO$2-'Indicator Date hidden'!AP118)</f>
        <v>0</v>
      </c>
      <c r="AP117" s="158">
        <f>IF('Indicator Date hidden'!AQ118="x","x",AP$2-'Indicator Date hidden'!AQ118)</f>
        <v>0</v>
      </c>
      <c r="AQ117" s="158">
        <f>IF('Indicator Date hidden'!AR118="x","x",AQ$2-'Indicator Date hidden'!AR118)</f>
        <v>0</v>
      </c>
      <c r="AR117" s="158">
        <f>IF('Indicator Date hidden'!AS118="x","x",AR$2-'Indicator Date hidden'!AS118)</f>
        <v>2</v>
      </c>
      <c r="AS117" s="158">
        <f>IF('Indicator Date hidden'!AT118="x","x",AS$2-'Indicator Date hidden'!AT118)</f>
        <v>3</v>
      </c>
      <c r="AT117" s="158">
        <f>IF('Indicator Date hidden'!AU118="x","x",AT$2-'Indicator Date hidden'!AU118)</f>
        <v>0</v>
      </c>
      <c r="AU117" s="158">
        <f>IF('Indicator Date hidden'!AV118="x","x",AU$2-'Indicator Date hidden'!AV118)</f>
        <v>0</v>
      </c>
      <c r="AV117" s="158">
        <f>IF('Indicator Date hidden'!AW118="x","x",AV$2-'Indicator Date hidden'!AW118)</f>
        <v>0</v>
      </c>
      <c r="AW117" s="158" t="str">
        <f>IF('Indicator Date hidden'!AX118="x","x",AW$2-'Indicator Date hidden'!AX118)</f>
        <v>x</v>
      </c>
      <c r="AX117" s="158">
        <f>IF('Indicator Date hidden'!AY118="x","x",AX$2-'Indicator Date hidden'!AY118)</f>
        <v>0</v>
      </c>
      <c r="AY117" s="158">
        <f>IF('Indicator Date hidden'!AZ118="x","x",AY$2-'Indicator Date hidden'!AZ118)</f>
        <v>0</v>
      </c>
      <c r="AZ117" s="158">
        <f>IF('Indicator Date hidden'!BA118="x","x",AZ$2-'Indicator Date hidden'!BA118)</f>
        <v>3</v>
      </c>
      <c r="BA117" s="158">
        <f>IF('Indicator Date hidden'!BB118="x","x",BA$2-'Indicator Date hidden'!BB118)</f>
        <v>0</v>
      </c>
      <c r="BB117" s="158">
        <f>IF('Indicator Date hidden'!BC118="x","x",BB$2-'Indicator Date hidden'!BC118)</f>
        <v>0</v>
      </c>
      <c r="BC117" s="158">
        <f>IF('Indicator Date hidden'!BD118="x","x",BC$2-'Indicator Date hidden'!BD118)</f>
        <v>0</v>
      </c>
      <c r="BD117" s="158" t="str">
        <f>IF('Indicator Date hidden'!BE118="x","x",BD$2-'Indicator Date hidden'!BE118)</f>
        <v>x</v>
      </c>
      <c r="BE117" s="158">
        <f>IF('Indicator Date hidden'!BF118="x","x",BE$2-'Indicator Date hidden'!BF118)</f>
        <v>1</v>
      </c>
      <c r="BF117" s="158">
        <f>IF('Indicator Date hidden'!BG118="x","x",BF$2-'Indicator Date hidden'!BG118)</f>
        <v>0</v>
      </c>
      <c r="BG117" s="158">
        <f>IF('Indicator Date hidden'!BH118="x","x",BG$2-'Indicator Date hidden'!BH118)</f>
        <v>0</v>
      </c>
      <c r="BH117" s="158">
        <f>IF('Indicator Date hidden'!BI118="x","x",BH$2-'Indicator Date hidden'!BI118)</f>
        <v>0</v>
      </c>
      <c r="BI117" s="158">
        <f>IF('Indicator Date hidden'!BJ118="x","x",BI$2-'Indicator Date hidden'!BJ118)</f>
        <v>2</v>
      </c>
      <c r="BJ117" s="158">
        <f>IF('Indicator Date hidden'!BK118="x","x",BJ$2-'Indicator Date hidden'!BK118)</f>
        <v>0</v>
      </c>
      <c r="BK117" s="158">
        <f>IF('Indicator Date hidden'!BL118="x","x",BK$2-'Indicator Date hidden'!BL118)</f>
        <v>0</v>
      </c>
      <c r="BL117" s="158">
        <f>IF('Indicator Date hidden'!BM118="x","x",BL$2-'Indicator Date hidden'!BM118)</f>
        <v>0</v>
      </c>
      <c r="BM117" s="158">
        <f>IF('Indicator Date hidden'!BN118="x","x",BM$2-'Indicator Date hidden'!BN118)</f>
        <v>3</v>
      </c>
      <c r="BN117" s="158">
        <f>IF('Indicator Date hidden'!BO118="x","x",BN$2-'Indicator Date hidden'!BO118)</f>
        <v>0</v>
      </c>
      <c r="BO117" s="158">
        <f>IF('Indicator Date hidden'!BP118="x","x",BO$2-'Indicator Date hidden'!BP118)</f>
        <v>0</v>
      </c>
      <c r="BP117" s="158">
        <f>IF('Indicator Date hidden'!BQ118="x","x",BP$2-'Indicator Date hidden'!BQ118)</f>
        <v>0</v>
      </c>
      <c r="BQ117" s="158">
        <f>IF('Indicator Date hidden'!BR118="x","x",BQ$2-'Indicator Date hidden'!BR118)</f>
        <v>0</v>
      </c>
      <c r="BR117" s="158">
        <f>IF('Indicator Date hidden'!BS118="x","x",BR$2-'Indicator Date hidden'!BS118)</f>
        <v>0</v>
      </c>
      <c r="BS117" s="158">
        <f>IF('Indicator Date hidden'!BT118="x","x",BS$2-'Indicator Date hidden'!BT118)</f>
        <v>3</v>
      </c>
      <c r="BT117" s="158">
        <f>IF('Indicator Date hidden'!BU118="x","x",BT$2-'Indicator Date hidden'!BU118)</f>
        <v>0</v>
      </c>
      <c r="BU117" s="158">
        <f>IF('Indicator Date hidden'!BV118="x","x",BU$2-'Indicator Date hidden'!BV118)</f>
        <v>0</v>
      </c>
      <c r="BV117" s="158" t="str">
        <f>IF('Indicator Date hidden'!BW118="x","x",BV$2-'Indicator Date hidden'!BW118)</f>
        <v>x</v>
      </c>
      <c r="BW117" s="158">
        <f>IF('Indicator Date hidden'!BX118="x","x",BW$2-'Indicator Date hidden'!BX118)</f>
        <v>0</v>
      </c>
      <c r="BX117" s="158">
        <f>IF('Indicator Date hidden'!BY118="x","x",BX$2-'Indicator Date hidden'!BY118)</f>
        <v>0</v>
      </c>
      <c r="BY117" s="5">
        <f t="shared" si="15"/>
        <v>26</v>
      </c>
      <c r="BZ117" s="159">
        <f t="shared" si="16"/>
        <v>0.36619718309859156</v>
      </c>
      <c r="CA117" s="5">
        <f t="shared" si="17"/>
        <v>9</v>
      </c>
      <c r="CB117" s="159">
        <f t="shared" si="18"/>
        <v>1.037866671940312</v>
      </c>
      <c r="CC117" s="162">
        <f t="shared" si="19"/>
        <v>0</v>
      </c>
    </row>
    <row r="118" spans="1:81" x14ac:dyDescent="0.25">
      <c r="A118" t="s">
        <v>214</v>
      </c>
      <c r="B118" s="158">
        <f>IF('Indicator Date hidden'!C119="x","x",B$2-'Indicator Date hidden'!C119)</f>
        <v>0</v>
      </c>
      <c r="C118" s="158">
        <f>IF('Indicator Date hidden'!D119="x","x",C$2-'Indicator Date hidden'!D119)</f>
        <v>0</v>
      </c>
      <c r="D118" s="158">
        <f>IF('Indicator Date hidden'!E119="x","x",D$2-'Indicator Date hidden'!E119)</f>
        <v>0</v>
      </c>
      <c r="E118" s="158">
        <f>IF('Indicator Date hidden'!F119="x","x",E$2-'Indicator Date hidden'!F119)</f>
        <v>0</v>
      </c>
      <c r="F118" s="158">
        <f>IF('Indicator Date hidden'!G119="x","x",F$2-'Indicator Date hidden'!G119)</f>
        <v>0</v>
      </c>
      <c r="G118" s="158">
        <f>IF('Indicator Date hidden'!H119="x","x",G$2-'Indicator Date hidden'!H119)</f>
        <v>0</v>
      </c>
      <c r="H118" s="158">
        <f>IF('Indicator Date hidden'!I119="x","x",H$2-'Indicator Date hidden'!I119)</f>
        <v>0</v>
      </c>
      <c r="I118" s="158">
        <f>IF('Indicator Date hidden'!J119="x","x",I$2-'Indicator Date hidden'!J119)</f>
        <v>0</v>
      </c>
      <c r="J118" s="158">
        <f>IF('Indicator Date hidden'!K119="x","x",J$2-'Indicator Date hidden'!K119)</f>
        <v>0</v>
      </c>
      <c r="K118" s="158">
        <f>IF('Indicator Date hidden'!L119="x","x",K$2-'Indicator Date hidden'!L119)</f>
        <v>0</v>
      </c>
      <c r="L118" s="158">
        <f>IF('Indicator Date hidden'!M119="x","x",L$2-'Indicator Date hidden'!M119)</f>
        <v>0</v>
      </c>
      <c r="M118" s="158">
        <f>IF('Indicator Date hidden'!N119="x","x",M$2-'Indicator Date hidden'!N119)</f>
        <v>0</v>
      </c>
      <c r="N118" s="158">
        <f>IF('Indicator Date hidden'!O119="x","x",N$2-'Indicator Date hidden'!O119)</f>
        <v>0</v>
      </c>
      <c r="O118" s="158">
        <f>IF('Indicator Date hidden'!P119="x","x",O$2-'Indicator Date hidden'!P119)</f>
        <v>0</v>
      </c>
      <c r="P118" s="158">
        <f>IF('Indicator Date hidden'!Q119="x","x",P$2-'Indicator Date hidden'!Q119)</f>
        <v>0</v>
      </c>
      <c r="Q118" s="158">
        <f>IF('Indicator Date hidden'!R119="x","x",Q$2-'Indicator Date hidden'!R119)</f>
        <v>0</v>
      </c>
      <c r="R118" s="158">
        <f>IF('Indicator Date hidden'!S119="x","x",R$2-'Indicator Date hidden'!S119)</f>
        <v>0</v>
      </c>
      <c r="S118" s="158">
        <f>IF('Indicator Date hidden'!T119="x","x",S$2-'Indicator Date hidden'!T119)</f>
        <v>0</v>
      </c>
      <c r="T118" s="158">
        <f>IF('Indicator Date hidden'!U119="x","x",T$2-'Indicator Date hidden'!U119)</f>
        <v>0</v>
      </c>
      <c r="U118" s="158">
        <f>IF('Indicator Date hidden'!V119="x","x",U$2-'Indicator Date hidden'!V119)</f>
        <v>0</v>
      </c>
      <c r="V118" s="158">
        <f>IF('Indicator Date hidden'!W119="x","x",V$2-'Indicator Date hidden'!W119)</f>
        <v>0</v>
      </c>
      <c r="W118" s="158">
        <f>IF('Indicator Date hidden'!X119="x","x",W$2-'Indicator Date hidden'!X119)</f>
        <v>0</v>
      </c>
      <c r="X118" s="158">
        <f>IF('Indicator Date hidden'!Y119="x","x",X$2-'Indicator Date hidden'!Y119)</f>
        <v>0</v>
      </c>
      <c r="Y118" s="158">
        <f>IF('Indicator Date hidden'!Z119="x","x",Y$2-'Indicator Date hidden'!Z119)</f>
        <v>0</v>
      </c>
      <c r="Z118" s="158">
        <f>IF('Indicator Date hidden'!AA119="x","x",Z$2-'Indicator Date hidden'!AA119)</f>
        <v>12</v>
      </c>
      <c r="AA118" s="158">
        <f>IF('Indicator Date hidden'!AB119="x","x",AA$2-'Indicator Date hidden'!AB119)</f>
        <v>0</v>
      </c>
      <c r="AB118" s="158" t="str">
        <f>IF('Indicator Date hidden'!AC119="x","x",AB$2-'Indicator Date hidden'!AC119)</f>
        <v>x</v>
      </c>
      <c r="AC118" s="158">
        <f>IF('Indicator Date hidden'!AD119="x","x",AC$2-'Indicator Date hidden'!AD119)</f>
        <v>1</v>
      </c>
      <c r="AD118" s="158">
        <f>IF('Indicator Date hidden'!AE119="x","x",AD$2-'Indicator Date hidden'!AE119)</f>
        <v>0</v>
      </c>
      <c r="AE118" s="158">
        <f>IF('Indicator Date hidden'!AF119="x","x",AE$2-'Indicator Date hidden'!AF119)</f>
        <v>0</v>
      </c>
      <c r="AF118" s="158">
        <f>IF('Indicator Date hidden'!AG119="x","x",AF$2-'Indicator Date hidden'!AG119)</f>
        <v>0</v>
      </c>
      <c r="AG118" s="158">
        <f>IF('Indicator Date hidden'!AH119="x","x",AG$2-'Indicator Date hidden'!AH119)</f>
        <v>0</v>
      </c>
      <c r="AH118" s="158">
        <f>IF('Indicator Date hidden'!AI119="x","x",AH$2-'Indicator Date hidden'!AI119)</f>
        <v>0</v>
      </c>
      <c r="AI118" s="158">
        <f>IF('Indicator Date hidden'!AJ119="x","x",AI$2-'Indicator Date hidden'!AJ119)</f>
        <v>0</v>
      </c>
      <c r="AJ118" s="158">
        <f>IF('Indicator Date hidden'!AK119="x","x",AJ$2-'Indicator Date hidden'!AK119)</f>
        <v>0</v>
      </c>
      <c r="AK118" s="158">
        <f>IF('Indicator Date hidden'!AL119="x","x",AK$2-'Indicator Date hidden'!AL119)</f>
        <v>0</v>
      </c>
      <c r="AL118" s="158">
        <f>IF('Indicator Date hidden'!AM119="x","x",AL$2-'Indicator Date hidden'!AM119)</f>
        <v>6</v>
      </c>
      <c r="AM118" s="158">
        <f>IF('Indicator Date hidden'!AN119="x","x",AM$2-'Indicator Date hidden'!AN119)</f>
        <v>0</v>
      </c>
      <c r="AN118" s="158">
        <f>IF('Indicator Date hidden'!AO119="x","x",AN$2-'Indicator Date hidden'!AO119)</f>
        <v>0</v>
      </c>
      <c r="AO118" s="158">
        <f>IF('Indicator Date hidden'!AP119="x","x",AO$2-'Indicator Date hidden'!AP119)</f>
        <v>0</v>
      </c>
      <c r="AP118" s="158">
        <f>IF('Indicator Date hidden'!AQ119="x","x",AP$2-'Indicator Date hidden'!AQ119)</f>
        <v>0</v>
      </c>
      <c r="AQ118" s="158">
        <f>IF('Indicator Date hidden'!AR119="x","x",AQ$2-'Indicator Date hidden'!AR119)</f>
        <v>0</v>
      </c>
      <c r="AR118" s="158">
        <f>IF('Indicator Date hidden'!AS119="x","x",AR$2-'Indicator Date hidden'!AS119)</f>
        <v>2</v>
      </c>
      <c r="AS118" s="158">
        <f>IF('Indicator Date hidden'!AT119="x","x",AS$2-'Indicator Date hidden'!AT119)</f>
        <v>5</v>
      </c>
      <c r="AT118" s="158">
        <f>IF('Indicator Date hidden'!AU119="x","x",AT$2-'Indicator Date hidden'!AU119)</f>
        <v>0</v>
      </c>
      <c r="AU118" s="158">
        <f>IF('Indicator Date hidden'!AV119="x","x",AU$2-'Indicator Date hidden'!AV119)</f>
        <v>0</v>
      </c>
      <c r="AV118" s="158">
        <f>IF('Indicator Date hidden'!AW119="x","x",AV$2-'Indicator Date hidden'!AW119)</f>
        <v>0</v>
      </c>
      <c r="AW118" s="158">
        <f>IF('Indicator Date hidden'!AX119="x","x",AW$2-'Indicator Date hidden'!AX119)</f>
        <v>0</v>
      </c>
      <c r="AX118" s="158">
        <f>IF('Indicator Date hidden'!AY119="x","x",AX$2-'Indicator Date hidden'!AY119)</f>
        <v>0</v>
      </c>
      <c r="AY118" s="158">
        <f>IF('Indicator Date hidden'!AZ119="x","x",AY$2-'Indicator Date hidden'!AZ119)</f>
        <v>0</v>
      </c>
      <c r="AZ118" s="158">
        <f>IF('Indicator Date hidden'!BA119="x","x",AZ$2-'Indicator Date hidden'!BA119)</f>
        <v>4</v>
      </c>
      <c r="BA118" s="158">
        <f>IF('Indicator Date hidden'!BB119="x","x",BA$2-'Indicator Date hidden'!BB119)</f>
        <v>0</v>
      </c>
      <c r="BB118" s="158">
        <f>IF('Indicator Date hidden'!BC119="x","x",BB$2-'Indicator Date hidden'!BC119)</f>
        <v>0</v>
      </c>
      <c r="BC118" s="158">
        <f>IF('Indicator Date hidden'!BD119="x","x",BC$2-'Indicator Date hidden'!BD119)</f>
        <v>0</v>
      </c>
      <c r="BD118" s="158" t="str">
        <f>IF('Indicator Date hidden'!BE119="x","x",BD$2-'Indicator Date hidden'!BE119)</f>
        <v>x</v>
      </c>
      <c r="BE118" s="158">
        <f>IF('Indicator Date hidden'!BF119="x","x",BE$2-'Indicator Date hidden'!BF119)</f>
        <v>1</v>
      </c>
      <c r="BF118" s="158">
        <f>IF('Indicator Date hidden'!BG119="x","x",BF$2-'Indicator Date hidden'!BG119)</f>
        <v>0</v>
      </c>
      <c r="BG118" s="158">
        <f>IF('Indicator Date hidden'!BH119="x","x",BG$2-'Indicator Date hidden'!BH119)</f>
        <v>0</v>
      </c>
      <c r="BH118" s="158">
        <f>IF('Indicator Date hidden'!BI119="x","x",BH$2-'Indicator Date hidden'!BI119)</f>
        <v>0</v>
      </c>
      <c r="BI118" s="158">
        <f>IF('Indicator Date hidden'!BJ119="x","x",BI$2-'Indicator Date hidden'!BJ119)</f>
        <v>2</v>
      </c>
      <c r="BJ118" s="158">
        <f>IF('Indicator Date hidden'!BK119="x","x",BJ$2-'Indicator Date hidden'!BK119)</f>
        <v>0</v>
      </c>
      <c r="BK118" s="158">
        <f>IF('Indicator Date hidden'!BL119="x","x",BK$2-'Indicator Date hidden'!BL119)</f>
        <v>0</v>
      </c>
      <c r="BL118" s="158">
        <f>IF('Indicator Date hidden'!BM119="x","x",BL$2-'Indicator Date hidden'!BM119)</f>
        <v>0</v>
      </c>
      <c r="BM118" s="158">
        <f>IF('Indicator Date hidden'!BN119="x","x",BM$2-'Indicator Date hidden'!BN119)</f>
        <v>3</v>
      </c>
      <c r="BN118" s="158">
        <f>IF('Indicator Date hidden'!BO119="x","x",BN$2-'Indicator Date hidden'!BO119)</f>
        <v>0</v>
      </c>
      <c r="BO118" s="158">
        <f>IF('Indicator Date hidden'!BP119="x","x",BO$2-'Indicator Date hidden'!BP119)</f>
        <v>0</v>
      </c>
      <c r="BP118" s="158">
        <f>IF('Indicator Date hidden'!BQ119="x","x",BP$2-'Indicator Date hidden'!BQ119)</f>
        <v>0</v>
      </c>
      <c r="BQ118" s="158">
        <f>IF('Indicator Date hidden'!BR119="x","x",BQ$2-'Indicator Date hidden'!BR119)</f>
        <v>0</v>
      </c>
      <c r="BR118" s="158">
        <f>IF('Indicator Date hidden'!BS119="x","x",BR$2-'Indicator Date hidden'!BS119)</f>
        <v>0</v>
      </c>
      <c r="BS118" s="158">
        <f>IF('Indicator Date hidden'!BT119="x","x",BS$2-'Indicator Date hidden'!BT119)</f>
        <v>1</v>
      </c>
      <c r="BT118" s="158">
        <f>IF('Indicator Date hidden'!BU119="x","x",BT$2-'Indicator Date hidden'!BU119)</f>
        <v>0</v>
      </c>
      <c r="BU118" s="158">
        <f>IF('Indicator Date hidden'!BV119="x","x",BU$2-'Indicator Date hidden'!BV119)</f>
        <v>0</v>
      </c>
      <c r="BV118" s="158">
        <f>IF('Indicator Date hidden'!BW119="x","x",BV$2-'Indicator Date hidden'!BW119)</f>
        <v>0</v>
      </c>
      <c r="BW118" s="158">
        <f>IF('Indicator Date hidden'!BX119="x","x",BW$2-'Indicator Date hidden'!BX119)</f>
        <v>0</v>
      </c>
      <c r="BX118" s="158">
        <f>IF('Indicator Date hidden'!BY119="x","x",BX$2-'Indicator Date hidden'!BY119)</f>
        <v>0</v>
      </c>
      <c r="BY118" s="5">
        <f t="shared" si="15"/>
        <v>37</v>
      </c>
      <c r="BZ118" s="159">
        <f t="shared" si="16"/>
        <v>0.50684931506849318</v>
      </c>
      <c r="CA118" s="5">
        <f t="shared" si="17"/>
        <v>10</v>
      </c>
      <c r="CB118" s="159">
        <f t="shared" si="18"/>
        <v>1.7448420085578802</v>
      </c>
      <c r="CC118" s="162">
        <f t="shared" si="19"/>
        <v>0</v>
      </c>
    </row>
    <row r="119" spans="1:81" x14ac:dyDescent="0.25">
      <c r="A119" t="s">
        <v>216</v>
      </c>
      <c r="B119" s="158">
        <f>IF('Indicator Date hidden'!C120="x","x",B$2-'Indicator Date hidden'!C120)</f>
        <v>0</v>
      </c>
      <c r="C119" s="158">
        <f>IF('Indicator Date hidden'!D120="x","x",C$2-'Indicator Date hidden'!D120)</f>
        <v>0</v>
      </c>
      <c r="D119" s="158">
        <f>IF('Indicator Date hidden'!E120="x","x",D$2-'Indicator Date hidden'!E120)</f>
        <v>0</v>
      </c>
      <c r="E119" s="158">
        <f>IF('Indicator Date hidden'!F120="x","x",E$2-'Indicator Date hidden'!F120)</f>
        <v>0</v>
      </c>
      <c r="F119" s="158">
        <f>IF('Indicator Date hidden'!G120="x","x",F$2-'Indicator Date hidden'!G120)</f>
        <v>0</v>
      </c>
      <c r="G119" s="158">
        <f>IF('Indicator Date hidden'!H120="x","x",G$2-'Indicator Date hidden'!H120)</f>
        <v>0</v>
      </c>
      <c r="H119" s="158">
        <f>IF('Indicator Date hidden'!I120="x","x",H$2-'Indicator Date hidden'!I120)</f>
        <v>0</v>
      </c>
      <c r="I119" s="158">
        <f>IF('Indicator Date hidden'!J120="x","x",I$2-'Indicator Date hidden'!J120)</f>
        <v>0</v>
      </c>
      <c r="J119" s="158">
        <f>IF('Indicator Date hidden'!K120="x","x",J$2-'Indicator Date hidden'!K120)</f>
        <v>0</v>
      </c>
      <c r="K119" s="158">
        <f>IF('Indicator Date hidden'!L120="x","x",K$2-'Indicator Date hidden'!L120)</f>
        <v>0</v>
      </c>
      <c r="L119" s="158">
        <f>IF('Indicator Date hidden'!M120="x","x",L$2-'Indicator Date hidden'!M120)</f>
        <v>0</v>
      </c>
      <c r="M119" s="158">
        <f>IF('Indicator Date hidden'!N120="x","x",M$2-'Indicator Date hidden'!N120)</f>
        <v>0</v>
      </c>
      <c r="N119" s="158">
        <f>IF('Indicator Date hidden'!O120="x","x",N$2-'Indicator Date hidden'!O120)</f>
        <v>0</v>
      </c>
      <c r="O119" s="158">
        <f>IF('Indicator Date hidden'!P120="x","x",O$2-'Indicator Date hidden'!P120)</f>
        <v>0</v>
      </c>
      <c r="P119" s="158">
        <f>IF('Indicator Date hidden'!Q120="x","x",P$2-'Indicator Date hidden'!Q120)</f>
        <v>0</v>
      </c>
      <c r="Q119" s="158">
        <f>IF('Indicator Date hidden'!R120="x","x",Q$2-'Indicator Date hidden'!R120)</f>
        <v>0</v>
      </c>
      <c r="R119" s="158">
        <f>IF('Indicator Date hidden'!S120="x","x",R$2-'Indicator Date hidden'!S120)</f>
        <v>0</v>
      </c>
      <c r="S119" s="158">
        <f>IF('Indicator Date hidden'!T120="x","x",S$2-'Indicator Date hidden'!T120)</f>
        <v>0</v>
      </c>
      <c r="T119" s="158">
        <f>IF('Indicator Date hidden'!U120="x","x",T$2-'Indicator Date hidden'!U120)</f>
        <v>0</v>
      </c>
      <c r="U119" s="158">
        <f>IF('Indicator Date hidden'!V120="x","x",U$2-'Indicator Date hidden'!V120)</f>
        <v>0</v>
      </c>
      <c r="V119" s="158">
        <f>IF('Indicator Date hidden'!W120="x","x",V$2-'Indicator Date hidden'!W120)</f>
        <v>0</v>
      </c>
      <c r="W119" s="158">
        <f>IF('Indicator Date hidden'!X120="x","x",W$2-'Indicator Date hidden'!X120)</f>
        <v>0</v>
      </c>
      <c r="X119" s="158">
        <f>IF('Indicator Date hidden'!Y120="x","x",X$2-'Indicator Date hidden'!Y120)</f>
        <v>0</v>
      </c>
      <c r="Y119" s="158">
        <f>IF('Indicator Date hidden'!Z120="x","x",Y$2-'Indicator Date hidden'!Z120)</f>
        <v>0</v>
      </c>
      <c r="Z119" s="158">
        <f>IF('Indicator Date hidden'!AA120="x","x",Z$2-'Indicator Date hidden'!AA120)</f>
        <v>5</v>
      </c>
      <c r="AA119" s="158">
        <f>IF('Indicator Date hidden'!AB120="x","x",AA$2-'Indicator Date hidden'!AB120)</f>
        <v>0</v>
      </c>
      <c r="AB119" s="158">
        <f>IF('Indicator Date hidden'!AC120="x","x",AB$2-'Indicator Date hidden'!AC120)</f>
        <v>2</v>
      </c>
      <c r="AC119" s="158">
        <f>IF('Indicator Date hidden'!AD120="x","x",AC$2-'Indicator Date hidden'!AD120)</f>
        <v>0</v>
      </c>
      <c r="AD119" s="158">
        <f>IF('Indicator Date hidden'!AE120="x","x",AD$2-'Indicator Date hidden'!AE120)</f>
        <v>0</v>
      </c>
      <c r="AE119" s="158">
        <f>IF('Indicator Date hidden'!AF120="x","x",AE$2-'Indicator Date hidden'!AF120)</f>
        <v>0</v>
      </c>
      <c r="AF119" s="158">
        <f>IF('Indicator Date hidden'!AG120="x","x",AF$2-'Indicator Date hidden'!AG120)</f>
        <v>0</v>
      </c>
      <c r="AG119" s="158">
        <f>IF('Indicator Date hidden'!AH120="x","x",AG$2-'Indicator Date hidden'!AH120)</f>
        <v>0</v>
      </c>
      <c r="AH119" s="158">
        <f>IF('Indicator Date hidden'!AI120="x","x",AH$2-'Indicator Date hidden'!AI120)</f>
        <v>0</v>
      </c>
      <c r="AI119" s="158">
        <f>IF('Indicator Date hidden'!AJ120="x","x",AI$2-'Indicator Date hidden'!AJ120)</f>
        <v>0</v>
      </c>
      <c r="AJ119" s="158">
        <f>IF('Indicator Date hidden'!AK120="x","x",AJ$2-'Indicator Date hidden'!AK120)</f>
        <v>0</v>
      </c>
      <c r="AK119" s="158">
        <f>IF('Indicator Date hidden'!AL120="x","x",AK$2-'Indicator Date hidden'!AL120)</f>
        <v>0</v>
      </c>
      <c r="AL119" s="158">
        <f>IF('Indicator Date hidden'!AM120="x","x",AL$2-'Indicator Date hidden'!AM120)</f>
        <v>6</v>
      </c>
      <c r="AM119" s="158">
        <f>IF('Indicator Date hidden'!AN120="x","x",AM$2-'Indicator Date hidden'!AN120)</f>
        <v>0</v>
      </c>
      <c r="AN119" s="158">
        <f>IF('Indicator Date hidden'!AO120="x","x",AN$2-'Indicator Date hidden'!AO120)</f>
        <v>0</v>
      </c>
      <c r="AO119" s="158">
        <f>IF('Indicator Date hidden'!AP120="x","x",AO$2-'Indicator Date hidden'!AP120)</f>
        <v>0</v>
      </c>
      <c r="AP119" s="158">
        <f>IF('Indicator Date hidden'!AQ120="x","x",AP$2-'Indicator Date hidden'!AQ120)</f>
        <v>0</v>
      </c>
      <c r="AQ119" s="158">
        <f>IF('Indicator Date hidden'!AR120="x","x",AQ$2-'Indicator Date hidden'!AR120)</f>
        <v>0</v>
      </c>
      <c r="AR119" s="158">
        <f>IF('Indicator Date hidden'!AS120="x","x",AR$2-'Indicator Date hidden'!AS120)</f>
        <v>2</v>
      </c>
      <c r="AS119" s="158">
        <f>IF('Indicator Date hidden'!AT120="x","x",AS$2-'Indicator Date hidden'!AT120)</f>
        <v>5</v>
      </c>
      <c r="AT119" s="158">
        <f>IF('Indicator Date hidden'!AU120="x","x",AT$2-'Indicator Date hidden'!AU120)</f>
        <v>0</v>
      </c>
      <c r="AU119" s="158">
        <f>IF('Indicator Date hidden'!AV120="x","x",AU$2-'Indicator Date hidden'!AV120)</f>
        <v>0</v>
      </c>
      <c r="AV119" s="158">
        <f>IF('Indicator Date hidden'!AW120="x","x",AV$2-'Indicator Date hidden'!AW120)</f>
        <v>0</v>
      </c>
      <c r="AW119" s="158">
        <f>IF('Indicator Date hidden'!AX120="x","x",AW$2-'Indicator Date hidden'!AX120)</f>
        <v>0</v>
      </c>
      <c r="AX119" s="158">
        <f>IF('Indicator Date hidden'!AY120="x","x",AX$2-'Indicator Date hidden'!AY120)</f>
        <v>0</v>
      </c>
      <c r="AY119" s="158">
        <f>IF('Indicator Date hidden'!AZ120="x","x",AY$2-'Indicator Date hidden'!AZ120)</f>
        <v>0</v>
      </c>
      <c r="AZ119" s="158">
        <f>IF('Indicator Date hidden'!BA120="x","x",AZ$2-'Indicator Date hidden'!BA120)</f>
        <v>3</v>
      </c>
      <c r="BA119" s="158">
        <f>IF('Indicator Date hidden'!BB120="x","x",BA$2-'Indicator Date hidden'!BB120)</f>
        <v>0</v>
      </c>
      <c r="BB119" s="158">
        <f>IF('Indicator Date hidden'!BC120="x","x",BB$2-'Indicator Date hidden'!BC120)</f>
        <v>0</v>
      </c>
      <c r="BC119" s="158">
        <f>IF('Indicator Date hidden'!BD120="x","x",BC$2-'Indicator Date hidden'!BD120)</f>
        <v>0</v>
      </c>
      <c r="BD119" s="158" t="str">
        <f>IF('Indicator Date hidden'!BE120="x","x",BD$2-'Indicator Date hidden'!BE120)</f>
        <v>x</v>
      </c>
      <c r="BE119" s="158">
        <f>IF('Indicator Date hidden'!BF120="x","x",BE$2-'Indicator Date hidden'!BF120)</f>
        <v>0</v>
      </c>
      <c r="BF119" s="158">
        <f>IF('Indicator Date hidden'!BG120="x","x",BF$2-'Indicator Date hidden'!BG120)</f>
        <v>0</v>
      </c>
      <c r="BG119" s="158">
        <f>IF('Indicator Date hidden'!BH120="x","x",BG$2-'Indicator Date hidden'!BH120)</f>
        <v>0</v>
      </c>
      <c r="BH119" s="158">
        <f>IF('Indicator Date hidden'!BI120="x","x",BH$2-'Indicator Date hidden'!BI120)</f>
        <v>0</v>
      </c>
      <c r="BI119" s="158">
        <f>IF('Indicator Date hidden'!BJ120="x","x",BI$2-'Indicator Date hidden'!BJ120)</f>
        <v>0</v>
      </c>
      <c r="BJ119" s="158">
        <f>IF('Indicator Date hidden'!BK120="x","x",BJ$2-'Indicator Date hidden'!BK120)</f>
        <v>0</v>
      </c>
      <c r="BK119" s="158">
        <f>IF('Indicator Date hidden'!BL120="x","x",BK$2-'Indicator Date hidden'!BL120)</f>
        <v>0</v>
      </c>
      <c r="BL119" s="158">
        <f>IF('Indicator Date hidden'!BM120="x","x",BL$2-'Indicator Date hidden'!BM120)</f>
        <v>0</v>
      </c>
      <c r="BM119" s="158">
        <f>IF('Indicator Date hidden'!BN120="x","x",BM$2-'Indicator Date hidden'!BN120)</f>
        <v>3</v>
      </c>
      <c r="BN119" s="158">
        <f>IF('Indicator Date hidden'!BO120="x","x",BN$2-'Indicator Date hidden'!BO120)</f>
        <v>0</v>
      </c>
      <c r="BO119" s="158">
        <f>IF('Indicator Date hidden'!BP120="x","x",BO$2-'Indicator Date hidden'!BP120)</f>
        <v>0</v>
      </c>
      <c r="BP119" s="158">
        <f>IF('Indicator Date hidden'!BQ120="x","x",BP$2-'Indicator Date hidden'!BQ120)</f>
        <v>0</v>
      </c>
      <c r="BQ119" s="158">
        <f>IF('Indicator Date hidden'!BR120="x","x",BQ$2-'Indicator Date hidden'!BR120)</f>
        <v>0</v>
      </c>
      <c r="BR119" s="158">
        <f>IF('Indicator Date hidden'!BS120="x","x",BR$2-'Indicator Date hidden'!BS120)</f>
        <v>0</v>
      </c>
      <c r="BS119" s="158">
        <f>IF('Indicator Date hidden'!BT120="x","x",BS$2-'Indicator Date hidden'!BT120)</f>
        <v>1</v>
      </c>
      <c r="BT119" s="158">
        <f>IF('Indicator Date hidden'!BU120="x","x",BT$2-'Indicator Date hidden'!BU120)</f>
        <v>0</v>
      </c>
      <c r="BU119" s="158">
        <f>IF('Indicator Date hidden'!BV120="x","x",BU$2-'Indicator Date hidden'!BV120)</f>
        <v>0</v>
      </c>
      <c r="BV119" s="158">
        <f>IF('Indicator Date hidden'!BW120="x","x",BV$2-'Indicator Date hidden'!BW120)</f>
        <v>0</v>
      </c>
      <c r="BW119" s="158">
        <f>IF('Indicator Date hidden'!BX120="x","x",BW$2-'Indicator Date hidden'!BX120)</f>
        <v>0</v>
      </c>
      <c r="BX119" s="158">
        <f>IF('Indicator Date hidden'!BY120="x","x",BX$2-'Indicator Date hidden'!BY120)</f>
        <v>0</v>
      </c>
      <c r="BY119" s="5">
        <f t="shared" si="15"/>
        <v>27</v>
      </c>
      <c r="BZ119" s="159">
        <f t="shared" si="16"/>
        <v>0.36486486486486486</v>
      </c>
      <c r="CA119" s="5">
        <f t="shared" si="17"/>
        <v>8</v>
      </c>
      <c r="CB119" s="159">
        <f t="shared" si="18"/>
        <v>1.1806357005504158</v>
      </c>
      <c r="CC119" s="162">
        <f t="shared" si="19"/>
        <v>0</v>
      </c>
    </row>
    <row r="120" spans="1:81" x14ac:dyDescent="0.25">
      <c r="A120" t="s">
        <v>218</v>
      </c>
      <c r="B120" s="158">
        <f>IF('Indicator Date hidden'!C121="x","x",B$2-'Indicator Date hidden'!C121)</f>
        <v>0</v>
      </c>
      <c r="C120" s="158">
        <f>IF('Indicator Date hidden'!D121="x","x",C$2-'Indicator Date hidden'!D121)</f>
        <v>0</v>
      </c>
      <c r="D120" s="158">
        <f>IF('Indicator Date hidden'!E121="x","x",D$2-'Indicator Date hidden'!E121)</f>
        <v>0</v>
      </c>
      <c r="E120" s="158">
        <f>IF('Indicator Date hidden'!F121="x","x",E$2-'Indicator Date hidden'!F121)</f>
        <v>0</v>
      </c>
      <c r="F120" s="158">
        <f>IF('Indicator Date hidden'!G121="x","x",F$2-'Indicator Date hidden'!G121)</f>
        <v>0</v>
      </c>
      <c r="G120" s="158">
        <f>IF('Indicator Date hidden'!H121="x","x",G$2-'Indicator Date hidden'!H121)</f>
        <v>0</v>
      </c>
      <c r="H120" s="158">
        <f>IF('Indicator Date hidden'!I121="x","x",H$2-'Indicator Date hidden'!I121)</f>
        <v>0</v>
      </c>
      <c r="I120" s="158">
        <f>IF('Indicator Date hidden'!J121="x","x",I$2-'Indicator Date hidden'!J121)</f>
        <v>0</v>
      </c>
      <c r="J120" s="158">
        <f>IF('Indicator Date hidden'!K121="x","x",J$2-'Indicator Date hidden'!K121)</f>
        <v>0</v>
      </c>
      <c r="K120" s="158">
        <f>IF('Indicator Date hidden'!L121="x","x",K$2-'Indicator Date hidden'!L121)</f>
        <v>0</v>
      </c>
      <c r="L120" s="158">
        <f>IF('Indicator Date hidden'!M121="x","x",L$2-'Indicator Date hidden'!M121)</f>
        <v>0</v>
      </c>
      <c r="M120" s="158">
        <f>IF('Indicator Date hidden'!N121="x","x",M$2-'Indicator Date hidden'!N121)</f>
        <v>0</v>
      </c>
      <c r="N120" s="158">
        <f>IF('Indicator Date hidden'!O121="x","x",N$2-'Indicator Date hidden'!O121)</f>
        <v>0</v>
      </c>
      <c r="O120" s="158">
        <f>IF('Indicator Date hidden'!P121="x","x",O$2-'Indicator Date hidden'!P121)</f>
        <v>0</v>
      </c>
      <c r="P120" s="158">
        <f>IF('Indicator Date hidden'!Q121="x","x",P$2-'Indicator Date hidden'!Q121)</f>
        <v>0</v>
      </c>
      <c r="Q120" s="158">
        <f>IF('Indicator Date hidden'!R121="x","x",Q$2-'Indicator Date hidden'!R121)</f>
        <v>0</v>
      </c>
      <c r="R120" s="158">
        <f>IF('Indicator Date hidden'!S121="x","x",R$2-'Indicator Date hidden'!S121)</f>
        <v>0</v>
      </c>
      <c r="S120" s="158">
        <f>IF('Indicator Date hidden'!T121="x","x",S$2-'Indicator Date hidden'!T121)</f>
        <v>0</v>
      </c>
      <c r="T120" s="158">
        <f>IF('Indicator Date hidden'!U121="x","x",T$2-'Indicator Date hidden'!U121)</f>
        <v>0</v>
      </c>
      <c r="U120" s="158">
        <f>IF('Indicator Date hidden'!V121="x","x",U$2-'Indicator Date hidden'!V121)</f>
        <v>0</v>
      </c>
      <c r="V120" s="158">
        <f>IF('Indicator Date hidden'!W121="x","x",V$2-'Indicator Date hidden'!W121)</f>
        <v>0</v>
      </c>
      <c r="W120" s="158">
        <f>IF('Indicator Date hidden'!X121="x","x",W$2-'Indicator Date hidden'!X121)</f>
        <v>0</v>
      </c>
      <c r="X120" s="158">
        <f>IF('Indicator Date hidden'!Y121="x","x",X$2-'Indicator Date hidden'!Y121)</f>
        <v>0</v>
      </c>
      <c r="Y120" s="158">
        <f>IF('Indicator Date hidden'!Z121="x","x",Y$2-'Indicator Date hidden'!Z121)</f>
        <v>0</v>
      </c>
      <c r="Z120" s="158">
        <f>IF('Indicator Date hidden'!AA121="x","x",Z$2-'Indicator Date hidden'!AA121)</f>
        <v>0</v>
      </c>
      <c r="AA120" s="158">
        <f>IF('Indicator Date hidden'!AB121="x","x",AA$2-'Indicator Date hidden'!AB121)</f>
        <v>0</v>
      </c>
      <c r="AB120" s="158">
        <f>IF('Indicator Date hidden'!AC121="x","x",AB$2-'Indicator Date hidden'!AC121)</f>
        <v>0</v>
      </c>
      <c r="AC120" s="158">
        <f>IF('Indicator Date hidden'!AD121="x","x",AC$2-'Indicator Date hidden'!AD121)</f>
        <v>0</v>
      </c>
      <c r="AD120" s="158">
        <f>IF('Indicator Date hidden'!AE121="x","x",AD$2-'Indicator Date hidden'!AE121)</f>
        <v>0</v>
      </c>
      <c r="AE120" s="158">
        <f>IF('Indicator Date hidden'!AF121="x","x",AE$2-'Indicator Date hidden'!AF121)</f>
        <v>0</v>
      </c>
      <c r="AF120" s="158">
        <f>IF('Indicator Date hidden'!AG121="x","x",AF$2-'Indicator Date hidden'!AG121)</f>
        <v>0</v>
      </c>
      <c r="AG120" s="158">
        <f>IF('Indicator Date hidden'!AH121="x","x",AG$2-'Indicator Date hidden'!AH121)</f>
        <v>0</v>
      </c>
      <c r="AH120" s="158">
        <f>IF('Indicator Date hidden'!AI121="x","x",AH$2-'Indicator Date hidden'!AI121)</f>
        <v>0</v>
      </c>
      <c r="AI120" s="158">
        <f>IF('Indicator Date hidden'!AJ121="x","x",AI$2-'Indicator Date hidden'!AJ121)</f>
        <v>0</v>
      </c>
      <c r="AJ120" s="158">
        <f>IF('Indicator Date hidden'!AK121="x","x",AJ$2-'Indicator Date hidden'!AK121)</f>
        <v>0</v>
      </c>
      <c r="AK120" s="158">
        <f>IF('Indicator Date hidden'!AL121="x","x",AK$2-'Indicator Date hidden'!AL121)</f>
        <v>0</v>
      </c>
      <c r="AL120" s="158">
        <f>IF('Indicator Date hidden'!AM121="x","x",AL$2-'Indicator Date hidden'!AM121)</f>
        <v>1</v>
      </c>
      <c r="AM120" s="158">
        <f>IF('Indicator Date hidden'!AN121="x","x",AM$2-'Indicator Date hidden'!AN121)</f>
        <v>0</v>
      </c>
      <c r="AN120" s="158">
        <f>IF('Indicator Date hidden'!AO121="x","x",AN$2-'Indicator Date hidden'!AO121)</f>
        <v>0</v>
      </c>
      <c r="AO120" s="158">
        <f>IF('Indicator Date hidden'!AP121="x","x",AO$2-'Indicator Date hidden'!AP121)</f>
        <v>0</v>
      </c>
      <c r="AP120" s="158">
        <f>IF('Indicator Date hidden'!AQ121="x","x",AP$2-'Indicator Date hidden'!AQ121)</f>
        <v>0</v>
      </c>
      <c r="AQ120" s="158">
        <f>IF('Indicator Date hidden'!AR121="x","x",AQ$2-'Indicator Date hidden'!AR121)</f>
        <v>0</v>
      </c>
      <c r="AR120" s="158">
        <f>IF('Indicator Date hidden'!AS121="x","x",AR$2-'Indicator Date hidden'!AS121)</f>
        <v>2</v>
      </c>
      <c r="AS120" s="158">
        <f>IF('Indicator Date hidden'!AT121="x","x",AS$2-'Indicator Date hidden'!AT121)</f>
        <v>0</v>
      </c>
      <c r="AT120" s="158">
        <f>IF('Indicator Date hidden'!AU121="x","x",AT$2-'Indicator Date hidden'!AU121)</f>
        <v>0</v>
      </c>
      <c r="AU120" s="158">
        <f>IF('Indicator Date hidden'!AV121="x","x",AU$2-'Indicator Date hidden'!AV121)</f>
        <v>0</v>
      </c>
      <c r="AV120" s="158">
        <f>IF('Indicator Date hidden'!AW121="x","x",AV$2-'Indicator Date hidden'!AW121)</f>
        <v>0</v>
      </c>
      <c r="AW120" s="158">
        <f>IF('Indicator Date hidden'!AX121="x","x",AW$2-'Indicator Date hidden'!AX121)</f>
        <v>0</v>
      </c>
      <c r="AX120" s="158">
        <f>IF('Indicator Date hidden'!AY121="x","x",AX$2-'Indicator Date hidden'!AY121)</f>
        <v>0</v>
      </c>
      <c r="AY120" s="158">
        <f>IF('Indicator Date hidden'!AZ121="x","x",AY$2-'Indicator Date hidden'!AZ121)</f>
        <v>0</v>
      </c>
      <c r="AZ120" s="158">
        <f>IF('Indicator Date hidden'!BA121="x","x",AZ$2-'Indicator Date hidden'!BA121)</f>
        <v>2</v>
      </c>
      <c r="BA120" s="158">
        <f>IF('Indicator Date hidden'!BB121="x","x",BA$2-'Indicator Date hidden'!BB121)</f>
        <v>0</v>
      </c>
      <c r="BB120" s="158">
        <f>IF('Indicator Date hidden'!BC121="x","x",BB$2-'Indicator Date hidden'!BC121)</f>
        <v>0</v>
      </c>
      <c r="BC120" s="158">
        <f>IF('Indicator Date hidden'!BD121="x","x",BC$2-'Indicator Date hidden'!BD121)</f>
        <v>0</v>
      </c>
      <c r="BD120" s="158" t="str">
        <f>IF('Indicator Date hidden'!BE121="x","x",BD$2-'Indicator Date hidden'!BE121)</f>
        <v>x</v>
      </c>
      <c r="BE120" s="158">
        <f>IF('Indicator Date hidden'!BF121="x","x",BE$2-'Indicator Date hidden'!BF121)</f>
        <v>1</v>
      </c>
      <c r="BF120" s="158">
        <f>IF('Indicator Date hidden'!BG121="x","x",BF$2-'Indicator Date hidden'!BG121)</f>
        <v>0</v>
      </c>
      <c r="BG120" s="158">
        <f>IF('Indicator Date hidden'!BH121="x","x",BG$2-'Indicator Date hidden'!BH121)</f>
        <v>0</v>
      </c>
      <c r="BH120" s="158">
        <f>IF('Indicator Date hidden'!BI121="x","x",BH$2-'Indicator Date hidden'!BI121)</f>
        <v>0</v>
      </c>
      <c r="BI120" s="158">
        <f>IF('Indicator Date hidden'!BJ121="x","x",BI$2-'Indicator Date hidden'!BJ121)</f>
        <v>2</v>
      </c>
      <c r="BJ120" s="158">
        <f>IF('Indicator Date hidden'!BK121="x","x",BJ$2-'Indicator Date hidden'!BK121)</f>
        <v>0</v>
      </c>
      <c r="BK120" s="158">
        <f>IF('Indicator Date hidden'!BL121="x","x",BK$2-'Indicator Date hidden'!BL121)</f>
        <v>0</v>
      </c>
      <c r="BL120" s="158">
        <f>IF('Indicator Date hidden'!BM121="x","x",BL$2-'Indicator Date hidden'!BM121)</f>
        <v>0</v>
      </c>
      <c r="BM120" s="158">
        <f>IF('Indicator Date hidden'!BN121="x","x",BM$2-'Indicator Date hidden'!BN121)</f>
        <v>2</v>
      </c>
      <c r="BN120" s="158">
        <f>IF('Indicator Date hidden'!BO121="x","x",BN$2-'Indicator Date hidden'!BO121)</f>
        <v>0</v>
      </c>
      <c r="BO120" s="158">
        <f>IF('Indicator Date hidden'!BP121="x","x",BO$2-'Indicator Date hidden'!BP121)</f>
        <v>0</v>
      </c>
      <c r="BP120" s="158">
        <f>IF('Indicator Date hidden'!BQ121="x","x",BP$2-'Indicator Date hidden'!BQ121)</f>
        <v>0</v>
      </c>
      <c r="BQ120" s="158">
        <f>IF('Indicator Date hidden'!BR121="x","x",BQ$2-'Indicator Date hidden'!BR121)</f>
        <v>0</v>
      </c>
      <c r="BR120" s="158">
        <f>IF('Indicator Date hidden'!BS121="x","x",BR$2-'Indicator Date hidden'!BS121)</f>
        <v>0</v>
      </c>
      <c r="BS120" s="158">
        <f>IF('Indicator Date hidden'!BT121="x","x",BS$2-'Indicator Date hidden'!BT121)</f>
        <v>1</v>
      </c>
      <c r="BT120" s="158">
        <f>IF('Indicator Date hidden'!BU121="x","x",BT$2-'Indicator Date hidden'!BU121)</f>
        <v>0</v>
      </c>
      <c r="BU120" s="158">
        <f>IF('Indicator Date hidden'!BV121="x","x",BU$2-'Indicator Date hidden'!BV121)</f>
        <v>0</v>
      </c>
      <c r="BV120" s="158">
        <f>IF('Indicator Date hidden'!BW121="x","x",BV$2-'Indicator Date hidden'!BW121)</f>
        <v>0</v>
      </c>
      <c r="BW120" s="158">
        <f>IF('Indicator Date hidden'!BX121="x","x",BW$2-'Indicator Date hidden'!BX121)</f>
        <v>0</v>
      </c>
      <c r="BX120" s="158">
        <f>IF('Indicator Date hidden'!BY121="x","x",BX$2-'Indicator Date hidden'!BY121)</f>
        <v>0</v>
      </c>
      <c r="BY120" s="5">
        <f t="shared" si="15"/>
        <v>11</v>
      </c>
      <c r="BZ120" s="159">
        <f t="shared" si="16"/>
        <v>0.14864864864864866</v>
      </c>
      <c r="CA120" s="5">
        <f t="shared" si="17"/>
        <v>7</v>
      </c>
      <c r="CB120" s="159">
        <f t="shared" si="18"/>
        <v>0.48441752240364649</v>
      </c>
      <c r="CC120" s="162">
        <f t="shared" si="19"/>
        <v>0</v>
      </c>
    </row>
    <row r="121" spans="1:81" x14ac:dyDescent="0.25">
      <c r="A121" t="s">
        <v>219</v>
      </c>
      <c r="B121" s="158">
        <f>IF('Indicator Date hidden'!C122="x","x",B$2-'Indicator Date hidden'!C122)</f>
        <v>0</v>
      </c>
      <c r="C121" s="158">
        <f>IF('Indicator Date hidden'!D122="x","x",C$2-'Indicator Date hidden'!D122)</f>
        <v>0</v>
      </c>
      <c r="D121" s="158">
        <f>IF('Indicator Date hidden'!E122="x","x",D$2-'Indicator Date hidden'!E122)</f>
        <v>0</v>
      </c>
      <c r="E121" s="158">
        <f>IF('Indicator Date hidden'!F122="x","x",E$2-'Indicator Date hidden'!F122)</f>
        <v>0</v>
      </c>
      <c r="F121" s="158">
        <f>IF('Indicator Date hidden'!G122="x","x",F$2-'Indicator Date hidden'!G122)</f>
        <v>0</v>
      </c>
      <c r="G121" s="158">
        <f>IF('Indicator Date hidden'!H122="x","x",G$2-'Indicator Date hidden'!H122)</f>
        <v>0</v>
      </c>
      <c r="H121" s="158">
        <f>IF('Indicator Date hidden'!I122="x","x",H$2-'Indicator Date hidden'!I122)</f>
        <v>0</v>
      </c>
      <c r="I121" s="158">
        <f>IF('Indicator Date hidden'!J122="x","x",I$2-'Indicator Date hidden'!J122)</f>
        <v>0</v>
      </c>
      <c r="J121" s="158">
        <f>IF('Indicator Date hidden'!K122="x","x",J$2-'Indicator Date hidden'!K122)</f>
        <v>0</v>
      </c>
      <c r="K121" s="158">
        <f>IF('Indicator Date hidden'!L122="x","x",K$2-'Indicator Date hidden'!L122)</f>
        <v>0</v>
      </c>
      <c r="L121" s="158">
        <f>IF('Indicator Date hidden'!M122="x","x",L$2-'Indicator Date hidden'!M122)</f>
        <v>0</v>
      </c>
      <c r="M121" s="158">
        <f>IF('Indicator Date hidden'!N122="x","x",M$2-'Indicator Date hidden'!N122)</f>
        <v>0</v>
      </c>
      <c r="N121" s="158">
        <f>IF('Indicator Date hidden'!O122="x","x",N$2-'Indicator Date hidden'!O122)</f>
        <v>0</v>
      </c>
      <c r="O121" s="158">
        <f>IF('Indicator Date hidden'!P122="x","x",O$2-'Indicator Date hidden'!P122)</f>
        <v>0</v>
      </c>
      <c r="P121" s="158">
        <f>IF('Indicator Date hidden'!Q122="x","x",P$2-'Indicator Date hidden'!Q122)</f>
        <v>0</v>
      </c>
      <c r="Q121" s="158">
        <f>IF('Indicator Date hidden'!R122="x","x",Q$2-'Indicator Date hidden'!R122)</f>
        <v>0</v>
      </c>
      <c r="R121" s="158">
        <f>IF('Indicator Date hidden'!S122="x","x",R$2-'Indicator Date hidden'!S122)</f>
        <v>0</v>
      </c>
      <c r="S121" s="158">
        <f>IF('Indicator Date hidden'!T122="x","x",S$2-'Indicator Date hidden'!T122)</f>
        <v>0</v>
      </c>
      <c r="T121" s="158">
        <f>IF('Indicator Date hidden'!U122="x","x",T$2-'Indicator Date hidden'!U122)</f>
        <v>0</v>
      </c>
      <c r="U121" s="158">
        <f>IF('Indicator Date hidden'!V122="x","x",U$2-'Indicator Date hidden'!V122)</f>
        <v>0</v>
      </c>
      <c r="V121" s="158">
        <f>IF('Indicator Date hidden'!W122="x","x",V$2-'Indicator Date hidden'!W122)</f>
        <v>0</v>
      </c>
      <c r="W121" s="158">
        <f>IF('Indicator Date hidden'!X122="x","x",W$2-'Indicator Date hidden'!X122)</f>
        <v>0</v>
      </c>
      <c r="X121" s="158">
        <f>IF('Indicator Date hidden'!Y122="x","x",X$2-'Indicator Date hidden'!Y122)</f>
        <v>0</v>
      </c>
      <c r="Y121" s="158">
        <f>IF('Indicator Date hidden'!Z122="x","x",Y$2-'Indicator Date hidden'!Z122)</f>
        <v>0</v>
      </c>
      <c r="Z121" s="158">
        <f>IF('Indicator Date hidden'!AA122="x","x",Z$2-'Indicator Date hidden'!AA122)</f>
        <v>3</v>
      </c>
      <c r="AA121" s="158">
        <f>IF('Indicator Date hidden'!AB122="x","x",AA$2-'Indicator Date hidden'!AB122)</f>
        <v>0</v>
      </c>
      <c r="AB121" s="158">
        <f>IF('Indicator Date hidden'!AC122="x","x",AB$2-'Indicator Date hidden'!AC122)</f>
        <v>0</v>
      </c>
      <c r="AC121" s="158">
        <f>IF('Indicator Date hidden'!AD122="x","x",AC$2-'Indicator Date hidden'!AD122)</f>
        <v>0</v>
      </c>
      <c r="AD121" s="158">
        <f>IF('Indicator Date hidden'!AE122="x","x",AD$2-'Indicator Date hidden'!AE122)</f>
        <v>0</v>
      </c>
      <c r="AE121" s="158">
        <f>IF('Indicator Date hidden'!AF122="x","x",AE$2-'Indicator Date hidden'!AF122)</f>
        <v>0</v>
      </c>
      <c r="AF121" s="158">
        <f>IF('Indicator Date hidden'!AG122="x","x",AF$2-'Indicator Date hidden'!AG122)</f>
        <v>0</v>
      </c>
      <c r="AG121" s="158">
        <f>IF('Indicator Date hidden'!AH122="x","x",AG$2-'Indicator Date hidden'!AH122)</f>
        <v>0</v>
      </c>
      <c r="AH121" s="158">
        <f>IF('Indicator Date hidden'!AI122="x","x",AH$2-'Indicator Date hidden'!AI122)</f>
        <v>0</v>
      </c>
      <c r="AI121" s="158">
        <f>IF('Indicator Date hidden'!AJ122="x","x",AI$2-'Indicator Date hidden'!AJ122)</f>
        <v>0</v>
      </c>
      <c r="AJ121" s="158">
        <f>IF('Indicator Date hidden'!AK122="x","x",AJ$2-'Indicator Date hidden'!AK122)</f>
        <v>0</v>
      </c>
      <c r="AK121" s="158" t="str">
        <f>IF('Indicator Date hidden'!AL122="x","x",AK$2-'Indicator Date hidden'!AL122)</f>
        <v>x</v>
      </c>
      <c r="AL121" s="158">
        <f>IF('Indicator Date hidden'!AM122="x","x",AL$2-'Indicator Date hidden'!AM122)</f>
        <v>4</v>
      </c>
      <c r="AM121" s="158">
        <f>IF('Indicator Date hidden'!AN122="x","x",AM$2-'Indicator Date hidden'!AN122)</f>
        <v>0</v>
      </c>
      <c r="AN121" s="158">
        <f>IF('Indicator Date hidden'!AO122="x","x",AN$2-'Indicator Date hidden'!AO122)</f>
        <v>0</v>
      </c>
      <c r="AO121" s="158">
        <f>IF('Indicator Date hidden'!AP122="x","x",AO$2-'Indicator Date hidden'!AP122)</f>
        <v>0</v>
      </c>
      <c r="AP121" s="158">
        <f>IF('Indicator Date hidden'!AQ122="x","x",AP$2-'Indicator Date hidden'!AQ122)</f>
        <v>0</v>
      </c>
      <c r="AQ121" s="158">
        <f>IF('Indicator Date hidden'!AR122="x","x",AQ$2-'Indicator Date hidden'!AR122)</f>
        <v>0</v>
      </c>
      <c r="AR121" s="158">
        <f>IF('Indicator Date hidden'!AS122="x","x",AR$2-'Indicator Date hidden'!AS122)</f>
        <v>2</v>
      </c>
      <c r="AS121" s="158">
        <f>IF('Indicator Date hidden'!AT122="x","x",AS$2-'Indicator Date hidden'!AT122)</f>
        <v>3</v>
      </c>
      <c r="AT121" s="158">
        <f>IF('Indicator Date hidden'!AU122="x","x",AT$2-'Indicator Date hidden'!AU122)</f>
        <v>0</v>
      </c>
      <c r="AU121" s="158">
        <f>IF('Indicator Date hidden'!AV122="x","x",AU$2-'Indicator Date hidden'!AV122)</f>
        <v>0</v>
      </c>
      <c r="AV121" s="158">
        <f>IF('Indicator Date hidden'!AW122="x","x",AV$2-'Indicator Date hidden'!AW122)</f>
        <v>0</v>
      </c>
      <c r="AW121" s="158">
        <f>IF('Indicator Date hidden'!AX122="x","x",AW$2-'Indicator Date hidden'!AX122)</f>
        <v>0</v>
      </c>
      <c r="AX121" s="158">
        <f>IF('Indicator Date hidden'!AY122="x","x",AX$2-'Indicator Date hidden'!AY122)</f>
        <v>0</v>
      </c>
      <c r="AY121" s="158">
        <f>IF('Indicator Date hidden'!AZ122="x","x",AY$2-'Indicator Date hidden'!AZ122)</f>
        <v>0</v>
      </c>
      <c r="AZ121" s="158">
        <f>IF('Indicator Date hidden'!BA122="x","x",AZ$2-'Indicator Date hidden'!BA122)</f>
        <v>2</v>
      </c>
      <c r="BA121" s="158">
        <f>IF('Indicator Date hidden'!BB122="x","x",BA$2-'Indicator Date hidden'!BB122)</f>
        <v>0</v>
      </c>
      <c r="BB121" s="158">
        <f>IF('Indicator Date hidden'!BC122="x","x",BB$2-'Indicator Date hidden'!BC122)</f>
        <v>0</v>
      </c>
      <c r="BC121" s="158">
        <f>IF('Indicator Date hidden'!BD122="x","x",BC$2-'Indicator Date hidden'!BD122)</f>
        <v>0</v>
      </c>
      <c r="BD121" s="158" t="str">
        <f>IF('Indicator Date hidden'!BE122="x","x",BD$2-'Indicator Date hidden'!BE122)</f>
        <v>x</v>
      </c>
      <c r="BE121" s="158">
        <f>IF('Indicator Date hidden'!BF122="x","x",BE$2-'Indicator Date hidden'!BF122)</f>
        <v>1</v>
      </c>
      <c r="BF121" s="158">
        <f>IF('Indicator Date hidden'!BG122="x","x",BF$2-'Indicator Date hidden'!BG122)</f>
        <v>0</v>
      </c>
      <c r="BG121" s="158">
        <f>IF('Indicator Date hidden'!BH122="x","x",BG$2-'Indicator Date hidden'!BH122)</f>
        <v>0</v>
      </c>
      <c r="BH121" s="158">
        <f>IF('Indicator Date hidden'!BI122="x","x",BH$2-'Indicator Date hidden'!BI122)</f>
        <v>0</v>
      </c>
      <c r="BI121" s="158">
        <f>IF('Indicator Date hidden'!BJ122="x","x",BI$2-'Indicator Date hidden'!BJ122)</f>
        <v>2</v>
      </c>
      <c r="BJ121" s="158">
        <f>IF('Indicator Date hidden'!BK122="x","x",BJ$2-'Indicator Date hidden'!BK122)</f>
        <v>0</v>
      </c>
      <c r="BK121" s="158">
        <f>IF('Indicator Date hidden'!BL122="x","x",BK$2-'Indicator Date hidden'!BL122)</f>
        <v>0</v>
      </c>
      <c r="BL121" s="158">
        <f>IF('Indicator Date hidden'!BM122="x","x",BL$2-'Indicator Date hidden'!BM122)</f>
        <v>0</v>
      </c>
      <c r="BM121" s="158">
        <f>IF('Indicator Date hidden'!BN122="x","x",BM$2-'Indicator Date hidden'!BN122)</f>
        <v>3</v>
      </c>
      <c r="BN121" s="158">
        <f>IF('Indicator Date hidden'!BO122="x","x",BN$2-'Indicator Date hidden'!BO122)</f>
        <v>0</v>
      </c>
      <c r="BO121" s="158">
        <f>IF('Indicator Date hidden'!BP122="x","x",BO$2-'Indicator Date hidden'!BP122)</f>
        <v>0</v>
      </c>
      <c r="BP121" s="158">
        <f>IF('Indicator Date hidden'!BQ122="x","x",BP$2-'Indicator Date hidden'!BQ122)</f>
        <v>0</v>
      </c>
      <c r="BQ121" s="158">
        <f>IF('Indicator Date hidden'!BR122="x","x",BQ$2-'Indicator Date hidden'!BR122)</f>
        <v>0</v>
      </c>
      <c r="BR121" s="158">
        <f>IF('Indicator Date hidden'!BS122="x","x",BR$2-'Indicator Date hidden'!BS122)</f>
        <v>0</v>
      </c>
      <c r="BS121" s="158" t="str">
        <f>IF('Indicator Date hidden'!BT122="x","x",BS$2-'Indicator Date hidden'!BT122)</f>
        <v>x</v>
      </c>
      <c r="BT121" s="158">
        <f>IF('Indicator Date hidden'!BU122="x","x",BT$2-'Indicator Date hidden'!BU122)</f>
        <v>0</v>
      </c>
      <c r="BU121" s="158">
        <f>IF('Indicator Date hidden'!BV122="x","x",BU$2-'Indicator Date hidden'!BV122)</f>
        <v>0</v>
      </c>
      <c r="BV121" s="158">
        <f>IF('Indicator Date hidden'!BW122="x","x",BV$2-'Indicator Date hidden'!BW122)</f>
        <v>0</v>
      </c>
      <c r="BW121" s="158">
        <f>IF('Indicator Date hidden'!BX122="x","x",BW$2-'Indicator Date hidden'!BX122)</f>
        <v>0</v>
      </c>
      <c r="BX121" s="158">
        <f>IF('Indicator Date hidden'!BY122="x","x",BX$2-'Indicator Date hidden'!BY122)</f>
        <v>0</v>
      </c>
      <c r="BY121" s="5">
        <f t="shared" si="15"/>
        <v>20</v>
      </c>
      <c r="BZ121" s="159">
        <f t="shared" si="16"/>
        <v>0.27777777777777779</v>
      </c>
      <c r="CA121" s="5">
        <f t="shared" si="17"/>
        <v>8</v>
      </c>
      <c r="CB121" s="159">
        <f t="shared" si="18"/>
        <v>0.83702884296218683</v>
      </c>
      <c r="CC121" s="162">
        <f t="shared" si="19"/>
        <v>0</v>
      </c>
    </row>
    <row r="122" spans="1:81" x14ac:dyDescent="0.25">
      <c r="A122" t="s">
        <v>221</v>
      </c>
      <c r="B122" s="158">
        <f>IF('Indicator Date hidden'!C123="x","x",B$2-'Indicator Date hidden'!C123)</f>
        <v>0</v>
      </c>
      <c r="C122" s="158">
        <f>IF('Indicator Date hidden'!D123="x","x",C$2-'Indicator Date hidden'!D123)</f>
        <v>0</v>
      </c>
      <c r="D122" s="158">
        <f>IF('Indicator Date hidden'!E123="x","x",D$2-'Indicator Date hidden'!E123)</f>
        <v>0</v>
      </c>
      <c r="E122" s="158">
        <f>IF('Indicator Date hidden'!F123="x","x",E$2-'Indicator Date hidden'!F123)</f>
        <v>0</v>
      </c>
      <c r="F122" s="158">
        <f>IF('Indicator Date hidden'!G123="x","x",F$2-'Indicator Date hidden'!G123)</f>
        <v>0</v>
      </c>
      <c r="G122" s="158">
        <f>IF('Indicator Date hidden'!H123="x","x",G$2-'Indicator Date hidden'!H123)</f>
        <v>0</v>
      </c>
      <c r="H122" s="158">
        <f>IF('Indicator Date hidden'!I123="x","x",H$2-'Indicator Date hidden'!I123)</f>
        <v>0</v>
      </c>
      <c r="I122" s="158">
        <f>IF('Indicator Date hidden'!J123="x","x",I$2-'Indicator Date hidden'!J123)</f>
        <v>0</v>
      </c>
      <c r="J122" s="158">
        <f>IF('Indicator Date hidden'!K123="x","x",J$2-'Indicator Date hidden'!K123)</f>
        <v>0</v>
      </c>
      <c r="K122" s="158">
        <f>IF('Indicator Date hidden'!L123="x","x",K$2-'Indicator Date hidden'!L123)</f>
        <v>0</v>
      </c>
      <c r="L122" s="158">
        <f>IF('Indicator Date hidden'!M123="x","x",L$2-'Indicator Date hidden'!M123)</f>
        <v>0</v>
      </c>
      <c r="M122" s="158">
        <f>IF('Indicator Date hidden'!N123="x","x",M$2-'Indicator Date hidden'!N123)</f>
        <v>0</v>
      </c>
      <c r="N122" s="158">
        <f>IF('Indicator Date hidden'!O123="x","x",N$2-'Indicator Date hidden'!O123)</f>
        <v>0</v>
      </c>
      <c r="O122" s="158">
        <f>IF('Indicator Date hidden'!P123="x","x",O$2-'Indicator Date hidden'!P123)</f>
        <v>0</v>
      </c>
      <c r="P122" s="158">
        <f>IF('Indicator Date hidden'!Q123="x","x",P$2-'Indicator Date hidden'!Q123)</f>
        <v>0</v>
      </c>
      <c r="Q122" s="158">
        <f>IF('Indicator Date hidden'!R123="x","x",Q$2-'Indicator Date hidden'!R123)</f>
        <v>0</v>
      </c>
      <c r="R122" s="158">
        <f>IF('Indicator Date hidden'!S123="x","x",R$2-'Indicator Date hidden'!S123)</f>
        <v>0</v>
      </c>
      <c r="S122" s="158">
        <f>IF('Indicator Date hidden'!T123="x","x",S$2-'Indicator Date hidden'!T123)</f>
        <v>0</v>
      </c>
      <c r="T122" s="158">
        <f>IF('Indicator Date hidden'!U123="x","x",T$2-'Indicator Date hidden'!U123)</f>
        <v>0</v>
      </c>
      <c r="U122" s="158">
        <f>IF('Indicator Date hidden'!V123="x","x",U$2-'Indicator Date hidden'!V123)</f>
        <v>0</v>
      </c>
      <c r="V122" s="158">
        <f>IF('Indicator Date hidden'!W123="x","x",V$2-'Indicator Date hidden'!W123)</f>
        <v>0</v>
      </c>
      <c r="W122" s="158">
        <f>IF('Indicator Date hidden'!X123="x","x",W$2-'Indicator Date hidden'!X123)</f>
        <v>0</v>
      </c>
      <c r="X122" s="158">
        <f>IF('Indicator Date hidden'!Y123="x","x",X$2-'Indicator Date hidden'!Y123)</f>
        <v>0</v>
      </c>
      <c r="Y122" s="158">
        <f>IF('Indicator Date hidden'!Z123="x","x",Y$2-'Indicator Date hidden'!Z123)</f>
        <v>0</v>
      </c>
      <c r="Z122" s="158" t="str">
        <f>IF('Indicator Date hidden'!AA123="x","x",Z$2-'Indicator Date hidden'!AA123)</f>
        <v>x</v>
      </c>
      <c r="AA122" s="158">
        <f>IF('Indicator Date hidden'!AB123="x","x",AA$2-'Indicator Date hidden'!AB123)</f>
        <v>0</v>
      </c>
      <c r="AB122" s="158" t="str">
        <f>IF('Indicator Date hidden'!AC123="x","x",AB$2-'Indicator Date hidden'!AC123)</f>
        <v>x</v>
      </c>
      <c r="AC122" s="158">
        <f>IF('Indicator Date hidden'!AD123="x","x",AC$2-'Indicator Date hidden'!AD123)</f>
        <v>4</v>
      </c>
      <c r="AD122" s="158">
        <f>IF('Indicator Date hidden'!AE123="x","x",AD$2-'Indicator Date hidden'!AE123)</f>
        <v>0</v>
      </c>
      <c r="AE122" s="158" t="str">
        <f>IF('Indicator Date hidden'!AF123="x","x",AE$2-'Indicator Date hidden'!AF123)</f>
        <v>x</v>
      </c>
      <c r="AF122" s="158">
        <f>IF('Indicator Date hidden'!AG123="x","x",AF$2-'Indicator Date hidden'!AG123)</f>
        <v>0</v>
      </c>
      <c r="AG122" s="158">
        <f>IF('Indicator Date hidden'!AH123="x","x",AG$2-'Indicator Date hidden'!AH123)</f>
        <v>0</v>
      </c>
      <c r="AH122" s="158">
        <f>IF('Indicator Date hidden'!AI123="x","x",AH$2-'Indicator Date hidden'!AI123)</f>
        <v>0</v>
      </c>
      <c r="AI122" s="158">
        <f>IF('Indicator Date hidden'!AJ123="x","x",AI$2-'Indicator Date hidden'!AJ123)</f>
        <v>0</v>
      </c>
      <c r="AJ122" s="158">
        <f>IF('Indicator Date hidden'!AK123="x","x",AJ$2-'Indicator Date hidden'!AK123)</f>
        <v>0</v>
      </c>
      <c r="AK122" s="158">
        <f>IF('Indicator Date hidden'!AL123="x","x",AK$2-'Indicator Date hidden'!AL123)</f>
        <v>0</v>
      </c>
      <c r="AL122" s="158" t="str">
        <f>IF('Indicator Date hidden'!AM123="x","x",AL$2-'Indicator Date hidden'!AM123)</f>
        <v>x</v>
      </c>
      <c r="AM122" s="158">
        <f>IF('Indicator Date hidden'!AN123="x","x",AM$2-'Indicator Date hidden'!AN123)</f>
        <v>0</v>
      </c>
      <c r="AN122" s="158">
        <f>IF('Indicator Date hidden'!AO123="x","x",AN$2-'Indicator Date hidden'!AO123)</f>
        <v>0</v>
      </c>
      <c r="AO122" s="158">
        <f>IF('Indicator Date hidden'!AP123="x","x",AO$2-'Indicator Date hidden'!AP123)</f>
        <v>0</v>
      </c>
      <c r="AP122" s="158">
        <f>IF('Indicator Date hidden'!AQ123="x","x",AP$2-'Indicator Date hidden'!AQ123)</f>
        <v>0</v>
      </c>
      <c r="AQ122" s="158" t="str">
        <f>IF('Indicator Date hidden'!AR123="x","x",AQ$2-'Indicator Date hidden'!AR123)</f>
        <v>x</v>
      </c>
      <c r="AR122" s="158">
        <f>IF('Indicator Date hidden'!AS123="x","x",AR$2-'Indicator Date hidden'!AS123)</f>
        <v>2</v>
      </c>
      <c r="AS122" s="158">
        <f>IF('Indicator Date hidden'!AT123="x","x",AS$2-'Indicator Date hidden'!AT123)</f>
        <v>9</v>
      </c>
      <c r="AT122" s="158">
        <f>IF('Indicator Date hidden'!AU123="x","x",AT$2-'Indicator Date hidden'!AU123)</f>
        <v>0</v>
      </c>
      <c r="AU122" s="158" t="str">
        <f>IF('Indicator Date hidden'!AV123="x","x",AU$2-'Indicator Date hidden'!AV123)</f>
        <v>x</v>
      </c>
      <c r="AV122" s="158" t="str">
        <f>IF('Indicator Date hidden'!AW123="x","x",AV$2-'Indicator Date hidden'!AW123)</f>
        <v>x</v>
      </c>
      <c r="AW122" s="158" t="str">
        <f>IF('Indicator Date hidden'!AX123="x","x",AW$2-'Indicator Date hidden'!AX123)</f>
        <v>x</v>
      </c>
      <c r="AX122" s="158">
        <f>IF('Indicator Date hidden'!AY123="x","x",AX$2-'Indicator Date hidden'!AY123)</f>
        <v>0</v>
      </c>
      <c r="AY122" s="158" t="str">
        <f>IF('Indicator Date hidden'!AZ123="x","x",AY$2-'Indicator Date hidden'!AZ123)</f>
        <v>x</v>
      </c>
      <c r="AZ122" s="158" t="str">
        <f>IF('Indicator Date hidden'!BA123="x","x",AZ$2-'Indicator Date hidden'!BA123)</f>
        <v>x</v>
      </c>
      <c r="BA122" s="158">
        <f>IF('Indicator Date hidden'!BB123="x","x",BA$2-'Indicator Date hidden'!BB123)</f>
        <v>0</v>
      </c>
      <c r="BB122" s="158">
        <f>IF('Indicator Date hidden'!BC123="x","x",BB$2-'Indicator Date hidden'!BC123)</f>
        <v>0</v>
      </c>
      <c r="BC122" s="158">
        <f>IF('Indicator Date hidden'!BD123="x","x",BC$2-'Indicator Date hidden'!BD123)</f>
        <v>0</v>
      </c>
      <c r="BD122" s="158" t="str">
        <f>IF('Indicator Date hidden'!BE123="x","x",BD$2-'Indicator Date hidden'!BE123)</f>
        <v>x</v>
      </c>
      <c r="BE122" s="158">
        <f>IF('Indicator Date hidden'!BF123="x","x",BE$2-'Indicator Date hidden'!BF123)</f>
        <v>1</v>
      </c>
      <c r="BF122" s="158">
        <f>IF('Indicator Date hidden'!BG123="x","x",BF$2-'Indicator Date hidden'!BG123)</f>
        <v>0</v>
      </c>
      <c r="BG122" s="158">
        <f>IF('Indicator Date hidden'!BH123="x","x",BG$2-'Indicator Date hidden'!BH123)</f>
        <v>0</v>
      </c>
      <c r="BH122" s="158">
        <f>IF('Indicator Date hidden'!BI123="x","x",BH$2-'Indicator Date hidden'!BI123)</f>
        <v>0</v>
      </c>
      <c r="BI122" s="158">
        <f>IF('Indicator Date hidden'!BJ123="x","x",BI$2-'Indicator Date hidden'!BJ123)</f>
        <v>2</v>
      </c>
      <c r="BJ122" s="158">
        <f>IF('Indicator Date hidden'!BK123="x","x",BJ$2-'Indicator Date hidden'!BK123)</f>
        <v>0</v>
      </c>
      <c r="BK122" s="158" t="str">
        <f>IF('Indicator Date hidden'!BL123="x","x",BK$2-'Indicator Date hidden'!BL123)</f>
        <v>x</v>
      </c>
      <c r="BL122" s="158">
        <f>IF('Indicator Date hidden'!BM123="x","x",BL$2-'Indicator Date hidden'!BM123)</f>
        <v>0</v>
      </c>
      <c r="BM122" s="158" t="str">
        <f>IF('Indicator Date hidden'!BN123="x","x",BM$2-'Indicator Date hidden'!BN123)</f>
        <v>x</v>
      </c>
      <c r="BN122" s="158">
        <f>IF('Indicator Date hidden'!BO123="x","x",BN$2-'Indicator Date hidden'!BO123)</f>
        <v>5</v>
      </c>
      <c r="BO122" s="158">
        <f>IF('Indicator Date hidden'!BP123="x","x",BO$2-'Indicator Date hidden'!BP123)</f>
        <v>0</v>
      </c>
      <c r="BP122" s="158">
        <f>IF('Indicator Date hidden'!BQ123="x","x",BP$2-'Indicator Date hidden'!BQ123)</f>
        <v>0</v>
      </c>
      <c r="BQ122" s="158">
        <f>IF('Indicator Date hidden'!BR123="x","x",BQ$2-'Indicator Date hidden'!BR123)</f>
        <v>0</v>
      </c>
      <c r="BR122" s="158">
        <f>IF('Indicator Date hidden'!BS123="x","x",BR$2-'Indicator Date hidden'!BS123)</f>
        <v>0</v>
      </c>
      <c r="BS122" s="158">
        <f>IF('Indicator Date hidden'!BT123="x","x",BS$2-'Indicator Date hidden'!BT123)</f>
        <v>3</v>
      </c>
      <c r="BT122" s="158">
        <f>IF('Indicator Date hidden'!BU123="x","x",BT$2-'Indicator Date hidden'!BU123)</f>
        <v>0</v>
      </c>
      <c r="BU122" s="158">
        <f>IF('Indicator Date hidden'!BV123="x","x",BU$2-'Indicator Date hidden'!BV123)</f>
        <v>0</v>
      </c>
      <c r="BV122" s="158" t="str">
        <f>IF('Indicator Date hidden'!BW123="x","x",BV$2-'Indicator Date hidden'!BW123)</f>
        <v>x</v>
      </c>
      <c r="BW122" s="158">
        <f>IF('Indicator Date hidden'!BX123="x","x",BW$2-'Indicator Date hidden'!BX123)</f>
        <v>0</v>
      </c>
      <c r="BX122" s="158" t="str">
        <f>IF('Indicator Date hidden'!BY123="x","x",BX$2-'Indicator Date hidden'!BY123)</f>
        <v>x</v>
      </c>
      <c r="BY122" s="5">
        <f t="shared" si="15"/>
        <v>26</v>
      </c>
      <c r="BZ122" s="159">
        <f t="shared" si="16"/>
        <v>0.43333333333333335</v>
      </c>
      <c r="CA122" s="5">
        <f t="shared" si="17"/>
        <v>7</v>
      </c>
      <c r="CB122" s="159">
        <f t="shared" si="18"/>
        <v>1.4647715028479888</v>
      </c>
      <c r="CC122" s="162">
        <f t="shared" si="19"/>
        <v>0</v>
      </c>
    </row>
    <row r="123" spans="1:81" x14ac:dyDescent="0.25">
      <c r="A123" t="s">
        <v>223</v>
      </c>
      <c r="B123" s="158">
        <f>IF('Indicator Date hidden'!C124="x","x",B$2-'Indicator Date hidden'!C124)</f>
        <v>0</v>
      </c>
      <c r="C123" s="158">
        <f>IF('Indicator Date hidden'!D124="x","x",C$2-'Indicator Date hidden'!D124)</f>
        <v>0</v>
      </c>
      <c r="D123" s="158">
        <f>IF('Indicator Date hidden'!E124="x","x",D$2-'Indicator Date hidden'!E124)</f>
        <v>0</v>
      </c>
      <c r="E123" s="158">
        <f>IF('Indicator Date hidden'!F124="x","x",E$2-'Indicator Date hidden'!F124)</f>
        <v>0</v>
      </c>
      <c r="F123" s="158">
        <f>IF('Indicator Date hidden'!G124="x","x",F$2-'Indicator Date hidden'!G124)</f>
        <v>0</v>
      </c>
      <c r="G123" s="158">
        <f>IF('Indicator Date hidden'!H124="x","x",G$2-'Indicator Date hidden'!H124)</f>
        <v>0</v>
      </c>
      <c r="H123" s="158">
        <f>IF('Indicator Date hidden'!I124="x","x",H$2-'Indicator Date hidden'!I124)</f>
        <v>0</v>
      </c>
      <c r="I123" s="158">
        <f>IF('Indicator Date hidden'!J124="x","x",I$2-'Indicator Date hidden'!J124)</f>
        <v>0</v>
      </c>
      <c r="J123" s="158">
        <f>IF('Indicator Date hidden'!K124="x","x",J$2-'Indicator Date hidden'!K124)</f>
        <v>0</v>
      </c>
      <c r="K123" s="158">
        <f>IF('Indicator Date hidden'!L124="x","x",K$2-'Indicator Date hidden'!L124)</f>
        <v>0</v>
      </c>
      <c r="L123" s="158">
        <f>IF('Indicator Date hidden'!M124="x","x",L$2-'Indicator Date hidden'!M124)</f>
        <v>0</v>
      </c>
      <c r="M123" s="158">
        <f>IF('Indicator Date hidden'!N124="x","x",M$2-'Indicator Date hidden'!N124)</f>
        <v>0</v>
      </c>
      <c r="N123" s="158">
        <f>IF('Indicator Date hidden'!O124="x","x",N$2-'Indicator Date hidden'!O124)</f>
        <v>0</v>
      </c>
      <c r="O123" s="158">
        <f>IF('Indicator Date hidden'!P124="x","x",O$2-'Indicator Date hidden'!P124)</f>
        <v>0</v>
      </c>
      <c r="P123" s="158">
        <f>IF('Indicator Date hidden'!Q124="x","x",P$2-'Indicator Date hidden'!Q124)</f>
        <v>0</v>
      </c>
      <c r="Q123" s="158">
        <f>IF('Indicator Date hidden'!R124="x","x",Q$2-'Indicator Date hidden'!R124)</f>
        <v>0</v>
      </c>
      <c r="R123" s="158">
        <f>IF('Indicator Date hidden'!S124="x","x",R$2-'Indicator Date hidden'!S124)</f>
        <v>0</v>
      </c>
      <c r="S123" s="158">
        <f>IF('Indicator Date hidden'!T124="x","x",S$2-'Indicator Date hidden'!T124)</f>
        <v>0</v>
      </c>
      <c r="T123" s="158">
        <f>IF('Indicator Date hidden'!U124="x","x",T$2-'Indicator Date hidden'!U124)</f>
        <v>0</v>
      </c>
      <c r="U123" s="158">
        <f>IF('Indicator Date hidden'!V124="x","x",U$2-'Indicator Date hidden'!V124)</f>
        <v>0</v>
      </c>
      <c r="V123" s="158">
        <f>IF('Indicator Date hidden'!W124="x","x",V$2-'Indicator Date hidden'!W124)</f>
        <v>0</v>
      </c>
      <c r="W123" s="158">
        <f>IF('Indicator Date hidden'!X124="x","x",W$2-'Indicator Date hidden'!X124)</f>
        <v>0</v>
      </c>
      <c r="X123" s="158">
        <f>IF('Indicator Date hidden'!Y124="x","x",X$2-'Indicator Date hidden'!Y124)</f>
        <v>0</v>
      </c>
      <c r="Y123" s="158">
        <f>IF('Indicator Date hidden'!Z124="x","x",Y$2-'Indicator Date hidden'!Z124)</f>
        <v>0</v>
      </c>
      <c r="Z123" s="158">
        <f>IF('Indicator Date hidden'!AA124="x","x",Z$2-'Indicator Date hidden'!AA124)</f>
        <v>0</v>
      </c>
      <c r="AA123" s="158">
        <f>IF('Indicator Date hidden'!AB124="x","x",AA$2-'Indicator Date hidden'!AB124)</f>
        <v>0</v>
      </c>
      <c r="AB123" s="158">
        <f>IF('Indicator Date hidden'!AC124="x","x",AB$2-'Indicator Date hidden'!AC124)</f>
        <v>0</v>
      </c>
      <c r="AC123" s="158">
        <f>IF('Indicator Date hidden'!AD124="x","x",AC$2-'Indicator Date hidden'!AD124)</f>
        <v>0</v>
      </c>
      <c r="AD123" s="158">
        <f>IF('Indicator Date hidden'!AE124="x","x",AD$2-'Indicator Date hidden'!AE124)</f>
        <v>0</v>
      </c>
      <c r="AE123" s="158">
        <f>IF('Indicator Date hidden'!AF124="x","x",AE$2-'Indicator Date hidden'!AF124)</f>
        <v>0</v>
      </c>
      <c r="AF123" s="158">
        <f>IF('Indicator Date hidden'!AG124="x","x",AF$2-'Indicator Date hidden'!AG124)</f>
        <v>0</v>
      </c>
      <c r="AG123" s="158">
        <f>IF('Indicator Date hidden'!AH124="x","x",AG$2-'Indicator Date hidden'!AH124)</f>
        <v>0</v>
      </c>
      <c r="AH123" s="158">
        <f>IF('Indicator Date hidden'!AI124="x","x",AH$2-'Indicator Date hidden'!AI124)</f>
        <v>0</v>
      </c>
      <c r="AI123" s="158">
        <f>IF('Indicator Date hidden'!AJ124="x","x",AI$2-'Indicator Date hidden'!AJ124)</f>
        <v>0</v>
      </c>
      <c r="AJ123" s="158">
        <f>IF('Indicator Date hidden'!AK124="x","x",AJ$2-'Indicator Date hidden'!AK124)</f>
        <v>0</v>
      </c>
      <c r="AK123" s="158">
        <f>IF('Indicator Date hidden'!AL124="x","x",AK$2-'Indicator Date hidden'!AL124)</f>
        <v>0</v>
      </c>
      <c r="AL123" s="158">
        <f>IF('Indicator Date hidden'!AM124="x","x",AL$2-'Indicator Date hidden'!AM124)</f>
        <v>1</v>
      </c>
      <c r="AM123" s="158">
        <f>IF('Indicator Date hidden'!AN124="x","x",AM$2-'Indicator Date hidden'!AN124)</f>
        <v>0</v>
      </c>
      <c r="AN123" s="158">
        <f>IF('Indicator Date hidden'!AO124="x","x",AN$2-'Indicator Date hidden'!AO124)</f>
        <v>0</v>
      </c>
      <c r="AO123" s="158">
        <f>IF('Indicator Date hidden'!AP124="x","x",AO$2-'Indicator Date hidden'!AP124)</f>
        <v>0</v>
      </c>
      <c r="AP123" s="158">
        <f>IF('Indicator Date hidden'!AQ124="x","x",AP$2-'Indicator Date hidden'!AQ124)</f>
        <v>0</v>
      </c>
      <c r="AQ123" s="158">
        <f>IF('Indicator Date hidden'!AR124="x","x",AQ$2-'Indicator Date hidden'!AR124)</f>
        <v>0</v>
      </c>
      <c r="AR123" s="158">
        <f>IF('Indicator Date hidden'!AS124="x","x",AR$2-'Indicator Date hidden'!AS124)</f>
        <v>2</v>
      </c>
      <c r="AS123" s="158">
        <f>IF('Indicator Date hidden'!AT124="x","x",AS$2-'Indicator Date hidden'!AT124)</f>
        <v>0</v>
      </c>
      <c r="AT123" s="158">
        <f>IF('Indicator Date hidden'!AU124="x","x",AT$2-'Indicator Date hidden'!AU124)</f>
        <v>0</v>
      </c>
      <c r="AU123" s="158">
        <f>IF('Indicator Date hidden'!AV124="x","x",AU$2-'Indicator Date hidden'!AV124)</f>
        <v>0</v>
      </c>
      <c r="AV123" s="158">
        <f>IF('Indicator Date hidden'!AW124="x","x",AV$2-'Indicator Date hidden'!AW124)</f>
        <v>0</v>
      </c>
      <c r="AW123" s="158">
        <f>IF('Indicator Date hidden'!AX124="x","x",AW$2-'Indicator Date hidden'!AX124)</f>
        <v>0</v>
      </c>
      <c r="AX123" s="158">
        <f>IF('Indicator Date hidden'!AY124="x","x",AX$2-'Indicator Date hidden'!AY124)</f>
        <v>0</v>
      </c>
      <c r="AY123" s="158">
        <f>IF('Indicator Date hidden'!AZ124="x","x",AY$2-'Indicator Date hidden'!AZ124)</f>
        <v>0</v>
      </c>
      <c r="AZ123" s="158">
        <f>IF('Indicator Date hidden'!BA124="x","x",AZ$2-'Indicator Date hidden'!BA124)</f>
        <v>7</v>
      </c>
      <c r="BA123" s="158">
        <f>IF('Indicator Date hidden'!BB124="x","x",BA$2-'Indicator Date hidden'!BB124)</f>
        <v>0</v>
      </c>
      <c r="BB123" s="158">
        <f>IF('Indicator Date hidden'!BC124="x","x",BB$2-'Indicator Date hidden'!BC124)</f>
        <v>0</v>
      </c>
      <c r="BC123" s="158">
        <f>IF('Indicator Date hidden'!BD124="x","x",BC$2-'Indicator Date hidden'!BD124)</f>
        <v>0</v>
      </c>
      <c r="BD123" s="158" t="str">
        <f>IF('Indicator Date hidden'!BE124="x","x",BD$2-'Indicator Date hidden'!BE124)</f>
        <v>x</v>
      </c>
      <c r="BE123" s="158">
        <f>IF('Indicator Date hidden'!BF124="x","x",BE$2-'Indicator Date hidden'!BF124)</f>
        <v>1</v>
      </c>
      <c r="BF123" s="158">
        <f>IF('Indicator Date hidden'!BG124="x","x",BF$2-'Indicator Date hidden'!BG124)</f>
        <v>0</v>
      </c>
      <c r="BG123" s="158">
        <f>IF('Indicator Date hidden'!BH124="x","x",BG$2-'Indicator Date hidden'!BH124)</f>
        <v>0</v>
      </c>
      <c r="BH123" s="158">
        <f>IF('Indicator Date hidden'!BI124="x","x",BH$2-'Indicator Date hidden'!BI124)</f>
        <v>0</v>
      </c>
      <c r="BI123" s="158">
        <f>IF('Indicator Date hidden'!BJ124="x","x",BI$2-'Indicator Date hidden'!BJ124)</f>
        <v>0</v>
      </c>
      <c r="BJ123" s="158">
        <f>IF('Indicator Date hidden'!BK124="x","x",BJ$2-'Indicator Date hidden'!BK124)</f>
        <v>0</v>
      </c>
      <c r="BK123" s="158">
        <f>IF('Indicator Date hidden'!BL124="x","x",BK$2-'Indicator Date hidden'!BL124)</f>
        <v>0</v>
      </c>
      <c r="BL123" s="158">
        <f>IF('Indicator Date hidden'!BM124="x","x",BL$2-'Indicator Date hidden'!BM124)</f>
        <v>0</v>
      </c>
      <c r="BM123" s="158">
        <f>IF('Indicator Date hidden'!BN124="x","x",BM$2-'Indicator Date hidden'!BN124)</f>
        <v>3</v>
      </c>
      <c r="BN123" s="158">
        <f>IF('Indicator Date hidden'!BO124="x","x",BN$2-'Indicator Date hidden'!BO124)</f>
        <v>0</v>
      </c>
      <c r="BO123" s="158">
        <f>IF('Indicator Date hidden'!BP124="x","x",BO$2-'Indicator Date hidden'!BP124)</f>
        <v>0</v>
      </c>
      <c r="BP123" s="158">
        <f>IF('Indicator Date hidden'!BQ124="x","x",BP$2-'Indicator Date hidden'!BQ124)</f>
        <v>0</v>
      </c>
      <c r="BQ123" s="158">
        <f>IF('Indicator Date hidden'!BR124="x","x",BQ$2-'Indicator Date hidden'!BR124)</f>
        <v>0</v>
      </c>
      <c r="BR123" s="158">
        <f>IF('Indicator Date hidden'!BS124="x","x",BR$2-'Indicator Date hidden'!BS124)</f>
        <v>0</v>
      </c>
      <c r="BS123" s="158">
        <f>IF('Indicator Date hidden'!BT124="x","x",BS$2-'Indicator Date hidden'!BT124)</f>
        <v>1</v>
      </c>
      <c r="BT123" s="158">
        <f>IF('Indicator Date hidden'!BU124="x","x",BT$2-'Indicator Date hidden'!BU124)</f>
        <v>0</v>
      </c>
      <c r="BU123" s="158">
        <f>IF('Indicator Date hidden'!BV124="x","x",BU$2-'Indicator Date hidden'!BV124)</f>
        <v>0</v>
      </c>
      <c r="BV123" s="158">
        <f>IF('Indicator Date hidden'!BW124="x","x",BV$2-'Indicator Date hidden'!BW124)</f>
        <v>0</v>
      </c>
      <c r="BW123" s="158">
        <f>IF('Indicator Date hidden'!BX124="x","x",BW$2-'Indicator Date hidden'!BX124)</f>
        <v>0</v>
      </c>
      <c r="BX123" s="158">
        <f>IF('Indicator Date hidden'!BY124="x","x",BX$2-'Indicator Date hidden'!BY124)</f>
        <v>0</v>
      </c>
      <c r="BY123" s="5">
        <f t="shared" si="15"/>
        <v>15</v>
      </c>
      <c r="BZ123" s="159">
        <f t="shared" si="16"/>
        <v>0.20270270270270271</v>
      </c>
      <c r="CA123" s="5">
        <f t="shared" si="17"/>
        <v>6</v>
      </c>
      <c r="CB123" s="159">
        <f t="shared" si="18"/>
        <v>0.91503551444487552</v>
      </c>
      <c r="CC123" s="162">
        <f t="shared" si="19"/>
        <v>0</v>
      </c>
    </row>
    <row r="124" spans="1:81" x14ac:dyDescent="0.25">
      <c r="A124" t="s">
        <v>225</v>
      </c>
      <c r="B124" s="158">
        <f>IF('Indicator Date hidden'!C125="x","x",B$2-'Indicator Date hidden'!C125)</f>
        <v>0</v>
      </c>
      <c r="C124" s="158">
        <f>IF('Indicator Date hidden'!D125="x","x",C$2-'Indicator Date hidden'!D125)</f>
        <v>0</v>
      </c>
      <c r="D124" s="158">
        <f>IF('Indicator Date hidden'!E125="x","x",D$2-'Indicator Date hidden'!E125)</f>
        <v>0</v>
      </c>
      <c r="E124" s="158">
        <f>IF('Indicator Date hidden'!F125="x","x",E$2-'Indicator Date hidden'!F125)</f>
        <v>0</v>
      </c>
      <c r="F124" s="158">
        <f>IF('Indicator Date hidden'!G125="x","x",F$2-'Indicator Date hidden'!G125)</f>
        <v>0</v>
      </c>
      <c r="G124" s="158">
        <f>IF('Indicator Date hidden'!H125="x","x",G$2-'Indicator Date hidden'!H125)</f>
        <v>0</v>
      </c>
      <c r="H124" s="158">
        <f>IF('Indicator Date hidden'!I125="x","x",H$2-'Indicator Date hidden'!I125)</f>
        <v>0</v>
      </c>
      <c r="I124" s="158">
        <f>IF('Indicator Date hidden'!J125="x","x",I$2-'Indicator Date hidden'!J125)</f>
        <v>0</v>
      </c>
      <c r="J124" s="158">
        <f>IF('Indicator Date hidden'!K125="x","x",J$2-'Indicator Date hidden'!K125)</f>
        <v>0</v>
      </c>
      <c r="K124" s="158">
        <f>IF('Indicator Date hidden'!L125="x","x",K$2-'Indicator Date hidden'!L125)</f>
        <v>0</v>
      </c>
      <c r="L124" s="158">
        <f>IF('Indicator Date hidden'!M125="x","x",L$2-'Indicator Date hidden'!M125)</f>
        <v>0</v>
      </c>
      <c r="M124" s="158">
        <f>IF('Indicator Date hidden'!N125="x","x",M$2-'Indicator Date hidden'!N125)</f>
        <v>0</v>
      </c>
      <c r="N124" s="158">
        <f>IF('Indicator Date hidden'!O125="x","x",N$2-'Indicator Date hidden'!O125)</f>
        <v>0</v>
      </c>
      <c r="O124" s="158">
        <f>IF('Indicator Date hidden'!P125="x","x",O$2-'Indicator Date hidden'!P125)</f>
        <v>0</v>
      </c>
      <c r="P124" s="158">
        <f>IF('Indicator Date hidden'!Q125="x","x",P$2-'Indicator Date hidden'!Q125)</f>
        <v>0</v>
      </c>
      <c r="Q124" s="158">
        <f>IF('Indicator Date hidden'!R125="x","x",Q$2-'Indicator Date hidden'!R125)</f>
        <v>0</v>
      </c>
      <c r="R124" s="158">
        <f>IF('Indicator Date hidden'!S125="x","x",R$2-'Indicator Date hidden'!S125)</f>
        <v>0</v>
      </c>
      <c r="S124" s="158">
        <f>IF('Indicator Date hidden'!T125="x","x",S$2-'Indicator Date hidden'!T125)</f>
        <v>0</v>
      </c>
      <c r="T124" s="158">
        <f>IF('Indicator Date hidden'!U125="x","x",T$2-'Indicator Date hidden'!U125)</f>
        <v>0</v>
      </c>
      <c r="U124" s="158">
        <f>IF('Indicator Date hidden'!V125="x","x",U$2-'Indicator Date hidden'!V125)</f>
        <v>0</v>
      </c>
      <c r="V124" s="158">
        <f>IF('Indicator Date hidden'!W125="x","x",V$2-'Indicator Date hidden'!W125)</f>
        <v>0</v>
      </c>
      <c r="W124" s="158">
        <f>IF('Indicator Date hidden'!X125="x","x",W$2-'Indicator Date hidden'!X125)</f>
        <v>0</v>
      </c>
      <c r="X124" s="158">
        <f>IF('Indicator Date hidden'!Y125="x","x",X$2-'Indicator Date hidden'!Y125)</f>
        <v>0</v>
      </c>
      <c r="Y124" s="158">
        <f>IF('Indicator Date hidden'!Z125="x","x",Y$2-'Indicator Date hidden'!Z125)</f>
        <v>0</v>
      </c>
      <c r="Z124" s="158">
        <f>IF('Indicator Date hidden'!AA125="x","x",Z$2-'Indicator Date hidden'!AA125)</f>
        <v>5</v>
      </c>
      <c r="AA124" s="158">
        <f>IF('Indicator Date hidden'!AB125="x","x",AA$2-'Indicator Date hidden'!AB125)</f>
        <v>0</v>
      </c>
      <c r="AB124" s="158" t="str">
        <f>IF('Indicator Date hidden'!AC125="x","x",AB$2-'Indicator Date hidden'!AC125)</f>
        <v>x</v>
      </c>
      <c r="AC124" s="158">
        <f>IF('Indicator Date hidden'!AD125="x","x",AC$2-'Indicator Date hidden'!AD125)</f>
        <v>0</v>
      </c>
      <c r="AD124" s="158">
        <f>IF('Indicator Date hidden'!AE125="x","x",AD$2-'Indicator Date hidden'!AE125)</f>
        <v>0</v>
      </c>
      <c r="AE124" s="158" t="str">
        <f>IF('Indicator Date hidden'!AF125="x","x",AE$2-'Indicator Date hidden'!AF125)</f>
        <v>x</v>
      </c>
      <c r="AF124" s="158">
        <f>IF('Indicator Date hidden'!AG125="x","x",AF$2-'Indicator Date hidden'!AG125)</f>
        <v>0</v>
      </c>
      <c r="AG124" s="158">
        <f>IF('Indicator Date hidden'!AH125="x","x",AG$2-'Indicator Date hidden'!AH125)</f>
        <v>0</v>
      </c>
      <c r="AH124" s="158">
        <f>IF('Indicator Date hidden'!AI125="x","x",AH$2-'Indicator Date hidden'!AI125)</f>
        <v>0</v>
      </c>
      <c r="AI124" s="158">
        <f>IF('Indicator Date hidden'!AJ125="x","x",AI$2-'Indicator Date hidden'!AJ125)</f>
        <v>0</v>
      </c>
      <c r="AJ124" s="158">
        <f>IF('Indicator Date hidden'!AK125="x","x",AJ$2-'Indicator Date hidden'!AK125)</f>
        <v>0</v>
      </c>
      <c r="AK124" s="158">
        <f>IF('Indicator Date hidden'!AL125="x","x",AK$2-'Indicator Date hidden'!AL125)</f>
        <v>0</v>
      </c>
      <c r="AL124" s="158" t="str">
        <f>IF('Indicator Date hidden'!AM125="x","x",AL$2-'Indicator Date hidden'!AM125)</f>
        <v>x</v>
      </c>
      <c r="AM124" s="158">
        <f>IF('Indicator Date hidden'!AN125="x","x",AM$2-'Indicator Date hidden'!AN125)</f>
        <v>0</v>
      </c>
      <c r="AN124" s="158">
        <f>IF('Indicator Date hidden'!AO125="x","x",AN$2-'Indicator Date hidden'!AO125)</f>
        <v>0</v>
      </c>
      <c r="AO124" s="158">
        <f>IF('Indicator Date hidden'!AP125="x","x",AO$2-'Indicator Date hidden'!AP125)</f>
        <v>0</v>
      </c>
      <c r="AP124" s="158" t="str">
        <f>IF('Indicator Date hidden'!AQ125="x","x",AP$2-'Indicator Date hidden'!AQ125)</f>
        <v>x</v>
      </c>
      <c r="AQ124" s="158">
        <f>IF('Indicator Date hidden'!AR125="x","x",AQ$2-'Indicator Date hidden'!AR125)</f>
        <v>0</v>
      </c>
      <c r="AR124" s="158">
        <f>IF('Indicator Date hidden'!AS125="x","x",AR$2-'Indicator Date hidden'!AS125)</f>
        <v>2</v>
      </c>
      <c r="AS124" s="158" t="str">
        <f>IF('Indicator Date hidden'!AT125="x","x",AS$2-'Indicator Date hidden'!AT125)</f>
        <v>x</v>
      </c>
      <c r="AT124" s="158">
        <f>IF('Indicator Date hidden'!AU125="x","x",AT$2-'Indicator Date hidden'!AU125)</f>
        <v>0</v>
      </c>
      <c r="AU124" s="158">
        <f>IF('Indicator Date hidden'!AV125="x","x",AU$2-'Indicator Date hidden'!AV125)</f>
        <v>0</v>
      </c>
      <c r="AV124" s="158">
        <f>IF('Indicator Date hidden'!AW125="x","x",AV$2-'Indicator Date hidden'!AW125)</f>
        <v>0</v>
      </c>
      <c r="AW124" s="158" t="str">
        <f>IF('Indicator Date hidden'!AX125="x","x",AW$2-'Indicator Date hidden'!AX125)</f>
        <v>x</v>
      </c>
      <c r="AX124" s="158">
        <f>IF('Indicator Date hidden'!AY125="x","x",AX$2-'Indicator Date hidden'!AY125)</f>
        <v>0</v>
      </c>
      <c r="AY124" s="158">
        <f>IF('Indicator Date hidden'!AZ125="x","x",AY$2-'Indicator Date hidden'!AZ125)</f>
        <v>0</v>
      </c>
      <c r="AZ124" s="158">
        <f>IF('Indicator Date hidden'!BA125="x","x",AZ$2-'Indicator Date hidden'!BA125)</f>
        <v>2</v>
      </c>
      <c r="BA124" s="158">
        <f>IF('Indicator Date hidden'!BB125="x","x",BA$2-'Indicator Date hidden'!BB125)</f>
        <v>0</v>
      </c>
      <c r="BB124" s="158">
        <f>IF('Indicator Date hidden'!BC125="x","x",BB$2-'Indicator Date hidden'!BC125)</f>
        <v>0</v>
      </c>
      <c r="BC124" s="158">
        <f>IF('Indicator Date hidden'!BD125="x","x",BC$2-'Indicator Date hidden'!BD125)</f>
        <v>0</v>
      </c>
      <c r="BD124" s="158" t="str">
        <f>IF('Indicator Date hidden'!BE125="x","x",BD$2-'Indicator Date hidden'!BE125)</f>
        <v>x</v>
      </c>
      <c r="BE124" s="158">
        <f>IF('Indicator Date hidden'!BF125="x","x",BE$2-'Indicator Date hidden'!BF125)</f>
        <v>1</v>
      </c>
      <c r="BF124" s="158">
        <f>IF('Indicator Date hidden'!BG125="x","x",BF$2-'Indicator Date hidden'!BG125)</f>
        <v>0</v>
      </c>
      <c r="BG124" s="158">
        <f>IF('Indicator Date hidden'!BH125="x","x",BG$2-'Indicator Date hidden'!BH125)</f>
        <v>0</v>
      </c>
      <c r="BH124" s="158">
        <f>IF('Indicator Date hidden'!BI125="x","x",BH$2-'Indicator Date hidden'!BI125)</f>
        <v>0</v>
      </c>
      <c r="BI124" s="158">
        <f>IF('Indicator Date hidden'!BJ125="x","x",BI$2-'Indicator Date hidden'!BJ125)</f>
        <v>0</v>
      </c>
      <c r="BJ124" s="158">
        <f>IF('Indicator Date hidden'!BK125="x","x",BJ$2-'Indicator Date hidden'!BK125)</f>
        <v>0</v>
      </c>
      <c r="BK124" s="158">
        <f>IF('Indicator Date hidden'!BL125="x","x",BK$2-'Indicator Date hidden'!BL125)</f>
        <v>0</v>
      </c>
      <c r="BL124" s="158">
        <f>IF('Indicator Date hidden'!BM125="x","x",BL$2-'Indicator Date hidden'!BM125)</f>
        <v>0</v>
      </c>
      <c r="BM124" s="158" t="str">
        <f>IF('Indicator Date hidden'!BN125="x","x",BM$2-'Indicator Date hidden'!BN125)</f>
        <v>x</v>
      </c>
      <c r="BN124" s="158">
        <f>IF('Indicator Date hidden'!BO125="x","x",BN$2-'Indicator Date hidden'!BO125)</f>
        <v>0</v>
      </c>
      <c r="BO124" s="158">
        <f>IF('Indicator Date hidden'!BP125="x","x",BO$2-'Indicator Date hidden'!BP125)</f>
        <v>0</v>
      </c>
      <c r="BP124" s="158">
        <f>IF('Indicator Date hidden'!BQ125="x","x",BP$2-'Indicator Date hidden'!BQ125)</f>
        <v>0</v>
      </c>
      <c r="BQ124" s="158">
        <f>IF('Indicator Date hidden'!BR125="x","x",BQ$2-'Indicator Date hidden'!BR125)</f>
        <v>0</v>
      </c>
      <c r="BR124" s="158">
        <f>IF('Indicator Date hidden'!BS125="x","x",BR$2-'Indicator Date hidden'!BS125)</f>
        <v>0</v>
      </c>
      <c r="BS124" s="158">
        <f>IF('Indicator Date hidden'!BT125="x","x",BS$2-'Indicator Date hidden'!BT125)</f>
        <v>2</v>
      </c>
      <c r="BT124" s="158">
        <f>IF('Indicator Date hidden'!BU125="x","x",BT$2-'Indicator Date hidden'!BU125)</f>
        <v>0</v>
      </c>
      <c r="BU124" s="158">
        <f>IF('Indicator Date hidden'!BV125="x","x",BU$2-'Indicator Date hidden'!BV125)</f>
        <v>0</v>
      </c>
      <c r="BV124" s="158">
        <f>IF('Indicator Date hidden'!BW125="x","x",BV$2-'Indicator Date hidden'!BW125)</f>
        <v>0</v>
      </c>
      <c r="BW124" s="158">
        <f>IF('Indicator Date hidden'!BX125="x","x",BW$2-'Indicator Date hidden'!BX125)</f>
        <v>0</v>
      </c>
      <c r="BX124" s="158">
        <f>IF('Indicator Date hidden'!BY125="x","x",BX$2-'Indicator Date hidden'!BY125)</f>
        <v>0</v>
      </c>
      <c r="BY124" s="5">
        <f t="shared" si="15"/>
        <v>12</v>
      </c>
      <c r="BZ124" s="159">
        <f t="shared" si="16"/>
        <v>0.17910447761194029</v>
      </c>
      <c r="CA124" s="5">
        <f t="shared" si="17"/>
        <v>5</v>
      </c>
      <c r="CB124" s="159">
        <f t="shared" si="18"/>
        <v>0.73149556745330424</v>
      </c>
      <c r="CC124" s="162">
        <f t="shared" si="19"/>
        <v>0</v>
      </c>
    </row>
    <row r="125" spans="1:81" x14ac:dyDescent="0.25">
      <c r="A125" t="s">
        <v>227</v>
      </c>
      <c r="B125" s="158">
        <f>IF('Indicator Date hidden'!C126="x","x",B$2-'Indicator Date hidden'!C126)</f>
        <v>0</v>
      </c>
      <c r="C125" s="158">
        <f>IF('Indicator Date hidden'!D126="x","x",C$2-'Indicator Date hidden'!D126)</f>
        <v>0</v>
      </c>
      <c r="D125" s="158">
        <f>IF('Indicator Date hidden'!E126="x","x",D$2-'Indicator Date hidden'!E126)</f>
        <v>0</v>
      </c>
      <c r="E125" s="158">
        <f>IF('Indicator Date hidden'!F126="x","x",E$2-'Indicator Date hidden'!F126)</f>
        <v>0</v>
      </c>
      <c r="F125" s="158">
        <f>IF('Indicator Date hidden'!G126="x","x",F$2-'Indicator Date hidden'!G126)</f>
        <v>0</v>
      </c>
      <c r="G125" s="158">
        <f>IF('Indicator Date hidden'!H126="x","x",G$2-'Indicator Date hidden'!H126)</f>
        <v>0</v>
      </c>
      <c r="H125" s="158">
        <f>IF('Indicator Date hidden'!I126="x","x",H$2-'Indicator Date hidden'!I126)</f>
        <v>0</v>
      </c>
      <c r="I125" s="158">
        <f>IF('Indicator Date hidden'!J126="x","x",I$2-'Indicator Date hidden'!J126)</f>
        <v>0</v>
      </c>
      <c r="J125" s="158">
        <f>IF('Indicator Date hidden'!K126="x","x",J$2-'Indicator Date hidden'!K126)</f>
        <v>0</v>
      </c>
      <c r="K125" s="158">
        <f>IF('Indicator Date hidden'!L126="x","x",K$2-'Indicator Date hidden'!L126)</f>
        <v>0</v>
      </c>
      <c r="L125" s="158">
        <f>IF('Indicator Date hidden'!M126="x","x",L$2-'Indicator Date hidden'!M126)</f>
        <v>0</v>
      </c>
      <c r="M125" s="158">
        <f>IF('Indicator Date hidden'!N126="x","x",M$2-'Indicator Date hidden'!N126)</f>
        <v>0</v>
      </c>
      <c r="N125" s="158">
        <f>IF('Indicator Date hidden'!O126="x","x",N$2-'Indicator Date hidden'!O126)</f>
        <v>0</v>
      </c>
      <c r="O125" s="158">
        <f>IF('Indicator Date hidden'!P126="x","x",O$2-'Indicator Date hidden'!P126)</f>
        <v>0</v>
      </c>
      <c r="P125" s="158">
        <f>IF('Indicator Date hidden'!Q126="x","x",P$2-'Indicator Date hidden'!Q126)</f>
        <v>0</v>
      </c>
      <c r="Q125" s="158">
        <f>IF('Indicator Date hidden'!R126="x","x",Q$2-'Indicator Date hidden'!R126)</f>
        <v>0</v>
      </c>
      <c r="R125" s="158">
        <f>IF('Indicator Date hidden'!S126="x","x",R$2-'Indicator Date hidden'!S126)</f>
        <v>0</v>
      </c>
      <c r="S125" s="158">
        <f>IF('Indicator Date hidden'!T126="x","x",S$2-'Indicator Date hidden'!T126)</f>
        <v>0</v>
      </c>
      <c r="T125" s="158">
        <f>IF('Indicator Date hidden'!U126="x","x",T$2-'Indicator Date hidden'!U126)</f>
        <v>0</v>
      </c>
      <c r="U125" s="158">
        <f>IF('Indicator Date hidden'!V126="x","x",U$2-'Indicator Date hidden'!V126)</f>
        <v>0</v>
      </c>
      <c r="V125" s="158">
        <f>IF('Indicator Date hidden'!W126="x","x",V$2-'Indicator Date hidden'!W126)</f>
        <v>0</v>
      </c>
      <c r="W125" s="158">
        <f>IF('Indicator Date hidden'!X126="x","x",W$2-'Indicator Date hidden'!X126)</f>
        <v>0</v>
      </c>
      <c r="X125" s="158">
        <f>IF('Indicator Date hidden'!Y126="x","x",X$2-'Indicator Date hidden'!Y126)</f>
        <v>0</v>
      </c>
      <c r="Y125" s="158">
        <f>IF('Indicator Date hidden'!Z126="x","x",Y$2-'Indicator Date hidden'!Z126)</f>
        <v>0</v>
      </c>
      <c r="Z125" s="158">
        <f>IF('Indicator Date hidden'!AA126="x","x",Z$2-'Indicator Date hidden'!AA126)</f>
        <v>10</v>
      </c>
      <c r="AA125" s="158">
        <f>IF('Indicator Date hidden'!AB126="x","x",AA$2-'Indicator Date hidden'!AB126)</f>
        <v>0</v>
      </c>
      <c r="AB125" s="158" t="str">
        <f>IF('Indicator Date hidden'!AC126="x","x",AB$2-'Indicator Date hidden'!AC126)</f>
        <v>x</v>
      </c>
      <c r="AC125" s="158">
        <f>IF('Indicator Date hidden'!AD126="x","x",AC$2-'Indicator Date hidden'!AD126)</f>
        <v>0</v>
      </c>
      <c r="AD125" s="158">
        <f>IF('Indicator Date hidden'!AE126="x","x",AD$2-'Indicator Date hidden'!AE126)</f>
        <v>0</v>
      </c>
      <c r="AE125" s="158" t="str">
        <f>IF('Indicator Date hidden'!AF126="x","x",AE$2-'Indicator Date hidden'!AF126)</f>
        <v>x</v>
      </c>
      <c r="AF125" s="158">
        <f>IF('Indicator Date hidden'!AG126="x","x",AF$2-'Indicator Date hidden'!AG126)</f>
        <v>0</v>
      </c>
      <c r="AG125" s="158">
        <f>IF('Indicator Date hidden'!AH126="x","x",AG$2-'Indicator Date hidden'!AH126)</f>
        <v>0</v>
      </c>
      <c r="AH125" s="158">
        <f>IF('Indicator Date hidden'!AI126="x","x",AH$2-'Indicator Date hidden'!AI126)</f>
        <v>0</v>
      </c>
      <c r="AI125" s="158">
        <f>IF('Indicator Date hidden'!AJ126="x","x",AI$2-'Indicator Date hidden'!AJ126)</f>
        <v>0</v>
      </c>
      <c r="AJ125" s="158">
        <f>IF('Indicator Date hidden'!AK126="x","x",AJ$2-'Indicator Date hidden'!AK126)</f>
        <v>0</v>
      </c>
      <c r="AK125" s="158">
        <f>IF('Indicator Date hidden'!AL126="x","x",AK$2-'Indicator Date hidden'!AL126)</f>
        <v>0</v>
      </c>
      <c r="AL125" s="158" t="str">
        <f>IF('Indicator Date hidden'!AM126="x","x",AL$2-'Indicator Date hidden'!AM126)</f>
        <v>x</v>
      </c>
      <c r="AM125" s="158">
        <f>IF('Indicator Date hidden'!AN126="x","x",AM$2-'Indicator Date hidden'!AN126)</f>
        <v>0</v>
      </c>
      <c r="AN125" s="158">
        <f>IF('Indicator Date hidden'!AO126="x","x",AN$2-'Indicator Date hidden'!AO126)</f>
        <v>0</v>
      </c>
      <c r="AO125" s="158">
        <f>IF('Indicator Date hidden'!AP126="x","x",AO$2-'Indicator Date hidden'!AP126)</f>
        <v>0</v>
      </c>
      <c r="AP125" s="158" t="str">
        <f>IF('Indicator Date hidden'!AQ126="x","x",AP$2-'Indicator Date hidden'!AQ126)</f>
        <v>x</v>
      </c>
      <c r="AQ125" s="158">
        <f>IF('Indicator Date hidden'!AR126="x","x",AQ$2-'Indicator Date hidden'!AR126)</f>
        <v>0</v>
      </c>
      <c r="AR125" s="158">
        <f>IF('Indicator Date hidden'!AS126="x","x",AR$2-'Indicator Date hidden'!AS126)</f>
        <v>2</v>
      </c>
      <c r="AS125" s="158" t="str">
        <f>IF('Indicator Date hidden'!AT126="x","x",AS$2-'Indicator Date hidden'!AT126)</f>
        <v>x</v>
      </c>
      <c r="AT125" s="158">
        <f>IF('Indicator Date hidden'!AU126="x","x",AT$2-'Indicator Date hidden'!AU126)</f>
        <v>0</v>
      </c>
      <c r="AU125" s="158">
        <f>IF('Indicator Date hidden'!AV126="x","x",AU$2-'Indicator Date hidden'!AV126)</f>
        <v>0</v>
      </c>
      <c r="AV125" s="158" t="str">
        <f>IF('Indicator Date hidden'!AW126="x","x",AV$2-'Indicator Date hidden'!AW126)</f>
        <v>x</v>
      </c>
      <c r="AW125" s="158" t="str">
        <f>IF('Indicator Date hidden'!AX126="x","x",AW$2-'Indicator Date hidden'!AX126)</f>
        <v>x</v>
      </c>
      <c r="AX125" s="158">
        <f>IF('Indicator Date hidden'!AY126="x","x",AX$2-'Indicator Date hidden'!AY126)</f>
        <v>0</v>
      </c>
      <c r="AY125" s="158">
        <f>IF('Indicator Date hidden'!AZ126="x","x",AY$2-'Indicator Date hidden'!AZ126)</f>
        <v>0</v>
      </c>
      <c r="AZ125" s="158" t="str">
        <f>IF('Indicator Date hidden'!BA126="x","x",AZ$2-'Indicator Date hidden'!BA126)</f>
        <v>x</v>
      </c>
      <c r="BA125" s="158">
        <f>IF('Indicator Date hidden'!BB126="x","x",BA$2-'Indicator Date hidden'!BB126)</f>
        <v>0</v>
      </c>
      <c r="BB125" s="158">
        <f>IF('Indicator Date hidden'!BC126="x","x",BB$2-'Indicator Date hidden'!BC126)</f>
        <v>0</v>
      </c>
      <c r="BC125" s="158">
        <f>IF('Indicator Date hidden'!BD126="x","x",BC$2-'Indicator Date hidden'!BD126)</f>
        <v>0</v>
      </c>
      <c r="BD125" s="158" t="str">
        <f>IF('Indicator Date hidden'!BE126="x","x",BD$2-'Indicator Date hidden'!BE126)</f>
        <v>x</v>
      </c>
      <c r="BE125" s="158">
        <f>IF('Indicator Date hidden'!BF126="x","x",BE$2-'Indicator Date hidden'!BF126)</f>
        <v>1</v>
      </c>
      <c r="BF125" s="158">
        <f>IF('Indicator Date hidden'!BG126="x","x",BF$2-'Indicator Date hidden'!BG126)</f>
        <v>0</v>
      </c>
      <c r="BG125" s="158">
        <f>IF('Indicator Date hidden'!BH126="x","x",BG$2-'Indicator Date hidden'!BH126)</f>
        <v>0</v>
      </c>
      <c r="BH125" s="158">
        <f>IF('Indicator Date hidden'!BI126="x","x",BH$2-'Indicator Date hidden'!BI126)</f>
        <v>0</v>
      </c>
      <c r="BI125" s="158">
        <f>IF('Indicator Date hidden'!BJ126="x","x",BI$2-'Indicator Date hidden'!BJ126)</f>
        <v>0</v>
      </c>
      <c r="BJ125" s="158">
        <f>IF('Indicator Date hidden'!BK126="x","x",BJ$2-'Indicator Date hidden'!BK126)</f>
        <v>0</v>
      </c>
      <c r="BK125" s="158">
        <f>IF('Indicator Date hidden'!BL126="x","x",BK$2-'Indicator Date hidden'!BL126)</f>
        <v>0</v>
      </c>
      <c r="BL125" s="158">
        <f>IF('Indicator Date hidden'!BM126="x","x",BL$2-'Indicator Date hidden'!BM126)</f>
        <v>0</v>
      </c>
      <c r="BM125" s="158" t="str">
        <f>IF('Indicator Date hidden'!BN126="x","x",BM$2-'Indicator Date hidden'!BN126)</f>
        <v>x</v>
      </c>
      <c r="BN125" s="158">
        <f>IF('Indicator Date hidden'!BO126="x","x",BN$2-'Indicator Date hidden'!BO126)</f>
        <v>0</v>
      </c>
      <c r="BO125" s="158">
        <f>IF('Indicator Date hidden'!BP126="x","x",BO$2-'Indicator Date hidden'!BP126)</f>
        <v>0</v>
      </c>
      <c r="BP125" s="158">
        <f>IF('Indicator Date hidden'!BQ126="x","x",BP$2-'Indicator Date hidden'!BQ126)</f>
        <v>0</v>
      </c>
      <c r="BQ125" s="158">
        <f>IF('Indicator Date hidden'!BR126="x","x",BQ$2-'Indicator Date hidden'!BR126)</f>
        <v>0</v>
      </c>
      <c r="BR125" s="158">
        <f>IF('Indicator Date hidden'!BS126="x","x",BR$2-'Indicator Date hidden'!BS126)</f>
        <v>0</v>
      </c>
      <c r="BS125" s="158">
        <f>IF('Indicator Date hidden'!BT126="x","x",BS$2-'Indicator Date hidden'!BT126)</f>
        <v>2</v>
      </c>
      <c r="BT125" s="158">
        <f>IF('Indicator Date hidden'!BU126="x","x",BT$2-'Indicator Date hidden'!BU126)</f>
        <v>0</v>
      </c>
      <c r="BU125" s="158">
        <f>IF('Indicator Date hidden'!BV126="x","x",BU$2-'Indicator Date hidden'!BV126)</f>
        <v>0</v>
      </c>
      <c r="BV125" s="158">
        <f>IF('Indicator Date hidden'!BW126="x","x",BV$2-'Indicator Date hidden'!BW126)</f>
        <v>0</v>
      </c>
      <c r="BW125" s="158">
        <f>IF('Indicator Date hidden'!BX126="x","x",BW$2-'Indicator Date hidden'!BX126)</f>
        <v>0</v>
      </c>
      <c r="BX125" s="158">
        <f>IF('Indicator Date hidden'!BY126="x","x",BX$2-'Indicator Date hidden'!BY126)</f>
        <v>0</v>
      </c>
      <c r="BY125" s="5">
        <f t="shared" si="15"/>
        <v>15</v>
      </c>
      <c r="BZ125" s="159">
        <f t="shared" si="16"/>
        <v>0.23076923076923078</v>
      </c>
      <c r="CA125" s="5">
        <f t="shared" si="17"/>
        <v>4</v>
      </c>
      <c r="CB125" s="159">
        <f t="shared" si="18"/>
        <v>1.2742325686676097</v>
      </c>
      <c r="CC125" s="162">
        <f t="shared" si="19"/>
        <v>0</v>
      </c>
    </row>
    <row r="126" spans="1:81" x14ac:dyDescent="0.25">
      <c r="A126" t="s">
        <v>229</v>
      </c>
      <c r="B126" s="158">
        <f>IF('Indicator Date hidden'!C127="x","x",B$2-'Indicator Date hidden'!C127)</f>
        <v>0</v>
      </c>
      <c r="C126" s="158">
        <f>IF('Indicator Date hidden'!D127="x","x",C$2-'Indicator Date hidden'!D127)</f>
        <v>0</v>
      </c>
      <c r="D126" s="158">
        <f>IF('Indicator Date hidden'!E127="x","x",D$2-'Indicator Date hidden'!E127)</f>
        <v>0</v>
      </c>
      <c r="E126" s="158">
        <f>IF('Indicator Date hidden'!F127="x","x",E$2-'Indicator Date hidden'!F127)</f>
        <v>0</v>
      </c>
      <c r="F126" s="158">
        <f>IF('Indicator Date hidden'!G127="x","x",F$2-'Indicator Date hidden'!G127)</f>
        <v>0</v>
      </c>
      <c r="G126" s="158">
        <f>IF('Indicator Date hidden'!H127="x","x",G$2-'Indicator Date hidden'!H127)</f>
        <v>0</v>
      </c>
      <c r="H126" s="158">
        <f>IF('Indicator Date hidden'!I127="x","x",H$2-'Indicator Date hidden'!I127)</f>
        <v>0</v>
      </c>
      <c r="I126" s="158">
        <f>IF('Indicator Date hidden'!J127="x","x",I$2-'Indicator Date hidden'!J127)</f>
        <v>0</v>
      </c>
      <c r="J126" s="158">
        <f>IF('Indicator Date hidden'!K127="x","x",J$2-'Indicator Date hidden'!K127)</f>
        <v>0</v>
      </c>
      <c r="K126" s="158">
        <f>IF('Indicator Date hidden'!L127="x","x",K$2-'Indicator Date hidden'!L127)</f>
        <v>0</v>
      </c>
      <c r="L126" s="158">
        <f>IF('Indicator Date hidden'!M127="x","x",L$2-'Indicator Date hidden'!M127)</f>
        <v>0</v>
      </c>
      <c r="M126" s="158">
        <f>IF('Indicator Date hidden'!N127="x","x",M$2-'Indicator Date hidden'!N127)</f>
        <v>0</v>
      </c>
      <c r="N126" s="158">
        <f>IF('Indicator Date hidden'!O127="x","x",N$2-'Indicator Date hidden'!O127)</f>
        <v>0</v>
      </c>
      <c r="O126" s="158">
        <f>IF('Indicator Date hidden'!P127="x","x",O$2-'Indicator Date hidden'!P127)</f>
        <v>0</v>
      </c>
      <c r="P126" s="158">
        <f>IF('Indicator Date hidden'!Q127="x","x",P$2-'Indicator Date hidden'!Q127)</f>
        <v>0</v>
      </c>
      <c r="Q126" s="158">
        <f>IF('Indicator Date hidden'!R127="x","x",Q$2-'Indicator Date hidden'!R127)</f>
        <v>0</v>
      </c>
      <c r="R126" s="158">
        <f>IF('Indicator Date hidden'!S127="x","x",R$2-'Indicator Date hidden'!S127)</f>
        <v>0</v>
      </c>
      <c r="S126" s="158">
        <f>IF('Indicator Date hidden'!T127="x","x",S$2-'Indicator Date hidden'!T127)</f>
        <v>0</v>
      </c>
      <c r="T126" s="158">
        <f>IF('Indicator Date hidden'!U127="x","x",T$2-'Indicator Date hidden'!U127)</f>
        <v>0</v>
      </c>
      <c r="U126" s="158">
        <f>IF('Indicator Date hidden'!V127="x","x",U$2-'Indicator Date hidden'!V127)</f>
        <v>0</v>
      </c>
      <c r="V126" s="158">
        <f>IF('Indicator Date hidden'!W127="x","x",V$2-'Indicator Date hidden'!W127)</f>
        <v>0</v>
      </c>
      <c r="W126" s="158">
        <f>IF('Indicator Date hidden'!X127="x","x",W$2-'Indicator Date hidden'!X127)</f>
        <v>0</v>
      </c>
      <c r="X126" s="158">
        <f>IF('Indicator Date hidden'!Y127="x","x",X$2-'Indicator Date hidden'!Y127)</f>
        <v>0</v>
      </c>
      <c r="Y126" s="158">
        <f>IF('Indicator Date hidden'!Z127="x","x",Y$2-'Indicator Date hidden'!Z127)</f>
        <v>0</v>
      </c>
      <c r="Z126" s="158" t="str">
        <f>IF('Indicator Date hidden'!AA127="x","x",Z$2-'Indicator Date hidden'!AA127)</f>
        <v>x</v>
      </c>
      <c r="AA126" s="158">
        <f>IF('Indicator Date hidden'!AB127="x","x",AA$2-'Indicator Date hidden'!AB127)</f>
        <v>0</v>
      </c>
      <c r="AB126" s="158" t="str">
        <f>IF('Indicator Date hidden'!AC127="x","x",AB$2-'Indicator Date hidden'!AC127)</f>
        <v>x</v>
      </c>
      <c r="AC126" s="158">
        <f>IF('Indicator Date hidden'!AD127="x","x",AC$2-'Indicator Date hidden'!AD127)</f>
        <v>0</v>
      </c>
      <c r="AD126" s="158">
        <f>IF('Indicator Date hidden'!AE127="x","x",AD$2-'Indicator Date hidden'!AE127)</f>
        <v>0</v>
      </c>
      <c r="AE126" s="158">
        <f>IF('Indicator Date hidden'!AF127="x","x",AE$2-'Indicator Date hidden'!AF127)</f>
        <v>0</v>
      </c>
      <c r="AF126" s="158">
        <f>IF('Indicator Date hidden'!AG127="x","x",AF$2-'Indicator Date hidden'!AG127)</f>
        <v>0</v>
      </c>
      <c r="AG126" s="158">
        <f>IF('Indicator Date hidden'!AH127="x","x",AG$2-'Indicator Date hidden'!AH127)</f>
        <v>0</v>
      </c>
      <c r="AH126" s="158">
        <f>IF('Indicator Date hidden'!AI127="x","x",AH$2-'Indicator Date hidden'!AI127)</f>
        <v>0</v>
      </c>
      <c r="AI126" s="158">
        <f>IF('Indicator Date hidden'!AJ127="x","x",AI$2-'Indicator Date hidden'!AJ127)</f>
        <v>0</v>
      </c>
      <c r="AJ126" s="158">
        <f>IF('Indicator Date hidden'!AK127="x","x",AJ$2-'Indicator Date hidden'!AK127)</f>
        <v>0</v>
      </c>
      <c r="AK126" s="158">
        <f>IF('Indicator Date hidden'!AL127="x","x",AK$2-'Indicator Date hidden'!AL127)</f>
        <v>0</v>
      </c>
      <c r="AL126" s="158">
        <f>IF('Indicator Date hidden'!AM127="x","x",AL$2-'Indicator Date hidden'!AM127)</f>
        <v>5</v>
      </c>
      <c r="AM126" s="158">
        <f>IF('Indicator Date hidden'!AN127="x","x",AM$2-'Indicator Date hidden'!AN127)</f>
        <v>0</v>
      </c>
      <c r="AN126" s="158">
        <f>IF('Indicator Date hidden'!AO127="x","x",AN$2-'Indicator Date hidden'!AO127)</f>
        <v>0</v>
      </c>
      <c r="AO126" s="158">
        <f>IF('Indicator Date hidden'!AP127="x","x",AO$2-'Indicator Date hidden'!AP127)</f>
        <v>0</v>
      </c>
      <c r="AP126" s="158">
        <f>IF('Indicator Date hidden'!AQ127="x","x",AP$2-'Indicator Date hidden'!AQ127)</f>
        <v>0</v>
      </c>
      <c r="AQ126" s="158">
        <f>IF('Indicator Date hidden'!AR127="x","x",AQ$2-'Indicator Date hidden'!AR127)</f>
        <v>0</v>
      </c>
      <c r="AR126" s="158">
        <f>IF('Indicator Date hidden'!AS127="x","x",AR$2-'Indicator Date hidden'!AS127)</f>
        <v>2</v>
      </c>
      <c r="AS126" s="158">
        <f>IF('Indicator Date hidden'!AT127="x","x",AS$2-'Indicator Date hidden'!AT127)</f>
        <v>10</v>
      </c>
      <c r="AT126" s="158">
        <f>IF('Indicator Date hidden'!AU127="x","x",AT$2-'Indicator Date hidden'!AU127)</f>
        <v>0</v>
      </c>
      <c r="AU126" s="158">
        <f>IF('Indicator Date hidden'!AV127="x","x",AU$2-'Indicator Date hidden'!AV127)</f>
        <v>0</v>
      </c>
      <c r="AV126" s="158">
        <f>IF('Indicator Date hidden'!AW127="x","x",AV$2-'Indicator Date hidden'!AW127)</f>
        <v>0</v>
      </c>
      <c r="AW126" s="158">
        <f>IF('Indicator Date hidden'!AX127="x","x",AW$2-'Indicator Date hidden'!AX127)</f>
        <v>0</v>
      </c>
      <c r="AX126" s="158">
        <f>IF('Indicator Date hidden'!AY127="x","x",AX$2-'Indicator Date hidden'!AY127)</f>
        <v>0</v>
      </c>
      <c r="AY126" s="158">
        <f>IF('Indicator Date hidden'!AZ127="x","x",AY$2-'Indicator Date hidden'!AZ127)</f>
        <v>0</v>
      </c>
      <c r="AZ126" s="158">
        <f>IF('Indicator Date hidden'!BA127="x","x",AZ$2-'Indicator Date hidden'!BA127)</f>
        <v>3</v>
      </c>
      <c r="BA126" s="158">
        <f>IF('Indicator Date hidden'!BB127="x","x",BA$2-'Indicator Date hidden'!BB127)</f>
        <v>0</v>
      </c>
      <c r="BB126" s="158">
        <f>IF('Indicator Date hidden'!BC127="x","x",BB$2-'Indicator Date hidden'!BC127)</f>
        <v>0</v>
      </c>
      <c r="BC126" s="158">
        <f>IF('Indicator Date hidden'!BD127="x","x",BC$2-'Indicator Date hidden'!BD127)</f>
        <v>0</v>
      </c>
      <c r="BD126" s="158" t="str">
        <f>IF('Indicator Date hidden'!BE127="x","x",BD$2-'Indicator Date hidden'!BE127)</f>
        <v>x</v>
      </c>
      <c r="BE126" s="158">
        <f>IF('Indicator Date hidden'!BF127="x","x",BE$2-'Indicator Date hidden'!BF127)</f>
        <v>1</v>
      </c>
      <c r="BF126" s="158">
        <f>IF('Indicator Date hidden'!BG127="x","x",BF$2-'Indicator Date hidden'!BG127)</f>
        <v>0</v>
      </c>
      <c r="BG126" s="158">
        <f>IF('Indicator Date hidden'!BH127="x","x",BG$2-'Indicator Date hidden'!BH127)</f>
        <v>0</v>
      </c>
      <c r="BH126" s="158">
        <f>IF('Indicator Date hidden'!BI127="x","x",BH$2-'Indicator Date hidden'!BI127)</f>
        <v>0</v>
      </c>
      <c r="BI126" s="158">
        <f>IF('Indicator Date hidden'!BJ127="x","x",BI$2-'Indicator Date hidden'!BJ127)</f>
        <v>2</v>
      </c>
      <c r="BJ126" s="158">
        <f>IF('Indicator Date hidden'!BK127="x","x",BJ$2-'Indicator Date hidden'!BK127)</f>
        <v>0</v>
      </c>
      <c r="BK126" s="158">
        <f>IF('Indicator Date hidden'!BL127="x","x",BK$2-'Indicator Date hidden'!BL127)</f>
        <v>0</v>
      </c>
      <c r="BL126" s="158">
        <f>IF('Indicator Date hidden'!BM127="x","x",BL$2-'Indicator Date hidden'!BM127)</f>
        <v>0</v>
      </c>
      <c r="BM126" s="158">
        <f>IF('Indicator Date hidden'!BN127="x","x",BM$2-'Indicator Date hidden'!BN127)</f>
        <v>3</v>
      </c>
      <c r="BN126" s="158">
        <f>IF('Indicator Date hidden'!BO127="x","x",BN$2-'Indicator Date hidden'!BO127)</f>
        <v>0</v>
      </c>
      <c r="BO126" s="158">
        <f>IF('Indicator Date hidden'!BP127="x","x",BO$2-'Indicator Date hidden'!BP127)</f>
        <v>0</v>
      </c>
      <c r="BP126" s="158">
        <f>IF('Indicator Date hidden'!BQ127="x","x",BP$2-'Indicator Date hidden'!BQ127)</f>
        <v>0</v>
      </c>
      <c r="BQ126" s="158">
        <f>IF('Indicator Date hidden'!BR127="x","x",BQ$2-'Indicator Date hidden'!BR127)</f>
        <v>0</v>
      </c>
      <c r="BR126" s="158">
        <f>IF('Indicator Date hidden'!BS127="x","x",BR$2-'Indicator Date hidden'!BS127)</f>
        <v>0</v>
      </c>
      <c r="BS126" s="158">
        <f>IF('Indicator Date hidden'!BT127="x","x",BS$2-'Indicator Date hidden'!BT127)</f>
        <v>0</v>
      </c>
      <c r="BT126" s="158">
        <f>IF('Indicator Date hidden'!BU127="x","x",BT$2-'Indicator Date hidden'!BU127)</f>
        <v>0</v>
      </c>
      <c r="BU126" s="158">
        <f>IF('Indicator Date hidden'!BV127="x","x",BU$2-'Indicator Date hidden'!BV127)</f>
        <v>0</v>
      </c>
      <c r="BV126" s="158">
        <f>IF('Indicator Date hidden'!BW127="x","x",BV$2-'Indicator Date hidden'!BW127)</f>
        <v>0</v>
      </c>
      <c r="BW126" s="158">
        <f>IF('Indicator Date hidden'!BX127="x","x",BW$2-'Indicator Date hidden'!BX127)</f>
        <v>0</v>
      </c>
      <c r="BX126" s="158">
        <f>IF('Indicator Date hidden'!BY127="x","x",BX$2-'Indicator Date hidden'!BY127)</f>
        <v>0</v>
      </c>
      <c r="BY126" s="5">
        <f t="shared" si="15"/>
        <v>26</v>
      </c>
      <c r="BZ126" s="159">
        <f t="shared" si="16"/>
        <v>0.3611111111111111</v>
      </c>
      <c r="CA126" s="5">
        <f t="shared" si="17"/>
        <v>7</v>
      </c>
      <c r="CB126" s="159">
        <f t="shared" si="18"/>
        <v>1.4073769489881558</v>
      </c>
      <c r="CC126" s="162">
        <f t="shared" si="19"/>
        <v>0</v>
      </c>
    </row>
    <row r="127" spans="1:81" x14ac:dyDescent="0.25">
      <c r="A127" t="s">
        <v>231</v>
      </c>
      <c r="B127" s="158">
        <f>IF('Indicator Date hidden'!C128="x","x",B$2-'Indicator Date hidden'!C128)</f>
        <v>0</v>
      </c>
      <c r="C127" s="158">
        <f>IF('Indicator Date hidden'!D128="x","x",C$2-'Indicator Date hidden'!D128)</f>
        <v>0</v>
      </c>
      <c r="D127" s="158">
        <f>IF('Indicator Date hidden'!E128="x","x",D$2-'Indicator Date hidden'!E128)</f>
        <v>0</v>
      </c>
      <c r="E127" s="158">
        <f>IF('Indicator Date hidden'!F128="x","x",E$2-'Indicator Date hidden'!F128)</f>
        <v>0</v>
      </c>
      <c r="F127" s="158">
        <f>IF('Indicator Date hidden'!G128="x","x",F$2-'Indicator Date hidden'!G128)</f>
        <v>0</v>
      </c>
      <c r="G127" s="158">
        <f>IF('Indicator Date hidden'!H128="x","x",G$2-'Indicator Date hidden'!H128)</f>
        <v>0</v>
      </c>
      <c r="H127" s="158">
        <f>IF('Indicator Date hidden'!I128="x","x",H$2-'Indicator Date hidden'!I128)</f>
        <v>0</v>
      </c>
      <c r="I127" s="158">
        <f>IF('Indicator Date hidden'!J128="x","x",I$2-'Indicator Date hidden'!J128)</f>
        <v>0</v>
      </c>
      <c r="J127" s="158">
        <f>IF('Indicator Date hidden'!K128="x","x",J$2-'Indicator Date hidden'!K128)</f>
        <v>0</v>
      </c>
      <c r="K127" s="158">
        <f>IF('Indicator Date hidden'!L128="x","x",K$2-'Indicator Date hidden'!L128)</f>
        <v>0</v>
      </c>
      <c r="L127" s="158">
        <f>IF('Indicator Date hidden'!M128="x","x",L$2-'Indicator Date hidden'!M128)</f>
        <v>0</v>
      </c>
      <c r="M127" s="158">
        <f>IF('Indicator Date hidden'!N128="x","x",M$2-'Indicator Date hidden'!N128)</f>
        <v>0</v>
      </c>
      <c r="N127" s="158">
        <f>IF('Indicator Date hidden'!O128="x","x",N$2-'Indicator Date hidden'!O128)</f>
        <v>0</v>
      </c>
      <c r="O127" s="158">
        <f>IF('Indicator Date hidden'!P128="x","x",O$2-'Indicator Date hidden'!P128)</f>
        <v>0</v>
      </c>
      <c r="P127" s="158">
        <f>IF('Indicator Date hidden'!Q128="x","x",P$2-'Indicator Date hidden'!Q128)</f>
        <v>0</v>
      </c>
      <c r="Q127" s="158">
        <f>IF('Indicator Date hidden'!R128="x","x",Q$2-'Indicator Date hidden'!R128)</f>
        <v>0</v>
      </c>
      <c r="R127" s="158">
        <f>IF('Indicator Date hidden'!S128="x","x",R$2-'Indicator Date hidden'!S128)</f>
        <v>0</v>
      </c>
      <c r="S127" s="158">
        <f>IF('Indicator Date hidden'!T128="x","x",S$2-'Indicator Date hidden'!T128)</f>
        <v>0</v>
      </c>
      <c r="T127" s="158">
        <f>IF('Indicator Date hidden'!U128="x","x",T$2-'Indicator Date hidden'!U128)</f>
        <v>0</v>
      </c>
      <c r="U127" s="158">
        <f>IF('Indicator Date hidden'!V128="x","x",U$2-'Indicator Date hidden'!V128)</f>
        <v>0</v>
      </c>
      <c r="V127" s="158">
        <f>IF('Indicator Date hidden'!W128="x","x",V$2-'Indicator Date hidden'!W128)</f>
        <v>0</v>
      </c>
      <c r="W127" s="158">
        <f>IF('Indicator Date hidden'!X128="x","x",W$2-'Indicator Date hidden'!X128)</f>
        <v>0</v>
      </c>
      <c r="X127" s="158">
        <f>IF('Indicator Date hidden'!Y128="x","x",X$2-'Indicator Date hidden'!Y128)</f>
        <v>0</v>
      </c>
      <c r="Y127" s="158">
        <f>IF('Indicator Date hidden'!Z128="x","x",Y$2-'Indicator Date hidden'!Z128)</f>
        <v>0</v>
      </c>
      <c r="Z127" s="158">
        <f>IF('Indicator Date hidden'!AA128="x","x",Z$2-'Indicator Date hidden'!AA128)</f>
        <v>4</v>
      </c>
      <c r="AA127" s="158">
        <f>IF('Indicator Date hidden'!AB128="x","x",AA$2-'Indicator Date hidden'!AB128)</f>
        <v>0</v>
      </c>
      <c r="AB127" s="158">
        <f>IF('Indicator Date hidden'!AC128="x","x",AB$2-'Indicator Date hidden'!AC128)</f>
        <v>7</v>
      </c>
      <c r="AC127" s="158">
        <f>IF('Indicator Date hidden'!AD128="x","x",AC$2-'Indicator Date hidden'!AD128)</f>
        <v>4</v>
      </c>
      <c r="AD127" s="158">
        <f>IF('Indicator Date hidden'!AE128="x","x",AD$2-'Indicator Date hidden'!AE128)</f>
        <v>0</v>
      </c>
      <c r="AE127" s="158">
        <f>IF('Indicator Date hidden'!AF128="x","x",AE$2-'Indicator Date hidden'!AF128)</f>
        <v>0</v>
      </c>
      <c r="AF127" s="158">
        <f>IF('Indicator Date hidden'!AG128="x","x",AF$2-'Indicator Date hidden'!AG128)</f>
        <v>0</v>
      </c>
      <c r="AG127" s="158">
        <f>IF('Indicator Date hidden'!AH128="x","x",AG$2-'Indicator Date hidden'!AH128)</f>
        <v>0</v>
      </c>
      <c r="AH127" s="158">
        <f>IF('Indicator Date hidden'!AI128="x","x",AH$2-'Indicator Date hidden'!AI128)</f>
        <v>0</v>
      </c>
      <c r="AI127" s="158">
        <f>IF('Indicator Date hidden'!AJ128="x","x",AI$2-'Indicator Date hidden'!AJ128)</f>
        <v>0</v>
      </c>
      <c r="AJ127" s="158">
        <f>IF('Indicator Date hidden'!AK128="x","x",AJ$2-'Indicator Date hidden'!AK128)</f>
        <v>0</v>
      </c>
      <c r="AK127" s="158">
        <f>IF('Indicator Date hidden'!AL128="x","x",AK$2-'Indicator Date hidden'!AL128)</f>
        <v>0</v>
      </c>
      <c r="AL127" s="158">
        <f>IF('Indicator Date hidden'!AM128="x","x",AL$2-'Indicator Date hidden'!AM128)</f>
        <v>5</v>
      </c>
      <c r="AM127" s="158">
        <f>IF('Indicator Date hidden'!AN128="x","x",AM$2-'Indicator Date hidden'!AN128)</f>
        <v>0</v>
      </c>
      <c r="AN127" s="158">
        <f>IF('Indicator Date hidden'!AO128="x","x",AN$2-'Indicator Date hidden'!AO128)</f>
        <v>0</v>
      </c>
      <c r="AO127" s="158">
        <f>IF('Indicator Date hidden'!AP128="x","x",AO$2-'Indicator Date hidden'!AP128)</f>
        <v>0</v>
      </c>
      <c r="AP127" s="158">
        <f>IF('Indicator Date hidden'!AQ128="x","x",AP$2-'Indicator Date hidden'!AQ128)</f>
        <v>0</v>
      </c>
      <c r="AQ127" s="158">
        <f>IF('Indicator Date hidden'!AR128="x","x",AQ$2-'Indicator Date hidden'!AR128)</f>
        <v>0</v>
      </c>
      <c r="AR127" s="158">
        <f>IF('Indicator Date hidden'!AS128="x","x",AR$2-'Indicator Date hidden'!AS128)</f>
        <v>2</v>
      </c>
      <c r="AS127" s="158">
        <f>IF('Indicator Date hidden'!AT128="x","x",AS$2-'Indicator Date hidden'!AT128)</f>
        <v>0</v>
      </c>
      <c r="AT127" s="158">
        <f>IF('Indicator Date hidden'!AU128="x","x",AT$2-'Indicator Date hidden'!AU128)</f>
        <v>0</v>
      </c>
      <c r="AU127" s="158">
        <f>IF('Indicator Date hidden'!AV128="x","x",AU$2-'Indicator Date hidden'!AV128)</f>
        <v>0</v>
      </c>
      <c r="AV127" s="158">
        <f>IF('Indicator Date hidden'!AW128="x","x",AV$2-'Indicator Date hidden'!AW128)</f>
        <v>0</v>
      </c>
      <c r="AW127" s="158">
        <f>IF('Indicator Date hidden'!AX128="x","x",AW$2-'Indicator Date hidden'!AX128)</f>
        <v>0</v>
      </c>
      <c r="AX127" s="158">
        <f>IF('Indicator Date hidden'!AY128="x","x",AX$2-'Indicator Date hidden'!AY128)</f>
        <v>0</v>
      </c>
      <c r="AY127" s="158">
        <f>IF('Indicator Date hidden'!AZ128="x","x",AY$2-'Indicator Date hidden'!AZ128)</f>
        <v>0</v>
      </c>
      <c r="AZ127" s="158">
        <f>IF('Indicator Date hidden'!BA128="x","x",AZ$2-'Indicator Date hidden'!BA128)</f>
        <v>3</v>
      </c>
      <c r="BA127" s="158">
        <f>IF('Indicator Date hidden'!BB128="x","x",BA$2-'Indicator Date hidden'!BB128)</f>
        <v>0</v>
      </c>
      <c r="BB127" s="158">
        <f>IF('Indicator Date hidden'!BC128="x","x",BB$2-'Indicator Date hidden'!BC128)</f>
        <v>0</v>
      </c>
      <c r="BC127" s="158">
        <f>IF('Indicator Date hidden'!BD128="x","x",BC$2-'Indicator Date hidden'!BD128)</f>
        <v>0</v>
      </c>
      <c r="BD127" s="158" t="str">
        <f>IF('Indicator Date hidden'!BE128="x","x",BD$2-'Indicator Date hidden'!BE128)</f>
        <v>x</v>
      </c>
      <c r="BE127" s="158">
        <f>IF('Indicator Date hidden'!BF128="x","x",BE$2-'Indicator Date hidden'!BF128)</f>
        <v>0</v>
      </c>
      <c r="BF127" s="158">
        <f>IF('Indicator Date hidden'!BG128="x","x",BF$2-'Indicator Date hidden'!BG128)</f>
        <v>0</v>
      </c>
      <c r="BG127" s="158">
        <f>IF('Indicator Date hidden'!BH128="x","x",BG$2-'Indicator Date hidden'!BH128)</f>
        <v>0</v>
      </c>
      <c r="BH127" s="158">
        <f>IF('Indicator Date hidden'!BI128="x","x",BH$2-'Indicator Date hidden'!BI128)</f>
        <v>0</v>
      </c>
      <c r="BI127" s="158">
        <f>IF('Indicator Date hidden'!BJ128="x","x",BI$2-'Indicator Date hidden'!BJ128)</f>
        <v>0</v>
      </c>
      <c r="BJ127" s="158">
        <f>IF('Indicator Date hidden'!BK128="x","x",BJ$2-'Indicator Date hidden'!BK128)</f>
        <v>0</v>
      </c>
      <c r="BK127" s="158">
        <f>IF('Indicator Date hidden'!BL128="x","x",BK$2-'Indicator Date hidden'!BL128)</f>
        <v>0</v>
      </c>
      <c r="BL127" s="158">
        <f>IF('Indicator Date hidden'!BM128="x","x",BL$2-'Indicator Date hidden'!BM128)</f>
        <v>0</v>
      </c>
      <c r="BM127" s="158">
        <f>IF('Indicator Date hidden'!BN128="x","x",BM$2-'Indicator Date hidden'!BN128)</f>
        <v>3</v>
      </c>
      <c r="BN127" s="158">
        <f>IF('Indicator Date hidden'!BO128="x","x",BN$2-'Indicator Date hidden'!BO128)</f>
        <v>0</v>
      </c>
      <c r="BO127" s="158">
        <f>IF('Indicator Date hidden'!BP128="x","x",BO$2-'Indicator Date hidden'!BP128)</f>
        <v>0</v>
      </c>
      <c r="BP127" s="158">
        <f>IF('Indicator Date hidden'!BQ128="x","x",BP$2-'Indicator Date hidden'!BQ128)</f>
        <v>0</v>
      </c>
      <c r="BQ127" s="158">
        <f>IF('Indicator Date hidden'!BR128="x","x",BQ$2-'Indicator Date hidden'!BR128)</f>
        <v>0</v>
      </c>
      <c r="BR127" s="158">
        <f>IF('Indicator Date hidden'!BS128="x","x",BR$2-'Indicator Date hidden'!BS128)</f>
        <v>0</v>
      </c>
      <c r="BS127" s="158">
        <f>IF('Indicator Date hidden'!BT128="x","x",BS$2-'Indicator Date hidden'!BT128)</f>
        <v>4</v>
      </c>
      <c r="BT127" s="158">
        <f>IF('Indicator Date hidden'!BU128="x","x",BT$2-'Indicator Date hidden'!BU128)</f>
        <v>0</v>
      </c>
      <c r="BU127" s="158">
        <f>IF('Indicator Date hidden'!BV128="x","x",BU$2-'Indicator Date hidden'!BV128)</f>
        <v>0</v>
      </c>
      <c r="BV127" s="158">
        <f>IF('Indicator Date hidden'!BW128="x","x",BV$2-'Indicator Date hidden'!BW128)</f>
        <v>0</v>
      </c>
      <c r="BW127" s="158">
        <f>IF('Indicator Date hidden'!BX128="x","x",BW$2-'Indicator Date hidden'!BX128)</f>
        <v>0</v>
      </c>
      <c r="BX127" s="158">
        <f>IF('Indicator Date hidden'!BY128="x","x",BX$2-'Indicator Date hidden'!BY128)</f>
        <v>0</v>
      </c>
      <c r="BY127" s="5">
        <f t="shared" si="15"/>
        <v>32</v>
      </c>
      <c r="BZ127" s="159">
        <f t="shared" si="16"/>
        <v>0.43243243243243246</v>
      </c>
      <c r="CA127" s="5">
        <f t="shared" si="17"/>
        <v>8</v>
      </c>
      <c r="CB127" s="159">
        <f t="shared" si="18"/>
        <v>1.326253421230843</v>
      </c>
      <c r="CC127" s="162">
        <f t="shared" si="19"/>
        <v>0</v>
      </c>
    </row>
    <row r="128" spans="1:81" x14ac:dyDescent="0.25">
      <c r="A128" t="s">
        <v>233</v>
      </c>
      <c r="B128" s="158">
        <f>IF('Indicator Date hidden'!C129="x","x",B$2-'Indicator Date hidden'!C129)</f>
        <v>0</v>
      </c>
      <c r="C128" s="158">
        <f>IF('Indicator Date hidden'!D129="x","x",C$2-'Indicator Date hidden'!D129)</f>
        <v>0</v>
      </c>
      <c r="D128" s="158">
        <f>IF('Indicator Date hidden'!E129="x","x",D$2-'Indicator Date hidden'!E129)</f>
        <v>0</v>
      </c>
      <c r="E128" s="158">
        <f>IF('Indicator Date hidden'!F129="x","x",E$2-'Indicator Date hidden'!F129)</f>
        <v>0</v>
      </c>
      <c r="F128" s="158">
        <f>IF('Indicator Date hidden'!G129="x","x",F$2-'Indicator Date hidden'!G129)</f>
        <v>0</v>
      </c>
      <c r="G128" s="158">
        <f>IF('Indicator Date hidden'!H129="x","x",G$2-'Indicator Date hidden'!H129)</f>
        <v>0</v>
      </c>
      <c r="H128" s="158">
        <f>IF('Indicator Date hidden'!I129="x","x",H$2-'Indicator Date hidden'!I129)</f>
        <v>0</v>
      </c>
      <c r="I128" s="158">
        <f>IF('Indicator Date hidden'!J129="x","x",I$2-'Indicator Date hidden'!J129)</f>
        <v>0</v>
      </c>
      <c r="J128" s="158">
        <f>IF('Indicator Date hidden'!K129="x","x",J$2-'Indicator Date hidden'!K129)</f>
        <v>0</v>
      </c>
      <c r="K128" s="158">
        <f>IF('Indicator Date hidden'!L129="x","x",K$2-'Indicator Date hidden'!L129)</f>
        <v>0</v>
      </c>
      <c r="L128" s="158">
        <f>IF('Indicator Date hidden'!M129="x","x",L$2-'Indicator Date hidden'!M129)</f>
        <v>0</v>
      </c>
      <c r="M128" s="158">
        <f>IF('Indicator Date hidden'!N129="x","x",M$2-'Indicator Date hidden'!N129)</f>
        <v>0</v>
      </c>
      <c r="N128" s="158">
        <f>IF('Indicator Date hidden'!O129="x","x",N$2-'Indicator Date hidden'!O129)</f>
        <v>0</v>
      </c>
      <c r="O128" s="158">
        <f>IF('Indicator Date hidden'!P129="x","x",O$2-'Indicator Date hidden'!P129)</f>
        <v>0</v>
      </c>
      <c r="P128" s="158">
        <f>IF('Indicator Date hidden'!Q129="x","x",P$2-'Indicator Date hidden'!Q129)</f>
        <v>0</v>
      </c>
      <c r="Q128" s="158">
        <f>IF('Indicator Date hidden'!R129="x","x",Q$2-'Indicator Date hidden'!R129)</f>
        <v>0</v>
      </c>
      <c r="R128" s="158">
        <f>IF('Indicator Date hidden'!S129="x","x",R$2-'Indicator Date hidden'!S129)</f>
        <v>0</v>
      </c>
      <c r="S128" s="158">
        <f>IF('Indicator Date hidden'!T129="x","x",S$2-'Indicator Date hidden'!T129)</f>
        <v>0</v>
      </c>
      <c r="T128" s="158">
        <f>IF('Indicator Date hidden'!U129="x","x",T$2-'Indicator Date hidden'!U129)</f>
        <v>0</v>
      </c>
      <c r="U128" s="158">
        <f>IF('Indicator Date hidden'!V129="x","x",U$2-'Indicator Date hidden'!V129)</f>
        <v>0</v>
      </c>
      <c r="V128" s="158">
        <f>IF('Indicator Date hidden'!W129="x","x",V$2-'Indicator Date hidden'!W129)</f>
        <v>0</v>
      </c>
      <c r="W128" s="158">
        <f>IF('Indicator Date hidden'!X129="x","x",W$2-'Indicator Date hidden'!X129)</f>
        <v>0</v>
      </c>
      <c r="X128" s="158">
        <f>IF('Indicator Date hidden'!Y129="x","x",X$2-'Indicator Date hidden'!Y129)</f>
        <v>0</v>
      </c>
      <c r="Y128" s="158">
        <f>IF('Indicator Date hidden'!Z129="x","x",Y$2-'Indicator Date hidden'!Z129)</f>
        <v>0</v>
      </c>
      <c r="Z128" s="158">
        <f>IF('Indicator Date hidden'!AA129="x","x",Z$2-'Indicator Date hidden'!AA129)</f>
        <v>1</v>
      </c>
      <c r="AA128" s="158">
        <f>IF('Indicator Date hidden'!AB129="x","x",AA$2-'Indicator Date hidden'!AB129)</f>
        <v>0</v>
      </c>
      <c r="AB128" s="158">
        <f>IF('Indicator Date hidden'!AC129="x","x",AB$2-'Indicator Date hidden'!AC129)</f>
        <v>0</v>
      </c>
      <c r="AC128" s="158">
        <f>IF('Indicator Date hidden'!AD129="x","x",AC$2-'Indicator Date hidden'!AD129)</f>
        <v>0</v>
      </c>
      <c r="AD128" s="158">
        <f>IF('Indicator Date hidden'!AE129="x","x",AD$2-'Indicator Date hidden'!AE129)</f>
        <v>0</v>
      </c>
      <c r="AE128" s="158">
        <f>IF('Indicator Date hidden'!AF129="x","x",AE$2-'Indicator Date hidden'!AF129)</f>
        <v>0</v>
      </c>
      <c r="AF128" s="158">
        <f>IF('Indicator Date hidden'!AG129="x","x",AF$2-'Indicator Date hidden'!AG129)</f>
        <v>0</v>
      </c>
      <c r="AG128" s="158">
        <f>IF('Indicator Date hidden'!AH129="x","x",AG$2-'Indicator Date hidden'!AH129)</f>
        <v>0</v>
      </c>
      <c r="AH128" s="158">
        <f>IF('Indicator Date hidden'!AI129="x","x",AH$2-'Indicator Date hidden'!AI129)</f>
        <v>0</v>
      </c>
      <c r="AI128" s="158">
        <f>IF('Indicator Date hidden'!AJ129="x","x",AI$2-'Indicator Date hidden'!AJ129)</f>
        <v>0</v>
      </c>
      <c r="AJ128" s="158">
        <f>IF('Indicator Date hidden'!AK129="x","x",AJ$2-'Indicator Date hidden'!AK129)</f>
        <v>0</v>
      </c>
      <c r="AK128" s="158">
        <f>IF('Indicator Date hidden'!AL129="x","x",AK$2-'Indicator Date hidden'!AL129)</f>
        <v>0</v>
      </c>
      <c r="AL128" s="158">
        <f>IF('Indicator Date hidden'!AM129="x","x",AL$2-'Indicator Date hidden'!AM129)</f>
        <v>0</v>
      </c>
      <c r="AM128" s="158">
        <f>IF('Indicator Date hidden'!AN129="x","x",AM$2-'Indicator Date hidden'!AN129)</f>
        <v>0</v>
      </c>
      <c r="AN128" s="158">
        <f>IF('Indicator Date hidden'!AO129="x","x",AN$2-'Indicator Date hidden'!AO129)</f>
        <v>0</v>
      </c>
      <c r="AO128" s="158">
        <f>IF('Indicator Date hidden'!AP129="x","x",AO$2-'Indicator Date hidden'!AP129)</f>
        <v>0</v>
      </c>
      <c r="AP128" s="158">
        <f>IF('Indicator Date hidden'!AQ129="x","x",AP$2-'Indicator Date hidden'!AQ129)</f>
        <v>0</v>
      </c>
      <c r="AQ128" s="158">
        <f>IF('Indicator Date hidden'!AR129="x","x",AQ$2-'Indicator Date hidden'!AR129)</f>
        <v>0</v>
      </c>
      <c r="AR128" s="158">
        <f>IF('Indicator Date hidden'!AS129="x","x",AR$2-'Indicator Date hidden'!AS129)</f>
        <v>2</v>
      </c>
      <c r="AS128" s="158">
        <f>IF('Indicator Date hidden'!AT129="x","x",AS$2-'Indicator Date hidden'!AT129)</f>
        <v>0</v>
      </c>
      <c r="AT128" s="158">
        <f>IF('Indicator Date hidden'!AU129="x","x",AT$2-'Indicator Date hidden'!AU129)</f>
        <v>0</v>
      </c>
      <c r="AU128" s="158">
        <f>IF('Indicator Date hidden'!AV129="x","x",AU$2-'Indicator Date hidden'!AV129)</f>
        <v>0</v>
      </c>
      <c r="AV128" s="158" t="str">
        <f>IF('Indicator Date hidden'!AW129="x","x",AV$2-'Indicator Date hidden'!AW129)</f>
        <v>x</v>
      </c>
      <c r="AW128" s="158">
        <f>IF('Indicator Date hidden'!AX129="x","x",AW$2-'Indicator Date hidden'!AX129)</f>
        <v>0</v>
      </c>
      <c r="AX128" s="158">
        <f>IF('Indicator Date hidden'!AY129="x","x",AX$2-'Indicator Date hidden'!AY129)</f>
        <v>0</v>
      </c>
      <c r="AY128" s="158" t="str">
        <f>IF('Indicator Date hidden'!AZ129="x","x",AY$2-'Indicator Date hidden'!AZ129)</f>
        <v>x</v>
      </c>
      <c r="AZ128" s="158">
        <f>IF('Indicator Date hidden'!BA129="x","x",AZ$2-'Indicator Date hidden'!BA129)</f>
        <v>8</v>
      </c>
      <c r="BA128" s="158">
        <f>IF('Indicator Date hidden'!BB129="x","x",BA$2-'Indicator Date hidden'!BB129)</f>
        <v>0</v>
      </c>
      <c r="BB128" s="158">
        <f>IF('Indicator Date hidden'!BC129="x","x",BB$2-'Indicator Date hidden'!BC129)</f>
        <v>0</v>
      </c>
      <c r="BC128" s="158">
        <f>IF('Indicator Date hidden'!BD129="x","x",BC$2-'Indicator Date hidden'!BD129)</f>
        <v>0</v>
      </c>
      <c r="BD128" s="158" t="str">
        <f>IF('Indicator Date hidden'!BE129="x","x",BD$2-'Indicator Date hidden'!BE129)</f>
        <v>x</v>
      </c>
      <c r="BE128" s="158">
        <f>IF('Indicator Date hidden'!BF129="x","x",BE$2-'Indicator Date hidden'!BF129)</f>
        <v>1</v>
      </c>
      <c r="BF128" s="158">
        <f>IF('Indicator Date hidden'!BG129="x","x",BF$2-'Indicator Date hidden'!BG129)</f>
        <v>0</v>
      </c>
      <c r="BG128" s="158">
        <f>IF('Indicator Date hidden'!BH129="x","x",BG$2-'Indicator Date hidden'!BH129)</f>
        <v>0</v>
      </c>
      <c r="BH128" s="158">
        <f>IF('Indicator Date hidden'!BI129="x","x",BH$2-'Indicator Date hidden'!BI129)</f>
        <v>0</v>
      </c>
      <c r="BI128" s="158">
        <f>IF('Indicator Date hidden'!BJ129="x","x",BI$2-'Indicator Date hidden'!BJ129)</f>
        <v>0</v>
      </c>
      <c r="BJ128" s="158">
        <f>IF('Indicator Date hidden'!BK129="x","x",BJ$2-'Indicator Date hidden'!BK129)</f>
        <v>0</v>
      </c>
      <c r="BK128" s="158">
        <f>IF('Indicator Date hidden'!BL129="x","x",BK$2-'Indicator Date hidden'!BL129)</f>
        <v>0</v>
      </c>
      <c r="BL128" s="158">
        <f>IF('Indicator Date hidden'!BM129="x","x",BL$2-'Indicator Date hidden'!BM129)</f>
        <v>0</v>
      </c>
      <c r="BM128" s="158">
        <f>IF('Indicator Date hidden'!BN129="x","x",BM$2-'Indicator Date hidden'!BN129)</f>
        <v>3</v>
      </c>
      <c r="BN128" s="158">
        <f>IF('Indicator Date hidden'!BO129="x","x",BN$2-'Indicator Date hidden'!BO129)</f>
        <v>0</v>
      </c>
      <c r="BO128" s="158">
        <f>IF('Indicator Date hidden'!BP129="x","x",BO$2-'Indicator Date hidden'!BP129)</f>
        <v>0</v>
      </c>
      <c r="BP128" s="158">
        <f>IF('Indicator Date hidden'!BQ129="x","x",BP$2-'Indicator Date hidden'!BQ129)</f>
        <v>0</v>
      </c>
      <c r="BQ128" s="158">
        <f>IF('Indicator Date hidden'!BR129="x","x",BQ$2-'Indicator Date hidden'!BR129)</f>
        <v>0</v>
      </c>
      <c r="BR128" s="158">
        <f>IF('Indicator Date hidden'!BS129="x","x",BR$2-'Indicator Date hidden'!BS129)</f>
        <v>0</v>
      </c>
      <c r="BS128" s="158">
        <f>IF('Indicator Date hidden'!BT129="x","x",BS$2-'Indicator Date hidden'!BT129)</f>
        <v>5</v>
      </c>
      <c r="BT128" s="158">
        <f>IF('Indicator Date hidden'!BU129="x","x",BT$2-'Indicator Date hidden'!BU129)</f>
        <v>0</v>
      </c>
      <c r="BU128" s="158" t="str">
        <f>IF('Indicator Date hidden'!BV129="x","x",BU$2-'Indicator Date hidden'!BV129)</f>
        <v>x</v>
      </c>
      <c r="BV128" s="158">
        <f>IF('Indicator Date hidden'!BW129="x","x",BV$2-'Indicator Date hidden'!BW129)</f>
        <v>0</v>
      </c>
      <c r="BW128" s="158">
        <f>IF('Indicator Date hidden'!BX129="x","x",BW$2-'Indicator Date hidden'!BX129)</f>
        <v>0</v>
      </c>
      <c r="BX128" s="158">
        <f>IF('Indicator Date hidden'!BY129="x","x",BX$2-'Indicator Date hidden'!BY129)</f>
        <v>0</v>
      </c>
      <c r="BY128" s="5">
        <f t="shared" si="15"/>
        <v>20</v>
      </c>
      <c r="BZ128" s="159">
        <f t="shared" si="16"/>
        <v>0.28169014084507044</v>
      </c>
      <c r="CA128" s="5">
        <f t="shared" si="17"/>
        <v>6</v>
      </c>
      <c r="CB128" s="159">
        <f t="shared" si="18"/>
        <v>1.1770468966634466</v>
      </c>
      <c r="CC128" s="162">
        <f t="shared" si="19"/>
        <v>0</v>
      </c>
    </row>
    <row r="129" spans="1:81" x14ac:dyDescent="0.25">
      <c r="A129" t="s">
        <v>187</v>
      </c>
      <c r="B129" s="158">
        <f>IF('Indicator Date hidden'!C130="x","x",B$2-'Indicator Date hidden'!C130)</f>
        <v>0</v>
      </c>
      <c r="C129" s="158">
        <f>IF('Indicator Date hidden'!D130="x","x",C$2-'Indicator Date hidden'!D130)</f>
        <v>0</v>
      </c>
      <c r="D129" s="158">
        <f>IF('Indicator Date hidden'!E130="x","x",D$2-'Indicator Date hidden'!E130)</f>
        <v>0</v>
      </c>
      <c r="E129" s="158">
        <f>IF('Indicator Date hidden'!F130="x","x",E$2-'Indicator Date hidden'!F130)</f>
        <v>0</v>
      </c>
      <c r="F129" s="158">
        <f>IF('Indicator Date hidden'!G130="x","x",F$2-'Indicator Date hidden'!G130)</f>
        <v>0</v>
      </c>
      <c r="G129" s="158">
        <f>IF('Indicator Date hidden'!H130="x","x",G$2-'Indicator Date hidden'!H130)</f>
        <v>0</v>
      </c>
      <c r="H129" s="158">
        <f>IF('Indicator Date hidden'!I130="x","x",H$2-'Indicator Date hidden'!I130)</f>
        <v>0</v>
      </c>
      <c r="I129" s="158">
        <f>IF('Indicator Date hidden'!J130="x","x",I$2-'Indicator Date hidden'!J130)</f>
        <v>0</v>
      </c>
      <c r="J129" s="158">
        <f>IF('Indicator Date hidden'!K130="x","x",J$2-'Indicator Date hidden'!K130)</f>
        <v>0</v>
      </c>
      <c r="K129" s="158">
        <f>IF('Indicator Date hidden'!L130="x","x",K$2-'Indicator Date hidden'!L130)</f>
        <v>0</v>
      </c>
      <c r="L129" s="158">
        <f>IF('Indicator Date hidden'!M130="x","x",L$2-'Indicator Date hidden'!M130)</f>
        <v>0</v>
      </c>
      <c r="M129" s="158">
        <f>IF('Indicator Date hidden'!N130="x","x",M$2-'Indicator Date hidden'!N130)</f>
        <v>0</v>
      </c>
      <c r="N129" s="158">
        <f>IF('Indicator Date hidden'!O130="x","x",N$2-'Indicator Date hidden'!O130)</f>
        <v>0</v>
      </c>
      <c r="O129" s="158">
        <f>IF('Indicator Date hidden'!P130="x","x",O$2-'Indicator Date hidden'!P130)</f>
        <v>0</v>
      </c>
      <c r="P129" s="158">
        <f>IF('Indicator Date hidden'!Q130="x","x",P$2-'Indicator Date hidden'!Q130)</f>
        <v>0</v>
      </c>
      <c r="Q129" s="158">
        <f>IF('Indicator Date hidden'!R130="x","x",Q$2-'Indicator Date hidden'!R130)</f>
        <v>0</v>
      </c>
      <c r="R129" s="158">
        <f>IF('Indicator Date hidden'!S130="x","x",R$2-'Indicator Date hidden'!S130)</f>
        <v>0</v>
      </c>
      <c r="S129" s="158">
        <f>IF('Indicator Date hidden'!T130="x","x",S$2-'Indicator Date hidden'!T130)</f>
        <v>0</v>
      </c>
      <c r="T129" s="158">
        <f>IF('Indicator Date hidden'!U130="x","x",T$2-'Indicator Date hidden'!U130)</f>
        <v>0</v>
      </c>
      <c r="U129" s="158">
        <f>IF('Indicator Date hidden'!V130="x","x",U$2-'Indicator Date hidden'!V130)</f>
        <v>0</v>
      </c>
      <c r="V129" s="158">
        <f>IF('Indicator Date hidden'!W130="x","x",V$2-'Indicator Date hidden'!W130)</f>
        <v>0</v>
      </c>
      <c r="W129" s="158">
        <f>IF('Indicator Date hidden'!X130="x","x",W$2-'Indicator Date hidden'!X130)</f>
        <v>0</v>
      </c>
      <c r="X129" s="158">
        <f>IF('Indicator Date hidden'!Y130="x","x",X$2-'Indicator Date hidden'!Y130)</f>
        <v>0</v>
      </c>
      <c r="Y129" s="158">
        <f>IF('Indicator Date hidden'!Z130="x","x",Y$2-'Indicator Date hidden'!Z130)</f>
        <v>0</v>
      </c>
      <c r="Z129" s="158" t="str">
        <f>IF('Indicator Date hidden'!AA130="x","x",Z$2-'Indicator Date hidden'!AA130)</f>
        <v>x</v>
      </c>
      <c r="AA129" s="158">
        <f>IF('Indicator Date hidden'!AB130="x","x",AA$2-'Indicator Date hidden'!AB130)</f>
        <v>0</v>
      </c>
      <c r="AB129" s="158" t="str">
        <f>IF('Indicator Date hidden'!AC130="x","x",AB$2-'Indicator Date hidden'!AC130)</f>
        <v>x</v>
      </c>
      <c r="AC129" s="158">
        <f>IF('Indicator Date hidden'!AD130="x","x",AC$2-'Indicator Date hidden'!AD130)</f>
        <v>0</v>
      </c>
      <c r="AD129" s="158">
        <f>IF('Indicator Date hidden'!AE130="x","x",AD$2-'Indicator Date hidden'!AE130)</f>
        <v>0</v>
      </c>
      <c r="AE129" s="158">
        <f>IF('Indicator Date hidden'!AF130="x","x",AE$2-'Indicator Date hidden'!AF130)</f>
        <v>0</v>
      </c>
      <c r="AF129" s="158">
        <f>IF('Indicator Date hidden'!AG130="x","x",AF$2-'Indicator Date hidden'!AG130)</f>
        <v>0</v>
      </c>
      <c r="AG129" s="158">
        <f>IF('Indicator Date hidden'!AH130="x","x",AG$2-'Indicator Date hidden'!AH130)</f>
        <v>0</v>
      </c>
      <c r="AH129" s="158">
        <f>IF('Indicator Date hidden'!AI130="x","x",AH$2-'Indicator Date hidden'!AI130)</f>
        <v>0</v>
      </c>
      <c r="AI129" s="158">
        <f>IF('Indicator Date hidden'!AJ130="x","x",AI$2-'Indicator Date hidden'!AJ130)</f>
        <v>0</v>
      </c>
      <c r="AJ129" s="158">
        <f>IF('Indicator Date hidden'!AK130="x","x",AJ$2-'Indicator Date hidden'!AK130)</f>
        <v>0</v>
      </c>
      <c r="AK129" s="158">
        <f>IF('Indicator Date hidden'!AL130="x","x",AK$2-'Indicator Date hidden'!AL130)</f>
        <v>0</v>
      </c>
      <c r="AL129" s="158">
        <f>IF('Indicator Date hidden'!AM130="x","x",AL$2-'Indicator Date hidden'!AM130)</f>
        <v>6</v>
      </c>
      <c r="AM129" s="158">
        <f>IF('Indicator Date hidden'!AN130="x","x",AM$2-'Indicator Date hidden'!AN130)</f>
        <v>0</v>
      </c>
      <c r="AN129" s="158">
        <f>IF('Indicator Date hidden'!AO130="x","x",AN$2-'Indicator Date hidden'!AO130)</f>
        <v>0</v>
      </c>
      <c r="AO129" s="158">
        <f>IF('Indicator Date hidden'!AP130="x","x",AO$2-'Indicator Date hidden'!AP130)</f>
        <v>0</v>
      </c>
      <c r="AP129" s="158">
        <f>IF('Indicator Date hidden'!AQ130="x","x",AP$2-'Indicator Date hidden'!AQ130)</f>
        <v>0</v>
      </c>
      <c r="AQ129" s="158">
        <f>IF('Indicator Date hidden'!AR130="x","x",AQ$2-'Indicator Date hidden'!AR130)</f>
        <v>0</v>
      </c>
      <c r="AR129" s="158">
        <f>IF('Indicator Date hidden'!AS130="x","x",AR$2-'Indicator Date hidden'!AS130)</f>
        <v>2</v>
      </c>
      <c r="AS129" s="158">
        <f>IF('Indicator Date hidden'!AT130="x","x",AS$2-'Indicator Date hidden'!AT130)</f>
        <v>5</v>
      </c>
      <c r="AT129" s="158">
        <f>IF('Indicator Date hidden'!AU130="x","x",AT$2-'Indicator Date hidden'!AU130)</f>
        <v>0</v>
      </c>
      <c r="AU129" s="158">
        <f>IF('Indicator Date hidden'!AV130="x","x",AU$2-'Indicator Date hidden'!AV130)</f>
        <v>0</v>
      </c>
      <c r="AV129" s="158">
        <f>IF('Indicator Date hidden'!AW130="x","x",AV$2-'Indicator Date hidden'!AW130)</f>
        <v>0</v>
      </c>
      <c r="AW129" s="158" t="str">
        <f>IF('Indicator Date hidden'!AX130="x","x",AW$2-'Indicator Date hidden'!AX130)</f>
        <v>x</v>
      </c>
      <c r="AX129" s="158">
        <f>IF('Indicator Date hidden'!AY130="x","x",AX$2-'Indicator Date hidden'!AY130)</f>
        <v>0</v>
      </c>
      <c r="AY129" s="158">
        <f>IF('Indicator Date hidden'!AZ130="x","x",AY$2-'Indicator Date hidden'!AZ130)</f>
        <v>0</v>
      </c>
      <c r="AZ129" s="158">
        <f>IF('Indicator Date hidden'!BA130="x","x",AZ$2-'Indicator Date hidden'!BA130)</f>
        <v>2</v>
      </c>
      <c r="BA129" s="158">
        <f>IF('Indicator Date hidden'!BB130="x","x",BA$2-'Indicator Date hidden'!BB130)</f>
        <v>0</v>
      </c>
      <c r="BB129" s="158">
        <f>IF('Indicator Date hidden'!BC130="x","x",BB$2-'Indicator Date hidden'!BC130)</f>
        <v>0</v>
      </c>
      <c r="BC129" s="158">
        <f>IF('Indicator Date hidden'!BD130="x","x",BC$2-'Indicator Date hidden'!BD130)</f>
        <v>0</v>
      </c>
      <c r="BD129" s="158" t="str">
        <f>IF('Indicator Date hidden'!BE130="x","x",BD$2-'Indicator Date hidden'!BE130)</f>
        <v>x</v>
      </c>
      <c r="BE129" s="158">
        <f>IF('Indicator Date hidden'!BF130="x","x",BE$2-'Indicator Date hidden'!BF130)</f>
        <v>1</v>
      </c>
      <c r="BF129" s="158">
        <f>IF('Indicator Date hidden'!BG130="x","x",BF$2-'Indicator Date hidden'!BG130)</f>
        <v>0</v>
      </c>
      <c r="BG129" s="158">
        <f>IF('Indicator Date hidden'!BH130="x","x",BG$2-'Indicator Date hidden'!BH130)</f>
        <v>0</v>
      </c>
      <c r="BH129" s="158">
        <f>IF('Indicator Date hidden'!BI130="x","x",BH$2-'Indicator Date hidden'!BI130)</f>
        <v>0</v>
      </c>
      <c r="BI129" s="158">
        <f>IF('Indicator Date hidden'!BJ130="x","x",BI$2-'Indicator Date hidden'!BJ130)</f>
        <v>0</v>
      </c>
      <c r="BJ129" s="158">
        <f>IF('Indicator Date hidden'!BK130="x","x",BJ$2-'Indicator Date hidden'!BK130)</f>
        <v>0</v>
      </c>
      <c r="BK129" s="158">
        <f>IF('Indicator Date hidden'!BL130="x","x",BK$2-'Indicator Date hidden'!BL130)</f>
        <v>0</v>
      </c>
      <c r="BL129" s="158">
        <f>IF('Indicator Date hidden'!BM130="x","x",BL$2-'Indicator Date hidden'!BM130)</f>
        <v>0</v>
      </c>
      <c r="BM129" s="158">
        <f>IF('Indicator Date hidden'!BN130="x","x",BM$2-'Indicator Date hidden'!BN130)</f>
        <v>3</v>
      </c>
      <c r="BN129" s="158">
        <f>IF('Indicator Date hidden'!BO130="x","x",BN$2-'Indicator Date hidden'!BO130)</f>
        <v>0</v>
      </c>
      <c r="BO129" s="158">
        <f>IF('Indicator Date hidden'!BP130="x","x",BO$2-'Indicator Date hidden'!BP130)</f>
        <v>0</v>
      </c>
      <c r="BP129" s="158">
        <f>IF('Indicator Date hidden'!BQ130="x","x",BP$2-'Indicator Date hidden'!BQ130)</f>
        <v>0</v>
      </c>
      <c r="BQ129" s="158">
        <f>IF('Indicator Date hidden'!BR130="x","x",BQ$2-'Indicator Date hidden'!BR130)</f>
        <v>0</v>
      </c>
      <c r="BR129" s="158">
        <f>IF('Indicator Date hidden'!BS130="x","x",BR$2-'Indicator Date hidden'!BS130)</f>
        <v>0</v>
      </c>
      <c r="BS129" s="158">
        <f>IF('Indicator Date hidden'!BT130="x","x",BS$2-'Indicator Date hidden'!BT130)</f>
        <v>3</v>
      </c>
      <c r="BT129" s="158">
        <f>IF('Indicator Date hidden'!BU130="x","x",BT$2-'Indicator Date hidden'!BU130)</f>
        <v>0</v>
      </c>
      <c r="BU129" s="158">
        <f>IF('Indicator Date hidden'!BV130="x","x",BU$2-'Indicator Date hidden'!BV130)</f>
        <v>0</v>
      </c>
      <c r="BV129" s="158" t="str">
        <f>IF('Indicator Date hidden'!BW130="x","x",BV$2-'Indicator Date hidden'!BW130)</f>
        <v>x</v>
      </c>
      <c r="BW129" s="158">
        <f>IF('Indicator Date hidden'!BX130="x","x",BW$2-'Indicator Date hidden'!BX130)</f>
        <v>0</v>
      </c>
      <c r="BX129" s="158">
        <f>IF('Indicator Date hidden'!BY130="x","x",BX$2-'Indicator Date hidden'!BY130)</f>
        <v>0</v>
      </c>
      <c r="BY129" s="5">
        <f t="shared" si="15"/>
        <v>22</v>
      </c>
      <c r="BZ129" s="159">
        <f t="shared" si="16"/>
        <v>0.31428571428571428</v>
      </c>
      <c r="CA129" s="5">
        <f t="shared" si="17"/>
        <v>7</v>
      </c>
      <c r="CB129" s="159">
        <f t="shared" si="18"/>
        <v>1.0762747543907065</v>
      </c>
      <c r="CC129" s="162">
        <f t="shared" si="19"/>
        <v>0</v>
      </c>
    </row>
    <row r="130" spans="1:81" x14ac:dyDescent="0.25">
      <c r="A130" t="s">
        <v>235</v>
      </c>
      <c r="B130" s="158">
        <f>IF('Indicator Date hidden'!C131="x","x",B$2-'Indicator Date hidden'!C131)</f>
        <v>0</v>
      </c>
      <c r="C130" s="158">
        <f>IF('Indicator Date hidden'!D131="x","x",C$2-'Indicator Date hidden'!D131)</f>
        <v>0</v>
      </c>
      <c r="D130" s="158">
        <f>IF('Indicator Date hidden'!E131="x","x",D$2-'Indicator Date hidden'!E131)</f>
        <v>0</v>
      </c>
      <c r="E130" s="158">
        <f>IF('Indicator Date hidden'!F131="x","x",E$2-'Indicator Date hidden'!F131)</f>
        <v>0</v>
      </c>
      <c r="F130" s="158">
        <f>IF('Indicator Date hidden'!G131="x","x",F$2-'Indicator Date hidden'!G131)</f>
        <v>0</v>
      </c>
      <c r="G130" s="158">
        <f>IF('Indicator Date hidden'!H131="x","x",G$2-'Indicator Date hidden'!H131)</f>
        <v>0</v>
      </c>
      <c r="H130" s="158">
        <f>IF('Indicator Date hidden'!I131="x","x",H$2-'Indicator Date hidden'!I131)</f>
        <v>0</v>
      </c>
      <c r="I130" s="158">
        <f>IF('Indicator Date hidden'!J131="x","x",I$2-'Indicator Date hidden'!J131)</f>
        <v>0</v>
      </c>
      <c r="J130" s="158">
        <f>IF('Indicator Date hidden'!K131="x","x",J$2-'Indicator Date hidden'!K131)</f>
        <v>0</v>
      </c>
      <c r="K130" s="158">
        <f>IF('Indicator Date hidden'!L131="x","x",K$2-'Indicator Date hidden'!L131)</f>
        <v>0</v>
      </c>
      <c r="L130" s="158">
        <f>IF('Indicator Date hidden'!M131="x","x",L$2-'Indicator Date hidden'!M131)</f>
        <v>0</v>
      </c>
      <c r="M130" s="158">
        <f>IF('Indicator Date hidden'!N131="x","x",M$2-'Indicator Date hidden'!N131)</f>
        <v>0</v>
      </c>
      <c r="N130" s="158">
        <f>IF('Indicator Date hidden'!O131="x","x",N$2-'Indicator Date hidden'!O131)</f>
        <v>0</v>
      </c>
      <c r="O130" s="158">
        <f>IF('Indicator Date hidden'!P131="x","x",O$2-'Indicator Date hidden'!P131)</f>
        <v>0</v>
      </c>
      <c r="P130" s="158">
        <f>IF('Indicator Date hidden'!Q131="x","x",P$2-'Indicator Date hidden'!Q131)</f>
        <v>0</v>
      </c>
      <c r="Q130" s="158">
        <f>IF('Indicator Date hidden'!R131="x","x",Q$2-'Indicator Date hidden'!R131)</f>
        <v>0</v>
      </c>
      <c r="R130" s="158">
        <f>IF('Indicator Date hidden'!S131="x","x",R$2-'Indicator Date hidden'!S131)</f>
        <v>0</v>
      </c>
      <c r="S130" s="158">
        <f>IF('Indicator Date hidden'!T131="x","x",S$2-'Indicator Date hidden'!T131)</f>
        <v>0</v>
      </c>
      <c r="T130" s="158">
        <f>IF('Indicator Date hidden'!U131="x","x",T$2-'Indicator Date hidden'!U131)</f>
        <v>0</v>
      </c>
      <c r="U130" s="158">
        <f>IF('Indicator Date hidden'!V131="x","x",U$2-'Indicator Date hidden'!V131)</f>
        <v>0</v>
      </c>
      <c r="V130" s="158">
        <f>IF('Indicator Date hidden'!W131="x","x",V$2-'Indicator Date hidden'!W131)</f>
        <v>0</v>
      </c>
      <c r="W130" s="158">
        <f>IF('Indicator Date hidden'!X131="x","x",W$2-'Indicator Date hidden'!X131)</f>
        <v>0</v>
      </c>
      <c r="X130" s="158">
        <f>IF('Indicator Date hidden'!Y131="x","x",X$2-'Indicator Date hidden'!Y131)</f>
        <v>0</v>
      </c>
      <c r="Y130" s="158">
        <f>IF('Indicator Date hidden'!Z131="x","x",Y$2-'Indicator Date hidden'!Z131)</f>
        <v>0</v>
      </c>
      <c r="Z130" s="158">
        <f>IF('Indicator Date hidden'!AA131="x","x",Z$2-'Indicator Date hidden'!AA131)</f>
        <v>5</v>
      </c>
      <c r="AA130" s="158">
        <f>IF('Indicator Date hidden'!AB131="x","x",AA$2-'Indicator Date hidden'!AB131)</f>
        <v>0</v>
      </c>
      <c r="AB130" s="158" t="str">
        <f>IF('Indicator Date hidden'!AC131="x","x",AB$2-'Indicator Date hidden'!AC131)</f>
        <v>x</v>
      </c>
      <c r="AC130" s="158">
        <f>IF('Indicator Date hidden'!AD131="x","x",AC$2-'Indicator Date hidden'!AD131)</f>
        <v>1</v>
      </c>
      <c r="AD130" s="158">
        <f>IF('Indicator Date hidden'!AE131="x","x",AD$2-'Indicator Date hidden'!AE131)</f>
        <v>0</v>
      </c>
      <c r="AE130" s="158">
        <f>IF('Indicator Date hidden'!AF131="x","x",AE$2-'Indicator Date hidden'!AF131)</f>
        <v>0</v>
      </c>
      <c r="AF130" s="158">
        <f>IF('Indicator Date hidden'!AG131="x","x",AF$2-'Indicator Date hidden'!AG131)</f>
        <v>0</v>
      </c>
      <c r="AG130" s="158">
        <f>IF('Indicator Date hidden'!AH131="x","x",AG$2-'Indicator Date hidden'!AH131)</f>
        <v>0</v>
      </c>
      <c r="AH130" s="158">
        <f>IF('Indicator Date hidden'!AI131="x","x",AH$2-'Indicator Date hidden'!AI131)</f>
        <v>0</v>
      </c>
      <c r="AI130" s="158">
        <f>IF('Indicator Date hidden'!AJ131="x","x",AI$2-'Indicator Date hidden'!AJ131)</f>
        <v>0</v>
      </c>
      <c r="AJ130" s="158">
        <f>IF('Indicator Date hidden'!AK131="x","x",AJ$2-'Indicator Date hidden'!AK131)</f>
        <v>0</v>
      </c>
      <c r="AK130" s="158">
        <f>IF('Indicator Date hidden'!AL131="x","x",AK$2-'Indicator Date hidden'!AL131)</f>
        <v>0</v>
      </c>
      <c r="AL130" s="158" t="str">
        <f>IF('Indicator Date hidden'!AM131="x","x",AL$2-'Indicator Date hidden'!AM131)</f>
        <v>x</v>
      </c>
      <c r="AM130" s="158">
        <f>IF('Indicator Date hidden'!AN131="x","x",AM$2-'Indicator Date hidden'!AN131)</f>
        <v>0</v>
      </c>
      <c r="AN130" s="158">
        <f>IF('Indicator Date hidden'!AO131="x","x",AN$2-'Indicator Date hidden'!AO131)</f>
        <v>0</v>
      </c>
      <c r="AO130" s="158">
        <f>IF('Indicator Date hidden'!AP131="x","x",AO$2-'Indicator Date hidden'!AP131)</f>
        <v>0</v>
      </c>
      <c r="AP130" s="158" t="str">
        <f>IF('Indicator Date hidden'!AQ131="x","x",AP$2-'Indicator Date hidden'!AQ131)</f>
        <v>x</v>
      </c>
      <c r="AQ130" s="158">
        <f>IF('Indicator Date hidden'!AR131="x","x",AQ$2-'Indicator Date hidden'!AR131)</f>
        <v>0</v>
      </c>
      <c r="AR130" s="158">
        <f>IF('Indicator Date hidden'!AS131="x","x",AR$2-'Indicator Date hidden'!AS131)</f>
        <v>2</v>
      </c>
      <c r="AS130" s="158" t="str">
        <f>IF('Indicator Date hidden'!AT131="x","x",AS$2-'Indicator Date hidden'!AT131)</f>
        <v>x</v>
      </c>
      <c r="AT130" s="158">
        <f>IF('Indicator Date hidden'!AU131="x","x",AT$2-'Indicator Date hidden'!AU131)</f>
        <v>0</v>
      </c>
      <c r="AU130" s="158">
        <f>IF('Indicator Date hidden'!AV131="x","x",AU$2-'Indicator Date hidden'!AV131)</f>
        <v>0</v>
      </c>
      <c r="AV130" s="158" t="str">
        <f>IF('Indicator Date hidden'!AW131="x","x",AV$2-'Indicator Date hidden'!AW131)</f>
        <v>x</v>
      </c>
      <c r="AW130" s="158" t="str">
        <f>IF('Indicator Date hidden'!AX131="x","x",AW$2-'Indicator Date hidden'!AX131)</f>
        <v>x</v>
      </c>
      <c r="AX130" s="158">
        <f>IF('Indicator Date hidden'!AY131="x","x",AX$2-'Indicator Date hidden'!AY131)</f>
        <v>0</v>
      </c>
      <c r="AY130" s="158">
        <f>IF('Indicator Date hidden'!AZ131="x","x",AY$2-'Indicator Date hidden'!AZ131)</f>
        <v>0</v>
      </c>
      <c r="AZ130" s="158">
        <f>IF('Indicator Date hidden'!BA131="x","x",AZ$2-'Indicator Date hidden'!BA131)</f>
        <v>2</v>
      </c>
      <c r="BA130" s="158">
        <f>IF('Indicator Date hidden'!BB131="x","x",BA$2-'Indicator Date hidden'!BB131)</f>
        <v>0</v>
      </c>
      <c r="BB130" s="158">
        <f>IF('Indicator Date hidden'!BC131="x","x",BB$2-'Indicator Date hidden'!BC131)</f>
        <v>0</v>
      </c>
      <c r="BC130" s="158">
        <f>IF('Indicator Date hidden'!BD131="x","x",BC$2-'Indicator Date hidden'!BD131)</f>
        <v>0</v>
      </c>
      <c r="BD130" s="158" t="str">
        <f>IF('Indicator Date hidden'!BE131="x","x",BD$2-'Indicator Date hidden'!BE131)</f>
        <v>x</v>
      </c>
      <c r="BE130" s="158">
        <f>IF('Indicator Date hidden'!BF131="x","x",BE$2-'Indicator Date hidden'!BF131)</f>
        <v>1</v>
      </c>
      <c r="BF130" s="158">
        <f>IF('Indicator Date hidden'!BG131="x","x",BF$2-'Indicator Date hidden'!BG131)</f>
        <v>0</v>
      </c>
      <c r="BG130" s="158">
        <f>IF('Indicator Date hidden'!BH131="x","x",BG$2-'Indicator Date hidden'!BH131)</f>
        <v>0</v>
      </c>
      <c r="BH130" s="158">
        <f>IF('Indicator Date hidden'!BI131="x","x",BH$2-'Indicator Date hidden'!BI131)</f>
        <v>0</v>
      </c>
      <c r="BI130" s="158">
        <f>IF('Indicator Date hidden'!BJ131="x","x",BI$2-'Indicator Date hidden'!BJ131)</f>
        <v>0</v>
      </c>
      <c r="BJ130" s="158">
        <f>IF('Indicator Date hidden'!BK131="x","x",BJ$2-'Indicator Date hidden'!BK131)</f>
        <v>0</v>
      </c>
      <c r="BK130" s="158">
        <f>IF('Indicator Date hidden'!BL131="x","x",BK$2-'Indicator Date hidden'!BL131)</f>
        <v>0</v>
      </c>
      <c r="BL130" s="158">
        <f>IF('Indicator Date hidden'!BM131="x","x",BL$2-'Indicator Date hidden'!BM131)</f>
        <v>0</v>
      </c>
      <c r="BM130" s="158" t="str">
        <f>IF('Indicator Date hidden'!BN131="x","x",BM$2-'Indicator Date hidden'!BN131)</f>
        <v>x</v>
      </c>
      <c r="BN130" s="158">
        <f>IF('Indicator Date hidden'!BO131="x","x",BN$2-'Indicator Date hidden'!BO131)</f>
        <v>0</v>
      </c>
      <c r="BO130" s="158">
        <f>IF('Indicator Date hidden'!BP131="x","x",BO$2-'Indicator Date hidden'!BP131)</f>
        <v>0</v>
      </c>
      <c r="BP130" s="158">
        <f>IF('Indicator Date hidden'!BQ131="x","x",BP$2-'Indicator Date hidden'!BQ131)</f>
        <v>0</v>
      </c>
      <c r="BQ130" s="158">
        <f>IF('Indicator Date hidden'!BR131="x","x",BQ$2-'Indicator Date hidden'!BR131)</f>
        <v>0</v>
      </c>
      <c r="BR130" s="158">
        <f>IF('Indicator Date hidden'!BS131="x","x",BR$2-'Indicator Date hidden'!BS131)</f>
        <v>0</v>
      </c>
      <c r="BS130" s="158">
        <f>IF('Indicator Date hidden'!BT131="x","x",BS$2-'Indicator Date hidden'!BT131)</f>
        <v>1</v>
      </c>
      <c r="BT130" s="158">
        <f>IF('Indicator Date hidden'!BU131="x","x",BT$2-'Indicator Date hidden'!BU131)</f>
        <v>0</v>
      </c>
      <c r="BU130" s="158">
        <f>IF('Indicator Date hidden'!BV131="x","x",BU$2-'Indicator Date hidden'!BV131)</f>
        <v>0</v>
      </c>
      <c r="BV130" s="158">
        <f>IF('Indicator Date hidden'!BW131="x","x",BV$2-'Indicator Date hidden'!BW131)</f>
        <v>0</v>
      </c>
      <c r="BW130" s="158">
        <f>IF('Indicator Date hidden'!BX131="x","x",BW$2-'Indicator Date hidden'!BX131)</f>
        <v>0</v>
      </c>
      <c r="BX130" s="158">
        <f>IF('Indicator Date hidden'!BY131="x","x",BX$2-'Indicator Date hidden'!BY131)</f>
        <v>0</v>
      </c>
      <c r="BY130" s="5">
        <f t="shared" si="15"/>
        <v>12</v>
      </c>
      <c r="BZ130" s="159">
        <f t="shared" si="16"/>
        <v>0.17910447761194029</v>
      </c>
      <c r="CA130" s="5">
        <f t="shared" si="17"/>
        <v>6</v>
      </c>
      <c r="CB130" s="159">
        <f t="shared" si="18"/>
        <v>0.71079885968899448</v>
      </c>
      <c r="CC130" s="162">
        <f t="shared" si="19"/>
        <v>0</v>
      </c>
    </row>
    <row r="131" spans="1:81" x14ac:dyDescent="0.25">
      <c r="A131" t="s">
        <v>238</v>
      </c>
      <c r="B131" s="158">
        <f>IF('Indicator Date hidden'!C132="x","x",B$2-'Indicator Date hidden'!C132)</f>
        <v>0</v>
      </c>
      <c r="C131" s="158">
        <f>IF('Indicator Date hidden'!D132="x","x",C$2-'Indicator Date hidden'!D132)</f>
        <v>0</v>
      </c>
      <c r="D131" s="158">
        <f>IF('Indicator Date hidden'!E132="x","x",D$2-'Indicator Date hidden'!E132)</f>
        <v>0</v>
      </c>
      <c r="E131" s="158">
        <f>IF('Indicator Date hidden'!F132="x","x",E$2-'Indicator Date hidden'!F132)</f>
        <v>0</v>
      </c>
      <c r="F131" s="158">
        <f>IF('Indicator Date hidden'!G132="x","x",F$2-'Indicator Date hidden'!G132)</f>
        <v>0</v>
      </c>
      <c r="G131" s="158">
        <f>IF('Indicator Date hidden'!H132="x","x",G$2-'Indicator Date hidden'!H132)</f>
        <v>0</v>
      </c>
      <c r="H131" s="158">
        <f>IF('Indicator Date hidden'!I132="x","x",H$2-'Indicator Date hidden'!I132)</f>
        <v>0</v>
      </c>
      <c r="I131" s="158">
        <f>IF('Indicator Date hidden'!J132="x","x",I$2-'Indicator Date hidden'!J132)</f>
        <v>0</v>
      </c>
      <c r="J131" s="158">
        <f>IF('Indicator Date hidden'!K132="x","x",J$2-'Indicator Date hidden'!K132)</f>
        <v>0</v>
      </c>
      <c r="K131" s="158">
        <f>IF('Indicator Date hidden'!L132="x","x",K$2-'Indicator Date hidden'!L132)</f>
        <v>0</v>
      </c>
      <c r="L131" s="158">
        <f>IF('Indicator Date hidden'!M132="x","x",L$2-'Indicator Date hidden'!M132)</f>
        <v>0</v>
      </c>
      <c r="M131" s="158">
        <f>IF('Indicator Date hidden'!N132="x","x",M$2-'Indicator Date hidden'!N132)</f>
        <v>0</v>
      </c>
      <c r="N131" s="158">
        <f>IF('Indicator Date hidden'!O132="x","x",N$2-'Indicator Date hidden'!O132)</f>
        <v>0</v>
      </c>
      <c r="O131" s="158">
        <f>IF('Indicator Date hidden'!P132="x","x",O$2-'Indicator Date hidden'!P132)</f>
        <v>0</v>
      </c>
      <c r="P131" s="158">
        <f>IF('Indicator Date hidden'!Q132="x","x",P$2-'Indicator Date hidden'!Q132)</f>
        <v>0</v>
      </c>
      <c r="Q131" s="158">
        <f>IF('Indicator Date hidden'!R132="x","x",Q$2-'Indicator Date hidden'!R132)</f>
        <v>0</v>
      </c>
      <c r="R131" s="158">
        <f>IF('Indicator Date hidden'!S132="x","x",R$2-'Indicator Date hidden'!S132)</f>
        <v>0</v>
      </c>
      <c r="S131" s="158">
        <f>IF('Indicator Date hidden'!T132="x","x",S$2-'Indicator Date hidden'!T132)</f>
        <v>0</v>
      </c>
      <c r="T131" s="158">
        <f>IF('Indicator Date hidden'!U132="x","x",T$2-'Indicator Date hidden'!U132)</f>
        <v>0</v>
      </c>
      <c r="U131" s="158">
        <f>IF('Indicator Date hidden'!V132="x","x",U$2-'Indicator Date hidden'!V132)</f>
        <v>0</v>
      </c>
      <c r="V131" s="158">
        <f>IF('Indicator Date hidden'!W132="x","x",V$2-'Indicator Date hidden'!W132)</f>
        <v>0</v>
      </c>
      <c r="W131" s="158">
        <f>IF('Indicator Date hidden'!X132="x","x",W$2-'Indicator Date hidden'!X132)</f>
        <v>0</v>
      </c>
      <c r="X131" s="158">
        <f>IF('Indicator Date hidden'!Y132="x","x",X$2-'Indicator Date hidden'!Y132)</f>
        <v>0</v>
      </c>
      <c r="Y131" s="158">
        <f>IF('Indicator Date hidden'!Z132="x","x",Y$2-'Indicator Date hidden'!Z132)</f>
        <v>0</v>
      </c>
      <c r="Z131" s="158" t="str">
        <f>IF('Indicator Date hidden'!AA132="x","x",Z$2-'Indicator Date hidden'!AA132)</f>
        <v>x</v>
      </c>
      <c r="AA131" s="158">
        <f>IF('Indicator Date hidden'!AB132="x","x",AA$2-'Indicator Date hidden'!AB132)</f>
        <v>0</v>
      </c>
      <c r="AB131" s="158">
        <f>IF('Indicator Date hidden'!AC132="x","x",AB$2-'Indicator Date hidden'!AC132)</f>
        <v>0</v>
      </c>
      <c r="AC131" s="158">
        <f>IF('Indicator Date hidden'!AD132="x","x",AC$2-'Indicator Date hidden'!AD132)</f>
        <v>0</v>
      </c>
      <c r="AD131" s="158">
        <f>IF('Indicator Date hidden'!AE132="x","x",AD$2-'Indicator Date hidden'!AE132)</f>
        <v>0</v>
      </c>
      <c r="AE131" s="158" t="str">
        <f>IF('Indicator Date hidden'!AF132="x","x",AE$2-'Indicator Date hidden'!AF132)</f>
        <v>x</v>
      </c>
      <c r="AF131" s="158">
        <f>IF('Indicator Date hidden'!AG132="x","x",AF$2-'Indicator Date hidden'!AG132)</f>
        <v>0</v>
      </c>
      <c r="AG131" s="158">
        <f>IF('Indicator Date hidden'!AH132="x","x",AG$2-'Indicator Date hidden'!AH132)</f>
        <v>0</v>
      </c>
      <c r="AH131" s="158">
        <f>IF('Indicator Date hidden'!AI132="x","x",AH$2-'Indicator Date hidden'!AI132)</f>
        <v>0</v>
      </c>
      <c r="AI131" s="158">
        <f>IF('Indicator Date hidden'!AJ132="x","x",AI$2-'Indicator Date hidden'!AJ132)</f>
        <v>0</v>
      </c>
      <c r="AJ131" s="158">
        <f>IF('Indicator Date hidden'!AK132="x","x",AJ$2-'Indicator Date hidden'!AK132)</f>
        <v>0</v>
      </c>
      <c r="AK131" s="158">
        <f>IF('Indicator Date hidden'!AL132="x","x",AK$2-'Indicator Date hidden'!AL132)</f>
        <v>0</v>
      </c>
      <c r="AL131" s="158" t="str">
        <f>IF('Indicator Date hidden'!AM132="x","x",AL$2-'Indicator Date hidden'!AM132)</f>
        <v>x</v>
      </c>
      <c r="AM131" s="158">
        <f>IF('Indicator Date hidden'!AN132="x","x",AM$2-'Indicator Date hidden'!AN132)</f>
        <v>0</v>
      </c>
      <c r="AN131" s="158">
        <f>IF('Indicator Date hidden'!AO132="x","x",AN$2-'Indicator Date hidden'!AO132)</f>
        <v>0</v>
      </c>
      <c r="AO131" s="158">
        <f>IF('Indicator Date hidden'!AP132="x","x",AO$2-'Indicator Date hidden'!AP132)</f>
        <v>0</v>
      </c>
      <c r="AP131" s="158" t="str">
        <f>IF('Indicator Date hidden'!AQ132="x","x",AP$2-'Indicator Date hidden'!AQ132)</f>
        <v>x</v>
      </c>
      <c r="AQ131" s="158">
        <f>IF('Indicator Date hidden'!AR132="x","x",AQ$2-'Indicator Date hidden'!AR132)</f>
        <v>0</v>
      </c>
      <c r="AR131" s="158">
        <f>IF('Indicator Date hidden'!AS132="x","x",AR$2-'Indicator Date hidden'!AS132)</f>
        <v>2</v>
      </c>
      <c r="AS131" s="158">
        <f>IF('Indicator Date hidden'!AT132="x","x",AS$2-'Indicator Date hidden'!AT132)</f>
        <v>7</v>
      </c>
      <c r="AT131" s="158">
        <f>IF('Indicator Date hidden'!AU132="x","x",AT$2-'Indicator Date hidden'!AU132)</f>
        <v>0</v>
      </c>
      <c r="AU131" s="158">
        <f>IF('Indicator Date hidden'!AV132="x","x",AU$2-'Indicator Date hidden'!AV132)</f>
        <v>3</v>
      </c>
      <c r="AV131" s="158" t="str">
        <f>IF('Indicator Date hidden'!AW132="x","x",AV$2-'Indicator Date hidden'!AW132)</f>
        <v>x</v>
      </c>
      <c r="AW131" s="158">
        <f>IF('Indicator Date hidden'!AX132="x","x",AW$2-'Indicator Date hidden'!AX132)</f>
        <v>0</v>
      </c>
      <c r="AX131" s="158">
        <f>IF('Indicator Date hidden'!AY132="x","x",AX$2-'Indicator Date hidden'!AY132)</f>
        <v>0</v>
      </c>
      <c r="AY131" s="158">
        <f>IF('Indicator Date hidden'!AZ132="x","x",AY$2-'Indicator Date hidden'!AZ132)</f>
        <v>0</v>
      </c>
      <c r="AZ131" s="158" t="str">
        <f>IF('Indicator Date hidden'!BA132="x","x",AZ$2-'Indicator Date hidden'!BA132)</f>
        <v>x</v>
      </c>
      <c r="BA131" s="158">
        <f>IF('Indicator Date hidden'!BB132="x","x",BA$2-'Indicator Date hidden'!BB132)</f>
        <v>0</v>
      </c>
      <c r="BB131" s="158">
        <f>IF('Indicator Date hidden'!BC132="x","x",BB$2-'Indicator Date hidden'!BC132)</f>
        <v>0</v>
      </c>
      <c r="BC131" s="158">
        <f>IF('Indicator Date hidden'!BD132="x","x",BC$2-'Indicator Date hidden'!BD132)</f>
        <v>0</v>
      </c>
      <c r="BD131" s="158" t="str">
        <f>IF('Indicator Date hidden'!BE132="x","x",BD$2-'Indicator Date hidden'!BE132)</f>
        <v>x</v>
      </c>
      <c r="BE131" s="158">
        <f>IF('Indicator Date hidden'!BF132="x","x",BE$2-'Indicator Date hidden'!BF132)</f>
        <v>1</v>
      </c>
      <c r="BF131" s="158">
        <f>IF('Indicator Date hidden'!BG132="x","x",BF$2-'Indicator Date hidden'!BG132)</f>
        <v>0</v>
      </c>
      <c r="BG131" s="158">
        <f>IF('Indicator Date hidden'!BH132="x","x",BG$2-'Indicator Date hidden'!BH132)</f>
        <v>0</v>
      </c>
      <c r="BH131" s="158">
        <f>IF('Indicator Date hidden'!BI132="x","x",BH$2-'Indicator Date hidden'!BI132)</f>
        <v>0</v>
      </c>
      <c r="BI131" s="158" t="str">
        <f>IF('Indicator Date hidden'!BJ132="x","x",BI$2-'Indicator Date hidden'!BJ132)</f>
        <v>x</v>
      </c>
      <c r="BJ131" s="158">
        <f>IF('Indicator Date hidden'!BK132="x","x",BJ$2-'Indicator Date hidden'!BK132)</f>
        <v>0</v>
      </c>
      <c r="BK131" s="158">
        <f>IF('Indicator Date hidden'!BL132="x","x",BK$2-'Indicator Date hidden'!BL132)</f>
        <v>0</v>
      </c>
      <c r="BL131" s="158">
        <f>IF('Indicator Date hidden'!BM132="x","x",BL$2-'Indicator Date hidden'!BM132)</f>
        <v>0</v>
      </c>
      <c r="BM131" s="158">
        <f>IF('Indicator Date hidden'!BN132="x","x",BM$2-'Indicator Date hidden'!BN132)</f>
        <v>1</v>
      </c>
      <c r="BN131" s="158">
        <f>IF('Indicator Date hidden'!BO132="x","x",BN$2-'Indicator Date hidden'!BO132)</f>
        <v>0</v>
      </c>
      <c r="BO131" s="158">
        <f>IF('Indicator Date hidden'!BP132="x","x",BO$2-'Indicator Date hidden'!BP132)</f>
        <v>0</v>
      </c>
      <c r="BP131" s="158">
        <f>IF('Indicator Date hidden'!BQ132="x","x",BP$2-'Indicator Date hidden'!BQ132)</f>
        <v>0</v>
      </c>
      <c r="BQ131" s="158">
        <f>IF('Indicator Date hidden'!BR132="x","x",BQ$2-'Indicator Date hidden'!BR132)</f>
        <v>0</v>
      </c>
      <c r="BR131" s="158">
        <f>IF('Indicator Date hidden'!BS132="x","x",BR$2-'Indicator Date hidden'!BS132)</f>
        <v>0</v>
      </c>
      <c r="BS131" s="158">
        <f>IF('Indicator Date hidden'!BT132="x","x",BS$2-'Indicator Date hidden'!BT132)</f>
        <v>1</v>
      </c>
      <c r="BT131" s="158">
        <f>IF('Indicator Date hidden'!BU132="x","x",BT$2-'Indicator Date hidden'!BU132)</f>
        <v>0</v>
      </c>
      <c r="BU131" s="158">
        <f>IF('Indicator Date hidden'!BV132="x","x",BU$2-'Indicator Date hidden'!BV132)</f>
        <v>0</v>
      </c>
      <c r="BV131" s="158">
        <f>IF('Indicator Date hidden'!BW132="x","x",BV$2-'Indicator Date hidden'!BW132)</f>
        <v>0</v>
      </c>
      <c r="BW131" s="158">
        <f>IF('Indicator Date hidden'!BX132="x","x",BW$2-'Indicator Date hidden'!BX132)</f>
        <v>0</v>
      </c>
      <c r="BX131" s="158">
        <f>IF('Indicator Date hidden'!BY132="x","x",BX$2-'Indicator Date hidden'!BY132)</f>
        <v>0</v>
      </c>
      <c r="BY131" s="5">
        <f t="shared" ref="BY131:BY162" si="20">SUM(B131:BX131)</f>
        <v>15</v>
      </c>
      <c r="BZ131" s="159">
        <f t="shared" ref="BZ131:BZ162" si="21">BY131/COUNT(B131:BX131)</f>
        <v>0.22388059701492538</v>
      </c>
      <c r="CA131" s="5">
        <f t="shared" ref="CA131:CA162" si="22">COUNTIF(B131:BX131,"&gt;0")</f>
        <v>6</v>
      </c>
      <c r="CB131" s="159">
        <f t="shared" ref="CB131:CB162" si="23">_xlfn.STDEV.P(B131:BX131)</f>
        <v>0.95918023958564946</v>
      </c>
      <c r="CC131" s="162">
        <f t="shared" ref="CC131:CC162" si="24">MEDIAN(B131:BX131)</f>
        <v>0</v>
      </c>
    </row>
    <row r="132" spans="1:81" x14ac:dyDescent="0.25">
      <c r="A132" t="s">
        <v>240</v>
      </c>
      <c r="B132" s="158">
        <f>IF('Indicator Date hidden'!C133="x","x",B$2-'Indicator Date hidden'!C133)</f>
        <v>0</v>
      </c>
      <c r="C132" s="158">
        <f>IF('Indicator Date hidden'!D133="x","x",C$2-'Indicator Date hidden'!D133)</f>
        <v>0</v>
      </c>
      <c r="D132" s="158">
        <f>IF('Indicator Date hidden'!E133="x","x",D$2-'Indicator Date hidden'!E133)</f>
        <v>0</v>
      </c>
      <c r="E132" s="158">
        <f>IF('Indicator Date hidden'!F133="x","x",E$2-'Indicator Date hidden'!F133)</f>
        <v>0</v>
      </c>
      <c r="F132" s="158">
        <f>IF('Indicator Date hidden'!G133="x","x",F$2-'Indicator Date hidden'!G133)</f>
        <v>0</v>
      </c>
      <c r="G132" s="158">
        <f>IF('Indicator Date hidden'!H133="x","x",G$2-'Indicator Date hidden'!H133)</f>
        <v>0</v>
      </c>
      <c r="H132" s="158">
        <f>IF('Indicator Date hidden'!I133="x","x",H$2-'Indicator Date hidden'!I133)</f>
        <v>0</v>
      </c>
      <c r="I132" s="158">
        <f>IF('Indicator Date hidden'!J133="x","x",I$2-'Indicator Date hidden'!J133)</f>
        <v>0</v>
      </c>
      <c r="J132" s="158">
        <f>IF('Indicator Date hidden'!K133="x","x",J$2-'Indicator Date hidden'!K133)</f>
        <v>0</v>
      </c>
      <c r="K132" s="158">
        <f>IF('Indicator Date hidden'!L133="x","x",K$2-'Indicator Date hidden'!L133)</f>
        <v>0</v>
      </c>
      <c r="L132" s="158">
        <f>IF('Indicator Date hidden'!M133="x","x",L$2-'Indicator Date hidden'!M133)</f>
        <v>0</v>
      </c>
      <c r="M132" s="158">
        <f>IF('Indicator Date hidden'!N133="x","x",M$2-'Indicator Date hidden'!N133)</f>
        <v>0</v>
      </c>
      <c r="N132" s="158">
        <f>IF('Indicator Date hidden'!O133="x","x",N$2-'Indicator Date hidden'!O133)</f>
        <v>0</v>
      </c>
      <c r="O132" s="158">
        <f>IF('Indicator Date hidden'!P133="x","x",O$2-'Indicator Date hidden'!P133)</f>
        <v>0</v>
      </c>
      <c r="P132" s="158">
        <f>IF('Indicator Date hidden'!Q133="x","x",P$2-'Indicator Date hidden'!Q133)</f>
        <v>0</v>
      </c>
      <c r="Q132" s="158">
        <f>IF('Indicator Date hidden'!R133="x","x",Q$2-'Indicator Date hidden'!R133)</f>
        <v>0</v>
      </c>
      <c r="R132" s="158">
        <f>IF('Indicator Date hidden'!S133="x","x",R$2-'Indicator Date hidden'!S133)</f>
        <v>0</v>
      </c>
      <c r="S132" s="158">
        <f>IF('Indicator Date hidden'!T133="x","x",S$2-'Indicator Date hidden'!T133)</f>
        <v>0</v>
      </c>
      <c r="T132" s="158">
        <f>IF('Indicator Date hidden'!U133="x","x",T$2-'Indicator Date hidden'!U133)</f>
        <v>0</v>
      </c>
      <c r="U132" s="158">
        <f>IF('Indicator Date hidden'!V133="x","x",U$2-'Indicator Date hidden'!V133)</f>
        <v>0</v>
      </c>
      <c r="V132" s="158">
        <f>IF('Indicator Date hidden'!W133="x","x",V$2-'Indicator Date hidden'!W133)</f>
        <v>0</v>
      </c>
      <c r="W132" s="158">
        <f>IF('Indicator Date hidden'!X133="x","x",W$2-'Indicator Date hidden'!X133)</f>
        <v>0</v>
      </c>
      <c r="X132" s="158">
        <f>IF('Indicator Date hidden'!Y133="x","x",X$2-'Indicator Date hidden'!Y133)</f>
        <v>0</v>
      </c>
      <c r="Y132" s="158">
        <f>IF('Indicator Date hidden'!Z133="x","x",Y$2-'Indicator Date hidden'!Z133)</f>
        <v>0</v>
      </c>
      <c r="Z132" s="158">
        <f>IF('Indicator Date hidden'!AA133="x","x",Z$2-'Indicator Date hidden'!AA133)</f>
        <v>3</v>
      </c>
      <c r="AA132" s="158">
        <f>IF('Indicator Date hidden'!AB133="x","x",AA$2-'Indicator Date hidden'!AB133)</f>
        <v>0</v>
      </c>
      <c r="AB132" s="158">
        <f>IF('Indicator Date hidden'!AC133="x","x",AB$2-'Indicator Date hidden'!AC133)</f>
        <v>0</v>
      </c>
      <c r="AC132" s="158">
        <f>IF('Indicator Date hidden'!AD133="x","x",AC$2-'Indicator Date hidden'!AD133)</f>
        <v>1</v>
      </c>
      <c r="AD132" s="158">
        <f>IF('Indicator Date hidden'!AE133="x","x",AD$2-'Indicator Date hidden'!AE133)</f>
        <v>0</v>
      </c>
      <c r="AE132" s="158">
        <f>IF('Indicator Date hidden'!AF133="x","x",AE$2-'Indicator Date hidden'!AF133)</f>
        <v>0</v>
      </c>
      <c r="AF132" s="158">
        <f>IF('Indicator Date hidden'!AG133="x","x",AF$2-'Indicator Date hidden'!AG133)</f>
        <v>0</v>
      </c>
      <c r="AG132" s="158">
        <f>IF('Indicator Date hidden'!AH133="x","x",AG$2-'Indicator Date hidden'!AH133)</f>
        <v>0</v>
      </c>
      <c r="AH132" s="158">
        <f>IF('Indicator Date hidden'!AI133="x","x",AH$2-'Indicator Date hidden'!AI133)</f>
        <v>0</v>
      </c>
      <c r="AI132" s="158">
        <f>IF('Indicator Date hidden'!AJ133="x","x",AI$2-'Indicator Date hidden'!AJ133)</f>
        <v>0</v>
      </c>
      <c r="AJ132" s="158">
        <f>IF('Indicator Date hidden'!AK133="x","x",AJ$2-'Indicator Date hidden'!AK133)</f>
        <v>0</v>
      </c>
      <c r="AK132" s="158">
        <f>IF('Indicator Date hidden'!AL133="x","x",AK$2-'Indicator Date hidden'!AL133)</f>
        <v>0</v>
      </c>
      <c r="AL132" s="158">
        <f>IF('Indicator Date hidden'!AM133="x","x",AL$2-'Indicator Date hidden'!AM133)</f>
        <v>4</v>
      </c>
      <c r="AM132" s="158">
        <f>IF('Indicator Date hidden'!AN133="x","x",AM$2-'Indicator Date hidden'!AN133)</f>
        <v>0</v>
      </c>
      <c r="AN132" s="158">
        <f>IF('Indicator Date hidden'!AO133="x","x",AN$2-'Indicator Date hidden'!AO133)</f>
        <v>0</v>
      </c>
      <c r="AO132" s="158">
        <f>IF('Indicator Date hidden'!AP133="x","x",AO$2-'Indicator Date hidden'!AP133)</f>
        <v>0</v>
      </c>
      <c r="AP132" s="158">
        <f>IF('Indicator Date hidden'!AQ133="x","x",AP$2-'Indicator Date hidden'!AQ133)</f>
        <v>0</v>
      </c>
      <c r="AQ132" s="158">
        <f>IF('Indicator Date hidden'!AR133="x","x",AQ$2-'Indicator Date hidden'!AR133)</f>
        <v>0</v>
      </c>
      <c r="AR132" s="158">
        <f>IF('Indicator Date hidden'!AS133="x","x",AR$2-'Indicator Date hidden'!AS133)</f>
        <v>2</v>
      </c>
      <c r="AS132" s="158">
        <f>IF('Indicator Date hidden'!AT133="x","x",AS$2-'Indicator Date hidden'!AT133)</f>
        <v>4</v>
      </c>
      <c r="AT132" s="158">
        <f>IF('Indicator Date hidden'!AU133="x","x",AT$2-'Indicator Date hidden'!AU133)</f>
        <v>0</v>
      </c>
      <c r="AU132" s="158">
        <f>IF('Indicator Date hidden'!AV133="x","x",AU$2-'Indicator Date hidden'!AV133)</f>
        <v>0</v>
      </c>
      <c r="AV132" s="158">
        <f>IF('Indicator Date hidden'!AW133="x","x",AV$2-'Indicator Date hidden'!AW133)</f>
        <v>0</v>
      </c>
      <c r="AW132" s="158">
        <f>IF('Indicator Date hidden'!AX133="x","x",AW$2-'Indicator Date hidden'!AX133)</f>
        <v>0</v>
      </c>
      <c r="AX132" s="158">
        <f>IF('Indicator Date hidden'!AY133="x","x",AX$2-'Indicator Date hidden'!AY133)</f>
        <v>0</v>
      </c>
      <c r="AY132" s="158">
        <f>IF('Indicator Date hidden'!AZ133="x","x",AY$2-'Indicator Date hidden'!AZ133)</f>
        <v>0</v>
      </c>
      <c r="AZ132" s="158">
        <f>IF('Indicator Date hidden'!BA133="x","x",AZ$2-'Indicator Date hidden'!BA133)</f>
        <v>2</v>
      </c>
      <c r="BA132" s="158">
        <f>IF('Indicator Date hidden'!BB133="x","x",BA$2-'Indicator Date hidden'!BB133)</f>
        <v>0</v>
      </c>
      <c r="BB132" s="158">
        <f>IF('Indicator Date hidden'!BC133="x","x",BB$2-'Indicator Date hidden'!BC133)</f>
        <v>0</v>
      </c>
      <c r="BC132" s="158">
        <f>IF('Indicator Date hidden'!BD133="x","x",BC$2-'Indicator Date hidden'!BD133)</f>
        <v>0</v>
      </c>
      <c r="BD132" s="158" t="str">
        <f>IF('Indicator Date hidden'!BE133="x","x",BD$2-'Indicator Date hidden'!BE133)</f>
        <v>x</v>
      </c>
      <c r="BE132" s="158">
        <f>IF('Indicator Date hidden'!BF133="x","x",BE$2-'Indicator Date hidden'!BF133)</f>
        <v>1</v>
      </c>
      <c r="BF132" s="158">
        <f>IF('Indicator Date hidden'!BG133="x","x",BF$2-'Indicator Date hidden'!BG133)</f>
        <v>0</v>
      </c>
      <c r="BG132" s="158">
        <f>IF('Indicator Date hidden'!BH133="x","x",BG$2-'Indicator Date hidden'!BH133)</f>
        <v>0</v>
      </c>
      <c r="BH132" s="158">
        <f>IF('Indicator Date hidden'!BI133="x","x",BH$2-'Indicator Date hidden'!BI133)</f>
        <v>0</v>
      </c>
      <c r="BI132" s="158">
        <f>IF('Indicator Date hidden'!BJ133="x","x",BI$2-'Indicator Date hidden'!BJ133)</f>
        <v>0</v>
      </c>
      <c r="BJ132" s="158">
        <f>IF('Indicator Date hidden'!BK133="x","x",BJ$2-'Indicator Date hidden'!BK133)</f>
        <v>0</v>
      </c>
      <c r="BK132" s="158">
        <f>IF('Indicator Date hidden'!BL133="x","x",BK$2-'Indicator Date hidden'!BL133)</f>
        <v>0</v>
      </c>
      <c r="BL132" s="158">
        <f>IF('Indicator Date hidden'!BM133="x","x",BL$2-'Indicator Date hidden'!BM133)</f>
        <v>0</v>
      </c>
      <c r="BM132" s="158">
        <f>IF('Indicator Date hidden'!BN133="x","x",BM$2-'Indicator Date hidden'!BN133)</f>
        <v>3</v>
      </c>
      <c r="BN132" s="158">
        <f>IF('Indicator Date hidden'!BO133="x","x",BN$2-'Indicator Date hidden'!BO133)</f>
        <v>0</v>
      </c>
      <c r="BO132" s="158">
        <f>IF('Indicator Date hidden'!BP133="x","x",BO$2-'Indicator Date hidden'!BP133)</f>
        <v>0</v>
      </c>
      <c r="BP132" s="158">
        <f>IF('Indicator Date hidden'!BQ133="x","x",BP$2-'Indicator Date hidden'!BQ133)</f>
        <v>0</v>
      </c>
      <c r="BQ132" s="158">
        <f>IF('Indicator Date hidden'!BR133="x","x",BQ$2-'Indicator Date hidden'!BR133)</f>
        <v>0</v>
      </c>
      <c r="BR132" s="158">
        <f>IF('Indicator Date hidden'!BS133="x","x",BR$2-'Indicator Date hidden'!BS133)</f>
        <v>0</v>
      </c>
      <c r="BS132" s="158">
        <f>IF('Indicator Date hidden'!BT133="x","x",BS$2-'Indicator Date hidden'!BT133)</f>
        <v>3</v>
      </c>
      <c r="BT132" s="158">
        <f>IF('Indicator Date hidden'!BU133="x","x",BT$2-'Indicator Date hidden'!BU133)</f>
        <v>0</v>
      </c>
      <c r="BU132" s="158">
        <f>IF('Indicator Date hidden'!BV133="x","x",BU$2-'Indicator Date hidden'!BV133)</f>
        <v>0</v>
      </c>
      <c r="BV132" s="158">
        <f>IF('Indicator Date hidden'!BW133="x","x",BV$2-'Indicator Date hidden'!BW133)</f>
        <v>0</v>
      </c>
      <c r="BW132" s="158">
        <f>IF('Indicator Date hidden'!BX133="x","x",BW$2-'Indicator Date hidden'!BX133)</f>
        <v>0</v>
      </c>
      <c r="BX132" s="158">
        <f>IF('Indicator Date hidden'!BY133="x","x",BX$2-'Indicator Date hidden'!BY133)</f>
        <v>0</v>
      </c>
      <c r="BY132" s="5">
        <f t="shared" si="20"/>
        <v>23</v>
      </c>
      <c r="BZ132" s="159">
        <f t="shared" si="21"/>
        <v>0.3108108108108108</v>
      </c>
      <c r="CA132" s="5">
        <f t="shared" si="22"/>
        <v>9</v>
      </c>
      <c r="CB132" s="159">
        <f t="shared" si="23"/>
        <v>0.91423687976123502</v>
      </c>
      <c r="CC132" s="162">
        <f t="shared" si="24"/>
        <v>0</v>
      </c>
    </row>
    <row r="133" spans="1:81" x14ac:dyDescent="0.25">
      <c r="A133" t="s">
        <v>242</v>
      </c>
      <c r="B133" s="158">
        <f>IF('Indicator Date hidden'!C134="x","x",B$2-'Indicator Date hidden'!C134)</f>
        <v>0</v>
      </c>
      <c r="C133" s="158">
        <f>IF('Indicator Date hidden'!D134="x","x",C$2-'Indicator Date hidden'!D134)</f>
        <v>0</v>
      </c>
      <c r="D133" s="158">
        <f>IF('Indicator Date hidden'!E134="x","x",D$2-'Indicator Date hidden'!E134)</f>
        <v>0</v>
      </c>
      <c r="E133" s="158">
        <f>IF('Indicator Date hidden'!F134="x","x",E$2-'Indicator Date hidden'!F134)</f>
        <v>0</v>
      </c>
      <c r="F133" s="158">
        <f>IF('Indicator Date hidden'!G134="x","x",F$2-'Indicator Date hidden'!G134)</f>
        <v>0</v>
      </c>
      <c r="G133" s="158">
        <f>IF('Indicator Date hidden'!H134="x","x",G$2-'Indicator Date hidden'!H134)</f>
        <v>0</v>
      </c>
      <c r="H133" s="158">
        <f>IF('Indicator Date hidden'!I134="x","x",H$2-'Indicator Date hidden'!I134)</f>
        <v>0</v>
      </c>
      <c r="I133" s="158">
        <f>IF('Indicator Date hidden'!J134="x","x",I$2-'Indicator Date hidden'!J134)</f>
        <v>0</v>
      </c>
      <c r="J133" s="158">
        <f>IF('Indicator Date hidden'!K134="x","x",J$2-'Indicator Date hidden'!K134)</f>
        <v>0</v>
      </c>
      <c r="K133" s="158">
        <f>IF('Indicator Date hidden'!L134="x","x",K$2-'Indicator Date hidden'!L134)</f>
        <v>0</v>
      </c>
      <c r="L133" s="158">
        <f>IF('Indicator Date hidden'!M134="x","x",L$2-'Indicator Date hidden'!M134)</f>
        <v>0</v>
      </c>
      <c r="M133" s="158">
        <f>IF('Indicator Date hidden'!N134="x","x",M$2-'Indicator Date hidden'!N134)</f>
        <v>0</v>
      </c>
      <c r="N133" s="158">
        <f>IF('Indicator Date hidden'!O134="x","x",N$2-'Indicator Date hidden'!O134)</f>
        <v>0</v>
      </c>
      <c r="O133" s="158">
        <f>IF('Indicator Date hidden'!P134="x","x",O$2-'Indicator Date hidden'!P134)</f>
        <v>0</v>
      </c>
      <c r="P133" s="158">
        <f>IF('Indicator Date hidden'!Q134="x","x",P$2-'Indicator Date hidden'!Q134)</f>
        <v>0</v>
      </c>
      <c r="Q133" s="158">
        <f>IF('Indicator Date hidden'!R134="x","x",Q$2-'Indicator Date hidden'!R134)</f>
        <v>0</v>
      </c>
      <c r="R133" s="158">
        <f>IF('Indicator Date hidden'!S134="x","x",R$2-'Indicator Date hidden'!S134)</f>
        <v>0</v>
      </c>
      <c r="S133" s="158">
        <f>IF('Indicator Date hidden'!T134="x","x",S$2-'Indicator Date hidden'!T134)</f>
        <v>0</v>
      </c>
      <c r="T133" s="158">
        <f>IF('Indicator Date hidden'!U134="x","x",T$2-'Indicator Date hidden'!U134)</f>
        <v>0</v>
      </c>
      <c r="U133" s="158">
        <f>IF('Indicator Date hidden'!V134="x","x",U$2-'Indicator Date hidden'!V134)</f>
        <v>0</v>
      </c>
      <c r="V133" s="158">
        <f>IF('Indicator Date hidden'!W134="x","x",V$2-'Indicator Date hidden'!W134)</f>
        <v>0</v>
      </c>
      <c r="W133" s="158">
        <f>IF('Indicator Date hidden'!X134="x","x",W$2-'Indicator Date hidden'!X134)</f>
        <v>0</v>
      </c>
      <c r="X133" s="158">
        <f>IF('Indicator Date hidden'!Y134="x","x",X$2-'Indicator Date hidden'!Y134)</f>
        <v>0</v>
      </c>
      <c r="Y133" s="158">
        <f>IF('Indicator Date hidden'!Z134="x","x",Y$2-'Indicator Date hidden'!Z134)</f>
        <v>0</v>
      </c>
      <c r="Z133" s="158" t="str">
        <f>IF('Indicator Date hidden'!AA134="x","x",Z$2-'Indicator Date hidden'!AA134)</f>
        <v>x</v>
      </c>
      <c r="AA133" s="158">
        <f>IF('Indicator Date hidden'!AB134="x","x",AA$2-'Indicator Date hidden'!AB134)</f>
        <v>0</v>
      </c>
      <c r="AB133" s="158" t="str">
        <f>IF('Indicator Date hidden'!AC134="x","x",AB$2-'Indicator Date hidden'!AC134)</f>
        <v>x</v>
      </c>
      <c r="AC133" s="158">
        <f>IF('Indicator Date hidden'!AD134="x","x",AC$2-'Indicator Date hidden'!AD134)</f>
        <v>3</v>
      </c>
      <c r="AD133" s="158">
        <f>IF('Indicator Date hidden'!AE134="x","x",AD$2-'Indicator Date hidden'!AE134)</f>
        <v>0</v>
      </c>
      <c r="AE133" s="158" t="str">
        <f>IF('Indicator Date hidden'!AF134="x","x",AE$2-'Indicator Date hidden'!AF134)</f>
        <v>x</v>
      </c>
      <c r="AF133" s="158">
        <f>IF('Indicator Date hidden'!AG134="x","x",AF$2-'Indicator Date hidden'!AG134)</f>
        <v>0</v>
      </c>
      <c r="AG133" s="158">
        <f>IF('Indicator Date hidden'!AH134="x","x",AG$2-'Indicator Date hidden'!AH134)</f>
        <v>0</v>
      </c>
      <c r="AH133" s="158">
        <f>IF('Indicator Date hidden'!AI134="x","x",AH$2-'Indicator Date hidden'!AI134)</f>
        <v>0</v>
      </c>
      <c r="AI133" s="158">
        <f>IF('Indicator Date hidden'!AJ134="x","x",AI$2-'Indicator Date hidden'!AJ134)</f>
        <v>0</v>
      </c>
      <c r="AJ133" s="158">
        <f>IF('Indicator Date hidden'!AK134="x","x",AJ$2-'Indicator Date hidden'!AK134)</f>
        <v>0</v>
      </c>
      <c r="AK133" s="158">
        <f>IF('Indicator Date hidden'!AL134="x","x",AK$2-'Indicator Date hidden'!AL134)</f>
        <v>0</v>
      </c>
      <c r="AL133" s="158" t="str">
        <f>IF('Indicator Date hidden'!AM134="x","x",AL$2-'Indicator Date hidden'!AM134)</f>
        <v>x</v>
      </c>
      <c r="AM133" s="158">
        <f>IF('Indicator Date hidden'!AN134="x","x",AM$2-'Indicator Date hidden'!AN134)</f>
        <v>0</v>
      </c>
      <c r="AN133" s="158">
        <f>IF('Indicator Date hidden'!AO134="x","x",AN$2-'Indicator Date hidden'!AO134)</f>
        <v>0</v>
      </c>
      <c r="AO133" s="158">
        <f>IF('Indicator Date hidden'!AP134="x","x",AO$2-'Indicator Date hidden'!AP134)</f>
        <v>0</v>
      </c>
      <c r="AP133" s="158">
        <f>IF('Indicator Date hidden'!AQ134="x","x",AP$2-'Indicator Date hidden'!AQ134)</f>
        <v>0</v>
      </c>
      <c r="AQ133" s="158">
        <f>IF('Indicator Date hidden'!AR134="x","x",AQ$2-'Indicator Date hidden'!AR134)</f>
        <v>0</v>
      </c>
      <c r="AR133" s="158">
        <f>IF('Indicator Date hidden'!AS134="x","x",AR$2-'Indicator Date hidden'!AS134)</f>
        <v>2</v>
      </c>
      <c r="AS133" s="158">
        <f>IF('Indicator Date hidden'!AT134="x","x",AS$2-'Indicator Date hidden'!AT134)</f>
        <v>6</v>
      </c>
      <c r="AT133" s="158">
        <f>IF('Indicator Date hidden'!AU134="x","x",AT$2-'Indicator Date hidden'!AU134)</f>
        <v>0</v>
      </c>
      <c r="AU133" s="158" t="str">
        <f>IF('Indicator Date hidden'!AV134="x","x",AU$2-'Indicator Date hidden'!AV134)</f>
        <v>x</v>
      </c>
      <c r="AV133" s="158" t="str">
        <f>IF('Indicator Date hidden'!AW134="x","x",AV$2-'Indicator Date hidden'!AW134)</f>
        <v>x</v>
      </c>
      <c r="AW133" s="158" t="str">
        <f>IF('Indicator Date hidden'!AX134="x","x",AW$2-'Indicator Date hidden'!AX134)</f>
        <v>x</v>
      </c>
      <c r="AX133" s="158">
        <f>IF('Indicator Date hidden'!AY134="x","x",AX$2-'Indicator Date hidden'!AY134)</f>
        <v>0</v>
      </c>
      <c r="AY133" s="158" t="str">
        <f>IF('Indicator Date hidden'!AZ134="x","x",AY$2-'Indicator Date hidden'!AZ134)</f>
        <v>x</v>
      </c>
      <c r="AZ133" s="158" t="str">
        <f>IF('Indicator Date hidden'!BA134="x","x",AZ$2-'Indicator Date hidden'!BA134)</f>
        <v>x</v>
      </c>
      <c r="BA133" s="158">
        <f>IF('Indicator Date hidden'!BB134="x","x",BA$2-'Indicator Date hidden'!BB134)</f>
        <v>0</v>
      </c>
      <c r="BB133" s="158">
        <f>IF('Indicator Date hidden'!BC134="x","x",BB$2-'Indicator Date hidden'!BC134)</f>
        <v>0</v>
      </c>
      <c r="BC133" s="158">
        <f>IF('Indicator Date hidden'!BD134="x","x",BC$2-'Indicator Date hidden'!BD134)</f>
        <v>0</v>
      </c>
      <c r="BD133" s="158" t="str">
        <f>IF('Indicator Date hidden'!BE134="x","x",BD$2-'Indicator Date hidden'!BE134)</f>
        <v>x</v>
      </c>
      <c r="BE133" s="158">
        <f>IF('Indicator Date hidden'!BF134="x","x",BE$2-'Indicator Date hidden'!BF134)</f>
        <v>1</v>
      </c>
      <c r="BF133" s="158">
        <f>IF('Indicator Date hidden'!BG134="x","x",BF$2-'Indicator Date hidden'!BG134)</f>
        <v>0</v>
      </c>
      <c r="BG133" s="158">
        <f>IF('Indicator Date hidden'!BH134="x","x",BG$2-'Indicator Date hidden'!BH134)</f>
        <v>0</v>
      </c>
      <c r="BH133" s="158">
        <f>IF('Indicator Date hidden'!BI134="x","x",BH$2-'Indicator Date hidden'!BI134)</f>
        <v>0</v>
      </c>
      <c r="BI133" s="158">
        <f>IF('Indicator Date hidden'!BJ134="x","x",BI$2-'Indicator Date hidden'!BJ134)</f>
        <v>2</v>
      </c>
      <c r="BJ133" s="158">
        <f>IF('Indicator Date hidden'!BK134="x","x",BJ$2-'Indicator Date hidden'!BK134)</f>
        <v>0</v>
      </c>
      <c r="BK133" s="158" t="str">
        <f>IF('Indicator Date hidden'!BL134="x","x",BK$2-'Indicator Date hidden'!BL134)</f>
        <v>x</v>
      </c>
      <c r="BL133" s="158">
        <f>IF('Indicator Date hidden'!BM134="x","x",BL$2-'Indicator Date hidden'!BM134)</f>
        <v>0</v>
      </c>
      <c r="BM133" s="158">
        <f>IF('Indicator Date hidden'!BN134="x","x",BM$2-'Indicator Date hidden'!BN134)</f>
        <v>3</v>
      </c>
      <c r="BN133" s="158" t="str">
        <f>IF('Indicator Date hidden'!BO134="x","x",BN$2-'Indicator Date hidden'!BO134)</f>
        <v>x</v>
      </c>
      <c r="BO133" s="158">
        <f>IF('Indicator Date hidden'!BP134="x","x",BO$2-'Indicator Date hidden'!BP134)</f>
        <v>2</v>
      </c>
      <c r="BP133" s="158">
        <f>IF('Indicator Date hidden'!BQ134="x","x",BP$2-'Indicator Date hidden'!BQ134)</f>
        <v>0</v>
      </c>
      <c r="BQ133" s="158">
        <f>IF('Indicator Date hidden'!BR134="x","x",BQ$2-'Indicator Date hidden'!BR134)</f>
        <v>0</v>
      </c>
      <c r="BR133" s="158">
        <f>IF('Indicator Date hidden'!BS134="x","x",BR$2-'Indicator Date hidden'!BS134)</f>
        <v>0</v>
      </c>
      <c r="BS133" s="158">
        <f>IF('Indicator Date hidden'!BT134="x","x",BS$2-'Indicator Date hidden'!BT134)</f>
        <v>4</v>
      </c>
      <c r="BT133" s="158">
        <f>IF('Indicator Date hidden'!BU134="x","x",BT$2-'Indicator Date hidden'!BU134)</f>
        <v>0</v>
      </c>
      <c r="BU133" s="158">
        <f>IF('Indicator Date hidden'!BV134="x","x",BU$2-'Indicator Date hidden'!BV134)</f>
        <v>0</v>
      </c>
      <c r="BV133" s="158">
        <f>IF('Indicator Date hidden'!BW134="x","x",BV$2-'Indicator Date hidden'!BW134)</f>
        <v>0</v>
      </c>
      <c r="BW133" s="158">
        <f>IF('Indicator Date hidden'!BX134="x","x",BW$2-'Indicator Date hidden'!BX134)</f>
        <v>0</v>
      </c>
      <c r="BX133" s="158" t="str">
        <f>IF('Indicator Date hidden'!BY134="x","x",BX$2-'Indicator Date hidden'!BY134)</f>
        <v>x</v>
      </c>
      <c r="BY133" s="5">
        <f t="shared" si="20"/>
        <v>23</v>
      </c>
      <c r="BZ133" s="159">
        <f t="shared" si="21"/>
        <v>0.37096774193548387</v>
      </c>
      <c r="CA133" s="5">
        <f t="shared" si="22"/>
        <v>8</v>
      </c>
      <c r="CB133" s="159">
        <f t="shared" si="23"/>
        <v>1.0959437083457539</v>
      </c>
      <c r="CC133" s="162">
        <f t="shared" si="24"/>
        <v>0</v>
      </c>
    </row>
    <row r="134" spans="1:81" x14ac:dyDescent="0.25">
      <c r="A134" t="s">
        <v>237</v>
      </c>
      <c r="B134" s="158">
        <f>IF('Indicator Date hidden'!C135="x","x",B$2-'Indicator Date hidden'!C135)</f>
        <v>0</v>
      </c>
      <c r="C134" s="158">
        <f>IF('Indicator Date hidden'!D135="x","x",C$2-'Indicator Date hidden'!D135)</f>
        <v>0</v>
      </c>
      <c r="D134" s="158">
        <f>IF('Indicator Date hidden'!E135="x","x",D$2-'Indicator Date hidden'!E135)</f>
        <v>0</v>
      </c>
      <c r="E134" s="158">
        <f>IF('Indicator Date hidden'!F135="x","x",E$2-'Indicator Date hidden'!F135)</f>
        <v>0</v>
      </c>
      <c r="F134" s="158">
        <f>IF('Indicator Date hidden'!G135="x","x",F$2-'Indicator Date hidden'!G135)</f>
        <v>0</v>
      </c>
      <c r="G134" s="158">
        <f>IF('Indicator Date hidden'!H135="x","x",G$2-'Indicator Date hidden'!H135)</f>
        <v>0</v>
      </c>
      <c r="H134" s="158">
        <f>IF('Indicator Date hidden'!I135="x","x",H$2-'Indicator Date hidden'!I135)</f>
        <v>0</v>
      </c>
      <c r="I134" s="158">
        <f>IF('Indicator Date hidden'!J135="x","x",I$2-'Indicator Date hidden'!J135)</f>
        <v>0</v>
      </c>
      <c r="J134" s="158">
        <f>IF('Indicator Date hidden'!K135="x","x",J$2-'Indicator Date hidden'!K135)</f>
        <v>0</v>
      </c>
      <c r="K134" s="158">
        <f>IF('Indicator Date hidden'!L135="x","x",K$2-'Indicator Date hidden'!L135)</f>
        <v>0</v>
      </c>
      <c r="L134" s="158">
        <f>IF('Indicator Date hidden'!M135="x","x",L$2-'Indicator Date hidden'!M135)</f>
        <v>0</v>
      </c>
      <c r="M134" s="158">
        <f>IF('Indicator Date hidden'!N135="x","x",M$2-'Indicator Date hidden'!N135)</f>
        <v>0</v>
      </c>
      <c r="N134" s="158">
        <f>IF('Indicator Date hidden'!O135="x","x",N$2-'Indicator Date hidden'!O135)</f>
        <v>0</v>
      </c>
      <c r="O134" s="158">
        <f>IF('Indicator Date hidden'!P135="x","x",O$2-'Indicator Date hidden'!P135)</f>
        <v>0</v>
      </c>
      <c r="P134" s="158">
        <f>IF('Indicator Date hidden'!Q135="x","x",P$2-'Indicator Date hidden'!Q135)</f>
        <v>0</v>
      </c>
      <c r="Q134" s="158">
        <f>IF('Indicator Date hidden'!R135="x","x",Q$2-'Indicator Date hidden'!R135)</f>
        <v>0</v>
      </c>
      <c r="R134" s="158">
        <f>IF('Indicator Date hidden'!S135="x","x",R$2-'Indicator Date hidden'!S135)</f>
        <v>0</v>
      </c>
      <c r="S134" s="158">
        <f>IF('Indicator Date hidden'!T135="x","x",S$2-'Indicator Date hidden'!T135)</f>
        <v>0</v>
      </c>
      <c r="T134" s="158">
        <f>IF('Indicator Date hidden'!U135="x","x",T$2-'Indicator Date hidden'!U135)</f>
        <v>0</v>
      </c>
      <c r="U134" s="158">
        <f>IF('Indicator Date hidden'!V135="x","x",U$2-'Indicator Date hidden'!V135)</f>
        <v>0</v>
      </c>
      <c r="V134" s="158">
        <f>IF('Indicator Date hidden'!W135="x","x",V$2-'Indicator Date hidden'!W135)</f>
        <v>0</v>
      </c>
      <c r="W134" s="158">
        <f>IF('Indicator Date hidden'!X135="x","x",W$2-'Indicator Date hidden'!X135)</f>
        <v>0</v>
      </c>
      <c r="X134" s="158">
        <f>IF('Indicator Date hidden'!Y135="x","x",X$2-'Indicator Date hidden'!Y135)</f>
        <v>0</v>
      </c>
      <c r="Y134" s="158">
        <f>IF('Indicator Date hidden'!Z135="x","x",Y$2-'Indicator Date hidden'!Z135)</f>
        <v>0</v>
      </c>
      <c r="Z134" s="158">
        <f>IF('Indicator Date hidden'!AA135="x","x",Z$2-'Indicator Date hidden'!AA135)</f>
        <v>9</v>
      </c>
      <c r="AA134" s="158">
        <f>IF('Indicator Date hidden'!AB135="x","x",AA$2-'Indicator Date hidden'!AB135)</f>
        <v>0</v>
      </c>
      <c r="AB134" s="158" t="str">
        <f>IF('Indicator Date hidden'!AC135="x","x",AB$2-'Indicator Date hidden'!AC135)</f>
        <v>x</v>
      </c>
      <c r="AC134" s="158">
        <f>IF('Indicator Date hidden'!AD135="x","x",AC$2-'Indicator Date hidden'!AD135)</f>
        <v>1</v>
      </c>
      <c r="AD134" s="158">
        <f>IF('Indicator Date hidden'!AE135="x","x",AD$2-'Indicator Date hidden'!AE135)</f>
        <v>0</v>
      </c>
      <c r="AE134" s="158">
        <f>IF('Indicator Date hidden'!AF135="x","x",AE$2-'Indicator Date hidden'!AF135)</f>
        <v>0</v>
      </c>
      <c r="AF134" s="158">
        <f>IF('Indicator Date hidden'!AG135="x","x",AF$2-'Indicator Date hidden'!AG135)</f>
        <v>0</v>
      </c>
      <c r="AG134" s="158">
        <f>IF('Indicator Date hidden'!AH135="x","x",AG$2-'Indicator Date hidden'!AH135)</f>
        <v>0</v>
      </c>
      <c r="AH134" s="158">
        <f>IF('Indicator Date hidden'!AI135="x","x",AH$2-'Indicator Date hidden'!AI135)</f>
        <v>0</v>
      </c>
      <c r="AI134" s="158">
        <f>IF('Indicator Date hidden'!AJ135="x","x",AI$2-'Indicator Date hidden'!AJ135)</f>
        <v>0</v>
      </c>
      <c r="AJ134" s="158">
        <f>IF('Indicator Date hidden'!AK135="x","x",AJ$2-'Indicator Date hidden'!AK135)</f>
        <v>0</v>
      </c>
      <c r="AK134" s="158">
        <f>IF('Indicator Date hidden'!AL135="x","x",AK$2-'Indicator Date hidden'!AL135)</f>
        <v>0</v>
      </c>
      <c r="AL134" s="158">
        <f>IF('Indicator Date hidden'!AM135="x","x",AL$2-'Indicator Date hidden'!AM135)</f>
        <v>3</v>
      </c>
      <c r="AM134" s="158">
        <f>IF('Indicator Date hidden'!AN135="x","x",AM$2-'Indicator Date hidden'!AN135)</f>
        <v>0</v>
      </c>
      <c r="AN134" s="158">
        <f>IF('Indicator Date hidden'!AO135="x","x",AN$2-'Indicator Date hidden'!AO135)</f>
        <v>0</v>
      </c>
      <c r="AO134" s="158">
        <f>IF('Indicator Date hidden'!AP135="x","x",AO$2-'Indicator Date hidden'!AP135)</f>
        <v>0</v>
      </c>
      <c r="AP134" s="158">
        <f>IF('Indicator Date hidden'!AQ135="x","x",AP$2-'Indicator Date hidden'!AQ135)</f>
        <v>0</v>
      </c>
      <c r="AQ134" s="158">
        <f>IF('Indicator Date hidden'!AR135="x","x",AQ$2-'Indicator Date hidden'!AR135)</f>
        <v>0</v>
      </c>
      <c r="AR134" s="158">
        <f>IF('Indicator Date hidden'!AS135="x","x",AR$2-'Indicator Date hidden'!AS135)</f>
        <v>2</v>
      </c>
      <c r="AS134" s="158">
        <f>IF('Indicator Date hidden'!AT135="x","x",AS$2-'Indicator Date hidden'!AT135)</f>
        <v>2</v>
      </c>
      <c r="AT134" s="158">
        <f>IF('Indicator Date hidden'!AU135="x","x",AT$2-'Indicator Date hidden'!AU135)</f>
        <v>0</v>
      </c>
      <c r="AU134" s="158" t="str">
        <f>IF('Indicator Date hidden'!AV135="x","x",AU$2-'Indicator Date hidden'!AV135)</f>
        <v>x</v>
      </c>
      <c r="AV134" s="158" t="str">
        <f>IF('Indicator Date hidden'!AW135="x","x",AV$2-'Indicator Date hidden'!AW135)</f>
        <v>x</v>
      </c>
      <c r="AW134" s="158" t="str">
        <f>IF('Indicator Date hidden'!AX135="x","x",AW$2-'Indicator Date hidden'!AX135)</f>
        <v>x</v>
      </c>
      <c r="AX134" s="158" t="str">
        <f>IF('Indicator Date hidden'!AY135="x","x",AX$2-'Indicator Date hidden'!AY135)</f>
        <v>x</v>
      </c>
      <c r="AY134" s="158" t="str">
        <f>IF('Indicator Date hidden'!AZ135="x","x",AY$2-'Indicator Date hidden'!AZ135)</f>
        <v>x</v>
      </c>
      <c r="AZ134" s="158">
        <f>IF('Indicator Date hidden'!BA135="x","x",AZ$2-'Indicator Date hidden'!BA135)</f>
        <v>1</v>
      </c>
      <c r="BA134" s="158">
        <f>IF('Indicator Date hidden'!BB135="x","x",BA$2-'Indicator Date hidden'!BB135)</f>
        <v>0</v>
      </c>
      <c r="BB134" s="158">
        <f>IF('Indicator Date hidden'!BC135="x","x",BB$2-'Indicator Date hidden'!BC135)</f>
        <v>0</v>
      </c>
      <c r="BC134" s="158">
        <f>IF('Indicator Date hidden'!BD135="x","x",BC$2-'Indicator Date hidden'!BD135)</f>
        <v>0</v>
      </c>
      <c r="BD134" s="158" t="str">
        <f>IF('Indicator Date hidden'!BE135="x","x",BD$2-'Indicator Date hidden'!BE135)</f>
        <v>x</v>
      </c>
      <c r="BE134" s="158">
        <f>IF('Indicator Date hidden'!BF135="x","x",BE$2-'Indicator Date hidden'!BF135)</f>
        <v>1</v>
      </c>
      <c r="BF134" s="158">
        <f>IF('Indicator Date hidden'!BG135="x","x",BF$2-'Indicator Date hidden'!BG135)</f>
        <v>0</v>
      </c>
      <c r="BG134" s="158">
        <f>IF('Indicator Date hidden'!BH135="x","x",BG$2-'Indicator Date hidden'!BH135)</f>
        <v>0</v>
      </c>
      <c r="BH134" s="158">
        <f>IF('Indicator Date hidden'!BI135="x","x",BH$2-'Indicator Date hidden'!BI135)</f>
        <v>0</v>
      </c>
      <c r="BI134" s="158">
        <f>IF('Indicator Date hidden'!BJ135="x","x",BI$2-'Indicator Date hidden'!BJ135)</f>
        <v>0</v>
      </c>
      <c r="BJ134" s="158">
        <f>IF('Indicator Date hidden'!BK135="x","x",BJ$2-'Indicator Date hidden'!BK135)</f>
        <v>0</v>
      </c>
      <c r="BK134" s="158" t="str">
        <f>IF('Indicator Date hidden'!BL135="x","x",BK$2-'Indicator Date hidden'!BL135)</f>
        <v>x</v>
      </c>
      <c r="BL134" s="158">
        <f>IF('Indicator Date hidden'!BM135="x","x",BL$2-'Indicator Date hidden'!BM135)</f>
        <v>0</v>
      </c>
      <c r="BM134" s="158">
        <f>IF('Indicator Date hidden'!BN135="x","x",BM$2-'Indicator Date hidden'!BN135)</f>
        <v>2</v>
      </c>
      <c r="BN134" s="158">
        <f>IF('Indicator Date hidden'!BO135="x","x",BN$2-'Indicator Date hidden'!BO135)</f>
        <v>0</v>
      </c>
      <c r="BO134" s="158">
        <f>IF('Indicator Date hidden'!BP135="x","x",BO$2-'Indicator Date hidden'!BP135)</f>
        <v>0</v>
      </c>
      <c r="BP134" s="158">
        <f>IF('Indicator Date hidden'!BQ135="x","x",BP$2-'Indicator Date hidden'!BQ135)</f>
        <v>0</v>
      </c>
      <c r="BQ134" s="158">
        <f>IF('Indicator Date hidden'!BR135="x","x",BQ$2-'Indicator Date hidden'!BR135)</f>
        <v>0</v>
      </c>
      <c r="BR134" s="158">
        <f>IF('Indicator Date hidden'!BS135="x","x",BR$2-'Indicator Date hidden'!BS135)</f>
        <v>0</v>
      </c>
      <c r="BS134" s="158" t="str">
        <f>IF('Indicator Date hidden'!BT135="x","x",BS$2-'Indicator Date hidden'!BT135)</f>
        <v>x</v>
      </c>
      <c r="BT134" s="158">
        <f>IF('Indicator Date hidden'!BU135="x","x",BT$2-'Indicator Date hidden'!BU135)</f>
        <v>0</v>
      </c>
      <c r="BU134" s="158">
        <f>IF('Indicator Date hidden'!BV135="x","x",BU$2-'Indicator Date hidden'!BV135)</f>
        <v>0</v>
      </c>
      <c r="BV134" s="158">
        <f>IF('Indicator Date hidden'!BW135="x","x",BV$2-'Indicator Date hidden'!BW135)</f>
        <v>0</v>
      </c>
      <c r="BW134" s="158" t="str">
        <f>IF('Indicator Date hidden'!BX135="x","x",BW$2-'Indicator Date hidden'!BX135)</f>
        <v>x</v>
      </c>
      <c r="BX134" s="158">
        <f>IF('Indicator Date hidden'!BY135="x","x",BX$2-'Indicator Date hidden'!BY135)</f>
        <v>0</v>
      </c>
      <c r="BY134" s="5">
        <f t="shared" si="20"/>
        <v>21</v>
      </c>
      <c r="BZ134" s="159">
        <f t="shared" si="21"/>
        <v>0.32307692307692309</v>
      </c>
      <c r="CA134" s="5">
        <f t="shared" si="22"/>
        <v>8</v>
      </c>
      <c r="CB134" s="159">
        <f t="shared" si="23"/>
        <v>1.2292298064885034</v>
      </c>
      <c r="CC134" s="162">
        <f t="shared" si="24"/>
        <v>0</v>
      </c>
    </row>
    <row r="135" spans="1:81" x14ac:dyDescent="0.25">
      <c r="A135" t="s">
        <v>244</v>
      </c>
      <c r="B135" s="158">
        <f>IF('Indicator Date hidden'!C136="x","x",B$2-'Indicator Date hidden'!C136)</f>
        <v>0</v>
      </c>
      <c r="C135" s="158">
        <f>IF('Indicator Date hidden'!D136="x","x",C$2-'Indicator Date hidden'!D136)</f>
        <v>0</v>
      </c>
      <c r="D135" s="158">
        <f>IF('Indicator Date hidden'!E136="x","x",D$2-'Indicator Date hidden'!E136)</f>
        <v>0</v>
      </c>
      <c r="E135" s="158">
        <f>IF('Indicator Date hidden'!F136="x","x",E$2-'Indicator Date hidden'!F136)</f>
        <v>0</v>
      </c>
      <c r="F135" s="158">
        <f>IF('Indicator Date hidden'!G136="x","x",F$2-'Indicator Date hidden'!G136)</f>
        <v>0</v>
      </c>
      <c r="G135" s="158">
        <f>IF('Indicator Date hidden'!H136="x","x",G$2-'Indicator Date hidden'!H136)</f>
        <v>0</v>
      </c>
      <c r="H135" s="158">
        <f>IF('Indicator Date hidden'!I136="x","x",H$2-'Indicator Date hidden'!I136)</f>
        <v>0</v>
      </c>
      <c r="I135" s="158">
        <f>IF('Indicator Date hidden'!J136="x","x",I$2-'Indicator Date hidden'!J136)</f>
        <v>0</v>
      </c>
      <c r="J135" s="158">
        <f>IF('Indicator Date hidden'!K136="x","x",J$2-'Indicator Date hidden'!K136)</f>
        <v>0</v>
      </c>
      <c r="K135" s="158">
        <f>IF('Indicator Date hidden'!L136="x","x",K$2-'Indicator Date hidden'!L136)</f>
        <v>0</v>
      </c>
      <c r="L135" s="158">
        <f>IF('Indicator Date hidden'!M136="x","x",L$2-'Indicator Date hidden'!M136)</f>
        <v>0</v>
      </c>
      <c r="M135" s="158">
        <f>IF('Indicator Date hidden'!N136="x","x",M$2-'Indicator Date hidden'!N136)</f>
        <v>0</v>
      </c>
      <c r="N135" s="158">
        <f>IF('Indicator Date hidden'!O136="x","x",N$2-'Indicator Date hidden'!O136)</f>
        <v>0</v>
      </c>
      <c r="O135" s="158">
        <f>IF('Indicator Date hidden'!P136="x","x",O$2-'Indicator Date hidden'!P136)</f>
        <v>0</v>
      </c>
      <c r="P135" s="158">
        <f>IF('Indicator Date hidden'!Q136="x","x",P$2-'Indicator Date hidden'!Q136)</f>
        <v>0</v>
      </c>
      <c r="Q135" s="158">
        <f>IF('Indicator Date hidden'!R136="x","x",Q$2-'Indicator Date hidden'!R136)</f>
        <v>0</v>
      </c>
      <c r="R135" s="158">
        <f>IF('Indicator Date hidden'!S136="x","x",R$2-'Indicator Date hidden'!S136)</f>
        <v>0</v>
      </c>
      <c r="S135" s="158">
        <f>IF('Indicator Date hidden'!T136="x","x",S$2-'Indicator Date hidden'!T136)</f>
        <v>0</v>
      </c>
      <c r="T135" s="158">
        <f>IF('Indicator Date hidden'!U136="x","x",T$2-'Indicator Date hidden'!U136)</f>
        <v>0</v>
      </c>
      <c r="U135" s="158">
        <f>IF('Indicator Date hidden'!V136="x","x",U$2-'Indicator Date hidden'!V136)</f>
        <v>0</v>
      </c>
      <c r="V135" s="158">
        <f>IF('Indicator Date hidden'!W136="x","x",V$2-'Indicator Date hidden'!W136)</f>
        <v>0</v>
      </c>
      <c r="W135" s="158">
        <f>IF('Indicator Date hidden'!X136="x","x",W$2-'Indicator Date hidden'!X136)</f>
        <v>0</v>
      </c>
      <c r="X135" s="158">
        <f>IF('Indicator Date hidden'!Y136="x","x",X$2-'Indicator Date hidden'!Y136)</f>
        <v>0</v>
      </c>
      <c r="Y135" s="158">
        <f>IF('Indicator Date hidden'!Z136="x","x",Y$2-'Indicator Date hidden'!Z136)</f>
        <v>0</v>
      </c>
      <c r="Z135" s="158">
        <f>IF('Indicator Date hidden'!AA136="x","x",Z$2-'Indicator Date hidden'!AA136)</f>
        <v>6</v>
      </c>
      <c r="AA135" s="158">
        <f>IF('Indicator Date hidden'!AB136="x","x",AA$2-'Indicator Date hidden'!AB136)</f>
        <v>0</v>
      </c>
      <c r="AB135" s="158" t="str">
        <f>IF('Indicator Date hidden'!AC136="x","x",AB$2-'Indicator Date hidden'!AC136)</f>
        <v>x</v>
      </c>
      <c r="AC135" s="158">
        <f>IF('Indicator Date hidden'!AD136="x","x",AC$2-'Indicator Date hidden'!AD136)</f>
        <v>1</v>
      </c>
      <c r="AD135" s="158">
        <f>IF('Indicator Date hidden'!AE136="x","x",AD$2-'Indicator Date hidden'!AE136)</f>
        <v>0</v>
      </c>
      <c r="AE135" s="158">
        <f>IF('Indicator Date hidden'!AF136="x","x",AE$2-'Indicator Date hidden'!AF136)</f>
        <v>0</v>
      </c>
      <c r="AF135" s="158">
        <f>IF('Indicator Date hidden'!AG136="x","x",AF$2-'Indicator Date hidden'!AG136)</f>
        <v>0</v>
      </c>
      <c r="AG135" s="158">
        <f>IF('Indicator Date hidden'!AH136="x","x",AG$2-'Indicator Date hidden'!AH136)</f>
        <v>0</v>
      </c>
      <c r="AH135" s="158">
        <f>IF('Indicator Date hidden'!AI136="x","x",AH$2-'Indicator Date hidden'!AI136)</f>
        <v>0</v>
      </c>
      <c r="AI135" s="158">
        <f>IF('Indicator Date hidden'!AJ136="x","x",AI$2-'Indicator Date hidden'!AJ136)</f>
        <v>0</v>
      </c>
      <c r="AJ135" s="158">
        <f>IF('Indicator Date hidden'!AK136="x","x",AJ$2-'Indicator Date hidden'!AK136)</f>
        <v>0</v>
      </c>
      <c r="AK135" s="158">
        <f>IF('Indicator Date hidden'!AL136="x","x",AK$2-'Indicator Date hidden'!AL136)</f>
        <v>0</v>
      </c>
      <c r="AL135" s="158" t="str">
        <f>IF('Indicator Date hidden'!AM136="x","x",AL$2-'Indicator Date hidden'!AM136)</f>
        <v>x</v>
      </c>
      <c r="AM135" s="158">
        <f>IF('Indicator Date hidden'!AN136="x","x",AM$2-'Indicator Date hidden'!AN136)</f>
        <v>0</v>
      </c>
      <c r="AN135" s="158">
        <f>IF('Indicator Date hidden'!AO136="x","x",AN$2-'Indicator Date hidden'!AO136)</f>
        <v>0</v>
      </c>
      <c r="AO135" s="158">
        <f>IF('Indicator Date hidden'!AP136="x","x",AO$2-'Indicator Date hidden'!AP136)</f>
        <v>0</v>
      </c>
      <c r="AP135" s="158">
        <f>IF('Indicator Date hidden'!AQ136="x","x",AP$2-'Indicator Date hidden'!AQ136)</f>
        <v>0</v>
      </c>
      <c r="AQ135" s="158">
        <f>IF('Indicator Date hidden'!AR136="x","x",AQ$2-'Indicator Date hidden'!AR136)</f>
        <v>0</v>
      </c>
      <c r="AR135" s="158">
        <f>IF('Indicator Date hidden'!AS136="x","x",AR$2-'Indicator Date hidden'!AS136)</f>
        <v>2</v>
      </c>
      <c r="AS135" s="158">
        <f>IF('Indicator Date hidden'!AT136="x","x",AS$2-'Indicator Date hidden'!AT136)</f>
        <v>8</v>
      </c>
      <c r="AT135" s="158">
        <f>IF('Indicator Date hidden'!AU136="x","x",AT$2-'Indicator Date hidden'!AU136)</f>
        <v>0</v>
      </c>
      <c r="AU135" s="158">
        <f>IF('Indicator Date hidden'!AV136="x","x",AU$2-'Indicator Date hidden'!AV136)</f>
        <v>0</v>
      </c>
      <c r="AV135" s="158">
        <f>IF('Indicator Date hidden'!AW136="x","x",AV$2-'Indicator Date hidden'!AW136)</f>
        <v>0</v>
      </c>
      <c r="AW135" s="158">
        <f>IF('Indicator Date hidden'!AX136="x","x",AW$2-'Indicator Date hidden'!AX136)</f>
        <v>0</v>
      </c>
      <c r="AX135" s="158">
        <f>IF('Indicator Date hidden'!AY136="x","x",AX$2-'Indicator Date hidden'!AY136)</f>
        <v>0</v>
      </c>
      <c r="AY135" s="158">
        <f>IF('Indicator Date hidden'!AZ136="x","x",AY$2-'Indicator Date hidden'!AZ136)</f>
        <v>0</v>
      </c>
      <c r="AZ135" s="158">
        <f>IF('Indicator Date hidden'!BA136="x","x",AZ$2-'Indicator Date hidden'!BA136)</f>
        <v>0</v>
      </c>
      <c r="BA135" s="158">
        <f>IF('Indicator Date hidden'!BB136="x","x",BA$2-'Indicator Date hidden'!BB136)</f>
        <v>0</v>
      </c>
      <c r="BB135" s="158">
        <f>IF('Indicator Date hidden'!BC136="x","x",BB$2-'Indicator Date hidden'!BC136)</f>
        <v>0</v>
      </c>
      <c r="BC135" s="158">
        <f>IF('Indicator Date hidden'!BD136="x","x",BC$2-'Indicator Date hidden'!BD136)</f>
        <v>0</v>
      </c>
      <c r="BD135" s="158" t="str">
        <f>IF('Indicator Date hidden'!BE136="x","x",BD$2-'Indicator Date hidden'!BE136)</f>
        <v>x</v>
      </c>
      <c r="BE135" s="158">
        <f>IF('Indicator Date hidden'!BF136="x","x",BE$2-'Indicator Date hidden'!BF136)</f>
        <v>1</v>
      </c>
      <c r="BF135" s="158">
        <f>IF('Indicator Date hidden'!BG136="x","x",BF$2-'Indicator Date hidden'!BG136)</f>
        <v>0</v>
      </c>
      <c r="BG135" s="158">
        <f>IF('Indicator Date hidden'!BH136="x","x",BG$2-'Indicator Date hidden'!BH136)</f>
        <v>0</v>
      </c>
      <c r="BH135" s="158">
        <f>IF('Indicator Date hidden'!BI136="x","x",BH$2-'Indicator Date hidden'!BI136)</f>
        <v>0</v>
      </c>
      <c r="BI135" s="158">
        <f>IF('Indicator Date hidden'!BJ136="x","x",BI$2-'Indicator Date hidden'!BJ136)</f>
        <v>2</v>
      </c>
      <c r="BJ135" s="158">
        <f>IF('Indicator Date hidden'!BK136="x","x",BJ$2-'Indicator Date hidden'!BK136)</f>
        <v>0</v>
      </c>
      <c r="BK135" s="158">
        <f>IF('Indicator Date hidden'!BL136="x","x",BK$2-'Indicator Date hidden'!BL136)</f>
        <v>0</v>
      </c>
      <c r="BL135" s="158">
        <f>IF('Indicator Date hidden'!BM136="x","x",BL$2-'Indicator Date hidden'!BM136)</f>
        <v>0</v>
      </c>
      <c r="BM135" s="158">
        <f>IF('Indicator Date hidden'!BN136="x","x",BM$2-'Indicator Date hidden'!BN136)</f>
        <v>3</v>
      </c>
      <c r="BN135" s="158">
        <f>IF('Indicator Date hidden'!BO136="x","x",BN$2-'Indicator Date hidden'!BO136)</f>
        <v>0</v>
      </c>
      <c r="BO135" s="158">
        <f>IF('Indicator Date hidden'!BP136="x","x",BO$2-'Indicator Date hidden'!BP136)</f>
        <v>0</v>
      </c>
      <c r="BP135" s="158">
        <f>IF('Indicator Date hidden'!BQ136="x","x",BP$2-'Indicator Date hidden'!BQ136)</f>
        <v>0</v>
      </c>
      <c r="BQ135" s="158">
        <f>IF('Indicator Date hidden'!BR136="x","x",BQ$2-'Indicator Date hidden'!BR136)</f>
        <v>0</v>
      </c>
      <c r="BR135" s="158">
        <f>IF('Indicator Date hidden'!BS136="x","x",BR$2-'Indicator Date hidden'!BS136)</f>
        <v>0</v>
      </c>
      <c r="BS135" s="158">
        <f>IF('Indicator Date hidden'!BT136="x","x",BS$2-'Indicator Date hidden'!BT136)</f>
        <v>2</v>
      </c>
      <c r="BT135" s="158">
        <f>IF('Indicator Date hidden'!BU136="x","x",BT$2-'Indicator Date hidden'!BU136)</f>
        <v>0</v>
      </c>
      <c r="BU135" s="158">
        <f>IF('Indicator Date hidden'!BV136="x","x",BU$2-'Indicator Date hidden'!BV136)</f>
        <v>0</v>
      </c>
      <c r="BV135" s="158">
        <f>IF('Indicator Date hidden'!BW136="x","x",BV$2-'Indicator Date hidden'!BW136)</f>
        <v>0</v>
      </c>
      <c r="BW135" s="158">
        <f>IF('Indicator Date hidden'!BX136="x","x",BW$2-'Indicator Date hidden'!BX136)</f>
        <v>0</v>
      </c>
      <c r="BX135" s="158">
        <f>IF('Indicator Date hidden'!BY136="x","x",BX$2-'Indicator Date hidden'!BY136)</f>
        <v>0</v>
      </c>
      <c r="BY135" s="5">
        <f t="shared" si="20"/>
        <v>25</v>
      </c>
      <c r="BZ135" s="159">
        <f t="shared" si="21"/>
        <v>0.34722222222222221</v>
      </c>
      <c r="CA135" s="5">
        <f t="shared" si="22"/>
        <v>8</v>
      </c>
      <c r="CB135" s="159">
        <f t="shared" si="23"/>
        <v>1.2600674830057297</v>
      </c>
      <c r="CC135" s="162">
        <f t="shared" si="24"/>
        <v>0</v>
      </c>
    </row>
    <row r="136" spans="1:81" x14ac:dyDescent="0.25">
      <c r="A136" t="s">
        <v>246</v>
      </c>
      <c r="B136" s="158">
        <f>IF('Indicator Date hidden'!C137="x","x",B$2-'Indicator Date hidden'!C137)</f>
        <v>0</v>
      </c>
      <c r="C136" s="158">
        <f>IF('Indicator Date hidden'!D137="x","x",C$2-'Indicator Date hidden'!D137)</f>
        <v>0</v>
      </c>
      <c r="D136" s="158">
        <f>IF('Indicator Date hidden'!E137="x","x",D$2-'Indicator Date hidden'!E137)</f>
        <v>0</v>
      </c>
      <c r="E136" s="158">
        <f>IF('Indicator Date hidden'!F137="x","x",E$2-'Indicator Date hidden'!F137)</f>
        <v>0</v>
      </c>
      <c r="F136" s="158">
        <f>IF('Indicator Date hidden'!G137="x","x",F$2-'Indicator Date hidden'!G137)</f>
        <v>0</v>
      </c>
      <c r="G136" s="158">
        <f>IF('Indicator Date hidden'!H137="x","x",G$2-'Indicator Date hidden'!H137)</f>
        <v>0</v>
      </c>
      <c r="H136" s="158">
        <f>IF('Indicator Date hidden'!I137="x","x",H$2-'Indicator Date hidden'!I137)</f>
        <v>0</v>
      </c>
      <c r="I136" s="158">
        <f>IF('Indicator Date hidden'!J137="x","x",I$2-'Indicator Date hidden'!J137)</f>
        <v>0</v>
      </c>
      <c r="J136" s="158">
        <f>IF('Indicator Date hidden'!K137="x","x",J$2-'Indicator Date hidden'!K137)</f>
        <v>0</v>
      </c>
      <c r="K136" s="158">
        <f>IF('Indicator Date hidden'!L137="x","x",K$2-'Indicator Date hidden'!L137)</f>
        <v>0</v>
      </c>
      <c r="L136" s="158">
        <f>IF('Indicator Date hidden'!M137="x","x",L$2-'Indicator Date hidden'!M137)</f>
        <v>0</v>
      </c>
      <c r="M136" s="158">
        <f>IF('Indicator Date hidden'!N137="x","x",M$2-'Indicator Date hidden'!N137)</f>
        <v>0</v>
      </c>
      <c r="N136" s="158">
        <f>IF('Indicator Date hidden'!O137="x","x",N$2-'Indicator Date hidden'!O137)</f>
        <v>0</v>
      </c>
      <c r="O136" s="158">
        <f>IF('Indicator Date hidden'!P137="x","x",O$2-'Indicator Date hidden'!P137)</f>
        <v>0</v>
      </c>
      <c r="P136" s="158">
        <f>IF('Indicator Date hidden'!Q137="x","x",P$2-'Indicator Date hidden'!Q137)</f>
        <v>0</v>
      </c>
      <c r="Q136" s="158">
        <f>IF('Indicator Date hidden'!R137="x","x",Q$2-'Indicator Date hidden'!R137)</f>
        <v>0</v>
      </c>
      <c r="R136" s="158">
        <f>IF('Indicator Date hidden'!S137="x","x",R$2-'Indicator Date hidden'!S137)</f>
        <v>0</v>
      </c>
      <c r="S136" s="158">
        <f>IF('Indicator Date hidden'!T137="x","x",S$2-'Indicator Date hidden'!T137)</f>
        <v>0</v>
      </c>
      <c r="T136" s="158">
        <f>IF('Indicator Date hidden'!U137="x","x",T$2-'Indicator Date hidden'!U137)</f>
        <v>0</v>
      </c>
      <c r="U136" s="158">
        <f>IF('Indicator Date hidden'!V137="x","x",U$2-'Indicator Date hidden'!V137)</f>
        <v>0</v>
      </c>
      <c r="V136" s="158">
        <f>IF('Indicator Date hidden'!W137="x","x",V$2-'Indicator Date hidden'!W137)</f>
        <v>0</v>
      </c>
      <c r="W136" s="158">
        <f>IF('Indicator Date hidden'!X137="x","x",W$2-'Indicator Date hidden'!X137)</f>
        <v>0</v>
      </c>
      <c r="X136" s="158">
        <f>IF('Indicator Date hidden'!Y137="x","x",X$2-'Indicator Date hidden'!Y137)</f>
        <v>0</v>
      </c>
      <c r="Y136" s="158">
        <f>IF('Indicator Date hidden'!Z137="x","x",Y$2-'Indicator Date hidden'!Z137)</f>
        <v>0</v>
      </c>
      <c r="Z136" s="158" t="str">
        <f>IF('Indicator Date hidden'!AA137="x","x",Z$2-'Indicator Date hidden'!AA137)</f>
        <v>x</v>
      </c>
      <c r="AA136" s="158">
        <f>IF('Indicator Date hidden'!AB137="x","x",AA$2-'Indicator Date hidden'!AB137)</f>
        <v>0</v>
      </c>
      <c r="AB136" s="158" t="str">
        <f>IF('Indicator Date hidden'!AC137="x","x",AB$2-'Indicator Date hidden'!AC137)</f>
        <v>x</v>
      </c>
      <c r="AC136" s="158">
        <f>IF('Indicator Date hidden'!AD137="x","x",AC$2-'Indicator Date hidden'!AD137)</f>
        <v>0</v>
      </c>
      <c r="AD136" s="158">
        <f>IF('Indicator Date hidden'!AE137="x","x",AD$2-'Indicator Date hidden'!AE137)</f>
        <v>0</v>
      </c>
      <c r="AE136" s="158" t="str">
        <f>IF('Indicator Date hidden'!AF137="x","x",AE$2-'Indicator Date hidden'!AF137)</f>
        <v>x</v>
      </c>
      <c r="AF136" s="158">
        <f>IF('Indicator Date hidden'!AG137="x","x",AF$2-'Indicator Date hidden'!AG137)</f>
        <v>0</v>
      </c>
      <c r="AG136" s="158">
        <f>IF('Indicator Date hidden'!AH137="x","x",AG$2-'Indicator Date hidden'!AH137)</f>
        <v>0</v>
      </c>
      <c r="AH136" s="158">
        <f>IF('Indicator Date hidden'!AI137="x","x",AH$2-'Indicator Date hidden'!AI137)</f>
        <v>0</v>
      </c>
      <c r="AI136" s="158">
        <f>IF('Indicator Date hidden'!AJ137="x","x",AI$2-'Indicator Date hidden'!AJ137)</f>
        <v>0</v>
      </c>
      <c r="AJ136" s="158">
        <f>IF('Indicator Date hidden'!AK137="x","x",AJ$2-'Indicator Date hidden'!AK137)</f>
        <v>0</v>
      </c>
      <c r="AK136" s="158">
        <f>IF('Indicator Date hidden'!AL137="x","x",AK$2-'Indicator Date hidden'!AL137)</f>
        <v>0</v>
      </c>
      <c r="AL136" s="158" t="str">
        <f>IF('Indicator Date hidden'!AM137="x","x",AL$2-'Indicator Date hidden'!AM137)</f>
        <v>x</v>
      </c>
      <c r="AM136" s="158">
        <f>IF('Indicator Date hidden'!AN137="x","x",AM$2-'Indicator Date hidden'!AN137)</f>
        <v>0</v>
      </c>
      <c r="AN136" s="158">
        <f>IF('Indicator Date hidden'!AO137="x","x",AN$2-'Indicator Date hidden'!AO137)</f>
        <v>0</v>
      </c>
      <c r="AO136" s="158">
        <f>IF('Indicator Date hidden'!AP137="x","x",AO$2-'Indicator Date hidden'!AP137)</f>
        <v>0</v>
      </c>
      <c r="AP136" s="158">
        <f>IF('Indicator Date hidden'!AQ137="x","x",AP$2-'Indicator Date hidden'!AQ137)</f>
        <v>0</v>
      </c>
      <c r="AQ136" s="158">
        <f>IF('Indicator Date hidden'!AR137="x","x",AQ$2-'Indicator Date hidden'!AR137)</f>
        <v>0</v>
      </c>
      <c r="AR136" s="158">
        <f>IF('Indicator Date hidden'!AS137="x","x",AR$2-'Indicator Date hidden'!AS137)</f>
        <v>2</v>
      </c>
      <c r="AS136" s="158">
        <f>IF('Indicator Date hidden'!AT137="x","x",AS$2-'Indicator Date hidden'!AT137)</f>
        <v>5</v>
      </c>
      <c r="AT136" s="158">
        <f>IF('Indicator Date hidden'!AU137="x","x",AT$2-'Indicator Date hidden'!AU137)</f>
        <v>0</v>
      </c>
      <c r="AU136" s="158">
        <f>IF('Indicator Date hidden'!AV137="x","x",AU$2-'Indicator Date hidden'!AV137)</f>
        <v>0</v>
      </c>
      <c r="AV136" s="158">
        <f>IF('Indicator Date hidden'!AW137="x","x",AV$2-'Indicator Date hidden'!AW137)</f>
        <v>0</v>
      </c>
      <c r="AW136" s="158">
        <f>IF('Indicator Date hidden'!AX137="x","x",AW$2-'Indicator Date hidden'!AX137)</f>
        <v>0</v>
      </c>
      <c r="AX136" s="158">
        <f>IF('Indicator Date hidden'!AY137="x","x",AX$2-'Indicator Date hidden'!AY137)</f>
        <v>0</v>
      </c>
      <c r="AY136" s="158">
        <f>IF('Indicator Date hidden'!AZ137="x","x",AY$2-'Indicator Date hidden'!AZ137)</f>
        <v>0</v>
      </c>
      <c r="AZ136" s="158">
        <f>IF('Indicator Date hidden'!BA137="x","x",AZ$2-'Indicator Date hidden'!BA137)</f>
        <v>8</v>
      </c>
      <c r="BA136" s="158">
        <f>IF('Indicator Date hidden'!BB137="x","x",BA$2-'Indicator Date hidden'!BB137)</f>
        <v>0</v>
      </c>
      <c r="BB136" s="158">
        <f>IF('Indicator Date hidden'!BC137="x","x",BB$2-'Indicator Date hidden'!BC137)</f>
        <v>0</v>
      </c>
      <c r="BC136" s="158">
        <f>IF('Indicator Date hidden'!BD137="x","x",BC$2-'Indicator Date hidden'!BD137)</f>
        <v>0</v>
      </c>
      <c r="BD136" s="158" t="str">
        <f>IF('Indicator Date hidden'!BE137="x","x",BD$2-'Indicator Date hidden'!BE137)</f>
        <v>x</v>
      </c>
      <c r="BE136" s="158">
        <f>IF('Indicator Date hidden'!BF137="x","x",BE$2-'Indicator Date hidden'!BF137)</f>
        <v>1</v>
      </c>
      <c r="BF136" s="158">
        <f>IF('Indicator Date hidden'!BG137="x","x",BF$2-'Indicator Date hidden'!BG137)</f>
        <v>0</v>
      </c>
      <c r="BG136" s="158">
        <f>IF('Indicator Date hidden'!BH137="x","x",BG$2-'Indicator Date hidden'!BH137)</f>
        <v>0</v>
      </c>
      <c r="BH136" s="158">
        <f>IF('Indicator Date hidden'!BI137="x","x",BH$2-'Indicator Date hidden'!BI137)</f>
        <v>0</v>
      </c>
      <c r="BI136" s="158">
        <f>IF('Indicator Date hidden'!BJ137="x","x",BI$2-'Indicator Date hidden'!BJ137)</f>
        <v>2</v>
      </c>
      <c r="BJ136" s="158">
        <f>IF('Indicator Date hidden'!BK137="x","x",BJ$2-'Indicator Date hidden'!BK137)</f>
        <v>0</v>
      </c>
      <c r="BK136" s="158">
        <f>IF('Indicator Date hidden'!BL137="x","x",BK$2-'Indicator Date hidden'!BL137)</f>
        <v>0</v>
      </c>
      <c r="BL136" s="158">
        <f>IF('Indicator Date hidden'!BM137="x","x",BL$2-'Indicator Date hidden'!BM137)</f>
        <v>0</v>
      </c>
      <c r="BM136" s="158">
        <f>IF('Indicator Date hidden'!BN137="x","x",BM$2-'Indicator Date hidden'!BN137)</f>
        <v>3</v>
      </c>
      <c r="BN136" s="158">
        <f>IF('Indicator Date hidden'!BO137="x","x",BN$2-'Indicator Date hidden'!BO137)</f>
        <v>0</v>
      </c>
      <c r="BO136" s="158">
        <f>IF('Indicator Date hidden'!BP137="x","x",BO$2-'Indicator Date hidden'!BP137)</f>
        <v>0</v>
      </c>
      <c r="BP136" s="158">
        <f>IF('Indicator Date hidden'!BQ137="x","x",BP$2-'Indicator Date hidden'!BQ137)</f>
        <v>0</v>
      </c>
      <c r="BQ136" s="158">
        <f>IF('Indicator Date hidden'!BR137="x","x",BQ$2-'Indicator Date hidden'!BR137)</f>
        <v>0</v>
      </c>
      <c r="BR136" s="158">
        <f>IF('Indicator Date hidden'!BS137="x","x",BR$2-'Indicator Date hidden'!BS137)</f>
        <v>0</v>
      </c>
      <c r="BS136" s="158" t="str">
        <f>IF('Indicator Date hidden'!BT137="x","x",BS$2-'Indicator Date hidden'!BT137)</f>
        <v>x</v>
      </c>
      <c r="BT136" s="158">
        <f>IF('Indicator Date hidden'!BU137="x","x",BT$2-'Indicator Date hidden'!BU137)</f>
        <v>0</v>
      </c>
      <c r="BU136" s="158" t="str">
        <f>IF('Indicator Date hidden'!BV137="x","x",BU$2-'Indicator Date hidden'!BV137)</f>
        <v>x</v>
      </c>
      <c r="BV136" s="158">
        <f>IF('Indicator Date hidden'!BW137="x","x",BV$2-'Indicator Date hidden'!BW137)</f>
        <v>0</v>
      </c>
      <c r="BW136" s="158">
        <f>IF('Indicator Date hidden'!BX137="x","x",BW$2-'Indicator Date hidden'!BX137)</f>
        <v>0</v>
      </c>
      <c r="BX136" s="158">
        <f>IF('Indicator Date hidden'!BY137="x","x",BX$2-'Indicator Date hidden'!BY137)</f>
        <v>0</v>
      </c>
      <c r="BY136" s="5">
        <f t="shared" si="20"/>
        <v>21</v>
      </c>
      <c r="BZ136" s="159">
        <f t="shared" si="21"/>
        <v>0.30882352941176472</v>
      </c>
      <c r="CA136" s="5">
        <f t="shared" si="22"/>
        <v>6</v>
      </c>
      <c r="CB136" s="159">
        <f t="shared" si="23"/>
        <v>1.2157949824893861</v>
      </c>
      <c r="CC136" s="162">
        <f t="shared" si="24"/>
        <v>0</v>
      </c>
    </row>
    <row r="137" spans="1:81" x14ac:dyDescent="0.25">
      <c r="A137" t="s">
        <v>248</v>
      </c>
      <c r="B137" s="158">
        <f>IF('Indicator Date hidden'!C138="x","x",B$2-'Indicator Date hidden'!C138)</f>
        <v>0</v>
      </c>
      <c r="C137" s="158">
        <f>IF('Indicator Date hidden'!D138="x","x",C$2-'Indicator Date hidden'!D138)</f>
        <v>0</v>
      </c>
      <c r="D137" s="158">
        <f>IF('Indicator Date hidden'!E138="x","x",D$2-'Indicator Date hidden'!E138)</f>
        <v>0</v>
      </c>
      <c r="E137" s="158">
        <f>IF('Indicator Date hidden'!F138="x","x",E$2-'Indicator Date hidden'!F138)</f>
        <v>0</v>
      </c>
      <c r="F137" s="158">
        <f>IF('Indicator Date hidden'!G138="x","x",F$2-'Indicator Date hidden'!G138)</f>
        <v>0</v>
      </c>
      <c r="G137" s="158">
        <f>IF('Indicator Date hidden'!H138="x","x",G$2-'Indicator Date hidden'!H138)</f>
        <v>0</v>
      </c>
      <c r="H137" s="158">
        <f>IF('Indicator Date hidden'!I138="x","x",H$2-'Indicator Date hidden'!I138)</f>
        <v>0</v>
      </c>
      <c r="I137" s="158">
        <f>IF('Indicator Date hidden'!J138="x","x",I$2-'Indicator Date hidden'!J138)</f>
        <v>0</v>
      </c>
      <c r="J137" s="158">
        <f>IF('Indicator Date hidden'!K138="x","x",J$2-'Indicator Date hidden'!K138)</f>
        <v>0</v>
      </c>
      <c r="K137" s="158">
        <f>IF('Indicator Date hidden'!L138="x","x",K$2-'Indicator Date hidden'!L138)</f>
        <v>0</v>
      </c>
      <c r="L137" s="158">
        <f>IF('Indicator Date hidden'!M138="x","x",L$2-'Indicator Date hidden'!M138)</f>
        <v>0</v>
      </c>
      <c r="M137" s="158">
        <f>IF('Indicator Date hidden'!N138="x","x",M$2-'Indicator Date hidden'!N138)</f>
        <v>0</v>
      </c>
      <c r="N137" s="158">
        <f>IF('Indicator Date hidden'!O138="x","x",N$2-'Indicator Date hidden'!O138)</f>
        <v>0</v>
      </c>
      <c r="O137" s="158">
        <f>IF('Indicator Date hidden'!P138="x","x",O$2-'Indicator Date hidden'!P138)</f>
        <v>0</v>
      </c>
      <c r="P137" s="158">
        <f>IF('Indicator Date hidden'!Q138="x","x",P$2-'Indicator Date hidden'!Q138)</f>
        <v>0</v>
      </c>
      <c r="Q137" s="158">
        <f>IF('Indicator Date hidden'!R138="x","x",Q$2-'Indicator Date hidden'!R138)</f>
        <v>0</v>
      </c>
      <c r="R137" s="158">
        <f>IF('Indicator Date hidden'!S138="x","x",R$2-'Indicator Date hidden'!S138)</f>
        <v>0</v>
      </c>
      <c r="S137" s="158">
        <f>IF('Indicator Date hidden'!T138="x","x",S$2-'Indicator Date hidden'!T138)</f>
        <v>0</v>
      </c>
      <c r="T137" s="158">
        <f>IF('Indicator Date hidden'!U138="x","x",T$2-'Indicator Date hidden'!U138)</f>
        <v>0</v>
      </c>
      <c r="U137" s="158">
        <f>IF('Indicator Date hidden'!V138="x","x",U$2-'Indicator Date hidden'!V138)</f>
        <v>0</v>
      </c>
      <c r="V137" s="158">
        <f>IF('Indicator Date hidden'!W138="x","x",V$2-'Indicator Date hidden'!W138)</f>
        <v>0</v>
      </c>
      <c r="W137" s="158">
        <f>IF('Indicator Date hidden'!X138="x","x",W$2-'Indicator Date hidden'!X138)</f>
        <v>0</v>
      </c>
      <c r="X137" s="158">
        <f>IF('Indicator Date hidden'!Y138="x","x",X$2-'Indicator Date hidden'!Y138)</f>
        <v>0</v>
      </c>
      <c r="Y137" s="158">
        <f>IF('Indicator Date hidden'!Z138="x","x",Y$2-'Indicator Date hidden'!Z138)</f>
        <v>0</v>
      </c>
      <c r="Z137" s="158" t="str">
        <f>IF('Indicator Date hidden'!AA138="x","x",Z$2-'Indicator Date hidden'!AA138)</f>
        <v>x</v>
      </c>
      <c r="AA137" s="158">
        <f>IF('Indicator Date hidden'!AB138="x","x",AA$2-'Indicator Date hidden'!AB138)</f>
        <v>0</v>
      </c>
      <c r="AB137" s="158">
        <f>IF('Indicator Date hidden'!AC138="x","x",AB$2-'Indicator Date hidden'!AC138)</f>
        <v>0</v>
      </c>
      <c r="AC137" s="158">
        <f>IF('Indicator Date hidden'!AD138="x","x",AC$2-'Indicator Date hidden'!AD138)</f>
        <v>0</v>
      </c>
      <c r="AD137" s="158">
        <f>IF('Indicator Date hidden'!AE138="x","x",AD$2-'Indicator Date hidden'!AE138)</f>
        <v>0</v>
      </c>
      <c r="AE137" s="158">
        <f>IF('Indicator Date hidden'!AF138="x","x",AE$2-'Indicator Date hidden'!AF138)</f>
        <v>1</v>
      </c>
      <c r="AF137" s="158">
        <f>IF('Indicator Date hidden'!AG138="x","x",AF$2-'Indicator Date hidden'!AG138)</f>
        <v>0</v>
      </c>
      <c r="AG137" s="158">
        <f>IF('Indicator Date hidden'!AH138="x","x",AG$2-'Indicator Date hidden'!AH138)</f>
        <v>0</v>
      </c>
      <c r="AH137" s="158">
        <f>IF('Indicator Date hidden'!AI138="x","x",AH$2-'Indicator Date hidden'!AI138)</f>
        <v>0</v>
      </c>
      <c r="AI137" s="158">
        <f>IF('Indicator Date hidden'!AJ138="x","x",AI$2-'Indicator Date hidden'!AJ138)</f>
        <v>0</v>
      </c>
      <c r="AJ137" s="158">
        <f>IF('Indicator Date hidden'!AK138="x","x",AJ$2-'Indicator Date hidden'!AK138)</f>
        <v>0</v>
      </c>
      <c r="AK137" s="158">
        <f>IF('Indicator Date hidden'!AL138="x","x",AK$2-'Indicator Date hidden'!AL138)</f>
        <v>0</v>
      </c>
      <c r="AL137" s="158">
        <f>IF('Indicator Date hidden'!AM138="x","x",AL$2-'Indicator Date hidden'!AM138)</f>
        <v>1</v>
      </c>
      <c r="AM137" s="158">
        <f>IF('Indicator Date hidden'!AN138="x","x",AM$2-'Indicator Date hidden'!AN138)</f>
        <v>0</v>
      </c>
      <c r="AN137" s="158">
        <f>IF('Indicator Date hidden'!AO138="x","x",AN$2-'Indicator Date hidden'!AO138)</f>
        <v>0</v>
      </c>
      <c r="AO137" s="158">
        <f>IF('Indicator Date hidden'!AP138="x","x",AO$2-'Indicator Date hidden'!AP138)</f>
        <v>0</v>
      </c>
      <c r="AP137" s="158">
        <f>IF('Indicator Date hidden'!AQ138="x","x",AP$2-'Indicator Date hidden'!AQ138)</f>
        <v>0</v>
      </c>
      <c r="AQ137" s="158">
        <f>IF('Indicator Date hidden'!AR138="x","x",AQ$2-'Indicator Date hidden'!AR138)</f>
        <v>0</v>
      </c>
      <c r="AR137" s="158">
        <f>IF('Indicator Date hidden'!AS138="x","x",AR$2-'Indicator Date hidden'!AS138)</f>
        <v>2</v>
      </c>
      <c r="AS137" s="158">
        <f>IF('Indicator Date hidden'!AT138="x","x",AS$2-'Indicator Date hidden'!AT138)</f>
        <v>0</v>
      </c>
      <c r="AT137" s="158">
        <f>IF('Indicator Date hidden'!AU138="x","x",AT$2-'Indicator Date hidden'!AU138)</f>
        <v>0</v>
      </c>
      <c r="AU137" s="158">
        <f>IF('Indicator Date hidden'!AV138="x","x",AU$2-'Indicator Date hidden'!AV138)</f>
        <v>0</v>
      </c>
      <c r="AV137" s="158">
        <f>IF('Indicator Date hidden'!AW138="x","x",AV$2-'Indicator Date hidden'!AW138)</f>
        <v>0</v>
      </c>
      <c r="AW137" s="158">
        <f>IF('Indicator Date hidden'!AX138="x","x",AW$2-'Indicator Date hidden'!AX138)</f>
        <v>0</v>
      </c>
      <c r="AX137" s="158">
        <f>IF('Indicator Date hidden'!AY138="x","x",AX$2-'Indicator Date hidden'!AY138)</f>
        <v>0</v>
      </c>
      <c r="AY137" s="158">
        <f>IF('Indicator Date hidden'!AZ138="x","x",AY$2-'Indicator Date hidden'!AZ138)</f>
        <v>0</v>
      </c>
      <c r="AZ137" s="158">
        <f>IF('Indicator Date hidden'!BA138="x","x",AZ$2-'Indicator Date hidden'!BA138)</f>
        <v>0</v>
      </c>
      <c r="BA137" s="158">
        <f>IF('Indicator Date hidden'!BB138="x","x",BA$2-'Indicator Date hidden'!BB138)</f>
        <v>0</v>
      </c>
      <c r="BB137" s="158">
        <f>IF('Indicator Date hidden'!BC138="x","x",BB$2-'Indicator Date hidden'!BC138)</f>
        <v>0</v>
      </c>
      <c r="BC137" s="158">
        <f>IF('Indicator Date hidden'!BD138="x","x",BC$2-'Indicator Date hidden'!BD138)</f>
        <v>0</v>
      </c>
      <c r="BD137" s="158" t="str">
        <f>IF('Indicator Date hidden'!BE138="x","x",BD$2-'Indicator Date hidden'!BE138)</f>
        <v>x</v>
      </c>
      <c r="BE137" s="158">
        <f>IF('Indicator Date hidden'!BF138="x","x",BE$2-'Indicator Date hidden'!BF138)</f>
        <v>1</v>
      </c>
      <c r="BF137" s="158">
        <f>IF('Indicator Date hidden'!BG138="x","x",BF$2-'Indicator Date hidden'!BG138)</f>
        <v>0</v>
      </c>
      <c r="BG137" s="158">
        <f>IF('Indicator Date hidden'!BH138="x","x",BG$2-'Indicator Date hidden'!BH138)</f>
        <v>0</v>
      </c>
      <c r="BH137" s="158">
        <f>IF('Indicator Date hidden'!BI138="x","x",BH$2-'Indicator Date hidden'!BI138)</f>
        <v>0</v>
      </c>
      <c r="BI137" s="158">
        <f>IF('Indicator Date hidden'!BJ138="x","x",BI$2-'Indicator Date hidden'!BJ138)</f>
        <v>2</v>
      </c>
      <c r="BJ137" s="158">
        <f>IF('Indicator Date hidden'!BK138="x","x",BJ$2-'Indicator Date hidden'!BK138)</f>
        <v>0</v>
      </c>
      <c r="BK137" s="158">
        <f>IF('Indicator Date hidden'!BL138="x","x",BK$2-'Indicator Date hidden'!BL138)</f>
        <v>0</v>
      </c>
      <c r="BL137" s="158">
        <f>IF('Indicator Date hidden'!BM138="x","x",BL$2-'Indicator Date hidden'!BM138)</f>
        <v>0</v>
      </c>
      <c r="BM137" s="158">
        <f>IF('Indicator Date hidden'!BN138="x","x",BM$2-'Indicator Date hidden'!BN138)</f>
        <v>3</v>
      </c>
      <c r="BN137" s="158">
        <f>IF('Indicator Date hidden'!BO138="x","x",BN$2-'Indicator Date hidden'!BO138)</f>
        <v>0</v>
      </c>
      <c r="BO137" s="158">
        <f>IF('Indicator Date hidden'!BP138="x","x",BO$2-'Indicator Date hidden'!BP138)</f>
        <v>0</v>
      </c>
      <c r="BP137" s="158">
        <f>IF('Indicator Date hidden'!BQ138="x","x",BP$2-'Indicator Date hidden'!BQ138)</f>
        <v>0</v>
      </c>
      <c r="BQ137" s="158">
        <f>IF('Indicator Date hidden'!BR138="x","x",BQ$2-'Indicator Date hidden'!BR138)</f>
        <v>0</v>
      </c>
      <c r="BR137" s="158">
        <f>IF('Indicator Date hidden'!BS138="x","x",BR$2-'Indicator Date hidden'!BS138)</f>
        <v>0</v>
      </c>
      <c r="BS137" s="158">
        <f>IF('Indicator Date hidden'!BT138="x","x",BS$2-'Indicator Date hidden'!BT138)</f>
        <v>0</v>
      </c>
      <c r="BT137" s="158">
        <f>IF('Indicator Date hidden'!BU138="x","x",BT$2-'Indicator Date hidden'!BU138)</f>
        <v>0</v>
      </c>
      <c r="BU137" s="158">
        <f>IF('Indicator Date hidden'!BV138="x","x",BU$2-'Indicator Date hidden'!BV138)</f>
        <v>0</v>
      </c>
      <c r="BV137" s="158">
        <f>IF('Indicator Date hidden'!BW138="x","x",BV$2-'Indicator Date hidden'!BW138)</f>
        <v>0</v>
      </c>
      <c r="BW137" s="158">
        <f>IF('Indicator Date hidden'!BX138="x","x",BW$2-'Indicator Date hidden'!BX138)</f>
        <v>0</v>
      </c>
      <c r="BX137" s="158">
        <f>IF('Indicator Date hidden'!BY138="x","x",BX$2-'Indicator Date hidden'!BY138)</f>
        <v>0</v>
      </c>
      <c r="BY137" s="5">
        <f t="shared" si="20"/>
        <v>10</v>
      </c>
      <c r="BZ137" s="159">
        <f t="shared" si="21"/>
        <v>0.13698630136986301</v>
      </c>
      <c r="CA137" s="5">
        <f t="shared" si="22"/>
        <v>6</v>
      </c>
      <c r="CB137" s="159">
        <f t="shared" si="23"/>
        <v>0.5051805182078295</v>
      </c>
      <c r="CC137" s="162">
        <f t="shared" si="24"/>
        <v>0</v>
      </c>
    </row>
    <row r="138" spans="1:81" x14ac:dyDescent="0.25">
      <c r="A138" t="s">
        <v>250</v>
      </c>
      <c r="B138" s="158">
        <f>IF('Indicator Date hidden'!C139="x","x",B$2-'Indicator Date hidden'!C139)</f>
        <v>0</v>
      </c>
      <c r="C138" s="158">
        <f>IF('Indicator Date hidden'!D139="x","x",C$2-'Indicator Date hidden'!D139)</f>
        <v>0</v>
      </c>
      <c r="D138" s="158">
        <f>IF('Indicator Date hidden'!E139="x","x",D$2-'Indicator Date hidden'!E139)</f>
        <v>0</v>
      </c>
      <c r="E138" s="158">
        <f>IF('Indicator Date hidden'!F139="x","x",E$2-'Indicator Date hidden'!F139)</f>
        <v>0</v>
      </c>
      <c r="F138" s="158">
        <f>IF('Indicator Date hidden'!G139="x","x",F$2-'Indicator Date hidden'!G139)</f>
        <v>0</v>
      </c>
      <c r="G138" s="158">
        <f>IF('Indicator Date hidden'!H139="x","x",G$2-'Indicator Date hidden'!H139)</f>
        <v>0</v>
      </c>
      <c r="H138" s="158">
        <f>IF('Indicator Date hidden'!I139="x","x",H$2-'Indicator Date hidden'!I139)</f>
        <v>0</v>
      </c>
      <c r="I138" s="158">
        <f>IF('Indicator Date hidden'!J139="x","x",I$2-'Indicator Date hidden'!J139)</f>
        <v>0</v>
      </c>
      <c r="J138" s="158">
        <f>IF('Indicator Date hidden'!K139="x","x",J$2-'Indicator Date hidden'!K139)</f>
        <v>0</v>
      </c>
      <c r="K138" s="158">
        <f>IF('Indicator Date hidden'!L139="x","x",K$2-'Indicator Date hidden'!L139)</f>
        <v>0</v>
      </c>
      <c r="L138" s="158">
        <f>IF('Indicator Date hidden'!M139="x","x",L$2-'Indicator Date hidden'!M139)</f>
        <v>0</v>
      </c>
      <c r="M138" s="158">
        <f>IF('Indicator Date hidden'!N139="x","x",M$2-'Indicator Date hidden'!N139)</f>
        <v>0</v>
      </c>
      <c r="N138" s="158">
        <f>IF('Indicator Date hidden'!O139="x","x",N$2-'Indicator Date hidden'!O139)</f>
        <v>0</v>
      </c>
      <c r="O138" s="158">
        <f>IF('Indicator Date hidden'!P139="x","x",O$2-'Indicator Date hidden'!P139)</f>
        <v>0</v>
      </c>
      <c r="P138" s="158">
        <f>IF('Indicator Date hidden'!Q139="x","x",P$2-'Indicator Date hidden'!Q139)</f>
        <v>0</v>
      </c>
      <c r="Q138" s="158">
        <f>IF('Indicator Date hidden'!R139="x","x",Q$2-'Indicator Date hidden'!R139)</f>
        <v>0</v>
      </c>
      <c r="R138" s="158">
        <f>IF('Indicator Date hidden'!S139="x","x",R$2-'Indicator Date hidden'!S139)</f>
        <v>0</v>
      </c>
      <c r="S138" s="158">
        <f>IF('Indicator Date hidden'!T139="x","x",S$2-'Indicator Date hidden'!T139)</f>
        <v>0</v>
      </c>
      <c r="T138" s="158">
        <f>IF('Indicator Date hidden'!U139="x","x",T$2-'Indicator Date hidden'!U139)</f>
        <v>0</v>
      </c>
      <c r="U138" s="158">
        <f>IF('Indicator Date hidden'!V139="x","x",U$2-'Indicator Date hidden'!V139)</f>
        <v>0</v>
      </c>
      <c r="V138" s="158">
        <f>IF('Indicator Date hidden'!W139="x","x",V$2-'Indicator Date hidden'!W139)</f>
        <v>0</v>
      </c>
      <c r="W138" s="158">
        <f>IF('Indicator Date hidden'!X139="x","x",W$2-'Indicator Date hidden'!X139)</f>
        <v>0</v>
      </c>
      <c r="X138" s="158">
        <f>IF('Indicator Date hidden'!Y139="x","x",X$2-'Indicator Date hidden'!Y139)</f>
        <v>0</v>
      </c>
      <c r="Y138" s="158">
        <f>IF('Indicator Date hidden'!Z139="x","x",Y$2-'Indicator Date hidden'!Z139)</f>
        <v>0</v>
      </c>
      <c r="Z138" s="158">
        <f>IF('Indicator Date hidden'!AA139="x","x",Z$2-'Indicator Date hidden'!AA139)</f>
        <v>4</v>
      </c>
      <c r="AA138" s="158">
        <f>IF('Indicator Date hidden'!AB139="x","x",AA$2-'Indicator Date hidden'!AB139)</f>
        <v>0</v>
      </c>
      <c r="AB138" s="158" t="str">
        <f>IF('Indicator Date hidden'!AC139="x","x",AB$2-'Indicator Date hidden'!AC139)</f>
        <v>x</v>
      </c>
      <c r="AC138" s="158">
        <f>IF('Indicator Date hidden'!AD139="x","x",AC$2-'Indicator Date hidden'!AD139)</f>
        <v>1</v>
      </c>
      <c r="AD138" s="158">
        <f>IF('Indicator Date hidden'!AE139="x","x",AD$2-'Indicator Date hidden'!AE139)</f>
        <v>0</v>
      </c>
      <c r="AE138" s="158">
        <f>IF('Indicator Date hidden'!AF139="x","x",AE$2-'Indicator Date hidden'!AF139)</f>
        <v>0</v>
      </c>
      <c r="AF138" s="158">
        <f>IF('Indicator Date hidden'!AG139="x","x",AF$2-'Indicator Date hidden'!AG139)</f>
        <v>0</v>
      </c>
      <c r="AG138" s="158">
        <f>IF('Indicator Date hidden'!AH139="x","x",AG$2-'Indicator Date hidden'!AH139)</f>
        <v>0</v>
      </c>
      <c r="AH138" s="158">
        <f>IF('Indicator Date hidden'!AI139="x","x",AH$2-'Indicator Date hidden'!AI139)</f>
        <v>0</v>
      </c>
      <c r="AI138" s="158">
        <f>IF('Indicator Date hidden'!AJ139="x","x",AI$2-'Indicator Date hidden'!AJ139)</f>
        <v>0</v>
      </c>
      <c r="AJ138" s="158">
        <f>IF('Indicator Date hidden'!AK139="x","x",AJ$2-'Indicator Date hidden'!AK139)</f>
        <v>0</v>
      </c>
      <c r="AK138" s="158">
        <f>IF('Indicator Date hidden'!AL139="x","x",AK$2-'Indicator Date hidden'!AL139)</f>
        <v>0</v>
      </c>
      <c r="AL138" s="158">
        <f>IF('Indicator Date hidden'!AM139="x","x",AL$2-'Indicator Date hidden'!AM139)</f>
        <v>5</v>
      </c>
      <c r="AM138" s="158">
        <f>IF('Indicator Date hidden'!AN139="x","x",AM$2-'Indicator Date hidden'!AN139)</f>
        <v>0</v>
      </c>
      <c r="AN138" s="158">
        <f>IF('Indicator Date hidden'!AO139="x","x",AN$2-'Indicator Date hidden'!AO139)</f>
        <v>0</v>
      </c>
      <c r="AO138" s="158">
        <f>IF('Indicator Date hidden'!AP139="x","x",AO$2-'Indicator Date hidden'!AP139)</f>
        <v>0</v>
      </c>
      <c r="AP138" s="158">
        <f>IF('Indicator Date hidden'!AQ139="x","x",AP$2-'Indicator Date hidden'!AQ139)</f>
        <v>0</v>
      </c>
      <c r="AQ138" s="158">
        <f>IF('Indicator Date hidden'!AR139="x","x",AQ$2-'Indicator Date hidden'!AR139)</f>
        <v>0</v>
      </c>
      <c r="AR138" s="158">
        <f>IF('Indicator Date hidden'!AS139="x","x",AR$2-'Indicator Date hidden'!AS139)</f>
        <v>2</v>
      </c>
      <c r="AS138" s="158">
        <f>IF('Indicator Date hidden'!AT139="x","x",AS$2-'Indicator Date hidden'!AT139)</f>
        <v>0</v>
      </c>
      <c r="AT138" s="158">
        <f>IF('Indicator Date hidden'!AU139="x","x",AT$2-'Indicator Date hidden'!AU139)</f>
        <v>0</v>
      </c>
      <c r="AU138" s="158">
        <f>IF('Indicator Date hidden'!AV139="x","x",AU$2-'Indicator Date hidden'!AV139)</f>
        <v>0</v>
      </c>
      <c r="AV138" s="158">
        <f>IF('Indicator Date hidden'!AW139="x","x",AV$2-'Indicator Date hidden'!AW139)</f>
        <v>0</v>
      </c>
      <c r="AW138" s="158">
        <f>IF('Indicator Date hidden'!AX139="x","x",AW$2-'Indicator Date hidden'!AX139)</f>
        <v>0</v>
      </c>
      <c r="AX138" s="158">
        <f>IF('Indicator Date hidden'!AY139="x","x",AX$2-'Indicator Date hidden'!AY139)</f>
        <v>0</v>
      </c>
      <c r="AY138" s="158">
        <f>IF('Indicator Date hidden'!AZ139="x","x",AY$2-'Indicator Date hidden'!AZ139)</f>
        <v>0</v>
      </c>
      <c r="AZ138" s="158">
        <f>IF('Indicator Date hidden'!BA139="x","x",AZ$2-'Indicator Date hidden'!BA139)</f>
        <v>0</v>
      </c>
      <c r="BA138" s="158">
        <f>IF('Indicator Date hidden'!BB139="x","x",BA$2-'Indicator Date hidden'!BB139)</f>
        <v>0</v>
      </c>
      <c r="BB138" s="158">
        <f>IF('Indicator Date hidden'!BC139="x","x",BB$2-'Indicator Date hidden'!BC139)</f>
        <v>0</v>
      </c>
      <c r="BC138" s="158">
        <f>IF('Indicator Date hidden'!BD139="x","x",BC$2-'Indicator Date hidden'!BD139)</f>
        <v>0</v>
      </c>
      <c r="BD138" s="158" t="str">
        <f>IF('Indicator Date hidden'!BE139="x","x",BD$2-'Indicator Date hidden'!BE139)</f>
        <v>x</v>
      </c>
      <c r="BE138" s="158">
        <f>IF('Indicator Date hidden'!BF139="x","x",BE$2-'Indicator Date hidden'!BF139)</f>
        <v>1</v>
      </c>
      <c r="BF138" s="158">
        <f>IF('Indicator Date hidden'!BG139="x","x",BF$2-'Indicator Date hidden'!BG139)</f>
        <v>0</v>
      </c>
      <c r="BG138" s="158">
        <f>IF('Indicator Date hidden'!BH139="x","x",BG$2-'Indicator Date hidden'!BH139)</f>
        <v>0</v>
      </c>
      <c r="BH138" s="158">
        <f>IF('Indicator Date hidden'!BI139="x","x",BH$2-'Indicator Date hidden'!BI139)</f>
        <v>0</v>
      </c>
      <c r="BI138" s="158">
        <f>IF('Indicator Date hidden'!BJ139="x","x",BI$2-'Indicator Date hidden'!BJ139)</f>
        <v>0</v>
      </c>
      <c r="BJ138" s="158">
        <f>IF('Indicator Date hidden'!BK139="x","x",BJ$2-'Indicator Date hidden'!BK139)</f>
        <v>0</v>
      </c>
      <c r="BK138" s="158">
        <f>IF('Indicator Date hidden'!BL139="x","x",BK$2-'Indicator Date hidden'!BL139)</f>
        <v>0</v>
      </c>
      <c r="BL138" s="158">
        <f>IF('Indicator Date hidden'!BM139="x","x",BL$2-'Indicator Date hidden'!BM139)</f>
        <v>0</v>
      </c>
      <c r="BM138" s="158">
        <f>IF('Indicator Date hidden'!BN139="x","x",BM$2-'Indicator Date hidden'!BN139)</f>
        <v>1</v>
      </c>
      <c r="BN138" s="158">
        <f>IF('Indicator Date hidden'!BO139="x","x",BN$2-'Indicator Date hidden'!BO139)</f>
        <v>0</v>
      </c>
      <c r="BO138" s="158">
        <f>IF('Indicator Date hidden'!BP139="x","x",BO$2-'Indicator Date hidden'!BP139)</f>
        <v>0</v>
      </c>
      <c r="BP138" s="158">
        <f>IF('Indicator Date hidden'!BQ139="x","x",BP$2-'Indicator Date hidden'!BQ139)</f>
        <v>0</v>
      </c>
      <c r="BQ138" s="158">
        <f>IF('Indicator Date hidden'!BR139="x","x",BQ$2-'Indicator Date hidden'!BR139)</f>
        <v>0</v>
      </c>
      <c r="BR138" s="158">
        <f>IF('Indicator Date hidden'!BS139="x","x",BR$2-'Indicator Date hidden'!BS139)</f>
        <v>0</v>
      </c>
      <c r="BS138" s="158">
        <f>IF('Indicator Date hidden'!BT139="x","x",BS$2-'Indicator Date hidden'!BT139)</f>
        <v>2</v>
      </c>
      <c r="BT138" s="158">
        <f>IF('Indicator Date hidden'!BU139="x","x",BT$2-'Indicator Date hidden'!BU139)</f>
        <v>0</v>
      </c>
      <c r="BU138" s="158">
        <f>IF('Indicator Date hidden'!BV139="x","x",BU$2-'Indicator Date hidden'!BV139)</f>
        <v>0</v>
      </c>
      <c r="BV138" s="158">
        <f>IF('Indicator Date hidden'!BW139="x","x",BV$2-'Indicator Date hidden'!BW139)</f>
        <v>0</v>
      </c>
      <c r="BW138" s="158">
        <f>IF('Indicator Date hidden'!BX139="x","x",BW$2-'Indicator Date hidden'!BX139)</f>
        <v>0</v>
      </c>
      <c r="BX138" s="158">
        <f>IF('Indicator Date hidden'!BY139="x","x",BX$2-'Indicator Date hidden'!BY139)</f>
        <v>0</v>
      </c>
      <c r="BY138" s="5">
        <f t="shared" si="20"/>
        <v>16</v>
      </c>
      <c r="BZ138" s="159">
        <f t="shared" si="21"/>
        <v>0.21917808219178081</v>
      </c>
      <c r="CA138" s="5">
        <f t="shared" si="22"/>
        <v>7</v>
      </c>
      <c r="CB138" s="159">
        <f t="shared" si="23"/>
        <v>0.81503971400786401</v>
      </c>
      <c r="CC138" s="162">
        <f t="shared" si="24"/>
        <v>0</v>
      </c>
    </row>
    <row r="139" spans="1:81" x14ac:dyDescent="0.25">
      <c r="A139" t="s">
        <v>252</v>
      </c>
      <c r="B139" s="158">
        <f>IF('Indicator Date hidden'!C140="x","x",B$2-'Indicator Date hidden'!C140)</f>
        <v>0</v>
      </c>
      <c r="C139" s="158">
        <f>IF('Indicator Date hidden'!D140="x","x",C$2-'Indicator Date hidden'!D140)</f>
        <v>0</v>
      </c>
      <c r="D139" s="158">
        <f>IF('Indicator Date hidden'!E140="x","x",D$2-'Indicator Date hidden'!E140)</f>
        <v>0</v>
      </c>
      <c r="E139" s="158">
        <f>IF('Indicator Date hidden'!F140="x","x",E$2-'Indicator Date hidden'!F140)</f>
        <v>0</v>
      </c>
      <c r="F139" s="158">
        <f>IF('Indicator Date hidden'!G140="x","x",F$2-'Indicator Date hidden'!G140)</f>
        <v>0</v>
      </c>
      <c r="G139" s="158">
        <f>IF('Indicator Date hidden'!H140="x","x",G$2-'Indicator Date hidden'!H140)</f>
        <v>0</v>
      </c>
      <c r="H139" s="158">
        <f>IF('Indicator Date hidden'!I140="x","x",H$2-'Indicator Date hidden'!I140)</f>
        <v>0</v>
      </c>
      <c r="I139" s="158">
        <f>IF('Indicator Date hidden'!J140="x","x",I$2-'Indicator Date hidden'!J140)</f>
        <v>0</v>
      </c>
      <c r="J139" s="158">
        <f>IF('Indicator Date hidden'!K140="x","x",J$2-'Indicator Date hidden'!K140)</f>
        <v>0</v>
      </c>
      <c r="K139" s="158">
        <f>IF('Indicator Date hidden'!L140="x","x",K$2-'Indicator Date hidden'!L140)</f>
        <v>0</v>
      </c>
      <c r="L139" s="158">
        <f>IF('Indicator Date hidden'!M140="x","x",L$2-'Indicator Date hidden'!M140)</f>
        <v>0</v>
      </c>
      <c r="M139" s="158">
        <f>IF('Indicator Date hidden'!N140="x","x",M$2-'Indicator Date hidden'!N140)</f>
        <v>0</v>
      </c>
      <c r="N139" s="158">
        <f>IF('Indicator Date hidden'!O140="x","x",N$2-'Indicator Date hidden'!O140)</f>
        <v>0</v>
      </c>
      <c r="O139" s="158">
        <f>IF('Indicator Date hidden'!P140="x","x",O$2-'Indicator Date hidden'!P140)</f>
        <v>0</v>
      </c>
      <c r="P139" s="158">
        <f>IF('Indicator Date hidden'!Q140="x","x",P$2-'Indicator Date hidden'!Q140)</f>
        <v>0</v>
      </c>
      <c r="Q139" s="158">
        <f>IF('Indicator Date hidden'!R140="x","x",Q$2-'Indicator Date hidden'!R140)</f>
        <v>0</v>
      </c>
      <c r="R139" s="158">
        <f>IF('Indicator Date hidden'!S140="x","x",R$2-'Indicator Date hidden'!S140)</f>
        <v>0</v>
      </c>
      <c r="S139" s="158">
        <f>IF('Indicator Date hidden'!T140="x","x",S$2-'Indicator Date hidden'!T140)</f>
        <v>0</v>
      </c>
      <c r="T139" s="158">
        <f>IF('Indicator Date hidden'!U140="x","x",T$2-'Indicator Date hidden'!U140)</f>
        <v>0</v>
      </c>
      <c r="U139" s="158">
        <f>IF('Indicator Date hidden'!V140="x","x",U$2-'Indicator Date hidden'!V140)</f>
        <v>0</v>
      </c>
      <c r="V139" s="158">
        <f>IF('Indicator Date hidden'!W140="x","x",V$2-'Indicator Date hidden'!W140)</f>
        <v>0</v>
      </c>
      <c r="W139" s="158">
        <f>IF('Indicator Date hidden'!X140="x","x",W$2-'Indicator Date hidden'!X140)</f>
        <v>0</v>
      </c>
      <c r="X139" s="158">
        <f>IF('Indicator Date hidden'!Y140="x","x",X$2-'Indicator Date hidden'!Y140)</f>
        <v>0</v>
      </c>
      <c r="Y139" s="158">
        <f>IF('Indicator Date hidden'!Z140="x","x",Y$2-'Indicator Date hidden'!Z140)</f>
        <v>0</v>
      </c>
      <c r="Z139" s="158">
        <f>IF('Indicator Date hidden'!AA140="x","x",Z$2-'Indicator Date hidden'!AA140)</f>
        <v>3</v>
      </c>
      <c r="AA139" s="158">
        <f>IF('Indicator Date hidden'!AB140="x","x",AA$2-'Indicator Date hidden'!AB140)</f>
        <v>0</v>
      </c>
      <c r="AB139" s="158">
        <f>IF('Indicator Date hidden'!AC140="x","x",AB$2-'Indicator Date hidden'!AC140)</f>
        <v>0</v>
      </c>
      <c r="AC139" s="158">
        <f>IF('Indicator Date hidden'!AD140="x","x",AC$2-'Indicator Date hidden'!AD140)</f>
        <v>1</v>
      </c>
      <c r="AD139" s="158">
        <f>IF('Indicator Date hidden'!AE140="x","x",AD$2-'Indicator Date hidden'!AE140)</f>
        <v>0</v>
      </c>
      <c r="AE139" s="158">
        <f>IF('Indicator Date hidden'!AF140="x","x",AE$2-'Indicator Date hidden'!AF140)</f>
        <v>0</v>
      </c>
      <c r="AF139" s="158">
        <f>IF('Indicator Date hidden'!AG140="x","x",AF$2-'Indicator Date hidden'!AG140)</f>
        <v>0</v>
      </c>
      <c r="AG139" s="158">
        <f>IF('Indicator Date hidden'!AH140="x","x",AG$2-'Indicator Date hidden'!AH140)</f>
        <v>0</v>
      </c>
      <c r="AH139" s="158">
        <f>IF('Indicator Date hidden'!AI140="x","x",AH$2-'Indicator Date hidden'!AI140)</f>
        <v>0</v>
      </c>
      <c r="AI139" s="158">
        <f>IF('Indicator Date hidden'!AJ140="x","x",AI$2-'Indicator Date hidden'!AJ140)</f>
        <v>0</v>
      </c>
      <c r="AJ139" s="158">
        <f>IF('Indicator Date hidden'!AK140="x","x",AJ$2-'Indicator Date hidden'!AK140)</f>
        <v>0</v>
      </c>
      <c r="AK139" s="158">
        <f>IF('Indicator Date hidden'!AL140="x","x",AK$2-'Indicator Date hidden'!AL140)</f>
        <v>0</v>
      </c>
      <c r="AL139" s="158">
        <f>IF('Indicator Date hidden'!AM140="x","x",AL$2-'Indicator Date hidden'!AM140)</f>
        <v>4</v>
      </c>
      <c r="AM139" s="158">
        <f>IF('Indicator Date hidden'!AN140="x","x",AM$2-'Indicator Date hidden'!AN140)</f>
        <v>0</v>
      </c>
      <c r="AN139" s="158">
        <f>IF('Indicator Date hidden'!AO140="x","x",AN$2-'Indicator Date hidden'!AO140)</f>
        <v>0</v>
      </c>
      <c r="AO139" s="158">
        <f>IF('Indicator Date hidden'!AP140="x","x",AO$2-'Indicator Date hidden'!AP140)</f>
        <v>0</v>
      </c>
      <c r="AP139" s="158">
        <f>IF('Indicator Date hidden'!AQ140="x","x",AP$2-'Indicator Date hidden'!AQ140)</f>
        <v>0</v>
      </c>
      <c r="AQ139" s="158">
        <f>IF('Indicator Date hidden'!AR140="x","x",AQ$2-'Indicator Date hidden'!AR140)</f>
        <v>0</v>
      </c>
      <c r="AR139" s="158">
        <f>IF('Indicator Date hidden'!AS140="x","x",AR$2-'Indicator Date hidden'!AS140)</f>
        <v>2</v>
      </c>
      <c r="AS139" s="158">
        <f>IF('Indicator Date hidden'!AT140="x","x",AS$2-'Indicator Date hidden'!AT140)</f>
        <v>5</v>
      </c>
      <c r="AT139" s="158">
        <f>IF('Indicator Date hidden'!AU140="x","x",AT$2-'Indicator Date hidden'!AU140)</f>
        <v>0</v>
      </c>
      <c r="AU139" s="158">
        <f>IF('Indicator Date hidden'!AV140="x","x",AU$2-'Indicator Date hidden'!AV140)</f>
        <v>0</v>
      </c>
      <c r="AV139" s="158">
        <f>IF('Indicator Date hidden'!AW140="x","x",AV$2-'Indicator Date hidden'!AW140)</f>
        <v>0</v>
      </c>
      <c r="AW139" s="158">
        <f>IF('Indicator Date hidden'!AX140="x","x",AW$2-'Indicator Date hidden'!AX140)</f>
        <v>0</v>
      </c>
      <c r="AX139" s="158">
        <f>IF('Indicator Date hidden'!AY140="x","x",AX$2-'Indicator Date hidden'!AY140)</f>
        <v>0</v>
      </c>
      <c r="AY139" s="158">
        <f>IF('Indicator Date hidden'!AZ140="x","x",AY$2-'Indicator Date hidden'!AZ140)</f>
        <v>0</v>
      </c>
      <c r="AZ139" s="158">
        <f>IF('Indicator Date hidden'!BA140="x","x",AZ$2-'Indicator Date hidden'!BA140)</f>
        <v>2</v>
      </c>
      <c r="BA139" s="158">
        <f>IF('Indicator Date hidden'!BB140="x","x",BA$2-'Indicator Date hidden'!BB140)</f>
        <v>0</v>
      </c>
      <c r="BB139" s="158">
        <f>IF('Indicator Date hidden'!BC140="x","x",BB$2-'Indicator Date hidden'!BC140)</f>
        <v>0</v>
      </c>
      <c r="BC139" s="158">
        <f>IF('Indicator Date hidden'!BD140="x","x",BC$2-'Indicator Date hidden'!BD140)</f>
        <v>0</v>
      </c>
      <c r="BD139" s="158" t="str">
        <f>IF('Indicator Date hidden'!BE140="x","x",BD$2-'Indicator Date hidden'!BE140)</f>
        <v>x</v>
      </c>
      <c r="BE139" s="158">
        <f>IF('Indicator Date hidden'!BF140="x","x",BE$2-'Indicator Date hidden'!BF140)</f>
        <v>1</v>
      </c>
      <c r="BF139" s="158">
        <f>IF('Indicator Date hidden'!BG140="x","x",BF$2-'Indicator Date hidden'!BG140)</f>
        <v>0</v>
      </c>
      <c r="BG139" s="158">
        <f>IF('Indicator Date hidden'!BH140="x","x",BG$2-'Indicator Date hidden'!BH140)</f>
        <v>0</v>
      </c>
      <c r="BH139" s="158">
        <f>IF('Indicator Date hidden'!BI140="x","x",BH$2-'Indicator Date hidden'!BI140)</f>
        <v>0</v>
      </c>
      <c r="BI139" s="158">
        <f>IF('Indicator Date hidden'!BJ140="x","x",BI$2-'Indicator Date hidden'!BJ140)</f>
        <v>0</v>
      </c>
      <c r="BJ139" s="158">
        <f>IF('Indicator Date hidden'!BK140="x","x",BJ$2-'Indicator Date hidden'!BK140)</f>
        <v>0</v>
      </c>
      <c r="BK139" s="158">
        <f>IF('Indicator Date hidden'!BL140="x","x",BK$2-'Indicator Date hidden'!BL140)</f>
        <v>0</v>
      </c>
      <c r="BL139" s="158">
        <f>IF('Indicator Date hidden'!BM140="x","x",BL$2-'Indicator Date hidden'!BM140)</f>
        <v>0</v>
      </c>
      <c r="BM139" s="158">
        <f>IF('Indicator Date hidden'!BN140="x","x",BM$2-'Indicator Date hidden'!BN140)</f>
        <v>3</v>
      </c>
      <c r="BN139" s="158">
        <f>IF('Indicator Date hidden'!BO140="x","x",BN$2-'Indicator Date hidden'!BO140)</f>
        <v>0</v>
      </c>
      <c r="BO139" s="158">
        <f>IF('Indicator Date hidden'!BP140="x","x",BO$2-'Indicator Date hidden'!BP140)</f>
        <v>0</v>
      </c>
      <c r="BP139" s="158">
        <f>IF('Indicator Date hidden'!BQ140="x","x",BP$2-'Indicator Date hidden'!BQ140)</f>
        <v>0</v>
      </c>
      <c r="BQ139" s="158">
        <f>IF('Indicator Date hidden'!BR140="x","x",BQ$2-'Indicator Date hidden'!BR140)</f>
        <v>0</v>
      </c>
      <c r="BR139" s="158">
        <f>IF('Indicator Date hidden'!BS140="x","x",BR$2-'Indicator Date hidden'!BS140)</f>
        <v>0</v>
      </c>
      <c r="BS139" s="158" t="str">
        <f>IF('Indicator Date hidden'!BT140="x","x",BS$2-'Indicator Date hidden'!BT140)</f>
        <v>x</v>
      </c>
      <c r="BT139" s="158">
        <f>IF('Indicator Date hidden'!BU140="x","x",BT$2-'Indicator Date hidden'!BU140)</f>
        <v>0</v>
      </c>
      <c r="BU139" s="158">
        <f>IF('Indicator Date hidden'!BV140="x","x",BU$2-'Indicator Date hidden'!BV140)</f>
        <v>0</v>
      </c>
      <c r="BV139" s="158">
        <f>IF('Indicator Date hidden'!BW140="x","x",BV$2-'Indicator Date hidden'!BW140)</f>
        <v>0</v>
      </c>
      <c r="BW139" s="158">
        <f>IF('Indicator Date hidden'!BX140="x","x",BW$2-'Indicator Date hidden'!BX140)</f>
        <v>0</v>
      </c>
      <c r="BX139" s="158">
        <f>IF('Indicator Date hidden'!BY140="x","x",BX$2-'Indicator Date hidden'!BY140)</f>
        <v>0</v>
      </c>
      <c r="BY139" s="5">
        <f t="shared" si="20"/>
        <v>21</v>
      </c>
      <c r="BZ139" s="159">
        <f t="shared" si="21"/>
        <v>0.28767123287671231</v>
      </c>
      <c r="CA139" s="5">
        <f t="shared" si="22"/>
        <v>8</v>
      </c>
      <c r="CB139" s="159">
        <f t="shared" si="23"/>
        <v>0.92868226063990644</v>
      </c>
      <c r="CC139" s="162">
        <f t="shared" si="24"/>
        <v>0</v>
      </c>
    </row>
    <row r="140" spans="1:81" x14ac:dyDescent="0.25">
      <c r="A140" t="s">
        <v>254</v>
      </c>
      <c r="B140" s="158">
        <f>IF('Indicator Date hidden'!C141="x","x",B$2-'Indicator Date hidden'!C141)</f>
        <v>0</v>
      </c>
      <c r="C140" s="158">
        <f>IF('Indicator Date hidden'!D141="x","x",C$2-'Indicator Date hidden'!D141)</f>
        <v>0</v>
      </c>
      <c r="D140" s="158">
        <f>IF('Indicator Date hidden'!E141="x","x",D$2-'Indicator Date hidden'!E141)</f>
        <v>0</v>
      </c>
      <c r="E140" s="158">
        <f>IF('Indicator Date hidden'!F141="x","x",E$2-'Indicator Date hidden'!F141)</f>
        <v>0</v>
      </c>
      <c r="F140" s="158">
        <f>IF('Indicator Date hidden'!G141="x","x",F$2-'Indicator Date hidden'!G141)</f>
        <v>0</v>
      </c>
      <c r="G140" s="158">
        <f>IF('Indicator Date hidden'!H141="x","x",G$2-'Indicator Date hidden'!H141)</f>
        <v>0</v>
      </c>
      <c r="H140" s="158">
        <f>IF('Indicator Date hidden'!I141="x","x",H$2-'Indicator Date hidden'!I141)</f>
        <v>0</v>
      </c>
      <c r="I140" s="158">
        <f>IF('Indicator Date hidden'!J141="x","x",I$2-'Indicator Date hidden'!J141)</f>
        <v>0</v>
      </c>
      <c r="J140" s="158">
        <f>IF('Indicator Date hidden'!K141="x","x",J$2-'Indicator Date hidden'!K141)</f>
        <v>0</v>
      </c>
      <c r="K140" s="158">
        <f>IF('Indicator Date hidden'!L141="x","x",K$2-'Indicator Date hidden'!L141)</f>
        <v>0</v>
      </c>
      <c r="L140" s="158">
        <f>IF('Indicator Date hidden'!M141="x","x",L$2-'Indicator Date hidden'!M141)</f>
        <v>0</v>
      </c>
      <c r="M140" s="158">
        <f>IF('Indicator Date hidden'!N141="x","x",M$2-'Indicator Date hidden'!N141)</f>
        <v>0</v>
      </c>
      <c r="N140" s="158">
        <f>IF('Indicator Date hidden'!O141="x","x",N$2-'Indicator Date hidden'!O141)</f>
        <v>0</v>
      </c>
      <c r="O140" s="158">
        <f>IF('Indicator Date hidden'!P141="x","x",O$2-'Indicator Date hidden'!P141)</f>
        <v>0</v>
      </c>
      <c r="P140" s="158">
        <f>IF('Indicator Date hidden'!Q141="x","x",P$2-'Indicator Date hidden'!Q141)</f>
        <v>0</v>
      </c>
      <c r="Q140" s="158">
        <f>IF('Indicator Date hidden'!R141="x","x",Q$2-'Indicator Date hidden'!R141)</f>
        <v>0</v>
      </c>
      <c r="R140" s="158">
        <f>IF('Indicator Date hidden'!S141="x","x",R$2-'Indicator Date hidden'!S141)</f>
        <v>0</v>
      </c>
      <c r="S140" s="158">
        <f>IF('Indicator Date hidden'!T141="x","x",S$2-'Indicator Date hidden'!T141)</f>
        <v>0</v>
      </c>
      <c r="T140" s="158">
        <f>IF('Indicator Date hidden'!U141="x","x",T$2-'Indicator Date hidden'!U141)</f>
        <v>0</v>
      </c>
      <c r="U140" s="158">
        <f>IF('Indicator Date hidden'!V141="x","x",U$2-'Indicator Date hidden'!V141)</f>
        <v>0</v>
      </c>
      <c r="V140" s="158">
        <f>IF('Indicator Date hidden'!W141="x","x",V$2-'Indicator Date hidden'!W141)</f>
        <v>0</v>
      </c>
      <c r="W140" s="158">
        <f>IF('Indicator Date hidden'!X141="x","x",W$2-'Indicator Date hidden'!X141)</f>
        <v>0</v>
      </c>
      <c r="X140" s="158">
        <f>IF('Indicator Date hidden'!Y141="x","x",X$2-'Indicator Date hidden'!Y141)</f>
        <v>0</v>
      </c>
      <c r="Y140" s="158">
        <f>IF('Indicator Date hidden'!Z141="x","x",Y$2-'Indicator Date hidden'!Z141)</f>
        <v>0</v>
      </c>
      <c r="Z140" s="158">
        <f>IF('Indicator Date hidden'!AA141="x","x",Z$2-'Indicator Date hidden'!AA141)</f>
        <v>5</v>
      </c>
      <c r="AA140" s="158">
        <f>IF('Indicator Date hidden'!AB141="x","x",AA$2-'Indicator Date hidden'!AB141)</f>
        <v>0</v>
      </c>
      <c r="AB140" s="158" t="str">
        <f>IF('Indicator Date hidden'!AC141="x","x",AB$2-'Indicator Date hidden'!AC141)</f>
        <v>x</v>
      </c>
      <c r="AC140" s="158">
        <f>IF('Indicator Date hidden'!AD141="x","x",AC$2-'Indicator Date hidden'!AD141)</f>
        <v>0</v>
      </c>
      <c r="AD140" s="158">
        <f>IF('Indicator Date hidden'!AE141="x","x",AD$2-'Indicator Date hidden'!AE141)</f>
        <v>0</v>
      </c>
      <c r="AE140" s="158">
        <f>IF('Indicator Date hidden'!AF141="x","x",AE$2-'Indicator Date hidden'!AF141)</f>
        <v>0</v>
      </c>
      <c r="AF140" s="158">
        <f>IF('Indicator Date hidden'!AG141="x","x",AF$2-'Indicator Date hidden'!AG141)</f>
        <v>0</v>
      </c>
      <c r="AG140" s="158">
        <f>IF('Indicator Date hidden'!AH141="x","x",AG$2-'Indicator Date hidden'!AH141)</f>
        <v>0</v>
      </c>
      <c r="AH140" s="158">
        <f>IF('Indicator Date hidden'!AI141="x","x",AH$2-'Indicator Date hidden'!AI141)</f>
        <v>0</v>
      </c>
      <c r="AI140" s="158">
        <f>IF('Indicator Date hidden'!AJ141="x","x",AI$2-'Indicator Date hidden'!AJ141)</f>
        <v>0</v>
      </c>
      <c r="AJ140" s="158">
        <f>IF('Indicator Date hidden'!AK141="x","x",AJ$2-'Indicator Date hidden'!AK141)</f>
        <v>0</v>
      </c>
      <c r="AK140" s="158">
        <f>IF('Indicator Date hidden'!AL141="x","x",AK$2-'Indicator Date hidden'!AL141)</f>
        <v>0</v>
      </c>
      <c r="AL140" s="158" t="str">
        <f>IF('Indicator Date hidden'!AM141="x","x",AL$2-'Indicator Date hidden'!AM141)</f>
        <v>x</v>
      </c>
      <c r="AM140" s="158">
        <f>IF('Indicator Date hidden'!AN141="x","x",AM$2-'Indicator Date hidden'!AN141)</f>
        <v>0</v>
      </c>
      <c r="AN140" s="158">
        <f>IF('Indicator Date hidden'!AO141="x","x",AN$2-'Indicator Date hidden'!AO141)</f>
        <v>0</v>
      </c>
      <c r="AO140" s="158">
        <f>IF('Indicator Date hidden'!AP141="x","x",AO$2-'Indicator Date hidden'!AP141)</f>
        <v>0</v>
      </c>
      <c r="AP140" s="158" t="str">
        <f>IF('Indicator Date hidden'!AQ141="x","x",AP$2-'Indicator Date hidden'!AQ141)</f>
        <v>x</v>
      </c>
      <c r="AQ140" s="158">
        <f>IF('Indicator Date hidden'!AR141="x","x",AQ$2-'Indicator Date hidden'!AR141)</f>
        <v>0</v>
      </c>
      <c r="AR140" s="158">
        <f>IF('Indicator Date hidden'!AS141="x","x",AR$2-'Indicator Date hidden'!AS141)</f>
        <v>2</v>
      </c>
      <c r="AS140" s="158" t="str">
        <f>IF('Indicator Date hidden'!AT141="x","x",AS$2-'Indicator Date hidden'!AT141)</f>
        <v>x</v>
      </c>
      <c r="AT140" s="158">
        <f>IF('Indicator Date hidden'!AU141="x","x",AT$2-'Indicator Date hidden'!AU141)</f>
        <v>0</v>
      </c>
      <c r="AU140" s="158">
        <f>IF('Indicator Date hidden'!AV141="x","x",AU$2-'Indicator Date hidden'!AV141)</f>
        <v>3</v>
      </c>
      <c r="AV140" s="158" t="str">
        <f>IF('Indicator Date hidden'!AW141="x","x",AV$2-'Indicator Date hidden'!AW141)</f>
        <v>x</v>
      </c>
      <c r="AW140" s="158" t="str">
        <f>IF('Indicator Date hidden'!AX141="x","x",AW$2-'Indicator Date hidden'!AX141)</f>
        <v>x</v>
      </c>
      <c r="AX140" s="158">
        <f>IF('Indicator Date hidden'!AY141="x","x",AX$2-'Indicator Date hidden'!AY141)</f>
        <v>0</v>
      </c>
      <c r="AY140" s="158">
        <f>IF('Indicator Date hidden'!AZ141="x","x",AY$2-'Indicator Date hidden'!AZ141)</f>
        <v>0</v>
      </c>
      <c r="AZ140" s="158">
        <f>IF('Indicator Date hidden'!BA141="x","x",AZ$2-'Indicator Date hidden'!BA141)</f>
        <v>1</v>
      </c>
      <c r="BA140" s="158">
        <f>IF('Indicator Date hidden'!BB141="x","x",BA$2-'Indicator Date hidden'!BB141)</f>
        <v>0</v>
      </c>
      <c r="BB140" s="158">
        <f>IF('Indicator Date hidden'!BC141="x","x",BB$2-'Indicator Date hidden'!BC141)</f>
        <v>0</v>
      </c>
      <c r="BC140" s="158">
        <f>IF('Indicator Date hidden'!BD141="x","x",BC$2-'Indicator Date hidden'!BD141)</f>
        <v>0</v>
      </c>
      <c r="BD140" s="158" t="str">
        <f>IF('Indicator Date hidden'!BE141="x","x",BD$2-'Indicator Date hidden'!BE141)</f>
        <v>x</v>
      </c>
      <c r="BE140" s="158">
        <f>IF('Indicator Date hidden'!BF141="x","x",BE$2-'Indicator Date hidden'!BF141)</f>
        <v>1</v>
      </c>
      <c r="BF140" s="158">
        <f>IF('Indicator Date hidden'!BG141="x","x",BF$2-'Indicator Date hidden'!BG141)</f>
        <v>0</v>
      </c>
      <c r="BG140" s="158">
        <f>IF('Indicator Date hidden'!BH141="x","x",BG$2-'Indicator Date hidden'!BH141)</f>
        <v>0</v>
      </c>
      <c r="BH140" s="158">
        <f>IF('Indicator Date hidden'!BI141="x","x",BH$2-'Indicator Date hidden'!BI141)</f>
        <v>0</v>
      </c>
      <c r="BI140" s="158">
        <f>IF('Indicator Date hidden'!BJ141="x","x",BI$2-'Indicator Date hidden'!BJ141)</f>
        <v>0</v>
      </c>
      <c r="BJ140" s="158">
        <f>IF('Indicator Date hidden'!BK141="x","x",BJ$2-'Indicator Date hidden'!BK141)</f>
        <v>0</v>
      </c>
      <c r="BK140" s="158">
        <f>IF('Indicator Date hidden'!BL141="x","x",BK$2-'Indicator Date hidden'!BL141)</f>
        <v>0</v>
      </c>
      <c r="BL140" s="158">
        <f>IF('Indicator Date hidden'!BM141="x","x",BL$2-'Indicator Date hidden'!BM141)</f>
        <v>0</v>
      </c>
      <c r="BM140" s="158">
        <f>IF('Indicator Date hidden'!BN141="x","x",BM$2-'Indicator Date hidden'!BN141)</f>
        <v>3</v>
      </c>
      <c r="BN140" s="158">
        <f>IF('Indicator Date hidden'!BO141="x","x",BN$2-'Indicator Date hidden'!BO141)</f>
        <v>0</v>
      </c>
      <c r="BO140" s="158">
        <f>IF('Indicator Date hidden'!BP141="x","x",BO$2-'Indicator Date hidden'!BP141)</f>
        <v>0</v>
      </c>
      <c r="BP140" s="158">
        <f>IF('Indicator Date hidden'!BQ141="x","x",BP$2-'Indicator Date hidden'!BQ141)</f>
        <v>0</v>
      </c>
      <c r="BQ140" s="158">
        <f>IF('Indicator Date hidden'!BR141="x","x",BQ$2-'Indicator Date hidden'!BR141)</f>
        <v>0</v>
      </c>
      <c r="BR140" s="158">
        <f>IF('Indicator Date hidden'!BS141="x","x",BR$2-'Indicator Date hidden'!BS141)</f>
        <v>0</v>
      </c>
      <c r="BS140" s="158">
        <f>IF('Indicator Date hidden'!BT141="x","x",BS$2-'Indicator Date hidden'!BT141)</f>
        <v>2</v>
      </c>
      <c r="BT140" s="158">
        <f>IF('Indicator Date hidden'!BU141="x","x",BT$2-'Indicator Date hidden'!BU141)</f>
        <v>0</v>
      </c>
      <c r="BU140" s="158">
        <f>IF('Indicator Date hidden'!BV141="x","x",BU$2-'Indicator Date hidden'!BV141)</f>
        <v>0</v>
      </c>
      <c r="BV140" s="158" t="str">
        <f>IF('Indicator Date hidden'!BW141="x","x",BV$2-'Indicator Date hidden'!BW141)</f>
        <v>x</v>
      </c>
      <c r="BW140" s="158">
        <f>IF('Indicator Date hidden'!BX141="x","x",BW$2-'Indicator Date hidden'!BX141)</f>
        <v>0</v>
      </c>
      <c r="BX140" s="158">
        <f>IF('Indicator Date hidden'!BY141="x","x",BX$2-'Indicator Date hidden'!BY141)</f>
        <v>0</v>
      </c>
      <c r="BY140" s="5">
        <f t="shared" si="20"/>
        <v>17</v>
      </c>
      <c r="BZ140" s="159">
        <f t="shared" si="21"/>
        <v>0.2537313432835821</v>
      </c>
      <c r="CA140" s="5">
        <f t="shared" si="22"/>
        <v>7</v>
      </c>
      <c r="CB140" s="159">
        <f t="shared" si="23"/>
        <v>0.85244658574887378</v>
      </c>
      <c r="CC140" s="162">
        <f t="shared" si="24"/>
        <v>0</v>
      </c>
    </row>
    <row r="141" spans="1:81" x14ac:dyDescent="0.25">
      <c r="A141" t="s">
        <v>256</v>
      </c>
      <c r="B141" s="158">
        <f>IF('Indicator Date hidden'!C142="x","x",B$2-'Indicator Date hidden'!C142)</f>
        <v>0</v>
      </c>
      <c r="C141" s="158">
        <f>IF('Indicator Date hidden'!D142="x","x",C$2-'Indicator Date hidden'!D142)</f>
        <v>0</v>
      </c>
      <c r="D141" s="158">
        <f>IF('Indicator Date hidden'!E142="x","x",D$2-'Indicator Date hidden'!E142)</f>
        <v>0</v>
      </c>
      <c r="E141" s="158">
        <f>IF('Indicator Date hidden'!F142="x","x",E$2-'Indicator Date hidden'!F142)</f>
        <v>0</v>
      </c>
      <c r="F141" s="158">
        <f>IF('Indicator Date hidden'!G142="x","x",F$2-'Indicator Date hidden'!G142)</f>
        <v>0</v>
      </c>
      <c r="G141" s="158">
        <f>IF('Indicator Date hidden'!H142="x","x",G$2-'Indicator Date hidden'!H142)</f>
        <v>0</v>
      </c>
      <c r="H141" s="158">
        <f>IF('Indicator Date hidden'!I142="x","x",H$2-'Indicator Date hidden'!I142)</f>
        <v>0</v>
      </c>
      <c r="I141" s="158">
        <f>IF('Indicator Date hidden'!J142="x","x",I$2-'Indicator Date hidden'!J142)</f>
        <v>0</v>
      </c>
      <c r="J141" s="158">
        <f>IF('Indicator Date hidden'!K142="x","x",J$2-'Indicator Date hidden'!K142)</f>
        <v>0</v>
      </c>
      <c r="K141" s="158">
        <f>IF('Indicator Date hidden'!L142="x","x",K$2-'Indicator Date hidden'!L142)</f>
        <v>0</v>
      </c>
      <c r="L141" s="158">
        <f>IF('Indicator Date hidden'!M142="x","x",L$2-'Indicator Date hidden'!M142)</f>
        <v>0</v>
      </c>
      <c r="M141" s="158">
        <f>IF('Indicator Date hidden'!N142="x","x",M$2-'Indicator Date hidden'!N142)</f>
        <v>0</v>
      </c>
      <c r="N141" s="158">
        <f>IF('Indicator Date hidden'!O142="x","x",N$2-'Indicator Date hidden'!O142)</f>
        <v>0</v>
      </c>
      <c r="O141" s="158">
        <f>IF('Indicator Date hidden'!P142="x","x",O$2-'Indicator Date hidden'!P142)</f>
        <v>0</v>
      </c>
      <c r="P141" s="158">
        <f>IF('Indicator Date hidden'!Q142="x","x",P$2-'Indicator Date hidden'!Q142)</f>
        <v>0</v>
      </c>
      <c r="Q141" s="158">
        <f>IF('Indicator Date hidden'!R142="x","x",Q$2-'Indicator Date hidden'!R142)</f>
        <v>0</v>
      </c>
      <c r="R141" s="158">
        <f>IF('Indicator Date hidden'!S142="x","x",R$2-'Indicator Date hidden'!S142)</f>
        <v>0</v>
      </c>
      <c r="S141" s="158">
        <f>IF('Indicator Date hidden'!T142="x","x",S$2-'Indicator Date hidden'!T142)</f>
        <v>0</v>
      </c>
      <c r="T141" s="158">
        <f>IF('Indicator Date hidden'!U142="x","x",T$2-'Indicator Date hidden'!U142)</f>
        <v>0</v>
      </c>
      <c r="U141" s="158">
        <f>IF('Indicator Date hidden'!V142="x","x",U$2-'Indicator Date hidden'!V142)</f>
        <v>0</v>
      </c>
      <c r="V141" s="158">
        <f>IF('Indicator Date hidden'!W142="x","x",V$2-'Indicator Date hidden'!W142)</f>
        <v>0</v>
      </c>
      <c r="W141" s="158">
        <f>IF('Indicator Date hidden'!X142="x","x",W$2-'Indicator Date hidden'!X142)</f>
        <v>0</v>
      </c>
      <c r="X141" s="158">
        <f>IF('Indicator Date hidden'!Y142="x","x",X$2-'Indicator Date hidden'!Y142)</f>
        <v>0</v>
      </c>
      <c r="Y141" s="158">
        <f>IF('Indicator Date hidden'!Z142="x","x",Y$2-'Indicator Date hidden'!Z142)</f>
        <v>0</v>
      </c>
      <c r="Z141" s="158">
        <f>IF('Indicator Date hidden'!AA142="x","x",Z$2-'Indicator Date hidden'!AA142)</f>
        <v>5</v>
      </c>
      <c r="AA141" s="158">
        <f>IF('Indicator Date hidden'!AB142="x","x",AA$2-'Indicator Date hidden'!AB142)</f>
        <v>0</v>
      </c>
      <c r="AB141" s="158" t="str">
        <f>IF('Indicator Date hidden'!AC142="x","x",AB$2-'Indicator Date hidden'!AC142)</f>
        <v>x</v>
      </c>
      <c r="AC141" s="158">
        <f>IF('Indicator Date hidden'!AD142="x","x",AC$2-'Indicator Date hidden'!AD142)</f>
        <v>1</v>
      </c>
      <c r="AD141" s="158">
        <f>IF('Indicator Date hidden'!AE142="x","x",AD$2-'Indicator Date hidden'!AE142)</f>
        <v>0</v>
      </c>
      <c r="AE141" s="158">
        <f>IF('Indicator Date hidden'!AF142="x","x",AE$2-'Indicator Date hidden'!AF142)</f>
        <v>0</v>
      </c>
      <c r="AF141" s="158">
        <f>IF('Indicator Date hidden'!AG142="x","x",AF$2-'Indicator Date hidden'!AG142)</f>
        <v>0</v>
      </c>
      <c r="AG141" s="158">
        <f>IF('Indicator Date hidden'!AH142="x","x",AG$2-'Indicator Date hidden'!AH142)</f>
        <v>0</v>
      </c>
      <c r="AH141" s="158">
        <f>IF('Indicator Date hidden'!AI142="x","x",AH$2-'Indicator Date hidden'!AI142)</f>
        <v>0</v>
      </c>
      <c r="AI141" s="158">
        <f>IF('Indicator Date hidden'!AJ142="x","x",AI$2-'Indicator Date hidden'!AJ142)</f>
        <v>0</v>
      </c>
      <c r="AJ141" s="158">
        <f>IF('Indicator Date hidden'!AK142="x","x",AJ$2-'Indicator Date hidden'!AK142)</f>
        <v>0</v>
      </c>
      <c r="AK141" s="158">
        <f>IF('Indicator Date hidden'!AL142="x","x",AK$2-'Indicator Date hidden'!AL142)</f>
        <v>0</v>
      </c>
      <c r="AL141" s="158" t="str">
        <f>IF('Indicator Date hidden'!AM142="x","x",AL$2-'Indicator Date hidden'!AM142)</f>
        <v>x</v>
      </c>
      <c r="AM141" s="158">
        <f>IF('Indicator Date hidden'!AN142="x","x",AM$2-'Indicator Date hidden'!AN142)</f>
        <v>0</v>
      </c>
      <c r="AN141" s="158">
        <f>IF('Indicator Date hidden'!AO142="x","x",AN$2-'Indicator Date hidden'!AO142)</f>
        <v>0</v>
      </c>
      <c r="AO141" s="158">
        <f>IF('Indicator Date hidden'!AP142="x","x",AO$2-'Indicator Date hidden'!AP142)</f>
        <v>0</v>
      </c>
      <c r="AP141" s="158" t="str">
        <f>IF('Indicator Date hidden'!AQ142="x","x",AP$2-'Indicator Date hidden'!AQ142)</f>
        <v>x</v>
      </c>
      <c r="AQ141" s="158">
        <f>IF('Indicator Date hidden'!AR142="x","x",AQ$2-'Indicator Date hidden'!AR142)</f>
        <v>0</v>
      </c>
      <c r="AR141" s="158">
        <f>IF('Indicator Date hidden'!AS142="x","x",AR$2-'Indicator Date hidden'!AS142)</f>
        <v>2</v>
      </c>
      <c r="AS141" s="158" t="str">
        <f>IF('Indicator Date hidden'!AT142="x","x",AS$2-'Indicator Date hidden'!AT142)</f>
        <v>x</v>
      </c>
      <c r="AT141" s="158">
        <f>IF('Indicator Date hidden'!AU142="x","x",AT$2-'Indicator Date hidden'!AU142)</f>
        <v>0</v>
      </c>
      <c r="AU141" s="158">
        <f>IF('Indicator Date hidden'!AV142="x","x",AU$2-'Indicator Date hidden'!AV142)</f>
        <v>0</v>
      </c>
      <c r="AV141" s="158">
        <f>IF('Indicator Date hidden'!AW142="x","x",AV$2-'Indicator Date hidden'!AW142)</f>
        <v>0</v>
      </c>
      <c r="AW141" s="158" t="str">
        <f>IF('Indicator Date hidden'!AX142="x","x",AW$2-'Indicator Date hidden'!AX142)</f>
        <v>x</v>
      </c>
      <c r="AX141" s="158">
        <f>IF('Indicator Date hidden'!AY142="x","x",AX$2-'Indicator Date hidden'!AY142)</f>
        <v>0</v>
      </c>
      <c r="AY141" s="158">
        <f>IF('Indicator Date hidden'!AZ142="x","x",AY$2-'Indicator Date hidden'!AZ142)</f>
        <v>0</v>
      </c>
      <c r="AZ141" s="158">
        <f>IF('Indicator Date hidden'!BA142="x","x",AZ$2-'Indicator Date hidden'!BA142)</f>
        <v>2</v>
      </c>
      <c r="BA141" s="158">
        <f>IF('Indicator Date hidden'!BB142="x","x",BA$2-'Indicator Date hidden'!BB142)</f>
        <v>0</v>
      </c>
      <c r="BB141" s="158">
        <f>IF('Indicator Date hidden'!BC142="x","x",BB$2-'Indicator Date hidden'!BC142)</f>
        <v>0</v>
      </c>
      <c r="BC141" s="158">
        <f>IF('Indicator Date hidden'!BD142="x","x",BC$2-'Indicator Date hidden'!BD142)</f>
        <v>0</v>
      </c>
      <c r="BD141" s="158" t="str">
        <f>IF('Indicator Date hidden'!BE142="x","x",BD$2-'Indicator Date hidden'!BE142)</f>
        <v>x</v>
      </c>
      <c r="BE141" s="158">
        <f>IF('Indicator Date hidden'!BF142="x","x",BE$2-'Indicator Date hidden'!BF142)</f>
        <v>1</v>
      </c>
      <c r="BF141" s="158">
        <f>IF('Indicator Date hidden'!BG142="x","x",BF$2-'Indicator Date hidden'!BG142)</f>
        <v>0</v>
      </c>
      <c r="BG141" s="158">
        <f>IF('Indicator Date hidden'!BH142="x","x",BG$2-'Indicator Date hidden'!BH142)</f>
        <v>0</v>
      </c>
      <c r="BH141" s="158">
        <f>IF('Indicator Date hidden'!BI142="x","x",BH$2-'Indicator Date hidden'!BI142)</f>
        <v>0</v>
      </c>
      <c r="BI141" s="158">
        <f>IF('Indicator Date hidden'!BJ142="x","x",BI$2-'Indicator Date hidden'!BJ142)</f>
        <v>0</v>
      </c>
      <c r="BJ141" s="158">
        <f>IF('Indicator Date hidden'!BK142="x","x",BJ$2-'Indicator Date hidden'!BK142)</f>
        <v>0</v>
      </c>
      <c r="BK141" s="158">
        <f>IF('Indicator Date hidden'!BL142="x","x",BK$2-'Indicator Date hidden'!BL142)</f>
        <v>0</v>
      </c>
      <c r="BL141" s="158">
        <f>IF('Indicator Date hidden'!BM142="x","x",BL$2-'Indicator Date hidden'!BM142)</f>
        <v>0</v>
      </c>
      <c r="BM141" s="158">
        <f>IF('Indicator Date hidden'!BN142="x","x",BM$2-'Indicator Date hidden'!BN142)</f>
        <v>3</v>
      </c>
      <c r="BN141" s="158">
        <f>IF('Indicator Date hidden'!BO142="x","x",BN$2-'Indicator Date hidden'!BO142)</f>
        <v>2</v>
      </c>
      <c r="BO141" s="158">
        <f>IF('Indicator Date hidden'!BP142="x","x",BO$2-'Indicator Date hidden'!BP142)</f>
        <v>0</v>
      </c>
      <c r="BP141" s="158">
        <f>IF('Indicator Date hidden'!BQ142="x","x",BP$2-'Indicator Date hidden'!BQ142)</f>
        <v>0</v>
      </c>
      <c r="BQ141" s="158">
        <f>IF('Indicator Date hidden'!BR142="x","x",BQ$2-'Indicator Date hidden'!BR142)</f>
        <v>0</v>
      </c>
      <c r="BR141" s="158">
        <f>IF('Indicator Date hidden'!BS142="x","x",BR$2-'Indicator Date hidden'!BS142)</f>
        <v>0</v>
      </c>
      <c r="BS141" s="158">
        <f>IF('Indicator Date hidden'!BT142="x","x",BS$2-'Indicator Date hidden'!BT142)</f>
        <v>2</v>
      </c>
      <c r="BT141" s="158">
        <f>IF('Indicator Date hidden'!BU142="x","x",BT$2-'Indicator Date hidden'!BU142)</f>
        <v>0</v>
      </c>
      <c r="BU141" s="158">
        <f>IF('Indicator Date hidden'!BV142="x","x",BU$2-'Indicator Date hidden'!BV142)</f>
        <v>0</v>
      </c>
      <c r="BV141" s="158" t="str">
        <f>IF('Indicator Date hidden'!BW142="x","x",BV$2-'Indicator Date hidden'!BW142)</f>
        <v>x</v>
      </c>
      <c r="BW141" s="158">
        <f>IF('Indicator Date hidden'!BX142="x","x",BW$2-'Indicator Date hidden'!BX142)</f>
        <v>0</v>
      </c>
      <c r="BX141" s="158">
        <f>IF('Indicator Date hidden'!BY142="x","x",BX$2-'Indicator Date hidden'!BY142)</f>
        <v>0</v>
      </c>
      <c r="BY141" s="5">
        <f t="shared" si="20"/>
        <v>18</v>
      </c>
      <c r="BZ141" s="159">
        <f t="shared" si="21"/>
        <v>0.26470588235294118</v>
      </c>
      <c r="CA141" s="5">
        <f t="shared" si="22"/>
        <v>8</v>
      </c>
      <c r="CB141" s="159">
        <f t="shared" si="23"/>
        <v>0.83344866560616204</v>
      </c>
      <c r="CC141" s="162">
        <f t="shared" si="24"/>
        <v>0</v>
      </c>
    </row>
    <row r="142" spans="1:81" x14ac:dyDescent="0.25">
      <c r="A142" t="s">
        <v>258</v>
      </c>
      <c r="B142" s="158">
        <f>IF('Indicator Date hidden'!C143="x","x",B$2-'Indicator Date hidden'!C143)</f>
        <v>0</v>
      </c>
      <c r="C142" s="158">
        <f>IF('Indicator Date hidden'!D143="x","x",C$2-'Indicator Date hidden'!D143)</f>
        <v>0</v>
      </c>
      <c r="D142" s="158">
        <f>IF('Indicator Date hidden'!E143="x","x",D$2-'Indicator Date hidden'!E143)</f>
        <v>0</v>
      </c>
      <c r="E142" s="158">
        <f>IF('Indicator Date hidden'!F143="x","x",E$2-'Indicator Date hidden'!F143)</f>
        <v>0</v>
      </c>
      <c r="F142" s="158">
        <f>IF('Indicator Date hidden'!G143="x","x",F$2-'Indicator Date hidden'!G143)</f>
        <v>0</v>
      </c>
      <c r="G142" s="158">
        <f>IF('Indicator Date hidden'!H143="x","x",G$2-'Indicator Date hidden'!H143)</f>
        <v>0</v>
      </c>
      <c r="H142" s="158">
        <f>IF('Indicator Date hidden'!I143="x","x",H$2-'Indicator Date hidden'!I143)</f>
        <v>0</v>
      </c>
      <c r="I142" s="158">
        <f>IF('Indicator Date hidden'!J143="x","x",I$2-'Indicator Date hidden'!J143)</f>
        <v>0</v>
      </c>
      <c r="J142" s="158">
        <f>IF('Indicator Date hidden'!K143="x","x",J$2-'Indicator Date hidden'!K143)</f>
        <v>0</v>
      </c>
      <c r="K142" s="158">
        <f>IF('Indicator Date hidden'!L143="x","x",K$2-'Indicator Date hidden'!L143)</f>
        <v>0</v>
      </c>
      <c r="L142" s="158">
        <f>IF('Indicator Date hidden'!M143="x","x",L$2-'Indicator Date hidden'!M143)</f>
        <v>0</v>
      </c>
      <c r="M142" s="158">
        <f>IF('Indicator Date hidden'!N143="x","x",M$2-'Indicator Date hidden'!N143)</f>
        <v>0</v>
      </c>
      <c r="N142" s="158">
        <f>IF('Indicator Date hidden'!O143="x","x",N$2-'Indicator Date hidden'!O143)</f>
        <v>0</v>
      </c>
      <c r="O142" s="158">
        <f>IF('Indicator Date hidden'!P143="x","x",O$2-'Indicator Date hidden'!P143)</f>
        <v>0</v>
      </c>
      <c r="P142" s="158">
        <f>IF('Indicator Date hidden'!Q143="x","x",P$2-'Indicator Date hidden'!Q143)</f>
        <v>0</v>
      </c>
      <c r="Q142" s="158">
        <f>IF('Indicator Date hidden'!R143="x","x",Q$2-'Indicator Date hidden'!R143)</f>
        <v>0</v>
      </c>
      <c r="R142" s="158">
        <f>IF('Indicator Date hidden'!S143="x","x",R$2-'Indicator Date hidden'!S143)</f>
        <v>0</v>
      </c>
      <c r="S142" s="158">
        <f>IF('Indicator Date hidden'!T143="x","x",S$2-'Indicator Date hidden'!T143)</f>
        <v>0</v>
      </c>
      <c r="T142" s="158">
        <f>IF('Indicator Date hidden'!U143="x","x",T$2-'Indicator Date hidden'!U143)</f>
        <v>0</v>
      </c>
      <c r="U142" s="158">
        <f>IF('Indicator Date hidden'!V143="x","x",U$2-'Indicator Date hidden'!V143)</f>
        <v>0</v>
      </c>
      <c r="V142" s="158">
        <f>IF('Indicator Date hidden'!W143="x","x",V$2-'Indicator Date hidden'!W143)</f>
        <v>0</v>
      </c>
      <c r="W142" s="158">
        <f>IF('Indicator Date hidden'!X143="x","x",W$2-'Indicator Date hidden'!X143)</f>
        <v>0</v>
      </c>
      <c r="X142" s="158">
        <f>IF('Indicator Date hidden'!Y143="x","x",X$2-'Indicator Date hidden'!Y143)</f>
        <v>0</v>
      </c>
      <c r="Y142" s="158">
        <f>IF('Indicator Date hidden'!Z143="x","x",Y$2-'Indicator Date hidden'!Z143)</f>
        <v>0</v>
      </c>
      <c r="Z142" s="158" t="str">
        <f>IF('Indicator Date hidden'!AA143="x","x",Z$2-'Indicator Date hidden'!AA143)</f>
        <v>x</v>
      </c>
      <c r="AA142" s="158">
        <f>IF('Indicator Date hidden'!AB143="x","x",AA$2-'Indicator Date hidden'!AB143)</f>
        <v>0</v>
      </c>
      <c r="AB142" s="158" t="str">
        <f>IF('Indicator Date hidden'!AC143="x","x",AB$2-'Indicator Date hidden'!AC143)</f>
        <v>x</v>
      </c>
      <c r="AC142" s="158">
        <f>IF('Indicator Date hidden'!AD143="x","x",AC$2-'Indicator Date hidden'!AD143)</f>
        <v>0</v>
      </c>
      <c r="AD142" s="158">
        <f>IF('Indicator Date hidden'!AE143="x","x",AD$2-'Indicator Date hidden'!AE143)</f>
        <v>0</v>
      </c>
      <c r="AE142" s="158" t="str">
        <f>IF('Indicator Date hidden'!AF143="x","x",AE$2-'Indicator Date hidden'!AF143)</f>
        <v>x</v>
      </c>
      <c r="AF142" s="158">
        <f>IF('Indicator Date hidden'!AG143="x","x",AF$2-'Indicator Date hidden'!AG143)</f>
        <v>0</v>
      </c>
      <c r="AG142" s="158">
        <f>IF('Indicator Date hidden'!AH143="x","x",AG$2-'Indicator Date hidden'!AH143)</f>
        <v>0</v>
      </c>
      <c r="AH142" s="158">
        <f>IF('Indicator Date hidden'!AI143="x","x",AH$2-'Indicator Date hidden'!AI143)</f>
        <v>0</v>
      </c>
      <c r="AI142" s="158">
        <f>IF('Indicator Date hidden'!AJ143="x","x",AI$2-'Indicator Date hidden'!AJ143)</f>
        <v>0</v>
      </c>
      <c r="AJ142" s="158">
        <f>IF('Indicator Date hidden'!AK143="x","x",AJ$2-'Indicator Date hidden'!AK143)</f>
        <v>0</v>
      </c>
      <c r="AK142" s="158">
        <f>IF('Indicator Date hidden'!AL143="x","x",AK$2-'Indicator Date hidden'!AL143)</f>
        <v>0</v>
      </c>
      <c r="AL142" s="158" t="str">
        <f>IF('Indicator Date hidden'!AM143="x","x",AL$2-'Indicator Date hidden'!AM143)</f>
        <v>x</v>
      </c>
      <c r="AM142" s="158">
        <f>IF('Indicator Date hidden'!AN143="x","x",AM$2-'Indicator Date hidden'!AN143)</f>
        <v>0</v>
      </c>
      <c r="AN142" s="158">
        <f>IF('Indicator Date hidden'!AO143="x","x",AN$2-'Indicator Date hidden'!AO143)</f>
        <v>0</v>
      </c>
      <c r="AO142" s="158">
        <f>IF('Indicator Date hidden'!AP143="x","x",AO$2-'Indicator Date hidden'!AP143)</f>
        <v>0</v>
      </c>
      <c r="AP142" s="158" t="str">
        <f>IF('Indicator Date hidden'!AQ143="x","x",AP$2-'Indicator Date hidden'!AQ143)</f>
        <v>x</v>
      </c>
      <c r="AQ142" s="158">
        <f>IF('Indicator Date hidden'!AR143="x","x",AQ$2-'Indicator Date hidden'!AR143)</f>
        <v>0</v>
      </c>
      <c r="AR142" s="158">
        <f>IF('Indicator Date hidden'!AS143="x","x",AR$2-'Indicator Date hidden'!AS143)</f>
        <v>2</v>
      </c>
      <c r="AS142" s="158" t="str">
        <f>IF('Indicator Date hidden'!AT143="x","x",AS$2-'Indicator Date hidden'!AT143)</f>
        <v>x</v>
      </c>
      <c r="AT142" s="158">
        <f>IF('Indicator Date hidden'!AU143="x","x",AT$2-'Indicator Date hidden'!AU143)</f>
        <v>0</v>
      </c>
      <c r="AU142" s="158">
        <f>IF('Indicator Date hidden'!AV143="x","x",AU$2-'Indicator Date hidden'!AV143)</f>
        <v>0</v>
      </c>
      <c r="AV142" s="158">
        <f>IF('Indicator Date hidden'!AW143="x","x",AV$2-'Indicator Date hidden'!AW143)</f>
        <v>0</v>
      </c>
      <c r="AW142" s="158" t="str">
        <f>IF('Indicator Date hidden'!AX143="x","x",AW$2-'Indicator Date hidden'!AX143)</f>
        <v>x</v>
      </c>
      <c r="AX142" s="158">
        <f>IF('Indicator Date hidden'!AY143="x","x",AX$2-'Indicator Date hidden'!AY143)</f>
        <v>0</v>
      </c>
      <c r="AY142" s="158">
        <f>IF('Indicator Date hidden'!AZ143="x","x",AY$2-'Indicator Date hidden'!AZ143)</f>
        <v>0</v>
      </c>
      <c r="AZ142" s="158" t="str">
        <f>IF('Indicator Date hidden'!BA143="x","x",AZ$2-'Indicator Date hidden'!BA143)</f>
        <v>x</v>
      </c>
      <c r="BA142" s="158">
        <f>IF('Indicator Date hidden'!BB143="x","x",BA$2-'Indicator Date hidden'!BB143)</f>
        <v>0</v>
      </c>
      <c r="BB142" s="158">
        <f>IF('Indicator Date hidden'!BC143="x","x",BB$2-'Indicator Date hidden'!BC143)</f>
        <v>0</v>
      </c>
      <c r="BC142" s="158">
        <f>IF('Indicator Date hidden'!BD143="x","x",BC$2-'Indicator Date hidden'!BD143)</f>
        <v>0</v>
      </c>
      <c r="BD142" s="158" t="str">
        <f>IF('Indicator Date hidden'!BE143="x","x",BD$2-'Indicator Date hidden'!BE143)</f>
        <v>x</v>
      </c>
      <c r="BE142" s="158">
        <f>IF('Indicator Date hidden'!BF143="x","x",BE$2-'Indicator Date hidden'!BF143)</f>
        <v>1</v>
      </c>
      <c r="BF142" s="158">
        <f>IF('Indicator Date hidden'!BG143="x","x",BF$2-'Indicator Date hidden'!BG143)</f>
        <v>0</v>
      </c>
      <c r="BG142" s="158">
        <f>IF('Indicator Date hidden'!BH143="x","x",BG$2-'Indicator Date hidden'!BH143)</f>
        <v>0</v>
      </c>
      <c r="BH142" s="158">
        <f>IF('Indicator Date hidden'!BI143="x","x",BH$2-'Indicator Date hidden'!BI143)</f>
        <v>0</v>
      </c>
      <c r="BI142" s="158">
        <f>IF('Indicator Date hidden'!BJ143="x","x",BI$2-'Indicator Date hidden'!BJ143)</f>
        <v>0</v>
      </c>
      <c r="BJ142" s="158">
        <f>IF('Indicator Date hidden'!BK143="x","x",BJ$2-'Indicator Date hidden'!BK143)</f>
        <v>0</v>
      </c>
      <c r="BK142" s="158">
        <f>IF('Indicator Date hidden'!BL143="x","x",BK$2-'Indicator Date hidden'!BL143)</f>
        <v>0</v>
      </c>
      <c r="BL142" s="158">
        <f>IF('Indicator Date hidden'!BM143="x","x",BL$2-'Indicator Date hidden'!BM143)</f>
        <v>0</v>
      </c>
      <c r="BM142" s="158">
        <f>IF('Indicator Date hidden'!BN143="x","x",BM$2-'Indicator Date hidden'!BN143)</f>
        <v>3</v>
      </c>
      <c r="BN142" s="158">
        <f>IF('Indicator Date hidden'!BO143="x","x",BN$2-'Indicator Date hidden'!BO143)</f>
        <v>0</v>
      </c>
      <c r="BO142" s="158">
        <f>IF('Indicator Date hidden'!BP143="x","x",BO$2-'Indicator Date hidden'!BP143)</f>
        <v>0</v>
      </c>
      <c r="BP142" s="158">
        <f>IF('Indicator Date hidden'!BQ143="x","x",BP$2-'Indicator Date hidden'!BQ143)</f>
        <v>0</v>
      </c>
      <c r="BQ142" s="158">
        <f>IF('Indicator Date hidden'!BR143="x","x",BQ$2-'Indicator Date hidden'!BR143)</f>
        <v>0</v>
      </c>
      <c r="BR142" s="158">
        <f>IF('Indicator Date hidden'!BS143="x","x",BR$2-'Indicator Date hidden'!BS143)</f>
        <v>0</v>
      </c>
      <c r="BS142" s="158">
        <f>IF('Indicator Date hidden'!BT143="x","x",BS$2-'Indicator Date hidden'!BT143)</f>
        <v>1</v>
      </c>
      <c r="BT142" s="158">
        <f>IF('Indicator Date hidden'!BU143="x","x",BT$2-'Indicator Date hidden'!BU143)</f>
        <v>0</v>
      </c>
      <c r="BU142" s="158">
        <f>IF('Indicator Date hidden'!BV143="x","x",BU$2-'Indicator Date hidden'!BV143)</f>
        <v>0</v>
      </c>
      <c r="BV142" s="158">
        <f>IF('Indicator Date hidden'!BW143="x","x",BV$2-'Indicator Date hidden'!BW143)</f>
        <v>0</v>
      </c>
      <c r="BW142" s="158">
        <f>IF('Indicator Date hidden'!BX143="x","x",BW$2-'Indicator Date hidden'!BX143)</f>
        <v>0</v>
      </c>
      <c r="BX142" s="158">
        <f>IF('Indicator Date hidden'!BY143="x","x",BX$2-'Indicator Date hidden'!BY143)</f>
        <v>0</v>
      </c>
      <c r="BY142" s="5">
        <f t="shared" si="20"/>
        <v>7</v>
      </c>
      <c r="BZ142" s="159">
        <f t="shared" si="21"/>
        <v>0.10606060606060606</v>
      </c>
      <c r="CA142" s="5">
        <f t="shared" si="22"/>
        <v>4</v>
      </c>
      <c r="CB142" s="159">
        <f t="shared" si="23"/>
        <v>0.46478368636902934</v>
      </c>
      <c r="CC142" s="162">
        <f t="shared" si="24"/>
        <v>0</v>
      </c>
    </row>
    <row r="143" spans="1:81" x14ac:dyDescent="0.25">
      <c r="A143" t="s">
        <v>260</v>
      </c>
      <c r="B143" s="158">
        <f>IF('Indicator Date hidden'!C144="x","x",B$2-'Indicator Date hidden'!C144)</f>
        <v>0</v>
      </c>
      <c r="C143" s="158">
        <f>IF('Indicator Date hidden'!D144="x","x",C$2-'Indicator Date hidden'!D144)</f>
        <v>0</v>
      </c>
      <c r="D143" s="158">
        <f>IF('Indicator Date hidden'!E144="x","x",D$2-'Indicator Date hidden'!E144)</f>
        <v>0</v>
      </c>
      <c r="E143" s="158">
        <f>IF('Indicator Date hidden'!F144="x","x",E$2-'Indicator Date hidden'!F144)</f>
        <v>0</v>
      </c>
      <c r="F143" s="158">
        <f>IF('Indicator Date hidden'!G144="x","x",F$2-'Indicator Date hidden'!G144)</f>
        <v>0</v>
      </c>
      <c r="G143" s="158">
        <f>IF('Indicator Date hidden'!H144="x","x",G$2-'Indicator Date hidden'!H144)</f>
        <v>0</v>
      </c>
      <c r="H143" s="158">
        <f>IF('Indicator Date hidden'!I144="x","x",H$2-'Indicator Date hidden'!I144)</f>
        <v>0</v>
      </c>
      <c r="I143" s="158">
        <f>IF('Indicator Date hidden'!J144="x","x",I$2-'Indicator Date hidden'!J144)</f>
        <v>0</v>
      </c>
      <c r="J143" s="158">
        <f>IF('Indicator Date hidden'!K144="x","x",J$2-'Indicator Date hidden'!K144)</f>
        <v>0</v>
      </c>
      <c r="K143" s="158">
        <f>IF('Indicator Date hidden'!L144="x","x",K$2-'Indicator Date hidden'!L144)</f>
        <v>0</v>
      </c>
      <c r="L143" s="158">
        <f>IF('Indicator Date hidden'!M144="x","x",L$2-'Indicator Date hidden'!M144)</f>
        <v>0</v>
      </c>
      <c r="M143" s="158">
        <f>IF('Indicator Date hidden'!N144="x","x",M$2-'Indicator Date hidden'!N144)</f>
        <v>0</v>
      </c>
      <c r="N143" s="158">
        <f>IF('Indicator Date hidden'!O144="x","x",N$2-'Indicator Date hidden'!O144)</f>
        <v>0</v>
      </c>
      <c r="O143" s="158">
        <f>IF('Indicator Date hidden'!P144="x","x",O$2-'Indicator Date hidden'!P144)</f>
        <v>0</v>
      </c>
      <c r="P143" s="158">
        <f>IF('Indicator Date hidden'!Q144="x","x",P$2-'Indicator Date hidden'!Q144)</f>
        <v>0</v>
      </c>
      <c r="Q143" s="158">
        <f>IF('Indicator Date hidden'!R144="x","x",Q$2-'Indicator Date hidden'!R144)</f>
        <v>0</v>
      </c>
      <c r="R143" s="158">
        <f>IF('Indicator Date hidden'!S144="x","x",R$2-'Indicator Date hidden'!S144)</f>
        <v>0</v>
      </c>
      <c r="S143" s="158">
        <f>IF('Indicator Date hidden'!T144="x","x",S$2-'Indicator Date hidden'!T144)</f>
        <v>0</v>
      </c>
      <c r="T143" s="158">
        <f>IF('Indicator Date hidden'!U144="x","x",T$2-'Indicator Date hidden'!U144)</f>
        <v>0</v>
      </c>
      <c r="U143" s="158">
        <f>IF('Indicator Date hidden'!V144="x","x",U$2-'Indicator Date hidden'!V144)</f>
        <v>0</v>
      </c>
      <c r="V143" s="158">
        <f>IF('Indicator Date hidden'!W144="x","x",V$2-'Indicator Date hidden'!W144)</f>
        <v>0</v>
      </c>
      <c r="W143" s="158">
        <f>IF('Indicator Date hidden'!X144="x","x",W$2-'Indicator Date hidden'!X144)</f>
        <v>0</v>
      </c>
      <c r="X143" s="158">
        <f>IF('Indicator Date hidden'!Y144="x","x",X$2-'Indicator Date hidden'!Y144)</f>
        <v>0</v>
      </c>
      <c r="Y143" s="158">
        <f>IF('Indicator Date hidden'!Z144="x","x",Y$2-'Indicator Date hidden'!Z144)</f>
        <v>0</v>
      </c>
      <c r="Z143" s="158">
        <f>IF('Indicator Date hidden'!AA144="x","x",Z$2-'Indicator Date hidden'!AA144)</f>
        <v>5</v>
      </c>
      <c r="AA143" s="158">
        <f>IF('Indicator Date hidden'!AB144="x","x",AA$2-'Indicator Date hidden'!AB144)</f>
        <v>0</v>
      </c>
      <c r="AB143" s="158" t="str">
        <f>IF('Indicator Date hidden'!AC144="x","x",AB$2-'Indicator Date hidden'!AC144)</f>
        <v>x</v>
      </c>
      <c r="AC143" s="158">
        <f>IF('Indicator Date hidden'!AD144="x","x",AC$2-'Indicator Date hidden'!AD144)</f>
        <v>0</v>
      </c>
      <c r="AD143" s="158">
        <f>IF('Indicator Date hidden'!AE144="x","x",AD$2-'Indicator Date hidden'!AE144)</f>
        <v>0</v>
      </c>
      <c r="AE143" s="158">
        <f>IF('Indicator Date hidden'!AF144="x","x",AE$2-'Indicator Date hidden'!AF144)</f>
        <v>0</v>
      </c>
      <c r="AF143" s="158">
        <f>IF('Indicator Date hidden'!AG144="x","x",AF$2-'Indicator Date hidden'!AG144)</f>
        <v>0</v>
      </c>
      <c r="AG143" s="158">
        <f>IF('Indicator Date hidden'!AH144="x","x",AG$2-'Indicator Date hidden'!AH144)</f>
        <v>0</v>
      </c>
      <c r="AH143" s="158">
        <f>IF('Indicator Date hidden'!AI144="x","x",AH$2-'Indicator Date hidden'!AI144)</f>
        <v>0</v>
      </c>
      <c r="AI143" s="158">
        <f>IF('Indicator Date hidden'!AJ144="x","x",AI$2-'Indicator Date hidden'!AJ144)</f>
        <v>0</v>
      </c>
      <c r="AJ143" s="158">
        <f>IF('Indicator Date hidden'!AK144="x","x",AJ$2-'Indicator Date hidden'!AK144)</f>
        <v>0</v>
      </c>
      <c r="AK143" s="158">
        <f>IF('Indicator Date hidden'!AL144="x","x",AK$2-'Indicator Date hidden'!AL144)</f>
        <v>0</v>
      </c>
      <c r="AL143" s="158" t="str">
        <f>IF('Indicator Date hidden'!AM144="x","x",AL$2-'Indicator Date hidden'!AM144)</f>
        <v>x</v>
      </c>
      <c r="AM143" s="158">
        <f>IF('Indicator Date hidden'!AN144="x","x",AM$2-'Indicator Date hidden'!AN144)</f>
        <v>0</v>
      </c>
      <c r="AN143" s="158">
        <f>IF('Indicator Date hidden'!AO144="x","x",AN$2-'Indicator Date hidden'!AO144)</f>
        <v>0</v>
      </c>
      <c r="AO143" s="158">
        <f>IF('Indicator Date hidden'!AP144="x","x",AO$2-'Indicator Date hidden'!AP144)</f>
        <v>0</v>
      </c>
      <c r="AP143" s="158" t="str">
        <f>IF('Indicator Date hidden'!AQ144="x","x",AP$2-'Indicator Date hidden'!AQ144)</f>
        <v>x</v>
      </c>
      <c r="AQ143" s="158">
        <f>IF('Indicator Date hidden'!AR144="x","x",AQ$2-'Indicator Date hidden'!AR144)</f>
        <v>0</v>
      </c>
      <c r="AR143" s="158">
        <f>IF('Indicator Date hidden'!AS144="x","x",AR$2-'Indicator Date hidden'!AS144)</f>
        <v>2</v>
      </c>
      <c r="AS143" s="158" t="str">
        <f>IF('Indicator Date hidden'!AT144="x","x",AS$2-'Indicator Date hidden'!AT144)</f>
        <v>x</v>
      </c>
      <c r="AT143" s="158">
        <f>IF('Indicator Date hidden'!AU144="x","x",AT$2-'Indicator Date hidden'!AU144)</f>
        <v>0</v>
      </c>
      <c r="AU143" s="158">
        <f>IF('Indicator Date hidden'!AV144="x","x",AU$2-'Indicator Date hidden'!AV144)</f>
        <v>0</v>
      </c>
      <c r="AV143" s="158">
        <f>IF('Indicator Date hidden'!AW144="x","x",AV$2-'Indicator Date hidden'!AW144)</f>
        <v>0</v>
      </c>
      <c r="AW143" s="158" t="str">
        <f>IF('Indicator Date hidden'!AX144="x","x",AW$2-'Indicator Date hidden'!AX144)</f>
        <v>x</v>
      </c>
      <c r="AX143" s="158">
        <f>IF('Indicator Date hidden'!AY144="x","x",AX$2-'Indicator Date hidden'!AY144)</f>
        <v>0</v>
      </c>
      <c r="AY143" s="158">
        <f>IF('Indicator Date hidden'!AZ144="x","x",AY$2-'Indicator Date hidden'!AZ144)</f>
        <v>0</v>
      </c>
      <c r="AZ143" s="158">
        <f>IF('Indicator Date hidden'!BA144="x","x",AZ$2-'Indicator Date hidden'!BA144)</f>
        <v>2</v>
      </c>
      <c r="BA143" s="158">
        <f>IF('Indicator Date hidden'!BB144="x","x",BA$2-'Indicator Date hidden'!BB144)</f>
        <v>0</v>
      </c>
      <c r="BB143" s="158">
        <f>IF('Indicator Date hidden'!BC144="x","x",BB$2-'Indicator Date hidden'!BC144)</f>
        <v>0</v>
      </c>
      <c r="BC143" s="158">
        <f>IF('Indicator Date hidden'!BD144="x","x",BC$2-'Indicator Date hidden'!BD144)</f>
        <v>0</v>
      </c>
      <c r="BD143" s="158" t="str">
        <f>IF('Indicator Date hidden'!BE144="x","x",BD$2-'Indicator Date hidden'!BE144)</f>
        <v>x</v>
      </c>
      <c r="BE143" s="158">
        <f>IF('Indicator Date hidden'!BF144="x","x",BE$2-'Indicator Date hidden'!BF144)</f>
        <v>1</v>
      </c>
      <c r="BF143" s="158">
        <f>IF('Indicator Date hidden'!BG144="x","x",BF$2-'Indicator Date hidden'!BG144)</f>
        <v>0</v>
      </c>
      <c r="BG143" s="158">
        <f>IF('Indicator Date hidden'!BH144="x","x",BG$2-'Indicator Date hidden'!BH144)</f>
        <v>0</v>
      </c>
      <c r="BH143" s="158">
        <f>IF('Indicator Date hidden'!BI144="x","x",BH$2-'Indicator Date hidden'!BI144)</f>
        <v>0</v>
      </c>
      <c r="BI143" s="158">
        <f>IF('Indicator Date hidden'!BJ144="x","x",BI$2-'Indicator Date hidden'!BJ144)</f>
        <v>0</v>
      </c>
      <c r="BJ143" s="158">
        <f>IF('Indicator Date hidden'!BK144="x","x",BJ$2-'Indicator Date hidden'!BK144)</f>
        <v>0</v>
      </c>
      <c r="BK143" s="158">
        <f>IF('Indicator Date hidden'!BL144="x","x",BK$2-'Indicator Date hidden'!BL144)</f>
        <v>0</v>
      </c>
      <c r="BL143" s="158">
        <f>IF('Indicator Date hidden'!BM144="x","x",BL$2-'Indicator Date hidden'!BM144)</f>
        <v>0</v>
      </c>
      <c r="BM143" s="158">
        <f>IF('Indicator Date hidden'!BN144="x","x",BM$2-'Indicator Date hidden'!BN144)</f>
        <v>3</v>
      </c>
      <c r="BN143" s="158">
        <f>IF('Indicator Date hidden'!BO144="x","x",BN$2-'Indicator Date hidden'!BO144)</f>
        <v>0</v>
      </c>
      <c r="BO143" s="158">
        <f>IF('Indicator Date hidden'!BP144="x","x",BO$2-'Indicator Date hidden'!BP144)</f>
        <v>0</v>
      </c>
      <c r="BP143" s="158">
        <f>IF('Indicator Date hidden'!BQ144="x","x",BP$2-'Indicator Date hidden'!BQ144)</f>
        <v>0</v>
      </c>
      <c r="BQ143" s="158">
        <f>IF('Indicator Date hidden'!BR144="x","x",BQ$2-'Indicator Date hidden'!BR144)</f>
        <v>0</v>
      </c>
      <c r="BR143" s="158">
        <f>IF('Indicator Date hidden'!BS144="x","x",BR$2-'Indicator Date hidden'!BS144)</f>
        <v>0</v>
      </c>
      <c r="BS143" s="158">
        <f>IF('Indicator Date hidden'!BT144="x","x",BS$2-'Indicator Date hidden'!BT144)</f>
        <v>2</v>
      </c>
      <c r="BT143" s="158">
        <f>IF('Indicator Date hidden'!BU144="x","x",BT$2-'Indicator Date hidden'!BU144)</f>
        <v>0</v>
      </c>
      <c r="BU143" s="158">
        <f>IF('Indicator Date hidden'!BV144="x","x",BU$2-'Indicator Date hidden'!BV144)</f>
        <v>0</v>
      </c>
      <c r="BV143" s="158" t="str">
        <f>IF('Indicator Date hidden'!BW144="x","x",BV$2-'Indicator Date hidden'!BW144)</f>
        <v>x</v>
      </c>
      <c r="BW143" s="158">
        <f>IF('Indicator Date hidden'!BX144="x","x",BW$2-'Indicator Date hidden'!BX144)</f>
        <v>0</v>
      </c>
      <c r="BX143" s="158">
        <f>IF('Indicator Date hidden'!BY144="x","x",BX$2-'Indicator Date hidden'!BY144)</f>
        <v>0</v>
      </c>
      <c r="BY143" s="5">
        <f t="shared" si="20"/>
        <v>15</v>
      </c>
      <c r="BZ143" s="159">
        <f t="shared" si="21"/>
        <v>0.22058823529411764</v>
      </c>
      <c r="CA143" s="5">
        <f t="shared" si="22"/>
        <v>6</v>
      </c>
      <c r="CB143" s="159">
        <f t="shared" si="23"/>
        <v>0.80157176911244965</v>
      </c>
      <c r="CC143" s="162">
        <f t="shared" si="24"/>
        <v>0</v>
      </c>
    </row>
    <row r="144" spans="1:81" x14ac:dyDescent="0.25">
      <c r="A144" t="s">
        <v>262</v>
      </c>
      <c r="B144" s="158">
        <f>IF('Indicator Date hidden'!C145="x","x",B$2-'Indicator Date hidden'!C145)</f>
        <v>0</v>
      </c>
      <c r="C144" s="158">
        <f>IF('Indicator Date hidden'!D145="x","x",C$2-'Indicator Date hidden'!D145)</f>
        <v>0</v>
      </c>
      <c r="D144" s="158">
        <f>IF('Indicator Date hidden'!E145="x","x",D$2-'Indicator Date hidden'!E145)</f>
        <v>0</v>
      </c>
      <c r="E144" s="158">
        <f>IF('Indicator Date hidden'!F145="x","x",E$2-'Indicator Date hidden'!F145)</f>
        <v>0</v>
      </c>
      <c r="F144" s="158">
        <f>IF('Indicator Date hidden'!G145="x","x",F$2-'Indicator Date hidden'!G145)</f>
        <v>0</v>
      </c>
      <c r="G144" s="158">
        <f>IF('Indicator Date hidden'!H145="x","x",G$2-'Indicator Date hidden'!H145)</f>
        <v>0</v>
      </c>
      <c r="H144" s="158">
        <f>IF('Indicator Date hidden'!I145="x","x",H$2-'Indicator Date hidden'!I145)</f>
        <v>0</v>
      </c>
      <c r="I144" s="158">
        <f>IF('Indicator Date hidden'!J145="x","x",I$2-'Indicator Date hidden'!J145)</f>
        <v>0</v>
      </c>
      <c r="J144" s="158">
        <f>IF('Indicator Date hidden'!K145="x","x",J$2-'Indicator Date hidden'!K145)</f>
        <v>0</v>
      </c>
      <c r="K144" s="158">
        <f>IF('Indicator Date hidden'!L145="x","x",K$2-'Indicator Date hidden'!L145)</f>
        <v>0</v>
      </c>
      <c r="L144" s="158">
        <f>IF('Indicator Date hidden'!M145="x","x",L$2-'Indicator Date hidden'!M145)</f>
        <v>0</v>
      </c>
      <c r="M144" s="158">
        <f>IF('Indicator Date hidden'!N145="x","x",M$2-'Indicator Date hidden'!N145)</f>
        <v>0</v>
      </c>
      <c r="N144" s="158">
        <f>IF('Indicator Date hidden'!O145="x","x",N$2-'Indicator Date hidden'!O145)</f>
        <v>0</v>
      </c>
      <c r="O144" s="158">
        <f>IF('Indicator Date hidden'!P145="x","x",O$2-'Indicator Date hidden'!P145)</f>
        <v>0</v>
      </c>
      <c r="P144" s="158">
        <f>IF('Indicator Date hidden'!Q145="x","x",P$2-'Indicator Date hidden'!Q145)</f>
        <v>0</v>
      </c>
      <c r="Q144" s="158">
        <f>IF('Indicator Date hidden'!R145="x","x",Q$2-'Indicator Date hidden'!R145)</f>
        <v>0</v>
      </c>
      <c r="R144" s="158">
        <f>IF('Indicator Date hidden'!S145="x","x",R$2-'Indicator Date hidden'!S145)</f>
        <v>0</v>
      </c>
      <c r="S144" s="158">
        <f>IF('Indicator Date hidden'!T145="x","x",S$2-'Indicator Date hidden'!T145)</f>
        <v>0</v>
      </c>
      <c r="T144" s="158">
        <f>IF('Indicator Date hidden'!U145="x","x",T$2-'Indicator Date hidden'!U145)</f>
        <v>0</v>
      </c>
      <c r="U144" s="158">
        <f>IF('Indicator Date hidden'!V145="x","x",U$2-'Indicator Date hidden'!V145)</f>
        <v>0</v>
      </c>
      <c r="V144" s="158">
        <f>IF('Indicator Date hidden'!W145="x","x",V$2-'Indicator Date hidden'!W145)</f>
        <v>0</v>
      </c>
      <c r="W144" s="158">
        <f>IF('Indicator Date hidden'!X145="x","x",W$2-'Indicator Date hidden'!X145)</f>
        <v>0</v>
      </c>
      <c r="X144" s="158">
        <f>IF('Indicator Date hidden'!Y145="x","x",X$2-'Indicator Date hidden'!Y145)</f>
        <v>0</v>
      </c>
      <c r="Y144" s="158">
        <f>IF('Indicator Date hidden'!Z145="x","x",Y$2-'Indicator Date hidden'!Z145)</f>
        <v>0</v>
      </c>
      <c r="Z144" s="158">
        <f>IF('Indicator Date hidden'!AA145="x","x",Z$2-'Indicator Date hidden'!AA145)</f>
        <v>6</v>
      </c>
      <c r="AA144" s="158">
        <f>IF('Indicator Date hidden'!AB145="x","x",AA$2-'Indicator Date hidden'!AB145)</f>
        <v>0</v>
      </c>
      <c r="AB144" s="158" t="str">
        <f>IF('Indicator Date hidden'!AC145="x","x",AB$2-'Indicator Date hidden'!AC145)</f>
        <v>x</v>
      </c>
      <c r="AC144" s="158">
        <f>IF('Indicator Date hidden'!AD145="x","x",AC$2-'Indicator Date hidden'!AD145)</f>
        <v>0</v>
      </c>
      <c r="AD144" s="158">
        <f>IF('Indicator Date hidden'!AE145="x","x",AD$2-'Indicator Date hidden'!AE145)</f>
        <v>0</v>
      </c>
      <c r="AE144" s="158" t="str">
        <f>IF('Indicator Date hidden'!AF145="x","x",AE$2-'Indicator Date hidden'!AF145)</f>
        <v>x</v>
      </c>
      <c r="AF144" s="158">
        <f>IF('Indicator Date hidden'!AG145="x","x",AF$2-'Indicator Date hidden'!AG145)</f>
        <v>0</v>
      </c>
      <c r="AG144" s="158">
        <f>IF('Indicator Date hidden'!AH145="x","x",AG$2-'Indicator Date hidden'!AH145)</f>
        <v>0</v>
      </c>
      <c r="AH144" s="158">
        <f>IF('Indicator Date hidden'!AI145="x","x",AH$2-'Indicator Date hidden'!AI145)</f>
        <v>0</v>
      </c>
      <c r="AI144" s="158">
        <f>IF('Indicator Date hidden'!AJ145="x","x",AI$2-'Indicator Date hidden'!AJ145)</f>
        <v>0</v>
      </c>
      <c r="AJ144" s="158">
        <f>IF('Indicator Date hidden'!AK145="x","x",AJ$2-'Indicator Date hidden'!AK145)</f>
        <v>0</v>
      </c>
      <c r="AK144" s="158">
        <f>IF('Indicator Date hidden'!AL145="x","x",AK$2-'Indicator Date hidden'!AL145)</f>
        <v>0</v>
      </c>
      <c r="AL144" s="158" t="str">
        <f>IF('Indicator Date hidden'!AM145="x","x",AL$2-'Indicator Date hidden'!AM145)</f>
        <v>x</v>
      </c>
      <c r="AM144" s="158">
        <f>IF('Indicator Date hidden'!AN145="x","x",AM$2-'Indicator Date hidden'!AN145)</f>
        <v>0</v>
      </c>
      <c r="AN144" s="158">
        <f>IF('Indicator Date hidden'!AO145="x","x",AN$2-'Indicator Date hidden'!AO145)</f>
        <v>0</v>
      </c>
      <c r="AO144" s="158">
        <f>IF('Indicator Date hidden'!AP145="x","x",AO$2-'Indicator Date hidden'!AP145)</f>
        <v>0</v>
      </c>
      <c r="AP144" s="158" t="str">
        <f>IF('Indicator Date hidden'!AQ145="x","x",AP$2-'Indicator Date hidden'!AQ145)</f>
        <v>x</v>
      </c>
      <c r="AQ144" s="158">
        <f>IF('Indicator Date hidden'!AR145="x","x",AQ$2-'Indicator Date hidden'!AR145)</f>
        <v>0</v>
      </c>
      <c r="AR144" s="158">
        <f>IF('Indicator Date hidden'!AS145="x","x",AR$2-'Indicator Date hidden'!AS145)</f>
        <v>2</v>
      </c>
      <c r="AS144" s="158" t="str">
        <f>IF('Indicator Date hidden'!AT145="x","x",AS$2-'Indicator Date hidden'!AT145)</f>
        <v>x</v>
      </c>
      <c r="AT144" s="158">
        <f>IF('Indicator Date hidden'!AU145="x","x",AT$2-'Indicator Date hidden'!AU145)</f>
        <v>0</v>
      </c>
      <c r="AU144" s="158">
        <f>IF('Indicator Date hidden'!AV145="x","x",AU$2-'Indicator Date hidden'!AV145)</f>
        <v>0</v>
      </c>
      <c r="AV144" s="158">
        <f>IF('Indicator Date hidden'!AW145="x","x",AV$2-'Indicator Date hidden'!AW145)</f>
        <v>0</v>
      </c>
      <c r="AW144" s="158" t="str">
        <f>IF('Indicator Date hidden'!AX145="x","x",AW$2-'Indicator Date hidden'!AX145)</f>
        <v>x</v>
      </c>
      <c r="AX144" s="158">
        <f>IF('Indicator Date hidden'!AY145="x","x",AX$2-'Indicator Date hidden'!AY145)</f>
        <v>0</v>
      </c>
      <c r="AY144" s="158">
        <f>IF('Indicator Date hidden'!AZ145="x","x",AY$2-'Indicator Date hidden'!AZ145)</f>
        <v>0</v>
      </c>
      <c r="AZ144" s="158">
        <f>IF('Indicator Date hidden'!BA145="x","x",AZ$2-'Indicator Date hidden'!BA145)</f>
        <v>2</v>
      </c>
      <c r="BA144" s="158">
        <f>IF('Indicator Date hidden'!BB145="x","x",BA$2-'Indicator Date hidden'!BB145)</f>
        <v>0</v>
      </c>
      <c r="BB144" s="158">
        <f>IF('Indicator Date hidden'!BC145="x","x",BB$2-'Indicator Date hidden'!BC145)</f>
        <v>0</v>
      </c>
      <c r="BC144" s="158">
        <f>IF('Indicator Date hidden'!BD145="x","x",BC$2-'Indicator Date hidden'!BD145)</f>
        <v>0</v>
      </c>
      <c r="BD144" s="158" t="str">
        <f>IF('Indicator Date hidden'!BE145="x","x",BD$2-'Indicator Date hidden'!BE145)</f>
        <v>x</v>
      </c>
      <c r="BE144" s="158">
        <f>IF('Indicator Date hidden'!BF145="x","x",BE$2-'Indicator Date hidden'!BF145)</f>
        <v>1</v>
      </c>
      <c r="BF144" s="158">
        <f>IF('Indicator Date hidden'!BG145="x","x",BF$2-'Indicator Date hidden'!BG145)</f>
        <v>0</v>
      </c>
      <c r="BG144" s="158">
        <f>IF('Indicator Date hidden'!BH145="x","x",BG$2-'Indicator Date hidden'!BH145)</f>
        <v>0</v>
      </c>
      <c r="BH144" s="158">
        <f>IF('Indicator Date hidden'!BI145="x","x",BH$2-'Indicator Date hidden'!BI145)</f>
        <v>0</v>
      </c>
      <c r="BI144" s="158" t="str">
        <f>IF('Indicator Date hidden'!BJ145="x","x",BI$2-'Indicator Date hidden'!BJ145)</f>
        <v>x</v>
      </c>
      <c r="BJ144" s="158">
        <f>IF('Indicator Date hidden'!BK145="x","x",BJ$2-'Indicator Date hidden'!BK145)</f>
        <v>0</v>
      </c>
      <c r="BK144" s="158">
        <f>IF('Indicator Date hidden'!BL145="x","x",BK$2-'Indicator Date hidden'!BL145)</f>
        <v>0</v>
      </c>
      <c r="BL144" s="158">
        <f>IF('Indicator Date hidden'!BM145="x","x",BL$2-'Indicator Date hidden'!BM145)</f>
        <v>0</v>
      </c>
      <c r="BM144" s="158">
        <f>IF('Indicator Date hidden'!BN145="x","x",BM$2-'Indicator Date hidden'!BN145)</f>
        <v>3</v>
      </c>
      <c r="BN144" s="158">
        <f>IF('Indicator Date hidden'!BO145="x","x",BN$2-'Indicator Date hidden'!BO145)</f>
        <v>0</v>
      </c>
      <c r="BO144" s="158">
        <f>IF('Indicator Date hidden'!BP145="x","x",BO$2-'Indicator Date hidden'!BP145)</f>
        <v>0</v>
      </c>
      <c r="BP144" s="158">
        <f>IF('Indicator Date hidden'!BQ145="x","x",BP$2-'Indicator Date hidden'!BQ145)</f>
        <v>0</v>
      </c>
      <c r="BQ144" s="158">
        <f>IF('Indicator Date hidden'!BR145="x","x",BQ$2-'Indicator Date hidden'!BR145)</f>
        <v>0</v>
      </c>
      <c r="BR144" s="158">
        <f>IF('Indicator Date hidden'!BS145="x","x",BR$2-'Indicator Date hidden'!BS145)</f>
        <v>0</v>
      </c>
      <c r="BS144" s="158">
        <f>IF('Indicator Date hidden'!BT145="x","x",BS$2-'Indicator Date hidden'!BT145)</f>
        <v>2</v>
      </c>
      <c r="BT144" s="158">
        <f>IF('Indicator Date hidden'!BU145="x","x",BT$2-'Indicator Date hidden'!BU145)</f>
        <v>0</v>
      </c>
      <c r="BU144" s="158">
        <f>IF('Indicator Date hidden'!BV145="x","x",BU$2-'Indicator Date hidden'!BV145)</f>
        <v>0</v>
      </c>
      <c r="BV144" s="158">
        <f>IF('Indicator Date hidden'!BW145="x","x",BV$2-'Indicator Date hidden'!BW145)</f>
        <v>0</v>
      </c>
      <c r="BW144" s="158">
        <f>IF('Indicator Date hidden'!BX145="x","x",BW$2-'Indicator Date hidden'!BX145)</f>
        <v>0</v>
      </c>
      <c r="BX144" s="158">
        <f>IF('Indicator Date hidden'!BY145="x","x",BX$2-'Indicator Date hidden'!BY145)</f>
        <v>0</v>
      </c>
      <c r="BY144" s="5">
        <f t="shared" si="20"/>
        <v>16</v>
      </c>
      <c r="BZ144" s="159">
        <f t="shared" si="21"/>
        <v>0.23880597014925373</v>
      </c>
      <c r="CA144" s="5">
        <f t="shared" si="22"/>
        <v>6</v>
      </c>
      <c r="CB144" s="159">
        <f t="shared" si="23"/>
        <v>0.89924598993385485</v>
      </c>
      <c r="CC144" s="162">
        <f t="shared" si="24"/>
        <v>0</v>
      </c>
    </row>
    <row r="145" spans="1:81" x14ac:dyDescent="0.25">
      <c r="A145" t="s">
        <v>263</v>
      </c>
      <c r="B145" s="158">
        <f>IF('Indicator Date hidden'!C146="x","x",B$2-'Indicator Date hidden'!C146)</f>
        <v>0</v>
      </c>
      <c r="C145" s="158">
        <f>IF('Indicator Date hidden'!D146="x","x",C$2-'Indicator Date hidden'!D146)</f>
        <v>0</v>
      </c>
      <c r="D145" s="158">
        <f>IF('Indicator Date hidden'!E146="x","x",D$2-'Indicator Date hidden'!E146)</f>
        <v>0</v>
      </c>
      <c r="E145" s="158">
        <f>IF('Indicator Date hidden'!F146="x","x",E$2-'Indicator Date hidden'!F146)</f>
        <v>0</v>
      </c>
      <c r="F145" s="158">
        <f>IF('Indicator Date hidden'!G146="x","x",F$2-'Indicator Date hidden'!G146)</f>
        <v>0</v>
      </c>
      <c r="G145" s="158">
        <f>IF('Indicator Date hidden'!H146="x","x",G$2-'Indicator Date hidden'!H146)</f>
        <v>0</v>
      </c>
      <c r="H145" s="158">
        <f>IF('Indicator Date hidden'!I146="x","x",H$2-'Indicator Date hidden'!I146)</f>
        <v>0</v>
      </c>
      <c r="I145" s="158">
        <f>IF('Indicator Date hidden'!J146="x","x",I$2-'Indicator Date hidden'!J146)</f>
        <v>0</v>
      </c>
      <c r="J145" s="158">
        <f>IF('Indicator Date hidden'!K146="x","x",J$2-'Indicator Date hidden'!K146)</f>
        <v>0</v>
      </c>
      <c r="K145" s="158">
        <f>IF('Indicator Date hidden'!L146="x","x",K$2-'Indicator Date hidden'!L146)</f>
        <v>0</v>
      </c>
      <c r="L145" s="158">
        <f>IF('Indicator Date hidden'!M146="x","x",L$2-'Indicator Date hidden'!M146)</f>
        <v>0</v>
      </c>
      <c r="M145" s="158">
        <f>IF('Indicator Date hidden'!N146="x","x",M$2-'Indicator Date hidden'!N146)</f>
        <v>0</v>
      </c>
      <c r="N145" s="158">
        <f>IF('Indicator Date hidden'!O146="x","x",N$2-'Indicator Date hidden'!O146)</f>
        <v>0</v>
      </c>
      <c r="O145" s="158">
        <f>IF('Indicator Date hidden'!P146="x","x",O$2-'Indicator Date hidden'!P146)</f>
        <v>0</v>
      </c>
      <c r="P145" s="158">
        <f>IF('Indicator Date hidden'!Q146="x","x",P$2-'Indicator Date hidden'!Q146)</f>
        <v>0</v>
      </c>
      <c r="Q145" s="158">
        <f>IF('Indicator Date hidden'!R146="x","x",Q$2-'Indicator Date hidden'!R146)</f>
        <v>0</v>
      </c>
      <c r="R145" s="158">
        <f>IF('Indicator Date hidden'!S146="x","x",R$2-'Indicator Date hidden'!S146)</f>
        <v>0</v>
      </c>
      <c r="S145" s="158">
        <f>IF('Indicator Date hidden'!T146="x","x",S$2-'Indicator Date hidden'!T146)</f>
        <v>0</v>
      </c>
      <c r="T145" s="158">
        <f>IF('Indicator Date hidden'!U146="x","x",T$2-'Indicator Date hidden'!U146)</f>
        <v>0</v>
      </c>
      <c r="U145" s="158">
        <f>IF('Indicator Date hidden'!V146="x","x",U$2-'Indicator Date hidden'!V146)</f>
        <v>0</v>
      </c>
      <c r="V145" s="158">
        <f>IF('Indicator Date hidden'!W146="x","x",V$2-'Indicator Date hidden'!W146)</f>
        <v>0</v>
      </c>
      <c r="W145" s="158">
        <f>IF('Indicator Date hidden'!X146="x","x",W$2-'Indicator Date hidden'!X146)</f>
        <v>0</v>
      </c>
      <c r="X145" s="158">
        <f>IF('Indicator Date hidden'!Y146="x","x",X$2-'Indicator Date hidden'!Y146)</f>
        <v>0</v>
      </c>
      <c r="Y145" s="158">
        <f>IF('Indicator Date hidden'!Z146="x","x",Y$2-'Indicator Date hidden'!Z146)</f>
        <v>0</v>
      </c>
      <c r="Z145" s="158">
        <f>IF('Indicator Date hidden'!AA146="x","x",Z$2-'Indicator Date hidden'!AA146)</f>
        <v>1</v>
      </c>
      <c r="AA145" s="158">
        <f>IF('Indicator Date hidden'!AB146="x","x",AA$2-'Indicator Date hidden'!AB146)</f>
        <v>0</v>
      </c>
      <c r="AB145" s="158">
        <f>IF('Indicator Date hidden'!AC146="x","x",AB$2-'Indicator Date hidden'!AC146)</f>
        <v>0</v>
      </c>
      <c r="AC145" s="158">
        <f>IF('Indicator Date hidden'!AD146="x","x",AC$2-'Indicator Date hidden'!AD146)</f>
        <v>0</v>
      </c>
      <c r="AD145" s="158">
        <f>IF('Indicator Date hidden'!AE146="x","x",AD$2-'Indicator Date hidden'!AE146)</f>
        <v>0</v>
      </c>
      <c r="AE145" s="158">
        <f>IF('Indicator Date hidden'!AF146="x","x",AE$2-'Indicator Date hidden'!AF146)</f>
        <v>0</v>
      </c>
      <c r="AF145" s="158">
        <f>IF('Indicator Date hidden'!AG146="x","x",AF$2-'Indicator Date hidden'!AG146)</f>
        <v>0</v>
      </c>
      <c r="AG145" s="158">
        <f>IF('Indicator Date hidden'!AH146="x","x",AG$2-'Indicator Date hidden'!AH146)</f>
        <v>0</v>
      </c>
      <c r="AH145" s="158">
        <f>IF('Indicator Date hidden'!AI146="x","x",AH$2-'Indicator Date hidden'!AI146)</f>
        <v>0</v>
      </c>
      <c r="AI145" s="158">
        <f>IF('Indicator Date hidden'!AJ146="x","x",AI$2-'Indicator Date hidden'!AJ146)</f>
        <v>0</v>
      </c>
      <c r="AJ145" s="158">
        <f>IF('Indicator Date hidden'!AK146="x","x",AJ$2-'Indicator Date hidden'!AK146)</f>
        <v>0</v>
      </c>
      <c r="AK145" s="158">
        <f>IF('Indicator Date hidden'!AL146="x","x",AK$2-'Indicator Date hidden'!AL146)</f>
        <v>0</v>
      </c>
      <c r="AL145" s="158">
        <f>IF('Indicator Date hidden'!AM146="x","x",AL$2-'Indicator Date hidden'!AM146)</f>
        <v>2</v>
      </c>
      <c r="AM145" s="158">
        <f>IF('Indicator Date hidden'!AN146="x","x",AM$2-'Indicator Date hidden'!AN146)</f>
        <v>0</v>
      </c>
      <c r="AN145" s="158">
        <f>IF('Indicator Date hidden'!AO146="x","x",AN$2-'Indicator Date hidden'!AO146)</f>
        <v>0</v>
      </c>
      <c r="AO145" s="158">
        <f>IF('Indicator Date hidden'!AP146="x","x",AO$2-'Indicator Date hidden'!AP146)</f>
        <v>0</v>
      </c>
      <c r="AP145" s="158">
        <f>IF('Indicator Date hidden'!AQ146="x","x",AP$2-'Indicator Date hidden'!AQ146)</f>
        <v>0</v>
      </c>
      <c r="AQ145" s="158">
        <f>IF('Indicator Date hidden'!AR146="x","x",AQ$2-'Indicator Date hidden'!AR146)</f>
        <v>0</v>
      </c>
      <c r="AR145" s="158">
        <f>IF('Indicator Date hidden'!AS146="x","x",AR$2-'Indicator Date hidden'!AS146)</f>
        <v>2</v>
      </c>
      <c r="AS145" s="158">
        <f>IF('Indicator Date hidden'!AT146="x","x",AS$2-'Indicator Date hidden'!AT146)</f>
        <v>6</v>
      </c>
      <c r="AT145" s="158">
        <f>IF('Indicator Date hidden'!AU146="x","x",AT$2-'Indicator Date hidden'!AU146)</f>
        <v>0</v>
      </c>
      <c r="AU145" s="158">
        <f>IF('Indicator Date hidden'!AV146="x","x",AU$2-'Indicator Date hidden'!AV146)</f>
        <v>0</v>
      </c>
      <c r="AV145" s="158">
        <f>IF('Indicator Date hidden'!AW146="x","x",AV$2-'Indicator Date hidden'!AW146)</f>
        <v>0</v>
      </c>
      <c r="AW145" s="158">
        <f>IF('Indicator Date hidden'!AX146="x","x",AW$2-'Indicator Date hidden'!AX146)</f>
        <v>0</v>
      </c>
      <c r="AX145" s="158">
        <f>IF('Indicator Date hidden'!AY146="x","x",AX$2-'Indicator Date hidden'!AY146)</f>
        <v>0</v>
      </c>
      <c r="AY145" s="158">
        <f>IF('Indicator Date hidden'!AZ146="x","x",AY$2-'Indicator Date hidden'!AZ146)</f>
        <v>0</v>
      </c>
      <c r="AZ145" s="158">
        <f>IF('Indicator Date hidden'!BA146="x","x",AZ$2-'Indicator Date hidden'!BA146)</f>
        <v>1</v>
      </c>
      <c r="BA145" s="158">
        <f>IF('Indicator Date hidden'!BB146="x","x",BA$2-'Indicator Date hidden'!BB146)</f>
        <v>0</v>
      </c>
      <c r="BB145" s="158">
        <f>IF('Indicator Date hidden'!BC146="x","x",BB$2-'Indicator Date hidden'!BC146)</f>
        <v>0</v>
      </c>
      <c r="BC145" s="158">
        <f>IF('Indicator Date hidden'!BD146="x","x",BC$2-'Indicator Date hidden'!BD146)</f>
        <v>0</v>
      </c>
      <c r="BD145" s="158" t="str">
        <f>IF('Indicator Date hidden'!BE146="x","x",BD$2-'Indicator Date hidden'!BE146)</f>
        <v>x</v>
      </c>
      <c r="BE145" s="158">
        <f>IF('Indicator Date hidden'!BF146="x","x",BE$2-'Indicator Date hidden'!BF146)</f>
        <v>0</v>
      </c>
      <c r="BF145" s="158">
        <f>IF('Indicator Date hidden'!BG146="x","x",BF$2-'Indicator Date hidden'!BG146)</f>
        <v>0</v>
      </c>
      <c r="BG145" s="158">
        <f>IF('Indicator Date hidden'!BH146="x","x",BG$2-'Indicator Date hidden'!BH146)</f>
        <v>0</v>
      </c>
      <c r="BH145" s="158">
        <f>IF('Indicator Date hidden'!BI146="x","x",BH$2-'Indicator Date hidden'!BI146)</f>
        <v>0</v>
      </c>
      <c r="BI145" s="158">
        <f>IF('Indicator Date hidden'!BJ146="x","x",BI$2-'Indicator Date hidden'!BJ146)</f>
        <v>0</v>
      </c>
      <c r="BJ145" s="158">
        <f>IF('Indicator Date hidden'!BK146="x","x",BJ$2-'Indicator Date hidden'!BK146)</f>
        <v>0</v>
      </c>
      <c r="BK145" s="158">
        <f>IF('Indicator Date hidden'!BL146="x","x",BK$2-'Indicator Date hidden'!BL146)</f>
        <v>0</v>
      </c>
      <c r="BL145" s="158">
        <f>IF('Indicator Date hidden'!BM146="x","x",BL$2-'Indicator Date hidden'!BM146)</f>
        <v>0</v>
      </c>
      <c r="BM145" s="158">
        <f>IF('Indicator Date hidden'!BN146="x","x",BM$2-'Indicator Date hidden'!BN146)</f>
        <v>3</v>
      </c>
      <c r="BN145" s="158">
        <f>IF('Indicator Date hidden'!BO146="x","x",BN$2-'Indicator Date hidden'!BO146)</f>
        <v>0</v>
      </c>
      <c r="BO145" s="158">
        <f>IF('Indicator Date hidden'!BP146="x","x",BO$2-'Indicator Date hidden'!BP146)</f>
        <v>0</v>
      </c>
      <c r="BP145" s="158">
        <f>IF('Indicator Date hidden'!BQ146="x","x",BP$2-'Indicator Date hidden'!BQ146)</f>
        <v>0</v>
      </c>
      <c r="BQ145" s="158">
        <f>IF('Indicator Date hidden'!BR146="x","x",BQ$2-'Indicator Date hidden'!BR146)</f>
        <v>0</v>
      </c>
      <c r="BR145" s="158">
        <f>IF('Indicator Date hidden'!BS146="x","x",BR$2-'Indicator Date hidden'!BS146)</f>
        <v>0</v>
      </c>
      <c r="BS145" s="158">
        <f>IF('Indicator Date hidden'!BT146="x","x",BS$2-'Indicator Date hidden'!BT146)</f>
        <v>1</v>
      </c>
      <c r="BT145" s="158">
        <f>IF('Indicator Date hidden'!BU146="x","x",BT$2-'Indicator Date hidden'!BU146)</f>
        <v>0</v>
      </c>
      <c r="BU145" s="158">
        <f>IF('Indicator Date hidden'!BV146="x","x",BU$2-'Indicator Date hidden'!BV146)</f>
        <v>0</v>
      </c>
      <c r="BV145" s="158">
        <f>IF('Indicator Date hidden'!BW146="x","x",BV$2-'Indicator Date hidden'!BW146)</f>
        <v>0</v>
      </c>
      <c r="BW145" s="158">
        <f>IF('Indicator Date hidden'!BX146="x","x",BW$2-'Indicator Date hidden'!BX146)</f>
        <v>0</v>
      </c>
      <c r="BX145" s="158">
        <f>IF('Indicator Date hidden'!BY146="x","x",BX$2-'Indicator Date hidden'!BY146)</f>
        <v>0</v>
      </c>
      <c r="BY145" s="5">
        <f t="shared" si="20"/>
        <v>16</v>
      </c>
      <c r="BZ145" s="159">
        <f t="shared" si="21"/>
        <v>0.21621621621621623</v>
      </c>
      <c r="CA145" s="5">
        <f t="shared" si="22"/>
        <v>7</v>
      </c>
      <c r="CB145" s="159">
        <f t="shared" si="23"/>
        <v>0.84261931179026461</v>
      </c>
      <c r="CC145" s="162">
        <f t="shared" si="24"/>
        <v>0</v>
      </c>
    </row>
    <row r="146" spans="1:81" x14ac:dyDescent="0.25">
      <c r="A146" t="s">
        <v>265</v>
      </c>
      <c r="B146" s="158">
        <f>IF('Indicator Date hidden'!C147="x","x",B$2-'Indicator Date hidden'!C147)</f>
        <v>0</v>
      </c>
      <c r="C146" s="158">
        <f>IF('Indicator Date hidden'!D147="x","x",C$2-'Indicator Date hidden'!D147)</f>
        <v>0</v>
      </c>
      <c r="D146" s="158">
        <f>IF('Indicator Date hidden'!E147="x","x",D$2-'Indicator Date hidden'!E147)</f>
        <v>0</v>
      </c>
      <c r="E146" s="158">
        <f>IF('Indicator Date hidden'!F147="x","x",E$2-'Indicator Date hidden'!F147)</f>
        <v>0</v>
      </c>
      <c r="F146" s="158">
        <f>IF('Indicator Date hidden'!G147="x","x",F$2-'Indicator Date hidden'!G147)</f>
        <v>0</v>
      </c>
      <c r="G146" s="158">
        <f>IF('Indicator Date hidden'!H147="x","x",G$2-'Indicator Date hidden'!H147)</f>
        <v>0</v>
      </c>
      <c r="H146" s="158">
        <f>IF('Indicator Date hidden'!I147="x","x",H$2-'Indicator Date hidden'!I147)</f>
        <v>0</v>
      </c>
      <c r="I146" s="158">
        <f>IF('Indicator Date hidden'!J147="x","x",I$2-'Indicator Date hidden'!J147)</f>
        <v>0</v>
      </c>
      <c r="J146" s="158">
        <f>IF('Indicator Date hidden'!K147="x","x",J$2-'Indicator Date hidden'!K147)</f>
        <v>0</v>
      </c>
      <c r="K146" s="158">
        <f>IF('Indicator Date hidden'!L147="x","x",K$2-'Indicator Date hidden'!L147)</f>
        <v>0</v>
      </c>
      <c r="L146" s="158">
        <f>IF('Indicator Date hidden'!M147="x","x",L$2-'Indicator Date hidden'!M147)</f>
        <v>0</v>
      </c>
      <c r="M146" s="158">
        <f>IF('Indicator Date hidden'!N147="x","x",M$2-'Indicator Date hidden'!N147)</f>
        <v>0</v>
      </c>
      <c r="N146" s="158">
        <f>IF('Indicator Date hidden'!O147="x","x",N$2-'Indicator Date hidden'!O147)</f>
        <v>0</v>
      </c>
      <c r="O146" s="158">
        <f>IF('Indicator Date hidden'!P147="x","x",O$2-'Indicator Date hidden'!P147)</f>
        <v>0</v>
      </c>
      <c r="P146" s="158">
        <f>IF('Indicator Date hidden'!Q147="x","x",P$2-'Indicator Date hidden'!Q147)</f>
        <v>0</v>
      </c>
      <c r="Q146" s="158">
        <f>IF('Indicator Date hidden'!R147="x","x",Q$2-'Indicator Date hidden'!R147)</f>
        <v>0</v>
      </c>
      <c r="R146" s="158">
        <f>IF('Indicator Date hidden'!S147="x","x",R$2-'Indicator Date hidden'!S147)</f>
        <v>0</v>
      </c>
      <c r="S146" s="158">
        <f>IF('Indicator Date hidden'!T147="x","x",S$2-'Indicator Date hidden'!T147)</f>
        <v>0</v>
      </c>
      <c r="T146" s="158">
        <f>IF('Indicator Date hidden'!U147="x","x",T$2-'Indicator Date hidden'!U147)</f>
        <v>0</v>
      </c>
      <c r="U146" s="158">
        <f>IF('Indicator Date hidden'!V147="x","x",U$2-'Indicator Date hidden'!V147)</f>
        <v>0</v>
      </c>
      <c r="V146" s="158">
        <f>IF('Indicator Date hidden'!W147="x","x",V$2-'Indicator Date hidden'!W147)</f>
        <v>0</v>
      </c>
      <c r="W146" s="158">
        <f>IF('Indicator Date hidden'!X147="x","x",W$2-'Indicator Date hidden'!X147)</f>
        <v>0</v>
      </c>
      <c r="X146" s="158">
        <f>IF('Indicator Date hidden'!Y147="x","x",X$2-'Indicator Date hidden'!Y147)</f>
        <v>0</v>
      </c>
      <c r="Y146" s="158">
        <f>IF('Indicator Date hidden'!Z147="x","x",Y$2-'Indicator Date hidden'!Z147)</f>
        <v>0</v>
      </c>
      <c r="Z146" s="158" t="str">
        <f>IF('Indicator Date hidden'!AA147="x","x",Z$2-'Indicator Date hidden'!AA147)</f>
        <v>x</v>
      </c>
      <c r="AA146" s="158">
        <f>IF('Indicator Date hidden'!AB147="x","x",AA$2-'Indicator Date hidden'!AB147)</f>
        <v>4</v>
      </c>
      <c r="AB146" s="158" t="str">
        <f>IF('Indicator Date hidden'!AC147="x","x",AB$2-'Indicator Date hidden'!AC147)</f>
        <v>x</v>
      </c>
      <c r="AC146" s="158">
        <f>IF('Indicator Date hidden'!AD147="x","x",AC$2-'Indicator Date hidden'!AD147)</f>
        <v>4</v>
      </c>
      <c r="AD146" s="158">
        <f>IF('Indicator Date hidden'!AE147="x","x",AD$2-'Indicator Date hidden'!AE147)</f>
        <v>0</v>
      </c>
      <c r="AE146" s="158" t="str">
        <f>IF('Indicator Date hidden'!AF147="x","x",AE$2-'Indicator Date hidden'!AF147)</f>
        <v>x</v>
      </c>
      <c r="AF146" s="158">
        <f>IF('Indicator Date hidden'!AG147="x","x",AF$2-'Indicator Date hidden'!AG147)</f>
        <v>0</v>
      </c>
      <c r="AG146" s="158">
        <f>IF('Indicator Date hidden'!AH147="x","x",AG$2-'Indicator Date hidden'!AH147)</f>
        <v>0</v>
      </c>
      <c r="AH146" s="158">
        <f>IF('Indicator Date hidden'!AI147="x","x",AH$2-'Indicator Date hidden'!AI147)</f>
        <v>0</v>
      </c>
      <c r="AI146" s="158">
        <f>IF('Indicator Date hidden'!AJ147="x","x",AI$2-'Indicator Date hidden'!AJ147)</f>
        <v>0</v>
      </c>
      <c r="AJ146" s="158">
        <f>IF('Indicator Date hidden'!AK147="x","x",AJ$2-'Indicator Date hidden'!AK147)</f>
        <v>0</v>
      </c>
      <c r="AK146" s="158">
        <f>IF('Indicator Date hidden'!AL147="x","x",AK$2-'Indicator Date hidden'!AL147)</f>
        <v>0</v>
      </c>
      <c r="AL146" s="158" t="str">
        <f>IF('Indicator Date hidden'!AM147="x","x",AL$2-'Indicator Date hidden'!AM147)</f>
        <v>x</v>
      </c>
      <c r="AM146" s="158">
        <f>IF('Indicator Date hidden'!AN147="x","x",AM$2-'Indicator Date hidden'!AN147)</f>
        <v>0</v>
      </c>
      <c r="AN146" s="158">
        <f>IF('Indicator Date hidden'!AO147="x","x",AN$2-'Indicator Date hidden'!AO147)</f>
        <v>0</v>
      </c>
      <c r="AO146" s="158">
        <f>IF('Indicator Date hidden'!AP147="x","x",AO$2-'Indicator Date hidden'!AP147)</f>
        <v>0</v>
      </c>
      <c r="AP146" s="158" t="str">
        <f>IF('Indicator Date hidden'!AQ147="x","x",AP$2-'Indicator Date hidden'!AQ147)</f>
        <v>x</v>
      </c>
      <c r="AQ146" s="158">
        <f>IF('Indicator Date hidden'!AR147="x","x",AQ$2-'Indicator Date hidden'!AR147)</f>
        <v>0</v>
      </c>
      <c r="AR146" s="158">
        <f>IF('Indicator Date hidden'!AS147="x","x",AR$2-'Indicator Date hidden'!AS147)</f>
        <v>2</v>
      </c>
      <c r="AS146" s="158" t="str">
        <f>IF('Indicator Date hidden'!AT147="x","x",AS$2-'Indicator Date hidden'!AT147)</f>
        <v>x</v>
      </c>
      <c r="AT146" s="158">
        <f>IF('Indicator Date hidden'!AU147="x","x",AT$2-'Indicator Date hidden'!AU147)</f>
        <v>0</v>
      </c>
      <c r="AU146" s="158" t="str">
        <f>IF('Indicator Date hidden'!AV147="x","x",AU$2-'Indicator Date hidden'!AV147)</f>
        <v>x</v>
      </c>
      <c r="AV146" s="158" t="str">
        <f>IF('Indicator Date hidden'!AW147="x","x",AV$2-'Indicator Date hidden'!AW147)</f>
        <v>x</v>
      </c>
      <c r="AW146" s="158" t="str">
        <f>IF('Indicator Date hidden'!AX147="x","x",AW$2-'Indicator Date hidden'!AX147)</f>
        <v>x</v>
      </c>
      <c r="AX146" s="158">
        <f>IF('Indicator Date hidden'!AY147="x","x",AX$2-'Indicator Date hidden'!AY147)</f>
        <v>0</v>
      </c>
      <c r="AY146" s="158" t="str">
        <f>IF('Indicator Date hidden'!AZ147="x","x",AY$2-'Indicator Date hidden'!AZ147)</f>
        <v>x</v>
      </c>
      <c r="AZ146" s="158" t="str">
        <f>IF('Indicator Date hidden'!BA147="x","x",AZ$2-'Indicator Date hidden'!BA147)</f>
        <v>x</v>
      </c>
      <c r="BA146" s="158">
        <f>IF('Indicator Date hidden'!BB147="x","x",BA$2-'Indicator Date hidden'!BB147)</f>
        <v>0</v>
      </c>
      <c r="BB146" s="158">
        <f>IF('Indicator Date hidden'!BC147="x","x",BB$2-'Indicator Date hidden'!BC147)</f>
        <v>0</v>
      </c>
      <c r="BC146" s="158">
        <f>IF('Indicator Date hidden'!BD147="x","x",BC$2-'Indicator Date hidden'!BD147)</f>
        <v>0</v>
      </c>
      <c r="BD146" s="158" t="str">
        <f>IF('Indicator Date hidden'!BE147="x","x",BD$2-'Indicator Date hidden'!BE147)</f>
        <v>x</v>
      </c>
      <c r="BE146" s="158">
        <f>IF('Indicator Date hidden'!BF147="x","x",BE$2-'Indicator Date hidden'!BF147)</f>
        <v>1</v>
      </c>
      <c r="BF146" s="158">
        <f>IF('Indicator Date hidden'!BG147="x","x",BF$2-'Indicator Date hidden'!BG147)</f>
        <v>0</v>
      </c>
      <c r="BG146" s="158">
        <f>IF('Indicator Date hidden'!BH147="x","x",BG$2-'Indicator Date hidden'!BH147)</f>
        <v>0</v>
      </c>
      <c r="BH146" s="158">
        <f>IF('Indicator Date hidden'!BI147="x","x",BH$2-'Indicator Date hidden'!BI147)</f>
        <v>0</v>
      </c>
      <c r="BI146" s="158">
        <f>IF('Indicator Date hidden'!BJ147="x","x",BI$2-'Indicator Date hidden'!BJ147)</f>
        <v>0</v>
      </c>
      <c r="BJ146" s="158">
        <f>IF('Indicator Date hidden'!BK147="x","x",BJ$2-'Indicator Date hidden'!BK147)</f>
        <v>0</v>
      </c>
      <c r="BK146" s="158" t="str">
        <f>IF('Indicator Date hidden'!BL147="x","x",BK$2-'Indicator Date hidden'!BL147)</f>
        <v>x</v>
      </c>
      <c r="BL146" s="158">
        <f>IF('Indicator Date hidden'!BM147="x","x",BL$2-'Indicator Date hidden'!BM147)</f>
        <v>0</v>
      </c>
      <c r="BM146" s="158" t="str">
        <f>IF('Indicator Date hidden'!BN147="x","x",BM$2-'Indicator Date hidden'!BN147)</f>
        <v>x</v>
      </c>
      <c r="BN146" s="158">
        <f>IF('Indicator Date hidden'!BO147="x","x",BN$2-'Indicator Date hidden'!BO147)</f>
        <v>0</v>
      </c>
      <c r="BO146" s="158">
        <f>IF('Indicator Date hidden'!BP147="x","x",BO$2-'Indicator Date hidden'!BP147)</f>
        <v>0</v>
      </c>
      <c r="BP146" s="158">
        <f>IF('Indicator Date hidden'!BQ147="x","x",BP$2-'Indicator Date hidden'!BQ147)</f>
        <v>0</v>
      </c>
      <c r="BQ146" s="158">
        <f>IF('Indicator Date hidden'!BR147="x","x",BQ$2-'Indicator Date hidden'!BR147)</f>
        <v>4</v>
      </c>
      <c r="BR146" s="158">
        <f>IF('Indicator Date hidden'!BS147="x","x",BR$2-'Indicator Date hidden'!BS147)</f>
        <v>4</v>
      </c>
      <c r="BS146" s="158">
        <f>IF('Indicator Date hidden'!BT147="x","x",BS$2-'Indicator Date hidden'!BT147)</f>
        <v>3</v>
      </c>
      <c r="BT146" s="158">
        <f>IF('Indicator Date hidden'!BU147="x","x",BT$2-'Indicator Date hidden'!BU147)</f>
        <v>0</v>
      </c>
      <c r="BU146" s="158">
        <f>IF('Indicator Date hidden'!BV147="x","x",BU$2-'Indicator Date hidden'!BV147)</f>
        <v>0</v>
      </c>
      <c r="BV146" s="158" t="str">
        <f>IF('Indicator Date hidden'!BW147="x","x",BV$2-'Indicator Date hidden'!BW147)</f>
        <v>x</v>
      </c>
      <c r="BW146" s="158">
        <f>IF('Indicator Date hidden'!BX147="x","x",BW$2-'Indicator Date hidden'!BX147)</f>
        <v>0</v>
      </c>
      <c r="BX146" s="158" t="str">
        <f>IF('Indicator Date hidden'!BY147="x","x",BX$2-'Indicator Date hidden'!BY147)</f>
        <v>x</v>
      </c>
      <c r="BY146" s="5">
        <f t="shared" si="20"/>
        <v>22</v>
      </c>
      <c r="BZ146" s="159">
        <f t="shared" si="21"/>
        <v>0.3728813559322034</v>
      </c>
      <c r="CA146" s="5">
        <f t="shared" si="22"/>
        <v>7</v>
      </c>
      <c r="CB146" s="159">
        <f t="shared" si="23"/>
        <v>1.0876549970938607</v>
      </c>
      <c r="CC146" s="162">
        <f t="shared" si="24"/>
        <v>0</v>
      </c>
    </row>
    <row r="147" spans="1:81" x14ac:dyDescent="0.25">
      <c r="A147" t="s">
        <v>267</v>
      </c>
      <c r="B147" s="158">
        <f>IF('Indicator Date hidden'!C148="x","x",B$2-'Indicator Date hidden'!C148)</f>
        <v>0</v>
      </c>
      <c r="C147" s="158">
        <f>IF('Indicator Date hidden'!D148="x","x",C$2-'Indicator Date hidden'!D148)</f>
        <v>0</v>
      </c>
      <c r="D147" s="158">
        <f>IF('Indicator Date hidden'!E148="x","x",D$2-'Indicator Date hidden'!E148)</f>
        <v>0</v>
      </c>
      <c r="E147" s="158">
        <f>IF('Indicator Date hidden'!F148="x","x",E$2-'Indicator Date hidden'!F148)</f>
        <v>0</v>
      </c>
      <c r="F147" s="158">
        <f>IF('Indicator Date hidden'!G148="x","x",F$2-'Indicator Date hidden'!G148)</f>
        <v>0</v>
      </c>
      <c r="G147" s="158">
        <f>IF('Indicator Date hidden'!H148="x","x",G$2-'Indicator Date hidden'!H148)</f>
        <v>0</v>
      </c>
      <c r="H147" s="158">
        <f>IF('Indicator Date hidden'!I148="x","x",H$2-'Indicator Date hidden'!I148)</f>
        <v>0</v>
      </c>
      <c r="I147" s="158">
        <f>IF('Indicator Date hidden'!J148="x","x",I$2-'Indicator Date hidden'!J148)</f>
        <v>0</v>
      </c>
      <c r="J147" s="158">
        <f>IF('Indicator Date hidden'!K148="x","x",J$2-'Indicator Date hidden'!K148)</f>
        <v>0</v>
      </c>
      <c r="K147" s="158">
        <f>IF('Indicator Date hidden'!L148="x","x",K$2-'Indicator Date hidden'!L148)</f>
        <v>0</v>
      </c>
      <c r="L147" s="158">
        <f>IF('Indicator Date hidden'!M148="x","x",L$2-'Indicator Date hidden'!M148)</f>
        <v>0</v>
      </c>
      <c r="M147" s="158">
        <f>IF('Indicator Date hidden'!N148="x","x",M$2-'Indicator Date hidden'!N148)</f>
        <v>0</v>
      </c>
      <c r="N147" s="158">
        <f>IF('Indicator Date hidden'!O148="x","x",N$2-'Indicator Date hidden'!O148)</f>
        <v>0</v>
      </c>
      <c r="O147" s="158">
        <f>IF('Indicator Date hidden'!P148="x","x",O$2-'Indicator Date hidden'!P148)</f>
        <v>0</v>
      </c>
      <c r="P147" s="158">
        <f>IF('Indicator Date hidden'!Q148="x","x",P$2-'Indicator Date hidden'!Q148)</f>
        <v>0</v>
      </c>
      <c r="Q147" s="158">
        <f>IF('Indicator Date hidden'!R148="x","x",Q$2-'Indicator Date hidden'!R148)</f>
        <v>0</v>
      </c>
      <c r="R147" s="158">
        <f>IF('Indicator Date hidden'!S148="x","x",R$2-'Indicator Date hidden'!S148)</f>
        <v>0</v>
      </c>
      <c r="S147" s="158">
        <f>IF('Indicator Date hidden'!T148="x","x",S$2-'Indicator Date hidden'!T148)</f>
        <v>0</v>
      </c>
      <c r="T147" s="158">
        <f>IF('Indicator Date hidden'!U148="x","x",T$2-'Indicator Date hidden'!U148)</f>
        <v>0</v>
      </c>
      <c r="U147" s="158">
        <f>IF('Indicator Date hidden'!V148="x","x",U$2-'Indicator Date hidden'!V148)</f>
        <v>0</v>
      </c>
      <c r="V147" s="158">
        <f>IF('Indicator Date hidden'!W148="x","x",V$2-'Indicator Date hidden'!W148)</f>
        <v>0</v>
      </c>
      <c r="W147" s="158">
        <f>IF('Indicator Date hidden'!X148="x","x",W$2-'Indicator Date hidden'!X148)</f>
        <v>0</v>
      </c>
      <c r="X147" s="158">
        <f>IF('Indicator Date hidden'!Y148="x","x",X$2-'Indicator Date hidden'!Y148)</f>
        <v>0</v>
      </c>
      <c r="Y147" s="158">
        <f>IF('Indicator Date hidden'!Z148="x","x",Y$2-'Indicator Date hidden'!Z148)</f>
        <v>0</v>
      </c>
      <c r="Z147" s="158" t="str">
        <f>IF('Indicator Date hidden'!AA148="x","x",Z$2-'Indicator Date hidden'!AA148)</f>
        <v>x</v>
      </c>
      <c r="AA147" s="158">
        <f>IF('Indicator Date hidden'!AB148="x","x",AA$2-'Indicator Date hidden'!AB148)</f>
        <v>0</v>
      </c>
      <c r="AB147" s="158">
        <f>IF('Indicator Date hidden'!AC148="x","x",AB$2-'Indicator Date hidden'!AC148)</f>
        <v>1</v>
      </c>
      <c r="AC147" s="158">
        <f>IF('Indicator Date hidden'!AD148="x","x",AC$2-'Indicator Date hidden'!AD148)</f>
        <v>0</v>
      </c>
      <c r="AD147" s="158">
        <f>IF('Indicator Date hidden'!AE148="x","x",AD$2-'Indicator Date hidden'!AE148)</f>
        <v>0</v>
      </c>
      <c r="AE147" s="158">
        <f>IF('Indicator Date hidden'!AF148="x","x",AE$2-'Indicator Date hidden'!AF148)</f>
        <v>0</v>
      </c>
      <c r="AF147" s="158">
        <f>IF('Indicator Date hidden'!AG148="x","x",AF$2-'Indicator Date hidden'!AG148)</f>
        <v>0</v>
      </c>
      <c r="AG147" s="158">
        <f>IF('Indicator Date hidden'!AH148="x","x",AG$2-'Indicator Date hidden'!AH148)</f>
        <v>0</v>
      </c>
      <c r="AH147" s="158">
        <f>IF('Indicator Date hidden'!AI148="x","x",AH$2-'Indicator Date hidden'!AI148)</f>
        <v>0</v>
      </c>
      <c r="AI147" s="158">
        <f>IF('Indicator Date hidden'!AJ148="x","x",AI$2-'Indicator Date hidden'!AJ148)</f>
        <v>0</v>
      </c>
      <c r="AJ147" s="158">
        <f>IF('Indicator Date hidden'!AK148="x","x",AJ$2-'Indicator Date hidden'!AK148)</f>
        <v>0</v>
      </c>
      <c r="AK147" s="158">
        <f>IF('Indicator Date hidden'!AL148="x","x",AK$2-'Indicator Date hidden'!AL148)</f>
        <v>0</v>
      </c>
      <c r="AL147" s="158">
        <f>IF('Indicator Date hidden'!AM148="x","x",AL$2-'Indicator Date hidden'!AM148)</f>
        <v>5</v>
      </c>
      <c r="AM147" s="158">
        <f>IF('Indicator Date hidden'!AN148="x","x",AM$2-'Indicator Date hidden'!AN148)</f>
        <v>0</v>
      </c>
      <c r="AN147" s="158">
        <f>IF('Indicator Date hidden'!AO148="x","x",AN$2-'Indicator Date hidden'!AO148)</f>
        <v>0</v>
      </c>
      <c r="AO147" s="158">
        <f>IF('Indicator Date hidden'!AP148="x","x",AO$2-'Indicator Date hidden'!AP148)</f>
        <v>0</v>
      </c>
      <c r="AP147" s="158">
        <f>IF('Indicator Date hidden'!AQ148="x","x",AP$2-'Indicator Date hidden'!AQ148)</f>
        <v>0</v>
      </c>
      <c r="AQ147" s="158">
        <f>IF('Indicator Date hidden'!AR148="x","x",AQ$2-'Indicator Date hidden'!AR148)</f>
        <v>0</v>
      </c>
      <c r="AR147" s="158">
        <f>IF('Indicator Date hidden'!AS148="x","x",AR$2-'Indicator Date hidden'!AS148)</f>
        <v>2</v>
      </c>
      <c r="AS147" s="158">
        <f>IF('Indicator Date hidden'!AT148="x","x",AS$2-'Indicator Date hidden'!AT148)</f>
        <v>4</v>
      </c>
      <c r="AT147" s="158">
        <f>IF('Indicator Date hidden'!AU148="x","x",AT$2-'Indicator Date hidden'!AU148)</f>
        <v>0</v>
      </c>
      <c r="AU147" s="158" t="str">
        <f>IF('Indicator Date hidden'!AV148="x","x",AU$2-'Indicator Date hidden'!AV148)</f>
        <v>x</v>
      </c>
      <c r="AV147" s="158" t="str">
        <f>IF('Indicator Date hidden'!AW148="x","x",AV$2-'Indicator Date hidden'!AW148)</f>
        <v>x</v>
      </c>
      <c r="AW147" s="158" t="str">
        <f>IF('Indicator Date hidden'!AX148="x","x",AW$2-'Indicator Date hidden'!AX148)</f>
        <v>x</v>
      </c>
      <c r="AX147" s="158">
        <f>IF('Indicator Date hidden'!AY148="x","x",AX$2-'Indicator Date hidden'!AY148)</f>
        <v>0</v>
      </c>
      <c r="AY147" s="158">
        <f>IF('Indicator Date hidden'!AZ148="x","x",AY$2-'Indicator Date hidden'!AZ148)</f>
        <v>0</v>
      </c>
      <c r="AZ147" s="158">
        <f>IF('Indicator Date hidden'!BA148="x","x",AZ$2-'Indicator Date hidden'!BA148)</f>
        <v>1</v>
      </c>
      <c r="BA147" s="158">
        <f>IF('Indicator Date hidden'!BB148="x","x",BA$2-'Indicator Date hidden'!BB148)</f>
        <v>0</v>
      </c>
      <c r="BB147" s="158">
        <f>IF('Indicator Date hidden'!BC148="x","x",BB$2-'Indicator Date hidden'!BC148)</f>
        <v>0</v>
      </c>
      <c r="BC147" s="158">
        <f>IF('Indicator Date hidden'!BD148="x","x",BC$2-'Indicator Date hidden'!BD148)</f>
        <v>0</v>
      </c>
      <c r="BD147" s="158" t="str">
        <f>IF('Indicator Date hidden'!BE148="x","x",BD$2-'Indicator Date hidden'!BE148)</f>
        <v>x</v>
      </c>
      <c r="BE147" s="158">
        <f>IF('Indicator Date hidden'!BF148="x","x",BE$2-'Indicator Date hidden'!BF148)</f>
        <v>1</v>
      </c>
      <c r="BF147" s="158">
        <f>IF('Indicator Date hidden'!BG148="x","x",BF$2-'Indicator Date hidden'!BG148)</f>
        <v>0</v>
      </c>
      <c r="BG147" s="158">
        <f>IF('Indicator Date hidden'!BH148="x","x",BG$2-'Indicator Date hidden'!BH148)</f>
        <v>0</v>
      </c>
      <c r="BH147" s="158">
        <f>IF('Indicator Date hidden'!BI148="x","x",BH$2-'Indicator Date hidden'!BI148)</f>
        <v>0</v>
      </c>
      <c r="BI147" s="158">
        <f>IF('Indicator Date hidden'!BJ148="x","x",BI$2-'Indicator Date hidden'!BJ148)</f>
        <v>2</v>
      </c>
      <c r="BJ147" s="158">
        <f>IF('Indicator Date hidden'!BK148="x","x",BJ$2-'Indicator Date hidden'!BK148)</f>
        <v>0</v>
      </c>
      <c r="BK147" s="158">
        <f>IF('Indicator Date hidden'!BL148="x","x",BK$2-'Indicator Date hidden'!BL148)</f>
        <v>0</v>
      </c>
      <c r="BL147" s="158">
        <f>IF('Indicator Date hidden'!BM148="x","x",BL$2-'Indicator Date hidden'!BM148)</f>
        <v>0</v>
      </c>
      <c r="BM147" s="158" t="str">
        <f>IF('Indicator Date hidden'!BN148="x","x",BM$2-'Indicator Date hidden'!BN148)</f>
        <v>x</v>
      </c>
      <c r="BN147" s="158">
        <f>IF('Indicator Date hidden'!BO148="x","x",BN$2-'Indicator Date hidden'!BO148)</f>
        <v>0</v>
      </c>
      <c r="BO147" s="158">
        <f>IF('Indicator Date hidden'!BP148="x","x",BO$2-'Indicator Date hidden'!BP148)</f>
        <v>0</v>
      </c>
      <c r="BP147" s="158">
        <f>IF('Indicator Date hidden'!BQ148="x","x",BP$2-'Indicator Date hidden'!BQ148)</f>
        <v>0</v>
      </c>
      <c r="BQ147" s="158">
        <f>IF('Indicator Date hidden'!BR148="x","x",BQ$2-'Indicator Date hidden'!BR148)</f>
        <v>0</v>
      </c>
      <c r="BR147" s="158">
        <f>IF('Indicator Date hidden'!BS148="x","x",BR$2-'Indicator Date hidden'!BS148)</f>
        <v>0</v>
      </c>
      <c r="BS147" s="158" t="str">
        <f>IF('Indicator Date hidden'!BT148="x","x",BS$2-'Indicator Date hidden'!BT148)</f>
        <v>x</v>
      </c>
      <c r="BT147" s="158">
        <f>IF('Indicator Date hidden'!BU148="x","x",BT$2-'Indicator Date hidden'!BU148)</f>
        <v>0</v>
      </c>
      <c r="BU147" s="158">
        <f>IF('Indicator Date hidden'!BV148="x","x",BU$2-'Indicator Date hidden'!BV148)</f>
        <v>0</v>
      </c>
      <c r="BV147" s="158" t="str">
        <f>IF('Indicator Date hidden'!BW148="x","x",BV$2-'Indicator Date hidden'!BW148)</f>
        <v>x</v>
      </c>
      <c r="BW147" s="158">
        <f>IF('Indicator Date hidden'!BX148="x","x",BW$2-'Indicator Date hidden'!BX148)</f>
        <v>0</v>
      </c>
      <c r="BX147" s="158">
        <f>IF('Indicator Date hidden'!BY148="x","x",BX$2-'Indicator Date hidden'!BY148)</f>
        <v>0</v>
      </c>
      <c r="BY147" s="5">
        <f t="shared" si="20"/>
        <v>16</v>
      </c>
      <c r="BZ147" s="159">
        <f t="shared" si="21"/>
        <v>0.23880597014925373</v>
      </c>
      <c r="CA147" s="5">
        <f t="shared" si="22"/>
        <v>7</v>
      </c>
      <c r="CB147" s="159">
        <f t="shared" si="23"/>
        <v>0.84799240067712189</v>
      </c>
      <c r="CC147" s="162">
        <f t="shared" si="24"/>
        <v>0</v>
      </c>
    </row>
    <row r="148" spans="1:81" x14ac:dyDescent="0.25">
      <c r="A148" t="s">
        <v>269</v>
      </c>
      <c r="B148" s="158">
        <f>IF('Indicator Date hidden'!C149="x","x",B$2-'Indicator Date hidden'!C149)</f>
        <v>0</v>
      </c>
      <c r="C148" s="158">
        <f>IF('Indicator Date hidden'!D149="x","x",C$2-'Indicator Date hidden'!D149)</f>
        <v>0</v>
      </c>
      <c r="D148" s="158">
        <f>IF('Indicator Date hidden'!E149="x","x",D$2-'Indicator Date hidden'!E149)</f>
        <v>0</v>
      </c>
      <c r="E148" s="158">
        <f>IF('Indicator Date hidden'!F149="x","x",E$2-'Indicator Date hidden'!F149)</f>
        <v>0</v>
      </c>
      <c r="F148" s="158">
        <f>IF('Indicator Date hidden'!G149="x","x",F$2-'Indicator Date hidden'!G149)</f>
        <v>0</v>
      </c>
      <c r="G148" s="158">
        <f>IF('Indicator Date hidden'!H149="x","x",G$2-'Indicator Date hidden'!H149)</f>
        <v>0</v>
      </c>
      <c r="H148" s="158">
        <f>IF('Indicator Date hidden'!I149="x","x",H$2-'Indicator Date hidden'!I149)</f>
        <v>0</v>
      </c>
      <c r="I148" s="158">
        <f>IF('Indicator Date hidden'!J149="x","x",I$2-'Indicator Date hidden'!J149)</f>
        <v>0</v>
      </c>
      <c r="J148" s="158">
        <f>IF('Indicator Date hidden'!K149="x","x",J$2-'Indicator Date hidden'!K149)</f>
        <v>0</v>
      </c>
      <c r="K148" s="158">
        <f>IF('Indicator Date hidden'!L149="x","x",K$2-'Indicator Date hidden'!L149)</f>
        <v>0</v>
      </c>
      <c r="L148" s="158">
        <f>IF('Indicator Date hidden'!M149="x","x",L$2-'Indicator Date hidden'!M149)</f>
        <v>0</v>
      </c>
      <c r="M148" s="158">
        <f>IF('Indicator Date hidden'!N149="x","x",M$2-'Indicator Date hidden'!N149)</f>
        <v>0</v>
      </c>
      <c r="N148" s="158">
        <f>IF('Indicator Date hidden'!O149="x","x",N$2-'Indicator Date hidden'!O149)</f>
        <v>0</v>
      </c>
      <c r="O148" s="158">
        <f>IF('Indicator Date hidden'!P149="x","x",O$2-'Indicator Date hidden'!P149)</f>
        <v>0</v>
      </c>
      <c r="P148" s="158">
        <f>IF('Indicator Date hidden'!Q149="x","x",P$2-'Indicator Date hidden'!Q149)</f>
        <v>0</v>
      </c>
      <c r="Q148" s="158">
        <f>IF('Indicator Date hidden'!R149="x","x",Q$2-'Indicator Date hidden'!R149)</f>
        <v>0</v>
      </c>
      <c r="R148" s="158">
        <f>IF('Indicator Date hidden'!S149="x","x",R$2-'Indicator Date hidden'!S149)</f>
        <v>0</v>
      </c>
      <c r="S148" s="158">
        <f>IF('Indicator Date hidden'!T149="x","x",S$2-'Indicator Date hidden'!T149)</f>
        <v>0</v>
      </c>
      <c r="T148" s="158">
        <f>IF('Indicator Date hidden'!U149="x","x",T$2-'Indicator Date hidden'!U149)</f>
        <v>0</v>
      </c>
      <c r="U148" s="158">
        <f>IF('Indicator Date hidden'!V149="x","x",U$2-'Indicator Date hidden'!V149)</f>
        <v>0</v>
      </c>
      <c r="V148" s="158">
        <f>IF('Indicator Date hidden'!W149="x","x",V$2-'Indicator Date hidden'!W149)</f>
        <v>0</v>
      </c>
      <c r="W148" s="158">
        <f>IF('Indicator Date hidden'!X149="x","x",W$2-'Indicator Date hidden'!X149)</f>
        <v>0</v>
      </c>
      <c r="X148" s="158">
        <f>IF('Indicator Date hidden'!Y149="x","x",X$2-'Indicator Date hidden'!Y149)</f>
        <v>0</v>
      </c>
      <c r="Y148" s="158">
        <f>IF('Indicator Date hidden'!Z149="x","x",Y$2-'Indicator Date hidden'!Z149)</f>
        <v>0</v>
      </c>
      <c r="Z148" s="158" t="str">
        <f>IF('Indicator Date hidden'!AA149="x","x",Z$2-'Indicator Date hidden'!AA149)</f>
        <v>x</v>
      </c>
      <c r="AA148" s="158">
        <f>IF('Indicator Date hidden'!AB149="x","x",AA$2-'Indicator Date hidden'!AB149)</f>
        <v>0</v>
      </c>
      <c r="AB148" s="158" t="str">
        <f>IF('Indicator Date hidden'!AC149="x","x",AB$2-'Indicator Date hidden'!AC149)</f>
        <v>x</v>
      </c>
      <c r="AC148" s="158">
        <f>IF('Indicator Date hidden'!AD149="x","x",AC$2-'Indicator Date hidden'!AD149)</f>
        <v>1</v>
      </c>
      <c r="AD148" s="158">
        <f>IF('Indicator Date hidden'!AE149="x","x",AD$2-'Indicator Date hidden'!AE149)</f>
        <v>0</v>
      </c>
      <c r="AE148" s="158" t="str">
        <f>IF('Indicator Date hidden'!AF149="x","x",AE$2-'Indicator Date hidden'!AF149)</f>
        <v>x</v>
      </c>
      <c r="AF148" s="158">
        <f>IF('Indicator Date hidden'!AG149="x","x",AF$2-'Indicator Date hidden'!AG149)</f>
        <v>0</v>
      </c>
      <c r="AG148" s="158">
        <f>IF('Indicator Date hidden'!AH149="x","x",AG$2-'Indicator Date hidden'!AH149)</f>
        <v>0</v>
      </c>
      <c r="AH148" s="158">
        <f>IF('Indicator Date hidden'!AI149="x","x",AH$2-'Indicator Date hidden'!AI149)</f>
        <v>0</v>
      </c>
      <c r="AI148" s="158">
        <f>IF('Indicator Date hidden'!AJ149="x","x",AI$2-'Indicator Date hidden'!AJ149)</f>
        <v>0</v>
      </c>
      <c r="AJ148" s="158">
        <f>IF('Indicator Date hidden'!AK149="x","x",AJ$2-'Indicator Date hidden'!AK149)</f>
        <v>0</v>
      </c>
      <c r="AK148" s="158">
        <f>IF('Indicator Date hidden'!AL149="x","x",AK$2-'Indicator Date hidden'!AL149)</f>
        <v>0</v>
      </c>
      <c r="AL148" s="158" t="str">
        <f>IF('Indicator Date hidden'!AM149="x","x",AL$2-'Indicator Date hidden'!AM149)</f>
        <v>x</v>
      </c>
      <c r="AM148" s="158">
        <f>IF('Indicator Date hidden'!AN149="x","x",AM$2-'Indicator Date hidden'!AN149)</f>
        <v>0</v>
      </c>
      <c r="AN148" s="158">
        <f>IF('Indicator Date hidden'!AO149="x","x",AN$2-'Indicator Date hidden'!AO149)</f>
        <v>0</v>
      </c>
      <c r="AO148" s="158">
        <f>IF('Indicator Date hidden'!AP149="x","x",AO$2-'Indicator Date hidden'!AP149)</f>
        <v>0</v>
      </c>
      <c r="AP148" s="158">
        <f>IF('Indicator Date hidden'!AQ149="x","x",AP$2-'Indicator Date hidden'!AQ149)</f>
        <v>0</v>
      </c>
      <c r="AQ148" s="158">
        <f>IF('Indicator Date hidden'!AR149="x","x",AQ$2-'Indicator Date hidden'!AR149)</f>
        <v>0</v>
      </c>
      <c r="AR148" s="158">
        <f>IF('Indicator Date hidden'!AS149="x","x",AR$2-'Indicator Date hidden'!AS149)</f>
        <v>2</v>
      </c>
      <c r="AS148" s="158" t="str">
        <f>IF('Indicator Date hidden'!AT149="x","x",AS$2-'Indicator Date hidden'!AT149)</f>
        <v>x</v>
      </c>
      <c r="AT148" s="158">
        <f>IF('Indicator Date hidden'!AU149="x","x",AT$2-'Indicator Date hidden'!AU149)</f>
        <v>0</v>
      </c>
      <c r="AU148" s="158" t="str">
        <f>IF('Indicator Date hidden'!AV149="x","x",AU$2-'Indicator Date hidden'!AV149)</f>
        <v>x</v>
      </c>
      <c r="AV148" s="158" t="str">
        <f>IF('Indicator Date hidden'!AW149="x","x",AV$2-'Indicator Date hidden'!AW149)</f>
        <v>x</v>
      </c>
      <c r="AW148" s="158" t="str">
        <f>IF('Indicator Date hidden'!AX149="x","x",AW$2-'Indicator Date hidden'!AX149)</f>
        <v>x</v>
      </c>
      <c r="AX148" s="158">
        <f>IF('Indicator Date hidden'!AY149="x","x",AX$2-'Indicator Date hidden'!AY149)</f>
        <v>0</v>
      </c>
      <c r="AY148" s="158" t="str">
        <f>IF('Indicator Date hidden'!AZ149="x","x",AY$2-'Indicator Date hidden'!AZ149)</f>
        <v>x</v>
      </c>
      <c r="AZ148" s="158" t="str">
        <f>IF('Indicator Date hidden'!BA149="x","x",AZ$2-'Indicator Date hidden'!BA149)</f>
        <v>x</v>
      </c>
      <c r="BA148" s="158">
        <f>IF('Indicator Date hidden'!BB149="x","x",BA$2-'Indicator Date hidden'!BB149)</f>
        <v>0</v>
      </c>
      <c r="BB148" s="158">
        <f>IF('Indicator Date hidden'!BC149="x","x",BB$2-'Indicator Date hidden'!BC149)</f>
        <v>0</v>
      </c>
      <c r="BC148" s="158">
        <f>IF('Indicator Date hidden'!BD149="x","x",BC$2-'Indicator Date hidden'!BD149)</f>
        <v>0</v>
      </c>
      <c r="BD148" s="158" t="str">
        <f>IF('Indicator Date hidden'!BE149="x","x",BD$2-'Indicator Date hidden'!BE149)</f>
        <v>x</v>
      </c>
      <c r="BE148" s="158">
        <f>IF('Indicator Date hidden'!BF149="x","x",BE$2-'Indicator Date hidden'!BF149)</f>
        <v>1</v>
      </c>
      <c r="BF148" s="158">
        <f>IF('Indicator Date hidden'!BG149="x","x",BF$2-'Indicator Date hidden'!BG149)</f>
        <v>0</v>
      </c>
      <c r="BG148" s="158">
        <f>IF('Indicator Date hidden'!BH149="x","x",BG$2-'Indicator Date hidden'!BH149)</f>
        <v>0</v>
      </c>
      <c r="BH148" s="158">
        <f>IF('Indicator Date hidden'!BI149="x","x",BH$2-'Indicator Date hidden'!BI149)</f>
        <v>0</v>
      </c>
      <c r="BI148" s="158" t="str">
        <f>IF('Indicator Date hidden'!BJ149="x","x",BI$2-'Indicator Date hidden'!BJ149)</f>
        <v>x</v>
      </c>
      <c r="BJ148" s="158">
        <f>IF('Indicator Date hidden'!BK149="x","x",BJ$2-'Indicator Date hidden'!BK149)</f>
        <v>0</v>
      </c>
      <c r="BK148" s="158">
        <f>IF('Indicator Date hidden'!BL149="x","x",BK$2-'Indicator Date hidden'!BL149)</f>
        <v>0</v>
      </c>
      <c r="BL148" s="158">
        <f>IF('Indicator Date hidden'!BM149="x","x",BL$2-'Indicator Date hidden'!BM149)</f>
        <v>0</v>
      </c>
      <c r="BM148" s="158" t="str">
        <f>IF('Indicator Date hidden'!BN149="x","x",BM$2-'Indicator Date hidden'!BN149)</f>
        <v>x</v>
      </c>
      <c r="BN148" s="158">
        <f>IF('Indicator Date hidden'!BO149="x","x",BN$2-'Indicator Date hidden'!BO149)</f>
        <v>0</v>
      </c>
      <c r="BO148" s="158">
        <f>IF('Indicator Date hidden'!BP149="x","x",BO$2-'Indicator Date hidden'!BP149)</f>
        <v>0</v>
      </c>
      <c r="BP148" s="158">
        <f>IF('Indicator Date hidden'!BQ149="x","x",BP$2-'Indicator Date hidden'!BQ149)</f>
        <v>0</v>
      </c>
      <c r="BQ148" s="158">
        <f>IF('Indicator Date hidden'!BR149="x","x",BQ$2-'Indicator Date hidden'!BR149)</f>
        <v>0</v>
      </c>
      <c r="BR148" s="158">
        <f>IF('Indicator Date hidden'!BS149="x","x",BR$2-'Indicator Date hidden'!BS149)</f>
        <v>0</v>
      </c>
      <c r="BS148" s="158" t="str">
        <f>IF('Indicator Date hidden'!BT149="x","x",BS$2-'Indicator Date hidden'!BT149)</f>
        <v>x</v>
      </c>
      <c r="BT148" s="158">
        <f>IF('Indicator Date hidden'!BU149="x","x",BT$2-'Indicator Date hidden'!BU149)</f>
        <v>0</v>
      </c>
      <c r="BU148" s="158">
        <f>IF('Indicator Date hidden'!BV149="x","x",BU$2-'Indicator Date hidden'!BV149)</f>
        <v>0</v>
      </c>
      <c r="BV148" s="158" t="str">
        <f>IF('Indicator Date hidden'!BW149="x","x",BV$2-'Indicator Date hidden'!BW149)</f>
        <v>x</v>
      </c>
      <c r="BW148" s="158">
        <f>IF('Indicator Date hidden'!BX149="x","x",BW$2-'Indicator Date hidden'!BX149)</f>
        <v>0</v>
      </c>
      <c r="BX148" s="158">
        <f>IF('Indicator Date hidden'!BY149="x","x",BX$2-'Indicator Date hidden'!BY149)</f>
        <v>0</v>
      </c>
      <c r="BY148" s="5">
        <f t="shared" si="20"/>
        <v>4</v>
      </c>
      <c r="BZ148" s="159">
        <f t="shared" si="21"/>
        <v>6.6666666666666666E-2</v>
      </c>
      <c r="CA148" s="5">
        <f t="shared" si="22"/>
        <v>3</v>
      </c>
      <c r="CB148" s="159">
        <f t="shared" si="23"/>
        <v>0.30912061651652345</v>
      </c>
      <c r="CC148" s="162">
        <f t="shared" si="24"/>
        <v>0</v>
      </c>
    </row>
    <row r="149" spans="1:81" x14ac:dyDescent="0.25">
      <c r="A149" t="s">
        <v>271</v>
      </c>
      <c r="B149" s="158">
        <f>IF('Indicator Date hidden'!C150="x","x",B$2-'Indicator Date hidden'!C150)</f>
        <v>0</v>
      </c>
      <c r="C149" s="158">
        <f>IF('Indicator Date hidden'!D150="x","x",C$2-'Indicator Date hidden'!D150)</f>
        <v>0</v>
      </c>
      <c r="D149" s="158">
        <f>IF('Indicator Date hidden'!E150="x","x",D$2-'Indicator Date hidden'!E150)</f>
        <v>0</v>
      </c>
      <c r="E149" s="158">
        <f>IF('Indicator Date hidden'!F150="x","x",E$2-'Indicator Date hidden'!F150)</f>
        <v>0</v>
      </c>
      <c r="F149" s="158">
        <f>IF('Indicator Date hidden'!G150="x","x",F$2-'Indicator Date hidden'!G150)</f>
        <v>0</v>
      </c>
      <c r="G149" s="158">
        <f>IF('Indicator Date hidden'!H150="x","x",G$2-'Indicator Date hidden'!H150)</f>
        <v>0</v>
      </c>
      <c r="H149" s="158">
        <f>IF('Indicator Date hidden'!I150="x","x",H$2-'Indicator Date hidden'!I150)</f>
        <v>0</v>
      </c>
      <c r="I149" s="158">
        <f>IF('Indicator Date hidden'!J150="x","x",I$2-'Indicator Date hidden'!J150)</f>
        <v>0</v>
      </c>
      <c r="J149" s="158">
        <f>IF('Indicator Date hidden'!K150="x","x",J$2-'Indicator Date hidden'!K150)</f>
        <v>0</v>
      </c>
      <c r="K149" s="158">
        <f>IF('Indicator Date hidden'!L150="x","x",K$2-'Indicator Date hidden'!L150)</f>
        <v>0</v>
      </c>
      <c r="L149" s="158">
        <f>IF('Indicator Date hidden'!M150="x","x",L$2-'Indicator Date hidden'!M150)</f>
        <v>0</v>
      </c>
      <c r="M149" s="158">
        <f>IF('Indicator Date hidden'!N150="x","x",M$2-'Indicator Date hidden'!N150)</f>
        <v>0</v>
      </c>
      <c r="N149" s="158">
        <f>IF('Indicator Date hidden'!O150="x","x",N$2-'Indicator Date hidden'!O150)</f>
        <v>0</v>
      </c>
      <c r="O149" s="158">
        <f>IF('Indicator Date hidden'!P150="x","x",O$2-'Indicator Date hidden'!P150)</f>
        <v>0</v>
      </c>
      <c r="P149" s="158">
        <f>IF('Indicator Date hidden'!Q150="x","x",P$2-'Indicator Date hidden'!Q150)</f>
        <v>0</v>
      </c>
      <c r="Q149" s="158">
        <f>IF('Indicator Date hidden'!R150="x","x",Q$2-'Indicator Date hidden'!R150)</f>
        <v>0</v>
      </c>
      <c r="R149" s="158">
        <f>IF('Indicator Date hidden'!S150="x","x",R$2-'Indicator Date hidden'!S150)</f>
        <v>0</v>
      </c>
      <c r="S149" s="158">
        <f>IF('Indicator Date hidden'!T150="x","x",S$2-'Indicator Date hidden'!T150)</f>
        <v>0</v>
      </c>
      <c r="T149" s="158">
        <f>IF('Indicator Date hidden'!U150="x","x",T$2-'Indicator Date hidden'!U150)</f>
        <v>0</v>
      </c>
      <c r="U149" s="158">
        <f>IF('Indicator Date hidden'!V150="x","x",U$2-'Indicator Date hidden'!V150)</f>
        <v>0</v>
      </c>
      <c r="V149" s="158">
        <f>IF('Indicator Date hidden'!W150="x","x",V$2-'Indicator Date hidden'!W150)</f>
        <v>0</v>
      </c>
      <c r="W149" s="158">
        <f>IF('Indicator Date hidden'!X150="x","x",W$2-'Indicator Date hidden'!X150)</f>
        <v>0</v>
      </c>
      <c r="X149" s="158">
        <f>IF('Indicator Date hidden'!Y150="x","x",X$2-'Indicator Date hidden'!Y150)</f>
        <v>0</v>
      </c>
      <c r="Y149" s="158">
        <f>IF('Indicator Date hidden'!Z150="x","x",Y$2-'Indicator Date hidden'!Z150)</f>
        <v>0</v>
      </c>
      <c r="Z149" s="158" t="str">
        <f>IF('Indicator Date hidden'!AA150="x","x",Z$2-'Indicator Date hidden'!AA150)</f>
        <v>x</v>
      </c>
      <c r="AA149" s="158">
        <f>IF('Indicator Date hidden'!AB150="x","x",AA$2-'Indicator Date hidden'!AB150)</f>
        <v>0</v>
      </c>
      <c r="AB149" s="158" t="str">
        <f>IF('Indicator Date hidden'!AC150="x","x",AB$2-'Indicator Date hidden'!AC150)</f>
        <v>x</v>
      </c>
      <c r="AC149" s="158">
        <f>IF('Indicator Date hidden'!AD150="x","x",AC$2-'Indicator Date hidden'!AD150)</f>
        <v>0</v>
      </c>
      <c r="AD149" s="158">
        <f>IF('Indicator Date hidden'!AE150="x","x",AD$2-'Indicator Date hidden'!AE150)</f>
        <v>0</v>
      </c>
      <c r="AE149" s="158" t="str">
        <f>IF('Indicator Date hidden'!AF150="x","x",AE$2-'Indicator Date hidden'!AF150)</f>
        <v>x</v>
      </c>
      <c r="AF149" s="158">
        <f>IF('Indicator Date hidden'!AG150="x","x",AF$2-'Indicator Date hidden'!AG150)</f>
        <v>0</v>
      </c>
      <c r="AG149" s="158">
        <f>IF('Indicator Date hidden'!AH150="x","x",AG$2-'Indicator Date hidden'!AH150)</f>
        <v>0</v>
      </c>
      <c r="AH149" s="158">
        <f>IF('Indicator Date hidden'!AI150="x","x",AH$2-'Indicator Date hidden'!AI150)</f>
        <v>0</v>
      </c>
      <c r="AI149" s="158">
        <f>IF('Indicator Date hidden'!AJ150="x","x",AI$2-'Indicator Date hidden'!AJ150)</f>
        <v>0</v>
      </c>
      <c r="AJ149" s="158">
        <f>IF('Indicator Date hidden'!AK150="x","x",AJ$2-'Indicator Date hidden'!AK150)</f>
        <v>0</v>
      </c>
      <c r="AK149" s="158">
        <f>IF('Indicator Date hidden'!AL150="x","x",AK$2-'Indicator Date hidden'!AL150)</f>
        <v>0</v>
      </c>
      <c r="AL149" s="158" t="str">
        <f>IF('Indicator Date hidden'!AM150="x","x",AL$2-'Indicator Date hidden'!AM150)</f>
        <v>x</v>
      </c>
      <c r="AM149" s="158">
        <f>IF('Indicator Date hidden'!AN150="x","x",AM$2-'Indicator Date hidden'!AN150)</f>
        <v>0</v>
      </c>
      <c r="AN149" s="158">
        <f>IF('Indicator Date hidden'!AO150="x","x",AN$2-'Indicator Date hidden'!AO150)</f>
        <v>0</v>
      </c>
      <c r="AO149" s="158">
        <f>IF('Indicator Date hidden'!AP150="x","x",AO$2-'Indicator Date hidden'!AP150)</f>
        <v>0</v>
      </c>
      <c r="AP149" s="158">
        <f>IF('Indicator Date hidden'!AQ150="x","x",AP$2-'Indicator Date hidden'!AQ150)</f>
        <v>0</v>
      </c>
      <c r="AQ149" s="158">
        <f>IF('Indicator Date hidden'!AR150="x","x",AQ$2-'Indicator Date hidden'!AR150)</f>
        <v>0</v>
      </c>
      <c r="AR149" s="158">
        <f>IF('Indicator Date hidden'!AS150="x","x",AR$2-'Indicator Date hidden'!AS150)</f>
        <v>2</v>
      </c>
      <c r="AS149" s="158">
        <f>IF('Indicator Date hidden'!AT150="x","x",AS$2-'Indicator Date hidden'!AT150)</f>
        <v>2</v>
      </c>
      <c r="AT149" s="158">
        <f>IF('Indicator Date hidden'!AU150="x","x",AT$2-'Indicator Date hidden'!AU150)</f>
        <v>0</v>
      </c>
      <c r="AU149" s="158" t="str">
        <f>IF('Indicator Date hidden'!AV150="x","x",AU$2-'Indicator Date hidden'!AV150)</f>
        <v>x</v>
      </c>
      <c r="AV149" s="158" t="str">
        <f>IF('Indicator Date hidden'!AW150="x","x",AV$2-'Indicator Date hidden'!AW150)</f>
        <v>x</v>
      </c>
      <c r="AW149" s="158" t="str">
        <f>IF('Indicator Date hidden'!AX150="x","x",AW$2-'Indicator Date hidden'!AX150)</f>
        <v>x</v>
      </c>
      <c r="AX149" s="158">
        <f>IF('Indicator Date hidden'!AY150="x","x",AX$2-'Indicator Date hidden'!AY150)</f>
        <v>0</v>
      </c>
      <c r="AY149" s="158">
        <f>IF('Indicator Date hidden'!AZ150="x","x",AY$2-'Indicator Date hidden'!AZ150)</f>
        <v>0</v>
      </c>
      <c r="AZ149" s="158">
        <f>IF('Indicator Date hidden'!BA150="x","x",AZ$2-'Indicator Date hidden'!BA150)</f>
        <v>4</v>
      </c>
      <c r="BA149" s="158">
        <f>IF('Indicator Date hidden'!BB150="x","x",BA$2-'Indicator Date hidden'!BB150)</f>
        <v>0</v>
      </c>
      <c r="BB149" s="158">
        <f>IF('Indicator Date hidden'!BC150="x","x",BB$2-'Indicator Date hidden'!BC150)</f>
        <v>0</v>
      </c>
      <c r="BC149" s="158">
        <f>IF('Indicator Date hidden'!BD150="x","x",BC$2-'Indicator Date hidden'!BD150)</f>
        <v>0</v>
      </c>
      <c r="BD149" s="158" t="str">
        <f>IF('Indicator Date hidden'!BE150="x","x",BD$2-'Indicator Date hidden'!BE150)</f>
        <v>x</v>
      </c>
      <c r="BE149" s="158">
        <f>IF('Indicator Date hidden'!BF150="x","x",BE$2-'Indicator Date hidden'!BF150)</f>
        <v>1</v>
      </c>
      <c r="BF149" s="158">
        <f>IF('Indicator Date hidden'!BG150="x","x",BF$2-'Indicator Date hidden'!BG150)</f>
        <v>0</v>
      </c>
      <c r="BG149" s="158">
        <f>IF('Indicator Date hidden'!BH150="x","x",BG$2-'Indicator Date hidden'!BH150)</f>
        <v>0</v>
      </c>
      <c r="BH149" s="158">
        <f>IF('Indicator Date hidden'!BI150="x","x",BH$2-'Indicator Date hidden'!BI150)</f>
        <v>0</v>
      </c>
      <c r="BI149" s="158">
        <f>IF('Indicator Date hidden'!BJ150="x","x",BI$2-'Indicator Date hidden'!BJ150)</f>
        <v>2</v>
      </c>
      <c r="BJ149" s="158">
        <f>IF('Indicator Date hidden'!BK150="x","x",BJ$2-'Indicator Date hidden'!BK150)</f>
        <v>0</v>
      </c>
      <c r="BK149" s="158" t="str">
        <f>IF('Indicator Date hidden'!BL150="x","x",BK$2-'Indicator Date hidden'!BL150)</f>
        <v>x</v>
      </c>
      <c r="BL149" s="158">
        <f>IF('Indicator Date hidden'!BM150="x","x",BL$2-'Indicator Date hidden'!BM150)</f>
        <v>0</v>
      </c>
      <c r="BM149" s="158">
        <f>IF('Indicator Date hidden'!BN150="x","x",BM$2-'Indicator Date hidden'!BN150)</f>
        <v>3</v>
      </c>
      <c r="BN149" s="158">
        <f>IF('Indicator Date hidden'!BO150="x","x",BN$2-'Indicator Date hidden'!BO150)</f>
        <v>0</v>
      </c>
      <c r="BO149" s="158">
        <f>IF('Indicator Date hidden'!BP150="x","x",BO$2-'Indicator Date hidden'!BP150)</f>
        <v>0</v>
      </c>
      <c r="BP149" s="158">
        <f>IF('Indicator Date hidden'!BQ150="x","x",BP$2-'Indicator Date hidden'!BQ150)</f>
        <v>0</v>
      </c>
      <c r="BQ149" s="158">
        <f>IF('Indicator Date hidden'!BR150="x","x",BQ$2-'Indicator Date hidden'!BR150)</f>
        <v>0</v>
      </c>
      <c r="BR149" s="158">
        <f>IF('Indicator Date hidden'!BS150="x","x",BR$2-'Indicator Date hidden'!BS150)</f>
        <v>0</v>
      </c>
      <c r="BS149" s="158">
        <f>IF('Indicator Date hidden'!BT150="x","x",BS$2-'Indicator Date hidden'!BT150)</f>
        <v>2</v>
      </c>
      <c r="BT149" s="158">
        <f>IF('Indicator Date hidden'!BU150="x","x",BT$2-'Indicator Date hidden'!BU150)</f>
        <v>0</v>
      </c>
      <c r="BU149" s="158">
        <f>IF('Indicator Date hidden'!BV150="x","x",BU$2-'Indicator Date hidden'!BV150)</f>
        <v>0</v>
      </c>
      <c r="BV149" s="158" t="str">
        <f>IF('Indicator Date hidden'!BW150="x","x",BV$2-'Indicator Date hidden'!BW150)</f>
        <v>x</v>
      </c>
      <c r="BW149" s="158">
        <f>IF('Indicator Date hidden'!BX150="x","x",BW$2-'Indicator Date hidden'!BX150)</f>
        <v>0</v>
      </c>
      <c r="BX149" s="158">
        <f>IF('Indicator Date hidden'!BY150="x","x",BX$2-'Indicator Date hidden'!BY150)</f>
        <v>0</v>
      </c>
      <c r="BY149" s="5">
        <f t="shared" si="20"/>
        <v>16</v>
      </c>
      <c r="BZ149" s="159">
        <f t="shared" si="21"/>
        <v>0.24615384615384617</v>
      </c>
      <c r="CA149" s="5">
        <f t="shared" si="22"/>
        <v>7</v>
      </c>
      <c r="CB149" s="159">
        <f t="shared" si="23"/>
        <v>0.76522031479667008</v>
      </c>
      <c r="CC149" s="162">
        <f t="shared" si="24"/>
        <v>0</v>
      </c>
    </row>
    <row r="150" spans="1:81" x14ac:dyDescent="0.25">
      <c r="A150" t="s">
        <v>273</v>
      </c>
      <c r="B150" s="158">
        <f>IF('Indicator Date hidden'!C151="x","x",B$2-'Indicator Date hidden'!C151)</f>
        <v>0</v>
      </c>
      <c r="C150" s="158">
        <f>IF('Indicator Date hidden'!D151="x","x",C$2-'Indicator Date hidden'!D151)</f>
        <v>0</v>
      </c>
      <c r="D150" s="158">
        <f>IF('Indicator Date hidden'!E151="x","x",D$2-'Indicator Date hidden'!E151)</f>
        <v>0</v>
      </c>
      <c r="E150" s="158">
        <f>IF('Indicator Date hidden'!F151="x","x",E$2-'Indicator Date hidden'!F151)</f>
        <v>0</v>
      </c>
      <c r="F150" s="158">
        <f>IF('Indicator Date hidden'!G151="x","x",F$2-'Indicator Date hidden'!G151)</f>
        <v>0</v>
      </c>
      <c r="G150" s="158">
        <f>IF('Indicator Date hidden'!H151="x","x",G$2-'Indicator Date hidden'!H151)</f>
        <v>0</v>
      </c>
      <c r="H150" s="158">
        <f>IF('Indicator Date hidden'!I151="x","x",H$2-'Indicator Date hidden'!I151)</f>
        <v>0</v>
      </c>
      <c r="I150" s="158">
        <f>IF('Indicator Date hidden'!J151="x","x",I$2-'Indicator Date hidden'!J151)</f>
        <v>0</v>
      </c>
      <c r="J150" s="158">
        <f>IF('Indicator Date hidden'!K151="x","x",J$2-'Indicator Date hidden'!K151)</f>
        <v>0</v>
      </c>
      <c r="K150" s="158">
        <f>IF('Indicator Date hidden'!L151="x","x",K$2-'Indicator Date hidden'!L151)</f>
        <v>0</v>
      </c>
      <c r="L150" s="158">
        <f>IF('Indicator Date hidden'!M151="x","x",L$2-'Indicator Date hidden'!M151)</f>
        <v>0</v>
      </c>
      <c r="M150" s="158">
        <f>IF('Indicator Date hidden'!N151="x","x",M$2-'Indicator Date hidden'!N151)</f>
        <v>0</v>
      </c>
      <c r="N150" s="158">
        <f>IF('Indicator Date hidden'!O151="x","x",N$2-'Indicator Date hidden'!O151)</f>
        <v>0</v>
      </c>
      <c r="O150" s="158">
        <f>IF('Indicator Date hidden'!P151="x","x",O$2-'Indicator Date hidden'!P151)</f>
        <v>0</v>
      </c>
      <c r="P150" s="158">
        <f>IF('Indicator Date hidden'!Q151="x","x",P$2-'Indicator Date hidden'!Q151)</f>
        <v>0</v>
      </c>
      <c r="Q150" s="158">
        <f>IF('Indicator Date hidden'!R151="x","x",Q$2-'Indicator Date hidden'!R151)</f>
        <v>0</v>
      </c>
      <c r="R150" s="158">
        <f>IF('Indicator Date hidden'!S151="x","x",R$2-'Indicator Date hidden'!S151)</f>
        <v>0</v>
      </c>
      <c r="S150" s="158">
        <f>IF('Indicator Date hidden'!T151="x","x",S$2-'Indicator Date hidden'!T151)</f>
        <v>0</v>
      </c>
      <c r="T150" s="158">
        <f>IF('Indicator Date hidden'!U151="x","x",T$2-'Indicator Date hidden'!U151)</f>
        <v>0</v>
      </c>
      <c r="U150" s="158">
        <f>IF('Indicator Date hidden'!V151="x","x",U$2-'Indicator Date hidden'!V151)</f>
        <v>0</v>
      </c>
      <c r="V150" s="158">
        <f>IF('Indicator Date hidden'!W151="x","x",V$2-'Indicator Date hidden'!W151)</f>
        <v>0</v>
      </c>
      <c r="W150" s="158">
        <f>IF('Indicator Date hidden'!X151="x","x",W$2-'Indicator Date hidden'!X151)</f>
        <v>0</v>
      </c>
      <c r="X150" s="158">
        <f>IF('Indicator Date hidden'!Y151="x","x",X$2-'Indicator Date hidden'!Y151)</f>
        <v>0</v>
      </c>
      <c r="Y150" s="158">
        <f>IF('Indicator Date hidden'!Z151="x","x",Y$2-'Indicator Date hidden'!Z151)</f>
        <v>0</v>
      </c>
      <c r="Z150" s="158">
        <f>IF('Indicator Date hidden'!AA151="x","x",Z$2-'Indicator Date hidden'!AA151)</f>
        <v>8</v>
      </c>
      <c r="AA150" s="158">
        <f>IF('Indicator Date hidden'!AB151="x","x",AA$2-'Indicator Date hidden'!AB151)</f>
        <v>0</v>
      </c>
      <c r="AB150" s="158">
        <f>IF('Indicator Date hidden'!AC151="x","x",AB$2-'Indicator Date hidden'!AC151)</f>
        <v>0</v>
      </c>
      <c r="AC150" s="158">
        <f>IF('Indicator Date hidden'!AD151="x","x",AC$2-'Indicator Date hidden'!AD151)</f>
        <v>0</v>
      </c>
      <c r="AD150" s="158">
        <f>IF('Indicator Date hidden'!AE151="x","x",AD$2-'Indicator Date hidden'!AE151)</f>
        <v>0</v>
      </c>
      <c r="AE150" s="158">
        <f>IF('Indicator Date hidden'!AF151="x","x",AE$2-'Indicator Date hidden'!AF151)</f>
        <v>0</v>
      </c>
      <c r="AF150" s="158">
        <f>IF('Indicator Date hidden'!AG151="x","x",AF$2-'Indicator Date hidden'!AG151)</f>
        <v>0</v>
      </c>
      <c r="AG150" s="158">
        <f>IF('Indicator Date hidden'!AH151="x","x",AG$2-'Indicator Date hidden'!AH151)</f>
        <v>0</v>
      </c>
      <c r="AH150" s="158">
        <f>IF('Indicator Date hidden'!AI151="x","x",AH$2-'Indicator Date hidden'!AI151)</f>
        <v>0</v>
      </c>
      <c r="AI150" s="158">
        <f>IF('Indicator Date hidden'!AJ151="x","x",AI$2-'Indicator Date hidden'!AJ151)</f>
        <v>0</v>
      </c>
      <c r="AJ150" s="158">
        <f>IF('Indicator Date hidden'!AK151="x","x",AJ$2-'Indicator Date hidden'!AK151)</f>
        <v>0</v>
      </c>
      <c r="AK150" s="158">
        <f>IF('Indicator Date hidden'!AL151="x","x",AK$2-'Indicator Date hidden'!AL151)</f>
        <v>0</v>
      </c>
      <c r="AL150" s="158">
        <f>IF('Indicator Date hidden'!AM151="x","x",AL$2-'Indicator Date hidden'!AM151)</f>
        <v>8</v>
      </c>
      <c r="AM150" s="158">
        <f>IF('Indicator Date hidden'!AN151="x","x",AM$2-'Indicator Date hidden'!AN151)</f>
        <v>0</v>
      </c>
      <c r="AN150" s="158">
        <f>IF('Indicator Date hidden'!AO151="x","x",AN$2-'Indicator Date hidden'!AO151)</f>
        <v>0</v>
      </c>
      <c r="AO150" s="158">
        <f>IF('Indicator Date hidden'!AP151="x","x",AO$2-'Indicator Date hidden'!AP151)</f>
        <v>0</v>
      </c>
      <c r="AP150" s="158">
        <f>IF('Indicator Date hidden'!AQ151="x","x",AP$2-'Indicator Date hidden'!AQ151)</f>
        <v>0</v>
      </c>
      <c r="AQ150" s="158">
        <f>IF('Indicator Date hidden'!AR151="x","x",AQ$2-'Indicator Date hidden'!AR151)</f>
        <v>0</v>
      </c>
      <c r="AR150" s="158">
        <f>IF('Indicator Date hidden'!AS151="x","x",AR$2-'Indicator Date hidden'!AS151)</f>
        <v>2</v>
      </c>
      <c r="AS150" s="158">
        <f>IF('Indicator Date hidden'!AT151="x","x",AS$2-'Indicator Date hidden'!AT151)</f>
        <v>8</v>
      </c>
      <c r="AT150" s="158">
        <f>IF('Indicator Date hidden'!AU151="x","x",AT$2-'Indicator Date hidden'!AU151)</f>
        <v>0</v>
      </c>
      <c r="AU150" s="158">
        <f>IF('Indicator Date hidden'!AV151="x","x",AU$2-'Indicator Date hidden'!AV151)</f>
        <v>3</v>
      </c>
      <c r="AV150" s="158" t="str">
        <f>IF('Indicator Date hidden'!AW151="x","x",AV$2-'Indicator Date hidden'!AW151)</f>
        <v>x</v>
      </c>
      <c r="AW150" s="158">
        <f>IF('Indicator Date hidden'!AX151="x","x",AW$2-'Indicator Date hidden'!AX151)</f>
        <v>0</v>
      </c>
      <c r="AX150" s="158">
        <f>IF('Indicator Date hidden'!AY151="x","x",AX$2-'Indicator Date hidden'!AY151)</f>
        <v>0</v>
      </c>
      <c r="AY150" s="158">
        <f>IF('Indicator Date hidden'!AZ151="x","x",AY$2-'Indicator Date hidden'!AZ151)</f>
        <v>0</v>
      </c>
      <c r="AZ150" s="158">
        <f>IF('Indicator Date hidden'!BA151="x","x",AZ$2-'Indicator Date hidden'!BA151)</f>
        <v>7</v>
      </c>
      <c r="BA150" s="158">
        <f>IF('Indicator Date hidden'!BB151="x","x",BA$2-'Indicator Date hidden'!BB151)</f>
        <v>0</v>
      </c>
      <c r="BB150" s="158">
        <f>IF('Indicator Date hidden'!BC151="x","x",BB$2-'Indicator Date hidden'!BC151)</f>
        <v>0</v>
      </c>
      <c r="BC150" s="158">
        <f>IF('Indicator Date hidden'!BD151="x","x",BC$2-'Indicator Date hidden'!BD151)</f>
        <v>0</v>
      </c>
      <c r="BD150" s="158" t="str">
        <f>IF('Indicator Date hidden'!BE151="x","x",BD$2-'Indicator Date hidden'!BE151)</f>
        <v>x</v>
      </c>
      <c r="BE150" s="158">
        <f>IF('Indicator Date hidden'!BF151="x","x",BE$2-'Indicator Date hidden'!BF151)</f>
        <v>1</v>
      </c>
      <c r="BF150" s="158">
        <f>IF('Indicator Date hidden'!BG151="x","x",BF$2-'Indicator Date hidden'!BG151)</f>
        <v>0</v>
      </c>
      <c r="BG150" s="158">
        <f>IF('Indicator Date hidden'!BH151="x","x",BG$2-'Indicator Date hidden'!BH151)</f>
        <v>0</v>
      </c>
      <c r="BH150" s="158">
        <f>IF('Indicator Date hidden'!BI151="x","x",BH$2-'Indicator Date hidden'!BI151)</f>
        <v>0</v>
      </c>
      <c r="BI150" s="158" t="str">
        <f>IF('Indicator Date hidden'!BJ151="x","x",BI$2-'Indicator Date hidden'!BJ151)</f>
        <v>x</v>
      </c>
      <c r="BJ150" s="158">
        <f>IF('Indicator Date hidden'!BK151="x","x",BJ$2-'Indicator Date hidden'!BK151)</f>
        <v>0</v>
      </c>
      <c r="BK150" s="158">
        <f>IF('Indicator Date hidden'!BL151="x","x",BK$2-'Indicator Date hidden'!BL151)</f>
        <v>0</v>
      </c>
      <c r="BL150" s="158">
        <f>IF('Indicator Date hidden'!BM151="x","x",BL$2-'Indicator Date hidden'!BM151)</f>
        <v>0</v>
      </c>
      <c r="BM150" s="158">
        <f>IF('Indicator Date hidden'!BN151="x","x",BM$2-'Indicator Date hidden'!BN151)</f>
        <v>3</v>
      </c>
      <c r="BN150" s="158">
        <f>IF('Indicator Date hidden'!BO151="x","x",BN$2-'Indicator Date hidden'!BO151)</f>
        <v>0</v>
      </c>
      <c r="BO150" s="158">
        <f>IF('Indicator Date hidden'!BP151="x","x",BO$2-'Indicator Date hidden'!BP151)</f>
        <v>0</v>
      </c>
      <c r="BP150" s="158">
        <f>IF('Indicator Date hidden'!BQ151="x","x",BP$2-'Indicator Date hidden'!BQ151)</f>
        <v>0</v>
      </c>
      <c r="BQ150" s="158">
        <f>IF('Indicator Date hidden'!BR151="x","x",BQ$2-'Indicator Date hidden'!BR151)</f>
        <v>0</v>
      </c>
      <c r="BR150" s="158">
        <f>IF('Indicator Date hidden'!BS151="x","x",BR$2-'Indicator Date hidden'!BS151)</f>
        <v>0</v>
      </c>
      <c r="BS150" s="158">
        <f>IF('Indicator Date hidden'!BT151="x","x",BS$2-'Indicator Date hidden'!BT151)</f>
        <v>3</v>
      </c>
      <c r="BT150" s="158">
        <f>IF('Indicator Date hidden'!BU151="x","x",BT$2-'Indicator Date hidden'!BU151)</f>
        <v>0</v>
      </c>
      <c r="BU150" s="158">
        <f>IF('Indicator Date hidden'!BV151="x","x",BU$2-'Indicator Date hidden'!BV151)</f>
        <v>0</v>
      </c>
      <c r="BV150" s="158">
        <f>IF('Indicator Date hidden'!BW151="x","x",BV$2-'Indicator Date hidden'!BW151)</f>
        <v>0</v>
      </c>
      <c r="BW150" s="158">
        <f>IF('Indicator Date hidden'!BX151="x","x",BW$2-'Indicator Date hidden'!BX151)</f>
        <v>0</v>
      </c>
      <c r="BX150" s="158">
        <f>IF('Indicator Date hidden'!BY151="x","x",BX$2-'Indicator Date hidden'!BY151)</f>
        <v>0</v>
      </c>
      <c r="BY150" s="5">
        <f t="shared" si="20"/>
        <v>43</v>
      </c>
      <c r="BZ150" s="159">
        <f t="shared" si="21"/>
        <v>0.59722222222222221</v>
      </c>
      <c r="CA150" s="5">
        <f t="shared" si="22"/>
        <v>9</v>
      </c>
      <c r="CB150" s="159">
        <f t="shared" si="23"/>
        <v>1.8533732176630311</v>
      </c>
      <c r="CC150" s="162">
        <f t="shared" si="24"/>
        <v>0</v>
      </c>
    </row>
    <row r="151" spans="1:81" x14ac:dyDescent="0.25">
      <c r="A151" t="s">
        <v>275</v>
      </c>
      <c r="B151" s="158">
        <f>IF('Indicator Date hidden'!C152="x","x",B$2-'Indicator Date hidden'!C152)</f>
        <v>0</v>
      </c>
      <c r="C151" s="158">
        <f>IF('Indicator Date hidden'!D152="x","x",C$2-'Indicator Date hidden'!D152)</f>
        <v>0</v>
      </c>
      <c r="D151" s="158">
        <f>IF('Indicator Date hidden'!E152="x","x",D$2-'Indicator Date hidden'!E152)</f>
        <v>0</v>
      </c>
      <c r="E151" s="158">
        <f>IF('Indicator Date hidden'!F152="x","x",E$2-'Indicator Date hidden'!F152)</f>
        <v>0</v>
      </c>
      <c r="F151" s="158">
        <f>IF('Indicator Date hidden'!G152="x","x",F$2-'Indicator Date hidden'!G152)</f>
        <v>0</v>
      </c>
      <c r="G151" s="158">
        <f>IF('Indicator Date hidden'!H152="x","x",G$2-'Indicator Date hidden'!H152)</f>
        <v>0</v>
      </c>
      <c r="H151" s="158">
        <f>IF('Indicator Date hidden'!I152="x","x",H$2-'Indicator Date hidden'!I152)</f>
        <v>0</v>
      </c>
      <c r="I151" s="158">
        <f>IF('Indicator Date hidden'!J152="x","x",I$2-'Indicator Date hidden'!J152)</f>
        <v>0</v>
      </c>
      <c r="J151" s="158">
        <f>IF('Indicator Date hidden'!K152="x","x",J$2-'Indicator Date hidden'!K152)</f>
        <v>0</v>
      </c>
      <c r="K151" s="158">
        <f>IF('Indicator Date hidden'!L152="x","x",K$2-'Indicator Date hidden'!L152)</f>
        <v>0</v>
      </c>
      <c r="L151" s="158">
        <f>IF('Indicator Date hidden'!M152="x","x",L$2-'Indicator Date hidden'!M152)</f>
        <v>0</v>
      </c>
      <c r="M151" s="158">
        <f>IF('Indicator Date hidden'!N152="x","x",M$2-'Indicator Date hidden'!N152)</f>
        <v>0</v>
      </c>
      <c r="N151" s="158">
        <f>IF('Indicator Date hidden'!O152="x","x",N$2-'Indicator Date hidden'!O152)</f>
        <v>0</v>
      </c>
      <c r="O151" s="158">
        <f>IF('Indicator Date hidden'!P152="x","x",O$2-'Indicator Date hidden'!P152)</f>
        <v>0</v>
      </c>
      <c r="P151" s="158">
        <f>IF('Indicator Date hidden'!Q152="x","x",P$2-'Indicator Date hidden'!Q152)</f>
        <v>0</v>
      </c>
      <c r="Q151" s="158">
        <f>IF('Indicator Date hidden'!R152="x","x",Q$2-'Indicator Date hidden'!R152)</f>
        <v>0</v>
      </c>
      <c r="R151" s="158">
        <f>IF('Indicator Date hidden'!S152="x","x",R$2-'Indicator Date hidden'!S152)</f>
        <v>0</v>
      </c>
      <c r="S151" s="158">
        <f>IF('Indicator Date hidden'!T152="x","x",S$2-'Indicator Date hidden'!T152)</f>
        <v>0</v>
      </c>
      <c r="T151" s="158">
        <f>IF('Indicator Date hidden'!U152="x","x",T$2-'Indicator Date hidden'!U152)</f>
        <v>0</v>
      </c>
      <c r="U151" s="158">
        <f>IF('Indicator Date hidden'!V152="x","x",U$2-'Indicator Date hidden'!V152)</f>
        <v>0</v>
      </c>
      <c r="V151" s="158">
        <f>IF('Indicator Date hidden'!W152="x","x",V$2-'Indicator Date hidden'!W152)</f>
        <v>0</v>
      </c>
      <c r="W151" s="158">
        <f>IF('Indicator Date hidden'!X152="x","x",W$2-'Indicator Date hidden'!X152)</f>
        <v>0</v>
      </c>
      <c r="X151" s="158">
        <f>IF('Indicator Date hidden'!Y152="x","x",X$2-'Indicator Date hidden'!Y152)</f>
        <v>0</v>
      </c>
      <c r="Y151" s="158">
        <f>IF('Indicator Date hidden'!Z152="x","x",Y$2-'Indicator Date hidden'!Z152)</f>
        <v>0</v>
      </c>
      <c r="Z151" s="158" t="str">
        <f>IF('Indicator Date hidden'!AA152="x","x",Z$2-'Indicator Date hidden'!AA152)</f>
        <v>x</v>
      </c>
      <c r="AA151" s="158">
        <f>IF('Indicator Date hidden'!AB152="x","x",AA$2-'Indicator Date hidden'!AB152)</f>
        <v>0</v>
      </c>
      <c r="AB151" s="158" t="str">
        <f>IF('Indicator Date hidden'!AC152="x","x",AB$2-'Indicator Date hidden'!AC152)</f>
        <v>x</v>
      </c>
      <c r="AC151" s="158">
        <f>IF('Indicator Date hidden'!AD152="x","x",AC$2-'Indicator Date hidden'!AD152)</f>
        <v>0</v>
      </c>
      <c r="AD151" s="158">
        <f>IF('Indicator Date hidden'!AE152="x","x",AD$2-'Indicator Date hidden'!AE152)</f>
        <v>0</v>
      </c>
      <c r="AE151" s="158">
        <f>IF('Indicator Date hidden'!AF152="x","x",AE$2-'Indicator Date hidden'!AF152)</f>
        <v>1</v>
      </c>
      <c r="AF151" s="158">
        <f>IF('Indicator Date hidden'!AG152="x","x",AF$2-'Indicator Date hidden'!AG152)</f>
        <v>0</v>
      </c>
      <c r="AG151" s="158">
        <f>IF('Indicator Date hidden'!AH152="x","x",AG$2-'Indicator Date hidden'!AH152)</f>
        <v>0</v>
      </c>
      <c r="AH151" s="158">
        <f>IF('Indicator Date hidden'!AI152="x","x",AH$2-'Indicator Date hidden'!AI152)</f>
        <v>0</v>
      </c>
      <c r="AI151" s="158">
        <f>IF('Indicator Date hidden'!AJ152="x","x",AI$2-'Indicator Date hidden'!AJ152)</f>
        <v>0</v>
      </c>
      <c r="AJ151" s="158">
        <f>IF('Indicator Date hidden'!AK152="x","x",AJ$2-'Indicator Date hidden'!AK152)</f>
        <v>0</v>
      </c>
      <c r="AK151" s="158">
        <f>IF('Indicator Date hidden'!AL152="x","x",AK$2-'Indicator Date hidden'!AL152)</f>
        <v>0</v>
      </c>
      <c r="AL151" s="158" t="str">
        <f>IF('Indicator Date hidden'!AM152="x","x",AL$2-'Indicator Date hidden'!AM152)</f>
        <v>x</v>
      </c>
      <c r="AM151" s="158">
        <f>IF('Indicator Date hidden'!AN152="x","x",AM$2-'Indicator Date hidden'!AN152)</f>
        <v>0</v>
      </c>
      <c r="AN151" s="158">
        <f>IF('Indicator Date hidden'!AO152="x","x",AN$2-'Indicator Date hidden'!AO152)</f>
        <v>0</v>
      </c>
      <c r="AO151" s="158">
        <f>IF('Indicator Date hidden'!AP152="x","x",AO$2-'Indicator Date hidden'!AP152)</f>
        <v>0</v>
      </c>
      <c r="AP151" s="158" t="str">
        <f>IF('Indicator Date hidden'!AQ152="x","x",AP$2-'Indicator Date hidden'!AQ152)</f>
        <v>x</v>
      </c>
      <c r="AQ151" s="158">
        <f>IF('Indicator Date hidden'!AR152="x","x",AQ$2-'Indicator Date hidden'!AR152)</f>
        <v>0</v>
      </c>
      <c r="AR151" s="158">
        <f>IF('Indicator Date hidden'!AS152="x","x",AR$2-'Indicator Date hidden'!AS152)</f>
        <v>2</v>
      </c>
      <c r="AS151" s="158" t="str">
        <f>IF('Indicator Date hidden'!AT152="x","x",AS$2-'Indicator Date hidden'!AT152)</f>
        <v>x</v>
      </c>
      <c r="AT151" s="158">
        <f>IF('Indicator Date hidden'!AU152="x","x",AT$2-'Indicator Date hidden'!AU152)</f>
        <v>0</v>
      </c>
      <c r="AU151" s="158">
        <f>IF('Indicator Date hidden'!AV152="x","x",AU$2-'Indicator Date hidden'!AV152)</f>
        <v>1</v>
      </c>
      <c r="AV151" s="158" t="str">
        <f>IF('Indicator Date hidden'!AW152="x","x",AV$2-'Indicator Date hidden'!AW152)</f>
        <v>x</v>
      </c>
      <c r="AW151" s="158">
        <f>IF('Indicator Date hidden'!AX152="x","x",AW$2-'Indicator Date hidden'!AX152)</f>
        <v>0</v>
      </c>
      <c r="AX151" s="158">
        <f>IF('Indicator Date hidden'!AY152="x","x",AX$2-'Indicator Date hidden'!AY152)</f>
        <v>0</v>
      </c>
      <c r="AY151" s="158">
        <f>IF('Indicator Date hidden'!AZ152="x","x",AY$2-'Indicator Date hidden'!AZ152)</f>
        <v>0</v>
      </c>
      <c r="AZ151" s="158" t="str">
        <f>IF('Indicator Date hidden'!BA152="x","x",AZ$2-'Indicator Date hidden'!BA152)</f>
        <v>x</v>
      </c>
      <c r="BA151" s="158">
        <f>IF('Indicator Date hidden'!BB152="x","x",BA$2-'Indicator Date hidden'!BB152)</f>
        <v>0</v>
      </c>
      <c r="BB151" s="158">
        <f>IF('Indicator Date hidden'!BC152="x","x",BB$2-'Indicator Date hidden'!BC152)</f>
        <v>0</v>
      </c>
      <c r="BC151" s="158">
        <f>IF('Indicator Date hidden'!BD152="x","x",BC$2-'Indicator Date hidden'!BD152)</f>
        <v>0</v>
      </c>
      <c r="BD151" s="158" t="str">
        <f>IF('Indicator Date hidden'!BE152="x","x",BD$2-'Indicator Date hidden'!BE152)</f>
        <v>x</v>
      </c>
      <c r="BE151" s="158">
        <f>IF('Indicator Date hidden'!BF152="x","x",BE$2-'Indicator Date hidden'!BF152)</f>
        <v>1</v>
      </c>
      <c r="BF151" s="158">
        <f>IF('Indicator Date hidden'!BG152="x","x",BF$2-'Indicator Date hidden'!BG152)</f>
        <v>0</v>
      </c>
      <c r="BG151" s="158">
        <f>IF('Indicator Date hidden'!BH152="x","x",BG$2-'Indicator Date hidden'!BH152)</f>
        <v>0</v>
      </c>
      <c r="BH151" s="158">
        <f>IF('Indicator Date hidden'!BI152="x","x",BH$2-'Indicator Date hidden'!BI152)</f>
        <v>0</v>
      </c>
      <c r="BI151" s="158" t="str">
        <f>IF('Indicator Date hidden'!BJ152="x","x",BI$2-'Indicator Date hidden'!BJ152)</f>
        <v>x</v>
      </c>
      <c r="BJ151" s="158">
        <f>IF('Indicator Date hidden'!BK152="x","x",BJ$2-'Indicator Date hidden'!BK152)</f>
        <v>0</v>
      </c>
      <c r="BK151" s="158">
        <f>IF('Indicator Date hidden'!BL152="x","x",BK$2-'Indicator Date hidden'!BL152)</f>
        <v>0</v>
      </c>
      <c r="BL151" s="158">
        <f>IF('Indicator Date hidden'!BM152="x","x",BL$2-'Indicator Date hidden'!BM152)</f>
        <v>0</v>
      </c>
      <c r="BM151" s="158">
        <f>IF('Indicator Date hidden'!BN152="x","x",BM$2-'Indicator Date hidden'!BN152)</f>
        <v>3</v>
      </c>
      <c r="BN151" s="158">
        <f>IF('Indicator Date hidden'!BO152="x","x",BN$2-'Indicator Date hidden'!BO152)</f>
        <v>0</v>
      </c>
      <c r="BO151" s="158">
        <f>IF('Indicator Date hidden'!BP152="x","x",BO$2-'Indicator Date hidden'!BP152)</f>
        <v>0</v>
      </c>
      <c r="BP151" s="158">
        <f>IF('Indicator Date hidden'!BQ152="x","x",BP$2-'Indicator Date hidden'!BQ152)</f>
        <v>0</v>
      </c>
      <c r="BQ151" s="158">
        <f>IF('Indicator Date hidden'!BR152="x","x",BQ$2-'Indicator Date hidden'!BR152)</f>
        <v>0</v>
      </c>
      <c r="BR151" s="158">
        <f>IF('Indicator Date hidden'!BS152="x","x",BR$2-'Indicator Date hidden'!BS152)</f>
        <v>0</v>
      </c>
      <c r="BS151" s="158">
        <f>IF('Indicator Date hidden'!BT152="x","x",BS$2-'Indicator Date hidden'!BT152)</f>
        <v>2</v>
      </c>
      <c r="BT151" s="158">
        <f>IF('Indicator Date hidden'!BU152="x","x",BT$2-'Indicator Date hidden'!BU152)</f>
        <v>0</v>
      </c>
      <c r="BU151" s="158">
        <f>IF('Indicator Date hidden'!BV152="x","x",BU$2-'Indicator Date hidden'!BV152)</f>
        <v>0</v>
      </c>
      <c r="BV151" s="158">
        <f>IF('Indicator Date hidden'!BW152="x","x",BV$2-'Indicator Date hidden'!BW152)</f>
        <v>0</v>
      </c>
      <c r="BW151" s="158">
        <f>IF('Indicator Date hidden'!BX152="x","x",BW$2-'Indicator Date hidden'!BX152)</f>
        <v>0</v>
      </c>
      <c r="BX151" s="158">
        <f>IF('Indicator Date hidden'!BY152="x","x",BX$2-'Indicator Date hidden'!BY152)</f>
        <v>0</v>
      </c>
      <c r="BY151" s="5">
        <f t="shared" si="20"/>
        <v>10</v>
      </c>
      <c r="BZ151" s="159">
        <f t="shared" si="21"/>
        <v>0.15151515151515152</v>
      </c>
      <c r="CA151" s="5">
        <f t="shared" si="22"/>
        <v>6</v>
      </c>
      <c r="CB151" s="159">
        <f t="shared" si="23"/>
        <v>0.52921967262342362</v>
      </c>
      <c r="CC151" s="162">
        <f t="shared" si="24"/>
        <v>0</v>
      </c>
    </row>
    <row r="152" spans="1:81" x14ac:dyDescent="0.25">
      <c r="A152" t="s">
        <v>277</v>
      </c>
      <c r="B152" s="158">
        <f>IF('Indicator Date hidden'!C153="x","x",B$2-'Indicator Date hidden'!C153)</f>
        <v>0</v>
      </c>
      <c r="C152" s="158">
        <f>IF('Indicator Date hidden'!D153="x","x",C$2-'Indicator Date hidden'!D153)</f>
        <v>0</v>
      </c>
      <c r="D152" s="158">
        <f>IF('Indicator Date hidden'!E153="x","x",D$2-'Indicator Date hidden'!E153)</f>
        <v>0</v>
      </c>
      <c r="E152" s="158">
        <f>IF('Indicator Date hidden'!F153="x","x",E$2-'Indicator Date hidden'!F153)</f>
        <v>0</v>
      </c>
      <c r="F152" s="158">
        <f>IF('Indicator Date hidden'!G153="x","x",F$2-'Indicator Date hidden'!G153)</f>
        <v>0</v>
      </c>
      <c r="G152" s="158">
        <f>IF('Indicator Date hidden'!H153="x","x",G$2-'Indicator Date hidden'!H153)</f>
        <v>0</v>
      </c>
      <c r="H152" s="158">
        <f>IF('Indicator Date hidden'!I153="x","x",H$2-'Indicator Date hidden'!I153)</f>
        <v>0</v>
      </c>
      <c r="I152" s="158">
        <f>IF('Indicator Date hidden'!J153="x","x",I$2-'Indicator Date hidden'!J153)</f>
        <v>0</v>
      </c>
      <c r="J152" s="158">
        <f>IF('Indicator Date hidden'!K153="x","x",J$2-'Indicator Date hidden'!K153)</f>
        <v>0</v>
      </c>
      <c r="K152" s="158">
        <f>IF('Indicator Date hidden'!L153="x","x",K$2-'Indicator Date hidden'!L153)</f>
        <v>0</v>
      </c>
      <c r="L152" s="158">
        <f>IF('Indicator Date hidden'!M153="x","x",L$2-'Indicator Date hidden'!M153)</f>
        <v>0</v>
      </c>
      <c r="M152" s="158">
        <f>IF('Indicator Date hidden'!N153="x","x",M$2-'Indicator Date hidden'!N153)</f>
        <v>0</v>
      </c>
      <c r="N152" s="158">
        <f>IF('Indicator Date hidden'!O153="x","x",N$2-'Indicator Date hidden'!O153)</f>
        <v>0</v>
      </c>
      <c r="O152" s="158">
        <f>IF('Indicator Date hidden'!P153="x","x",O$2-'Indicator Date hidden'!P153)</f>
        <v>0</v>
      </c>
      <c r="P152" s="158">
        <f>IF('Indicator Date hidden'!Q153="x","x",P$2-'Indicator Date hidden'!Q153)</f>
        <v>0</v>
      </c>
      <c r="Q152" s="158">
        <f>IF('Indicator Date hidden'!R153="x","x",Q$2-'Indicator Date hidden'!R153)</f>
        <v>0</v>
      </c>
      <c r="R152" s="158">
        <f>IF('Indicator Date hidden'!S153="x","x",R$2-'Indicator Date hidden'!S153)</f>
        <v>0</v>
      </c>
      <c r="S152" s="158">
        <f>IF('Indicator Date hidden'!T153="x","x",S$2-'Indicator Date hidden'!T153)</f>
        <v>0</v>
      </c>
      <c r="T152" s="158">
        <f>IF('Indicator Date hidden'!U153="x","x",T$2-'Indicator Date hidden'!U153)</f>
        <v>0</v>
      </c>
      <c r="U152" s="158">
        <f>IF('Indicator Date hidden'!V153="x","x",U$2-'Indicator Date hidden'!V153)</f>
        <v>0</v>
      </c>
      <c r="V152" s="158">
        <f>IF('Indicator Date hidden'!W153="x","x",V$2-'Indicator Date hidden'!W153)</f>
        <v>0</v>
      </c>
      <c r="W152" s="158">
        <f>IF('Indicator Date hidden'!X153="x","x",W$2-'Indicator Date hidden'!X153)</f>
        <v>0</v>
      </c>
      <c r="X152" s="158">
        <f>IF('Indicator Date hidden'!Y153="x","x",X$2-'Indicator Date hidden'!Y153)</f>
        <v>0</v>
      </c>
      <c r="Y152" s="158">
        <f>IF('Indicator Date hidden'!Z153="x","x",Y$2-'Indicator Date hidden'!Z153)</f>
        <v>0</v>
      </c>
      <c r="Z152" s="158">
        <f>IF('Indicator Date hidden'!AA153="x","x",Z$2-'Indicator Date hidden'!AA153)</f>
        <v>0</v>
      </c>
      <c r="AA152" s="158">
        <f>IF('Indicator Date hidden'!AB153="x","x",AA$2-'Indicator Date hidden'!AB153)</f>
        <v>0</v>
      </c>
      <c r="AB152" s="158">
        <f>IF('Indicator Date hidden'!AC153="x","x",AB$2-'Indicator Date hidden'!AC153)</f>
        <v>0</v>
      </c>
      <c r="AC152" s="158">
        <f>IF('Indicator Date hidden'!AD153="x","x",AC$2-'Indicator Date hidden'!AD153)</f>
        <v>1</v>
      </c>
      <c r="AD152" s="158">
        <f>IF('Indicator Date hidden'!AE153="x","x",AD$2-'Indicator Date hidden'!AE153)</f>
        <v>0</v>
      </c>
      <c r="AE152" s="158">
        <f>IF('Indicator Date hidden'!AF153="x","x",AE$2-'Indicator Date hidden'!AF153)</f>
        <v>0</v>
      </c>
      <c r="AF152" s="158">
        <f>IF('Indicator Date hidden'!AG153="x","x",AF$2-'Indicator Date hidden'!AG153)</f>
        <v>0</v>
      </c>
      <c r="AG152" s="158">
        <f>IF('Indicator Date hidden'!AH153="x","x",AG$2-'Indicator Date hidden'!AH153)</f>
        <v>0</v>
      </c>
      <c r="AH152" s="158">
        <f>IF('Indicator Date hidden'!AI153="x","x",AH$2-'Indicator Date hidden'!AI153)</f>
        <v>0</v>
      </c>
      <c r="AI152" s="158">
        <f>IF('Indicator Date hidden'!AJ153="x","x",AI$2-'Indicator Date hidden'!AJ153)</f>
        <v>0</v>
      </c>
      <c r="AJ152" s="158">
        <f>IF('Indicator Date hidden'!AK153="x","x",AJ$2-'Indicator Date hidden'!AK153)</f>
        <v>0</v>
      </c>
      <c r="AK152" s="158">
        <f>IF('Indicator Date hidden'!AL153="x","x",AK$2-'Indicator Date hidden'!AL153)</f>
        <v>0</v>
      </c>
      <c r="AL152" s="158">
        <f>IF('Indicator Date hidden'!AM153="x","x",AL$2-'Indicator Date hidden'!AM153)</f>
        <v>1</v>
      </c>
      <c r="AM152" s="158">
        <f>IF('Indicator Date hidden'!AN153="x","x",AM$2-'Indicator Date hidden'!AN153)</f>
        <v>0</v>
      </c>
      <c r="AN152" s="158">
        <f>IF('Indicator Date hidden'!AO153="x","x",AN$2-'Indicator Date hidden'!AO153)</f>
        <v>0</v>
      </c>
      <c r="AO152" s="158">
        <f>IF('Indicator Date hidden'!AP153="x","x",AO$2-'Indicator Date hidden'!AP153)</f>
        <v>0</v>
      </c>
      <c r="AP152" s="158">
        <f>IF('Indicator Date hidden'!AQ153="x","x",AP$2-'Indicator Date hidden'!AQ153)</f>
        <v>0</v>
      </c>
      <c r="AQ152" s="158">
        <f>IF('Indicator Date hidden'!AR153="x","x",AQ$2-'Indicator Date hidden'!AR153)</f>
        <v>0</v>
      </c>
      <c r="AR152" s="158">
        <f>IF('Indicator Date hidden'!AS153="x","x",AR$2-'Indicator Date hidden'!AS153)</f>
        <v>2</v>
      </c>
      <c r="AS152" s="158">
        <f>IF('Indicator Date hidden'!AT153="x","x",AS$2-'Indicator Date hidden'!AT153)</f>
        <v>0</v>
      </c>
      <c r="AT152" s="158">
        <f>IF('Indicator Date hidden'!AU153="x","x",AT$2-'Indicator Date hidden'!AU153)</f>
        <v>0</v>
      </c>
      <c r="AU152" s="158">
        <f>IF('Indicator Date hidden'!AV153="x","x",AU$2-'Indicator Date hidden'!AV153)</f>
        <v>0</v>
      </c>
      <c r="AV152" s="158">
        <f>IF('Indicator Date hidden'!AW153="x","x",AV$2-'Indicator Date hidden'!AW153)</f>
        <v>0</v>
      </c>
      <c r="AW152" s="158">
        <f>IF('Indicator Date hidden'!AX153="x","x",AW$2-'Indicator Date hidden'!AX153)</f>
        <v>0</v>
      </c>
      <c r="AX152" s="158">
        <f>IF('Indicator Date hidden'!AY153="x","x",AX$2-'Indicator Date hidden'!AY153)</f>
        <v>0</v>
      </c>
      <c r="AY152" s="158">
        <f>IF('Indicator Date hidden'!AZ153="x","x",AY$2-'Indicator Date hidden'!AZ153)</f>
        <v>0</v>
      </c>
      <c r="AZ152" s="158">
        <f>IF('Indicator Date hidden'!BA153="x","x",AZ$2-'Indicator Date hidden'!BA153)</f>
        <v>6</v>
      </c>
      <c r="BA152" s="158">
        <f>IF('Indicator Date hidden'!BB153="x","x",BA$2-'Indicator Date hidden'!BB153)</f>
        <v>0</v>
      </c>
      <c r="BB152" s="158">
        <f>IF('Indicator Date hidden'!BC153="x","x",BB$2-'Indicator Date hidden'!BC153)</f>
        <v>0</v>
      </c>
      <c r="BC152" s="158">
        <f>IF('Indicator Date hidden'!BD153="x","x",BC$2-'Indicator Date hidden'!BD153)</f>
        <v>0</v>
      </c>
      <c r="BD152" s="158" t="str">
        <f>IF('Indicator Date hidden'!BE153="x","x",BD$2-'Indicator Date hidden'!BE153)</f>
        <v>x</v>
      </c>
      <c r="BE152" s="158">
        <f>IF('Indicator Date hidden'!BF153="x","x",BE$2-'Indicator Date hidden'!BF153)</f>
        <v>1</v>
      </c>
      <c r="BF152" s="158">
        <f>IF('Indicator Date hidden'!BG153="x","x",BF$2-'Indicator Date hidden'!BG153)</f>
        <v>0</v>
      </c>
      <c r="BG152" s="158">
        <f>IF('Indicator Date hidden'!BH153="x","x",BG$2-'Indicator Date hidden'!BH153)</f>
        <v>0</v>
      </c>
      <c r="BH152" s="158">
        <f>IF('Indicator Date hidden'!BI153="x","x",BH$2-'Indicator Date hidden'!BI153)</f>
        <v>0</v>
      </c>
      <c r="BI152" s="158">
        <f>IF('Indicator Date hidden'!BJ153="x","x",BI$2-'Indicator Date hidden'!BJ153)</f>
        <v>0</v>
      </c>
      <c r="BJ152" s="158">
        <f>IF('Indicator Date hidden'!BK153="x","x",BJ$2-'Indicator Date hidden'!BK153)</f>
        <v>0</v>
      </c>
      <c r="BK152" s="158">
        <f>IF('Indicator Date hidden'!BL153="x","x",BK$2-'Indicator Date hidden'!BL153)</f>
        <v>0</v>
      </c>
      <c r="BL152" s="158">
        <f>IF('Indicator Date hidden'!BM153="x","x",BL$2-'Indicator Date hidden'!BM153)</f>
        <v>0</v>
      </c>
      <c r="BM152" s="158">
        <f>IF('Indicator Date hidden'!BN153="x","x",BM$2-'Indicator Date hidden'!BN153)</f>
        <v>1</v>
      </c>
      <c r="BN152" s="158">
        <f>IF('Indicator Date hidden'!BO153="x","x",BN$2-'Indicator Date hidden'!BO153)</f>
        <v>0</v>
      </c>
      <c r="BO152" s="158">
        <f>IF('Indicator Date hidden'!BP153="x","x",BO$2-'Indicator Date hidden'!BP153)</f>
        <v>0</v>
      </c>
      <c r="BP152" s="158">
        <f>IF('Indicator Date hidden'!BQ153="x","x",BP$2-'Indicator Date hidden'!BQ153)</f>
        <v>0</v>
      </c>
      <c r="BQ152" s="158">
        <f>IF('Indicator Date hidden'!BR153="x","x",BQ$2-'Indicator Date hidden'!BR153)</f>
        <v>0</v>
      </c>
      <c r="BR152" s="158">
        <f>IF('Indicator Date hidden'!BS153="x","x",BR$2-'Indicator Date hidden'!BS153)</f>
        <v>0</v>
      </c>
      <c r="BS152" s="158">
        <f>IF('Indicator Date hidden'!BT153="x","x",BS$2-'Indicator Date hidden'!BT153)</f>
        <v>2</v>
      </c>
      <c r="BT152" s="158">
        <f>IF('Indicator Date hidden'!BU153="x","x",BT$2-'Indicator Date hidden'!BU153)</f>
        <v>0</v>
      </c>
      <c r="BU152" s="158">
        <f>IF('Indicator Date hidden'!BV153="x","x",BU$2-'Indicator Date hidden'!BV153)</f>
        <v>0</v>
      </c>
      <c r="BV152" s="158">
        <f>IF('Indicator Date hidden'!BW153="x","x",BV$2-'Indicator Date hidden'!BW153)</f>
        <v>0</v>
      </c>
      <c r="BW152" s="158">
        <f>IF('Indicator Date hidden'!BX153="x","x",BW$2-'Indicator Date hidden'!BX153)</f>
        <v>0</v>
      </c>
      <c r="BX152" s="158">
        <f>IF('Indicator Date hidden'!BY153="x","x",BX$2-'Indicator Date hidden'!BY153)</f>
        <v>0</v>
      </c>
      <c r="BY152" s="5">
        <f t="shared" si="20"/>
        <v>14</v>
      </c>
      <c r="BZ152" s="159">
        <f t="shared" si="21"/>
        <v>0.1891891891891892</v>
      </c>
      <c r="CA152" s="5">
        <f t="shared" si="22"/>
        <v>7</v>
      </c>
      <c r="CB152" s="159">
        <f t="shared" si="23"/>
        <v>0.78285126259244531</v>
      </c>
      <c r="CC152" s="162">
        <f t="shared" si="24"/>
        <v>0</v>
      </c>
    </row>
    <row r="153" spans="1:81" x14ac:dyDescent="0.25">
      <c r="A153" t="s">
        <v>279</v>
      </c>
      <c r="B153" s="158">
        <f>IF('Indicator Date hidden'!C154="x","x",B$2-'Indicator Date hidden'!C154)</f>
        <v>0</v>
      </c>
      <c r="C153" s="158">
        <f>IF('Indicator Date hidden'!D154="x","x",C$2-'Indicator Date hidden'!D154)</f>
        <v>0</v>
      </c>
      <c r="D153" s="158">
        <f>IF('Indicator Date hidden'!E154="x","x",D$2-'Indicator Date hidden'!E154)</f>
        <v>0</v>
      </c>
      <c r="E153" s="158">
        <f>IF('Indicator Date hidden'!F154="x","x",E$2-'Indicator Date hidden'!F154)</f>
        <v>0</v>
      </c>
      <c r="F153" s="158">
        <f>IF('Indicator Date hidden'!G154="x","x",F$2-'Indicator Date hidden'!G154)</f>
        <v>0</v>
      </c>
      <c r="G153" s="158">
        <f>IF('Indicator Date hidden'!H154="x","x",G$2-'Indicator Date hidden'!H154)</f>
        <v>0</v>
      </c>
      <c r="H153" s="158">
        <f>IF('Indicator Date hidden'!I154="x","x",H$2-'Indicator Date hidden'!I154)</f>
        <v>0</v>
      </c>
      <c r="I153" s="158">
        <f>IF('Indicator Date hidden'!J154="x","x",I$2-'Indicator Date hidden'!J154)</f>
        <v>0</v>
      </c>
      <c r="J153" s="158">
        <f>IF('Indicator Date hidden'!K154="x","x",J$2-'Indicator Date hidden'!K154)</f>
        <v>0</v>
      </c>
      <c r="K153" s="158">
        <f>IF('Indicator Date hidden'!L154="x","x",K$2-'Indicator Date hidden'!L154)</f>
        <v>0</v>
      </c>
      <c r="L153" s="158">
        <f>IF('Indicator Date hidden'!M154="x","x",L$2-'Indicator Date hidden'!M154)</f>
        <v>0</v>
      </c>
      <c r="M153" s="158">
        <f>IF('Indicator Date hidden'!N154="x","x",M$2-'Indicator Date hidden'!N154)</f>
        <v>0</v>
      </c>
      <c r="N153" s="158">
        <f>IF('Indicator Date hidden'!O154="x","x",N$2-'Indicator Date hidden'!O154)</f>
        <v>0</v>
      </c>
      <c r="O153" s="158">
        <f>IF('Indicator Date hidden'!P154="x","x",O$2-'Indicator Date hidden'!P154)</f>
        <v>0</v>
      </c>
      <c r="P153" s="158">
        <f>IF('Indicator Date hidden'!Q154="x","x",P$2-'Indicator Date hidden'!Q154)</f>
        <v>0</v>
      </c>
      <c r="Q153" s="158">
        <f>IF('Indicator Date hidden'!R154="x","x",Q$2-'Indicator Date hidden'!R154)</f>
        <v>0</v>
      </c>
      <c r="R153" s="158">
        <f>IF('Indicator Date hidden'!S154="x","x",R$2-'Indicator Date hidden'!S154)</f>
        <v>0</v>
      </c>
      <c r="S153" s="158">
        <f>IF('Indicator Date hidden'!T154="x","x",S$2-'Indicator Date hidden'!T154)</f>
        <v>0</v>
      </c>
      <c r="T153" s="158">
        <f>IF('Indicator Date hidden'!U154="x","x",T$2-'Indicator Date hidden'!U154)</f>
        <v>0</v>
      </c>
      <c r="U153" s="158">
        <f>IF('Indicator Date hidden'!V154="x","x",U$2-'Indicator Date hidden'!V154)</f>
        <v>0</v>
      </c>
      <c r="V153" s="158">
        <f>IF('Indicator Date hidden'!W154="x","x",V$2-'Indicator Date hidden'!W154)</f>
        <v>0</v>
      </c>
      <c r="W153" s="158">
        <f>IF('Indicator Date hidden'!X154="x","x",W$2-'Indicator Date hidden'!X154)</f>
        <v>0</v>
      </c>
      <c r="X153" s="158">
        <f>IF('Indicator Date hidden'!Y154="x","x",X$2-'Indicator Date hidden'!Y154)</f>
        <v>0</v>
      </c>
      <c r="Y153" s="158">
        <f>IF('Indicator Date hidden'!Z154="x","x",Y$2-'Indicator Date hidden'!Z154)</f>
        <v>0</v>
      </c>
      <c r="Z153" s="158">
        <f>IF('Indicator Date hidden'!AA154="x","x",Z$2-'Indicator Date hidden'!AA154)</f>
        <v>5</v>
      </c>
      <c r="AA153" s="158">
        <f>IF('Indicator Date hidden'!AB154="x","x",AA$2-'Indicator Date hidden'!AB154)</f>
        <v>0</v>
      </c>
      <c r="AB153" s="158">
        <f>IF('Indicator Date hidden'!AC154="x","x",AB$2-'Indicator Date hidden'!AC154)</f>
        <v>3</v>
      </c>
      <c r="AC153" s="158">
        <f>IF('Indicator Date hidden'!AD154="x","x",AC$2-'Indicator Date hidden'!AD154)</f>
        <v>0</v>
      </c>
      <c r="AD153" s="158">
        <f>IF('Indicator Date hidden'!AE154="x","x",AD$2-'Indicator Date hidden'!AE154)</f>
        <v>0</v>
      </c>
      <c r="AE153" s="158">
        <f>IF('Indicator Date hidden'!AF154="x","x",AE$2-'Indicator Date hidden'!AF154)</f>
        <v>0</v>
      </c>
      <c r="AF153" s="158">
        <f>IF('Indicator Date hidden'!AG154="x","x",AF$2-'Indicator Date hidden'!AG154)</f>
        <v>0</v>
      </c>
      <c r="AG153" s="158">
        <f>IF('Indicator Date hidden'!AH154="x","x",AG$2-'Indicator Date hidden'!AH154)</f>
        <v>0</v>
      </c>
      <c r="AH153" s="158">
        <f>IF('Indicator Date hidden'!AI154="x","x",AH$2-'Indicator Date hidden'!AI154)</f>
        <v>0</v>
      </c>
      <c r="AI153" s="158">
        <f>IF('Indicator Date hidden'!AJ154="x","x",AI$2-'Indicator Date hidden'!AJ154)</f>
        <v>0</v>
      </c>
      <c r="AJ153" s="158">
        <f>IF('Indicator Date hidden'!AK154="x","x",AJ$2-'Indicator Date hidden'!AK154)</f>
        <v>0</v>
      </c>
      <c r="AK153" s="158">
        <f>IF('Indicator Date hidden'!AL154="x","x",AK$2-'Indicator Date hidden'!AL154)</f>
        <v>0</v>
      </c>
      <c r="AL153" s="158">
        <f>IF('Indicator Date hidden'!AM154="x","x",AL$2-'Indicator Date hidden'!AM154)</f>
        <v>3</v>
      </c>
      <c r="AM153" s="158">
        <f>IF('Indicator Date hidden'!AN154="x","x",AM$2-'Indicator Date hidden'!AN154)</f>
        <v>0</v>
      </c>
      <c r="AN153" s="158">
        <f>IF('Indicator Date hidden'!AO154="x","x",AN$2-'Indicator Date hidden'!AO154)</f>
        <v>0</v>
      </c>
      <c r="AO153" s="158">
        <f>IF('Indicator Date hidden'!AP154="x","x",AO$2-'Indicator Date hidden'!AP154)</f>
        <v>0</v>
      </c>
      <c r="AP153" s="158">
        <f>IF('Indicator Date hidden'!AQ154="x","x",AP$2-'Indicator Date hidden'!AQ154)</f>
        <v>0</v>
      </c>
      <c r="AQ153" s="158">
        <f>IF('Indicator Date hidden'!AR154="x","x",AQ$2-'Indicator Date hidden'!AR154)</f>
        <v>0</v>
      </c>
      <c r="AR153" s="158">
        <f>IF('Indicator Date hidden'!AS154="x","x",AR$2-'Indicator Date hidden'!AS154)</f>
        <v>2</v>
      </c>
      <c r="AS153" s="158">
        <f>IF('Indicator Date hidden'!AT154="x","x",AS$2-'Indicator Date hidden'!AT154)</f>
        <v>2</v>
      </c>
      <c r="AT153" s="158">
        <f>IF('Indicator Date hidden'!AU154="x","x",AT$2-'Indicator Date hidden'!AU154)</f>
        <v>0</v>
      </c>
      <c r="AU153" s="158">
        <f>IF('Indicator Date hidden'!AV154="x","x",AU$2-'Indicator Date hidden'!AV154)</f>
        <v>0</v>
      </c>
      <c r="AV153" s="158">
        <f>IF('Indicator Date hidden'!AW154="x","x",AV$2-'Indicator Date hidden'!AW154)</f>
        <v>0</v>
      </c>
      <c r="AW153" s="158" t="str">
        <f>IF('Indicator Date hidden'!AX154="x","x",AW$2-'Indicator Date hidden'!AX154)</f>
        <v>x</v>
      </c>
      <c r="AX153" s="158">
        <f>IF('Indicator Date hidden'!AY154="x","x",AX$2-'Indicator Date hidden'!AY154)</f>
        <v>0</v>
      </c>
      <c r="AY153" s="158">
        <f>IF('Indicator Date hidden'!AZ154="x","x",AY$2-'Indicator Date hidden'!AZ154)</f>
        <v>0</v>
      </c>
      <c r="AZ153" s="158">
        <f>IF('Indicator Date hidden'!BA154="x","x",AZ$2-'Indicator Date hidden'!BA154)</f>
        <v>2</v>
      </c>
      <c r="BA153" s="158">
        <f>IF('Indicator Date hidden'!BB154="x","x",BA$2-'Indicator Date hidden'!BB154)</f>
        <v>0</v>
      </c>
      <c r="BB153" s="158">
        <f>IF('Indicator Date hidden'!BC154="x","x",BB$2-'Indicator Date hidden'!BC154)</f>
        <v>0</v>
      </c>
      <c r="BC153" s="158">
        <f>IF('Indicator Date hidden'!BD154="x","x",BC$2-'Indicator Date hidden'!BD154)</f>
        <v>0</v>
      </c>
      <c r="BD153" s="158" t="str">
        <f>IF('Indicator Date hidden'!BE154="x","x",BD$2-'Indicator Date hidden'!BE154)</f>
        <v>x</v>
      </c>
      <c r="BE153" s="158">
        <f>IF('Indicator Date hidden'!BF154="x","x",BE$2-'Indicator Date hidden'!BF154)</f>
        <v>1</v>
      </c>
      <c r="BF153" s="158">
        <f>IF('Indicator Date hidden'!BG154="x","x",BF$2-'Indicator Date hidden'!BG154)</f>
        <v>0</v>
      </c>
      <c r="BG153" s="158">
        <f>IF('Indicator Date hidden'!BH154="x","x",BG$2-'Indicator Date hidden'!BH154)</f>
        <v>0</v>
      </c>
      <c r="BH153" s="158">
        <f>IF('Indicator Date hidden'!BI154="x","x",BH$2-'Indicator Date hidden'!BI154)</f>
        <v>0</v>
      </c>
      <c r="BI153" s="158">
        <f>IF('Indicator Date hidden'!BJ154="x","x",BI$2-'Indicator Date hidden'!BJ154)</f>
        <v>0</v>
      </c>
      <c r="BJ153" s="158">
        <f>IF('Indicator Date hidden'!BK154="x","x",BJ$2-'Indicator Date hidden'!BK154)</f>
        <v>0</v>
      </c>
      <c r="BK153" s="158">
        <f>IF('Indicator Date hidden'!BL154="x","x",BK$2-'Indicator Date hidden'!BL154)</f>
        <v>0</v>
      </c>
      <c r="BL153" s="158">
        <f>IF('Indicator Date hidden'!BM154="x","x",BL$2-'Indicator Date hidden'!BM154)</f>
        <v>0</v>
      </c>
      <c r="BM153" s="158">
        <f>IF('Indicator Date hidden'!BN154="x","x",BM$2-'Indicator Date hidden'!BN154)</f>
        <v>2</v>
      </c>
      <c r="BN153" s="158">
        <f>IF('Indicator Date hidden'!BO154="x","x",BN$2-'Indicator Date hidden'!BO154)</f>
        <v>0</v>
      </c>
      <c r="BO153" s="158">
        <f>IF('Indicator Date hidden'!BP154="x","x",BO$2-'Indicator Date hidden'!BP154)</f>
        <v>0</v>
      </c>
      <c r="BP153" s="158">
        <f>IF('Indicator Date hidden'!BQ154="x","x",BP$2-'Indicator Date hidden'!BQ154)</f>
        <v>0</v>
      </c>
      <c r="BQ153" s="158">
        <f>IF('Indicator Date hidden'!BR154="x","x",BQ$2-'Indicator Date hidden'!BR154)</f>
        <v>0</v>
      </c>
      <c r="BR153" s="158">
        <f>IF('Indicator Date hidden'!BS154="x","x",BR$2-'Indicator Date hidden'!BS154)</f>
        <v>0</v>
      </c>
      <c r="BS153" s="158">
        <f>IF('Indicator Date hidden'!BT154="x","x",BS$2-'Indicator Date hidden'!BT154)</f>
        <v>2</v>
      </c>
      <c r="BT153" s="158">
        <f>IF('Indicator Date hidden'!BU154="x","x",BT$2-'Indicator Date hidden'!BU154)</f>
        <v>0</v>
      </c>
      <c r="BU153" s="158">
        <f>IF('Indicator Date hidden'!BV154="x","x",BU$2-'Indicator Date hidden'!BV154)</f>
        <v>0</v>
      </c>
      <c r="BV153" s="158" t="str">
        <f>IF('Indicator Date hidden'!BW154="x","x",BV$2-'Indicator Date hidden'!BW154)</f>
        <v>x</v>
      </c>
      <c r="BW153" s="158">
        <f>IF('Indicator Date hidden'!BX154="x","x",BW$2-'Indicator Date hidden'!BX154)</f>
        <v>0</v>
      </c>
      <c r="BX153" s="158">
        <f>IF('Indicator Date hidden'!BY154="x","x",BX$2-'Indicator Date hidden'!BY154)</f>
        <v>0</v>
      </c>
      <c r="BY153" s="5">
        <f t="shared" si="20"/>
        <v>22</v>
      </c>
      <c r="BZ153" s="159">
        <f t="shared" si="21"/>
        <v>0.30555555555555558</v>
      </c>
      <c r="CA153" s="5">
        <f t="shared" si="22"/>
        <v>9</v>
      </c>
      <c r="CB153" s="159">
        <f t="shared" si="23"/>
        <v>0.89192190877790678</v>
      </c>
      <c r="CC153" s="162">
        <f t="shared" si="24"/>
        <v>0</v>
      </c>
    </row>
    <row r="154" spans="1:81" x14ac:dyDescent="0.25">
      <c r="A154" t="s">
        <v>281</v>
      </c>
      <c r="B154" s="158">
        <f>IF('Indicator Date hidden'!C155="x","x",B$2-'Indicator Date hidden'!C155)</f>
        <v>0</v>
      </c>
      <c r="C154" s="158">
        <f>IF('Indicator Date hidden'!D155="x","x",C$2-'Indicator Date hidden'!D155)</f>
        <v>0</v>
      </c>
      <c r="D154" s="158">
        <f>IF('Indicator Date hidden'!E155="x","x",D$2-'Indicator Date hidden'!E155)</f>
        <v>0</v>
      </c>
      <c r="E154" s="158">
        <f>IF('Indicator Date hidden'!F155="x","x",E$2-'Indicator Date hidden'!F155)</f>
        <v>0</v>
      </c>
      <c r="F154" s="158">
        <f>IF('Indicator Date hidden'!G155="x","x",F$2-'Indicator Date hidden'!G155)</f>
        <v>0</v>
      </c>
      <c r="G154" s="158">
        <f>IF('Indicator Date hidden'!H155="x","x",G$2-'Indicator Date hidden'!H155)</f>
        <v>0</v>
      </c>
      <c r="H154" s="158">
        <f>IF('Indicator Date hidden'!I155="x","x",H$2-'Indicator Date hidden'!I155)</f>
        <v>0</v>
      </c>
      <c r="I154" s="158">
        <f>IF('Indicator Date hidden'!J155="x","x",I$2-'Indicator Date hidden'!J155)</f>
        <v>0</v>
      </c>
      <c r="J154" s="158">
        <f>IF('Indicator Date hidden'!K155="x","x",J$2-'Indicator Date hidden'!K155)</f>
        <v>0</v>
      </c>
      <c r="K154" s="158">
        <f>IF('Indicator Date hidden'!L155="x","x",K$2-'Indicator Date hidden'!L155)</f>
        <v>0</v>
      </c>
      <c r="L154" s="158">
        <f>IF('Indicator Date hidden'!M155="x","x",L$2-'Indicator Date hidden'!M155)</f>
        <v>0</v>
      </c>
      <c r="M154" s="158">
        <f>IF('Indicator Date hidden'!N155="x","x",M$2-'Indicator Date hidden'!N155)</f>
        <v>0</v>
      </c>
      <c r="N154" s="158">
        <f>IF('Indicator Date hidden'!O155="x","x",N$2-'Indicator Date hidden'!O155)</f>
        <v>0</v>
      </c>
      <c r="O154" s="158">
        <f>IF('Indicator Date hidden'!P155="x","x",O$2-'Indicator Date hidden'!P155)</f>
        <v>0</v>
      </c>
      <c r="P154" s="158">
        <f>IF('Indicator Date hidden'!Q155="x","x",P$2-'Indicator Date hidden'!Q155)</f>
        <v>0</v>
      </c>
      <c r="Q154" s="158">
        <f>IF('Indicator Date hidden'!R155="x","x",Q$2-'Indicator Date hidden'!R155)</f>
        <v>0</v>
      </c>
      <c r="R154" s="158">
        <f>IF('Indicator Date hidden'!S155="x","x",R$2-'Indicator Date hidden'!S155)</f>
        <v>0</v>
      </c>
      <c r="S154" s="158">
        <f>IF('Indicator Date hidden'!T155="x","x",S$2-'Indicator Date hidden'!T155)</f>
        <v>0</v>
      </c>
      <c r="T154" s="158">
        <f>IF('Indicator Date hidden'!U155="x","x",T$2-'Indicator Date hidden'!U155)</f>
        <v>0</v>
      </c>
      <c r="U154" s="158">
        <f>IF('Indicator Date hidden'!V155="x","x",U$2-'Indicator Date hidden'!V155)</f>
        <v>0</v>
      </c>
      <c r="V154" s="158">
        <f>IF('Indicator Date hidden'!W155="x","x",V$2-'Indicator Date hidden'!W155)</f>
        <v>0</v>
      </c>
      <c r="W154" s="158">
        <f>IF('Indicator Date hidden'!X155="x","x",W$2-'Indicator Date hidden'!X155)</f>
        <v>0</v>
      </c>
      <c r="X154" s="158">
        <f>IF('Indicator Date hidden'!Y155="x","x",X$2-'Indicator Date hidden'!Y155)</f>
        <v>0</v>
      </c>
      <c r="Y154" s="158">
        <f>IF('Indicator Date hidden'!Z155="x","x",Y$2-'Indicator Date hidden'!Z155)</f>
        <v>0</v>
      </c>
      <c r="Z154" s="158" t="str">
        <f>IF('Indicator Date hidden'!AA155="x","x",Z$2-'Indicator Date hidden'!AA155)</f>
        <v>x</v>
      </c>
      <c r="AA154" s="158">
        <f>IF('Indicator Date hidden'!AB155="x","x",AA$2-'Indicator Date hidden'!AB155)</f>
        <v>0</v>
      </c>
      <c r="AB154" s="158" t="str">
        <f>IF('Indicator Date hidden'!AC155="x","x",AB$2-'Indicator Date hidden'!AC155)</f>
        <v>x</v>
      </c>
      <c r="AC154" s="158">
        <f>IF('Indicator Date hidden'!AD155="x","x",AC$2-'Indicator Date hidden'!AD155)</f>
        <v>4</v>
      </c>
      <c r="AD154" s="158">
        <f>IF('Indicator Date hidden'!AE155="x","x",AD$2-'Indicator Date hidden'!AE155)</f>
        <v>0</v>
      </c>
      <c r="AE154" s="158" t="str">
        <f>IF('Indicator Date hidden'!AF155="x","x",AE$2-'Indicator Date hidden'!AF155)</f>
        <v>x</v>
      </c>
      <c r="AF154" s="158">
        <f>IF('Indicator Date hidden'!AG155="x","x",AF$2-'Indicator Date hidden'!AG155)</f>
        <v>0</v>
      </c>
      <c r="AG154" s="158">
        <f>IF('Indicator Date hidden'!AH155="x","x",AG$2-'Indicator Date hidden'!AH155)</f>
        <v>0</v>
      </c>
      <c r="AH154" s="158">
        <f>IF('Indicator Date hidden'!AI155="x","x",AH$2-'Indicator Date hidden'!AI155)</f>
        <v>0</v>
      </c>
      <c r="AI154" s="158">
        <f>IF('Indicator Date hidden'!AJ155="x","x",AI$2-'Indicator Date hidden'!AJ155)</f>
        <v>0</v>
      </c>
      <c r="AJ154" s="158">
        <f>IF('Indicator Date hidden'!AK155="x","x",AJ$2-'Indicator Date hidden'!AK155)</f>
        <v>0</v>
      </c>
      <c r="AK154" s="158">
        <f>IF('Indicator Date hidden'!AL155="x","x",AK$2-'Indicator Date hidden'!AL155)</f>
        <v>0</v>
      </c>
      <c r="AL154" s="158" t="str">
        <f>IF('Indicator Date hidden'!AM155="x","x",AL$2-'Indicator Date hidden'!AM155)</f>
        <v>x</v>
      </c>
      <c r="AM154" s="158">
        <f>IF('Indicator Date hidden'!AN155="x","x",AM$2-'Indicator Date hidden'!AN155)</f>
        <v>0</v>
      </c>
      <c r="AN154" s="158">
        <f>IF('Indicator Date hidden'!AO155="x","x",AN$2-'Indicator Date hidden'!AO155)</f>
        <v>0</v>
      </c>
      <c r="AO154" s="158">
        <f>IF('Indicator Date hidden'!AP155="x","x",AO$2-'Indicator Date hidden'!AP155)</f>
        <v>0</v>
      </c>
      <c r="AP154" s="158">
        <f>IF('Indicator Date hidden'!AQ155="x","x",AP$2-'Indicator Date hidden'!AQ155)</f>
        <v>0</v>
      </c>
      <c r="AQ154" s="158">
        <f>IF('Indicator Date hidden'!AR155="x","x",AQ$2-'Indicator Date hidden'!AR155)</f>
        <v>0</v>
      </c>
      <c r="AR154" s="158">
        <f>IF('Indicator Date hidden'!AS155="x","x",AR$2-'Indicator Date hidden'!AS155)</f>
        <v>2</v>
      </c>
      <c r="AS154" s="158">
        <f>IF('Indicator Date hidden'!AT155="x","x",AS$2-'Indicator Date hidden'!AT155)</f>
        <v>4</v>
      </c>
      <c r="AT154" s="158">
        <f>IF('Indicator Date hidden'!AU155="x","x",AT$2-'Indicator Date hidden'!AU155)</f>
        <v>0</v>
      </c>
      <c r="AU154" s="158" t="str">
        <f>IF('Indicator Date hidden'!AV155="x","x",AU$2-'Indicator Date hidden'!AV155)</f>
        <v>x</v>
      </c>
      <c r="AV154" s="158" t="str">
        <f>IF('Indicator Date hidden'!AW155="x","x",AV$2-'Indicator Date hidden'!AW155)</f>
        <v>x</v>
      </c>
      <c r="AW154" s="158" t="str">
        <f>IF('Indicator Date hidden'!AX155="x","x",AW$2-'Indicator Date hidden'!AX155)</f>
        <v>x</v>
      </c>
      <c r="AX154" s="158">
        <f>IF('Indicator Date hidden'!AY155="x","x",AX$2-'Indicator Date hidden'!AY155)</f>
        <v>0</v>
      </c>
      <c r="AY154" s="158" t="str">
        <f>IF('Indicator Date hidden'!AZ155="x","x",AY$2-'Indicator Date hidden'!AZ155)</f>
        <v>x</v>
      </c>
      <c r="AZ154" s="158">
        <f>IF('Indicator Date hidden'!BA155="x","x",AZ$2-'Indicator Date hidden'!BA155)</f>
        <v>4</v>
      </c>
      <c r="BA154" s="158">
        <f>IF('Indicator Date hidden'!BB155="x","x",BA$2-'Indicator Date hidden'!BB155)</f>
        <v>0</v>
      </c>
      <c r="BB154" s="158">
        <f>IF('Indicator Date hidden'!BC155="x","x",BB$2-'Indicator Date hidden'!BC155)</f>
        <v>0</v>
      </c>
      <c r="BC154" s="158">
        <f>IF('Indicator Date hidden'!BD155="x","x",BC$2-'Indicator Date hidden'!BD155)</f>
        <v>0</v>
      </c>
      <c r="BD154" s="158" t="str">
        <f>IF('Indicator Date hidden'!BE155="x","x",BD$2-'Indicator Date hidden'!BE155)</f>
        <v>x</v>
      </c>
      <c r="BE154" s="158">
        <f>IF('Indicator Date hidden'!BF155="x","x",BE$2-'Indicator Date hidden'!BF155)</f>
        <v>1</v>
      </c>
      <c r="BF154" s="158">
        <f>IF('Indicator Date hidden'!BG155="x","x",BF$2-'Indicator Date hidden'!BG155)</f>
        <v>0</v>
      </c>
      <c r="BG154" s="158">
        <f>IF('Indicator Date hidden'!BH155="x","x",BG$2-'Indicator Date hidden'!BH155)</f>
        <v>0</v>
      </c>
      <c r="BH154" s="158">
        <f>IF('Indicator Date hidden'!BI155="x","x",BH$2-'Indicator Date hidden'!BI155)</f>
        <v>0</v>
      </c>
      <c r="BI154" s="158">
        <f>IF('Indicator Date hidden'!BJ155="x","x",BI$2-'Indicator Date hidden'!BJ155)</f>
        <v>0</v>
      </c>
      <c r="BJ154" s="158">
        <f>IF('Indicator Date hidden'!BK155="x","x",BJ$2-'Indicator Date hidden'!BK155)</f>
        <v>0</v>
      </c>
      <c r="BK154" s="158">
        <f>IF('Indicator Date hidden'!BL155="x","x",BK$2-'Indicator Date hidden'!BL155)</f>
        <v>0</v>
      </c>
      <c r="BL154" s="158">
        <f>IF('Indicator Date hidden'!BM155="x","x",BL$2-'Indicator Date hidden'!BM155)</f>
        <v>0</v>
      </c>
      <c r="BM154" s="158">
        <f>IF('Indicator Date hidden'!BN155="x","x",BM$2-'Indicator Date hidden'!BN155)</f>
        <v>3</v>
      </c>
      <c r="BN154" s="158">
        <f>IF('Indicator Date hidden'!BO155="x","x",BN$2-'Indicator Date hidden'!BO155)</f>
        <v>0</v>
      </c>
      <c r="BO154" s="158">
        <f>IF('Indicator Date hidden'!BP155="x","x",BO$2-'Indicator Date hidden'!BP155)</f>
        <v>0</v>
      </c>
      <c r="BP154" s="158">
        <f>IF('Indicator Date hidden'!BQ155="x","x",BP$2-'Indicator Date hidden'!BQ155)</f>
        <v>0</v>
      </c>
      <c r="BQ154" s="158">
        <f>IF('Indicator Date hidden'!BR155="x","x",BQ$2-'Indicator Date hidden'!BR155)</f>
        <v>0</v>
      </c>
      <c r="BR154" s="158">
        <f>IF('Indicator Date hidden'!BS155="x","x",BR$2-'Indicator Date hidden'!BS155)</f>
        <v>0</v>
      </c>
      <c r="BS154" s="158">
        <f>IF('Indicator Date hidden'!BT155="x","x",BS$2-'Indicator Date hidden'!BT155)</f>
        <v>2</v>
      </c>
      <c r="BT154" s="158">
        <f>IF('Indicator Date hidden'!BU155="x","x",BT$2-'Indicator Date hidden'!BU155)</f>
        <v>0</v>
      </c>
      <c r="BU154" s="158">
        <f>IF('Indicator Date hidden'!BV155="x","x",BU$2-'Indicator Date hidden'!BV155)</f>
        <v>0</v>
      </c>
      <c r="BV154" s="158" t="str">
        <f>IF('Indicator Date hidden'!BW155="x","x",BV$2-'Indicator Date hidden'!BW155)</f>
        <v>x</v>
      </c>
      <c r="BW154" s="158">
        <f>IF('Indicator Date hidden'!BX155="x","x",BW$2-'Indicator Date hidden'!BX155)</f>
        <v>0</v>
      </c>
      <c r="BX154" s="158" t="str">
        <f>IF('Indicator Date hidden'!BY155="x","x",BX$2-'Indicator Date hidden'!BY155)</f>
        <v>x</v>
      </c>
      <c r="BY154" s="5">
        <f t="shared" si="20"/>
        <v>20</v>
      </c>
      <c r="BZ154" s="159">
        <f t="shared" si="21"/>
        <v>0.3125</v>
      </c>
      <c r="CA154" s="5">
        <f t="shared" si="22"/>
        <v>7</v>
      </c>
      <c r="CB154" s="159">
        <f t="shared" si="23"/>
        <v>0.96622655210876918</v>
      </c>
      <c r="CC154" s="162">
        <f t="shared" si="24"/>
        <v>0</v>
      </c>
    </row>
    <row r="155" spans="1:81" x14ac:dyDescent="0.25">
      <c r="A155" t="s">
        <v>283</v>
      </c>
      <c r="B155" s="158">
        <f>IF('Indicator Date hidden'!C156="x","x",B$2-'Indicator Date hidden'!C156)</f>
        <v>0</v>
      </c>
      <c r="C155" s="158">
        <f>IF('Indicator Date hidden'!D156="x","x",C$2-'Indicator Date hidden'!D156)</f>
        <v>0</v>
      </c>
      <c r="D155" s="158">
        <f>IF('Indicator Date hidden'!E156="x","x",D$2-'Indicator Date hidden'!E156)</f>
        <v>0</v>
      </c>
      <c r="E155" s="158">
        <f>IF('Indicator Date hidden'!F156="x","x",E$2-'Indicator Date hidden'!F156)</f>
        <v>0</v>
      </c>
      <c r="F155" s="158">
        <f>IF('Indicator Date hidden'!G156="x","x",F$2-'Indicator Date hidden'!G156)</f>
        <v>0</v>
      </c>
      <c r="G155" s="158">
        <f>IF('Indicator Date hidden'!H156="x","x",G$2-'Indicator Date hidden'!H156)</f>
        <v>0</v>
      </c>
      <c r="H155" s="158">
        <f>IF('Indicator Date hidden'!I156="x","x",H$2-'Indicator Date hidden'!I156)</f>
        <v>0</v>
      </c>
      <c r="I155" s="158">
        <f>IF('Indicator Date hidden'!J156="x","x",I$2-'Indicator Date hidden'!J156)</f>
        <v>0</v>
      </c>
      <c r="J155" s="158">
        <f>IF('Indicator Date hidden'!K156="x","x",J$2-'Indicator Date hidden'!K156)</f>
        <v>0</v>
      </c>
      <c r="K155" s="158">
        <f>IF('Indicator Date hidden'!L156="x","x",K$2-'Indicator Date hidden'!L156)</f>
        <v>0</v>
      </c>
      <c r="L155" s="158">
        <f>IF('Indicator Date hidden'!M156="x","x",L$2-'Indicator Date hidden'!M156)</f>
        <v>0</v>
      </c>
      <c r="M155" s="158">
        <f>IF('Indicator Date hidden'!N156="x","x",M$2-'Indicator Date hidden'!N156)</f>
        <v>0</v>
      </c>
      <c r="N155" s="158">
        <f>IF('Indicator Date hidden'!O156="x","x",N$2-'Indicator Date hidden'!O156)</f>
        <v>0</v>
      </c>
      <c r="O155" s="158">
        <f>IF('Indicator Date hidden'!P156="x","x",O$2-'Indicator Date hidden'!P156)</f>
        <v>0</v>
      </c>
      <c r="P155" s="158">
        <f>IF('Indicator Date hidden'!Q156="x","x",P$2-'Indicator Date hidden'!Q156)</f>
        <v>0</v>
      </c>
      <c r="Q155" s="158">
        <f>IF('Indicator Date hidden'!R156="x","x",Q$2-'Indicator Date hidden'!R156)</f>
        <v>0</v>
      </c>
      <c r="R155" s="158">
        <f>IF('Indicator Date hidden'!S156="x","x",R$2-'Indicator Date hidden'!S156)</f>
        <v>0</v>
      </c>
      <c r="S155" s="158">
        <f>IF('Indicator Date hidden'!T156="x","x",S$2-'Indicator Date hidden'!T156)</f>
        <v>0</v>
      </c>
      <c r="T155" s="158">
        <f>IF('Indicator Date hidden'!U156="x","x",T$2-'Indicator Date hidden'!U156)</f>
        <v>0</v>
      </c>
      <c r="U155" s="158">
        <f>IF('Indicator Date hidden'!V156="x","x",U$2-'Indicator Date hidden'!V156)</f>
        <v>0</v>
      </c>
      <c r="V155" s="158">
        <f>IF('Indicator Date hidden'!W156="x","x",V$2-'Indicator Date hidden'!W156)</f>
        <v>0</v>
      </c>
      <c r="W155" s="158">
        <f>IF('Indicator Date hidden'!X156="x","x",W$2-'Indicator Date hidden'!X156)</f>
        <v>0</v>
      </c>
      <c r="X155" s="158">
        <f>IF('Indicator Date hidden'!Y156="x","x",X$2-'Indicator Date hidden'!Y156)</f>
        <v>0</v>
      </c>
      <c r="Y155" s="158">
        <f>IF('Indicator Date hidden'!Z156="x","x",Y$2-'Indicator Date hidden'!Z156)</f>
        <v>0</v>
      </c>
      <c r="Z155" s="158">
        <f>IF('Indicator Date hidden'!AA156="x","x",Z$2-'Indicator Date hidden'!AA156)</f>
        <v>3</v>
      </c>
      <c r="AA155" s="158">
        <f>IF('Indicator Date hidden'!AB156="x","x",AA$2-'Indicator Date hidden'!AB156)</f>
        <v>0</v>
      </c>
      <c r="AB155" s="158">
        <f>IF('Indicator Date hidden'!AC156="x","x",AB$2-'Indicator Date hidden'!AC156)</f>
        <v>0</v>
      </c>
      <c r="AC155" s="158">
        <f>IF('Indicator Date hidden'!AD156="x","x",AC$2-'Indicator Date hidden'!AD156)</f>
        <v>3</v>
      </c>
      <c r="AD155" s="158">
        <f>IF('Indicator Date hidden'!AE156="x","x",AD$2-'Indicator Date hidden'!AE156)</f>
        <v>0</v>
      </c>
      <c r="AE155" s="158">
        <f>IF('Indicator Date hidden'!AF156="x","x",AE$2-'Indicator Date hidden'!AF156)</f>
        <v>0</v>
      </c>
      <c r="AF155" s="158">
        <f>IF('Indicator Date hidden'!AG156="x","x",AF$2-'Indicator Date hidden'!AG156)</f>
        <v>0</v>
      </c>
      <c r="AG155" s="158">
        <f>IF('Indicator Date hidden'!AH156="x","x",AG$2-'Indicator Date hidden'!AH156)</f>
        <v>0</v>
      </c>
      <c r="AH155" s="158">
        <f>IF('Indicator Date hidden'!AI156="x","x",AH$2-'Indicator Date hidden'!AI156)</f>
        <v>0</v>
      </c>
      <c r="AI155" s="158">
        <f>IF('Indicator Date hidden'!AJ156="x","x",AI$2-'Indicator Date hidden'!AJ156)</f>
        <v>0</v>
      </c>
      <c r="AJ155" s="158">
        <f>IF('Indicator Date hidden'!AK156="x","x",AJ$2-'Indicator Date hidden'!AK156)</f>
        <v>0</v>
      </c>
      <c r="AK155" s="158">
        <f>IF('Indicator Date hidden'!AL156="x","x",AK$2-'Indicator Date hidden'!AL156)</f>
        <v>0</v>
      </c>
      <c r="AL155" s="158">
        <f>IF('Indicator Date hidden'!AM156="x","x",AL$2-'Indicator Date hidden'!AM156)</f>
        <v>4</v>
      </c>
      <c r="AM155" s="158">
        <f>IF('Indicator Date hidden'!AN156="x","x",AM$2-'Indicator Date hidden'!AN156)</f>
        <v>0</v>
      </c>
      <c r="AN155" s="158">
        <f>IF('Indicator Date hidden'!AO156="x","x",AN$2-'Indicator Date hidden'!AO156)</f>
        <v>0</v>
      </c>
      <c r="AO155" s="158">
        <f>IF('Indicator Date hidden'!AP156="x","x",AO$2-'Indicator Date hidden'!AP156)</f>
        <v>0</v>
      </c>
      <c r="AP155" s="158">
        <f>IF('Indicator Date hidden'!AQ156="x","x",AP$2-'Indicator Date hidden'!AQ156)</f>
        <v>0</v>
      </c>
      <c r="AQ155" s="158">
        <f>IF('Indicator Date hidden'!AR156="x","x",AQ$2-'Indicator Date hidden'!AR156)</f>
        <v>0</v>
      </c>
      <c r="AR155" s="158">
        <f>IF('Indicator Date hidden'!AS156="x","x",AR$2-'Indicator Date hidden'!AS156)</f>
        <v>2</v>
      </c>
      <c r="AS155" s="158">
        <f>IF('Indicator Date hidden'!AT156="x","x",AS$2-'Indicator Date hidden'!AT156)</f>
        <v>3</v>
      </c>
      <c r="AT155" s="158">
        <f>IF('Indicator Date hidden'!AU156="x","x",AT$2-'Indicator Date hidden'!AU156)</f>
        <v>0</v>
      </c>
      <c r="AU155" s="158">
        <f>IF('Indicator Date hidden'!AV156="x","x",AU$2-'Indicator Date hidden'!AV156)</f>
        <v>0</v>
      </c>
      <c r="AV155" s="158">
        <f>IF('Indicator Date hidden'!AW156="x","x",AV$2-'Indicator Date hidden'!AW156)</f>
        <v>0</v>
      </c>
      <c r="AW155" s="158">
        <f>IF('Indicator Date hidden'!AX156="x","x",AW$2-'Indicator Date hidden'!AX156)</f>
        <v>0</v>
      </c>
      <c r="AX155" s="158">
        <f>IF('Indicator Date hidden'!AY156="x","x",AX$2-'Indicator Date hidden'!AY156)</f>
        <v>0</v>
      </c>
      <c r="AY155" s="158">
        <f>IF('Indicator Date hidden'!AZ156="x","x",AY$2-'Indicator Date hidden'!AZ156)</f>
        <v>0</v>
      </c>
      <c r="AZ155" s="158">
        <f>IF('Indicator Date hidden'!BA156="x","x",AZ$2-'Indicator Date hidden'!BA156)</f>
        <v>6</v>
      </c>
      <c r="BA155" s="158">
        <f>IF('Indicator Date hidden'!BB156="x","x",BA$2-'Indicator Date hidden'!BB156)</f>
        <v>0</v>
      </c>
      <c r="BB155" s="158">
        <f>IF('Indicator Date hidden'!BC156="x","x",BB$2-'Indicator Date hidden'!BC156)</f>
        <v>0</v>
      </c>
      <c r="BC155" s="158">
        <f>IF('Indicator Date hidden'!BD156="x","x",BC$2-'Indicator Date hidden'!BD156)</f>
        <v>0</v>
      </c>
      <c r="BD155" s="158" t="str">
        <f>IF('Indicator Date hidden'!BE156="x","x",BD$2-'Indicator Date hidden'!BE156)</f>
        <v>x</v>
      </c>
      <c r="BE155" s="158">
        <f>IF('Indicator Date hidden'!BF156="x","x",BE$2-'Indicator Date hidden'!BF156)</f>
        <v>1</v>
      </c>
      <c r="BF155" s="158">
        <f>IF('Indicator Date hidden'!BG156="x","x",BF$2-'Indicator Date hidden'!BG156)</f>
        <v>0</v>
      </c>
      <c r="BG155" s="158">
        <f>IF('Indicator Date hidden'!BH156="x","x",BG$2-'Indicator Date hidden'!BH156)</f>
        <v>0</v>
      </c>
      <c r="BH155" s="158">
        <f>IF('Indicator Date hidden'!BI156="x","x",BH$2-'Indicator Date hidden'!BI156)</f>
        <v>0</v>
      </c>
      <c r="BI155" s="158">
        <f>IF('Indicator Date hidden'!BJ156="x","x",BI$2-'Indicator Date hidden'!BJ156)</f>
        <v>2</v>
      </c>
      <c r="BJ155" s="158">
        <f>IF('Indicator Date hidden'!BK156="x","x",BJ$2-'Indicator Date hidden'!BK156)</f>
        <v>0</v>
      </c>
      <c r="BK155" s="158">
        <f>IF('Indicator Date hidden'!BL156="x","x",BK$2-'Indicator Date hidden'!BL156)</f>
        <v>0</v>
      </c>
      <c r="BL155" s="158">
        <f>IF('Indicator Date hidden'!BM156="x","x",BL$2-'Indicator Date hidden'!BM156)</f>
        <v>0</v>
      </c>
      <c r="BM155" s="158">
        <f>IF('Indicator Date hidden'!BN156="x","x",BM$2-'Indicator Date hidden'!BN156)</f>
        <v>3</v>
      </c>
      <c r="BN155" s="158">
        <f>IF('Indicator Date hidden'!BO156="x","x",BN$2-'Indicator Date hidden'!BO156)</f>
        <v>0</v>
      </c>
      <c r="BO155" s="158">
        <f>IF('Indicator Date hidden'!BP156="x","x",BO$2-'Indicator Date hidden'!BP156)</f>
        <v>0</v>
      </c>
      <c r="BP155" s="158">
        <f>IF('Indicator Date hidden'!BQ156="x","x",BP$2-'Indicator Date hidden'!BQ156)</f>
        <v>0</v>
      </c>
      <c r="BQ155" s="158">
        <f>IF('Indicator Date hidden'!BR156="x","x",BQ$2-'Indicator Date hidden'!BR156)</f>
        <v>0</v>
      </c>
      <c r="BR155" s="158">
        <f>IF('Indicator Date hidden'!BS156="x","x",BR$2-'Indicator Date hidden'!BS156)</f>
        <v>0</v>
      </c>
      <c r="BS155" s="158">
        <f>IF('Indicator Date hidden'!BT156="x","x",BS$2-'Indicator Date hidden'!BT156)</f>
        <v>7</v>
      </c>
      <c r="BT155" s="158">
        <f>IF('Indicator Date hidden'!BU156="x","x",BT$2-'Indicator Date hidden'!BU156)</f>
        <v>0</v>
      </c>
      <c r="BU155" s="158">
        <f>IF('Indicator Date hidden'!BV156="x","x",BU$2-'Indicator Date hidden'!BV156)</f>
        <v>0</v>
      </c>
      <c r="BV155" s="158">
        <f>IF('Indicator Date hidden'!BW156="x","x",BV$2-'Indicator Date hidden'!BW156)</f>
        <v>0</v>
      </c>
      <c r="BW155" s="158">
        <f>IF('Indicator Date hidden'!BX156="x","x",BW$2-'Indicator Date hidden'!BX156)</f>
        <v>0</v>
      </c>
      <c r="BX155" s="158">
        <f>IF('Indicator Date hidden'!BY156="x","x",BX$2-'Indicator Date hidden'!BY156)</f>
        <v>0</v>
      </c>
      <c r="BY155" s="5">
        <f t="shared" si="20"/>
        <v>34</v>
      </c>
      <c r="BZ155" s="159">
        <f t="shared" si="21"/>
        <v>0.45945945945945948</v>
      </c>
      <c r="CA155" s="5">
        <f t="shared" si="22"/>
        <v>10</v>
      </c>
      <c r="CB155" s="159">
        <f t="shared" si="23"/>
        <v>1.3273545035468839</v>
      </c>
      <c r="CC155" s="162">
        <f t="shared" si="24"/>
        <v>0</v>
      </c>
    </row>
    <row r="156" spans="1:81" x14ac:dyDescent="0.25">
      <c r="A156" t="s">
        <v>285</v>
      </c>
      <c r="B156" s="158">
        <f>IF('Indicator Date hidden'!C157="x","x",B$2-'Indicator Date hidden'!C157)</f>
        <v>0</v>
      </c>
      <c r="C156" s="158">
        <f>IF('Indicator Date hidden'!D157="x","x",C$2-'Indicator Date hidden'!D157)</f>
        <v>0</v>
      </c>
      <c r="D156" s="158">
        <f>IF('Indicator Date hidden'!E157="x","x",D$2-'Indicator Date hidden'!E157)</f>
        <v>0</v>
      </c>
      <c r="E156" s="158">
        <f>IF('Indicator Date hidden'!F157="x","x",E$2-'Indicator Date hidden'!F157)</f>
        <v>0</v>
      </c>
      <c r="F156" s="158">
        <f>IF('Indicator Date hidden'!G157="x","x",F$2-'Indicator Date hidden'!G157)</f>
        <v>0</v>
      </c>
      <c r="G156" s="158">
        <f>IF('Indicator Date hidden'!H157="x","x",G$2-'Indicator Date hidden'!H157)</f>
        <v>0</v>
      </c>
      <c r="H156" s="158">
        <f>IF('Indicator Date hidden'!I157="x","x",H$2-'Indicator Date hidden'!I157)</f>
        <v>0</v>
      </c>
      <c r="I156" s="158">
        <f>IF('Indicator Date hidden'!J157="x","x",I$2-'Indicator Date hidden'!J157)</f>
        <v>0</v>
      </c>
      <c r="J156" s="158">
        <f>IF('Indicator Date hidden'!K157="x","x",J$2-'Indicator Date hidden'!K157)</f>
        <v>0</v>
      </c>
      <c r="K156" s="158">
        <f>IF('Indicator Date hidden'!L157="x","x",K$2-'Indicator Date hidden'!L157)</f>
        <v>0</v>
      </c>
      <c r="L156" s="158">
        <f>IF('Indicator Date hidden'!M157="x","x",L$2-'Indicator Date hidden'!M157)</f>
        <v>0</v>
      </c>
      <c r="M156" s="158">
        <f>IF('Indicator Date hidden'!N157="x","x",M$2-'Indicator Date hidden'!N157)</f>
        <v>0</v>
      </c>
      <c r="N156" s="158">
        <f>IF('Indicator Date hidden'!O157="x","x",N$2-'Indicator Date hidden'!O157)</f>
        <v>0</v>
      </c>
      <c r="O156" s="158">
        <f>IF('Indicator Date hidden'!P157="x","x",O$2-'Indicator Date hidden'!P157)</f>
        <v>0</v>
      </c>
      <c r="P156" s="158">
        <f>IF('Indicator Date hidden'!Q157="x","x",P$2-'Indicator Date hidden'!Q157)</f>
        <v>0</v>
      </c>
      <c r="Q156" s="158">
        <f>IF('Indicator Date hidden'!R157="x","x",Q$2-'Indicator Date hidden'!R157)</f>
        <v>0</v>
      </c>
      <c r="R156" s="158">
        <f>IF('Indicator Date hidden'!S157="x","x",R$2-'Indicator Date hidden'!S157)</f>
        <v>0</v>
      </c>
      <c r="S156" s="158">
        <f>IF('Indicator Date hidden'!T157="x","x",S$2-'Indicator Date hidden'!T157)</f>
        <v>0</v>
      </c>
      <c r="T156" s="158">
        <f>IF('Indicator Date hidden'!U157="x","x",T$2-'Indicator Date hidden'!U157)</f>
        <v>0</v>
      </c>
      <c r="U156" s="158">
        <f>IF('Indicator Date hidden'!V157="x","x",U$2-'Indicator Date hidden'!V157)</f>
        <v>0</v>
      </c>
      <c r="V156" s="158">
        <f>IF('Indicator Date hidden'!W157="x","x",V$2-'Indicator Date hidden'!W157)</f>
        <v>0</v>
      </c>
      <c r="W156" s="158">
        <f>IF('Indicator Date hidden'!X157="x","x",W$2-'Indicator Date hidden'!X157)</f>
        <v>0</v>
      </c>
      <c r="X156" s="158">
        <f>IF('Indicator Date hidden'!Y157="x","x",X$2-'Indicator Date hidden'!Y157)</f>
        <v>0</v>
      </c>
      <c r="Y156" s="158">
        <f>IF('Indicator Date hidden'!Z157="x","x",Y$2-'Indicator Date hidden'!Z157)</f>
        <v>0</v>
      </c>
      <c r="Z156" s="158">
        <f>IF('Indicator Date hidden'!AA157="x","x",Z$2-'Indicator Date hidden'!AA157)</f>
        <v>6</v>
      </c>
      <c r="AA156" s="158">
        <f>IF('Indicator Date hidden'!AB157="x","x",AA$2-'Indicator Date hidden'!AB157)</f>
        <v>0</v>
      </c>
      <c r="AB156" s="158" t="str">
        <f>IF('Indicator Date hidden'!AC157="x","x",AB$2-'Indicator Date hidden'!AC157)</f>
        <v>x</v>
      </c>
      <c r="AC156" s="158">
        <f>IF('Indicator Date hidden'!AD157="x","x",AC$2-'Indicator Date hidden'!AD157)</f>
        <v>0</v>
      </c>
      <c r="AD156" s="158">
        <f>IF('Indicator Date hidden'!AE157="x","x",AD$2-'Indicator Date hidden'!AE157)</f>
        <v>0</v>
      </c>
      <c r="AE156" s="158" t="str">
        <f>IF('Indicator Date hidden'!AF157="x","x",AE$2-'Indicator Date hidden'!AF157)</f>
        <v>x</v>
      </c>
      <c r="AF156" s="158">
        <f>IF('Indicator Date hidden'!AG157="x","x",AF$2-'Indicator Date hidden'!AG157)</f>
        <v>0</v>
      </c>
      <c r="AG156" s="158">
        <f>IF('Indicator Date hidden'!AH157="x","x",AG$2-'Indicator Date hidden'!AH157)</f>
        <v>0</v>
      </c>
      <c r="AH156" s="158">
        <f>IF('Indicator Date hidden'!AI157="x","x",AH$2-'Indicator Date hidden'!AI157)</f>
        <v>0</v>
      </c>
      <c r="AI156" s="158">
        <f>IF('Indicator Date hidden'!AJ157="x","x",AI$2-'Indicator Date hidden'!AJ157)</f>
        <v>0</v>
      </c>
      <c r="AJ156" s="158">
        <f>IF('Indicator Date hidden'!AK157="x","x",AJ$2-'Indicator Date hidden'!AK157)</f>
        <v>0</v>
      </c>
      <c r="AK156" s="158">
        <f>IF('Indicator Date hidden'!AL157="x","x",AK$2-'Indicator Date hidden'!AL157)</f>
        <v>0</v>
      </c>
      <c r="AL156" s="158" t="str">
        <f>IF('Indicator Date hidden'!AM157="x","x",AL$2-'Indicator Date hidden'!AM157)</f>
        <v>x</v>
      </c>
      <c r="AM156" s="158">
        <f>IF('Indicator Date hidden'!AN157="x","x",AM$2-'Indicator Date hidden'!AN157)</f>
        <v>0</v>
      </c>
      <c r="AN156" s="158">
        <f>IF('Indicator Date hidden'!AO157="x","x",AN$2-'Indicator Date hidden'!AO157)</f>
        <v>0</v>
      </c>
      <c r="AO156" s="158">
        <f>IF('Indicator Date hidden'!AP157="x","x",AO$2-'Indicator Date hidden'!AP157)</f>
        <v>0</v>
      </c>
      <c r="AP156" s="158" t="str">
        <f>IF('Indicator Date hidden'!AQ157="x","x",AP$2-'Indicator Date hidden'!AQ157)</f>
        <v>x</v>
      </c>
      <c r="AQ156" s="158" t="str">
        <f>IF('Indicator Date hidden'!AR157="x","x",AQ$2-'Indicator Date hidden'!AR157)</f>
        <v>x</v>
      </c>
      <c r="AR156" s="158">
        <f>IF('Indicator Date hidden'!AS157="x","x",AR$2-'Indicator Date hidden'!AS157)</f>
        <v>2</v>
      </c>
      <c r="AS156" s="158" t="str">
        <f>IF('Indicator Date hidden'!AT157="x","x",AS$2-'Indicator Date hidden'!AT157)</f>
        <v>x</v>
      </c>
      <c r="AT156" s="158">
        <f>IF('Indicator Date hidden'!AU157="x","x",AT$2-'Indicator Date hidden'!AU157)</f>
        <v>0</v>
      </c>
      <c r="AU156" s="158">
        <f>IF('Indicator Date hidden'!AV157="x","x",AU$2-'Indicator Date hidden'!AV157)</f>
        <v>0</v>
      </c>
      <c r="AV156" s="158">
        <f>IF('Indicator Date hidden'!AW157="x","x",AV$2-'Indicator Date hidden'!AW157)</f>
        <v>0</v>
      </c>
      <c r="AW156" s="158" t="str">
        <f>IF('Indicator Date hidden'!AX157="x","x",AW$2-'Indicator Date hidden'!AX157)</f>
        <v>x</v>
      </c>
      <c r="AX156" s="158">
        <f>IF('Indicator Date hidden'!AY157="x","x",AX$2-'Indicator Date hidden'!AY157)</f>
        <v>0</v>
      </c>
      <c r="AY156" s="158">
        <f>IF('Indicator Date hidden'!AZ157="x","x",AY$2-'Indicator Date hidden'!AZ157)</f>
        <v>0</v>
      </c>
      <c r="AZ156" s="158" t="str">
        <f>IF('Indicator Date hidden'!BA157="x","x",AZ$2-'Indicator Date hidden'!BA157)</f>
        <v>x</v>
      </c>
      <c r="BA156" s="158">
        <f>IF('Indicator Date hidden'!BB157="x","x",BA$2-'Indicator Date hidden'!BB157)</f>
        <v>0</v>
      </c>
      <c r="BB156" s="158">
        <f>IF('Indicator Date hidden'!BC157="x","x",BB$2-'Indicator Date hidden'!BC157)</f>
        <v>0</v>
      </c>
      <c r="BC156" s="158">
        <f>IF('Indicator Date hidden'!BD157="x","x",BC$2-'Indicator Date hidden'!BD157)</f>
        <v>0</v>
      </c>
      <c r="BD156" s="158" t="str">
        <f>IF('Indicator Date hidden'!BE157="x","x",BD$2-'Indicator Date hidden'!BE157)</f>
        <v>x</v>
      </c>
      <c r="BE156" s="158">
        <f>IF('Indicator Date hidden'!BF157="x","x",BE$2-'Indicator Date hidden'!BF157)</f>
        <v>1</v>
      </c>
      <c r="BF156" s="158">
        <f>IF('Indicator Date hidden'!BG157="x","x",BF$2-'Indicator Date hidden'!BG157)</f>
        <v>0</v>
      </c>
      <c r="BG156" s="158">
        <f>IF('Indicator Date hidden'!BH157="x","x",BG$2-'Indicator Date hidden'!BH157)</f>
        <v>0</v>
      </c>
      <c r="BH156" s="158">
        <f>IF('Indicator Date hidden'!BI157="x","x",BH$2-'Indicator Date hidden'!BI157)</f>
        <v>0</v>
      </c>
      <c r="BI156" s="158">
        <f>IF('Indicator Date hidden'!BJ157="x","x",BI$2-'Indicator Date hidden'!BJ157)</f>
        <v>2</v>
      </c>
      <c r="BJ156" s="158">
        <f>IF('Indicator Date hidden'!BK157="x","x",BJ$2-'Indicator Date hidden'!BK157)</f>
        <v>0</v>
      </c>
      <c r="BK156" s="158">
        <f>IF('Indicator Date hidden'!BL157="x","x",BK$2-'Indicator Date hidden'!BL157)</f>
        <v>0</v>
      </c>
      <c r="BL156" s="158">
        <f>IF('Indicator Date hidden'!BM157="x","x",BL$2-'Indicator Date hidden'!BM157)</f>
        <v>0</v>
      </c>
      <c r="BM156" s="158">
        <f>IF('Indicator Date hidden'!BN157="x","x",BM$2-'Indicator Date hidden'!BN157)</f>
        <v>2</v>
      </c>
      <c r="BN156" s="158">
        <f>IF('Indicator Date hidden'!BO157="x","x",BN$2-'Indicator Date hidden'!BO157)</f>
        <v>0</v>
      </c>
      <c r="BO156" s="158">
        <f>IF('Indicator Date hidden'!BP157="x","x",BO$2-'Indicator Date hidden'!BP157)</f>
        <v>0</v>
      </c>
      <c r="BP156" s="158">
        <f>IF('Indicator Date hidden'!BQ157="x","x",BP$2-'Indicator Date hidden'!BQ157)</f>
        <v>0</v>
      </c>
      <c r="BQ156" s="158">
        <f>IF('Indicator Date hidden'!BR157="x","x",BQ$2-'Indicator Date hidden'!BR157)</f>
        <v>0</v>
      </c>
      <c r="BR156" s="158">
        <f>IF('Indicator Date hidden'!BS157="x","x",BR$2-'Indicator Date hidden'!BS157)</f>
        <v>0</v>
      </c>
      <c r="BS156" s="158">
        <f>IF('Indicator Date hidden'!BT157="x","x",BS$2-'Indicator Date hidden'!BT157)</f>
        <v>2</v>
      </c>
      <c r="BT156" s="158">
        <f>IF('Indicator Date hidden'!BU157="x","x",BT$2-'Indicator Date hidden'!BU157)</f>
        <v>0</v>
      </c>
      <c r="BU156" s="158">
        <f>IF('Indicator Date hidden'!BV157="x","x",BU$2-'Indicator Date hidden'!BV157)</f>
        <v>0</v>
      </c>
      <c r="BV156" s="158">
        <f>IF('Indicator Date hidden'!BW157="x","x",BV$2-'Indicator Date hidden'!BW157)</f>
        <v>0</v>
      </c>
      <c r="BW156" s="158">
        <f>IF('Indicator Date hidden'!BX157="x","x",BW$2-'Indicator Date hidden'!BX157)</f>
        <v>0</v>
      </c>
      <c r="BX156" s="158">
        <f>IF('Indicator Date hidden'!BY157="x","x",BX$2-'Indicator Date hidden'!BY157)</f>
        <v>0</v>
      </c>
      <c r="BY156" s="5">
        <f t="shared" si="20"/>
        <v>15</v>
      </c>
      <c r="BZ156" s="159">
        <f t="shared" si="21"/>
        <v>0.22727272727272727</v>
      </c>
      <c r="CA156" s="5">
        <f t="shared" si="22"/>
        <v>6</v>
      </c>
      <c r="CB156" s="159">
        <f t="shared" si="23"/>
        <v>0.86682028729623051</v>
      </c>
      <c r="CC156" s="162">
        <f t="shared" si="24"/>
        <v>0</v>
      </c>
    </row>
    <row r="157" spans="1:81" x14ac:dyDescent="0.25">
      <c r="A157" t="s">
        <v>287</v>
      </c>
      <c r="B157" s="158">
        <f>IF('Indicator Date hidden'!C158="x","x",B$2-'Indicator Date hidden'!C158)</f>
        <v>0</v>
      </c>
      <c r="C157" s="158">
        <f>IF('Indicator Date hidden'!D158="x","x",C$2-'Indicator Date hidden'!D158)</f>
        <v>0</v>
      </c>
      <c r="D157" s="158">
        <f>IF('Indicator Date hidden'!E158="x","x",D$2-'Indicator Date hidden'!E158)</f>
        <v>0</v>
      </c>
      <c r="E157" s="158">
        <f>IF('Indicator Date hidden'!F158="x","x",E$2-'Indicator Date hidden'!F158)</f>
        <v>0</v>
      </c>
      <c r="F157" s="158">
        <f>IF('Indicator Date hidden'!G158="x","x",F$2-'Indicator Date hidden'!G158)</f>
        <v>0</v>
      </c>
      <c r="G157" s="158">
        <f>IF('Indicator Date hidden'!H158="x","x",G$2-'Indicator Date hidden'!H158)</f>
        <v>0</v>
      </c>
      <c r="H157" s="158">
        <f>IF('Indicator Date hidden'!I158="x","x",H$2-'Indicator Date hidden'!I158)</f>
        <v>0</v>
      </c>
      <c r="I157" s="158">
        <f>IF('Indicator Date hidden'!J158="x","x",I$2-'Indicator Date hidden'!J158)</f>
        <v>0</v>
      </c>
      <c r="J157" s="158">
        <f>IF('Indicator Date hidden'!K158="x","x",J$2-'Indicator Date hidden'!K158)</f>
        <v>0</v>
      </c>
      <c r="K157" s="158">
        <f>IF('Indicator Date hidden'!L158="x","x",K$2-'Indicator Date hidden'!L158)</f>
        <v>0</v>
      </c>
      <c r="L157" s="158">
        <f>IF('Indicator Date hidden'!M158="x","x",L$2-'Indicator Date hidden'!M158)</f>
        <v>0</v>
      </c>
      <c r="M157" s="158">
        <f>IF('Indicator Date hidden'!N158="x","x",M$2-'Indicator Date hidden'!N158)</f>
        <v>0</v>
      </c>
      <c r="N157" s="158">
        <f>IF('Indicator Date hidden'!O158="x","x",N$2-'Indicator Date hidden'!O158)</f>
        <v>0</v>
      </c>
      <c r="O157" s="158">
        <f>IF('Indicator Date hidden'!P158="x","x",O$2-'Indicator Date hidden'!P158)</f>
        <v>0</v>
      </c>
      <c r="P157" s="158">
        <f>IF('Indicator Date hidden'!Q158="x","x",P$2-'Indicator Date hidden'!Q158)</f>
        <v>0</v>
      </c>
      <c r="Q157" s="158">
        <f>IF('Indicator Date hidden'!R158="x","x",Q$2-'Indicator Date hidden'!R158)</f>
        <v>0</v>
      </c>
      <c r="R157" s="158">
        <f>IF('Indicator Date hidden'!S158="x","x",R$2-'Indicator Date hidden'!S158)</f>
        <v>0</v>
      </c>
      <c r="S157" s="158">
        <f>IF('Indicator Date hidden'!T158="x","x",S$2-'Indicator Date hidden'!T158)</f>
        <v>0</v>
      </c>
      <c r="T157" s="158">
        <f>IF('Indicator Date hidden'!U158="x","x",T$2-'Indicator Date hidden'!U158)</f>
        <v>0</v>
      </c>
      <c r="U157" s="158">
        <f>IF('Indicator Date hidden'!V158="x","x",U$2-'Indicator Date hidden'!V158)</f>
        <v>0</v>
      </c>
      <c r="V157" s="158">
        <f>IF('Indicator Date hidden'!W158="x","x",V$2-'Indicator Date hidden'!W158)</f>
        <v>0</v>
      </c>
      <c r="W157" s="158">
        <f>IF('Indicator Date hidden'!X158="x","x",W$2-'Indicator Date hidden'!X158)</f>
        <v>0</v>
      </c>
      <c r="X157" s="158">
        <f>IF('Indicator Date hidden'!Y158="x","x",X$2-'Indicator Date hidden'!Y158)</f>
        <v>0</v>
      </c>
      <c r="Y157" s="158">
        <f>IF('Indicator Date hidden'!Z158="x","x",Y$2-'Indicator Date hidden'!Z158)</f>
        <v>0</v>
      </c>
      <c r="Z157" s="158">
        <f>IF('Indicator Date hidden'!AA158="x","x",Z$2-'Indicator Date hidden'!AA158)</f>
        <v>5</v>
      </c>
      <c r="AA157" s="158">
        <f>IF('Indicator Date hidden'!AB158="x","x",AA$2-'Indicator Date hidden'!AB158)</f>
        <v>0</v>
      </c>
      <c r="AB157" s="158" t="str">
        <f>IF('Indicator Date hidden'!AC158="x","x",AB$2-'Indicator Date hidden'!AC158)</f>
        <v>x</v>
      </c>
      <c r="AC157" s="158">
        <f>IF('Indicator Date hidden'!AD158="x","x",AC$2-'Indicator Date hidden'!AD158)</f>
        <v>0</v>
      </c>
      <c r="AD157" s="158">
        <f>IF('Indicator Date hidden'!AE158="x","x",AD$2-'Indicator Date hidden'!AE158)</f>
        <v>0</v>
      </c>
      <c r="AE157" s="158" t="str">
        <f>IF('Indicator Date hidden'!AF158="x","x",AE$2-'Indicator Date hidden'!AF158)</f>
        <v>x</v>
      </c>
      <c r="AF157" s="158">
        <f>IF('Indicator Date hidden'!AG158="x","x",AF$2-'Indicator Date hidden'!AG158)</f>
        <v>0</v>
      </c>
      <c r="AG157" s="158">
        <f>IF('Indicator Date hidden'!AH158="x","x",AG$2-'Indicator Date hidden'!AH158)</f>
        <v>0</v>
      </c>
      <c r="AH157" s="158">
        <f>IF('Indicator Date hidden'!AI158="x","x",AH$2-'Indicator Date hidden'!AI158)</f>
        <v>0</v>
      </c>
      <c r="AI157" s="158">
        <f>IF('Indicator Date hidden'!AJ158="x","x",AI$2-'Indicator Date hidden'!AJ158)</f>
        <v>0</v>
      </c>
      <c r="AJ157" s="158">
        <f>IF('Indicator Date hidden'!AK158="x","x",AJ$2-'Indicator Date hidden'!AK158)</f>
        <v>0</v>
      </c>
      <c r="AK157" s="158">
        <f>IF('Indicator Date hidden'!AL158="x","x",AK$2-'Indicator Date hidden'!AL158)</f>
        <v>0</v>
      </c>
      <c r="AL157" s="158" t="str">
        <f>IF('Indicator Date hidden'!AM158="x","x",AL$2-'Indicator Date hidden'!AM158)</f>
        <v>x</v>
      </c>
      <c r="AM157" s="158">
        <f>IF('Indicator Date hidden'!AN158="x","x",AM$2-'Indicator Date hidden'!AN158)</f>
        <v>0</v>
      </c>
      <c r="AN157" s="158">
        <f>IF('Indicator Date hidden'!AO158="x","x",AN$2-'Indicator Date hidden'!AO158)</f>
        <v>0</v>
      </c>
      <c r="AO157" s="158">
        <f>IF('Indicator Date hidden'!AP158="x","x",AO$2-'Indicator Date hidden'!AP158)</f>
        <v>0</v>
      </c>
      <c r="AP157" s="158" t="str">
        <f>IF('Indicator Date hidden'!AQ158="x","x",AP$2-'Indicator Date hidden'!AQ158)</f>
        <v>x</v>
      </c>
      <c r="AQ157" s="158">
        <f>IF('Indicator Date hidden'!AR158="x","x",AQ$2-'Indicator Date hidden'!AR158)</f>
        <v>0</v>
      </c>
      <c r="AR157" s="158">
        <f>IF('Indicator Date hidden'!AS158="x","x",AR$2-'Indicator Date hidden'!AS158)</f>
        <v>2</v>
      </c>
      <c r="AS157" s="158" t="str">
        <f>IF('Indicator Date hidden'!AT158="x","x",AS$2-'Indicator Date hidden'!AT158)</f>
        <v>x</v>
      </c>
      <c r="AT157" s="158">
        <f>IF('Indicator Date hidden'!AU158="x","x",AT$2-'Indicator Date hidden'!AU158)</f>
        <v>0</v>
      </c>
      <c r="AU157" s="158">
        <f>IF('Indicator Date hidden'!AV158="x","x",AU$2-'Indicator Date hidden'!AV158)</f>
        <v>0</v>
      </c>
      <c r="AV157" s="158">
        <f>IF('Indicator Date hidden'!AW158="x","x",AV$2-'Indicator Date hidden'!AW158)</f>
        <v>0</v>
      </c>
      <c r="AW157" s="158" t="str">
        <f>IF('Indicator Date hidden'!AX158="x","x",AW$2-'Indicator Date hidden'!AX158)</f>
        <v>x</v>
      </c>
      <c r="AX157" s="158">
        <f>IF('Indicator Date hidden'!AY158="x","x",AX$2-'Indicator Date hidden'!AY158)</f>
        <v>0</v>
      </c>
      <c r="AY157" s="158">
        <f>IF('Indicator Date hidden'!AZ158="x","x",AY$2-'Indicator Date hidden'!AZ158)</f>
        <v>0</v>
      </c>
      <c r="AZ157" s="158">
        <f>IF('Indicator Date hidden'!BA158="x","x",AZ$2-'Indicator Date hidden'!BA158)</f>
        <v>2</v>
      </c>
      <c r="BA157" s="158">
        <f>IF('Indicator Date hidden'!BB158="x","x",BA$2-'Indicator Date hidden'!BB158)</f>
        <v>0</v>
      </c>
      <c r="BB157" s="158">
        <f>IF('Indicator Date hidden'!BC158="x","x",BB$2-'Indicator Date hidden'!BC158)</f>
        <v>0</v>
      </c>
      <c r="BC157" s="158">
        <f>IF('Indicator Date hidden'!BD158="x","x",BC$2-'Indicator Date hidden'!BD158)</f>
        <v>0</v>
      </c>
      <c r="BD157" s="158" t="str">
        <f>IF('Indicator Date hidden'!BE158="x","x",BD$2-'Indicator Date hidden'!BE158)</f>
        <v>x</v>
      </c>
      <c r="BE157" s="158">
        <f>IF('Indicator Date hidden'!BF158="x","x",BE$2-'Indicator Date hidden'!BF158)</f>
        <v>1</v>
      </c>
      <c r="BF157" s="158">
        <f>IF('Indicator Date hidden'!BG158="x","x",BF$2-'Indicator Date hidden'!BG158)</f>
        <v>0</v>
      </c>
      <c r="BG157" s="158">
        <f>IF('Indicator Date hidden'!BH158="x","x",BG$2-'Indicator Date hidden'!BH158)</f>
        <v>0</v>
      </c>
      <c r="BH157" s="158">
        <f>IF('Indicator Date hidden'!BI158="x","x",BH$2-'Indicator Date hidden'!BI158)</f>
        <v>0</v>
      </c>
      <c r="BI157" s="158">
        <f>IF('Indicator Date hidden'!BJ158="x","x",BI$2-'Indicator Date hidden'!BJ158)</f>
        <v>0</v>
      </c>
      <c r="BJ157" s="158">
        <f>IF('Indicator Date hidden'!BK158="x","x",BJ$2-'Indicator Date hidden'!BK158)</f>
        <v>0</v>
      </c>
      <c r="BK157" s="158">
        <f>IF('Indicator Date hidden'!BL158="x","x",BK$2-'Indicator Date hidden'!BL158)</f>
        <v>0</v>
      </c>
      <c r="BL157" s="158">
        <f>IF('Indicator Date hidden'!BM158="x","x",BL$2-'Indicator Date hidden'!BM158)</f>
        <v>0</v>
      </c>
      <c r="BM157" s="158" t="str">
        <f>IF('Indicator Date hidden'!BN158="x","x",BM$2-'Indicator Date hidden'!BN158)</f>
        <v>x</v>
      </c>
      <c r="BN157" s="158">
        <f>IF('Indicator Date hidden'!BO158="x","x",BN$2-'Indicator Date hidden'!BO158)</f>
        <v>0</v>
      </c>
      <c r="BO157" s="158">
        <f>IF('Indicator Date hidden'!BP158="x","x",BO$2-'Indicator Date hidden'!BP158)</f>
        <v>0</v>
      </c>
      <c r="BP157" s="158">
        <f>IF('Indicator Date hidden'!BQ158="x","x",BP$2-'Indicator Date hidden'!BQ158)</f>
        <v>0</v>
      </c>
      <c r="BQ157" s="158">
        <f>IF('Indicator Date hidden'!BR158="x","x",BQ$2-'Indicator Date hidden'!BR158)</f>
        <v>0</v>
      </c>
      <c r="BR157" s="158">
        <f>IF('Indicator Date hidden'!BS158="x","x",BR$2-'Indicator Date hidden'!BS158)</f>
        <v>0</v>
      </c>
      <c r="BS157" s="158">
        <f>IF('Indicator Date hidden'!BT158="x","x",BS$2-'Indicator Date hidden'!BT158)</f>
        <v>2</v>
      </c>
      <c r="BT157" s="158">
        <f>IF('Indicator Date hidden'!BU158="x","x",BT$2-'Indicator Date hidden'!BU158)</f>
        <v>0</v>
      </c>
      <c r="BU157" s="158">
        <f>IF('Indicator Date hidden'!BV158="x","x",BU$2-'Indicator Date hidden'!BV158)</f>
        <v>0</v>
      </c>
      <c r="BV157" s="158">
        <f>IF('Indicator Date hidden'!BW158="x","x",BV$2-'Indicator Date hidden'!BW158)</f>
        <v>0</v>
      </c>
      <c r="BW157" s="158">
        <f>IF('Indicator Date hidden'!BX158="x","x",BW$2-'Indicator Date hidden'!BX158)</f>
        <v>0</v>
      </c>
      <c r="BX157" s="158">
        <f>IF('Indicator Date hidden'!BY158="x","x",BX$2-'Indicator Date hidden'!BY158)</f>
        <v>0</v>
      </c>
      <c r="BY157" s="5">
        <f t="shared" si="20"/>
        <v>12</v>
      </c>
      <c r="BZ157" s="159">
        <f t="shared" si="21"/>
        <v>0.17910447761194029</v>
      </c>
      <c r="CA157" s="5">
        <f t="shared" si="22"/>
        <v>5</v>
      </c>
      <c r="CB157" s="159">
        <f t="shared" si="23"/>
        <v>0.73149556745330424</v>
      </c>
      <c r="CC157" s="162">
        <f t="shared" si="24"/>
        <v>0</v>
      </c>
    </row>
    <row r="158" spans="1:81" x14ac:dyDescent="0.25">
      <c r="A158" t="s">
        <v>289</v>
      </c>
      <c r="B158" s="158">
        <f>IF('Indicator Date hidden'!C159="x","x",B$2-'Indicator Date hidden'!C159)</f>
        <v>0</v>
      </c>
      <c r="C158" s="158">
        <f>IF('Indicator Date hidden'!D159="x","x",C$2-'Indicator Date hidden'!D159)</f>
        <v>0</v>
      </c>
      <c r="D158" s="158">
        <f>IF('Indicator Date hidden'!E159="x","x",D$2-'Indicator Date hidden'!E159)</f>
        <v>0</v>
      </c>
      <c r="E158" s="158">
        <f>IF('Indicator Date hidden'!F159="x","x",E$2-'Indicator Date hidden'!F159)</f>
        <v>0</v>
      </c>
      <c r="F158" s="158">
        <f>IF('Indicator Date hidden'!G159="x","x",F$2-'Indicator Date hidden'!G159)</f>
        <v>0</v>
      </c>
      <c r="G158" s="158">
        <f>IF('Indicator Date hidden'!H159="x","x",G$2-'Indicator Date hidden'!H159)</f>
        <v>0</v>
      </c>
      <c r="H158" s="158">
        <f>IF('Indicator Date hidden'!I159="x","x",H$2-'Indicator Date hidden'!I159)</f>
        <v>0</v>
      </c>
      <c r="I158" s="158">
        <f>IF('Indicator Date hidden'!J159="x","x",I$2-'Indicator Date hidden'!J159)</f>
        <v>0</v>
      </c>
      <c r="J158" s="158">
        <f>IF('Indicator Date hidden'!K159="x","x",J$2-'Indicator Date hidden'!K159)</f>
        <v>0</v>
      </c>
      <c r="K158" s="158">
        <f>IF('Indicator Date hidden'!L159="x","x",K$2-'Indicator Date hidden'!L159)</f>
        <v>0</v>
      </c>
      <c r="L158" s="158">
        <f>IF('Indicator Date hidden'!M159="x","x",L$2-'Indicator Date hidden'!M159)</f>
        <v>0</v>
      </c>
      <c r="M158" s="158">
        <f>IF('Indicator Date hidden'!N159="x","x",M$2-'Indicator Date hidden'!N159)</f>
        <v>0</v>
      </c>
      <c r="N158" s="158">
        <f>IF('Indicator Date hidden'!O159="x","x",N$2-'Indicator Date hidden'!O159)</f>
        <v>0</v>
      </c>
      <c r="O158" s="158">
        <f>IF('Indicator Date hidden'!P159="x","x",O$2-'Indicator Date hidden'!P159)</f>
        <v>0</v>
      </c>
      <c r="P158" s="158">
        <f>IF('Indicator Date hidden'!Q159="x","x",P$2-'Indicator Date hidden'!Q159)</f>
        <v>0</v>
      </c>
      <c r="Q158" s="158">
        <f>IF('Indicator Date hidden'!R159="x","x",Q$2-'Indicator Date hidden'!R159)</f>
        <v>0</v>
      </c>
      <c r="R158" s="158">
        <f>IF('Indicator Date hidden'!S159="x","x",R$2-'Indicator Date hidden'!S159)</f>
        <v>0</v>
      </c>
      <c r="S158" s="158">
        <f>IF('Indicator Date hidden'!T159="x","x",S$2-'Indicator Date hidden'!T159)</f>
        <v>0</v>
      </c>
      <c r="T158" s="158">
        <f>IF('Indicator Date hidden'!U159="x","x",T$2-'Indicator Date hidden'!U159)</f>
        <v>0</v>
      </c>
      <c r="U158" s="158">
        <f>IF('Indicator Date hidden'!V159="x","x",U$2-'Indicator Date hidden'!V159)</f>
        <v>0</v>
      </c>
      <c r="V158" s="158">
        <f>IF('Indicator Date hidden'!W159="x","x",V$2-'Indicator Date hidden'!W159)</f>
        <v>0</v>
      </c>
      <c r="W158" s="158">
        <f>IF('Indicator Date hidden'!X159="x","x",W$2-'Indicator Date hidden'!X159)</f>
        <v>0</v>
      </c>
      <c r="X158" s="158">
        <f>IF('Indicator Date hidden'!Y159="x","x",X$2-'Indicator Date hidden'!Y159)</f>
        <v>0</v>
      </c>
      <c r="Y158" s="158">
        <f>IF('Indicator Date hidden'!Z159="x","x",Y$2-'Indicator Date hidden'!Z159)</f>
        <v>0</v>
      </c>
      <c r="Z158" s="158">
        <f>IF('Indicator Date hidden'!AA159="x","x",Z$2-'Indicator Date hidden'!AA159)</f>
        <v>5</v>
      </c>
      <c r="AA158" s="158">
        <f>IF('Indicator Date hidden'!AB159="x","x",AA$2-'Indicator Date hidden'!AB159)</f>
        <v>0</v>
      </c>
      <c r="AB158" s="158" t="str">
        <f>IF('Indicator Date hidden'!AC159="x","x",AB$2-'Indicator Date hidden'!AC159)</f>
        <v>x</v>
      </c>
      <c r="AC158" s="158">
        <f>IF('Indicator Date hidden'!AD159="x","x",AC$2-'Indicator Date hidden'!AD159)</f>
        <v>0</v>
      </c>
      <c r="AD158" s="158">
        <f>IF('Indicator Date hidden'!AE159="x","x",AD$2-'Indicator Date hidden'!AE159)</f>
        <v>0</v>
      </c>
      <c r="AE158" s="158">
        <f>IF('Indicator Date hidden'!AF159="x","x",AE$2-'Indicator Date hidden'!AF159)</f>
        <v>0</v>
      </c>
      <c r="AF158" s="158">
        <f>IF('Indicator Date hidden'!AG159="x","x",AF$2-'Indicator Date hidden'!AG159)</f>
        <v>0</v>
      </c>
      <c r="AG158" s="158">
        <f>IF('Indicator Date hidden'!AH159="x","x",AG$2-'Indicator Date hidden'!AH159)</f>
        <v>0</v>
      </c>
      <c r="AH158" s="158">
        <f>IF('Indicator Date hidden'!AI159="x","x",AH$2-'Indicator Date hidden'!AI159)</f>
        <v>0</v>
      </c>
      <c r="AI158" s="158">
        <f>IF('Indicator Date hidden'!AJ159="x","x",AI$2-'Indicator Date hidden'!AJ159)</f>
        <v>0</v>
      </c>
      <c r="AJ158" s="158">
        <f>IF('Indicator Date hidden'!AK159="x","x",AJ$2-'Indicator Date hidden'!AK159)</f>
        <v>0</v>
      </c>
      <c r="AK158" s="158" t="str">
        <f>IF('Indicator Date hidden'!AL159="x","x",AK$2-'Indicator Date hidden'!AL159)</f>
        <v>x</v>
      </c>
      <c r="AL158" s="158" t="str">
        <f>IF('Indicator Date hidden'!AM159="x","x",AL$2-'Indicator Date hidden'!AM159)</f>
        <v>x</v>
      </c>
      <c r="AM158" s="158">
        <f>IF('Indicator Date hidden'!AN159="x","x",AM$2-'Indicator Date hidden'!AN159)</f>
        <v>0</v>
      </c>
      <c r="AN158" s="158">
        <f>IF('Indicator Date hidden'!AO159="x","x",AN$2-'Indicator Date hidden'!AO159)</f>
        <v>0</v>
      </c>
      <c r="AO158" s="158">
        <f>IF('Indicator Date hidden'!AP159="x","x",AO$2-'Indicator Date hidden'!AP159)</f>
        <v>0</v>
      </c>
      <c r="AP158" s="158" t="str">
        <f>IF('Indicator Date hidden'!AQ159="x","x",AP$2-'Indicator Date hidden'!AQ159)</f>
        <v>x</v>
      </c>
      <c r="AQ158" s="158">
        <f>IF('Indicator Date hidden'!AR159="x","x",AQ$2-'Indicator Date hidden'!AR159)</f>
        <v>0</v>
      </c>
      <c r="AR158" s="158">
        <f>IF('Indicator Date hidden'!AS159="x","x",AR$2-'Indicator Date hidden'!AS159)</f>
        <v>2</v>
      </c>
      <c r="AS158" s="158" t="str">
        <f>IF('Indicator Date hidden'!AT159="x","x",AS$2-'Indicator Date hidden'!AT159)</f>
        <v>x</v>
      </c>
      <c r="AT158" s="158">
        <f>IF('Indicator Date hidden'!AU159="x","x",AT$2-'Indicator Date hidden'!AU159)</f>
        <v>0</v>
      </c>
      <c r="AU158" s="158">
        <f>IF('Indicator Date hidden'!AV159="x","x",AU$2-'Indicator Date hidden'!AV159)</f>
        <v>0</v>
      </c>
      <c r="AV158" s="158">
        <f>IF('Indicator Date hidden'!AW159="x","x",AV$2-'Indicator Date hidden'!AW159)</f>
        <v>0</v>
      </c>
      <c r="AW158" s="158" t="str">
        <f>IF('Indicator Date hidden'!AX159="x","x",AW$2-'Indicator Date hidden'!AX159)</f>
        <v>x</v>
      </c>
      <c r="AX158" s="158">
        <f>IF('Indicator Date hidden'!AY159="x","x",AX$2-'Indicator Date hidden'!AY159)</f>
        <v>0</v>
      </c>
      <c r="AY158" s="158">
        <f>IF('Indicator Date hidden'!AZ159="x","x",AY$2-'Indicator Date hidden'!AZ159)</f>
        <v>0</v>
      </c>
      <c r="AZ158" s="158">
        <f>IF('Indicator Date hidden'!BA159="x","x",AZ$2-'Indicator Date hidden'!BA159)</f>
        <v>2</v>
      </c>
      <c r="BA158" s="158">
        <f>IF('Indicator Date hidden'!BB159="x","x",BA$2-'Indicator Date hidden'!BB159)</f>
        <v>0</v>
      </c>
      <c r="BB158" s="158">
        <f>IF('Indicator Date hidden'!BC159="x","x",BB$2-'Indicator Date hidden'!BC159)</f>
        <v>0</v>
      </c>
      <c r="BC158" s="158">
        <f>IF('Indicator Date hidden'!BD159="x","x",BC$2-'Indicator Date hidden'!BD159)</f>
        <v>0</v>
      </c>
      <c r="BD158" s="158" t="str">
        <f>IF('Indicator Date hidden'!BE159="x","x",BD$2-'Indicator Date hidden'!BE159)</f>
        <v>x</v>
      </c>
      <c r="BE158" s="158">
        <f>IF('Indicator Date hidden'!BF159="x","x",BE$2-'Indicator Date hidden'!BF159)</f>
        <v>1</v>
      </c>
      <c r="BF158" s="158">
        <f>IF('Indicator Date hidden'!BG159="x","x",BF$2-'Indicator Date hidden'!BG159)</f>
        <v>0</v>
      </c>
      <c r="BG158" s="158">
        <f>IF('Indicator Date hidden'!BH159="x","x",BG$2-'Indicator Date hidden'!BH159)</f>
        <v>0</v>
      </c>
      <c r="BH158" s="158">
        <f>IF('Indicator Date hidden'!BI159="x","x",BH$2-'Indicator Date hidden'!BI159)</f>
        <v>0</v>
      </c>
      <c r="BI158" s="158">
        <f>IF('Indicator Date hidden'!BJ159="x","x",BI$2-'Indicator Date hidden'!BJ159)</f>
        <v>0</v>
      </c>
      <c r="BJ158" s="158">
        <f>IF('Indicator Date hidden'!BK159="x","x",BJ$2-'Indicator Date hidden'!BK159)</f>
        <v>0</v>
      </c>
      <c r="BK158" s="158">
        <f>IF('Indicator Date hidden'!BL159="x","x",BK$2-'Indicator Date hidden'!BL159)</f>
        <v>0</v>
      </c>
      <c r="BL158" s="158">
        <f>IF('Indicator Date hidden'!BM159="x","x",BL$2-'Indicator Date hidden'!BM159)</f>
        <v>0</v>
      </c>
      <c r="BM158" s="158">
        <f>IF('Indicator Date hidden'!BN159="x","x",BM$2-'Indicator Date hidden'!BN159)</f>
        <v>3</v>
      </c>
      <c r="BN158" s="158">
        <f>IF('Indicator Date hidden'!BO159="x","x",BN$2-'Indicator Date hidden'!BO159)</f>
        <v>0</v>
      </c>
      <c r="BO158" s="158">
        <f>IF('Indicator Date hidden'!BP159="x","x",BO$2-'Indicator Date hidden'!BP159)</f>
        <v>0</v>
      </c>
      <c r="BP158" s="158">
        <f>IF('Indicator Date hidden'!BQ159="x","x",BP$2-'Indicator Date hidden'!BQ159)</f>
        <v>0</v>
      </c>
      <c r="BQ158" s="158">
        <f>IF('Indicator Date hidden'!BR159="x","x",BQ$2-'Indicator Date hidden'!BR159)</f>
        <v>0</v>
      </c>
      <c r="BR158" s="158">
        <f>IF('Indicator Date hidden'!BS159="x","x",BR$2-'Indicator Date hidden'!BS159)</f>
        <v>0</v>
      </c>
      <c r="BS158" s="158">
        <f>IF('Indicator Date hidden'!BT159="x","x",BS$2-'Indicator Date hidden'!BT159)</f>
        <v>2</v>
      </c>
      <c r="BT158" s="158">
        <f>IF('Indicator Date hidden'!BU159="x","x",BT$2-'Indicator Date hidden'!BU159)</f>
        <v>0</v>
      </c>
      <c r="BU158" s="158">
        <f>IF('Indicator Date hidden'!BV159="x","x",BU$2-'Indicator Date hidden'!BV159)</f>
        <v>0</v>
      </c>
      <c r="BV158" s="158">
        <f>IF('Indicator Date hidden'!BW159="x","x",BV$2-'Indicator Date hidden'!BW159)</f>
        <v>0</v>
      </c>
      <c r="BW158" s="158">
        <f>IF('Indicator Date hidden'!BX159="x","x",BW$2-'Indicator Date hidden'!BX159)</f>
        <v>0</v>
      </c>
      <c r="BX158" s="158">
        <f>IF('Indicator Date hidden'!BY159="x","x",BX$2-'Indicator Date hidden'!BY159)</f>
        <v>0</v>
      </c>
      <c r="BY158" s="5">
        <f t="shared" si="20"/>
        <v>15</v>
      </c>
      <c r="BZ158" s="159">
        <f t="shared" si="21"/>
        <v>0.22058823529411764</v>
      </c>
      <c r="CA158" s="5">
        <f t="shared" si="22"/>
        <v>6</v>
      </c>
      <c r="CB158" s="159">
        <f t="shared" si="23"/>
        <v>0.80157176911244965</v>
      </c>
      <c r="CC158" s="162">
        <f t="shared" si="24"/>
        <v>0</v>
      </c>
    </row>
    <row r="159" spans="1:81" x14ac:dyDescent="0.25">
      <c r="A159" t="s">
        <v>291</v>
      </c>
      <c r="B159" s="158">
        <f>IF('Indicator Date hidden'!C160="x","x",B$2-'Indicator Date hidden'!C160)</f>
        <v>0</v>
      </c>
      <c r="C159" s="158">
        <f>IF('Indicator Date hidden'!D160="x","x",C$2-'Indicator Date hidden'!D160)</f>
        <v>0</v>
      </c>
      <c r="D159" s="158">
        <f>IF('Indicator Date hidden'!E160="x","x",D$2-'Indicator Date hidden'!E160)</f>
        <v>0</v>
      </c>
      <c r="E159" s="158">
        <f>IF('Indicator Date hidden'!F160="x","x",E$2-'Indicator Date hidden'!F160)</f>
        <v>0</v>
      </c>
      <c r="F159" s="158">
        <f>IF('Indicator Date hidden'!G160="x","x",F$2-'Indicator Date hidden'!G160)</f>
        <v>0</v>
      </c>
      <c r="G159" s="158">
        <f>IF('Indicator Date hidden'!H160="x","x",G$2-'Indicator Date hidden'!H160)</f>
        <v>0</v>
      </c>
      <c r="H159" s="158">
        <f>IF('Indicator Date hidden'!I160="x","x",H$2-'Indicator Date hidden'!I160)</f>
        <v>0</v>
      </c>
      <c r="I159" s="158">
        <f>IF('Indicator Date hidden'!J160="x","x",I$2-'Indicator Date hidden'!J160)</f>
        <v>0</v>
      </c>
      <c r="J159" s="158">
        <f>IF('Indicator Date hidden'!K160="x","x",J$2-'Indicator Date hidden'!K160)</f>
        <v>0</v>
      </c>
      <c r="K159" s="158">
        <f>IF('Indicator Date hidden'!L160="x","x",K$2-'Indicator Date hidden'!L160)</f>
        <v>0</v>
      </c>
      <c r="L159" s="158">
        <f>IF('Indicator Date hidden'!M160="x","x",L$2-'Indicator Date hidden'!M160)</f>
        <v>0</v>
      </c>
      <c r="M159" s="158">
        <f>IF('Indicator Date hidden'!N160="x","x",M$2-'Indicator Date hidden'!N160)</f>
        <v>0</v>
      </c>
      <c r="N159" s="158">
        <f>IF('Indicator Date hidden'!O160="x","x",N$2-'Indicator Date hidden'!O160)</f>
        <v>0</v>
      </c>
      <c r="O159" s="158">
        <f>IF('Indicator Date hidden'!P160="x","x",O$2-'Indicator Date hidden'!P160)</f>
        <v>0</v>
      </c>
      <c r="P159" s="158">
        <f>IF('Indicator Date hidden'!Q160="x","x",P$2-'Indicator Date hidden'!Q160)</f>
        <v>0</v>
      </c>
      <c r="Q159" s="158">
        <f>IF('Indicator Date hidden'!R160="x","x",Q$2-'Indicator Date hidden'!R160)</f>
        <v>0</v>
      </c>
      <c r="R159" s="158">
        <f>IF('Indicator Date hidden'!S160="x","x",R$2-'Indicator Date hidden'!S160)</f>
        <v>0</v>
      </c>
      <c r="S159" s="158">
        <f>IF('Indicator Date hidden'!T160="x","x",S$2-'Indicator Date hidden'!T160)</f>
        <v>0</v>
      </c>
      <c r="T159" s="158">
        <f>IF('Indicator Date hidden'!U160="x","x",T$2-'Indicator Date hidden'!U160)</f>
        <v>0</v>
      </c>
      <c r="U159" s="158">
        <f>IF('Indicator Date hidden'!V160="x","x",U$2-'Indicator Date hidden'!V160)</f>
        <v>0</v>
      </c>
      <c r="V159" s="158">
        <f>IF('Indicator Date hidden'!W160="x","x",V$2-'Indicator Date hidden'!W160)</f>
        <v>0</v>
      </c>
      <c r="W159" s="158">
        <f>IF('Indicator Date hidden'!X160="x","x",W$2-'Indicator Date hidden'!X160)</f>
        <v>0</v>
      </c>
      <c r="X159" s="158">
        <f>IF('Indicator Date hidden'!Y160="x","x",X$2-'Indicator Date hidden'!Y160)</f>
        <v>0</v>
      </c>
      <c r="Y159" s="158">
        <f>IF('Indicator Date hidden'!Z160="x","x",Y$2-'Indicator Date hidden'!Z160)</f>
        <v>0</v>
      </c>
      <c r="Z159" s="158" t="str">
        <f>IF('Indicator Date hidden'!AA160="x","x",Z$2-'Indicator Date hidden'!AA160)</f>
        <v>x</v>
      </c>
      <c r="AA159" s="158">
        <f>IF('Indicator Date hidden'!AB160="x","x",AA$2-'Indicator Date hidden'!AB160)</f>
        <v>0</v>
      </c>
      <c r="AB159" s="158">
        <f>IF('Indicator Date hidden'!AC160="x","x",AB$2-'Indicator Date hidden'!AC160)</f>
        <v>0</v>
      </c>
      <c r="AC159" s="158">
        <f>IF('Indicator Date hidden'!AD160="x","x",AC$2-'Indicator Date hidden'!AD160)</f>
        <v>4</v>
      </c>
      <c r="AD159" s="158">
        <f>IF('Indicator Date hidden'!AE160="x","x",AD$2-'Indicator Date hidden'!AE160)</f>
        <v>0</v>
      </c>
      <c r="AE159" s="158" t="str">
        <f>IF('Indicator Date hidden'!AF160="x","x",AE$2-'Indicator Date hidden'!AF160)</f>
        <v>x</v>
      </c>
      <c r="AF159" s="158">
        <f>IF('Indicator Date hidden'!AG160="x","x",AF$2-'Indicator Date hidden'!AG160)</f>
        <v>0</v>
      </c>
      <c r="AG159" s="158">
        <f>IF('Indicator Date hidden'!AH160="x","x",AG$2-'Indicator Date hidden'!AH160)</f>
        <v>0</v>
      </c>
      <c r="AH159" s="158">
        <f>IF('Indicator Date hidden'!AI160="x","x",AH$2-'Indicator Date hidden'!AI160)</f>
        <v>0</v>
      </c>
      <c r="AI159" s="158">
        <f>IF('Indicator Date hidden'!AJ160="x","x",AI$2-'Indicator Date hidden'!AJ160)</f>
        <v>0</v>
      </c>
      <c r="AJ159" s="158">
        <f>IF('Indicator Date hidden'!AK160="x","x",AJ$2-'Indicator Date hidden'!AK160)</f>
        <v>0</v>
      </c>
      <c r="AK159" s="158">
        <f>IF('Indicator Date hidden'!AL160="x","x",AK$2-'Indicator Date hidden'!AL160)</f>
        <v>0</v>
      </c>
      <c r="AL159" s="158" t="str">
        <f>IF('Indicator Date hidden'!AM160="x","x",AL$2-'Indicator Date hidden'!AM160)</f>
        <v>x</v>
      </c>
      <c r="AM159" s="158">
        <f>IF('Indicator Date hidden'!AN160="x","x",AM$2-'Indicator Date hidden'!AN160)</f>
        <v>0</v>
      </c>
      <c r="AN159" s="158">
        <f>IF('Indicator Date hidden'!AO160="x","x",AN$2-'Indicator Date hidden'!AO160)</f>
        <v>0</v>
      </c>
      <c r="AO159" s="158">
        <f>IF('Indicator Date hidden'!AP160="x","x",AO$2-'Indicator Date hidden'!AP160)</f>
        <v>0</v>
      </c>
      <c r="AP159" s="158">
        <f>IF('Indicator Date hidden'!AQ160="x","x",AP$2-'Indicator Date hidden'!AQ160)</f>
        <v>0</v>
      </c>
      <c r="AQ159" s="158">
        <f>IF('Indicator Date hidden'!AR160="x","x",AQ$2-'Indicator Date hidden'!AR160)</f>
        <v>0</v>
      </c>
      <c r="AR159" s="158">
        <f>IF('Indicator Date hidden'!AS160="x","x",AR$2-'Indicator Date hidden'!AS160)</f>
        <v>2</v>
      </c>
      <c r="AS159" s="158">
        <f>IF('Indicator Date hidden'!AT160="x","x",AS$2-'Indicator Date hidden'!AT160)</f>
        <v>9</v>
      </c>
      <c r="AT159" s="158">
        <f>IF('Indicator Date hidden'!AU160="x","x",AT$2-'Indicator Date hidden'!AU160)</f>
        <v>0</v>
      </c>
      <c r="AU159" s="158" t="str">
        <f>IF('Indicator Date hidden'!AV160="x","x",AU$2-'Indicator Date hidden'!AV160)</f>
        <v>x</v>
      </c>
      <c r="AV159" s="158" t="str">
        <f>IF('Indicator Date hidden'!AW160="x","x",AV$2-'Indicator Date hidden'!AW160)</f>
        <v>x</v>
      </c>
      <c r="AW159" s="158">
        <f>IF('Indicator Date hidden'!AX160="x","x",AW$2-'Indicator Date hidden'!AX160)</f>
        <v>0</v>
      </c>
      <c r="AX159" s="158">
        <f>IF('Indicator Date hidden'!AY160="x","x",AX$2-'Indicator Date hidden'!AY160)</f>
        <v>0</v>
      </c>
      <c r="AY159" s="158" t="str">
        <f>IF('Indicator Date hidden'!AZ160="x","x",AY$2-'Indicator Date hidden'!AZ160)</f>
        <v>x</v>
      </c>
      <c r="AZ159" s="158">
        <f>IF('Indicator Date hidden'!BA160="x","x",AZ$2-'Indicator Date hidden'!BA160)</f>
        <v>4</v>
      </c>
      <c r="BA159" s="158">
        <f>IF('Indicator Date hidden'!BB160="x","x",BA$2-'Indicator Date hidden'!BB160)</f>
        <v>0</v>
      </c>
      <c r="BB159" s="158">
        <f>IF('Indicator Date hidden'!BC160="x","x",BB$2-'Indicator Date hidden'!BC160)</f>
        <v>0</v>
      </c>
      <c r="BC159" s="158">
        <f>IF('Indicator Date hidden'!BD160="x","x",BC$2-'Indicator Date hidden'!BD160)</f>
        <v>0</v>
      </c>
      <c r="BD159" s="158" t="str">
        <f>IF('Indicator Date hidden'!BE160="x","x",BD$2-'Indicator Date hidden'!BE160)</f>
        <v>x</v>
      </c>
      <c r="BE159" s="158">
        <f>IF('Indicator Date hidden'!BF160="x","x",BE$2-'Indicator Date hidden'!BF160)</f>
        <v>1</v>
      </c>
      <c r="BF159" s="158">
        <f>IF('Indicator Date hidden'!BG160="x","x",BF$2-'Indicator Date hidden'!BG160)</f>
        <v>0</v>
      </c>
      <c r="BG159" s="158">
        <f>IF('Indicator Date hidden'!BH160="x","x",BG$2-'Indicator Date hidden'!BH160)</f>
        <v>0</v>
      </c>
      <c r="BH159" s="158">
        <f>IF('Indicator Date hidden'!BI160="x","x",BH$2-'Indicator Date hidden'!BI160)</f>
        <v>0</v>
      </c>
      <c r="BI159" s="158">
        <f>IF('Indicator Date hidden'!BJ160="x","x",BI$2-'Indicator Date hidden'!BJ160)</f>
        <v>2</v>
      </c>
      <c r="BJ159" s="158">
        <f>IF('Indicator Date hidden'!BK160="x","x",BJ$2-'Indicator Date hidden'!BK160)</f>
        <v>0</v>
      </c>
      <c r="BK159" s="158">
        <f>IF('Indicator Date hidden'!BL160="x","x",BK$2-'Indicator Date hidden'!BL160)</f>
        <v>0</v>
      </c>
      <c r="BL159" s="158">
        <f>IF('Indicator Date hidden'!BM160="x","x",BL$2-'Indicator Date hidden'!BM160)</f>
        <v>0</v>
      </c>
      <c r="BM159" s="158" t="str">
        <f>IF('Indicator Date hidden'!BN160="x","x",BM$2-'Indicator Date hidden'!BN160)</f>
        <v>x</v>
      </c>
      <c r="BN159" s="158">
        <f>IF('Indicator Date hidden'!BO160="x","x",BN$2-'Indicator Date hidden'!BO160)</f>
        <v>0</v>
      </c>
      <c r="BO159" s="158">
        <f>IF('Indicator Date hidden'!BP160="x","x",BO$2-'Indicator Date hidden'!BP160)</f>
        <v>0</v>
      </c>
      <c r="BP159" s="158">
        <f>IF('Indicator Date hidden'!BQ160="x","x",BP$2-'Indicator Date hidden'!BQ160)</f>
        <v>0</v>
      </c>
      <c r="BQ159" s="158">
        <f>IF('Indicator Date hidden'!BR160="x","x",BQ$2-'Indicator Date hidden'!BR160)</f>
        <v>0</v>
      </c>
      <c r="BR159" s="158">
        <f>IF('Indicator Date hidden'!BS160="x","x",BR$2-'Indicator Date hidden'!BS160)</f>
        <v>0</v>
      </c>
      <c r="BS159" s="158">
        <f>IF('Indicator Date hidden'!BT160="x","x",BS$2-'Indicator Date hidden'!BT160)</f>
        <v>2</v>
      </c>
      <c r="BT159" s="158">
        <f>IF('Indicator Date hidden'!BU160="x","x",BT$2-'Indicator Date hidden'!BU160)</f>
        <v>0</v>
      </c>
      <c r="BU159" s="158" t="str">
        <f>IF('Indicator Date hidden'!BV160="x","x",BU$2-'Indicator Date hidden'!BV160)</f>
        <v>x</v>
      </c>
      <c r="BV159" s="158">
        <f>IF('Indicator Date hidden'!BW160="x","x",BV$2-'Indicator Date hidden'!BW160)</f>
        <v>0</v>
      </c>
      <c r="BW159" s="158">
        <f>IF('Indicator Date hidden'!BX160="x","x",BW$2-'Indicator Date hidden'!BX160)</f>
        <v>0</v>
      </c>
      <c r="BX159" s="158">
        <f>IF('Indicator Date hidden'!BY160="x","x",BX$2-'Indicator Date hidden'!BY160)</f>
        <v>0</v>
      </c>
      <c r="BY159" s="5">
        <f t="shared" si="20"/>
        <v>24</v>
      </c>
      <c r="BZ159" s="159">
        <f t="shared" si="21"/>
        <v>0.36363636363636365</v>
      </c>
      <c r="CA159" s="5">
        <f t="shared" si="22"/>
        <v>7</v>
      </c>
      <c r="CB159" s="159">
        <f t="shared" si="23"/>
        <v>1.3329889362377436</v>
      </c>
      <c r="CC159" s="162">
        <f t="shared" si="24"/>
        <v>0</v>
      </c>
    </row>
    <row r="160" spans="1:81" x14ac:dyDescent="0.25">
      <c r="A160" t="s">
        <v>293</v>
      </c>
      <c r="B160" s="158">
        <f>IF('Indicator Date hidden'!C161="x","x",B$2-'Indicator Date hidden'!C161)</f>
        <v>0</v>
      </c>
      <c r="C160" s="158">
        <f>IF('Indicator Date hidden'!D161="x","x",C$2-'Indicator Date hidden'!D161)</f>
        <v>0</v>
      </c>
      <c r="D160" s="158">
        <f>IF('Indicator Date hidden'!E161="x","x",D$2-'Indicator Date hidden'!E161)</f>
        <v>0</v>
      </c>
      <c r="E160" s="158">
        <f>IF('Indicator Date hidden'!F161="x","x",E$2-'Indicator Date hidden'!F161)</f>
        <v>0</v>
      </c>
      <c r="F160" s="158">
        <f>IF('Indicator Date hidden'!G161="x","x",F$2-'Indicator Date hidden'!G161)</f>
        <v>0</v>
      </c>
      <c r="G160" s="158">
        <f>IF('Indicator Date hidden'!H161="x","x",G$2-'Indicator Date hidden'!H161)</f>
        <v>0</v>
      </c>
      <c r="H160" s="158">
        <f>IF('Indicator Date hidden'!I161="x","x",H$2-'Indicator Date hidden'!I161)</f>
        <v>0</v>
      </c>
      <c r="I160" s="158">
        <f>IF('Indicator Date hidden'!J161="x","x",I$2-'Indicator Date hidden'!J161)</f>
        <v>0</v>
      </c>
      <c r="J160" s="158">
        <f>IF('Indicator Date hidden'!K161="x","x",J$2-'Indicator Date hidden'!K161)</f>
        <v>0</v>
      </c>
      <c r="K160" s="158">
        <f>IF('Indicator Date hidden'!L161="x","x",K$2-'Indicator Date hidden'!L161)</f>
        <v>0</v>
      </c>
      <c r="L160" s="158">
        <f>IF('Indicator Date hidden'!M161="x","x",L$2-'Indicator Date hidden'!M161)</f>
        <v>0</v>
      </c>
      <c r="M160" s="158">
        <f>IF('Indicator Date hidden'!N161="x","x",M$2-'Indicator Date hidden'!N161)</f>
        <v>0</v>
      </c>
      <c r="N160" s="158">
        <f>IF('Indicator Date hidden'!O161="x","x",N$2-'Indicator Date hidden'!O161)</f>
        <v>0</v>
      </c>
      <c r="O160" s="158">
        <f>IF('Indicator Date hidden'!P161="x","x",O$2-'Indicator Date hidden'!P161)</f>
        <v>0</v>
      </c>
      <c r="P160" s="158">
        <f>IF('Indicator Date hidden'!Q161="x","x",P$2-'Indicator Date hidden'!Q161)</f>
        <v>0</v>
      </c>
      <c r="Q160" s="158">
        <f>IF('Indicator Date hidden'!R161="x","x",Q$2-'Indicator Date hidden'!R161)</f>
        <v>0</v>
      </c>
      <c r="R160" s="158">
        <f>IF('Indicator Date hidden'!S161="x","x",R$2-'Indicator Date hidden'!S161)</f>
        <v>0</v>
      </c>
      <c r="S160" s="158">
        <f>IF('Indicator Date hidden'!T161="x","x",S$2-'Indicator Date hidden'!T161)</f>
        <v>0</v>
      </c>
      <c r="T160" s="158">
        <f>IF('Indicator Date hidden'!U161="x","x",T$2-'Indicator Date hidden'!U161)</f>
        <v>0</v>
      </c>
      <c r="U160" s="158">
        <f>IF('Indicator Date hidden'!V161="x","x",U$2-'Indicator Date hidden'!V161)</f>
        <v>0</v>
      </c>
      <c r="V160" s="158">
        <f>IF('Indicator Date hidden'!W161="x","x",V$2-'Indicator Date hidden'!W161)</f>
        <v>0</v>
      </c>
      <c r="W160" s="158">
        <f>IF('Indicator Date hidden'!X161="x","x",W$2-'Indicator Date hidden'!X161)</f>
        <v>0</v>
      </c>
      <c r="X160" s="158">
        <f>IF('Indicator Date hidden'!Y161="x","x",X$2-'Indicator Date hidden'!Y161)</f>
        <v>0</v>
      </c>
      <c r="Y160" s="158">
        <f>IF('Indicator Date hidden'!Z161="x","x",Y$2-'Indicator Date hidden'!Z161)</f>
        <v>0</v>
      </c>
      <c r="Z160" s="158" t="str">
        <f>IF('Indicator Date hidden'!AA161="x","x",Z$2-'Indicator Date hidden'!AA161)</f>
        <v>x</v>
      </c>
      <c r="AA160" s="158">
        <f>IF('Indicator Date hidden'!AB161="x","x",AA$2-'Indicator Date hidden'!AB161)</f>
        <v>0</v>
      </c>
      <c r="AB160" s="158">
        <f>IF('Indicator Date hidden'!AC161="x","x",AB$2-'Indicator Date hidden'!AC161)</f>
        <v>0</v>
      </c>
      <c r="AC160" s="158">
        <f>IF('Indicator Date hidden'!AD161="x","x",AC$2-'Indicator Date hidden'!AD161)</f>
        <v>1</v>
      </c>
      <c r="AD160" s="158">
        <f>IF('Indicator Date hidden'!AE161="x","x",AD$2-'Indicator Date hidden'!AE161)</f>
        <v>0</v>
      </c>
      <c r="AE160" s="158">
        <f>IF('Indicator Date hidden'!AF161="x","x",AE$2-'Indicator Date hidden'!AF161)</f>
        <v>0</v>
      </c>
      <c r="AF160" s="158">
        <f>IF('Indicator Date hidden'!AG161="x","x",AF$2-'Indicator Date hidden'!AG161)</f>
        <v>0</v>
      </c>
      <c r="AG160" s="158">
        <f>IF('Indicator Date hidden'!AH161="x","x",AG$2-'Indicator Date hidden'!AH161)</f>
        <v>0</v>
      </c>
      <c r="AH160" s="158">
        <f>IF('Indicator Date hidden'!AI161="x","x",AH$2-'Indicator Date hidden'!AI161)</f>
        <v>0</v>
      </c>
      <c r="AI160" s="158">
        <f>IF('Indicator Date hidden'!AJ161="x","x",AI$2-'Indicator Date hidden'!AJ161)</f>
        <v>0</v>
      </c>
      <c r="AJ160" s="158">
        <f>IF('Indicator Date hidden'!AK161="x","x",AJ$2-'Indicator Date hidden'!AK161)</f>
        <v>0</v>
      </c>
      <c r="AK160" s="158">
        <f>IF('Indicator Date hidden'!AL161="x","x",AK$2-'Indicator Date hidden'!AL161)</f>
        <v>0</v>
      </c>
      <c r="AL160" s="158" t="str">
        <f>IF('Indicator Date hidden'!AM161="x","x",AL$2-'Indicator Date hidden'!AM161)</f>
        <v>x</v>
      </c>
      <c r="AM160" s="158">
        <f>IF('Indicator Date hidden'!AN161="x","x",AM$2-'Indicator Date hidden'!AN161)</f>
        <v>0</v>
      </c>
      <c r="AN160" s="158">
        <f>IF('Indicator Date hidden'!AO161="x","x",AN$2-'Indicator Date hidden'!AO161)</f>
        <v>0</v>
      </c>
      <c r="AO160" s="158">
        <f>IF('Indicator Date hidden'!AP161="x","x",AO$2-'Indicator Date hidden'!AP161)</f>
        <v>0</v>
      </c>
      <c r="AP160" s="158">
        <f>IF('Indicator Date hidden'!AQ161="x","x",AP$2-'Indicator Date hidden'!AQ161)</f>
        <v>0</v>
      </c>
      <c r="AQ160" s="158" t="str">
        <f>IF('Indicator Date hidden'!AR161="x","x",AQ$2-'Indicator Date hidden'!AR161)</f>
        <v>x</v>
      </c>
      <c r="AR160" s="158">
        <f>IF('Indicator Date hidden'!AS161="x","x",AR$2-'Indicator Date hidden'!AS161)</f>
        <v>2</v>
      </c>
      <c r="AS160" s="158">
        <f>IF('Indicator Date hidden'!AT161="x","x",AS$2-'Indicator Date hidden'!AT161)</f>
        <v>7</v>
      </c>
      <c r="AT160" s="158">
        <f>IF('Indicator Date hidden'!AU161="x","x",AT$2-'Indicator Date hidden'!AU161)</f>
        <v>0</v>
      </c>
      <c r="AU160" s="158">
        <f>IF('Indicator Date hidden'!AV161="x","x",AU$2-'Indicator Date hidden'!AV161)</f>
        <v>0</v>
      </c>
      <c r="AV160" s="158">
        <f>IF('Indicator Date hidden'!AW161="x","x",AV$2-'Indicator Date hidden'!AW161)</f>
        <v>0</v>
      </c>
      <c r="AW160" s="158">
        <f>IF('Indicator Date hidden'!AX161="x","x",AW$2-'Indicator Date hidden'!AX161)</f>
        <v>0</v>
      </c>
      <c r="AX160" s="158">
        <f>IF('Indicator Date hidden'!AY161="x","x",AX$2-'Indicator Date hidden'!AY161)</f>
        <v>0</v>
      </c>
      <c r="AY160" s="158">
        <f>IF('Indicator Date hidden'!AZ161="x","x",AY$2-'Indicator Date hidden'!AZ161)</f>
        <v>5</v>
      </c>
      <c r="AZ160" s="158" t="str">
        <f>IF('Indicator Date hidden'!BA161="x","x",AZ$2-'Indicator Date hidden'!BA161)</f>
        <v>x</v>
      </c>
      <c r="BA160" s="158">
        <f>IF('Indicator Date hidden'!BB161="x","x",BA$2-'Indicator Date hidden'!BB161)</f>
        <v>0</v>
      </c>
      <c r="BB160" s="158">
        <f>IF('Indicator Date hidden'!BC161="x","x",BB$2-'Indicator Date hidden'!BC161)</f>
        <v>0</v>
      </c>
      <c r="BC160" s="158">
        <f>IF('Indicator Date hidden'!BD161="x","x",BC$2-'Indicator Date hidden'!BD161)</f>
        <v>0</v>
      </c>
      <c r="BD160" s="158" t="str">
        <f>IF('Indicator Date hidden'!BE161="x","x",BD$2-'Indicator Date hidden'!BE161)</f>
        <v>x</v>
      </c>
      <c r="BE160" s="158">
        <f>IF('Indicator Date hidden'!BF161="x","x",BE$2-'Indicator Date hidden'!BF161)</f>
        <v>1</v>
      </c>
      <c r="BF160" s="158">
        <f>IF('Indicator Date hidden'!BG161="x","x",BF$2-'Indicator Date hidden'!BG161)</f>
        <v>0</v>
      </c>
      <c r="BG160" s="158">
        <f>IF('Indicator Date hidden'!BH161="x","x",BG$2-'Indicator Date hidden'!BH161)</f>
        <v>0</v>
      </c>
      <c r="BH160" s="158">
        <f>IF('Indicator Date hidden'!BI161="x","x",BH$2-'Indicator Date hidden'!BI161)</f>
        <v>0</v>
      </c>
      <c r="BI160" s="158" t="str">
        <f>IF('Indicator Date hidden'!BJ161="x","x",BI$2-'Indicator Date hidden'!BJ161)</f>
        <v>x</v>
      </c>
      <c r="BJ160" s="158">
        <f>IF('Indicator Date hidden'!BK161="x","x",BJ$2-'Indicator Date hidden'!BK161)</f>
        <v>0</v>
      </c>
      <c r="BK160" s="158">
        <f>IF('Indicator Date hidden'!BL161="x","x",BK$2-'Indicator Date hidden'!BL161)</f>
        <v>0</v>
      </c>
      <c r="BL160" s="158">
        <f>IF('Indicator Date hidden'!BM161="x","x",BL$2-'Indicator Date hidden'!BM161)</f>
        <v>0</v>
      </c>
      <c r="BM160" s="158" t="str">
        <f>IF('Indicator Date hidden'!BN161="x","x",BM$2-'Indicator Date hidden'!BN161)</f>
        <v>x</v>
      </c>
      <c r="BN160" s="158">
        <f>IF('Indicator Date hidden'!BO161="x","x",BN$2-'Indicator Date hidden'!BO161)</f>
        <v>0</v>
      </c>
      <c r="BO160" s="158">
        <f>IF('Indicator Date hidden'!BP161="x","x",BO$2-'Indicator Date hidden'!BP161)</f>
        <v>0</v>
      </c>
      <c r="BP160" s="158">
        <f>IF('Indicator Date hidden'!BQ161="x","x",BP$2-'Indicator Date hidden'!BQ161)</f>
        <v>0</v>
      </c>
      <c r="BQ160" s="158">
        <f>IF('Indicator Date hidden'!BR161="x","x",BQ$2-'Indicator Date hidden'!BR161)</f>
        <v>0</v>
      </c>
      <c r="BR160" s="158">
        <f>IF('Indicator Date hidden'!BS161="x","x",BR$2-'Indicator Date hidden'!BS161)</f>
        <v>0</v>
      </c>
      <c r="BS160" s="158">
        <f>IF('Indicator Date hidden'!BT161="x","x",BS$2-'Indicator Date hidden'!BT161)</f>
        <v>4</v>
      </c>
      <c r="BT160" s="158">
        <f>IF('Indicator Date hidden'!BU161="x","x",BT$2-'Indicator Date hidden'!BU161)</f>
        <v>0</v>
      </c>
      <c r="BU160" s="158" t="str">
        <f>IF('Indicator Date hidden'!BV161="x","x",BU$2-'Indicator Date hidden'!BV161)</f>
        <v>x</v>
      </c>
      <c r="BV160" s="158" t="str">
        <f>IF('Indicator Date hidden'!BW161="x","x",BV$2-'Indicator Date hidden'!BW161)</f>
        <v>x</v>
      </c>
      <c r="BW160" s="158" t="str">
        <f>IF('Indicator Date hidden'!BX161="x","x",BW$2-'Indicator Date hidden'!BX161)</f>
        <v>x</v>
      </c>
      <c r="BX160" s="158">
        <f>IF('Indicator Date hidden'!BY161="x","x",BX$2-'Indicator Date hidden'!BY161)</f>
        <v>0</v>
      </c>
      <c r="BY160" s="5">
        <f t="shared" si="20"/>
        <v>20</v>
      </c>
      <c r="BZ160" s="159">
        <f t="shared" si="21"/>
        <v>0.30769230769230771</v>
      </c>
      <c r="CA160" s="5">
        <f t="shared" si="22"/>
        <v>6</v>
      </c>
      <c r="CB160" s="159">
        <f t="shared" si="23"/>
        <v>1.1756906568949417</v>
      </c>
      <c r="CC160" s="162">
        <f t="shared" si="24"/>
        <v>0</v>
      </c>
    </row>
    <row r="161" spans="1:81" x14ac:dyDescent="0.25">
      <c r="A161" t="s">
        <v>295</v>
      </c>
      <c r="B161" s="158">
        <f>IF('Indicator Date hidden'!C162="x","x",B$2-'Indicator Date hidden'!C162)</f>
        <v>0</v>
      </c>
      <c r="C161" s="158">
        <f>IF('Indicator Date hidden'!D162="x","x",C$2-'Indicator Date hidden'!D162)</f>
        <v>0</v>
      </c>
      <c r="D161" s="158">
        <f>IF('Indicator Date hidden'!E162="x","x",D$2-'Indicator Date hidden'!E162)</f>
        <v>0</v>
      </c>
      <c r="E161" s="158">
        <f>IF('Indicator Date hidden'!F162="x","x",E$2-'Indicator Date hidden'!F162)</f>
        <v>0</v>
      </c>
      <c r="F161" s="158">
        <f>IF('Indicator Date hidden'!G162="x","x",F$2-'Indicator Date hidden'!G162)</f>
        <v>0</v>
      </c>
      <c r="G161" s="158">
        <f>IF('Indicator Date hidden'!H162="x","x",G$2-'Indicator Date hidden'!H162)</f>
        <v>0</v>
      </c>
      <c r="H161" s="158">
        <f>IF('Indicator Date hidden'!I162="x","x",H$2-'Indicator Date hidden'!I162)</f>
        <v>0</v>
      </c>
      <c r="I161" s="158">
        <f>IF('Indicator Date hidden'!J162="x","x",I$2-'Indicator Date hidden'!J162)</f>
        <v>0</v>
      </c>
      <c r="J161" s="158">
        <f>IF('Indicator Date hidden'!K162="x","x",J$2-'Indicator Date hidden'!K162)</f>
        <v>0</v>
      </c>
      <c r="K161" s="158">
        <f>IF('Indicator Date hidden'!L162="x","x",K$2-'Indicator Date hidden'!L162)</f>
        <v>0</v>
      </c>
      <c r="L161" s="158">
        <f>IF('Indicator Date hidden'!M162="x","x",L$2-'Indicator Date hidden'!M162)</f>
        <v>0</v>
      </c>
      <c r="M161" s="158">
        <f>IF('Indicator Date hidden'!N162="x","x",M$2-'Indicator Date hidden'!N162)</f>
        <v>0</v>
      </c>
      <c r="N161" s="158">
        <f>IF('Indicator Date hidden'!O162="x","x",N$2-'Indicator Date hidden'!O162)</f>
        <v>0</v>
      </c>
      <c r="O161" s="158">
        <f>IF('Indicator Date hidden'!P162="x","x",O$2-'Indicator Date hidden'!P162)</f>
        <v>0</v>
      </c>
      <c r="P161" s="158">
        <f>IF('Indicator Date hidden'!Q162="x","x",P$2-'Indicator Date hidden'!Q162)</f>
        <v>0</v>
      </c>
      <c r="Q161" s="158">
        <f>IF('Indicator Date hidden'!R162="x","x",Q$2-'Indicator Date hidden'!R162)</f>
        <v>0</v>
      </c>
      <c r="R161" s="158">
        <f>IF('Indicator Date hidden'!S162="x","x",R$2-'Indicator Date hidden'!S162)</f>
        <v>0</v>
      </c>
      <c r="S161" s="158">
        <f>IF('Indicator Date hidden'!T162="x","x",S$2-'Indicator Date hidden'!T162)</f>
        <v>0</v>
      </c>
      <c r="T161" s="158">
        <f>IF('Indicator Date hidden'!U162="x","x",T$2-'Indicator Date hidden'!U162)</f>
        <v>0</v>
      </c>
      <c r="U161" s="158">
        <f>IF('Indicator Date hidden'!V162="x","x",U$2-'Indicator Date hidden'!V162)</f>
        <v>0</v>
      </c>
      <c r="V161" s="158">
        <f>IF('Indicator Date hidden'!W162="x","x",V$2-'Indicator Date hidden'!W162)</f>
        <v>0</v>
      </c>
      <c r="W161" s="158">
        <f>IF('Indicator Date hidden'!X162="x","x",W$2-'Indicator Date hidden'!X162)</f>
        <v>0</v>
      </c>
      <c r="X161" s="158">
        <f>IF('Indicator Date hidden'!Y162="x","x",X$2-'Indicator Date hidden'!Y162)</f>
        <v>0</v>
      </c>
      <c r="Y161" s="158">
        <f>IF('Indicator Date hidden'!Z162="x","x",Y$2-'Indicator Date hidden'!Z162)</f>
        <v>0</v>
      </c>
      <c r="Z161" s="158">
        <f>IF('Indicator Date hidden'!AA162="x","x",Z$2-'Indicator Date hidden'!AA162)</f>
        <v>5</v>
      </c>
      <c r="AA161" s="158">
        <f>IF('Indicator Date hidden'!AB162="x","x",AA$2-'Indicator Date hidden'!AB162)</f>
        <v>0</v>
      </c>
      <c r="AB161" s="158">
        <f>IF('Indicator Date hidden'!AC162="x","x",AB$2-'Indicator Date hidden'!AC162)</f>
        <v>0</v>
      </c>
      <c r="AC161" s="158">
        <f>IF('Indicator Date hidden'!AD162="x","x",AC$2-'Indicator Date hidden'!AD162)</f>
        <v>0</v>
      </c>
      <c r="AD161" s="158">
        <f>IF('Indicator Date hidden'!AE162="x","x",AD$2-'Indicator Date hidden'!AE162)</f>
        <v>0</v>
      </c>
      <c r="AE161" s="158">
        <f>IF('Indicator Date hidden'!AF162="x","x",AE$2-'Indicator Date hidden'!AF162)</f>
        <v>0</v>
      </c>
      <c r="AF161" s="158">
        <f>IF('Indicator Date hidden'!AG162="x","x",AF$2-'Indicator Date hidden'!AG162)</f>
        <v>0</v>
      </c>
      <c r="AG161" s="158">
        <f>IF('Indicator Date hidden'!AH162="x","x",AG$2-'Indicator Date hidden'!AH162)</f>
        <v>0</v>
      </c>
      <c r="AH161" s="158">
        <f>IF('Indicator Date hidden'!AI162="x","x",AH$2-'Indicator Date hidden'!AI162)</f>
        <v>0</v>
      </c>
      <c r="AI161" s="158">
        <f>IF('Indicator Date hidden'!AJ162="x","x",AI$2-'Indicator Date hidden'!AJ162)</f>
        <v>0</v>
      </c>
      <c r="AJ161" s="158">
        <f>IF('Indicator Date hidden'!AK162="x","x",AJ$2-'Indicator Date hidden'!AK162)</f>
        <v>0</v>
      </c>
      <c r="AK161" s="158">
        <f>IF('Indicator Date hidden'!AL162="x","x",AK$2-'Indicator Date hidden'!AL162)</f>
        <v>0</v>
      </c>
      <c r="AL161" s="158">
        <f>IF('Indicator Date hidden'!AM162="x","x",AL$2-'Indicator Date hidden'!AM162)</f>
        <v>2</v>
      </c>
      <c r="AM161" s="158">
        <f>IF('Indicator Date hidden'!AN162="x","x",AM$2-'Indicator Date hidden'!AN162)</f>
        <v>0</v>
      </c>
      <c r="AN161" s="158">
        <f>IF('Indicator Date hidden'!AO162="x","x",AN$2-'Indicator Date hidden'!AO162)</f>
        <v>0</v>
      </c>
      <c r="AO161" s="158">
        <f>IF('Indicator Date hidden'!AP162="x","x",AO$2-'Indicator Date hidden'!AP162)</f>
        <v>0</v>
      </c>
      <c r="AP161" s="158">
        <f>IF('Indicator Date hidden'!AQ162="x","x",AP$2-'Indicator Date hidden'!AQ162)</f>
        <v>0</v>
      </c>
      <c r="AQ161" s="158">
        <f>IF('Indicator Date hidden'!AR162="x","x",AQ$2-'Indicator Date hidden'!AR162)</f>
        <v>0</v>
      </c>
      <c r="AR161" s="158">
        <f>IF('Indicator Date hidden'!AS162="x","x",AR$2-'Indicator Date hidden'!AS162)</f>
        <v>2</v>
      </c>
      <c r="AS161" s="158">
        <f>IF('Indicator Date hidden'!AT162="x","x",AS$2-'Indicator Date hidden'!AT162)</f>
        <v>0</v>
      </c>
      <c r="AT161" s="158">
        <f>IF('Indicator Date hidden'!AU162="x","x",AT$2-'Indicator Date hidden'!AU162)</f>
        <v>0</v>
      </c>
      <c r="AU161" s="158">
        <f>IF('Indicator Date hidden'!AV162="x","x",AU$2-'Indicator Date hidden'!AV162)</f>
        <v>0</v>
      </c>
      <c r="AV161" s="158">
        <f>IF('Indicator Date hidden'!AW162="x","x",AV$2-'Indicator Date hidden'!AW162)</f>
        <v>0</v>
      </c>
      <c r="AW161" s="158">
        <f>IF('Indicator Date hidden'!AX162="x","x",AW$2-'Indicator Date hidden'!AX162)</f>
        <v>0</v>
      </c>
      <c r="AX161" s="158">
        <f>IF('Indicator Date hidden'!AY162="x","x",AX$2-'Indicator Date hidden'!AY162)</f>
        <v>0</v>
      </c>
      <c r="AY161" s="158">
        <f>IF('Indicator Date hidden'!AZ162="x","x",AY$2-'Indicator Date hidden'!AZ162)</f>
        <v>0</v>
      </c>
      <c r="AZ161" s="158">
        <f>IF('Indicator Date hidden'!BA162="x","x",AZ$2-'Indicator Date hidden'!BA162)</f>
        <v>3</v>
      </c>
      <c r="BA161" s="158">
        <f>IF('Indicator Date hidden'!BB162="x","x",BA$2-'Indicator Date hidden'!BB162)</f>
        <v>0</v>
      </c>
      <c r="BB161" s="158">
        <f>IF('Indicator Date hidden'!BC162="x","x",BB$2-'Indicator Date hidden'!BC162)</f>
        <v>0</v>
      </c>
      <c r="BC161" s="158">
        <f>IF('Indicator Date hidden'!BD162="x","x",BC$2-'Indicator Date hidden'!BD162)</f>
        <v>0</v>
      </c>
      <c r="BD161" s="158" t="str">
        <f>IF('Indicator Date hidden'!BE162="x","x",BD$2-'Indicator Date hidden'!BE162)</f>
        <v>x</v>
      </c>
      <c r="BE161" s="158">
        <f>IF('Indicator Date hidden'!BF162="x","x",BE$2-'Indicator Date hidden'!BF162)</f>
        <v>1</v>
      </c>
      <c r="BF161" s="158">
        <f>IF('Indicator Date hidden'!BG162="x","x",BF$2-'Indicator Date hidden'!BG162)</f>
        <v>0</v>
      </c>
      <c r="BG161" s="158">
        <f>IF('Indicator Date hidden'!BH162="x","x",BG$2-'Indicator Date hidden'!BH162)</f>
        <v>0</v>
      </c>
      <c r="BH161" s="158">
        <f>IF('Indicator Date hidden'!BI162="x","x",BH$2-'Indicator Date hidden'!BI162)</f>
        <v>0</v>
      </c>
      <c r="BI161" s="158">
        <f>IF('Indicator Date hidden'!BJ162="x","x",BI$2-'Indicator Date hidden'!BJ162)</f>
        <v>0</v>
      </c>
      <c r="BJ161" s="158">
        <f>IF('Indicator Date hidden'!BK162="x","x",BJ$2-'Indicator Date hidden'!BK162)</f>
        <v>0</v>
      </c>
      <c r="BK161" s="158">
        <f>IF('Indicator Date hidden'!BL162="x","x",BK$2-'Indicator Date hidden'!BL162)</f>
        <v>0</v>
      </c>
      <c r="BL161" s="158">
        <f>IF('Indicator Date hidden'!BM162="x","x",BL$2-'Indicator Date hidden'!BM162)</f>
        <v>0</v>
      </c>
      <c r="BM161" s="158">
        <f>IF('Indicator Date hidden'!BN162="x","x",BM$2-'Indicator Date hidden'!BN162)</f>
        <v>3</v>
      </c>
      <c r="BN161" s="158">
        <f>IF('Indicator Date hidden'!BO162="x","x",BN$2-'Indicator Date hidden'!BO162)</f>
        <v>0</v>
      </c>
      <c r="BO161" s="158">
        <f>IF('Indicator Date hidden'!BP162="x","x",BO$2-'Indicator Date hidden'!BP162)</f>
        <v>0</v>
      </c>
      <c r="BP161" s="158">
        <f>IF('Indicator Date hidden'!BQ162="x","x",BP$2-'Indicator Date hidden'!BQ162)</f>
        <v>0</v>
      </c>
      <c r="BQ161" s="158">
        <f>IF('Indicator Date hidden'!BR162="x","x",BQ$2-'Indicator Date hidden'!BR162)</f>
        <v>0</v>
      </c>
      <c r="BR161" s="158">
        <f>IF('Indicator Date hidden'!BS162="x","x",BR$2-'Indicator Date hidden'!BS162)</f>
        <v>0</v>
      </c>
      <c r="BS161" s="158">
        <f>IF('Indicator Date hidden'!BT162="x","x",BS$2-'Indicator Date hidden'!BT162)</f>
        <v>1</v>
      </c>
      <c r="BT161" s="158">
        <f>IF('Indicator Date hidden'!BU162="x","x",BT$2-'Indicator Date hidden'!BU162)</f>
        <v>0</v>
      </c>
      <c r="BU161" s="158">
        <f>IF('Indicator Date hidden'!BV162="x","x",BU$2-'Indicator Date hidden'!BV162)</f>
        <v>0</v>
      </c>
      <c r="BV161" s="158">
        <f>IF('Indicator Date hidden'!BW162="x","x",BV$2-'Indicator Date hidden'!BW162)</f>
        <v>0</v>
      </c>
      <c r="BW161" s="158">
        <f>IF('Indicator Date hidden'!BX162="x","x",BW$2-'Indicator Date hidden'!BX162)</f>
        <v>0</v>
      </c>
      <c r="BX161" s="158">
        <f>IF('Indicator Date hidden'!BY162="x","x",BX$2-'Indicator Date hidden'!BY162)</f>
        <v>0</v>
      </c>
      <c r="BY161" s="5">
        <f t="shared" si="20"/>
        <v>17</v>
      </c>
      <c r="BZ161" s="159">
        <f t="shared" si="21"/>
        <v>0.22972972972972974</v>
      </c>
      <c r="CA161" s="5">
        <f t="shared" si="22"/>
        <v>7</v>
      </c>
      <c r="CB161" s="159">
        <f t="shared" si="23"/>
        <v>0.81451854950916958</v>
      </c>
      <c r="CC161" s="162">
        <f t="shared" si="24"/>
        <v>0</v>
      </c>
    </row>
    <row r="162" spans="1:81" x14ac:dyDescent="0.25">
      <c r="A162" t="s">
        <v>298</v>
      </c>
      <c r="B162" s="158">
        <f>IF('Indicator Date hidden'!C163="x","x",B$2-'Indicator Date hidden'!C163)</f>
        <v>0</v>
      </c>
      <c r="C162" s="158">
        <f>IF('Indicator Date hidden'!D163="x","x",C$2-'Indicator Date hidden'!D163)</f>
        <v>0</v>
      </c>
      <c r="D162" s="158">
        <f>IF('Indicator Date hidden'!E163="x","x",D$2-'Indicator Date hidden'!E163)</f>
        <v>0</v>
      </c>
      <c r="E162" s="158">
        <f>IF('Indicator Date hidden'!F163="x","x",E$2-'Indicator Date hidden'!F163)</f>
        <v>0</v>
      </c>
      <c r="F162" s="158">
        <f>IF('Indicator Date hidden'!G163="x","x",F$2-'Indicator Date hidden'!G163)</f>
        <v>0</v>
      </c>
      <c r="G162" s="158">
        <f>IF('Indicator Date hidden'!H163="x","x",G$2-'Indicator Date hidden'!H163)</f>
        <v>0</v>
      </c>
      <c r="H162" s="158">
        <f>IF('Indicator Date hidden'!I163="x","x",H$2-'Indicator Date hidden'!I163)</f>
        <v>0</v>
      </c>
      <c r="I162" s="158">
        <f>IF('Indicator Date hidden'!J163="x","x",I$2-'Indicator Date hidden'!J163)</f>
        <v>0</v>
      </c>
      <c r="J162" s="158">
        <f>IF('Indicator Date hidden'!K163="x","x",J$2-'Indicator Date hidden'!K163)</f>
        <v>0</v>
      </c>
      <c r="K162" s="158">
        <f>IF('Indicator Date hidden'!L163="x","x",K$2-'Indicator Date hidden'!L163)</f>
        <v>0</v>
      </c>
      <c r="L162" s="158">
        <f>IF('Indicator Date hidden'!M163="x","x",L$2-'Indicator Date hidden'!M163)</f>
        <v>0</v>
      </c>
      <c r="M162" s="158">
        <f>IF('Indicator Date hidden'!N163="x","x",M$2-'Indicator Date hidden'!N163)</f>
        <v>0</v>
      </c>
      <c r="N162" s="158">
        <f>IF('Indicator Date hidden'!O163="x","x",N$2-'Indicator Date hidden'!O163)</f>
        <v>0</v>
      </c>
      <c r="O162" s="158">
        <f>IF('Indicator Date hidden'!P163="x","x",O$2-'Indicator Date hidden'!P163)</f>
        <v>0</v>
      </c>
      <c r="P162" s="158">
        <f>IF('Indicator Date hidden'!Q163="x","x",P$2-'Indicator Date hidden'!Q163)</f>
        <v>0</v>
      </c>
      <c r="Q162" s="158">
        <f>IF('Indicator Date hidden'!R163="x","x",Q$2-'Indicator Date hidden'!R163)</f>
        <v>0</v>
      </c>
      <c r="R162" s="158">
        <f>IF('Indicator Date hidden'!S163="x","x",R$2-'Indicator Date hidden'!S163)</f>
        <v>0</v>
      </c>
      <c r="S162" s="158">
        <f>IF('Indicator Date hidden'!T163="x","x",S$2-'Indicator Date hidden'!T163)</f>
        <v>0</v>
      </c>
      <c r="T162" s="158">
        <f>IF('Indicator Date hidden'!U163="x","x",T$2-'Indicator Date hidden'!U163)</f>
        <v>0</v>
      </c>
      <c r="U162" s="158">
        <f>IF('Indicator Date hidden'!V163="x","x",U$2-'Indicator Date hidden'!V163)</f>
        <v>0</v>
      </c>
      <c r="V162" s="158">
        <f>IF('Indicator Date hidden'!W163="x","x",V$2-'Indicator Date hidden'!W163)</f>
        <v>0</v>
      </c>
      <c r="W162" s="158">
        <f>IF('Indicator Date hidden'!X163="x","x",W$2-'Indicator Date hidden'!X163)</f>
        <v>0</v>
      </c>
      <c r="X162" s="158">
        <f>IF('Indicator Date hidden'!Y163="x","x",X$2-'Indicator Date hidden'!Y163)</f>
        <v>0</v>
      </c>
      <c r="Y162" s="158">
        <f>IF('Indicator Date hidden'!Z163="x","x",Y$2-'Indicator Date hidden'!Z163)</f>
        <v>0</v>
      </c>
      <c r="Z162" s="158">
        <f>IF('Indicator Date hidden'!AA163="x","x",Z$2-'Indicator Date hidden'!AA163)</f>
        <v>8</v>
      </c>
      <c r="AA162" s="158">
        <f>IF('Indicator Date hidden'!AB163="x","x",AA$2-'Indicator Date hidden'!AB163)</f>
        <v>0</v>
      </c>
      <c r="AB162" s="158" t="str">
        <f>IF('Indicator Date hidden'!AC163="x","x",AB$2-'Indicator Date hidden'!AC163)</f>
        <v>x</v>
      </c>
      <c r="AC162" s="158">
        <f>IF('Indicator Date hidden'!AD163="x","x",AC$2-'Indicator Date hidden'!AD163)</f>
        <v>1</v>
      </c>
      <c r="AD162" s="158">
        <f>IF('Indicator Date hidden'!AE163="x","x",AD$2-'Indicator Date hidden'!AE163)</f>
        <v>0</v>
      </c>
      <c r="AE162" s="158">
        <f>IF('Indicator Date hidden'!AF163="x","x",AE$2-'Indicator Date hidden'!AF163)</f>
        <v>0</v>
      </c>
      <c r="AF162" s="158">
        <f>IF('Indicator Date hidden'!AG163="x","x",AF$2-'Indicator Date hidden'!AG163)</f>
        <v>0</v>
      </c>
      <c r="AG162" s="158">
        <f>IF('Indicator Date hidden'!AH163="x","x",AG$2-'Indicator Date hidden'!AH163)</f>
        <v>0</v>
      </c>
      <c r="AH162" s="158">
        <f>IF('Indicator Date hidden'!AI163="x","x",AH$2-'Indicator Date hidden'!AI163)</f>
        <v>0</v>
      </c>
      <c r="AI162" s="158">
        <f>IF('Indicator Date hidden'!AJ163="x","x",AI$2-'Indicator Date hidden'!AJ163)</f>
        <v>0</v>
      </c>
      <c r="AJ162" s="158">
        <f>IF('Indicator Date hidden'!AK163="x","x",AJ$2-'Indicator Date hidden'!AK163)</f>
        <v>0</v>
      </c>
      <c r="AK162" s="158">
        <f>IF('Indicator Date hidden'!AL163="x","x",AK$2-'Indicator Date hidden'!AL163)</f>
        <v>0</v>
      </c>
      <c r="AL162" s="158">
        <f>IF('Indicator Date hidden'!AM163="x","x",AL$2-'Indicator Date hidden'!AM163)</f>
        <v>7</v>
      </c>
      <c r="AM162" s="158">
        <f>IF('Indicator Date hidden'!AN163="x","x",AM$2-'Indicator Date hidden'!AN163)</f>
        <v>0</v>
      </c>
      <c r="AN162" s="158">
        <f>IF('Indicator Date hidden'!AO163="x","x",AN$2-'Indicator Date hidden'!AO163)</f>
        <v>0</v>
      </c>
      <c r="AO162" s="158">
        <f>IF('Indicator Date hidden'!AP163="x","x",AO$2-'Indicator Date hidden'!AP163)</f>
        <v>0</v>
      </c>
      <c r="AP162" s="158" t="str">
        <f>IF('Indicator Date hidden'!AQ163="x","x",AP$2-'Indicator Date hidden'!AQ163)</f>
        <v>x</v>
      </c>
      <c r="AQ162" s="158">
        <f>IF('Indicator Date hidden'!AR163="x","x",AQ$2-'Indicator Date hidden'!AR163)</f>
        <v>1</v>
      </c>
      <c r="AR162" s="158">
        <f>IF('Indicator Date hidden'!AS163="x","x",AR$2-'Indicator Date hidden'!AS163)</f>
        <v>2</v>
      </c>
      <c r="AS162" s="158">
        <f>IF('Indicator Date hidden'!AT163="x","x",AS$2-'Indicator Date hidden'!AT163)</f>
        <v>6</v>
      </c>
      <c r="AT162" s="158">
        <f>IF('Indicator Date hidden'!AU163="x","x",AT$2-'Indicator Date hidden'!AU163)</f>
        <v>0</v>
      </c>
      <c r="AU162" s="158">
        <f>IF('Indicator Date hidden'!AV163="x","x",AU$2-'Indicator Date hidden'!AV163)</f>
        <v>0</v>
      </c>
      <c r="AV162" s="158">
        <f>IF('Indicator Date hidden'!AW163="x","x",AV$2-'Indicator Date hidden'!AW163)</f>
        <v>0</v>
      </c>
      <c r="AW162" s="158">
        <f>IF('Indicator Date hidden'!AX163="x","x",AW$2-'Indicator Date hidden'!AX163)</f>
        <v>0</v>
      </c>
      <c r="AX162" s="158">
        <f>IF('Indicator Date hidden'!AY163="x","x",AX$2-'Indicator Date hidden'!AY163)</f>
        <v>0</v>
      </c>
      <c r="AY162" s="158" t="str">
        <f>IF('Indicator Date hidden'!AZ163="x","x",AY$2-'Indicator Date hidden'!AZ163)</f>
        <v>x</v>
      </c>
      <c r="AZ162" s="158">
        <f>IF('Indicator Date hidden'!BA163="x","x",AZ$2-'Indicator Date hidden'!BA163)</f>
        <v>8</v>
      </c>
      <c r="BA162" s="158">
        <f>IF('Indicator Date hidden'!BB163="x","x",BA$2-'Indicator Date hidden'!BB163)</f>
        <v>0</v>
      </c>
      <c r="BB162" s="158">
        <f>IF('Indicator Date hidden'!BC163="x","x",BB$2-'Indicator Date hidden'!BC163)</f>
        <v>0</v>
      </c>
      <c r="BC162" s="158">
        <f>IF('Indicator Date hidden'!BD163="x","x",BC$2-'Indicator Date hidden'!BD163)</f>
        <v>0</v>
      </c>
      <c r="BD162" s="158" t="str">
        <f>IF('Indicator Date hidden'!BE163="x","x",BD$2-'Indicator Date hidden'!BE163)</f>
        <v>x</v>
      </c>
      <c r="BE162" s="158">
        <f>IF('Indicator Date hidden'!BF163="x","x",BE$2-'Indicator Date hidden'!BF163)</f>
        <v>0</v>
      </c>
      <c r="BF162" s="158">
        <f>IF('Indicator Date hidden'!BG163="x","x",BF$2-'Indicator Date hidden'!BG163)</f>
        <v>0</v>
      </c>
      <c r="BG162" s="158">
        <f>IF('Indicator Date hidden'!BH163="x","x",BG$2-'Indicator Date hidden'!BH163)</f>
        <v>0</v>
      </c>
      <c r="BH162" s="158">
        <f>IF('Indicator Date hidden'!BI163="x","x",BH$2-'Indicator Date hidden'!BI163)</f>
        <v>0</v>
      </c>
      <c r="BI162" s="158" t="str">
        <f>IF('Indicator Date hidden'!BJ163="x","x",BI$2-'Indicator Date hidden'!BJ163)</f>
        <v>x</v>
      </c>
      <c r="BJ162" s="158">
        <f>IF('Indicator Date hidden'!BK163="x","x",BJ$2-'Indicator Date hidden'!BK163)</f>
        <v>0</v>
      </c>
      <c r="BK162" s="158">
        <f>IF('Indicator Date hidden'!BL163="x","x",BK$2-'Indicator Date hidden'!BL163)</f>
        <v>0</v>
      </c>
      <c r="BL162" s="158">
        <f>IF('Indicator Date hidden'!BM163="x","x",BL$2-'Indicator Date hidden'!BM163)</f>
        <v>0</v>
      </c>
      <c r="BM162" s="158">
        <f>IF('Indicator Date hidden'!BN163="x","x",BM$2-'Indicator Date hidden'!BN163)</f>
        <v>3</v>
      </c>
      <c r="BN162" s="158">
        <f>IF('Indicator Date hidden'!BO163="x","x",BN$2-'Indicator Date hidden'!BO163)</f>
        <v>0</v>
      </c>
      <c r="BO162" s="158">
        <f>IF('Indicator Date hidden'!BP163="x","x",BO$2-'Indicator Date hidden'!BP163)</f>
        <v>0</v>
      </c>
      <c r="BP162" s="158">
        <f>IF('Indicator Date hidden'!BQ163="x","x",BP$2-'Indicator Date hidden'!BQ163)</f>
        <v>0</v>
      </c>
      <c r="BQ162" s="158">
        <f>IF('Indicator Date hidden'!BR163="x","x",BQ$2-'Indicator Date hidden'!BR163)</f>
        <v>0</v>
      </c>
      <c r="BR162" s="158">
        <f>IF('Indicator Date hidden'!BS163="x","x",BR$2-'Indicator Date hidden'!BS163)</f>
        <v>0</v>
      </c>
      <c r="BS162" s="158" t="str">
        <f>IF('Indicator Date hidden'!BT163="x","x",BS$2-'Indicator Date hidden'!BT163)</f>
        <v>x</v>
      </c>
      <c r="BT162" s="158">
        <f>IF('Indicator Date hidden'!BU163="x","x",BT$2-'Indicator Date hidden'!BU163)</f>
        <v>0</v>
      </c>
      <c r="BU162" s="158" t="str">
        <f>IF('Indicator Date hidden'!BV163="x","x",BU$2-'Indicator Date hidden'!BV163)</f>
        <v>x</v>
      </c>
      <c r="BV162" s="158" t="str">
        <f>IF('Indicator Date hidden'!BW163="x","x",BV$2-'Indicator Date hidden'!BW163)</f>
        <v>x</v>
      </c>
      <c r="BW162" s="158" t="str">
        <f>IF('Indicator Date hidden'!BX163="x","x",BW$2-'Indicator Date hidden'!BX163)</f>
        <v>x</v>
      </c>
      <c r="BX162" s="158">
        <f>IF('Indicator Date hidden'!BY163="x","x",BX$2-'Indicator Date hidden'!BY163)</f>
        <v>0</v>
      </c>
      <c r="BY162" s="5">
        <f t="shared" si="20"/>
        <v>36</v>
      </c>
      <c r="BZ162" s="159">
        <f t="shared" si="21"/>
        <v>0.54545454545454541</v>
      </c>
      <c r="CA162" s="5">
        <f t="shared" si="22"/>
        <v>8</v>
      </c>
      <c r="CB162" s="159">
        <f t="shared" si="23"/>
        <v>1.776801844153824</v>
      </c>
      <c r="CC162" s="162">
        <f t="shared" si="24"/>
        <v>0</v>
      </c>
    </row>
    <row r="163" spans="1:81" x14ac:dyDescent="0.25">
      <c r="A163" t="s">
        <v>300</v>
      </c>
      <c r="B163" s="158">
        <f>IF('Indicator Date hidden'!C164="x","x",B$2-'Indicator Date hidden'!C164)</f>
        <v>0</v>
      </c>
      <c r="C163" s="158">
        <f>IF('Indicator Date hidden'!D164="x","x",C$2-'Indicator Date hidden'!D164)</f>
        <v>0</v>
      </c>
      <c r="D163" s="158">
        <f>IF('Indicator Date hidden'!E164="x","x",D$2-'Indicator Date hidden'!E164)</f>
        <v>0</v>
      </c>
      <c r="E163" s="158">
        <f>IF('Indicator Date hidden'!F164="x","x",E$2-'Indicator Date hidden'!F164)</f>
        <v>0</v>
      </c>
      <c r="F163" s="158">
        <f>IF('Indicator Date hidden'!G164="x","x",F$2-'Indicator Date hidden'!G164)</f>
        <v>0</v>
      </c>
      <c r="G163" s="158">
        <f>IF('Indicator Date hidden'!H164="x","x",G$2-'Indicator Date hidden'!H164)</f>
        <v>0</v>
      </c>
      <c r="H163" s="158">
        <f>IF('Indicator Date hidden'!I164="x","x",H$2-'Indicator Date hidden'!I164)</f>
        <v>0</v>
      </c>
      <c r="I163" s="158">
        <f>IF('Indicator Date hidden'!J164="x","x",I$2-'Indicator Date hidden'!J164)</f>
        <v>0</v>
      </c>
      <c r="J163" s="158">
        <f>IF('Indicator Date hidden'!K164="x","x",J$2-'Indicator Date hidden'!K164)</f>
        <v>0</v>
      </c>
      <c r="K163" s="158">
        <f>IF('Indicator Date hidden'!L164="x","x",K$2-'Indicator Date hidden'!L164)</f>
        <v>0</v>
      </c>
      <c r="L163" s="158">
        <f>IF('Indicator Date hidden'!M164="x","x",L$2-'Indicator Date hidden'!M164)</f>
        <v>0</v>
      </c>
      <c r="M163" s="158">
        <f>IF('Indicator Date hidden'!N164="x","x",M$2-'Indicator Date hidden'!N164)</f>
        <v>0</v>
      </c>
      <c r="N163" s="158">
        <f>IF('Indicator Date hidden'!O164="x","x",N$2-'Indicator Date hidden'!O164)</f>
        <v>0</v>
      </c>
      <c r="O163" s="158">
        <f>IF('Indicator Date hidden'!P164="x","x",O$2-'Indicator Date hidden'!P164)</f>
        <v>0</v>
      </c>
      <c r="P163" s="158">
        <f>IF('Indicator Date hidden'!Q164="x","x",P$2-'Indicator Date hidden'!Q164)</f>
        <v>0</v>
      </c>
      <c r="Q163" s="158">
        <f>IF('Indicator Date hidden'!R164="x","x",Q$2-'Indicator Date hidden'!R164)</f>
        <v>0</v>
      </c>
      <c r="R163" s="158">
        <f>IF('Indicator Date hidden'!S164="x","x",R$2-'Indicator Date hidden'!S164)</f>
        <v>0</v>
      </c>
      <c r="S163" s="158">
        <f>IF('Indicator Date hidden'!T164="x","x",S$2-'Indicator Date hidden'!T164)</f>
        <v>0</v>
      </c>
      <c r="T163" s="158">
        <f>IF('Indicator Date hidden'!U164="x","x",T$2-'Indicator Date hidden'!U164)</f>
        <v>0</v>
      </c>
      <c r="U163" s="158">
        <f>IF('Indicator Date hidden'!V164="x","x",U$2-'Indicator Date hidden'!V164)</f>
        <v>0</v>
      </c>
      <c r="V163" s="158">
        <f>IF('Indicator Date hidden'!W164="x","x",V$2-'Indicator Date hidden'!W164)</f>
        <v>0</v>
      </c>
      <c r="W163" s="158">
        <f>IF('Indicator Date hidden'!X164="x","x",W$2-'Indicator Date hidden'!X164)</f>
        <v>0</v>
      </c>
      <c r="X163" s="158">
        <f>IF('Indicator Date hidden'!Y164="x","x",X$2-'Indicator Date hidden'!Y164)</f>
        <v>0</v>
      </c>
      <c r="Y163" s="158">
        <f>IF('Indicator Date hidden'!Z164="x","x",Y$2-'Indicator Date hidden'!Z164)</f>
        <v>0</v>
      </c>
      <c r="Z163" s="158">
        <f>IF('Indicator Date hidden'!AA164="x","x",Z$2-'Indicator Date hidden'!AA164)</f>
        <v>5</v>
      </c>
      <c r="AA163" s="158">
        <f>IF('Indicator Date hidden'!AB164="x","x",AA$2-'Indicator Date hidden'!AB164)</f>
        <v>0</v>
      </c>
      <c r="AB163" s="158" t="str">
        <f>IF('Indicator Date hidden'!AC164="x","x",AB$2-'Indicator Date hidden'!AC164)</f>
        <v>x</v>
      </c>
      <c r="AC163" s="158">
        <f>IF('Indicator Date hidden'!AD164="x","x",AC$2-'Indicator Date hidden'!AD164)</f>
        <v>0</v>
      </c>
      <c r="AD163" s="158">
        <f>IF('Indicator Date hidden'!AE164="x","x",AD$2-'Indicator Date hidden'!AE164)</f>
        <v>0</v>
      </c>
      <c r="AE163" s="158">
        <f>IF('Indicator Date hidden'!AF164="x","x",AE$2-'Indicator Date hidden'!AF164)</f>
        <v>0</v>
      </c>
      <c r="AF163" s="158">
        <f>IF('Indicator Date hidden'!AG164="x","x",AF$2-'Indicator Date hidden'!AG164)</f>
        <v>0</v>
      </c>
      <c r="AG163" s="158">
        <f>IF('Indicator Date hidden'!AH164="x","x",AG$2-'Indicator Date hidden'!AH164)</f>
        <v>0</v>
      </c>
      <c r="AH163" s="158">
        <f>IF('Indicator Date hidden'!AI164="x","x",AH$2-'Indicator Date hidden'!AI164)</f>
        <v>0</v>
      </c>
      <c r="AI163" s="158">
        <f>IF('Indicator Date hidden'!AJ164="x","x",AI$2-'Indicator Date hidden'!AJ164)</f>
        <v>0</v>
      </c>
      <c r="AJ163" s="158">
        <f>IF('Indicator Date hidden'!AK164="x","x",AJ$2-'Indicator Date hidden'!AK164)</f>
        <v>0</v>
      </c>
      <c r="AK163" s="158">
        <f>IF('Indicator Date hidden'!AL164="x","x",AK$2-'Indicator Date hidden'!AL164)</f>
        <v>0</v>
      </c>
      <c r="AL163" s="158" t="str">
        <f>IF('Indicator Date hidden'!AM164="x","x",AL$2-'Indicator Date hidden'!AM164)</f>
        <v>x</v>
      </c>
      <c r="AM163" s="158">
        <f>IF('Indicator Date hidden'!AN164="x","x",AM$2-'Indicator Date hidden'!AN164)</f>
        <v>0</v>
      </c>
      <c r="AN163" s="158">
        <f>IF('Indicator Date hidden'!AO164="x","x",AN$2-'Indicator Date hidden'!AO164)</f>
        <v>0</v>
      </c>
      <c r="AO163" s="158">
        <f>IF('Indicator Date hidden'!AP164="x","x",AO$2-'Indicator Date hidden'!AP164)</f>
        <v>0</v>
      </c>
      <c r="AP163" s="158" t="str">
        <f>IF('Indicator Date hidden'!AQ164="x","x",AP$2-'Indicator Date hidden'!AQ164)</f>
        <v>x</v>
      </c>
      <c r="AQ163" s="158">
        <f>IF('Indicator Date hidden'!AR164="x","x",AQ$2-'Indicator Date hidden'!AR164)</f>
        <v>0</v>
      </c>
      <c r="AR163" s="158">
        <f>IF('Indicator Date hidden'!AS164="x","x",AR$2-'Indicator Date hidden'!AS164)</f>
        <v>2</v>
      </c>
      <c r="AS163" s="158" t="str">
        <f>IF('Indicator Date hidden'!AT164="x","x",AS$2-'Indicator Date hidden'!AT164)</f>
        <v>x</v>
      </c>
      <c r="AT163" s="158">
        <f>IF('Indicator Date hidden'!AU164="x","x",AT$2-'Indicator Date hidden'!AU164)</f>
        <v>0</v>
      </c>
      <c r="AU163" s="158">
        <f>IF('Indicator Date hidden'!AV164="x","x",AU$2-'Indicator Date hidden'!AV164)</f>
        <v>0</v>
      </c>
      <c r="AV163" s="158">
        <f>IF('Indicator Date hidden'!AW164="x","x",AV$2-'Indicator Date hidden'!AW164)</f>
        <v>0</v>
      </c>
      <c r="AW163" s="158" t="str">
        <f>IF('Indicator Date hidden'!AX164="x","x",AW$2-'Indicator Date hidden'!AX164)</f>
        <v>x</v>
      </c>
      <c r="AX163" s="158">
        <f>IF('Indicator Date hidden'!AY164="x","x",AX$2-'Indicator Date hidden'!AY164)</f>
        <v>0</v>
      </c>
      <c r="AY163" s="158">
        <f>IF('Indicator Date hidden'!AZ164="x","x",AY$2-'Indicator Date hidden'!AZ164)</f>
        <v>0</v>
      </c>
      <c r="AZ163" s="158">
        <f>IF('Indicator Date hidden'!BA164="x","x",AZ$2-'Indicator Date hidden'!BA164)</f>
        <v>2</v>
      </c>
      <c r="BA163" s="158">
        <f>IF('Indicator Date hidden'!BB164="x","x",BA$2-'Indicator Date hidden'!BB164)</f>
        <v>0</v>
      </c>
      <c r="BB163" s="158">
        <f>IF('Indicator Date hidden'!BC164="x","x",BB$2-'Indicator Date hidden'!BC164)</f>
        <v>0</v>
      </c>
      <c r="BC163" s="158">
        <f>IF('Indicator Date hidden'!BD164="x","x",BC$2-'Indicator Date hidden'!BD164)</f>
        <v>0</v>
      </c>
      <c r="BD163" s="158" t="str">
        <f>IF('Indicator Date hidden'!BE164="x","x",BD$2-'Indicator Date hidden'!BE164)</f>
        <v>x</v>
      </c>
      <c r="BE163" s="158">
        <f>IF('Indicator Date hidden'!BF164="x","x",BE$2-'Indicator Date hidden'!BF164)</f>
        <v>1</v>
      </c>
      <c r="BF163" s="158">
        <f>IF('Indicator Date hidden'!BG164="x","x",BF$2-'Indicator Date hidden'!BG164)</f>
        <v>0</v>
      </c>
      <c r="BG163" s="158">
        <f>IF('Indicator Date hidden'!BH164="x","x",BG$2-'Indicator Date hidden'!BH164)</f>
        <v>0</v>
      </c>
      <c r="BH163" s="158">
        <f>IF('Indicator Date hidden'!BI164="x","x",BH$2-'Indicator Date hidden'!BI164)</f>
        <v>0</v>
      </c>
      <c r="BI163" s="158">
        <f>IF('Indicator Date hidden'!BJ164="x","x",BI$2-'Indicator Date hidden'!BJ164)</f>
        <v>0</v>
      </c>
      <c r="BJ163" s="158">
        <f>IF('Indicator Date hidden'!BK164="x","x",BJ$2-'Indicator Date hidden'!BK164)</f>
        <v>0</v>
      </c>
      <c r="BK163" s="158">
        <f>IF('Indicator Date hidden'!BL164="x","x",BK$2-'Indicator Date hidden'!BL164)</f>
        <v>0</v>
      </c>
      <c r="BL163" s="158">
        <f>IF('Indicator Date hidden'!BM164="x","x",BL$2-'Indicator Date hidden'!BM164)</f>
        <v>0</v>
      </c>
      <c r="BM163" s="158">
        <f>IF('Indicator Date hidden'!BN164="x","x",BM$2-'Indicator Date hidden'!BN164)</f>
        <v>2</v>
      </c>
      <c r="BN163" s="158">
        <f>IF('Indicator Date hidden'!BO164="x","x",BN$2-'Indicator Date hidden'!BO164)</f>
        <v>0</v>
      </c>
      <c r="BO163" s="158">
        <f>IF('Indicator Date hidden'!BP164="x","x",BO$2-'Indicator Date hidden'!BP164)</f>
        <v>0</v>
      </c>
      <c r="BP163" s="158">
        <f>IF('Indicator Date hidden'!BQ164="x","x",BP$2-'Indicator Date hidden'!BQ164)</f>
        <v>0</v>
      </c>
      <c r="BQ163" s="158">
        <f>IF('Indicator Date hidden'!BR164="x","x",BQ$2-'Indicator Date hidden'!BR164)</f>
        <v>0</v>
      </c>
      <c r="BR163" s="158">
        <f>IF('Indicator Date hidden'!BS164="x","x",BR$2-'Indicator Date hidden'!BS164)</f>
        <v>0</v>
      </c>
      <c r="BS163" s="158">
        <f>IF('Indicator Date hidden'!BT164="x","x",BS$2-'Indicator Date hidden'!BT164)</f>
        <v>2</v>
      </c>
      <c r="BT163" s="158">
        <f>IF('Indicator Date hidden'!BU164="x","x",BT$2-'Indicator Date hidden'!BU164)</f>
        <v>0</v>
      </c>
      <c r="BU163" s="158">
        <f>IF('Indicator Date hidden'!BV164="x","x",BU$2-'Indicator Date hidden'!BV164)</f>
        <v>0</v>
      </c>
      <c r="BV163" s="158" t="str">
        <f>IF('Indicator Date hidden'!BW164="x","x",BV$2-'Indicator Date hidden'!BW164)</f>
        <v>x</v>
      </c>
      <c r="BW163" s="158">
        <f>IF('Indicator Date hidden'!BX164="x","x",BW$2-'Indicator Date hidden'!BX164)</f>
        <v>0</v>
      </c>
      <c r="BX163" s="158">
        <f>IF('Indicator Date hidden'!BY164="x","x",BX$2-'Indicator Date hidden'!BY164)</f>
        <v>0</v>
      </c>
      <c r="BY163" s="5">
        <f t="shared" ref="BY163:BY193" si="25">SUM(B163:BX163)</f>
        <v>14</v>
      </c>
      <c r="BZ163" s="159">
        <f t="shared" ref="BZ163:BZ193" si="26">BY163/COUNT(B163:BX163)</f>
        <v>0.20588235294117646</v>
      </c>
      <c r="CA163" s="5">
        <f t="shared" ref="CA163:CA193" si="27">COUNTIF(B163:BX163,"&gt;0")</f>
        <v>6</v>
      </c>
      <c r="CB163" s="159">
        <f t="shared" ref="CB163:CB193" si="28">_xlfn.STDEV.P(B163:BX163)</f>
        <v>0.75845864460162504</v>
      </c>
      <c r="CC163" s="162">
        <f t="shared" ref="CC163:CC193" si="29">MEDIAN(B163:BX163)</f>
        <v>0</v>
      </c>
    </row>
    <row r="164" spans="1:81" x14ac:dyDescent="0.25">
      <c r="A164" t="s">
        <v>302</v>
      </c>
      <c r="B164" s="158">
        <f>IF('Indicator Date hidden'!C165="x","x",B$2-'Indicator Date hidden'!C165)</f>
        <v>0</v>
      </c>
      <c r="C164" s="158">
        <f>IF('Indicator Date hidden'!D165="x","x",C$2-'Indicator Date hidden'!D165)</f>
        <v>0</v>
      </c>
      <c r="D164" s="158">
        <f>IF('Indicator Date hidden'!E165="x","x",D$2-'Indicator Date hidden'!E165)</f>
        <v>0</v>
      </c>
      <c r="E164" s="158">
        <f>IF('Indicator Date hidden'!F165="x","x",E$2-'Indicator Date hidden'!F165)</f>
        <v>0</v>
      </c>
      <c r="F164" s="158">
        <f>IF('Indicator Date hidden'!G165="x","x",F$2-'Indicator Date hidden'!G165)</f>
        <v>0</v>
      </c>
      <c r="G164" s="158">
        <f>IF('Indicator Date hidden'!H165="x","x",G$2-'Indicator Date hidden'!H165)</f>
        <v>0</v>
      </c>
      <c r="H164" s="158">
        <f>IF('Indicator Date hidden'!I165="x","x",H$2-'Indicator Date hidden'!I165)</f>
        <v>0</v>
      </c>
      <c r="I164" s="158">
        <f>IF('Indicator Date hidden'!J165="x","x",I$2-'Indicator Date hidden'!J165)</f>
        <v>0</v>
      </c>
      <c r="J164" s="158">
        <f>IF('Indicator Date hidden'!K165="x","x",J$2-'Indicator Date hidden'!K165)</f>
        <v>0</v>
      </c>
      <c r="K164" s="158">
        <f>IF('Indicator Date hidden'!L165="x","x",K$2-'Indicator Date hidden'!L165)</f>
        <v>0</v>
      </c>
      <c r="L164" s="158">
        <f>IF('Indicator Date hidden'!M165="x","x",L$2-'Indicator Date hidden'!M165)</f>
        <v>0</v>
      </c>
      <c r="M164" s="158">
        <f>IF('Indicator Date hidden'!N165="x","x",M$2-'Indicator Date hidden'!N165)</f>
        <v>0</v>
      </c>
      <c r="N164" s="158">
        <f>IF('Indicator Date hidden'!O165="x","x",N$2-'Indicator Date hidden'!O165)</f>
        <v>0</v>
      </c>
      <c r="O164" s="158">
        <f>IF('Indicator Date hidden'!P165="x","x",O$2-'Indicator Date hidden'!P165)</f>
        <v>0</v>
      </c>
      <c r="P164" s="158">
        <f>IF('Indicator Date hidden'!Q165="x","x",P$2-'Indicator Date hidden'!Q165)</f>
        <v>0</v>
      </c>
      <c r="Q164" s="158">
        <f>IF('Indicator Date hidden'!R165="x","x",Q$2-'Indicator Date hidden'!R165)</f>
        <v>0</v>
      </c>
      <c r="R164" s="158">
        <f>IF('Indicator Date hidden'!S165="x","x",R$2-'Indicator Date hidden'!S165)</f>
        <v>0</v>
      </c>
      <c r="S164" s="158">
        <f>IF('Indicator Date hidden'!T165="x","x",S$2-'Indicator Date hidden'!T165)</f>
        <v>0</v>
      </c>
      <c r="T164" s="158">
        <f>IF('Indicator Date hidden'!U165="x","x",T$2-'Indicator Date hidden'!U165)</f>
        <v>0</v>
      </c>
      <c r="U164" s="158">
        <f>IF('Indicator Date hidden'!V165="x","x",U$2-'Indicator Date hidden'!V165)</f>
        <v>0</v>
      </c>
      <c r="V164" s="158">
        <f>IF('Indicator Date hidden'!W165="x","x",V$2-'Indicator Date hidden'!W165)</f>
        <v>0</v>
      </c>
      <c r="W164" s="158">
        <f>IF('Indicator Date hidden'!X165="x","x",W$2-'Indicator Date hidden'!X165)</f>
        <v>0</v>
      </c>
      <c r="X164" s="158">
        <f>IF('Indicator Date hidden'!Y165="x","x",X$2-'Indicator Date hidden'!Y165)</f>
        <v>0</v>
      </c>
      <c r="Y164" s="158">
        <f>IF('Indicator Date hidden'!Z165="x","x",Y$2-'Indicator Date hidden'!Z165)</f>
        <v>0</v>
      </c>
      <c r="Z164" s="158" t="str">
        <f>IF('Indicator Date hidden'!AA165="x","x",Z$2-'Indicator Date hidden'!AA165)</f>
        <v>x</v>
      </c>
      <c r="AA164" s="158">
        <f>IF('Indicator Date hidden'!AB165="x","x",AA$2-'Indicator Date hidden'!AB165)</f>
        <v>0</v>
      </c>
      <c r="AB164" s="158" t="str">
        <f>IF('Indicator Date hidden'!AC165="x","x",AB$2-'Indicator Date hidden'!AC165)</f>
        <v>x</v>
      </c>
      <c r="AC164" s="158">
        <f>IF('Indicator Date hidden'!AD165="x","x",AC$2-'Indicator Date hidden'!AD165)</f>
        <v>0</v>
      </c>
      <c r="AD164" s="158">
        <f>IF('Indicator Date hidden'!AE165="x","x",AD$2-'Indicator Date hidden'!AE165)</f>
        <v>0</v>
      </c>
      <c r="AE164" s="158" t="str">
        <f>IF('Indicator Date hidden'!AF165="x","x",AE$2-'Indicator Date hidden'!AF165)</f>
        <v>x</v>
      </c>
      <c r="AF164" s="158">
        <f>IF('Indicator Date hidden'!AG165="x","x",AF$2-'Indicator Date hidden'!AG165)</f>
        <v>0</v>
      </c>
      <c r="AG164" s="158">
        <f>IF('Indicator Date hidden'!AH165="x","x",AG$2-'Indicator Date hidden'!AH165)</f>
        <v>0</v>
      </c>
      <c r="AH164" s="158">
        <f>IF('Indicator Date hidden'!AI165="x","x",AH$2-'Indicator Date hidden'!AI165)</f>
        <v>0</v>
      </c>
      <c r="AI164" s="158">
        <f>IF('Indicator Date hidden'!AJ165="x","x",AI$2-'Indicator Date hidden'!AJ165)</f>
        <v>0</v>
      </c>
      <c r="AJ164" s="158">
        <f>IF('Indicator Date hidden'!AK165="x","x",AJ$2-'Indicator Date hidden'!AK165)</f>
        <v>0</v>
      </c>
      <c r="AK164" s="158">
        <f>IF('Indicator Date hidden'!AL165="x","x",AK$2-'Indicator Date hidden'!AL165)</f>
        <v>0</v>
      </c>
      <c r="AL164" s="158" t="str">
        <f>IF('Indicator Date hidden'!AM165="x","x",AL$2-'Indicator Date hidden'!AM165)</f>
        <v>x</v>
      </c>
      <c r="AM164" s="158">
        <f>IF('Indicator Date hidden'!AN165="x","x",AM$2-'Indicator Date hidden'!AN165)</f>
        <v>0</v>
      </c>
      <c r="AN164" s="158">
        <f>IF('Indicator Date hidden'!AO165="x","x",AN$2-'Indicator Date hidden'!AO165)</f>
        <v>0</v>
      </c>
      <c r="AO164" s="158">
        <f>IF('Indicator Date hidden'!AP165="x","x",AO$2-'Indicator Date hidden'!AP165)</f>
        <v>0</v>
      </c>
      <c r="AP164" s="158">
        <f>IF('Indicator Date hidden'!AQ165="x","x",AP$2-'Indicator Date hidden'!AQ165)</f>
        <v>0</v>
      </c>
      <c r="AQ164" s="158">
        <f>IF('Indicator Date hidden'!AR165="x","x",AQ$2-'Indicator Date hidden'!AR165)</f>
        <v>0</v>
      </c>
      <c r="AR164" s="158">
        <f>IF('Indicator Date hidden'!AS165="x","x",AR$2-'Indicator Date hidden'!AS165)</f>
        <v>2</v>
      </c>
      <c r="AS164" s="158">
        <f>IF('Indicator Date hidden'!AT165="x","x",AS$2-'Indicator Date hidden'!AT165)</f>
        <v>0</v>
      </c>
      <c r="AT164" s="158">
        <f>IF('Indicator Date hidden'!AU165="x","x",AT$2-'Indicator Date hidden'!AU165)</f>
        <v>0</v>
      </c>
      <c r="AU164" s="158">
        <f>IF('Indicator Date hidden'!AV165="x","x",AU$2-'Indicator Date hidden'!AV165)</f>
        <v>0</v>
      </c>
      <c r="AV164" s="158">
        <f>IF('Indicator Date hidden'!AW165="x","x",AV$2-'Indicator Date hidden'!AW165)</f>
        <v>0</v>
      </c>
      <c r="AW164" s="158">
        <f>IF('Indicator Date hidden'!AX165="x","x",AW$2-'Indicator Date hidden'!AX165)</f>
        <v>0</v>
      </c>
      <c r="AX164" s="158">
        <f>IF('Indicator Date hidden'!AY165="x","x",AX$2-'Indicator Date hidden'!AY165)</f>
        <v>0</v>
      </c>
      <c r="AY164" s="158">
        <f>IF('Indicator Date hidden'!AZ165="x","x",AY$2-'Indicator Date hidden'!AZ165)</f>
        <v>0</v>
      </c>
      <c r="AZ164" s="158">
        <f>IF('Indicator Date hidden'!BA165="x","x",AZ$2-'Indicator Date hidden'!BA165)</f>
        <v>1</v>
      </c>
      <c r="BA164" s="158">
        <f>IF('Indicator Date hidden'!BB165="x","x",BA$2-'Indicator Date hidden'!BB165)</f>
        <v>0</v>
      </c>
      <c r="BB164" s="158">
        <f>IF('Indicator Date hidden'!BC165="x","x",BB$2-'Indicator Date hidden'!BC165)</f>
        <v>0</v>
      </c>
      <c r="BC164" s="158">
        <f>IF('Indicator Date hidden'!BD165="x","x",BC$2-'Indicator Date hidden'!BD165)</f>
        <v>0</v>
      </c>
      <c r="BD164" s="158" t="str">
        <f>IF('Indicator Date hidden'!BE165="x","x",BD$2-'Indicator Date hidden'!BE165)</f>
        <v>x</v>
      </c>
      <c r="BE164" s="158">
        <f>IF('Indicator Date hidden'!BF165="x","x",BE$2-'Indicator Date hidden'!BF165)</f>
        <v>1</v>
      </c>
      <c r="BF164" s="158">
        <f>IF('Indicator Date hidden'!BG165="x","x",BF$2-'Indicator Date hidden'!BG165)</f>
        <v>0</v>
      </c>
      <c r="BG164" s="158">
        <f>IF('Indicator Date hidden'!BH165="x","x",BG$2-'Indicator Date hidden'!BH165)</f>
        <v>0</v>
      </c>
      <c r="BH164" s="158">
        <f>IF('Indicator Date hidden'!BI165="x","x",BH$2-'Indicator Date hidden'!BI165)</f>
        <v>0</v>
      </c>
      <c r="BI164" s="158">
        <f>IF('Indicator Date hidden'!BJ165="x","x",BI$2-'Indicator Date hidden'!BJ165)</f>
        <v>0</v>
      </c>
      <c r="BJ164" s="158">
        <f>IF('Indicator Date hidden'!BK165="x","x",BJ$2-'Indicator Date hidden'!BK165)</f>
        <v>0</v>
      </c>
      <c r="BK164" s="158">
        <f>IF('Indicator Date hidden'!BL165="x","x",BK$2-'Indicator Date hidden'!BL165)</f>
        <v>0</v>
      </c>
      <c r="BL164" s="158">
        <f>IF('Indicator Date hidden'!BM165="x","x",BL$2-'Indicator Date hidden'!BM165)</f>
        <v>0</v>
      </c>
      <c r="BM164" s="158">
        <f>IF('Indicator Date hidden'!BN165="x","x",BM$2-'Indicator Date hidden'!BN165)</f>
        <v>1</v>
      </c>
      <c r="BN164" s="158">
        <f>IF('Indicator Date hidden'!BO165="x","x",BN$2-'Indicator Date hidden'!BO165)</f>
        <v>0</v>
      </c>
      <c r="BO164" s="158">
        <f>IF('Indicator Date hidden'!BP165="x","x",BO$2-'Indicator Date hidden'!BP165)</f>
        <v>0</v>
      </c>
      <c r="BP164" s="158">
        <f>IF('Indicator Date hidden'!BQ165="x","x",BP$2-'Indicator Date hidden'!BQ165)</f>
        <v>0</v>
      </c>
      <c r="BQ164" s="158">
        <f>IF('Indicator Date hidden'!BR165="x","x",BQ$2-'Indicator Date hidden'!BR165)</f>
        <v>0</v>
      </c>
      <c r="BR164" s="158">
        <f>IF('Indicator Date hidden'!BS165="x","x",BR$2-'Indicator Date hidden'!BS165)</f>
        <v>0</v>
      </c>
      <c r="BS164" s="158">
        <f>IF('Indicator Date hidden'!BT165="x","x",BS$2-'Indicator Date hidden'!BT165)</f>
        <v>1</v>
      </c>
      <c r="BT164" s="158">
        <f>IF('Indicator Date hidden'!BU165="x","x",BT$2-'Indicator Date hidden'!BU165)</f>
        <v>0</v>
      </c>
      <c r="BU164" s="158">
        <f>IF('Indicator Date hidden'!BV165="x","x",BU$2-'Indicator Date hidden'!BV165)</f>
        <v>0</v>
      </c>
      <c r="BV164" s="158" t="str">
        <f>IF('Indicator Date hidden'!BW165="x","x",BV$2-'Indicator Date hidden'!BW165)</f>
        <v>x</v>
      </c>
      <c r="BW164" s="158">
        <f>IF('Indicator Date hidden'!BX165="x","x",BW$2-'Indicator Date hidden'!BX165)</f>
        <v>0</v>
      </c>
      <c r="BX164" s="158">
        <f>IF('Indicator Date hidden'!BY165="x","x",BX$2-'Indicator Date hidden'!BY165)</f>
        <v>0</v>
      </c>
      <c r="BY164" s="5">
        <f t="shared" si="25"/>
        <v>6</v>
      </c>
      <c r="BZ164" s="159">
        <f t="shared" si="26"/>
        <v>8.6956521739130432E-2</v>
      </c>
      <c r="CA164" s="5">
        <f t="shared" si="27"/>
        <v>5</v>
      </c>
      <c r="CB164" s="159">
        <f t="shared" si="28"/>
        <v>0.32921207801740715</v>
      </c>
      <c r="CC164" s="162">
        <f t="shared" si="29"/>
        <v>0</v>
      </c>
    </row>
    <row r="165" spans="1:81" x14ac:dyDescent="0.25">
      <c r="A165" t="s">
        <v>304</v>
      </c>
      <c r="B165" s="158">
        <f>IF('Indicator Date hidden'!C166="x","x",B$2-'Indicator Date hidden'!C166)</f>
        <v>0</v>
      </c>
      <c r="C165" s="158">
        <f>IF('Indicator Date hidden'!D166="x","x",C$2-'Indicator Date hidden'!D166)</f>
        <v>0</v>
      </c>
      <c r="D165" s="158">
        <f>IF('Indicator Date hidden'!E166="x","x",D$2-'Indicator Date hidden'!E166)</f>
        <v>0</v>
      </c>
      <c r="E165" s="158">
        <f>IF('Indicator Date hidden'!F166="x","x",E$2-'Indicator Date hidden'!F166)</f>
        <v>0</v>
      </c>
      <c r="F165" s="158">
        <f>IF('Indicator Date hidden'!G166="x","x",F$2-'Indicator Date hidden'!G166)</f>
        <v>0</v>
      </c>
      <c r="G165" s="158">
        <f>IF('Indicator Date hidden'!H166="x","x",G$2-'Indicator Date hidden'!H166)</f>
        <v>0</v>
      </c>
      <c r="H165" s="158">
        <f>IF('Indicator Date hidden'!I166="x","x",H$2-'Indicator Date hidden'!I166)</f>
        <v>0</v>
      </c>
      <c r="I165" s="158">
        <f>IF('Indicator Date hidden'!J166="x","x",I$2-'Indicator Date hidden'!J166)</f>
        <v>0</v>
      </c>
      <c r="J165" s="158">
        <f>IF('Indicator Date hidden'!K166="x","x",J$2-'Indicator Date hidden'!K166)</f>
        <v>0</v>
      </c>
      <c r="K165" s="158">
        <f>IF('Indicator Date hidden'!L166="x","x",K$2-'Indicator Date hidden'!L166)</f>
        <v>0</v>
      </c>
      <c r="L165" s="158">
        <f>IF('Indicator Date hidden'!M166="x","x",L$2-'Indicator Date hidden'!M166)</f>
        <v>0</v>
      </c>
      <c r="M165" s="158">
        <f>IF('Indicator Date hidden'!N166="x","x",M$2-'Indicator Date hidden'!N166)</f>
        <v>0</v>
      </c>
      <c r="N165" s="158">
        <f>IF('Indicator Date hidden'!O166="x","x",N$2-'Indicator Date hidden'!O166)</f>
        <v>0</v>
      </c>
      <c r="O165" s="158">
        <f>IF('Indicator Date hidden'!P166="x","x",O$2-'Indicator Date hidden'!P166)</f>
        <v>0</v>
      </c>
      <c r="P165" s="158">
        <f>IF('Indicator Date hidden'!Q166="x","x",P$2-'Indicator Date hidden'!Q166)</f>
        <v>0</v>
      </c>
      <c r="Q165" s="158">
        <f>IF('Indicator Date hidden'!R166="x","x",Q$2-'Indicator Date hidden'!R166)</f>
        <v>0</v>
      </c>
      <c r="R165" s="158">
        <f>IF('Indicator Date hidden'!S166="x","x",R$2-'Indicator Date hidden'!S166)</f>
        <v>0</v>
      </c>
      <c r="S165" s="158">
        <f>IF('Indicator Date hidden'!T166="x","x",S$2-'Indicator Date hidden'!T166)</f>
        <v>0</v>
      </c>
      <c r="T165" s="158">
        <f>IF('Indicator Date hidden'!U166="x","x",T$2-'Indicator Date hidden'!U166)</f>
        <v>0</v>
      </c>
      <c r="U165" s="158">
        <f>IF('Indicator Date hidden'!V166="x","x",U$2-'Indicator Date hidden'!V166)</f>
        <v>0</v>
      </c>
      <c r="V165" s="158">
        <f>IF('Indicator Date hidden'!W166="x","x",V$2-'Indicator Date hidden'!W166)</f>
        <v>0</v>
      </c>
      <c r="W165" s="158">
        <f>IF('Indicator Date hidden'!X166="x","x",W$2-'Indicator Date hidden'!X166)</f>
        <v>0</v>
      </c>
      <c r="X165" s="158">
        <f>IF('Indicator Date hidden'!Y166="x","x",X$2-'Indicator Date hidden'!Y166)</f>
        <v>0</v>
      </c>
      <c r="Y165" s="158">
        <f>IF('Indicator Date hidden'!Z166="x","x",Y$2-'Indicator Date hidden'!Z166)</f>
        <v>0</v>
      </c>
      <c r="Z165" s="158">
        <f>IF('Indicator Date hidden'!AA166="x","x",Z$2-'Indicator Date hidden'!AA166)</f>
        <v>8</v>
      </c>
      <c r="AA165" s="158">
        <f>IF('Indicator Date hidden'!AB166="x","x",AA$2-'Indicator Date hidden'!AB166)</f>
        <v>0</v>
      </c>
      <c r="AB165" s="158">
        <f>IF('Indicator Date hidden'!AC166="x","x",AB$2-'Indicator Date hidden'!AC166)</f>
        <v>0</v>
      </c>
      <c r="AC165" s="158">
        <f>IF('Indicator Date hidden'!AD166="x","x",AC$2-'Indicator Date hidden'!AD166)</f>
        <v>0</v>
      </c>
      <c r="AD165" s="158">
        <f>IF('Indicator Date hidden'!AE166="x","x",AD$2-'Indicator Date hidden'!AE166)</f>
        <v>0</v>
      </c>
      <c r="AE165" s="158">
        <f>IF('Indicator Date hidden'!AF166="x","x",AE$2-'Indicator Date hidden'!AF166)</f>
        <v>0</v>
      </c>
      <c r="AF165" s="158">
        <f>IF('Indicator Date hidden'!AG166="x","x",AF$2-'Indicator Date hidden'!AG166)</f>
        <v>0</v>
      </c>
      <c r="AG165" s="158">
        <f>IF('Indicator Date hidden'!AH166="x","x",AG$2-'Indicator Date hidden'!AH166)</f>
        <v>0</v>
      </c>
      <c r="AH165" s="158">
        <f>IF('Indicator Date hidden'!AI166="x","x",AH$2-'Indicator Date hidden'!AI166)</f>
        <v>0</v>
      </c>
      <c r="AI165" s="158">
        <f>IF('Indicator Date hidden'!AJ166="x","x",AI$2-'Indicator Date hidden'!AJ166)</f>
        <v>0</v>
      </c>
      <c r="AJ165" s="158">
        <f>IF('Indicator Date hidden'!AK166="x","x",AJ$2-'Indicator Date hidden'!AK166)</f>
        <v>0</v>
      </c>
      <c r="AK165" s="158">
        <f>IF('Indicator Date hidden'!AL166="x","x",AK$2-'Indicator Date hidden'!AL166)</f>
        <v>0</v>
      </c>
      <c r="AL165" s="158">
        <f>IF('Indicator Date hidden'!AM166="x","x",AL$2-'Indicator Date hidden'!AM166)</f>
        <v>7</v>
      </c>
      <c r="AM165" s="158">
        <f>IF('Indicator Date hidden'!AN166="x","x",AM$2-'Indicator Date hidden'!AN166)</f>
        <v>0</v>
      </c>
      <c r="AN165" s="158">
        <f>IF('Indicator Date hidden'!AO166="x","x",AN$2-'Indicator Date hidden'!AO166)</f>
        <v>0</v>
      </c>
      <c r="AO165" s="158">
        <f>IF('Indicator Date hidden'!AP166="x","x",AO$2-'Indicator Date hidden'!AP166)</f>
        <v>0</v>
      </c>
      <c r="AP165" s="158">
        <f>IF('Indicator Date hidden'!AQ166="x","x",AP$2-'Indicator Date hidden'!AQ166)</f>
        <v>0</v>
      </c>
      <c r="AQ165" s="158">
        <f>IF('Indicator Date hidden'!AR166="x","x",AQ$2-'Indicator Date hidden'!AR166)</f>
        <v>0</v>
      </c>
      <c r="AR165" s="158">
        <f>IF('Indicator Date hidden'!AS166="x","x",AR$2-'Indicator Date hidden'!AS166)</f>
        <v>2</v>
      </c>
      <c r="AS165" s="158">
        <f>IF('Indicator Date hidden'!AT166="x","x",AS$2-'Indicator Date hidden'!AT166)</f>
        <v>2</v>
      </c>
      <c r="AT165" s="158">
        <f>IF('Indicator Date hidden'!AU166="x","x",AT$2-'Indicator Date hidden'!AU166)</f>
        <v>0</v>
      </c>
      <c r="AU165" s="158">
        <f>IF('Indicator Date hidden'!AV166="x","x",AU$2-'Indicator Date hidden'!AV166)</f>
        <v>0</v>
      </c>
      <c r="AV165" s="158">
        <f>IF('Indicator Date hidden'!AW166="x","x",AV$2-'Indicator Date hidden'!AW166)</f>
        <v>0</v>
      </c>
      <c r="AW165" s="158">
        <f>IF('Indicator Date hidden'!AX166="x","x",AW$2-'Indicator Date hidden'!AX166)</f>
        <v>0</v>
      </c>
      <c r="AX165" s="158">
        <f>IF('Indicator Date hidden'!AY166="x","x",AX$2-'Indicator Date hidden'!AY166)</f>
        <v>0</v>
      </c>
      <c r="AY165" s="158">
        <f>IF('Indicator Date hidden'!AZ166="x","x",AY$2-'Indicator Date hidden'!AZ166)</f>
        <v>0</v>
      </c>
      <c r="AZ165" s="158">
        <f>IF('Indicator Date hidden'!BA166="x","x",AZ$2-'Indicator Date hidden'!BA166)</f>
        <v>8</v>
      </c>
      <c r="BA165" s="158">
        <f>IF('Indicator Date hidden'!BB166="x","x",BA$2-'Indicator Date hidden'!BB166)</f>
        <v>0</v>
      </c>
      <c r="BB165" s="158">
        <f>IF('Indicator Date hidden'!BC166="x","x",BB$2-'Indicator Date hidden'!BC166)</f>
        <v>0</v>
      </c>
      <c r="BC165" s="158">
        <f>IF('Indicator Date hidden'!BD166="x","x",BC$2-'Indicator Date hidden'!BD166)</f>
        <v>0</v>
      </c>
      <c r="BD165" s="158" t="str">
        <f>IF('Indicator Date hidden'!BE166="x","x",BD$2-'Indicator Date hidden'!BE166)</f>
        <v>x</v>
      </c>
      <c r="BE165" s="158">
        <f>IF('Indicator Date hidden'!BF166="x","x",BE$2-'Indicator Date hidden'!BF166)</f>
        <v>0</v>
      </c>
      <c r="BF165" s="158">
        <f>IF('Indicator Date hidden'!BG166="x","x",BF$2-'Indicator Date hidden'!BG166)</f>
        <v>0</v>
      </c>
      <c r="BG165" s="158">
        <f>IF('Indicator Date hidden'!BH166="x","x",BG$2-'Indicator Date hidden'!BH166)</f>
        <v>0</v>
      </c>
      <c r="BH165" s="158">
        <f>IF('Indicator Date hidden'!BI166="x","x",BH$2-'Indicator Date hidden'!BI166)</f>
        <v>0</v>
      </c>
      <c r="BI165" s="158">
        <f>IF('Indicator Date hidden'!BJ166="x","x",BI$2-'Indicator Date hidden'!BJ166)</f>
        <v>2</v>
      </c>
      <c r="BJ165" s="158">
        <f>IF('Indicator Date hidden'!BK166="x","x",BJ$2-'Indicator Date hidden'!BK166)</f>
        <v>0</v>
      </c>
      <c r="BK165" s="158">
        <f>IF('Indicator Date hidden'!BL166="x","x",BK$2-'Indicator Date hidden'!BL166)</f>
        <v>0</v>
      </c>
      <c r="BL165" s="158">
        <f>IF('Indicator Date hidden'!BM166="x","x",BL$2-'Indicator Date hidden'!BM166)</f>
        <v>0</v>
      </c>
      <c r="BM165" s="158">
        <f>IF('Indicator Date hidden'!BN166="x","x",BM$2-'Indicator Date hidden'!BN166)</f>
        <v>3</v>
      </c>
      <c r="BN165" s="158">
        <f>IF('Indicator Date hidden'!BO166="x","x",BN$2-'Indicator Date hidden'!BO166)</f>
        <v>0</v>
      </c>
      <c r="BO165" s="158">
        <f>IF('Indicator Date hidden'!BP166="x","x",BO$2-'Indicator Date hidden'!BP166)</f>
        <v>0</v>
      </c>
      <c r="BP165" s="158">
        <f>IF('Indicator Date hidden'!BQ166="x","x",BP$2-'Indicator Date hidden'!BQ166)</f>
        <v>0</v>
      </c>
      <c r="BQ165" s="158">
        <f>IF('Indicator Date hidden'!BR166="x","x",BQ$2-'Indicator Date hidden'!BR166)</f>
        <v>0</v>
      </c>
      <c r="BR165" s="158">
        <f>IF('Indicator Date hidden'!BS166="x","x",BR$2-'Indicator Date hidden'!BS166)</f>
        <v>0</v>
      </c>
      <c r="BS165" s="158">
        <f>IF('Indicator Date hidden'!BT166="x","x",BS$2-'Indicator Date hidden'!BT166)</f>
        <v>3</v>
      </c>
      <c r="BT165" s="158">
        <f>IF('Indicator Date hidden'!BU166="x","x",BT$2-'Indicator Date hidden'!BU166)</f>
        <v>0</v>
      </c>
      <c r="BU165" s="158">
        <f>IF('Indicator Date hidden'!BV166="x","x",BU$2-'Indicator Date hidden'!BV166)</f>
        <v>0</v>
      </c>
      <c r="BV165" s="158">
        <f>IF('Indicator Date hidden'!BW166="x","x",BV$2-'Indicator Date hidden'!BW166)</f>
        <v>0</v>
      </c>
      <c r="BW165" s="158">
        <f>IF('Indicator Date hidden'!BX166="x","x",BW$2-'Indicator Date hidden'!BX166)</f>
        <v>0</v>
      </c>
      <c r="BX165" s="158">
        <f>IF('Indicator Date hidden'!BY166="x","x",BX$2-'Indicator Date hidden'!BY166)</f>
        <v>0</v>
      </c>
      <c r="BY165" s="5">
        <f t="shared" si="25"/>
        <v>35</v>
      </c>
      <c r="BZ165" s="159">
        <f t="shared" si="26"/>
        <v>0.47297297297297297</v>
      </c>
      <c r="CA165" s="5">
        <f t="shared" si="27"/>
        <v>8</v>
      </c>
      <c r="CB165" s="159">
        <f t="shared" si="28"/>
        <v>1.6042424580263435</v>
      </c>
      <c r="CC165" s="162">
        <f t="shared" si="29"/>
        <v>0</v>
      </c>
    </row>
    <row r="166" spans="1:81" x14ac:dyDescent="0.25">
      <c r="A166" t="s">
        <v>306</v>
      </c>
      <c r="B166" s="158">
        <f>IF('Indicator Date hidden'!C167="x","x",B$2-'Indicator Date hidden'!C167)</f>
        <v>0</v>
      </c>
      <c r="C166" s="158">
        <f>IF('Indicator Date hidden'!D167="x","x",C$2-'Indicator Date hidden'!D167)</f>
        <v>0</v>
      </c>
      <c r="D166" s="158">
        <f>IF('Indicator Date hidden'!E167="x","x",D$2-'Indicator Date hidden'!E167)</f>
        <v>0</v>
      </c>
      <c r="E166" s="158">
        <f>IF('Indicator Date hidden'!F167="x","x",E$2-'Indicator Date hidden'!F167)</f>
        <v>0</v>
      </c>
      <c r="F166" s="158">
        <f>IF('Indicator Date hidden'!G167="x","x",F$2-'Indicator Date hidden'!G167)</f>
        <v>0</v>
      </c>
      <c r="G166" s="158">
        <f>IF('Indicator Date hidden'!H167="x","x",G$2-'Indicator Date hidden'!H167)</f>
        <v>0</v>
      </c>
      <c r="H166" s="158">
        <f>IF('Indicator Date hidden'!I167="x","x",H$2-'Indicator Date hidden'!I167)</f>
        <v>0</v>
      </c>
      <c r="I166" s="158">
        <f>IF('Indicator Date hidden'!J167="x","x",I$2-'Indicator Date hidden'!J167)</f>
        <v>0</v>
      </c>
      <c r="J166" s="158">
        <f>IF('Indicator Date hidden'!K167="x","x",J$2-'Indicator Date hidden'!K167)</f>
        <v>0</v>
      </c>
      <c r="K166" s="158">
        <f>IF('Indicator Date hidden'!L167="x","x",K$2-'Indicator Date hidden'!L167)</f>
        <v>0</v>
      </c>
      <c r="L166" s="158">
        <f>IF('Indicator Date hidden'!M167="x","x",L$2-'Indicator Date hidden'!M167)</f>
        <v>0</v>
      </c>
      <c r="M166" s="158">
        <f>IF('Indicator Date hidden'!N167="x","x",M$2-'Indicator Date hidden'!N167)</f>
        <v>0</v>
      </c>
      <c r="N166" s="158">
        <f>IF('Indicator Date hidden'!O167="x","x",N$2-'Indicator Date hidden'!O167)</f>
        <v>0</v>
      </c>
      <c r="O166" s="158">
        <f>IF('Indicator Date hidden'!P167="x","x",O$2-'Indicator Date hidden'!P167)</f>
        <v>0</v>
      </c>
      <c r="P166" s="158">
        <f>IF('Indicator Date hidden'!Q167="x","x",P$2-'Indicator Date hidden'!Q167)</f>
        <v>0</v>
      </c>
      <c r="Q166" s="158">
        <f>IF('Indicator Date hidden'!R167="x","x",Q$2-'Indicator Date hidden'!R167)</f>
        <v>0</v>
      </c>
      <c r="R166" s="158">
        <f>IF('Indicator Date hidden'!S167="x","x",R$2-'Indicator Date hidden'!S167)</f>
        <v>0</v>
      </c>
      <c r="S166" s="158">
        <f>IF('Indicator Date hidden'!T167="x","x",S$2-'Indicator Date hidden'!T167)</f>
        <v>0</v>
      </c>
      <c r="T166" s="158">
        <f>IF('Indicator Date hidden'!U167="x","x",T$2-'Indicator Date hidden'!U167)</f>
        <v>0</v>
      </c>
      <c r="U166" s="158">
        <f>IF('Indicator Date hidden'!V167="x","x",U$2-'Indicator Date hidden'!V167)</f>
        <v>0</v>
      </c>
      <c r="V166" s="158">
        <f>IF('Indicator Date hidden'!W167="x","x",V$2-'Indicator Date hidden'!W167)</f>
        <v>0</v>
      </c>
      <c r="W166" s="158">
        <f>IF('Indicator Date hidden'!X167="x","x",W$2-'Indicator Date hidden'!X167)</f>
        <v>0</v>
      </c>
      <c r="X166" s="158">
        <f>IF('Indicator Date hidden'!Y167="x","x",X$2-'Indicator Date hidden'!Y167)</f>
        <v>0</v>
      </c>
      <c r="Y166" s="158">
        <f>IF('Indicator Date hidden'!Z167="x","x",Y$2-'Indicator Date hidden'!Z167)</f>
        <v>0</v>
      </c>
      <c r="Z166" s="158" t="str">
        <f>IF('Indicator Date hidden'!AA167="x","x",Z$2-'Indicator Date hidden'!AA167)</f>
        <v>x</v>
      </c>
      <c r="AA166" s="158">
        <f>IF('Indicator Date hidden'!AB167="x","x",AA$2-'Indicator Date hidden'!AB167)</f>
        <v>0</v>
      </c>
      <c r="AB166" s="158">
        <f>IF('Indicator Date hidden'!AC167="x","x",AB$2-'Indicator Date hidden'!AC167)</f>
        <v>3</v>
      </c>
      <c r="AC166" s="158">
        <f>IF('Indicator Date hidden'!AD167="x","x",AC$2-'Indicator Date hidden'!AD167)</f>
        <v>0</v>
      </c>
      <c r="AD166" s="158">
        <f>IF('Indicator Date hidden'!AE167="x","x",AD$2-'Indicator Date hidden'!AE167)</f>
        <v>0</v>
      </c>
      <c r="AE166" s="158">
        <f>IF('Indicator Date hidden'!AF167="x","x",AE$2-'Indicator Date hidden'!AF167)</f>
        <v>0</v>
      </c>
      <c r="AF166" s="158">
        <f>IF('Indicator Date hidden'!AG167="x","x",AF$2-'Indicator Date hidden'!AG167)</f>
        <v>0</v>
      </c>
      <c r="AG166" s="158">
        <f>IF('Indicator Date hidden'!AH167="x","x",AG$2-'Indicator Date hidden'!AH167)</f>
        <v>0</v>
      </c>
      <c r="AH166" s="158">
        <f>IF('Indicator Date hidden'!AI167="x","x",AH$2-'Indicator Date hidden'!AI167)</f>
        <v>0</v>
      </c>
      <c r="AI166" s="158">
        <f>IF('Indicator Date hidden'!AJ167="x","x",AI$2-'Indicator Date hidden'!AJ167)</f>
        <v>0</v>
      </c>
      <c r="AJ166" s="158">
        <f>IF('Indicator Date hidden'!AK167="x","x",AJ$2-'Indicator Date hidden'!AK167)</f>
        <v>0</v>
      </c>
      <c r="AK166" s="158">
        <f>IF('Indicator Date hidden'!AL167="x","x",AK$2-'Indicator Date hidden'!AL167)</f>
        <v>0</v>
      </c>
      <c r="AL166" s="158">
        <f>IF('Indicator Date hidden'!AM167="x","x",AL$2-'Indicator Date hidden'!AM167)</f>
        <v>7</v>
      </c>
      <c r="AM166" s="158">
        <f>IF('Indicator Date hidden'!AN167="x","x",AM$2-'Indicator Date hidden'!AN167)</f>
        <v>0</v>
      </c>
      <c r="AN166" s="158">
        <f>IF('Indicator Date hidden'!AO167="x","x",AN$2-'Indicator Date hidden'!AO167)</f>
        <v>0</v>
      </c>
      <c r="AO166" s="158">
        <f>IF('Indicator Date hidden'!AP167="x","x",AO$2-'Indicator Date hidden'!AP167)</f>
        <v>0</v>
      </c>
      <c r="AP166" s="158">
        <f>IF('Indicator Date hidden'!AQ167="x","x",AP$2-'Indicator Date hidden'!AQ167)</f>
        <v>0</v>
      </c>
      <c r="AQ166" s="158">
        <f>IF('Indicator Date hidden'!AR167="x","x",AQ$2-'Indicator Date hidden'!AR167)</f>
        <v>0</v>
      </c>
      <c r="AR166" s="158">
        <f>IF('Indicator Date hidden'!AS167="x","x",AR$2-'Indicator Date hidden'!AS167)</f>
        <v>2</v>
      </c>
      <c r="AS166" s="158">
        <f>IF('Indicator Date hidden'!AT167="x","x",AS$2-'Indicator Date hidden'!AT167)</f>
        <v>6</v>
      </c>
      <c r="AT166" s="158">
        <f>IF('Indicator Date hidden'!AU167="x","x",AT$2-'Indicator Date hidden'!AU167)</f>
        <v>0</v>
      </c>
      <c r="AU166" s="158">
        <f>IF('Indicator Date hidden'!AV167="x","x",AU$2-'Indicator Date hidden'!AV167)</f>
        <v>0</v>
      </c>
      <c r="AV166" s="158">
        <f>IF('Indicator Date hidden'!AW167="x","x",AV$2-'Indicator Date hidden'!AW167)</f>
        <v>0</v>
      </c>
      <c r="AW166" s="158">
        <f>IF('Indicator Date hidden'!AX167="x","x",AW$2-'Indicator Date hidden'!AX167)</f>
        <v>0</v>
      </c>
      <c r="AX166" s="158">
        <f>IF('Indicator Date hidden'!AY167="x","x",AX$2-'Indicator Date hidden'!AY167)</f>
        <v>0</v>
      </c>
      <c r="AY166" s="158">
        <f>IF('Indicator Date hidden'!AZ167="x","x",AY$2-'Indicator Date hidden'!AZ167)</f>
        <v>0</v>
      </c>
      <c r="AZ166" s="158" t="str">
        <f>IF('Indicator Date hidden'!BA167="x","x",AZ$2-'Indicator Date hidden'!BA167)</f>
        <v>x</v>
      </c>
      <c r="BA166" s="158">
        <f>IF('Indicator Date hidden'!BB167="x","x",BA$2-'Indicator Date hidden'!BB167)</f>
        <v>0</v>
      </c>
      <c r="BB166" s="158">
        <f>IF('Indicator Date hidden'!BC167="x","x",BB$2-'Indicator Date hidden'!BC167)</f>
        <v>0</v>
      </c>
      <c r="BC166" s="158">
        <f>IF('Indicator Date hidden'!BD167="x","x",BC$2-'Indicator Date hidden'!BD167)</f>
        <v>0</v>
      </c>
      <c r="BD166" s="158" t="str">
        <f>IF('Indicator Date hidden'!BE167="x","x",BD$2-'Indicator Date hidden'!BE167)</f>
        <v>x</v>
      </c>
      <c r="BE166" s="158">
        <f>IF('Indicator Date hidden'!BF167="x","x",BE$2-'Indicator Date hidden'!BF167)</f>
        <v>1</v>
      </c>
      <c r="BF166" s="158">
        <f>IF('Indicator Date hidden'!BG167="x","x",BF$2-'Indicator Date hidden'!BG167)</f>
        <v>0</v>
      </c>
      <c r="BG166" s="158">
        <f>IF('Indicator Date hidden'!BH167="x","x",BG$2-'Indicator Date hidden'!BH167)</f>
        <v>0</v>
      </c>
      <c r="BH166" s="158">
        <f>IF('Indicator Date hidden'!BI167="x","x",BH$2-'Indicator Date hidden'!BI167)</f>
        <v>0</v>
      </c>
      <c r="BI166" s="158" t="str">
        <f>IF('Indicator Date hidden'!BJ167="x","x",BI$2-'Indicator Date hidden'!BJ167)</f>
        <v>x</v>
      </c>
      <c r="BJ166" s="158">
        <f>IF('Indicator Date hidden'!BK167="x","x",BJ$2-'Indicator Date hidden'!BK167)</f>
        <v>0</v>
      </c>
      <c r="BK166" s="158">
        <f>IF('Indicator Date hidden'!BL167="x","x",BK$2-'Indicator Date hidden'!BL167)</f>
        <v>0</v>
      </c>
      <c r="BL166" s="158">
        <f>IF('Indicator Date hidden'!BM167="x","x",BL$2-'Indicator Date hidden'!BM167)</f>
        <v>0</v>
      </c>
      <c r="BM166" s="158">
        <f>IF('Indicator Date hidden'!BN167="x","x",BM$2-'Indicator Date hidden'!BN167)</f>
        <v>3</v>
      </c>
      <c r="BN166" s="158">
        <f>IF('Indicator Date hidden'!BO167="x","x",BN$2-'Indicator Date hidden'!BO167)</f>
        <v>0</v>
      </c>
      <c r="BO166" s="158">
        <f>IF('Indicator Date hidden'!BP167="x","x",BO$2-'Indicator Date hidden'!BP167)</f>
        <v>0</v>
      </c>
      <c r="BP166" s="158">
        <f>IF('Indicator Date hidden'!BQ167="x","x",BP$2-'Indicator Date hidden'!BQ167)</f>
        <v>0</v>
      </c>
      <c r="BQ166" s="158">
        <f>IF('Indicator Date hidden'!BR167="x","x",BQ$2-'Indicator Date hidden'!BR167)</f>
        <v>0</v>
      </c>
      <c r="BR166" s="158">
        <f>IF('Indicator Date hidden'!BS167="x","x",BR$2-'Indicator Date hidden'!BS167)</f>
        <v>0</v>
      </c>
      <c r="BS166" s="158">
        <f>IF('Indicator Date hidden'!BT167="x","x",BS$2-'Indicator Date hidden'!BT167)</f>
        <v>0</v>
      </c>
      <c r="BT166" s="158">
        <f>IF('Indicator Date hidden'!BU167="x","x",BT$2-'Indicator Date hidden'!BU167)</f>
        <v>0</v>
      </c>
      <c r="BU166" s="158">
        <f>IF('Indicator Date hidden'!BV167="x","x",BU$2-'Indicator Date hidden'!BV167)</f>
        <v>0</v>
      </c>
      <c r="BV166" s="158" t="str">
        <f>IF('Indicator Date hidden'!BW167="x","x",BV$2-'Indicator Date hidden'!BW167)</f>
        <v>x</v>
      </c>
      <c r="BW166" s="158">
        <f>IF('Indicator Date hidden'!BX167="x","x",BW$2-'Indicator Date hidden'!BX167)</f>
        <v>0</v>
      </c>
      <c r="BX166" s="158">
        <f>IF('Indicator Date hidden'!BY167="x","x",BX$2-'Indicator Date hidden'!BY167)</f>
        <v>0</v>
      </c>
      <c r="BY166" s="5">
        <f t="shared" si="25"/>
        <v>22</v>
      </c>
      <c r="BZ166" s="159">
        <f t="shared" si="26"/>
        <v>0.31428571428571428</v>
      </c>
      <c r="CA166" s="5">
        <f t="shared" si="27"/>
        <v>6</v>
      </c>
      <c r="CB166" s="159">
        <f t="shared" si="28"/>
        <v>1.2016994768464624</v>
      </c>
      <c r="CC166" s="162">
        <f t="shared" si="29"/>
        <v>0</v>
      </c>
    </row>
    <row r="167" spans="1:81" x14ac:dyDescent="0.25">
      <c r="A167" t="s">
        <v>309</v>
      </c>
      <c r="B167" s="158">
        <f>IF('Indicator Date hidden'!C168="x","x",B$2-'Indicator Date hidden'!C168)</f>
        <v>0</v>
      </c>
      <c r="C167" s="158">
        <f>IF('Indicator Date hidden'!D168="x","x",C$2-'Indicator Date hidden'!D168)</f>
        <v>0</v>
      </c>
      <c r="D167" s="158">
        <f>IF('Indicator Date hidden'!E168="x","x",D$2-'Indicator Date hidden'!E168)</f>
        <v>0</v>
      </c>
      <c r="E167" s="158">
        <f>IF('Indicator Date hidden'!F168="x","x",E$2-'Indicator Date hidden'!F168)</f>
        <v>0</v>
      </c>
      <c r="F167" s="158">
        <f>IF('Indicator Date hidden'!G168="x","x",F$2-'Indicator Date hidden'!G168)</f>
        <v>0</v>
      </c>
      <c r="G167" s="158">
        <f>IF('Indicator Date hidden'!H168="x","x",G$2-'Indicator Date hidden'!H168)</f>
        <v>0</v>
      </c>
      <c r="H167" s="158">
        <f>IF('Indicator Date hidden'!I168="x","x",H$2-'Indicator Date hidden'!I168)</f>
        <v>0</v>
      </c>
      <c r="I167" s="158">
        <f>IF('Indicator Date hidden'!J168="x","x",I$2-'Indicator Date hidden'!J168)</f>
        <v>0</v>
      </c>
      <c r="J167" s="158">
        <f>IF('Indicator Date hidden'!K168="x","x",J$2-'Indicator Date hidden'!K168)</f>
        <v>0</v>
      </c>
      <c r="K167" s="158">
        <f>IF('Indicator Date hidden'!L168="x","x",K$2-'Indicator Date hidden'!L168)</f>
        <v>0</v>
      </c>
      <c r="L167" s="158">
        <f>IF('Indicator Date hidden'!M168="x","x",L$2-'Indicator Date hidden'!M168)</f>
        <v>0</v>
      </c>
      <c r="M167" s="158">
        <f>IF('Indicator Date hidden'!N168="x","x",M$2-'Indicator Date hidden'!N168)</f>
        <v>0</v>
      </c>
      <c r="N167" s="158">
        <f>IF('Indicator Date hidden'!O168="x","x",N$2-'Indicator Date hidden'!O168)</f>
        <v>0</v>
      </c>
      <c r="O167" s="158">
        <f>IF('Indicator Date hidden'!P168="x","x",O$2-'Indicator Date hidden'!P168)</f>
        <v>0</v>
      </c>
      <c r="P167" s="158">
        <f>IF('Indicator Date hidden'!Q168="x","x",P$2-'Indicator Date hidden'!Q168)</f>
        <v>0</v>
      </c>
      <c r="Q167" s="158">
        <f>IF('Indicator Date hidden'!R168="x","x",Q$2-'Indicator Date hidden'!R168)</f>
        <v>0</v>
      </c>
      <c r="R167" s="158">
        <f>IF('Indicator Date hidden'!S168="x","x",R$2-'Indicator Date hidden'!S168)</f>
        <v>0</v>
      </c>
      <c r="S167" s="158">
        <f>IF('Indicator Date hidden'!T168="x","x",S$2-'Indicator Date hidden'!T168)</f>
        <v>0</v>
      </c>
      <c r="T167" s="158">
        <f>IF('Indicator Date hidden'!U168="x","x",T$2-'Indicator Date hidden'!U168)</f>
        <v>0</v>
      </c>
      <c r="U167" s="158">
        <f>IF('Indicator Date hidden'!V168="x","x",U$2-'Indicator Date hidden'!V168)</f>
        <v>0</v>
      </c>
      <c r="V167" s="158">
        <f>IF('Indicator Date hidden'!W168="x","x",V$2-'Indicator Date hidden'!W168)</f>
        <v>0</v>
      </c>
      <c r="W167" s="158">
        <f>IF('Indicator Date hidden'!X168="x","x",W$2-'Indicator Date hidden'!X168)</f>
        <v>0</v>
      </c>
      <c r="X167" s="158">
        <f>IF('Indicator Date hidden'!Y168="x","x",X$2-'Indicator Date hidden'!Y168)</f>
        <v>0</v>
      </c>
      <c r="Y167" s="158">
        <f>IF('Indicator Date hidden'!Z168="x","x",Y$2-'Indicator Date hidden'!Z168)</f>
        <v>0</v>
      </c>
      <c r="Z167" s="158" t="str">
        <f>IF('Indicator Date hidden'!AA168="x","x",Z$2-'Indicator Date hidden'!AA168)</f>
        <v>x</v>
      </c>
      <c r="AA167" s="158">
        <f>IF('Indicator Date hidden'!AB168="x","x",AA$2-'Indicator Date hidden'!AB168)</f>
        <v>0</v>
      </c>
      <c r="AB167" s="158" t="str">
        <f>IF('Indicator Date hidden'!AC168="x","x",AB$2-'Indicator Date hidden'!AC168)</f>
        <v>x</v>
      </c>
      <c r="AC167" s="158">
        <f>IF('Indicator Date hidden'!AD168="x","x",AC$2-'Indicator Date hidden'!AD168)</f>
        <v>0</v>
      </c>
      <c r="AD167" s="158">
        <f>IF('Indicator Date hidden'!AE168="x","x",AD$2-'Indicator Date hidden'!AE168)</f>
        <v>0</v>
      </c>
      <c r="AE167" s="158">
        <f>IF('Indicator Date hidden'!AF168="x","x",AE$2-'Indicator Date hidden'!AF168)</f>
        <v>0</v>
      </c>
      <c r="AF167" s="158">
        <f>IF('Indicator Date hidden'!AG168="x","x",AF$2-'Indicator Date hidden'!AG168)</f>
        <v>0</v>
      </c>
      <c r="AG167" s="158">
        <f>IF('Indicator Date hidden'!AH168="x","x",AG$2-'Indicator Date hidden'!AH168)</f>
        <v>0</v>
      </c>
      <c r="AH167" s="158">
        <f>IF('Indicator Date hidden'!AI168="x","x",AH$2-'Indicator Date hidden'!AI168)</f>
        <v>0</v>
      </c>
      <c r="AI167" s="158">
        <f>IF('Indicator Date hidden'!AJ168="x","x",AI$2-'Indicator Date hidden'!AJ168)</f>
        <v>0</v>
      </c>
      <c r="AJ167" s="158">
        <f>IF('Indicator Date hidden'!AK168="x","x",AJ$2-'Indicator Date hidden'!AK168)</f>
        <v>0</v>
      </c>
      <c r="AK167" s="158">
        <f>IF('Indicator Date hidden'!AL168="x","x",AK$2-'Indicator Date hidden'!AL168)</f>
        <v>0</v>
      </c>
      <c r="AL167" s="158" t="str">
        <f>IF('Indicator Date hidden'!AM168="x","x",AL$2-'Indicator Date hidden'!AM168)</f>
        <v>x</v>
      </c>
      <c r="AM167" s="158">
        <f>IF('Indicator Date hidden'!AN168="x","x",AM$2-'Indicator Date hidden'!AN168)</f>
        <v>0</v>
      </c>
      <c r="AN167" s="158">
        <f>IF('Indicator Date hidden'!AO168="x","x",AN$2-'Indicator Date hidden'!AO168)</f>
        <v>0</v>
      </c>
      <c r="AO167" s="158">
        <f>IF('Indicator Date hidden'!AP168="x","x",AO$2-'Indicator Date hidden'!AP168)</f>
        <v>0</v>
      </c>
      <c r="AP167" s="158" t="str">
        <f>IF('Indicator Date hidden'!AQ168="x","x",AP$2-'Indicator Date hidden'!AQ168)</f>
        <v>x</v>
      </c>
      <c r="AQ167" s="158">
        <f>IF('Indicator Date hidden'!AR168="x","x",AQ$2-'Indicator Date hidden'!AR168)</f>
        <v>0</v>
      </c>
      <c r="AR167" s="158">
        <f>IF('Indicator Date hidden'!AS168="x","x",AR$2-'Indicator Date hidden'!AS168)</f>
        <v>2</v>
      </c>
      <c r="AS167" s="158" t="str">
        <f>IF('Indicator Date hidden'!AT168="x","x",AS$2-'Indicator Date hidden'!AT168)</f>
        <v>x</v>
      </c>
      <c r="AT167" s="158">
        <f>IF('Indicator Date hidden'!AU168="x","x",AT$2-'Indicator Date hidden'!AU168)</f>
        <v>0</v>
      </c>
      <c r="AU167" s="158">
        <f>IF('Indicator Date hidden'!AV168="x","x",AU$2-'Indicator Date hidden'!AV168)</f>
        <v>1</v>
      </c>
      <c r="AV167" s="158" t="str">
        <f>IF('Indicator Date hidden'!AW168="x","x",AV$2-'Indicator Date hidden'!AW168)</f>
        <v>x</v>
      </c>
      <c r="AW167" s="158" t="str">
        <f>IF('Indicator Date hidden'!AX168="x","x",AW$2-'Indicator Date hidden'!AX168)</f>
        <v>x</v>
      </c>
      <c r="AX167" s="158">
        <f>IF('Indicator Date hidden'!AY168="x","x",AX$2-'Indicator Date hidden'!AY168)</f>
        <v>0</v>
      </c>
      <c r="AY167" s="158">
        <f>IF('Indicator Date hidden'!AZ168="x","x",AY$2-'Indicator Date hidden'!AZ168)</f>
        <v>0</v>
      </c>
      <c r="AZ167" s="158">
        <f>IF('Indicator Date hidden'!BA168="x","x",AZ$2-'Indicator Date hidden'!BA168)</f>
        <v>2</v>
      </c>
      <c r="BA167" s="158">
        <f>IF('Indicator Date hidden'!BB168="x","x",BA$2-'Indicator Date hidden'!BB168)</f>
        <v>0</v>
      </c>
      <c r="BB167" s="158">
        <f>IF('Indicator Date hidden'!BC168="x","x",BB$2-'Indicator Date hidden'!BC168)</f>
        <v>0</v>
      </c>
      <c r="BC167" s="158">
        <f>IF('Indicator Date hidden'!BD168="x","x",BC$2-'Indicator Date hidden'!BD168)</f>
        <v>0</v>
      </c>
      <c r="BD167" s="158" t="str">
        <f>IF('Indicator Date hidden'!BE168="x","x",BD$2-'Indicator Date hidden'!BE168)</f>
        <v>x</v>
      </c>
      <c r="BE167" s="158">
        <f>IF('Indicator Date hidden'!BF168="x","x",BE$2-'Indicator Date hidden'!BF168)</f>
        <v>1</v>
      </c>
      <c r="BF167" s="158">
        <f>IF('Indicator Date hidden'!BG168="x","x",BF$2-'Indicator Date hidden'!BG168)</f>
        <v>0</v>
      </c>
      <c r="BG167" s="158">
        <f>IF('Indicator Date hidden'!BH168="x","x",BG$2-'Indicator Date hidden'!BH168)</f>
        <v>0</v>
      </c>
      <c r="BH167" s="158">
        <f>IF('Indicator Date hidden'!BI168="x","x",BH$2-'Indicator Date hidden'!BI168)</f>
        <v>0</v>
      </c>
      <c r="BI167" s="158">
        <f>IF('Indicator Date hidden'!BJ168="x","x",BI$2-'Indicator Date hidden'!BJ168)</f>
        <v>0</v>
      </c>
      <c r="BJ167" s="158">
        <f>IF('Indicator Date hidden'!BK168="x","x",BJ$2-'Indicator Date hidden'!BK168)</f>
        <v>0</v>
      </c>
      <c r="BK167" s="158">
        <f>IF('Indicator Date hidden'!BL168="x","x",BK$2-'Indicator Date hidden'!BL168)</f>
        <v>0</v>
      </c>
      <c r="BL167" s="158">
        <f>IF('Indicator Date hidden'!BM168="x","x",BL$2-'Indicator Date hidden'!BM168)</f>
        <v>0</v>
      </c>
      <c r="BM167" s="158" t="str">
        <f>IF('Indicator Date hidden'!BN168="x","x",BM$2-'Indicator Date hidden'!BN168)</f>
        <v>x</v>
      </c>
      <c r="BN167" s="158">
        <f>IF('Indicator Date hidden'!BO168="x","x",BN$2-'Indicator Date hidden'!BO168)</f>
        <v>0</v>
      </c>
      <c r="BO167" s="158">
        <f>IF('Indicator Date hidden'!BP168="x","x",BO$2-'Indicator Date hidden'!BP168)</f>
        <v>0</v>
      </c>
      <c r="BP167" s="158">
        <f>IF('Indicator Date hidden'!BQ168="x","x",BP$2-'Indicator Date hidden'!BQ168)</f>
        <v>0</v>
      </c>
      <c r="BQ167" s="158">
        <f>IF('Indicator Date hidden'!BR168="x","x",BQ$2-'Indicator Date hidden'!BR168)</f>
        <v>0</v>
      </c>
      <c r="BR167" s="158">
        <f>IF('Indicator Date hidden'!BS168="x","x",BR$2-'Indicator Date hidden'!BS168)</f>
        <v>0</v>
      </c>
      <c r="BS167" s="158">
        <f>IF('Indicator Date hidden'!BT168="x","x",BS$2-'Indicator Date hidden'!BT168)</f>
        <v>2</v>
      </c>
      <c r="BT167" s="158">
        <f>IF('Indicator Date hidden'!BU168="x","x",BT$2-'Indicator Date hidden'!BU168)</f>
        <v>0</v>
      </c>
      <c r="BU167" s="158">
        <f>IF('Indicator Date hidden'!BV168="x","x",BU$2-'Indicator Date hidden'!BV168)</f>
        <v>0</v>
      </c>
      <c r="BV167" s="158">
        <f>IF('Indicator Date hidden'!BW168="x","x",BV$2-'Indicator Date hidden'!BW168)</f>
        <v>0</v>
      </c>
      <c r="BW167" s="158">
        <f>IF('Indicator Date hidden'!BX168="x","x",BW$2-'Indicator Date hidden'!BX168)</f>
        <v>0</v>
      </c>
      <c r="BX167" s="158">
        <f>IF('Indicator Date hidden'!BY168="x","x",BX$2-'Indicator Date hidden'!BY168)</f>
        <v>0</v>
      </c>
      <c r="BY167" s="5">
        <f t="shared" si="25"/>
        <v>8</v>
      </c>
      <c r="BZ167" s="159">
        <f t="shared" si="26"/>
        <v>0.12121212121212122</v>
      </c>
      <c r="CA167" s="5">
        <f t="shared" si="27"/>
        <v>5</v>
      </c>
      <c r="CB167" s="159">
        <f t="shared" si="28"/>
        <v>0.44432964541258119</v>
      </c>
      <c r="CC167" s="162">
        <f t="shared" si="29"/>
        <v>0</v>
      </c>
    </row>
    <row r="168" spans="1:81" x14ac:dyDescent="0.25">
      <c r="A168" t="s">
        <v>311</v>
      </c>
      <c r="B168" s="158">
        <f>IF('Indicator Date hidden'!C169="x","x",B$2-'Indicator Date hidden'!C169)</f>
        <v>0</v>
      </c>
      <c r="C168" s="158">
        <f>IF('Indicator Date hidden'!D169="x","x",C$2-'Indicator Date hidden'!D169)</f>
        <v>0</v>
      </c>
      <c r="D168" s="158">
        <f>IF('Indicator Date hidden'!E169="x","x",D$2-'Indicator Date hidden'!E169)</f>
        <v>0</v>
      </c>
      <c r="E168" s="158">
        <f>IF('Indicator Date hidden'!F169="x","x",E$2-'Indicator Date hidden'!F169)</f>
        <v>0</v>
      </c>
      <c r="F168" s="158">
        <f>IF('Indicator Date hidden'!G169="x","x",F$2-'Indicator Date hidden'!G169)</f>
        <v>0</v>
      </c>
      <c r="G168" s="158">
        <f>IF('Indicator Date hidden'!H169="x","x",G$2-'Indicator Date hidden'!H169)</f>
        <v>0</v>
      </c>
      <c r="H168" s="158">
        <f>IF('Indicator Date hidden'!I169="x","x",H$2-'Indicator Date hidden'!I169)</f>
        <v>0</v>
      </c>
      <c r="I168" s="158">
        <f>IF('Indicator Date hidden'!J169="x","x",I$2-'Indicator Date hidden'!J169)</f>
        <v>0</v>
      </c>
      <c r="J168" s="158">
        <f>IF('Indicator Date hidden'!K169="x","x",J$2-'Indicator Date hidden'!K169)</f>
        <v>0</v>
      </c>
      <c r="K168" s="158">
        <f>IF('Indicator Date hidden'!L169="x","x",K$2-'Indicator Date hidden'!L169)</f>
        <v>0</v>
      </c>
      <c r="L168" s="158">
        <f>IF('Indicator Date hidden'!M169="x","x",L$2-'Indicator Date hidden'!M169)</f>
        <v>0</v>
      </c>
      <c r="M168" s="158">
        <f>IF('Indicator Date hidden'!N169="x","x",M$2-'Indicator Date hidden'!N169)</f>
        <v>0</v>
      </c>
      <c r="N168" s="158">
        <f>IF('Indicator Date hidden'!O169="x","x",N$2-'Indicator Date hidden'!O169)</f>
        <v>0</v>
      </c>
      <c r="O168" s="158">
        <f>IF('Indicator Date hidden'!P169="x","x",O$2-'Indicator Date hidden'!P169)</f>
        <v>0</v>
      </c>
      <c r="P168" s="158">
        <f>IF('Indicator Date hidden'!Q169="x","x",P$2-'Indicator Date hidden'!Q169)</f>
        <v>0</v>
      </c>
      <c r="Q168" s="158">
        <f>IF('Indicator Date hidden'!R169="x","x",Q$2-'Indicator Date hidden'!R169)</f>
        <v>0</v>
      </c>
      <c r="R168" s="158">
        <f>IF('Indicator Date hidden'!S169="x","x",R$2-'Indicator Date hidden'!S169)</f>
        <v>0</v>
      </c>
      <c r="S168" s="158">
        <f>IF('Indicator Date hidden'!T169="x","x",S$2-'Indicator Date hidden'!T169)</f>
        <v>0</v>
      </c>
      <c r="T168" s="158">
        <f>IF('Indicator Date hidden'!U169="x","x",T$2-'Indicator Date hidden'!U169)</f>
        <v>0</v>
      </c>
      <c r="U168" s="158">
        <f>IF('Indicator Date hidden'!V169="x","x",U$2-'Indicator Date hidden'!V169)</f>
        <v>0</v>
      </c>
      <c r="V168" s="158">
        <f>IF('Indicator Date hidden'!W169="x","x",V$2-'Indicator Date hidden'!W169)</f>
        <v>0</v>
      </c>
      <c r="W168" s="158">
        <f>IF('Indicator Date hidden'!X169="x","x",W$2-'Indicator Date hidden'!X169)</f>
        <v>0</v>
      </c>
      <c r="X168" s="158">
        <f>IF('Indicator Date hidden'!Y169="x","x",X$2-'Indicator Date hidden'!Y169)</f>
        <v>0</v>
      </c>
      <c r="Y168" s="158">
        <f>IF('Indicator Date hidden'!Z169="x","x",Y$2-'Indicator Date hidden'!Z169)</f>
        <v>0</v>
      </c>
      <c r="Z168" s="158" t="str">
        <f>IF('Indicator Date hidden'!AA169="x","x",Z$2-'Indicator Date hidden'!AA169)</f>
        <v>x</v>
      </c>
      <c r="AA168" s="158">
        <f>IF('Indicator Date hidden'!AB169="x","x",AA$2-'Indicator Date hidden'!AB169)</f>
        <v>0</v>
      </c>
      <c r="AB168" s="158" t="str">
        <f>IF('Indicator Date hidden'!AC169="x","x",AB$2-'Indicator Date hidden'!AC169)</f>
        <v>x</v>
      </c>
      <c r="AC168" s="158">
        <f>IF('Indicator Date hidden'!AD169="x","x",AC$2-'Indicator Date hidden'!AD169)</f>
        <v>0</v>
      </c>
      <c r="AD168" s="158">
        <f>IF('Indicator Date hidden'!AE169="x","x",AD$2-'Indicator Date hidden'!AE169)</f>
        <v>0</v>
      </c>
      <c r="AE168" s="158" t="str">
        <f>IF('Indicator Date hidden'!AF169="x","x",AE$2-'Indicator Date hidden'!AF169)</f>
        <v>x</v>
      </c>
      <c r="AF168" s="158">
        <f>IF('Indicator Date hidden'!AG169="x","x",AF$2-'Indicator Date hidden'!AG169)</f>
        <v>0</v>
      </c>
      <c r="AG168" s="158">
        <f>IF('Indicator Date hidden'!AH169="x","x",AG$2-'Indicator Date hidden'!AH169)</f>
        <v>0</v>
      </c>
      <c r="AH168" s="158">
        <f>IF('Indicator Date hidden'!AI169="x","x",AH$2-'Indicator Date hidden'!AI169)</f>
        <v>0</v>
      </c>
      <c r="AI168" s="158">
        <f>IF('Indicator Date hidden'!AJ169="x","x",AI$2-'Indicator Date hidden'!AJ169)</f>
        <v>0</v>
      </c>
      <c r="AJ168" s="158">
        <f>IF('Indicator Date hidden'!AK169="x","x",AJ$2-'Indicator Date hidden'!AK169)</f>
        <v>0</v>
      </c>
      <c r="AK168" s="158">
        <f>IF('Indicator Date hidden'!AL169="x","x",AK$2-'Indicator Date hidden'!AL169)</f>
        <v>0</v>
      </c>
      <c r="AL168" s="158" t="str">
        <f>IF('Indicator Date hidden'!AM169="x","x",AL$2-'Indicator Date hidden'!AM169)</f>
        <v>x</v>
      </c>
      <c r="AM168" s="158">
        <f>IF('Indicator Date hidden'!AN169="x","x",AM$2-'Indicator Date hidden'!AN169)</f>
        <v>0</v>
      </c>
      <c r="AN168" s="158">
        <f>IF('Indicator Date hidden'!AO169="x","x",AN$2-'Indicator Date hidden'!AO169)</f>
        <v>0</v>
      </c>
      <c r="AO168" s="158">
        <f>IF('Indicator Date hidden'!AP169="x","x",AO$2-'Indicator Date hidden'!AP169)</f>
        <v>0</v>
      </c>
      <c r="AP168" s="158" t="str">
        <f>IF('Indicator Date hidden'!AQ169="x","x",AP$2-'Indicator Date hidden'!AQ169)</f>
        <v>x</v>
      </c>
      <c r="AQ168" s="158">
        <f>IF('Indicator Date hidden'!AR169="x","x",AQ$2-'Indicator Date hidden'!AR169)</f>
        <v>0</v>
      </c>
      <c r="AR168" s="158">
        <f>IF('Indicator Date hidden'!AS169="x","x",AR$2-'Indicator Date hidden'!AS169)</f>
        <v>2</v>
      </c>
      <c r="AS168" s="158" t="str">
        <f>IF('Indicator Date hidden'!AT169="x","x",AS$2-'Indicator Date hidden'!AT169)</f>
        <v>x</v>
      </c>
      <c r="AT168" s="158">
        <f>IF('Indicator Date hidden'!AU169="x","x",AT$2-'Indicator Date hidden'!AU169)</f>
        <v>0</v>
      </c>
      <c r="AU168" s="158">
        <f>IF('Indicator Date hidden'!AV169="x","x",AU$2-'Indicator Date hidden'!AV169)</f>
        <v>4</v>
      </c>
      <c r="AV168" s="158" t="str">
        <f>IF('Indicator Date hidden'!AW169="x","x",AV$2-'Indicator Date hidden'!AW169)</f>
        <v>x</v>
      </c>
      <c r="AW168" s="158" t="str">
        <f>IF('Indicator Date hidden'!AX169="x","x",AW$2-'Indicator Date hidden'!AX169)</f>
        <v>x</v>
      </c>
      <c r="AX168" s="158">
        <f>IF('Indicator Date hidden'!AY169="x","x",AX$2-'Indicator Date hidden'!AY169)</f>
        <v>0</v>
      </c>
      <c r="AY168" s="158">
        <f>IF('Indicator Date hidden'!AZ169="x","x",AY$2-'Indicator Date hidden'!AZ169)</f>
        <v>0</v>
      </c>
      <c r="AZ168" s="158">
        <f>IF('Indicator Date hidden'!BA169="x","x",AZ$2-'Indicator Date hidden'!BA169)</f>
        <v>2</v>
      </c>
      <c r="BA168" s="158">
        <f>IF('Indicator Date hidden'!BB169="x","x",BA$2-'Indicator Date hidden'!BB169)</f>
        <v>0</v>
      </c>
      <c r="BB168" s="158">
        <f>IF('Indicator Date hidden'!BC169="x","x",BB$2-'Indicator Date hidden'!BC169)</f>
        <v>0</v>
      </c>
      <c r="BC168" s="158">
        <f>IF('Indicator Date hidden'!BD169="x","x",BC$2-'Indicator Date hidden'!BD169)</f>
        <v>0</v>
      </c>
      <c r="BD168" s="158" t="str">
        <f>IF('Indicator Date hidden'!BE169="x","x",BD$2-'Indicator Date hidden'!BE169)</f>
        <v>x</v>
      </c>
      <c r="BE168" s="158">
        <f>IF('Indicator Date hidden'!BF169="x","x",BE$2-'Indicator Date hidden'!BF169)</f>
        <v>1</v>
      </c>
      <c r="BF168" s="158">
        <f>IF('Indicator Date hidden'!BG169="x","x",BF$2-'Indicator Date hidden'!BG169)</f>
        <v>0</v>
      </c>
      <c r="BG168" s="158">
        <f>IF('Indicator Date hidden'!BH169="x","x",BG$2-'Indicator Date hidden'!BH169)</f>
        <v>0</v>
      </c>
      <c r="BH168" s="158">
        <f>IF('Indicator Date hidden'!BI169="x","x",BH$2-'Indicator Date hidden'!BI169)</f>
        <v>0</v>
      </c>
      <c r="BI168" s="158">
        <f>IF('Indicator Date hidden'!BJ169="x","x",BI$2-'Indicator Date hidden'!BJ169)</f>
        <v>0</v>
      </c>
      <c r="BJ168" s="158">
        <f>IF('Indicator Date hidden'!BK169="x","x",BJ$2-'Indicator Date hidden'!BK169)</f>
        <v>0</v>
      </c>
      <c r="BK168" s="158">
        <f>IF('Indicator Date hidden'!BL169="x","x",BK$2-'Indicator Date hidden'!BL169)</f>
        <v>0</v>
      </c>
      <c r="BL168" s="158">
        <f>IF('Indicator Date hidden'!BM169="x","x",BL$2-'Indicator Date hidden'!BM169)</f>
        <v>0</v>
      </c>
      <c r="BM168" s="158" t="str">
        <f>IF('Indicator Date hidden'!BN169="x","x",BM$2-'Indicator Date hidden'!BN169)</f>
        <v>x</v>
      </c>
      <c r="BN168" s="158">
        <f>IF('Indicator Date hidden'!BO169="x","x",BN$2-'Indicator Date hidden'!BO169)</f>
        <v>0</v>
      </c>
      <c r="BO168" s="158">
        <f>IF('Indicator Date hidden'!BP169="x","x",BO$2-'Indicator Date hidden'!BP169)</f>
        <v>0</v>
      </c>
      <c r="BP168" s="158">
        <f>IF('Indicator Date hidden'!BQ169="x","x",BP$2-'Indicator Date hidden'!BQ169)</f>
        <v>0</v>
      </c>
      <c r="BQ168" s="158">
        <f>IF('Indicator Date hidden'!BR169="x","x",BQ$2-'Indicator Date hidden'!BR169)</f>
        <v>0</v>
      </c>
      <c r="BR168" s="158">
        <f>IF('Indicator Date hidden'!BS169="x","x",BR$2-'Indicator Date hidden'!BS169)</f>
        <v>0</v>
      </c>
      <c r="BS168" s="158">
        <f>IF('Indicator Date hidden'!BT169="x","x",BS$2-'Indicator Date hidden'!BT169)</f>
        <v>2</v>
      </c>
      <c r="BT168" s="158">
        <f>IF('Indicator Date hidden'!BU169="x","x",BT$2-'Indicator Date hidden'!BU169)</f>
        <v>0</v>
      </c>
      <c r="BU168" s="158">
        <f>IF('Indicator Date hidden'!BV169="x","x",BU$2-'Indicator Date hidden'!BV169)</f>
        <v>0</v>
      </c>
      <c r="BV168" s="158">
        <f>IF('Indicator Date hidden'!BW169="x","x",BV$2-'Indicator Date hidden'!BW169)</f>
        <v>0</v>
      </c>
      <c r="BW168" s="158">
        <f>IF('Indicator Date hidden'!BX169="x","x",BW$2-'Indicator Date hidden'!BX169)</f>
        <v>0</v>
      </c>
      <c r="BX168" s="158">
        <f>IF('Indicator Date hidden'!BY169="x","x",BX$2-'Indicator Date hidden'!BY169)</f>
        <v>0</v>
      </c>
      <c r="BY168" s="5">
        <f t="shared" si="25"/>
        <v>11</v>
      </c>
      <c r="BZ168" s="159">
        <f t="shared" si="26"/>
        <v>0.16923076923076924</v>
      </c>
      <c r="CA168" s="5">
        <f t="shared" si="27"/>
        <v>5</v>
      </c>
      <c r="CB168" s="159">
        <f t="shared" si="28"/>
        <v>0.64615384615384619</v>
      </c>
      <c r="CC168" s="162">
        <f t="shared" si="29"/>
        <v>0</v>
      </c>
    </row>
    <row r="169" spans="1:81" x14ac:dyDescent="0.25">
      <c r="A169" t="s">
        <v>313</v>
      </c>
      <c r="B169" s="158">
        <f>IF('Indicator Date hidden'!C170="x","x",B$2-'Indicator Date hidden'!C170)</f>
        <v>0</v>
      </c>
      <c r="C169" s="158">
        <f>IF('Indicator Date hidden'!D170="x","x",C$2-'Indicator Date hidden'!D170)</f>
        <v>0</v>
      </c>
      <c r="D169" s="158">
        <f>IF('Indicator Date hidden'!E170="x","x",D$2-'Indicator Date hidden'!E170)</f>
        <v>0</v>
      </c>
      <c r="E169" s="158">
        <f>IF('Indicator Date hidden'!F170="x","x",E$2-'Indicator Date hidden'!F170)</f>
        <v>0</v>
      </c>
      <c r="F169" s="158">
        <f>IF('Indicator Date hidden'!G170="x","x",F$2-'Indicator Date hidden'!G170)</f>
        <v>0</v>
      </c>
      <c r="G169" s="158">
        <f>IF('Indicator Date hidden'!H170="x","x",G$2-'Indicator Date hidden'!H170)</f>
        <v>0</v>
      </c>
      <c r="H169" s="158">
        <f>IF('Indicator Date hidden'!I170="x","x",H$2-'Indicator Date hidden'!I170)</f>
        <v>0</v>
      </c>
      <c r="I169" s="158">
        <f>IF('Indicator Date hidden'!J170="x","x",I$2-'Indicator Date hidden'!J170)</f>
        <v>0</v>
      </c>
      <c r="J169" s="158">
        <f>IF('Indicator Date hidden'!K170="x","x",J$2-'Indicator Date hidden'!K170)</f>
        <v>0</v>
      </c>
      <c r="K169" s="158">
        <f>IF('Indicator Date hidden'!L170="x","x",K$2-'Indicator Date hidden'!L170)</f>
        <v>0</v>
      </c>
      <c r="L169" s="158">
        <f>IF('Indicator Date hidden'!M170="x","x",L$2-'Indicator Date hidden'!M170)</f>
        <v>0</v>
      </c>
      <c r="M169" s="158">
        <f>IF('Indicator Date hidden'!N170="x","x",M$2-'Indicator Date hidden'!N170)</f>
        <v>0</v>
      </c>
      <c r="N169" s="158">
        <f>IF('Indicator Date hidden'!O170="x","x",N$2-'Indicator Date hidden'!O170)</f>
        <v>0</v>
      </c>
      <c r="O169" s="158">
        <f>IF('Indicator Date hidden'!P170="x","x",O$2-'Indicator Date hidden'!P170)</f>
        <v>0</v>
      </c>
      <c r="P169" s="158">
        <f>IF('Indicator Date hidden'!Q170="x","x",P$2-'Indicator Date hidden'!Q170)</f>
        <v>0</v>
      </c>
      <c r="Q169" s="158">
        <f>IF('Indicator Date hidden'!R170="x","x",Q$2-'Indicator Date hidden'!R170)</f>
        <v>0</v>
      </c>
      <c r="R169" s="158">
        <f>IF('Indicator Date hidden'!S170="x","x",R$2-'Indicator Date hidden'!S170)</f>
        <v>0</v>
      </c>
      <c r="S169" s="158">
        <f>IF('Indicator Date hidden'!T170="x","x",S$2-'Indicator Date hidden'!T170)</f>
        <v>0</v>
      </c>
      <c r="T169" s="158">
        <f>IF('Indicator Date hidden'!U170="x","x",T$2-'Indicator Date hidden'!U170)</f>
        <v>0</v>
      </c>
      <c r="U169" s="158">
        <f>IF('Indicator Date hidden'!V170="x","x",U$2-'Indicator Date hidden'!V170)</f>
        <v>0</v>
      </c>
      <c r="V169" s="158">
        <f>IF('Indicator Date hidden'!W170="x","x",V$2-'Indicator Date hidden'!W170)</f>
        <v>0</v>
      </c>
      <c r="W169" s="158">
        <f>IF('Indicator Date hidden'!X170="x","x",W$2-'Indicator Date hidden'!X170)</f>
        <v>0</v>
      </c>
      <c r="X169" s="158">
        <f>IF('Indicator Date hidden'!Y170="x","x",X$2-'Indicator Date hidden'!Y170)</f>
        <v>0</v>
      </c>
      <c r="Y169" s="158">
        <f>IF('Indicator Date hidden'!Z170="x","x",Y$2-'Indicator Date hidden'!Z170)</f>
        <v>0</v>
      </c>
      <c r="Z169" s="158" t="str">
        <f>IF('Indicator Date hidden'!AA170="x","x",Z$2-'Indicator Date hidden'!AA170)</f>
        <v>x</v>
      </c>
      <c r="AA169" s="158">
        <f>IF('Indicator Date hidden'!AB170="x","x",AA$2-'Indicator Date hidden'!AB170)</f>
        <v>1</v>
      </c>
      <c r="AB169" s="158">
        <f>IF('Indicator Date hidden'!AC170="x","x",AB$2-'Indicator Date hidden'!AC170)</f>
        <v>0</v>
      </c>
      <c r="AC169" s="158">
        <f>IF('Indicator Date hidden'!AD170="x","x",AC$2-'Indicator Date hidden'!AD170)</f>
        <v>1</v>
      </c>
      <c r="AD169" s="158">
        <f>IF('Indicator Date hidden'!AE170="x","x",AD$2-'Indicator Date hidden'!AE170)</f>
        <v>0</v>
      </c>
      <c r="AE169" s="158">
        <f>IF('Indicator Date hidden'!AF170="x","x",AE$2-'Indicator Date hidden'!AF170)</f>
        <v>0</v>
      </c>
      <c r="AF169" s="158">
        <f>IF('Indicator Date hidden'!AG170="x","x",AF$2-'Indicator Date hidden'!AG170)</f>
        <v>0</v>
      </c>
      <c r="AG169" s="158">
        <f>IF('Indicator Date hidden'!AH170="x","x",AG$2-'Indicator Date hidden'!AH170)</f>
        <v>0</v>
      </c>
      <c r="AH169" s="158">
        <f>IF('Indicator Date hidden'!AI170="x","x",AH$2-'Indicator Date hidden'!AI170)</f>
        <v>0</v>
      </c>
      <c r="AI169" s="158">
        <f>IF('Indicator Date hidden'!AJ170="x","x",AI$2-'Indicator Date hidden'!AJ170)</f>
        <v>0</v>
      </c>
      <c r="AJ169" s="158">
        <f>IF('Indicator Date hidden'!AK170="x","x",AJ$2-'Indicator Date hidden'!AK170)</f>
        <v>0</v>
      </c>
      <c r="AK169" s="158">
        <f>IF('Indicator Date hidden'!AL170="x","x",AK$2-'Indicator Date hidden'!AL170)</f>
        <v>0</v>
      </c>
      <c r="AL169" s="158">
        <f>IF('Indicator Date hidden'!AM170="x","x",AL$2-'Indicator Date hidden'!AM170)</f>
        <v>8</v>
      </c>
      <c r="AM169" s="158">
        <f>IF('Indicator Date hidden'!AN170="x","x",AM$2-'Indicator Date hidden'!AN170)</f>
        <v>0</v>
      </c>
      <c r="AN169" s="158">
        <f>IF('Indicator Date hidden'!AO170="x","x",AN$2-'Indicator Date hidden'!AO170)</f>
        <v>0</v>
      </c>
      <c r="AO169" s="158">
        <f>IF('Indicator Date hidden'!AP170="x","x",AO$2-'Indicator Date hidden'!AP170)</f>
        <v>0</v>
      </c>
      <c r="AP169" s="158" t="str">
        <f>IF('Indicator Date hidden'!AQ170="x","x",AP$2-'Indicator Date hidden'!AQ170)</f>
        <v>x</v>
      </c>
      <c r="AQ169" s="158" t="str">
        <f>IF('Indicator Date hidden'!AR170="x","x",AQ$2-'Indicator Date hidden'!AR170)</f>
        <v>x</v>
      </c>
      <c r="AR169" s="158">
        <f>IF('Indicator Date hidden'!AS170="x","x",AR$2-'Indicator Date hidden'!AS170)</f>
        <v>2</v>
      </c>
      <c r="AS169" s="158">
        <f>IF('Indicator Date hidden'!AT170="x","x",AS$2-'Indicator Date hidden'!AT170)</f>
        <v>7</v>
      </c>
      <c r="AT169" s="158">
        <f>IF('Indicator Date hidden'!AU170="x","x",AT$2-'Indicator Date hidden'!AU170)</f>
        <v>0</v>
      </c>
      <c r="AU169" s="158">
        <f>IF('Indicator Date hidden'!AV170="x","x",AU$2-'Indicator Date hidden'!AV170)</f>
        <v>3</v>
      </c>
      <c r="AV169" s="158" t="str">
        <f>IF('Indicator Date hidden'!AW170="x","x",AV$2-'Indicator Date hidden'!AW170)</f>
        <v>x</v>
      </c>
      <c r="AW169" s="158">
        <f>IF('Indicator Date hidden'!AX170="x","x",AW$2-'Indicator Date hidden'!AX170)</f>
        <v>0</v>
      </c>
      <c r="AX169" s="158">
        <f>IF('Indicator Date hidden'!AY170="x","x",AX$2-'Indicator Date hidden'!AY170)</f>
        <v>0</v>
      </c>
      <c r="AY169" s="158">
        <f>IF('Indicator Date hidden'!AZ170="x","x",AY$2-'Indicator Date hidden'!AZ170)</f>
        <v>0</v>
      </c>
      <c r="AZ169" s="158" t="str">
        <f>IF('Indicator Date hidden'!BA170="x","x",AZ$2-'Indicator Date hidden'!BA170)</f>
        <v>x</v>
      </c>
      <c r="BA169" s="158">
        <f>IF('Indicator Date hidden'!BB170="x","x",BA$2-'Indicator Date hidden'!BB170)</f>
        <v>0</v>
      </c>
      <c r="BB169" s="158">
        <f>IF('Indicator Date hidden'!BC170="x","x",BB$2-'Indicator Date hidden'!BC170)</f>
        <v>0</v>
      </c>
      <c r="BC169" s="158">
        <f>IF('Indicator Date hidden'!BD170="x","x",BC$2-'Indicator Date hidden'!BD170)</f>
        <v>0</v>
      </c>
      <c r="BD169" s="158" t="str">
        <f>IF('Indicator Date hidden'!BE170="x","x",BD$2-'Indicator Date hidden'!BE170)</f>
        <v>x</v>
      </c>
      <c r="BE169" s="158">
        <f>IF('Indicator Date hidden'!BF170="x","x",BE$2-'Indicator Date hidden'!BF170)</f>
        <v>1</v>
      </c>
      <c r="BF169" s="158">
        <f>IF('Indicator Date hidden'!BG170="x","x",BF$2-'Indicator Date hidden'!BG170)</f>
        <v>0</v>
      </c>
      <c r="BG169" s="158">
        <f>IF('Indicator Date hidden'!BH170="x","x",BG$2-'Indicator Date hidden'!BH170)</f>
        <v>0</v>
      </c>
      <c r="BH169" s="158">
        <f>IF('Indicator Date hidden'!BI170="x","x",BH$2-'Indicator Date hidden'!BI170)</f>
        <v>0</v>
      </c>
      <c r="BI169" s="158">
        <f>IF('Indicator Date hidden'!BJ170="x","x",BI$2-'Indicator Date hidden'!BJ170)</f>
        <v>2</v>
      </c>
      <c r="BJ169" s="158">
        <f>IF('Indicator Date hidden'!BK170="x","x",BJ$2-'Indicator Date hidden'!BK170)</f>
        <v>0</v>
      </c>
      <c r="BK169" s="158">
        <f>IF('Indicator Date hidden'!BL170="x","x",BK$2-'Indicator Date hidden'!BL170)</f>
        <v>0</v>
      </c>
      <c r="BL169" s="158">
        <f>IF('Indicator Date hidden'!BM170="x","x",BL$2-'Indicator Date hidden'!BM170)</f>
        <v>0</v>
      </c>
      <c r="BM169" s="158">
        <f>IF('Indicator Date hidden'!BN170="x","x",BM$2-'Indicator Date hidden'!BN170)</f>
        <v>3</v>
      </c>
      <c r="BN169" s="158">
        <f>IF('Indicator Date hidden'!BO170="x","x",BN$2-'Indicator Date hidden'!BO170)</f>
        <v>0</v>
      </c>
      <c r="BO169" s="158">
        <f>IF('Indicator Date hidden'!BP170="x","x",BO$2-'Indicator Date hidden'!BP170)</f>
        <v>0</v>
      </c>
      <c r="BP169" s="158">
        <f>IF('Indicator Date hidden'!BQ170="x","x",BP$2-'Indicator Date hidden'!BQ170)</f>
        <v>0</v>
      </c>
      <c r="BQ169" s="158">
        <f>IF('Indicator Date hidden'!BR170="x","x",BQ$2-'Indicator Date hidden'!BR170)</f>
        <v>0</v>
      </c>
      <c r="BR169" s="158">
        <f>IF('Indicator Date hidden'!BS170="x","x",BR$2-'Indicator Date hidden'!BS170)</f>
        <v>0</v>
      </c>
      <c r="BS169" s="158">
        <f>IF('Indicator Date hidden'!BT170="x","x",BS$2-'Indicator Date hidden'!BT170)</f>
        <v>2</v>
      </c>
      <c r="BT169" s="158">
        <f>IF('Indicator Date hidden'!BU170="x","x",BT$2-'Indicator Date hidden'!BU170)</f>
        <v>0</v>
      </c>
      <c r="BU169" s="158">
        <f>IF('Indicator Date hidden'!BV170="x","x",BU$2-'Indicator Date hidden'!BV170)</f>
        <v>0</v>
      </c>
      <c r="BV169" s="158" t="str">
        <f>IF('Indicator Date hidden'!BW170="x","x",BV$2-'Indicator Date hidden'!BW170)</f>
        <v>x</v>
      </c>
      <c r="BW169" s="158">
        <f>IF('Indicator Date hidden'!BX170="x","x",BW$2-'Indicator Date hidden'!BX170)</f>
        <v>4</v>
      </c>
      <c r="BX169" s="158">
        <f>IF('Indicator Date hidden'!BY170="x","x",BX$2-'Indicator Date hidden'!BY170)</f>
        <v>0</v>
      </c>
      <c r="BY169" s="5">
        <f t="shared" si="25"/>
        <v>34</v>
      </c>
      <c r="BZ169" s="159">
        <f t="shared" si="26"/>
        <v>0.5</v>
      </c>
      <c r="CA169" s="5">
        <f t="shared" si="27"/>
        <v>11</v>
      </c>
      <c r="CB169" s="159">
        <f t="shared" si="28"/>
        <v>1.4602578338007541</v>
      </c>
      <c r="CC169" s="162">
        <f t="shared" si="29"/>
        <v>0</v>
      </c>
    </row>
    <row r="170" spans="1:81" x14ac:dyDescent="0.25">
      <c r="A170" t="s">
        <v>315</v>
      </c>
      <c r="B170" s="158">
        <f>IF('Indicator Date hidden'!C171="x","x",B$2-'Indicator Date hidden'!C171)</f>
        <v>0</v>
      </c>
      <c r="C170" s="158">
        <f>IF('Indicator Date hidden'!D171="x","x",C$2-'Indicator Date hidden'!D171)</f>
        <v>0</v>
      </c>
      <c r="D170" s="158">
        <f>IF('Indicator Date hidden'!E171="x","x",D$2-'Indicator Date hidden'!E171)</f>
        <v>0</v>
      </c>
      <c r="E170" s="158">
        <f>IF('Indicator Date hidden'!F171="x","x",E$2-'Indicator Date hidden'!F171)</f>
        <v>0</v>
      </c>
      <c r="F170" s="158">
        <f>IF('Indicator Date hidden'!G171="x","x",F$2-'Indicator Date hidden'!G171)</f>
        <v>0</v>
      </c>
      <c r="G170" s="158">
        <f>IF('Indicator Date hidden'!H171="x","x",G$2-'Indicator Date hidden'!H171)</f>
        <v>0</v>
      </c>
      <c r="H170" s="158">
        <f>IF('Indicator Date hidden'!I171="x","x",H$2-'Indicator Date hidden'!I171)</f>
        <v>0</v>
      </c>
      <c r="I170" s="158">
        <f>IF('Indicator Date hidden'!J171="x","x",I$2-'Indicator Date hidden'!J171)</f>
        <v>0</v>
      </c>
      <c r="J170" s="158">
        <f>IF('Indicator Date hidden'!K171="x","x",J$2-'Indicator Date hidden'!K171)</f>
        <v>0</v>
      </c>
      <c r="K170" s="158">
        <f>IF('Indicator Date hidden'!L171="x","x",K$2-'Indicator Date hidden'!L171)</f>
        <v>0</v>
      </c>
      <c r="L170" s="158">
        <f>IF('Indicator Date hidden'!M171="x","x",L$2-'Indicator Date hidden'!M171)</f>
        <v>0</v>
      </c>
      <c r="M170" s="158">
        <f>IF('Indicator Date hidden'!N171="x","x",M$2-'Indicator Date hidden'!N171)</f>
        <v>0</v>
      </c>
      <c r="N170" s="158">
        <f>IF('Indicator Date hidden'!O171="x","x",N$2-'Indicator Date hidden'!O171)</f>
        <v>0</v>
      </c>
      <c r="O170" s="158">
        <f>IF('Indicator Date hidden'!P171="x","x",O$2-'Indicator Date hidden'!P171)</f>
        <v>0</v>
      </c>
      <c r="P170" s="158">
        <f>IF('Indicator Date hidden'!Q171="x","x",P$2-'Indicator Date hidden'!Q171)</f>
        <v>0</v>
      </c>
      <c r="Q170" s="158">
        <f>IF('Indicator Date hidden'!R171="x","x",Q$2-'Indicator Date hidden'!R171)</f>
        <v>0</v>
      </c>
      <c r="R170" s="158">
        <f>IF('Indicator Date hidden'!S171="x","x",R$2-'Indicator Date hidden'!S171)</f>
        <v>0</v>
      </c>
      <c r="S170" s="158">
        <f>IF('Indicator Date hidden'!T171="x","x",S$2-'Indicator Date hidden'!T171)</f>
        <v>0</v>
      </c>
      <c r="T170" s="158">
        <f>IF('Indicator Date hidden'!U171="x","x",T$2-'Indicator Date hidden'!U171)</f>
        <v>0</v>
      </c>
      <c r="U170" s="158">
        <f>IF('Indicator Date hidden'!V171="x","x",U$2-'Indicator Date hidden'!V171)</f>
        <v>0</v>
      </c>
      <c r="V170" s="158">
        <f>IF('Indicator Date hidden'!W171="x","x",V$2-'Indicator Date hidden'!W171)</f>
        <v>0</v>
      </c>
      <c r="W170" s="158">
        <f>IF('Indicator Date hidden'!X171="x","x",W$2-'Indicator Date hidden'!X171)</f>
        <v>0</v>
      </c>
      <c r="X170" s="158">
        <f>IF('Indicator Date hidden'!Y171="x","x",X$2-'Indicator Date hidden'!Y171)</f>
        <v>0</v>
      </c>
      <c r="Y170" s="158">
        <f>IF('Indicator Date hidden'!Z171="x","x",Y$2-'Indicator Date hidden'!Z171)</f>
        <v>0</v>
      </c>
      <c r="Z170" s="158">
        <f>IF('Indicator Date hidden'!AA171="x","x",Z$2-'Indicator Date hidden'!AA171)</f>
        <v>4</v>
      </c>
      <c r="AA170" s="158">
        <f>IF('Indicator Date hidden'!AB171="x","x",AA$2-'Indicator Date hidden'!AB171)</f>
        <v>0</v>
      </c>
      <c r="AB170" s="158">
        <f>IF('Indicator Date hidden'!AC171="x","x",AB$2-'Indicator Date hidden'!AC171)</f>
        <v>0</v>
      </c>
      <c r="AC170" s="158">
        <f>IF('Indicator Date hidden'!AD171="x","x",AC$2-'Indicator Date hidden'!AD171)</f>
        <v>4</v>
      </c>
      <c r="AD170" s="158">
        <f>IF('Indicator Date hidden'!AE171="x","x",AD$2-'Indicator Date hidden'!AE171)</f>
        <v>0</v>
      </c>
      <c r="AE170" s="158">
        <f>IF('Indicator Date hidden'!AF171="x","x",AE$2-'Indicator Date hidden'!AF171)</f>
        <v>0</v>
      </c>
      <c r="AF170" s="158">
        <f>IF('Indicator Date hidden'!AG171="x","x",AF$2-'Indicator Date hidden'!AG171)</f>
        <v>0</v>
      </c>
      <c r="AG170" s="158">
        <f>IF('Indicator Date hidden'!AH171="x","x",AG$2-'Indicator Date hidden'!AH171)</f>
        <v>0</v>
      </c>
      <c r="AH170" s="158">
        <f>IF('Indicator Date hidden'!AI171="x","x",AH$2-'Indicator Date hidden'!AI171)</f>
        <v>0</v>
      </c>
      <c r="AI170" s="158">
        <f>IF('Indicator Date hidden'!AJ171="x","x",AI$2-'Indicator Date hidden'!AJ171)</f>
        <v>0</v>
      </c>
      <c r="AJ170" s="158">
        <f>IF('Indicator Date hidden'!AK171="x","x",AJ$2-'Indicator Date hidden'!AK171)</f>
        <v>0</v>
      </c>
      <c r="AK170" s="158">
        <f>IF('Indicator Date hidden'!AL171="x","x",AK$2-'Indicator Date hidden'!AL171)</f>
        <v>0</v>
      </c>
      <c r="AL170" s="158">
        <f>IF('Indicator Date hidden'!AM171="x","x",AL$2-'Indicator Date hidden'!AM171)</f>
        <v>5</v>
      </c>
      <c r="AM170" s="158">
        <f>IF('Indicator Date hidden'!AN171="x","x",AM$2-'Indicator Date hidden'!AN171)</f>
        <v>0</v>
      </c>
      <c r="AN170" s="158">
        <f>IF('Indicator Date hidden'!AO171="x","x",AN$2-'Indicator Date hidden'!AO171)</f>
        <v>0</v>
      </c>
      <c r="AO170" s="158">
        <f>IF('Indicator Date hidden'!AP171="x","x",AO$2-'Indicator Date hidden'!AP171)</f>
        <v>0</v>
      </c>
      <c r="AP170" s="158">
        <f>IF('Indicator Date hidden'!AQ171="x","x",AP$2-'Indicator Date hidden'!AQ171)</f>
        <v>0</v>
      </c>
      <c r="AQ170" s="158">
        <f>IF('Indicator Date hidden'!AR171="x","x",AQ$2-'Indicator Date hidden'!AR171)</f>
        <v>0</v>
      </c>
      <c r="AR170" s="158">
        <f>IF('Indicator Date hidden'!AS171="x","x",AR$2-'Indicator Date hidden'!AS171)</f>
        <v>2</v>
      </c>
      <c r="AS170" s="158">
        <f>IF('Indicator Date hidden'!AT171="x","x",AS$2-'Indicator Date hidden'!AT171)</f>
        <v>4</v>
      </c>
      <c r="AT170" s="158">
        <f>IF('Indicator Date hidden'!AU171="x","x",AT$2-'Indicator Date hidden'!AU171)</f>
        <v>0</v>
      </c>
      <c r="AU170" s="158">
        <f>IF('Indicator Date hidden'!AV171="x","x",AU$2-'Indicator Date hidden'!AV171)</f>
        <v>0</v>
      </c>
      <c r="AV170" s="158">
        <f>IF('Indicator Date hidden'!AW171="x","x",AV$2-'Indicator Date hidden'!AW171)</f>
        <v>0</v>
      </c>
      <c r="AW170" s="158">
        <f>IF('Indicator Date hidden'!AX171="x","x",AW$2-'Indicator Date hidden'!AX171)</f>
        <v>0</v>
      </c>
      <c r="AX170" s="158">
        <f>IF('Indicator Date hidden'!AY171="x","x",AX$2-'Indicator Date hidden'!AY171)</f>
        <v>0</v>
      </c>
      <c r="AY170" s="158">
        <f>IF('Indicator Date hidden'!AZ171="x","x",AY$2-'Indicator Date hidden'!AZ171)</f>
        <v>0</v>
      </c>
      <c r="AZ170" s="158">
        <f>IF('Indicator Date hidden'!BA171="x","x",AZ$2-'Indicator Date hidden'!BA171)</f>
        <v>2</v>
      </c>
      <c r="BA170" s="158">
        <f>IF('Indicator Date hidden'!BB171="x","x",BA$2-'Indicator Date hidden'!BB171)</f>
        <v>0</v>
      </c>
      <c r="BB170" s="158">
        <f>IF('Indicator Date hidden'!BC171="x","x",BB$2-'Indicator Date hidden'!BC171)</f>
        <v>0</v>
      </c>
      <c r="BC170" s="158">
        <f>IF('Indicator Date hidden'!BD171="x","x",BC$2-'Indicator Date hidden'!BD171)</f>
        <v>0</v>
      </c>
      <c r="BD170" s="158" t="str">
        <f>IF('Indicator Date hidden'!BE171="x","x",BD$2-'Indicator Date hidden'!BE171)</f>
        <v>x</v>
      </c>
      <c r="BE170" s="158">
        <f>IF('Indicator Date hidden'!BF171="x","x",BE$2-'Indicator Date hidden'!BF171)</f>
        <v>1</v>
      </c>
      <c r="BF170" s="158">
        <f>IF('Indicator Date hidden'!BG171="x","x",BF$2-'Indicator Date hidden'!BG171)</f>
        <v>0</v>
      </c>
      <c r="BG170" s="158">
        <f>IF('Indicator Date hidden'!BH171="x","x",BG$2-'Indicator Date hidden'!BH171)</f>
        <v>0</v>
      </c>
      <c r="BH170" s="158">
        <f>IF('Indicator Date hidden'!BI171="x","x",BH$2-'Indicator Date hidden'!BI171)</f>
        <v>0</v>
      </c>
      <c r="BI170" s="158">
        <f>IF('Indicator Date hidden'!BJ171="x","x",BI$2-'Indicator Date hidden'!BJ171)</f>
        <v>2</v>
      </c>
      <c r="BJ170" s="158">
        <f>IF('Indicator Date hidden'!BK171="x","x",BJ$2-'Indicator Date hidden'!BK171)</f>
        <v>0</v>
      </c>
      <c r="BK170" s="158">
        <f>IF('Indicator Date hidden'!BL171="x","x",BK$2-'Indicator Date hidden'!BL171)</f>
        <v>0</v>
      </c>
      <c r="BL170" s="158">
        <f>IF('Indicator Date hidden'!BM171="x","x",BL$2-'Indicator Date hidden'!BM171)</f>
        <v>0</v>
      </c>
      <c r="BM170" s="158">
        <f>IF('Indicator Date hidden'!BN171="x","x",BM$2-'Indicator Date hidden'!BN171)</f>
        <v>3</v>
      </c>
      <c r="BN170" s="158">
        <f>IF('Indicator Date hidden'!BO171="x","x",BN$2-'Indicator Date hidden'!BO171)</f>
        <v>0</v>
      </c>
      <c r="BO170" s="158">
        <f>IF('Indicator Date hidden'!BP171="x","x",BO$2-'Indicator Date hidden'!BP171)</f>
        <v>0</v>
      </c>
      <c r="BP170" s="158">
        <f>IF('Indicator Date hidden'!BQ171="x","x",BP$2-'Indicator Date hidden'!BQ171)</f>
        <v>0</v>
      </c>
      <c r="BQ170" s="158">
        <f>IF('Indicator Date hidden'!BR171="x","x",BQ$2-'Indicator Date hidden'!BR171)</f>
        <v>0</v>
      </c>
      <c r="BR170" s="158">
        <f>IF('Indicator Date hidden'!BS171="x","x",BR$2-'Indicator Date hidden'!BS171)</f>
        <v>0</v>
      </c>
      <c r="BS170" s="158">
        <f>IF('Indicator Date hidden'!BT171="x","x",BS$2-'Indicator Date hidden'!BT171)</f>
        <v>4</v>
      </c>
      <c r="BT170" s="158">
        <f>IF('Indicator Date hidden'!BU171="x","x",BT$2-'Indicator Date hidden'!BU171)</f>
        <v>0</v>
      </c>
      <c r="BU170" s="158">
        <f>IF('Indicator Date hidden'!BV171="x","x",BU$2-'Indicator Date hidden'!BV171)</f>
        <v>0</v>
      </c>
      <c r="BV170" s="158" t="str">
        <f>IF('Indicator Date hidden'!BW171="x","x",BV$2-'Indicator Date hidden'!BW171)</f>
        <v>x</v>
      </c>
      <c r="BW170" s="158">
        <f>IF('Indicator Date hidden'!BX171="x","x",BW$2-'Indicator Date hidden'!BX171)</f>
        <v>0</v>
      </c>
      <c r="BX170" s="158">
        <f>IF('Indicator Date hidden'!BY171="x","x",BX$2-'Indicator Date hidden'!BY171)</f>
        <v>0</v>
      </c>
      <c r="BY170" s="5">
        <f t="shared" si="25"/>
        <v>31</v>
      </c>
      <c r="BZ170" s="159">
        <f t="shared" si="26"/>
        <v>0.42465753424657532</v>
      </c>
      <c r="CA170" s="5">
        <f t="shared" si="27"/>
        <v>10</v>
      </c>
      <c r="CB170" s="159">
        <f t="shared" si="28"/>
        <v>1.1576760876052929</v>
      </c>
      <c r="CC170" s="162">
        <f t="shared" si="29"/>
        <v>0</v>
      </c>
    </row>
    <row r="171" spans="1:81" x14ac:dyDescent="0.25">
      <c r="A171" t="s">
        <v>317</v>
      </c>
      <c r="B171" s="158">
        <f>IF('Indicator Date hidden'!C172="x","x",B$2-'Indicator Date hidden'!C172)</f>
        <v>0</v>
      </c>
      <c r="C171" s="158">
        <f>IF('Indicator Date hidden'!D172="x","x",C$2-'Indicator Date hidden'!D172)</f>
        <v>0</v>
      </c>
      <c r="D171" s="158">
        <f>IF('Indicator Date hidden'!E172="x","x",D$2-'Indicator Date hidden'!E172)</f>
        <v>0</v>
      </c>
      <c r="E171" s="158">
        <f>IF('Indicator Date hidden'!F172="x","x",E$2-'Indicator Date hidden'!F172)</f>
        <v>0</v>
      </c>
      <c r="F171" s="158">
        <f>IF('Indicator Date hidden'!G172="x","x",F$2-'Indicator Date hidden'!G172)</f>
        <v>0</v>
      </c>
      <c r="G171" s="158">
        <f>IF('Indicator Date hidden'!H172="x","x",G$2-'Indicator Date hidden'!H172)</f>
        <v>0</v>
      </c>
      <c r="H171" s="158">
        <f>IF('Indicator Date hidden'!I172="x","x",H$2-'Indicator Date hidden'!I172)</f>
        <v>0</v>
      </c>
      <c r="I171" s="158">
        <f>IF('Indicator Date hidden'!J172="x","x",I$2-'Indicator Date hidden'!J172)</f>
        <v>0</v>
      </c>
      <c r="J171" s="158">
        <f>IF('Indicator Date hidden'!K172="x","x",J$2-'Indicator Date hidden'!K172)</f>
        <v>0</v>
      </c>
      <c r="K171" s="158">
        <f>IF('Indicator Date hidden'!L172="x","x",K$2-'Indicator Date hidden'!L172)</f>
        <v>0</v>
      </c>
      <c r="L171" s="158">
        <f>IF('Indicator Date hidden'!M172="x","x",L$2-'Indicator Date hidden'!M172)</f>
        <v>0</v>
      </c>
      <c r="M171" s="158">
        <f>IF('Indicator Date hidden'!N172="x","x",M$2-'Indicator Date hidden'!N172)</f>
        <v>0</v>
      </c>
      <c r="N171" s="158">
        <f>IF('Indicator Date hidden'!O172="x","x",N$2-'Indicator Date hidden'!O172)</f>
        <v>0</v>
      </c>
      <c r="O171" s="158">
        <f>IF('Indicator Date hidden'!P172="x","x",O$2-'Indicator Date hidden'!P172)</f>
        <v>0</v>
      </c>
      <c r="P171" s="158">
        <f>IF('Indicator Date hidden'!Q172="x","x",P$2-'Indicator Date hidden'!Q172)</f>
        <v>0</v>
      </c>
      <c r="Q171" s="158">
        <f>IF('Indicator Date hidden'!R172="x","x",Q$2-'Indicator Date hidden'!R172)</f>
        <v>0</v>
      </c>
      <c r="R171" s="158">
        <f>IF('Indicator Date hidden'!S172="x","x",R$2-'Indicator Date hidden'!S172)</f>
        <v>0</v>
      </c>
      <c r="S171" s="158">
        <f>IF('Indicator Date hidden'!T172="x","x",S$2-'Indicator Date hidden'!T172)</f>
        <v>0</v>
      </c>
      <c r="T171" s="158">
        <f>IF('Indicator Date hidden'!U172="x","x",T$2-'Indicator Date hidden'!U172)</f>
        <v>0</v>
      </c>
      <c r="U171" s="158">
        <f>IF('Indicator Date hidden'!V172="x","x",U$2-'Indicator Date hidden'!V172)</f>
        <v>0</v>
      </c>
      <c r="V171" s="158">
        <f>IF('Indicator Date hidden'!W172="x","x",V$2-'Indicator Date hidden'!W172)</f>
        <v>0</v>
      </c>
      <c r="W171" s="158">
        <f>IF('Indicator Date hidden'!X172="x","x",W$2-'Indicator Date hidden'!X172)</f>
        <v>0</v>
      </c>
      <c r="X171" s="158">
        <f>IF('Indicator Date hidden'!Y172="x","x",X$2-'Indicator Date hidden'!Y172)</f>
        <v>0</v>
      </c>
      <c r="Y171" s="158">
        <f>IF('Indicator Date hidden'!Z172="x","x",Y$2-'Indicator Date hidden'!Z172)</f>
        <v>0</v>
      </c>
      <c r="Z171" s="158">
        <f>IF('Indicator Date hidden'!AA172="x","x",Z$2-'Indicator Date hidden'!AA172)</f>
        <v>1</v>
      </c>
      <c r="AA171" s="158">
        <f>IF('Indicator Date hidden'!AB172="x","x",AA$2-'Indicator Date hidden'!AB172)</f>
        <v>0</v>
      </c>
      <c r="AB171" s="158">
        <f>IF('Indicator Date hidden'!AC172="x","x",AB$2-'Indicator Date hidden'!AC172)</f>
        <v>0</v>
      </c>
      <c r="AC171" s="158">
        <f>IF('Indicator Date hidden'!AD172="x","x",AC$2-'Indicator Date hidden'!AD172)</f>
        <v>0</v>
      </c>
      <c r="AD171" s="158">
        <f>IF('Indicator Date hidden'!AE172="x","x",AD$2-'Indicator Date hidden'!AE172)</f>
        <v>0</v>
      </c>
      <c r="AE171" s="158">
        <f>IF('Indicator Date hidden'!AF172="x","x",AE$2-'Indicator Date hidden'!AF172)</f>
        <v>0</v>
      </c>
      <c r="AF171" s="158">
        <f>IF('Indicator Date hidden'!AG172="x","x",AF$2-'Indicator Date hidden'!AG172)</f>
        <v>0</v>
      </c>
      <c r="AG171" s="158">
        <f>IF('Indicator Date hidden'!AH172="x","x",AG$2-'Indicator Date hidden'!AH172)</f>
        <v>0</v>
      </c>
      <c r="AH171" s="158">
        <f>IF('Indicator Date hidden'!AI172="x","x",AH$2-'Indicator Date hidden'!AI172)</f>
        <v>0</v>
      </c>
      <c r="AI171" s="158">
        <f>IF('Indicator Date hidden'!AJ172="x","x",AI$2-'Indicator Date hidden'!AJ172)</f>
        <v>0</v>
      </c>
      <c r="AJ171" s="158">
        <f>IF('Indicator Date hidden'!AK172="x","x",AJ$2-'Indicator Date hidden'!AK172)</f>
        <v>0</v>
      </c>
      <c r="AK171" s="158">
        <f>IF('Indicator Date hidden'!AL172="x","x",AK$2-'Indicator Date hidden'!AL172)</f>
        <v>0</v>
      </c>
      <c r="AL171" s="158">
        <f>IF('Indicator Date hidden'!AM172="x","x",AL$2-'Indicator Date hidden'!AM172)</f>
        <v>1</v>
      </c>
      <c r="AM171" s="158">
        <f>IF('Indicator Date hidden'!AN172="x","x",AM$2-'Indicator Date hidden'!AN172)</f>
        <v>0</v>
      </c>
      <c r="AN171" s="158">
        <f>IF('Indicator Date hidden'!AO172="x","x",AN$2-'Indicator Date hidden'!AO172)</f>
        <v>0</v>
      </c>
      <c r="AO171" s="158">
        <f>IF('Indicator Date hidden'!AP172="x","x",AO$2-'Indicator Date hidden'!AP172)</f>
        <v>0</v>
      </c>
      <c r="AP171" s="158">
        <f>IF('Indicator Date hidden'!AQ172="x","x",AP$2-'Indicator Date hidden'!AQ172)</f>
        <v>0</v>
      </c>
      <c r="AQ171" s="158">
        <f>IF('Indicator Date hidden'!AR172="x","x",AQ$2-'Indicator Date hidden'!AR172)</f>
        <v>0</v>
      </c>
      <c r="AR171" s="158">
        <f>IF('Indicator Date hidden'!AS172="x","x",AR$2-'Indicator Date hidden'!AS172)</f>
        <v>2</v>
      </c>
      <c r="AS171" s="158">
        <f>IF('Indicator Date hidden'!AT172="x","x",AS$2-'Indicator Date hidden'!AT172)</f>
        <v>5</v>
      </c>
      <c r="AT171" s="158">
        <f>IF('Indicator Date hidden'!AU172="x","x",AT$2-'Indicator Date hidden'!AU172)</f>
        <v>0</v>
      </c>
      <c r="AU171" s="158">
        <f>IF('Indicator Date hidden'!AV172="x","x",AU$2-'Indicator Date hidden'!AV172)</f>
        <v>0</v>
      </c>
      <c r="AV171" s="158">
        <f>IF('Indicator Date hidden'!AW172="x","x",AV$2-'Indicator Date hidden'!AW172)</f>
        <v>0</v>
      </c>
      <c r="AW171" s="158">
        <f>IF('Indicator Date hidden'!AX172="x","x",AW$2-'Indicator Date hidden'!AX172)</f>
        <v>0</v>
      </c>
      <c r="AX171" s="158">
        <f>IF('Indicator Date hidden'!AY172="x","x",AX$2-'Indicator Date hidden'!AY172)</f>
        <v>0</v>
      </c>
      <c r="AY171" s="158">
        <f>IF('Indicator Date hidden'!AZ172="x","x",AY$2-'Indicator Date hidden'!AZ172)</f>
        <v>0</v>
      </c>
      <c r="AZ171" s="158">
        <f>IF('Indicator Date hidden'!BA172="x","x",AZ$2-'Indicator Date hidden'!BA172)</f>
        <v>6</v>
      </c>
      <c r="BA171" s="158">
        <f>IF('Indicator Date hidden'!BB172="x","x",BA$2-'Indicator Date hidden'!BB172)</f>
        <v>0</v>
      </c>
      <c r="BB171" s="158">
        <f>IF('Indicator Date hidden'!BC172="x","x",BB$2-'Indicator Date hidden'!BC172)</f>
        <v>0</v>
      </c>
      <c r="BC171" s="158">
        <f>IF('Indicator Date hidden'!BD172="x","x",BC$2-'Indicator Date hidden'!BD172)</f>
        <v>0</v>
      </c>
      <c r="BD171" s="158" t="str">
        <f>IF('Indicator Date hidden'!BE172="x","x",BD$2-'Indicator Date hidden'!BE172)</f>
        <v>x</v>
      </c>
      <c r="BE171" s="158">
        <f>IF('Indicator Date hidden'!BF172="x","x",BE$2-'Indicator Date hidden'!BF172)</f>
        <v>0</v>
      </c>
      <c r="BF171" s="158">
        <f>IF('Indicator Date hidden'!BG172="x","x",BF$2-'Indicator Date hidden'!BG172)</f>
        <v>0</v>
      </c>
      <c r="BG171" s="158">
        <f>IF('Indicator Date hidden'!BH172="x","x",BG$2-'Indicator Date hidden'!BH172)</f>
        <v>0</v>
      </c>
      <c r="BH171" s="158">
        <f>IF('Indicator Date hidden'!BI172="x","x",BH$2-'Indicator Date hidden'!BI172)</f>
        <v>0</v>
      </c>
      <c r="BI171" s="158">
        <f>IF('Indicator Date hidden'!BJ172="x","x",BI$2-'Indicator Date hidden'!BJ172)</f>
        <v>0</v>
      </c>
      <c r="BJ171" s="158">
        <f>IF('Indicator Date hidden'!BK172="x","x",BJ$2-'Indicator Date hidden'!BK172)</f>
        <v>0</v>
      </c>
      <c r="BK171" s="158">
        <f>IF('Indicator Date hidden'!BL172="x","x",BK$2-'Indicator Date hidden'!BL172)</f>
        <v>0</v>
      </c>
      <c r="BL171" s="158">
        <f>IF('Indicator Date hidden'!BM172="x","x",BL$2-'Indicator Date hidden'!BM172)</f>
        <v>0</v>
      </c>
      <c r="BM171" s="158">
        <f>IF('Indicator Date hidden'!BN172="x","x",BM$2-'Indicator Date hidden'!BN172)</f>
        <v>3</v>
      </c>
      <c r="BN171" s="158">
        <f>IF('Indicator Date hidden'!BO172="x","x",BN$2-'Indicator Date hidden'!BO172)</f>
        <v>0</v>
      </c>
      <c r="BO171" s="158">
        <f>IF('Indicator Date hidden'!BP172="x","x",BO$2-'Indicator Date hidden'!BP172)</f>
        <v>0</v>
      </c>
      <c r="BP171" s="158">
        <f>IF('Indicator Date hidden'!BQ172="x","x",BP$2-'Indicator Date hidden'!BQ172)</f>
        <v>0</v>
      </c>
      <c r="BQ171" s="158">
        <f>IF('Indicator Date hidden'!BR172="x","x",BQ$2-'Indicator Date hidden'!BR172)</f>
        <v>0</v>
      </c>
      <c r="BR171" s="158">
        <f>IF('Indicator Date hidden'!BS172="x","x",BR$2-'Indicator Date hidden'!BS172)</f>
        <v>0</v>
      </c>
      <c r="BS171" s="158">
        <f>IF('Indicator Date hidden'!BT172="x","x",BS$2-'Indicator Date hidden'!BT172)</f>
        <v>4</v>
      </c>
      <c r="BT171" s="158">
        <f>IF('Indicator Date hidden'!BU172="x","x",BT$2-'Indicator Date hidden'!BU172)</f>
        <v>0</v>
      </c>
      <c r="BU171" s="158">
        <f>IF('Indicator Date hidden'!BV172="x","x",BU$2-'Indicator Date hidden'!BV172)</f>
        <v>0</v>
      </c>
      <c r="BV171" s="158">
        <f>IF('Indicator Date hidden'!BW172="x","x",BV$2-'Indicator Date hidden'!BW172)</f>
        <v>0</v>
      </c>
      <c r="BW171" s="158">
        <f>IF('Indicator Date hidden'!BX172="x","x",BW$2-'Indicator Date hidden'!BX172)</f>
        <v>0</v>
      </c>
      <c r="BX171" s="158">
        <f>IF('Indicator Date hidden'!BY172="x","x",BX$2-'Indicator Date hidden'!BY172)</f>
        <v>0</v>
      </c>
      <c r="BY171" s="5">
        <f t="shared" si="25"/>
        <v>22</v>
      </c>
      <c r="BZ171" s="159">
        <f t="shared" si="26"/>
        <v>0.29729729729729731</v>
      </c>
      <c r="CA171" s="5">
        <f t="shared" si="27"/>
        <v>7</v>
      </c>
      <c r="CB171" s="159">
        <f t="shared" si="28"/>
        <v>1.0746429920038401</v>
      </c>
      <c r="CC171" s="162">
        <f t="shared" si="29"/>
        <v>0</v>
      </c>
    </row>
    <row r="172" spans="1:81" x14ac:dyDescent="0.25">
      <c r="A172" t="s">
        <v>318</v>
      </c>
      <c r="B172" s="158">
        <f>IF('Indicator Date hidden'!C173="x","x",B$2-'Indicator Date hidden'!C173)</f>
        <v>0</v>
      </c>
      <c r="C172" s="158">
        <f>IF('Indicator Date hidden'!D173="x","x",C$2-'Indicator Date hidden'!D173)</f>
        <v>0</v>
      </c>
      <c r="D172" s="158">
        <f>IF('Indicator Date hidden'!E173="x","x",D$2-'Indicator Date hidden'!E173)</f>
        <v>0</v>
      </c>
      <c r="E172" s="158">
        <f>IF('Indicator Date hidden'!F173="x","x",E$2-'Indicator Date hidden'!F173)</f>
        <v>0</v>
      </c>
      <c r="F172" s="158">
        <f>IF('Indicator Date hidden'!G173="x","x",F$2-'Indicator Date hidden'!G173)</f>
        <v>0</v>
      </c>
      <c r="G172" s="158">
        <f>IF('Indicator Date hidden'!H173="x","x",G$2-'Indicator Date hidden'!H173)</f>
        <v>0</v>
      </c>
      <c r="H172" s="158">
        <f>IF('Indicator Date hidden'!I173="x","x",H$2-'Indicator Date hidden'!I173)</f>
        <v>0</v>
      </c>
      <c r="I172" s="158">
        <f>IF('Indicator Date hidden'!J173="x","x",I$2-'Indicator Date hidden'!J173)</f>
        <v>0</v>
      </c>
      <c r="J172" s="158">
        <f>IF('Indicator Date hidden'!K173="x","x",J$2-'Indicator Date hidden'!K173)</f>
        <v>0</v>
      </c>
      <c r="K172" s="158">
        <f>IF('Indicator Date hidden'!L173="x","x",K$2-'Indicator Date hidden'!L173)</f>
        <v>0</v>
      </c>
      <c r="L172" s="158">
        <f>IF('Indicator Date hidden'!M173="x","x",L$2-'Indicator Date hidden'!M173)</f>
        <v>0</v>
      </c>
      <c r="M172" s="158">
        <f>IF('Indicator Date hidden'!N173="x","x",M$2-'Indicator Date hidden'!N173)</f>
        <v>0</v>
      </c>
      <c r="N172" s="158">
        <f>IF('Indicator Date hidden'!O173="x","x",N$2-'Indicator Date hidden'!O173)</f>
        <v>0</v>
      </c>
      <c r="O172" s="158">
        <f>IF('Indicator Date hidden'!P173="x","x",O$2-'Indicator Date hidden'!P173)</f>
        <v>0</v>
      </c>
      <c r="P172" s="158">
        <f>IF('Indicator Date hidden'!Q173="x","x",P$2-'Indicator Date hidden'!Q173)</f>
        <v>0</v>
      </c>
      <c r="Q172" s="158">
        <f>IF('Indicator Date hidden'!R173="x","x",Q$2-'Indicator Date hidden'!R173)</f>
        <v>0</v>
      </c>
      <c r="R172" s="158">
        <f>IF('Indicator Date hidden'!S173="x","x",R$2-'Indicator Date hidden'!S173)</f>
        <v>0</v>
      </c>
      <c r="S172" s="158">
        <f>IF('Indicator Date hidden'!T173="x","x",S$2-'Indicator Date hidden'!T173)</f>
        <v>0</v>
      </c>
      <c r="T172" s="158">
        <f>IF('Indicator Date hidden'!U173="x","x",T$2-'Indicator Date hidden'!U173)</f>
        <v>0</v>
      </c>
      <c r="U172" s="158">
        <f>IF('Indicator Date hidden'!V173="x","x",U$2-'Indicator Date hidden'!V173)</f>
        <v>0</v>
      </c>
      <c r="V172" s="158">
        <f>IF('Indicator Date hidden'!W173="x","x",V$2-'Indicator Date hidden'!W173)</f>
        <v>0</v>
      </c>
      <c r="W172" s="158">
        <f>IF('Indicator Date hidden'!X173="x","x",W$2-'Indicator Date hidden'!X173)</f>
        <v>0</v>
      </c>
      <c r="X172" s="158">
        <f>IF('Indicator Date hidden'!Y173="x","x",X$2-'Indicator Date hidden'!Y173)</f>
        <v>0</v>
      </c>
      <c r="Y172" s="158">
        <f>IF('Indicator Date hidden'!Z173="x","x",Y$2-'Indicator Date hidden'!Z173)</f>
        <v>0</v>
      </c>
      <c r="Z172" s="158" t="str">
        <f>IF('Indicator Date hidden'!AA173="x","x",Z$2-'Indicator Date hidden'!AA173)</f>
        <v>x</v>
      </c>
      <c r="AA172" s="158">
        <f>IF('Indicator Date hidden'!AB173="x","x",AA$2-'Indicator Date hidden'!AB173)</f>
        <v>0</v>
      </c>
      <c r="AB172" s="158">
        <f>IF('Indicator Date hidden'!AC173="x","x",AB$2-'Indicator Date hidden'!AC173)</f>
        <v>0</v>
      </c>
      <c r="AC172" s="158">
        <f>IF('Indicator Date hidden'!AD173="x","x",AC$2-'Indicator Date hidden'!AD173)</f>
        <v>0</v>
      </c>
      <c r="AD172" s="158">
        <f>IF('Indicator Date hidden'!AE173="x","x",AD$2-'Indicator Date hidden'!AE173)</f>
        <v>0</v>
      </c>
      <c r="AE172" s="158">
        <f>IF('Indicator Date hidden'!AF173="x","x",AE$2-'Indicator Date hidden'!AF173)</f>
        <v>0</v>
      </c>
      <c r="AF172" s="158">
        <f>IF('Indicator Date hidden'!AG173="x","x",AF$2-'Indicator Date hidden'!AG173)</f>
        <v>0</v>
      </c>
      <c r="AG172" s="158">
        <f>IF('Indicator Date hidden'!AH173="x","x",AG$2-'Indicator Date hidden'!AH173)</f>
        <v>0</v>
      </c>
      <c r="AH172" s="158">
        <f>IF('Indicator Date hidden'!AI173="x","x",AH$2-'Indicator Date hidden'!AI173)</f>
        <v>0</v>
      </c>
      <c r="AI172" s="158">
        <f>IF('Indicator Date hidden'!AJ173="x","x",AI$2-'Indicator Date hidden'!AJ173)</f>
        <v>0</v>
      </c>
      <c r="AJ172" s="158">
        <f>IF('Indicator Date hidden'!AK173="x","x",AJ$2-'Indicator Date hidden'!AK173)</f>
        <v>0</v>
      </c>
      <c r="AK172" s="158">
        <f>IF('Indicator Date hidden'!AL173="x","x",AK$2-'Indicator Date hidden'!AL173)</f>
        <v>0</v>
      </c>
      <c r="AL172" s="158">
        <f>IF('Indicator Date hidden'!AM173="x","x",AL$2-'Indicator Date hidden'!AM173)</f>
        <v>1</v>
      </c>
      <c r="AM172" s="158">
        <f>IF('Indicator Date hidden'!AN173="x","x",AM$2-'Indicator Date hidden'!AN173)</f>
        <v>0</v>
      </c>
      <c r="AN172" s="158">
        <f>IF('Indicator Date hidden'!AO173="x","x",AN$2-'Indicator Date hidden'!AO173)</f>
        <v>0</v>
      </c>
      <c r="AO172" s="158">
        <f>IF('Indicator Date hidden'!AP173="x","x",AO$2-'Indicator Date hidden'!AP173)</f>
        <v>0</v>
      </c>
      <c r="AP172" s="158">
        <f>IF('Indicator Date hidden'!AQ173="x","x",AP$2-'Indicator Date hidden'!AQ173)</f>
        <v>0</v>
      </c>
      <c r="AQ172" s="158">
        <f>IF('Indicator Date hidden'!AR173="x","x",AQ$2-'Indicator Date hidden'!AR173)</f>
        <v>0</v>
      </c>
      <c r="AR172" s="158">
        <f>IF('Indicator Date hidden'!AS173="x","x",AR$2-'Indicator Date hidden'!AS173)</f>
        <v>2</v>
      </c>
      <c r="AS172" s="158">
        <f>IF('Indicator Date hidden'!AT173="x","x",AS$2-'Indicator Date hidden'!AT173)</f>
        <v>0</v>
      </c>
      <c r="AT172" s="158">
        <f>IF('Indicator Date hidden'!AU173="x","x",AT$2-'Indicator Date hidden'!AU173)</f>
        <v>0</v>
      </c>
      <c r="AU172" s="158">
        <f>IF('Indicator Date hidden'!AV173="x","x",AU$2-'Indicator Date hidden'!AV173)</f>
        <v>0</v>
      </c>
      <c r="AV172" s="158" t="str">
        <f>IF('Indicator Date hidden'!AW173="x","x",AV$2-'Indicator Date hidden'!AW173)</f>
        <v>x</v>
      </c>
      <c r="AW172" s="158">
        <f>IF('Indicator Date hidden'!AX173="x","x",AW$2-'Indicator Date hidden'!AX173)</f>
        <v>0</v>
      </c>
      <c r="AX172" s="158">
        <f>IF('Indicator Date hidden'!AY173="x","x",AX$2-'Indicator Date hidden'!AY173)</f>
        <v>0</v>
      </c>
      <c r="AY172" s="158">
        <f>IF('Indicator Date hidden'!AZ173="x","x",AY$2-'Indicator Date hidden'!AZ173)</f>
        <v>0</v>
      </c>
      <c r="AZ172" s="158">
        <f>IF('Indicator Date hidden'!BA173="x","x",AZ$2-'Indicator Date hidden'!BA173)</f>
        <v>0</v>
      </c>
      <c r="BA172" s="158">
        <f>IF('Indicator Date hidden'!BB173="x","x",BA$2-'Indicator Date hidden'!BB173)</f>
        <v>0</v>
      </c>
      <c r="BB172" s="158">
        <f>IF('Indicator Date hidden'!BC173="x","x",BB$2-'Indicator Date hidden'!BC173)</f>
        <v>0</v>
      </c>
      <c r="BC172" s="158">
        <f>IF('Indicator Date hidden'!BD173="x","x",BC$2-'Indicator Date hidden'!BD173)</f>
        <v>0</v>
      </c>
      <c r="BD172" s="158" t="str">
        <f>IF('Indicator Date hidden'!BE173="x","x",BD$2-'Indicator Date hidden'!BE173)</f>
        <v>x</v>
      </c>
      <c r="BE172" s="158">
        <f>IF('Indicator Date hidden'!BF173="x","x",BE$2-'Indicator Date hidden'!BF173)</f>
        <v>1</v>
      </c>
      <c r="BF172" s="158">
        <f>IF('Indicator Date hidden'!BG173="x","x",BF$2-'Indicator Date hidden'!BG173)</f>
        <v>0</v>
      </c>
      <c r="BG172" s="158">
        <f>IF('Indicator Date hidden'!BH173="x","x",BG$2-'Indicator Date hidden'!BH173)</f>
        <v>0</v>
      </c>
      <c r="BH172" s="158">
        <f>IF('Indicator Date hidden'!BI173="x","x",BH$2-'Indicator Date hidden'!BI173)</f>
        <v>0</v>
      </c>
      <c r="BI172" s="158">
        <f>IF('Indicator Date hidden'!BJ173="x","x",BI$2-'Indicator Date hidden'!BJ173)</f>
        <v>0</v>
      </c>
      <c r="BJ172" s="158">
        <f>IF('Indicator Date hidden'!BK173="x","x",BJ$2-'Indicator Date hidden'!BK173)</f>
        <v>0</v>
      </c>
      <c r="BK172" s="158">
        <f>IF('Indicator Date hidden'!BL173="x","x",BK$2-'Indicator Date hidden'!BL173)</f>
        <v>0</v>
      </c>
      <c r="BL172" s="158">
        <f>IF('Indicator Date hidden'!BM173="x","x",BL$2-'Indicator Date hidden'!BM173)</f>
        <v>0</v>
      </c>
      <c r="BM172" s="158">
        <f>IF('Indicator Date hidden'!BN173="x","x",BM$2-'Indicator Date hidden'!BN173)</f>
        <v>3</v>
      </c>
      <c r="BN172" s="158">
        <f>IF('Indicator Date hidden'!BO173="x","x",BN$2-'Indicator Date hidden'!BO173)</f>
        <v>0</v>
      </c>
      <c r="BO172" s="158">
        <f>IF('Indicator Date hidden'!BP173="x","x",BO$2-'Indicator Date hidden'!BP173)</f>
        <v>0</v>
      </c>
      <c r="BP172" s="158">
        <f>IF('Indicator Date hidden'!BQ173="x","x",BP$2-'Indicator Date hidden'!BQ173)</f>
        <v>0</v>
      </c>
      <c r="BQ172" s="158">
        <f>IF('Indicator Date hidden'!BR173="x","x",BQ$2-'Indicator Date hidden'!BR173)</f>
        <v>0</v>
      </c>
      <c r="BR172" s="158">
        <f>IF('Indicator Date hidden'!BS173="x","x",BR$2-'Indicator Date hidden'!BS173)</f>
        <v>0</v>
      </c>
      <c r="BS172" s="158">
        <f>IF('Indicator Date hidden'!BT173="x","x",BS$2-'Indicator Date hidden'!BT173)</f>
        <v>1</v>
      </c>
      <c r="BT172" s="158">
        <f>IF('Indicator Date hidden'!BU173="x","x",BT$2-'Indicator Date hidden'!BU173)</f>
        <v>0</v>
      </c>
      <c r="BU172" s="158">
        <f>IF('Indicator Date hidden'!BV173="x","x",BU$2-'Indicator Date hidden'!BV173)</f>
        <v>0</v>
      </c>
      <c r="BV172" s="158" t="str">
        <f>IF('Indicator Date hidden'!BW173="x","x",BV$2-'Indicator Date hidden'!BW173)</f>
        <v>x</v>
      </c>
      <c r="BW172" s="158">
        <f>IF('Indicator Date hidden'!BX173="x","x",BW$2-'Indicator Date hidden'!BX173)</f>
        <v>0</v>
      </c>
      <c r="BX172" s="158">
        <f>IF('Indicator Date hidden'!BY173="x","x",BX$2-'Indicator Date hidden'!BY173)</f>
        <v>0</v>
      </c>
      <c r="BY172" s="5">
        <f t="shared" si="25"/>
        <v>8</v>
      </c>
      <c r="BZ172" s="159">
        <f t="shared" si="26"/>
        <v>0.11267605633802817</v>
      </c>
      <c r="CA172" s="5">
        <f t="shared" si="27"/>
        <v>5</v>
      </c>
      <c r="CB172" s="159">
        <f t="shared" si="28"/>
        <v>0.46114663503506759</v>
      </c>
      <c r="CC172" s="162">
        <f t="shared" si="29"/>
        <v>0</v>
      </c>
    </row>
    <row r="173" spans="1:81" x14ac:dyDescent="0.25">
      <c r="A173" t="s">
        <v>91</v>
      </c>
      <c r="B173" s="158">
        <f>IF('Indicator Date hidden'!C174="x","x",B$2-'Indicator Date hidden'!C174)</f>
        <v>0</v>
      </c>
      <c r="C173" s="158">
        <f>IF('Indicator Date hidden'!D174="x","x",C$2-'Indicator Date hidden'!D174)</f>
        <v>0</v>
      </c>
      <c r="D173" s="158">
        <f>IF('Indicator Date hidden'!E174="x","x",D$2-'Indicator Date hidden'!E174)</f>
        <v>0</v>
      </c>
      <c r="E173" s="158">
        <f>IF('Indicator Date hidden'!F174="x","x",E$2-'Indicator Date hidden'!F174)</f>
        <v>0</v>
      </c>
      <c r="F173" s="158">
        <f>IF('Indicator Date hidden'!G174="x","x",F$2-'Indicator Date hidden'!G174)</f>
        <v>0</v>
      </c>
      <c r="G173" s="158">
        <f>IF('Indicator Date hidden'!H174="x","x",G$2-'Indicator Date hidden'!H174)</f>
        <v>0</v>
      </c>
      <c r="H173" s="158">
        <f>IF('Indicator Date hidden'!I174="x","x",H$2-'Indicator Date hidden'!I174)</f>
        <v>0</v>
      </c>
      <c r="I173" s="158">
        <f>IF('Indicator Date hidden'!J174="x","x",I$2-'Indicator Date hidden'!J174)</f>
        <v>0</v>
      </c>
      <c r="J173" s="158">
        <f>IF('Indicator Date hidden'!K174="x","x",J$2-'Indicator Date hidden'!K174)</f>
        <v>0</v>
      </c>
      <c r="K173" s="158">
        <f>IF('Indicator Date hidden'!L174="x","x",K$2-'Indicator Date hidden'!L174)</f>
        <v>0</v>
      </c>
      <c r="L173" s="158">
        <f>IF('Indicator Date hidden'!M174="x","x",L$2-'Indicator Date hidden'!M174)</f>
        <v>0</v>
      </c>
      <c r="M173" s="158">
        <f>IF('Indicator Date hidden'!N174="x","x",M$2-'Indicator Date hidden'!N174)</f>
        <v>0</v>
      </c>
      <c r="N173" s="158">
        <f>IF('Indicator Date hidden'!O174="x","x",N$2-'Indicator Date hidden'!O174)</f>
        <v>0</v>
      </c>
      <c r="O173" s="158">
        <f>IF('Indicator Date hidden'!P174="x","x",O$2-'Indicator Date hidden'!P174)</f>
        <v>0</v>
      </c>
      <c r="P173" s="158">
        <f>IF('Indicator Date hidden'!Q174="x","x",P$2-'Indicator Date hidden'!Q174)</f>
        <v>0</v>
      </c>
      <c r="Q173" s="158">
        <f>IF('Indicator Date hidden'!R174="x","x",Q$2-'Indicator Date hidden'!R174)</f>
        <v>0</v>
      </c>
      <c r="R173" s="158">
        <f>IF('Indicator Date hidden'!S174="x","x",R$2-'Indicator Date hidden'!S174)</f>
        <v>0</v>
      </c>
      <c r="S173" s="158">
        <f>IF('Indicator Date hidden'!T174="x","x",S$2-'Indicator Date hidden'!T174)</f>
        <v>0</v>
      </c>
      <c r="T173" s="158">
        <f>IF('Indicator Date hidden'!U174="x","x",T$2-'Indicator Date hidden'!U174)</f>
        <v>0</v>
      </c>
      <c r="U173" s="158">
        <f>IF('Indicator Date hidden'!V174="x","x",U$2-'Indicator Date hidden'!V174)</f>
        <v>0</v>
      </c>
      <c r="V173" s="158">
        <f>IF('Indicator Date hidden'!W174="x","x",V$2-'Indicator Date hidden'!W174)</f>
        <v>0</v>
      </c>
      <c r="W173" s="158">
        <f>IF('Indicator Date hidden'!X174="x","x",W$2-'Indicator Date hidden'!X174)</f>
        <v>0</v>
      </c>
      <c r="X173" s="158">
        <f>IF('Indicator Date hidden'!Y174="x","x",X$2-'Indicator Date hidden'!Y174)</f>
        <v>0</v>
      </c>
      <c r="Y173" s="158">
        <f>IF('Indicator Date hidden'!Z174="x","x",Y$2-'Indicator Date hidden'!Z174)</f>
        <v>0</v>
      </c>
      <c r="Z173" s="158">
        <f>IF('Indicator Date hidden'!AA174="x","x",Z$2-'Indicator Date hidden'!AA174)</f>
        <v>7</v>
      </c>
      <c r="AA173" s="158">
        <f>IF('Indicator Date hidden'!AB174="x","x",AA$2-'Indicator Date hidden'!AB174)</f>
        <v>0</v>
      </c>
      <c r="AB173" s="158">
        <f>IF('Indicator Date hidden'!AC174="x","x",AB$2-'Indicator Date hidden'!AC174)</f>
        <v>0</v>
      </c>
      <c r="AC173" s="158">
        <f>IF('Indicator Date hidden'!AD174="x","x",AC$2-'Indicator Date hidden'!AD174)</f>
        <v>4</v>
      </c>
      <c r="AD173" s="158">
        <f>IF('Indicator Date hidden'!AE174="x","x",AD$2-'Indicator Date hidden'!AE174)</f>
        <v>0</v>
      </c>
      <c r="AE173" s="158">
        <f>IF('Indicator Date hidden'!AF174="x","x",AE$2-'Indicator Date hidden'!AF174)</f>
        <v>0</v>
      </c>
      <c r="AF173" s="158">
        <f>IF('Indicator Date hidden'!AG174="x","x",AF$2-'Indicator Date hidden'!AG174)</f>
        <v>0</v>
      </c>
      <c r="AG173" s="158">
        <f>IF('Indicator Date hidden'!AH174="x","x",AG$2-'Indicator Date hidden'!AH174)</f>
        <v>0</v>
      </c>
      <c r="AH173" s="158">
        <f>IF('Indicator Date hidden'!AI174="x","x",AH$2-'Indicator Date hidden'!AI174)</f>
        <v>0</v>
      </c>
      <c r="AI173" s="158">
        <f>IF('Indicator Date hidden'!AJ174="x","x",AI$2-'Indicator Date hidden'!AJ174)</f>
        <v>0</v>
      </c>
      <c r="AJ173" s="158">
        <f>IF('Indicator Date hidden'!AK174="x","x",AJ$2-'Indicator Date hidden'!AK174)</f>
        <v>0</v>
      </c>
      <c r="AK173" s="158">
        <f>IF('Indicator Date hidden'!AL174="x","x",AK$2-'Indicator Date hidden'!AL174)</f>
        <v>0</v>
      </c>
      <c r="AL173" s="158">
        <f>IF('Indicator Date hidden'!AM174="x","x",AL$2-'Indicator Date hidden'!AM174)</f>
        <v>1</v>
      </c>
      <c r="AM173" s="158">
        <f>IF('Indicator Date hidden'!AN174="x","x",AM$2-'Indicator Date hidden'!AN174)</f>
        <v>0</v>
      </c>
      <c r="AN173" s="158">
        <f>IF('Indicator Date hidden'!AO174="x","x",AN$2-'Indicator Date hidden'!AO174)</f>
        <v>0</v>
      </c>
      <c r="AO173" s="158">
        <f>IF('Indicator Date hidden'!AP174="x","x",AO$2-'Indicator Date hidden'!AP174)</f>
        <v>0</v>
      </c>
      <c r="AP173" s="158">
        <f>IF('Indicator Date hidden'!AQ174="x","x",AP$2-'Indicator Date hidden'!AQ174)</f>
        <v>0</v>
      </c>
      <c r="AQ173" s="158">
        <f>IF('Indicator Date hidden'!AR174="x","x",AQ$2-'Indicator Date hidden'!AR174)</f>
        <v>0</v>
      </c>
      <c r="AR173" s="158">
        <f>IF('Indicator Date hidden'!AS174="x","x",AR$2-'Indicator Date hidden'!AS174)</f>
        <v>2</v>
      </c>
      <c r="AS173" s="158">
        <f>IF('Indicator Date hidden'!AT174="x","x",AS$2-'Indicator Date hidden'!AT174)</f>
        <v>7</v>
      </c>
      <c r="AT173" s="158">
        <f>IF('Indicator Date hidden'!AU174="x","x",AT$2-'Indicator Date hidden'!AU174)</f>
        <v>0</v>
      </c>
      <c r="AU173" s="158" t="str">
        <f>IF('Indicator Date hidden'!AV174="x","x",AU$2-'Indicator Date hidden'!AV174)</f>
        <v>x</v>
      </c>
      <c r="AV173" s="158" t="str">
        <f>IF('Indicator Date hidden'!AW174="x","x",AV$2-'Indicator Date hidden'!AW174)</f>
        <v>x</v>
      </c>
      <c r="AW173" s="158">
        <f>IF('Indicator Date hidden'!AX174="x","x",AW$2-'Indicator Date hidden'!AX174)</f>
        <v>0</v>
      </c>
      <c r="AX173" s="158">
        <f>IF('Indicator Date hidden'!AY174="x","x",AX$2-'Indicator Date hidden'!AY174)</f>
        <v>0</v>
      </c>
      <c r="AY173" s="158" t="str">
        <f>IF('Indicator Date hidden'!AZ174="x","x",AY$2-'Indicator Date hidden'!AZ174)</f>
        <v>x</v>
      </c>
      <c r="AZ173" s="158">
        <f>IF('Indicator Date hidden'!BA174="x","x",AZ$2-'Indicator Date hidden'!BA174)</f>
        <v>3</v>
      </c>
      <c r="BA173" s="158">
        <f>IF('Indicator Date hidden'!BB174="x","x",BA$2-'Indicator Date hidden'!BB174)</f>
        <v>0</v>
      </c>
      <c r="BB173" s="158">
        <f>IF('Indicator Date hidden'!BC174="x","x",BB$2-'Indicator Date hidden'!BC174)</f>
        <v>0</v>
      </c>
      <c r="BC173" s="158">
        <f>IF('Indicator Date hidden'!BD174="x","x",BC$2-'Indicator Date hidden'!BD174)</f>
        <v>0</v>
      </c>
      <c r="BD173" s="158" t="str">
        <f>IF('Indicator Date hidden'!BE174="x","x",BD$2-'Indicator Date hidden'!BE174)</f>
        <v>x</v>
      </c>
      <c r="BE173" s="158">
        <f>IF('Indicator Date hidden'!BF174="x","x",BE$2-'Indicator Date hidden'!BF174)</f>
        <v>1</v>
      </c>
      <c r="BF173" s="158">
        <f>IF('Indicator Date hidden'!BG174="x","x",BF$2-'Indicator Date hidden'!BG174)</f>
        <v>0</v>
      </c>
      <c r="BG173" s="158">
        <f>IF('Indicator Date hidden'!BH174="x","x",BG$2-'Indicator Date hidden'!BH174)</f>
        <v>0</v>
      </c>
      <c r="BH173" s="158">
        <f>IF('Indicator Date hidden'!BI174="x","x",BH$2-'Indicator Date hidden'!BI174)</f>
        <v>0</v>
      </c>
      <c r="BI173" s="158">
        <f>IF('Indicator Date hidden'!BJ174="x","x",BI$2-'Indicator Date hidden'!BJ174)</f>
        <v>2</v>
      </c>
      <c r="BJ173" s="158">
        <f>IF('Indicator Date hidden'!BK174="x","x",BJ$2-'Indicator Date hidden'!BK174)</f>
        <v>0</v>
      </c>
      <c r="BK173" s="158">
        <f>IF('Indicator Date hidden'!BL174="x","x",BK$2-'Indicator Date hidden'!BL174)</f>
        <v>0</v>
      </c>
      <c r="BL173" s="158">
        <f>IF('Indicator Date hidden'!BM174="x","x",BL$2-'Indicator Date hidden'!BM174)</f>
        <v>0</v>
      </c>
      <c r="BM173" s="158">
        <f>IF('Indicator Date hidden'!BN174="x","x",BM$2-'Indicator Date hidden'!BN174)</f>
        <v>3</v>
      </c>
      <c r="BN173" s="158">
        <f>IF('Indicator Date hidden'!BO174="x","x",BN$2-'Indicator Date hidden'!BO174)</f>
        <v>0</v>
      </c>
      <c r="BO173" s="158">
        <f>IF('Indicator Date hidden'!BP174="x","x",BO$2-'Indicator Date hidden'!BP174)</f>
        <v>0</v>
      </c>
      <c r="BP173" s="158">
        <f>IF('Indicator Date hidden'!BQ174="x","x",BP$2-'Indicator Date hidden'!BQ174)</f>
        <v>0</v>
      </c>
      <c r="BQ173" s="158">
        <f>IF('Indicator Date hidden'!BR174="x","x",BQ$2-'Indicator Date hidden'!BR174)</f>
        <v>0</v>
      </c>
      <c r="BR173" s="158">
        <f>IF('Indicator Date hidden'!BS174="x","x",BR$2-'Indicator Date hidden'!BS174)</f>
        <v>0</v>
      </c>
      <c r="BS173" s="158">
        <f>IF('Indicator Date hidden'!BT174="x","x",BS$2-'Indicator Date hidden'!BT174)</f>
        <v>1</v>
      </c>
      <c r="BT173" s="158">
        <f>IF('Indicator Date hidden'!BU174="x","x",BT$2-'Indicator Date hidden'!BU174)</f>
        <v>0</v>
      </c>
      <c r="BU173" s="158">
        <f>IF('Indicator Date hidden'!BV174="x","x",BU$2-'Indicator Date hidden'!BV174)</f>
        <v>0</v>
      </c>
      <c r="BV173" s="158" t="str">
        <f>IF('Indicator Date hidden'!BW174="x","x",BV$2-'Indicator Date hidden'!BW174)</f>
        <v>x</v>
      </c>
      <c r="BW173" s="158">
        <f>IF('Indicator Date hidden'!BX174="x","x",BW$2-'Indicator Date hidden'!BX174)</f>
        <v>0</v>
      </c>
      <c r="BX173" s="158">
        <f>IF('Indicator Date hidden'!BY174="x","x",BX$2-'Indicator Date hidden'!BY174)</f>
        <v>0</v>
      </c>
      <c r="BY173" s="5">
        <f t="shared" si="25"/>
        <v>31</v>
      </c>
      <c r="BZ173" s="159">
        <f t="shared" si="26"/>
        <v>0.44285714285714284</v>
      </c>
      <c r="CA173" s="5">
        <f t="shared" si="27"/>
        <v>10</v>
      </c>
      <c r="CB173" s="159">
        <f t="shared" si="28"/>
        <v>1.3589461703384542</v>
      </c>
      <c r="CC173" s="162">
        <f t="shared" si="29"/>
        <v>0</v>
      </c>
    </row>
    <row r="174" spans="1:81" x14ac:dyDescent="0.25">
      <c r="A174" t="s">
        <v>320</v>
      </c>
      <c r="B174" s="158">
        <f>IF('Indicator Date hidden'!C175="x","x",B$2-'Indicator Date hidden'!C175)</f>
        <v>0</v>
      </c>
      <c r="C174" s="158">
        <f>IF('Indicator Date hidden'!D175="x","x",C$2-'Indicator Date hidden'!D175)</f>
        <v>0</v>
      </c>
      <c r="D174" s="158">
        <f>IF('Indicator Date hidden'!E175="x","x",D$2-'Indicator Date hidden'!E175)</f>
        <v>0</v>
      </c>
      <c r="E174" s="158">
        <f>IF('Indicator Date hidden'!F175="x","x",E$2-'Indicator Date hidden'!F175)</f>
        <v>0</v>
      </c>
      <c r="F174" s="158">
        <f>IF('Indicator Date hidden'!G175="x","x",F$2-'Indicator Date hidden'!G175)</f>
        <v>0</v>
      </c>
      <c r="G174" s="158">
        <f>IF('Indicator Date hidden'!H175="x","x",G$2-'Indicator Date hidden'!H175)</f>
        <v>0</v>
      </c>
      <c r="H174" s="158">
        <f>IF('Indicator Date hidden'!I175="x","x",H$2-'Indicator Date hidden'!I175)</f>
        <v>0</v>
      </c>
      <c r="I174" s="158">
        <f>IF('Indicator Date hidden'!J175="x","x",I$2-'Indicator Date hidden'!J175)</f>
        <v>0</v>
      </c>
      <c r="J174" s="158">
        <f>IF('Indicator Date hidden'!K175="x","x",J$2-'Indicator Date hidden'!K175)</f>
        <v>0</v>
      </c>
      <c r="K174" s="158">
        <f>IF('Indicator Date hidden'!L175="x","x",K$2-'Indicator Date hidden'!L175)</f>
        <v>0</v>
      </c>
      <c r="L174" s="158">
        <f>IF('Indicator Date hidden'!M175="x","x",L$2-'Indicator Date hidden'!M175)</f>
        <v>0</v>
      </c>
      <c r="M174" s="158">
        <f>IF('Indicator Date hidden'!N175="x","x",M$2-'Indicator Date hidden'!N175)</f>
        <v>0</v>
      </c>
      <c r="N174" s="158">
        <f>IF('Indicator Date hidden'!O175="x","x",N$2-'Indicator Date hidden'!O175)</f>
        <v>0</v>
      </c>
      <c r="O174" s="158">
        <f>IF('Indicator Date hidden'!P175="x","x",O$2-'Indicator Date hidden'!P175)</f>
        <v>0</v>
      </c>
      <c r="P174" s="158">
        <f>IF('Indicator Date hidden'!Q175="x","x",P$2-'Indicator Date hidden'!Q175)</f>
        <v>0</v>
      </c>
      <c r="Q174" s="158">
        <f>IF('Indicator Date hidden'!R175="x","x",Q$2-'Indicator Date hidden'!R175)</f>
        <v>0</v>
      </c>
      <c r="R174" s="158">
        <f>IF('Indicator Date hidden'!S175="x","x",R$2-'Indicator Date hidden'!S175)</f>
        <v>0</v>
      </c>
      <c r="S174" s="158">
        <f>IF('Indicator Date hidden'!T175="x","x",S$2-'Indicator Date hidden'!T175)</f>
        <v>0</v>
      </c>
      <c r="T174" s="158">
        <f>IF('Indicator Date hidden'!U175="x","x",T$2-'Indicator Date hidden'!U175)</f>
        <v>0</v>
      </c>
      <c r="U174" s="158">
        <f>IF('Indicator Date hidden'!V175="x","x",U$2-'Indicator Date hidden'!V175)</f>
        <v>0</v>
      </c>
      <c r="V174" s="158">
        <f>IF('Indicator Date hidden'!W175="x","x",V$2-'Indicator Date hidden'!W175)</f>
        <v>0</v>
      </c>
      <c r="W174" s="158">
        <f>IF('Indicator Date hidden'!X175="x","x",W$2-'Indicator Date hidden'!X175)</f>
        <v>0</v>
      </c>
      <c r="X174" s="158">
        <f>IF('Indicator Date hidden'!Y175="x","x",X$2-'Indicator Date hidden'!Y175)</f>
        <v>0</v>
      </c>
      <c r="Y174" s="158">
        <f>IF('Indicator Date hidden'!Z175="x","x",Y$2-'Indicator Date hidden'!Z175)</f>
        <v>0</v>
      </c>
      <c r="Z174" s="158">
        <f>IF('Indicator Date hidden'!AA175="x","x",Z$2-'Indicator Date hidden'!AA175)</f>
        <v>2</v>
      </c>
      <c r="AA174" s="158">
        <f>IF('Indicator Date hidden'!AB175="x","x",AA$2-'Indicator Date hidden'!AB175)</f>
        <v>0</v>
      </c>
      <c r="AB174" s="158">
        <f>IF('Indicator Date hidden'!AC175="x","x",AB$2-'Indicator Date hidden'!AC175)</f>
        <v>0</v>
      </c>
      <c r="AC174" s="158">
        <f>IF('Indicator Date hidden'!AD175="x","x",AC$2-'Indicator Date hidden'!AD175)</f>
        <v>1</v>
      </c>
      <c r="AD174" s="158">
        <f>IF('Indicator Date hidden'!AE175="x","x",AD$2-'Indicator Date hidden'!AE175)</f>
        <v>0</v>
      </c>
      <c r="AE174" s="158">
        <f>IF('Indicator Date hidden'!AF175="x","x",AE$2-'Indicator Date hidden'!AF175)</f>
        <v>0</v>
      </c>
      <c r="AF174" s="158">
        <f>IF('Indicator Date hidden'!AG175="x","x",AF$2-'Indicator Date hidden'!AG175)</f>
        <v>0</v>
      </c>
      <c r="AG174" s="158">
        <f>IF('Indicator Date hidden'!AH175="x","x",AG$2-'Indicator Date hidden'!AH175)</f>
        <v>0</v>
      </c>
      <c r="AH174" s="158">
        <f>IF('Indicator Date hidden'!AI175="x","x",AH$2-'Indicator Date hidden'!AI175)</f>
        <v>0</v>
      </c>
      <c r="AI174" s="158">
        <f>IF('Indicator Date hidden'!AJ175="x","x",AI$2-'Indicator Date hidden'!AJ175)</f>
        <v>0</v>
      </c>
      <c r="AJ174" s="158">
        <f>IF('Indicator Date hidden'!AK175="x","x",AJ$2-'Indicator Date hidden'!AK175)</f>
        <v>0</v>
      </c>
      <c r="AK174" s="158">
        <f>IF('Indicator Date hidden'!AL175="x","x",AK$2-'Indicator Date hidden'!AL175)</f>
        <v>0</v>
      </c>
      <c r="AL174" s="158">
        <f>IF('Indicator Date hidden'!AM175="x","x",AL$2-'Indicator Date hidden'!AM175)</f>
        <v>3</v>
      </c>
      <c r="AM174" s="158">
        <f>IF('Indicator Date hidden'!AN175="x","x",AM$2-'Indicator Date hidden'!AN175)</f>
        <v>0</v>
      </c>
      <c r="AN174" s="158">
        <f>IF('Indicator Date hidden'!AO175="x","x",AN$2-'Indicator Date hidden'!AO175)</f>
        <v>0</v>
      </c>
      <c r="AO174" s="158">
        <f>IF('Indicator Date hidden'!AP175="x","x",AO$2-'Indicator Date hidden'!AP175)</f>
        <v>0</v>
      </c>
      <c r="AP174" s="158">
        <f>IF('Indicator Date hidden'!AQ175="x","x",AP$2-'Indicator Date hidden'!AQ175)</f>
        <v>0</v>
      </c>
      <c r="AQ174" s="158">
        <f>IF('Indicator Date hidden'!AR175="x","x",AQ$2-'Indicator Date hidden'!AR175)</f>
        <v>0</v>
      </c>
      <c r="AR174" s="158">
        <f>IF('Indicator Date hidden'!AS175="x","x",AR$2-'Indicator Date hidden'!AS175)</f>
        <v>2</v>
      </c>
      <c r="AS174" s="158">
        <f>IF('Indicator Date hidden'!AT175="x","x",AS$2-'Indicator Date hidden'!AT175)</f>
        <v>2</v>
      </c>
      <c r="AT174" s="158">
        <f>IF('Indicator Date hidden'!AU175="x","x",AT$2-'Indicator Date hidden'!AU175)</f>
        <v>0</v>
      </c>
      <c r="AU174" s="158">
        <f>IF('Indicator Date hidden'!AV175="x","x",AU$2-'Indicator Date hidden'!AV175)</f>
        <v>0</v>
      </c>
      <c r="AV174" s="158">
        <f>IF('Indicator Date hidden'!AW175="x","x",AV$2-'Indicator Date hidden'!AW175)</f>
        <v>0</v>
      </c>
      <c r="AW174" s="158">
        <f>IF('Indicator Date hidden'!AX175="x","x",AW$2-'Indicator Date hidden'!AX175)</f>
        <v>0</v>
      </c>
      <c r="AX174" s="158">
        <f>IF('Indicator Date hidden'!AY175="x","x",AX$2-'Indicator Date hidden'!AY175)</f>
        <v>0</v>
      </c>
      <c r="AY174" s="158">
        <f>IF('Indicator Date hidden'!AZ175="x","x",AY$2-'Indicator Date hidden'!AZ175)</f>
        <v>0</v>
      </c>
      <c r="AZ174" s="158">
        <f>IF('Indicator Date hidden'!BA175="x","x",AZ$2-'Indicator Date hidden'!BA175)</f>
        <v>2</v>
      </c>
      <c r="BA174" s="158">
        <f>IF('Indicator Date hidden'!BB175="x","x",BA$2-'Indicator Date hidden'!BB175)</f>
        <v>0</v>
      </c>
      <c r="BB174" s="158">
        <f>IF('Indicator Date hidden'!BC175="x","x",BB$2-'Indicator Date hidden'!BC175)</f>
        <v>0</v>
      </c>
      <c r="BC174" s="158">
        <f>IF('Indicator Date hidden'!BD175="x","x",BC$2-'Indicator Date hidden'!BD175)</f>
        <v>0</v>
      </c>
      <c r="BD174" s="158" t="str">
        <f>IF('Indicator Date hidden'!BE175="x","x",BD$2-'Indicator Date hidden'!BE175)</f>
        <v>x</v>
      </c>
      <c r="BE174" s="158">
        <f>IF('Indicator Date hidden'!BF175="x","x",BE$2-'Indicator Date hidden'!BF175)</f>
        <v>0</v>
      </c>
      <c r="BF174" s="158">
        <f>IF('Indicator Date hidden'!BG175="x","x",BF$2-'Indicator Date hidden'!BG175)</f>
        <v>0</v>
      </c>
      <c r="BG174" s="158">
        <f>IF('Indicator Date hidden'!BH175="x","x",BG$2-'Indicator Date hidden'!BH175)</f>
        <v>0</v>
      </c>
      <c r="BH174" s="158">
        <f>IF('Indicator Date hidden'!BI175="x","x",BH$2-'Indicator Date hidden'!BI175)</f>
        <v>0</v>
      </c>
      <c r="BI174" s="158">
        <f>IF('Indicator Date hidden'!BJ175="x","x",BI$2-'Indicator Date hidden'!BJ175)</f>
        <v>0</v>
      </c>
      <c r="BJ174" s="158">
        <f>IF('Indicator Date hidden'!BK175="x","x",BJ$2-'Indicator Date hidden'!BK175)</f>
        <v>0</v>
      </c>
      <c r="BK174" s="158">
        <f>IF('Indicator Date hidden'!BL175="x","x",BK$2-'Indicator Date hidden'!BL175)</f>
        <v>0</v>
      </c>
      <c r="BL174" s="158">
        <f>IF('Indicator Date hidden'!BM175="x","x",BL$2-'Indicator Date hidden'!BM175)</f>
        <v>0</v>
      </c>
      <c r="BM174" s="158">
        <f>IF('Indicator Date hidden'!BN175="x","x",BM$2-'Indicator Date hidden'!BN175)</f>
        <v>3</v>
      </c>
      <c r="BN174" s="158">
        <f>IF('Indicator Date hidden'!BO175="x","x",BN$2-'Indicator Date hidden'!BO175)</f>
        <v>0</v>
      </c>
      <c r="BO174" s="158">
        <f>IF('Indicator Date hidden'!BP175="x","x",BO$2-'Indicator Date hidden'!BP175)</f>
        <v>0</v>
      </c>
      <c r="BP174" s="158">
        <f>IF('Indicator Date hidden'!BQ175="x","x",BP$2-'Indicator Date hidden'!BQ175)</f>
        <v>0</v>
      </c>
      <c r="BQ174" s="158">
        <f>IF('Indicator Date hidden'!BR175="x","x",BQ$2-'Indicator Date hidden'!BR175)</f>
        <v>0</v>
      </c>
      <c r="BR174" s="158">
        <f>IF('Indicator Date hidden'!BS175="x","x",BR$2-'Indicator Date hidden'!BS175)</f>
        <v>0</v>
      </c>
      <c r="BS174" s="158">
        <f>IF('Indicator Date hidden'!BT175="x","x",BS$2-'Indicator Date hidden'!BT175)</f>
        <v>3</v>
      </c>
      <c r="BT174" s="158">
        <f>IF('Indicator Date hidden'!BU175="x","x",BT$2-'Indicator Date hidden'!BU175)</f>
        <v>0</v>
      </c>
      <c r="BU174" s="158" t="str">
        <f>IF('Indicator Date hidden'!BV175="x","x",BU$2-'Indicator Date hidden'!BV175)</f>
        <v>x</v>
      </c>
      <c r="BV174" s="158">
        <f>IF('Indicator Date hidden'!BW175="x","x",BV$2-'Indicator Date hidden'!BW175)</f>
        <v>0</v>
      </c>
      <c r="BW174" s="158">
        <f>IF('Indicator Date hidden'!BX175="x","x",BW$2-'Indicator Date hidden'!BX175)</f>
        <v>0</v>
      </c>
      <c r="BX174" s="158">
        <f>IF('Indicator Date hidden'!BY175="x","x",BX$2-'Indicator Date hidden'!BY175)</f>
        <v>0</v>
      </c>
      <c r="BY174" s="5">
        <f t="shared" si="25"/>
        <v>18</v>
      </c>
      <c r="BZ174" s="159">
        <f t="shared" si="26"/>
        <v>0.24657534246575341</v>
      </c>
      <c r="CA174" s="5">
        <f t="shared" si="27"/>
        <v>8</v>
      </c>
      <c r="CB174" s="159">
        <f t="shared" si="28"/>
        <v>0.73616596397503575</v>
      </c>
      <c r="CC174" s="162">
        <f t="shared" si="29"/>
        <v>0</v>
      </c>
    </row>
    <row r="175" spans="1:81" x14ac:dyDescent="0.25">
      <c r="A175" t="s">
        <v>322</v>
      </c>
      <c r="B175" s="158">
        <f>IF('Indicator Date hidden'!C176="x","x",B$2-'Indicator Date hidden'!C176)</f>
        <v>0</v>
      </c>
      <c r="C175" s="158">
        <f>IF('Indicator Date hidden'!D176="x","x",C$2-'Indicator Date hidden'!D176)</f>
        <v>0</v>
      </c>
      <c r="D175" s="158">
        <f>IF('Indicator Date hidden'!E176="x","x",D$2-'Indicator Date hidden'!E176)</f>
        <v>0</v>
      </c>
      <c r="E175" s="158">
        <f>IF('Indicator Date hidden'!F176="x","x",E$2-'Indicator Date hidden'!F176)</f>
        <v>0</v>
      </c>
      <c r="F175" s="158">
        <f>IF('Indicator Date hidden'!G176="x","x",F$2-'Indicator Date hidden'!G176)</f>
        <v>0</v>
      </c>
      <c r="G175" s="158">
        <f>IF('Indicator Date hidden'!H176="x","x",G$2-'Indicator Date hidden'!H176)</f>
        <v>0</v>
      </c>
      <c r="H175" s="158">
        <f>IF('Indicator Date hidden'!I176="x","x",H$2-'Indicator Date hidden'!I176)</f>
        <v>0</v>
      </c>
      <c r="I175" s="158">
        <f>IF('Indicator Date hidden'!J176="x","x",I$2-'Indicator Date hidden'!J176)</f>
        <v>0</v>
      </c>
      <c r="J175" s="158">
        <f>IF('Indicator Date hidden'!K176="x","x",J$2-'Indicator Date hidden'!K176)</f>
        <v>0</v>
      </c>
      <c r="K175" s="158">
        <f>IF('Indicator Date hidden'!L176="x","x",K$2-'Indicator Date hidden'!L176)</f>
        <v>0</v>
      </c>
      <c r="L175" s="158">
        <f>IF('Indicator Date hidden'!M176="x","x",L$2-'Indicator Date hidden'!M176)</f>
        <v>0</v>
      </c>
      <c r="M175" s="158">
        <f>IF('Indicator Date hidden'!N176="x","x",M$2-'Indicator Date hidden'!N176)</f>
        <v>0</v>
      </c>
      <c r="N175" s="158">
        <f>IF('Indicator Date hidden'!O176="x","x",N$2-'Indicator Date hidden'!O176)</f>
        <v>0</v>
      </c>
      <c r="O175" s="158">
        <f>IF('Indicator Date hidden'!P176="x","x",O$2-'Indicator Date hidden'!P176)</f>
        <v>0</v>
      </c>
      <c r="P175" s="158">
        <f>IF('Indicator Date hidden'!Q176="x","x",P$2-'Indicator Date hidden'!Q176)</f>
        <v>0</v>
      </c>
      <c r="Q175" s="158">
        <f>IF('Indicator Date hidden'!R176="x","x",Q$2-'Indicator Date hidden'!R176)</f>
        <v>0</v>
      </c>
      <c r="R175" s="158">
        <f>IF('Indicator Date hidden'!S176="x","x",R$2-'Indicator Date hidden'!S176)</f>
        <v>0</v>
      </c>
      <c r="S175" s="158">
        <f>IF('Indicator Date hidden'!T176="x","x",S$2-'Indicator Date hidden'!T176)</f>
        <v>0</v>
      </c>
      <c r="T175" s="158">
        <f>IF('Indicator Date hidden'!U176="x","x",T$2-'Indicator Date hidden'!U176)</f>
        <v>0</v>
      </c>
      <c r="U175" s="158">
        <f>IF('Indicator Date hidden'!V176="x","x",U$2-'Indicator Date hidden'!V176)</f>
        <v>0</v>
      </c>
      <c r="V175" s="158">
        <f>IF('Indicator Date hidden'!W176="x","x",V$2-'Indicator Date hidden'!W176)</f>
        <v>0</v>
      </c>
      <c r="W175" s="158">
        <f>IF('Indicator Date hidden'!X176="x","x",W$2-'Indicator Date hidden'!X176)</f>
        <v>0</v>
      </c>
      <c r="X175" s="158">
        <f>IF('Indicator Date hidden'!Y176="x","x",X$2-'Indicator Date hidden'!Y176)</f>
        <v>0</v>
      </c>
      <c r="Y175" s="158">
        <f>IF('Indicator Date hidden'!Z176="x","x",Y$2-'Indicator Date hidden'!Z176)</f>
        <v>0</v>
      </c>
      <c r="Z175" s="158" t="str">
        <f>IF('Indicator Date hidden'!AA176="x","x",Z$2-'Indicator Date hidden'!AA176)</f>
        <v>x</v>
      </c>
      <c r="AA175" s="158">
        <f>IF('Indicator Date hidden'!AB176="x","x",AA$2-'Indicator Date hidden'!AB176)</f>
        <v>0</v>
      </c>
      <c r="AB175" s="158" t="str">
        <f>IF('Indicator Date hidden'!AC176="x","x",AB$2-'Indicator Date hidden'!AC176)</f>
        <v>x</v>
      </c>
      <c r="AC175" s="158">
        <f>IF('Indicator Date hidden'!AD176="x","x",AC$2-'Indicator Date hidden'!AD176)</f>
        <v>0</v>
      </c>
      <c r="AD175" s="158">
        <f>IF('Indicator Date hidden'!AE176="x","x",AD$2-'Indicator Date hidden'!AE176)</f>
        <v>0</v>
      </c>
      <c r="AE175" s="158" t="str">
        <f>IF('Indicator Date hidden'!AF176="x","x",AE$2-'Indicator Date hidden'!AF176)</f>
        <v>x</v>
      </c>
      <c r="AF175" s="158">
        <f>IF('Indicator Date hidden'!AG176="x","x",AF$2-'Indicator Date hidden'!AG176)</f>
        <v>0</v>
      </c>
      <c r="AG175" s="158">
        <f>IF('Indicator Date hidden'!AH176="x","x",AG$2-'Indicator Date hidden'!AH176)</f>
        <v>0</v>
      </c>
      <c r="AH175" s="158">
        <f>IF('Indicator Date hidden'!AI176="x","x",AH$2-'Indicator Date hidden'!AI176)</f>
        <v>0</v>
      </c>
      <c r="AI175" s="158">
        <f>IF('Indicator Date hidden'!AJ176="x","x",AI$2-'Indicator Date hidden'!AJ176)</f>
        <v>0</v>
      </c>
      <c r="AJ175" s="158">
        <f>IF('Indicator Date hidden'!AK176="x","x",AJ$2-'Indicator Date hidden'!AK176)</f>
        <v>0</v>
      </c>
      <c r="AK175" s="158">
        <f>IF('Indicator Date hidden'!AL176="x","x",AK$2-'Indicator Date hidden'!AL176)</f>
        <v>0</v>
      </c>
      <c r="AL175" s="158" t="str">
        <f>IF('Indicator Date hidden'!AM176="x","x",AL$2-'Indicator Date hidden'!AM176)</f>
        <v>x</v>
      </c>
      <c r="AM175" s="158">
        <f>IF('Indicator Date hidden'!AN176="x","x",AM$2-'Indicator Date hidden'!AN176)</f>
        <v>0</v>
      </c>
      <c r="AN175" s="158">
        <f>IF('Indicator Date hidden'!AO176="x","x",AN$2-'Indicator Date hidden'!AO176)</f>
        <v>0</v>
      </c>
      <c r="AO175" s="158">
        <f>IF('Indicator Date hidden'!AP176="x","x",AO$2-'Indicator Date hidden'!AP176)</f>
        <v>0</v>
      </c>
      <c r="AP175" s="158">
        <f>IF('Indicator Date hidden'!AQ176="x","x",AP$2-'Indicator Date hidden'!AQ176)</f>
        <v>0</v>
      </c>
      <c r="AQ175" s="158">
        <f>IF('Indicator Date hidden'!AR176="x","x",AQ$2-'Indicator Date hidden'!AR176)</f>
        <v>0</v>
      </c>
      <c r="AR175" s="158">
        <f>IF('Indicator Date hidden'!AS176="x","x",AR$2-'Indicator Date hidden'!AS176)</f>
        <v>2</v>
      </c>
      <c r="AS175" s="158">
        <f>IF('Indicator Date hidden'!AT176="x","x",AS$2-'Indicator Date hidden'!AT176)</f>
        <v>4</v>
      </c>
      <c r="AT175" s="158">
        <f>IF('Indicator Date hidden'!AU176="x","x",AT$2-'Indicator Date hidden'!AU176)</f>
        <v>0</v>
      </c>
      <c r="AU175" s="158" t="str">
        <f>IF('Indicator Date hidden'!AV176="x","x",AU$2-'Indicator Date hidden'!AV176)</f>
        <v>x</v>
      </c>
      <c r="AV175" s="158" t="str">
        <f>IF('Indicator Date hidden'!AW176="x","x",AV$2-'Indicator Date hidden'!AW176)</f>
        <v>x</v>
      </c>
      <c r="AW175" s="158" t="str">
        <f>IF('Indicator Date hidden'!AX176="x","x",AW$2-'Indicator Date hidden'!AX176)</f>
        <v>x</v>
      </c>
      <c r="AX175" s="158">
        <f>IF('Indicator Date hidden'!AY176="x","x",AX$2-'Indicator Date hidden'!AY176)</f>
        <v>0</v>
      </c>
      <c r="AY175" s="158">
        <f>IF('Indicator Date hidden'!AZ176="x","x",AY$2-'Indicator Date hidden'!AZ176)</f>
        <v>0</v>
      </c>
      <c r="AZ175" s="158">
        <f>IF('Indicator Date hidden'!BA176="x","x",AZ$2-'Indicator Date hidden'!BA176)</f>
        <v>2</v>
      </c>
      <c r="BA175" s="158">
        <f>IF('Indicator Date hidden'!BB176="x","x",BA$2-'Indicator Date hidden'!BB176)</f>
        <v>0</v>
      </c>
      <c r="BB175" s="158">
        <f>IF('Indicator Date hidden'!BC176="x","x",BB$2-'Indicator Date hidden'!BC176)</f>
        <v>0</v>
      </c>
      <c r="BC175" s="158">
        <f>IF('Indicator Date hidden'!BD176="x","x",BC$2-'Indicator Date hidden'!BD176)</f>
        <v>0</v>
      </c>
      <c r="BD175" s="158" t="str">
        <f>IF('Indicator Date hidden'!BE176="x","x",BD$2-'Indicator Date hidden'!BE176)</f>
        <v>x</v>
      </c>
      <c r="BE175" s="158">
        <f>IF('Indicator Date hidden'!BF176="x","x",BE$2-'Indicator Date hidden'!BF176)</f>
        <v>1</v>
      </c>
      <c r="BF175" s="158">
        <f>IF('Indicator Date hidden'!BG176="x","x",BF$2-'Indicator Date hidden'!BG176)</f>
        <v>0</v>
      </c>
      <c r="BG175" s="158">
        <f>IF('Indicator Date hidden'!BH176="x","x",BG$2-'Indicator Date hidden'!BH176)</f>
        <v>0</v>
      </c>
      <c r="BH175" s="158">
        <f>IF('Indicator Date hidden'!BI176="x","x",BH$2-'Indicator Date hidden'!BI176)</f>
        <v>0</v>
      </c>
      <c r="BI175" s="158">
        <f>IF('Indicator Date hidden'!BJ176="x","x",BI$2-'Indicator Date hidden'!BJ176)</f>
        <v>2</v>
      </c>
      <c r="BJ175" s="158">
        <f>IF('Indicator Date hidden'!BK176="x","x",BJ$2-'Indicator Date hidden'!BK176)</f>
        <v>0</v>
      </c>
      <c r="BK175" s="158" t="str">
        <f>IF('Indicator Date hidden'!BL176="x","x",BK$2-'Indicator Date hidden'!BL176)</f>
        <v>x</v>
      </c>
      <c r="BL175" s="158">
        <f>IF('Indicator Date hidden'!BM176="x","x",BL$2-'Indicator Date hidden'!BM176)</f>
        <v>0</v>
      </c>
      <c r="BM175" s="158">
        <f>IF('Indicator Date hidden'!BN176="x","x",BM$2-'Indicator Date hidden'!BN176)</f>
        <v>3</v>
      </c>
      <c r="BN175" s="158">
        <f>IF('Indicator Date hidden'!BO176="x","x",BN$2-'Indicator Date hidden'!BO176)</f>
        <v>0</v>
      </c>
      <c r="BO175" s="158">
        <f>IF('Indicator Date hidden'!BP176="x","x",BO$2-'Indicator Date hidden'!BP176)</f>
        <v>0</v>
      </c>
      <c r="BP175" s="158">
        <f>IF('Indicator Date hidden'!BQ176="x","x",BP$2-'Indicator Date hidden'!BQ176)</f>
        <v>0</v>
      </c>
      <c r="BQ175" s="158">
        <f>IF('Indicator Date hidden'!BR176="x","x",BQ$2-'Indicator Date hidden'!BR176)</f>
        <v>0</v>
      </c>
      <c r="BR175" s="158">
        <f>IF('Indicator Date hidden'!BS176="x","x",BR$2-'Indicator Date hidden'!BS176)</f>
        <v>0</v>
      </c>
      <c r="BS175" s="158">
        <f>IF('Indicator Date hidden'!BT176="x","x",BS$2-'Indicator Date hidden'!BT176)</f>
        <v>5</v>
      </c>
      <c r="BT175" s="158">
        <f>IF('Indicator Date hidden'!BU176="x","x",BT$2-'Indicator Date hidden'!BU176)</f>
        <v>0</v>
      </c>
      <c r="BU175" s="158">
        <f>IF('Indicator Date hidden'!BV176="x","x",BU$2-'Indicator Date hidden'!BV176)</f>
        <v>0</v>
      </c>
      <c r="BV175" s="158" t="str">
        <f>IF('Indicator Date hidden'!BW176="x","x",BV$2-'Indicator Date hidden'!BW176)</f>
        <v>x</v>
      </c>
      <c r="BW175" s="158">
        <f>IF('Indicator Date hidden'!BX176="x","x",BW$2-'Indicator Date hidden'!BX176)</f>
        <v>0</v>
      </c>
      <c r="BX175" s="158">
        <f>IF('Indicator Date hidden'!BY176="x","x",BX$2-'Indicator Date hidden'!BY176)</f>
        <v>0</v>
      </c>
      <c r="BY175" s="5">
        <f t="shared" si="25"/>
        <v>19</v>
      </c>
      <c r="BZ175" s="159">
        <f t="shared" si="26"/>
        <v>0.29230769230769232</v>
      </c>
      <c r="CA175" s="5">
        <f t="shared" si="27"/>
        <v>7</v>
      </c>
      <c r="CB175" s="159">
        <f t="shared" si="28"/>
        <v>0.94009945338167322</v>
      </c>
      <c r="CC175" s="162">
        <f t="shared" si="29"/>
        <v>0</v>
      </c>
    </row>
    <row r="176" spans="1:81" x14ac:dyDescent="0.25">
      <c r="A176" t="s">
        <v>324</v>
      </c>
      <c r="B176" s="158">
        <f>IF('Indicator Date hidden'!C177="x","x",B$2-'Indicator Date hidden'!C177)</f>
        <v>0</v>
      </c>
      <c r="C176" s="158">
        <f>IF('Indicator Date hidden'!D177="x","x",C$2-'Indicator Date hidden'!D177)</f>
        <v>0</v>
      </c>
      <c r="D176" s="158">
        <f>IF('Indicator Date hidden'!E177="x","x",D$2-'Indicator Date hidden'!E177)</f>
        <v>0</v>
      </c>
      <c r="E176" s="158">
        <f>IF('Indicator Date hidden'!F177="x","x",E$2-'Indicator Date hidden'!F177)</f>
        <v>0</v>
      </c>
      <c r="F176" s="158">
        <f>IF('Indicator Date hidden'!G177="x","x",F$2-'Indicator Date hidden'!G177)</f>
        <v>0</v>
      </c>
      <c r="G176" s="158">
        <f>IF('Indicator Date hidden'!H177="x","x",G$2-'Indicator Date hidden'!H177)</f>
        <v>0</v>
      </c>
      <c r="H176" s="158">
        <f>IF('Indicator Date hidden'!I177="x","x",H$2-'Indicator Date hidden'!I177)</f>
        <v>0</v>
      </c>
      <c r="I176" s="158">
        <f>IF('Indicator Date hidden'!J177="x","x",I$2-'Indicator Date hidden'!J177)</f>
        <v>0</v>
      </c>
      <c r="J176" s="158">
        <f>IF('Indicator Date hidden'!K177="x","x",J$2-'Indicator Date hidden'!K177)</f>
        <v>0</v>
      </c>
      <c r="K176" s="158">
        <f>IF('Indicator Date hidden'!L177="x","x",K$2-'Indicator Date hidden'!L177)</f>
        <v>0</v>
      </c>
      <c r="L176" s="158">
        <f>IF('Indicator Date hidden'!M177="x","x",L$2-'Indicator Date hidden'!M177)</f>
        <v>0</v>
      </c>
      <c r="M176" s="158">
        <f>IF('Indicator Date hidden'!N177="x","x",M$2-'Indicator Date hidden'!N177)</f>
        <v>0</v>
      </c>
      <c r="N176" s="158">
        <f>IF('Indicator Date hidden'!O177="x","x",N$2-'Indicator Date hidden'!O177)</f>
        <v>0</v>
      </c>
      <c r="O176" s="158">
        <f>IF('Indicator Date hidden'!P177="x","x",O$2-'Indicator Date hidden'!P177)</f>
        <v>0</v>
      </c>
      <c r="P176" s="158">
        <f>IF('Indicator Date hidden'!Q177="x","x",P$2-'Indicator Date hidden'!Q177)</f>
        <v>0</v>
      </c>
      <c r="Q176" s="158">
        <f>IF('Indicator Date hidden'!R177="x","x",Q$2-'Indicator Date hidden'!R177)</f>
        <v>0</v>
      </c>
      <c r="R176" s="158">
        <f>IF('Indicator Date hidden'!S177="x","x",R$2-'Indicator Date hidden'!S177)</f>
        <v>0</v>
      </c>
      <c r="S176" s="158">
        <f>IF('Indicator Date hidden'!T177="x","x",S$2-'Indicator Date hidden'!T177)</f>
        <v>0</v>
      </c>
      <c r="T176" s="158">
        <f>IF('Indicator Date hidden'!U177="x","x",T$2-'Indicator Date hidden'!U177)</f>
        <v>0</v>
      </c>
      <c r="U176" s="158">
        <f>IF('Indicator Date hidden'!V177="x","x",U$2-'Indicator Date hidden'!V177)</f>
        <v>0</v>
      </c>
      <c r="V176" s="158">
        <f>IF('Indicator Date hidden'!W177="x","x",V$2-'Indicator Date hidden'!W177)</f>
        <v>0</v>
      </c>
      <c r="W176" s="158">
        <f>IF('Indicator Date hidden'!X177="x","x",W$2-'Indicator Date hidden'!X177)</f>
        <v>0</v>
      </c>
      <c r="X176" s="158">
        <f>IF('Indicator Date hidden'!Y177="x","x",X$2-'Indicator Date hidden'!Y177)</f>
        <v>0</v>
      </c>
      <c r="Y176" s="158">
        <f>IF('Indicator Date hidden'!Z177="x","x",Y$2-'Indicator Date hidden'!Z177)</f>
        <v>0</v>
      </c>
      <c r="Z176" s="158">
        <f>IF('Indicator Date hidden'!AA177="x","x",Z$2-'Indicator Date hidden'!AA177)</f>
        <v>5</v>
      </c>
      <c r="AA176" s="158">
        <f>IF('Indicator Date hidden'!AB177="x","x",AA$2-'Indicator Date hidden'!AB177)</f>
        <v>0</v>
      </c>
      <c r="AB176" s="158">
        <f>IF('Indicator Date hidden'!AC177="x","x",AB$2-'Indicator Date hidden'!AC177)</f>
        <v>2</v>
      </c>
      <c r="AC176" s="158">
        <f>IF('Indicator Date hidden'!AD177="x","x",AC$2-'Indicator Date hidden'!AD177)</f>
        <v>1</v>
      </c>
      <c r="AD176" s="158">
        <f>IF('Indicator Date hidden'!AE177="x","x",AD$2-'Indicator Date hidden'!AE177)</f>
        <v>0</v>
      </c>
      <c r="AE176" s="158">
        <f>IF('Indicator Date hidden'!AF177="x","x",AE$2-'Indicator Date hidden'!AF177)</f>
        <v>0</v>
      </c>
      <c r="AF176" s="158">
        <f>IF('Indicator Date hidden'!AG177="x","x",AF$2-'Indicator Date hidden'!AG177)</f>
        <v>0</v>
      </c>
      <c r="AG176" s="158">
        <f>IF('Indicator Date hidden'!AH177="x","x",AG$2-'Indicator Date hidden'!AH177)</f>
        <v>0</v>
      </c>
      <c r="AH176" s="158">
        <f>IF('Indicator Date hidden'!AI177="x","x",AH$2-'Indicator Date hidden'!AI177)</f>
        <v>0</v>
      </c>
      <c r="AI176" s="158">
        <f>IF('Indicator Date hidden'!AJ177="x","x",AI$2-'Indicator Date hidden'!AJ177)</f>
        <v>0</v>
      </c>
      <c r="AJ176" s="158">
        <f>IF('Indicator Date hidden'!AK177="x","x",AJ$2-'Indicator Date hidden'!AK177)</f>
        <v>0</v>
      </c>
      <c r="AK176" s="158">
        <f>IF('Indicator Date hidden'!AL177="x","x",AK$2-'Indicator Date hidden'!AL177)</f>
        <v>0</v>
      </c>
      <c r="AL176" s="158" t="str">
        <f>IF('Indicator Date hidden'!AM177="x","x",AL$2-'Indicator Date hidden'!AM177)</f>
        <v>x</v>
      </c>
      <c r="AM176" s="158">
        <f>IF('Indicator Date hidden'!AN177="x","x",AM$2-'Indicator Date hidden'!AN177)</f>
        <v>0</v>
      </c>
      <c r="AN176" s="158">
        <f>IF('Indicator Date hidden'!AO177="x","x",AN$2-'Indicator Date hidden'!AO177)</f>
        <v>0</v>
      </c>
      <c r="AO176" s="158">
        <f>IF('Indicator Date hidden'!AP177="x","x",AO$2-'Indicator Date hidden'!AP177)</f>
        <v>0</v>
      </c>
      <c r="AP176" s="158" t="str">
        <f>IF('Indicator Date hidden'!AQ177="x","x",AP$2-'Indicator Date hidden'!AQ177)</f>
        <v>x</v>
      </c>
      <c r="AQ176" s="158">
        <f>IF('Indicator Date hidden'!AR177="x","x",AQ$2-'Indicator Date hidden'!AR177)</f>
        <v>0</v>
      </c>
      <c r="AR176" s="158">
        <f>IF('Indicator Date hidden'!AS177="x","x",AR$2-'Indicator Date hidden'!AS177)</f>
        <v>2</v>
      </c>
      <c r="AS176" s="158" t="str">
        <f>IF('Indicator Date hidden'!AT177="x","x",AS$2-'Indicator Date hidden'!AT177)</f>
        <v>x</v>
      </c>
      <c r="AT176" s="158">
        <f>IF('Indicator Date hidden'!AU177="x","x",AT$2-'Indicator Date hidden'!AU177)</f>
        <v>0</v>
      </c>
      <c r="AU176" s="158">
        <f>IF('Indicator Date hidden'!AV177="x","x",AU$2-'Indicator Date hidden'!AV177)</f>
        <v>0</v>
      </c>
      <c r="AV176" s="158">
        <f>IF('Indicator Date hidden'!AW177="x","x",AV$2-'Indicator Date hidden'!AW177)</f>
        <v>0</v>
      </c>
      <c r="AW176" s="158" t="str">
        <f>IF('Indicator Date hidden'!AX177="x","x",AW$2-'Indicator Date hidden'!AX177)</f>
        <v>x</v>
      </c>
      <c r="AX176" s="158">
        <f>IF('Indicator Date hidden'!AY177="x","x",AX$2-'Indicator Date hidden'!AY177)</f>
        <v>0</v>
      </c>
      <c r="AY176" s="158">
        <f>IF('Indicator Date hidden'!AZ177="x","x",AY$2-'Indicator Date hidden'!AZ177)</f>
        <v>0</v>
      </c>
      <c r="AZ176" s="158" t="str">
        <f>IF('Indicator Date hidden'!BA177="x","x",AZ$2-'Indicator Date hidden'!BA177)</f>
        <v>x</v>
      </c>
      <c r="BA176" s="158">
        <f>IF('Indicator Date hidden'!BB177="x","x",BA$2-'Indicator Date hidden'!BB177)</f>
        <v>0</v>
      </c>
      <c r="BB176" s="158">
        <f>IF('Indicator Date hidden'!BC177="x","x",BB$2-'Indicator Date hidden'!BC177)</f>
        <v>0</v>
      </c>
      <c r="BC176" s="158">
        <f>IF('Indicator Date hidden'!BD177="x","x",BC$2-'Indicator Date hidden'!BD177)</f>
        <v>0</v>
      </c>
      <c r="BD176" s="158" t="str">
        <f>IF('Indicator Date hidden'!BE177="x","x",BD$2-'Indicator Date hidden'!BE177)</f>
        <v>x</v>
      </c>
      <c r="BE176" s="158">
        <f>IF('Indicator Date hidden'!BF177="x","x",BE$2-'Indicator Date hidden'!BF177)</f>
        <v>1</v>
      </c>
      <c r="BF176" s="158">
        <f>IF('Indicator Date hidden'!BG177="x","x",BF$2-'Indicator Date hidden'!BG177)</f>
        <v>0</v>
      </c>
      <c r="BG176" s="158">
        <f>IF('Indicator Date hidden'!BH177="x","x",BG$2-'Indicator Date hidden'!BH177)</f>
        <v>0</v>
      </c>
      <c r="BH176" s="158">
        <f>IF('Indicator Date hidden'!BI177="x","x",BH$2-'Indicator Date hidden'!BI177)</f>
        <v>0</v>
      </c>
      <c r="BI176" s="158">
        <f>IF('Indicator Date hidden'!BJ177="x","x",BI$2-'Indicator Date hidden'!BJ177)</f>
        <v>2</v>
      </c>
      <c r="BJ176" s="158">
        <f>IF('Indicator Date hidden'!BK177="x","x",BJ$2-'Indicator Date hidden'!BK177)</f>
        <v>0</v>
      </c>
      <c r="BK176" s="158">
        <f>IF('Indicator Date hidden'!BL177="x","x",BK$2-'Indicator Date hidden'!BL177)</f>
        <v>0</v>
      </c>
      <c r="BL176" s="158">
        <f>IF('Indicator Date hidden'!BM177="x","x",BL$2-'Indicator Date hidden'!BM177)</f>
        <v>0</v>
      </c>
      <c r="BM176" s="158">
        <f>IF('Indicator Date hidden'!BN177="x","x",BM$2-'Indicator Date hidden'!BN177)</f>
        <v>3</v>
      </c>
      <c r="BN176" s="158">
        <f>IF('Indicator Date hidden'!BO177="x","x",BN$2-'Indicator Date hidden'!BO177)</f>
        <v>0</v>
      </c>
      <c r="BO176" s="158">
        <f>IF('Indicator Date hidden'!BP177="x","x",BO$2-'Indicator Date hidden'!BP177)</f>
        <v>0</v>
      </c>
      <c r="BP176" s="158">
        <f>IF('Indicator Date hidden'!BQ177="x","x",BP$2-'Indicator Date hidden'!BQ177)</f>
        <v>0</v>
      </c>
      <c r="BQ176" s="158">
        <f>IF('Indicator Date hidden'!BR177="x","x",BQ$2-'Indicator Date hidden'!BR177)</f>
        <v>0</v>
      </c>
      <c r="BR176" s="158">
        <f>IF('Indicator Date hidden'!BS177="x","x",BR$2-'Indicator Date hidden'!BS177)</f>
        <v>0</v>
      </c>
      <c r="BS176" s="158">
        <f>IF('Indicator Date hidden'!BT177="x","x",BS$2-'Indicator Date hidden'!BT177)</f>
        <v>3</v>
      </c>
      <c r="BT176" s="158">
        <f>IF('Indicator Date hidden'!BU177="x","x",BT$2-'Indicator Date hidden'!BU177)</f>
        <v>0</v>
      </c>
      <c r="BU176" s="158">
        <f>IF('Indicator Date hidden'!BV177="x","x",BU$2-'Indicator Date hidden'!BV177)</f>
        <v>0</v>
      </c>
      <c r="BV176" s="158">
        <f>IF('Indicator Date hidden'!BW177="x","x",BV$2-'Indicator Date hidden'!BW177)</f>
        <v>0</v>
      </c>
      <c r="BW176" s="158">
        <f>IF('Indicator Date hidden'!BX177="x","x",BW$2-'Indicator Date hidden'!BX177)</f>
        <v>0</v>
      </c>
      <c r="BX176" s="158">
        <f>IF('Indicator Date hidden'!BY177="x","x",BX$2-'Indicator Date hidden'!BY177)</f>
        <v>0</v>
      </c>
      <c r="BY176" s="5">
        <f t="shared" si="25"/>
        <v>19</v>
      </c>
      <c r="BZ176" s="159">
        <f t="shared" si="26"/>
        <v>0.27536231884057971</v>
      </c>
      <c r="CA176" s="5">
        <f t="shared" si="27"/>
        <v>8</v>
      </c>
      <c r="CB176" s="159">
        <f t="shared" si="28"/>
        <v>0.86617697376718461</v>
      </c>
      <c r="CC176" s="162">
        <f t="shared" si="29"/>
        <v>0</v>
      </c>
    </row>
    <row r="177" spans="1:81" x14ac:dyDescent="0.25">
      <c r="A177" t="s">
        <v>326</v>
      </c>
      <c r="B177" s="158">
        <f>IF('Indicator Date hidden'!C178="x","x",B$2-'Indicator Date hidden'!C178)</f>
        <v>0</v>
      </c>
      <c r="C177" s="158">
        <f>IF('Indicator Date hidden'!D178="x","x",C$2-'Indicator Date hidden'!D178)</f>
        <v>0</v>
      </c>
      <c r="D177" s="158">
        <f>IF('Indicator Date hidden'!E178="x","x",D$2-'Indicator Date hidden'!E178)</f>
        <v>0</v>
      </c>
      <c r="E177" s="158">
        <f>IF('Indicator Date hidden'!F178="x","x",E$2-'Indicator Date hidden'!F178)</f>
        <v>0</v>
      </c>
      <c r="F177" s="158">
        <f>IF('Indicator Date hidden'!G178="x","x",F$2-'Indicator Date hidden'!G178)</f>
        <v>0</v>
      </c>
      <c r="G177" s="158">
        <f>IF('Indicator Date hidden'!H178="x","x",G$2-'Indicator Date hidden'!H178)</f>
        <v>0</v>
      </c>
      <c r="H177" s="158">
        <f>IF('Indicator Date hidden'!I178="x","x",H$2-'Indicator Date hidden'!I178)</f>
        <v>0</v>
      </c>
      <c r="I177" s="158">
        <f>IF('Indicator Date hidden'!J178="x","x",I$2-'Indicator Date hidden'!J178)</f>
        <v>0</v>
      </c>
      <c r="J177" s="158">
        <f>IF('Indicator Date hidden'!K178="x","x",J$2-'Indicator Date hidden'!K178)</f>
        <v>0</v>
      </c>
      <c r="K177" s="158">
        <f>IF('Indicator Date hidden'!L178="x","x",K$2-'Indicator Date hidden'!L178)</f>
        <v>0</v>
      </c>
      <c r="L177" s="158">
        <f>IF('Indicator Date hidden'!M178="x","x",L$2-'Indicator Date hidden'!M178)</f>
        <v>0</v>
      </c>
      <c r="M177" s="158">
        <f>IF('Indicator Date hidden'!N178="x","x",M$2-'Indicator Date hidden'!N178)</f>
        <v>0</v>
      </c>
      <c r="N177" s="158">
        <f>IF('Indicator Date hidden'!O178="x","x",N$2-'Indicator Date hidden'!O178)</f>
        <v>0</v>
      </c>
      <c r="O177" s="158">
        <f>IF('Indicator Date hidden'!P178="x","x",O$2-'Indicator Date hidden'!P178)</f>
        <v>0</v>
      </c>
      <c r="P177" s="158">
        <f>IF('Indicator Date hidden'!Q178="x","x",P$2-'Indicator Date hidden'!Q178)</f>
        <v>0</v>
      </c>
      <c r="Q177" s="158">
        <f>IF('Indicator Date hidden'!R178="x","x",Q$2-'Indicator Date hidden'!R178)</f>
        <v>0</v>
      </c>
      <c r="R177" s="158">
        <f>IF('Indicator Date hidden'!S178="x","x",R$2-'Indicator Date hidden'!S178)</f>
        <v>0</v>
      </c>
      <c r="S177" s="158">
        <f>IF('Indicator Date hidden'!T178="x","x",S$2-'Indicator Date hidden'!T178)</f>
        <v>0</v>
      </c>
      <c r="T177" s="158">
        <f>IF('Indicator Date hidden'!U178="x","x",T$2-'Indicator Date hidden'!U178)</f>
        <v>0</v>
      </c>
      <c r="U177" s="158">
        <f>IF('Indicator Date hidden'!V178="x","x",U$2-'Indicator Date hidden'!V178)</f>
        <v>0</v>
      </c>
      <c r="V177" s="158">
        <f>IF('Indicator Date hidden'!W178="x","x",V$2-'Indicator Date hidden'!W178)</f>
        <v>0</v>
      </c>
      <c r="W177" s="158">
        <f>IF('Indicator Date hidden'!X178="x","x",W$2-'Indicator Date hidden'!X178)</f>
        <v>0</v>
      </c>
      <c r="X177" s="158">
        <f>IF('Indicator Date hidden'!Y178="x","x",X$2-'Indicator Date hidden'!Y178)</f>
        <v>0</v>
      </c>
      <c r="Y177" s="158">
        <f>IF('Indicator Date hidden'!Z178="x","x",Y$2-'Indicator Date hidden'!Z178)</f>
        <v>0</v>
      </c>
      <c r="Z177" s="158" t="str">
        <f>IF('Indicator Date hidden'!AA178="x","x",Z$2-'Indicator Date hidden'!AA178)</f>
        <v>x</v>
      </c>
      <c r="AA177" s="158">
        <f>IF('Indicator Date hidden'!AB178="x","x",AA$2-'Indicator Date hidden'!AB178)</f>
        <v>0</v>
      </c>
      <c r="AB177" s="158">
        <f>IF('Indicator Date hidden'!AC178="x","x",AB$2-'Indicator Date hidden'!AC178)</f>
        <v>0</v>
      </c>
      <c r="AC177" s="158">
        <f>IF('Indicator Date hidden'!AD178="x","x",AC$2-'Indicator Date hidden'!AD178)</f>
        <v>0</v>
      </c>
      <c r="AD177" s="158">
        <f>IF('Indicator Date hidden'!AE178="x","x",AD$2-'Indicator Date hidden'!AE178)</f>
        <v>0</v>
      </c>
      <c r="AE177" s="158">
        <f>IF('Indicator Date hidden'!AF178="x","x",AE$2-'Indicator Date hidden'!AF178)</f>
        <v>0</v>
      </c>
      <c r="AF177" s="158">
        <f>IF('Indicator Date hidden'!AG178="x","x",AF$2-'Indicator Date hidden'!AG178)</f>
        <v>0</v>
      </c>
      <c r="AG177" s="158">
        <f>IF('Indicator Date hidden'!AH178="x","x",AG$2-'Indicator Date hidden'!AH178)</f>
        <v>0</v>
      </c>
      <c r="AH177" s="158">
        <f>IF('Indicator Date hidden'!AI178="x","x",AH$2-'Indicator Date hidden'!AI178)</f>
        <v>0</v>
      </c>
      <c r="AI177" s="158">
        <f>IF('Indicator Date hidden'!AJ178="x","x",AI$2-'Indicator Date hidden'!AJ178)</f>
        <v>0</v>
      </c>
      <c r="AJ177" s="158">
        <f>IF('Indicator Date hidden'!AK178="x","x",AJ$2-'Indicator Date hidden'!AK178)</f>
        <v>0</v>
      </c>
      <c r="AK177" s="158">
        <f>IF('Indicator Date hidden'!AL178="x","x",AK$2-'Indicator Date hidden'!AL178)</f>
        <v>0</v>
      </c>
      <c r="AL177" s="158">
        <f>IF('Indicator Date hidden'!AM178="x","x",AL$2-'Indicator Date hidden'!AM178)</f>
        <v>5</v>
      </c>
      <c r="AM177" s="158">
        <f>IF('Indicator Date hidden'!AN178="x","x",AM$2-'Indicator Date hidden'!AN178)</f>
        <v>0</v>
      </c>
      <c r="AN177" s="158">
        <f>IF('Indicator Date hidden'!AO178="x","x",AN$2-'Indicator Date hidden'!AO178)</f>
        <v>0</v>
      </c>
      <c r="AO177" s="158">
        <f>IF('Indicator Date hidden'!AP178="x","x",AO$2-'Indicator Date hidden'!AP178)</f>
        <v>0</v>
      </c>
      <c r="AP177" s="158">
        <f>IF('Indicator Date hidden'!AQ178="x","x",AP$2-'Indicator Date hidden'!AQ178)</f>
        <v>0</v>
      </c>
      <c r="AQ177" s="158">
        <f>IF('Indicator Date hidden'!AR178="x","x",AQ$2-'Indicator Date hidden'!AR178)</f>
        <v>0</v>
      </c>
      <c r="AR177" s="158">
        <f>IF('Indicator Date hidden'!AS178="x","x",AR$2-'Indicator Date hidden'!AS178)</f>
        <v>2</v>
      </c>
      <c r="AS177" s="158">
        <f>IF('Indicator Date hidden'!AT178="x","x",AS$2-'Indicator Date hidden'!AT178)</f>
        <v>4</v>
      </c>
      <c r="AT177" s="158">
        <f>IF('Indicator Date hidden'!AU178="x","x",AT$2-'Indicator Date hidden'!AU178)</f>
        <v>0</v>
      </c>
      <c r="AU177" s="158">
        <f>IF('Indicator Date hidden'!AV178="x","x",AU$2-'Indicator Date hidden'!AV178)</f>
        <v>0</v>
      </c>
      <c r="AV177" s="158">
        <f>IF('Indicator Date hidden'!AW178="x","x",AV$2-'Indicator Date hidden'!AW178)</f>
        <v>0</v>
      </c>
      <c r="AW177" s="158" t="str">
        <f>IF('Indicator Date hidden'!AX178="x","x",AW$2-'Indicator Date hidden'!AX178)</f>
        <v>x</v>
      </c>
      <c r="AX177" s="158">
        <f>IF('Indicator Date hidden'!AY178="x","x",AX$2-'Indicator Date hidden'!AY178)</f>
        <v>0</v>
      </c>
      <c r="AY177" s="158">
        <f>IF('Indicator Date hidden'!AZ178="x","x",AY$2-'Indicator Date hidden'!AZ178)</f>
        <v>0</v>
      </c>
      <c r="AZ177" s="158">
        <f>IF('Indicator Date hidden'!BA178="x","x",AZ$2-'Indicator Date hidden'!BA178)</f>
        <v>2</v>
      </c>
      <c r="BA177" s="158">
        <f>IF('Indicator Date hidden'!BB178="x","x",BA$2-'Indicator Date hidden'!BB178)</f>
        <v>0</v>
      </c>
      <c r="BB177" s="158">
        <f>IF('Indicator Date hidden'!BC178="x","x",BB$2-'Indicator Date hidden'!BC178)</f>
        <v>0</v>
      </c>
      <c r="BC177" s="158">
        <f>IF('Indicator Date hidden'!BD178="x","x",BC$2-'Indicator Date hidden'!BD178)</f>
        <v>0</v>
      </c>
      <c r="BD177" s="158" t="str">
        <f>IF('Indicator Date hidden'!BE178="x","x",BD$2-'Indicator Date hidden'!BE178)</f>
        <v>x</v>
      </c>
      <c r="BE177" s="158">
        <f>IF('Indicator Date hidden'!BF178="x","x",BE$2-'Indicator Date hidden'!BF178)</f>
        <v>1</v>
      </c>
      <c r="BF177" s="158">
        <f>IF('Indicator Date hidden'!BG178="x","x",BF$2-'Indicator Date hidden'!BG178)</f>
        <v>0</v>
      </c>
      <c r="BG177" s="158">
        <f>IF('Indicator Date hidden'!BH178="x","x",BG$2-'Indicator Date hidden'!BH178)</f>
        <v>0</v>
      </c>
      <c r="BH177" s="158">
        <f>IF('Indicator Date hidden'!BI178="x","x",BH$2-'Indicator Date hidden'!BI178)</f>
        <v>0</v>
      </c>
      <c r="BI177" s="158">
        <f>IF('Indicator Date hidden'!BJ178="x","x",BI$2-'Indicator Date hidden'!BJ178)</f>
        <v>2</v>
      </c>
      <c r="BJ177" s="158">
        <f>IF('Indicator Date hidden'!BK178="x","x",BJ$2-'Indicator Date hidden'!BK178)</f>
        <v>0</v>
      </c>
      <c r="BK177" s="158">
        <f>IF('Indicator Date hidden'!BL178="x","x",BK$2-'Indicator Date hidden'!BL178)</f>
        <v>0</v>
      </c>
      <c r="BL177" s="158">
        <f>IF('Indicator Date hidden'!BM178="x","x",BL$2-'Indicator Date hidden'!BM178)</f>
        <v>0</v>
      </c>
      <c r="BM177" s="158">
        <f>IF('Indicator Date hidden'!BN178="x","x",BM$2-'Indicator Date hidden'!BN178)</f>
        <v>3</v>
      </c>
      <c r="BN177" s="158">
        <f>IF('Indicator Date hidden'!BO178="x","x",BN$2-'Indicator Date hidden'!BO178)</f>
        <v>0</v>
      </c>
      <c r="BO177" s="158">
        <f>IF('Indicator Date hidden'!BP178="x","x",BO$2-'Indicator Date hidden'!BP178)</f>
        <v>0</v>
      </c>
      <c r="BP177" s="158">
        <f>IF('Indicator Date hidden'!BQ178="x","x",BP$2-'Indicator Date hidden'!BQ178)</f>
        <v>0</v>
      </c>
      <c r="BQ177" s="158">
        <f>IF('Indicator Date hidden'!BR178="x","x",BQ$2-'Indicator Date hidden'!BR178)</f>
        <v>0</v>
      </c>
      <c r="BR177" s="158">
        <f>IF('Indicator Date hidden'!BS178="x","x",BR$2-'Indicator Date hidden'!BS178)</f>
        <v>0</v>
      </c>
      <c r="BS177" s="158">
        <f>IF('Indicator Date hidden'!BT178="x","x",BS$2-'Indicator Date hidden'!BT178)</f>
        <v>2</v>
      </c>
      <c r="BT177" s="158">
        <f>IF('Indicator Date hidden'!BU178="x","x",BT$2-'Indicator Date hidden'!BU178)</f>
        <v>0</v>
      </c>
      <c r="BU177" s="158">
        <f>IF('Indicator Date hidden'!BV178="x","x",BU$2-'Indicator Date hidden'!BV178)</f>
        <v>0</v>
      </c>
      <c r="BV177" s="158" t="str">
        <f>IF('Indicator Date hidden'!BW178="x","x",BV$2-'Indicator Date hidden'!BW178)</f>
        <v>x</v>
      </c>
      <c r="BW177" s="158">
        <f>IF('Indicator Date hidden'!BX178="x","x",BW$2-'Indicator Date hidden'!BX178)</f>
        <v>0</v>
      </c>
      <c r="BX177" s="158">
        <f>IF('Indicator Date hidden'!BY178="x","x",BX$2-'Indicator Date hidden'!BY178)</f>
        <v>0</v>
      </c>
      <c r="BY177" s="5">
        <f t="shared" si="25"/>
        <v>21</v>
      </c>
      <c r="BZ177" s="159">
        <f t="shared" si="26"/>
        <v>0.29577464788732394</v>
      </c>
      <c r="CA177" s="5">
        <f t="shared" si="27"/>
        <v>8</v>
      </c>
      <c r="CB177" s="159">
        <f t="shared" si="28"/>
        <v>0.92529958905108967</v>
      </c>
      <c r="CC177" s="162">
        <f t="shared" si="29"/>
        <v>0</v>
      </c>
    </row>
    <row r="178" spans="1:81" x14ac:dyDescent="0.25">
      <c r="A178" t="s">
        <v>328</v>
      </c>
      <c r="B178" s="158">
        <f>IF('Indicator Date hidden'!C179="x","x",B$2-'Indicator Date hidden'!C179)</f>
        <v>0</v>
      </c>
      <c r="C178" s="158">
        <f>IF('Indicator Date hidden'!D179="x","x",C$2-'Indicator Date hidden'!D179)</f>
        <v>0</v>
      </c>
      <c r="D178" s="158">
        <f>IF('Indicator Date hidden'!E179="x","x",D$2-'Indicator Date hidden'!E179)</f>
        <v>0</v>
      </c>
      <c r="E178" s="158">
        <f>IF('Indicator Date hidden'!F179="x","x",E$2-'Indicator Date hidden'!F179)</f>
        <v>0</v>
      </c>
      <c r="F178" s="158">
        <f>IF('Indicator Date hidden'!G179="x","x",F$2-'Indicator Date hidden'!G179)</f>
        <v>0</v>
      </c>
      <c r="G178" s="158">
        <f>IF('Indicator Date hidden'!H179="x","x",G$2-'Indicator Date hidden'!H179)</f>
        <v>0</v>
      </c>
      <c r="H178" s="158">
        <f>IF('Indicator Date hidden'!I179="x","x",H$2-'Indicator Date hidden'!I179)</f>
        <v>0</v>
      </c>
      <c r="I178" s="158">
        <f>IF('Indicator Date hidden'!J179="x","x",I$2-'Indicator Date hidden'!J179)</f>
        <v>0</v>
      </c>
      <c r="J178" s="158">
        <f>IF('Indicator Date hidden'!K179="x","x",J$2-'Indicator Date hidden'!K179)</f>
        <v>0</v>
      </c>
      <c r="K178" s="158">
        <f>IF('Indicator Date hidden'!L179="x","x",K$2-'Indicator Date hidden'!L179)</f>
        <v>0</v>
      </c>
      <c r="L178" s="158">
        <f>IF('Indicator Date hidden'!M179="x","x",L$2-'Indicator Date hidden'!M179)</f>
        <v>0</v>
      </c>
      <c r="M178" s="158">
        <f>IF('Indicator Date hidden'!N179="x","x",M$2-'Indicator Date hidden'!N179)</f>
        <v>0</v>
      </c>
      <c r="N178" s="158">
        <f>IF('Indicator Date hidden'!O179="x","x",N$2-'Indicator Date hidden'!O179)</f>
        <v>0</v>
      </c>
      <c r="O178" s="158">
        <f>IF('Indicator Date hidden'!P179="x","x",O$2-'Indicator Date hidden'!P179)</f>
        <v>0</v>
      </c>
      <c r="P178" s="158">
        <f>IF('Indicator Date hidden'!Q179="x","x",P$2-'Indicator Date hidden'!Q179)</f>
        <v>0</v>
      </c>
      <c r="Q178" s="158">
        <f>IF('Indicator Date hidden'!R179="x","x",Q$2-'Indicator Date hidden'!R179)</f>
        <v>0</v>
      </c>
      <c r="R178" s="158">
        <f>IF('Indicator Date hidden'!S179="x","x",R$2-'Indicator Date hidden'!S179)</f>
        <v>0</v>
      </c>
      <c r="S178" s="158">
        <f>IF('Indicator Date hidden'!T179="x","x",S$2-'Indicator Date hidden'!T179)</f>
        <v>0</v>
      </c>
      <c r="T178" s="158">
        <f>IF('Indicator Date hidden'!U179="x","x",T$2-'Indicator Date hidden'!U179)</f>
        <v>0</v>
      </c>
      <c r="U178" s="158">
        <f>IF('Indicator Date hidden'!V179="x","x",U$2-'Indicator Date hidden'!V179)</f>
        <v>0</v>
      </c>
      <c r="V178" s="158">
        <f>IF('Indicator Date hidden'!W179="x","x",V$2-'Indicator Date hidden'!W179)</f>
        <v>0</v>
      </c>
      <c r="W178" s="158">
        <f>IF('Indicator Date hidden'!X179="x","x",W$2-'Indicator Date hidden'!X179)</f>
        <v>0</v>
      </c>
      <c r="X178" s="158">
        <f>IF('Indicator Date hidden'!Y179="x","x",X$2-'Indicator Date hidden'!Y179)</f>
        <v>0</v>
      </c>
      <c r="Y178" s="158">
        <f>IF('Indicator Date hidden'!Z179="x","x",Y$2-'Indicator Date hidden'!Z179)</f>
        <v>0</v>
      </c>
      <c r="Z178" s="158" t="str">
        <f>IF('Indicator Date hidden'!AA179="x","x",Z$2-'Indicator Date hidden'!AA179)</f>
        <v>x</v>
      </c>
      <c r="AA178" s="158">
        <f>IF('Indicator Date hidden'!AB179="x","x",AA$2-'Indicator Date hidden'!AB179)</f>
        <v>0</v>
      </c>
      <c r="AB178" s="158" t="str">
        <f>IF('Indicator Date hidden'!AC179="x","x",AB$2-'Indicator Date hidden'!AC179)</f>
        <v>x</v>
      </c>
      <c r="AC178" s="158">
        <f>IF('Indicator Date hidden'!AD179="x","x",AC$2-'Indicator Date hidden'!AD179)</f>
        <v>0</v>
      </c>
      <c r="AD178" s="158">
        <f>IF('Indicator Date hidden'!AE179="x","x",AD$2-'Indicator Date hidden'!AE179)</f>
        <v>0</v>
      </c>
      <c r="AE178" s="158">
        <f>IF('Indicator Date hidden'!AF179="x","x",AE$2-'Indicator Date hidden'!AF179)</f>
        <v>0</v>
      </c>
      <c r="AF178" s="158">
        <f>IF('Indicator Date hidden'!AG179="x","x",AF$2-'Indicator Date hidden'!AG179)</f>
        <v>0</v>
      </c>
      <c r="AG178" s="158">
        <f>IF('Indicator Date hidden'!AH179="x","x",AG$2-'Indicator Date hidden'!AH179)</f>
        <v>0</v>
      </c>
      <c r="AH178" s="158">
        <f>IF('Indicator Date hidden'!AI179="x","x",AH$2-'Indicator Date hidden'!AI179)</f>
        <v>0</v>
      </c>
      <c r="AI178" s="158">
        <f>IF('Indicator Date hidden'!AJ179="x","x",AI$2-'Indicator Date hidden'!AJ179)</f>
        <v>0</v>
      </c>
      <c r="AJ178" s="158">
        <f>IF('Indicator Date hidden'!AK179="x","x",AJ$2-'Indicator Date hidden'!AK179)</f>
        <v>0</v>
      </c>
      <c r="AK178" s="158">
        <f>IF('Indicator Date hidden'!AL179="x","x",AK$2-'Indicator Date hidden'!AL179)</f>
        <v>0</v>
      </c>
      <c r="AL178" s="158" t="str">
        <f>IF('Indicator Date hidden'!AM179="x","x",AL$2-'Indicator Date hidden'!AM179)</f>
        <v>x</v>
      </c>
      <c r="AM178" s="158">
        <f>IF('Indicator Date hidden'!AN179="x","x",AM$2-'Indicator Date hidden'!AN179)</f>
        <v>0</v>
      </c>
      <c r="AN178" s="158">
        <f>IF('Indicator Date hidden'!AO179="x","x",AN$2-'Indicator Date hidden'!AO179)</f>
        <v>0</v>
      </c>
      <c r="AO178" s="158">
        <f>IF('Indicator Date hidden'!AP179="x","x",AO$2-'Indicator Date hidden'!AP179)</f>
        <v>0</v>
      </c>
      <c r="AP178" s="158">
        <f>IF('Indicator Date hidden'!AQ179="x","x",AP$2-'Indicator Date hidden'!AQ179)</f>
        <v>0</v>
      </c>
      <c r="AQ178" s="158">
        <f>IF('Indicator Date hidden'!AR179="x","x",AQ$2-'Indicator Date hidden'!AR179)</f>
        <v>0</v>
      </c>
      <c r="AR178" s="158">
        <f>IF('Indicator Date hidden'!AS179="x","x",AR$2-'Indicator Date hidden'!AS179)</f>
        <v>2</v>
      </c>
      <c r="AS178" s="158">
        <f>IF('Indicator Date hidden'!AT179="x","x",AS$2-'Indicator Date hidden'!AT179)</f>
        <v>3</v>
      </c>
      <c r="AT178" s="158">
        <f>IF('Indicator Date hidden'!AU179="x","x",AT$2-'Indicator Date hidden'!AU179)</f>
        <v>0</v>
      </c>
      <c r="AU178" s="158" t="str">
        <f>IF('Indicator Date hidden'!AV179="x","x",AU$2-'Indicator Date hidden'!AV179)</f>
        <v>x</v>
      </c>
      <c r="AV178" s="158" t="str">
        <f>IF('Indicator Date hidden'!AW179="x","x",AV$2-'Indicator Date hidden'!AW179)</f>
        <v>x</v>
      </c>
      <c r="AW178" s="158">
        <f>IF('Indicator Date hidden'!AX179="x","x",AW$2-'Indicator Date hidden'!AX179)</f>
        <v>0</v>
      </c>
      <c r="AX178" s="158">
        <f>IF('Indicator Date hidden'!AY179="x","x",AX$2-'Indicator Date hidden'!AY179)</f>
        <v>0</v>
      </c>
      <c r="AY178" s="158">
        <f>IF('Indicator Date hidden'!AZ179="x","x",AY$2-'Indicator Date hidden'!AZ179)</f>
        <v>0</v>
      </c>
      <c r="AZ178" s="158">
        <f>IF('Indicator Date hidden'!BA179="x","x",AZ$2-'Indicator Date hidden'!BA179)</f>
        <v>1</v>
      </c>
      <c r="BA178" s="158">
        <f>IF('Indicator Date hidden'!BB179="x","x",BA$2-'Indicator Date hidden'!BB179)</f>
        <v>0</v>
      </c>
      <c r="BB178" s="158">
        <f>IF('Indicator Date hidden'!BC179="x","x",BB$2-'Indicator Date hidden'!BC179)</f>
        <v>0</v>
      </c>
      <c r="BC178" s="158">
        <f>IF('Indicator Date hidden'!BD179="x","x",BC$2-'Indicator Date hidden'!BD179)</f>
        <v>0</v>
      </c>
      <c r="BD178" s="158" t="str">
        <f>IF('Indicator Date hidden'!BE179="x","x",BD$2-'Indicator Date hidden'!BE179)</f>
        <v>x</v>
      </c>
      <c r="BE178" s="158">
        <f>IF('Indicator Date hidden'!BF179="x","x",BE$2-'Indicator Date hidden'!BF179)</f>
        <v>0</v>
      </c>
      <c r="BF178" s="158">
        <f>IF('Indicator Date hidden'!BG179="x","x",BF$2-'Indicator Date hidden'!BG179)</f>
        <v>0</v>
      </c>
      <c r="BG178" s="158">
        <f>IF('Indicator Date hidden'!BH179="x","x",BG$2-'Indicator Date hidden'!BH179)</f>
        <v>0</v>
      </c>
      <c r="BH178" s="158">
        <f>IF('Indicator Date hidden'!BI179="x","x",BH$2-'Indicator Date hidden'!BI179)</f>
        <v>0</v>
      </c>
      <c r="BI178" s="158">
        <f>IF('Indicator Date hidden'!BJ179="x","x",BI$2-'Indicator Date hidden'!BJ179)</f>
        <v>0</v>
      </c>
      <c r="BJ178" s="158">
        <f>IF('Indicator Date hidden'!BK179="x","x",BJ$2-'Indicator Date hidden'!BK179)</f>
        <v>0</v>
      </c>
      <c r="BK178" s="158">
        <f>IF('Indicator Date hidden'!BL179="x","x",BK$2-'Indicator Date hidden'!BL179)</f>
        <v>0</v>
      </c>
      <c r="BL178" s="158">
        <f>IF('Indicator Date hidden'!BM179="x","x",BL$2-'Indicator Date hidden'!BM179)</f>
        <v>0</v>
      </c>
      <c r="BM178" s="158">
        <f>IF('Indicator Date hidden'!BN179="x","x",BM$2-'Indicator Date hidden'!BN179)</f>
        <v>3</v>
      </c>
      <c r="BN178" s="158">
        <f>IF('Indicator Date hidden'!BO179="x","x",BN$2-'Indicator Date hidden'!BO179)</f>
        <v>0</v>
      </c>
      <c r="BO178" s="158">
        <f>IF('Indicator Date hidden'!BP179="x","x",BO$2-'Indicator Date hidden'!BP179)</f>
        <v>0</v>
      </c>
      <c r="BP178" s="158">
        <f>IF('Indicator Date hidden'!BQ179="x","x",BP$2-'Indicator Date hidden'!BQ179)</f>
        <v>0</v>
      </c>
      <c r="BQ178" s="158">
        <f>IF('Indicator Date hidden'!BR179="x","x",BQ$2-'Indicator Date hidden'!BR179)</f>
        <v>0</v>
      </c>
      <c r="BR178" s="158">
        <f>IF('Indicator Date hidden'!BS179="x","x",BR$2-'Indicator Date hidden'!BS179)</f>
        <v>0</v>
      </c>
      <c r="BS178" s="158">
        <f>IF('Indicator Date hidden'!BT179="x","x",BS$2-'Indicator Date hidden'!BT179)</f>
        <v>4</v>
      </c>
      <c r="BT178" s="158">
        <f>IF('Indicator Date hidden'!BU179="x","x",BT$2-'Indicator Date hidden'!BU179)</f>
        <v>0</v>
      </c>
      <c r="BU178" s="158">
        <f>IF('Indicator Date hidden'!BV179="x","x",BU$2-'Indicator Date hidden'!BV179)</f>
        <v>0</v>
      </c>
      <c r="BV178" s="158">
        <f>IF('Indicator Date hidden'!BW179="x","x",BV$2-'Indicator Date hidden'!BW179)</f>
        <v>0</v>
      </c>
      <c r="BW178" s="158">
        <f>IF('Indicator Date hidden'!BX179="x","x",BW$2-'Indicator Date hidden'!BX179)</f>
        <v>0</v>
      </c>
      <c r="BX178" s="158">
        <f>IF('Indicator Date hidden'!BY179="x","x",BX$2-'Indicator Date hidden'!BY179)</f>
        <v>0</v>
      </c>
      <c r="BY178" s="5">
        <f t="shared" si="25"/>
        <v>13</v>
      </c>
      <c r="BZ178" s="159">
        <f t="shared" si="26"/>
        <v>0.18840579710144928</v>
      </c>
      <c r="CA178" s="5">
        <f t="shared" si="27"/>
        <v>5</v>
      </c>
      <c r="CB178" s="159">
        <f t="shared" si="28"/>
        <v>0.72781910315882425</v>
      </c>
      <c r="CC178" s="162">
        <f t="shared" si="29"/>
        <v>0</v>
      </c>
    </row>
    <row r="179" spans="1:81" x14ac:dyDescent="0.25">
      <c r="A179" t="s">
        <v>330</v>
      </c>
      <c r="B179" s="158">
        <f>IF('Indicator Date hidden'!C180="x","x",B$2-'Indicator Date hidden'!C180)</f>
        <v>0</v>
      </c>
      <c r="C179" s="158">
        <f>IF('Indicator Date hidden'!D180="x","x",C$2-'Indicator Date hidden'!D180)</f>
        <v>0</v>
      </c>
      <c r="D179" s="158">
        <f>IF('Indicator Date hidden'!E180="x","x",D$2-'Indicator Date hidden'!E180)</f>
        <v>0</v>
      </c>
      <c r="E179" s="158">
        <f>IF('Indicator Date hidden'!F180="x","x",E$2-'Indicator Date hidden'!F180)</f>
        <v>0</v>
      </c>
      <c r="F179" s="158">
        <f>IF('Indicator Date hidden'!G180="x","x",F$2-'Indicator Date hidden'!G180)</f>
        <v>0</v>
      </c>
      <c r="G179" s="158">
        <f>IF('Indicator Date hidden'!H180="x","x",G$2-'Indicator Date hidden'!H180)</f>
        <v>0</v>
      </c>
      <c r="H179" s="158">
        <f>IF('Indicator Date hidden'!I180="x","x",H$2-'Indicator Date hidden'!I180)</f>
        <v>0</v>
      </c>
      <c r="I179" s="158">
        <f>IF('Indicator Date hidden'!J180="x","x",I$2-'Indicator Date hidden'!J180)</f>
        <v>0</v>
      </c>
      <c r="J179" s="158">
        <f>IF('Indicator Date hidden'!K180="x","x",J$2-'Indicator Date hidden'!K180)</f>
        <v>0</v>
      </c>
      <c r="K179" s="158">
        <f>IF('Indicator Date hidden'!L180="x","x",K$2-'Indicator Date hidden'!L180)</f>
        <v>0</v>
      </c>
      <c r="L179" s="158">
        <f>IF('Indicator Date hidden'!M180="x","x",L$2-'Indicator Date hidden'!M180)</f>
        <v>0</v>
      </c>
      <c r="M179" s="158">
        <f>IF('Indicator Date hidden'!N180="x","x",M$2-'Indicator Date hidden'!N180)</f>
        <v>0</v>
      </c>
      <c r="N179" s="158">
        <f>IF('Indicator Date hidden'!O180="x","x",N$2-'Indicator Date hidden'!O180)</f>
        <v>0</v>
      </c>
      <c r="O179" s="158">
        <f>IF('Indicator Date hidden'!P180="x","x",O$2-'Indicator Date hidden'!P180)</f>
        <v>0</v>
      </c>
      <c r="P179" s="158">
        <f>IF('Indicator Date hidden'!Q180="x","x",P$2-'Indicator Date hidden'!Q180)</f>
        <v>0</v>
      </c>
      <c r="Q179" s="158">
        <f>IF('Indicator Date hidden'!R180="x","x",Q$2-'Indicator Date hidden'!R180)</f>
        <v>0</v>
      </c>
      <c r="R179" s="158">
        <f>IF('Indicator Date hidden'!S180="x","x",R$2-'Indicator Date hidden'!S180)</f>
        <v>0</v>
      </c>
      <c r="S179" s="158">
        <f>IF('Indicator Date hidden'!T180="x","x",S$2-'Indicator Date hidden'!T180)</f>
        <v>0</v>
      </c>
      <c r="T179" s="158">
        <f>IF('Indicator Date hidden'!U180="x","x",T$2-'Indicator Date hidden'!U180)</f>
        <v>0</v>
      </c>
      <c r="U179" s="158">
        <f>IF('Indicator Date hidden'!V180="x","x",U$2-'Indicator Date hidden'!V180)</f>
        <v>0</v>
      </c>
      <c r="V179" s="158">
        <f>IF('Indicator Date hidden'!W180="x","x",V$2-'Indicator Date hidden'!W180)</f>
        <v>0</v>
      </c>
      <c r="W179" s="158">
        <f>IF('Indicator Date hidden'!X180="x","x",W$2-'Indicator Date hidden'!X180)</f>
        <v>0</v>
      </c>
      <c r="X179" s="158">
        <f>IF('Indicator Date hidden'!Y180="x","x",X$2-'Indicator Date hidden'!Y180)</f>
        <v>0</v>
      </c>
      <c r="Y179" s="158">
        <f>IF('Indicator Date hidden'!Z180="x","x",Y$2-'Indicator Date hidden'!Z180)</f>
        <v>0</v>
      </c>
      <c r="Z179" s="158" t="str">
        <f>IF('Indicator Date hidden'!AA180="x","x",Z$2-'Indicator Date hidden'!AA180)</f>
        <v>x</v>
      </c>
      <c r="AA179" s="158">
        <f>IF('Indicator Date hidden'!AB180="x","x",AA$2-'Indicator Date hidden'!AB180)</f>
        <v>0</v>
      </c>
      <c r="AB179" s="158">
        <f>IF('Indicator Date hidden'!AC180="x","x",AB$2-'Indicator Date hidden'!AC180)</f>
        <v>0</v>
      </c>
      <c r="AC179" s="158">
        <f>IF('Indicator Date hidden'!AD180="x","x",AC$2-'Indicator Date hidden'!AD180)</f>
        <v>0</v>
      </c>
      <c r="AD179" s="158">
        <f>IF('Indicator Date hidden'!AE180="x","x",AD$2-'Indicator Date hidden'!AE180)</f>
        <v>0</v>
      </c>
      <c r="AE179" s="158" t="str">
        <f>IF('Indicator Date hidden'!AF180="x","x",AE$2-'Indicator Date hidden'!AF180)</f>
        <v>x</v>
      </c>
      <c r="AF179" s="158">
        <f>IF('Indicator Date hidden'!AG180="x","x",AF$2-'Indicator Date hidden'!AG180)</f>
        <v>0</v>
      </c>
      <c r="AG179" s="158">
        <f>IF('Indicator Date hidden'!AH180="x","x",AG$2-'Indicator Date hidden'!AH180)</f>
        <v>0</v>
      </c>
      <c r="AH179" s="158">
        <f>IF('Indicator Date hidden'!AI180="x","x",AH$2-'Indicator Date hidden'!AI180)</f>
        <v>0</v>
      </c>
      <c r="AI179" s="158">
        <f>IF('Indicator Date hidden'!AJ180="x","x",AI$2-'Indicator Date hidden'!AJ180)</f>
        <v>0</v>
      </c>
      <c r="AJ179" s="158">
        <f>IF('Indicator Date hidden'!AK180="x","x",AJ$2-'Indicator Date hidden'!AK180)</f>
        <v>0</v>
      </c>
      <c r="AK179" s="158">
        <f>IF('Indicator Date hidden'!AL180="x","x",AK$2-'Indicator Date hidden'!AL180)</f>
        <v>0</v>
      </c>
      <c r="AL179" s="158">
        <f>IF('Indicator Date hidden'!AM180="x","x",AL$2-'Indicator Date hidden'!AM180)</f>
        <v>1</v>
      </c>
      <c r="AM179" s="158">
        <f>IF('Indicator Date hidden'!AN180="x","x",AM$2-'Indicator Date hidden'!AN180)</f>
        <v>0</v>
      </c>
      <c r="AN179" s="158">
        <f>IF('Indicator Date hidden'!AO180="x","x",AN$2-'Indicator Date hidden'!AO180)</f>
        <v>0</v>
      </c>
      <c r="AO179" s="158">
        <f>IF('Indicator Date hidden'!AP180="x","x",AO$2-'Indicator Date hidden'!AP180)</f>
        <v>0</v>
      </c>
      <c r="AP179" s="158">
        <f>IF('Indicator Date hidden'!AQ180="x","x",AP$2-'Indicator Date hidden'!AQ180)</f>
        <v>0</v>
      </c>
      <c r="AQ179" s="158">
        <f>IF('Indicator Date hidden'!AR180="x","x",AQ$2-'Indicator Date hidden'!AR180)</f>
        <v>0</v>
      </c>
      <c r="AR179" s="158">
        <f>IF('Indicator Date hidden'!AS180="x","x",AR$2-'Indicator Date hidden'!AS180)</f>
        <v>2</v>
      </c>
      <c r="AS179" s="158" t="str">
        <f>IF('Indicator Date hidden'!AT180="x","x",AS$2-'Indicator Date hidden'!AT180)</f>
        <v>x</v>
      </c>
      <c r="AT179" s="158">
        <f>IF('Indicator Date hidden'!AU180="x","x",AT$2-'Indicator Date hidden'!AU180)</f>
        <v>0</v>
      </c>
      <c r="AU179" s="158" t="str">
        <f>IF('Indicator Date hidden'!AV180="x","x",AU$2-'Indicator Date hidden'!AV180)</f>
        <v>x</v>
      </c>
      <c r="AV179" s="158" t="str">
        <f>IF('Indicator Date hidden'!AW180="x","x",AV$2-'Indicator Date hidden'!AW180)</f>
        <v>x</v>
      </c>
      <c r="AW179" s="158">
        <f>IF('Indicator Date hidden'!AX180="x","x",AW$2-'Indicator Date hidden'!AX180)</f>
        <v>0</v>
      </c>
      <c r="AX179" s="158">
        <f>IF('Indicator Date hidden'!AY180="x","x",AX$2-'Indicator Date hidden'!AY180)</f>
        <v>0</v>
      </c>
      <c r="AY179" s="158" t="str">
        <f>IF('Indicator Date hidden'!AZ180="x","x",AY$2-'Indicator Date hidden'!AZ180)</f>
        <v>x</v>
      </c>
      <c r="AZ179" s="158" t="str">
        <f>IF('Indicator Date hidden'!BA180="x","x",AZ$2-'Indicator Date hidden'!BA180)</f>
        <v>x</v>
      </c>
      <c r="BA179" s="158">
        <f>IF('Indicator Date hidden'!BB180="x","x",BA$2-'Indicator Date hidden'!BB180)</f>
        <v>0</v>
      </c>
      <c r="BB179" s="158">
        <f>IF('Indicator Date hidden'!BC180="x","x",BB$2-'Indicator Date hidden'!BC180)</f>
        <v>0</v>
      </c>
      <c r="BC179" s="158">
        <f>IF('Indicator Date hidden'!BD180="x","x",BC$2-'Indicator Date hidden'!BD180)</f>
        <v>0</v>
      </c>
      <c r="BD179" s="158" t="str">
        <f>IF('Indicator Date hidden'!BE180="x","x",BD$2-'Indicator Date hidden'!BE180)</f>
        <v>x</v>
      </c>
      <c r="BE179" s="158">
        <f>IF('Indicator Date hidden'!BF180="x","x",BE$2-'Indicator Date hidden'!BF180)</f>
        <v>1</v>
      </c>
      <c r="BF179" s="158">
        <f>IF('Indicator Date hidden'!BG180="x","x",BF$2-'Indicator Date hidden'!BG180)</f>
        <v>0</v>
      </c>
      <c r="BG179" s="158">
        <f>IF('Indicator Date hidden'!BH180="x","x",BG$2-'Indicator Date hidden'!BH180)</f>
        <v>0</v>
      </c>
      <c r="BH179" s="158">
        <f>IF('Indicator Date hidden'!BI180="x","x",BH$2-'Indicator Date hidden'!BI180)</f>
        <v>0</v>
      </c>
      <c r="BI179" s="158" t="str">
        <f>IF('Indicator Date hidden'!BJ180="x","x",BI$2-'Indicator Date hidden'!BJ180)</f>
        <v>x</v>
      </c>
      <c r="BJ179" s="158">
        <f>IF('Indicator Date hidden'!BK180="x","x",BJ$2-'Indicator Date hidden'!BK180)</f>
        <v>0</v>
      </c>
      <c r="BK179" s="158">
        <f>IF('Indicator Date hidden'!BL180="x","x",BK$2-'Indicator Date hidden'!BL180)</f>
        <v>0</v>
      </c>
      <c r="BL179" s="158">
        <f>IF('Indicator Date hidden'!BM180="x","x",BL$2-'Indicator Date hidden'!BM180)</f>
        <v>0</v>
      </c>
      <c r="BM179" s="158">
        <f>IF('Indicator Date hidden'!BN180="x","x",BM$2-'Indicator Date hidden'!BN180)</f>
        <v>3</v>
      </c>
      <c r="BN179" s="158">
        <f>IF('Indicator Date hidden'!BO180="x","x",BN$2-'Indicator Date hidden'!BO180)</f>
        <v>0</v>
      </c>
      <c r="BO179" s="158">
        <f>IF('Indicator Date hidden'!BP180="x","x",BO$2-'Indicator Date hidden'!BP180)</f>
        <v>0</v>
      </c>
      <c r="BP179" s="158">
        <f>IF('Indicator Date hidden'!BQ180="x","x",BP$2-'Indicator Date hidden'!BQ180)</f>
        <v>0</v>
      </c>
      <c r="BQ179" s="158">
        <f>IF('Indicator Date hidden'!BR180="x","x",BQ$2-'Indicator Date hidden'!BR180)</f>
        <v>0</v>
      </c>
      <c r="BR179" s="158">
        <f>IF('Indicator Date hidden'!BS180="x","x",BR$2-'Indicator Date hidden'!BS180)</f>
        <v>0</v>
      </c>
      <c r="BS179" s="158">
        <f>IF('Indicator Date hidden'!BT180="x","x",BS$2-'Indicator Date hidden'!BT180)</f>
        <v>4</v>
      </c>
      <c r="BT179" s="158">
        <f>IF('Indicator Date hidden'!BU180="x","x",BT$2-'Indicator Date hidden'!BU180)</f>
        <v>0</v>
      </c>
      <c r="BU179" s="158">
        <f>IF('Indicator Date hidden'!BV180="x","x",BU$2-'Indicator Date hidden'!BV180)</f>
        <v>0</v>
      </c>
      <c r="BV179" s="158" t="str">
        <f>IF('Indicator Date hidden'!BW180="x","x",BV$2-'Indicator Date hidden'!BW180)</f>
        <v>x</v>
      </c>
      <c r="BW179" s="158">
        <f>IF('Indicator Date hidden'!BX180="x","x",BW$2-'Indicator Date hidden'!BX180)</f>
        <v>0</v>
      </c>
      <c r="BX179" s="158">
        <f>IF('Indicator Date hidden'!BY180="x","x",BX$2-'Indicator Date hidden'!BY180)</f>
        <v>0</v>
      </c>
      <c r="BY179" s="5">
        <f t="shared" si="25"/>
        <v>11</v>
      </c>
      <c r="BZ179" s="159">
        <f t="shared" si="26"/>
        <v>0.16923076923076924</v>
      </c>
      <c r="CA179" s="5">
        <f t="shared" si="27"/>
        <v>5</v>
      </c>
      <c r="CB179" s="159">
        <f t="shared" si="28"/>
        <v>0.66954015836889058</v>
      </c>
      <c r="CC179" s="162">
        <f t="shared" si="29"/>
        <v>0</v>
      </c>
    </row>
    <row r="180" spans="1:81" x14ac:dyDescent="0.25">
      <c r="A180" t="s">
        <v>332</v>
      </c>
      <c r="B180" s="158">
        <f>IF('Indicator Date hidden'!C181="x","x",B$2-'Indicator Date hidden'!C181)</f>
        <v>0</v>
      </c>
      <c r="C180" s="158">
        <f>IF('Indicator Date hidden'!D181="x","x",C$2-'Indicator Date hidden'!D181)</f>
        <v>0</v>
      </c>
      <c r="D180" s="158">
        <f>IF('Indicator Date hidden'!E181="x","x",D$2-'Indicator Date hidden'!E181)</f>
        <v>0</v>
      </c>
      <c r="E180" s="158">
        <f>IF('Indicator Date hidden'!F181="x","x",E$2-'Indicator Date hidden'!F181)</f>
        <v>0</v>
      </c>
      <c r="F180" s="158">
        <f>IF('Indicator Date hidden'!G181="x","x",F$2-'Indicator Date hidden'!G181)</f>
        <v>0</v>
      </c>
      <c r="G180" s="158">
        <f>IF('Indicator Date hidden'!H181="x","x",G$2-'Indicator Date hidden'!H181)</f>
        <v>0</v>
      </c>
      <c r="H180" s="158">
        <f>IF('Indicator Date hidden'!I181="x","x",H$2-'Indicator Date hidden'!I181)</f>
        <v>0</v>
      </c>
      <c r="I180" s="158">
        <f>IF('Indicator Date hidden'!J181="x","x",I$2-'Indicator Date hidden'!J181)</f>
        <v>0</v>
      </c>
      <c r="J180" s="158">
        <f>IF('Indicator Date hidden'!K181="x","x",J$2-'Indicator Date hidden'!K181)</f>
        <v>0</v>
      </c>
      <c r="K180" s="158">
        <f>IF('Indicator Date hidden'!L181="x","x",K$2-'Indicator Date hidden'!L181)</f>
        <v>0</v>
      </c>
      <c r="L180" s="158">
        <f>IF('Indicator Date hidden'!M181="x","x",L$2-'Indicator Date hidden'!M181)</f>
        <v>0</v>
      </c>
      <c r="M180" s="158">
        <f>IF('Indicator Date hidden'!N181="x","x",M$2-'Indicator Date hidden'!N181)</f>
        <v>0</v>
      </c>
      <c r="N180" s="158">
        <f>IF('Indicator Date hidden'!O181="x","x",N$2-'Indicator Date hidden'!O181)</f>
        <v>0</v>
      </c>
      <c r="O180" s="158">
        <f>IF('Indicator Date hidden'!P181="x","x",O$2-'Indicator Date hidden'!P181)</f>
        <v>0</v>
      </c>
      <c r="P180" s="158">
        <f>IF('Indicator Date hidden'!Q181="x","x",P$2-'Indicator Date hidden'!Q181)</f>
        <v>0</v>
      </c>
      <c r="Q180" s="158">
        <f>IF('Indicator Date hidden'!R181="x","x",Q$2-'Indicator Date hidden'!R181)</f>
        <v>0</v>
      </c>
      <c r="R180" s="158">
        <f>IF('Indicator Date hidden'!S181="x","x",R$2-'Indicator Date hidden'!S181)</f>
        <v>0</v>
      </c>
      <c r="S180" s="158">
        <f>IF('Indicator Date hidden'!T181="x","x",S$2-'Indicator Date hidden'!T181)</f>
        <v>0</v>
      </c>
      <c r="T180" s="158">
        <f>IF('Indicator Date hidden'!U181="x","x",T$2-'Indicator Date hidden'!U181)</f>
        <v>0</v>
      </c>
      <c r="U180" s="158">
        <f>IF('Indicator Date hidden'!V181="x","x",U$2-'Indicator Date hidden'!V181)</f>
        <v>0</v>
      </c>
      <c r="V180" s="158">
        <f>IF('Indicator Date hidden'!W181="x","x",V$2-'Indicator Date hidden'!W181)</f>
        <v>0</v>
      </c>
      <c r="W180" s="158">
        <f>IF('Indicator Date hidden'!X181="x","x",W$2-'Indicator Date hidden'!X181)</f>
        <v>0</v>
      </c>
      <c r="X180" s="158">
        <f>IF('Indicator Date hidden'!Y181="x","x",X$2-'Indicator Date hidden'!Y181)</f>
        <v>0</v>
      </c>
      <c r="Y180" s="158">
        <f>IF('Indicator Date hidden'!Z181="x","x",Y$2-'Indicator Date hidden'!Z181)</f>
        <v>0</v>
      </c>
      <c r="Z180" s="158" t="str">
        <f>IF('Indicator Date hidden'!AA181="x","x",Z$2-'Indicator Date hidden'!AA181)</f>
        <v>x</v>
      </c>
      <c r="AA180" s="158">
        <f>IF('Indicator Date hidden'!AB181="x","x",AA$2-'Indicator Date hidden'!AB181)</f>
        <v>0</v>
      </c>
      <c r="AB180" s="158" t="str">
        <f>IF('Indicator Date hidden'!AC181="x","x",AB$2-'Indicator Date hidden'!AC181)</f>
        <v>x</v>
      </c>
      <c r="AC180" s="158">
        <f>IF('Indicator Date hidden'!AD181="x","x",AC$2-'Indicator Date hidden'!AD181)</f>
        <v>4</v>
      </c>
      <c r="AD180" s="158">
        <f>IF('Indicator Date hidden'!AE181="x","x",AD$2-'Indicator Date hidden'!AE181)</f>
        <v>0</v>
      </c>
      <c r="AE180" s="158" t="str">
        <f>IF('Indicator Date hidden'!AF181="x","x",AE$2-'Indicator Date hidden'!AF181)</f>
        <v>x</v>
      </c>
      <c r="AF180" s="158">
        <f>IF('Indicator Date hidden'!AG181="x","x",AF$2-'Indicator Date hidden'!AG181)</f>
        <v>0</v>
      </c>
      <c r="AG180" s="158">
        <f>IF('Indicator Date hidden'!AH181="x","x",AG$2-'Indicator Date hidden'!AH181)</f>
        <v>0</v>
      </c>
      <c r="AH180" s="158">
        <f>IF('Indicator Date hidden'!AI181="x","x",AH$2-'Indicator Date hidden'!AI181)</f>
        <v>0</v>
      </c>
      <c r="AI180" s="158">
        <f>IF('Indicator Date hidden'!AJ181="x","x",AI$2-'Indicator Date hidden'!AJ181)</f>
        <v>0</v>
      </c>
      <c r="AJ180" s="158">
        <f>IF('Indicator Date hidden'!AK181="x","x",AJ$2-'Indicator Date hidden'!AK181)</f>
        <v>0</v>
      </c>
      <c r="AK180" s="158" t="str">
        <f>IF('Indicator Date hidden'!AL181="x","x",AK$2-'Indicator Date hidden'!AL181)</f>
        <v>x</v>
      </c>
      <c r="AL180" s="158" t="str">
        <f>IF('Indicator Date hidden'!AM181="x","x",AL$2-'Indicator Date hidden'!AM181)</f>
        <v>x</v>
      </c>
      <c r="AM180" s="158">
        <f>IF('Indicator Date hidden'!AN181="x","x",AM$2-'Indicator Date hidden'!AN181)</f>
        <v>0</v>
      </c>
      <c r="AN180" s="158">
        <f>IF('Indicator Date hidden'!AO181="x","x",AN$2-'Indicator Date hidden'!AO181)</f>
        <v>0</v>
      </c>
      <c r="AO180" s="158">
        <f>IF('Indicator Date hidden'!AP181="x","x",AO$2-'Indicator Date hidden'!AP181)</f>
        <v>0</v>
      </c>
      <c r="AP180" s="158">
        <f>IF('Indicator Date hidden'!AQ181="x","x",AP$2-'Indicator Date hidden'!AQ181)</f>
        <v>0</v>
      </c>
      <c r="AQ180" s="158">
        <f>IF('Indicator Date hidden'!AR181="x","x",AQ$2-'Indicator Date hidden'!AR181)</f>
        <v>0</v>
      </c>
      <c r="AR180" s="158">
        <f>IF('Indicator Date hidden'!AS181="x","x",AR$2-'Indicator Date hidden'!AS181)</f>
        <v>2</v>
      </c>
      <c r="AS180" s="158">
        <f>IF('Indicator Date hidden'!AT181="x","x",AS$2-'Indicator Date hidden'!AT181)</f>
        <v>9</v>
      </c>
      <c r="AT180" s="158">
        <f>IF('Indicator Date hidden'!AU181="x","x",AT$2-'Indicator Date hidden'!AU181)</f>
        <v>0</v>
      </c>
      <c r="AU180" s="158" t="str">
        <f>IF('Indicator Date hidden'!AV181="x","x",AU$2-'Indicator Date hidden'!AV181)</f>
        <v>x</v>
      </c>
      <c r="AV180" s="158" t="str">
        <f>IF('Indicator Date hidden'!AW181="x","x",AV$2-'Indicator Date hidden'!AW181)</f>
        <v>x</v>
      </c>
      <c r="AW180" s="158" t="str">
        <f>IF('Indicator Date hidden'!AX181="x","x",AW$2-'Indicator Date hidden'!AX181)</f>
        <v>x</v>
      </c>
      <c r="AX180" s="158">
        <f>IF('Indicator Date hidden'!AY181="x","x",AX$2-'Indicator Date hidden'!AY181)</f>
        <v>0</v>
      </c>
      <c r="AY180" s="158" t="str">
        <f>IF('Indicator Date hidden'!AZ181="x","x",AY$2-'Indicator Date hidden'!AZ181)</f>
        <v>x</v>
      </c>
      <c r="AZ180" s="158">
        <f>IF('Indicator Date hidden'!BA181="x","x",AZ$2-'Indicator Date hidden'!BA181)</f>
        <v>7</v>
      </c>
      <c r="BA180" s="158">
        <f>IF('Indicator Date hidden'!BB181="x","x",BA$2-'Indicator Date hidden'!BB181)</f>
        <v>0</v>
      </c>
      <c r="BB180" s="158">
        <f>IF('Indicator Date hidden'!BC181="x","x",BB$2-'Indicator Date hidden'!BC181)</f>
        <v>0</v>
      </c>
      <c r="BC180" s="158">
        <f>IF('Indicator Date hidden'!BD181="x","x",BC$2-'Indicator Date hidden'!BD181)</f>
        <v>0</v>
      </c>
      <c r="BD180" s="158" t="str">
        <f>IF('Indicator Date hidden'!BE181="x","x",BD$2-'Indicator Date hidden'!BE181)</f>
        <v>x</v>
      </c>
      <c r="BE180" s="158" t="str">
        <f>IF('Indicator Date hidden'!BF181="x","x",BE$2-'Indicator Date hidden'!BF181)</f>
        <v>x</v>
      </c>
      <c r="BF180" s="158">
        <f>IF('Indicator Date hidden'!BG181="x","x",BF$2-'Indicator Date hidden'!BG181)</f>
        <v>0</v>
      </c>
      <c r="BG180" s="158">
        <f>IF('Indicator Date hidden'!BH181="x","x",BG$2-'Indicator Date hidden'!BH181)</f>
        <v>0</v>
      </c>
      <c r="BH180" s="158">
        <f>IF('Indicator Date hidden'!BI181="x","x",BH$2-'Indicator Date hidden'!BI181)</f>
        <v>0</v>
      </c>
      <c r="BI180" s="158" t="str">
        <f>IF('Indicator Date hidden'!BJ181="x","x",BI$2-'Indicator Date hidden'!BJ181)</f>
        <v>x</v>
      </c>
      <c r="BJ180" s="158">
        <f>IF('Indicator Date hidden'!BK181="x","x",BJ$2-'Indicator Date hidden'!BK181)</f>
        <v>0</v>
      </c>
      <c r="BK180" s="158" t="str">
        <f>IF('Indicator Date hidden'!BL181="x","x",BK$2-'Indicator Date hidden'!BL181)</f>
        <v>x</v>
      </c>
      <c r="BL180" s="158">
        <f>IF('Indicator Date hidden'!BM181="x","x",BL$2-'Indicator Date hidden'!BM181)</f>
        <v>0</v>
      </c>
      <c r="BM180" s="158" t="str">
        <f>IF('Indicator Date hidden'!BN181="x","x",BM$2-'Indicator Date hidden'!BN181)</f>
        <v>x</v>
      </c>
      <c r="BN180" s="158">
        <f>IF('Indicator Date hidden'!BO181="x","x",BN$2-'Indicator Date hidden'!BO181)</f>
        <v>0</v>
      </c>
      <c r="BO180" s="158">
        <f>IF('Indicator Date hidden'!BP181="x","x",BO$2-'Indicator Date hidden'!BP181)</f>
        <v>0</v>
      </c>
      <c r="BP180" s="158">
        <f>IF('Indicator Date hidden'!BQ181="x","x",BP$2-'Indicator Date hidden'!BQ181)</f>
        <v>0</v>
      </c>
      <c r="BQ180" s="158">
        <f>IF('Indicator Date hidden'!BR181="x","x",BQ$2-'Indicator Date hidden'!BR181)</f>
        <v>0</v>
      </c>
      <c r="BR180" s="158">
        <f>IF('Indicator Date hidden'!BS181="x","x",BR$2-'Indicator Date hidden'!BS181)</f>
        <v>0</v>
      </c>
      <c r="BS180" s="158">
        <f>IF('Indicator Date hidden'!BT181="x","x",BS$2-'Indicator Date hidden'!BT181)</f>
        <v>4</v>
      </c>
      <c r="BT180" s="158">
        <f>IF('Indicator Date hidden'!BU181="x","x",BT$2-'Indicator Date hidden'!BU181)</f>
        <v>0</v>
      </c>
      <c r="BU180" s="158">
        <f>IF('Indicator Date hidden'!BV181="x","x",BU$2-'Indicator Date hidden'!BV181)</f>
        <v>0</v>
      </c>
      <c r="BV180" s="158" t="str">
        <f>IF('Indicator Date hidden'!BW181="x","x",BV$2-'Indicator Date hidden'!BW181)</f>
        <v>x</v>
      </c>
      <c r="BW180" s="158">
        <f>IF('Indicator Date hidden'!BX181="x","x",BW$2-'Indicator Date hidden'!BX181)</f>
        <v>0</v>
      </c>
      <c r="BX180" s="158" t="str">
        <f>IF('Indicator Date hidden'!BY181="x","x",BX$2-'Indicator Date hidden'!BY181)</f>
        <v>x</v>
      </c>
      <c r="BY180" s="5">
        <f t="shared" si="25"/>
        <v>26</v>
      </c>
      <c r="BZ180" s="159">
        <f t="shared" si="26"/>
        <v>0.44067796610169491</v>
      </c>
      <c r="CA180" s="5">
        <f t="shared" si="27"/>
        <v>5</v>
      </c>
      <c r="CB180" s="159">
        <f t="shared" si="28"/>
        <v>1.6184443926889709</v>
      </c>
      <c r="CC180" s="162">
        <f t="shared" si="29"/>
        <v>0</v>
      </c>
    </row>
    <row r="181" spans="1:81" x14ac:dyDescent="0.25">
      <c r="A181" t="s">
        <v>334</v>
      </c>
      <c r="B181" s="158">
        <f>IF('Indicator Date hidden'!C182="x","x",B$2-'Indicator Date hidden'!C182)</f>
        <v>0</v>
      </c>
      <c r="C181" s="158">
        <f>IF('Indicator Date hidden'!D182="x","x",C$2-'Indicator Date hidden'!D182)</f>
        <v>0</v>
      </c>
      <c r="D181" s="158">
        <f>IF('Indicator Date hidden'!E182="x","x",D$2-'Indicator Date hidden'!E182)</f>
        <v>0</v>
      </c>
      <c r="E181" s="158">
        <f>IF('Indicator Date hidden'!F182="x","x",E$2-'Indicator Date hidden'!F182)</f>
        <v>0</v>
      </c>
      <c r="F181" s="158">
        <f>IF('Indicator Date hidden'!G182="x","x",F$2-'Indicator Date hidden'!G182)</f>
        <v>0</v>
      </c>
      <c r="G181" s="158">
        <f>IF('Indicator Date hidden'!H182="x","x",G$2-'Indicator Date hidden'!H182)</f>
        <v>0</v>
      </c>
      <c r="H181" s="158">
        <f>IF('Indicator Date hidden'!I182="x","x",H$2-'Indicator Date hidden'!I182)</f>
        <v>0</v>
      </c>
      <c r="I181" s="158">
        <f>IF('Indicator Date hidden'!J182="x","x",I$2-'Indicator Date hidden'!J182)</f>
        <v>0</v>
      </c>
      <c r="J181" s="158">
        <f>IF('Indicator Date hidden'!K182="x","x",J$2-'Indicator Date hidden'!K182)</f>
        <v>0</v>
      </c>
      <c r="K181" s="158">
        <f>IF('Indicator Date hidden'!L182="x","x",K$2-'Indicator Date hidden'!L182)</f>
        <v>0</v>
      </c>
      <c r="L181" s="158">
        <f>IF('Indicator Date hidden'!M182="x","x",L$2-'Indicator Date hidden'!M182)</f>
        <v>0</v>
      </c>
      <c r="M181" s="158">
        <f>IF('Indicator Date hidden'!N182="x","x",M$2-'Indicator Date hidden'!N182)</f>
        <v>0</v>
      </c>
      <c r="N181" s="158">
        <f>IF('Indicator Date hidden'!O182="x","x",N$2-'Indicator Date hidden'!O182)</f>
        <v>0</v>
      </c>
      <c r="O181" s="158">
        <f>IF('Indicator Date hidden'!P182="x","x",O$2-'Indicator Date hidden'!P182)</f>
        <v>0</v>
      </c>
      <c r="P181" s="158">
        <f>IF('Indicator Date hidden'!Q182="x","x",P$2-'Indicator Date hidden'!Q182)</f>
        <v>0</v>
      </c>
      <c r="Q181" s="158">
        <f>IF('Indicator Date hidden'!R182="x","x",Q$2-'Indicator Date hidden'!R182)</f>
        <v>0</v>
      </c>
      <c r="R181" s="158">
        <f>IF('Indicator Date hidden'!S182="x","x",R$2-'Indicator Date hidden'!S182)</f>
        <v>0</v>
      </c>
      <c r="S181" s="158">
        <f>IF('Indicator Date hidden'!T182="x","x",S$2-'Indicator Date hidden'!T182)</f>
        <v>0</v>
      </c>
      <c r="T181" s="158">
        <f>IF('Indicator Date hidden'!U182="x","x",T$2-'Indicator Date hidden'!U182)</f>
        <v>0</v>
      </c>
      <c r="U181" s="158">
        <f>IF('Indicator Date hidden'!V182="x","x",U$2-'Indicator Date hidden'!V182)</f>
        <v>0</v>
      </c>
      <c r="V181" s="158">
        <f>IF('Indicator Date hidden'!W182="x","x",V$2-'Indicator Date hidden'!W182)</f>
        <v>0</v>
      </c>
      <c r="W181" s="158">
        <f>IF('Indicator Date hidden'!X182="x","x",W$2-'Indicator Date hidden'!X182)</f>
        <v>0</v>
      </c>
      <c r="X181" s="158">
        <f>IF('Indicator Date hidden'!Y182="x","x",X$2-'Indicator Date hidden'!Y182)</f>
        <v>0</v>
      </c>
      <c r="Y181" s="158">
        <f>IF('Indicator Date hidden'!Z182="x","x",Y$2-'Indicator Date hidden'!Z182)</f>
        <v>0</v>
      </c>
      <c r="Z181" s="158">
        <f>IF('Indicator Date hidden'!AA182="x","x",Z$2-'Indicator Date hidden'!AA182)</f>
        <v>0</v>
      </c>
      <c r="AA181" s="158">
        <f>IF('Indicator Date hidden'!AB182="x","x",AA$2-'Indicator Date hidden'!AB182)</f>
        <v>0</v>
      </c>
      <c r="AB181" s="158">
        <f>IF('Indicator Date hidden'!AC182="x","x",AB$2-'Indicator Date hidden'!AC182)</f>
        <v>0</v>
      </c>
      <c r="AC181" s="158">
        <f>IF('Indicator Date hidden'!AD182="x","x",AC$2-'Indicator Date hidden'!AD182)</f>
        <v>1</v>
      </c>
      <c r="AD181" s="158">
        <f>IF('Indicator Date hidden'!AE182="x","x",AD$2-'Indicator Date hidden'!AE182)</f>
        <v>0</v>
      </c>
      <c r="AE181" s="158">
        <f>IF('Indicator Date hidden'!AF182="x","x",AE$2-'Indicator Date hidden'!AF182)</f>
        <v>0</v>
      </c>
      <c r="AF181" s="158">
        <f>IF('Indicator Date hidden'!AG182="x","x",AF$2-'Indicator Date hidden'!AG182)</f>
        <v>0</v>
      </c>
      <c r="AG181" s="158">
        <f>IF('Indicator Date hidden'!AH182="x","x",AG$2-'Indicator Date hidden'!AH182)</f>
        <v>0</v>
      </c>
      <c r="AH181" s="158">
        <f>IF('Indicator Date hidden'!AI182="x","x",AH$2-'Indicator Date hidden'!AI182)</f>
        <v>0</v>
      </c>
      <c r="AI181" s="158">
        <f>IF('Indicator Date hidden'!AJ182="x","x",AI$2-'Indicator Date hidden'!AJ182)</f>
        <v>0</v>
      </c>
      <c r="AJ181" s="158">
        <f>IF('Indicator Date hidden'!AK182="x","x",AJ$2-'Indicator Date hidden'!AK182)</f>
        <v>0</v>
      </c>
      <c r="AK181" s="158">
        <f>IF('Indicator Date hidden'!AL182="x","x",AK$2-'Indicator Date hidden'!AL182)</f>
        <v>0</v>
      </c>
      <c r="AL181" s="158">
        <f>IF('Indicator Date hidden'!AM182="x","x",AL$2-'Indicator Date hidden'!AM182)</f>
        <v>1</v>
      </c>
      <c r="AM181" s="158">
        <f>IF('Indicator Date hidden'!AN182="x","x",AM$2-'Indicator Date hidden'!AN182)</f>
        <v>0</v>
      </c>
      <c r="AN181" s="158">
        <f>IF('Indicator Date hidden'!AO182="x","x",AN$2-'Indicator Date hidden'!AO182)</f>
        <v>0</v>
      </c>
      <c r="AO181" s="158">
        <f>IF('Indicator Date hidden'!AP182="x","x",AO$2-'Indicator Date hidden'!AP182)</f>
        <v>0</v>
      </c>
      <c r="AP181" s="158">
        <f>IF('Indicator Date hidden'!AQ182="x","x",AP$2-'Indicator Date hidden'!AQ182)</f>
        <v>0</v>
      </c>
      <c r="AQ181" s="158">
        <f>IF('Indicator Date hidden'!AR182="x","x",AQ$2-'Indicator Date hidden'!AR182)</f>
        <v>0</v>
      </c>
      <c r="AR181" s="158">
        <f>IF('Indicator Date hidden'!AS182="x","x",AR$2-'Indicator Date hidden'!AS182)</f>
        <v>2</v>
      </c>
      <c r="AS181" s="158">
        <f>IF('Indicator Date hidden'!AT182="x","x",AS$2-'Indicator Date hidden'!AT182)</f>
        <v>0</v>
      </c>
      <c r="AT181" s="158">
        <f>IF('Indicator Date hidden'!AU182="x","x",AT$2-'Indicator Date hidden'!AU182)</f>
        <v>0</v>
      </c>
      <c r="AU181" s="158">
        <f>IF('Indicator Date hidden'!AV182="x","x",AU$2-'Indicator Date hidden'!AV182)</f>
        <v>0</v>
      </c>
      <c r="AV181" s="158">
        <f>IF('Indicator Date hidden'!AW182="x","x",AV$2-'Indicator Date hidden'!AW182)</f>
        <v>0</v>
      </c>
      <c r="AW181" s="158">
        <f>IF('Indicator Date hidden'!AX182="x","x",AW$2-'Indicator Date hidden'!AX182)</f>
        <v>0</v>
      </c>
      <c r="AX181" s="158">
        <f>IF('Indicator Date hidden'!AY182="x","x",AX$2-'Indicator Date hidden'!AY182)</f>
        <v>0</v>
      </c>
      <c r="AY181" s="158">
        <f>IF('Indicator Date hidden'!AZ182="x","x",AY$2-'Indicator Date hidden'!AZ182)</f>
        <v>0</v>
      </c>
      <c r="AZ181" s="158">
        <f>IF('Indicator Date hidden'!BA182="x","x",AZ$2-'Indicator Date hidden'!BA182)</f>
        <v>1</v>
      </c>
      <c r="BA181" s="158">
        <f>IF('Indicator Date hidden'!BB182="x","x",BA$2-'Indicator Date hidden'!BB182)</f>
        <v>0</v>
      </c>
      <c r="BB181" s="158">
        <f>IF('Indicator Date hidden'!BC182="x","x",BB$2-'Indicator Date hidden'!BC182)</f>
        <v>0</v>
      </c>
      <c r="BC181" s="158">
        <f>IF('Indicator Date hidden'!BD182="x","x",BC$2-'Indicator Date hidden'!BD182)</f>
        <v>0</v>
      </c>
      <c r="BD181" s="158" t="str">
        <f>IF('Indicator Date hidden'!BE182="x","x",BD$2-'Indicator Date hidden'!BE182)</f>
        <v>x</v>
      </c>
      <c r="BE181" s="158">
        <f>IF('Indicator Date hidden'!BF182="x","x",BE$2-'Indicator Date hidden'!BF182)</f>
        <v>0</v>
      </c>
      <c r="BF181" s="158">
        <f>IF('Indicator Date hidden'!BG182="x","x",BF$2-'Indicator Date hidden'!BG182)</f>
        <v>0</v>
      </c>
      <c r="BG181" s="158">
        <f>IF('Indicator Date hidden'!BH182="x","x",BG$2-'Indicator Date hidden'!BH182)</f>
        <v>0</v>
      </c>
      <c r="BH181" s="158">
        <f>IF('Indicator Date hidden'!BI182="x","x",BH$2-'Indicator Date hidden'!BI182)</f>
        <v>0</v>
      </c>
      <c r="BI181" s="158" t="str">
        <f>IF('Indicator Date hidden'!BJ182="x","x",BI$2-'Indicator Date hidden'!BJ182)</f>
        <v>x</v>
      </c>
      <c r="BJ181" s="158">
        <f>IF('Indicator Date hidden'!BK182="x","x",BJ$2-'Indicator Date hidden'!BK182)</f>
        <v>0</v>
      </c>
      <c r="BK181" s="158">
        <f>IF('Indicator Date hidden'!BL182="x","x",BK$2-'Indicator Date hidden'!BL182)</f>
        <v>0</v>
      </c>
      <c r="BL181" s="158">
        <f>IF('Indicator Date hidden'!BM182="x","x",BL$2-'Indicator Date hidden'!BM182)</f>
        <v>0</v>
      </c>
      <c r="BM181" s="158">
        <f>IF('Indicator Date hidden'!BN182="x","x",BM$2-'Indicator Date hidden'!BN182)</f>
        <v>3</v>
      </c>
      <c r="BN181" s="158">
        <f>IF('Indicator Date hidden'!BO182="x","x",BN$2-'Indicator Date hidden'!BO182)</f>
        <v>0</v>
      </c>
      <c r="BO181" s="158">
        <f>IF('Indicator Date hidden'!BP182="x","x",BO$2-'Indicator Date hidden'!BP182)</f>
        <v>0</v>
      </c>
      <c r="BP181" s="158">
        <f>IF('Indicator Date hidden'!BQ182="x","x",BP$2-'Indicator Date hidden'!BQ182)</f>
        <v>0</v>
      </c>
      <c r="BQ181" s="158">
        <f>IF('Indicator Date hidden'!BR182="x","x",BQ$2-'Indicator Date hidden'!BR182)</f>
        <v>0</v>
      </c>
      <c r="BR181" s="158">
        <f>IF('Indicator Date hidden'!BS182="x","x",BR$2-'Indicator Date hidden'!BS182)</f>
        <v>0</v>
      </c>
      <c r="BS181" s="158">
        <f>IF('Indicator Date hidden'!BT182="x","x",BS$2-'Indicator Date hidden'!BT182)</f>
        <v>3</v>
      </c>
      <c r="BT181" s="158">
        <f>IF('Indicator Date hidden'!BU182="x","x",BT$2-'Indicator Date hidden'!BU182)</f>
        <v>0</v>
      </c>
      <c r="BU181" s="158" t="str">
        <f>IF('Indicator Date hidden'!BV182="x","x",BU$2-'Indicator Date hidden'!BV182)</f>
        <v>x</v>
      </c>
      <c r="BV181" s="158">
        <f>IF('Indicator Date hidden'!BW182="x","x",BV$2-'Indicator Date hidden'!BW182)</f>
        <v>0</v>
      </c>
      <c r="BW181" s="158">
        <f>IF('Indicator Date hidden'!BX182="x","x",BW$2-'Indicator Date hidden'!BX182)</f>
        <v>0</v>
      </c>
      <c r="BX181" s="158">
        <f>IF('Indicator Date hidden'!BY182="x","x",BX$2-'Indicator Date hidden'!BY182)</f>
        <v>0</v>
      </c>
      <c r="BY181" s="5">
        <f t="shared" si="25"/>
        <v>11</v>
      </c>
      <c r="BZ181" s="159">
        <f t="shared" si="26"/>
        <v>0.15277777777777779</v>
      </c>
      <c r="CA181" s="5">
        <f t="shared" si="27"/>
        <v>6</v>
      </c>
      <c r="CB181" s="159">
        <f t="shared" si="28"/>
        <v>0.56910559023744112</v>
      </c>
      <c r="CC181" s="162">
        <f t="shared" si="29"/>
        <v>0</v>
      </c>
    </row>
    <row r="182" spans="1:81" x14ac:dyDescent="0.25">
      <c r="A182" t="s">
        <v>336</v>
      </c>
      <c r="B182" s="158">
        <f>IF('Indicator Date hidden'!C183="x","x",B$2-'Indicator Date hidden'!C183)</f>
        <v>0</v>
      </c>
      <c r="C182" s="158">
        <f>IF('Indicator Date hidden'!D183="x","x",C$2-'Indicator Date hidden'!D183)</f>
        <v>0</v>
      </c>
      <c r="D182" s="158">
        <f>IF('Indicator Date hidden'!E183="x","x",D$2-'Indicator Date hidden'!E183)</f>
        <v>0</v>
      </c>
      <c r="E182" s="158">
        <f>IF('Indicator Date hidden'!F183="x","x",E$2-'Indicator Date hidden'!F183)</f>
        <v>0</v>
      </c>
      <c r="F182" s="158">
        <f>IF('Indicator Date hidden'!G183="x","x",F$2-'Indicator Date hidden'!G183)</f>
        <v>0</v>
      </c>
      <c r="G182" s="158">
        <f>IF('Indicator Date hidden'!H183="x","x",G$2-'Indicator Date hidden'!H183)</f>
        <v>0</v>
      </c>
      <c r="H182" s="158">
        <f>IF('Indicator Date hidden'!I183="x","x",H$2-'Indicator Date hidden'!I183)</f>
        <v>0</v>
      </c>
      <c r="I182" s="158">
        <f>IF('Indicator Date hidden'!J183="x","x",I$2-'Indicator Date hidden'!J183)</f>
        <v>0</v>
      </c>
      <c r="J182" s="158">
        <f>IF('Indicator Date hidden'!K183="x","x",J$2-'Indicator Date hidden'!K183)</f>
        <v>0</v>
      </c>
      <c r="K182" s="158">
        <f>IF('Indicator Date hidden'!L183="x","x",K$2-'Indicator Date hidden'!L183)</f>
        <v>0</v>
      </c>
      <c r="L182" s="158">
        <f>IF('Indicator Date hidden'!M183="x","x",L$2-'Indicator Date hidden'!M183)</f>
        <v>0</v>
      </c>
      <c r="M182" s="158">
        <f>IF('Indicator Date hidden'!N183="x","x",M$2-'Indicator Date hidden'!N183)</f>
        <v>0</v>
      </c>
      <c r="N182" s="158">
        <f>IF('Indicator Date hidden'!O183="x","x",N$2-'Indicator Date hidden'!O183)</f>
        <v>0</v>
      </c>
      <c r="O182" s="158">
        <f>IF('Indicator Date hidden'!P183="x","x",O$2-'Indicator Date hidden'!P183)</f>
        <v>0</v>
      </c>
      <c r="P182" s="158">
        <f>IF('Indicator Date hidden'!Q183="x","x",P$2-'Indicator Date hidden'!Q183)</f>
        <v>0</v>
      </c>
      <c r="Q182" s="158">
        <f>IF('Indicator Date hidden'!R183="x","x",Q$2-'Indicator Date hidden'!R183)</f>
        <v>0</v>
      </c>
      <c r="R182" s="158">
        <f>IF('Indicator Date hidden'!S183="x","x",R$2-'Indicator Date hidden'!S183)</f>
        <v>0</v>
      </c>
      <c r="S182" s="158">
        <f>IF('Indicator Date hidden'!T183="x","x",S$2-'Indicator Date hidden'!T183)</f>
        <v>0</v>
      </c>
      <c r="T182" s="158">
        <f>IF('Indicator Date hidden'!U183="x","x",T$2-'Indicator Date hidden'!U183)</f>
        <v>0</v>
      </c>
      <c r="U182" s="158">
        <f>IF('Indicator Date hidden'!V183="x","x",U$2-'Indicator Date hidden'!V183)</f>
        <v>0</v>
      </c>
      <c r="V182" s="158">
        <f>IF('Indicator Date hidden'!W183="x","x",V$2-'Indicator Date hidden'!W183)</f>
        <v>0</v>
      </c>
      <c r="W182" s="158">
        <f>IF('Indicator Date hidden'!X183="x","x",W$2-'Indicator Date hidden'!X183)</f>
        <v>0</v>
      </c>
      <c r="X182" s="158">
        <f>IF('Indicator Date hidden'!Y183="x","x",X$2-'Indicator Date hidden'!Y183)</f>
        <v>0</v>
      </c>
      <c r="Y182" s="158">
        <f>IF('Indicator Date hidden'!Z183="x","x",Y$2-'Indicator Date hidden'!Z183)</f>
        <v>0</v>
      </c>
      <c r="Z182" s="158">
        <f>IF('Indicator Date hidden'!AA183="x","x",Z$2-'Indicator Date hidden'!AA183)</f>
        <v>9</v>
      </c>
      <c r="AA182" s="158">
        <f>IF('Indicator Date hidden'!AB183="x","x",AA$2-'Indicator Date hidden'!AB183)</f>
        <v>0</v>
      </c>
      <c r="AB182" s="158" t="str">
        <f>IF('Indicator Date hidden'!AC183="x","x",AB$2-'Indicator Date hidden'!AC183)</f>
        <v>x</v>
      </c>
      <c r="AC182" s="158">
        <f>IF('Indicator Date hidden'!AD183="x","x",AC$2-'Indicator Date hidden'!AD183)</f>
        <v>0</v>
      </c>
      <c r="AD182" s="158">
        <f>IF('Indicator Date hidden'!AE183="x","x",AD$2-'Indicator Date hidden'!AE183)</f>
        <v>0</v>
      </c>
      <c r="AE182" s="158">
        <f>IF('Indicator Date hidden'!AF183="x","x",AE$2-'Indicator Date hidden'!AF183)</f>
        <v>0</v>
      </c>
      <c r="AF182" s="158">
        <f>IF('Indicator Date hidden'!AG183="x","x",AF$2-'Indicator Date hidden'!AG183)</f>
        <v>0</v>
      </c>
      <c r="AG182" s="158">
        <f>IF('Indicator Date hidden'!AH183="x","x",AG$2-'Indicator Date hidden'!AH183)</f>
        <v>0</v>
      </c>
      <c r="AH182" s="158">
        <f>IF('Indicator Date hidden'!AI183="x","x",AH$2-'Indicator Date hidden'!AI183)</f>
        <v>0</v>
      </c>
      <c r="AI182" s="158">
        <f>IF('Indicator Date hidden'!AJ183="x","x",AI$2-'Indicator Date hidden'!AJ183)</f>
        <v>0</v>
      </c>
      <c r="AJ182" s="158">
        <f>IF('Indicator Date hidden'!AK183="x","x",AJ$2-'Indicator Date hidden'!AK183)</f>
        <v>0</v>
      </c>
      <c r="AK182" s="158">
        <f>IF('Indicator Date hidden'!AL183="x","x",AK$2-'Indicator Date hidden'!AL183)</f>
        <v>0</v>
      </c>
      <c r="AL182" s="158">
        <f>IF('Indicator Date hidden'!AM183="x","x",AL$2-'Indicator Date hidden'!AM183)</f>
        <v>5</v>
      </c>
      <c r="AM182" s="158">
        <f>IF('Indicator Date hidden'!AN183="x","x",AM$2-'Indicator Date hidden'!AN183)</f>
        <v>0</v>
      </c>
      <c r="AN182" s="158">
        <f>IF('Indicator Date hidden'!AO183="x","x",AN$2-'Indicator Date hidden'!AO183)</f>
        <v>0</v>
      </c>
      <c r="AO182" s="158">
        <f>IF('Indicator Date hidden'!AP183="x","x",AO$2-'Indicator Date hidden'!AP183)</f>
        <v>0</v>
      </c>
      <c r="AP182" s="158">
        <f>IF('Indicator Date hidden'!AQ183="x","x",AP$2-'Indicator Date hidden'!AQ183)</f>
        <v>0</v>
      </c>
      <c r="AQ182" s="158">
        <f>IF('Indicator Date hidden'!AR183="x","x",AQ$2-'Indicator Date hidden'!AR183)</f>
        <v>0</v>
      </c>
      <c r="AR182" s="158">
        <f>IF('Indicator Date hidden'!AS183="x","x",AR$2-'Indicator Date hidden'!AS183)</f>
        <v>2</v>
      </c>
      <c r="AS182" s="158" t="str">
        <f>IF('Indicator Date hidden'!AT183="x","x",AS$2-'Indicator Date hidden'!AT183)</f>
        <v>x</v>
      </c>
      <c r="AT182" s="158">
        <f>IF('Indicator Date hidden'!AU183="x","x",AT$2-'Indicator Date hidden'!AU183)</f>
        <v>0</v>
      </c>
      <c r="AU182" s="158">
        <f>IF('Indicator Date hidden'!AV183="x","x",AU$2-'Indicator Date hidden'!AV183)</f>
        <v>0</v>
      </c>
      <c r="AV182" s="158">
        <f>IF('Indicator Date hidden'!AW183="x","x",AV$2-'Indicator Date hidden'!AW183)</f>
        <v>0</v>
      </c>
      <c r="AW182" s="158" t="str">
        <f>IF('Indicator Date hidden'!AX183="x","x",AW$2-'Indicator Date hidden'!AX183)</f>
        <v>x</v>
      </c>
      <c r="AX182" s="158">
        <f>IF('Indicator Date hidden'!AY183="x","x",AX$2-'Indicator Date hidden'!AY183)</f>
        <v>0</v>
      </c>
      <c r="AY182" s="158">
        <f>IF('Indicator Date hidden'!AZ183="x","x",AY$2-'Indicator Date hidden'!AZ183)</f>
        <v>0</v>
      </c>
      <c r="AZ182" s="158">
        <f>IF('Indicator Date hidden'!BA183="x","x",AZ$2-'Indicator Date hidden'!BA183)</f>
        <v>1</v>
      </c>
      <c r="BA182" s="158">
        <f>IF('Indicator Date hidden'!BB183="x","x",BA$2-'Indicator Date hidden'!BB183)</f>
        <v>0</v>
      </c>
      <c r="BB182" s="158">
        <f>IF('Indicator Date hidden'!BC183="x","x",BB$2-'Indicator Date hidden'!BC183)</f>
        <v>0</v>
      </c>
      <c r="BC182" s="158">
        <f>IF('Indicator Date hidden'!BD183="x","x",BC$2-'Indicator Date hidden'!BD183)</f>
        <v>0</v>
      </c>
      <c r="BD182" s="158" t="str">
        <f>IF('Indicator Date hidden'!BE183="x","x",BD$2-'Indicator Date hidden'!BE183)</f>
        <v>x</v>
      </c>
      <c r="BE182" s="158">
        <f>IF('Indicator Date hidden'!BF183="x","x",BE$2-'Indicator Date hidden'!BF183)</f>
        <v>1</v>
      </c>
      <c r="BF182" s="158">
        <f>IF('Indicator Date hidden'!BG183="x","x",BF$2-'Indicator Date hidden'!BG183)</f>
        <v>0</v>
      </c>
      <c r="BG182" s="158">
        <f>IF('Indicator Date hidden'!BH183="x","x",BG$2-'Indicator Date hidden'!BH183)</f>
        <v>0</v>
      </c>
      <c r="BH182" s="158">
        <f>IF('Indicator Date hidden'!BI183="x","x",BH$2-'Indicator Date hidden'!BI183)</f>
        <v>0</v>
      </c>
      <c r="BI182" s="158" t="str">
        <f>IF('Indicator Date hidden'!BJ183="x","x",BI$2-'Indicator Date hidden'!BJ183)</f>
        <v>x</v>
      </c>
      <c r="BJ182" s="158">
        <f>IF('Indicator Date hidden'!BK183="x","x",BJ$2-'Indicator Date hidden'!BK183)</f>
        <v>0</v>
      </c>
      <c r="BK182" s="158">
        <f>IF('Indicator Date hidden'!BL183="x","x",BK$2-'Indicator Date hidden'!BL183)</f>
        <v>0</v>
      </c>
      <c r="BL182" s="158">
        <f>IF('Indicator Date hidden'!BM183="x","x",BL$2-'Indicator Date hidden'!BM183)</f>
        <v>0</v>
      </c>
      <c r="BM182" s="158">
        <f>IF('Indicator Date hidden'!BN183="x","x",BM$2-'Indicator Date hidden'!BN183)</f>
        <v>3</v>
      </c>
      <c r="BN182" s="158">
        <f>IF('Indicator Date hidden'!BO183="x","x",BN$2-'Indicator Date hidden'!BO183)</f>
        <v>0</v>
      </c>
      <c r="BO182" s="158">
        <f>IF('Indicator Date hidden'!BP183="x","x",BO$2-'Indicator Date hidden'!BP183)</f>
        <v>0</v>
      </c>
      <c r="BP182" s="158">
        <f>IF('Indicator Date hidden'!BQ183="x","x",BP$2-'Indicator Date hidden'!BQ183)</f>
        <v>0</v>
      </c>
      <c r="BQ182" s="158">
        <f>IF('Indicator Date hidden'!BR183="x","x",BQ$2-'Indicator Date hidden'!BR183)</f>
        <v>0</v>
      </c>
      <c r="BR182" s="158">
        <f>IF('Indicator Date hidden'!BS183="x","x",BR$2-'Indicator Date hidden'!BS183)</f>
        <v>0</v>
      </c>
      <c r="BS182" s="158">
        <f>IF('Indicator Date hidden'!BT183="x","x",BS$2-'Indicator Date hidden'!BT183)</f>
        <v>4</v>
      </c>
      <c r="BT182" s="158">
        <f>IF('Indicator Date hidden'!BU183="x","x",BT$2-'Indicator Date hidden'!BU183)</f>
        <v>0</v>
      </c>
      <c r="BU182" s="158">
        <f>IF('Indicator Date hidden'!BV183="x","x",BU$2-'Indicator Date hidden'!BV183)</f>
        <v>0</v>
      </c>
      <c r="BV182" s="158" t="str">
        <f>IF('Indicator Date hidden'!BW183="x","x",BV$2-'Indicator Date hidden'!BW183)</f>
        <v>x</v>
      </c>
      <c r="BW182" s="158">
        <f>IF('Indicator Date hidden'!BX183="x","x",BW$2-'Indicator Date hidden'!BX183)</f>
        <v>0</v>
      </c>
      <c r="BX182" s="158">
        <f>IF('Indicator Date hidden'!BY183="x","x",BX$2-'Indicator Date hidden'!BY183)</f>
        <v>0</v>
      </c>
      <c r="BY182" s="5">
        <f t="shared" si="25"/>
        <v>25</v>
      </c>
      <c r="BZ182" s="159">
        <f t="shared" si="26"/>
        <v>0.36231884057971014</v>
      </c>
      <c r="CA182" s="5">
        <f t="shared" si="27"/>
        <v>7</v>
      </c>
      <c r="CB182" s="159">
        <f t="shared" si="28"/>
        <v>1.3617019880053733</v>
      </c>
      <c r="CC182" s="162">
        <f t="shared" si="29"/>
        <v>0</v>
      </c>
    </row>
    <row r="183" spans="1:81" x14ac:dyDescent="0.25">
      <c r="A183" t="s">
        <v>338</v>
      </c>
      <c r="B183" s="158">
        <f>IF('Indicator Date hidden'!C184="x","x",B$2-'Indicator Date hidden'!C184)</f>
        <v>0</v>
      </c>
      <c r="C183" s="158">
        <f>IF('Indicator Date hidden'!D184="x","x",C$2-'Indicator Date hidden'!D184)</f>
        <v>0</v>
      </c>
      <c r="D183" s="158">
        <f>IF('Indicator Date hidden'!E184="x","x",D$2-'Indicator Date hidden'!E184)</f>
        <v>0</v>
      </c>
      <c r="E183" s="158">
        <f>IF('Indicator Date hidden'!F184="x","x",E$2-'Indicator Date hidden'!F184)</f>
        <v>0</v>
      </c>
      <c r="F183" s="158">
        <f>IF('Indicator Date hidden'!G184="x","x",F$2-'Indicator Date hidden'!G184)</f>
        <v>0</v>
      </c>
      <c r="G183" s="158">
        <f>IF('Indicator Date hidden'!H184="x","x",G$2-'Indicator Date hidden'!H184)</f>
        <v>0</v>
      </c>
      <c r="H183" s="158">
        <f>IF('Indicator Date hidden'!I184="x","x",H$2-'Indicator Date hidden'!I184)</f>
        <v>0</v>
      </c>
      <c r="I183" s="158">
        <f>IF('Indicator Date hidden'!J184="x","x",I$2-'Indicator Date hidden'!J184)</f>
        <v>0</v>
      </c>
      <c r="J183" s="158">
        <f>IF('Indicator Date hidden'!K184="x","x",J$2-'Indicator Date hidden'!K184)</f>
        <v>0</v>
      </c>
      <c r="K183" s="158">
        <f>IF('Indicator Date hidden'!L184="x","x",K$2-'Indicator Date hidden'!L184)</f>
        <v>0</v>
      </c>
      <c r="L183" s="158">
        <f>IF('Indicator Date hidden'!M184="x","x",L$2-'Indicator Date hidden'!M184)</f>
        <v>0</v>
      </c>
      <c r="M183" s="158">
        <f>IF('Indicator Date hidden'!N184="x","x",M$2-'Indicator Date hidden'!N184)</f>
        <v>0</v>
      </c>
      <c r="N183" s="158">
        <f>IF('Indicator Date hidden'!O184="x","x",N$2-'Indicator Date hidden'!O184)</f>
        <v>0</v>
      </c>
      <c r="O183" s="158">
        <f>IF('Indicator Date hidden'!P184="x","x",O$2-'Indicator Date hidden'!P184)</f>
        <v>0</v>
      </c>
      <c r="P183" s="158">
        <f>IF('Indicator Date hidden'!Q184="x","x",P$2-'Indicator Date hidden'!Q184)</f>
        <v>0</v>
      </c>
      <c r="Q183" s="158">
        <f>IF('Indicator Date hidden'!R184="x","x",Q$2-'Indicator Date hidden'!R184)</f>
        <v>0</v>
      </c>
      <c r="R183" s="158">
        <f>IF('Indicator Date hidden'!S184="x","x",R$2-'Indicator Date hidden'!S184)</f>
        <v>0</v>
      </c>
      <c r="S183" s="158">
        <f>IF('Indicator Date hidden'!T184="x","x",S$2-'Indicator Date hidden'!T184)</f>
        <v>0</v>
      </c>
      <c r="T183" s="158">
        <f>IF('Indicator Date hidden'!U184="x","x",T$2-'Indicator Date hidden'!U184)</f>
        <v>0</v>
      </c>
      <c r="U183" s="158">
        <f>IF('Indicator Date hidden'!V184="x","x",U$2-'Indicator Date hidden'!V184)</f>
        <v>0</v>
      </c>
      <c r="V183" s="158">
        <f>IF('Indicator Date hidden'!W184="x","x",V$2-'Indicator Date hidden'!W184)</f>
        <v>0</v>
      </c>
      <c r="W183" s="158">
        <f>IF('Indicator Date hidden'!X184="x","x",W$2-'Indicator Date hidden'!X184)</f>
        <v>0</v>
      </c>
      <c r="X183" s="158">
        <f>IF('Indicator Date hidden'!Y184="x","x",X$2-'Indicator Date hidden'!Y184)</f>
        <v>0</v>
      </c>
      <c r="Y183" s="158">
        <f>IF('Indicator Date hidden'!Z184="x","x",Y$2-'Indicator Date hidden'!Z184)</f>
        <v>0</v>
      </c>
      <c r="Z183" s="158" t="str">
        <f>IF('Indicator Date hidden'!AA184="x","x",Z$2-'Indicator Date hidden'!AA184)</f>
        <v>x</v>
      </c>
      <c r="AA183" s="158">
        <f>IF('Indicator Date hidden'!AB184="x","x",AA$2-'Indicator Date hidden'!AB184)</f>
        <v>0</v>
      </c>
      <c r="AB183" s="158" t="str">
        <f>IF('Indicator Date hidden'!AC184="x","x",AB$2-'Indicator Date hidden'!AC184)</f>
        <v>x</v>
      </c>
      <c r="AC183" s="158">
        <f>IF('Indicator Date hidden'!AD184="x","x",AC$2-'Indicator Date hidden'!AD184)</f>
        <v>0</v>
      </c>
      <c r="AD183" s="158">
        <f>IF('Indicator Date hidden'!AE184="x","x",AD$2-'Indicator Date hidden'!AE184)</f>
        <v>0</v>
      </c>
      <c r="AE183" s="158" t="str">
        <f>IF('Indicator Date hidden'!AF184="x","x",AE$2-'Indicator Date hidden'!AF184)</f>
        <v>x</v>
      </c>
      <c r="AF183" s="158">
        <f>IF('Indicator Date hidden'!AG184="x","x",AF$2-'Indicator Date hidden'!AG184)</f>
        <v>0</v>
      </c>
      <c r="AG183" s="158">
        <f>IF('Indicator Date hidden'!AH184="x","x",AG$2-'Indicator Date hidden'!AH184)</f>
        <v>0</v>
      </c>
      <c r="AH183" s="158">
        <f>IF('Indicator Date hidden'!AI184="x","x",AH$2-'Indicator Date hidden'!AI184)</f>
        <v>0</v>
      </c>
      <c r="AI183" s="158">
        <f>IF('Indicator Date hidden'!AJ184="x","x",AI$2-'Indicator Date hidden'!AJ184)</f>
        <v>0</v>
      </c>
      <c r="AJ183" s="158">
        <f>IF('Indicator Date hidden'!AK184="x","x",AJ$2-'Indicator Date hidden'!AK184)</f>
        <v>0</v>
      </c>
      <c r="AK183" s="158">
        <f>IF('Indicator Date hidden'!AL184="x","x",AK$2-'Indicator Date hidden'!AL184)</f>
        <v>0</v>
      </c>
      <c r="AL183" s="158" t="str">
        <f>IF('Indicator Date hidden'!AM184="x","x",AL$2-'Indicator Date hidden'!AM184)</f>
        <v>x</v>
      </c>
      <c r="AM183" s="158">
        <f>IF('Indicator Date hidden'!AN184="x","x",AM$2-'Indicator Date hidden'!AN184)</f>
        <v>0</v>
      </c>
      <c r="AN183" s="158">
        <f>IF('Indicator Date hidden'!AO184="x","x",AN$2-'Indicator Date hidden'!AO184)</f>
        <v>0</v>
      </c>
      <c r="AO183" s="158">
        <f>IF('Indicator Date hidden'!AP184="x","x",AO$2-'Indicator Date hidden'!AP184)</f>
        <v>0</v>
      </c>
      <c r="AP183" s="158" t="str">
        <f>IF('Indicator Date hidden'!AQ184="x","x",AP$2-'Indicator Date hidden'!AQ184)</f>
        <v>x</v>
      </c>
      <c r="AQ183" s="158" t="str">
        <f>IF('Indicator Date hidden'!AR184="x","x",AQ$2-'Indicator Date hidden'!AR184)</f>
        <v>x</v>
      </c>
      <c r="AR183" s="158">
        <f>IF('Indicator Date hidden'!AS184="x","x",AR$2-'Indicator Date hidden'!AS184)</f>
        <v>2</v>
      </c>
      <c r="AS183" s="158" t="str">
        <f>IF('Indicator Date hidden'!AT184="x","x",AS$2-'Indicator Date hidden'!AT184)</f>
        <v>x</v>
      </c>
      <c r="AT183" s="158">
        <f>IF('Indicator Date hidden'!AU184="x","x",AT$2-'Indicator Date hidden'!AU184)</f>
        <v>0</v>
      </c>
      <c r="AU183" s="158" t="str">
        <f>IF('Indicator Date hidden'!AV184="x","x",AU$2-'Indicator Date hidden'!AV184)</f>
        <v>x</v>
      </c>
      <c r="AV183" s="158" t="str">
        <f>IF('Indicator Date hidden'!AW184="x","x",AV$2-'Indicator Date hidden'!AW184)</f>
        <v>x</v>
      </c>
      <c r="AW183" s="158">
        <f>IF('Indicator Date hidden'!AX184="x","x",AW$2-'Indicator Date hidden'!AX184)</f>
        <v>0</v>
      </c>
      <c r="AX183" s="158">
        <f>IF('Indicator Date hidden'!AY184="x","x",AX$2-'Indicator Date hidden'!AY184)</f>
        <v>0</v>
      </c>
      <c r="AY183" s="158">
        <f>IF('Indicator Date hidden'!AZ184="x","x",AY$2-'Indicator Date hidden'!AZ184)</f>
        <v>0</v>
      </c>
      <c r="AZ183" s="158" t="str">
        <f>IF('Indicator Date hidden'!BA184="x","x",AZ$2-'Indicator Date hidden'!BA184)</f>
        <v>x</v>
      </c>
      <c r="BA183" s="158">
        <f>IF('Indicator Date hidden'!BB184="x","x",BA$2-'Indicator Date hidden'!BB184)</f>
        <v>0</v>
      </c>
      <c r="BB183" s="158">
        <f>IF('Indicator Date hidden'!BC184="x","x",BB$2-'Indicator Date hidden'!BC184)</f>
        <v>0</v>
      </c>
      <c r="BC183" s="158">
        <f>IF('Indicator Date hidden'!BD184="x","x",BC$2-'Indicator Date hidden'!BD184)</f>
        <v>0</v>
      </c>
      <c r="BD183" s="158" t="str">
        <f>IF('Indicator Date hidden'!BE184="x","x",BD$2-'Indicator Date hidden'!BE184)</f>
        <v>x</v>
      </c>
      <c r="BE183" s="158">
        <f>IF('Indicator Date hidden'!BF184="x","x",BE$2-'Indicator Date hidden'!BF184)</f>
        <v>1</v>
      </c>
      <c r="BF183" s="158">
        <f>IF('Indicator Date hidden'!BG184="x","x",BF$2-'Indicator Date hidden'!BG184)</f>
        <v>0</v>
      </c>
      <c r="BG183" s="158">
        <f>IF('Indicator Date hidden'!BH184="x","x",BG$2-'Indicator Date hidden'!BH184)</f>
        <v>0</v>
      </c>
      <c r="BH183" s="158">
        <f>IF('Indicator Date hidden'!BI184="x","x",BH$2-'Indicator Date hidden'!BI184)</f>
        <v>0</v>
      </c>
      <c r="BI183" s="158">
        <f>IF('Indicator Date hidden'!BJ184="x","x",BI$2-'Indicator Date hidden'!BJ184)</f>
        <v>0</v>
      </c>
      <c r="BJ183" s="158">
        <f>IF('Indicator Date hidden'!BK184="x","x",BJ$2-'Indicator Date hidden'!BK184)</f>
        <v>0</v>
      </c>
      <c r="BK183" s="158">
        <f>IF('Indicator Date hidden'!BL184="x","x",BK$2-'Indicator Date hidden'!BL184)</f>
        <v>0</v>
      </c>
      <c r="BL183" s="158">
        <f>IF('Indicator Date hidden'!BM184="x","x",BL$2-'Indicator Date hidden'!BM184)</f>
        <v>0</v>
      </c>
      <c r="BM183" s="158">
        <f>IF('Indicator Date hidden'!BN184="x","x",BM$2-'Indicator Date hidden'!BN184)</f>
        <v>3</v>
      </c>
      <c r="BN183" s="158">
        <f>IF('Indicator Date hidden'!BO184="x","x",BN$2-'Indicator Date hidden'!BO184)</f>
        <v>0</v>
      </c>
      <c r="BO183" s="158">
        <f>IF('Indicator Date hidden'!BP184="x","x",BO$2-'Indicator Date hidden'!BP184)</f>
        <v>0</v>
      </c>
      <c r="BP183" s="158">
        <f>IF('Indicator Date hidden'!BQ184="x","x",BP$2-'Indicator Date hidden'!BQ184)</f>
        <v>0</v>
      </c>
      <c r="BQ183" s="158">
        <f>IF('Indicator Date hidden'!BR184="x","x",BQ$2-'Indicator Date hidden'!BR184)</f>
        <v>0</v>
      </c>
      <c r="BR183" s="158">
        <f>IF('Indicator Date hidden'!BS184="x","x",BR$2-'Indicator Date hidden'!BS184)</f>
        <v>0</v>
      </c>
      <c r="BS183" s="158">
        <f>IF('Indicator Date hidden'!BT184="x","x",BS$2-'Indicator Date hidden'!BT184)</f>
        <v>2</v>
      </c>
      <c r="BT183" s="158">
        <f>IF('Indicator Date hidden'!BU184="x","x",BT$2-'Indicator Date hidden'!BU184)</f>
        <v>0</v>
      </c>
      <c r="BU183" s="158">
        <f>IF('Indicator Date hidden'!BV184="x","x",BU$2-'Indicator Date hidden'!BV184)</f>
        <v>0</v>
      </c>
      <c r="BV183" s="158">
        <f>IF('Indicator Date hidden'!BW184="x","x",BV$2-'Indicator Date hidden'!BW184)</f>
        <v>0</v>
      </c>
      <c r="BW183" s="158">
        <f>IF('Indicator Date hidden'!BX184="x","x",BW$2-'Indicator Date hidden'!BX184)</f>
        <v>0</v>
      </c>
      <c r="BX183" s="158">
        <f>IF('Indicator Date hidden'!BY184="x","x",BX$2-'Indicator Date hidden'!BY184)</f>
        <v>0</v>
      </c>
      <c r="BY183" s="5">
        <f t="shared" si="25"/>
        <v>8</v>
      </c>
      <c r="BZ183" s="159">
        <f t="shared" si="26"/>
        <v>0.125</v>
      </c>
      <c r="CA183" s="5">
        <f t="shared" si="27"/>
        <v>4</v>
      </c>
      <c r="CB183" s="159">
        <f t="shared" si="28"/>
        <v>0.51538820320220757</v>
      </c>
      <c r="CC183" s="162">
        <f t="shared" si="29"/>
        <v>0</v>
      </c>
    </row>
    <row r="184" spans="1:81" x14ac:dyDescent="0.25">
      <c r="A184" t="s">
        <v>340</v>
      </c>
      <c r="B184" s="158">
        <f>IF('Indicator Date hidden'!C185="x","x",B$2-'Indicator Date hidden'!C185)</f>
        <v>0</v>
      </c>
      <c r="C184" s="158">
        <f>IF('Indicator Date hidden'!D185="x","x",C$2-'Indicator Date hidden'!D185)</f>
        <v>0</v>
      </c>
      <c r="D184" s="158">
        <f>IF('Indicator Date hidden'!E185="x","x",D$2-'Indicator Date hidden'!E185)</f>
        <v>0</v>
      </c>
      <c r="E184" s="158">
        <f>IF('Indicator Date hidden'!F185="x","x",E$2-'Indicator Date hidden'!F185)</f>
        <v>0</v>
      </c>
      <c r="F184" s="158">
        <f>IF('Indicator Date hidden'!G185="x","x",F$2-'Indicator Date hidden'!G185)</f>
        <v>0</v>
      </c>
      <c r="G184" s="158">
        <f>IF('Indicator Date hidden'!H185="x","x",G$2-'Indicator Date hidden'!H185)</f>
        <v>0</v>
      </c>
      <c r="H184" s="158">
        <f>IF('Indicator Date hidden'!I185="x","x",H$2-'Indicator Date hidden'!I185)</f>
        <v>0</v>
      </c>
      <c r="I184" s="158">
        <f>IF('Indicator Date hidden'!J185="x","x",I$2-'Indicator Date hidden'!J185)</f>
        <v>0</v>
      </c>
      <c r="J184" s="158">
        <f>IF('Indicator Date hidden'!K185="x","x",J$2-'Indicator Date hidden'!K185)</f>
        <v>0</v>
      </c>
      <c r="K184" s="158">
        <f>IF('Indicator Date hidden'!L185="x","x",K$2-'Indicator Date hidden'!L185)</f>
        <v>0</v>
      </c>
      <c r="L184" s="158">
        <f>IF('Indicator Date hidden'!M185="x","x",L$2-'Indicator Date hidden'!M185)</f>
        <v>0</v>
      </c>
      <c r="M184" s="158">
        <f>IF('Indicator Date hidden'!N185="x","x",M$2-'Indicator Date hidden'!N185)</f>
        <v>0</v>
      </c>
      <c r="N184" s="158">
        <f>IF('Indicator Date hidden'!O185="x","x",N$2-'Indicator Date hidden'!O185)</f>
        <v>0</v>
      </c>
      <c r="O184" s="158">
        <f>IF('Indicator Date hidden'!P185="x","x",O$2-'Indicator Date hidden'!P185)</f>
        <v>0</v>
      </c>
      <c r="P184" s="158">
        <f>IF('Indicator Date hidden'!Q185="x","x",P$2-'Indicator Date hidden'!Q185)</f>
        <v>0</v>
      </c>
      <c r="Q184" s="158">
        <f>IF('Indicator Date hidden'!R185="x","x",Q$2-'Indicator Date hidden'!R185)</f>
        <v>0</v>
      </c>
      <c r="R184" s="158">
        <f>IF('Indicator Date hidden'!S185="x","x",R$2-'Indicator Date hidden'!S185)</f>
        <v>0</v>
      </c>
      <c r="S184" s="158">
        <f>IF('Indicator Date hidden'!T185="x","x",S$2-'Indicator Date hidden'!T185)</f>
        <v>0</v>
      </c>
      <c r="T184" s="158">
        <f>IF('Indicator Date hidden'!U185="x","x",T$2-'Indicator Date hidden'!U185)</f>
        <v>0</v>
      </c>
      <c r="U184" s="158">
        <f>IF('Indicator Date hidden'!V185="x","x",U$2-'Indicator Date hidden'!V185)</f>
        <v>0</v>
      </c>
      <c r="V184" s="158">
        <f>IF('Indicator Date hidden'!W185="x","x",V$2-'Indicator Date hidden'!W185)</f>
        <v>0</v>
      </c>
      <c r="W184" s="158">
        <f>IF('Indicator Date hidden'!X185="x","x",W$2-'Indicator Date hidden'!X185)</f>
        <v>0</v>
      </c>
      <c r="X184" s="158">
        <f>IF('Indicator Date hidden'!Y185="x","x",X$2-'Indicator Date hidden'!Y185)</f>
        <v>0</v>
      </c>
      <c r="Y184" s="158">
        <f>IF('Indicator Date hidden'!Z185="x","x",Y$2-'Indicator Date hidden'!Z185)</f>
        <v>0</v>
      </c>
      <c r="Z184" s="158">
        <f>IF('Indicator Date hidden'!AA185="x","x",Z$2-'Indicator Date hidden'!AA185)</f>
        <v>5</v>
      </c>
      <c r="AA184" s="158">
        <f>IF('Indicator Date hidden'!AB185="x","x",AA$2-'Indicator Date hidden'!AB185)</f>
        <v>0</v>
      </c>
      <c r="AB184" s="158" t="str">
        <f>IF('Indicator Date hidden'!AC185="x","x",AB$2-'Indicator Date hidden'!AC185)</f>
        <v>x</v>
      </c>
      <c r="AC184" s="158">
        <f>IF('Indicator Date hidden'!AD185="x","x",AC$2-'Indicator Date hidden'!AD185)</f>
        <v>1</v>
      </c>
      <c r="AD184" s="158">
        <f>IF('Indicator Date hidden'!AE185="x","x",AD$2-'Indicator Date hidden'!AE185)</f>
        <v>0</v>
      </c>
      <c r="AE184" s="158" t="str">
        <f>IF('Indicator Date hidden'!AF185="x","x",AE$2-'Indicator Date hidden'!AF185)</f>
        <v>x</v>
      </c>
      <c r="AF184" s="158">
        <f>IF('Indicator Date hidden'!AG185="x","x",AF$2-'Indicator Date hidden'!AG185)</f>
        <v>0</v>
      </c>
      <c r="AG184" s="158">
        <f>IF('Indicator Date hidden'!AH185="x","x",AG$2-'Indicator Date hidden'!AH185)</f>
        <v>0</v>
      </c>
      <c r="AH184" s="158">
        <f>IF('Indicator Date hidden'!AI185="x","x",AH$2-'Indicator Date hidden'!AI185)</f>
        <v>0</v>
      </c>
      <c r="AI184" s="158">
        <f>IF('Indicator Date hidden'!AJ185="x","x",AI$2-'Indicator Date hidden'!AJ185)</f>
        <v>0</v>
      </c>
      <c r="AJ184" s="158">
        <f>IF('Indicator Date hidden'!AK185="x","x",AJ$2-'Indicator Date hidden'!AK185)</f>
        <v>0</v>
      </c>
      <c r="AK184" s="158">
        <f>IF('Indicator Date hidden'!AL185="x","x",AK$2-'Indicator Date hidden'!AL185)</f>
        <v>0</v>
      </c>
      <c r="AL184" s="158" t="str">
        <f>IF('Indicator Date hidden'!AM185="x","x",AL$2-'Indicator Date hidden'!AM185)</f>
        <v>x</v>
      </c>
      <c r="AM184" s="158">
        <f>IF('Indicator Date hidden'!AN185="x","x",AM$2-'Indicator Date hidden'!AN185)</f>
        <v>0</v>
      </c>
      <c r="AN184" s="158">
        <f>IF('Indicator Date hidden'!AO185="x","x",AN$2-'Indicator Date hidden'!AO185)</f>
        <v>0</v>
      </c>
      <c r="AO184" s="158">
        <f>IF('Indicator Date hidden'!AP185="x","x",AO$2-'Indicator Date hidden'!AP185)</f>
        <v>0</v>
      </c>
      <c r="AP184" s="158" t="str">
        <f>IF('Indicator Date hidden'!AQ185="x","x",AP$2-'Indicator Date hidden'!AQ185)</f>
        <v>x</v>
      </c>
      <c r="AQ184" s="158">
        <f>IF('Indicator Date hidden'!AR185="x","x",AQ$2-'Indicator Date hidden'!AR185)</f>
        <v>0</v>
      </c>
      <c r="AR184" s="158">
        <f>IF('Indicator Date hidden'!AS185="x","x",AR$2-'Indicator Date hidden'!AS185)</f>
        <v>2</v>
      </c>
      <c r="AS184" s="158" t="str">
        <f>IF('Indicator Date hidden'!AT185="x","x",AS$2-'Indicator Date hidden'!AT185)</f>
        <v>x</v>
      </c>
      <c r="AT184" s="158">
        <f>IF('Indicator Date hidden'!AU185="x","x",AT$2-'Indicator Date hidden'!AU185)</f>
        <v>0</v>
      </c>
      <c r="AU184" s="158">
        <f>IF('Indicator Date hidden'!AV185="x","x",AU$2-'Indicator Date hidden'!AV185)</f>
        <v>4</v>
      </c>
      <c r="AV184" s="158" t="str">
        <f>IF('Indicator Date hidden'!AW185="x","x",AV$2-'Indicator Date hidden'!AW185)</f>
        <v>x</v>
      </c>
      <c r="AW184" s="158" t="str">
        <f>IF('Indicator Date hidden'!AX185="x","x",AW$2-'Indicator Date hidden'!AX185)</f>
        <v>x</v>
      </c>
      <c r="AX184" s="158">
        <f>IF('Indicator Date hidden'!AY185="x","x",AX$2-'Indicator Date hidden'!AY185)</f>
        <v>0</v>
      </c>
      <c r="AY184" s="158">
        <f>IF('Indicator Date hidden'!AZ185="x","x",AY$2-'Indicator Date hidden'!AZ185)</f>
        <v>0</v>
      </c>
      <c r="AZ184" s="158">
        <f>IF('Indicator Date hidden'!BA185="x","x",AZ$2-'Indicator Date hidden'!BA185)</f>
        <v>2</v>
      </c>
      <c r="BA184" s="158">
        <f>IF('Indicator Date hidden'!BB185="x","x",BA$2-'Indicator Date hidden'!BB185)</f>
        <v>0</v>
      </c>
      <c r="BB184" s="158">
        <f>IF('Indicator Date hidden'!BC185="x","x",BB$2-'Indicator Date hidden'!BC185)</f>
        <v>0</v>
      </c>
      <c r="BC184" s="158">
        <f>IF('Indicator Date hidden'!BD185="x","x",BC$2-'Indicator Date hidden'!BD185)</f>
        <v>0</v>
      </c>
      <c r="BD184" s="158" t="str">
        <f>IF('Indicator Date hidden'!BE185="x","x",BD$2-'Indicator Date hidden'!BE185)</f>
        <v>x</v>
      </c>
      <c r="BE184" s="158">
        <f>IF('Indicator Date hidden'!BF185="x","x",BE$2-'Indicator Date hidden'!BF185)</f>
        <v>1</v>
      </c>
      <c r="BF184" s="158">
        <f>IF('Indicator Date hidden'!BG185="x","x",BF$2-'Indicator Date hidden'!BG185)</f>
        <v>0</v>
      </c>
      <c r="BG184" s="158">
        <f>IF('Indicator Date hidden'!BH185="x","x",BG$2-'Indicator Date hidden'!BH185)</f>
        <v>0</v>
      </c>
      <c r="BH184" s="158">
        <f>IF('Indicator Date hidden'!BI185="x","x",BH$2-'Indicator Date hidden'!BI185)</f>
        <v>0</v>
      </c>
      <c r="BI184" s="158">
        <f>IF('Indicator Date hidden'!BJ185="x","x",BI$2-'Indicator Date hidden'!BJ185)</f>
        <v>0</v>
      </c>
      <c r="BJ184" s="158">
        <f>IF('Indicator Date hidden'!BK185="x","x",BJ$2-'Indicator Date hidden'!BK185)</f>
        <v>0</v>
      </c>
      <c r="BK184" s="158">
        <f>IF('Indicator Date hidden'!BL185="x","x",BK$2-'Indicator Date hidden'!BL185)</f>
        <v>0</v>
      </c>
      <c r="BL184" s="158">
        <f>IF('Indicator Date hidden'!BM185="x","x",BL$2-'Indicator Date hidden'!BM185)</f>
        <v>0</v>
      </c>
      <c r="BM184" s="158" t="str">
        <f>IF('Indicator Date hidden'!BN185="x","x",BM$2-'Indicator Date hidden'!BN185)</f>
        <v>x</v>
      </c>
      <c r="BN184" s="158">
        <f>IF('Indicator Date hidden'!BO185="x","x",BN$2-'Indicator Date hidden'!BO185)</f>
        <v>0</v>
      </c>
      <c r="BO184" s="158">
        <f>IF('Indicator Date hidden'!BP185="x","x",BO$2-'Indicator Date hidden'!BP185)</f>
        <v>0</v>
      </c>
      <c r="BP184" s="158">
        <f>IF('Indicator Date hidden'!BQ185="x","x",BP$2-'Indicator Date hidden'!BQ185)</f>
        <v>0</v>
      </c>
      <c r="BQ184" s="158">
        <f>IF('Indicator Date hidden'!BR185="x","x",BQ$2-'Indicator Date hidden'!BR185)</f>
        <v>0</v>
      </c>
      <c r="BR184" s="158">
        <f>IF('Indicator Date hidden'!BS185="x","x",BR$2-'Indicator Date hidden'!BS185)</f>
        <v>0</v>
      </c>
      <c r="BS184" s="158">
        <f>IF('Indicator Date hidden'!BT185="x","x",BS$2-'Indicator Date hidden'!BT185)</f>
        <v>1</v>
      </c>
      <c r="BT184" s="158">
        <f>IF('Indicator Date hidden'!BU185="x","x",BT$2-'Indicator Date hidden'!BU185)</f>
        <v>0</v>
      </c>
      <c r="BU184" s="158">
        <f>IF('Indicator Date hidden'!BV185="x","x",BU$2-'Indicator Date hidden'!BV185)</f>
        <v>0</v>
      </c>
      <c r="BV184" s="158">
        <f>IF('Indicator Date hidden'!BW185="x","x",BV$2-'Indicator Date hidden'!BW185)</f>
        <v>0</v>
      </c>
      <c r="BW184" s="158">
        <f>IF('Indicator Date hidden'!BX185="x","x",BW$2-'Indicator Date hidden'!BX185)</f>
        <v>0</v>
      </c>
      <c r="BX184" s="158">
        <f>IF('Indicator Date hidden'!BY185="x","x",BX$2-'Indicator Date hidden'!BY185)</f>
        <v>0</v>
      </c>
      <c r="BY184" s="5">
        <f t="shared" si="25"/>
        <v>16</v>
      </c>
      <c r="BZ184" s="159">
        <f t="shared" si="26"/>
        <v>0.24242424242424243</v>
      </c>
      <c r="CA184" s="5">
        <f t="shared" si="27"/>
        <v>7</v>
      </c>
      <c r="CB184" s="159">
        <f t="shared" si="28"/>
        <v>0.85387895779426493</v>
      </c>
      <c r="CC184" s="162">
        <f t="shared" si="29"/>
        <v>0</v>
      </c>
    </row>
    <row r="185" spans="1:81" x14ac:dyDescent="0.25">
      <c r="A185" t="s">
        <v>341</v>
      </c>
      <c r="B185" s="158">
        <f>IF('Indicator Date hidden'!C186="x","x",B$2-'Indicator Date hidden'!C186)</f>
        <v>0</v>
      </c>
      <c r="C185" s="158">
        <f>IF('Indicator Date hidden'!D186="x","x",C$2-'Indicator Date hidden'!D186)</f>
        <v>0</v>
      </c>
      <c r="D185" s="158">
        <f>IF('Indicator Date hidden'!E186="x","x",D$2-'Indicator Date hidden'!E186)</f>
        <v>0</v>
      </c>
      <c r="E185" s="158">
        <f>IF('Indicator Date hidden'!F186="x","x",E$2-'Indicator Date hidden'!F186)</f>
        <v>0</v>
      </c>
      <c r="F185" s="158">
        <f>IF('Indicator Date hidden'!G186="x","x",F$2-'Indicator Date hidden'!G186)</f>
        <v>0</v>
      </c>
      <c r="G185" s="158">
        <f>IF('Indicator Date hidden'!H186="x","x",G$2-'Indicator Date hidden'!H186)</f>
        <v>0</v>
      </c>
      <c r="H185" s="158">
        <f>IF('Indicator Date hidden'!I186="x","x",H$2-'Indicator Date hidden'!I186)</f>
        <v>0</v>
      </c>
      <c r="I185" s="158">
        <f>IF('Indicator Date hidden'!J186="x","x",I$2-'Indicator Date hidden'!J186)</f>
        <v>0</v>
      </c>
      <c r="J185" s="158">
        <f>IF('Indicator Date hidden'!K186="x","x",J$2-'Indicator Date hidden'!K186)</f>
        <v>0</v>
      </c>
      <c r="K185" s="158">
        <f>IF('Indicator Date hidden'!L186="x","x",K$2-'Indicator Date hidden'!L186)</f>
        <v>0</v>
      </c>
      <c r="L185" s="158">
        <f>IF('Indicator Date hidden'!M186="x","x",L$2-'Indicator Date hidden'!M186)</f>
        <v>0</v>
      </c>
      <c r="M185" s="158">
        <f>IF('Indicator Date hidden'!N186="x","x",M$2-'Indicator Date hidden'!N186)</f>
        <v>0</v>
      </c>
      <c r="N185" s="158">
        <f>IF('Indicator Date hidden'!O186="x","x",N$2-'Indicator Date hidden'!O186)</f>
        <v>0</v>
      </c>
      <c r="O185" s="158">
        <f>IF('Indicator Date hidden'!P186="x","x",O$2-'Indicator Date hidden'!P186)</f>
        <v>0</v>
      </c>
      <c r="P185" s="158">
        <f>IF('Indicator Date hidden'!Q186="x","x",P$2-'Indicator Date hidden'!Q186)</f>
        <v>0</v>
      </c>
      <c r="Q185" s="158">
        <f>IF('Indicator Date hidden'!R186="x","x",Q$2-'Indicator Date hidden'!R186)</f>
        <v>0</v>
      </c>
      <c r="R185" s="158">
        <f>IF('Indicator Date hidden'!S186="x","x",R$2-'Indicator Date hidden'!S186)</f>
        <v>0</v>
      </c>
      <c r="S185" s="158">
        <f>IF('Indicator Date hidden'!T186="x","x",S$2-'Indicator Date hidden'!T186)</f>
        <v>0</v>
      </c>
      <c r="T185" s="158">
        <f>IF('Indicator Date hidden'!U186="x","x",T$2-'Indicator Date hidden'!U186)</f>
        <v>0</v>
      </c>
      <c r="U185" s="158">
        <f>IF('Indicator Date hidden'!V186="x","x",U$2-'Indicator Date hidden'!V186)</f>
        <v>0</v>
      </c>
      <c r="V185" s="158">
        <f>IF('Indicator Date hidden'!W186="x","x",V$2-'Indicator Date hidden'!W186)</f>
        <v>0</v>
      </c>
      <c r="W185" s="158">
        <f>IF('Indicator Date hidden'!X186="x","x",W$2-'Indicator Date hidden'!X186)</f>
        <v>0</v>
      </c>
      <c r="X185" s="158">
        <f>IF('Indicator Date hidden'!Y186="x","x",X$2-'Indicator Date hidden'!Y186)</f>
        <v>0</v>
      </c>
      <c r="Y185" s="158">
        <f>IF('Indicator Date hidden'!Z186="x","x",Y$2-'Indicator Date hidden'!Z186)</f>
        <v>0</v>
      </c>
      <c r="Z185" s="158">
        <f>IF('Indicator Date hidden'!AA186="x","x",Z$2-'Indicator Date hidden'!AA186)</f>
        <v>6</v>
      </c>
      <c r="AA185" s="158">
        <f>IF('Indicator Date hidden'!AB186="x","x",AA$2-'Indicator Date hidden'!AB186)</f>
        <v>0</v>
      </c>
      <c r="AB185" s="158" t="str">
        <f>IF('Indicator Date hidden'!AC186="x","x",AB$2-'Indicator Date hidden'!AC186)</f>
        <v>x</v>
      </c>
      <c r="AC185" s="158">
        <f>IF('Indicator Date hidden'!AD186="x","x",AC$2-'Indicator Date hidden'!AD186)</f>
        <v>0</v>
      </c>
      <c r="AD185" s="158">
        <f>IF('Indicator Date hidden'!AE186="x","x",AD$2-'Indicator Date hidden'!AE186)</f>
        <v>0</v>
      </c>
      <c r="AE185" s="158" t="str">
        <f>IF('Indicator Date hidden'!AF186="x","x",AE$2-'Indicator Date hidden'!AF186)</f>
        <v>x</v>
      </c>
      <c r="AF185" s="158">
        <f>IF('Indicator Date hidden'!AG186="x","x",AF$2-'Indicator Date hidden'!AG186)</f>
        <v>0</v>
      </c>
      <c r="AG185" s="158">
        <f>IF('Indicator Date hidden'!AH186="x","x",AG$2-'Indicator Date hidden'!AH186)</f>
        <v>0</v>
      </c>
      <c r="AH185" s="158">
        <f>IF('Indicator Date hidden'!AI186="x","x",AH$2-'Indicator Date hidden'!AI186)</f>
        <v>0</v>
      </c>
      <c r="AI185" s="158">
        <f>IF('Indicator Date hidden'!AJ186="x","x",AI$2-'Indicator Date hidden'!AJ186)</f>
        <v>0</v>
      </c>
      <c r="AJ185" s="158">
        <f>IF('Indicator Date hidden'!AK186="x","x",AJ$2-'Indicator Date hidden'!AK186)</f>
        <v>0</v>
      </c>
      <c r="AK185" s="158">
        <f>IF('Indicator Date hidden'!AL186="x","x",AK$2-'Indicator Date hidden'!AL186)</f>
        <v>0</v>
      </c>
      <c r="AL185" s="158" t="str">
        <f>IF('Indicator Date hidden'!AM186="x","x",AL$2-'Indicator Date hidden'!AM186)</f>
        <v>x</v>
      </c>
      <c r="AM185" s="158">
        <f>IF('Indicator Date hidden'!AN186="x","x",AM$2-'Indicator Date hidden'!AN186)</f>
        <v>0</v>
      </c>
      <c r="AN185" s="158">
        <f>IF('Indicator Date hidden'!AO186="x","x",AN$2-'Indicator Date hidden'!AO186)</f>
        <v>0</v>
      </c>
      <c r="AO185" s="158">
        <f>IF('Indicator Date hidden'!AP186="x","x",AO$2-'Indicator Date hidden'!AP186)</f>
        <v>0</v>
      </c>
      <c r="AP185" s="158" t="str">
        <f>IF('Indicator Date hidden'!AQ186="x","x",AP$2-'Indicator Date hidden'!AQ186)</f>
        <v>x</v>
      </c>
      <c r="AQ185" s="158">
        <f>IF('Indicator Date hidden'!AR186="x","x",AQ$2-'Indicator Date hidden'!AR186)</f>
        <v>0</v>
      </c>
      <c r="AR185" s="158">
        <f>IF('Indicator Date hidden'!AS186="x","x",AR$2-'Indicator Date hidden'!AS186)</f>
        <v>2</v>
      </c>
      <c r="AS185" s="158">
        <f>IF('Indicator Date hidden'!AT186="x","x",AS$2-'Indicator Date hidden'!AT186)</f>
        <v>4</v>
      </c>
      <c r="AT185" s="158">
        <f>IF('Indicator Date hidden'!AU186="x","x",AT$2-'Indicator Date hidden'!AU186)</f>
        <v>0</v>
      </c>
      <c r="AU185" s="158" t="str">
        <f>IF('Indicator Date hidden'!AV186="x","x",AU$2-'Indicator Date hidden'!AV186)</f>
        <v>x</v>
      </c>
      <c r="AV185" s="158" t="str">
        <f>IF('Indicator Date hidden'!AW186="x","x",AV$2-'Indicator Date hidden'!AW186)</f>
        <v>x</v>
      </c>
      <c r="AW185" s="158" t="str">
        <f>IF('Indicator Date hidden'!AX186="x","x",AW$2-'Indicator Date hidden'!AX186)</f>
        <v>x</v>
      </c>
      <c r="AX185" s="158">
        <f>IF('Indicator Date hidden'!AY186="x","x",AX$2-'Indicator Date hidden'!AY186)</f>
        <v>0</v>
      </c>
      <c r="AY185" s="158">
        <f>IF('Indicator Date hidden'!AZ186="x","x",AY$2-'Indicator Date hidden'!AZ186)</f>
        <v>0</v>
      </c>
      <c r="AZ185" s="158">
        <f>IF('Indicator Date hidden'!BA186="x","x",AZ$2-'Indicator Date hidden'!BA186)</f>
        <v>1</v>
      </c>
      <c r="BA185" s="158">
        <f>IF('Indicator Date hidden'!BB186="x","x",BA$2-'Indicator Date hidden'!BB186)</f>
        <v>0</v>
      </c>
      <c r="BB185" s="158">
        <f>IF('Indicator Date hidden'!BC186="x","x",BB$2-'Indicator Date hidden'!BC186)</f>
        <v>0</v>
      </c>
      <c r="BC185" s="158">
        <f>IF('Indicator Date hidden'!BD186="x","x",BC$2-'Indicator Date hidden'!BD186)</f>
        <v>0</v>
      </c>
      <c r="BD185" s="158" t="str">
        <f>IF('Indicator Date hidden'!BE186="x","x",BD$2-'Indicator Date hidden'!BE186)</f>
        <v>x</v>
      </c>
      <c r="BE185" s="158">
        <f>IF('Indicator Date hidden'!BF186="x","x",BE$2-'Indicator Date hidden'!BF186)</f>
        <v>1</v>
      </c>
      <c r="BF185" s="158">
        <f>IF('Indicator Date hidden'!BG186="x","x",BF$2-'Indicator Date hidden'!BG186)</f>
        <v>0</v>
      </c>
      <c r="BG185" s="158">
        <f>IF('Indicator Date hidden'!BH186="x","x",BG$2-'Indicator Date hidden'!BH186)</f>
        <v>0</v>
      </c>
      <c r="BH185" s="158">
        <f>IF('Indicator Date hidden'!BI186="x","x",BH$2-'Indicator Date hidden'!BI186)</f>
        <v>0</v>
      </c>
      <c r="BI185" s="158">
        <f>IF('Indicator Date hidden'!BJ186="x","x",BI$2-'Indicator Date hidden'!BJ186)</f>
        <v>2</v>
      </c>
      <c r="BJ185" s="158">
        <f>IF('Indicator Date hidden'!BK186="x","x",BJ$2-'Indicator Date hidden'!BK186)</f>
        <v>0</v>
      </c>
      <c r="BK185" s="158">
        <f>IF('Indicator Date hidden'!BL186="x","x",BK$2-'Indicator Date hidden'!BL186)</f>
        <v>0</v>
      </c>
      <c r="BL185" s="158">
        <f>IF('Indicator Date hidden'!BM186="x","x",BL$2-'Indicator Date hidden'!BM186)</f>
        <v>0</v>
      </c>
      <c r="BM185" s="158" t="str">
        <f>IF('Indicator Date hidden'!BN186="x","x",BM$2-'Indicator Date hidden'!BN186)</f>
        <v>x</v>
      </c>
      <c r="BN185" s="158">
        <f>IF('Indicator Date hidden'!BO186="x","x",BN$2-'Indicator Date hidden'!BO186)</f>
        <v>0</v>
      </c>
      <c r="BO185" s="158">
        <f>IF('Indicator Date hidden'!BP186="x","x",BO$2-'Indicator Date hidden'!BP186)</f>
        <v>0</v>
      </c>
      <c r="BP185" s="158">
        <f>IF('Indicator Date hidden'!BQ186="x","x",BP$2-'Indicator Date hidden'!BQ186)</f>
        <v>1</v>
      </c>
      <c r="BQ185" s="158">
        <f>IF('Indicator Date hidden'!BR186="x","x",BQ$2-'Indicator Date hidden'!BR186)</f>
        <v>0</v>
      </c>
      <c r="BR185" s="158">
        <f>IF('Indicator Date hidden'!BS186="x","x",BR$2-'Indicator Date hidden'!BS186)</f>
        <v>0</v>
      </c>
      <c r="BS185" s="158">
        <f>IF('Indicator Date hidden'!BT186="x","x",BS$2-'Indicator Date hidden'!BT186)</f>
        <v>2</v>
      </c>
      <c r="BT185" s="158">
        <f>IF('Indicator Date hidden'!BU186="x","x",BT$2-'Indicator Date hidden'!BU186)</f>
        <v>0</v>
      </c>
      <c r="BU185" s="158">
        <f>IF('Indicator Date hidden'!BV186="x","x",BU$2-'Indicator Date hidden'!BV186)</f>
        <v>0</v>
      </c>
      <c r="BV185" s="158">
        <f>IF('Indicator Date hidden'!BW186="x","x",BV$2-'Indicator Date hidden'!BW186)</f>
        <v>0</v>
      </c>
      <c r="BW185" s="158">
        <f>IF('Indicator Date hidden'!BX186="x","x",BW$2-'Indicator Date hidden'!BX186)</f>
        <v>0</v>
      </c>
      <c r="BX185" s="158">
        <f>IF('Indicator Date hidden'!BY186="x","x",BX$2-'Indicator Date hidden'!BY186)</f>
        <v>0</v>
      </c>
      <c r="BY185" s="5">
        <f t="shared" si="25"/>
        <v>19</v>
      </c>
      <c r="BZ185" s="159">
        <f t="shared" si="26"/>
        <v>0.2878787878787879</v>
      </c>
      <c r="CA185" s="5">
        <f t="shared" si="27"/>
        <v>8</v>
      </c>
      <c r="CB185" s="159">
        <f t="shared" si="28"/>
        <v>0.96554508886998902</v>
      </c>
      <c r="CC185" s="162">
        <f t="shared" si="29"/>
        <v>0</v>
      </c>
    </row>
    <row r="186" spans="1:81" x14ac:dyDescent="0.25">
      <c r="A186" t="s">
        <v>343</v>
      </c>
      <c r="B186" s="158">
        <f>IF('Indicator Date hidden'!C187="x","x",B$2-'Indicator Date hidden'!C187)</f>
        <v>0</v>
      </c>
      <c r="C186" s="158">
        <f>IF('Indicator Date hidden'!D187="x","x",C$2-'Indicator Date hidden'!D187)</f>
        <v>0</v>
      </c>
      <c r="D186" s="158">
        <f>IF('Indicator Date hidden'!E187="x","x",D$2-'Indicator Date hidden'!E187)</f>
        <v>0</v>
      </c>
      <c r="E186" s="158">
        <f>IF('Indicator Date hidden'!F187="x","x",E$2-'Indicator Date hidden'!F187)</f>
        <v>0</v>
      </c>
      <c r="F186" s="158">
        <f>IF('Indicator Date hidden'!G187="x","x",F$2-'Indicator Date hidden'!G187)</f>
        <v>0</v>
      </c>
      <c r="G186" s="158">
        <f>IF('Indicator Date hidden'!H187="x","x",G$2-'Indicator Date hidden'!H187)</f>
        <v>0</v>
      </c>
      <c r="H186" s="158">
        <f>IF('Indicator Date hidden'!I187="x","x",H$2-'Indicator Date hidden'!I187)</f>
        <v>0</v>
      </c>
      <c r="I186" s="158">
        <f>IF('Indicator Date hidden'!J187="x","x",I$2-'Indicator Date hidden'!J187)</f>
        <v>0</v>
      </c>
      <c r="J186" s="158">
        <f>IF('Indicator Date hidden'!K187="x","x",J$2-'Indicator Date hidden'!K187)</f>
        <v>0</v>
      </c>
      <c r="K186" s="158">
        <f>IF('Indicator Date hidden'!L187="x","x",K$2-'Indicator Date hidden'!L187)</f>
        <v>0</v>
      </c>
      <c r="L186" s="158">
        <f>IF('Indicator Date hidden'!M187="x","x",L$2-'Indicator Date hidden'!M187)</f>
        <v>0</v>
      </c>
      <c r="M186" s="158">
        <f>IF('Indicator Date hidden'!N187="x","x",M$2-'Indicator Date hidden'!N187)</f>
        <v>0</v>
      </c>
      <c r="N186" s="158">
        <f>IF('Indicator Date hidden'!O187="x","x",N$2-'Indicator Date hidden'!O187)</f>
        <v>0</v>
      </c>
      <c r="O186" s="158">
        <f>IF('Indicator Date hidden'!P187="x","x",O$2-'Indicator Date hidden'!P187)</f>
        <v>0</v>
      </c>
      <c r="P186" s="158">
        <f>IF('Indicator Date hidden'!Q187="x","x",P$2-'Indicator Date hidden'!Q187)</f>
        <v>0</v>
      </c>
      <c r="Q186" s="158">
        <f>IF('Indicator Date hidden'!R187="x","x",Q$2-'Indicator Date hidden'!R187)</f>
        <v>0</v>
      </c>
      <c r="R186" s="158">
        <f>IF('Indicator Date hidden'!S187="x","x",R$2-'Indicator Date hidden'!S187)</f>
        <v>0</v>
      </c>
      <c r="S186" s="158">
        <f>IF('Indicator Date hidden'!T187="x","x",S$2-'Indicator Date hidden'!T187)</f>
        <v>0</v>
      </c>
      <c r="T186" s="158">
        <f>IF('Indicator Date hidden'!U187="x","x",T$2-'Indicator Date hidden'!U187)</f>
        <v>0</v>
      </c>
      <c r="U186" s="158">
        <f>IF('Indicator Date hidden'!V187="x","x",U$2-'Indicator Date hidden'!V187)</f>
        <v>0</v>
      </c>
      <c r="V186" s="158">
        <f>IF('Indicator Date hidden'!W187="x","x",V$2-'Indicator Date hidden'!W187)</f>
        <v>0</v>
      </c>
      <c r="W186" s="158">
        <f>IF('Indicator Date hidden'!X187="x","x",W$2-'Indicator Date hidden'!X187)</f>
        <v>0</v>
      </c>
      <c r="X186" s="158">
        <f>IF('Indicator Date hidden'!Y187="x","x",X$2-'Indicator Date hidden'!Y187)</f>
        <v>0</v>
      </c>
      <c r="Y186" s="158">
        <f>IF('Indicator Date hidden'!Z187="x","x",Y$2-'Indicator Date hidden'!Z187)</f>
        <v>0</v>
      </c>
      <c r="Z186" s="158">
        <f>IF('Indicator Date hidden'!AA187="x","x",Z$2-'Indicator Date hidden'!AA187)</f>
        <v>5</v>
      </c>
      <c r="AA186" s="158">
        <f>IF('Indicator Date hidden'!AB187="x","x",AA$2-'Indicator Date hidden'!AB187)</f>
        <v>0</v>
      </c>
      <c r="AB186" s="158" t="str">
        <f>IF('Indicator Date hidden'!AC187="x","x",AB$2-'Indicator Date hidden'!AC187)</f>
        <v>x</v>
      </c>
      <c r="AC186" s="158">
        <f>IF('Indicator Date hidden'!AD187="x","x",AC$2-'Indicator Date hidden'!AD187)</f>
        <v>0</v>
      </c>
      <c r="AD186" s="158">
        <f>IF('Indicator Date hidden'!AE187="x","x",AD$2-'Indicator Date hidden'!AE187)</f>
        <v>0</v>
      </c>
      <c r="AE186" s="158" t="str">
        <f>IF('Indicator Date hidden'!AF187="x","x",AE$2-'Indicator Date hidden'!AF187)</f>
        <v>x</v>
      </c>
      <c r="AF186" s="158">
        <f>IF('Indicator Date hidden'!AG187="x","x",AF$2-'Indicator Date hidden'!AG187)</f>
        <v>0</v>
      </c>
      <c r="AG186" s="158">
        <f>IF('Indicator Date hidden'!AH187="x","x",AG$2-'Indicator Date hidden'!AH187)</f>
        <v>0</v>
      </c>
      <c r="AH186" s="158">
        <f>IF('Indicator Date hidden'!AI187="x","x",AH$2-'Indicator Date hidden'!AI187)</f>
        <v>0</v>
      </c>
      <c r="AI186" s="158">
        <f>IF('Indicator Date hidden'!AJ187="x","x",AI$2-'Indicator Date hidden'!AJ187)</f>
        <v>0</v>
      </c>
      <c r="AJ186" s="158">
        <f>IF('Indicator Date hidden'!AK187="x","x",AJ$2-'Indicator Date hidden'!AK187)</f>
        <v>0</v>
      </c>
      <c r="AK186" s="158">
        <f>IF('Indicator Date hidden'!AL187="x","x",AK$2-'Indicator Date hidden'!AL187)</f>
        <v>0</v>
      </c>
      <c r="AL186" s="158" t="str">
        <f>IF('Indicator Date hidden'!AM187="x","x",AL$2-'Indicator Date hidden'!AM187)</f>
        <v>x</v>
      </c>
      <c r="AM186" s="158">
        <f>IF('Indicator Date hidden'!AN187="x","x",AM$2-'Indicator Date hidden'!AN187)</f>
        <v>0</v>
      </c>
      <c r="AN186" s="158">
        <f>IF('Indicator Date hidden'!AO187="x","x",AN$2-'Indicator Date hidden'!AO187)</f>
        <v>0</v>
      </c>
      <c r="AO186" s="158">
        <f>IF('Indicator Date hidden'!AP187="x","x",AO$2-'Indicator Date hidden'!AP187)</f>
        <v>0</v>
      </c>
      <c r="AP186" s="158">
        <f>IF('Indicator Date hidden'!AQ187="x","x",AP$2-'Indicator Date hidden'!AQ187)</f>
        <v>0</v>
      </c>
      <c r="AQ186" s="158">
        <f>IF('Indicator Date hidden'!AR187="x","x",AQ$2-'Indicator Date hidden'!AR187)</f>
        <v>0</v>
      </c>
      <c r="AR186" s="158">
        <f>IF('Indicator Date hidden'!AS187="x","x",AR$2-'Indicator Date hidden'!AS187)</f>
        <v>2</v>
      </c>
      <c r="AS186" s="158">
        <f>IF('Indicator Date hidden'!AT187="x","x",AS$2-'Indicator Date hidden'!AT187)</f>
        <v>5</v>
      </c>
      <c r="AT186" s="158">
        <f>IF('Indicator Date hidden'!AU187="x","x",AT$2-'Indicator Date hidden'!AU187)</f>
        <v>0</v>
      </c>
      <c r="AU186" s="158">
        <f>IF('Indicator Date hidden'!AV187="x","x",AU$2-'Indicator Date hidden'!AV187)</f>
        <v>0</v>
      </c>
      <c r="AV186" s="158">
        <f>IF('Indicator Date hidden'!AW187="x","x",AV$2-'Indicator Date hidden'!AW187)</f>
        <v>0</v>
      </c>
      <c r="AW186" s="158" t="str">
        <f>IF('Indicator Date hidden'!AX187="x","x",AW$2-'Indicator Date hidden'!AX187)</f>
        <v>x</v>
      </c>
      <c r="AX186" s="158">
        <f>IF('Indicator Date hidden'!AY187="x","x",AX$2-'Indicator Date hidden'!AY187)</f>
        <v>0</v>
      </c>
      <c r="AY186" s="158">
        <f>IF('Indicator Date hidden'!AZ187="x","x",AY$2-'Indicator Date hidden'!AZ187)</f>
        <v>0</v>
      </c>
      <c r="AZ186" s="158">
        <f>IF('Indicator Date hidden'!BA187="x","x",AZ$2-'Indicator Date hidden'!BA187)</f>
        <v>0</v>
      </c>
      <c r="BA186" s="158">
        <f>IF('Indicator Date hidden'!BB187="x","x",BA$2-'Indicator Date hidden'!BB187)</f>
        <v>0</v>
      </c>
      <c r="BB186" s="158">
        <f>IF('Indicator Date hidden'!BC187="x","x",BB$2-'Indicator Date hidden'!BC187)</f>
        <v>0</v>
      </c>
      <c r="BC186" s="158">
        <f>IF('Indicator Date hidden'!BD187="x","x",BC$2-'Indicator Date hidden'!BD187)</f>
        <v>0</v>
      </c>
      <c r="BD186" s="158" t="str">
        <f>IF('Indicator Date hidden'!BE187="x","x",BD$2-'Indicator Date hidden'!BE187)</f>
        <v>x</v>
      </c>
      <c r="BE186" s="158">
        <f>IF('Indicator Date hidden'!BF187="x","x",BE$2-'Indicator Date hidden'!BF187)</f>
        <v>1</v>
      </c>
      <c r="BF186" s="158">
        <f>IF('Indicator Date hidden'!BG187="x","x",BF$2-'Indicator Date hidden'!BG187)</f>
        <v>0</v>
      </c>
      <c r="BG186" s="158">
        <f>IF('Indicator Date hidden'!BH187="x","x",BG$2-'Indicator Date hidden'!BH187)</f>
        <v>0</v>
      </c>
      <c r="BH186" s="158">
        <f>IF('Indicator Date hidden'!BI187="x","x",BH$2-'Indicator Date hidden'!BI187)</f>
        <v>0</v>
      </c>
      <c r="BI186" s="158">
        <f>IF('Indicator Date hidden'!BJ187="x","x",BI$2-'Indicator Date hidden'!BJ187)</f>
        <v>2</v>
      </c>
      <c r="BJ186" s="158">
        <f>IF('Indicator Date hidden'!BK187="x","x",BJ$2-'Indicator Date hidden'!BK187)</f>
        <v>0</v>
      </c>
      <c r="BK186" s="158">
        <f>IF('Indicator Date hidden'!BL187="x","x",BK$2-'Indicator Date hidden'!BL187)</f>
        <v>0</v>
      </c>
      <c r="BL186" s="158">
        <f>IF('Indicator Date hidden'!BM187="x","x",BL$2-'Indicator Date hidden'!BM187)</f>
        <v>0</v>
      </c>
      <c r="BM186" s="158">
        <f>IF('Indicator Date hidden'!BN187="x","x",BM$2-'Indicator Date hidden'!BN187)</f>
        <v>1</v>
      </c>
      <c r="BN186" s="158">
        <f>IF('Indicator Date hidden'!BO187="x","x",BN$2-'Indicator Date hidden'!BO187)</f>
        <v>0</v>
      </c>
      <c r="BO186" s="158">
        <f>IF('Indicator Date hidden'!BP187="x","x",BO$2-'Indicator Date hidden'!BP187)</f>
        <v>0</v>
      </c>
      <c r="BP186" s="158">
        <f>IF('Indicator Date hidden'!BQ187="x","x",BP$2-'Indicator Date hidden'!BQ187)</f>
        <v>0</v>
      </c>
      <c r="BQ186" s="158">
        <f>IF('Indicator Date hidden'!BR187="x","x",BQ$2-'Indicator Date hidden'!BR187)</f>
        <v>0</v>
      </c>
      <c r="BR186" s="158">
        <f>IF('Indicator Date hidden'!BS187="x","x",BR$2-'Indicator Date hidden'!BS187)</f>
        <v>0</v>
      </c>
      <c r="BS186" s="158">
        <f>IF('Indicator Date hidden'!BT187="x","x",BS$2-'Indicator Date hidden'!BT187)</f>
        <v>1</v>
      </c>
      <c r="BT186" s="158">
        <f>IF('Indicator Date hidden'!BU187="x","x",BT$2-'Indicator Date hidden'!BU187)</f>
        <v>0</v>
      </c>
      <c r="BU186" s="158">
        <f>IF('Indicator Date hidden'!BV187="x","x",BU$2-'Indicator Date hidden'!BV187)</f>
        <v>0</v>
      </c>
      <c r="BV186" s="158">
        <f>IF('Indicator Date hidden'!BW187="x","x",BV$2-'Indicator Date hidden'!BW187)</f>
        <v>0</v>
      </c>
      <c r="BW186" s="158">
        <f>IF('Indicator Date hidden'!BX187="x","x",BW$2-'Indicator Date hidden'!BX187)</f>
        <v>0</v>
      </c>
      <c r="BX186" s="158">
        <f>IF('Indicator Date hidden'!BY187="x","x",BX$2-'Indicator Date hidden'!BY187)</f>
        <v>0</v>
      </c>
      <c r="BY186" s="5">
        <f t="shared" si="25"/>
        <v>17</v>
      </c>
      <c r="BZ186" s="159">
        <f t="shared" si="26"/>
        <v>0.24285714285714285</v>
      </c>
      <c r="CA186" s="5">
        <f t="shared" si="27"/>
        <v>7</v>
      </c>
      <c r="CB186" s="159">
        <f t="shared" si="28"/>
        <v>0.90135951739127751</v>
      </c>
      <c r="CC186" s="162">
        <f t="shared" si="29"/>
        <v>0</v>
      </c>
    </row>
    <row r="187" spans="1:81" x14ac:dyDescent="0.25">
      <c r="A187" t="s">
        <v>345</v>
      </c>
      <c r="B187" s="158">
        <f>IF('Indicator Date hidden'!C188="x","x",B$2-'Indicator Date hidden'!C188)</f>
        <v>0</v>
      </c>
      <c r="C187" s="158">
        <f>IF('Indicator Date hidden'!D188="x","x",C$2-'Indicator Date hidden'!D188)</f>
        <v>0</v>
      </c>
      <c r="D187" s="158">
        <f>IF('Indicator Date hidden'!E188="x","x",D$2-'Indicator Date hidden'!E188)</f>
        <v>0</v>
      </c>
      <c r="E187" s="158">
        <f>IF('Indicator Date hidden'!F188="x","x",E$2-'Indicator Date hidden'!F188)</f>
        <v>0</v>
      </c>
      <c r="F187" s="158">
        <f>IF('Indicator Date hidden'!G188="x","x",F$2-'Indicator Date hidden'!G188)</f>
        <v>0</v>
      </c>
      <c r="G187" s="158">
        <f>IF('Indicator Date hidden'!H188="x","x",G$2-'Indicator Date hidden'!H188)</f>
        <v>0</v>
      </c>
      <c r="H187" s="158">
        <f>IF('Indicator Date hidden'!I188="x","x",H$2-'Indicator Date hidden'!I188)</f>
        <v>0</v>
      </c>
      <c r="I187" s="158">
        <f>IF('Indicator Date hidden'!J188="x","x",I$2-'Indicator Date hidden'!J188)</f>
        <v>0</v>
      </c>
      <c r="J187" s="158">
        <f>IF('Indicator Date hidden'!K188="x","x",J$2-'Indicator Date hidden'!K188)</f>
        <v>0</v>
      </c>
      <c r="K187" s="158">
        <f>IF('Indicator Date hidden'!L188="x","x",K$2-'Indicator Date hidden'!L188)</f>
        <v>0</v>
      </c>
      <c r="L187" s="158">
        <f>IF('Indicator Date hidden'!M188="x","x",L$2-'Indicator Date hidden'!M188)</f>
        <v>0</v>
      </c>
      <c r="M187" s="158">
        <f>IF('Indicator Date hidden'!N188="x","x",M$2-'Indicator Date hidden'!N188)</f>
        <v>0</v>
      </c>
      <c r="N187" s="158">
        <f>IF('Indicator Date hidden'!O188="x","x",N$2-'Indicator Date hidden'!O188)</f>
        <v>0</v>
      </c>
      <c r="O187" s="158">
        <f>IF('Indicator Date hidden'!P188="x","x",O$2-'Indicator Date hidden'!P188)</f>
        <v>0</v>
      </c>
      <c r="P187" s="158">
        <f>IF('Indicator Date hidden'!Q188="x","x",P$2-'Indicator Date hidden'!Q188)</f>
        <v>0</v>
      </c>
      <c r="Q187" s="158">
        <f>IF('Indicator Date hidden'!R188="x","x",Q$2-'Indicator Date hidden'!R188)</f>
        <v>0</v>
      </c>
      <c r="R187" s="158">
        <f>IF('Indicator Date hidden'!S188="x","x",R$2-'Indicator Date hidden'!S188)</f>
        <v>0</v>
      </c>
      <c r="S187" s="158">
        <f>IF('Indicator Date hidden'!T188="x","x",S$2-'Indicator Date hidden'!T188)</f>
        <v>0</v>
      </c>
      <c r="T187" s="158">
        <f>IF('Indicator Date hidden'!U188="x","x",T$2-'Indicator Date hidden'!U188)</f>
        <v>0</v>
      </c>
      <c r="U187" s="158">
        <f>IF('Indicator Date hidden'!V188="x","x",U$2-'Indicator Date hidden'!V188)</f>
        <v>0</v>
      </c>
      <c r="V187" s="158">
        <f>IF('Indicator Date hidden'!W188="x","x",V$2-'Indicator Date hidden'!W188)</f>
        <v>0</v>
      </c>
      <c r="W187" s="158">
        <f>IF('Indicator Date hidden'!X188="x","x",W$2-'Indicator Date hidden'!X188)</f>
        <v>0</v>
      </c>
      <c r="X187" s="158">
        <f>IF('Indicator Date hidden'!Y188="x","x",X$2-'Indicator Date hidden'!Y188)</f>
        <v>0</v>
      </c>
      <c r="Y187" s="158">
        <f>IF('Indicator Date hidden'!Z188="x","x",Y$2-'Indicator Date hidden'!Z188)</f>
        <v>0</v>
      </c>
      <c r="Z187" s="158" t="str">
        <f>IF('Indicator Date hidden'!AA188="x","x",Z$2-'Indicator Date hidden'!AA188)</f>
        <v>x</v>
      </c>
      <c r="AA187" s="158">
        <f>IF('Indicator Date hidden'!AB188="x","x",AA$2-'Indicator Date hidden'!AB188)</f>
        <v>0</v>
      </c>
      <c r="AB187" s="158" t="str">
        <f>IF('Indicator Date hidden'!AC188="x","x",AB$2-'Indicator Date hidden'!AC188)</f>
        <v>x</v>
      </c>
      <c r="AC187" s="158">
        <f>IF('Indicator Date hidden'!AD188="x","x",AC$2-'Indicator Date hidden'!AD188)</f>
        <v>0</v>
      </c>
      <c r="AD187" s="158">
        <f>IF('Indicator Date hidden'!AE188="x","x",AD$2-'Indicator Date hidden'!AE188)</f>
        <v>0</v>
      </c>
      <c r="AE187" s="158">
        <f>IF('Indicator Date hidden'!AF188="x","x",AE$2-'Indicator Date hidden'!AF188)</f>
        <v>0</v>
      </c>
      <c r="AF187" s="158">
        <f>IF('Indicator Date hidden'!AG188="x","x",AF$2-'Indicator Date hidden'!AG188)</f>
        <v>0</v>
      </c>
      <c r="AG187" s="158">
        <f>IF('Indicator Date hidden'!AH188="x","x",AG$2-'Indicator Date hidden'!AH188)</f>
        <v>0</v>
      </c>
      <c r="AH187" s="158">
        <f>IF('Indicator Date hidden'!AI188="x","x",AH$2-'Indicator Date hidden'!AI188)</f>
        <v>0</v>
      </c>
      <c r="AI187" s="158">
        <f>IF('Indicator Date hidden'!AJ188="x","x",AI$2-'Indicator Date hidden'!AJ188)</f>
        <v>0</v>
      </c>
      <c r="AJ187" s="158">
        <f>IF('Indicator Date hidden'!AK188="x","x",AJ$2-'Indicator Date hidden'!AK188)</f>
        <v>0</v>
      </c>
      <c r="AK187" s="158">
        <f>IF('Indicator Date hidden'!AL188="x","x",AK$2-'Indicator Date hidden'!AL188)</f>
        <v>0</v>
      </c>
      <c r="AL187" s="158" t="str">
        <f>IF('Indicator Date hidden'!AM188="x","x",AL$2-'Indicator Date hidden'!AM188)</f>
        <v>x</v>
      </c>
      <c r="AM187" s="158">
        <f>IF('Indicator Date hidden'!AN188="x","x",AM$2-'Indicator Date hidden'!AN188)</f>
        <v>0</v>
      </c>
      <c r="AN187" s="158">
        <f>IF('Indicator Date hidden'!AO188="x","x",AN$2-'Indicator Date hidden'!AO188)</f>
        <v>0</v>
      </c>
      <c r="AO187" s="158">
        <f>IF('Indicator Date hidden'!AP188="x","x",AO$2-'Indicator Date hidden'!AP188)</f>
        <v>0</v>
      </c>
      <c r="AP187" s="158">
        <f>IF('Indicator Date hidden'!AQ188="x","x",AP$2-'Indicator Date hidden'!AQ188)</f>
        <v>0</v>
      </c>
      <c r="AQ187" s="158">
        <f>IF('Indicator Date hidden'!AR188="x","x",AQ$2-'Indicator Date hidden'!AR188)</f>
        <v>2</v>
      </c>
      <c r="AR187" s="158">
        <f>IF('Indicator Date hidden'!AS188="x","x",AR$2-'Indicator Date hidden'!AS188)</f>
        <v>2</v>
      </c>
      <c r="AS187" s="158">
        <f>IF('Indicator Date hidden'!AT188="x","x",AS$2-'Indicator Date hidden'!AT188)</f>
        <v>10</v>
      </c>
      <c r="AT187" s="158">
        <f>IF('Indicator Date hidden'!AU188="x","x",AT$2-'Indicator Date hidden'!AU188)</f>
        <v>0</v>
      </c>
      <c r="AU187" s="158">
        <f>IF('Indicator Date hidden'!AV188="x","x",AU$2-'Indicator Date hidden'!AV188)</f>
        <v>0</v>
      </c>
      <c r="AV187" s="158">
        <f>IF('Indicator Date hidden'!AW188="x","x",AV$2-'Indicator Date hidden'!AW188)</f>
        <v>0</v>
      </c>
      <c r="AW187" s="158">
        <f>IF('Indicator Date hidden'!AX188="x","x",AW$2-'Indicator Date hidden'!AX188)</f>
        <v>0</v>
      </c>
      <c r="AX187" s="158">
        <f>IF('Indicator Date hidden'!AY188="x","x",AX$2-'Indicator Date hidden'!AY188)</f>
        <v>0</v>
      </c>
      <c r="AY187" s="158">
        <f>IF('Indicator Date hidden'!AZ188="x","x",AY$2-'Indicator Date hidden'!AZ188)</f>
        <v>0</v>
      </c>
      <c r="AZ187" s="158" t="str">
        <f>IF('Indicator Date hidden'!BA188="x","x",AZ$2-'Indicator Date hidden'!BA188)</f>
        <v>x</v>
      </c>
      <c r="BA187" s="158">
        <f>IF('Indicator Date hidden'!BB188="x","x",BA$2-'Indicator Date hidden'!BB188)</f>
        <v>0</v>
      </c>
      <c r="BB187" s="158">
        <f>IF('Indicator Date hidden'!BC188="x","x",BB$2-'Indicator Date hidden'!BC188)</f>
        <v>0</v>
      </c>
      <c r="BC187" s="158">
        <f>IF('Indicator Date hidden'!BD188="x","x",BC$2-'Indicator Date hidden'!BD188)</f>
        <v>0</v>
      </c>
      <c r="BD187" s="158" t="str">
        <f>IF('Indicator Date hidden'!BE188="x","x",BD$2-'Indicator Date hidden'!BE188)</f>
        <v>x</v>
      </c>
      <c r="BE187" s="158">
        <f>IF('Indicator Date hidden'!BF188="x","x",BE$2-'Indicator Date hidden'!BF188)</f>
        <v>1</v>
      </c>
      <c r="BF187" s="158">
        <f>IF('Indicator Date hidden'!BG188="x","x",BF$2-'Indicator Date hidden'!BG188)</f>
        <v>0</v>
      </c>
      <c r="BG187" s="158">
        <f>IF('Indicator Date hidden'!BH188="x","x",BG$2-'Indicator Date hidden'!BH188)</f>
        <v>0</v>
      </c>
      <c r="BH187" s="158">
        <f>IF('Indicator Date hidden'!BI188="x","x",BH$2-'Indicator Date hidden'!BI188)</f>
        <v>0</v>
      </c>
      <c r="BI187" s="158">
        <f>IF('Indicator Date hidden'!BJ188="x","x",BI$2-'Indicator Date hidden'!BJ188)</f>
        <v>2</v>
      </c>
      <c r="BJ187" s="158">
        <f>IF('Indicator Date hidden'!BK188="x","x",BJ$2-'Indicator Date hidden'!BK188)</f>
        <v>0</v>
      </c>
      <c r="BK187" s="158">
        <f>IF('Indicator Date hidden'!BL188="x","x",BK$2-'Indicator Date hidden'!BL188)</f>
        <v>0</v>
      </c>
      <c r="BL187" s="158">
        <f>IF('Indicator Date hidden'!BM188="x","x",BL$2-'Indicator Date hidden'!BM188)</f>
        <v>0</v>
      </c>
      <c r="BM187" s="158">
        <f>IF('Indicator Date hidden'!BN188="x","x",BM$2-'Indicator Date hidden'!BN188)</f>
        <v>3</v>
      </c>
      <c r="BN187" s="158">
        <f>IF('Indicator Date hidden'!BO188="x","x",BN$2-'Indicator Date hidden'!BO188)</f>
        <v>0</v>
      </c>
      <c r="BO187" s="158">
        <f>IF('Indicator Date hidden'!BP188="x","x",BO$2-'Indicator Date hidden'!BP188)</f>
        <v>0</v>
      </c>
      <c r="BP187" s="158">
        <f>IF('Indicator Date hidden'!BQ188="x","x",BP$2-'Indicator Date hidden'!BQ188)</f>
        <v>0</v>
      </c>
      <c r="BQ187" s="158">
        <f>IF('Indicator Date hidden'!BR188="x","x",BQ$2-'Indicator Date hidden'!BR188)</f>
        <v>0</v>
      </c>
      <c r="BR187" s="158">
        <f>IF('Indicator Date hidden'!BS188="x","x",BR$2-'Indicator Date hidden'!BS188)</f>
        <v>0</v>
      </c>
      <c r="BS187" s="158">
        <f>IF('Indicator Date hidden'!BT188="x","x",BS$2-'Indicator Date hidden'!BT188)</f>
        <v>4</v>
      </c>
      <c r="BT187" s="158">
        <f>IF('Indicator Date hidden'!BU188="x","x",BT$2-'Indicator Date hidden'!BU188)</f>
        <v>0</v>
      </c>
      <c r="BU187" s="158">
        <f>IF('Indicator Date hidden'!BV188="x","x",BU$2-'Indicator Date hidden'!BV188)</f>
        <v>0</v>
      </c>
      <c r="BV187" s="158">
        <f>IF('Indicator Date hidden'!BW188="x","x",BV$2-'Indicator Date hidden'!BW188)</f>
        <v>0</v>
      </c>
      <c r="BW187" s="158">
        <f>IF('Indicator Date hidden'!BX188="x","x",BW$2-'Indicator Date hidden'!BX188)</f>
        <v>0</v>
      </c>
      <c r="BX187" s="158">
        <f>IF('Indicator Date hidden'!BY188="x","x",BX$2-'Indicator Date hidden'!BY188)</f>
        <v>0</v>
      </c>
      <c r="BY187" s="5">
        <f t="shared" si="25"/>
        <v>24</v>
      </c>
      <c r="BZ187" s="159">
        <f t="shared" si="26"/>
        <v>0.34285714285714286</v>
      </c>
      <c r="CA187" s="5">
        <f t="shared" si="27"/>
        <v>7</v>
      </c>
      <c r="CB187" s="159">
        <f t="shared" si="28"/>
        <v>1.3615717208507263</v>
      </c>
      <c r="CC187" s="162">
        <f t="shared" si="29"/>
        <v>0</v>
      </c>
    </row>
    <row r="188" spans="1:81" x14ac:dyDescent="0.25">
      <c r="A188" t="s">
        <v>347</v>
      </c>
      <c r="B188" s="158">
        <f>IF('Indicator Date hidden'!C189="x","x",B$2-'Indicator Date hidden'!C189)</f>
        <v>0</v>
      </c>
      <c r="C188" s="158">
        <f>IF('Indicator Date hidden'!D189="x","x",C$2-'Indicator Date hidden'!D189)</f>
        <v>0</v>
      </c>
      <c r="D188" s="158">
        <f>IF('Indicator Date hidden'!E189="x","x",D$2-'Indicator Date hidden'!E189)</f>
        <v>0</v>
      </c>
      <c r="E188" s="158">
        <f>IF('Indicator Date hidden'!F189="x","x",E$2-'Indicator Date hidden'!F189)</f>
        <v>0</v>
      </c>
      <c r="F188" s="158">
        <f>IF('Indicator Date hidden'!G189="x","x",F$2-'Indicator Date hidden'!G189)</f>
        <v>0</v>
      </c>
      <c r="G188" s="158">
        <f>IF('Indicator Date hidden'!H189="x","x",G$2-'Indicator Date hidden'!H189)</f>
        <v>0</v>
      </c>
      <c r="H188" s="158">
        <f>IF('Indicator Date hidden'!I189="x","x",H$2-'Indicator Date hidden'!I189)</f>
        <v>0</v>
      </c>
      <c r="I188" s="158">
        <f>IF('Indicator Date hidden'!J189="x","x",I$2-'Indicator Date hidden'!J189)</f>
        <v>0</v>
      </c>
      <c r="J188" s="158">
        <f>IF('Indicator Date hidden'!K189="x","x",J$2-'Indicator Date hidden'!K189)</f>
        <v>0</v>
      </c>
      <c r="K188" s="158">
        <f>IF('Indicator Date hidden'!L189="x","x",K$2-'Indicator Date hidden'!L189)</f>
        <v>0</v>
      </c>
      <c r="L188" s="158">
        <f>IF('Indicator Date hidden'!M189="x","x",L$2-'Indicator Date hidden'!M189)</f>
        <v>0</v>
      </c>
      <c r="M188" s="158">
        <f>IF('Indicator Date hidden'!N189="x","x",M$2-'Indicator Date hidden'!N189)</f>
        <v>0</v>
      </c>
      <c r="N188" s="158">
        <f>IF('Indicator Date hidden'!O189="x","x",N$2-'Indicator Date hidden'!O189)</f>
        <v>0</v>
      </c>
      <c r="O188" s="158">
        <f>IF('Indicator Date hidden'!P189="x","x",O$2-'Indicator Date hidden'!P189)</f>
        <v>0</v>
      </c>
      <c r="P188" s="158">
        <f>IF('Indicator Date hidden'!Q189="x","x",P$2-'Indicator Date hidden'!Q189)</f>
        <v>0</v>
      </c>
      <c r="Q188" s="158">
        <f>IF('Indicator Date hidden'!R189="x","x",Q$2-'Indicator Date hidden'!R189)</f>
        <v>0</v>
      </c>
      <c r="R188" s="158">
        <f>IF('Indicator Date hidden'!S189="x","x",R$2-'Indicator Date hidden'!S189)</f>
        <v>0</v>
      </c>
      <c r="S188" s="158">
        <f>IF('Indicator Date hidden'!T189="x","x",S$2-'Indicator Date hidden'!T189)</f>
        <v>0</v>
      </c>
      <c r="T188" s="158">
        <f>IF('Indicator Date hidden'!U189="x","x",T$2-'Indicator Date hidden'!U189)</f>
        <v>0</v>
      </c>
      <c r="U188" s="158">
        <f>IF('Indicator Date hidden'!V189="x","x",U$2-'Indicator Date hidden'!V189)</f>
        <v>0</v>
      </c>
      <c r="V188" s="158">
        <f>IF('Indicator Date hidden'!W189="x","x",V$2-'Indicator Date hidden'!W189)</f>
        <v>0</v>
      </c>
      <c r="W188" s="158">
        <f>IF('Indicator Date hidden'!X189="x","x",W$2-'Indicator Date hidden'!X189)</f>
        <v>0</v>
      </c>
      <c r="X188" s="158">
        <f>IF('Indicator Date hidden'!Y189="x","x",X$2-'Indicator Date hidden'!Y189)</f>
        <v>0</v>
      </c>
      <c r="Y188" s="158">
        <f>IF('Indicator Date hidden'!Z189="x","x",Y$2-'Indicator Date hidden'!Z189)</f>
        <v>0</v>
      </c>
      <c r="Z188" s="158" t="str">
        <f>IF('Indicator Date hidden'!AA189="x","x",Z$2-'Indicator Date hidden'!AA189)</f>
        <v>x</v>
      </c>
      <c r="AA188" s="158">
        <f>IF('Indicator Date hidden'!AB189="x","x",AA$2-'Indicator Date hidden'!AB189)</f>
        <v>0</v>
      </c>
      <c r="AB188" s="158">
        <f>IF('Indicator Date hidden'!AC189="x","x",AB$2-'Indicator Date hidden'!AC189)</f>
        <v>0</v>
      </c>
      <c r="AC188" s="158">
        <f>IF('Indicator Date hidden'!AD189="x","x",AC$2-'Indicator Date hidden'!AD189)</f>
        <v>3</v>
      </c>
      <c r="AD188" s="158">
        <f>IF('Indicator Date hidden'!AE189="x","x",AD$2-'Indicator Date hidden'!AE189)</f>
        <v>0</v>
      </c>
      <c r="AE188" s="158" t="str">
        <f>IF('Indicator Date hidden'!AF189="x","x",AE$2-'Indicator Date hidden'!AF189)</f>
        <v>x</v>
      </c>
      <c r="AF188" s="158">
        <f>IF('Indicator Date hidden'!AG189="x","x",AF$2-'Indicator Date hidden'!AG189)</f>
        <v>0</v>
      </c>
      <c r="AG188" s="158">
        <f>IF('Indicator Date hidden'!AH189="x","x",AG$2-'Indicator Date hidden'!AH189)</f>
        <v>0</v>
      </c>
      <c r="AH188" s="158">
        <f>IF('Indicator Date hidden'!AI189="x","x",AH$2-'Indicator Date hidden'!AI189)</f>
        <v>0</v>
      </c>
      <c r="AI188" s="158">
        <f>IF('Indicator Date hidden'!AJ189="x","x",AI$2-'Indicator Date hidden'!AJ189)</f>
        <v>0</v>
      </c>
      <c r="AJ188" s="158">
        <f>IF('Indicator Date hidden'!AK189="x","x",AJ$2-'Indicator Date hidden'!AK189)</f>
        <v>0</v>
      </c>
      <c r="AK188" s="158">
        <f>IF('Indicator Date hidden'!AL189="x","x",AK$2-'Indicator Date hidden'!AL189)</f>
        <v>0</v>
      </c>
      <c r="AL188" s="158">
        <f>IF('Indicator Date hidden'!AM189="x","x",AL$2-'Indicator Date hidden'!AM189)</f>
        <v>10</v>
      </c>
      <c r="AM188" s="158">
        <f>IF('Indicator Date hidden'!AN189="x","x",AM$2-'Indicator Date hidden'!AN189)</f>
        <v>0</v>
      </c>
      <c r="AN188" s="158">
        <f>IF('Indicator Date hidden'!AO189="x","x",AN$2-'Indicator Date hidden'!AO189)</f>
        <v>0</v>
      </c>
      <c r="AO188" s="158">
        <f>IF('Indicator Date hidden'!AP189="x","x",AO$2-'Indicator Date hidden'!AP189)</f>
        <v>0</v>
      </c>
      <c r="AP188" s="158">
        <f>IF('Indicator Date hidden'!AQ189="x","x",AP$2-'Indicator Date hidden'!AQ189)</f>
        <v>0</v>
      </c>
      <c r="AQ188" s="158">
        <f>IF('Indicator Date hidden'!AR189="x","x",AQ$2-'Indicator Date hidden'!AR189)</f>
        <v>0</v>
      </c>
      <c r="AR188" s="158">
        <f>IF('Indicator Date hidden'!AS189="x","x",AR$2-'Indicator Date hidden'!AS189)</f>
        <v>2</v>
      </c>
      <c r="AS188" s="158">
        <f>IF('Indicator Date hidden'!AT189="x","x",AS$2-'Indicator Date hidden'!AT189)</f>
        <v>3</v>
      </c>
      <c r="AT188" s="158">
        <f>IF('Indicator Date hidden'!AU189="x","x",AT$2-'Indicator Date hidden'!AU189)</f>
        <v>0</v>
      </c>
      <c r="AU188" s="158" t="str">
        <f>IF('Indicator Date hidden'!AV189="x","x",AU$2-'Indicator Date hidden'!AV189)</f>
        <v>x</v>
      </c>
      <c r="AV188" s="158" t="str">
        <f>IF('Indicator Date hidden'!AW189="x","x",AV$2-'Indicator Date hidden'!AW189)</f>
        <v>x</v>
      </c>
      <c r="AW188" s="158">
        <f>IF('Indicator Date hidden'!AX189="x","x",AW$2-'Indicator Date hidden'!AX189)</f>
        <v>0</v>
      </c>
      <c r="AX188" s="158">
        <f>IF('Indicator Date hidden'!AY189="x","x",AX$2-'Indicator Date hidden'!AY189)</f>
        <v>0</v>
      </c>
      <c r="AY188" s="158" t="str">
        <f>IF('Indicator Date hidden'!AZ189="x","x",AY$2-'Indicator Date hidden'!AZ189)</f>
        <v>x</v>
      </c>
      <c r="AZ188" s="158">
        <f>IF('Indicator Date hidden'!BA189="x","x",AZ$2-'Indicator Date hidden'!BA189)</f>
        <v>7</v>
      </c>
      <c r="BA188" s="158">
        <f>IF('Indicator Date hidden'!BB189="x","x",BA$2-'Indicator Date hidden'!BB189)</f>
        <v>0</v>
      </c>
      <c r="BB188" s="158">
        <f>IF('Indicator Date hidden'!BC189="x","x",BB$2-'Indicator Date hidden'!BC189)</f>
        <v>0</v>
      </c>
      <c r="BC188" s="158">
        <f>IF('Indicator Date hidden'!BD189="x","x",BC$2-'Indicator Date hidden'!BD189)</f>
        <v>0</v>
      </c>
      <c r="BD188" s="158" t="str">
        <f>IF('Indicator Date hidden'!BE189="x","x",BD$2-'Indicator Date hidden'!BE189)</f>
        <v>x</v>
      </c>
      <c r="BE188" s="158">
        <f>IF('Indicator Date hidden'!BF189="x","x",BE$2-'Indicator Date hidden'!BF189)</f>
        <v>1</v>
      </c>
      <c r="BF188" s="158">
        <f>IF('Indicator Date hidden'!BG189="x","x",BF$2-'Indicator Date hidden'!BG189)</f>
        <v>0</v>
      </c>
      <c r="BG188" s="158">
        <f>IF('Indicator Date hidden'!BH189="x","x",BG$2-'Indicator Date hidden'!BH189)</f>
        <v>0</v>
      </c>
      <c r="BH188" s="158">
        <f>IF('Indicator Date hidden'!BI189="x","x",BH$2-'Indicator Date hidden'!BI189)</f>
        <v>0</v>
      </c>
      <c r="BI188" s="158">
        <f>IF('Indicator Date hidden'!BJ189="x","x",BI$2-'Indicator Date hidden'!BJ189)</f>
        <v>2</v>
      </c>
      <c r="BJ188" s="158">
        <f>IF('Indicator Date hidden'!BK189="x","x",BJ$2-'Indicator Date hidden'!BK189)</f>
        <v>0</v>
      </c>
      <c r="BK188" s="158">
        <f>IF('Indicator Date hidden'!BL189="x","x",BK$2-'Indicator Date hidden'!BL189)</f>
        <v>0</v>
      </c>
      <c r="BL188" s="158">
        <f>IF('Indicator Date hidden'!BM189="x","x",BL$2-'Indicator Date hidden'!BM189)</f>
        <v>0</v>
      </c>
      <c r="BM188" s="158">
        <f>IF('Indicator Date hidden'!BN189="x","x",BM$2-'Indicator Date hidden'!BN189)</f>
        <v>3</v>
      </c>
      <c r="BN188" s="158">
        <f>IF('Indicator Date hidden'!BO189="x","x",BN$2-'Indicator Date hidden'!BO189)</f>
        <v>0</v>
      </c>
      <c r="BO188" s="158">
        <f>IF('Indicator Date hidden'!BP189="x","x",BO$2-'Indicator Date hidden'!BP189)</f>
        <v>0</v>
      </c>
      <c r="BP188" s="158">
        <f>IF('Indicator Date hidden'!BQ189="x","x",BP$2-'Indicator Date hidden'!BQ189)</f>
        <v>0</v>
      </c>
      <c r="BQ188" s="158">
        <f>IF('Indicator Date hidden'!BR189="x","x",BQ$2-'Indicator Date hidden'!BR189)</f>
        <v>0</v>
      </c>
      <c r="BR188" s="158">
        <f>IF('Indicator Date hidden'!BS189="x","x",BR$2-'Indicator Date hidden'!BS189)</f>
        <v>0</v>
      </c>
      <c r="BS188" s="158">
        <f>IF('Indicator Date hidden'!BT189="x","x",BS$2-'Indicator Date hidden'!BT189)</f>
        <v>2</v>
      </c>
      <c r="BT188" s="158">
        <f>IF('Indicator Date hidden'!BU189="x","x",BT$2-'Indicator Date hidden'!BU189)</f>
        <v>0</v>
      </c>
      <c r="BU188" s="158" t="str">
        <f>IF('Indicator Date hidden'!BV189="x","x",BU$2-'Indicator Date hidden'!BV189)</f>
        <v>x</v>
      </c>
      <c r="BV188" s="158" t="str">
        <f>IF('Indicator Date hidden'!BW189="x","x",BV$2-'Indicator Date hidden'!BW189)</f>
        <v>x</v>
      </c>
      <c r="BW188" s="158">
        <f>IF('Indicator Date hidden'!BX189="x","x",BW$2-'Indicator Date hidden'!BX189)</f>
        <v>0</v>
      </c>
      <c r="BX188" s="158">
        <f>IF('Indicator Date hidden'!BY189="x","x",BX$2-'Indicator Date hidden'!BY189)</f>
        <v>0</v>
      </c>
      <c r="BY188" s="5">
        <f t="shared" si="25"/>
        <v>33</v>
      </c>
      <c r="BZ188" s="159">
        <f t="shared" si="26"/>
        <v>0.4925373134328358</v>
      </c>
      <c r="CA188" s="5">
        <f t="shared" si="27"/>
        <v>9</v>
      </c>
      <c r="CB188" s="159">
        <f t="shared" si="28"/>
        <v>1.6057093501827857</v>
      </c>
      <c r="CC188" s="162">
        <f t="shared" si="29"/>
        <v>0</v>
      </c>
    </row>
    <row r="189" spans="1:81" x14ac:dyDescent="0.25">
      <c r="A189" t="s">
        <v>349</v>
      </c>
      <c r="B189" s="158">
        <f>IF('Indicator Date hidden'!C190="x","x",B$2-'Indicator Date hidden'!C190)</f>
        <v>0</v>
      </c>
      <c r="C189" s="158">
        <f>IF('Indicator Date hidden'!D190="x","x",C$2-'Indicator Date hidden'!D190)</f>
        <v>0</v>
      </c>
      <c r="D189" s="158">
        <f>IF('Indicator Date hidden'!E190="x","x",D$2-'Indicator Date hidden'!E190)</f>
        <v>0</v>
      </c>
      <c r="E189" s="158">
        <f>IF('Indicator Date hidden'!F190="x","x",E$2-'Indicator Date hidden'!F190)</f>
        <v>0</v>
      </c>
      <c r="F189" s="158">
        <f>IF('Indicator Date hidden'!G190="x","x",F$2-'Indicator Date hidden'!G190)</f>
        <v>0</v>
      </c>
      <c r="G189" s="158">
        <f>IF('Indicator Date hidden'!H190="x","x",G$2-'Indicator Date hidden'!H190)</f>
        <v>0</v>
      </c>
      <c r="H189" s="158">
        <f>IF('Indicator Date hidden'!I190="x","x",H$2-'Indicator Date hidden'!I190)</f>
        <v>0</v>
      </c>
      <c r="I189" s="158">
        <f>IF('Indicator Date hidden'!J190="x","x",I$2-'Indicator Date hidden'!J190)</f>
        <v>0</v>
      </c>
      <c r="J189" s="158">
        <f>IF('Indicator Date hidden'!K190="x","x",J$2-'Indicator Date hidden'!K190)</f>
        <v>0</v>
      </c>
      <c r="K189" s="158">
        <f>IF('Indicator Date hidden'!L190="x","x",K$2-'Indicator Date hidden'!L190)</f>
        <v>0</v>
      </c>
      <c r="L189" s="158">
        <f>IF('Indicator Date hidden'!M190="x","x",L$2-'Indicator Date hidden'!M190)</f>
        <v>0</v>
      </c>
      <c r="M189" s="158">
        <f>IF('Indicator Date hidden'!N190="x","x",M$2-'Indicator Date hidden'!N190)</f>
        <v>0</v>
      </c>
      <c r="N189" s="158">
        <f>IF('Indicator Date hidden'!O190="x","x",N$2-'Indicator Date hidden'!O190)</f>
        <v>0</v>
      </c>
      <c r="O189" s="158">
        <f>IF('Indicator Date hidden'!P190="x","x",O$2-'Indicator Date hidden'!P190)</f>
        <v>0</v>
      </c>
      <c r="P189" s="158">
        <f>IF('Indicator Date hidden'!Q190="x","x",P$2-'Indicator Date hidden'!Q190)</f>
        <v>0</v>
      </c>
      <c r="Q189" s="158">
        <f>IF('Indicator Date hidden'!R190="x","x",Q$2-'Indicator Date hidden'!R190)</f>
        <v>0</v>
      </c>
      <c r="R189" s="158">
        <f>IF('Indicator Date hidden'!S190="x","x",R$2-'Indicator Date hidden'!S190)</f>
        <v>0</v>
      </c>
      <c r="S189" s="158">
        <f>IF('Indicator Date hidden'!T190="x","x",S$2-'Indicator Date hidden'!T190)</f>
        <v>0</v>
      </c>
      <c r="T189" s="158">
        <f>IF('Indicator Date hidden'!U190="x","x",T$2-'Indicator Date hidden'!U190)</f>
        <v>0</v>
      </c>
      <c r="U189" s="158">
        <f>IF('Indicator Date hidden'!V190="x","x",U$2-'Indicator Date hidden'!V190)</f>
        <v>0</v>
      </c>
      <c r="V189" s="158">
        <f>IF('Indicator Date hidden'!W190="x","x",V$2-'Indicator Date hidden'!W190)</f>
        <v>0</v>
      </c>
      <c r="W189" s="158">
        <f>IF('Indicator Date hidden'!X190="x","x",W$2-'Indicator Date hidden'!X190)</f>
        <v>0</v>
      </c>
      <c r="X189" s="158">
        <f>IF('Indicator Date hidden'!Y190="x","x",X$2-'Indicator Date hidden'!Y190)</f>
        <v>0</v>
      </c>
      <c r="Y189" s="158">
        <f>IF('Indicator Date hidden'!Z190="x","x",Y$2-'Indicator Date hidden'!Z190)</f>
        <v>0</v>
      </c>
      <c r="Z189" s="158" t="str">
        <f>IF('Indicator Date hidden'!AA190="x","x",Z$2-'Indicator Date hidden'!AA190)</f>
        <v>x</v>
      </c>
      <c r="AA189" s="158">
        <f>IF('Indicator Date hidden'!AB190="x","x",AA$2-'Indicator Date hidden'!AB190)</f>
        <v>0</v>
      </c>
      <c r="AB189" s="158" t="str">
        <f>IF('Indicator Date hidden'!AC190="x","x",AB$2-'Indicator Date hidden'!AC190)</f>
        <v>x</v>
      </c>
      <c r="AC189" s="158">
        <f>IF('Indicator Date hidden'!AD190="x","x",AC$2-'Indicator Date hidden'!AD190)</f>
        <v>0</v>
      </c>
      <c r="AD189" s="158">
        <f>IF('Indicator Date hidden'!AE190="x","x",AD$2-'Indicator Date hidden'!AE190)</f>
        <v>0</v>
      </c>
      <c r="AE189" s="158">
        <f>IF('Indicator Date hidden'!AF190="x","x",AE$2-'Indicator Date hidden'!AF190)</f>
        <v>0</v>
      </c>
      <c r="AF189" s="158">
        <f>IF('Indicator Date hidden'!AG190="x","x",AF$2-'Indicator Date hidden'!AG190)</f>
        <v>0</v>
      </c>
      <c r="AG189" s="158">
        <f>IF('Indicator Date hidden'!AH190="x","x",AG$2-'Indicator Date hidden'!AH190)</f>
        <v>0</v>
      </c>
      <c r="AH189" s="158">
        <f>IF('Indicator Date hidden'!AI190="x","x",AH$2-'Indicator Date hidden'!AI190)</f>
        <v>0</v>
      </c>
      <c r="AI189" s="158">
        <f>IF('Indicator Date hidden'!AJ190="x","x",AI$2-'Indicator Date hidden'!AJ190)</f>
        <v>0</v>
      </c>
      <c r="AJ189" s="158">
        <f>IF('Indicator Date hidden'!AK190="x","x",AJ$2-'Indicator Date hidden'!AK190)</f>
        <v>0</v>
      </c>
      <c r="AK189" s="158">
        <f>IF('Indicator Date hidden'!AL190="x","x",AK$2-'Indicator Date hidden'!AL190)</f>
        <v>0</v>
      </c>
      <c r="AL189" s="158" t="str">
        <f>IF('Indicator Date hidden'!AM190="x","x",AL$2-'Indicator Date hidden'!AM190)</f>
        <v>x</v>
      </c>
      <c r="AM189" s="158">
        <f>IF('Indicator Date hidden'!AN190="x","x",AM$2-'Indicator Date hidden'!AN190)</f>
        <v>0</v>
      </c>
      <c r="AN189" s="158">
        <f>IF('Indicator Date hidden'!AO190="x","x",AN$2-'Indicator Date hidden'!AO190)</f>
        <v>0</v>
      </c>
      <c r="AO189" s="158">
        <f>IF('Indicator Date hidden'!AP190="x","x",AO$2-'Indicator Date hidden'!AP190)</f>
        <v>0</v>
      </c>
      <c r="AP189" s="158" t="str">
        <f>IF('Indicator Date hidden'!AQ190="x","x",AP$2-'Indicator Date hidden'!AQ190)</f>
        <v>x</v>
      </c>
      <c r="AQ189" s="158">
        <f>IF('Indicator Date hidden'!AR190="x","x",AQ$2-'Indicator Date hidden'!AR190)</f>
        <v>4</v>
      </c>
      <c r="AR189" s="158">
        <f>IF('Indicator Date hidden'!AS190="x","x",AR$2-'Indicator Date hidden'!AS190)</f>
        <v>2</v>
      </c>
      <c r="AS189" s="158">
        <f>IF('Indicator Date hidden'!AT190="x","x",AS$2-'Indicator Date hidden'!AT190)</f>
        <v>7</v>
      </c>
      <c r="AT189" s="158">
        <f>IF('Indicator Date hidden'!AU190="x","x",AT$2-'Indicator Date hidden'!AU190)</f>
        <v>0</v>
      </c>
      <c r="AU189" s="158">
        <f>IF('Indicator Date hidden'!AV190="x","x",AU$2-'Indicator Date hidden'!AV190)</f>
        <v>1</v>
      </c>
      <c r="AV189" s="158" t="str">
        <f>IF('Indicator Date hidden'!AW190="x","x",AV$2-'Indicator Date hidden'!AW190)</f>
        <v>x</v>
      </c>
      <c r="AW189" s="158">
        <f>IF('Indicator Date hidden'!AX190="x","x",AW$2-'Indicator Date hidden'!AX190)</f>
        <v>0</v>
      </c>
      <c r="AX189" s="158">
        <f>IF('Indicator Date hidden'!AY190="x","x",AX$2-'Indicator Date hidden'!AY190)</f>
        <v>0</v>
      </c>
      <c r="AY189" s="158">
        <f>IF('Indicator Date hidden'!AZ190="x","x",AY$2-'Indicator Date hidden'!AZ190)</f>
        <v>0</v>
      </c>
      <c r="AZ189" s="158" t="str">
        <f>IF('Indicator Date hidden'!BA190="x","x",AZ$2-'Indicator Date hidden'!BA190)</f>
        <v>x</v>
      </c>
      <c r="BA189" s="158">
        <f>IF('Indicator Date hidden'!BB190="x","x",BA$2-'Indicator Date hidden'!BB190)</f>
        <v>0</v>
      </c>
      <c r="BB189" s="158">
        <f>IF('Indicator Date hidden'!BC190="x","x",BB$2-'Indicator Date hidden'!BC190)</f>
        <v>0</v>
      </c>
      <c r="BC189" s="158">
        <f>IF('Indicator Date hidden'!BD190="x","x",BC$2-'Indicator Date hidden'!BD190)</f>
        <v>0</v>
      </c>
      <c r="BD189" s="158" t="str">
        <f>IF('Indicator Date hidden'!BE190="x","x",BD$2-'Indicator Date hidden'!BE190)</f>
        <v>x</v>
      </c>
      <c r="BE189" s="158">
        <f>IF('Indicator Date hidden'!BF190="x","x",BE$2-'Indicator Date hidden'!BF190)</f>
        <v>1</v>
      </c>
      <c r="BF189" s="158">
        <f>IF('Indicator Date hidden'!BG190="x","x",BF$2-'Indicator Date hidden'!BG190)</f>
        <v>0</v>
      </c>
      <c r="BG189" s="158">
        <f>IF('Indicator Date hidden'!BH190="x","x",BG$2-'Indicator Date hidden'!BH190)</f>
        <v>0</v>
      </c>
      <c r="BH189" s="158">
        <f>IF('Indicator Date hidden'!BI190="x","x",BH$2-'Indicator Date hidden'!BI190)</f>
        <v>0</v>
      </c>
      <c r="BI189" s="158">
        <f>IF('Indicator Date hidden'!BJ190="x","x",BI$2-'Indicator Date hidden'!BJ190)</f>
        <v>0</v>
      </c>
      <c r="BJ189" s="158">
        <f>IF('Indicator Date hidden'!BK190="x","x",BJ$2-'Indicator Date hidden'!BK190)</f>
        <v>0</v>
      </c>
      <c r="BK189" s="158">
        <f>IF('Indicator Date hidden'!BL190="x","x",BK$2-'Indicator Date hidden'!BL190)</f>
        <v>0</v>
      </c>
      <c r="BL189" s="158">
        <f>IF('Indicator Date hidden'!BM190="x","x",BL$2-'Indicator Date hidden'!BM190)</f>
        <v>0</v>
      </c>
      <c r="BM189" s="158">
        <f>IF('Indicator Date hidden'!BN190="x","x",BM$2-'Indicator Date hidden'!BN190)</f>
        <v>2</v>
      </c>
      <c r="BN189" s="158">
        <f>IF('Indicator Date hidden'!BO190="x","x",BN$2-'Indicator Date hidden'!BO190)</f>
        <v>0</v>
      </c>
      <c r="BO189" s="158">
        <f>IF('Indicator Date hidden'!BP190="x","x",BO$2-'Indicator Date hidden'!BP190)</f>
        <v>0</v>
      </c>
      <c r="BP189" s="158">
        <f>IF('Indicator Date hidden'!BQ190="x","x",BP$2-'Indicator Date hidden'!BQ190)</f>
        <v>0</v>
      </c>
      <c r="BQ189" s="158">
        <f>IF('Indicator Date hidden'!BR190="x","x",BQ$2-'Indicator Date hidden'!BR190)</f>
        <v>0</v>
      </c>
      <c r="BR189" s="158">
        <f>IF('Indicator Date hidden'!BS190="x","x",BR$2-'Indicator Date hidden'!BS190)</f>
        <v>0</v>
      </c>
      <c r="BS189" s="158" t="str">
        <f>IF('Indicator Date hidden'!BT190="x","x",BS$2-'Indicator Date hidden'!BT190)</f>
        <v>x</v>
      </c>
      <c r="BT189" s="158">
        <f>IF('Indicator Date hidden'!BU190="x","x",BT$2-'Indicator Date hidden'!BU190)</f>
        <v>0</v>
      </c>
      <c r="BU189" s="158">
        <f>IF('Indicator Date hidden'!BV190="x","x",BU$2-'Indicator Date hidden'!BV190)</f>
        <v>0</v>
      </c>
      <c r="BV189" s="158">
        <f>IF('Indicator Date hidden'!BW190="x","x",BV$2-'Indicator Date hidden'!BW190)</f>
        <v>0</v>
      </c>
      <c r="BW189" s="158">
        <f>IF('Indicator Date hidden'!BX190="x","x",BW$2-'Indicator Date hidden'!BX190)</f>
        <v>1</v>
      </c>
      <c r="BX189" s="158">
        <f>IF('Indicator Date hidden'!BY190="x","x",BX$2-'Indicator Date hidden'!BY190)</f>
        <v>0</v>
      </c>
      <c r="BY189" s="5">
        <f t="shared" si="25"/>
        <v>18</v>
      </c>
      <c r="BZ189" s="159">
        <f t="shared" si="26"/>
        <v>0.26865671641791045</v>
      </c>
      <c r="CA189" s="5">
        <f t="shared" si="27"/>
        <v>7</v>
      </c>
      <c r="CB189" s="159">
        <f t="shared" si="28"/>
        <v>1.030607552336243</v>
      </c>
      <c r="CC189" s="162">
        <f t="shared" si="29"/>
        <v>0</v>
      </c>
    </row>
    <row r="190" spans="1:81" x14ac:dyDescent="0.25">
      <c r="A190" t="s">
        <v>350</v>
      </c>
      <c r="B190" s="158">
        <f>IF('Indicator Date hidden'!C191="x","x",B$2-'Indicator Date hidden'!C191)</f>
        <v>0</v>
      </c>
      <c r="C190" s="158">
        <f>IF('Indicator Date hidden'!D191="x","x",C$2-'Indicator Date hidden'!D191)</f>
        <v>0</v>
      </c>
      <c r="D190" s="158">
        <f>IF('Indicator Date hidden'!E191="x","x",D$2-'Indicator Date hidden'!E191)</f>
        <v>0</v>
      </c>
      <c r="E190" s="158">
        <f>IF('Indicator Date hidden'!F191="x","x",E$2-'Indicator Date hidden'!F191)</f>
        <v>0</v>
      </c>
      <c r="F190" s="158">
        <f>IF('Indicator Date hidden'!G191="x","x",F$2-'Indicator Date hidden'!G191)</f>
        <v>0</v>
      </c>
      <c r="G190" s="158">
        <f>IF('Indicator Date hidden'!H191="x","x",G$2-'Indicator Date hidden'!H191)</f>
        <v>0</v>
      </c>
      <c r="H190" s="158">
        <f>IF('Indicator Date hidden'!I191="x","x",H$2-'Indicator Date hidden'!I191)</f>
        <v>0</v>
      </c>
      <c r="I190" s="158">
        <f>IF('Indicator Date hidden'!J191="x","x",I$2-'Indicator Date hidden'!J191)</f>
        <v>0</v>
      </c>
      <c r="J190" s="158">
        <f>IF('Indicator Date hidden'!K191="x","x",J$2-'Indicator Date hidden'!K191)</f>
        <v>0</v>
      </c>
      <c r="K190" s="158">
        <f>IF('Indicator Date hidden'!L191="x","x",K$2-'Indicator Date hidden'!L191)</f>
        <v>0</v>
      </c>
      <c r="L190" s="158">
        <f>IF('Indicator Date hidden'!M191="x","x",L$2-'Indicator Date hidden'!M191)</f>
        <v>0</v>
      </c>
      <c r="M190" s="158">
        <f>IF('Indicator Date hidden'!N191="x","x",M$2-'Indicator Date hidden'!N191)</f>
        <v>0</v>
      </c>
      <c r="N190" s="158">
        <f>IF('Indicator Date hidden'!O191="x","x",N$2-'Indicator Date hidden'!O191)</f>
        <v>0</v>
      </c>
      <c r="O190" s="158">
        <f>IF('Indicator Date hidden'!P191="x","x",O$2-'Indicator Date hidden'!P191)</f>
        <v>0</v>
      </c>
      <c r="P190" s="158">
        <f>IF('Indicator Date hidden'!Q191="x","x",P$2-'Indicator Date hidden'!Q191)</f>
        <v>0</v>
      </c>
      <c r="Q190" s="158">
        <f>IF('Indicator Date hidden'!R191="x","x",Q$2-'Indicator Date hidden'!R191)</f>
        <v>0</v>
      </c>
      <c r="R190" s="158">
        <f>IF('Indicator Date hidden'!S191="x","x",R$2-'Indicator Date hidden'!S191)</f>
        <v>0</v>
      </c>
      <c r="S190" s="158">
        <f>IF('Indicator Date hidden'!T191="x","x",S$2-'Indicator Date hidden'!T191)</f>
        <v>0</v>
      </c>
      <c r="T190" s="158">
        <f>IF('Indicator Date hidden'!U191="x","x",T$2-'Indicator Date hidden'!U191)</f>
        <v>0</v>
      </c>
      <c r="U190" s="158">
        <f>IF('Indicator Date hidden'!V191="x","x",U$2-'Indicator Date hidden'!V191)</f>
        <v>0</v>
      </c>
      <c r="V190" s="158">
        <f>IF('Indicator Date hidden'!W191="x","x",V$2-'Indicator Date hidden'!W191)</f>
        <v>0</v>
      </c>
      <c r="W190" s="158">
        <f>IF('Indicator Date hidden'!X191="x","x",W$2-'Indicator Date hidden'!X191)</f>
        <v>0</v>
      </c>
      <c r="X190" s="158">
        <f>IF('Indicator Date hidden'!Y191="x","x",X$2-'Indicator Date hidden'!Y191)</f>
        <v>0</v>
      </c>
      <c r="Y190" s="158">
        <f>IF('Indicator Date hidden'!Z191="x","x",Y$2-'Indicator Date hidden'!Z191)</f>
        <v>0</v>
      </c>
      <c r="Z190" s="158">
        <f>IF('Indicator Date hidden'!AA191="x","x",Z$2-'Indicator Date hidden'!AA191)</f>
        <v>7</v>
      </c>
      <c r="AA190" s="158">
        <f>IF('Indicator Date hidden'!AB191="x","x",AA$2-'Indicator Date hidden'!AB191)</f>
        <v>0</v>
      </c>
      <c r="AB190" s="158">
        <f>IF('Indicator Date hidden'!AC191="x","x",AB$2-'Indicator Date hidden'!AC191)</f>
        <v>0</v>
      </c>
      <c r="AC190" s="158">
        <f>IF('Indicator Date hidden'!AD191="x","x",AC$2-'Indicator Date hidden'!AD191)</f>
        <v>0</v>
      </c>
      <c r="AD190" s="158">
        <f>IF('Indicator Date hidden'!AE191="x","x",AD$2-'Indicator Date hidden'!AE191)</f>
        <v>0</v>
      </c>
      <c r="AE190" s="158">
        <f>IF('Indicator Date hidden'!AF191="x","x",AE$2-'Indicator Date hidden'!AF191)</f>
        <v>0</v>
      </c>
      <c r="AF190" s="158">
        <f>IF('Indicator Date hidden'!AG191="x","x",AF$2-'Indicator Date hidden'!AG191)</f>
        <v>0</v>
      </c>
      <c r="AG190" s="158">
        <f>IF('Indicator Date hidden'!AH191="x","x",AG$2-'Indicator Date hidden'!AH191)</f>
        <v>0</v>
      </c>
      <c r="AH190" s="158">
        <f>IF('Indicator Date hidden'!AI191="x","x",AH$2-'Indicator Date hidden'!AI191)</f>
        <v>0</v>
      </c>
      <c r="AI190" s="158">
        <f>IF('Indicator Date hidden'!AJ191="x","x",AI$2-'Indicator Date hidden'!AJ191)</f>
        <v>0</v>
      </c>
      <c r="AJ190" s="158">
        <f>IF('Indicator Date hidden'!AK191="x","x",AJ$2-'Indicator Date hidden'!AK191)</f>
        <v>0</v>
      </c>
      <c r="AK190" s="158">
        <f>IF('Indicator Date hidden'!AL191="x","x",AK$2-'Indicator Date hidden'!AL191)</f>
        <v>0</v>
      </c>
      <c r="AL190" s="158">
        <f>IF('Indicator Date hidden'!AM191="x","x",AL$2-'Indicator Date hidden'!AM191)</f>
        <v>3</v>
      </c>
      <c r="AM190" s="158">
        <f>IF('Indicator Date hidden'!AN191="x","x",AM$2-'Indicator Date hidden'!AN191)</f>
        <v>0</v>
      </c>
      <c r="AN190" s="158">
        <f>IF('Indicator Date hidden'!AO191="x","x",AN$2-'Indicator Date hidden'!AO191)</f>
        <v>0</v>
      </c>
      <c r="AO190" s="158">
        <f>IF('Indicator Date hidden'!AP191="x","x",AO$2-'Indicator Date hidden'!AP191)</f>
        <v>0</v>
      </c>
      <c r="AP190" s="158">
        <f>IF('Indicator Date hidden'!AQ191="x","x",AP$2-'Indicator Date hidden'!AQ191)</f>
        <v>0</v>
      </c>
      <c r="AQ190" s="158">
        <f>IF('Indicator Date hidden'!AR191="x","x",AQ$2-'Indicator Date hidden'!AR191)</f>
        <v>0</v>
      </c>
      <c r="AR190" s="158">
        <f>IF('Indicator Date hidden'!AS191="x","x",AR$2-'Indicator Date hidden'!AS191)</f>
        <v>2</v>
      </c>
      <c r="AS190" s="158">
        <f>IF('Indicator Date hidden'!AT191="x","x",AS$2-'Indicator Date hidden'!AT191)</f>
        <v>3</v>
      </c>
      <c r="AT190" s="158">
        <f>IF('Indicator Date hidden'!AU191="x","x",AT$2-'Indicator Date hidden'!AU191)</f>
        <v>0</v>
      </c>
      <c r="AU190" s="158">
        <f>IF('Indicator Date hidden'!AV191="x","x",AU$2-'Indicator Date hidden'!AV191)</f>
        <v>0</v>
      </c>
      <c r="AV190" s="158" t="str">
        <f>IF('Indicator Date hidden'!AW191="x","x",AV$2-'Indicator Date hidden'!AW191)</f>
        <v>x</v>
      </c>
      <c r="AW190" s="158">
        <f>IF('Indicator Date hidden'!AX191="x","x",AW$2-'Indicator Date hidden'!AX191)</f>
        <v>0</v>
      </c>
      <c r="AX190" s="158">
        <f>IF('Indicator Date hidden'!AY191="x","x",AX$2-'Indicator Date hidden'!AY191)</f>
        <v>0</v>
      </c>
      <c r="AY190" s="158">
        <f>IF('Indicator Date hidden'!AZ191="x","x",AY$2-'Indicator Date hidden'!AZ191)</f>
        <v>0</v>
      </c>
      <c r="AZ190" s="158">
        <f>IF('Indicator Date hidden'!BA191="x","x",AZ$2-'Indicator Date hidden'!BA191)</f>
        <v>1</v>
      </c>
      <c r="BA190" s="158">
        <f>IF('Indicator Date hidden'!BB191="x","x",BA$2-'Indicator Date hidden'!BB191)</f>
        <v>0</v>
      </c>
      <c r="BB190" s="158">
        <f>IF('Indicator Date hidden'!BC191="x","x",BB$2-'Indicator Date hidden'!BC191)</f>
        <v>0</v>
      </c>
      <c r="BC190" s="158">
        <f>IF('Indicator Date hidden'!BD191="x","x",BC$2-'Indicator Date hidden'!BD191)</f>
        <v>0</v>
      </c>
      <c r="BD190" s="158" t="str">
        <f>IF('Indicator Date hidden'!BE191="x","x",BD$2-'Indicator Date hidden'!BE191)</f>
        <v>x</v>
      </c>
      <c r="BE190" s="158">
        <f>IF('Indicator Date hidden'!BF191="x","x",BE$2-'Indicator Date hidden'!BF191)</f>
        <v>1</v>
      </c>
      <c r="BF190" s="158">
        <f>IF('Indicator Date hidden'!BG191="x","x",BF$2-'Indicator Date hidden'!BG191)</f>
        <v>0</v>
      </c>
      <c r="BG190" s="158">
        <f>IF('Indicator Date hidden'!BH191="x","x",BG$2-'Indicator Date hidden'!BH191)</f>
        <v>0</v>
      </c>
      <c r="BH190" s="158">
        <f>IF('Indicator Date hidden'!BI191="x","x",BH$2-'Indicator Date hidden'!BI191)</f>
        <v>0</v>
      </c>
      <c r="BI190" s="158">
        <f>IF('Indicator Date hidden'!BJ191="x","x",BI$2-'Indicator Date hidden'!BJ191)</f>
        <v>0</v>
      </c>
      <c r="BJ190" s="158">
        <f>IF('Indicator Date hidden'!BK191="x","x",BJ$2-'Indicator Date hidden'!BK191)</f>
        <v>0</v>
      </c>
      <c r="BK190" s="158">
        <f>IF('Indicator Date hidden'!BL191="x","x",BK$2-'Indicator Date hidden'!BL191)</f>
        <v>0</v>
      </c>
      <c r="BL190" s="158">
        <f>IF('Indicator Date hidden'!BM191="x","x",BL$2-'Indicator Date hidden'!BM191)</f>
        <v>0</v>
      </c>
      <c r="BM190" s="158">
        <f>IF('Indicator Date hidden'!BN191="x","x",BM$2-'Indicator Date hidden'!BN191)</f>
        <v>3</v>
      </c>
      <c r="BN190" s="158">
        <f>IF('Indicator Date hidden'!BO191="x","x",BN$2-'Indicator Date hidden'!BO191)</f>
        <v>0</v>
      </c>
      <c r="BO190" s="158">
        <f>IF('Indicator Date hidden'!BP191="x","x",BO$2-'Indicator Date hidden'!BP191)</f>
        <v>0</v>
      </c>
      <c r="BP190" s="158">
        <f>IF('Indicator Date hidden'!BQ191="x","x",BP$2-'Indicator Date hidden'!BQ191)</f>
        <v>0</v>
      </c>
      <c r="BQ190" s="158">
        <f>IF('Indicator Date hidden'!BR191="x","x",BQ$2-'Indicator Date hidden'!BR191)</f>
        <v>0</v>
      </c>
      <c r="BR190" s="158">
        <f>IF('Indicator Date hidden'!BS191="x","x",BR$2-'Indicator Date hidden'!BS191)</f>
        <v>0</v>
      </c>
      <c r="BS190" s="158">
        <f>IF('Indicator Date hidden'!BT191="x","x",BS$2-'Indicator Date hidden'!BT191)</f>
        <v>2</v>
      </c>
      <c r="BT190" s="158">
        <f>IF('Indicator Date hidden'!BU191="x","x",BT$2-'Indicator Date hidden'!BU191)</f>
        <v>0</v>
      </c>
      <c r="BU190" s="158">
        <f>IF('Indicator Date hidden'!BV191="x","x",BU$2-'Indicator Date hidden'!BV191)</f>
        <v>0</v>
      </c>
      <c r="BV190" s="158" t="str">
        <f>IF('Indicator Date hidden'!BW191="x","x",BV$2-'Indicator Date hidden'!BW191)</f>
        <v>x</v>
      </c>
      <c r="BW190" s="158">
        <f>IF('Indicator Date hidden'!BX191="x","x",BW$2-'Indicator Date hidden'!BX191)</f>
        <v>0</v>
      </c>
      <c r="BX190" s="158">
        <f>IF('Indicator Date hidden'!BY191="x","x",BX$2-'Indicator Date hidden'!BY191)</f>
        <v>0</v>
      </c>
      <c r="BY190" s="5">
        <f t="shared" si="25"/>
        <v>22</v>
      </c>
      <c r="BZ190" s="159">
        <f t="shared" si="26"/>
        <v>0.30555555555555558</v>
      </c>
      <c r="CA190" s="5">
        <f t="shared" si="27"/>
        <v>8</v>
      </c>
      <c r="CB190" s="159">
        <f t="shared" si="28"/>
        <v>1.0493237093068946</v>
      </c>
      <c r="CC190" s="162">
        <f t="shared" si="29"/>
        <v>0</v>
      </c>
    </row>
    <row r="191" spans="1:81" x14ac:dyDescent="0.25">
      <c r="A191" t="s">
        <v>351</v>
      </c>
      <c r="B191" s="158">
        <f>IF('Indicator Date hidden'!C192="x","x",B$2-'Indicator Date hidden'!C192)</f>
        <v>0</v>
      </c>
      <c r="C191" s="158">
        <f>IF('Indicator Date hidden'!D192="x","x",C$2-'Indicator Date hidden'!D192)</f>
        <v>0</v>
      </c>
      <c r="D191" s="158">
        <f>IF('Indicator Date hidden'!E192="x","x",D$2-'Indicator Date hidden'!E192)</f>
        <v>0</v>
      </c>
      <c r="E191" s="158">
        <f>IF('Indicator Date hidden'!F192="x","x",E$2-'Indicator Date hidden'!F192)</f>
        <v>0</v>
      </c>
      <c r="F191" s="158">
        <f>IF('Indicator Date hidden'!G192="x","x",F$2-'Indicator Date hidden'!G192)</f>
        <v>0</v>
      </c>
      <c r="G191" s="158">
        <f>IF('Indicator Date hidden'!H192="x","x",G$2-'Indicator Date hidden'!H192)</f>
        <v>0</v>
      </c>
      <c r="H191" s="158">
        <f>IF('Indicator Date hidden'!I192="x","x",H$2-'Indicator Date hidden'!I192)</f>
        <v>0</v>
      </c>
      <c r="I191" s="158">
        <f>IF('Indicator Date hidden'!J192="x","x",I$2-'Indicator Date hidden'!J192)</f>
        <v>0</v>
      </c>
      <c r="J191" s="158">
        <f>IF('Indicator Date hidden'!K192="x","x",J$2-'Indicator Date hidden'!K192)</f>
        <v>0</v>
      </c>
      <c r="K191" s="158">
        <f>IF('Indicator Date hidden'!L192="x","x",K$2-'Indicator Date hidden'!L192)</f>
        <v>0</v>
      </c>
      <c r="L191" s="158">
        <f>IF('Indicator Date hidden'!M192="x","x",L$2-'Indicator Date hidden'!M192)</f>
        <v>0</v>
      </c>
      <c r="M191" s="158">
        <f>IF('Indicator Date hidden'!N192="x","x",M$2-'Indicator Date hidden'!N192)</f>
        <v>0</v>
      </c>
      <c r="N191" s="158">
        <f>IF('Indicator Date hidden'!O192="x","x",N$2-'Indicator Date hidden'!O192)</f>
        <v>0</v>
      </c>
      <c r="O191" s="158">
        <f>IF('Indicator Date hidden'!P192="x","x",O$2-'Indicator Date hidden'!P192)</f>
        <v>0</v>
      </c>
      <c r="P191" s="158">
        <f>IF('Indicator Date hidden'!Q192="x","x",P$2-'Indicator Date hidden'!Q192)</f>
        <v>0</v>
      </c>
      <c r="Q191" s="158">
        <f>IF('Indicator Date hidden'!R192="x","x",Q$2-'Indicator Date hidden'!R192)</f>
        <v>0</v>
      </c>
      <c r="R191" s="158">
        <f>IF('Indicator Date hidden'!S192="x","x",R$2-'Indicator Date hidden'!S192)</f>
        <v>0</v>
      </c>
      <c r="S191" s="158">
        <f>IF('Indicator Date hidden'!T192="x","x",S$2-'Indicator Date hidden'!T192)</f>
        <v>0</v>
      </c>
      <c r="T191" s="158">
        <f>IF('Indicator Date hidden'!U192="x","x",T$2-'Indicator Date hidden'!U192)</f>
        <v>0</v>
      </c>
      <c r="U191" s="158">
        <f>IF('Indicator Date hidden'!V192="x","x",U$2-'Indicator Date hidden'!V192)</f>
        <v>0</v>
      </c>
      <c r="V191" s="158">
        <f>IF('Indicator Date hidden'!W192="x","x",V$2-'Indicator Date hidden'!W192)</f>
        <v>0</v>
      </c>
      <c r="W191" s="158">
        <f>IF('Indicator Date hidden'!X192="x","x",W$2-'Indicator Date hidden'!X192)</f>
        <v>0</v>
      </c>
      <c r="X191" s="158">
        <f>IF('Indicator Date hidden'!Y192="x","x",X$2-'Indicator Date hidden'!Y192)</f>
        <v>0</v>
      </c>
      <c r="Y191" s="158">
        <f>IF('Indicator Date hidden'!Z192="x","x",Y$2-'Indicator Date hidden'!Z192)</f>
        <v>0</v>
      </c>
      <c r="Z191" s="158">
        <f>IF('Indicator Date hidden'!AA192="x","x",Z$2-'Indicator Date hidden'!AA192)</f>
        <v>3</v>
      </c>
      <c r="AA191" s="158">
        <f>IF('Indicator Date hidden'!AB192="x","x",AA$2-'Indicator Date hidden'!AB192)</f>
        <v>0</v>
      </c>
      <c r="AB191" s="158">
        <f>IF('Indicator Date hidden'!AC192="x","x",AB$2-'Indicator Date hidden'!AC192)</f>
        <v>0</v>
      </c>
      <c r="AC191" s="158">
        <f>IF('Indicator Date hidden'!AD192="x","x",AC$2-'Indicator Date hidden'!AD192)</f>
        <v>2</v>
      </c>
      <c r="AD191" s="158">
        <f>IF('Indicator Date hidden'!AE192="x","x",AD$2-'Indicator Date hidden'!AE192)</f>
        <v>0</v>
      </c>
      <c r="AE191" s="158">
        <f>IF('Indicator Date hidden'!AF192="x","x",AE$2-'Indicator Date hidden'!AF192)</f>
        <v>0</v>
      </c>
      <c r="AF191" s="158">
        <f>IF('Indicator Date hidden'!AG192="x","x",AF$2-'Indicator Date hidden'!AG192)</f>
        <v>0</v>
      </c>
      <c r="AG191" s="158">
        <f>IF('Indicator Date hidden'!AH192="x","x",AG$2-'Indicator Date hidden'!AH192)</f>
        <v>0</v>
      </c>
      <c r="AH191" s="158">
        <f>IF('Indicator Date hidden'!AI192="x","x",AH$2-'Indicator Date hidden'!AI192)</f>
        <v>0</v>
      </c>
      <c r="AI191" s="158">
        <f>IF('Indicator Date hidden'!AJ192="x","x",AI$2-'Indicator Date hidden'!AJ192)</f>
        <v>0</v>
      </c>
      <c r="AJ191" s="158">
        <f>IF('Indicator Date hidden'!AK192="x","x",AJ$2-'Indicator Date hidden'!AK192)</f>
        <v>0</v>
      </c>
      <c r="AK191" s="158">
        <f>IF('Indicator Date hidden'!AL192="x","x",AK$2-'Indicator Date hidden'!AL192)</f>
        <v>0</v>
      </c>
      <c r="AL191" s="158">
        <f>IF('Indicator Date hidden'!AM192="x","x",AL$2-'Indicator Date hidden'!AM192)</f>
        <v>4</v>
      </c>
      <c r="AM191" s="158">
        <f>IF('Indicator Date hidden'!AN192="x","x",AM$2-'Indicator Date hidden'!AN192)</f>
        <v>0</v>
      </c>
      <c r="AN191" s="158">
        <f>IF('Indicator Date hidden'!AO192="x","x",AN$2-'Indicator Date hidden'!AO192)</f>
        <v>0</v>
      </c>
      <c r="AO191" s="158">
        <f>IF('Indicator Date hidden'!AP192="x","x",AO$2-'Indicator Date hidden'!AP192)</f>
        <v>0</v>
      </c>
      <c r="AP191" s="158">
        <f>IF('Indicator Date hidden'!AQ192="x","x",AP$2-'Indicator Date hidden'!AQ192)</f>
        <v>0</v>
      </c>
      <c r="AQ191" s="158">
        <f>IF('Indicator Date hidden'!AR192="x","x",AQ$2-'Indicator Date hidden'!AR192)</f>
        <v>0</v>
      </c>
      <c r="AR191" s="158">
        <f>IF('Indicator Date hidden'!AS192="x","x",AR$2-'Indicator Date hidden'!AS192)</f>
        <v>2</v>
      </c>
      <c r="AS191" s="158">
        <f>IF('Indicator Date hidden'!AT192="x","x",AS$2-'Indicator Date hidden'!AT192)</f>
        <v>3</v>
      </c>
      <c r="AT191" s="158">
        <f>IF('Indicator Date hidden'!AU192="x","x",AT$2-'Indicator Date hidden'!AU192)</f>
        <v>0</v>
      </c>
      <c r="AU191" s="158">
        <f>IF('Indicator Date hidden'!AV192="x","x",AU$2-'Indicator Date hidden'!AV192)</f>
        <v>1</v>
      </c>
      <c r="AV191" s="158" t="str">
        <f>IF('Indicator Date hidden'!AW192="x","x",AV$2-'Indicator Date hidden'!AW192)</f>
        <v>x</v>
      </c>
      <c r="AW191" s="158">
        <f>IF('Indicator Date hidden'!AX192="x","x",AW$2-'Indicator Date hidden'!AX192)</f>
        <v>0</v>
      </c>
      <c r="AX191" s="158">
        <f>IF('Indicator Date hidden'!AY192="x","x",AX$2-'Indicator Date hidden'!AY192)</f>
        <v>0</v>
      </c>
      <c r="AY191" s="158">
        <f>IF('Indicator Date hidden'!AZ192="x","x",AY$2-'Indicator Date hidden'!AZ192)</f>
        <v>0</v>
      </c>
      <c r="AZ191" s="158">
        <f>IF('Indicator Date hidden'!BA192="x","x",AZ$2-'Indicator Date hidden'!BA192)</f>
        <v>3</v>
      </c>
      <c r="BA191" s="158">
        <f>IF('Indicator Date hidden'!BB192="x","x",BA$2-'Indicator Date hidden'!BB192)</f>
        <v>0</v>
      </c>
      <c r="BB191" s="158">
        <f>IF('Indicator Date hidden'!BC192="x","x",BB$2-'Indicator Date hidden'!BC192)</f>
        <v>0</v>
      </c>
      <c r="BC191" s="158">
        <f>IF('Indicator Date hidden'!BD192="x","x",BC$2-'Indicator Date hidden'!BD192)</f>
        <v>0</v>
      </c>
      <c r="BD191" s="158">
        <f>IF('Indicator Date hidden'!BE192="x","x",BD$2-'Indicator Date hidden'!BE192)</f>
        <v>0</v>
      </c>
      <c r="BE191" s="158">
        <f>IF('Indicator Date hidden'!BF192="x","x",BE$2-'Indicator Date hidden'!BF192)</f>
        <v>0</v>
      </c>
      <c r="BF191" s="158">
        <f>IF('Indicator Date hidden'!BG192="x","x",BF$2-'Indicator Date hidden'!BG192)</f>
        <v>0</v>
      </c>
      <c r="BG191" s="158">
        <f>IF('Indicator Date hidden'!BH192="x","x",BG$2-'Indicator Date hidden'!BH192)</f>
        <v>0</v>
      </c>
      <c r="BH191" s="158">
        <f>IF('Indicator Date hidden'!BI192="x","x",BH$2-'Indicator Date hidden'!BI192)</f>
        <v>0</v>
      </c>
      <c r="BI191" s="158">
        <f>IF('Indicator Date hidden'!BJ192="x","x",BI$2-'Indicator Date hidden'!BJ192)</f>
        <v>0</v>
      </c>
      <c r="BJ191" s="158">
        <f>IF('Indicator Date hidden'!BK192="x","x",BJ$2-'Indicator Date hidden'!BK192)</f>
        <v>0</v>
      </c>
      <c r="BK191" s="158">
        <f>IF('Indicator Date hidden'!BL192="x","x",BK$2-'Indicator Date hidden'!BL192)</f>
        <v>0</v>
      </c>
      <c r="BL191" s="158">
        <f>IF('Indicator Date hidden'!BM192="x","x",BL$2-'Indicator Date hidden'!BM192)</f>
        <v>0</v>
      </c>
      <c r="BM191" s="158">
        <f>IF('Indicator Date hidden'!BN192="x","x",BM$2-'Indicator Date hidden'!BN192)</f>
        <v>3</v>
      </c>
      <c r="BN191" s="158">
        <f>IF('Indicator Date hidden'!BO192="x","x",BN$2-'Indicator Date hidden'!BO192)</f>
        <v>0</v>
      </c>
      <c r="BO191" s="158">
        <f>IF('Indicator Date hidden'!BP192="x","x",BO$2-'Indicator Date hidden'!BP192)</f>
        <v>0</v>
      </c>
      <c r="BP191" s="158">
        <f>IF('Indicator Date hidden'!BQ192="x","x",BP$2-'Indicator Date hidden'!BQ192)</f>
        <v>0</v>
      </c>
      <c r="BQ191" s="158">
        <f>IF('Indicator Date hidden'!BR192="x","x",BQ$2-'Indicator Date hidden'!BR192)</f>
        <v>0</v>
      </c>
      <c r="BR191" s="158">
        <f>IF('Indicator Date hidden'!BS192="x","x",BR$2-'Indicator Date hidden'!BS192)</f>
        <v>0</v>
      </c>
      <c r="BS191" s="158">
        <f>IF('Indicator Date hidden'!BT192="x","x",BS$2-'Indicator Date hidden'!BT192)</f>
        <v>4</v>
      </c>
      <c r="BT191" s="158">
        <f>IF('Indicator Date hidden'!BU192="x","x",BT$2-'Indicator Date hidden'!BU192)</f>
        <v>0</v>
      </c>
      <c r="BU191" s="158">
        <f>IF('Indicator Date hidden'!BV192="x","x",BU$2-'Indicator Date hidden'!BV192)</f>
        <v>0</v>
      </c>
      <c r="BV191" s="158">
        <f>IF('Indicator Date hidden'!BW192="x","x",BV$2-'Indicator Date hidden'!BW192)</f>
        <v>0</v>
      </c>
      <c r="BW191" s="158">
        <f>IF('Indicator Date hidden'!BX192="x","x",BW$2-'Indicator Date hidden'!BX192)</f>
        <v>1</v>
      </c>
      <c r="BX191" s="158">
        <f>IF('Indicator Date hidden'!BY192="x","x",BX$2-'Indicator Date hidden'!BY192)</f>
        <v>0</v>
      </c>
      <c r="BY191" s="5">
        <f t="shared" si="25"/>
        <v>26</v>
      </c>
      <c r="BZ191" s="159">
        <f t="shared" si="26"/>
        <v>0.35135135135135137</v>
      </c>
      <c r="CA191" s="5">
        <f t="shared" si="27"/>
        <v>10</v>
      </c>
      <c r="CB191" s="159">
        <f t="shared" si="28"/>
        <v>0.96467936743647276</v>
      </c>
      <c r="CC191" s="162">
        <f t="shared" si="29"/>
        <v>0</v>
      </c>
    </row>
    <row r="192" spans="1:81" x14ac:dyDescent="0.25">
      <c r="A192" t="s">
        <v>353</v>
      </c>
      <c r="B192" s="158">
        <f>IF('Indicator Date hidden'!C193="x","x",B$2-'Indicator Date hidden'!C193)</f>
        <v>0</v>
      </c>
      <c r="C192" s="158">
        <f>IF('Indicator Date hidden'!D193="x","x",C$2-'Indicator Date hidden'!D193)</f>
        <v>0</v>
      </c>
      <c r="D192" s="158">
        <f>IF('Indicator Date hidden'!E193="x","x",D$2-'Indicator Date hidden'!E193)</f>
        <v>0</v>
      </c>
      <c r="E192" s="158">
        <f>IF('Indicator Date hidden'!F193="x","x",E$2-'Indicator Date hidden'!F193)</f>
        <v>0</v>
      </c>
      <c r="F192" s="158">
        <f>IF('Indicator Date hidden'!G193="x","x",F$2-'Indicator Date hidden'!G193)</f>
        <v>0</v>
      </c>
      <c r="G192" s="158">
        <f>IF('Indicator Date hidden'!H193="x","x",G$2-'Indicator Date hidden'!H193)</f>
        <v>0</v>
      </c>
      <c r="H192" s="158">
        <f>IF('Indicator Date hidden'!I193="x","x",H$2-'Indicator Date hidden'!I193)</f>
        <v>0</v>
      </c>
      <c r="I192" s="158">
        <f>IF('Indicator Date hidden'!J193="x","x",I$2-'Indicator Date hidden'!J193)</f>
        <v>0</v>
      </c>
      <c r="J192" s="158">
        <f>IF('Indicator Date hidden'!K193="x","x",J$2-'Indicator Date hidden'!K193)</f>
        <v>0</v>
      </c>
      <c r="K192" s="158">
        <f>IF('Indicator Date hidden'!L193="x","x",K$2-'Indicator Date hidden'!L193)</f>
        <v>0</v>
      </c>
      <c r="L192" s="158">
        <f>IF('Indicator Date hidden'!M193="x","x",L$2-'Indicator Date hidden'!M193)</f>
        <v>0</v>
      </c>
      <c r="M192" s="158">
        <f>IF('Indicator Date hidden'!N193="x","x",M$2-'Indicator Date hidden'!N193)</f>
        <v>0</v>
      </c>
      <c r="N192" s="158">
        <f>IF('Indicator Date hidden'!O193="x","x",N$2-'Indicator Date hidden'!O193)</f>
        <v>0</v>
      </c>
      <c r="O192" s="158">
        <f>IF('Indicator Date hidden'!P193="x","x",O$2-'Indicator Date hidden'!P193)</f>
        <v>0</v>
      </c>
      <c r="P192" s="158">
        <f>IF('Indicator Date hidden'!Q193="x","x",P$2-'Indicator Date hidden'!Q193)</f>
        <v>0</v>
      </c>
      <c r="Q192" s="158">
        <f>IF('Indicator Date hidden'!R193="x","x",Q$2-'Indicator Date hidden'!R193)</f>
        <v>0</v>
      </c>
      <c r="R192" s="158">
        <f>IF('Indicator Date hidden'!S193="x","x",R$2-'Indicator Date hidden'!S193)</f>
        <v>0</v>
      </c>
      <c r="S192" s="158">
        <f>IF('Indicator Date hidden'!T193="x","x",S$2-'Indicator Date hidden'!T193)</f>
        <v>0</v>
      </c>
      <c r="T192" s="158">
        <f>IF('Indicator Date hidden'!U193="x","x",T$2-'Indicator Date hidden'!U193)</f>
        <v>0</v>
      </c>
      <c r="U192" s="158">
        <f>IF('Indicator Date hidden'!V193="x","x",U$2-'Indicator Date hidden'!V193)</f>
        <v>0</v>
      </c>
      <c r="V192" s="158">
        <f>IF('Indicator Date hidden'!W193="x","x",V$2-'Indicator Date hidden'!W193)</f>
        <v>0</v>
      </c>
      <c r="W192" s="158">
        <f>IF('Indicator Date hidden'!X193="x","x",W$2-'Indicator Date hidden'!X193)</f>
        <v>0</v>
      </c>
      <c r="X192" s="158">
        <f>IF('Indicator Date hidden'!Y193="x","x",X$2-'Indicator Date hidden'!Y193)</f>
        <v>0</v>
      </c>
      <c r="Y192" s="158">
        <f>IF('Indicator Date hidden'!Z193="x","x",Y$2-'Indicator Date hidden'!Z193)</f>
        <v>0</v>
      </c>
      <c r="Z192" s="158">
        <f>IF('Indicator Date hidden'!AA193="x","x",Z$2-'Indicator Date hidden'!AA193)</f>
        <v>3</v>
      </c>
      <c r="AA192" s="158">
        <f>IF('Indicator Date hidden'!AB193="x","x",AA$2-'Indicator Date hidden'!AB193)</f>
        <v>0</v>
      </c>
      <c r="AB192" s="158">
        <f>IF('Indicator Date hidden'!AC193="x","x",AB$2-'Indicator Date hidden'!AC193)</f>
        <v>0</v>
      </c>
      <c r="AC192" s="158">
        <f>IF('Indicator Date hidden'!AD193="x","x",AC$2-'Indicator Date hidden'!AD193)</f>
        <v>2</v>
      </c>
      <c r="AD192" s="158">
        <f>IF('Indicator Date hidden'!AE193="x","x",AD$2-'Indicator Date hidden'!AE193)</f>
        <v>0</v>
      </c>
      <c r="AE192" s="158">
        <f>IF('Indicator Date hidden'!AF193="x","x",AE$2-'Indicator Date hidden'!AF193)</f>
        <v>0</v>
      </c>
      <c r="AF192" s="158">
        <f>IF('Indicator Date hidden'!AG193="x","x",AF$2-'Indicator Date hidden'!AG193)</f>
        <v>0</v>
      </c>
      <c r="AG192" s="158">
        <f>IF('Indicator Date hidden'!AH193="x","x",AG$2-'Indicator Date hidden'!AH193)</f>
        <v>0</v>
      </c>
      <c r="AH192" s="158">
        <f>IF('Indicator Date hidden'!AI193="x","x",AH$2-'Indicator Date hidden'!AI193)</f>
        <v>0</v>
      </c>
      <c r="AI192" s="158">
        <f>IF('Indicator Date hidden'!AJ193="x","x",AI$2-'Indicator Date hidden'!AJ193)</f>
        <v>0</v>
      </c>
      <c r="AJ192" s="158">
        <f>IF('Indicator Date hidden'!AK193="x","x",AJ$2-'Indicator Date hidden'!AK193)</f>
        <v>0</v>
      </c>
      <c r="AK192" s="158">
        <f>IF('Indicator Date hidden'!AL193="x","x",AK$2-'Indicator Date hidden'!AL193)</f>
        <v>0</v>
      </c>
      <c r="AL192" s="158">
        <f>IF('Indicator Date hidden'!AM193="x","x",AL$2-'Indicator Date hidden'!AM193)</f>
        <v>3</v>
      </c>
      <c r="AM192" s="158">
        <f>IF('Indicator Date hidden'!AN193="x","x",AM$2-'Indicator Date hidden'!AN193)</f>
        <v>0</v>
      </c>
      <c r="AN192" s="158">
        <f>IF('Indicator Date hidden'!AO193="x","x",AN$2-'Indicator Date hidden'!AO193)</f>
        <v>0</v>
      </c>
      <c r="AO192" s="158">
        <f>IF('Indicator Date hidden'!AP193="x","x",AO$2-'Indicator Date hidden'!AP193)</f>
        <v>0</v>
      </c>
      <c r="AP192" s="158">
        <f>IF('Indicator Date hidden'!AQ193="x","x",AP$2-'Indicator Date hidden'!AQ193)</f>
        <v>0</v>
      </c>
      <c r="AQ192" s="158">
        <f>IF('Indicator Date hidden'!AR193="x","x",AQ$2-'Indicator Date hidden'!AR193)</f>
        <v>0</v>
      </c>
      <c r="AR192" s="158">
        <f>IF('Indicator Date hidden'!AS193="x","x",AR$2-'Indicator Date hidden'!AS193)</f>
        <v>2</v>
      </c>
      <c r="AS192" s="158">
        <f>IF('Indicator Date hidden'!AT193="x","x",AS$2-'Indicator Date hidden'!AT193)</f>
        <v>3</v>
      </c>
      <c r="AT192" s="158">
        <f>IF('Indicator Date hidden'!AU193="x","x",AT$2-'Indicator Date hidden'!AU193)</f>
        <v>0</v>
      </c>
      <c r="AU192" s="158">
        <f>IF('Indicator Date hidden'!AV193="x","x",AU$2-'Indicator Date hidden'!AV193)</f>
        <v>0</v>
      </c>
      <c r="AV192" s="158">
        <f>IF('Indicator Date hidden'!AW193="x","x",AV$2-'Indicator Date hidden'!AW193)</f>
        <v>0</v>
      </c>
      <c r="AW192" s="158">
        <f>IF('Indicator Date hidden'!AX193="x","x",AW$2-'Indicator Date hidden'!AX193)</f>
        <v>0</v>
      </c>
      <c r="AX192" s="158">
        <f>IF('Indicator Date hidden'!AY193="x","x",AX$2-'Indicator Date hidden'!AY193)</f>
        <v>0</v>
      </c>
      <c r="AY192" s="158">
        <f>IF('Indicator Date hidden'!AZ193="x","x",AY$2-'Indicator Date hidden'!AZ193)</f>
        <v>0</v>
      </c>
      <c r="AZ192" s="158">
        <f>IF('Indicator Date hidden'!BA193="x","x",AZ$2-'Indicator Date hidden'!BA193)</f>
        <v>2</v>
      </c>
      <c r="BA192" s="158">
        <f>IF('Indicator Date hidden'!BB193="x","x",BA$2-'Indicator Date hidden'!BB193)</f>
        <v>0</v>
      </c>
      <c r="BB192" s="158">
        <f>IF('Indicator Date hidden'!BC193="x","x",BB$2-'Indicator Date hidden'!BC193)</f>
        <v>0</v>
      </c>
      <c r="BC192" s="158">
        <f>IF('Indicator Date hidden'!BD193="x","x",BC$2-'Indicator Date hidden'!BD193)</f>
        <v>0</v>
      </c>
      <c r="BD192" s="158" t="str">
        <f>IF('Indicator Date hidden'!BE193="x","x",BD$2-'Indicator Date hidden'!BE193)</f>
        <v>x</v>
      </c>
      <c r="BE192" s="158">
        <f>IF('Indicator Date hidden'!BF193="x","x",BE$2-'Indicator Date hidden'!BF193)</f>
        <v>0</v>
      </c>
      <c r="BF192" s="158">
        <f>IF('Indicator Date hidden'!BG193="x","x",BF$2-'Indicator Date hidden'!BG193)</f>
        <v>0</v>
      </c>
      <c r="BG192" s="158">
        <f>IF('Indicator Date hidden'!BH193="x","x",BG$2-'Indicator Date hidden'!BH193)</f>
        <v>0</v>
      </c>
      <c r="BH192" s="158">
        <f>IF('Indicator Date hidden'!BI193="x","x",BH$2-'Indicator Date hidden'!BI193)</f>
        <v>0</v>
      </c>
      <c r="BI192" s="158">
        <f>IF('Indicator Date hidden'!BJ193="x","x",BI$2-'Indicator Date hidden'!BJ193)</f>
        <v>2</v>
      </c>
      <c r="BJ192" s="158">
        <f>IF('Indicator Date hidden'!BK193="x","x",BJ$2-'Indicator Date hidden'!BK193)</f>
        <v>0</v>
      </c>
      <c r="BK192" s="158">
        <f>IF('Indicator Date hidden'!BL193="x","x",BK$2-'Indicator Date hidden'!BL193)</f>
        <v>0</v>
      </c>
      <c r="BL192" s="158">
        <f>IF('Indicator Date hidden'!BM193="x","x",BL$2-'Indicator Date hidden'!BM193)</f>
        <v>0</v>
      </c>
      <c r="BM192" s="158">
        <f>IF('Indicator Date hidden'!BN193="x","x",BM$2-'Indicator Date hidden'!BN193)</f>
        <v>3</v>
      </c>
      <c r="BN192" s="158">
        <f>IF('Indicator Date hidden'!BO193="x","x",BN$2-'Indicator Date hidden'!BO193)</f>
        <v>0</v>
      </c>
      <c r="BO192" s="158">
        <f>IF('Indicator Date hidden'!BP193="x","x",BO$2-'Indicator Date hidden'!BP193)</f>
        <v>0</v>
      </c>
      <c r="BP192" s="158">
        <f>IF('Indicator Date hidden'!BQ193="x","x",BP$2-'Indicator Date hidden'!BQ193)</f>
        <v>0</v>
      </c>
      <c r="BQ192" s="158">
        <f>IF('Indicator Date hidden'!BR193="x","x",BQ$2-'Indicator Date hidden'!BR193)</f>
        <v>0</v>
      </c>
      <c r="BR192" s="158">
        <f>IF('Indicator Date hidden'!BS193="x","x",BR$2-'Indicator Date hidden'!BS193)</f>
        <v>0</v>
      </c>
      <c r="BS192" s="158">
        <f>IF('Indicator Date hidden'!BT193="x","x",BS$2-'Indicator Date hidden'!BT193)</f>
        <v>2</v>
      </c>
      <c r="BT192" s="158">
        <f>IF('Indicator Date hidden'!BU193="x","x",BT$2-'Indicator Date hidden'!BU193)</f>
        <v>0</v>
      </c>
      <c r="BU192" s="158">
        <f>IF('Indicator Date hidden'!BV193="x","x",BU$2-'Indicator Date hidden'!BV193)</f>
        <v>0</v>
      </c>
      <c r="BV192" s="158">
        <f>IF('Indicator Date hidden'!BW193="x","x",BV$2-'Indicator Date hidden'!BW193)</f>
        <v>0</v>
      </c>
      <c r="BW192" s="158">
        <f>IF('Indicator Date hidden'!BX193="x","x",BW$2-'Indicator Date hidden'!BX193)</f>
        <v>0</v>
      </c>
      <c r="BX192" s="158">
        <f>IF('Indicator Date hidden'!BY193="x","x",BX$2-'Indicator Date hidden'!BY193)</f>
        <v>0</v>
      </c>
      <c r="BY192" s="5">
        <f t="shared" si="25"/>
        <v>22</v>
      </c>
      <c r="BZ192" s="159">
        <f t="shared" si="26"/>
        <v>0.29729729729729731</v>
      </c>
      <c r="CA192" s="5">
        <f t="shared" si="27"/>
        <v>9</v>
      </c>
      <c r="CB192" s="159">
        <f t="shared" si="28"/>
        <v>0.81753964660833378</v>
      </c>
      <c r="CC192" s="162">
        <f t="shared" si="29"/>
        <v>0</v>
      </c>
    </row>
    <row r="193" spans="1:81" x14ac:dyDescent="0.25">
      <c r="A193" t="s">
        <v>355</v>
      </c>
      <c r="B193" s="158">
        <f>IF('Indicator Date hidden'!C194="x","x",B$2-'Indicator Date hidden'!C194)</f>
        <v>0</v>
      </c>
      <c r="C193" s="158">
        <f>IF('Indicator Date hidden'!D194="x","x",C$2-'Indicator Date hidden'!D194)</f>
        <v>0</v>
      </c>
      <c r="D193" s="158">
        <f>IF('Indicator Date hidden'!E194="x","x",D$2-'Indicator Date hidden'!E194)</f>
        <v>0</v>
      </c>
      <c r="E193" s="158">
        <f>IF('Indicator Date hidden'!F194="x","x",E$2-'Indicator Date hidden'!F194)</f>
        <v>0</v>
      </c>
      <c r="F193" s="158">
        <f>IF('Indicator Date hidden'!G194="x","x",F$2-'Indicator Date hidden'!G194)</f>
        <v>0</v>
      </c>
      <c r="G193" s="158">
        <f>IF('Indicator Date hidden'!H194="x","x",G$2-'Indicator Date hidden'!H194)</f>
        <v>0</v>
      </c>
      <c r="H193" s="158">
        <f>IF('Indicator Date hidden'!I194="x","x",H$2-'Indicator Date hidden'!I194)</f>
        <v>0</v>
      </c>
      <c r="I193" s="158">
        <f>IF('Indicator Date hidden'!J194="x","x",I$2-'Indicator Date hidden'!J194)</f>
        <v>0</v>
      </c>
      <c r="J193" s="158">
        <f>IF('Indicator Date hidden'!K194="x","x",J$2-'Indicator Date hidden'!K194)</f>
        <v>0</v>
      </c>
      <c r="K193" s="158">
        <f>IF('Indicator Date hidden'!L194="x","x",K$2-'Indicator Date hidden'!L194)</f>
        <v>0</v>
      </c>
      <c r="L193" s="158">
        <f>IF('Indicator Date hidden'!M194="x","x",L$2-'Indicator Date hidden'!M194)</f>
        <v>0</v>
      </c>
      <c r="M193" s="158">
        <f>IF('Indicator Date hidden'!N194="x","x",M$2-'Indicator Date hidden'!N194)</f>
        <v>0</v>
      </c>
      <c r="N193" s="158">
        <f>IF('Indicator Date hidden'!O194="x","x",N$2-'Indicator Date hidden'!O194)</f>
        <v>0</v>
      </c>
      <c r="O193" s="158">
        <f>IF('Indicator Date hidden'!P194="x","x",O$2-'Indicator Date hidden'!P194)</f>
        <v>0</v>
      </c>
      <c r="P193" s="158">
        <f>IF('Indicator Date hidden'!Q194="x","x",P$2-'Indicator Date hidden'!Q194)</f>
        <v>0</v>
      </c>
      <c r="Q193" s="158">
        <f>IF('Indicator Date hidden'!R194="x","x",Q$2-'Indicator Date hidden'!R194)</f>
        <v>0</v>
      </c>
      <c r="R193" s="158">
        <f>IF('Indicator Date hidden'!S194="x","x",R$2-'Indicator Date hidden'!S194)</f>
        <v>0</v>
      </c>
      <c r="S193" s="158">
        <f>IF('Indicator Date hidden'!T194="x","x",S$2-'Indicator Date hidden'!T194)</f>
        <v>0</v>
      </c>
      <c r="T193" s="158">
        <f>IF('Indicator Date hidden'!U194="x","x",T$2-'Indicator Date hidden'!U194)</f>
        <v>0</v>
      </c>
      <c r="U193" s="158">
        <f>IF('Indicator Date hidden'!V194="x","x",U$2-'Indicator Date hidden'!V194)</f>
        <v>0</v>
      </c>
      <c r="V193" s="158">
        <f>IF('Indicator Date hidden'!W194="x","x",V$2-'Indicator Date hidden'!W194)</f>
        <v>0</v>
      </c>
      <c r="W193" s="158">
        <f>IF('Indicator Date hidden'!X194="x","x",W$2-'Indicator Date hidden'!X194)</f>
        <v>0</v>
      </c>
      <c r="X193" s="158">
        <f>IF('Indicator Date hidden'!Y194="x","x",X$2-'Indicator Date hidden'!Y194)</f>
        <v>0</v>
      </c>
      <c r="Y193" s="158">
        <f>IF('Indicator Date hidden'!Z194="x","x",Y$2-'Indicator Date hidden'!Z194)</f>
        <v>0</v>
      </c>
      <c r="Z193" s="158">
        <f>IF('Indicator Date hidden'!AA194="x","x",Z$2-'Indicator Date hidden'!AA194)</f>
        <v>1</v>
      </c>
      <c r="AA193" s="158">
        <f>IF('Indicator Date hidden'!AB194="x","x",AA$2-'Indicator Date hidden'!AB194)</f>
        <v>0</v>
      </c>
      <c r="AB193" s="158">
        <f>IF('Indicator Date hidden'!AC194="x","x",AB$2-'Indicator Date hidden'!AC194)</f>
        <v>0</v>
      </c>
      <c r="AC193" s="158">
        <f>IF('Indicator Date hidden'!AD194="x","x",AC$2-'Indicator Date hidden'!AD194)</f>
        <v>0</v>
      </c>
      <c r="AD193" s="158">
        <f>IF('Indicator Date hidden'!AE194="x","x",AD$2-'Indicator Date hidden'!AE194)</f>
        <v>0</v>
      </c>
      <c r="AE193" s="158">
        <f>IF('Indicator Date hidden'!AF194="x","x",AE$2-'Indicator Date hidden'!AF194)</f>
        <v>0</v>
      </c>
      <c r="AF193" s="158">
        <f>IF('Indicator Date hidden'!AG194="x","x",AF$2-'Indicator Date hidden'!AG194)</f>
        <v>0</v>
      </c>
      <c r="AG193" s="158">
        <f>IF('Indicator Date hidden'!AH194="x","x",AG$2-'Indicator Date hidden'!AH194)</f>
        <v>0</v>
      </c>
      <c r="AH193" s="158">
        <f>IF('Indicator Date hidden'!AI194="x","x",AH$2-'Indicator Date hidden'!AI194)</f>
        <v>0</v>
      </c>
      <c r="AI193" s="158">
        <f>IF('Indicator Date hidden'!AJ194="x","x",AI$2-'Indicator Date hidden'!AJ194)</f>
        <v>0</v>
      </c>
      <c r="AJ193" s="158">
        <f>IF('Indicator Date hidden'!AK194="x","x",AJ$2-'Indicator Date hidden'!AK194)</f>
        <v>0</v>
      </c>
      <c r="AK193" s="158">
        <f>IF('Indicator Date hidden'!AL194="x","x",AK$2-'Indicator Date hidden'!AL194)</f>
        <v>0</v>
      </c>
      <c r="AL193" s="158">
        <f>IF('Indicator Date hidden'!AM194="x","x",AL$2-'Indicator Date hidden'!AM194)</f>
        <v>2</v>
      </c>
      <c r="AM193" s="158">
        <f>IF('Indicator Date hidden'!AN194="x","x",AM$2-'Indicator Date hidden'!AN194)</f>
        <v>0</v>
      </c>
      <c r="AN193" s="158">
        <f>IF('Indicator Date hidden'!AO194="x","x",AN$2-'Indicator Date hidden'!AO194)</f>
        <v>0</v>
      </c>
      <c r="AO193" s="158">
        <f>IF('Indicator Date hidden'!AP194="x","x",AO$2-'Indicator Date hidden'!AP194)</f>
        <v>0</v>
      </c>
      <c r="AP193" s="158">
        <f>IF('Indicator Date hidden'!AQ194="x","x",AP$2-'Indicator Date hidden'!AQ194)</f>
        <v>0</v>
      </c>
      <c r="AQ193" s="158">
        <f>IF('Indicator Date hidden'!AR194="x","x",AQ$2-'Indicator Date hidden'!AR194)</f>
        <v>0</v>
      </c>
      <c r="AR193" s="158">
        <f>IF('Indicator Date hidden'!AS194="x","x",AR$2-'Indicator Date hidden'!AS194)</f>
        <v>2</v>
      </c>
      <c r="AS193" s="158">
        <f>IF('Indicator Date hidden'!AT194="x","x",AS$2-'Indicator Date hidden'!AT194)</f>
        <v>2</v>
      </c>
      <c r="AT193" s="158">
        <f>IF('Indicator Date hidden'!AU194="x","x",AT$2-'Indicator Date hidden'!AU194)</f>
        <v>0</v>
      </c>
      <c r="AU193" s="158">
        <f>IF('Indicator Date hidden'!AV194="x","x",AU$2-'Indicator Date hidden'!AV194)</f>
        <v>0</v>
      </c>
      <c r="AV193" s="158">
        <f>IF('Indicator Date hidden'!AW194="x","x",AV$2-'Indicator Date hidden'!AW194)</f>
        <v>0</v>
      </c>
      <c r="AW193" s="158">
        <f>IF('Indicator Date hidden'!AX194="x","x",AW$2-'Indicator Date hidden'!AX194)</f>
        <v>0</v>
      </c>
      <c r="AX193" s="158">
        <f>IF('Indicator Date hidden'!AY194="x","x",AX$2-'Indicator Date hidden'!AY194)</f>
        <v>0</v>
      </c>
      <c r="AY193" s="158">
        <f>IF('Indicator Date hidden'!AZ194="x","x",AY$2-'Indicator Date hidden'!AZ194)</f>
        <v>0</v>
      </c>
      <c r="AZ193" s="158">
        <f>IF('Indicator Date hidden'!BA194="x","x",AZ$2-'Indicator Date hidden'!BA194)</f>
        <v>6</v>
      </c>
      <c r="BA193" s="158">
        <f>IF('Indicator Date hidden'!BB194="x","x",BA$2-'Indicator Date hidden'!BB194)</f>
        <v>0</v>
      </c>
      <c r="BB193" s="158">
        <f>IF('Indicator Date hidden'!BC194="x","x",BB$2-'Indicator Date hidden'!BC194)</f>
        <v>0</v>
      </c>
      <c r="BC193" s="158">
        <f>IF('Indicator Date hidden'!BD194="x","x",BC$2-'Indicator Date hidden'!BD194)</f>
        <v>0</v>
      </c>
      <c r="BD193" s="158" t="str">
        <f>IF('Indicator Date hidden'!BE194="x","x",BD$2-'Indicator Date hidden'!BE194)</f>
        <v>x</v>
      </c>
      <c r="BE193" s="158">
        <f>IF('Indicator Date hidden'!BF194="x","x",BE$2-'Indicator Date hidden'!BF194)</f>
        <v>0</v>
      </c>
      <c r="BF193" s="158">
        <f>IF('Indicator Date hidden'!BG194="x","x",BF$2-'Indicator Date hidden'!BG194)</f>
        <v>0</v>
      </c>
      <c r="BG193" s="158">
        <f>IF('Indicator Date hidden'!BH194="x","x",BG$2-'Indicator Date hidden'!BH194)</f>
        <v>0</v>
      </c>
      <c r="BH193" s="158">
        <f>IF('Indicator Date hidden'!BI194="x","x",BH$2-'Indicator Date hidden'!BI194)</f>
        <v>0</v>
      </c>
      <c r="BI193" s="158">
        <f>IF('Indicator Date hidden'!BJ194="x","x",BI$2-'Indicator Date hidden'!BJ194)</f>
        <v>0</v>
      </c>
      <c r="BJ193" s="158">
        <f>IF('Indicator Date hidden'!BK194="x","x",BJ$2-'Indicator Date hidden'!BK194)</f>
        <v>0</v>
      </c>
      <c r="BK193" s="158">
        <f>IF('Indicator Date hidden'!BL194="x","x",BK$2-'Indicator Date hidden'!BL194)</f>
        <v>0</v>
      </c>
      <c r="BL193" s="158">
        <f>IF('Indicator Date hidden'!BM194="x","x",BL$2-'Indicator Date hidden'!BM194)</f>
        <v>0</v>
      </c>
      <c r="BM193" s="158">
        <f>IF('Indicator Date hidden'!BN194="x","x",BM$2-'Indicator Date hidden'!BN194)</f>
        <v>3</v>
      </c>
      <c r="BN193" s="158">
        <f>IF('Indicator Date hidden'!BO194="x","x",BN$2-'Indicator Date hidden'!BO194)</f>
        <v>0</v>
      </c>
      <c r="BO193" s="158">
        <f>IF('Indicator Date hidden'!BP194="x","x",BO$2-'Indicator Date hidden'!BP194)</f>
        <v>0</v>
      </c>
      <c r="BP193" s="158">
        <f>IF('Indicator Date hidden'!BQ194="x","x",BP$2-'Indicator Date hidden'!BQ194)</f>
        <v>0</v>
      </c>
      <c r="BQ193" s="158">
        <f>IF('Indicator Date hidden'!BR194="x","x",BQ$2-'Indicator Date hidden'!BR194)</f>
        <v>0</v>
      </c>
      <c r="BR193" s="158">
        <f>IF('Indicator Date hidden'!BS194="x","x",BR$2-'Indicator Date hidden'!BS194)</f>
        <v>0</v>
      </c>
      <c r="BS193" s="158">
        <f>IF('Indicator Date hidden'!BT194="x","x",BS$2-'Indicator Date hidden'!BT194)</f>
        <v>4</v>
      </c>
      <c r="BT193" s="158">
        <f>IF('Indicator Date hidden'!BU194="x","x",BT$2-'Indicator Date hidden'!BU194)</f>
        <v>0</v>
      </c>
      <c r="BU193" s="158">
        <f>IF('Indicator Date hidden'!BV194="x","x",BU$2-'Indicator Date hidden'!BV194)</f>
        <v>0</v>
      </c>
      <c r="BV193" s="158">
        <f>IF('Indicator Date hidden'!BW194="x","x",BV$2-'Indicator Date hidden'!BW194)</f>
        <v>0</v>
      </c>
      <c r="BW193" s="158">
        <f>IF('Indicator Date hidden'!BX194="x","x",BW$2-'Indicator Date hidden'!BX194)</f>
        <v>0</v>
      </c>
      <c r="BX193" s="158">
        <f>IF('Indicator Date hidden'!BY194="x","x",BX$2-'Indicator Date hidden'!BY194)</f>
        <v>0</v>
      </c>
      <c r="BY193" s="5">
        <f t="shared" si="25"/>
        <v>20</v>
      </c>
      <c r="BZ193" s="159">
        <f t="shared" si="26"/>
        <v>0.27027027027027029</v>
      </c>
      <c r="CA193" s="5">
        <f t="shared" si="27"/>
        <v>7</v>
      </c>
      <c r="CB193" s="159">
        <f t="shared" si="28"/>
        <v>0.96278449354361495</v>
      </c>
      <c r="CC193" s="162">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F195"/>
  <sheetViews>
    <sheetView showGridLines="0" zoomScale="80" zoomScaleNormal="80" workbookViewId="0">
      <pane xSplit="2" ySplit="4" topLeftCell="BA5" activePane="bottomRight" state="frozen"/>
      <selection pane="topRight" activeCell="C1" sqref="C1"/>
      <selection pane="bottomLeft" activeCell="A5" sqref="A5"/>
      <selection pane="bottomRight" sqref="A1:CB1"/>
    </sheetView>
  </sheetViews>
  <sheetFormatPr defaultRowHeight="15" x14ac:dyDescent="0.25"/>
  <cols>
    <col min="1" max="1" width="49.42578125" style="4" bestFit="1" customWidth="1"/>
    <col min="2" max="2" width="5.5703125" style="4" bestFit="1" customWidth="1"/>
    <col min="3" max="53" width="11.42578125" style="4" customWidth="1"/>
    <col min="54" max="56" width="9.140625" style="4"/>
    <col min="57" max="57" width="9.140625" style="4" customWidth="1"/>
    <col min="58" max="16384" width="9.140625" style="4"/>
  </cols>
  <sheetData>
    <row r="1" spans="1:84" x14ac:dyDescent="0.25">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row>
    <row r="2" spans="1:84" s="16" customFormat="1" ht="121.5" customHeight="1" x14ac:dyDescent="0.2">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Data'!BJ2</f>
        <v>HFA Scores Last recent</v>
      </c>
      <c r="BK2" s="133" t="str">
        <f>'Indicator Data'!BK2</f>
        <v>Government Effectiveness</v>
      </c>
      <c r="BL2" s="133" t="str">
        <f>'Indicator Data'!BL2</f>
        <v>Corruption Perception Index</v>
      </c>
      <c r="BM2" s="133" t="str">
        <f>'Indicator Data'!BM2</f>
        <v>Access to electricity</v>
      </c>
      <c r="BN2" s="133" t="str">
        <f>'Indicator Data'!BN2</f>
        <v>Adult literacy rate</v>
      </c>
      <c r="BO2" s="133" t="str">
        <f>'Indicator Data'!BO2</f>
        <v>Internet users</v>
      </c>
      <c r="BP2" s="133" t="str">
        <f>'Indicator Data'!BP2</f>
        <v>Mobile cellular subscriptions</v>
      </c>
      <c r="BQ2" s="133" t="str">
        <f>'Indicator Data'!BQ2</f>
        <v>Road lenght</v>
      </c>
      <c r="BR2" s="133" t="str">
        <f>'Indicator Data'!BR2</f>
        <v>People using at least basic sanitation services (% of population)</v>
      </c>
      <c r="BS2" s="133" t="str">
        <f>'Indicator Data'!BS2</f>
        <v>People using at least basic drinking water services (% of population)</v>
      </c>
      <c r="BT2" s="133" t="str">
        <f>'Indicator Data'!BT2</f>
        <v>Physicians Density</v>
      </c>
      <c r="BU2" s="133" t="str">
        <f>'Indicator Data'!BU2</f>
        <v>Proportion of the target population with access to 3 doses of diphtheria-tetanus-pertussis (DTP3) (%)</v>
      </c>
      <c r="BV2" s="133" t="str">
        <f>'Indicator Data'!BV2</f>
        <v>Proportion of the target population with access to measles-containing-vaccine second-dose (MCV2) (%)</v>
      </c>
      <c r="BW2" s="133" t="str">
        <f>'Indicator Data'!BW2</f>
        <v>Proportion of the target population with access to pneumococcal conjugate 3rd dose (PCV3) (%)</v>
      </c>
      <c r="BX2" s="133" t="str">
        <f>'Indicator Data'!BX2</f>
        <v>Current health expenditure per capita</v>
      </c>
      <c r="BY2" s="133" t="str">
        <f>'Indicator Data'!BY2</f>
        <v>Maternal Mortality Ratio</v>
      </c>
      <c r="BZ2" s="133" t="str">
        <f>'Indicator Data'!BZ2</f>
        <v>GDP per capita (current US$)</v>
      </c>
      <c r="CA2" s="133" t="str">
        <f>'Indicator Data'!CA2</f>
        <v>Total Population</v>
      </c>
      <c r="CB2" s="133" t="str">
        <f>'Indicator Data'!CB2</f>
        <v>Total Population (GHS-POP-R2019)</v>
      </c>
      <c r="CC2" s="133"/>
      <c r="CD2" s="133"/>
      <c r="CE2" s="133"/>
      <c r="CF2" s="133"/>
    </row>
    <row r="3" spans="1:84" ht="25.5" x14ac:dyDescent="0.25">
      <c r="A3" s="124" t="s">
        <v>472</v>
      </c>
      <c r="B3" s="106"/>
      <c r="C3" s="150">
        <f>'Indicator Data'!C3</f>
        <v>2015</v>
      </c>
      <c r="D3" s="150">
        <f>'Indicator Data'!D3</f>
        <v>2015</v>
      </c>
      <c r="E3" s="150">
        <f>'Indicator Data'!E3</f>
        <v>2015</v>
      </c>
      <c r="F3" s="150">
        <f>'Indicator Data'!F3</f>
        <v>2015</v>
      </c>
      <c r="G3" s="150">
        <f>'Indicator Data'!G3</f>
        <v>2015</v>
      </c>
      <c r="H3" s="150">
        <f>'Indicator Data'!H3</f>
        <v>2015</v>
      </c>
      <c r="I3" s="150">
        <f>'Indicator Data'!I3</f>
        <v>2015</v>
      </c>
      <c r="J3" s="150" t="str">
        <f>'Indicator Data'!J3</f>
        <v>1984-2018</v>
      </c>
      <c r="K3" s="150" t="str">
        <f>'Indicator Data'!K3</f>
        <v>1984-2018</v>
      </c>
      <c r="L3" s="150" t="str">
        <f>'Indicator Data'!L3</f>
        <v>1984-2016</v>
      </c>
      <c r="M3" s="150">
        <f>'Indicator Data'!M3</f>
        <v>2015</v>
      </c>
      <c r="N3" s="150">
        <f>'Indicator Data'!N3</f>
        <v>2015</v>
      </c>
      <c r="O3" s="150">
        <f>'Indicator Data'!O3</f>
        <v>2015</v>
      </c>
      <c r="P3" s="150">
        <f>'Indicator Data'!P3</f>
        <v>2015</v>
      </c>
      <c r="Q3" s="150">
        <f>'Indicator Data'!Q3</f>
        <v>2010</v>
      </c>
      <c r="R3" s="150">
        <f>'Indicator Data'!R3</f>
        <v>2010</v>
      </c>
      <c r="S3" s="150">
        <f>'Indicator Data'!S3</f>
        <v>2010</v>
      </c>
      <c r="T3" s="150">
        <f>'Indicator Data'!T3</f>
        <v>2010</v>
      </c>
      <c r="U3" s="150">
        <f>'Indicator Data'!U3</f>
        <v>2015</v>
      </c>
      <c r="V3" s="150">
        <f>'Indicator Data'!V3</f>
        <v>2015</v>
      </c>
      <c r="W3" s="150">
        <f>'Indicator Data'!W3</f>
        <v>2015</v>
      </c>
      <c r="X3" s="150">
        <f>'Indicator Data'!X3</f>
        <v>2018</v>
      </c>
      <c r="Y3" s="150">
        <f>'Indicator Data'!Y3</f>
        <v>2018</v>
      </c>
      <c r="Z3" s="150">
        <f>'Indicator Data'!Z3</f>
        <v>2018</v>
      </c>
      <c r="AA3" s="150" t="str">
        <f>'Indicator Data'!AA3</f>
        <v>2006-2016</v>
      </c>
      <c r="AB3" s="150" t="str">
        <f>'Indicator Data'!AB3</f>
        <v>2007-2017</v>
      </c>
      <c r="AC3" s="150" t="str">
        <f>'Indicator Data'!AC3</f>
        <v>2010-2017</v>
      </c>
      <c r="AD3" s="150" t="str">
        <f>'Indicator Data'!AD3</f>
        <v>2014-2018</v>
      </c>
      <c r="AE3" s="150">
        <f>'Indicator Data'!AE3</f>
        <v>2018</v>
      </c>
      <c r="AF3" s="150" t="str">
        <f>'Indicator Data'!AF3</f>
        <v>2014-2016</v>
      </c>
      <c r="AG3" s="150">
        <f>'Indicator Data'!AG3</f>
        <v>2019</v>
      </c>
      <c r="AH3" s="150">
        <f>'Indicator Data'!AH3</f>
        <v>2019</v>
      </c>
      <c r="AI3" s="150">
        <f>'Indicator Data'!AI3</f>
        <v>2019</v>
      </c>
      <c r="AJ3" s="150">
        <f>'Indicator Data'!AJ3</f>
        <v>2018</v>
      </c>
      <c r="AK3" s="150">
        <f>'Indicator Data'!AK3</f>
        <v>2018</v>
      </c>
      <c r="AL3" s="150">
        <f>'Indicator Data'!AL3</f>
        <v>2017</v>
      </c>
      <c r="AM3" s="150" t="str">
        <f>'Indicator Data'!AM3</f>
        <v>2007-2017</v>
      </c>
      <c r="AN3" s="150" t="str">
        <f>'Indicator Data'!AN3</f>
        <v>2017-2019</v>
      </c>
      <c r="AO3" s="150">
        <f>'Indicator Data'!AO3</f>
        <v>2016</v>
      </c>
      <c r="AP3" s="150">
        <f>'Indicator Data'!AP3</f>
        <v>2017</v>
      </c>
      <c r="AQ3" s="150">
        <f>'Indicator Data'!AQ3</f>
        <v>2017</v>
      </c>
      <c r="AR3" s="150" t="str">
        <f>'Indicator Data'!AR3</f>
        <v>2014-2018</v>
      </c>
      <c r="AS3" s="150">
        <f>'Indicator Data'!AS3</f>
        <v>2017</v>
      </c>
      <c r="AT3" s="150" t="str">
        <f>'Indicator Data'!AT3</f>
        <v>2006-2016</v>
      </c>
      <c r="AU3" s="150">
        <f>'Indicator Data'!AU3</f>
        <v>2017</v>
      </c>
      <c r="AV3" s="150">
        <f>'Indicator Data'!AV3</f>
        <v>2017</v>
      </c>
      <c r="AW3" s="150">
        <f>'Indicator Data'!AW3</f>
        <v>2017</v>
      </c>
      <c r="AX3" s="150">
        <f>'Indicator Data'!AX3</f>
        <v>2017</v>
      </c>
      <c r="AY3" s="150">
        <f>'Indicator Data'!AY3</f>
        <v>2017</v>
      </c>
      <c r="AZ3" s="150">
        <f>'Indicator Data'!AZ3</f>
        <v>2017</v>
      </c>
      <c r="BA3" s="150" t="str">
        <f>'Indicator Data'!BA3</f>
        <v>2005-2017</v>
      </c>
      <c r="BB3" s="150">
        <f>'Indicator Data'!BB3</f>
        <v>2017</v>
      </c>
      <c r="BC3" s="150">
        <f>'Indicator Data'!BC3</f>
        <v>2018</v>
      </c>
      <c r="BD3" s="150">
        <f>'Indicator Data'!BD3</f>
        <v>2019</v>
      </c>
      <c r="BE3" s="150">
        <f>'Indicator Data'!BE3</f>
        <v>2019</v>
      </c>
      <c r="BF3" s="150">
        <f>'Indicator Data'!BF3</f>
        <v>2019</v>
      </c>
      <c r="BG3" s="150">
        <f>'Indicator Data'!BG3</f>
        <v>2018</v>
      </c>
      <c r="BH3" s="150" t="str">
        <f>'Indicator Data'!BH3</f>
        <v>2016-2018</v>
      </c>
      <c r="BI3" s="150" t="str">
        <f>'Indicator Data'!BI3</f>
        <v>2016-2018</v>
      </c>
      <c r="BJ3" s="150" t="str">
        <f>'Indicator Data'!BJ3</f>
        <v>2007-2015</v>
      </c>
      <c r="BK3" s="150">
        <f>'Indicator Data'!BK3</f>
        <v>2017</v>
      </c>
      <c r="BL3" s="150">
        <f>'Indicator Data'!BL3</f>
        <v>2018</v>
      </c>
      <c r="BM3" s="150">
        <f>'Indicator Data'!BM3</f>
        <v>2017</v>
      </c>
      <c r="BN3" s="150" t="str">
        <f>'Indicator Data'!BN3</f>
        <v>2008-2018</v>
      </c>
      <c r="BO3" s="150">
        <f>'Indicator Data'!BO3</f>
        <v>2016</v>
      </c>
      <c r="BP3" s="150">
        <f>'Indicator Data'!BP3</f>
        <v>2017</v>
      </c>
      <c r="BQ3" s="150">
        <f>'Indicator Data'!BQ3</f>
        <v>2014</v>
      </c>
      <c r="BR3" s="150" t="str">
        <f>'Indicator Data'!BR3</f>
        <v>2013-2017</v>
      </c>
      <c r="BS3" s="150" t="str">
        <f>'Indicator Data'!BS3</f>
        <v>2013-2017</v>
      </c>
      <c r="BT3" s="150" t="str">
        <f>'Indicator Data'!BT3</f>
        <v>2011-2018</v>
      </c>
      <c r="BU3" s="150">
        <f>'Indicator Data'!BU3</f>
        <v>2017</v>
      </c>
      <c r="BV3" s="150">
        <f>'Indicator Data'!BV3</f>
        <v>2017</v>
      </c>
      <c r="BW3" s="150">
        <f>'Indicator Data'!BW3</f>
        <v>2017</v>
      </c>
      <c r="BX3" s="150" t="str">
        <f>'Indicator Data'!BX3</f>
        <v>2011-2016</v>
      </c>
      <c r="BY3" s="150">
        <f>'Indicator Data'!BY3</f>
        <v>2015</v>
      </c>
      <c r="BZ3" s="150">
        <f>'Indicator Data'!BZ3</f>
        <v>2018</v>
      </c>
      <c r="CA3" s="150">
        <f>'Indicator Data'!CA3</f>
        <v>2019</v>
      </c>
      <c r="CB3" s="150">
        <f>'Indicator Data'!CB3</f>
        <v>2015</v>
      </c>
      <c r="CC3" s="150"/>
      <c r="CD3" s="150"/>
      <c r="CE3" s="150"/>
      <c r="CF3" s="150"/>
    </row>
    <row r="4" spans="1:84" x14ac:dyDescent="0.25">
      <c r="A4" s="125" t="s">
        <v>431</v>
      </c>
      <c r="B4" s="106"/>
      <c r="C4" s="107" t="s">
        <v>895</v>
      </c>
      <c r="D4" s="107" t="s">
        <v>895</v>
      </c>
      <c r="E4" s="107" t="s">
        <v>895</v>
      </c>
      <c r="F4" s="107" t="s">
        <v>895</v>
      </c>
      <c r="G4" s="107" t="s">
        <v>895</v>
      </c>
      <c r="H4" s="107" t="s">
        <v>895</v>
      </c>
      <c r="I4" s="107" t="s">
        <v>895</v>
      </c>
      <c r="J4" s="107" t="s">
        <v>895</v>
      </c>
      <c r="K4" s="107" t="s">
        <v>895</v>
      </c>
      <c r="L4" s="107" t="s">
        <v>895</v>
      </c>
      <c r="M4" s="107" t="s">
        <v>895</v>
      </c>
      <c r="N4" s="107" t="s">
        <v>895</v>
      </c>
      <c r="O4" s="107" t="s">
        <v>895</v>
      </c>
      <c r="P4" s="107" t="s">
        <v>895</v>
      </c>
      <c r="Q4" s="107" t="s">
        <v>895</v>
      </c>
      <c r="R4" s="107" t="s">
        <v>895</v>
      </c>
      <c r="S4" s="107" t="s">
        <v>895</v>
      </c>
      <c r="T4" s="107" t="s">
        <v>895</v>
      </c>
      <c r="U4" s="107" t="s">
        <v>895</v>
      </c>
      <c r="V4" s="107" t="s">
        <v>895</v>
      </c>
      <c r="W4" s="107" t="s">
        <v>895</v>
      </c>
      <c r="X4" s="107" t="s">
        <v>895</v>
      </c>
      <c r="Y4" s="107" t="s">
        <v>895</v>
      </c>
      <c r="Z4" s="107" t="s">
        <v>895</v>
      </c>
      <c r="AA4" s="107" t="s">
        <v>895</v>
      </c>
      <c r="AB4" s="107" t="s">
        <v>895</v>
      </c>
      <c r="AC4" s="107" t="s">
        <v>895</v>
      </c>
      <c r="AD4" s="107" t="s">
        <v>895</v>
      </c>
      <c r="AE4" s="107" t="s">
        <v>895</v>
      </c>
      <c r="AF4" s="107" t="s">
        <v>895</v>
      </c>
      <c r="AG4" s="107" t="s">
        <v>895</v>
      </c>
      <c r="AH4" s="107" t="s">
        <v>895</v>
      </c>
      <c r="AI4" s="107" t="s">
        <v>895</v>
      </c>
      <c r="AJ4" s="107" t="s">
        <v>895</v>
      </c>
      <c r="AK4" s="107" t="s">
        <v>895</v>
      </c>
      <c r="AL4" s="107" t="s">
        <v>895</v>
      </c>
      <c r="AM4" s="107" t="s">
        <v>895</v>
      </c>
      <c r="AN4" s="107" t="s">
        <v>895</v>
      </c>
      <c r="AO4" s="107" t="s">
        <v>895</v>
      </c>
      <c r="AP4" s="107" t="s">
        <v>895</v>
      </c>
      <c r="AQ4" s="107" t="s">
        <v>895</v>
      </c>
      <c r="AR4" s="107" t="s">
        <v>895</v>
      </c>
      <c r="AS4" s="107" t="s">
        <v>895</v>
      </c>
      <c r="AT4" s="107" t="s">
        <v>895</v>
      </c>
      <c r="AU4" s="107" t="s">
        <v>895</v>
      </c>
      <c r="AV4" s="107" t="s">
        <v>895</v>
      </c>
      <c r="AW4" s="107" t="s">
        <v>895</v>
      </c>
      <c r="AX4" s="107" t="s">
        <v>895</v>
      </c>
      <c r="AY4" s="107" t="s">
        <v>895</v>
      </c>
      <c r="AZ4" s="107" t="s">
        <v>895</v>
      </c>
      <c r="BA4" s="107" t="s">
        <v>895</v>
      </c>
      <c r="BB4" s="107" t="s">
        <v>895</v>
      </c>
      <c r="BC4" s="107" t="s">
        <v>895</v>
      </c>
      <c r="BD4" s="107" t="s">
        <v>895</v>
      </c>
      <c r="BE4" s="107" t="s">
        <v>895</v>
      </c>
      <c r="BF4" s="107" t="s">
        <v>895</v>
      </c>
      <c r="BG4" s="107" t="s">
        <v>895</v>
      </c>
      <c r="BH4" s="107" t="s">
        <v>895</v>
      </c>
      <c r="BI4" s="107" t="s">
        <v>895</v>
      </c>
      <c r="BJ4" s="107" t="s">
        <v>895</v>
      </c>
      <c r="BK4" s="107" t="s">
        <v>895</v>
      </c>
      <c r="BL4" s="107" t="s">
        <v>895</v>
      </c>
      <c r="BM4" s="107" t="s">
        <v>895</v>
      </c>
      <c r="BN4" s="107" t="s">
        <v>895</v>
      </c>
      <c r="BO4" s="107" t="s">
        <v>895</v>
      </c>
      <c r="BP4" s="107" t="s">
        <v>895</v>
      </c>
      <c r="BQ4" s="107" t="s">
        <v>895</v>
      </c>
      <c r="BR4" s="107" t="s">
        <v>895</v>
      </c>
      <c r="BS4" s="107" t="s">
        <v>895</v>
      </c>
      <c r="BT4" s="107" t="s">
        <v>895</v>
      </c>
      <c r="BU4" s="107" t="s">
        <v>895</v>
      </c>
      <c r="BV4" s="107" t="s">
        <v>895</v>
      </c>
      <c r="BW4" s="107" t="s">
        <v>895</v>
      </c>
      <c r="BX4" s="107" t="s">
        <v>895</v>
      </c>
      <c r="BY4" s="107" t="s">
        <v>895</v>
      </c>
      <c r="BZ4" s="107" t="s">
        <v>895</v>
      </c>
      <c r="CA4" s="107" t="s">
        <v>895</v>
      </c>
      <c r="CB4" s="107" t="s">
        <v>895</v>
      </c>
      <c r="CC4" s="107"/>
      <c r="CD4" s="107"/>
      <c r="CE4" s="107"/>
      <c r="CF4" s="107"/>
    </row>
    <row r="5" spans="1:84" x14ac:dyDescent="0.25">
      <c r="A5" s="123" t="str">
        <f>'Indicator Data'!A6</f>
        <v>Afghanistan</v>
      </c>
      <c r="B5" s="106" t="str">
        <f>'Indicator Data'!B6</f>
        <v>AFG</v>
      </c>
      <c r="C5" s="154" t="s">
        <v>1320</v>
      </c>
      <c r="D5" s="154" t="s">
        <v>1320</v>
      </c>
      <c r="E5" s="154" t="s">
        <v>1321</v>
      </c>
      <c r="F5" s="154" t="s">
        <v>1321</v>
      </c>
      <c r="G5" s="154" t="s">
        <v>1321</v>
      </c>
      <c r="H5" s="154" t="s">
        <v>1321</v>
      </c>
      <c r="I5" s="154" t="s">
        <v>1321</v>
      </c>
      <c r="J5" s="154" t="s">
        <v>922</v>
      </c>
      <c r="K5" s="154" t="s">
        <v>922</v>
      </c>
      <c r="L5" s="154" t="s">
        <v>528</v>
      </c>
      <c r="M5" s="154" t="s">
        <v>919</v>
      </c>
      <c r="N5" s="154" t="s">
        <v>919</v>
      </c>
      <c r="O5" s="154" t="s">
        <v>919</v>
      </c>
      <c r="P5" s="154" t="s">
        <v>919</v>
      </c>
      <c r="Q5" s="154" t="s">
        <v>1195</v>
      </c>
      <c r="R5" s="154" t="s">
        <v>1195</v>
      </c>
      <c r="S5" s="154" t="s">
        <v>1195</v>
      </c>
      <c r="T5" s="154" t="s">
        <v>1195</v>
      </c>
      <c r="U5" s="154" t="s">
        <v>919</v>
      </c>
      <c r="V5" s="154" t="s">
        <v>919</v>
      </c>
      <c r="W5" s="154" t="s">
        <v>919</v>
      </c>
      <c r="X5" s="154" t="s">
        <v>540</v>
      </c>
      <c r="Y5" s="154" t="s">
        <v>540</v>
      </c>
      <c r="Z5" s="154" t="s">
        <v>540</v>
      </c>
      <c r="AA5" s="154" t="s">
        <v>1264</v>
      </c>
      <c r="AB5" s="154" t="s">
        <v>920</v>
      </c>
      <c r="AC5" s="154" t="s">
        <v>920</v>
      </c>
      <c r="AD5" s="222" t="s">
        <v>1327</v>
      </c>
      <c r="AE5" s="154" t="s">
        <v>907</v>
      </c>
      <c r="AF5" s="154" t="s">
        <v>1196</v>
      </c>
      <c r="AG5" s="154" t="s">
        <v>1264</v>
      </c>
      <c r="AH5" s="154" t="s">
        <v>919</v>
      </c>
      <c r="AI5" s="154" t="s">
        <v>919</v>
      </c>
      <c r="AJ5" s="155" t="s">
        <v>926</v>
      </c>
      <c r="AK5" s="155" t="s">
        <v>926</v>
      </c>
      <c r="AL5" s="154" t="s">
        <v>924</v>
      </c>
      <c r="AM5" s="154" t="s">
        <v>924</v>
      </c>
      <c r="AN5" s="154" t="s">
        <v>927</v>
      </c>
      <c r="AO5" s="154" t="s">
        <v>928</v>
      </c>
      <c r="AP5" s="154" t="s">
        <v>928</v>
      </c>
      <c r="AQ5" s="154" t="s">
        <v>1328</v>
      </c>
      <c r="AR5" s="154" t="s">
        <v>1328</v>
      </c>
      <c r="AS5" s="154" t="s">
        <v>907</v>
      </c>
      <c r="AT5" s="154" t="s">
        <v>907</v>
      </c>
      <c r="AU5" s="154" t="s">
        <v>907</v>
      </c>
      <c r="AV5" s="154" t="s">
        <v>907</v>
      </c>
      <c r="AW5" s="154" t="s">
        <v>907</v>
      </c>
      <c r="AX5" s="154" t="s">
        <v>907</v>
      </c>
      <c r="AY5" s="154" t="s">
        <v>907</v>
      </c>
      <c r="AZ5" s="154" t="s">
        <v>924</v>
      </c>
      <c r="BA5" s="154" t="s">
        <v>540</v>
      </c>
      <c r="BB5" s="154" t="s">
        <v>922</v>
      </c>
      <c r="BC5" s="154" t="s">
        <v>922</v>
      </c>
      <c r="BD5" s="154" t="s">
        <v>922</v>
      </c>
      <c r="BE5" s="155" t="s">
        <v>899</v>
      </c>
      <c r="BF5" s="154" t="s">
        <v>921</v>
      </c>
      <c r="BG5" s="154" t="s">
        <v>921</v>
      </c>
      <c r="BH5" s="154" t="s">
        <v>528</v>
      </c>
      <c r="BI5" s="154" t="s">
        <v>528</v>
      </c>
      <c r="BJ5" s="154" t="s">
        <v>1321</v>
      </c>
      <c r="BK5" s="154" t="s">
        <v>1329</v>
      </c>
      <c r="BL5" s="154" t="s">
        <v>918</v>
      </c>
      <c r="BM5" s="154" t="s">
        <v>540</v>
      </c>
      <c r="BN5" s="154" t="s">
        <v>537</v>
      </c>
      <c r="BO5" s="154" t="s">
        <v>540</v>
      </c>
      <c r="BP5" s="154" t="s">
        <v>540</v>
      </c>
      <c r="BQ5" s="154" t="s">
        <v>898</v>
      </c>
      <c r="BR5" s="154" t="s">
        <v>907</v>
      </c>
      <c r="BS5" s="154" t="s">
        <v>907</v>
      </c>
      <c r="BT5" s="154" t="s">
        <v>907</v>
      </c>
      <c r="BU5" s="154" t="s">
        <v>907</v>
      </c>
      <c r="BV5" s="154" t="s">
        <v>907</v>
      </c>
      <c r="BW5" s="154" t="s">
        <v>907</v>
      </c>
      <c r="BX5" s="154"/>
      <c r="BY5" s="154" t="s">
        <v>925</v>
      </c>
      <c r="BZ5" s="154" t="s">
        <v>540</v>
      </c>
      <c r="CA5" s="154" t="s">
        <v>1264</v>
      </c>
      <c r="CB5" s="154" t="s">
        <v>919</v>
      </c>
    </row>
    <row r="6" spans="1:84" x14ac:dyDescent="0.25">
      <c r="A6" s="123" t="str">
        <f>'Indicator Data'!A7</f>
        <v>Albania</v>
      </c>
      <c r="B6" s="106" t="str">
        <f>'Indicator Data'!B7</f>
        <v>ALB</v>
      </c>
      <c r="C6" s="154" t="s">
        <v>1320</v>
      </c>
      <c r="D6" s="154" t="s">
        <v>1320</v>
      </c>
      <c r="E6" s="154" t="s">
        <v>1321</v>
      </c>
      <c r="F6" s="154" t="s">
        <v>1321</v>
      </c>
      <c r="G6" s="154" t="s">
        <v>1321</v>
      </c>
      <c r="H6" s="154" t="s">
        <v>1321</v>
      </c>
      <c r="I6" s="154" t="s">
        <v>1321</v>
      </c>
      <c r="J6" s="154" t="s">
        <v>922</v>
      </c>
      <c r="K6" s="154" t="s">
        <v>922</v>
      </c>
      <c r="L6" s="154" t="s">
        <v>528</v>
      </c>
      <c r="M6" s="154" t="s">
        <v>919</v>
      </c>
      <c r="N6" s="154" t="s">
        <v>919</v>
      </c>
      <c r="O6" s="154" t="s">
        <v>919</v>
      </c>
      <c r="P6" s="154" t="s">
        <v>919</v>
      </c>
      <c r="Q6" s="154" t="s">
        <v>1195</v>
      </c>
      <c r="R6" s="154" t="s">
        <v>1195</v>
      </c>
      <c r="S6" s="154" t="s">
        <v>1195</v>
      </c>
      <c r="T6" s="154" t="s">
        <v>1195</v>
      </c>
      <c r="U6" s="154" t="s">
        <v>919</v>
      </c>
      <c r="V6" s="154" t="s">
        <v>919</v>
      </c>
      <c r="W6" s="154" t="s">
        <v>919</v>
      </c>
      <c r="X6" s="154" t="s">
        <v>540</v>
      </c>
      <c r="Y6" s="154" t="s">
        <v>540</v>
      </c>
      <c r="Z6" s="154" t="s">
        <v>540</v>
      </c>
      <c r="AA6" s="154" t="s">
        <v>1264</v>
      </c>
      <c r="AB6" s="154" t="s">
        <v>920</v>
      </c>
      <c r="AC6" s="154" t="s">
        <v>920</v>
      </c>
      <c r="AD6" s="222" t="s">
        <v>1327</v>
      </c>
      <c r="AE6" s="154" t="s">
        <v>907</v>
      </c>
      <c r="AF6" s="154" t="s">
        <v>1196</v>
      </c>
      <c r="AG6" s="154" t="s">
        <v>1264</v>
      </c>
      <c r="AH6" s="154" t="s">
        <v>919</v>
      </c>
      <c r="AI6" s="154" t="s">
        <v>919</v>
      </c>
      <c r="AJ6" s="155" t="s">
        <v>926</v>
      </c>
      <c r="AK6" s="155" t="s">
        <v>926</v>
      </c>
      <c r="AL6" s="154" t="s">
        <v>924</v>
      </c>
      <c r="AM6" s="154" t="s">
        <v>924</v>
      </c>
      <c r="AN6" s="154" t="s">
        <v>927</v>
      </c>
      <c r="AO6" s="154" t="s">
        <v>928</v>
      </c>
      <c r="AP6" s="154" t="s">
        <v>928</v>
      </c>
      <c r="AQ6" s="154" t="s">
        <v>1328</v>
      </c>
      <c r="AR6" s="154" t="s">
        <v>1328</v>
      </c>
      <c r="AS6" s="154" t="s">
        <v>907</v>
      </c>
      <c r="AT6" s="154" t="s">
        <v>907</v>
      </c>
      <c r="AU6" s="154" t="s">
        <v>907</v>
      </c>
      <c r="AV6" s="154" t="s">
        <v>907</v>
      </c>
      <c r="AW6" s="154" t="s">
        <v>907</v>
      </c>
      <c r="AX6" s="154" t="s">
        <v>907</v>
      </c>
      <c r="AY6" s="154" t="s">
        <v>907</v>
      </c>
      <c r="AZ6" s="154" t="s">
        <v>924</v>
      </c>
      <c r="BA6" s="154" t="s">
        <v>540</v>
      </c>
      <c r="BB6" s="154" t="s">
        <v>922</v>
      </c>
      <c r="BC6" s="154" t="s">
        <v>922</v>
      </c>
      <c r="BD6" s="154" t="s">
        <v>922</v>
      </c>
      <c r="BE6" s="155" t="s">
        <v>896</v>
      </c>
      <c r="BF6" s="154" t="s">
        <v>921</v>
      </c>
      <c r="BG6" s="154" t="s">
        <v>921</v>
      </c>
      <c r="BH6" s="154" t="s">
        <v>528</v>
      </c>
      <c r="BI6" s="154" t="s">
        <v>528</v>
      </c>
      <c r="BJ6" s="154" t="s">
        <v>1321</v>
      </c>
      <c r="BK6" s="154" t="s">
        <v>1329</v>
      </c>
      <c r="BL6" s="154" t="s">
        <v>918</v>
      </c>
      <c r="BM6" s="154" t="s">
        <v>540</v>
      </c>
      <c r="BN6" s="154" t="s">
        <v>537</v>
      </c>
      <c r="BO6" s="154" t="s">
        <v>540</v>
      </c>
      <c r="BP6" s="154" t="s">
        <v>540</v>
      </c>
      <c r="BQ6" s="154" t="s">
        <v>898</v>
      </c>
      <c r="BR6" s="154" t="s">
        <v>907</v>
      </c>
      <c r="BS6" s="154" t="s">
        <v>907</v>
      </c>
      <c r="BT6" s="154" t="s">
        <v>907</v>
      </c>
      <c r="BU6" s="154" t="s">
        <v>907</v>
      </c>
      <c r="BV6" s="154" t="s">
        <v>907</v>
      </c>
      <c r="BW6" s="154" t="s">
        <v>907</v>
      </c>
      <c r="BX6" s="154"/>
      <c r="BY6" s="154" t="s">
        <v>925</v>
      </c>
      <c r="BZ6" s="154" t="s">
        <v>540</v>
      </c>
      <c r="CA6" s="154" t="s">
        <v>1264</v>
      </c>
      <c r="CB6" s="154" t="s">
        <v>919</v>
      </c>
    </row>
    <row r="7" spans="1:84" x14ac:dyDescent="0.25">
      <c r="A7" s="123" t="str">
        <f>'Indicator Data'!A8</f>
        <v>Algeria</v>
      </c>
      <c r="B7" s="106" t="str">
        <f>'Indicator Data'!B8</f>
        <v>DZA</v>
      </c>
      <c r="C7" s="154" t="s">
        <v>1320</v>
      </c>
      <c r="D7" s="154" t="s">
        <v>1320</v>
      </c>
      <c r="E7" s="154" t="s">
        <v>1321</v>
      </c>
      <c r="F7" s="154" t="s">
        <v>1321</v>
      </c>
      <c r="G7" s="154" t="s">
        <v>1321</v>
      </c>
      <c r="H7" s="154" t="s">
        <v>1321</v>
      </c>
      <c r="I7" s="154" t="s">
        <v>1321</v>
      </c>
      <c r="J7" s="154" t="s">
        <v>922</v>
      </c>
      <c r="K7" s="154" t="s">
        <v>922</v>
      </c>
      <c r="L7" s="154" t="s">
        <v>528</v>
      </c>
      <c r="M7" s="154" t="s">
        <v>919</v>
      </c>
      <c r="N7" s="154" t="s">
        <v>919</v>
      </c>
      <c r="O7" s="154" t="s">
        <v>919</v>
      </c>
      <c r="P7" s="154" t="s">
        <v>919</v>
      </c>
      <c r="Q7" s="154" t="s">
        <v>1195</v>
      </c>
      <c r="R7" s="154" t="s">
        <v>1195</v>
      </c>
      <c r="S7" s="154" t="s">
        <v>1195</v>
      </c>
      <c r="T7" s="154" t="s">
        <v>1195</v>
      </c>
      <c r="U7" s="154" t="s">
        <v>919</v>
      </c>
      <c r="V7" s="154" t="s">
        <v>919</v>
      </c>
      <c r="W7" s="154" t="s">
        <v>919</v>
      </c>
      <c r="X7" s="154" t="s">
        <v>540</v>
      </c>
      <c r="Y7" s="154" t="s">
        <v>540</v>
      </c>
      <c r="Z7" s="154" t="s">
        <v>540</v>
      </c>
      <c r="AA7" s="154" t="s">
        <v>1264</v>
      </c>
      <c r="AB7" s="154" t="s">
        <v>920</v>
      </c>
      <c r="AC7" s="154" t="s">
        <v>920</v>
      </c>
      <c r="AD7" s="222" t="s">
        <v>1327</v>
      </c>
      <c r="AE7" s="154" t="s">
        <v>907</v>
      </c>
      <c r="AF7" s="154" t="s">
        <v>1196</v>
      </c>
      <c r="AG7" s="154" t="s">
        <v>1264</v>
      </c>
      <c r="AH7" s="154" t="s">
        <v>919</v>
      </c>
      <c r="AI7" s="154" t="s">
        <v>919</v>
      </c>
      <c r="AJ7" s="155" t="s">
        <v>926</v>
      </c>
      <c r="AK7" s="155" t="s">
        <v>926</v>
      </c>
      <c r="AL7" s="154" t="s">
        <v>924</v>
      </c>
      <c r="AM7" s="154" t="s">
        <v>924</v>
      </c>
      <c r="AN7" s="154" t="s">
        <v>927</v>
      </c>
      <c r="AO7" s="154" t="s">
        <v>928</v>
      </c>
      <c r="AP7" s="154" t="s">
        <v>928</v>
      </c>
      <c r="AQ7" s="154" t="s">
        <v>1328</v>
      </c>
      <c r="AR7" s="154" t="s">
        <v>1328</v>
      </c>
      <c r="AS7" s="154" t="s">
        <v>907</v>
      </c>
      <c r="AT7" s="154" t="s">
        <v>907</v>
      </c>
      <c r="AU7" s="154" t="s">
        <v>907</v>
      </c>
      <c r="AV7" s="154" t="s">
        <v>907</v>
      </c>
      <c r="AW7" s="154" t="s">
        <v>907</v>
      </c>
      <c r="AX7" s="154" t="s">
        <v>907</v>
      </c>
      <c r="AY7" s="154" t="s">
        <v>907</v>
      </c>
      <c r="AZ7" s="154" t="s">
        <v>924</v>
      </c>
      <c r="BA7" s="154" t="s">
        <v>540</v>
      </c>
      <c r="BB7" s="154" t="s">
        <v>922</v>
      </c>
      <c r="BC7" s="154" t="s">
        <v>922</v>
      </c>
      <c r="BD7" s="154" t="s">
        <v>922</v>
      </c>
      <c r="BE7" s="155"/>
      <c r="BF7" s="154" t="s">
        <v>921</v>
      </c>
      <c r="BG7" s="154" t="s">
        <v>921</v>
      </c>
      <c r="BH7" s="154" t="s">
        <v>528</v>
      </c>
      <c r="BI7" s="154" t="s">
        <v>528</v>
      </c>
      <c r="BJ7" s="154" t="s">
        <v>1321</v>
      </c>
      <c r="BK7" s="154" t="s">
        <v>1329</v>
      </c>
      <c r="BL7" s="154" t="s">
        <v>918</v>
      </c>
      <c r="BM7" s="154" t="s">
        <v>540</v>
      </c>
      <c r="BN7" s="154" t="s">
        <v>537</v>
      </c>
      <c r="BO7" s="154" t="s">
        <v>540</v>
      </c>
      <c r="BP7" s="154" t="s">
        <v>540</v>
      </c>
      <c r="BQ7" s="154" t="s">
        <v>898</v>
      </c>
      <c r="BR7" s="154" t="s">
        <v>907</v>
      </c>
      <c r="BS7" s="154" t="s">
        <v>907</v>
      </c>
      <c r="BT7" s="154" t="s">
        <v>907</v>
      </c>
      <c r="BU7" s="154" t="s">
        <v>907</v>
      </c>
      <c r="BV7" s="154" t="s">
        <v>907</v>
      </c>
      <c r="BW7" s="154" t="s">
        <v>907</v>
      </c>
      <c r="BX7" s="154"/>
      <c r="BY7" s="154" t="s">
        <v>925</v>
      </c>
      <c r="BZ7" s="154" t="s">
        <v>540</v>
      </c>
      <c r="CA7" s="154" t="s">
        <v>1264</v>
      </c>
      <c r="CB7" s="154" t="s">
        <v>919</v>
      </c>
    </row>
    <row r="8" spans="1:84" x14ac:dyDescent="0.25">
      <c r="A8" s="123" t="str">
        <f>'Indicator Data'!A9</f>
        <v>Angola</v>
      </c>
      <c r="B8" s="106" t="str">
        <f>'Indicator Data'!B9</f>
        <v>AGO</v>
      </c>
      <c r="C8" s="154" t="s">
        <v>1320</v>
      </c>
      <c r="D8" s="154" t="s">
        <v>1320</v>
      </c>
      <c r="E8" s="154" t="s">
        <v>1321</v>
      </c>
      <c r="F8" s="154" t="s">
        <v>1321</v>
      </c>
      <c r="G8" s="154" t="s">
        <v>1321</v>
      </c>
      <c r="H8" s="154" t="s">
        <v>1321</v>
      </c>
      <c r="I8" s="154" t="s">
        <v>1321</v>
      </c>
      <c r="J8" s="154" t="s">
        <v>922</v>
      </c>
      <c r="K8" s="154" t="s">
        <v>922</v>
      </c>
      <c r="L8" s="154" t="s">
        <v>528</v>
      </c>
      <c r="M8" s="154" t="s">
        <v>919</v>
      </c>
      <c r="N8" s="154" t="s">
        <v>919</v>
      </c>
      <c r="O8" s="154" t="s">
        <v>919</v>
      </c>
      <c r="P8" s="154" t="s">
        <v>919</v>
      </c>
      <c r="Q8" s="154" t="s">
        <v>1195</v>
      </c>
      <c r="R8" s="154" t="s">
        <v>1195</v>
      </c>
      <c r="S8" s="154" t="s">
        <v>1195</v>
      </c>
      <c r="T8" s="154" t="s">
        <v>1195</v>
      </c>
      <c r="U8" s="154" t="s">
        <v>919</v>
      </c>
      <c r="V8" s="154" t="s">
        <v>919</v>
      </c>
      <c r="W8" s="154" t="s">
        <v>919</v>
      </c>
      <c r="X8" s="154" t="s">
        <v>540</v>
      </c>
      <c r="Y8" s="154" t="s">
        <v>540</v>
      </c>
      <c r="Z8" s="154" t="s">
        <v>540</v>
      </c>
      <c r="AA8" s="154" t="s">
        <v>1264</v>
      </c>
      <c r="AB8" s="154" t="s">
        <v>920</v>
      </c>
      <c r="AC8" s="154" t="s">
        <v>920</v>
      </c>
      <c r="AD8" s="222" t="s">
        <v>1327</v>
      </c>
      <c r="AE8" s="154" t="s">
        <v>907</v>
      </c>
      <c r="AF8" s="154" t="s">
        <v>1196</v>
      </c>
      <c r="AG8" s="154" t="s">
        <v>1264</v>
      </c>
      <c r="AH8" s="154" t="s">
        <v>919</v>
      </c>
      <c r="AI8" s="154" t="s">
        <v>919</v>
      </c>
      <c r="AJ8" s="155" t="s">
        <v>926</v>
      </c>
      <c r="AK8" s="155" t="s">
        <v>926</v>
      </c>
      <c r="AL8" s="154" t="s">
        <v>924</v>
      </c>
      <c r="AM8" s="154" t="s">
        <v>924</v>
      </c>
      <c r="AN8" s="154" t="s">
        <v>927</v>
      </c>
      <c r="AO8" s="154" t="s">
        <v>928</v>
      </c>
      <c r="AP8" s="154" t="s">
        <v>928</v>
      </c>
      <c r="AQ8" s="154" t="s">
        <v>1328</v>
      </c>
      <c r="AR8" s="154" t="s">
        <v>1328</v>
      </c>
      <c r="AS8" s="154" t="s">
        <v>907</v>
      </c>
      <c r="AT8" s="154" t="s">
        <v>907</v>
      </c>
      <c r="AU8" s="154" t="s">
        <v>907</v>
      </c>
      <c r="AV8" s="154" t="s">
        <v>907</v>
      </c>
      <c r="AW8" s="154" t="s">
        <v>907</v>
      </c>
      <c r="AX8" s="154" t="s">
        <v>907</v>
      </c>
      <c r="AY8" s="154" t="s">
        <v>907</v>
      </c>
      <c r="AZ8" s="154" t="s">
        <v>924</v>
      </c>
      <c r="BA8" s="154" t="s">
        <v>540</v>
      </c>
      <c r="BB8" s="154" t="s">
        <v>922</v>
      </c>
      <c r="BC8" s="154" t="s">
        <v>922</v>
      </c>
      <c r="BD8" s="154" t="s">
        <v>922</v>
      </c>
      <c r="BE8" s="155" t="s">
        <v>896</v>
      </c>
      <c r="BF8" s="154" t="s">
        <v>921</v>
      </c>
      <c r="BG8" s="154" t="s">
        <v>921</v>
      </c>
      <c r="BH8" s="154" t="s">
        <v>528</v>
      </c>
      <c r="BI8" s="154" t="s">
        <v>528</v>
      </c>
      <c r="BJ8" s="154" t="s">
        <v>1321</v>
      </c>
      <c r="BK8" s="154" t="s">
        <v>1329</v>
      </c>
      <c r="BL8" s="154" t="s">
        <v>918</v>
      </c>
      <c r="BM8" s="154" t="s">
        <v>540</v>
      </c>
      <c r="BN8" s="154" t="s">
        <v>537</v>
      </c>
      <c r="BO8" s="154" t="s">
        <v>540</v>
      </c>
      <c r="BP8" s="154" t="s">
        <v>540</v>
      </c>
      <c r="BQ8" s="154" t="s">
        <v>898</v>
      </c>
      <c r="BR8" s="154" t="s">
        <v>907</v>
      </c>
      <c r="BS8" s="154" t="s">
        <v>907</v>
      </c>
      <c r="BT8" s="154" t="s">
        <v>907</v>
      </c>
      <c r="BU8" s="154" t="s">
        <v>907</v>
      </c>
      <c r="BV8" s="154" t="s">
        <v>907</v>
      </c>
      <c r="BW8" s="154" t="s">
        <v>907</v>
      </c>
      <c r="BX8" s="154"/>
      <c r="BY8" s="154" t="s">
        <v>925</v>
      </c>
      <c r="BZ8" s="154" t="s">
        <v>540</v>
      </c>
      <c r="CA8" s="154" t="s">
        <v>1264</v>
      </c>
      <c r="CB8" s="154" t="s">
        <v>919</v>
      </c>
    </row>
    <row r="9" spans="1:84" x14ac:dyDescent="0.25">
      <c r="A9" s="123" t="str">
        <f>'Indicator Data'!A10</f>
        <v>Antigua and Barbuda</v>
      </c>
      <c r="B9" s="106" t="str">
        <f>'Indicator Data'!B10</f>
        <v>ATG</v>
      </c>
      <c r="C9" s="154" t="s">
        <v>1320</v>
      </c>
      <c r="D9" s="154" t="s">
        <v>1320</v>
      </c>
      <c r="E9" s="154" t="s">
        <v>1321</v>
      </c>
      <c r="F9" s="154" t="s">
        <v>1321</v>
      </c>
      <c r="G9" s="154" t="s">
        <v>1321</v>
      </c>
      <c r="H9" s="154" t="s">
        <v>1321</v>
      </c>
      <c r="I9" s="154" t="s">
        <v>1321</v>
      </c>
      <c r="J9" s="154" t="s">
        <v>922</v>
      </c>
      <c r="K9" s="154" t="s">
        <v>922</v>
      </c>
      <c r="L9" s="154" t="s">
        <v>528</v>
      </c>
      <c r="M9" s="154" t="s">
        <v>919</v>
      </c>
      <c r="N9" s="154" t="s">
        <v>919</v>
      </c>
      <c r="O9" s="154" t="s">
        <v>919</v>
      </c>
      <c r="P9" s="154" t="s">
        <v>919</v>
      </c>
      <c r="Q9" s="154" t="s">
        <v>1195</v>
      </c>
      <c r="R9" s="154" t="s">
        <v>1195</v>
      </c>
      <c r="S9" s="154" t="s">
        <v>1195</v>
      </c>
      <c r="T9" s="154" t="s">
        <v>1195</v>
      </c>
      <c r="U9" s="154" t="s">
        <v>919</v>
      </c>
      <c r="V9" s="154" t="s">
        <v>919</v>
      </c>
      <c r="W9" s="154" t="s">
        <v>919</v>
      </c>
      <c r="X9" s="154" t="s">
        <v>540</v>
      </c>
      <c r="Y9" s="154" t="s">
        <v>540</v>
      </c>
      <c r="Z9" s="154" t="s">
        <v>540</v>
      </c>
      <c r="AA9" s="154" t="s">
        <v>1264</v>
      </c>
      <c r="AB9" s="154" t="s">
        <v>920</v>
      </c>
      <c r="AC9" s="154" t="s">
        <v>920</v>
      </c>
      <c r="AD9" s="222" t="s">
        <v>1327</v>
      </c>
      <c r="AE9" s="154" t="s">
        <v>907</v>
      </c>
      <c r="AF9" s="154" t="s">
        <v>1196</v>
      </c>
      <c r="AG9" s="154" t="s">
        <v>1264</v>
      </c>
      <c r="AH9" s="154" t="s">
        <v>919</v>
      </c>
      <c r="AI9" s="154" t="s">
        <v>919</v>
      </c>
      <c r="AJ9" s="155" t="s">
        <v>926</v>
      </c>
      <c r="AK9" s="155" t="s">
        <v>926</v>
      </c>
      <c r="AL9" s="154" t="s">
        <v>924</v>
      </c>
      <c r="AM9" s="154" t="s">
        <v>924</v>
      </c>
      <c r="AN9" s="154" t="s">
        <v>927</v>
      </c>
      <c r="AO9" s="154" t="s">
        <v>928</v>
      </c>
      <c r="AP9" s="154" t="s">
        <v>928</v>
      </c>
      <c r="AQ9" s="154" t="s">
        <v>1328</v>
      </c>
      <c r="AR9" s="154" t="s">
        <v>1328</v>
      </c>
      <c r="AS9" s="154" t="s">
        <v>907</v>
      </c>
      <c r="AT9" s="154" t="s">
        <v>907</v>
      </c>
      <c r="AU9" s="154" t="s">
        <v>907</v>
      </c>
      <c r="AV9" s="154" t="s">
        <v>907</v>
      </c>
      <c r="AW9" s="154" t="s">
        <v>907</v>
      </c>
      <c r="AX9" s="154" t="s">
        <v>907</v>
      </c>
      <c r="AY9" s="154" t="s">
        <v>907</v>
      </c>
      <c r="AZ9" s="154" t="s">
        <v>924</v>
      </c>
      <c r="BA9" s="154" t="s">
        <v>540</v>
      </c>
      <c r="BB9" s="154" t="s">
        <v>922</v>
      </c>
      <c r="BC9" s="154" t="s">
        <v>922</v>
      </c>
      <c r="BD9" s="154" t="s">
        <v>922</v>
      </c>
      <c r="BE9" s="155" t="s">
        <v>896</v>
      </c>
      <c r="BF9" s="154" t="s">
        <v>921</v>
      </c>
      <c r="BG9" s="154" t="s">
        <v>921</v>
      </c>
      <c r="BH9" s="154" t="s">
        <v>528</v>
      </c>
      <c r="BI9" s="154" t="s">
        <v>528</v>
      </c>
      <c r="BJ9" s="154" t="s">
        <v>1321</v>
      </c>
      <c r="BK9" s="154" t="s">
        <v>1329</v>
      </c>
      <c r="BL9" s="154" t="s">
        <v>918</v>
      </c>
      <c r="BM9" s="154" t="s">
        <v>540</v>
      </c>
      <c r="BN9" s="154" t="s">
        <v>537</v>
      </c>
      <c r="BO9" s="154" t="s">
        <v>540</v>
      </c>
      <c r="BP9" s="154" t="s">
        <v>540</v>
      </c>
      <c r="BQ9" s="154" t="s">
        <v>898</v>
      </c>
      <c r="BR9" s="154" t="s">
        <v>907</v>
      </c>
      <c r="BS9" s="154" t="s">
        <v>907</v>
      </c>
      <c r="BT9" s="154" t="s">
        <v>907</v>
      </c>
      <c r="BU9" s="154" t="s">
        <v>907</v>
      </c>
      <c r="BV9" s="154" t="s">
        <v>907</v>
      </c>
      <c r="BW9" s="154" t="s">
        <v>907</v>
      </c>
      <c r="BX9" s="154"/>
      <c r="BY9" s="154" t="s">
        <v>925</v>
      </c>
      <c r="BZ9" s="154" t="s">
        <v>540</v>
      </c>
      <c r="CA9" s="154" t="s">
        <v>1264</v>
      </c>
      <c r="CB9" s="154" t="s">
        <v>919</v>
      </c>
    </row>
    <row r="10" spans="1:84" x14ac:dyDescent="0.25">
      <c r="A10" s="123" t="str">
        <f>'Indicator Data'!A11</f>
        <v>Argentina</v>
      </c>
      <c r="B10" s="106" t="str">
        <f>'Indicator Data'!B11</f>
        <v>ARG</v>
      </c>
      <c r="C10" s="154" t="s">
        <v>1320</v>
      </c>
      <c r="D10" s="154" t="s">
        <v>1320</v>
      </c>
      <c r="E10" s="154" t="s">
        <v>1321</v>
      </c>
      <c r="F10" s="154" t="s">
        <v>1321</v>
      </c>
      <c r="G10" s="154" t="s">
        <v>1321</v>
      </c>
      <c r="H10" s="154" t="s">
        <v>1321</v>
      </c>
      <c r="I10" s="154" t="s">
        <v>1321</v>
      </c>
      <c r="J10" s="154" t="s">
        <v>922</v>
      </c>
      <c r="K10" s="154" t="s">
        <v>922</v>
      </c>
      <c r="L10" s="154" t="s">
        <v>528</v>
      </c>
      <c r="M10" s="154" t="s">
        <v>919</v>
      </c>
      <c r="N10" s="154" t="s">
        <v>919</v>
      </c>
      <c r="O10" s="154" t="s">
        <v>919</v>
      </c>
      <c r="P10" s="154" t="s">
        <v>919</v>
      </c>
      <c r="Q10" s="154" t="s">
        <v>1195</v>
      </c>
      <c r="R10" s="154" t="s">
        <v>1195</v>
      </c>
      <c r="S10" s="154" t="s">
        <v>1195</v>
      </c>
      <c r="T10" s="154" t="s">
        <v>1195</v>
      </c>
      <c r="U10" s="154" t="s">
        <v>919</v>
      </c>
      <c r="V10" s="154" t="s">
        <v>919</v>
      </c>
      <c r="W10" s="154" t="s">
        <v>919</v>
      </c>
      <c r="X10" s="154" t="s">
        <v>540</v>
      </c>
      <c r="Y10" s="154" t="s">
        <v>540</v>
      </c>
      <c r="Z10" s="154" t="s">
        <v>540</v>
      </c>
      <c r="AA10" s="154" t="s">
        <v>1264</v>
      </c>
      <c r="AB10" s="154" t="s">
        <v>920</v>
      </c>
      <c r="AC10" s="154" t="s">
        <v>920</v>
      </c>
      <c r="AD10" s="222" t="s">
        <v>1327</v>
      </c>
      <c r="AE10" s="154" t="s">
        <v>907</v>
      </c>
      <c r="AF10" s="154" t="s">
        <v>1196</v>
      </c>
      <c r="AG10" s="154" t="s">
        <v>1264</v>
      </c>
      <c r="AH10" s="154" t="s">
        <v>919</v>
      </c>
      <c r="AI10" s="154" t="s">
        <v>919</v>
      </c>
      <c r="AJ10" s="155" t="s">
        <v>926</v>
      </c>
      <c r="AK10" s="155" t="s">
        <v>926</v>
      </c>
      <c r="AL10" s="154" t="s">
        <v>924</v>
      </c>
      <c r="AM10" s="154" t="s">
        <v>924</v>
      </c>
      <c r="AN10" s="154" t="s">
        <v>927</v>
      </c>
      <c r="AO10" s="154" t="s">
        <v>928</v>
      </c>
      <c r="AP10" s="154" t="s">
        <v>928</v>
      </c>
      <c r="AQ10" s="154" t="s">
        <v>1328</v>
      </c>
      <c r="AR10" s="154" t="s">
        <v>1328</v>
      </c>
      <c r="AS10" s="154" t="s">
        <v>907</v>
      </c>
      <c r="AT10" s="154" t="s">
        <v>907</v>
      </c>
      <c r="AU10" s="154" t="s">
        <v>907</v>
      </c>
      <c r="AV10" s="154" t="s">
        <v>907</v>
      </c>
      <c r="AW10" s="154" t="s">
        <v>907</v>
      </c>
      <c r="AX10" s="154" t="s">
        <v>907</v>
      </c>
      <c r="AY10" s="154" t="s">
        <v>907</v>
      </c>
      <c r="AZ10" s="154" t="s">
        <v>924</v>
      </c>
      <c r="BA10" s="154" t="s">
        <v>540</v>
      </c>
      <c r="BB10" s="154" t="s">
        <v>922</v>
      </c>
      <c r="BC10" s="154" t="s">
        <v>922</v>
      </c>
      <c r="BD10" s="154" t="s">
        <v>922</v>
      </c>
      <c r="BE10" s="155" t="s">
        <v>896</v>
      </c>
      <c r="BF10" s="154" t="s">
        <v>921</v>
      </c>
      <c r="BG10" s="154" t="s">
        <v>921</v>
      </c>
      <c r="BH10" s="154" t="s">
        <v>528</v>
      </c>
      <c r="BI10" s="154" t="s">
        <v>528</v>
      </c>
      <c r="BJ10" s="154" t="s">
        <v>1321</v>
      </c>
      <c r="BK10" s="154" t="s">
        <v>1329</v>
      </c>
      <c r="BL10" s="154" t="s">
        <v>918</v>
      </c>
      <c r="BM10" s="154" t="s">
        <v>540</v>
      </c>
      <c r="BN10" s="154" t="s">
        <v>537</v>
      </c>
      <c r="BO10" s="154" t="s">
        <v>540</v>
      </c>
      <c r="BP10" s="154" t="s">
        <v>540</v>
      </c>
      <c r="BQ10" s="154" t="s">
        <v>898</v>
      </c>
      <c r="BR10" s="154" t="s">
        <v>907</v>
      </c>
      <c r="BS10" s="154" t="s">
        <v>907</v>
      </c>
      <c r="BT10" s="154" t="s">
        <v>907</v>
      </c>
      <c r="BU10" s="154" t="s">
        <v>907</v>
      </c>
      <c r="BV10" s="154" t="s">
        <v>907</v>
      </c>
      <c r="BW10" s="154" t="s">
        <v>907</v>
      </c>
      <c r="BX10" s="154"/>
      <c r="BY10" s="154" t="s">
        <v>925</v>
      </c>
      <c r="BZ10" s="154" t="s">
        <v>540</v>
      </c>
      <c r="CA10" s="154" t="s">
        <v>1264</v>
      </c>
      <c r="CB10" s="154" t="s">
        <v>919</v>
      </c>
    </row>
    <row r="11" spans="1:84" x14ac:dyDescent="0.25">
      <c r="A11" s="123" t="str">
        <f>'Indicator Data'!A12</f>
        <v>Armenia</v>
      </c>
      <c r="B11" s="106" t="str">
        <f>'Indicator Data'!B12</f>
        <v>ARM</v>
      </c>
      <c r="C11" s="154" t="s">
        <v>1320</v>
      </c>
      <c r="D11" s="154" t="s">
        <v>1320</v>
      </c>
      <c r="E11" s="154" t="s">
        <v>1321</v>
      </c>
      <c r="F11" s="154" t="s">
        <v>1321</v>
      </c>
      <c r="G11" s="154" t="s">
        <v>1321</v>
      </c>
      <c r="H11" s="154" t="s">
        <v>1321</v>
      </c>
      <c r="I11" s="154" t="s">
        <v>1321</v>
      </c>
      <c r="J11" s="154" t="s">
        <v>922</v>
      </c>
      <c r="K11" s="154" t="s">
        <v>922</v>
      </c>
      <c r="L11" s="154" t="s">
        <v>528</v>
      </c>
      <c r="M11" s="154" t="s">
        <v>919</v>
      </c>
      <c r="N11" s="154" t="s">
        <v>919</v>
      </c>
      <c r="O11" s="154" t="s">
        <v>919</v>
      </c>
      <c r="P11" s="154" t="s">
        <v>919</v>
      </c>
      <c r="Q11" s="154" t="s">
        <v>1195</v>
      </c>
      <c r="R11" s="154" t="s">
        <v>1195</v>
      </c>
      <c r="S11" s="154" t="s">
        <v>1195</v>
      </c>
      <c r="T11" s="154" t="s">
        <v>1195</v>
      </c>
      <c r="U11" s="154" t="s">
        <v>919</v>
      </c>
      <c r="V11" s="154" t="s">
        <v>919</v>
      </c>
      <c r="W11" s="154" t="s">
        <v>919</v>
      </c>
      <c r="X11" s="154" t="s">
        <v>540</v>
      </c>
      <c r="Y11" s="154" t="s">
        <v>540</v>
      </c>
      <c r="Z11" s="154" t="s">
        <v>540</v>
      </c>
      <c r="AA11" s="154" t="s">
        <v>1264</v>
      </c>
      <c r="AB11" s="154" t="s">
        <v>920</v>
      </c>
      <c r="AC11" s="154" t="s">
        <v>920</v>
      </c>
      <c r="AD11" s="222" t="s">
        <v>1327</v>
      </c>
      <c r="AE11" s="154" t="s">
        <v>907</v>
      </c>
      <c r="AF11" s="154" t="s">
        <v>1196</v>
      </c>
      <c r="AG11" s="154" t="s">
        <v>1264</v>
      </c>
      <c r="AH11" s="154" t="s">
        <v>919</v>
      </c>
      <c r="AI11" s="154" t="s">
        <v>919</v>
      </c>
      <c r="AJ11" s="155" t="s">
        <v>926</v>
      </c>
      <c r="AK11" s="155" t="s">
        <v>926</v>
      </c>
      <c r="AL11" s="154" t="s">
        <v>924</v>
      </c>
      <c r="AM11" s="154" t="s">
        <v>924</v>
      </c>
      <c r="AN11" s="154" t="s">
        <v>927</v>
      </c>
      <c r="AO11" s="154" t="s">
        <v>928</v>
      </c>
      <c r="AP11" s="154" t="s">
        <v>928</v>
      </c>
      <c r="AQ11" s="154" t="s">
        <v>1328</v>
      </c>
      <c r="AR11" s="154" t="s">
        <v>1328</v>
      </c>
      <c r="AS11" s="154" t="s">
        <v>907</v>
      </c>
      <c r="AT11" s="154" t="s">
        <v>907</v>
      </c>
      <c r="AU11" s="154" t="s">
        <v>907</v>
      </c>
      <c r="AV11" s="154" t="s">
        <v>907</v>
      </c>
      <c r="AW11" s="154" t="s">
        <v>907</v>
      </c>
      <c r="AX11" s="154" t="s">
        <v>907</v>
      </c>
      <c r="AY11" s="154" t="s">
        <v>907</v>
      </c>
      <c r="AZ11" s="154" t="s">
        <v>924</v>
      </c>
      <c r="BA11" s="154" t="s">
        <v>540</v>
      </c>
      <c r="BB11" s="154" t="s">
        <v>922</v>
      </c>
      <c r="BC11" s="154" t="s">
        <v>922</v>
      </c>
      <c r="BD11" s="154" t="s">
        <v>922</v>
      </c>
      <c r="BE11" s="155"/>
      <c r="BF11" s="154" t="s">
        <v>921</v>
      </c>
      <c r="BG11" s="154" t="s">
        <v>921</v>
      </c>
      <c r="BH11" s="154" t="s">
        <v>528</v>
      </c>
      <c r="BI11" s="154" t="s">
        <v>528</v>
      </c>
      <c r="BJ11" s="154" t="s">
        <v>1321</v>
      </c>
      <c r="BK11" s="154" t="s">
        <v>1329</v>
      </c>
      <c r="BL11" s="154" t="s">
        <v>918</v>
      </c>
      <c r="BM11" s="154" t="s">
        <v>540</v>
      </c>
      <c r="BN11" s="154" t="s">
        <v>537</v>
      </c>
      <c r="BO11" s="154" t="s">
        <v>540</v>
      </c>
      <c r="BP11" s="154" t="s">
        <v>540</v>
      </c>
      <c r="BQ11" s="154" t="s">
        <v>898</v>
      </c>
      <c r="BR11" s="154" t="s">
        <v>907</v>
      </c>
      <c r="BS11" s="154" t="s">
        <v>907</v>
      </c>
      <c r="BT11" s="154" t="s">
        <v>907</v>
      </c>
      <c r="BU11" s="154" t="s">
        <v>907</v>
      </c>
      <c r="BV11" s="154" t="s">
        <v>907</v>
      </c>
      <c r="BW11" s="154" t="s">
        <v>907</v>
      </c>
      <c r="BX11" s="154"/>
      <c r="BY11" s="154" t="s">
        <v>925</v>
      </c>
      <c r="BZ11" s="154" t="s">
        <v>540</v>
      </c>
      <c r="CA11" s="154" t="s">
        <v>1264</v>
      </c>
      <c r="CB11" s="154" t="s">
        <v>919</v>
      </c>
    </row>
    <row r="12" spans="1:84" x14ac:dyDescent="0.25">
      <c r="A12" s="123" t="str">
        <f>'Indicator Data'!A13</f>
        <v>Australia</v>
      </c>
      <c r="B12" s="106" t="str">
        <f>'Indicator Data'!B13</f>
        <v>AUS</v>
      </c>
      <c r="C12" s="154" t="s">
        <v>1320</v>
      </c>
      <c r="D12" s="154" t="s">
        <v>1320</v>
      </c>
      <c r="E12" s="154" t="s">
        <v>1321</v>
      </c>
      <c r="F12" s="154" t="s">
        <v>1321</v>
      </c>
      <c r="G12" s="154" t="s">
        <v>1321</v>
      </c>
      <c r="H12" s="154" t="s">
        <v>1321</v>
      </c>
      <c r="I12" s="154" t="s">
        <v>1321</v>
      </c>
      <c r="J12" s="154" t="s">
        <v>922</v>
      </c>
      <c r="K12" s="154" t="s">
        <v>922</v>
      </c>
      <c r="L12" s="154" t="s">
        <v>528</v>
      </c>
      <c r="M12" s="154" t="s">
        <v>919</v>
      </c>
      <c r="N12" s="154" t="s">
        <v>919</v>
      </c>
      <c r="O12" s="154" t="s">
        <v>919</v>
      </c>
      <c r="P12" s="154" t="s">
        <v>919</v>
      </c>
      <c r="Q12" s="154" t="s">
        <v>1195</v>
      </c>
      <c r="R12" s="154" t="s">
        <v>1195</v>
      </c>
      <c r="S12" s="154" t="s">
        <v>1195</v>
      </c>
      <c r="T12" s="154" t="s">
        <v>1195</v>
      </c>
      <c r="U12" s="154" t="s">
        <v>919</v>
      </c>
      <c r="V12" s="154" t="s">
        <v>919</v>
      </c>
      <c r="W12" s="154" t="s">
        <v>919</v>
      </c>
      <c r="X12" s="154" t="s">
        <v>540</v>
      </c>
      <c r="Y12" s="154" t="s">
        <v>540</v>
      </c>
      <c r="Z12" s="154" t="s">
        <v>540</v>
      </c>
      <c r="AA12" s="154" t="s">
        <v>1264</v>
      </c>
      <c r="AB12" s="154" t="s">
        <v>920</v>
      </c>
      <c r="AC12" s="154" t="s">
        <v>920</v>
      </c>
      <c r="AD12" s="222" t="s">
        <v>1327</v>
      </c>
      <c r="AE12" s="154" t="s">
        <v>907</v>
      </c>
      <c r="AF12" s="154" t="s">
        <v>1196</v>
      </c>
      <c r="AG12" s="154" t="s">
        <v>1264</v>
      </c>
      <c r="AH12" s="154" t="s">
        <v>919</v>
      </c>
      <c r="AI12" s="154" t="s">
        <v>919</v>
      </c>
      <c r="AJ12" s="155" t="s">
        <v>926</v>
      </c>
      <c r="AK12" s="155" t="s">
        <v>926</v>
      </c>
      <c r="AL12" s="154" t="s">
        <v>924</v>
      </c>
      <c r="AM12" s="154" t="s">
        <v>924</v>
      </c>
      <c r="AN12" s="154" t="s">
        <v>927</v>
      </c>
      <c r="AO12" s="154" t="s">
        <v>928</v>
      </c>
      <c r="AP12" s="154" t="s">
        <v>928</v>
      </c>
      <c r="AQ12" s="154" t="s">
        <v>1328</v>
      </c>
      <c r="AR12" s="154" t="s">
        <v>1328</v>
      </c>
      <c r="AS12" s="154" t="s">
        <v>907</v>
      </c>
      <c r="AT12" s="154" t="s">
        <v>907</v>
      </c>
      <c r="AU12" s="154" t="s">
        <v>907</v>
      </c>
      <c r="AV12" s="154" t="s">
        <v>907</v>
      </c>
      <c r="AW12" s="154" t="s">
        <v>907</v>
      </c>
      <c r="AX12" s="154" t="s">
        <v>907</v>
      </c>
      <c r="AY12" s="154" t="s">
        <v>907</v>
      </c>
      <c r="AZ12" s="154" t="s">
        <v>924</v>
      </c>
      <c r="BA12" s="154" t="s">
        <v>540</v>
      </c>
      <c r="BB12" s="154" t="s">
        <v>922</v>
      </c>
      <c r="BC12" s="154" t="s">
        <v>922</v>
      </c>
      <c r="BD12" s="154" t="s">
        <v>922</v>
      </c>
      <c r="BE12" s="155" t="s">
        <v>896</v>
      </c>
      <c r="BF12" s="154" t="s">
        <v>921</v>
      </c>
      <c r="BG12" s="154" t="s">
        <v>921</v>
      </c>
      <c r="BH12" s="154" t="s">
        <v>528</v>
      </c>
      <c r="BI12" s="154" t="s">
        <v>528</v>
      </c>
      <c r="BJ12" s="154" t="s">
        <v>1321</v>
      </c>
      <c r="BK12" s="154" t="s">
        <v>1329</v>
      </c>
      <c r="BL12" s="154" t="s">
        <v>918</v>
      </c>
      <c r="BM12" s="154" t="s">
        <v>540</v>
      </c>
      <c r="BN12" s="154" t="s">
        <v>537</v>
      </c>
      <c r="BO12" s="154" t="s">
        <v>540</v>
      </c>
      <c r="BP12" s="154" t="s">
        <v>540</v>
      </c>
      <c r="BQ12" s="154" t="s">
        <v>898</v>
      </c>
      <c r="BR12" s="154" t="s">
        <v>907</v>
      </c>
      <c r="BS12" s="154" t="s">
        <v>907</v>
      </c>
      <c r="BT12" s="154" t="s">
        <v>907</v>
      </c>
      <c r="BU12" s="154" t="s">
        <v>907</v>
      </c>
      <c r="BV12" s="154" t="s">
        <v>907</v>
      </c>
      <c r="BW12" s="154" t="s">
        <v>907</v>
      </c>
      <c r="BX12" s="154"/>
      <c r="BY12" s="154" t="s">
        <v>925</v>
      </c>
      <c r="BZ12" s="154" t="s">
        <v>540</v>
      </c>
      <c r="CA12" s="154" t="s">
        <v>1264</v>
      </c>
      <c r="CB12" s="154" t="s">
        <v>919</v>
      </c>
    </row>
    <row r="13" spans="1:84" x14ac:dyDescent="0.25">
      <c r="A13" s="123" t="str">
        <f>'Indicator Data'!A14</f>
        <v>Austria</v>
      </c>
      <c r="B13" s="106" t="str">
        <f>'Indicator Data'!B14</f>
        <v>AUT</v>
      </c>
      <c r="C13" s="154" t="s">
        <v>1320</v>
      </c>
      <c r="D13" s="154" t="s">
        <v>1320</v>
      </c>
      <c r="E13" s="154" t="s">
        <v>1321</v>
      </c>
      <c r="F13" s="154" t="s">
        <v>1321</v>
      </c>
      <c r="G13" s="154" t="s">
        <v>1321</v>
      </c>
      <c r="H13" s="154" t="s">
        <v>1321</v>
      </c>
      <c r="I13" s="154" t="s">
        <v>1321</v>
      </c>
      <c r="J13" s="154" t="s">
        <v>922</v>
      </c>
      <c r="K13" s="154" t="s">
        <v>922</v>
      </c>
      <c r="L13" s="154" t="s">
        <v>528</v>
      </c>
      <c r="M13" s="154" t="s">
        <v>919</v>
      </c>
      <c r="N13" s="154" t="s">
        <v>919</v>
      </c>
      <c r="O13" s="154" t="s">
        <v>919</v>
      </c>
      <c r="P13" s="154" t="s">
        <v>919</v>
      </c>
      <c r="Q13" s="154" t="s">
        <v>1195</v>
      </c>
      <c r="R13" s="154" t="s">
        <v>1195</v>
      </c>
      <c r="S13" s="154" t="s">
        <v>1195</v>
      </c>
      <c r="T13" s="154" t="s">
        <v>1195</v>
      </c>
      <c r="U13" s="154" t="s">
        <v>919</v>
      </c>
      <c r="V13" s="154" t="s">
        <v>919</v>
      </c>
      <c r="W13" s="154" t="s">
        <v>919</v>
      </c>
      <c r="X13" s="154" t="s">
        <v>540</v>
      </c>
      <c r="Y13" s="154" t="s">
        <v>540</v>
      </c>
      <c r="Z13" s="154" t="s">
        <v>540</v>
      </c>
      <c r="AA13" s="154" t="s">
        <v>1264</v>
      </c>
      <c r="AB13" s="154" t="s">
        <v>920</v>
      </c>
      <c r="AC13" s="154" t="s">
        <v>920</v>
      </c>
      <c r="AD13" s="222" t="s">
        <v>1327</v>
      </c>
      <c r="AE13" s="154" t="s">
        <v>907</v>
      </c>
      <c r="AF13" s="154" t="s">
        <v>1196</v>
      </c>
      <c r="AG13" s="154" t="s">
        <v>1264</v>
      </c>
      <c r="AH13" s="154" t="s">
        <v>919</v>
      </c>
      <c r="AI13" s="154" t="s">
        <v>919</v>
      </c>
      <c r="AJ13" s="155" t="s">
        <v>926</v>
      </c>
      <c r="AK13" s="155" t="s">
        <v>926</v>
      </c>
      <c r="AL13" s="154" t="s">
        <v>924</v>
      </c>
      <c r="AM13" s="154" t="s">
        <v>924</v>
      </c>
      <c r="AN13" s="154" t="s">
        <v>927</v>
      </c>
      <c r="AO13" s="154" t="s">
        <v>928</v>
      </c>
      <c r="AP13" s="154" t="s">
        <v>928</v>
      </c>
      <c r="AQ13" s="154" t="s">
        <v>1328</v>
      </c>
      <c r="AR13" s="154" t="s">
        <v>1328</v>
      </c>
      <c r="AS13" s="154" t="s">
        <v>907</v>
      </c>
      <c r="AT13" s="154" t="s">
        <v>907</v>
      </c>
      <c r="AU13" s="154" t="s">
        <v>907</v>
      </c>
      <c r="AV13" s="154" t="s">
        <v>907</v>
      </c>
      <c r="AW13" s="154" t="s">
        <v>907</v>
      </c>
      <c r="AX13" s="154" t="s">
        <v>907</v>
      </c>
      <c r="AY13" s="154" t="s">
        <v>907</v>
      </c>
      <c r="AZ13" s="154" t="s">
        <v>924</v>
      </c>
      <c r="BA13" s="154" t="s">
        <v>540</v>
      </c>
      <c r="BB13" s="154" t="s">
        <v>922</v>
      </c>
      <c r="BC13" s="154" t="s">
        <v>922</v>
      </c>
      <c r="BD13" s="154" t="s">
        <v>922</v>
      </c>
      <c r="BE13" s="155" t="s">
        <v>896</v>
      </c>
      <c r="BF13" s="154" t="s">
        <v>921</v>
      </c>
      <c r="BG13" s="154" t="s">
        <v>921</v>
      </c>
      <c r="BH13" s="154" t="s">
        <v>528</v>
      </c>
      <c r="BI13" s="154" t="s">
        <v>528</v>
      </c>
      <c r="BJ13" s="154" t="s">
        <v>1321</v>
      </c>
      <c r="BK13" s="154" t="s">
        <v>1329</v>
      </c>
      <c r="BL13" s="154" t="s">
        <v>918</v>
      </c>
      <c r="BM13" s="154" t="s">
        <v>540</v>
      </c>
      <c r="BN13" s="154" t="s">
        <v>537</v>
      </c>
      <c r="BO13" s="154" t="s">
        <v>540</v>
      </c>
      <c r="BP13" s="154" t="s">
        <v>540</v>
      </c>
      <c r="BQ13" s="154" t="s">
        <v>898</v>
      </c>
      <c r="BR13" s="154" t="s">
        <v>907</v>
      </c>
      <c r="BS13" s="154" t="s">
        <v>907</v>
      </c>
      <c r="BT13" s="154" t="s">
        <v>907</v>
      </c>
      <c r="BU13" s="154" t="s">
        <v>907</v>
      </c>
      <c r="BV13" s="154" t="s">
        <v>907</v>
      </c>
      <c r="BW13" s="154" t="s">
        <v>907</v>
      </c>
      <c r="BX13" s="154"/>
      <c r="BY13" s="154" t="s">
        <v>925</v>
      </c>
      <c r="BZ13" s="154" t="s">
        <v>540</v>
      </c>
      <c r="CA13" s="154" t="s">
        <v>1264</v>
      </c>
      <c r="CB13" s="154" t="s">
        <v>919</v>
      </c>
    </row>
    <row r="14" spans="1:84" x14ac:dyDescent="0.25">
      <c r="A14" s="123" t="str">
        <f>'Indicator Data'!A15</f>
        <v>Azerbaijan</v>
      </c>
      <c r="B14" s="106" t="str">
        <f>'Indicator Data'!B15</f>
        <v>AZE</v>
      </c>
      <c r="C14" s="154" t="s">
        <v>1320</v>
      </c>
      <c r="D14" s="154" t="s">
        <v>1320</v>
      </c>
      <c r="E14" s="154" t="s">
        <v>1321</v>
      </c>
      <c r="F14" s="154" t="s">
        <v>1321</v>
      </c>
      <c r="G14" s="154" t="s">
        <v>1321</v>
      </c>
      <c r="H14" s="154" t="s">
        <v>1321</v>
      </c>
      <c r="I14" s="154" t="s">
        <v>1321</v>
      </c>
      <c r="J14" s="154" t="s">
        <v>922</v>
      </c>
      <c r="K14" s="154" t="s">
        <v>922</v>
      </c>
      <c r="L14" s="154" t="s">
        <v>528</v>
      </c>
      <c r="M14" s="154" t="s">
        <v>919</v>
      </c>
      <c r="N14" s="154" t="s">
        <v>919</v>
      </c>
      <c r="O14" s="154" t="s">
        <v>919</v>
      </c>
      <c r="P14" s="154" t="s">
        <v>919</v>
      </c>
      <c r="Q14" s="154" t="s">
        <v>1195</v>
      </c>
      <c r="R14" s="154" t="s">
        <v>1195</v>
      </c>
      <c r="S14" s="154" t="s">
        <v>1195</v>
      </c>
      <c r="T14" s="154" t="s">
        <v>1195</v>
      </c>
      <c r="U14" s="154" t="s">
        <v>919</v>
      </c>
      <c r="V14" s="154" t="s">
        <v>919</v>
      </c>
      <c r="W14" s="154" t="s">
        <v>919</v>
      </c>
      <c r="X14" s="154" t="s">
        <v>540</v>
      </c>
      <c r="Y14" s="154" t="s">
        <v>540</v>
      </c>
      <c r="Z14" s="154" t="s">
        <v>540</v>
      </c>
      <c r="AA14" s="154" t="s">
        <v>1264</v>
      </c>
      <c r="AB14" s="154" t="s">
        <v>920</v>
      </c>
      <c r="AC14" s="154" t="s">
        <v>920</v>
      </c>
      <c r="AD14" s="222" t="s">
        <v>1327</v>
      </c>
      <c r="AE14" s="154" t="s">
        <v>907</v>
      </c>
      <c r="AF14" s="154" t="s">
        <v>1196</v>
      </c>
      <c r="AG14" s="154" t="s">
        <v>1264</v>
      </c>
      <c r="AH14" s="154" t="s">
        <v>919</v>
      </c>
      <c r="AI14" s="154" t="s">
        <v>919</v>
      </c>
      <c r="AJ14" s="155" t="s">
        <v>926</v>
      </c>
      <c r="AK14" s="155" t="s">
        <v>926</v>
      </c>
      <c r="AL14" s="154" t="s">
        <v>924</v>
      </c>
      <c r="AM14" s="154" t="s">
        <v>924</v>
      </c>
      <c r="AN14" s="154" t="s">
        <v>927</v>
      </c>
      <c r="AO14" s="154" t="s">
        <v>928</v>
      </c>
      <c r="AP14" s="154" t="s">
        <v>928</v>
      </c>
      <c r="AQ14" s="154" t="s">
        <v>1328</v>
      </c>
      <c r="AR14" s="154" t="s">
        <v>1328</v>
      </c>
      <c r="AS14" s="154" t="s">
        <v>907</v>
      </c>
      <c r="AT14" s="154" t="s">
        <v>907</v>
      </c>
      <c r="AU14" s="154" t="s">
        <v>907</v>
      </c>
      <c r="AV14" s="154" t="s">
        <v>907</v>
      </c>
      <c r="AW14" s="154" t="s">
        <v>907</v>
      </c>
      <c r="AX14" s="154" t="s">
        <v>907</v>
      </c>
      <c r="AY14" s="154" t="s">
        <v>907</v>
      </c>
      <c r="AZ14" s="154" t="s">
        <v>924</v>
      </c>
      <c r="BA14" s="154" t="s">
        <v>540</v>
      </c>
      <c r="BB14" s="154" t="s">
        <v>922</v>
      </c>
      <c r="BC14" s="154" t="s">
        <v>922</v>
      </c>
      <c r="BD14" s="154" t="s">
        <v>922</v>
      </c>
      <c r="BE14" s="155" t="s">
        <v>899</v>
      </c>
      <c r="BF14" s="154" t="s">
        <v>921</v>
      </c>
      <c r="BG14" s="154" t="s">
        <v>921</v>
      </c>
      <c r="BH14" s="154" t="s">
        <v>528</v>
      </c>
      <c r="BI14" s="154" t="s">
        <v>528</v>
      </c>
      <c r="BJ14" s="154" t="s">
        <v>1321</v>
      </c>
      <c r="BK14" s="154" t="s">
        <v>1329</v>
      </c>
      <c r="BL14" s="154" t="s">
        <v>918</v>
      </c>
      <c r="BM14" s="154" t="s">
        <v>540</v>
      </c>
      <c r="BN14" s="154" t="s">
        <v>537</v>
      </c>
      <c r="BO14" s="154" t="s">
        <v>540</v>
      </c>
      <c r="BP14" s="154" t="s">
        <v>540</v>
      </c>
      <c r="BQ14" s="154" t="s">
        <v>898</v>
      </c>
      <c r="BR14" s="154" t="s">
        <v>907</v>
      </c>
      <c r="BS14" s="154" t="s">
        <v>907</v>
      </c>
      <c r="BT14" s="154" t="s">
        <v>907</v>
      </c>
      <c r="BU14" s="154" t="s">
        <v>907</v>
      </c>
      <c r="BV14" s="154" t="s">
        <v>907</v>
      </c>
      <c r="BW14" s="154" t="s">
        <v>907</v>
      </c>
      <c r="BX14" s="154"/>
      <c r="BY14" s="154" t="s">
        <v>925</v>
      </c>
      <c r="BZ14" s="154" t="s">
        <v>540</v>
      </c>
      <c r="CA14" s="154" t="s">
        <v>1264</v>
      </c>
      <c r="CB14" s="154" t="s">
        <v>919</v>
      </c>
    </row>
    <row r="15" spans="1:84" x14ac:dyDescent="0.25">
      <c r="A15" s="123" t="str">
        <f>'Indicator Data'!A16</f>
        <v>Bahamas</v>
      </c>
      <c r="B15" s="106" t="str">
        <f>'Indicator Data'!B16</f>
        <v>BHS</v>
      </c>
      <c r="C15" s="154" t="s">
        <v>1320</v>
      </c>
      <c r="D15" s="154" t="s">
        <v>1320</v>
      </c>
      <c r="E15" s="154" t="s">
        <v>1321</v>
      </c>
      <c r="F15" s="154" t="s">
        <v>1321</v>
      </c>
      <c r="G15" s="154" t="s">
        <v>1321</v>
      </c>
      <c r="H15" s="154" t="s">
        <v>1321</v>
      </c>
      <c r="I15" s="154" t="s">
        <v>1321</v>
      </c>
      <c r="J15" s="154" t="s">
        <v>922</v>
      </c>
      <c r="K15" s="154" t="s">
        <v>922</v>
      </c>
      <c r="L15" s="154" t="s">
        <v>528</v>
      </c>
      <c r="M15" s="154" t="s">
        <v>919</v>
      </c>
      <c r="N15" s="154" t="s">
        <v>919</v>
      </c>
      <c r="O15" s="154" t="s">
        <v>919</v>
      </c>
      <c r="P15" s="154" t="s">
        <v>919</v>
      </c>
      <c r="Q15" s="154" t="s">
        <v>1195</v>
      </c>
      <c r="R15" s="154" t="s">
        <v>1195</v>
      </c>
      <c r="S15" s="154" t="s">
        <v>1195</v>
      </c>
      <c r="T15" s="154" t="s">
        <v>1195</v>
      </c>
      <c r="U15" s="154" t="s">
        <v>919</v>
      </c>
      <c r="V15" s="154" t="s">
        <v>919</v>
      </c>
      <c r="W15" s="154" t="s">
        <v>919</v>
      </c>
      <c r="X15" s="154" t="s">
        <v>540</v>
      </c>
      <c r="Y15" s="154" t="s">
        <v>540</v>
      </c>
      <c r="Z15" s="154" t="s">
        <v>540</v>
      </c>
      <c r="AA15" s="154" t="s">
        <v>1264</v>
      </c>
      <c r="AB15" s="154" t="s">
        <v>920</v>
      </c>
      <c r="AC15" s="154" t="s">
        <v>920</v>
      </c>
      <c r="AD15" s="222" t="s">
        <v>1327</v>
      </c>
      <c r="AE15" s="154" t="s">
        <v>907</v>
      </c>
      <c r="AF15" s="154" t="s">
        <v>1196</v>
      </c>
      <c r="AG15" s="154" t="s">
        <v>1264</v>
      </c>
      <c r="AH15" s="154" t="s">
        <v>919</v>
      </c>
      <c r="AI15" s="154" t="s">
        <v>919</v>
      </c>
      <c r="AJ15" s="155" t="s">
        <v>926</v>
      </c>
      <c r="AK15" s="155" t="s">
        <v>926</v>
      </c>
      <c r="AL15" s="154" t="s">
        <v>924</v>
      </c>
      <c r="AM15" s="154" t="s">
        <v>924</v>
      </c>
      <c r="AN15" s="154" t="s">
        <v>927</v>
      </c>
      <c r="AO15" s="154" t="s">
        <v>928</v>
      </c>
      <c r="AP15" s="154" t="s">
        <v>928</v>
      </c>
      <c r="AQ15" s="154" t="s">
        <v>1328</v>
      </c>
      <c r="AR15" s="154" t="s">
        <v>1328</v>
      </c>
      <c r="AS15" s="154" t="s">
        <v>907</v>
      </c>
      <c r="AT15" s="154" t="s">
        <v>907</v>
      </c>
      <c r="AU15" s="154" t="s">
        <v>907</v>
      </c>
      <c r="AV15" s="154" t="s">
        <v>907</v>
      </c>
      <c r="AW15" s="154" t="s">
        <v>907</v>
      </c>
      <c r="AX15" s="154" t="s">
        <v>907</v>
      </c>
      <c r="AY15" s="154" t="s">
        <v>907</v>
      </c>
      <c r="AZ15" s="154" t="s">
        <v>924</v>
      </c>
      <c r="BA15" s="154" t="s">
        <v>540</v>
      </c>
      <c r="BB15" s="154" t="s">
        <v>922</v>
      </c>
      <c r="BC15" s="154" t="s">
        <v>922</v>
      </c>
      <c r="BD15" s="154" t="s">
        <v>922</v>
      </c>
      <c r="BE15" s="155" t="s">
        <v>896</v>
      </c>
      <c r="BF15" s="154" t="s">
        <v>921</v>
      </c>
      <c r="BG15" s="154" t="s">
        <v>921</v>
      </c>
      <c r="BH15" s="154" t="s">
        <v>528</v>
      </c>
      <c r="BI15" s="154" t="s">
        <v>528</v>
      </c>
      <c r="BJ15" s="154" t="s">
        <v>1321</v>
      </c>
      <c r="BK15" s="154" t="s">
        <v>1329</v>
      </c>
      <c r="BL15" s="154" t="s">
        <v>918</v>
      </c>
      <c r="BM15" s="154" t="s">
        <v>540</v>
      </c>
      <c r="BN15" s="154" t="s">
        <v>537</v>
      </c>
      <c r="BO15" s="154" t="s">
        <v>540</v>
      </c>
      <c r="BP15" s="154" t="s">
        <v>540</v>
      </c>
      <c r="BQ15" s="154" t="s">
        <v>898</v>
      </c>
      <c r="BR15" s="154" t="s">
        <v>907</v>
      </c>
      <c r="BS15" s="154" t="s">
        <v>907</v>
      </c>
      <c r="BT15" s="154" t="s">
        <v>907</v>
      </c>
      <c r="BU15" s="154" t="s">
        <v>907</v>
      </c>
      <c r="BV15" s="154" t="s">
        <v>907</v>
      </c>
      <c r="BW15" s="154" t="s">
        <v>907</v>
      </c>
      <c r="BX15" s="154"/>
      <c r="BY15" s="154" t="s">
        <v>925</v>
      </c>
      <c r="BZ15" s="154" t="s">
        <v>540</v>
      </c>
      <c r="CA15" s="154" t="s">
        <v>1264</v>
      </c>
      <c r="CB15" s="154" t="s">
        <v>919</v>
      </c>
    </row>
    <row r="16" spans="1:84" x14ac:dyDescent="0.25">
      <c r="A16" s="123" t="str">
        <f>'Indicator Data'!A17</f>
        <v>Bahrain</v>
      </c>
      <c r="B16" s="106" t="str">
        <f>'Indicator Data'!B17</f>
        <v>BHR</v>
      </c>
      <c r="C16" s="154" t="s">
        <v>1320</v>
      </c>
      <c r="D16" s="154" t="s">
        <v>1320</v>
      </c>
      <c r="E16" s="154" t="s">
        <v>1321</v>
      </c>
      <c r="F16" s="154" t="s">
        <v>1321</v>
      </c>
      <c r="G16" s="154" t="s">
        <v>1321</v>
      </c>
      <c r="H16" s="154" t="s">
        <v>1321</v>
      </c>
      <c r="I16" s="154" t="s">
        <v>1321</v>
      </c>
      <c r="J16" s="154" t="s">
        <v>922</v>
      </c>
      <c r="K16" s="154" t="s">
        <v>922</v>
      </c>
      <c r="L16" s="154" t="s">
        <v>528</v>
      </c>
      <c r="M16" s="154" t="s">
        <v>919</v>
      </c>
      <c r="N16" s="154" t="s">
        <v>919</v>
      </c>
      <c r="O16" s="154" t="s">
        <v>919</v>
      </c>
      <c r="P16" s="154" t="s">
        <v>919</v>
      </c>
      <c r="Q16" s="154" t="s">
        <v>1195</v>
      </c>
      <c r="R16" s="154" t="s">
        <v>1195</v>
      </c>
      <c r="S16" s="154" t="s">
        <v>1195</v>
      </c>
      <c r="T16" s="154" t="s">
        <v>1195</v>
      </c>
      <c r="U16" s="154" t="s">
        <v>919</v>
      </c>
      <c r="V16" s="154" t="s">
        <v>919</v>
      </c>
      <c r="W16" s="154" t="s">
        <v>919</v>
      </c>
      <c r="X16" s="154" t="s">
        <v>540</v>
      </c>
      <c r="Y16" s="154" t="s">
        <v>540</v>
      </c>
      <c r="Z16" s="154" t="s">
        <v>540</v>
      </c>
      <c r="AA16" s="154" t="s">
        <v>1264</v>
      </c>
      <c r="AB16" s="154" t="s">
        <v>920</v>
      </c>
      <c r="AC16" s="154" t="s">
        <v>920</v>
      </c>
      <c r="AD16" s="222" t="s">
        <v>1327</v>
      </c>
      <c r="AE16" s="154" t="s">
        <v>907</v>
      </c>
      <c r="AF16" s="154" t="s">
        <v>1196</v>
      </c>
      <c r="AG16" s="154" t="s">
        <v>1264</v>
      </c>
      <c r="AH16" s="154" t="s">
        <v>919</v>
      </c>
      <c r="AI16" s="154" t="s">
        <v>919</v>
      </c>
      <c r="AJ16" s="155" t="s">
        <v>926</v>
      </c>
      <c r="AK16" s="155" t="s">
        <v>926</v>
      </c>
      <c r="AL16" s="154" t="s">
        <v>924</v>
      </c>
      <c r="AM16" s="154" t="s">
        <v>924</v>
      </c>
      <c r="AN16" s="154" t="s">
        <v>927</v>
      </c>
      <c r="AO16" s="154" t="s">
        <v>928</v>
      </c>
      <c r="AP16" s="154" t="s">
        <v>928</v>
      </c>
      <c r="AQ16" s="154" t="s">
        <v>1328</v>
      </c>
      <c r="AR16" s="154" t="s">
        <v>1328</v>
      </c>
      <c r="AS16" s="154" t="s">
        <v>907</v>
      </c>
      <c r="AT16" s="154" t="s">
        <v>907</v>
      </c>
      <c r="AU16" s="154" t="s">
        <v>907</v>
      </c>
      <c r="AV16" s="154" t="s">
        <v>907</v>
      </c>
      <c r="AW16" s="154" t="s">
        <v>907</v>
      </c>
      <c r="AX16" s="154" t="s">
        <v>907</v>
      </c>
      <c r="AY16" s="154" t="s">
        <v>907</v>
      </c>
      <c r="AZ16" s="154" t="s">
        <v>924</v>
      </c>
      <c r="BA16" s="154" t="s">
        <v>540</v>
      </c>
      <c r="BB16" s="154" t="s">
        <v>922</v>
      </c>
      <c r="BC16" s="154" t="s">
        <v>922</v>
      </c>
      <c r="BD16" s="154" t="s">
        <v>922</v>
      </c>
      <c r="BE16" s="155" t="s">
        <v>896</v>
      </c>
      <c r="BF16" s="154" t="s">
        <v>921</v>
      </c>
      <c r="BG16" s="154" t="s">
        <v>921</v>
      </c>
      <c r="BH16" s="154" t="s">
        <v>528</v>
      </c>
      <c r="BI16" s="154" t="s">
        <v>528</v>
      </c>
      <c r="BJ16" s="154" t="s">
        <v>1321</v>
      </c>
      <c r="BK16" s="154" t="s">
        <v>1329</v>
      </c>
      <c r="BL16" s="154" t="s">
        <v>918</v>
      </c>
      <c r="BM16" s="154" t="s">
        <v>540</v>
      </c>
      <c r="BN16" s="154" t="s">
        <v>537</v>
      </c>
      <c r="BO16" s="154" t="s">
        <v>540</v>
      </c>
      <c r="BP16" s="154" t="s">
        <v>540</v>
      </c>
      <c r="BQ16" s="154" t="s">
        <v>898</v>
      </c>
      <c r="BR16" s="154" t="s">
        <v>907</v>
      </c>
      <c r="BS16" s="154" t="s">
        <v>907</v>
      </c>
      <c r="BT16" s="154" t="s">
        <v>907</v>
      </c>
      <c r="BU16" s="154" t="s">
        <v>907</v>
      </c>
      <c r="BV16" s="154" t="s">
        <v>907</v>
      </c>
      <c r="BW16" s="154" t="s">
        <v>907</v>
      </c>
      <c r="BX16" s="154"/>
      <c r="BY16" s="154" t="s">
        <v>925</v>
      </c>
      <c r="BZ16" s="154" t="s">
        <v>540</v>
      </c>
      <c r="CA16" s="154" t="s">
        <v>1264</v>
      </c>
      <c r="CB16" s="154" t="s">
        <v>919</v>
      </c>
    </row>
    <row r="17" spans="1:80" x14ac:dyDescent="0.25">
      <c r="A17" s="123" t="str">
        <f>'Indicator Data'!A18</f>
        <v>Bangladesh</v>
      </c>
      <c r="B17" s="106" t="str">
        <f>'Indicator Data'!B18</f>
        <v>BGD</v>
      </c>
      <c r="C17" s="154" t="s">
        <v>1320</v>
      </c>
      <c r="D17" s="154" t="s">
        <v>1320</v>
      </c>
      <c r="E17" s="154" t="s">
        <v>1321</v>
      </c>
      <c r="F17" s="154" t="s">
        <v>1321</v>
      </c>
      <c r="G17" s="154" t="s">
        <v>1321</v>
      </c>
      <c r="H17" s="154" t="s">
        <v>1321</v>
      </c>
      <c r="I17" s="154" t="s">
        <v>1321</v>
      </c>
      <c r="J17" s="154" t="s">
        <v>922</v>
      </c>
      <c r="K17" s="154" t="s">
        <v>922</v>
      </c>
      <c r="L17" s="154" t="s">
        <v>528</v>
      </c>
      <c r="M17" s="154" t="s">
        <v>919</v>
      </c>
      <c r="N17" s="154" t="s">
        <v>919</v>
      </c>
      <c r="O17" s="154" t="s">
        <v>919</v>
      </c>
      <c r="P17" s="154" t="s">
        <v>919</v>
      </c>
      <c r="Q17" s="154" t="s">
        <v>1195</v>
      </c>
      <c r="R17" s="154" t="s">
        <v>1195</v>
      </c>
      <c r="S17" s="154" t="s">
        <v>1195</v>
      </c>
      <c r="T17" s="154" t="s">
        <v>1195</v>
      </c>
      <c r="U17" s="154" t="s">
        <v>919</v>
      </c>
      <c r="V17" s="154" t="s">
        <v>919</v>
      </c>
      <c r="W17" s="154" t="s">
        <v>919</v>
      </c>
      <c r="X17" s="154" t="s">
        <v>540</v>
      </c>
      <c r="Y17" s="154" t="s">
        <v>540</v>
      </c>
      <c r="Z17" s="154" t="s">
        <v>540</v>
      </c>
      <c r="AA17" s="154" t="s">
        <v>1264</v>
      </c>
      <c r="AB17" s="154" t="s">
        <v>920</v>
      </c>
      <c r="AC17" s="154" t="s">
        <v>920</v>
      </c>
      <c r="AD17" s="222" t="s">
        <v>1327</v>
      </c>
      <c r="AE17" s="154" t="s">
        <v>907</v>
      </c>
      <c r="AF17" s="154" t="s">
        <v>1196</v>
      </c>
      <c r="AG17" s="154" t="s">
        <v>1264</v>
      </c>
      <c r="AH17" s="154" t="s">
        <v>919</v>
      </c>
      <c r="AI17" s="154" t="s">
        <v>919</v>
      </c>
      <c r="AJ17" s="155" t="s">
        <v>926</v>
      </c>
      <c r="AK17" s="155" t="s">
        <v>926</v>
      </c>
      <c r="AL17" s="154" t="s">
        <v>924</v>
      </c>
      <c r="AM17" s="154" t="s">
        <v>924</v>
      </c>
      <c r="AN17" s="154" t="s">
        <v>927</v>
      </c>
      <c r="AO17" s="154" t="s">
        <v>928</v>
      </c>
      <c r="AP17" s="154" t="s">
        <v>928</v>
      </c>
      <c r="AQ17" s="154" t="s">
        <v>1328</v>
      </c>
      <c r="AR17" s="154" t="s">
        <v>1328</v>
      </c>
      <c r="AS17" s="154" t="s">
        <v>907</v>
      </c>
      <c r="AT17" s="154" t="s">
        <v>907</v>
      </c>
      <c r="AU17" s="154" t="s">
        <v>907</v>
      </c>
      <c r="AV17" s="154" t="s">
        <v>907</v>
      </c>
      <c r="AW17" s="154" t="s">
        <v>907</v>
      </c>
      <c r="AX17" s="154" t="s">
        <v>907</v>
      </c>
      <c r="AY17" s="154" t="s">
        <v>907</v>
      </c>
      <c r="AZ17" s="154" t="s">
        <v>924</v>
      </c>
      <c r="BA17" s="154" t="s">
        <v>540</v>
      </c>
      <c r="BB17" s="154" t="s">
        <v>922</v>
      </c>
      <c r="BC17" s="154" t="s">
        <v>922</v>
      </c>
      <c r="BD17" s="154" t="s">
        <v>922</v>
      </c>
      <c r="BE17" s="155" t="s">
        <v>899</v>
      </c>
      <c r="BF17" s="154" t="s">
        <v>921</v>
      </c>
      <c r="BG17" s="154" t="s">
        <v>921</v>
      </c>
      <c r="BH17" s="154" t="s">
        <v>528</v>
      </c>
      <c r="BI17" s="154" t="s">
        <v>528</v>
      </c>
      <c r="BJ17" s="154" t="s">
        <v>1321</v>
      </c>
      <c r="BK17" s="154" t="s">
        <v>1329</v>
      </c>
      <c r="BL17" s="154" t="s">
        <v>918</v>
      </c>
      <c r="BM17" s="154" t="s">
        <v>540</v>
      </c>
      <c r="BN17" s="154" t="s">
        <v>537</v>
      </c>
      <c r="BO17" s="154" t="s">
        <v>540</v>
      </c>
      <c r="BP17" s="154" t="s">
        <v>540</v>
      </c>
      <c r="BQ17" s="154" t="s">
        <v>898</v>
      </c>
      <c r="BR17" s="154" t="s">
        <v>907</v>
      </c>
      <c r="BS17" s="154" t="s">
        <v>907</v>
      </c>
      <c r="BT17" s="154" t="s">
        <v>907</v>
      </c>
      <c r="BU17" s="154" t="s">
        <v>907</v>
      </c>
      <c r="BV17" s="154" t="s">
        <v>907</v>
      </c>
      <c r="BW17" s="154" t="s">
        <v>907</v>
      </c>
      <c r="BX17" s="154"/>
      <c r="BY17" s="154" t="s">
        <v>925</v>
      </c>
      <c r="BZ17" s="154" t="s">
        <v>540</v>
      </c>
      <c r="CA17" s="154" t="s">
        <v>1264</v>
      </c>
      <c r="CB17" s="154" t="s">
        <v>919</v>
      </c>
    </row>
    <row r="18" spans="1:80" x14ac:dyDescent="0.25">
      <c r="A18" s="123" t="str">
        <f>'Indicator Data'!A19</f>
        <v>Barbados</v>
      </c>
      <c r="B18" s="106" t="str">
        <f>'Indicator Data'!B19</f>
        <v>BRB</v>
      </c>
      <c r="C18" s="154" t="s">
        <v>1320</v>
      </c>
      <c r="D18" s="154" t="s">
        <v>1320</v>
      </c>
      <c r="E18" s="154" t="s">
        <v>1321</v>
      </c>
      <c r="F18" s="154" t="s">
        <v>1321</v>
      </c>
      <c r="G18" s="154" t="s">
        <v>1321</v>
      </c>
      <c r="H18" s="154" t="s">
        <v>1321</v>
      </c>
      <c r="I18" s="154" t="s">
        <v>1321</v>
      </c>
      <c r="J18" s="154" t="s">
        <v>922</v>
      </c>
      <c r="K18" s="154" t="s">
        <v>922</v>
      </c>
      <c r="L18" s="154" t="s">
        <v>528</v>
      </c>
      <c r="M18" s="154" t="s">
        <v>919</v>
      </c>
      <c r="N18" s="154" t="s">
        <v>919</v>
      </c>
      <c r="O18" s="154" t="s">
        <v>919</v>
      </c>
      <c r="P18" s="154" t="s">
        <v>919</v>
      </c>
      <c r="Q18" s="154" t="s">
        <v>1195</v>
      </c>
      <c r="R18" s="154" t="s">
        <v>1195</v>
      </c>
      <c r="S18" s="154" t="s">
        <v>1195</v>
      </c>
      <c r="T18" s="154" t="s">
        <v>1195</v>
      </c>
      <c r="U18" s="154" t="s">
        <v>919</v>
      </c>
      <c r="V18" s="154" t="s">
        <v>919</v>
      </c>
      <c r="W18" s="154" t="s">
        <v>919</v>
      </c>
      <c r="X18" s="154" t="s">
        <v>540</v>
      </c>
      <c r="Y18" s="154" t="s">
        <v>540</v>
      </c>
      <c r="Z18" s="154" t="s">
        <v>540</v>
      </c>
      <c r="AA18" s="154" t="s">
        <v>1264</v>
      </c>
      <c r="AB18" s="154" t="s">
        <v>920</v>
      </c>
      <c r="AC18" s="154" t="s">
        <v>920</v>
      </c>
      <c r="AD18" s="222" t="s">
        <v>1327</v>
      </c>
      <c r="AE18" s="154" t="s">
        <v>907</v>
      </c>
      <c r="AF18" s="154" t="s">
        <v>1196</v>
      </c>
      <c r="AG18" s="154" t="s">
        <v>1264</v>
      </c>
      <c r="AH18" s="154" t="s">
        <v>919</v>
      </c>
      <c r="AI18" s="154" t="s">
        <v>919</v>
      </c>
      <c r="AJ18" s="155" t="s">
        <v>926</v>
      </c>
      <c r="AK18" s="155" t="s">
        <v>926</v>
      </c>
      <c r="AL18" s="154" t="s">
        <v>924</v>
      </c>
      <c r="AM18" s="154" t="s">
        <v>924</v>
      </c>
      <c r="AN18" s="154" t="s">
        <v>927</v>
      </c>
      <c r="AO18" s="154" t="s">
        <v>928</v>
      </c>
      <c r="AP18" s="154" t="s">
        <v>928</v>
      </c>
      <c r="AQ18" s="154" t="s">
        <v>1328</v>
      </c>
      <c r="AR18" s="154" t="s">
        <v>1328</v>
      </c>
      <c r="AS18" s="154" t="s">
        <v>907</v>
      </c>
      <c r="AT18" s="154" t="s">
        <v>907</v>
      </c>
      <c r="AU18" s="154" t="s">
        <v>907</v>
      </c>
      <c r="AV18" s="154" t="s">
        <v>907</v>
      </c>
      <c r="AW18" s="154" t="s">
        <v>907</v>
      </c>
      <c r="AX18" s="154" t="s">
        <v>907</v>
      </c>
      <c r="AY18" s="154" t="s">
        <v>907</v>
      </c>
      <c r="AZ18" s="154" t="s">
        <v>924</v>
      </c>
      <c r="BA18" s="154" t="s">
        <v>540</v>
      </c>
      <c r="BB18" s="154" t="s">
        <v>922</v>
      </c>
      <c r="BC18" s="154" t="s">
        <v>922</v>
      </c>
      <c r="BD18" s="154" t="s">
        <v>922</v>
      </c>
      <c r="BE18" s="155" t="s">
        <v>896</v>
      </c>
      <c r="BF18" s="154" t="s">
        <v>921</v>
      </c>
      <c r="BG18" s="154" t="s">
        <v>921</v>
      </c>
      <c r="BH18" s="154" t="s">
        <v>528</v>
      </c>
      <c r="BI18" s="154" t="s">
        <v>528</v>
      </c>
      <c r="BJ18" s="154" t="s">
        <v>1321</v>
      </c>
      <c r="BK18" s="154" t="s">
        <v>1329</v>
      </c>
      <c r="BL18" s="154" t="s">
        <v>918</v>
      </c>
      <c r="BM18" s="154" t="s">
        <v>540</v>
      </c>
      <c r="BN18" s="154" t="s">
        <v>537</v>
      </c>
      <c r="BO18" s="154" t="s">
        <v>540</v>
      </c>
      <c r="BP18" s="154" t="s">
        <v>540</v>
      </c>
      <c r="BQ18" s="154" t="s">
        <v>898</v>
      </c>
      <c r="BR18" s="154" t="s">
        <v>907</v>
      </c>
      <c r="BS18" s="154" t="s">
        <v>907</v>
      </c>
      <c r="BT18" s="154" t="s">
        <v>907</v>
      </c>
      <c r="BU18" s="154" t="s">
        <v>907</v>
      </c>
      <c r="BV18" s="154" t="s">
        <v>907</v>
      </c>
      <c r="BW18" s="154" t="s">
        <v>907</v>
      </c>
      <c r="BX18" s="154"/>
      <c r="BY18" s="154" t="s">
        <v>925</v>
      </c>
      <c r="BZ18" s="154" t="s">
        <v>540</v>
      </c>
      <c r="CA18" s="154" t="s">
        <v>1264</v>
      </c>
      <c r="CB18" s="154" t="s">
        <v>919</v>
      </c>
    </row>
    <row r="19" spans="1:80" x14ac:dyDescent="0.25">
      <c r="A19" s="123" t="str">
        <f>'Indicator Data'!A20</f>
        <v>Belarus</v>
      </c>
      <c r="B19" s="106" t="str">
        <f>'Indicator Data'!B20</f>
        <v>BLR</v>
      </c>
      <c r="C19" s="154" t="s">
        <v>1320</v>
      </c>
      <c r="D19" s="154" t="s">
        <v>1320</v>
      </c>
      <c r="E19" s="154" t="s">
        <v>1321</v>
      </c>
      <c r="F19" s="154" t="s">
        <v>1321</v>
      </c>
      <c r="G19" s="154" t="s">
        <v>1321</v>
      </c>
      <c r="H19" s="154" t="s">
        <v>1321</v>
      </c>
      <c r="I19" s="154" t="s">
        <v>1321</v>
      </c>
      <c r="J19" s="154" t="s">
        <v>922</v>
      </c>
      <c r="K19" s="154" t="s">
        <v>922</v>
      </c>
      <c r="L19" s="154" t="s">
        <v>528</v>
      </c>
      <c r="M19" s="154" t="s">
        <v>919</v>
      </c>
      <c r="N19" s="154" t="s">
        <v>919</v>
      </c>
      <c r="O19" s="154" t="s">
        <v>919</v>
      </c>
      <c r="P19" s="154" t="s">
        <v>919</v>
      </c>
      <c r="Q19" s="154" t="s">
        <v>1195</v>
      </c>
      <c r="R19" s="154" t="s">
        <v>1195</v>
      </c>
      <c r="S19" s="154" t="s">
        <v>1195</v>
      </c>
      <c r="T19" s="154" t="s">
        <v>1195</v>
      </c>
      <c r="U19" s="154" t="s">
        <v>919</v>
      </c>
      <c r="V19" s="154" t="s">
        <v>919</v>
      </c>
      <c r="W19" s="154" t="s">
        <v>919</v>
      </c>
      <c r="X19" s="154" t="s">
        <v>540</v>
      </c>
      <c r="Y19" s="154" t="s">
        <v>540</v>
      </c>
      <c r="Z19" s="154" t="s">
        <v>540</v>
      </c>
      <c r="AA19" s="154" t="s">
        <v>1264</v>
      </c>
      <c r="AB19" s="154" t="s">
        <v>920</v>
      </c>
      <c r="AC19" s="154" t="s">
        <v>920</v>
      </c>
      <c r="AD19" s="222" t="s">
        <v>1327</v>
      </c>
      <c r="AE19" s="154" t="s">
        <v>907</v>
      </c>
      <c r="AF19" s="154" t="s">
        <v>1196</v>
      </c>
      <c r="AG19" s="154" t="s">
        <v>1264</v>
      </c>
      <c r="AH19" s="154" t="s">
        <v>919</v>
      </c>
      <c r="AI19" s="154" t="s">
        <v>919</v>
      </c>
      <c r="AJ19" s="155" t="s">
        <v>926</v>
      </c>
      <c r="AK19" s="155" t="s">
        <v>926</v>
      </c>
      <c r="AL19" s="154" t="s">
        <v>924</v>
      </c>
      <c r="AM19" s="154" t="s">
        <v>924</v>
      </c>
      <c r="AN19" s="154" t="s">
        <v>927</v>
      </c>
      <c r="AO19" s="154" t="s">
        <v>928</v>
      </c>
      <c r="AP19" s="154" t="s">
        <v>928</v>
      </c>
      <c r="AQ19" s="154" t="s">
        <v>1328</v>
      </c>
      <c r="AR19" s="154" t="s">
        <v>1328</v>
      </c>
      <c r="AS19" s="154" t="s">
        <v>907</v>
      </c>
      <c r="AT19" s="154" t="s">
        <v>907</v>
      </c>
      <c r="AU19" s="154" t="s">
        <v>907</v>
      </c>
      <c r="AV19" s="154" t="s">
        <v>907</v>
      </c>
      <c r="AW19" s="154" t="s">
        <v>907</v>
      </c>
      <c r="AX19" s="154" t="s">
        <v>907</v>
      </c>
      <c r="AY19" s="154" t="s">
        <v>907</v>
      </c>
      <c r="AZ19" s="154" t="s">
        <v>924</v>
      </c>
      <c r="BA19" s="154" t="s">
        <v>540</v>
      </c>
      <c r="BB19" s="154" t="s">
        <v>922</v>
      </c>
      <c r="BC19" s="154" t="s">
        <v>922</v>
      </c>
      <c r="BD19" s="154" t="s">
        <v>922</v>
      </c>
      <c r="BE19" s="155" t="s">
        <v>896</v>
      </c>
      <c r="BF19" s="154" t="s">
        <v>921</v>
      </c>
      <c r="BG19" s="154" t="s">
        <v>921</v>
      </c>
      <c r="BH19" s="154" t="s">
        <v>528</v>
      </c>
      <c r="BI19" s="154" t="s">
        <v>528</v>
      </c>
      <c r="BJ19" s="154" t="s">
        <v>1321</v>
      </c>
      <c r="BK19" s="154" t="s">
        <v>1329</v>
      </c>
      <c r="BL19" s="154" t="s">
        <v>918</v>
      </c>
      <c r="BM19" s="154" t="s">
        <v>540</v>
      </c>
      <c r="BN19" s="154" t="s">
        <v>537</v>
      </c>
      <c r="BO19" s="154" t="s">
        <v>540</v>
      </c>
      <c r="BP19" s="154" t="s">
        <v>540</v>
      </c>
      <c r="BQ19" s="154" t="s">
        <v>898</v>
      </c>
      <c r="BR19" s="154" t="s">
        <v>907</v>
      </c>
      <c r="BS19" s="154" t="s">
        <v>907</v>
      </c>
      <c r="BT19" s="154" t="s">
        <v>907</v>
      </c>
      <c r="BU19" s="154" t="s">
        <v>907</v>
      </c>
      <c r="BV19" s="154" t="s">
        <v>907</v>
      </c>
      <c r="BW19" s="154" t="s">
        <v>907</v>
      </c>
      <c r="BX19" s="154"/>
      <c r="BY19" s="154" t="s">
        <v>925</v>
      </c>
      <c r="BZ19" s="154" t="s">
        <v>540</v>
      </c>
      <c r="CA19" s="154" t="s">
        <v>1264</v>
      </c>
      <c r="CB19" s="154" t="s">
        <v>919</v>
      </c>
    </row>
    <row r="20" spans="1:80" x14ac:dyDescent="0.25">
      <c r="A20" s="123" t="str">
        <f>'Indicator Data'!A21</f>
        <v>Belgium</v>
      </c>
      <c r="B20" s="106" t="str">
        <f>'Indicator Data'!B21</f>
        <v>BEL</v>
      </c>
      <c r="C20" s="154" t="s">
        <v>1320</v>
      </c>
      <c r="D20" s="154" t="s">
        <v>1320</v>
      </c>
      <c r="E20" s="154" t="s">
        <v>1321</v>
      </c>
      <c r="F20" s="154" t="s">
        <v>1321</v>
      </c>
      <c r="G20" s="154" t="s">
        <v>1321</v>
      </c>
      <c r="H20" s="154" t="s">
        <v>1321</v>
      </c>
      <c r="I20" s="154" t="s">
        <v>1321</v>
      </c>
      <c r="J20" s="154" t="s">
        <v>922</v>
      </c>
      <c r="K20" s="154" t="s">
        <v>922</v>
      </c>
      <c r="L20" s="154" t="s">
        <v>528</v>
      </c>
      <c r="M20" s="154" t="s">
        <v>919</v>
      </c>
      <c r="N20" s="154" t="s">
        <v>919</v>
      </c>
      <c r="O20" s="154" t="s">
        <v>919</v>
      </c>
      <c r="P20" s="154" t="s">
        <v>919</v>
      </c>
      <c r="Q20" s="154" t="s">
        <v>1195</v>
      </c>
      <c r="R20" s="154" t="s">
        <v>1195</v>
      </c>
      <c r="S20" s="154" t="s">
        <v>1195</v>
      </c>
      <c r="T20" s="154" t="s">
        <v>1195</v>
      </c>
      <c r="U20" s="154" t="s">
        <v>919</v>
      </c>
      <c r="V20" s="154" t="s">
        <v>919</v>
      </c>
      <c r="W20" s="154" t="s">
        <v>919</v>
      </c>
      <c r="X20" s="154" t="s">
        <v>540</v>
      </c>
      <c r="Y20" s="154" t="s">
        <v>540</v>
      </c>
      <c r="Z20" s="154" t="s">
        <v>540</v>
      </c>
      <c r="AA20" s="154" t="s">
        <v>1264</v>
      </c>
      <c r="AB20" s="154" t="s">
        <v>920</v>
      </c>
      <c r="AC20" s="154" t="s">
        <v>920</v>
      </c>
      <c r="AD20" s="222" t="s">
        <v>1327</v>
      </c>
      <c r="AE20" s="154" t="s">
        <v>907</v>
      </c>
      <c r="AF20" s="154" t="s">
        <v>1196</v>
      </c>
      <c r="AG20" s="154" t="s">
        <v>1264</v>
      </c>
      <c r="AH20" s="154" t="s">
        <v>919</v>
      </c>
      <c r="AI20" s="154" t="s">
        <v>919</v>
      </c>
      <c r="AJ20" s="155" t="s">
        <v>926</v>
      </c>
      <c r="AK20" s="155" t="s">
        <v>926</v>
      </c>
      <c r="AL20" s="154" t="s">
        <v>924</v>
      </c>
      <c r="AM20" s="154" t="s">
        <v>924</v>
      </c>
      <c r="AN20" s="154" t="s">
        <v>927</v>
      </c>
      <c r="AO20" s="154" t="s">
        <v>928</v>
      </c>
      <c r="AP20" s="154" t="s">
        <v>928</v>
      </c>
      <c r="AQ20" s="154" t="s">
        <v>1328</v>
      </c>
      <c r="AR20" s="154" t="s">
        <v>1328</v>
      </c>
      <c r="AS20" s="154" t="s">
        <v>907</v>
      </c>
      <c r="AT20" s="154" t="s">
        <v>907</v>
      </c>
      <c r="AU20" s="154" t="s">
        <v>907</v>
      </c>
      <c r="AV20" s="154" t="s">
        <v>907</v>
      </c>
      <c r="AW20" s="154" t="s">
        <v>907</v>
      </c>
      <c r="AX20" s="154" t="s">
        <v>907</v>
      </c>
      <c r="AY20" s="154" t="s">
        <v>907</v>
      </c>
      <c r="AZ20" s="154" t="s">
        <v>924</v>
      </c>
      <c r="BA20" s="154" t="s">
        <v>540</v>
      </c>
      <c r="BB20" s="154" t="s">
        <v>922</v>
      </c>
      <c r="BC20" s="154" t="s">
        <v>922</v>
      </c>
      <c r="BD20" s="154" t="s">
        <v>922</v>
      </c>
      <c r="BE20" s="155" t="s">
        <v>896</v>
      </c>
      <c r="BF20" s="154" t="s">
        <v>921</v>
      </c>
      <c r="BG20" s="154" t="s">
        <v>921</v>
      </c>
      <c r="BH20" s="154" t="s">
        <v>528</v>
      </c>
      <c r="BI20" s="154" t="s">
        <v>528</v>
      </c>
      <c r="BJ20" s="154" t="s">
        <v>1321</v>
      </c>
      <c r="BK20" s="154" t="s">
        <v>1329</v>
      </c>
      <c r="BL20" s="154" t="s">
        <v>918</v>
      </c>
      <c r="BM20" s="154" t="s">
        <v>540</v>
      </c>
      <c r="BN20" s="154" t="s">
        <v>537</v>
      </c>
      <c r="BO20" s="154" t="s">
        <v>540</v>
      </c>
      <c r="BP20" s="154" t="s">
        <v>540</v>
      </c>
      <c r="BQ20" s="154" t="s">
        <v>898</v>
      </c>
      <c r="BR20" s="154" t="s">
        <v>907</v>
      </c>
      <c r="BS20" s="154" t="s">
        <v>907</v>
      </c>
      <c r="BT20" s="154" t="s">
        <v>907</v>
      </c>
      <c r="BU20" s="154" t="s">
        <v>907</v>
      </c>
      <c r="BV20" s="154" t="s">
        <v>907</v>
      </c>
      <c r="BW20" s="154" t="s">
        <v>907</v>
      </c>
      <c r="BX20" s="154"/>
      <c r="BY20" s="154" t="s">
        <v>925</v>
      </c>
      <c r="BZ20" s="154" t="s">
        <v>540</v>
      </c>
      <c r="CA20" s="154" t="s">
        <v>1264</v>
      </c>
      <c r="CB20" s="154" t="s">
        <v>919</v>
      </c>
    </row>
    <row r="21" spans="1:80" x14ac:dyDescent="0.25">
      <c r="A21" s="123" t="str">
        <f>'Indicator Data'!A22</f>
        <v>Belize</v>
      </c>
      <c r="B21" s="106" t="str">
        <f>'Indicator Data'!B22</f>
        <v>BLZ</v>
      </c>
      <c r="C21" s="154" t="s">
        <v>1320</v>
      </c>
      <c r="D21" s="154" t="s">
        <v>1320</v>
      </c>
      <c r="E21" s="154" t="s">
        <v>1321</v>
      </c>
      <c r="F21" s="154" t="s">
        <v>1321</v>
      </c>
      <c r="G21" s="154" t="s">
        <v>1321</v>
      </c>
      <c r="H21" s="154" t="s">
        <v>1321</v>
      </c>
      <c r="I21" s="154" t="s">
        <v>1321</v>
      </c>
      <c r="J21" s="154" t="s">
        <v>922</v>
      </c>
      <c r="K21" s="154" t="s">
        <v>922</v>
      </c>
      <c r="L21" s="154" t="s">
        <v>528</v>
      </c>
      <c r="M21" s="154" t="s">
        <v>919</v>
      </c>
      <c r="N21" s="154" t="s">
        <v>919</v>
      </c>
      <c r="O21" s="154" t="s">
        <v>919</v>
      </c>
      <c r="P21" s="154" t="s">
        <v>919</v>
      </c>
      <c r="Q21" s="154" t="s">
        <v>1195</v>
      </c>
      <c r="R21" s="154" t="s">
        <v>1195</v>
      </c>
      <c r="S21" s="154" t="s">
        <v>1195</v>
      </c>
      <c r="T21" s="154" t="s">
        <v>1195</v>
      </c>
      <c r="U21" s="154" t="s">
        <v>919</v>
      </c>
      <c r="V21" s="154" t="s">
        <v>919</v>
      </c>
      <c r="W21" s="154" t="s">
        <v>919</v>
      </c>
      <c r="X21" s="154" t="s">
        <v>540</v>
      </c>
      <c r="Y21" s="154" t="s">
        <v>540</v>
      </c>
      <c r="Z21" s="154" t="s">
        <v>540</v>
      </c>
      <c r="AA21" s="154" t="s">
        <v>1264</v>
      </c>
      <c r="AB21" s="154" t="s">
        <v>920</v>
      </c>
      <c r="AC21" s="154" t="s">
        <v>920</v>
      </c>
      <c r="AD21" s="222" t="s">
        <v>1327</v>
      </c>
      <c r="AE21" s="154" t="s">
        <v>907</v>
      </c>
      <c r="AF21" s="154" t="s">
        <v>1196</v>
      </c>
      <c r="AG21" s="154" t="s">
        <v>1264</v>
      </c>
      <c r="AH21" s="154" t="s">
        <v>919</v>
      </c>
      <c r="AI21" s="154" t="s">
        <v>919</v>
      </c>
      <c r="AJ21" s="155" t="s">
        <v>926</v>
      </c>
      <c r="AK21" s="155" t="s">
        <v>926</v>
      </c>
      <c r="AL21" s="154" t="s">
        <v>924</v>
      </c>
      <c r="AM21" s="154" t="s">
        <v>924</v>
      </c>
      <c r="AN21" s="154" t="s">
        <v>927</v>
      </c>
      <c r="AO21" s="154" t="s">
        <v>928</v>
      </c>
      <c r="AP21" s="154" t="s">
        <v>928</v>
      </c>
      <c r="AQ21" s="154" t="s">
        <v>1328</v>
      </c>
      <c r="AR21" s="154" t="s">
        <v>1328</v>
      </c>
      <c r="AS21" s="154" t="s">
        <v>907</v>
      </c>
      <c r="AT21" s="154" t="s">
        <v>907</v>
      </c>
      <c r="AU21" s="154" t="s">
        <v>907</v>
      </c>
      <c r="AV21" s="154" t="s">
        <v>907</v>
      </c>
      <c r="AW21" s="154" t="s">
        <v>907</v>
      </c>
      <c r="AX21" s="154" t="s">
        <v>907</v>
      </c>
      <c r="AY21" s="154" t="s">
        <v>907</v>
      </c>
      <c r="AZ21" s="154" t="s">
        <v>924</v>
      </c>
      <c r="BA21" s="154" t="s">
        <v>540</v>
      </c>
      <c r="BB21" s="154" t="s">
        <v>922</v>
      </c>
      <c r="BC21" s="154" t="s">
        <v>922</v>
      </c>
      <c r="BD21" s="154" t="s">
        <v>922</v>
      </c>
      <c r="BE21" s="155" t="s">
        <v>896</v>
      </c>
      <c r="BF21" s="154" t="s">
        <v>921</v>
      </c>
      <c r="BG21" s="154" t="s">
        <v>921</v>
      </c>
      <c r="BH21" s="154" t="s">
        <v>528</v>
      </c>
      <c r="BI21" s="154" t="s">
        <v>528</v>
      </c>
      <c r="BJ21" s="154" t="s">
        <v>1321</v>
      </c>
      <c r="BK21" s="154" t="s">
        <v>1329</v>
      </c>
      <c r="BL21" s="154" t="s">
        <v>918</v>
      </c>
      <c r="BM21" s="154" t="s">
        <v>540</v>
      </c>
      <c r="BN21" s="154" t="s">
        <v>537</v>
      </c>
      <c r="BO21" s="154" t="s">
        <v>540</v>
      </c>
      <c r="BP21" s="154" t="s">
        <v>540</v>
      </c>
      <c r="BQ21" s="154" t="s">
        <v>898</v>
      </c>
      <c r="BR21" s="154" t="s">
        <v>907</v>
      </c>
      <c r="BS21" s="154" t="s">
        <v>907</v>
      </c>
      <c r="BT21" s="154" t="s">
        <v>907</v>
      </c>
      <c r="BU21" s="154" t="s">
        <v>907</v>
      </c>
      <c r="BV21" s="154" t="s">
        <v>907</v>
      </c>
      <c r="BW21" s="154" t="s">
        <v>907</v>
      </c>
      <c r="BX21" s="154"/>
      <c r="BY21" s="154" t="s">
        <v>925</v>
      </c>
      <c r="BZ21" s="154" t="s">
        <v>540</v>
      </c>
      <c r="CA21" s="154" t="s">
        <v>1264</v>
      </c>
      <c r="CB21" s="154" t="s">
        <v>919</v>
      </c>
    </row>
    <row r="22" spans="1:80" x14ac:dyDescent="0.25">
      <c r="A22" s="123" t="str">
        <f>'Indicator Data'!A23</f>
        <v>Benin</v>
      </c>
      <c r="B22" s="106" t="str">
        <f>'Indicator Data'!B23</f>
        <v>BEN</v>
      </c>
      <c r="C22" s="154" t="s">
        <v>1320</v>
      </c>
      <c r="D22" s="154" t="s">
        <v>1320</v>
      </c>
      <c r="E22" s="154" t="s">
        <v>1321</v>
      </c>
      <c r="F22" s="154" t="s">
        <v>1321</v>
      </c>
      <c r="G22" s="154" t="s">
        <v>1321</v>
      </c>
      <c r="H22" s="154" t="s">
        <v>1321</v>
      </c>
      <c r="I22" s="154" t="s">
        <v>1321</v>
      </c>
      <c r="J22" s="154" t="s">
        <v>922</v>
      </c>
      <c r="K22" s="154" t="s">
        <v>922</v>
      </c>
      <c r="L22" s="154" t="s">
        <v>528</v>
      </c>
      <c r="M22" s="154" t="s">
        <v>919</v>
      </c>
      <c r="N22" s="154" t="s">
        <v>919</v>
      </c>
      <c r="O22" s="154" t="s">
        <v>919</v>
      </c>
      <c r="P22" s="154" t="s">
        <v>919</v>
      </c>
      <c r="Q22" s="154" t="s">
        <v>1195</v>
      </c>
      <c r="R22" s="154" t="s">
        <v>1195</v>
      </c>
      <c r="S22" s="154" t="s">
        <v>1195</v>
      </c>
      <c r="T22" s="154" t="s">
        <v>1195</v>
      </c>
      <c r="U22" s="154" t="s">
        <v>919</v>
      </c>
      <c r="V22" s="154" t="s">
        <v>919</v>
      </c>
      <c r="W22" s="154" t="s">
        <v>919</v>
      </c>
      <c r="X22" s="154" t="s">
        <v>540</v>
      </c>
      <c r="Y22" s="154" t="s">
        <v>540</v>
      </c>
      <c r="Z22" s="154" t="s">
        <v>540</v>
      </c>
      <c r="AA22" s="154" t="s">
        <v>1264</v>
      </c>
      <c r="AB22" s="154" t="s">
        <v>920</v>
      </c>
      <c r="AC22" s="154" t="s">
        <v>920</v>
      </c>
      <c r="AD22" s="222" t="s">
        <v>1327</v>
      </c>
      <c r="AE22" s="154" t="s">
        <v>907</v>
      </c>
      <c r="AF22" s="154" t="s">
        <v>1196</v>
      </c>
      <c r="AG22" s="154" t="s">
        <v>1264</v>
      </c>
      <c r="AH22" s="154" t="s">
        <v>919</v>
      </c>
      <c r="AI22" s="154" t="s">
        <v>919</v>
      </c>
      <c r="AJ22" s="155" t="s">
        <v>926</v>
      </c>
      <c r="AK22" s="155" t="s">
        <v>926</v>
      </c>
      <c r="AL22" s="154" t="s">
        <v>924</v>
      </c>
      <c r="AM22" s="154" t="s">
        <v>924</v>
      </c>
      <c r="AN22" s="154" t="s">
        <v>927</v>
      </c>
      <c r="AO22" s="154" t="s">
        <v>928</v>
      </c>
      <c r="AP22" s="154" t="s">
        <v>928</v>
      </c>
      <c r="AQ22" s="154" t="s">
        <v>1328</v>
      </c>
      <c r="AR22" s="154" t="s">
        <v>1328</v>
      </c>
      <c r="AS22" s="154" t="s">
        <v>907</v>
      </c>
      <c r="AT22" s="154" t="s">
        <v>907</v>
      </c>
      <c r="AU22" s="154" t="s">
        <v>907</v>
      </c>
      <c r="AV22" s="154" t="s">
        <v>907</v>
      </c>
      <c r="AW22" s="154" t="s">
        <v>907</v>
      </c>
      <c r="AX22" s="154" t="s">
        <v>907</v>
      </c>
      <c r="AY22" s="154" t="s">
        <v>907</v>
      </c>
      <c r="AZ22" s="154" t="s">
        <v>924</v>
      </c>
      <c r="BA22" s="154" t="s">
        <v>540</v>
      </c>
      <c r="BB22" s="154" t="s">
        <v>922</v>
      </c>
      <c r="BC22" s="154" t="s">
        <v>922</v>
      </c>
      <c r="BD22" s="154" t="s">
        <v>922</v>
      </c>
      <c r="BE22" s="155" t="s">
        <v>899</v>
      </c>
      <c r="BF22" s="154" t="s">
        <v>921</v>
      </c>
      <c r="BG22" s="154" t="s">
        <v>921</v>
      </c>
      <c r="BH22" s="154" t="s">
        <v>528</v>
      </c>
      <c r="BI22" s="154" t="s">
        <v>528</v>
      </c>
      <c r="BJ22" s="154" t="s">
        <v>1321</v>
      </c>
      <c r="BK22" s="154" t="s">
        <v>1329</v>
      </c>
      <c r="BL22" s="154" t="s">
        <v>918</v>
      </c>
      <c r="BM22" s="154" t="s">
        <v>540</v>
      </c>
      <c r="BN22" s="154" t="s">
        <v>537</v>
      </c>
      <c r="BO22" s="154" t="s">
        <v>540</v>
      </c>
      <c r="BP22" s="154" t="s">
        <v>540</v>
      </c>
      <c r="BQ22" s="154" t="s">
        <v>898</v>
      </c>
      <c r="BR22" s="154" t="s">
        <v>907</v>
      </c>
      <c r="BS22" s="154" t="s">
        <v>907</v>
      </c>
      <c r="BT22" s="154" t="s">
        <v>907</v>
      </c>
      <c r="BU22" s="154" t="s">
        <v>907</v>
      </c>
      <c r="BV22" s="154" t="s">
        <v>907</v>
      </c>
      <c r="BW22" s="154" t="s">
        <v>907</v>
      </c>
      <c r="BX22" s="154"/>
      <c r="BY22" s="154" t="s">
        <v>925</v>
      </c>
      <c r="BZ22" s="154" t="s">
        <v>540</v>
      </c>
      <c r="CA22" s="154" t="s">
        <v>1264</v>
      </c>
      <c r="CB22" s="154" t="s">
        <v>919</v>
      </c>
    </row>
    <row r="23" spans="1:80" x14ac:dyDescent="0.25">
      <c r="A23" s="123" t="str">
        <f>'Indicator Data'!A24</f>
        <v>Bhutan</v>
      </c>
      <c r="B23" s="106" t="str">
        <f>'Indicator Data'!B24</f>
        <v>BTN</v>
      </c>
      <c r="C23" s="154" t="s">
        <v>1320</v>
      </c>
      <c r="D23" s="154" t="s">
        <v>1320</v>
      </c>
      <c r="E23" s="154" t="s">
        <v>1321</v>
      </c>
      <c r="F23" s="154" t="s">
        <v>1321</v>
      </c>
      <c r="G23" s="154" t="s">
        <v>1321</v>
      </c>
      <c r="H23" s="154" t="s">
        <v>1321</v>
      </c>
      <c r="I23" s="154" t="s">
        <v>1321</v>
      </c>
      <c r="J23" s="154" t="s">
        <v>922</v>
      </c>
      <c r="K23" s="154" t="s">
        <v>922</v>
      </c>
      <c r="L23" s="154" t="s">
        <v>528</v>
      </c>
      <c r="M23" s="154" t="s">
        <v>919</v>
      </c>
      <c r="N23" s="154" t="s">
        <v>919</v>
      </c>
      <c r="O23" s="154" t="s">
        <v>919</v>
      </c>
      <c r="P23" s="154" t="s">
        <v>919</v>
      </c>
      <c r="Q23" s="154" t="s">
        <v>1195</v>
      </c>
      <c r="R23" s="154" t="s">
        <v>1195</v>
      </c>
      <c r="S23" s="154" t="s">
        <v>1195</v>
      </c>
      <c r="T23" s="154" t="s">
        <v>1195</v>
      </c>
      <c r="U23" s="154" t="s">
        <v>919</v>
      </c>
      <c r="V23" s="154" t="s">
        <v>919</v>
      </c>
      <c r="W23" s="154" t="s">
        <v>919</v>
      </c>
      <c r="X23" s="154" t="s">
        <v>540</v>
      </c>
      <c r="Y23" s="154" t="s">
        <v>540</v>
      </c>
      <c r="Z23" s="154" t="s">
        <v>540</v>
      </c>
      <c r="AA23" s="154" t="s">
        <v>1264</v>
      </c>
      <c r="AB23" s="154" t="s">
        <v>920</v>
      </c>
      <c r="AC23" s="154" t="s">
        <v>920</v>
      </c>
      <c r="AD23" s="222" t="s">
        <v>1327</v>
      </c>
      <c r="AE23" s="154" t="s">
        <v>907</v>
      </c>
      <c r="AF23" s="154" t="s">
        <v>1196</v>
      </c>
      <c r="AG23" s="154" t="s">
        <v>1264</v>
      </c>
      <c r="AH23" s="154" t="s">
        <v>919</v>
      </c>
      <c r="AI23" s="154" t="s">
        <v>919</v>
      </c>
      <c r="AJ23" s="155" t="s">
        <v>926</v>
      </c>
      <c r="AK23" s="155" t="s">
        <v>926</v>
      </c>
      <c r="AL23" s="154" t="s">
        <v>924</v>
      </c>
      <c r="AM23" s="154" t="s">
        <v>924</v>
      </c>
      <c r="AN23" s="154" t="s">
        <v>927</v>
      </c>
      <c r="AO23" s="154" t="s">
        <v>928</v>
      </c>
      <c r="AP23" s="154" t="s">
        <v>928</v>
      </c>
      <c r="AQ23" s="154" t="s">
        <v>1328</v>
      </c>
      <c r="AR23" s="154" t="s">
        <v>1328</v>
      </c>
      <c r="AS23" s="154" t="s">
        <v>907</v>
      </c>
      <c r="AT23" s="154" t="s">
        <v>907</v>
      </c>
      <c r="AU23" s="154" t="s">
        <v>907</v>
      </c>
      <c r="AV23" s="154" t="s">
        <v>907</v>
      </c>
      <c r="AW23" s="154" t="s">
        <v>907</v>
      </c>
      <c r="AX23" s="154" t="s">
        <v>907</v>
      </c>
      <c r="AY23" s="154" t="s">
        <v>907</v>
      </c>
      <c r="AZ23" s="154" t="s">
        <v>924</v>
      </c>
      <c r="BA23" s="154" t="s">
        <v>540</v>
      </c>
      <c r="BB23" s="154" t="s">
        <v>922</v>
      </c>
      <c r="BC23" s="154" t="s">
        <v>922</v>
      </c>
      <c r="BD23" s="154" t="s">
        <v>922</v>
      </c>
      <c r="BE23" s="155" t="s">
        <v>896</v>
      </c>
      <c r="BF23" s="154" t="s">
        <v>921</v>
      </c>
      <c r="BG23" s="154" t="s">
        <v>921</v>
      </c>
      <c r="BH23" s="154" t="s">
        <v>528</v>
      </c>
      <c r="BI23" s="154" t="s">
        <v>528</v>
      </c>
      <c r="BJ23" s="154" t="s">
        <v>1321</v>
      </c>
      <c r="BK23" s="154" t="s">
        <v>1329</v>
      </c>
      <c r="BL23" s="154" t="s">
        <v>918</v>
      </c>
      <c r="BM23" s="154" t="s">
        <v>540</v>
      </c>
      <c r="BN23" s="154" t="s">
        <v>537</v>
      </c>
      <c r="BO23" s="154" t="s">
        <v>540</v>
      </c>
      <c r="BP23" s="154" t="s">
        <v>540</v>
      </c>
      <c r="BQ23" s="154" t="s">
        <v>898</v>
      </c>
      <c r="BR23" s="154" t="s">
        <v>907</v>
      </c>
      <c r="BS23" s="154" t="s">
        <v>907</v>
      </c>
      <c r="BT23" s="154" t="s">
        <v>907</v>
      </c>
      <c r="BU23" s="154" t="s">
        <v>907</v>
      </c>
      <c r="BV23" s="154" t="s">
        <v>907</v>
      </c>
      <c r="BW23" s="154" t="s">
        <v>907</v>
      </c>
      <c r="BX23" s="154"/>
      <c r="BY23" s="154" t="s">
        <v>925</v>
      </c>
      <c r="BZ23" s="154" t="s">
        <v>540</v>
      </c>
      <c r="CA23" s="154" t="s">
        <v>1264</v>
      </c>
      <c r="CB23" s="154" t="s">
        <v>919</v>
      </c>
    </row>
    <row r="24" spans="1:80" x14ac:dyDescent="0.25">
      <c r="A24" s="123" t="str">
        <f>'Indicator Data'!A25</f>
        <v>Bolivia</v>
      </c>
      <c r="B24" s="106" t="str">
        <f>'Indicator Data'!B25</f>
        <v>BOL</v>
      </c>
      <c r="C24" s="154" t="s">
        <v>1320</v>
      </c>
      <c r="D24" s="154" t="s">
        <v>1320</v>
      </c>
      <c r="E24" s="154" t="s">
        <v>1321</v>
      </c>
      <c r="F24" s="154" t="s">
        <v>1321</v>
      </c>
      <c r="G24" s="154" t="s">
        <v>1321</v>
      </c>
      <c r="H24" s="154" t="s">
        <v>1321</v>
      </c>
      <c r="I24" s="154" t="s">
        <v>1321</v>
      </c>
      <c r="J24" s="154" t="s">
        <v>922</v>
      </c>
      <c r="K24" s="154" t="s">
        <v>922</v>
      </c>
      <c r="L24" s="154" t="s">
        <v>528</v>
      </c>
      <c r="M24" s="154" t="s">
        <v>919</v>
      </c>
      <c r="N24" s="154" t="s">
        <v>919</v>
      </c>
      <c r="O24" s="154" t="s">
        <v>919</v>
      </c>
      <c r="P24" s="154" t="s">
        <v>919</v>
      </c>
      <c r="Q24" s="154" t="s">
        <v>1195</v>
      </c>
      <c r="R24" s="154" t="s">
        <v>1195</v>
      </c>
      <c r="S24" s="154" t="s">
        <v>1195</v>
      </c>
      <c r="T24" s="154" t="s">
        <v>1195</v>
      </c>
      <c r="U24" s="154" t="s">
        <v>919</v>
      </c>
      <c r="V24" s="154" t="s">
        <v>919</v>
      </c>
      <c r="W24" s="154" t="s">
        <v>919</v>
      </c>
      <c r="X24" s="154" t="s">
        <v>540</v>
      </c>
      <c r="Y24" s="154" t="s">
        <v>540</v>
      </c>
      <c r="Z24" s="154" t="s">
        <v>540</v>
      </c>
      <c r="AA24" s="154" t="s">
        <v>1264</v>
      </c>
      <c r="AB24" s="154" t="s">
        <v>920</v>
      </c>
      <c r="AC24" s="154" t="s">
        <v>920</v>
      </c>
      <c r="AD24" s="222" t="s">
        <v>1327</v>
      </c>
      <c r="AE24" s="154" t="s">
        <v>907</v>
      </c>
      <c r="AF24" s="154" t="s">
        <v>1196</v>
      </c>
      <c r="AG24" s="154" t="s">
        <v>1264</v>
      </c>
      <c r="AH24" s="154" t="s">
        <v>919</v>
      </c>
      <c r="AI24" s="154" t="s">
        <v>919</v>
      </c>
      <c r="AJ24" s="155" t="s">
        <v>926</v>
      </c>
      <c r="AK24" s="155" t="s">
        <v>926</v>
      </c>
      <c r="AL24" s="154" t="s">
        <v>924</v>
      </c>
      <c r="AM24" s="154" t="s">
        <v>924</v>
      </c>
      <c r="AN24" s="154" t="s">
        <v>927</v>
      </c>
      <c r="AO24" s="154" t="s">
        <v>928</v>
      </c>
      <c r="AP24" s="154" t="s">
        <v>928</v>
      </c>
      <c r="AQ24" s="154" t="s">
        <v>1328</v>
      </c>
      <c r="AR24" s="154" t="s">
        <v>1328</v>
      </c>
      <c r="AS24" s="154" t="s">
        <v>907</v>
      </c>
      <c r="AT24" s="154" t="s">
        <v>907</v>
      </c>
      <c r="AU24" s="154" t="s">
        <v>907</v>
      </c>
      <c r="AV24" s="154" t="s">
        <v>907</v>
      </c>
      <c r="AW24" s="154" t="s">
        <v>907</v>
      </c>
      <c r="AX24" s="154" t="s">
        <v>907</v>
      </c>
      <c r="AY24" s="154" t="s">
        <v>907</v>
      </c>
      <c r="AZ24" s="154" t="s">
        <v>924</v>
      </c>
      <c r="BA24" s="154" t="s">
        <v>540</v>
      </c>
      <c r="BB24" s="154" t="s">
        <v>922</v>
      </c>
      <c r="BC24" s="154" t="s">
        <v>922</v>
      </c>
      <c r="BD24" s="154" t="s">
        <v>922</v>
      </c>
      <c r="BE24" s="155" t="s">
        <v>896</v>
      </c>
      <c r="BF24" s="154" t="s">
        <v>921</v>
      </c>
      <c r="BG24" s="154" t="s">
        <v>921</v>
      </c>
      <c r="BH24" s="154" t="s">
        <v>528</v>
      </c>
      <c r="BI24" s="154" t="s">
        <v>528</v>
      </c>
      <c r="BJ24" s="154" t="s">
        <v>1321</v>
      </c>
      <c r="BK24" s="154" t="s">
        <v>1329</v>
      </c>
      <c r="BL24" s="154" t="s">
        <v>918</v>
      </c>
      <c r="BM24" s="154" t="s">
        <v>540</v>
      </c>
      <c r="BN24" s="154" t="s">
        <v>537</v>
      </c>
      <c r="BO24" s="154" t="s">
        <v>540</v>
      </c>
      <c r="BP24" s="154" t="s">
        <v>540</v>
      </c>
      <c r="BQ24" s="154" t="s">
        <v>898</v>
      </c>
      <c r="BR24" s="154" t="s">
        <v>907</v>
      </c>
      <c r="BS24" s="154" t="s">
        <v>907</v>
      </c>
      <c r="BT24" s="154" t="s">
        <v>907</v>
      </c>
      <c r="BU24" s="154" t="s">
        <v>907</v>
      </c>
      <c r="BV24" s="154" t="s">
        <v>907</v>
      </c>
      <c r="BW24" s="154" t="s">
        <v>907</v>
      </c>
      <c r="BX24" s="154"/>
      <c r="BY24" s="154" t="s">
        <v>925</v>
      </c>
      <c r="BZ24" s="154" t="s">
        <v>540</v>
      </c>
      <c r="CA24" s="154" t="s">
        <v>1264</v>
      </c>
      <c r="CB24" s="154" t="s">
        <v>919</v>
      </c>
    </row>
    <row r="25" spans="1:80" x14ac:dyDescent="0.25">
      <c r="A25" s="123" t="str">
        <f>'Indicator Data'!A26</f>
        <v>Bosnia and Herzegovina</v>
      </c>
      <c r="B25" s="106" t="str">
        <f>'Indicator Data'!B26</f>
        <v>BIH</v>
      </c>
      <c r="C25" s="154" t="s">
        <v>1320</v>
      </c>
      <c r="D25" s="154" t="s">
        <v>1320</v>
      </c>
      <c r="E25" s="154" t="s">
        <v>1321</v>
      </c>
      <c r="F25" s="154" t="s">
        <v>1321</v>
      </c>
      <c r="G25" s="154" t="s">
        <v>1321</v>
      </c>
      <c r="H25" s="154" t="s">
        <v>1321</v>
      </c>
      <c r="I25" s="154" t="s">
        <v>1321</v>
      </c>
      <c r="J25" s="154" t="s">
        <v>922</v>
      </c>
      <c r="K25" s="154" t="s">
        <v>922</v>
      </c>
      <c r="L25" s="154" t="s">
        <v>528</v>
      </c>
      <c r="M25" s="154" t="s">
        <v>919</v>
      </c>
      <c r="N25" s="154" t="s">
        <v>919</v>
      </c>
      <c r="O25" s="154" t="s">
        <v>919</v>
      </c>
      <c r="P25" s="154" t="s">
        <v>919</v>
      </c>
      <c r="Q25" s="154" t="s">
        <v>1195</v>
      </c>
      <c r="R25" s="154" t="s">
        <v>1195</v>
      </c>
      <c r="S25" s="154" t="s">
        <v>1195</v>
      </c>
      <c r="T25" s="154" t="s">
        <v>1195</v>
      </c>
      <c r="U25" s="154" t="s">
        <v>919</v>
      </c>
      <c r="V25" s="154" t="s">
        <v>919</v>
      </c>
      <c r="W25" s="154" t="s">
        <v>919</v>
      </c>
      <c r="X25" s="154" t="s">
        <v>540</v>
      </c>
      <c r="Y25" s="154" t="s">
        <v>540</v>
      </c>
      <c r="Z25" s="154" t="s">
        <v>540</v>
      </c>
      <c r="AA25" s="154" t="s">
        <v>1264</v>
      </c>
      <c r="AB25" s="154" t="s">
        <v>920</v>
      </c>
      <c r="AC25" s="154" t="s">
        <v>920</v>
      </c>
      <c r="AD25" s="222" t="s">
        <v>1327</v>
      </c>
      <c r="AE25" s="154" t="s">
        <v>907</v>
      </c>
      <c r="AF25" s="154" t="s">
        <v>1196</v>
      </c>
      <c r="AG25" s="154" t="s">
        <v>1264</v>
      </c>
      <c r="AH25" s="154" t="s">
        <v>919</v>
      </c>
      <c r="AI25" s="154" t="s">
        <v>919</v>
      </c>
      <c r="AJ25" s="155" t="s">
        <v>926</v>
      </c>
      <c r="AK25" s="155" t="s">
        <v>926</v>
      </c>
      <c r="AL25" s="154" t="s">
        <v>924</v>
      </c>
      <c r="AM25" s="154" t="s">
        <v>924</v>
      </c>
      <c r="AN25" s="154" t="s">
        <v>927</v>
      </c>
      <c r="AO25" s="154" t="s">
        <v>928</v>
      </c>
      <c r="AP25" s="154" t="s">
        <v>928</v>
      </c>
      <c r="AQ25" s="154" t="s">
        <v>1328</v>
      </c>
      <c r="AR25" s="154" t="s">
        <v>1328</v>
      </c>
      <c r="AS25" s="154" t="s">
        <v>907</v>
      </c>
      <c r="AT25" s="154" t="s">
        <v>907</v>
      </c>
      <c r="AU25" s="154" t="s">
        <v>907</v>
      </c>
      <c r="AV25" s="154" t="s">
        <v>907</v>
      </c>
      <c r="AW25" s="154" t="s">
        <v>907</v>
      </c>
      <c r="AX25" s="154" t="s">
        <v>907</v>
      </c>
      <c r="AY25" s="154" t="s">
        <v>907</v>
      </c>
      <c r="AZ25" s="154" t="s">
        <v>924</v>
      </c>
      <c r="BA25" s="154" t="s">
        <v>540</v>
      </c>
      <c r="BB25" s="154" t="s">
        <v>922</v>
      </c>
      <c r="BC25" s="154" t="s">
        <v>922</v>
      </c>
      <c r="BD25" s="154" t="s">
        <v>922</v>
      </c>
      <c r="BE25" s="155" t="s">
        <v>899</v>
      </c>
      <c r="BF25" s="154" t="s">
        <v>921</v>
      </c>
      <c r="BG25" s="154" t="s">
        <v>921</v>
      </c>
      <c r="BH25" s="154" t="s">
        <v>528</v>
      </c>
      <c r="BI25" s="154" t="s">
        <v>528</v>
      </c>
      <c r="BJ25" s="154" t="s">
        <v>1321</v>
      </c>
      <c r="BK25" s="154" t="s">
        <v>1329</v>
      </c>
      <c r="BL25" s="154" t="s">
        <v>918</v>
      </c>
      <c r="BM25" s="154" t="s">
        <v>540</v>
      </c>
      <c r="BN25" s="154" t="s">
        <v>537</v>
      </c>
      <c r="BO25" s="154" t="s">
        <v>540</v>
      </c>
      <c r="BP25" s="154" t="s">
        <v>540</v>
      </c>
      <c r="BQ25" s="154" t="s">
        <v>898</v>
      </c>
      <c r="BR25" s="154" t="s">
        <v>907</v>
      </c>
      <c r="BS25" s="154" t="s">
        <v>907</v>
      </c>
      <c r="BT25" s="154" t="s">
        <v>907</v>
      </c>
      <c r="BU25" s="154" t="s">
        <v>907</v>
      </c>
      <c r="BV25" s="154" t="s">
        <v>907</v>
      </c>
      <c r="BW25" s="154" t="s">
        <v>907</v>
      </c>
      <c r="BX25" s="154"/>
      <c r="BY25" s="154" t="s">
        <v>925</v>
      </c>
      <c r="BZ25" s="154" t="s">
        <v>540</v>
      </c>
      <c r="CA25" s="154" t="s">
        <v>1264</v>
      </c>
      <c r="CB25" s="154" t="s">
        <v>919</v>
      </c>
    </row>
    <row r="26" spans="1:80" x14ac:dyDescent="0.25">
      <c r="A26" s="123" t="str">
        <f>'Indicator Data'!A27</f>
        <v>Botswana</v>
      </c>
      <c r="B26" s="106" t="str">
        <f>'Indicator Data'!B27</f>
        <v>BWA</v>
      </c>
      <c r="C26" s="154" t="s">
        <v>1320</v>
      </c>
      <c r="D26" s="154" t="s">
        <v>1320</v>
      </c>
      <c r="E26" s="154" t="s">
        <v>1321</v>
      </c>
      <c r="F26" s="154" t="s">
        <v>1321</v>
      </c>
      <c r="G26" s="154" t="s">
        <v>1321</v>
      </c>
      <c r="H26" s="154" t="s">
        <v>1321</v>
      </c>
      <c r="I26" s="154" t="s">
        <v>1321</v>
      </c>
      <c r="J26" s="154" t="s">
        <v>922</v>
      </c>
      <c r="K26" s="154" t="s">
        <v>922</v>
      </c>
      <c r="L26" s="154" t="s">
        <v>528</v>
      </c>
      <c r="M26" s="154" t="s">
        <v>919</v>
      </c>
      <c r="N26" s="154" t="s">
        <v>919</v>
      </c>
      <c r="O26" s="154" t="s">
        <v>919</v>
      </c>
      <c r="P26" s="154" t="s">
        <v>919</v>
      </c>
      <c r="Q26" s="154" t="s">
        <v>1195</v>
      </c>
      <c r="R26" s="154" t="s">
        <v>1195</v>
      </c>
      <c r="S26" s="154" t="s">
        <v>1195</v>
      </c>
      <c r="T26" s="154" t="s">
        <v>1195</v>
      </c>
      <c r="U26" s="154" t="s">
        <v>919</v>
      </c>
      <c r="V26" s="154" t="s">
        <v>919</v>
      </c>
      <c r="W26" s="154" t="s">
        <v>919</v>
      </c>
      <c r="X26" s="154" t="s">
        <v>540</v>
      </c>
      <c r="Y26" s="154" t="s">
        <v>540</v>
      </c>
      <c r="Z26" s="154" t="s">
        <v>540</v>
      </c>
      <c r="AA26" s="154" t="s">
        <v>1264</v>
      </c>
      <c r="AB26" s="154" t="s">
        <v>920</v>
      </c>
      <c r="AC26" s="154" t="s">
        <v>920</v>
      </c>
      <c r="AD26" s="222" t="s">
        <v>1327</v>
      </c>
      <c r="AE26" s="154" t="s">
        <v>907</v>
      </c>
      <c r="AF26" s="154" t="s">
        <v>1196</v>
      </c>
      <c r="AG26" s="154" t="s">
        <v>1264</v>
      </c>
      <c r="AH26" s="154" t="s">
        <v>919</v>
      </c>
      <c r="AI26" s="154" t="s">
        <v>919</v>
      </c>
      <c r="AJ26" s="155" t="s">
        <v>926</v>
      </c>
      <c r="AK26" s="155" t="s">
        <v>926</v>
      </c>
      <c r="AL26" s="154" t="s">
        <v>924</v>
      </c>
      <c r="AM26" s="154" t="s">
        <v>924</v>
      </c>
      <c r="AN26" s="154" t="s">
        <v>927</v>
      </c>
      <c r="AO26" s="154" t="s">
        <v>928</v>
      </c>
      <c r="AP26" s="154" t="s">
        <v>928</v>
      </c>
      <c r="AQ26" s="154" t="s">
        <v>1328</v>
      </c>
      <c r="AR26" s="154" t="s">
        <v>1328</v>
      </c>
      <c r="AS26" s="154" t="s">
        <v>907</v>
      </c>
      <c r="AT26" s="154" t="s">
        <v>907</v>
      </c>
      <c r="AU26" s="154" t="s">
        <v>907</v>
      </c>
      <c r="AV26" s="154" t="s">
        <v>907</v>
      </c>
      <c r="AW26" s="154" t="s">
        <v>907</v>
      </c>
      <c r="AX26" s="154" t="s">
        <v>907</v>
      </c>
      <c r="AY26" s="154" t="s">
        <v>907</v>
      </c>
      <c r="AZ26" s="154" t="s">
        <v>924</v>
      </c>
      <c r="BA26" s="154" t="s">
        <v>540</v>
      </c>
      <c r="BB26" s="154" t="s">
        <v>922</v>
      </c>
      <c r="BC26" s="154" t="s">
        <v>922</v>
      </c>
      <c r="BD26" s="154" t="s">
        <v>922</v>
      </c>
      <c r="BE26" s="155" t="s">
        <v>896</v>
      </c>
      <c r="BF26" s="154" t="s">
        <v>921</v>
      </c>
      <c r="BG26" s="154" t="s">
        <v>921</v>
      </c>
      <c r="BH26" s="154" t="s">
        <v>528</v>
      </c>
      <c r="BI26" s="154" t="s">
        <v>528</v>
      </c>
      <c r="BJ26" s="154" t="s">
        <v>1321</v>
      </c>
      <c r="BK26" s="154" t="s">
        <v>1329</v>
      </c>
      <c r="BL26" s="154" t="s">
        <v>918</v>
      </c>
      <c r="BM26" s="154" t="s">
        <v>540</v>
      </c>
      <c r="BN26" s="154" t="s">
        <v>537</v>
      </c>
      <c r="BO26" s="154" t="s">
        <v>540</v>
      </c>
      <c r="BP26" s="154" t="s">
        <v>540</v>
      </c>
      <c r="BQ26" s="154" t="s">
        <v>898</v>
      </c>
      <c r="BR26" s="154" t="s">
        <v>907</v>
      </c>
      <c r="BS26" s="154" t="s">
        <v>907</v>
      </c>
      <c r="BT26" s="154" t="s">
        <v>907</v>
      </c>
      <c r="BU26" s="154" t="s">
        <v>907</v>
      </c>
      <c r="BV26" s="154" t="s">
        <v>907</v>
      </c>
      <c r="BW26" s="154" t="s">
        <v>907</v>
      </c>
      <c r="BX26" s="154"/>
      <c r="BY26" s="154" t="s">
        <v>925</v>
      </c>
      <c r="BZ26" s="154" t="s">
        <v>540</v>
      </c>
      <c r="CA26" s="154" t="s">
        <v>1264</v>
      </c>
      <c r="CB26" s="154" t="s">
        <v>919</v>
      </c>
    </row>
    <row r="27" spans="1:80" x14ac:dyDescent="0.25">
      <c r="A27" s="123" t="str">
        <f>'Indicator Data'!A28</f>
        <v>Brazil</v>
      </c>
      <c r="B27" s="106" t="str">
        <f>'Indicator Data'!B28</f>
        <v>BRA</v>
      </c>
      <c r="C27" s="154" t="s">
        <v>1320</v>
      </c>
      <c r="D27" s="154" t="s">
        <v>1320</v>
      </c>
      <c r="E27" s="154" t="s">
        <v>1321</v>
      </c>
      <c r="F27" s="154" t="s">
        <v>1321</v>
      </c>
      <c r="G27" s="154" t="s">
        <v>1321</v>
      </c>
      <c r="H27" s="154" t="s">
        <v>1321</v>
      </c>
      <c r="I27" s="154" t="s">
        <v>1321</v>
      </c>
      <c r="J27" s="154" t="s">
        <v>922</v>
      </c>
      <c r="K27" s="154" t="s">
        <v>922</v>
      </c>
      <c r="L27" s="154" t="s">
        <v>528</v>
      </c>
      <c r="M27" s="154" t="s">
        <v>919</v>
      </c>
      <c r="N27" s="154" t="s">
        <v>919</v>
      </c>
      <c r="O27" s="154" t="s">
        <v>919</v>
      </c>
      <c r="P27" s="154" t="s">
        <v>919</v>
      </c>
      <c r="Q27" s="154" t="s">
        <v>1195</v>
      </c>
      <c r="R27" s="154" t="s">
        <v>1195</v>
      </c>
      <c r="S27" s="154" t="s">
        <v>1195</v>
      </c>
      <c r="T27" s="154" t="s">
        <v>1195</v>
      </c>
      <c r="U27" s="154" t="s">
        <v>919</v>
      </c>
      <c r="V27" s="154" t="s">
        <v>919</v>
      </c>
      <c r="W27" s="154" t="s">
        <v>919</v>
      </c>
      <c r="X27" s="154" t="s">
        <v>540</v>
      </c>
      <c r="Y27" s="154" t="s">
        <v>540</v>
      </c>
      <c r="Z27" s="154" t="s">
        <v>540</v>
      </c>
      <c r="AA27" s="154" t="s">
        <v>1264</v>
      </c>
      <c r="AB27" s="154" t="s">
        <v>920</v>
      </c>
      <c r="AC27" s="154" t="s">
        <v>920</v>
      </c>
      <c r="AD27" s="222" t="s">
        <v>1327</v>
      </c>
      <c r="AE27" s="154" t="s">
        <v>907</v>
      </c>
      <c r="AF27" s="154" t="s">
        <v>1196</v>
      </c>
      <c r="AG27" s="154" t="s">
        <v>1264</v>
      </c>
      <c r="AH27" s="154" t="s">
        <v>919</v>
      </c>
      <c r="AI27" s="154" t="s">
        <v>919</v>
      </c>
      <c r="AJ27" s="155" t="s">
        <v>926</v>
      </c>
      <c r="AK27" s="155" t="s">
        <v>926</v>
      </c>
      <c r="AL27" s="154" t="s">
        <v>924</v>
      </c>
      <c r="AM27" s="154" t="s">
        <v>924</v>
      </c>
      <c r="AN27" s="154" t="s">
        <v>927</v>
      </c>
      <c r="AO27" s="154" t="s">
        <v>928</v>
      </c>
      <c r="AP27" s="154" t="s">
        <v>928</v>
      </c>
      <c r="AQ27" s="154" t="s">
        <v>1328</v>
      </c>
      <c r="AR27" s="154" t="s">
        <v>1328</v>
      </c>
      <c r="AS27" s="154" t="s">
        <v>907</v>
      </c>
      <c r="AT27" s="154" t="s">
        <v>907</v>
      </c>
      <c r="AU27" s="154" t="s">
        <v>907</v>
      </c>
      <c r="AV27" s="154" t="s">
        <v>907</v>
      </c>
      <c r="AW27" s="154" t="s">
        <v>907</v>
      </c>
      <c r="AX27" s="154" t="s">
        <v>907</v>
      </c>
      <c r="AY27" s="154" t="s">
        <v>907</v>
      </c>
      <c r="AZ27" s="154" t="s">
        <v>924</v>
      </c>
      <c r="BA27" s="154" t="s">
        <v>540</v>
      </c>
      <c r="BB27" s="154" t="s">
        <v>922</v>
      </c>
      <c r="BC27" s="154" t="s">
        <v>922</v>
      </c>
      <c r="BD27" s="154" t="s">
        <v>922</v>
      </c>
      <c r="BE27" s="155" t="s">
        <v>896</v>
      </c>
      <c r="BF27" s="154" t="s">
        <v>921</v>
      </c>
      <c r="BG27" s="154" t="s">
        <v>921</v>
      </c>
      <c r="BH27" s="154" t="s">
        <v>528</v>
      </c>
      <c r="BI27" s="154" t="s">
        <v>528</v>
      </c>
      <c r="BJ27" s="154" t="s">
        <v>1321</v>
      </c>
      <c r="BK27" s="154" t="s">
        <v>1329</v>
      </c>
      <c r="BL27" s="154" t="s">
        <v>918</v>
      </c>
      <c r="BM27" s="154" t="s">
        <v>540</v>
      </c>
      <c r="BN27" s="154" t="s">
        <v>537</v>
      </c>
      <c r="BO27" s="154" t="s">
        <v>540</v>
      </c>
      <c r="BP27" s="154" t="s">
        <v>540</v>
      </c>
      <c r="BQ27" s="154" t="s">
        <v>898</v>
      </c>
      <c r="BR27" s="154" t="s">
        <v>907</v>
      </c>
      <c r="BS27" s="154" t="s">
        <v>907</v>
      </c>
      <c r="BT27" s="154" t="s">
        <v>907</v>
      </c>
      <c r="BU27" s="154" t="s">
        <v>907</v>
      </c>
      <c r="BV27" s="154" t="s">
        <v>907</v>
      </c>
      <c r="BW27" s="154" t="s">
        <v>907</v>
      </c>
      <c r="BX27" s="154"/>
      <c r="BY27" s="154" t="s">
        <v>925</v>
      </c>
      <c r="BZ27" s="154" t="s">
        <v>540</v>
      </c>
      <c r="CA27" s="154" t="s">
        <v>1264</v>
      </c>
      <c r="CB27" s="154" t="s">
        <v>919</v>
      </c>
    </row>
    <row r="28" spans="1:80" x14ac:dyDescent="0.25">
      <c r="A28" s="123" t="str">
        <f>'Indicator Data'!A29</f>
        <v>Brunei Darussalam</v>
      </c>
      <c r="B28" s="106" t="str">
        <f>'Indicator Data'!B29</f>
        <v>BRN</v>
      </c>
      <c r="C28" s="154" t="s">
        <v>1320</v>
      </c>
      <c r="D28" s="154" t="s">
        <v>1320</v>
      </c>
      <c r="E28" s="154" t="s">
        <v>1321</v>
      </c>
      <c r="F28" s="154" t="s">
        <v>1321</v>
      </c>
      <c r="G28" s="154" t="s">
        <v>1321</v>
      </c>
      <c r="H28" s="154" t="s">
        <v>1321</v>
      </c>
      <c r="I28" s="154" t="s">
        <v>1321</v>
      </c>
      <c r="J28" s="154" t="s">
        <v>922</v>
      </c>
      <c r="K28" s="154" t="s">
        <v>922</v>
      </c>
      <c r="L28" s="154" t="s">
        <v>528</v>
      </c>
      <c r="M28" s="154" t="s">
        <v>919</v>
      </c>
      <c r="N28" s="154" t="s">
        <v>919</v>
      </c>
      <c r="O28" s="154" t="s">
        <v>919</v>
      </c>
      <c r="P28" s="154" t="s">
        <v>919</v>
      </c>
      <c r="Q28" s="154" t="s">
        <v>1195</v>
      </c>
      <c r="R28" s="154" t="s">
        <v>1195</v>
      </c>
      <c r="S28" s="154" t="s">
        <v>1195</v>
      </c>
      <c r="T28" s="154" t="s">
        <v>1195</v>
      </c>
      <c r="U28" s="154" t="s">
        <v>919</v>
      </c>
      <c r="V28" s="154" t="s">
        <v>919</v>
      </c>
      <c r="W28" s="154" t="s">
        <v>919</v>
      </c>
      <c r="X28" s="154" t="s">
        <v>540</v>
      </c>
      <c r="Y28" s="154" t="s">
        <v>540</v>
      </c>
      <c r="Z28" s="154" t="s">
        <v>540</v>
      </c>
      <c r="AA28" s="154" t="s">
        <v>1264</v>
      </c>
      <c r="AB28" s="154" t="s">
        <v>920</v>
      </c>
      <c r="AC28" s="154" t="s">
        <v>920</v>
      </c>
      <c r="AD28" s="222" t="s">
        <v>1327</v>
      </c>
      <c r="AE28" s="154" t="s">
        <v>907</v>
      </c>
      <c r="AF28" s="154" t="s">
        <v>1196</v>
      </c>
      <c r="AG28" s="154" t="s">
        <v>1264</v>
      </c>
      <c r="AH28" s="154" t="s">
        <v>919</v>
      </c>
      <c r="AI28" s="154" t="s">
        <v>919</v>
      </c>
      <c r="AJ28" s="155" t="s">
        <v>926</v>
      </c>
      <c r="AK28" s="155" t="s">
        <v>926</v>
      </c>
      <c r="AL28" s="154" t="s">
        <v>924</v>
      </c>
      <c r="AM28" s="154" t="s">
        <v>924</v>
      </c>
      <c r="AN28" s="154" t="s">
        <v>927</v>
      </c>
      <c r="AO28" s="154" t="s">
        <v>928</v>
      </c>
      <c r="AP28" s="154" t="s">
        <v>928</v>
      </c>
      <c r="AQ28" s="154" t="s">
        <v>1328</v>
      </c>
      <c r="AR28" s="154" t="s">
        <v>1328</v>
      </c>
      <c r="AS28" s="154" t="s">
        <v>907</v>
      </c>
      <c r="AT28" s="154" t="s">
        <v>907</v>
      </c>
      <c r="AU28" s="154" t="s">
        <v>907</v>
      </c>
      <c r="AV28" s="154" t="s">
        <v>907</v>
      </c>
      <c r="AW28" s="154" t="s">
        <v>907</v>
      </c>
      <c r="AX28" s="154" t="s">
        <v>907</v>
      </c>
      <c r="AY28" s="154" t="s">
        <v>907</v>
      </c>
      <c r="AZ28" s="154" t="s">
        <v>924</v>
      </c>
      <c r="BA28" s="154" t="s">
        <v>540</v>
      </c>
      <c r="BB28" s="154" t="s">
        <v>922</v>
      </c>
      <c r="BC28" s="154" t="s">
        <v>922</v>
      </c>
      <c r="BD28" s="154" t="s">
        <v>922</v>
      </c>
      <c r="BE28" s="155" t="s">
        <v>896</v>
      </c>
      <c r="BF28" s="154" t="s">
        <v>921</v>
      </c>
      <c r="BG28" s="154" t="s">
        <v>921</v>
      </c>
      <c r="BH28" s="154" t="s">
        <v>528</v>
      </c>
      <c r="BI28" s="154" t="s">
        <v>528</v>
      </c>
      <c r="BJ28" s="154" t="s">
        <v>1321</v>
      </c>
      <c r="BK28" s="154" t="s">
        <v>1329</v>
      </c>
      <c r="BL28" s="154" t="s">
        <v>918</v>
      </c>
      <c r="BM28" s="154" t="s">
        <v>540</v>
      </c>
      <c r="BN28" s="154" t="s">
        <v>537</v>
      </c>
      <c r="BO28" s="154" t="s">
        <v>540</v>
      </c>
      <c r="BP28" s="154" t="s">
        <v>540</v>
      </c>
      <c r="BQ28" s="154" t="s">
        <v>898</v>
      </c>
      <c r="BR28" s="154" t="s">
        <v>907</v>
      </c>
      <c r="BS28" s="154" t="s">
        <v>907</v>
      </c>
      <c r="BT28" s="154" t="s">
        <v>907</v>
      </c>
      <c r="BU28" s="154" t="s">
        <v>907</v>
      </c>
      <c r="BV28" s="154" t="s">
        <v>907</v>
      </c>
      <c r="BW28" s="154" t="s">
        <v>907</v>
      </c>
      <c r="BX28" s="154"/>
      <c r="BY28" s="154" t="s">
        <v>925</v>
      </c>
      <c r="BZ28" s="154" t="s">
        <v>540</v>
      </c>
      <c r="CA28" s="154" t="s">
        <v>1264</v>
      </c>
      <c r="CB28" s="154" t="s">
        <v>919</v>
      </c>
    </row>
    <row r="29" spans="1:80" x14ac:dyDescent="0.25">
      <c r="A29" s="123" t="str">
        <f>'Indicator Data'!A30</f>
        <v>Bulgaria</v>
      </c>
      <c r="B29" s="106" t="str">
        <f>'Indicator Data'!B30</f>
        <v>BGR</v>
      </c>
      <c r="C29" s="154" t="s">
        <v>1320</v>
      </c>
      <c r="D29" s="154" t="s">
        <v>1320</v>
      </c>
      <c r="E29" s="154" t="s">
        <v>1321</v>
      </c>
      <c r="F29" s="154" t="s">
        <v>1321</v>
      </c>
      <c r="G29" s="154" t="s">
        <v>1321</v>
      </c>
      <c r="H29" s="154" t="s">
        <v>1321</v>
      </c>
      <c r="I29" s="154" t="s">
        <v>1321</v>
      </c>
      <c r="J29" s="154" t="s">
        <v>922</v>
      </c>
      <c r="K29" s="154" t="s">
        <v>922</v>
      </c>
      <c r="L29" s="154" t="s">
        <v>528</v>
      </c>
      <c r="M29" s="154" t="s">
        <v>919</v>
      </c>
      <c r="N29" s="154" t="s">
        <v>919</v>
      </c>
      <c r="O29" s="154" t="s">
        <v>919</v>
      </c>
      <c r="P29" s="154" t="s">
        <v>919</v>
      </c>
      <c r="Q29" s="154" t="s">
        <v>1195</v>
      </c>
      <c r="R29" s="154" t="s">
        <v>1195</v>
      </c>
      <c r="S29" s="154" t="s">
        <v>1195</v>
      </c>
      <c r="T29" s="154" t="s">
        <v>1195</v>
      </c>
      <c r="U29" s="154" t="s">
        <v>919</v>
      </c>
      <c r="V29" s="154" t="s">
        <v>919</v>
      </c>
      <c r="W29" s="154" t="s">
        <v>919</v>
      </c>
      <c r="X29" s="154" t="s">
        <v>540</v>
      </c>
      <c r="Y29" s="154" t="s">
        <v>540</v>
      </c>
      <c r="Z29" s="154" t="s">
        <v>540</v>
      </c>
      <c r="AA29" s="154" t="s">
        <v>1264</v>
      </c>
      <c r="AB29" s="154" t="s">
        <v>920</v>
      </c>
      <c r="AC29" s="154" t="s">
        <v>920</v>
      </c>
      <c r="AD29" s="222" t="s">
        <v>1327</v>
      </c>
      <c r="AE29" s="154" t="s">
        <v>907</v>
      </c>
      <c r="AF29" s="154" t="s">
        <v>1196</v>
      </c>
      <c r="AG29" s="154" t="s">
        <v>1264</v>
      </c>
      <c r="AH29" s="154" t="s">
        <v>919</v>
      </c>
      <c r="AI29" s="154" t="s">
        <v>919</v>
      </c>
      <c r="AJ29" s="155" t="s">
        <v>926</v>
      </c>
      <c r="AK29" s="155" t="s">
        <v>926</v>
      </c>
      <c r="AL29" s="154" t="s">
        <v>924</v>
      </c>
      <c r="AM29" s="154" t="s">
        <v>924</v>
      </c>
      <c r="AN29" s="154" t="s">
        <v>927</v>
      </c>
      <c r="AO29" s="154" t="s">
        <v>928</v>
      </c>
      <c r="AP29" s="154" t="s">
        <v>928</v>
      </c>
      <c r="AQ29" s="154" t="s">
        <v>1328</v>
      </c>
      <c r="AR29" s="154" t="s">
        <v>1328</v>
      </c>
      <c r="AS29" s="154" t="s">
        <v>907</v>
      </c>
      <c r="AT29" s="154" t="s">
        <v>907</v>
      </c>
      <c r="AU29" s="154" t="s">
        <v>907</v>
      </c>
      <c r="AV29" s="154" t="s">
        <v>907</v>
      </c>
      <c r="AW29" s="154" t="s">
        <v>907</v>
      </c>
      <c r="AX29" s="154" t="s">
        <v>907</v>
      </c>
      <c r="AY29" s="154" t="s">
        <v>907</v>
      </c>
      <c r="AZ29" s="154" t="s">
        <v>924</v>
      </c>
      <c r="BA29" s="154" t="s">
        <v>540</v>
      </c>
      <c r="BB29" s="154" t="s">
        <v>922</v>
      </c>
      <c r="BC29" s="154" t="s">
        <v>922</v>
      </c>
      <c r="BD29" s="154" t="s">
        <v>922</v>
      </c>
      <c r="BE29" s="155" t="s">
        <v>896</v>
      </c>
      <c r="BF29" s="154" t="s">
        <v>921</v>
      </c>
      <c r="BG29" s="154" t="s">
        <v>921</v>
      </c>
      <c r="BH29" s="154" t="s">
        <v>528</v>
      </c>
      <c r="BI29" s="154" t="s">
        <v>528</v>
      </c>
      <c r="BJ29" s="154" t="s">
        <v>1321</v>
      </c>
      <c r="BK29" s="154" t="s">
        <v>1329</v>
      </c>
      <c r="BL29" s="154" t="s">
        <v>918</v>
      </c>
      <c r="BM29" s="154" t="s">
        <v>540</v>
      </c>
      <c r="BN29" s="154" t="s">
        <v>537</v>
      </c>
      <c r="BO29" s="154" t="s">
        <v>540</v>
      </c>
      <c r="BP29" s="154" t="s">
        <v>540</v>
      </c>
      <c r="BQ29" s="154" t="s">
        <v>898</v>
      </c>
      <c r="BR29" s="154" t="s">
        <v>907</v>
      </c>
      <c r="BS29" s="154" t="s">
        <v>907</v>
      </c>
      <c r="BT29" s="154" t="s">
        <v>907</v>
      </c>
      <c r="BU29" s="154" t="s">
        <v>907</v>
      </c>
      <c r="BV29" s="154" t="s">
        <v>907</v>
      </c>
      <c r="BW29" s="154" t="s">
        <v>907</v>
      </c>
      <c r="BX29" s="154"/>
      <c r="BY29" s="154" t="s">
        <v>925</v>
      </c>
      <c r="BZ29" s="154" t="s">
        <v>540</v>
      </c>
      <c r="CA29" s="154" t="s">
        <v>1264</v>
      </c>
      <c r="CB29" s="154" t="s">
        <v>919</v>
      </c>
    </row>
    <row r="30" spans="1:80" x14ac:dyDescent="0.25">
      <c r="A30" s="123" t="str">
        <f>'Indicator Data'!A31</f>
        <v>Burkina Faso</v>
      </c>
      <c r="B30" s="106" t="str">
        <f>'Indicator Data'!B31</f>
        <v>BFA</v>
      </c>
      <c r="C30" s="154" t="s">
        <v>1320</v>
      </c>
      <c r="D30" s="154" t="s">
        <v>1320</v>
      </c>
      <c r="E30" s="154" t="s">
        <v>1321</v>
      </c>
      <c r="F30" s="154" t="s">
        <v>1321</v>
      </c>
      <c r="G30" s="154" t="s">
        <v>1321</v>
      </c>
      <c r="H30" s="154" t="s">
        <v>1321</v>
      </c>
      <c r="I30" s="154" t="s">
        <v>1321</v>
      </c>
      <c r="J30" s="154" t="s">
        <v>922</v>
      </c>
      <c r="K30" s="154" t="s">
        <v>922</v>
      </c>
      <c r="L30" s="154" t="s">
        <v>528</v>
      </c>
      <c r="M30" s="154" t="s">
        <v>919</v>
      </c>
      <c r="N30" s="154" t="s">
        <v>919</v>
      </c>
      <c r="O30" s="154" t="s">
        <v>919</v>
      </c>
      <c r="P30" s="154" t="s">
        <v>919</v>
      </c>
      <c r="Q30" s="154" t="s">
        <v>1195</v>
      </c>
      <c r="R30" s="154" t="s">
        <v>1195</v>
      </c>
      <c r="S30" s="154" t="s">
        <v>1195</v>
      </c>
      <c r="T30" s="154" t="s">
        <v>1195</v>
      </c>
      <c r="U30" s="154" t="s">
        <v>919</v>
      </c>
      <c r="V30" s="154" t="s">
        <v>919</v>
      </c>
      <c r="W30" s="154" t="s">
        <v>919</v>
      </c>
      <c r="X30" s="154" t="s">
        <v>540</v>
      </c>
      <c r="Y30" s="154" t="s">
        <v>540</v>
      </c>
      <c r="Z30" s="154" t="s">
        <v>540</v>
      </c>
      <c r="AA30" s="154" t="s">
        <v>1264</v>
      </c>
      <c r="AB30" s="154" t="s">
        <v>920</v>
      </c>
      <c r="AC30" s="154" t="s">
        <v>920</v>
      </c>
      <c r="AD30" s="222" t="s">
        <v>1327</v>
      </c>
      <c r="AE30" s="154" t="s">
        <v>907</v>
      </c>
      <c r="AF30" s="154" t="s">
        <v>1196</v>
      </c>
      <c r="AG30" s="154" t="s">
        <v>1264</v>
      </c>
      <c r="AH30" s="154" t="s">
        <v>919</v>
      </c>
      <c r="AI30" s="154" t="s">
        <v>919</v>
      </c>
      <c r="AJ30" s="155" t="s">
        <v>926</v>
      </c>
      <c r="AK30" s="155" t="s">
        <v>926</v>
      </c>
      <c r="AL30" s="154" t="s">
        <v>924</v>
      </c>
      <c r="AM30" s="154" t="s">
        <v>924</v>
      </c>
      <c r="AN30" s="154" t="s">
        <v>927</v>
      </c>
      <c r="AO30" s="154" t="s">
        <v>928</v>
      </c>
      <c r="AP30" s="154" t="s">
        <v>928</v>
      </c>
      <c r="AQ30" s="154" t="s">
        <v>1328</v>
      </c>
      <c r="AR30" s="154" t="s">
        <v>1328</v>
      </c>
      <c r="AS30" s="154" t="s">
        <v>907</v>
      </c>
      <c r="AT30" s="154" t="s">
        <v>907</v>
      </c>
      <c r="AU30" s="154" t="s">
        <v>907</v>
      </c>
      <c r="AV30" s="154" t="s">
        <v>907</v>
      </c>
      <c r="AW30" s="154" t="s">
        <v>907</v>
      </c>
      <c r="AX30" s="154" t="s">
        <v>907</v>
      </c>
      <c r="AY30" s="154" t="s">
        <v>907</v>
      </c>
      <c r="AZ30" s="154" t="s">
        <v>924</v>
      </c>
      <c r="BA30" s="154" t="s">
        <v>540</v>
      </c>
      <c r="BB30" s="154" t="s">
        <v>922</v>
      </c>
      <c r="BC30" s="154" t="s">
        <v>922</v>
      </c>
      <c r="BD30" s="154" t="s">
        <v>922</v>
      </c>
      <c r="BE30" s="155" t="s">
        <v>899</v>
      </c>
      <c r="BF30" s="154" t="s">
        <v>921</v>
      </c>
      <c r="BG30" s="154" t="s">
        <v>921</v>
      </c>
      <c r="BH30" s="154" t="s">
        <v>528</v>
      </c>
      <c r="BI30" s="154" t="s">
        <v>528</v>
      </c>
      <c r="BJ30" s="154" t="s">
        <v>1321</v>
      </c>
      <c r="BK30" s="154" t="s">
        <v>1329</v>
      </c>
      <c r="BL30" s="154" t="s">
        <v>918</v>
      </c>
      <c r="BM30" s="154" t="s">
        <v>540</v>
      </c>
      <c r="BN30" s="154" t="s">
        <v>537</v>
      </c>
      <c r="BO30" s="154" t="s">
        <v>540</v>
      </c>
      <c r="BP30" s="154" t="s">
        <v>540</v>
      </c>
      <c r="BQ30" s="154" t="s">
        <v>898</v>
      </c>
      <c r="BR30" s="154" t="s">
        <v>907</v>
      </c>
      <c r="BS30" s="154" t="s">
        <v>907</v>
      </c>
      <c r="BT30" s="154" t="s">
        <v>907</v>
      </c>
      <c r="BU30" s="154" t="s">
        <v>907</v>
      </c>
      <c r="BV30" s="154" t="s">
        <v>907</v>
      </c>
      <c r="BW30" s="154" t="s">
        <v>907</v>
      </c>
      <c r="BX30" s="154"/>
      <c r="BY30" s="154" t="s">
        <v>925</v>
      </c>
      <c r="BZ30" s="154" t="s">
        <v>540</v>
      </c>
      <c r="CA30" s="154" t="s">
        <v>1264</v>
      </c>
      <c r="CB30" s="154" t="s">
        <v>919</v>
      </c>
    </row>
    <row r="31" spans="1:80" x14ac:dyDescent="0.25">
      <c r="A31" s="123" t="str">
        <f>'Indicator Data'!A32</f>
        <v>Burundi</v>
      </c>
      <c r="B31" s="106" t="str">
        <f>'Indicator Data'!B32</f>
        <v>BDI</v>
      </c>
      <c r="C31" s="154" t="s">
        <v>1320</v>
      </c>
      <c r="D31" s="154" t="s">
        <v>1320</v>
      </c>
      <c r="E31" s="154" t="s">
        <v>1321</v>
      </c>
      <c r="F31" s="154" t="s">
        <v>1321</v>
      </c>
      <c r="G31" s="154" t="s">
        <v>1321</v>
      </c>
      <c r="H31" s="154" t="s">
        <v>1321</v>
      </c>
      <c r="I31" s="154" t="s">
        <v>1321</v>
      </c>
      <c r="J31" s="154" t="s">
        <v>922</v>
      </c>
      <c r="K31" s="154" t="s">
        <v>922</v>
      </c>
      <c r="L31" s="154" t="s">
        <v>528</v>
      </c>
      <c r="M31" s="154" t="s">
        <v>919</v>
      </c>
      <c r="N31" s="154" t="s">
        <v>919</v>
      </c>
      <c r="O31" s="154" t="s">
        <v>919</v>
      </c>
      <c r="P31" s="154" t="s">
        <v>919</v>
      </c>
      <c r="Q31" s="154" t="s">
        <v>1195</v>
      </c>
      <c r="R31" s="154" t="s">
        <v>1195</v>
      </c>
      <c r="S31" s="154" t="s">
        <v>1195</v>
      </c>
      <c r="T31" s="154" t="s">
        <v>1195</v>
      </c>
      <c r="U31" s="154" t="s">
        <v>919</v>
      </c>
      <c r="V31" s="154" t="s">
        <v>919</v>
      </c>
      <c r="W31" s="154" t="s">
        <v>919</v>
      </c>
      <c r="X31" s="154" t="s">
        <v>540</v>
      </c>
      <c r="Y31" s="154" t="s">
        <v>540</v>
      </c>
      <c r="Z31" s="154" t="s">
        <v>540</v>
      </c>
      <c r="AA31" s="154" t="s">
        <v>1264</v>
      </c>
      <c r="AB31" s="154" t="s">
        <v>920</v>
      </c>
      <c r="AC31" s="154" t="s">
        <v>920</v>
      </c>
      <c r="AD31" s="222" t="s">
        <v>1327</v>
      </c>
      <c r="AE31" s="154" t="s">
        <v>907</v>
      </c>
      <c r="AF31" s="154" t="s">
        <v>1196</v>
      </c>
      <c r="AG31" s="154" t="s">
        <v>1264</v>
      </c>
      <c r="AH31" s="154" t="s">
        <v>919</v>
      </c>
      <c r="AI31" s="154" t="s">
        <v>919</v>
      </c>
      <c r="AJ31" s="155" t="s">
        <v>926</v>
      </c>
      <c r="AK31" s="155" t="s">
        <v>926</v>
      </c>
      <c r="AL31" s="154" t="s">
        <v>924</v>
      </c>
      <c r="AM31" s="154" t="s">
        <v>924</v>
      </c>
      <c r="AN31" s="154" t="s">
        <v>927</v>
      </c>
      <c r="AO31" s="154" t="s">
        <v>928</v>
      </c>
      <c r="AP31" s="154" t="s">
        <v>928</v>
      </c>
      <c r="AQ31" s="154" t="s">
        <v>1328</v>
      </c>
      <c r="AR31" s="154" t="s">
        <v>1328</v>
      </c>
      <c r="AS31" s="154" t="s">
        <v>907</v>
      </c>
      <c r="AT31" s="154" t="s">
        <v>907</v>
      </c>
      <c r="AU31" s="154" t="s">
        <v>907</v>
      </c>
      <c r="AV31" s="154" t="s">
        <v>907</v>
      </c>
      <c r="AW31" s="154" t="s">
        <v>907</v>
      </c>
      <c r="AX31" s="154" t="s">
        <v>907</v>
      </c>
      <c r="AY31" s="154" t="s">
        <v>907</v>
      </c>
      <c r="AZ31" s="154" t="s">
        <v>924</v>
      </c>
      <c r="BA31" s="154" t="s">
        <v>540</v>
      </c>
      <c r="BB31" s="154" t="s">
        <v>922</v>
      </c>
      <c r="BC31" s="154" t="s">
        <v>922</v>
      </c>
      <c r="BD31" s="154" t="s">
        <v>922</v>
      </c>
      <c r="BE31" s="155" t="s">
        <v>899</v>
      </c>
      <c r="BF31" s="154" t="s">
        <v>921</v>
      </c>
      <c r="BG31" s="154" t="s">
        <v>921</v>
      </c>
      <c r="BH31" s="154" t="s">
        <v>528</v>
      </c>
      <c r="BI31" s="154" t="s">
        <v>528</v>
      </c>
      <c r="BJ31" s="154" t="s">
        <v>1321</v>
      </c>
      <c r="BK31" s="154" t="s">
        <v>1329</v>
      </c>
      <c r="BL31" s="154" t="s">
        <v>918</v>
      </c>
      <c r="BM31" s="154" t="s">
        <v>540</v>
      </c>
      <c r="BN31" s="154" t="s">
        <v>537</v>
      </c>
      <c r="BO31" s="154" t="s">
        <v>540</v>
      </c>
      <c r="BP31" s="154" t="s">
        <v>540</v>
      </c>
      <c r="BQ31" s="154" t="s">
        <v>898</v>
      </c>
      <c r="BR31" s="154" t="s">
        <v>907</v>
      </c>
      <c r="BS31" s="154" t="s">
        <v>907</v>
      </c>
      <c r="BT31" s="154" t="s">
        <v>907</v>
      </c>
      <c r="BU31" s="154" t="s">
        <v>907</v>
      </c>
      <c r="BV31" s="154" t="s">
        <v>907</v>
      </c>
      <c r="BW31" s="154" t="s">
        <v>907</v>
      </c>
      <c r="BX31" s="154"/>
      <c r="BY31" s="154" t="s">
        <v>925</v>
      </c>
      <c r="BZ31" s="154" t="s">
        <v>540</v>
      </c>
      <c r="CA31" s="154" t="s">
        <v>1264</v>
      </c>
      <c r="CB31" s="154" t="s">
        <v>919</v>
      </c>
    </row>
    <row r="32" spans="1:80" x14ac:dyDescent="0.25">
      <c r="A32" s="123" t="str">
        <f>'Indicator Data'!A33</f>
        <v>Cabo Verde</v>
      </c>
      <c r="B32" s="106" t="str">
        <f>'Indicator Data'!B33</f>
        <v>CPV</v>
      </c>
      <c r="C32" s="154" t="s">
        <v>1320</v>
      </c>
      <c r="D32" s="154" t="s">
        <v>1320</v>
      </c>
      <c r="E32" s="154" t="s">
        <v>1321</v>
      </c>
      <c r="F32" s="154" t="s">
        <v>1321</v>
      </c>
      <c r="G32" s="154" t="s">
        <v>1321</v>
      </c>
      <c r="H32" s="154" t="s">
        <v>1321</v>
      </c>
      <c r="I32" s="154" t="s">
        <v>1321</v>
      </c>
      <c r="J32" s="154" t="s">
        <v>922</v>
      </c>
      <c r="K32" s="154" t="s">
        <v>922</v>
      </c>
      <c r="L32" s="154" t="s">
        <v>528</v>
      </c>
      <c r="M32" s="154" t="s">
        <v>919</v>
      </c>
      <c r="N32" s="154" t="s">
        <v>919</v>
      </c>
      <c r="O32" s="154" t="s">
        <v>919</v>
      </c>
      <c r="P32" s="154" t="s">
        <v>919</v>
      </c>
      <c r="Q32" s="154" t="s">
        <v>1195</v>
      </c>
      <c r="R32" s="154" t="s">
        <v>1195</v>
      </c>
      <c r="S32" s="154" t="s">
        <v>1195</v>
      </c>
      <c r="T32" s="154" t="s">
        <v>1195</v>
      </c>
      <c r="U32" s="154" t="s">
        <v>919</v>
      </c>
      <c r="V32" s="154" t="s">
        <v>919</v>
      </c>
      <c r="W32" s="154" t="s">
        <v>919</v>
      </c>
      <c r="X32" s="154" t="s">
        <v>540</v>
      </c>
      <c r="Y32" s="154" t="s">
        <v>540</v>
      </c>
      <c r="Z32" s="154" t="s">
        <v>540</v>
      </c>
      <c r="AA32" s="154" t="s">
        <v>1264</v>
      </c>
      <c r="AB32" s="154" t="s">
        <v>920</v>
      </c>
      <c r="AC32" s="154" t="s">
        <v>920</v>
      </c>
      <c r="AD32" s="222" t="s">
        <v>1327</v>
      </c>
      <c r="AE32" s="154" t="s">
        <v>907</v>
      </c>
      <c r="AF32" s="154" t="s">
        <v>1196</v>
      </c>
      <c r="AG32" s="154" t="s">
        <v>1264</v>
      </c>
      <c r="AH32" s="154" t="s">
        <v>919</v>
      </c>
      <c r="AI32" s="154" t="s">
        <v>919</v>
      </c>
      <c r="AJ32" s="155" t="s">
        <v>926</v>
      </c>
      <c r="AK32" s="155" t="s">
        <v>926</v>
      </c>
      <c r="AL32" s="154" t="s">
        <v>924</v>
      </c>
      <c r="AM32" s="154" t="s">
        <v>924</v>
      </c>
      <c r="AN32" s="154" t="s">
        <v>927</v>
      </c>
      <c r="AO32" s="154" t="s">
        <v>928</v>
      </c>
      <c r="AP32" s="154" t="s">
        <v>928</v>
      </c>
      <c r="AQ32" s="154" t="s">
        <v>1328</v>
      </c>
      <c r="AR32" s="154" t="s">
        <v>1328</v>
      </c>
      <c r="AS32" s="154" t="s">
        <v>907</v>
      </c>
      <c r="AT32" s="154" t="s">
        <v>907</v>
      </c>
      <c r="AU32" s="154" t="s">
        <v>907</v>
      </c>
      <c r="AV32" s="154" t="s">
        <v>907</v>
      </c>
      <c r="AW32" s="154" t="s">
        <v>907</v>
      </c>
      <c r="AX32" s="154" t="s">
        <v>907</v>
      </c>
      <c r="AY32" s="154" t="s">
        <v>907</v>
      </c>
      <c r="AZ32" s="154" t="s">
        <v>924</v>
      </c>
      <c r="BA32" s="154" t="s">
        <v>540</v>
      </c>
      <c r="BB32" s="154" t="s">
        <v>922</v>
      </c>
      <c r="BC32" s="154" t="s">
        <v>922</v>
      </c>
      <c r="BD32" s="154" t="s">
        <v>922</v>
      </c>
      <c r="BE32" s="155" t="s">
        <v>896</v>
      </c>
      <c r="BF32" s="154" t="s">
        <v>921</v>
      </c>
      <c r="BG32" s="154" t="s">
        <v>921</v>
      </c>
      <c r="BH32" s="154" t="s">
        <v>528</v>
      </c>
      <c r="BI32" s="154" t="s">
        <v>528</v>
      </c>
      <c r="BJ32" s="154" t="s">
        <v>1321</v>
      </c>
      <c r="BK32" s="154" t="s">
        <v>1329</v>
      </c>
      <c r="BL32" s="154" t="s">
        <v>918</v>
      </c>
      <c r="BM32" s="154" t="s">
        <v>540</v>
      </c>
      <c r="BN32" s="154" t="s">
        <v>537</v>
      </c>
      <c r="BO32" s="154" t="s">
        <v>540</v>
      </c>
      <c r="BP32" s="154" t="s">
        <v>540</v>
      </c>
      <c r="BQ32" s="154" t="s">
        <v>898</v>
      </c>
      <c r="BR32" s="154" t="s">
        <v>907</v>
      </c>
      <c r="BS32" s="154" t="s">
        <v>907</v>
      </c>
      <c r="BT32" s="154" t="s">
        <v>907</v>
      </c>
      <c r="BU32" s="154" t="s">
        <v>907</v>
      </c>
      <c r="BV32" s="154" t="s">
        <v>907</v>
      </c>
      <c r="BW32" s="154" t="s">
        <v>907</v>
      </c>
      <c r="BX32" s="154"/>
      <c r="BY32" s="154" t="s">
        <v>925</v>
      </c>
      <c r="BZ32" s="154" t="s">
        <v>540</v>
      </c>
      <c r="CA32" s="154" t="s">
        <v>1264</v>
      </c>
      <c r="CB32" s="154" t="s">
        <v>919</v>
      </c>
    </row>
    <row r="33" spans="1:80" x14ac:dyDescent="0.25">
      <c r="A33" s="123" t="str">
        <f>'Indicator Data'!A34</f>
        <v>Cambodia</v>
      </c>
      <c r="B33" s="106" t="str">
        <f>'Indicator Data'!B34</f>
        <v>KHM</v>
      </c>
      <c r="C33" s="154" t="s">
        <v>1320</v>
      </c>
      <c r="D33" s="154" t="s">
        <v>1320</v>
      </c>
      <c r="E33" s="154" t="s">
        <v>1321</v>
      </c>
      <c r="F33" s="154" t="s">
        <v>1321</v>
      </c>
      <c r="G33" s="154" t="s">
        <v>1321</v>
      </c>
      <c r="H33" s="154" t="s">
        <v>1321</v>
      </c>
      <c r="I33" s="154" t="s">
        <v>1321</v>
      </c>
      <c r="J33" s="154" t="s">
        <v>922</v>
      </c>
      <c r="K33" s="154" t="s">
        <v>922</v>
      </c>
      <c r="L33" s="154" t="s">
        <v>528</v>
      </c>
      <c r="M33" s="154" t="s">
        <v>919</v>
      </c>
      <c r="N33" s="154" t="s">
        <v>919</v>
      </c>
      <c r="O33" s="154" t="s">
        <v>919</v>
      </c>
      <c r="P33" s="154" t="s">
        <v>919</v>
      </c>
      <c r="Q33" s="154" t="s">
        <v>1195</v>
      </c>
      <c r="R33" s="154" t="s">
        <v>1195</v>
      </c>
      <c r="S33" s="154" t="s">
        <v>1195</v>
      </c>
      <c r="T33" s="154" t="s">
        <v>1195</v>
      </c>
      <c r="U33" s="154" t="s">
        <v>919</v>
      </c>
      <c r="V33" s="154" t="s">
        <v>919</v>
      </c>
      <c r="W33" s="154" t="s">
        <v>919</v>
      </c>
      <c r="X33" s="154" t="s">
        <v>540</v>
      </c>
      <c r="Y33" s="154" t="s">
        <v>540</v>
      </c>
      <c r="Z33" s="154" t="s">
        <v>540</v>
      </c>
      <c r="AA33" s="154" t="s">
        <v>1264</v>
      </c>
      <c r="AB33" s="154" t="s">
        <v>920</v>
      </c>
      <c r="AC33" s="154" t="s">
        <v>920</v>
      </c>
      <c r="AD33" s="222" t="s">
        <v>1327</v>
      </c>
      <c r="AE33" s="154" t="s">
        <v>907</v>
      </c>
      <c r="AF33" s="154" t="s">
        <v>1196</v>
      </c>
      <c r="AG33" s="154" t="s">
        <v>1264</v>
      </c>
      <c r="AH33" s="154" t="s">
        <v>919</v>
      </c>
      <c r="AI33" s="154" t="s">
        <v>919</v>
      </c>
      <c r="AJ33" s="155" t="s">
        <v>926</v>
      </c>
      <c r="AK33" s="155" t="s">
        <v>926</v>
      </c>
      <c r="AL33" s="154" t="s">
        <v>924</v>
      </c>
      <c r="AM33" s="154" t="s">
        <v>924</v>
      </c>
      <c r="AN33" s="154" t="s">
        <v>927</v>
      </c>
      <c r="AO33" s="154" t="s">
        <v>928</v>
      </c>
      <c r="AP33" s="154" t="s">
        <v>928</v>
      </c>
      <c r="AQ33" s="154" t="s">
        <v>1328</v>
      </c>
      <c r="AR33" s="154" t="s">
        <v>1328</v>
      </c>
      <c r="AS33" s="154" t="s">
        <v>907</v>
      </c>
      <c r="AT33" s="154" t="s">
        <v>907</v>
      </c>
      <c r="AU33" s="154" t="s">
        <v>907</v>
      </c>
      <c r="AV33" s="154" t="s">
        <v>907</v>
      </c>
      <c r="AW33" s="154" t="s">
        <v>907</v>
      </c>
      <c r="AX33" s="154" t="s">
        <v>907</v>
      </c>
      <c r="AY33" s="154" t="s">
        <v>907</v>
      </c>
      <c r="AZ33" s="154" t="s">
        <v>924</v>
      </c>
      <c r="BA33" s="154" t="s">
        <v>540</v>
      </c>
      <c r="BB33" s="154" t="s">
        <v>922</v>
      </c>
      <c r="BC33" s="154" t="s">
        <v>922</v>
      </c>
      <c r="BD33" s="154" t="s">
        <v>922</v>
      </c>
      <c r="BE33" s="155" t="s">
        <v>896</v>
      </c>
      <c r="BF33" s="154" t="s">
        <v>921</v>
      </c>
      <c r="BG33" s="154" t="s">
        <v>921</v>
      </c>
      <c r="BH33" s="154" t="s">
        <v>528</v>
      </c>
      <c r="BI33" s="154" t="s">
        <v>528</v>
      </c>
      <c r="BJ33" s="154" t="s">
        <v>1321</v>
      </c>
      <c r="BK33" s="154" t="s">
        <v>1329</v>
      </c>
      <c r="BL33" s="154" t="s">
        <v>918</v>
      </c>
      <c r="BM33" s="154" t="s">
        <v>540</v>
      </c>
      <c r="BN33" s="154" t="s">
        <v>537</v>
      </c>
      <c r="BO33" s="154" t="s">
        <v>540</v>
      </c>
      <c r="BP33" s="154" t="s">
        <v>540</v>
      </c>
      <c r="BQ33" s="154" t="s">
        <v>898</v>
      </c>
      <c r="BR33" s="154" t="s">
        <v>907</v>
      </c>
      <c r="BS33" s="154" t="s">
        <v>907</v>
      </c>
      <c r="BT33" s="154" t="s">
        <v>907</v>
      </c>
      <c r="BU33" s="154" t="s">
        <v>907</v>
      </c>
      <c r="BV33" s="154" t="s">
        <v>907</v>
      </c>
      <c r="BW33" s="154" t="s">
        <v>907</v>
      </c>
      <c r="BX33" s="154"/>
      <c r="BY33" s="154" t="s">
        <v>925</v>
      </c>
      <c r="BZ33" s="154" t="s">
        <v>540</v>
      </c>
      <c r="CA33" s="154" t="s">
        <v>1264</v>
      </c>
      <c r="CB33" s="154" t="s">
        <v>919</v>
      </c>
    </row>
    <row r="34" spans="1:80" x14ac:dyDescent="0.25">
      <c r="A34" s="123" t="str">
        <f>'Indicator Data'!A35</f>
        <v>Cameroon</v>
      </c>
      <c r="B34" s="106" t="str">
        <f>'Indicator Data'!B35</f>
        <v>CMR</v>
      </c>
      <c r="C34" s="154" t="s">
        <v>1320</v>
      </c>
      <c r="D34" s="154" t="s">
        <v>1320</v>
      </c>
      <c r="E34" s="154" t="s">
        <v>1321</v>
      </c>
      <c r="F34" s="154" t="s">
        <v>1321</v>
      </c>
      <c r="G34" s="154" t="s">
        <v>1321</v>
      </c>
      <c r="H34" s="154" t="s">
        <v>1321</v>
      </c>
      <c r="I34" s="154" t="s">
        <v>1321</v>
      </c>
      <c r="J34" s="154" t="s">
        <v>922</v>
      </c>
      <c r="K34" s="154" t="s">
        <v>922</v>
      </c>
      <c r="L34" s="154" t="s">
        <v>528</v>
      </c>
      <c r="M34" s="154" t="s">
        <v>919</v>
      </c>
      <c r="N34" s="154" t="s">
        <v>919</v>
      </c>
      <c r="O34" s="154" t="s">
        <v>919</v>
      </c>
      <c r="P34" s="154" t="s">
        <v>919</v>
      </c>
      <c r="Q34" s="154" t="s">
        <v>1195</v>
      </c>
      <c r="R34" s="154" t="s">
        <v>1195</v>
      </c>
      <c r="S34" s="154" t="s">
        <v>1195</v>
      </c>
      <c r="T34" s="154" t="s">
        <v>1195</v>
      </c>
      <c r="U34" s="154" t="s">
        <v>919</v>
      </c>
      <c r="V34" s="154" t="s">
        <v>919</v>
      </c>
      <c r="W34" s="154" t="s">
        <v>919</v>
      </c>
      <c r="X34" s="154" t="s">
        <v>540</v>
      </c>
      <c r="Y34" s="154" t="s">
        <v>540</v>
      </c>
      <c r="Z34" s="154" t="s">
        <v>540</v>
      </c>
      <c r="AA34" s="154" t="s">
        <v>1264</v>
      </c>
      <c r="AB34" s="154" t="s">
        <v>920</v>
      </c>
      <c r="AC34" s="154" t="s">
        <v>920</v>
      </c>
      <c r="AD34" s="222" t="s">
        <v>1327</v>
      </c>
      <c r="AE34" s="154" t="s">
        <v>907</v>
      </c>
      <c r="AF34" s="154" t="s">
        <v>1196</v>
      </c>
      <c r="AG34" s="154" t="s">
        <v>1264</v>
      </c>
      <c r="AH34" s="154" t="s">
        <v>919</v>
      </c>
      <c r="AI34" s="154" t="s">
        <v>919</v>
      </c>
      <c r="AJ34" s="155" t="s">
        <v>926</v>
      </c>
      <c r="AK34" s="155" t="s">
        <v>926</v>
      </c>
      <c r="AL34" s="154" t="s">
        <v>924</v>
      </c>
      <c r="AM34" s="154" t="s">
        <v>924</v>
      </c>
      <c r="AN34" s="154" t="s">
        <v>927</v>
      </c>
      <c r="AO34" s="154" t="s">
        <v>928</v>
      </c>
      <c r="AP34" s="154" t="s">
        <v>928</v>
      </c>
      <c r="AQ34" s="154" t="s">
        <v>1328</v>
      </c>
      <c r="AR34" s="154" t="s">
        <v>1328</v>
      </c>
      <c r="AS34" s="154" t="s">
        <v>907</v>
      </c>
      <c r="AT34" s="154" t="s">
        <v>907</v>
      </c>
      <c r="AU34" s="154" t="s">
        <v>907</v>
      </c>
      <c r="AV34" s="154" t="s">
        <v>907</v>
      </c>
      <c r="AW34" s="154" t="s">
        <v>907</v>
      </c>
      <c r="AX34" s="154" t="s">
        <v>907</v>
      </c>
      <c r="AY34" s="154" t="s">
        <v>907</v>
      </c>
      <c r="AZ34" s="154" t="s">
        <v>924</v>
      </c>
      <c r="BA34" s="154" t="s">
        <v>540</v>
      </c>
      <c r="BB34" s="154" t="s">
        <v>922</v>
      </c>
      <c r="BC34" s="154" t="s">
        <v>922</v>
      </c>
      <c r="BD34" s="154" t="s">
        <v>922</v>
      </c>
      <c r="BE34" s="155" t="s">
        <v>899</v>
      </c>
      <c r="BF34" s="154" t="s">
        <v>921</v>
      </c>
      <c r="BG34" s="154" t="s">
        <v>921</v>
      </c>
      <c r="BH34" s="154" t="s">
        <v>528</v>
      </c>
      <c r="BI34" s="154" t="s">
        <v>528</v>
      </c>
      <c r="BJ34" s="154" t="s">
        <v>1321</v>
      </c>
      <c r="BK34" s="154" t="s">
        <v>1329</v>
      </c>
      <c r="BL34" s="154" t="s">
        <v>918</v>
      </c>
      <c r="BM34" s="154" t="s">
        <v>540</v>
      </c>
      <c r="BN34" s="154" t="s">
        <v>537</v>
      </c>
      <c r="BO34" s="154" t="s">
        <v>540</v>
      </c>
      <c r="BP34" s="154" t="s">
        <v>540</v>
      </c>
      <c r="BQ34" s="154" t="s">
        <v>898</v>
      </c>
      <c r="BR34" s="154" t="s">
        <v>907</v>
      </c>
      <c r="BS34" s="154" t="s">
        <v>907</v>
      </c>
      <c r="BT34" s="154" t="s">
        <v>907</v>
      </c>
      <c r="BU34" s="154" t="s">
        <v>907</v>
      </c>
      <c r="BV34" s="154" t="s">
        <v>907</v>
      </c>
      <c r="BW34" s="154" t="s">
        <v>907</v>
      </c>
      <c r="BX34" s="154"/>
      <c r="BY34" s="154" t="s">
        <v>925</v>
      </c>
      <c r="BZ34" s="154" t="s">
        <v>540</v>
      </c>
      <c r="CA34" s="154" t="s">
        <v>1264</v>
      </c>
      <c r="CB34" s="154" t="s">
        <v>919</v>
      </c>
    </row>
    <row r="35" spans="1:80" x14ac:dyDescent="0.25">
      <c r="A35" s="123" t="str">
        <f>'Indicator Data'!A36</f>
        <v>Canada</v>
      </c>
      <c r="B35" s="106" t="str">
        <f>'Indicator Data'!B36</f>
        <v>CAN</v>
      </c>
      <c r="C35" s="154" t="s">
        <v>1320</v>
      </c>
      <c r="D35" s="154" t="s">
        <v>1320</v>
      </c>
      <c r="E35" s="154" t="s">
        <v>1321</v>
      </c>
      <c r="F35" s="154" t="s">
        <v>1321</v>
      </c>
      <c r="G35" s="154" t="s">
        <v>1321</v>
      </c>
      <c r="H35" s="154" t="s">
        <v>1321</v>
      </c>
      <c r="I35" s="154" t="s">
        <v>1321</v>
      </c>
      <c r="J35" s="154" t="s">
        <v>922</v>
      </c>
      <c r="K35" s="154" t="s">
        <v>922</v>
      </c>
      <c r="L35" s="154" t="s">
        <v>528</v>
      </c>
      <c r="M35" s="154" t="s">
        <v>919</v>
      </c>
      <c r="N35" s="154" t="s">
        <v>919</v>
      </c>
      <c r="O35" s="154" t="s">
        <v>919</v>
      </c>
      <c r="P35" s="154" t="s">
        <v>919</v>
      </c>
      <c r="Q35" s="154" t="s">
        <v>1195</v>
      </c>
      <c r="R35" s="154" t="s">
        <v>1195</v>
      </c>
      <c r="S35" s="154" t="s">
        <v>1195</v>
      </c>
      <c r="T35" s="154" t="s">
        <v>1195</v>
      </c>
      <c r="U35" s="154" t="s">
        <v>919</v>
      </c>
      <c r="V35" s="154" t="s">
        <v>919</v>
      </c>
      <c r="W35" s="154" t="s">
        <v>919</v>
      </c>
      <c r="X35" s="154" t="s">
        <v>540</v>
      </c>
      <c r="Y35" s="154" t="s">
        <v>540</v>
      </c>
      <c r="Z35" s="154" t="s">
        <v>540</v>
      </c>
      <c r="AA35" s="154" t="s">
        <v>1264</v>
      </c>
      <c r="AB35" s="154" t="s">
        <v>920</v>
      </c>
      <c r="AC35" s="154" t="s">
        <v>920</v>
      </c>
      <c r="AD35" s="222" t="s">
        <v>1327</v>
      </c>
      <c r="AE35" s="154" t="s">
        <v>907</v>
      </c>
      <c r="AF35" s="154" t="s">
        <v>1196</v>
      </c>
      <c r="AG35" s="154" t="s">
        <v>1264</v>
      </c>
      <c r="AH35" s="154" t="s">
        <v>919</v>
      </c>
      <c r="AI35" s="154" t="s">
        <v>919</v>
      </c>
      <c r="AJ35" s="155" t="s">
        <v>926</v>
      </c>
      <c r="AK35" s="155" t="s">
        <v>926</v>
      </c>
      <c r="AL35" s="154" t="s">
        <v>924</v>
      </c>
      <c r="AM35" s="154" t="s">
        <v>924</v>
      </c>
      <c r="AN35" s="154" t="s">
        <v>927</v>
      </c>
      <c r="AO35" s="154" t="s">
        <v>928</v>
      </c>
      <c r="AP35" s="154" t="s">
        <v>928</v>
      </c>
      <c r="AQ35" s="154" t="s">
        <v>1328</v>
      </c>
      <c r="AR35" s="154" t="s">
        <v>1328</v>
      </c>
      <c r="AS35" s="154" t="s">
        <v>907</v>
      </c>
      <c r="AT35" s="154" t="s">
        <v>907</v>
      </c>
      <c r="AU35" s="154" t="s">
        <v>907</v>
      </c>
      <c r="AV35" s="154" t="s">
        <v>907</v>
      </c>
      <c r="AW35" s="154" t="s">
        <v>907</v>
      </c>
      <c r="AX35" s="154" t="s">
        <v>907</v>
      </c>
      <c r="AY35" s="154" t="s">
        <v>907</v>
      </c>
      <c r="AZ35" s="154" t="s">
        <v>924</v>
      </c>
      <c r="BA35" s="154" t="s">
        <v>540</v>
      </c>
      <c r="BB35" s="154" t="s">
        <v>922</v>
      </c>
      <c r="BC35" s="154" t="s">
        <v>922</v>
      </c>
      <c r="BD35" s="154" t="s">
        <v>922</v>
      </c>
      <c r="BE35" s="155" t="s">
        <v>896</v>
      </c>
      <c r="BF35" s="154" t="s">
        <v>921</v>
      </c>
      <c r="BG35" s="154" t="s">
        <v>921</v>
      </c>
      <c r="BH35" s="154" t="s">
        <v>528</v>
      </c>
      <c r="BI35" s="154" t="s">
        <v>528</v>
      </c>
      <c r="BJ35" s="154" t="s">
        <v>1321</v>
      </c>
      <c r="BK35" s="154" t="s">
        <v>1329</v>
      </c>
      <c r="BL35" s="154" t="s">
        <v>918</v>
      </c>
      <c r="BM35" s="154" t="s">
        <v>540</v>
      </c>
      <c r="BN35" s="154" t="s">
        <v>537</v>
      </c>
      <c r="BO35" s="154" t="s">
        <v>540</v>
      </c>
      <c r="BP35" s="154" t="s">
        <v>540</v>
      </c>
      <c r="BQ35" s="154" t="s">
        <v>898</v>
      </c>
      <c r="BR35" s="154" t="s">
        <v>907</v>
      </c>
      <c r="BS35" s="154" t="s">
        <v>907</v>
      </c>
      <c r="BT35" s="154" t="s">
        <v>907</v>
      </c>
      <c r="BU35" s="154" t="s">
        <v>907</v>
      </c>
      <c r="BV35" s="154" t="s">
        <v>907</v>
      </c>
      <c r="BW35" s="154" t="s">
        <v>907</v>
      </c>
      <c r="BX35" s="154"/>
      <c r="BY35" s="154" t="s">
        <v>925</v>
      </c>
      <c r="BZ35" s="154" t="s">
        <v>540</v>
      </c>
      <c r="CA35" s="154" t="s">
        <v>1264</v>
      </c>
      <c r="CB35" s="154" t="s">
        <v>919</v>
      </c>
    </row>
    <row r="36" spans="1:80" x14ac:dyDescent="0.25">
      <c r="A36" s="123" t="str">
        <f>'Indicator Data'!A37</f>
        <v>Central African Republic</v>
      </c>
      <c r="B36" s="106" t="str">
        <f>'Indicator Data'!B37</f>
        <v>CAF</v>
      </c>
      <c r="C36" s="154" t="s">
        <v>1320</v>
      </c>
      <c r="D36" s="154" t="s">
        <v>1320</v>
      </c>
      <c r="E36" s="154" t="s">
        <v>1321</v>
      </c>
      <c r="F36" s="154" t="s">
        <v>1321</v>
      </c>
      <c r="G36" s="154" t="s">
        <v>1321</v>
      </c>
      <c r="H36" s="154" t="s">
        <v>1321</v>
      </c>
      <c r="I36" s="154" t="s">
        <v>1321</v>
      </c>
      <c r="J36" s="154" t="s">
        <v>922</v>
      </c>
      <c r="K36" s="154" t="s">
        <v>922</v>
      </c>
      <c r="L36" s="154" t="s">
        <v>528</v>
      </c>
      <c r="M36" s="154" t="s">
        <v>919</v>
      </c>
      <c r="N36" s="154" t="s">
        <v>919</v>
      </c>
      <c r="O36" s="154" t="s">
        <v>919</v>
      </c>
      <c r="P36" s="154" t="s">
        <v>919</v>
      </c>
      <c r="Q36" s="154" t="s">
        <v>1195</v>
      </c>
      <c r="R36" s="154" t="s">
        <v>1195</v>
      </c>
      <c r="S36" s="154" t="s">
        <v>1195</v>
      </c>
      <c r="T36" s="154" t="s">
        <v>1195</v>
      </c>
      <c r="U36" s="154" t="s">
        <v>919</v>
      </c>
      <c r="V36" s="154" t="s">
        <v>919</v>
      </c>
      <c r="W36" s="154" t="s">
        <v>919</v>
      </c>
      <c r="X36" s="154" t="s">
        <v>540</v>
      </c>
      <c r="Y36" s="154" t="s">
        <v>540</v>
      </c>
      <c r="Z36" s="154" t="s">
        <v>540</v>
      </c>
      <c r="AA36" s="154" t="s">
        <v>1264</v>
      </c>
      <c r="AB36" s="154" t="s">
        <v>920</v>
      </c>
      <c r="AC36" s="154" t="s">
        <v>920</v>
      </c>
      <c r="AD36" s="222" t="s">
        <v>1327</v>
      </c>
      <c r="AE36" s="154" t="s">
        <v>907</v>
      </c>
      <c r="AF36" s="154" t="s">
        <v>1196</v>
      </c>
      <c r="AG36" s="154" t="s">
        <v>1264</v>
      </c>
      <c r="AH36" s="154" t="s">
        <v>919</v>
      </c>
      <c r="AI36" s="154" t="s">
        <v>919</v>
      </c>
      <c r="AJ36" s="155" t="s">
        <v>926</v>
      </c>
      <c r="AK36" s="155" t="s">
        <v>926</v>
      </c>
      <c r="AL36" s="154" t="s">
        <v>924</v>
      </c>
      <c r="AM36" s="154" t="s">
        <v>924</v>
      </c>
      <c r="AN36" s="154" t="s">
        <v>927</v>
      </c>
      <c r="AO36" s="154" t="s">
        <v>928</v>
      </c>
      <c r="AP36" s="154" t="s">
        <v>928</v>
      </c>
      <c r="AQ36" s="154" t="s">
        <v>1328</v>
      </c>
      <c r="AR36" s="154" t="s">
        <v>1328</v>
      </c>
      <c r="AS36" s="154" t="s">
        <v>907</v>
      </c>
      <c r="AT36" s="154" t="s">
        <v>907</v>
      </c>
      <c r="AU36" s="154" t="s">
        <v>907</v>
      </c>
      <c r="AV36" s="154" t="s">
        <v>907</v>
      </c>
      <c r="AW36" s="154" t="s">
        <v>907</v>
      </c>
      <c r="AX36" s="154" t="s">
        <v>907</v>
      </c>
      <c r="AY36" s="154" t="s">
        <v>907</v>
      </c>
      <c r="AZ36" s="154" t="s">
        <v>924</v>
      </c>
      <c r="BA36" s="154" t="s">
        <v>540</v>
      </c>
      <c r="BB36" s="154" t="s">
        <v>922</v>
      </c>
      <c r="BC36" s="154" t="s">
        <v>922</v>
      </c>
      <c r="BD36" s="154" t="s">
        <v>922</v>
      </c>
      <c r="BE36" s="155" t="s">
        <v>899</v>
      </c>
      <c r="BF36" s="154" t="s">
        <v>921</v>
      </c>
      <c r="BG36" s="154" t="s">
        <v>921</v>
      </c>
      <c r="BH36" s="154" t="s">
        <v>528</v>
      </c>
      <c r="BI36" s="154" t="s">
        <v>528</v>
      </c>
      <c r="BJ36" s="154" t="s">
        <v>1321</v>
      </c>
      <c r="BK36" s="154" t="s">
        <v>1329</v>
      </c>
      <c r="BL36" s="154" t="s">
        <v>918</v>
      </c>
      <c r="BM36" s="154" t="s">
        <v>540</v>
      </c>
      <c r="BN36" s="154" t="s">
        <v>537</v>
      </c>
      <c r="BO36" s="154" t="s">
        <v>540</v>
      </c>
      <c r="BP36" s="154" t="s">
        <v>540</v>
      </c>
      <c r="BQ36" s="154" t="s">
        <v>898</v>
      </c>
      <c r="BR36" s="154" t="s">
        <v>907</v>
      </c>
      <c r="BS36" s="154" t="s">
        <v>907</v>
      </c>
      <c r="BT36" s="154" t="s">
        <v>907</v>
      </c>
      <c r="BU36" s="154" t="s">
        <v>907</v>
      </c>
      <c r="BV36" s="154" t="s">
        <v>907</v>
      </c>
      <c r="BW36" s="154" t="s">
        <v>907</v>
      </c>
      <c r="BX36" s="154"/>
      <c r="BY36" s="154" t="s">
        <v>925</v>
      </c>
      <c r="BZ36" s="154" t="s">
        <v>540</v>
      </c>
      <c r="CA36" s="154" t="s">
        <v>1264</v>
      </c>
      <c r="CB36" s="154" t="s">
        <v>919</v>
      </c>
    </row>
    <row r="37" spans="1:80" x14ac:dyDescent="0.25">
      <c r="A37" s="123" t="str">
        <f>'Indicator Data'!A38</f>
        <v>Chad</v>
      </c>
      <c r="B37" s="106" t="str">
        <f>'Indicator Data'!B38</f>
        <v>TCD</v>
      </c>
      <c r="C37" s="154" t="s">
        <v>1320</v>
      </c>
      <c r="D37" s="154" t="s">
        <v>1320</v>
      </c>
      <c r="E37" s="154" t="s">
        <v>1321</v>
      </c>
      <c r="F37" s="154" t="s">
        <v>1321</v>
      </c>
      <c r="G37" s="154" t="s">
        <v>1321</v>
      </c>
      <c r="H37" s="154" t="s">
        <v>1321</v>
      </c>
      <c r="I37" s="154" t="s">
        <v>1321</v>
      </c>
      <c r="J37" s="154" t="s">
        <v>922</v>
      </c>
      <c r="K37" s="154" t="s">
        <v>922</v>
      </c>
      <c r="L37" s="154" t="s">
        <v>528</v>
      </c>
      <c r="M37" s="154" t="s">
        <v>919</v>
      </c>
      <c r="N37" s="154" t="s">
        <v>919</v>
      </c>
      <c r="O37" s="154" t="s">
        <v>919</v>
      </c>
      <c r="P37" s="154" t="s">
        <v>919</v>
      </c>
      <c r="Q37" s="154" t="s">
        <v>1195</v>
      </c>
      <c r="R37" s="154" t="s">
        <v>1195</v>
      </c>
      <c r="S37" s="154" t="s">
        <v>1195</v>
      </c>
      <c r="T37" s="154" t="s">
        <v>1195</v>
      </c>
      <c r="U37" s="154" t="s">
        <v>919</v>
      </c>
      <c r="V37" s="154" t="s">
        <v>919</v>
      </c>
      <c r="W37" s="154" t="s">
        <v>919</v>
      </c>
      <c r="X37" s="154" t="s">
        <v>540</v>
      </c>
      <c r="Y37" s="154" t="s">
        <v>540</v>
      </c>
      <c r="Z37" s="154" t="s">
        <v>540</v>
      </c>
      <c r="AA37" s="154" t="s">
        <v>1264</v>
      </c>
      <c r="AB37" s="154" t="s">
        <v>920</v>
      </c>
      <c r="AC37" s="154" t="s">
        <v>920</v>
      </c>
      <c r="AD37" s="222" t="s">
        <v>1327</v>
      </c>
      <c r="AE37" s="154" t="s">
        <v>907</v>
      </c>
      <c r="AF37" s="154" t="s">
        <v>1196</v>
      </c>
      <c r="AG37" s="154" t="s">
        <v>1264</v>
      </c>
      <c r="AH37" s="154" t="s">
        <v>919</v>
      </c>
      <c r="AI37" s="154" t="s">
        <v>919</v>
      </c>
      <c r="AJ37" s="155" t="s">
        <v>926</v>
      </c>
      <c r="AK37" s="155" t="s">
        <v>926</v>
      </c>
      <c r="AL37" s="154" t="s">
        <v>924</v>
      </c>
      <c r="AM37" s="154" t="s">
        <v>924</v>
      </c>
      <c r="AN37" s="154" t="s">
        <v>927</v>
      </c>
      <c r="AO37" s="154" t="s">
        <v>928</v>
      </c>
      <c r="AP37" s="154" t="s">
        <v>928</v>
      </c>
      <c r="AQ37" s="154" t="s">
        <v>1328</v>
      </c>
      <c r="AR37" s="154" t="s">
        <v>1328</v>
      </c>
      <c r="AS37" s="154" t="s">
        <v>907</v>
      </c>
      <c r="AT37" s="154" t="s">
        <v>907</v>
      </c>
      <c r="AU37" s="154" t="s">
        <v>907</v>
      </c>
      <c r="AV37" s="154" t="s">
        <v>907</v>
      </c>
      <c r="AW37" s="154" t="s">
        <v>907</v>
      </c>
      <c r="AX37" s="154" t="s">
        <v>907</v>
      </c>
      <c r="AY37" s="154" t="s">
        <v>907</v>
      </c>
      <c r="AZ37" s="154" t="s">
        <v>924</v>
      </c>
      <c r="BA37" s="154" t="s">
        <v>540</v>
      </c>
      <c r="BB37" s="154" t="s">
        <v>922</v>
      </c>
      <c r="BC37" s="154" t="s">
        <v>922</v>
      </c>
      <c r="BD37" s="154" t="s">
        <v>922</v>
      </c>
      <c r="BE37" s="155" t="s">
        <v>899</v>
      </c>
      <c r="BF37" s="154" t="s">
        <v>921</v>
      </c>
      <c r="BG37" s="154" t="s">
        <v>921</v>
      </c>
      <c r="BH37" s="154" t="s">
        <v>528</v>
      </c>
      <c r="BI37" s="154" t="s">
        <v>528</v>
      </c>
      <c r="BJ37" s="154" t="s">
        <v>1321</v>
      </c>
      <c r="BK37" s="154" t="s">
        <v>1329</v>
      </c>
      <c r="BL37" s="154" t="s">
        <v>918</v>
      </c>
      <c r="BM37" s="154" t="s">
        <v>540</v>
      </c>
      <c r="BN37" s="154" t="s">
        <v>537</v>
      </c>
      <c r="BO37" s="154" t="s">
        <v>540</v>
      </c>
      <c r="BP37" s="154" t="s">
        <v>540</v>
      </c>
      <c r="BQ37" s="154" t="s">
        <v>898</v>
      </c>
      <c r="BR37" s="154" t="s">
        <v>907</v>
      </c>
      <c r="BS37" s="154" t="s">
        <v>907</v>
      </c>
      <c r="BT37" s="154" t="s">
        <v>907</v>
      </c>
      <c r="BU37" s="154" t="s">
        <v>907</v>
      </c>
      <c r="BV37" s="154" t="s">
        <v>907</v>
      </c>
      <c r="BW37" s="154" t="s">
        <v>907</v>
      </c>
      <c r="BX37" s="154"/>
      <c r="BY37" s="154" t="s">
        <v>925</v>
      </c>
      <c r="BZ37" s="154" t="s">
        <v>540</v>
      </c>
      <c r="CA37" s="154" t="s">
        <v>1264</v>
      </c>
      <c r="CB37" s="154" t="s">
        <v>919</v>
      </c>
    </row>
    <row r="38" spans="1:80" x14ac:dyDescent="0.25">
      <c r="A38" s="123" t="str">
        <f>'Indicator Data'!A39</f>
        <v>Chile</v>
      </c>
      <c r="B38" s="106" t="str">
        <f>'Indicator Data'!B39</f>
        <v>CHL</v>
      </c>
      <c r="C38" s="154" t="s">
        <v>1320</v>
      </c>
      <c r="D38" s="154" t="s">
        <v>1320</v>
      </c>
      <c r="E38" s="154" t="s">
        <v>1321</v>
      </c>
      <c r="F38" s="154" t="s">
        <v>1321</v>
      </c>
      <c r="G38" s="154" t="s">
        <v>1321</v>
      </c>
      <c r="H38" s="154" t="s">
        <v>1321</v>
      </c>
      <c r="I38" s="154" t="s">
        <v>1321</v>
      </c>
      <c r="J38" s="154" t="s">
        <v>922</v>
      </c>
      <c r="K38" s="154" t="s">
        <v>922</v>
      </c>
      <c r="L38" s="154" t="s">
        <v>528</v>
      </c>
      <c r="M38" s="154" t="s">
        <v>919</v>
      </c>
      <c r="N38" s="154" t="s">
        <v>919</v>
      </c>
      <c r="O38" s="154" t="s">
        <v>919</v>
      </c>
      <c r="P38" s="154" t="s">
        <v>919</v>
      </c>
      <c r="Q38" s="154" t="s">
        <v>1195</v>
      </c>
      <c r="R38" s="154" t="s">
        <v>1195</v>
      </c>
      <c r="S38" s="154" t="s">
        <v>1195</v>
      </c>
      <c r="T38" s="154" t="s">
        <v>1195</v>
      </c>
      <c r="U38" s="154" t="s">
        <v>919</v>
      </c>
      <c r="V38" s="154" t="s">
        <v>919</v>
      </c>
      <c r="W38" s="154" t="s">
        <v>919</v>
      </c>
      <c r="X38" s="154" t="s">
        <v>540</v>
      </c>
      <c r="Y38" s="154" t="s">
        <v>540</v>
      </c>
      <c r="Z38" s="154" t="s">
        <v>540</v>
      </c>
      <c r="AA38" s="154" t="s">
        <v>1264</v>
      </c>
      <c r="AB38" s="154" t="s">
        <v>920</v>
      </c>
      <c r="AC38" s="154" t="s">
        <v>920</v>
      </c>
      <c r="AD38" s="222" t="s">
        <v>1327</v>
      </c>
      <c r="AE38" s="154" t="s">
        <v>907</v>
      </c>
      <c r="AF38" s="154" t="s">
        <v>1196</v>
      </c>
      <c r="AG38" s="154" t="s">
        <v>1264</v>
      </c>
      <c r="AH38" s="154" t="s">
        <v>919</v>
      </c>
      <c r="AI38" s="154" t="s">
        <v>919</v>
      </c>
      <c r="AJ38" s="155" t="s">
        <v>926</v>
      </c>
      <c r="AK38" s="155" t="s">
        <v>926</v>
      </c>
      <c r="AL38" s="154" t="s">
        <v>924</v>
      </c>
      <c r="AM38" s="154" t="s">
        <v>924</v>
      </c>
      <c r="AN38" s="154" t="s">
        <v>927</v>
      </c>
      <c r="AO38" s="154" t="s">
        <v>928</v>
      </c>
      <c r="AP38" s="154" t="s">
        <v>928</v>
      </c>
      <c r="AQ38" s="154" t="s">
        <v>1328</v>
      </c>
      <c r="AR38" s="154" t="s">
        <v>1328</v>
      </c>
      <c r="AS38" s="154" t="s">
        <v>907</v>
      </c>
      <c r="AT38" s="154" t="s">
        <v>907</v>
      </c>
      <c r="AU38" s="154" t="s">
        <v>907</v>
      </c>
      <c r="AV38" s="154" t="s">
        <v>907</v>
      </c>
      <c r="AW38" s="154" t="s">
        <v>907</v>
      </c>
      <c r="AX38" s="154" t="s">
        <v>907</v>
      </c>
      <c r="AY38" s="154" t="s">
        <v>907</v>
      </c>
      <c r="AZ38" s="154" t="s">
        <v>924</v>
      </c>
      <c r="BA38" s="154" t="s">
        <v>540</v>
      </c>
      <c r="BB38" s="154" t="s">
        <v>922</v>
      </c>
      <c r="BC38" s="154" t="s">
        <v>922</v>
      </c>
      <c r="BD38" s="154" t="s">
        <v>922</v>
      </c>
      <c r="BE38" s="155" t="s">
        <v>896</v>
      </c>
      <c r="BF38" s="154" t="s">
        <v>921</v>
      </c>
      <c r="BG38" s="154" t="s">
        <v>921</v>
      </c>
      <c r="BH38" s="154" t="s">
        <v>528</v>
      </c>
      <c r="BI38" s="154" t="s">
        <v>528</v>
      </c>
      <c r="BJ38" s="154" t="s">
        <v>1321</v>
      </c>
      <c r="BK38" s="154" t="s">
        <v>1329</v>
      </c>
      <c r="BL38" s="154" t="s">
        <v>918</v>
      </c>
      <c r="BM38" s="154" t="s">
        <v>540</v>
      </c>
      <c r="BN38" s="154" t="s">
        <v>537</v>
      </c>
      <c r="BO38" s="154" t="s">
        <v>540</v>
      </c>
      <c r="BP38" s="154" t="s">
        <v>540</v>
      </c>
      <c r="BQ38" s="154" t="s">
        <v>898</v>
      </c>
      <c r="BR38" s="154" t="s">
        <v>907</v>
      </c>
      <c r="BS38" s="154" t="s">
        <v>907</v>
      </c>
      <c r="BT38" s="154" t="s">
        <v>907</v>
      </c>
      <c r="BU38" s="154" t="s">
        <v>907</v>
      </c>
      <c r="BV38" s="154" t="s">
        <v>907</v>
      </c>
      <c r="BW38" s="154" t="s">
        <v>907</v>
      </c>
      <c r="BX38" s="154"/>
      <c r="BY38" s="154" t="s">
        <v>925</v>
      </c>
      <c r="BZ38" s="154" t="s">
        <v>540</v>
      </c>
      <c r="CA38" s="154" t="s">
        <v>1264</v>
      </c>
      <c r="CB38" s="154" t="s">
        <v>919</v>
      </c>
    </row>
    <row r="39" spans="1:80" x14ac:dyDescent="0.25">
      <c r="A39" s="123" t="str">
        <f>'Indicator Data'!A40</f>
        <v>China</v>
      </c>
      <c r="B39" s="106" t="str">
        <f>'Indicator Data'!B40</f>
        <v>CHN</v>
      </c>
      <c r="C39" s="154" t="s">
        <v>1320</v>
      </c>
      <c r="D39" s="154" t="s">
        <v>1320</v>
      </c>
      <c r="E39" s="154" t="s">
        <v>1321</v>
      </c>
      <c r="F39" s="154" t="s">
        <v>1321</v>
      </c>
      <c r="G39" s="154" t="s">
        <v>1321</v>
      </c>
      <c r="H39" s="154" t="s">
        <v>1321</v>
      </c>
      <c r="I39" s="154" t="s">
        <v>1321</v>
      </c>
      <c r="J39" s="154" t="s">
        <v>922</v>
      </c>
      <c r="K39" s="154" t="s">
        <v>922</v>
      </c>
      <c r="L39" s="154" t="s">
        <v>528</v>
      </c>
      <c r="M39" s="154" t="s">
        <v>919</v>
      </c>
      <c r="N39" s="154" t="s">
        <v>919</v>
      </c>
      <c r="O39" s="154" t="s">
        <v>919</v>
      </c>
      <c r="P39" s="154" t="s">
        <v>919</v>
      </c>
      <c r="Q39" s="154" t="s">
        <v>1195</v>
      </c>
      <c r="R39" s="154" t="s">
        <v>1195</v>
      </c>
      <c r="S39" s="154" t="s">
        <v>1195</v>
      </c>
      <c r="T39" s="154" t="s">
        <v>1195</v>
      </c>
      <c r="U39" s="154" t="s">
        <v>919</v>
      </c>
      <c r="V39" s="154" t="s">
        <v>919</v>
      </c>
      <c r="W39" s="154" t="s">
        <v>919</v>
      </c>
      <c r="X39" s="154" t="s">
        <v>540</v>
      </c>
      <c r="Y39" s="154" t="s">
        <v>540</v>
      </c>
      <c r="Z39" s="154" t="s">
        <v>540</v>
      </c>
      <c r="AA39" s="154" t="s">
        <v>1264</v>
      </c>
      <c r="AB39" s="154" t="s">
        <v>920</v>
      </c>
      <c r="AC39" s="154" t="s">
        <v>920</v>
      </c>
      <c r="AD39" s="222" t="s">
        <v>1327</v>
      </c>
      <c r="AE39" s="154" t="s">
        <v>907</v>
      </c>
      <c r="AF39" s="154" t="s">
        <v>1196</v>
      </c>
      <c r="AG39" s="154" t="s">
        <v>1264</v>
      </c>
      <c r="AH39" s="154" t="s">
        <v>919</v>
      </c>
      <c r="AI39" s="154" t="s">
        <v>919</v>
      </c>
      <c r="AJ39" s="155" t="s">
        <v>926</v>
      </c>
      <c r="AK39" s="155" t="s">
        <v>926</v>
      </c>
      <c r="AL39" s="154" t="s">
        <v>924</v>
      </c>
      <c r="AM39" s="154" t="s">
        <v>924</v>
      </c>
      <c r="AN39" s="154" t="s">
        <v>927</v>
      </c>
      <c r="AO39" s="154" t="s">
        <v>928</v>
      </c>
      <c r="AP39" s="154" t="s">
        <v>928</v>
      </c>
      <c r="AQ39" s="154" t="s">
        <v>1328</v>
      </c>
      <c r="AR39" s="154" t="s">
        <v>1328</v>
      </c>
      <c r="AS39" s="154" t="s">
        <v>907</v>
      </c>
      <c r="AT39" s="154" t="s">
        <v>907</v>
      </c>
      <c r="AU39" s="154" t="s">
        <v>907</v>
      </c>
      <c r="AV39" s="154" t="s">
        <v>907</v>
      </c>
      <c r="AW39" s="154" t="s">
        <v>907</v>
      </c>
      <c r="AX39" s="154" t="s">
        <v>907</v>
      </c>
      <c r="AY39" s="154" t="s">
        <v>907</v>
      </c>
      <c r="AZ39" s="154" t="s">
        <v>924</v>
      </c>
      <c r="BA39" s="154" t="s">
        <v>540</v>
      </c>
      <c r="BB39" s="154" t="s">
        <v>922</v>
      </c>
      <c r="BC39" s="154" t="s">
        <v>922</v>
      </c>
      <c r="BD39" s="154" t="s">
        <v>922</v>
      </c>
      <c r="BE39" s="155" t="s">
        <v>896</v>
      </c>
      <c r="BF39" s="154" t="s">
        <v>921</v>
      </c>
      <c r="BG39" s="154" t="s">
        <v>921</v>
      </c>
      <c r="BH39" s="154" t="s">
        <v>528</v>
      </c>
      <c r="BI39" s="154" t="s">
        <v>528</v>
      </c>
      <c r="BJ39" s="154" t="s">
        <v>1321</v>
      </c>
      <c r="BK39" s="154" t="s">
        <v>1329</v>
      </c>
      <c r="BL39" s="154" t="s">
        <v>918</v>
      </c>
      <c r="BM39" s="154" t="s">
        <v>540</v>
      </c>
      <c r="BN39" s="154" t="s">
        <v>537</v>
      </c>
      <c r="BO39" s="154" t="s">
        <v>540</v>
      </c>
      <c r="BP39" s="154" t="s">
        <v>540</v>
      </c>
      <c r="BQ39" s="154" t="s">
        <v>898</v>
      </c>
      <c r="BR39" s="154" t="s">
        <v>907</v>
      </c>
      <c r="BS39" s="154" t="s">
        <v>907</v>
      </c>
      <c r="BT39" s="154" t="s">
        <v>907</v>
      </c>
      <c r="BU39" s="154" t="s">
        <v>907</v>
      </c>
      <c r="BV39" s="154" t="s">
        <v>907</v>
      </c>
      <c r="BW39" s="154" t="s">
        <v>907</v>
      </c>
      <c r="BX39" s="154"/>
      <c r="BY39" s="154" t="s">
        <v>925</v>
      </c>
      <c r="BZ39" s="154" t="s">
        <v>540</v>
      </c>
      <c r="CA39" s="154" t="s">
        <v>1264</v>
      </c>
      <c r="CB39" s="154" t="s">
        <v>919</v>
      </c>
    </row>
    <row r="40" spans="1:80" x14ac:dyDescent="0.25">
      <c r="A40" s="123" t="str">
        <f>'Indicator Data'!A41</f>
        <v>Colombia</v>
      </c>
      <c r="B40" s="106" t="str">
        <f>'Indicator Data'!B41</f>
        <v>COL</v>
      </c>
      <c r="C40" s="154" t="s">
        <v>1320</v>
      </c>
      <c r="D40" s="154" t="s">
        <v>1320</v>
      </c>
      <c r="E40" s="154" t="s">
        <v>1321</v>
      </c>
      <c r="F40" s="154" t="s">
        <v>1321</v>
      </c>
      <c r="G40" s="154" t="s">
        <v>1321</v>
      </c>
      <c r="H40" s="154" t="s">
        <v>1321</v>
      </c>
      <c r="I40" s="154" t="s">
        <v>1321</v>
      </c>
      <c r="J40" s="154" t="s">
        <v>922</v>
      </c>
      <c r="K40" s="154" t="s">
        <v>922</v>
      </c>
      <c r="L40" s="154" t="s">
        <v>528</v>
      </c>
      <c r="M40" s="154" t="s">
        <v>919</v>
      </c>
      <c r="N40" s="154" t="s">
        <v>919</v>
      </c>
      <c r="O40" s="154" t="s">
        <v>919</v>
      </c>
      <c r="P40" s="154" t="s">
        <v>919</v>
      </c>
      <c r="Q40" s="154" t="s">
        <v>1195</v>
      </c>
      <c r="R40" s="154" t="s">
        <v>1195</v>
      </c>
      <c r="S40" s="154" t="s">
        <v>1195</v>
      </c>
      <c r="T40" s="154" t="s">
        <v>1195</v>
      </c>
      <c r="U40" s="154" t="s">
        <v>919</v>
      </c>
      <c r="V40" s="154" t="s">
        <v>919</v>
      </c>
      <c r="W40" s="154" t="s">
        <v>919</v>
      </c>
      <c r="X40" s="154" t="s">
        <v>540</v>
      </c>
      <c r="Y40" s="154" t="s">
        <v>540</v>
      </c>
      <c r="Z40" s="154" t="s">
        <v>540</v>
      </c>
      <c r="AA40" s="154" t="s">
        <v>1264</v>
      </c>
      <c r="AB40" s="154" t="s">
        <v>920</v>
      </c>
      <c r="AC40" s="154" t="s">
        <v>920</v>
      </c>
      <c r="AD40" s="222" t="s">
        <v>1327</v>
      </c>
      <c r="AE40" s="154" t="s">
        <v>907</v>
      </c>
      <c r="AF40" s="154" t="s">
        <v>1196</v>
      </c>
      <c r="AG40" s="154" t="s">
        <v>1264</v>
      </c>
      <c r="AH40" s="154" t="s">
        <v>919</v>
      </c>
      <c r="AI40" s="154" t="s">
        <v>919</v>
      </c>
      <c r="AJ40" s="155" t="s">
        <v>926</v>
      </c>
      <c r="AK40" s="155" t="s">
        <v>926</v>
      </c>
      <c r="AL40" s="154" t="s">
        <v>924</v>
      </c>
      <c r="AM40" s="154" t="s">
        <v>924</v>
      </c>
      <c r="AN40" s="154" t="s">
        <v>927</v>
      </c>
      <c r="AO40" s="154" t="s">
        <v>928</v>
      </c>
      <c r="AP40" s="154" t="s">
        <v>928</v>
      </c>
      <c r="AQ40" s="154" t="s">
        <v>1328</v>
      </c>
      <c r="AR40" s="154" t="s">
        <v>1328</v>
      </c>
      <c r="AS40" s="154" t="s">
        <v>907</v>
      </c>
      <c r="AT40" s="154" t="s">
        <v>907</v>
      </c>
      <c r="AU40" s="154" t="s">
        <v>907</v>
      </c>
      <c r="AV40" s="154" t="s">
        <v>907</v>
      </c>
      <c r="AW40" s="154" t="s">
        <v>907</v>
      </c>
      <c r="AX40" s="154" t="s">
        <v>907</v>
      </c>
      <c r="AY40" s="154" t="s">
        <v>907</v>
      </c>
      <c r="AZ40" s="154" t="s">
        <v>924</v>
      </c>
      <c r="BA40" s="154" t="s">
        <v>540</v>
      </c>
      <c r="BB40" s="154" t="s">
        <v>922</v>
      </c>
      <c r="BC40" s="154" t="s">
        <v>922</v>
      </c>
      <c r="BD40" s="154" t="s">
        <v>922</v>
      </c>
      <c r="BE40" s="155" t="s">
        <v>899</v>
      </c>
      <c r="BF40" s="154" t="s">
        <v>921</v>
      </c>
      <c r="BG40" s="154" t="s">
        <v>921</v>
      </c>
      <c r="BH40" s="154" t="s">
        <v>528</v>
      </c>
      <c r="BI40" s="154" t="s">
        <v>528</v>
      </c>
      <c r="BJ40" s="154" t="s">
        <v>1321</v>
      </c>
      <c r="BK40" s="154" t="s">
        <v>1329</v>
      </c>
      <c r="BL40" s="154" t="s">
        <v>918</v>
      </c>
      <c r="BM40" s="154" t="s">
        <v>540</v>
      </c>
      <c r="BN40" s="154" t="s">
        <v>537</v>
      </c>
      <c r="BO40" s="154" t="s">
        <v>540</v>
      </c>
      <c r="BP40" s="154" t="s">
        <v>540</v>
      </c>
      <c r="BQ40" s="154" t="s">
        <v>898</v>
      </c>
      <c r="BR40" s="154" t="s">
        <v>907</v>
      </c>
      <c r="BS40" s="154" t="s">
        <v>907</v>
      </c>
      <c r="BT40" s="154" t="s">
        <v>907</v>
      </c>
      <c r="BU40" s="154" t="s">
        <v>907</v>
      </c>
      <c r="BV40" s="154" t="s">
        <v>907</v>
      </c>
      <c r="BW40" s="154" t="s">
        <v>907</v>
      </c>
      <c r="BX40" s="154"/>
      <c r="BY40" s="154" t="s">
        <v>925</v>
      </c>
      <c r="BZ40" s="154" t="s">
        <v>540</v>
      </c>
      <c r="CA40" s="154" t="s">
        <v>1264</v>
      </c>
      <c r="CB40" s="154" t="s">
        <v>919</v>
      </c>
    </row>
    <row r="41" spans="1:80" x14ac:dyDescent="0.25">
      <c r="A41" s="123" t="str">
        <f>'Indicator Data'!A42</f>
        <v>Comoros</v>
      </c>
      <c r="B41" s="106" t="str">
        <f>'Indicator Data'!B42</f>
        <v>COM</v>
      </c>
      <c r="C41" s="154" t="s">
        <v>1320</v>
      </c>
      <c r="D41" s="154" t="s">
        <v>1320</v>
      </c>
      <c r="E41" s="154" t="s">
        <v>1321</v>
      </c>
      <c r="F41" s="154" t="s">
        <v>1321</v>
      </c>
      <c r="G41" s="154" t="s">
        <v>1321</v>
      </c>
      <c r="H41" s="154" t="s">
        <v>1321</v>
      </c>
      <c r="I41" s="154" t="s">
        <v>1321</v>
      </c>
      <c r="J41" s="154" t="s">
        <v>922</v>
      </c>
      <c r="K41" s="154" t="s">
        <v>922</v>
      </c>
      <c r="L41" s="154" t="s">
        <v>528</v>
      </c>
      <c r="M41" s="154" t="s">
        <v>919</v>
      </c>
      <c r="N41" s="154" t="s">
        <v>919</v>
      </c>
      <c r="O41" s="154" t="s">
        <v>919</v>
      </c>
      <c r="P41" s="154" t="s">
        <v>919</v>
      </c>
      <c r="Q41" s="154" t="s">
        <v>1195</v>
      </c>
      <c r="R41" s="154" t="s">
        <v>1195</v>
      </c>
      <c r="S41" s="154" t="s">
        <v>1195</v>
      </c>
      <c r="T41" s="154" t="s">
        <v>1195</v>
      </c>
      <c r="U41" s="154" t="s">
        <v>919</v>
      </c>
      <c r="V41" s="154" t="s">
        <v>919</v>
      </c>
      <c r="W41" s="154" t="s">
        <v>919</v>
      </c>
      <c r="X41" s="154" t="s">
        <v>540</v>
      </c>
      <c r="Y41" s="154" t="s">
        <v>540</v>
      </c>
      <c r="Z41" s="154" t="s">
        <v>540</v>
      </c>
      <c r="AA41" s="154" t="s">
        <v>1264</v>
      </c>
      <c r="AB41" s="154" t="s">
        <v>920</v>
      </c>
      <c r="AC41" s="154" t="s">
        <v>920</v>
      </c>
      <c r="AD41" s="222" t="s">
        <v>1327</v>
      </c>
      <c r="AE41" s="154" t="s">
        <v>907</v>
      </c>
      <c r="AF41" s="154" t="s">
        <v>1196</v>
      </c>
      <c r="AG41" s="154" t="s">
        <v>1264</v>
      </c>
      <c r="AH41" s="154" t="s">
        <v>919</v>
      </c>
      <c r="AI41" s="154" t="s">
        <v>919</v>
      </c>
      <c r="AJ41" s="155" t="s">
        <v>926</v>
      </c>
      <c r="AK41" s="155" t="s">
        <v>926</v>
      </c>
      <c r="AL41" s="154" t="s">
        <v>924</v>
      </c>
      <c r="AM41" s="154" t="s">
        <v>924</v>
      </c>
      <c r="AN41" s="154" t="s">
        <v>927</v>
      </c>
      <c r="AO41" s="154" t="s">
        <v>928</v>
      </c>
      <c r="AP41" s="154" t="s">
        <v>928</v>
      </c>
      <c r="AQ41" s="154" t="s">
        <v>1328</v>
      </c>
      <c r="AR41" s="154" t="s">
        <v>1328</v>
      </c>
      <c r="AS41" s="154" t="s">
        <v>907</v>
      </c>
      <c r="AT41" s="154" t="s">
        <v>907</v>
      </c>
      <c r="AU41" s="154" t="s">
        <v>907</v>
      </c>
      <c r="AV41" s="154" t="s">
        <v>907</v>
      </c>
      <c r="AW41" s="154" t="s">
        <v>907</v>
      </c>
      <c r="AX41" s="154" t="s">
        <v>907</v>
      </c>
      <c r="AY41" s="154" t="s">
        <v>907</v>
      </c>
      <c r="AZ41" s="154" t="s">
        <v>924</v>
      </c>
      <c r="BA41" s="154" t="s">
        <v>540</v>
      </c>
      <c r="BB41" s="154" t="s">
        <v>922</v>
      </c>
      <c r="BC41" s="154" t="s">
        <v>922</v>
      </c>
      <c r="BD41" s="154" t="s">
        <v>922</v>
      </c>
      <c r="BE41" s="155" t="s">
        <v>896</v>
      </c>
      <c r="BF41" s="154" t="s">
        <v>921</v>
      </c>
      <c r="BG41" s="154" t="s">
        <v>921</v>
      </c>
      <c r="BH41" s="154" t="s">
        <v>528</v>
      </c>
      <c r="BI41" s="154" t="s">
        <v>528</v>
      </c>
      <c r="BJ41" s="154" t="s">
        <v>1321</v>
      </c>
      <c r="BK41" s="154" t="s">
        <v>1329</v>
      </c>
      <c r="BL41" s="154" t="s">
        <v>918</v>
      </c>
      <c r="BM41" s="154" t="s">
        <v>540</v>
      </c>
      <c r="BN41" s="154" t="s">
        <v>537</v>
      </c>
      <c r="BO41" s="154" t="s">
        <v>540</v>
      </c>
      <c r="BP41" s="154" t="s">
        <v>540</v>
      </c>
      <c r="BQ41" s="154" t="s">
        <v>898</v>
      </c>
      <c r="BR41" s="154" t="s">
        <v>907</v>
      </c>
      <c r="BS41" s="154" t="s">
        <v>907</v>
      </c>
      <c r="BT41" s="154" t="s">
        <v>907</v>
      </c>
      <c r="BU41" s="154" t="s">
        <v>907</v>
      </c>
      <c r="BV41" s="154" t="s">
        <v>907</v>
      </c>
      <c r="BW41" s="154" t="s">
        <v>907</v>
      </c>
      <c r="BX41" s="154"/>
      <c r="BY41" s="154" t="s">
        <v>925</v>
      </c>
      <c r="BZ41" s="154" t="s">
        <v>540</v>
      </c>
      <c r="CA41" s="154" t="s">
        <v>1264</v>
      </c>
      <c r="CB41" s="154" t="s">
        <v>919</v>
      </c>
    </row>
    <row r="42" spans="1:80" x14ac:dyDescent="0.25">
      <c r="A42" s="123" t="str">
        <f>'Indicator Data'!A43</f>
        <v>Congo</v>
      </c>
      <c r="B42" s="106" t="str">
        <f>'Indicator Data'!B43</f>
        <v>COG</v>
      </c>
      <c r="C42" s="154" t="s">
        <v>1320</v>
      </c>
      <c r="D42" s="154" t="s">
        <v>1320</v>
      </c>
      <c r="E42" s="154" t="s">
        <v>1321</v>
      </c>
      <c r="F42" s="154" t="s">
        <v>1321</v>
      </c>
      <c r="G42" s="154" t="s">
        <v>1321</v>
      </c>
      <c r="H42" s="154" t="s">
        <v>1321</v>
      </c>
      <c r="I42" s="154" t="s">
        <v>1321</v>
      </c>
      <c r="J42" s="154" t="s">
        <v>922</v>
      </c>
      <c r="K42" s="154" t="s">
        <v>922</v>
      </c>
      <c r="L42" s="154" t="s">
        <v>528</v>
      </c>
      <c r="M42" s="154" t="s">
        <v>919</v>
      </c>
      <c r="N42" s="154" t="s">
        <v>919</v>
      </c>
      <c r="O42" s="154" t="s">
        <v>919</v>
      </c>
      <c r="P42" s="154" t="s">
        <v>919</v>
      </c>
      <c r="Q42" s="154" t="s">
        <v>1195</v>
      </c>
      <c r="R42" s="154" t="s">
        <v>1195</v>
      </c>
      <c r="S42" s="154" t="s">
        <v>1195</v>
      </c>
      <c r="T42" s="154" t="s">
        <v>1195</v>
      </c>
      <c r="U42" s="154" t="s">
        <v>919</v>
      </c>
      <c r="V42" s="154" t="s">
        <v>919</v>
      </c>
      <c r="W42" s="154" t="s">
        <v>919</v>
      </c>
      <c r="X42" s="154" t="s">
        <v>540</v>
      </c>
      <c r="Y42" s="154" t="s">
        <v>540</v>
      </c>
      <c r="Z42" s="154" t="s">
        <v>540</v>
      </c>
      <c r="AA42" s="154" t="s">
        <v>1264</v>
      </c>
      <c r="AB42" s="154" t="s">
        <v>920</v>
      </c>
      <c r="AC42" s="154" t="s">
        <v>920</v>
      </c>
      <c r="AD42" s="222" t="s">
        <v>1327</v>
      </c>
      <c r="AE42" s="154" t="s">
        <v>907</v>
      </c>
      <c r="AF42" s="154" t="s">
        <v>1196</v>
      </c>
      <c r="AG42" s="154" t="s">
        <v>1264</v>
      </c>
      <c r="AH42" s="154" t="s">
        <v>919</v>
      </c>
      <c r="AI42" s="154" t="s">
        <v>919</v>
      </c>
      <c r="AJ42" s="155" t="s">
        <v>926</v>
      </c>
      <c r="AK42" s="155" t="s">
        <v>926</v>
      </c>
      <c r="AL42" s="154" t="s">
        <v>924</v>
      </c>
      <c r="AM42" s="154" t="s">
        <v>924</v>
      </c>
      <c r="AN42" s="154" t="s">
        <v>927</v>
      </c>
      <c r="AO42" s="154" t="s">
        <v>928</v>
      </c>
      <c r="AP42" s="154" t="s">
        <v>928</v>
      </c>
      <c r="AQ42" s="154" t="s">
        <v>1328</v>
      </c>
      <c r="AR42" s="154" t="s">
        <v>1328</v>
      </c>
      <c r="AS42" s="154" t="s">
        <v>907</v>
      </c>
      <c r="AT42" s="154" t="s">
        <v>907</v>
      </c>
      <c r="AU42" s="154" t="s">
        <v>907</v>
      </c>
      <c r="AV42" s="154" t="s">
        <v>907</v>
      </c>
      <c r="AW42" s="154" t="s">
        <v>907</v>
      </c>
      <c r="AX42" s="154" t="s">
        <v>907</v>
      </c>
      <c r="AY42" s="154" t="s">
        <v>907</v>
      </c>
      <c r="AZ42" s="154" t="s">
        <v>924</v>
      </c>
      <c r="BA42" s="154" t="s">
        <v>540</v>
      </c>
      <c r="BB42" s="154" t="s">
        <v>922</v>
      </c>
      <c r="BC42" s="154" t="s">
        <v>922</v>
      </c>
      <c r="BD42" s="154" t="s">
        <v>922</v>
      </c>
      <c r="BE42" s="155" t="s">
        <v>899</v>
      </c>
      <c r="BF42" s="154" t="s">
        <v>921</v>
      </c>
      <c r="BG42" s="154" t="s">
        <v>921</v>
      </c>
      <c r="BH42" s="154" t="s">
        <v>528</v>
      </c>
      <c r="BI42" s="154" t="s">
        <v>528</v>
      </c>
      <c r="BJ42" s="154" t="s">
        <v>1321</v>
      </c>
      <c r="BK42" s="154" t="s">
        <v>1329</v>
      </c>
      <c r="BL42" s="154" t="s">
        <v>918</v>
      </c>
      <c r="BM42" s="154" t="s">
        <v>540</v>
      </c>
      <c r="BN42" s="154" t="s">
        <v>537</v>
      </c>
      <c r="BO42" s="154" t="s">
        <v>540</v>
      </c>
      <c r="BP42" s="154" t="s">
        <v>540</v>
      </c>
      <c r="BQ42" s="154" t="s">
        <v>898</v>
      </c>
      <c r="BR42" s="154" t="s">
        <v>907</v>
      </c>
      <c r="BS42" s="154" t="s">
        <v>907</v>
      </c>
      <c r="BT42" s="154" t="s">
        <v>907</v>
      </c>
      <c r="BU42" s="154" t="s">
        <v>907</v>
      </c>
      <c r="BV42" s="154" t="s">
        <v>907</v>
      </c>
      <c r="BW42" s="154" t="s">
        <v>907</v>
      </c>
      <c r="BX42" s="154"/>
      <c r="BY42" s="154" t="s">
        <v>925</v>
      </c>
      <c r="BZ42" s="154" t="s">
        <v>540</v>
      </c>
      <c r="CA42" s="154" t="s">
        <v>1264</v>
      </c>
      <c r="CB42" s="154" t="s">
        <v>919</v>
      </c>
    </row>
    <row r="43" spans="1:80" x14ac:dyDescent="0.25">
      <c r="A43" s="123" t="str">
        <f>'Indicator Data'!A44</f>
        <v>Congo DR</v>
      </c>
      <c r="B43" s="106" t="str">
        <f>'Indicator Data'!B44</f>
        <v>COD</v>
      </c>
      <c r="C43" s="154" t="s">
        <v>1320</v>
      </c>
      <c r="D43" s="154" t="s">
        <v>1320</v>
      </c>
      <c r="E43" s="154" t="s">
        <v>1321</v>
      </c>
      <c r="F43" s="154" t="s">
        <v>1321</v>
      </c>
      <c r="G43" s="154" t="s">
        <v>1321</v>
      </c>
      <c r="H43" s="154" t="s">
        <v>1321</v>
      </c>
      <c r="I43" s="154" t="s">
        <v>1321</v>
      </c>
      <c r="J43" s="154" t="s">
        <v>922</v>
      </c>
      <c r="K43" s="154" t="s">
        <v>922</v>
      </c>
      <c r="L43" s="154" t="s">
        <v>528</v>
      </c>
      <c r="M43" s="154" t="s">
        <v>919</v>
      </c>
      <c r="N43" s="154" t="s">
        <v>919</v>
      </c>
      <c r="O43" s="154" t="s">
        <v>919</v>
      </c>
      <c r="P43" s="154" t="s">
        <v>919</v>
      </c>
      <c r="Q43" s="154" t="s">
        <v>1195</v>
      </c>
      <c r="R43" s="154" t="s">
        <v>1195</v>
      </c>
      <c r="S43" s="154" t="s">
        <v>1195</v>
      </c>
      <c r="T43" s="154" t="s">
        <v>1195</v>
      </c>
      <c r="U43" s="154" t="s">
        <v>919</v>
      </c>
      <c r="V43" s="154" t="s">
        <v>919</v>
      </c>
      <c r="W43" s="154" t="s">
        <v>919</v>
      </c>
      <c r="X43" s="154" t="s">
        <v>540</v>
      </c>
      <c r="Y43" s="154" t="s">
        <v>540</v>
      </c>
      <c r="Z43" s="154" t="s">
        <v>540</v>
      </c>
      <c r="AA43" s="154" t="s">
        <v>1264</v>
      </c>
      <c r="AB43" s="154" t="s">
        <v>920</v>
      </c>
      <c r="AC43" s="154" t="s">
        <v>920</v>
      </c>
      <c r="AD43" s="222" t="s">
        <v>1327</v>
      </c>
      <c r="AE43" s="154" t="s">
        <v>907</v>
      </c>
      <c r="AF43" s="154" t="s">
        <v>1196</v>
      </c>
      <c r="AG43" s="154" t="s">
        <v>1264</v>
      </c>
      <c r="AH43" s="154" t="s">
        <v>919</v>
      </c>
      <c r="AI43" s="154" t="s">
        <v>919</v>
      </c>
      <c r="AJ43" s="155" t="s">
        <v>926</v>
      </c>
      <c r="AK43" s="155" t="s">
        <v>926</v>
      </c>
      <c r="AL43" s="154" t="s">
        <v>924</v>
      </c>
      <c r="AM43" s="154" t="s">
        <v>924</v>
      </c>
      <c r="AN43" s="154" t="s">
        <v>927</v>
      </c>
      <c r="AO43" s="154" t="s">
        <v>928</v>
      </c>
      <c r="AP43" s="154" t="s">
        <v>928</v>
      </c>
      <c r="AQ43" s="154" t="s">
        <v>1328</v>
      </c>
      <c r="AR43" s="154" t="s">
        <v>1328</v>
      </c>
      <c r="AS43" s="154" t="s">
        <v>907</v>
      </c>
      <c r="AT43" s="154" t="s">
        <v>907</v>
      </c>
      <c r="AU43" s="154" t="s">
        <v>907</v>
      </c>
      <c r="AV43" s="154" t="s">
        <v>907</v>
      </c>
      <c r="AW43" s="154" t="s">
        <v>907</v>
      </c>
      <c r="AX43" s="154" t="s">
        <v>907</v>
      </c>
      <c r="AY43" s="154" t="s">
        <v>907</v>
      </c>
      <c r="AZ43" s="154" t="s">
        <v>924</v>
      </c>
      <c r="BA43" s="154" t="s">
        <v>540</v>
      </c>
      <c r="BB43" s="154" t="s">
        <v>922</v>
      </c>
      <c r="BC43" s="154" t="s">
        <v>922</v>
      </c>
      <c r="BD43" s="154" t="s">
        <v>922</v>
      </c>
      <c r="BE43" s="155" t="s">
        <v>899</v>
      </c>
      <c r="BF43" s="154" t="s">
        <v>921</v>
      </c>
      <c r="BG43" s="154" t="s">
        <v>921</v>
      </c>
      <c r="BH43" s="154" t="s">
        <v>528</v>
      </c>
      <c r="BI43" s="154" t="s">
        <v>528</v>
      </c>
      <c r="BJ43" s="154" t="s">
        <v>1321</v>
      </c>
      <c r="BK43" s="154" t="s">
        <v>1329</v>
      </c>
      <c r="BL43" s="154" t="s">
        <v>918</v>
      </c>
      <c r="BM43" s="154" t="s">
        <v>540</v>
      </c>
      <c r="BN43" s="154" t="s">
        <v>537</v>
      </c>
      <c r="BO43" s="154" t="s">
        <v>540</v>
      </c>
      <c r="BP43" s="154" t="s">
        <v>540</v>
      </c>
      <c r="BQ43" s="154" t="s">
        <v>898</v>
      </c>
      <c r="BR43" s="154" t="s">
        <v>907</v>
      </c>
      <c r="BS43" s="154" t="s">
        <v>907</v>
      </c>
      <c r="BT43" s="154" t="s">
        <v>907</v>
      </c>
      <c r="BU43" s="154" t="s">
        <v>907</v>
      </c>
      <c r="BV43" s="154" t="s">
        <v>907</v>
      </c>
      <c r="BW43" s="154" t="s">
        <v>907</v>
      </c>
      <c r="BX43" s="154"/>
      <c r="BY43" s="154" t="s">
        <v>925</v>
      </c>
      <c r="BZ43" s="154" t="s">
        <v>540</v>
      </c>
      <c r="CA43" s="154" t="s">
        <v>1264</v>
      </c>
      <c r="CB43" s="154" t="s">
        <v>919</v>
      </c>
    </row>
    <row r="44" spans="1:80" x14ac:dyDescent="0.25">
      <c r="A44" s="123" t="str">
        <f>'Indicator Data'!A45</f>
        <v>Costa Rica</v>
      </c>
      <c r="B44" s="106" t="str">
        <f>'Indicator Data'!B45</f>
        <v>CRI</v>
      </c>
      <c r="C44" s="154" t="s">
        <v>1320</v>
      </c>
      <c r="D44" s="154" t="s">
        <v>1320</v>
      </c>
      <c r="E44" s="154" t="s">
        <v>1321</v>
      </c>
      <c r="F44" s="154" t="s">
        <v>1321</v>
      </c>
      <c r="G44" s="154" t="s">
        <v>1321</v>
      </c>
      <c r="H44" s="154" t="s">
        <v>1321</v>
      </c>
      <c r="I44" s="154" t="s">
        <v>1321</v>
      </c>
      <c r="J44" s="154" t="s">
        <v>922</v>
      </c>
      <c r="K44" s="154" t="s">
        <v>922</v>
      </c>
      <c r="L44" s="154" t="s">
        <v>528</v>
      </c>
      <c r="M44" s="154" t="s">
        <v>919</v>
      </c>
      <c r="N44" s="154" t="s">
        <v>919</v>
      </c>
      <c r="O44" s="154" t="s">
        <v>919</v>
      </c>
      <c r="P44" s="154" t="s">
        <v>919</v>
      </c>
      <c r="Q44" s="154" t="s">
        <v>1195</v>
      </c>
      <c r="R44" s="154" t="s">
        <v>1195</v>
      </c>
      <c r="S44" s="154" t="s">
        <v>1195</v>
      </c>
      <c r="T44" s="154" t="s">
        <v>1195</v>
      </c>
      <c r="U44" s="154" t="s">
        <v>919</v>
      </c>
      <c r="V44" s="154" t="s">
        <v>919</v>
      </c>
      <c r="W44" s="154" t="s">
        <v>919</v>
      </c>
      <c r="X44" s="154" t="s">
        <v>540</v>
      </c>
      <c r="Y44" s="154" t="s">
        <v>540</v>
      </c>
      <c r="Z44" s="154" t="s">
        <v>540</v>
      </c>
      <c r="AA44" s="154" t="s">
        <v>1264</v>
      </c>
      <c r="AB44" s="154" t="s">
        <v>920</v>
      </c>
      <c r="AC44" s="154" t="s">
        <v>920</v>
      </c>
      <c r="AD44" s="222" t="s">
        <v>1327</v>
      </c>
      <c r="AE44" s="154" t="s">
        <v>907</v>
      </c>
      <c r="AF44" s="154" t="s">
        <v>1196</v>
      </c>
      <c r="AG44" s="154" t="s">
        <v>1264</v>
      </c>
      <c r="AH44" s="154" t="s">
        <v>919</v>
      </c>
      <c r="AI44" s="154" t="s">
        <v>919</v>
      </c>
      <c r="AJ44" s="155" t="s">
        <v>926</v>
      </c>
      <c r="AK44" s="155" t="s">
        <v>926</v>
      </c>
      <c r="AL44" s="154" t="s">
        <v>924</v>
      </c>
      <c r="AM44" s="154" t="s">
        <v>924</v>
      </c>
      <c r="AN44" s="154" t="s">
        <v>927</v>
      </c>
      <c r="AO44" s="154" t="s">
        <v>928</v>
      </c>
      <c r="AP44" s="154" t="s">
        <v>928</v>
      </c>
      <c r="AQ44" s="154" t="s">
        <v>1328</v>
      </c>
      <c r="AR44" s="154" t="s">
        <v>1328</v>
      </c>
      <c r="AS44" s="154" t="s">
        <v>907</v>
      </c>
      <c r="AT44" s="154" t="s">
        <v>907</v>
      </c>
      <c r="AU44" s="154" t="s">
        <v>907</v>
      </c>
      <c r="AV44" s="154" t="s">
        <v>907</v>
      </c>
      <c r="AW44" s="154" t="s">
        <v>907</v>
      </c>
      <c r="AX44" s="154" t="s">
        <v>907</v>
      </c>
      <c r="AY44" s="154" t="s">
        <v>907</v>
      </c>
      <c r="AZ44" s="154" t="s">
        <v>924</v>
      </c>
      <c r="BA44" s="154" t="s">
        <v>540</v>
      </c>
      <c r="BB44" s="154" t="s">
        <v>922</v>
      </c>
      <c r="BC44" s="154" t="s">
        <v>922</v>
      </c>
      <c r="BD44" s="154" t="s">
        <v>922</v>
      </c>
      <c r="BE44" s="155" t="s">
        <v>896</v>
      </c>
      <c r="BF44" s="154" t="s">
        <v>921</v>
      </c>
      <c r="BG44" s="154" t="s">
        <v>921</v>
      </c>
      <c r="BH44" s="154" t="s">
        <v>528</v>
      </c>
      <c r="BI44" s="154" t="s">
        <v>528</v>
      </c>
      <c r="BJ44" s="154" t="s">
        <v>1321</v>
      </c>
      <c r="BK44" s="154" t="s">
        <v>1329</v>
      </c>
      <c r="BL44" s="154" t="s">
        <v>918</v>
      </c>
      <c r="BM44" s="154" t="s">
        <v>540</v>
      </c>
      <c r="BN44" s="154" t="s">
        <v>537</v>
      </c>
      <c r="BO44" s="154" t="s">
        <v>540</v>
      </c>
      <c r="BP44" s="154" t="s">
        <v>540</v>
      </c>
      <c r="BQ44" s="154" t="s">
        <v>898</v>
      </c>
      <c r="BR44" s="154" t="s">
        <v>907</v>
      </c>
      <c r="BS44" s="154" t="s">
        <v>907</v>
      </c>
      <c r="BT44" s="154" t="s">
        <v>907</v>
      </c>
      <c r="BU44" s="154" t="s">
        <v>907</v>
      </c>
      <c r="BV44" s="154" t="s">
        <v>907</v>
      </c>
      <c r="BW44" s="154" t="s">
        <v>907</v>
      </c>
      <c r="BX44" s="154"/>
      <c r="BY44" s="154" t="s">
        <v>925</v>
      </c>
      <c r="BZ44" s="154" t="s">
        <v>540</v>
      </c>
      <c r="CA44" s="154" t="s">
        <v>1264</v>
      </c>
      <c r="CB44" s="154" t="s">
        <v>919</v>
      </c>
    </row>
    <row r="45" spans="1:80" x14ac:dyDescent="0.25">
      <c r="A45" s="123" t="str">
        <f>'Indicator Data'!A46</f>
        <v>Côte d'Ivoire</v>
      </c>
      <c r="B45" s="106" t="str">
        <f>'Indicator Data'!B46</f>
        <v>CIV</v>
      </c>
      <c r="C45" s="154" t="s">
        <v>1320</v>
      </c>
      <c r="D45" s="154" t="s">
        <v>1320</v>
      </c>
      <c r="E45" s="154" t="s">
        <v>1321</v>
      </c>
      <c r="F45" s="154" t="s">
        <v>1321</v>
      </c>
      <c r="G45" s="154" t="s">
        <v>1321</v>
      </c>
      <c r="H45" s="154" t="s">
        <v>1321</v>
      </c>
      <c r="I45" s="154" t="s">
        <v>1321</v>
      </c>
      <c r="J45" s="154" t="s">
        <v>922</v>
      </c>
      <c r="K45" s="154" t="s">
        <v>922</v>
      </c>
      <c r="L45" s="154" t="s">
        <v>528</v>
      </c>
      <c r="M45" s="154" t="s">
        <v>919</v>
      </c>
      <c r="N45" s="154" t="s">
        <v>919</v>
      </c>
      <c r="O45" s="154" t="s">
        <v>919</v>
      </c>
      <c r="P45" s="154" t="s">
        <v>919</v>
      </c>
      <c r="Q45" s="154" t="s">
        <v>1195</v>
      </c>
      <c r="R45" s="154" t="s">
        <v>1195</v>
      </c>
      <c r="S45" s="154" t="s">
        <v>1195</v>
      </c>
      <c r="T45" s="154" t="s">
        <v>1195</v>
      </c>
      <c r="U45" s="154" t="s">
        <v>919</v>
      </c>
      <c r="V45" s="154" t="s">
        <v>919</v>
      </c>
      <c r="W45" s="154" t="s">
        <v>919</v>
      </c>
      <c r="X45" s="154" t="s">
        <v>540</v>
      </c>
      <c r="Y45" s="154" t="s">
        <v>540</v>
      </c>
      <c r="Z45" s="154" t="s">
        <v>540</v>
      </c>
      <c r="AA45" s="154" t="s">
        <v>1264</v>
      </c>
      <c r="AB45" s="154" t="s">
        <v>920</v>
      </c>
      <c r="AC45" s="154" t="s">
        <v>920</v>
      </c>
      <c r="AD45" s="222" t="s">
        <v>1327</v>
      </c>
      <c r="AE45" s="154" t="s">
        <v>907</v>
      </c>
      <c r="AF45" s="154" t="s">
        <v>1196</v>
      </c>
      <c r="AG45" s="154" t="s">
        <v>1264</v>
      </c>
      <c r="AH45" s="154" t="s">
        <v>919</v>
      </c>
      <c r="AI45" s="154" t="s">
        <v>919</v>
      </c>
      <c r="AJ45" s="155" t="s">
        <v>926</v>
      </c>
      <c r="AK45" s="155" t="s">
        <v>926</v>
      </c>
      <c r="AL45" s="154" t="s">
        <v>924</v>
      </c>
      <c r="AM45" s="154" t="s">
        <v>924</v>
      </c>
      <c r="AN45" s="154" t="s">
        <v>927</v>
      </c>
      <c r="AO45" s="154" t="s">
        <v>928</v>
      </c>
      <c r="AP45" s="154" t="s">
        <v>928</v>
      </c>
      <c r="AQ45" s="154" t="s">
        <v>1328</v>
      </c>
      <c r="AR45" s="154" t="s">
        <v>1328</v>
      </c>
      <c r="AS45" s="154" t="s">
        <v>907</v>
      </c>
      <c r="AT45" s="154" t="s">
        <v>907</v>
      </c>
      <c r="AU45" s="154" t="s">
        <v>907</v>
      </c>
      <c r="AV45" s="154" t="s">
        <v>907</v>
      </c>
      <c r="AW45" s="154" t="s">
        <v>907</v>
      </c>
      <c r="AX45" s="154" t="s">
        <v>907</v>
      </c>
      <c r="AY45" s="154" t="s">
        <v>907</v>
      </c>
      <c r="AZ45" s="154" t="s">
        <v>924</v>
      </c>
      <c r="BA45" s="154" t="s">
        <v>540</v>
      </c>
      <c r="BB45" s="154" t="s">
        <v>922</v>
      </c>
      <c r="BC45" s="154" t="s">
        <v>922</v>
      </c>
      <c r="BD45" s="154" t="s">
        <v>922</v>
      </c>
      <c r="BE45" s="155" t="s">
        <v>899</v>
      </c>
      <c r="BF45" s="154" t="s">
        <v>921</v>
      </c>
      <c r="BG45" s="154" t="s">
        <v>921</v>
      </c>
      <c r="BH45" s="154" t="s">
        <v>528</v>
      </c>
      <c r="BI45" s="154" t="s">
        <v>528</v>
      </c>
      <c r="BJ45" s="154" t="s">
        <v>1321</v>
      </c>
      <c r="BK45" s="154" t="s">
        <v>1329</v>
      </c>
      <c r="BL45" s="154" t="s">
        <v>918</v>
      </c>
      <c r="BM45" s="154" t="s">
        <v>540</v>
      </c>
      <c r="BN45" s="154" t="s">
        <v>537</v>
      </c>
      <c r="BO45" s="154" t="s">
        <v>540</v>
      </c>
      <c r="BP45" s="154" t="s">
        <v>540</v>
      </c>
      <c r="BQ45" s="154" t="s">
        <v>898</v>
      </c>
      <c r="BR45" s="154" t="s">
        <v>907</v>
      </c>
      <c r="BS45" s="154" t="s">
        <v>907</v>
      </c>
      <c r="BT45" s="154" t="s">
        <v>907</v>
      </c>
      <c r="BU45" s="154" t="s">
        <v>907</v>
      </c>
      <c r="BV45" s="154" t="s">
        <v>907</v>
      </c>
      <c r="BW45" s="154" t="s">
        <v>907</v>
      </c>
      <c r="BX45" s="154"/>
      <c r="BY45" s="154" t="s">
        <v>925</v>
      </c>
      <c r="BZ45" s="154" t="s">
        <v>540</v>
      </c>
      <c r="CA45" s="154" t="s">
        <v>1264</v>
      </c>
      <c r="CB45" s="154" t="s">
        <v>919</v>
      </c>
    </row>
    <row r="46" spans="1:80" x14ac:dyDescent="0.25">
      <c r="A46" s="123" t="str">
        <f>'Indicator Data'!A47</f>
        <v>Croatia</v>
      </c>
      <c r="B46" s="106" t="str">
        <f>'Indicator Data'!B47</f>
        <v>HRV</v>
      </c>
      <c r="C46" s="154" t="s">
        <v>1320</v>
      </c>
      <c r="D46" s="154" t="s">
        <v>1320</v>
      </c>
      <c r="E46" s="154" t="s">
        <v>1321</v>
      </c>
      <c r="F46" s="154" t="s">
        <v>1321</v>
      </c>
      <c r="G46" s="154" t="s">
        <v>1321</v>
      </c>
      <c r="H46" s="154" t="s">
        <v>1321</v>
      </c>
      <c r="I46" s="154" t="s">
        <v>1321</v>
      </c>
      <c r="J46" s="154" t="s">
        <v>922</v>
      </c>
      <c r="K46" s="154" t="s">
        <v>922</v>
      </c>
      <c r="L46" s="154" t="s">
        <v>528</v>
      </c>
      <c r="M46" s="154" t="s">
        <v>919</v>
      </c>
      <c r="N46" s="154" t="s">
        <v>919</v>
      </c>
      <c r="O46" s="154" t="s">
        <v>919</v>
      </c>
      <c r="P46" s="154" t="s">
        <v>919</v>
      </c>
      <c r="Q46" s="154" t="s">
        <v>1195</v>
      </c>
      <c r="R46" s="154" t="s">
        <v>1195</v>
      </c>
      <c r="S46" s="154" t="s">
        <v>1195</v>
      </c>
      <c r="T46" s="154" t="s">
        <v>1195</v>
      </c>
      <c r="U46" s="154" t="s">
        <v>919</v>
      </c>
      <c r="V46" s="154" t="s">
        <v>919</v>
      </c>
      <c r="W46" s="154" t="s">
        <v>919</v>
      </c>
      <c r="X46" s="154" t="s">
        <v>540</v>
      </c>
      <c r="Y46" s="154" t="s">
        <v>540</v>
      </c>
      <c r="Z46" s="154" t="s">
        <v>540</v>
      </c>
      <c r="AA46" s="154" t="s">
        <v>1264</v>
      </c>
      <c r="AB46" s="154" t="s">
        <v>920</v>
      </c>
      <c r="AC46" s="154" t="s">
        <v>920</v>
      </c>
      <c r="AD46" s="222" t="s">
        <v>1327</v>
      </c>
      <c r="AE46" s="154" t="s">
        <v>907</v>
      </c>
      <c r="AF46" s="154" t="s">
        <v>1196</v>
      </c>
      <c r="AG46" s="154" t="s">
        <v>1264</v>
      </c>
      <c r="AH46" s="154" t="s">
        <v>919</v>
      </c>
      <c r="AI46" s="154" t="s">
        <v>919</v>
      </c>
      <c r="AJ46" s="155" t="s">
        <v>926</v>
      </c>
      <c r="AK46" s="155" t="s">
        <v>926</v>
      </c>
      <c r="AL46" s="154" t="s">
        <v>924</v>
      </c>
      <c r="AM46" s="154" t="s">
        <v>924</v>
      </c>
      <c r="AN46" s="154" t="s">
        <v>927</v>
      </c>
      <c r="AO46" s="154" t="s">
        <v>928</v>
      </c>
      <c r="AP46" s="154" t="s">
        <v>928</v>
      </c>
      <c r="AQ46" s="154" t="s">
        <v>1328</v>
      </c>
      <c r="AR46" s="154" t="s">
        <v>1328</v>
      </c>
      <c r="AS46" s="154" t="s">
        <v>907</v>
      </c>
      <c r="AT46" s="154" t="s">
        <v>907</v>
      </c>
      <c r="AU46" s="154" t="s">
        <v>907</v>
      </c>
      <c r="AV46" s="154" t="s">
        <v>907</v>
      </c>
      <c r="AW46" s="154" t="s">
        <v>907</v>
      </c>
      <c r="AX46" s="154" t="s">
        <v>907</v>
      </c>
      <c r="AY46" s="154" t="s">
        <v>907</v>
      </c>
      <c r="AZ46" s="154" t="s">
        <v>924</v>
      </c>
      <c r="BA46" s="154" t="s">
        <v>540</v>
      </c>
      <c r="BB46" s="154" t="s">
        <v>922</v>
      </c>
      <c r="BC46" s="154" t="s">
        <v>922</v>
      </c>
      <c r="BD46" s="154" t="s">
        <v>922</v>
      </c>
      <c r="BE46" s="155" t="s">
        <v>896</v>
      </c>
      <c r="BF46" s="154" t="s">
        <v>921</v>
      </c>
      <c r="BG46" s="154" t="s">
        <v>921</v>
      </c>
      <c r="BH46" s="154" t="s">
        <v>528</v>
      </c>
      <c r="BI46" s="154" t="s">
        <v>528</v>
      </c>
      <c r="BJ46" s="154" t="s">
        <v>1321</v>
      </c>
      <c r="BK46" s="154" t="s">
        <v>1329</v>
      </c>
      <c r="BL46" s="154" t="s">
        <v>918</v>
      </c>
      <c r="BM46" s="154" t="s">
        <v>540</v>
      </c>
      <c r="BN46" s="154" t="s">
        <v>537</v>
      </c>
      <c r="BO46" s="154" t="s">
        <v>540</v>
      </c>
      <c r="BP46" s="154" t="s">
        <v>540</v>
      </c>
      <c r="BQ46" s="154" t="s">
        <v>898</v>
      </c>
      <c r="BR46" s="154" t="s">
        <v>907</v>
      </c>
      <c r="BS46" s="154" t="s">
        <v>907</v>
      </c>
      <c r="BT46" s="154" t="s">
        <v>907</v>
      </c>
      <c r="BU46" s="154" t="s">
        <v>907</v>
      </c>
      <c r="BV46" s="154" t="s">
        <v>907</v>
      </c>
      <c r="BW46" s="154" t="s">
        <v>907</v>
      </c>
      <c r="BX46" s="154"/>
      <c r="BY46" s="154" t="s">
        <v>925</v>
      </c>
      <c r="BZ46" s="154" t="s">
        <v>540</v>
      </c>
      <c r="CA46" s="154" t="s">
        <v>1264</v>
      </c>
      <c r="CB46" s="154" t="s">
        <v>919</v>
      </c>
    </row>
    <row r="47" spans="1:80" x14ac:dyDescent="0.25">
      <c r="A47" s="123" t="str">
        <f>'Indicator Data'!A48</f>
        <v>Cuba</v>
      </c>
      <c r="B47" s="106" t="str">
        <f>'Indicator Data'!B48</f>
        <v>CUB</v>
      </c>
      <c r="C47" s="154" t="s">
        <v>1320</v>
      </c>
      <c r="D47" s="154" t="s">
        <v>1320</v>
      </c>
      <c r="E47" s="154" t="s">
        <v>1321</v>
      </c>
      <c r="F47" s="154" t="s">
        <v>1321</v>
      </c>
      <c r="G47" s="154" t="s">
        <v>1321</v>
      </c>
      <c r="H47" s="154" t="s">
        <v>1321</v>
      </c>
      <c r="I47" s="154" t="s">
        <v>1321</v>
      </c>
      <c r="J47" s="154" t="s">
        <v>922</v>
      </c>
      <c r="K47" s="154" t="s">
        <v>922</v>
      </c>
      <c r="L47" s="154" t="s">
        <v>528</v>
      </c>
      <c r="M47" s="154" t="s">
        <v>919</v>
      </c>
      <c r="N47" s="154" t="s">
        <v>919</v>
      </c>
      <c r="O47" s="154" t="s">
        <v>919</v>
      </c>
      <c r="P47" s="154" t="s">
        <v>919</v>
      </c>
      <c r="Q47" s="154" t="s">
        <v>1195</v>
      </c>
      <c r="R47" s="154" t="s">
        <v>1195</v>
      </c>
      <c r="S47" s="154" t="s">
        <v>1195</v>
      </c>
      <c r="T47" s="154" t="s">
        <v>1195</v>
      </c>
      <c r="U47" s="154" t="s">
        <v>919</v>
      </c>
      <c r="V47" s="154" t="s">
        <v>919</v>
      </c>
      <c r="W47" s="154" t="s">
        <v>919</v>
      </c>
      <c r="X47" s="154" t="s">
        <v>540</v>
      </c>
      <c r="Y47" s="154" t="s">
        <v>540</v>
      </c>
      <c r="Z47" s="154" t="s">
        <v>540</v>
      </c>
      <c r="AA47" s="154" t="s">
        <v>1264</v>
      </c>
      <c r="AB47" s="154" t="s">
        <v>920</v>
      </c>
      <c r="AC47" s="154" t="s">
        <v>920</v>
      </c>
      <c r="AD47" s="222" t="s">
        <v>1327</v>
      </c>
      <c r="AE47" s="154" t="s">
        <v>907</v>
      </c>
      <c r="AF47" s="154" t="s">
        <v>1196</v>
      </c>
      <c r="AG47" s="154" t="s">
        <v>1264</v>
      </c>
      <c r="AH47" s="154" t="s">
        <v>919</v>
      </c>
      <c r="AI47" s="154" t="s">
        <v>919</v>
      </c>
      <c r="AJ47" s="155" t="s">
        <v>926</v>
      </c>
      <c r="AK47" s="155" t="s">
        <v>926</v>
      </c>
      <c r="AL47" s="154" t="s">
        <v>924</v>
      </c>
      <c r="AM47" s="154" t="s">
        <v>924</v>
      </c>
      <c r="AN47" s="154" t="s">
        <v>927</v>
      </c>
      <c r="AO47" s="154" t="s">
        <v>928</v>
      </c>
      <c r="AP47" s="154" t="s">
        <v>928</v>
      </c>
      <c r="AQ47" s="154" t="s">
        <v>1328</v>
      </c>
      <c r="AR47" s="154" t="s">
        <v>1328</v>
      </c>
      <c r="AS47" s="154" t="s">
        <v>907</v>
      </c>
      <c r="AT47" s="154" t="s">
        <v>907</v>
      </c>
      <c r="AU47" s="154" t="s">
        <v>907</v>
      </c>
      <c r="AV47" s="154" t="s">
        <v>907</v>
      </c>
      <c r="AW47" s="154" t="s">
        <v>907</v>
      </c>
      <c r="AX47" s="154" t="s">
        <v>907</v>
      </c>
      <c r="AY47" s="154" t="s">
        <v>907</v>
      </c>
      <c r="AZ47" s="154" t="s">
        <v>924</v>
      </c>
      <c r="BA47" s="154" t="s">
        <v>540</v>
      </c>
      <c r="BB47" s="154" t="s">
        <v>922</v>
      </c>
      <c r="BC47" s="154" t="s">
        <v>922</v>
      </c>
      <c r="BD47" s="154" t="s">
        <v>922</v>
      </c>
      <c r="BE47" s="155" t="s">
        <v>896</v>
      </c>
      <c r="BF47" s="154" t="s">
        <v>921</v>
      </c>
      <c r="BG47" s="154" t="s">
        <v>921</v>
      </c>
      <c r="BH47" s="154" t="s">
        <v>528</v>
      </c>
      <c r="BI47" s="154" t="s">
        <v>528</v>
      </c>
      <c r="BJ47" s="154" t="s">
        <v>1321</v>
      </c>
      <c r="BK47" s="154" t="s">
        <v>1329</v>
      </c>
      <c r="BL47" s="154" t="s">
        <v>918</v>
      </c>
      <c r="BM47" s="154" t="s">
        <v>540</v>
      </c>
      <c r="BN47" s="154" t="s">
        <v>537</v>
      </c>
      <c r="BO47" s="154" t="s">
        <v>540</v>
      </c>
      <c r="BP47" s="154" t="s">
        <v>540</v>
      </c>
      <c r="BQ47" s="154" t="s">
        <v>898</v>
      </c>
      <c r="BR47" s="154" t="s">
        <v>907</v>
      </c>
      <c r="BS47" s="154" t="s">
        <v>907</v>
      </c>
      <c r="BT47" s="154" t="s">
        <v>907</v>
      </c>
      <c r="BU47" s="154" t="s">
        <v>907</v>
      </c>
      <c r="BV47" s="154" t="s">
        <v>907</v>
      </c>
      <c r="BW47" s="154" t="s">
        <v>907</v>
      </c>
      <c r="BX47" s="154"/>
      <c r="BY47" s="154" t="s">
        <v>925</v>
      </c>
      <c r="BZ47" s="154" t="s">
        <v>540</v>
      </c>
      <c r="CA47" s="154" t="s">
        <v>1264</v>
      </c>
      <c r="CB47" s="154" t="s">
        <v>919</v>
      </c>
    </row>
    <row r="48" spans="1:80" x14ac:dyDescent="0.25">
      <c r="A48" s="123" t="str">
        <f>'Indicator Data'!A49</f>
        <v>Cyprus</v>
      </c>
      <c r="B48" s="106" t="str">
        <f>'Indicator Data'!B49</f>
        <v>CYP</v>
      </c>
      <c r="C48" s="154" t="s">
        <v>1320</v>
      </c>
      <c r="D48" s="154" t="s">
        <v>1320</v>
      </c>
      <c r="E48" s="154" t="s">
        <v>1321</v>
      </c>
      <c r="F48" s="154" t="s">
        <v>1321</v>
      </c>
      <c r="G48" s="154" t="s">
        <v>1321</v>
      </c>
      <c r="H48" s="154" t="s">
        <v>1321</v>
      </c>
      <c r="I48" s="154" t="s">
        <v>1321</v>
      </c>
      <c r="J48" s="154" t="s">
        <v>922</v>
      </c>
      <c r="K48" s="154" t="s">
        <v>922</v>
      </c>
      <c r="L48" s="154" t="s">
        <v>528</v>
      </c>
      <c r="M48" s="154" t="s">
        <v>919</v>
      </c>
      <c r="N48" s="154" t="s">
        <v>919</v>
      </c>
      <c r="O48" s="154" t="s">
        <v>919</v>
      </c>
      <c r="P48" s="154" t="s">
        <v>919</v>
      </c>
      <c r="Q48" s="154" t="s">
        <v>1195</v>
      </c>
      <c r="R48" s="154" t="s">
        <v>1195</v>
      </c>
      <c r="S48" s="154" t="s">
        <v>1195</v>
      </c>
      <c r="T48" s="154" t="s">
        <v>1195</v>
      </c>
      <c r="U48" s="154" t="s">
        <v>919</v>
      </c>
      <c r="V48" s="154" t="s">
        <v>919</v>
      </c>
      <c r="W48" s="154" t="s">
        <v>919</v>
      </c>
      <c r="X48" s="154" t="s">
        <v>540</v>
      </c>
      <c r="Y48" s="154" t="s">
        <v>540</v>
      </c>
      <c r="Z48" s="154" t="s">
        <v>540</v>
      </c>
      <c r="AA48" s="154" t="s">
        <v>1264</v>
      </c>
      <c r="AB48" s="154" t="s">
        <v>920</v>
      </c>
      <c r="AC48" s="154" t="s">
        <v>920</v>
      </c>
      <c r="AD48" s="222" t="s">
        <v>1327</v>
      </c>
      <c r="AE48" s="154" t="s">
        <v>907</v>
      </c>
      <c r="AF48" s="154" t="s">
        <v>1196</v>
      </c>
      <c r="AG48" s="154" t="s">
        <v>1264</v>
      </c>
      <c r="AH48" s="154" t="s">
        <v>919</v>
      </c>
      <c r="AI48" s="154" t="s">
        <v>919</v>
      </c>
      <c r="AJ48" s="155" t="s">
        <v>926</v>
      </c>
      <c r="AK48" s="155" t="s">
        <v>926</v>
      </c>
      <c r="AL48" s="154" t="s">
        <v>924</v>
      </c>
      <c r="AM48" s="154" t="s">
        <v>924</v>
      </c>
      <c r="AN48" s="154" t="s">
        <v>927</v>
      </c>
      <c r="AO48" s="154" t="s">
        <v>928</v>
      </c>
      <c r="AP48" s="154" t="s">
        <v>928</v>
      </c>
      <c r="AQ48" s="154" t="s">
        <v>1328</v>
      </c>
      <c r="AR48" s="154" t="s">
        <v>1328</v>
      </c>
      <c r="AS48" s="154" t="s">
        <v>907</v>
      </c>
      <c r="AT48" s="154" t="s">
        <v>907</v>
      </c>
      <c r="AU48" s="154" t="s">
        <v>907</v>
      </c>
      <c r="AV48" s="154" t="s">
        <v>907</v>
      </c>
      <c r="AW48" s="154" t="s">
        <v>907</v>
      </c>
      <c r="AX48" s="154" t="s">
        <v>907</v>
      </c>
      <c r="AY48" s="154" t="s">
        <v>907</v>
      </c>
      <c r="AZ48" s="154" t="s">
        <v>924</v>
      </c>
      <c r="BA48" s="154" t="s">
        <v>540</v>
      </c>
      <c r="BB48" s="154" t="s">
        <v>922</v>
      </c>
      <c r="BC48" s="154" t="s">
        <v>922</v>
      </c>
      <c r="BD48" s="154" t="s">
        <v>922</v>
      </c>
      <c r="BE48" s="155" t="s">
        <v>899</v>
      </c>
      <c r="BF48" s="154" t="s">
        <v>921</v>
      </c>
      <c r="BG48" s="154" t="s">
        <v>921</v>
      </c>
      <c r="BH48" s="154" t="s">
        <v>528</v>
      </c>
      <c r="BI48" s="154" t="s">
        <v>528</v>
      </c>
      <c r="BJ48" s="154" t="s">
        <v>1321</v>
      </c>
      <c r="BK48" s="154" t="s">
        <v>1329</v>
      </c>
      <c r="BL48" s="154" t="s">
        <v>918</v>
      </c>
      <c r="BM48" s="154" t="s">
        <v>540</v>
      </c>
      <c r="BN48" s="154" t="s">
        <v>537</v>
      </c>
      <c r="BO48" s="154" t="s">
        <v>540</v>
      </c>
      <c r="BP48" s="154" t="s">
        <v>540</v>
      </c>
      <c r="BQ48" s="154" t="s">
        <v>898</v>
      </c>
      <c r="BR48" s="154" t="s">
        <v>907</v>
      </c>
      <c r="BS48" s="154" t="s">
        <v>907</v>
      </c>
      <c r="BT48" s="154" t="s">
        <v>907</v>
      </c>
      <c r="BU48" s="154" t="s">
        <v>907</v>
      </c>
      <c r="BV48" s="154" t="s">
        <v>907</v>
      </c>
      <c r="BW48" s="154" t="s">
        <v>907</v>
      </c>
      <c r="BX48" s="154"/>
      <c r="BY48" s="154" t="s">
        <v>925</v>
      </c>
      <c r="BZ48" s="154" t="s">
        <v>540</v>
      </c>
      <c r="CA48" s="154" t="s">
        <v>1264</v>
      </c>
      <c r="CB48" s="154" t="s">
        <v>919</v>
      </c>
    </row>
    <row r="49" spans="1:80" x14ac:dyDescent="0.25">
      <c r="A49" s="123" t="str">
        <f>'Indicator Data'!A50</f>
        <v>Czech Republic</v>
      </c>
      <c r="B49" s="106" t="str">
        <f>'Indicator Data'!B50</f>
        <v>CZE</v>
      </c>
      <c r="C49" s="154" t="s">
        <v>1320</v>
      </c>
      <c r="D49" s="154" t="s">
        <v>1320</v>
      </c>
      <c r="E49" s="154" t="s">
        <v>1321</v>
      </c>
      <c r="F49" s="154" t="s">
        <v>1321</v>
      </c>
      <c r="G49" s="154" t="s">
        <v>1321</v>
      </c>
      <c r="H49" s="154" t="s">
        <v>1321</v>
      </c>
      <c r="I49" s="154" t="s">
        <v>1321</v>
      </c>
      <c r="J49" s="154" t="s">
        <v>922</v>
      </c>
      <c r="K49" s="154" t="s">
        <v>922</v>
      </c>
      <c r="L49" s="154" t="s">
        <v>528</v>
      </c>
      <c r="M49" s="154" t="s">
        <v>919</v>
      </c>
      <c r="N49" s="154" t="s">
        <v>919</v>
      </c>
      <c r="O49" s="154" t="s">
        <v>919</v>
      </c>
      <c r="P49" s="154" t="s">
        <v>919</v>
      </c>
      <c r="Q49" s="154" t="s">
        <v>1195</v>
      </c>
      <c r="R49" s="154" t="s">
        <v>1195</v>
      </c>
      <c r="S49" s="154" t="s">
        <v>1195</v>
      </c>
      <c r="T49" s="154" t="s">
        <v>1195</v>
      </c>
      <c r="U49" s="154" t="s">
        <v>919</v>
      </c>
      <c r="V49" s="154" t="s">
        <v>919</v>
      </c>
      <c r="W49" s="154" t="s">
        <v>919</v>
      </c>
      <c r="X49" s="154" t="s">
        <v>540</v>
      </c>
      <c r="Y49" s="154" t="s">
        <v>540</v>
      </c>
      <c r="Z49" s="154" t="s">
        <v>540</v>
      </c>
      <c r="AA49" s="154" t="s">
        <v>1264</v>
      </c>
      <c r="AB49" s="154" t="s">
        <v>920</v>
      </c>
      <c r="AC49" s="154" t="s">
        <v>920</v>
      </c>
      <c r="AD49" s="222" t="s">
        <v>1327</v>
      </c>
      <c r="AE49" s="154" t="s">
        <v>907</v>
      </c>
      <c r="AF49" s="154" t="s">
        <v>1196</v>
      </c>
      <c r="AG49" s="154" t="s">
        <v>1264</v>
      </c>
      <c r="AH49" s="154" t="s">
        <v>919</v>
      </c>
      <c r="AI49" s="154" t="s">
        <v>919</v>
      </c>
      <c r="AJ49" s="155" t="s">
        <v>926</v>
      </c>
      <c r="AK49" s="155" t="s">
        <v>926</v>
      </c>
      <c r="AL49" s="154" t="s">
        <v>924</v>
      </c>
      <c r="AM49" s="154" t="s">
        <v>924</v>
      </c>
      <c r="AN49" s="154" t="s">
        <v>927</v>
      </c>
      <c r="AO49" s="154" t="s">
        <v>928</v>
      </c>
      <c r="AP49" s="154" t="s">
        <v>928</v>
      </c>
      <c r="AQ49" s="154" t="s">
        <v>1328</v>
      </c>
      <c r="AR49" s="154" t="s">
        <v>1328</v>
      </c>
      <c r="AS49" s="154" t="s">
        <v>907</v>
      </c>
      <c r="AT49" s="154" t="s">
        <v>907</v>
      </c>
      <c r="AU49" s="154" t="s">
        <v>907</v>
      </c>
      <c r="AV49" s="154" t="s">
        <v>907</v>
      </c>
      <c r="AW49" s="154" t="s">
        <v>907</v>
      </c>
      <c r="AX49" s="154" t="s">
        <v>907</v>
      </c>
      <c r="AY49" s="154" t="s">
        <v>907</v>
      </c>
      <c r="AZ49" s="154" t="s">
        <v>924</v>
      </c>
      <c r="BA49" s="154" t="s">
        <v>540</v>
      </c>
      <c r="BB49" s="154" t="s">
        <v>922</v>
      </c>
      <c r="BC49" s="154" t="s">
        <v>922</v>
      </c>
      <c r="BD49" s="154" t="s">
        <v>922</v>
      </c>
      <c r="BE49" s="155" t="s">
        <v>896</v>
      </c>
      <c r="BF49" s="154" t="s">
        <v>921</v>
      </c>
      <c r="BG49" s="154" t="s">
        <v>921</v>
      </c>
      <c r="BH49" s="154" t="s">
        <v>528</v>
      </c>
      <c r="BI49" s="154" t="s">
        <v>528</v>
      </c>
      <c r="BJ49" s="154" t="s">
        <v>1321</v>
      </c>
      <c r="BK49" s="154" t="s">
        <v>1329</v>
      </c>
      <c r="BL49" s="154" t="s">
        <v>918</v>
      </c>
      <c r="BM49" s="154" t="s">
        <v>540</v>
      </c>
      <c r="BN49" s="154" t="s">
        <v>537</v>
      </c>
      <c r="BO49" s="154" t="s">
        <v>540</v>
      </c>
      <c r="BP49" s="154" t="s">
        <v>540</v>
      </c>
      <c r="BQ49" s="154" t="s">
        <v>898</v>
      </c>
      <c r="BR49" s="154" t="s">
        <v>907</v>
      </c>
      <c r="BS49" s="154" t="s">
        <v>907</v>
      </c>
      <c r="BT49" s="154" t="s">
        <v>907</v>
      </c>
      <c r="BU49" s="154" t="s">
        <v>907</v>
      </c>
      <c r="BV49" s="154" t="s">
        <v>907</v>
      </c>
      <c r="BW49" s="154" t="s">
        <v>907</v>
      </c>
      <c r="BX49" s="154"/>
      <c r="BY49" s="154" t="s">
        <v>925</v>
      </c>
      <c r="BZ49" s="154" t="s">
        <v>540</v>
      </c>
      <c r="CA49" s="154" t="s">
        <v>1264</v>
      </c>
      <c r="CB49" s="154" t="s">
        <v>919</v>
      </c>
    </row>
    <row r="50" spans="1:80" x14ac:dyDescent="0.25">
      <c r="A50" s="123" t="str">
        <f>'Indicator Data'!A51</f>
        <v>Denmark</v>
      </c>
      <c r="B50" s="106" t="str">
        <f>'Indicator Data'!B51</f>
        <v>DNK</v>
      </c>
      <c r="C50" s="154" t="s">
        <v>1320</v>
      </c>
      <c r="D50" s="154" t="s">
        <v>1320</v>
      </c>
      <c r="E50" s="154" t="s">
        <v>1321</v>
      </c>
      <c r="F50" s="154" t="s">
        <v>1321</v>
      </c>
      <c r="G50" s="154" t="s">
        <v>1321</v>
      </c>
      <c r="H50" s="154" t="s">
        <v>1321</v>
      </c>
      <c r="I50" s="154" t="s">
        <v>1321</v>
      </c>
      <c r="J50" s="154" t="s">
        <v>922</v>
      </c>
      <c r="K50" s="154" t="s">
        <v>922</v>
      </c>
      <c r="L50" s="154" t="s">
        <v>528</v>
      </c>
      <c r="M50" s="154" t="s">
        <v>919</v>
      </c>
      <c r="N50" s="154" t="s">
        <v>919</v>
      </c>
      <c r="O50" s="154" t="s">
        <v>919</v>
      </c>
      <c r="P50" s="154" t="s">
        <v>919</v>
      </c>
      <c r="Q50" s="154" t="s">
        <v>1195</v>
      </c>
      <c r="R50" s="154" t="s">
        <v>1195</v>
      </c>
      <c r="S50" s="154" t="s">
        <v>1195</v>
      </c>
      <c r="T50" s="154" t="s">
        <v>1195</v>
      </c>
      <c r="U50" s="154" t="s">
        <v>919</v>
      </c>
      <c r="V50" s="154" t="s">
        <v>919</v>
      </c>
      <c r="W50" s="154" t="s">
        <v>919</v>
      </c>
      <c r="X50" s="154" t="s">
        <v>540</v>
      </c>
      <c r="Y50" s="154" t="s">
        <v>540</v>
      </c>
      <c r="Z50" s="154" t="s">
        <v>540</v>
      </c>
      <c r="AA50" s="154" t="s">
        <v>1264</v>
      </c>
      <c r="AB50" s="154" t="s">
        <v>920</v>
      </c>
      <c r="AC50" s="154" t="s">
        <v>920</v>
      </c>
      <c r="AD50" s="222" t="s">
        <v>1327</v>
      </c>
      <c r="AE50" s="154" t="s">
        <v>907</v>
      </c>
      <c r="AF50" s="154" t="s">
        <v>1196</v>
      </c>
      <c r="AG50" s="154" t="s">
        <v>1264</v>
      </c>
      <c r="AH50" s="154" t="s">
        <v>919</v>
      </c>
      <c r="AI50" s="154" t="s">
        <v>919</v>
      </c>
      <c r="AJ50" s="155" t="s">
        <v>926</v>
      </c>
      <c r="AK50" s="155" t="s">
        <v>926</v>
      </c>
      <c r="AL50" s="154" t="s">
        <v>924</v>
      </c>
      <c r="AM50" s="154" t="s">
        <v>924</v>
      </c>
      <c r="AN50" s="154" t="s">
        <v>927</v>
      </c>
      <c r="AO50" s="154" t="s">
        <v>928</v>
      </c>
      <c r="AP50" s="154" t="s">
        <v>928</v>
      </c>
      <c r="AQ50" s="154" t="s">
        <v>1328</v>
      </c>
      <c r="AR50" s="154" t="s">
        <v>1328</v>
      </c>
      <c r="AS50" s="154" t="s">
        <v>907</v>
      </c>
      <c r="AT50" s="154" t="s">
        <v>907</v>
      </c>
      <c r="AU50" s="154" t="s">
        <v>907</v>
      </c>
      <c r="AV50" s="154" t="s">
        <v>907</v>
      </c>
      <c r="AW50" s="154" t="s">
        <v>907</v>
      </c>
      <c r="AX50" s="154" t="s">
        <v>907</v>
      </c>
      <c r="AY50" s="154" t="s">
        <v>907</v>
      </c>
      <c r="AZ50" s="154" t="s">
        <v>924</v>
      </c>
      <c r="BA50" s="154" t="s">
        <v>540</v>
      </c>
      <c r="BB50" s="154" t="s">
        <v>922</v>
      </c>
      <c r="BC50" s="154" t="s">
        <v>922</v>
      </c>
      <c r="BD50" s="154" t="s">
        <v>922</v>
      </c>
      <c r="BE50" s="155" t="s">
        <v>896</v>
      </c>
      <c r="BF50" s="154" t="s">
        <v>921</v>
      </c>
      <c r="BG50" s="154" t="s">
        <v>921</v>
      </c>
      <c r="BH50" s="154" t="s">
        <v>528</v>
      </c>
      <c r="BI50" s="154" t="s">
        <v>528</v>
      </c>
      <c r="BJ50" s="154" t="s">
        <v>1321</v>
      </c>
      <c r="BK50" s="154" t="s">
        <v>1329</v>
      </c>
      <c r="BL50" s="154" t="s">
        <v>918</v>
      </c>
      <c r="BM50" s="154" t="s">
        <v>540</v>
      </c>
      <c r="BN50" s="154" t="s">
        <v>537</v>
      </c>
      <c r="BO50" s="154" t="s">
        <v>540</v>
      </c>
      <c r="BP50" s="154" t="s">
        <v>540</v>
      </c>
      <c r="BQ50" s="154" t="s">
        <v>898</v>
      </c>
      <c r="BR50" s="154" t="s">
        <v>907</v>
      </c>
      <c r="BS50" s="154" t="s">
        <v>907</v>
      </c>
      <c r="BT50" s="154" t="s">
        <v>907</v>
      </c>
      <c r="BU50" s="154" t="s">
        <v>907</v>
      </c>
      <c r="BV50" s="154" t="s">
        <v>907</v>
      </c>
      <c r="BW50" s="154" t="s">
        <v>907</v>
      </c>
      <c r="BX50" s="154"/>
      <c r="BY50" s="154" t="s">
        <v>925</v>
      </c>
      <c r="BZ50" s="154" t="s">
        <v>540</v>
      </c>
      <c r="CA50" s="154" t="s">
        <v>1264</v>
      </c>
      <c r="CB50" s="154" t="s">
        <v>919</v>
      </c>
    </row>
    <row r="51" spans="1:80" x14ac:dyDescent="0.25">
      <c r="A51" s="123" t="str">
        <f>'Indicator Data'!A52</f>
        <v>Djibouti</v>
      </c>
      <c r="B51" s="106" t="str">
        <f>'Indicator Data'!B52</f>
        <v>DJI</v>
      </c>
      <c r="C51" s="154" t="s">
        <v>1320</v>
      </c>
      <c r="D51" s="154" t="s">
        <v>1320</v>
      </c>
      <c r="E51" s="154" t="s">
        <v>1321</v>
      </c>
      <c r="F51" s="154" t="s">
        <v>1321</v>
      </c>
      <c r="G51" s="154" t="s">
        <v>1321</v>
      </c>
      <c r="H51" s="154" t="s">
        <v>1321</v>
      </c>
      <c r="I51" s="154" t="s">
        <v>1321</v>
      </c>
      <c r="J51" s="154" t="s">
        <v>922</v>
      </c>
      <c r="K51" s="154" t="s">
        <v>922</v>
      </c>
      <c r="L51" s="154" t="s">
        <v>528</v>
      </c>
      <c r="M51" s="154" t="s">
        <v>919</v>
      </c>
      <c r="N51" s="154" t="s">
        <v>919</v>
      </c>
      <c r="O51" s="154" t="s">
        <v>919</v>
      </c>
      <c r="P51" s="154" t="s">
        <v>919</v>
      </c>
      <c r="Q51" s="154" t="s">
        <v>1195</v>
      </c>
      <c r="R51" s="154" t="s">
        <v>1195</v>
      </c>
      <c r="S51" s="154" t="s">
        <v>1195</v>
      </c>
      <c r="T51" s="154" t="s">
        <v>1195</v>
      </c>
      <c r="U51" s="154" t="s">
        <v>919</v>
      </c>
      <c r="V51" s="154" t="s">
        <v>919</v>
      </c>
      <c r="W51" s="154" t="s">
        <v>919</v>
      </c>
      <c r="X51" s="154" t="s">
        <v>540</v>
      </c>
      <c r="Y51" s="154" t="s">
        <v>540</v>
      </c>
      <c r="Z51" s="154" t="s">
        <v>540</v>
      </c>
      <c r="AA51" s="154" t="s">
        <v>1264</v>
      </c>
      <c r="AB51" s="154" t="s">
        <v>920</v>
      </c>
      <c r="AC51" s="154" t="s">
        <v>920</v>
      </c>
      <c r="AD51" s="222" t="s">
        <v>1327</v>
      </c>
      <c r="AE51" s="154" t="s">
        <v>907</v>
      </c>
      <c r="AF51" s="154" t="s">
        <v>1196</v>
      </c>
      <c r="AG51" s="154" t="s">
        <v>1264</v>
      </c>
      <c r="AH51" s="154" t="s">
        <v>919</v>
      </c>
      <c r="AI51" s="154" t="s">
        <v>919</v>
      </c>
      <c r="AJ51" s="155" t="s">
        <v>926</v>
      </c>
      <c r="AK51" s="155" t="s">
        <v>926</v>
      </c>
      <c r="AL51" s="154" t="s">
        <v>924</v>
      </c>
      <c r="AM51" s="154" t="s">
        <v>924</v>
      </c>
      <c r="AN51" s="154" t="s">
        <v>927</v>
      </c>
      <c r="AO51" s="154" t="s">
        <v>928</v>
      </c>
      <c r="AP51" s="154" t="s">
        <v>928</v>
      </c>
      <c r="AQ51" s="154" t="s">
        <v>1328</v>
      </c>
      <c r="AR51" s="154" t="s">
        <v>1328</v>
      </c>
      <c r="AS51" s="154" t="s">
        <v>907</v>
      </c>
      <c r="AT51" s="154" t="s">
        <v>907</v>
      </c>
      <c r="AU51" s="154" t="s">
        <v>907</v>
      </c>
      <c r="AV51" s="154" t="s">
        <v>907</v>
      </c>
      <c r="AW51" s="154" t="s">
        <v>907</v>
      </c>
      <c r="AX51" s="154" t="s">
        <v>907</v>
      </c>
      <c r="AY51" s="154" t="s">
        <v>907</v>
      </c>
      <c r="AZ51" s="154" t="s">
        <v>924</v>
      </c>
      <c r="BA51" s="154" t="s">
        <v>540</v>
      </c>
      <c r="BB51" s="154" t="s">
        <v>922</v>
      </c>
      <c r="BC51" s="154" t="s">
        <v>922</v>
      </c>
      <c r="BD51" s="154" t="s">
        <v>922</v>
      </c>
      <c r="BE51" s="155" t="s">
        <v>896</v>
      </c>
      <c r="BF51" s="154" t="s">
        <v>921</v>
      </c>
      <c r="BG51" s="154" t="s">
        <v>921</v>
      </c>
      <c r="BH51" s="154" t="s">
        <v>528</v>
      </c>
      <c r="BI51" s="154" t="s">
        <v>528</v>
      </c>
      <c r="BJ51" s="154" t="s">
        <v>1321</v>
      </c>
      <c r="BK51" s="154" t="s">
        <v>1329</v>
      </c>
      <c r="BL51" s="154" t="s">
        <v>918</v>
      </c>
      <c r="BM51" s="154" t="s">
        <v>540</v>
      </c>
      <c r="BN51" s="154" t="s">
        <v>537</v>
      </c>
      <c r="BO51" s="154" t="s">
        <v>540</v>
      </c>
      <c r="BP51" s="154" t="s">
        <v>540</v>
      </c>
      <c r="BQ51" s="154" t="s">
        <v>898</v>
      </c>
      <c r="BR51" s="154" t="s">
        <v>907</v>
      </c>
      <c r="BS51" s="154" t="s">
        <v>907</v>
      </c>
      <c r="BT51" s="154" t="s">
        <v>907</v>
      </c>
      <c r="BU51" s="154" t="s">
        <v>907</v>
      </c>
      <c r="BV51" s="154" t="s">
        <v>907</v>
      </c>
      <c r="BW51" s="154" t="s">
        <v>907</v>
      </c>
      <c r="BX51" s="154"/>
      <c r="BY51" s="154" t="s">
        <v>925</v>
      </c>
      <c r="BZ51" s="154" t="s">
        <v>540</v>
      </c>
      <c r="CA51" s="154" t="s">
        <v>1264</v>
      </c>
      <c r="CB51" s="154" t="s">
        <v>919</v>
      </c>
    </row>
    <row r="52" spans="1:80" x14ac:dyDescent="0.25">
      <c r="A52" s="123" t="str">
        <f>'Indicator Data'!A53</f>
        <v>Dominica</v>
      </c>
      <c r="B52" s="106" t="str">
        <f>'Indicator Data'!B53</f>
        <v>DMA</v>
      </c>
      <c r="C52" s="154" t="s">
        <v>1320</v>
      </c>
      <c r="D52" s="154" t="s">
        <v>1320</v>
      </c>
      <c r="E52" s="154" t="s">
        <v>1321</v>
      </c>
      <c r="F52" s="154" t="s">
        <v>1321</v>
      </c>
      <c r="G52" s="154" t="s">
        <v>1321</v>
      </c>
      <c r="H52" s="154" t="s">
        <v>1321</v>
      </c>
      <c r="I52" s="154" t="s">
        <v>1321</v>
      </c>
      <c r="J52" s="154" t="s">
        <v>922</v>
      </c>
      <c r="K52" s="154" t="s">
        <v>922</v>
      </c>
      <c r="L52" s="154" t="s">
        <v>528</v>
      </c>
      <c r="M52" s="154" t="s">
        <v>919</v>
      </c>
      <c r="N52" s="154" t="s">
        <v>919</v>
      </c>
      <c r="O52" s="154" t="s">
        <v>919</v>
      </c>
      <c r="P52" s="154" t="s">
        <v>919</v>
      </c>
      <c r="Q52" s="154" t="s">
        <v>1195</v>
      </c>
      <c r="R52" s="154" t="s">
        <v>1195</v>
      </c>
      <c r="S52" s="154" t="s">
        <v>1195</v>
      </c>
      <c r="T52" s="154" t="s">
        <v>1195</v>
      </c>
      <c r="U52" s="154" t="s">
        <v>919</v>
      </c>
      <c r="V52" s="154" t="s">
        <v>919</v>
      </c>
      <c r="W52" s="154" t="s">
        <v>919</v>
      </c>
      <c r="X52" s="154" t="s">
        <v>540</v>
      </c>
      <c r="Y52" s="154" t="s">
        <v>540</v>
      </c>
      <c r="Z52" s="154" t="s">
        <v>540</v>
      </c>
      <c r="AA52" s="154" t="s">
        <v>1264</v>
      </c>
      <c r="AB52" s="154" t="s">
        <v>920</v>
      </c>
      <c r="AC52" s="154" t="s">
        <v>920</v>
      </c>
      <c r="AD52" s="222" t="s">
        <v>1327</v>
      </c>
      <c r="AE52" s="154" t="s">
        <v>907</v>
      </c>
      <c r="AF52" s="154" t="s">
        <v>1196</v>
      </c>
      <c r="AG52" s="154" t="s">
        <v>1264</v>
      </c>
      <c r="AH52" s="154" t="s">
        <v>919</v>
      </c>
      <c r="AI52" s="154" t="s">
        <v>919</v>
      </c>
      <c r="AJ52" s="155" t="s">
        <v>926</v>
      </c>
      <c r="AK52" s="155" t="s">
        <v>926</v>
      </c>
      <c r="AL52" s="154" t="s">
        <v>924</v>
      </c>
      <c r="AM52" s="154" t="s">
        <v>924</v>
      </c>
      <c r="AN52" s="154" t="s">
        <v>927</v>
      </c>
      <c r="AO52" s="154" t="s">
        <v>928</v>
      </c>
      <c r="AP52" s="154" t="s">
        <v>928</v>
      </c>
      <c r="AQ52" s="154" t="s">
        <v>1328</v>
      </c>
      <c r="AR52" s="154" t="s">
        <v>1328</v>
      </c>
      <c r="AS52" s="154" t="s">
        <v>907</v>
      </c>
      <c r="AT52" s="154" t="s">
        <v>907</v>
      </c>
      <c r="AU52" s="154" t="s">
        <v>907</v>
      </c>
      <c r="AV52" s="154" t="s">
        <v>907</v>
      </c>
      <c r="AW52" s="154" t="s">
        <v>907</v>
      </c>
      <c r="AX52" s="154" t="s">
        <v>907</v>
      </c>
      <c r="AY52" s="154" t="s">
        <v>907</v>
      </c>
      <c r="AZ52" s="154" t="s">
        <v>924</v>
      </c>
      <c r="BA52" s="154" t="s">
        <v>540</v>
      </c>
      <c r="BB52" s="154" t="s">
        <v>922</v>
      </c>
      <c r="BC52" s="154" t="s">
        <v>922</v>
      </c>
      <c r="BD52" s="154" t="s">
        <v>922</v>
      </c>
      <c r="BE52" s="155" t="s">
        <v>896</v>
      </c>
      <c r="BF52" s="154" t="s">
        <v>921</v>
      </c>
      <c r="BG52" s="154" t="s">
        <v>921</v>
      </c>
      <c r="BH52" s="154" t="s">
        <v>528</v>
      </c>
      <c r="BI52" s="154" t="s">
        <v>528</v>
      </c>
      <c r="BJ52" s="154" t="s">
        <v>1321</v>
      </c>
      <c r="BK52" s="154" t="s">
        <v>1329</v>
      </c>
      <c r="BL52" s="154" t="s">
        <v>918</v>
      </c>
      <c r="BM52" s="154" t="s">
        <v>540</v>
      </c>
      <c r="BN52" s="154" t="s">
        <v>537</v>
      </c>
      <c r="BO52" s="154" t="s">
        <v>540</v>
      </c>
      <c r="BP52" s="154" t="s">
        <v>540</v>
      </c>
      <c r="BQ52" s="154" t="s">
        <v>898</v>
      </c>
      <c r="BR52" s="154" t="s">
        <v>907</v>
      </c>
      <c r="BS52" s="154" t="s">
        <v>907</v>
      </c>
      <c r="BT52" s="154" t="s">
        <v>907</v>
      </c>
      <c r="BU52" s="154" t="s">
        <v>907</v>
      </c>
      <c r="BV52" s="154" t="s">
        <v>907</v>
      </c>
      <c r="BW52" s="154" t="s">
        <v>907</v>
      </c>
      <c r="BX52" s="154"/>
      <c r="BY52" s="154" t="s">
        <v>925</v>
      </c>
      <c r="BZ52" s="154" t="s">
        <v>540</v>
      </c>
      <c r="CA52" s="154" t="s">
        <v>1264</v>
      </c>
      <c r="CB52" s="154" t="s">
        <v>919</v>
      </c>
    </row>
    <row r="53" spans="1:80" x14ac:dyDescent="0.25">
      <c r="A53" s="123" t="str">
        <f>'Indicator Data'!A54</f>
        <v>Dominican Republic</v>
      </c>
      <c r="B53" s="106" t="str">
        <f>'Indicator Data'!B54</f>
        <v>DOM</v>
      </c>
      <c r="C53" s="154" t="s">
        <v>1320</v>
      </c>
      <c r="D53" s="154" t="s">
        <v>1320</v>
      </c>
      <c r="E53" s="154" t="s">
        <v>1321</v>
      </c>
      <c r="F53" s="154" t="s">
        <v>1321</v>
      </c>
      <c r="G53" s="154" t="s">
        <v>1321</v>
      </c>
      <c r="H53" s="154" t="s">
        <v>1321</v>
      </c>
      <c r="I53" s="154" t="s">
        <v>1321</v>
      </c>
      <c r="J53" s="154" t="s">
        <v>922</v>
      </c>
      <c r="K53" s="154" t="s">
        <v>922</v>
      </c>
      <c r="L53" s="154" t="s">
        <v>528</v>
      </c>
      <c r="M53" s="154" t="s">
        <v>919</v>
      </c>
      <c r="N53" s="154" t="s">
        <v>919</v>
      </c>
      <c r="O53" s="154" t="s">
        <v>919</v>
      </c>
      <c r="P53" s="154" t="s">
        <v>919</v>
      </c>
      <c r="Q53" s="154" t="s">
        <v>1195</v>
      </c>
      <c r="R53" s="154" t="s">
        <v>1195</v>
      </c>
      <c r="S53" s="154" t="s">
        <v>1195</v>
      </c>
      <c r="T53" s="154" t="s">
        <v>1195</v>
      </c>
      <c r="U53" s="154" t="s">
        <v>919</v>
      </c>
      <c r="V53" s="154" t="s">
        <v>919</v>
      </c>
      <c r="W53" s="154" t="s">
        <v>919</v>
      </c>
      <c r="X53" s="154" t="s">
        <v>540</v>
      </c>
      <c r="Y53" s="154" t="s">
        <v>540</v>
      </c>
      <c r="Z53" s="154" t="s">
        <v>540</v>
      </c>
      <c r="AA53" s="154" t="s">
        <v>1264</v>
      </c>
      <c r="AB53" s="154" t="s">
        <v>920</v>
      </c>
      <c r="AC53" s="154" t="s">
        <v>920</v>
      </c>
      <c r="AD53" s="222" t="s">
        <v>1327</v>
      </c>
      <c r="AE53" s="154" t="s">
        <v>907</v>
      </c>
      <c r="AF53" s="154" t="s">
        <v>1196</v>
      </c>
      <c r="AG53" s="154" t="s">
        <v>1264</v>
      </c>
      <c r="AH53" s="154" t="s">
        <v>919</v>
      </c>
      <c r="AI53" s="154" t="s">
        <v>919</v>
      </c>
      <c r="AJ53" s="155" t="s">
        <v>926</v>
      </c>
      <c r="AK53" s="155" t="s">
        <v>926</v>
      </c>
      <c r="AL53" s="154" t="s">
        <v>924</v>
      </c>
      <c r="AM53" s="154" t="s">
        <v>924</v>
      </c>
      <c r="AN53" s="154" t="s">
        <v>927</v>
      </c>
      <c r="AO53" s="154" t="s">
        <v>928</v>
      </c>
      <c r="AP53" s="154" t="s">
        <v>928</v>
      </c>
      <c r="AQ53" s="154" t="s">
        <v>1328</v>
      </c>
      <c r="AR53" s="154" t="s">
        <v>1328</v>
      </c>
      <c r="AS53" s="154" t="s">
        <v>907</v>
      </c>
      <c r="AT53" s="154" t="s">
        <v>907</v>
      </c>
      <c r="AU53" s="154" t="s">
        <v>907</v>
      </c>
      <c r="AV53" s="154" t="s">
        <v>907</v>
      </c>
      <c r="AW53" s="154" t="s">
        <v>907</v>
      </c>
      <c r="AX53" s="154" t="s">
        <v>907</v>
      </c>
      <c r="AY53" s="154" t="s">
        <v>907</v>
      </c>
      <c r="AZ53" s="154" t="s">
        <v>924</v>
      </c>
      <c r="BA53" s="154" t="s">
        <v>540</v>
      </c>
      <c r="BB53" s="154" t="s">
        <v>922</v>
      </c>
      <c r="BC53" s="154" t="s">
        <v>922</v>
      </c>
      <c r="BD53" s="154" t="s">
        <v>922</v>
      </c>
      <c r="BE53" s="155" t="s">
        <v>896</v>
      </c>
      <c r="BF53" s="154" t="s">
        <v>921</v>
      </c>
      <c r="BG53" s="154" t="s">
        <v>921</v>
      </c>
      <c r="BH53" s="154" t="s">
        <v>528</v>
      </c>
      <c r="BI53" s="154" t="s">
        <v>528</v>
      </c>
      <c r="BJ53" s="154" t="s">
        <v>1321</v>
      </c>
      <c r="BK53" s="154" t="s">
        <v>1329</v>
      </c>
      <c r="BL53" s="154" t="s">
        <v>918</v>
      </c>
      <c r="BM53" s="154" t="s">
        <v>540</v>
      </c>
      <c r="BN53" s="154" t="s">
        <v>537</v>
      </c>
      <c r="BO53" s="154" t="s">
        <v>540</v>
      </c>
      <c r="BP53" s="154" t="s">
        <v>540</v>
      </c>
      <c r="BQ53" s="154" t="s">
        <v>898</v>
      </c>
      <c r="BR53" s="154" t="s">
        <v>907</v>
      </c>
      <c r="BS53" s="154" t="s">
        <v>907</v>
      </c>
      <c r="BT53" s="154" t="s">
        <v>907</v>
      </c>
      <c r="BU53" s="154" t="s">
        <v>907</v>
      </c>
      <c r="BV53" s="154" t="s">
        <v>907</v>
      </c>
      <c r="BW53" s="154" t="s">
        <v>907</v>
      </c>
      <c r="BX53" s="154"/>
      <c r="BY53" s="154" t="s">
        <v>925</v>
      </c>
      <c r="BZ53" s="154" t="s">
        <v>540</v>
      </c>
      <c r="CA53" s="154" t="s">
        <v>1264</v>
      </c>
      <c r="CB53" s="154" t="s">
        <v>919</v>
      </c>
    </row>
    <row r="54" spans="1:80" x14ac:dyDescent="0.25">
      <c r="A54" s="123" t="str">
        <f>'Indicator Data'!A55</f>
        <v>Ecuador</v>
      </c>
      <c r="B54" s="106" t="str">
        <f>'Indicator Data'!B55</f>
        <v>ECU</v>
      </c>
      <c r="C54" s="154" t="s">
        <v>1320</v>
      </c>
      <c r="D54" s="154" t="s">
        <v>1320</v>
      </c>
      <c r="E54" s="154" t="s">
        <v>1321</v>
      </c>
      <c r="F54" s="154" t="s">
        <v>1321</v>
      </c>
      <c r="G54" s="154" t="s">
        <v>1321</v>
      </c>
      <c r="H54" s="154" t="s">
        <v>1321</v>
      </c>
      <c r="I54" s="154" t="s">
        <v>1321</v>
      </c>
      <c r="J54" s="154" t="s">
        <v>922</v>
      </c>
      <c r="K54" s="154" t="s">
        <v>922</v>
      </c>
      <c r="L54" s="154" t="s">
        <v>528</v>
      </c>
      <c r="M54" s="154" t="s">
        <v>919</v>
      </c>
      <c r="N54" s="154" t="s">
        <v>919</v>
      </c>
      <c r="O54" s="154" t="s">
        <v>919</v>
      </c>
      <c r="P54" s="154" t="s">
        <v>919</v>
      </c>
      <c r="Q54" s="154" t="s">
        <v>1195</v>
      </c>
      <c r="R54" s="154" t="s">
        <v>1195</v>
      </c>
      <c r="S54" s="154" t="s">
        <v>1195</v>
      </c>
      <c r="T54" s="154" t="s">
        <v>1195</v>
      </c>
      <c r="U54" s="154" t="s">
        <v>919</v>
      </c>
      <c r="V54" s="154" t="s">
        <v>919</v>
      </c>
      <c r="W54" s="154" t="s">
        <v>919</v>
      </c>
      <c r="X54" s="154" t="s">
        <v>540</v>
      </c>
      <c r="Y54" s="154" t="s">
        <v>540</v>
      </c>
      <c r="Z54" s="154" t="s">
        <v>540</v>
      </c>
      <c r="AA54" s="154" t="s">
        <v>1264</v>
      </c>
      <c r="AB54" s="154" t="s">
        <v>920</v>
      </c>
      <c r="AC54" s="154" t="s">
        <v>920</v>
      </c>
      <c r="AD54" s="222" t="s">
        <v>1327</v>
      </c>
      <c r="AE54" s="154" t="s">
        <v>907</v>
      </c>
      <c r="AF54" s="154" t="s">
        <v>1196</v>
      </c>
      <c r="AG54" s="154" t="s">
        <v>1264</v>
      </c>
      <c r="AH54" s="154" t="s">
        <v>919</v>
      </c>
      <c r="AI54" s="154" t="s">
        <v>919</v>
      </c>
      <c r="AJ54" s="155" t="s">
        <v>926</v>
      </c>
      <c r="AK54" s="155" t="s">
        <v>926</v>
      </c>
      <c r="AL54" s="154" t="s">
        <v>924</v>
      </c>
      <c r="AM54" s="154" t="s">
        <v>924</v>
      </c>
      <c r="AN54" s="154" t="s">
        <v>927</v>
      </c>
      <c r="AO54" s="154" t="s">
        <v>928</v>
      </c>
      <c r="AP54" s="154" t="s">
        <v>928</v>
      </c>
      <c r="AQ54" s="154" t="s">
        <v>1328</v>
      </c>
      <c r="AR54" s="154" t="s">
        <v>1328</v>
      </c>
      <c r="AS54" s="154" t="s">
        <v>907</v>
      </c>
      <c r="AT54" s="154" t="s">
        <v>907</v>
      </c>
      <c r="AU54" s="154" t="s">
        <v>907</v>
      </c>
      <c r="AV54" s="154" t="s">
        <v>907</v>
      </c>
      <c r="AW54" s="154" t="s">
        <v>907</v>
      </c>
      <c r="AX54" s="154" t="s">
        <v>907</v>
      </c>
      <c r="AY54" s="154" t="s">
        <v>907</v>
      </c>
      <c r="AZ54" s="154" t="s">
        <v>924</v>
      </c>
      <c r="BA54" s="154" t="s">
        <v>540</v>
      </c>
      <c r="BB54" s="154" t="s">
        <v>922</v>
      </c>
      <c r="BC54" s="154" t="s">
        <v>922</v>
      </c>
      <c r="BD54" s="154" t="s">
        <v>922</v>
      </c>
      <c r="BE54" s="155" t="s">
        <v>896</v>
      </c>
      <c r="BF54" s="154" t="s">
        <v>921</v>
      </c>
      <c r="BG54" s="154" t="s">
        <v>921</v>
      </c>
      <c r="BH54" s="154" t="s">
        <v>528</v>
      </c>
      <c r="BI54" s="154" t="s">
        <v>528</v>
      </c>
      <c r="BJ54" s="154" t="s">
        <v>1321</v>
      </c>
      <c r="BK54" s="154" t="s">
        <v>1329</v>
      </c>
      <c r="BL54" s="154" t="s">
        <v>918</v>
      </c>
      <c r="BM54" s="154" t="s">
        <v>540</v>
      </c>
      <c r="BN54" s="154" t="s">
        <v>537</v>
      </c>
      <c r="BO54" s="154" t="s">
        <v>540</v>
      </c>
      <c r="BP54" s="154" t="s">
        <v>540</v>
      </c>
      <c r="BQ54" s="154" t="s">
        <v>898</v>
      </c>
      <c r="BR54" s="154" t="s">
        <v>907</v>
      </c>
      <c r="BS54" s="154" t="s">
        <v>907</v>
      </c>
      <c r="BT54" s="154" t="s">
        <v>907</v>
      </c>
      <c r="BU54" s="154" t="s">
        <v>907</v>
      </c>
      <c r="BV54" s="154" t="s">
        <v>907</v>
      </c>
      <c r="BW54" s="154" t="s">
        <v>907</v>
      </c>
      <c r="BX54" s="154"/>
      <c r="BY54" s="154" t="s">
        <v>925</v>
      </c>
      <c r="BZ54" s="154" t="s">
        <v>540</v>
      </c>
      <c r="CA54" s="154" t="s">
        <v>1264</v>
      </c>
      <c r="CB54" s="154" t="s">
        <v>919</v>
      </c>
    </row>
    <row r="55" spans="1:80" x14ac:dyDescent="0.25">
      <c r="A55" s="123" t="str">
        <f>'Indicator Data'!A56</f>
        <v>Egypt</v>
      </c>
      <c r="B55" s="106" t="str">
        <f>'Indicator Data'!B56</f>
        <v>EGY</v>
      </c>
      <c r="C55" s="154" t="s">
        <v>1320</v>
      </c>
      <c r="D55" s="154" t="s">
        <v>1320</v>
      </c>
      <c r="E55" s="154" t="s">
        <v>1321</v>
      </c>
      <c r="F55" s="154" t="s">
        <v>1321</v>
      </c>
      <c r="G55" s="154" t="s">
        <v>1321</v>
      </c>
      <c r="H55" s="154" t="s">
        <v>1321</v>
      </c>
      <c r="I55" s="154" t="s">
        <v>1321</v>
      </c>
      <c r="J55" s="154" t="s">
        <v>922</v>
      </c>
      <c r="K55" s="154" t="s">
        <v>922</v>
      </c>
      <c r="L55" s="154" t="s">
        <v>528</v>
      </c>
      <c r="M55" s="154" t="s">
        <v>919</v>
      </c>
      <c r="N55" s="154" t="s">
        <v>919</v>
      </c>
      <c r="O55" s="154" t="s">
        <v>919</v>
      </c>
      <c r="P55" s="154" t="s">
        <v>919</v>
      </c>
      <c r="Q55" s="154" t="s">
        <v>1195</v>
      </c>
      <c r="R55" s="154" t="s">
        <v>1195</v>
      </c>
      <c r="S55" s="154" t="s">
        <v>1195</v>
      </c>
      <c r="T55" s="154" t="s">
        <v>1195</v>
      </c>
      <c r="U55" s="154" t="s">
        <v>919</v>
      </c>
      <c r="V55" s="154" t="s">
        <v>919</v>
      </c>
      <c r="W55" s="154" t="s">
        <v>919</v>
      </c>
      <c r="X55" s="154" t="s">
        <v>540</v>
      </c>
      <c r="Y55" s="154" t="s">
        <v>540</v>
      </c>
      <c r="Z55" s="154" t="s">
        <v>540</v>
      </c>
      <c r="AA55" s="154" t="s">
        <v>1264</v>
      </c>
      <c r="AB55" s="154" t="s">
        <v>920</v>
      </c>
      <c r="AC55" s="154" t="s">
        <v>920</v>
      </c>
      <c r="AD55" s="222" t="s">
        <v>1327</v>
      </c>
      <c r="AE55" s="154" t="s">
        <v>907</v>
      </c>
      <c r="AF55" s="154" t="s">
        <v>1196</v>
      </c>
      <c r="AG55" s="154" t="s">
        <v>1264</v>
      </c>
      <c r="AH55" s="154" t="s">
        <v>919</v>
      </c>
      <c r="AI55" s="154" t="s">
        <v>919</v>
      </c>
      <c r="AJ55" s="155" t="s">
        <v>926</v>
      </c>
      <c r="AK55" s="155" t="s">
        <v>926</v>
      </c>
      <c r="AL55" s="154" t="s">
        <v>924</v>
      </c>
      <c r="AM55" s="154" t="s">
        <v>924</v>
      </c>
      <c r="AN55" s="154" t="s">
        <v>927</v>
      </c>
      <c r="AO55" s="154" t="s">
        <v>928</v>
      </c>
      <c r="AP55" s="154" t="s">
        <v>928</v>
      </c>
      <c r="AQ55" s="154" t="s">
        <v>1328</v>
      </c>
      <c r="AR55" s="154" t="s">
        <v>1328</v>
      </c>
      <c r="AS55" s="154" t="s">
        <v>907</v>
      </c>
      <c r="AT55" s="154" t="s">
        <v>907</v>
      </c>
      <c r="AU55" s="154" t="s">
        <v>907</v>
      </c>
      <c r="AV55" s="154" t="s">
        <v>907</v>
      </c>
      <c r="AW55" s="154" t="s">
        <v>907</v>
      </c>
      <c r="AX55" s="154" t="s">
        <v>907</v>
      </c>
      <c r="AY55" s="154" t="s">
        <v>907</v>
      </c>
      <c r="AZ55" s="154" t="s">
        <v>924</v>
      </c>
      <c r="BA55" s="154" t="s">
        <v>540</v>
      </c>
      <c r="BB55" s="154" t="s">
        <v>922</v>
      </c>
      <c r="BC55" s="154" t="s">
        <v>922</v>
      </c>
      <c r="BD55" s="154" t="s">
        <v>922</v>
      </c>
      <c r="BE55" s="155" t="s">
        <v>899</v>
      </c>
      <c r="BF55" s="154" t="s">
        <v>921</v>
      </c>
      <c r="BG55" s="154" t="s">
        <v>921</v>
      </c>
      <c r="BH55" s="154" t="s">
        <v>528</v>
      </c>
      <c r="BI55" s="154" t="s">
        <v>528</v>
      </c>
      <c r="BJ55" s="154" t="s">
        <v>1321</v>
      </c>
      <c r="BK55" s="154" t="s">
        <v>1329</v>
      </c>
      <c r="BL55" s="154" t="s">
        <v>918</v>
      </c>
      <c r="BM55" s="154" t="s">
        <v>540</v>
      </c>
      <c r="BN55" s="154" t="s">
        <v>537</v>
      </c>
      <c r="BO55" s="154" t="s">
        <v>540</v>
      </c>
      <c r="BP55" s="154" t="s">
        <v>540</v>
      </c>
      <c r="BQ55" s="154" t="s">
        <v>898</v>
      </c>
      <c r="BR55" s="154" t="s">
        <v>907</v>
      </c>
      <c r="BS55" s="154" t="s">
        <v>907</v>
      </c>
      <c r="BT55" s="154" t="s">
        <v>907</v>
      </c>
      <c r="BU55" s="154" t="s">
        <v>907</v>
      </c>
      <c r="BV55" s="154" t="s">
        <v>907</v>
      </c>
      <c r="BW55" s="154" t="s">
        <v>907</v>
      </c>
      <c r="BX55" s="154"/>
      <c r="BY55" s="154" t="s">
        <v>925</v>
      </c>
      <c r="BZ55" s="154" t="s">
        <v>540</v>
      </c>
      <c r="CA55" s="154" t="s">
        <v>1264</v>
      </c>
      <c r="CB55" s="154" t="s">
        <v>919</v>
      </c>
    </row>
    <row r="56" spans="1:80" x14ac:dyDescent="0.25">
      <c r="A56" s="123" t="str">
        <f>'Indicator Data'!A57</f>
        <v>El Salvador</v>
      </c>
      <c r="B56" s="106" t="str">
        <f>'Indicator Data'!B57</f>
        <v>SLV</v>
      </c>
      <c r="C56" s="154" t="s">
        <v>1320</v>
      </c>
      <c r="D56" s="154" t="s">
        <v>1320</v>
      </c>
      <c r="E56" s="154" t="s">
        <v>1321</v>
      </c>
      <c r="F56" s="154" t="s">
        <v>1321</v>
      </c>
      <c r="G56" s="154" t="s">
        <v>1321</v>
      </c>
      <c r="H56" s="154" t="s">
        <v>1321</v>
      </c>
      <c r="I56" s="154" t="s">
        <v>1321</v>
      </c>
      <c r="J56" s="154" t="s">
        <v>922</v>
      </c>
      <c r="K56" s="154" t="s">
        <v>922</v>
      </c>
      <c r="L56" s="154" t="s">
        <v>528</v>
      </c>
      <c r="M56" s="154" t="s">
        <v>919</v>
      </c>
      <c r="N56" s="154" t="s">
        <v>919</v>
      </c>
      <c r="O56" s="154" t="s">
        <v>919</v>
      </c>
      <c r="P56" s="154" t="s">
        <v>919</v>
      </c>
      <c r="Q56" s="154" t="s">
        <v>1195</v>
      </c>
      <c r="R56" s="154" t="s">
        <v>1195</v>
      </c>
      <c r="S56" s="154" t="s">
        <v>1195</v>
      </c>
      <c r="T56" s="154" t="s">
        <v>1195</v>
      </c>
      <c r="U56" s="154" t="s">
        <v>919</v>
      </c>
      <c r="V56" s="154" t="s">
        <v>919</v>
      </c>
      <c r="W56" s="154" t="s">
        <v>919</v>
      </c>
      <c r="X56" s="154" t="s">
        <v>540</v>
      </c>
      <c r="Y56" s="154" t="s">
        <v>540</v>
      </c>
      <c r="Z56" s="154" t="s">
        <v>540</v>
      </c>
      <c r="AA56" s="154" t="s">
        <v>1264</v>
      </c>
      <c r="AB56" s="154" t="s">
        <v>920</v>
      </c>
      <c r="AC56" s="154" t="s">
        <v>920</v>
      </c>
      <c r="AD56" s="222" t="s">
        <v>1327</v>
      </c>
      <c r="AE56" s="154" t="s">
        <v>907</v>
      </c>
      <c r="AF56" s="154" t="s">
        <v>1196</v>
      </c>
      <c r="AG56" s="154" t="s">
        <v>1264</v>
      </c>
      <c r="AH56" s="154" t="s">
        <v>919</v>
      </c>
      <c r="AI56" s="154" t="s">
        <v>919</v>
      </c>
      <c r="AJ56" s="155" t="s">
        <v>926</v>
      </c>
      <c r="AK56" s="155" t="s">
        <v>926</v>
      </c>
      <c r="AL56" s="154" t="s">
        <v>924</v>
      </c>
      <c r="AM56" s="154" t="s">
        <v>924</v>
      </c>
      <c r="AN56" s="154" t="s">
        <v>927</v>
      </c>
      <c r="AO56" s="154" t="s">
        <v>928</v>
      </c>
      <c r="AP56" s="154" t="s">
        <v>928</v>
      </c>
      <c r="AQ56" s="154" t="s">
        <v>1328</v>
      </c>
      <c r="AR56" s="154" t="s">
        <v>1328</v>
      </c>
      <c r="AS56" s="154" t="s">
        <v>907</v>
      </c>
      <c r="AT56" s="154" t="s">
        <v>907</v>
      </c>
      <c r="AU56" s="154" t="s">
        <v>907</v>
      </c>
      <c r="AV56" s="154" t="s">
        <v>907</v>
      </c>
      <c r="AW56" s="154" t="s">
        <v>907</v>
      </c>
      <c r="AX56" s="154" t="s">
        <v>907</v>
      </c>
      <c r="AY56" s="154" t="s">
        <v>907</v>
      </c>
      <c r="AZ56" s="154" t="s">
        <v>924</v>
      </c>
      <c r="BA56" s="154" t="s">
        <v>540</v>
      </c>
      <c r="BB56" s="154" t="s">
        <v>922</v>
      </c>
      <c r="BC56" s="154" t="s">
        <v>922</v>
      </c>
      <c r="BD56" s="154" t="s">
        <v>922</v>
      </c>
      <c r="BE56" s="155"/>
      <c r="BF56" s="154" t="s">
        <v>921</v>
      </c>
      <c r="BG56" s="154" t="s">
        <v>921</v>
      </c>
      <c r="BH56" s="154" t="s">
        <v>528</v>
      </c>
      <c r="BI56" s="154" t="s">
        <v>528</v>
      </c>
      <c r="BJ56" s="154" t="s">
        <v>1321</v>
      </c>
      <c r="BK56" s="154" t="s">
        <v>1329</v>
      </c>
      <c r="BL56" s="154" t="s">
        <v>918</v>
      </c>
      <c r="BM56" s="154" t="s">
        <v>540</v>
      </c>
      <c r="BN56" s="154" t="s">
        <v>537</v>
      </c>
      <c r="BO56" s="154" t="s">
        <v>540</v>
      </c>
      <c r="BP56" s="154" t="s">
        <v>540</v>
      </c>
      <c r="BQ56" s="154" t="s">
        <v>898</v>
      </c>
      <c r="BR56" s="154" t="s">
        <v>907</v>
      </c>
      <c r="BS56" s="154" t="s">
        <v>907</v>
      </c>
      <c r="BT56" s="154" t="s">
        <v>907</v>
      </c>
      <c r="BU56" s="154" t="s">
        <v>907</v>
      </c>
      <c r="BV56" s="154" t="s">
        <v>907</v>
      </c>
      <c r="BW56" s="154" t="s">
        <v>907</v>
      </c>
      <c r="BX56" s="154"/>
      <c r="BY56" s="154" t="s">
        <v>925</v>
      </c>
      <c r="BZ56" s="154" t="s">
        <v>540</v>
      </c>
      <c r="CA56" s="154" t="s">
        <v>1264</v>
      </c>
      <c r="CB56" s="154" t="s">
        <v>919</v>
      </c>
    </row>
    <row r="57" spans="1:80" x14ac:dyDescent="0.25">
      <c r="A57" s="123" t="str">
        <f>'Indicator Data'!A58</f>
        <v>Equatorial Guinea</v>
      </c>
      <c r="B57" s="106" t="str">
        <f>'Indicator Data'!B58</f>
        <v>GNQ</v>
      </c>
      <c r="C57" s="154" t="s">
        <v>1320</v>
      </c>
      <c r="D57" s="154" t="s">
        <v>1320</v>
      </c>
      <c r="E57" s="154" t="s">
        <v>1321</v>
      </c>
      <c r="F57" s="154" t="s">
        <v>1321</v>
      </c>
      <c r="G57" s="154" t="s">
        <v>1321</v>
      </c>
      <c r="H57" s="154" t="s">
        <v>1321</v>
      </c>
      <c r="I57" s="154" t="s">
        <v>1321</v>
      </c>
      <c r="J57" s="154" t="s">
        <v>922</v>
      </c>
      <c r="K57" s="154" t="s">
        <v>922</v>
      </c>
      <c r="L57" s="154" t="s">
        <v>528</v>
      </c>
      <c r="M57" s="154" t="s">
        <v>919</v>
      </c>
      <c r="N57" s="154" t="s">
        <v>919</v>
      </c>
      <c r="O57" s="154" t="s">
        <v>919</v>
      </c>
      <c r="P57" s="154" t="s">
        <v>919</v>
      </c>
      <c r="Q57" s="154" t="s">
        <v>1195</v>
      </c>
      <c r="R57" s="154" t="s">
        <v>1195</v>
      </c>
      <c r="S57" s="154" t="s">
        <v>1195</v>
      </c>
      <c r="T57" s="154" t="s">
        <v>1195</v>
      </c>
      <c r="U57" s="154" t="s">
        <v>919</v>
      </c>
      <c r="V57" s="154" t="s">
        <v>919</v>
      </c>
      <c r="W57" s="154" t="s">
        <v>919</v>
      </c>
      <c r="X57" s="154" t="s">
        <v>540</v>
      </c>
      <c r="Y57" s="154" t="s">
        <v>540</v>
      </c>
      <c r="Z57" s="154" t="s">
        <v>540</v>
      </c>
      <c r="AA57" s="154" t="s">
        <v>1264</v>
      </c>
      <c r="AB57" s="154" t="s">
        <v>920</v>
      </c>
      <c r="AC57" s="154" t="s">
        <v>920</v>
      </c>
      <c r="AD57" s="222" t="s">
        <v>1327</v>
      </c>
      <c r="AE57" s="154" t="s">
        <v>907</v>
      </c>
      <c r="AF57" s="154" t="s">
        <v>1196</v>
      </c>
      <c r="AG57" s="154" t="s">
        <v>1264</v>
      </c>
      <c r="AH57" s="154" t="s">
        <v>919</v>
      </c>
      <c r="AI57" s="154" t="s">
        <v>919</v>
      </c>
      <c r="AJ57" s="155" t="s">
        <v>926</v>
      </c>
      <c r="AK57" s="155" t="s">
        <v>926</v>
      </c>
      <c r="AL57" s="154" t="s">
        <v>924</v>
      </c>
      <c r="AM57" s="154" t="s">
        <v>924</v>
      </c>
      <c r="AN57" s="154" t="s">
        <v>927</v>
      </c>
      <c r="AO57" s="154" t="s">
        <v>928</v>
      </c>
      <c r="AP57" s="154" t="s">
        <v>928</v>
      </c>
      <c r="AQ57" s="154" t="s">
        <v>1328</v>
      </c>
      <c r="AR57" s="154" t="s">
        <v>1328</v>
      </c>
      <c r="AS57" s="154" t="s">
        <v>907</v>
      </c>
      <c r="AT57" s="154" t="s">
        <v>907</v>
      </c>
      <c r="AU57" s="154" t="s">
        <v>907</v>
      </c>
      <c r="AV57" s="154" t="s">
        <v>907</v>
      </c>
      <c r="AW57" s="154" t="s">
        <v>907</v>
      </c>
      <c r="AX57" s="154" t="s">
        <v>907</v>
      </c>
      <c r="AY57" s="154" t="s">
        <v>907</v>
      </c>
      <c r="AZ57" s="154" t="s">
        <v>924</v>
      </c>
      <c r="BA57" s="154" t="s">
        <v>540</v>
      </c>
      <c r="BB57" s="154" t="s">
        <v>922</v>
      </c>
      <c r="BC57" s="154" t="s">
        <v>922</v>
      </c>
      <c r="BD57" s="154" t="s">
        <v>922</v>
      </c>
      <c r="BE57" s="155" t="s">
        <v>896</v>
      </c>
      <c r="BF57" s="154" t="s">
        <v>921</v>
      </c>
      <c r="BG57" s="154" t="s">
        <v>921</v>
      </c>
      <c r="BH57" s="154" t="s">
        <v>528</v>
      </c>
      <c r="BI57" s="154" t="s">
        <v>528</v>
      </c>
      <c r="BJ57" s="154" t="s">
        <v>1321</v>
      </c>
      <c r="BK57" s="154" t="s">
        <v>1329</v>
      </c>
      <c r="BL57" s="154" t="s">
        <v>918</v>
      </c>
      <c r="BM57" s="154" t="s">
        <v>540</v>
      </c>
      <c r="BN57" s="154" t="s">
        <v>537</v>
      </c>
      <c r="BO57" s="154" t="s">
        <v>540</v>
      </c>
      <c r="BP57" s="154" t="s">
        <v>540</v>
      </c>
      <c r="BQ57" s="154" t="s">
        <v>898</v>
      </c>
      <c r="BR57" s="154" t="s">
        <v>907</v>
      </c>
      <c r="BS57" s="154" t="s">
        <v>907</v>
      </c>
      <c r="BT57" s="154" t="s">
        <v>907</v>
      </c>
      <c r="BU57" s="154" t="s">
        <v>907</v>
      </c>
      <c r="BV57" s="154" t="s">
        <v>907</v>
      </c>
      <c r="BW57" s="154" t="s">
        <v>907</v>
      </c>
      <c r="BX57" s="154"/>
      <c r="BY57" s="154" t="s">
        <v>925</v>
      </c>
      <c r="BZ57" s="154" t="s">
        <v>540</v>
      </c>
      <c r="CA57" s="154" t="s">
        <v>1264</v>
      </c>
      <c r="CB57" s="154" t="s">
        <v>919</v>
      </c>
    </row>
    <row r="58" spans="1:80" x14ac:dyDescent="0.25">
      <c r="A58" s="123" t="str">
        <f>'Indicator Data'!A59</f>
        <v>Eritrea</v>
      </c>
      <c r="B58" s="106" t="str">
        <f>'Indicator Data'!B59</f>
        <v>ERI</v>
      </c>
      <c r="C58" s="154" t="s">
        <v>1320</v>
      </c>
      <c r="D58" s="154" t="s">
        <v>1320</v>
      </c>
      <c r="E58" s="154" t="s">
        <v>1321</v>
      </c>
      <c r="F58" s="154" t="s">
        <v>1321</v>
      </c>
      <c r="G58" s="154" t="s">
        <v>1321</v>
      </c>
      <c r="H58" s="154" t="s">
        <v>1321</v>
      </c>
      <c r="I58" s="154" t="s">
        <v>1321</v>
      </c>
      <c r="J58" s="154" t="s">
        <v>922</v>
      </c>
      <c r="K58" s="154" t="s">
        <v>922</v>
      </c>
      <c r="L58" s="154" t="s">
        <v>528</v>
      </c>
      <c r="M58" s="154" t="s">
        <v>919</v>
      </c>
      <c r="N58" s="154" t="s">
        <v>919</v>
      </c>
      <c r="O58" s="154" t="s">
        <v>919</v>
      </c>
      <c r="P58" s="154" t="s">
        <v>919</v>
      </c>
      <c r="Q58" s="154" t="s">
        <v>1195</v>
      </c>
      <c r="R58" s="154" t="s">
        <v>1195</v>
      </c>
      <c r="S58" s="154" t="s">
        <v>1195</v>
      </c>
      <c r="T58" s="154" t="s">
        <v>1195</v>
      </c>
      <c r="U58" s="154" t="s">
        <v>919</v>
      </c>
      <c r="V58" s="154" t="s">
        <v>919</v>
      </c>
      <c r="W58" s="154" t="s">
        <v>919</v>
      </c>
      <c r="X58" s="154" t="s">
        <v>540</v>
      </c>
      <c r="Y58" s="154" t="s">
        <v>540</v>
      </c>
      <c r="Z58" s="154" t="s">
        <v>540</v>
      </c>
      <c r="AA58" s="154" t="s">
        <v>1264</v>
      </c>
      <c r="AB58" s="154" t="s">
        <v>920</v>
      </c>
      <c r="AC58" s="154" t="s">
        <v>920</v>
      </c>
      <c r="AD58" s="222" t="s">
        <v>1327</v>
      </c>
      <c r="AE58" s="154" t="s">
        <v>907</v>
      </c>
      <c r="AF58" s="154" t="s">
        <v>1196</v>
      </c>
      <c r="AG58" s="154" t="s">
        <v>1264</v>
      </c>
      <c r="AH58" s="154" t="s">
        <v>919</v>
      </c>
      <c r="AI58" s="154" t="s">
        <v>919</v>
      </c>
      <c r="AJ58" s="155" t="s">
        <v>926</v>
      </c>
      <c r="AK58" s="155" t="s">
        <v>926</v>
      </c>
      <c r="AL58" s="154" t="s">
        <v>924</v>
      </c>
      <c r="AM58" s="154" t="s">
        <v>924</v>
      </c>
      <c r="AN58" s="154" t="s">
        <v>927</v>
      </c>
      <c r="AO58" s="154" t="s">
        <v>928</v>
      </c>
      <c r="AP58" s="154" t="s">
        <v>928</v>
      </c>
      <c r="AQ58" s="154" t="s">
        <v>1328</v>
      </c>
      <c r="AR58" s="154" t="s">
        <v>1328</v>
      </c>
      <c r="AS58" s="154" t="s">
        <v>907</v>
      </c>
      <c r="AT58" s="154" t="s">
        <v>907</v>
      </c>
      <c r="AU58" s="154" t="s">
        <v>907</v>
      </c>
      <c r="AV58" s="154" t="s">
        <v>907</v>
      </c>
      <c r="AW58" s="154" t="s">
        <v>907</v>
      </c>
      <c r="AX58" s="154" t="s">
        <v>907</v>
      </c>
      <c r="AY58" s="154" t="s">
        <v>907</v>
      </c>
      <c r="AZ58" s="154" t="s">
        <v>924</v>
      </c>
      <c r="BA58" s="154" t="s">
        <v>540</v>
      </c>
      <c r="BB58" s="154" t="s">
        <v>922</v>
      </c>
      <c r="BC58" s="154" t="s">
        <v>922</v>
      </c>
      <c r="BD58" s="154" t="s">
        <v>922</v>
      </c>
      <c r="BE58" s="155" t="s">
        <v>896</v>
      </c>
      <c r="BF58" s="154" t="s">
        <v>921</v>
      </c>
      <c r="BG58" s="154" t="s">
        <v>921</v>
      </c>
      <c r="BH58" s="154" t="s">
        <v>528</v>
      </c>
      <c r="BI58" s="154" t="s">
        <v>528</v>
      </c>
      <c r="BJ58" s="154" t="s">
        <v>1321</v>
      </c>
      <c r="BK58" s="154" t="s">
        <v>1329</v>
      </c>
      <c r="BL58" s="154" t="s">
        <v>918</v>
      </c>
      <c r="BM58" s="154" t="s">
        <v>540</v>
      </c>
      <c r="BN58" s="154" t="s">
        <v>537</v>
      </c>
      <c r="BO58" s="154" t="s">
        <v>540</v>
      </c>
      <c r="BP58" s="154" t="s">
        <v>540</v>
      </c>
      <c r="BQ58" s="154" t="s">
        <v>898</v>
      </c>
      <c r="BR58" s="154" t="s">
        <v>907</v>
      </c>
      <c r="BS58" s="154" t="s">
        <v>907</v>
      </c>
      <c r="BT58" s="154" t="s">
        <v>907</v>
      </c>
      <c r="BU58" s="154" t="s">
        <v>907</v>
      </c>
      <c r="BV58" s="154" t="s">
        <v>907</v>
      </c>
      <c r="BW58" s="154" t="s">
        <v>907</v>
      </c>
      <c r="BX58" s="154"/>
      <c r="BY58" s="154" t="s">
        <v>925</v>
      </c>
      <c r="BZ58" s="154" t="s">
        <v>540</v>
      </c>
      <c r="CA58" s="154" t="s">
        <v>1264</v>
      </c>
      <c r="CB58" s="154" t="s">
        <v>919</v>
      </c>
    </row>
    <row r="59" spans="1:80" x14ac:dyDescent="0.25">
      <c r="A59" s="123" t="str">
        <f>'Indicator Data'!A60</f>
        <v>Estonia</v>
      </c>
      <c r="B59" s="106" t="str">
        <f>'Indicator Data'!B60</f>
        <v>EST</v>
      </c>
      <c r="C59" s="154" t="s">
        <v>1320</v>
      </c>
      <c r="D59" s="154" t="s">
        <v>1320</v>
      </c>
      <c r="E59" s="154" t="s">
        <v>1321</v>
      </c>
      <c r="F59" s="154" t="s">
        <v>1321</v>
      </c>
      <c r="G59" s="154" t="s">
        <v>1321</v>
      </c>
      <c r="H59" s="154" t="s">
        <v>1321</v>
      </c>
      <c r="I59" s="154" t="s">
        <v>1321</v>
      </c>
      <c r="J59" s="154" t="s">
        <v>922</v>
      </c>
      <c r="K59" s="154" t="s">
        <v>922</v>
      </c>
      <c r="L59" s="154" t="s">
        <v>528</v>
      </c>
      <c r="M59" s="154" t="s">
        <v>919</v>
      </c>
      <c r="N59" s="154" t="s">
        <v>919</v>
      </c>
      <c r="O59" s="154" t="s">
        <v>919</v>
      </c>
      <c r="P59" s="154" t="s">
        <v>919</v>
      </c>
      <c r="Q59" s="154" t="s">
        <v>1195</v>
      </c>
      <c r="R59" s="154" t="s">
        <v>1195</v>
      </c>
      <c r="S59" s="154" t="s">
        <v>1195</v>
      </c>
      <c r="T59" s="154" t="s">
        <v>1195</v>
      </c>
      <c r="U59" s="154" t="s">
        <v>919</v>
      </c>
      <c r="V59" s="154" t="s">
        <v>919</v>
      </c>
      <c r="W59" s="154" t="s">
        <v>919</v>
      </c>
      <c r="X59" s="154" t="s">
        <v>540</v>
      </c>
      <c r="Y59" s="154" t="s">
        <v>540</v>
      </c>
      <c r="Z59" s="154" t="s">
        <v>540</v>
      </c>
      <c r="AA59" s="154" t="s">
        <v>1264</v>
      </c>
      <c r="AB59" s="154" t="s">
        <v>920</v>
      </c>
      <c r="AC59" s="154" t="s">
        <v>920</v>
      </c>
      <c r="AD59" s="222" t="s">
        <v>1327</v>
      </c>
      <c r="AE59" s="154" t="s">
        <v>907</v>
      </c>
      <c r="AF59" s="154" t="s">
        <v>1196</v>
      </c>
      <c r="AG59" s="154" t="s">
        <v>1264</v>
      </c>
      <c r="AH59" s="154" t="s">
        <v>919</v>
      </c>
      <c r="AI59" s="154" t="s">
        <v>919</v>
      </c>
      <c r="AJ59" s="155" t="s">
        <v>926</v>
      </c>
      <c r="AK59" s="155" t="s">
        <v>926</v>
      </c>
      <c r="AL59" s="154" t="s">
        <v>924</v>
      </c>
      <c r="AM59" s="154" t="s">
        <v>924</v>
      </c>
      <c r="AN59" s="154" t="s">
        <v>927</v>
      </c>
      <c r="AO59" s="154" t="s">
        <v>928</v>
      </c>
      <c r="AP59" s="154" t="s">
        <v>928</v>
      </c>
      <c r="AQ59" s="154" t="s">
        <v>1328</v>
      </c>
      <c r="AR59" s="154" t="s">
        <v>1328</v>
      </c>
      <c r="AS59" s="154" t="s">
        <v>907</v>
      </c>
      <c r="AT59" s="154" t="s">
        <v>907</v>
      </c>
      <c r="AU59" s="154" t="s">
        <v>907</v>
      </c>
      <c r="AV59" s="154" t="s">
        <v>907</v>
      </c>
      <c r="AW59" s="154" t="s">
        <v>907</v>
      </c>
      <c r="AX59" s="154" t="s">
        <v>907</v>
      </c>
      <c r="AY59" s="154" t="s">
        <v>907</v>
      </c>
      <c r="AZ59" s="154" t="s">
        <v>924</v>
      </c>
      <c r="BA59" s="154" t="s">
        <v>540</v>
      </c>
      <c r="BB59" s="154" t="s">
        <v>922</v>
      </c>
      <c r="BC59" s="154" t="s">
        <v>922</v>
      </c>
      <c r="BD59" s="154" t="s">
        <v>922</v>
      </c>
      <c r="BE59" s="155" t="s">
        <v>896</v>
      </c>
      <c r="BF59" s="154" t="s">
        <v>921</v>
      </c>
      <c r="BG59" s="154" t="s">
        <v>921</v>
      </c>
      <c r="BH59" s="154" t="s">
        <v>528</v>
      </c>
      <c r="BI59" s="154" t="s">
        <v>528</v>
      </c>
      <c r="BJ59" s="154" t="s">
        <v>1321</v>
      </c>
      <c r="BK59" s="154" t="s">
        <v>1329</v>
      </c>
      <c r="BL59" s="154" t="s">
        <v>918</v>
      </c>
      <c r="BM59" s="154" t="s">
        <v>540</v>
      </c>
      <c r="BN59" s="154" t="s">
        <v>537</v>
      </c>
      <c r="BO59" s="154" t="s">
        <v>540</v>
      </c>
      <c r="BP59" s="154" t="s">
        <v>540</v>
      </c>
      <c r="BQ59" s="154" t="s">
        <v>898</v>
      </c>
      <c r="BR59" s="154" t="s">
        <v>907</v>
      </c>
      <c r="BS59" s="154" t="s">
        <v>907</v>
      </c>
      <c r="BT59" s="154" t="s">
        <v>907</v>
      </c>
      <c r="BU59" s="154" t="s">
        <v>907</v>
      </c>
      <c r="BV59" s="154" t="s">
        <v>907</v>
      </c>
      <c r="BW59" s="154" t="s">
        <v>907</v>
      </c>
      <c r="BX59" s="154"/>
      <c r="BY59" s="154" t="s">
        <v>925</v>
      </c>
      <c r="BZ59" s="154" t="s">
        <v>540</v>
      </c>
      <c r="CA59" s="154" t="s">
        <v>1264</v>
      </c>
      <c r="CB59" s="154" t="s">
        <v>919</v>
      </c>
    </row>
    <row r="60" spans="1:80" x14ac:dyDescent="0.25">
      <c r="A60" s="123" t="str">
        <f>'Indicator Data'!A61</f>
        <v>Eswatini</v>
      </c>
      <c r="B60" s="106" t="str">
        <f>'Indicator Data'!B61</f>
        <v>SWZ</v>
      </c>
      <c r="C60" s="154" t="s">
        <v>1320</v>
      </c>
      <c r="D60" s="154" t="s">
        <v>1320</v>
      </c>
      <c r="E60" s="154" t="s">
        <v>1321</v>
      </c>
      <c r="F60" s="154" t="s">
        <v>1321</v>
      </c>
      <c r="G60" s="154" t="s">
        <v>1321</v>
      </c>
      <c r="H60" s="154" t="s">
        <v>1321</v>
      </c>
      <c r="I60" s="154" t="s">
        <v>1321</v>
      </c>
      <c r="J60" s="154" t="s">
        <v>922</v>
      </c>
      <c r="K60" s="154" t="s">
        <v>922</v>
      </c>
      <c r="L60" s="154" t="s">
        <v>528</v>
      </c>
      <c r="M60" s="154" t="s">
        <v>919</v>
      </c>
      <c r="N60" s="154" t="s">
        <v>919</v>
      </c>
      <c r="O60" s="154" t="s">
        <v>919</v>
      </c>
      <c r="P60" s="154" t="s">
        <v>919</v>
      </c>
      <c r="Q60" s="154" t="s">
        <v>1195</v>
      </c>
      <c r="R60" s="154" t="s">
        <v>1195</v>
      </c>
      <c r="S60" s="154" t="s">
        <v>1195</v>
      </c>
      <c r="T60" s="154" t="s">
        <v>1195</v>
      </c>
      <c r="U60" s="154" t="s">
        <v>919</v>
      </c>
      <c r="V60" s="154" t="s">
        <v>919</v>
      </c>
      <c r="W60" s="154" t="s">
        <v>919</v>
      </c>
      <c r="X60" s="154" t="s">
        <v>540</v>
      </c>
      <c r="Y60" s="154" t="s">
        <v>540</v>
      </c>
      <c r="Z60" s="154" t="s">
        <v>540</v>
      </c>
      <c r="AA60" s="154" t="s">
        <v>1264</v>
      </c>
      <c r="AB60" s="154" t="s">
        <v>920</v>
      </c>
      <c r="AC60" s="154" t="s">
        <v>920</v>
      </c>
      <c r="AD60" s="222" t="s">
        <v>1327</v>
      </c>
      <c r="AE60" s="154" t="s">
        <v>907</v>
      </c>
      <c r="AF60" s="154" t="s">
        <v>1196</v>
      </c>
      <c r="AG60" s="154" t="s">
        <v>1264</v>
      </c>
      <c r="AH60" s="154" t="s">
        <v>919</v>
      </c>
      <c r="AI60" s="154" t="s">
        <v>919</v>
      </c>
      <c r="AJ60" s="155" t="s">
        <v>926</v>
      </c>
      <c r="AK60" s="155" t="s">
        <v>926</v>
      </c>
      <c r="AL60" s="154" t="s">
        <v>924</v>
      </c>
      <c r="AM60" s="154" t="s">
        <v>924</v>
      </c>
      <c r="AN60" s="154" t="s">
        <v>927</v>
      </c>
      <c r="AO60" s="154" t="s">
        <v>928</v>
      </c>
      <c r="AP60" s="154" t="s">
        <v>928</v>
      </c>
      <c r="AQ60" s="154" t="s">
        <v>1328</v>
      </c>
      <c r="AR60" s="154" t="s">
        <v>1328</v>
      </c>
      <c r="AS60" s="154" t="s">
        <v>907</v>
      </c>
      <c r="AT60" s="154" t="s">
        <v>907</v>
      </c>
      <c r="AU60" s="154" t="s">
        <v>907</v>
      </c>
      <c r="AV60" s="154" t="s">
        <v>907</v>
      </c>
      <c r="AW60" s="154" t="s">
        <v>907</v>
      </c>
      <c r="AX60" s="154" t="s">
        <v>907</v>
      </c>
      <c r="AY60" s="154" t="s">
        <v>907</v>
      </c>
      <c r="AZ60" s="154" t="s">
        <v>924</v>
      </c>
      <c r="BA60" s="154" t="s">
        <v>540</v>
      </c>
      <c r="BB60" s="154" t="s">
        <v>922</v>
      </c>
      <c r="BC60" s="154" t="s">
        <v>922</v>
      </c>
      <c r="BD60" s="154" t="s">
        <v>922</v>
      </c>
      <c r="BF60" s="154" t="s">
        <v>921</v>
      </c>
      <c r="BG60" s="154" t="s">
        <v>921</v>
      </c>
      <c r="BH60" s="154" t="s">
        <v>528</v>
      </c>
      <c r="BI60" s="154" t="s">
        <v>528</v>
      </c>
      <c r="BJ60" s="154" t="s">
        <v>1321</v>
      </c>
      <c r="BK60" s="154" t="s">
        <v>1329</v>
      </c>
      <c r="BL60" s="154" t="s">
        <v>918</v>
      </c>
      <c r="BM60" s="154" t="s">
        <v>540</v>
      </c>
      <c r="BN60" s="154" t="s">
        <v>537</v>
      </c>
      <c r="BO60" s="154" t="s">
        <v>540</v>
      </c>
      <c r="BP60" s="154" t="s">
        <v>540</v>
      </c>
      <c r="BQ60" s="154" t="s">
        <v>898</v>
      </c>
      <c r="BR60" s="154" t="s">
        <v>907</v>
      </c>
      <c r="BS60" s="154" t="s">
        <v>907</v>
      </c>
      <c r="BT60" s="154" t="s">
        <v>907</v>
      </c>
      <c r="BU60" s="154" t="s">
        <v>907</v>
      </c>
      <c r="BV60" s="154" t="s">
        <v>907</v>
      </c>
      <c r="BW60" s="154" t="s">
        <v>907</v>
      </c>
      <c r="BX60" s="154"/>
      <c r="BY60" s="154" t="s">
        <v>925</v>
      </c>
      <c r="BZ60" s="154" t="s">
        <v>540</v>
      </c>
      <c r="CA60" s="154" t="s">
        <v>1264</v>
      </c>
      <c r="CB60" s="154" t="s">
        <v>919</v>
      </c>
    </row>
    <row r="61" spans="1:80" x14ac:dyDescent="0.25">
      <c r="A61" s="123" t="str">
        <f>'Indicator Data'!A62</f>
        <v>Ethiopia</v>
      </c>
      <c r="B61" s="106" t="str">
        <f>'Indicator Data'!B62</f>
        <v>ETH</v>
      </c>
      <c r="C61" s="154" t="s">
        <v>1320</v>
      </c>
      <c r="D61" s="154" t="s">
        <v>1320</v>
      </c>
      <c r="E61" s="154" t="s">
        <v>1321</v>
      </c>
      <c r="F61" s="154" t="s">
        <v>1321</v>
      </c>
      <c r="G61" s="154" t="s">
        <v>1321</v>
      </c>
      <c r="H61" s="154" t="s">
        <v>1321</v>
      </c>
      <c r="I61" s="154" t="s">
        <v>1321</v>
      </c>
      <c r="J61" s="154" t="s">
        <v>922</v>
      </c>
      <c r="K61" s="154" t="s">
        <v>922</v>
      </c>
      <c r="L61" s="154" t="s">
        <v>528</v>
      </c>
      <c r="M61" s="154" t="s">
        <v>919</v>
      </c>
      <c r="N61" s="154" t="s">
        <v>919</v>
      </c>
      <c r="O61" s="154" t="s">
        <v>919</v>
      </c>
      <c r="P61" s="154" t="s">
        <v>919</v>
      </c>
      <c r="Q61" s="154" t="s">
        <v>1195</v>
      </c>
      <c r="R61" s="154" t="s">
        <v>1195</v>
      </c>
      <c r="S61" s="154" t="s">
        <v>1195</v>
      </c>
      <c r="T61" s="154" t="s">
        <v>1195</v>
      </c>
      <c r="U61" s="154" t="s">
        <v>919</v>
      </c>
      <c r="V61" s="154" t="s">
        <v>919</v>
      </c>
      <c r="W61" s="154" t="s">
        <v>919</v>
      </c>
      <c r="X61" s="154" t="s">
        <v>540</v>
      </c>
      <c r="Y61" s="154" t="s">
        <v>540</v>
      </c>
      <c r="Z61" s="154" t="s">
        <v>540</v>
      </c>
      <c r="AA61" s="154" t="s">
        <v>1264</v>
      </c>
      <c r="AB61" s="154" t="s">
        <v>920</v>
      </c>
      <c r="AC61" s="154" t="s">
        <v>920</v>
      </c>
      <c r="AD61" s="222" t="s">
        <v>1327</v>
      </c>
      <c r="AE61" s="154" t="s">
        <v>907</v>
      </c>
      <c r="AF61" s="154" t="s">
        <v>1196</v>
      </c>
      <c r="AG61" s="154" t="s">
        <v>1264</v>
      </c>
      <c r="AH61" s="154" t="s">
        <v>919</v>
      </c>
      <c r="AI61" s="154" t="s">
        <v>919</v>
      </c>
      <c r="AJ61" s="155" t="s">
        <v>926</v>
      </c>
      <c r="AK61" s="155" t="s">
        <v>926</v>
      </c>
      <c r="AL61" s="154" t="s">
        <v>924</v>
      </c>
      <c r="AM61" s="154" t="s">
        <v>924</v>
      </c>
      <c r="AN61" s="154" t="s">
        <v>927</v>
      </c>
      <c r="AO61" s="154" t="s">
        <v>928</v>
      </c>
      <c r="AP61" s="154" t="s">
        <v>928</v>
      </c>
      <c r="AQ61" s="154" t="s">
        <v>1328</v>
      </c>
      <c r="AR61" s="154" t="s">
        <v>1328</v>
      </c>
      <c r="AS61" s="154" t="s">
        <v>907</v>
      </c>
      <c r="AT61" s="154" t="s">
        <v>907</v>
      </c>
      <c r="AU61" s="154" t="s">
        <v>907</v>
      </c>
      <c r="AV61" s="154" t="s">
        <v>907</v>
      </c>
      <c r="AW61" s="154" t="s">
        <v>907</v>
      </c>
      <c r="AX61" s="154" t="s">
        <v>907</v>
      </c>
      <c r="AY61" s="154" t="s">
        <v>907</v>
      </c>
      <c r="AZ61" s="154" t="s">
        <v>924</v>
      </c>
      <c r="BA61" s="154" t="s">
        <v>540</v>
      </c>
      <c r="BB61" s="154" t="s">
        <v>922</v>
      </c>
      <c r="BC61" s="154" t="s">
        <v>922</v>
      </c>
      <c r="BD61" s="154" t="s">
        <v>922</v>
      </c>
      <c r="BE61" s="155" t="s">
        <v>899</v>
      </c>
      <c r="BF61" s="154" t="s">
        <v>921</v>
      </c>
      <c r="BG61" s="154" t="s">
        <v>921</v>
      </c>
      <c r="BH61" s="154" t="s">
        <v>528</v>
      </c>
      <c r="BI61" s="154" t="s">
        <v>528</v>
      </c>
      <c r="BJ61" s="154" t="s">
        <v>1321</v>
      </c>
      <c r="BK61" s="154" t="s">
        <v>1329</v>
      </c>
      <c r="BL61" s="154" t="s">
        <v>918</v>
      </c>
      <c r="BM61" s="154" t="s">
        <v>540</v>
      </c>
      <c r="BN61" s="154" t="s">
        <v>537</v>
      </c>
      <c r="BO61" s="154" t="s">
        <v>540</v>
      </c>
      <c r="BP61" s="154" t="s">
        <v>540</v>
      </c>
      <c r="BQ61" s="154" t="s">
        <v>898</v>
      </c>
      <c r="BR61" s="154" t="s">
        <v>907</v>
      </c>
      <c r="BS61" s="154" t="s">
        <v>907</v>
      </c>
      <c r="BT61" s="154" t="s">
        <v>907</v>
      </c>
      <c r="BU61" s="154" t="s">
        <v>907</v>
      </c>
      <c r="BV61" s="154" t="s">
        <v>907</v>
      </c>
      <c r="BW61" s="154" t="s">
        <v>907</v>
      </c>
      <c r="BX61" s="154"/>
      <c r="BY61" s="154" t="s">
        <v>925</v>
      </c>
      <c r="BZ61" s="154" t="s">
        <v>540</v>
      </c>
      <c r="CA61" s="154" t="s">
        <v>1264</v>
      </c>
      <c r="CB61" s="154" t="s">
        <v>919</v>
      </c>
    </row>
    <row r="62" spans="1:80" x14ac:dyDescent="0.25">
      <c r="A62" s="123" t="str">
        <f>'Indicator Data'!A63</f>
        <v>Fiji</v>
      </c>
      <c r="B62" s="106" t="str">
        <f>'Indicator Data'!B63</f>
        <v>FJI</v>
      </c>
      <c r="C62" s="154" t="s">
        <v>1320</v>
      </c>
      <c r="D62" s="154" t="s">
        <v>1320</v>
      </c>
      <c r="E62" s="154" t="s">
        <v>1321</v>
      </c>
      <c r="F62" s="154" t="s">
        <v>1321</v>
      </c>
      <c r="G62" s="154" t="s">
        <v>1321</v>
      </c>
      <c r="H62" s="154" t="s">
        <v>1321</v>
      </c>
      <c r="I62" s="154" t="s">
        <v>1321</v>
      </c>
      <c r="J62" s="154" t="s">
        <v>922</v>
      </c>
      <c r="K62" s="154" t="s">
        <v>922</v>
      </c>
      <c r="L62" s="154" t="s">
        <v>528</v>
      </c>
      <c r="M62" s="154" t="s">
        <v>919</v>
      </c>
      <c r="N62" s="154" t="s">
        <v>919</v>
      </c>
      <c r="O62" s="154" t="s">
        <v>919</v>
      </c>
      <c r="P62" s="154" t="s">
        <v>919</v>
      </c>
      <c r="Q62" s="154" t="s">
        <v>1195</v>
      </c>
      <c r="R62" s="154" t="s">
        <v>1195</v>
      </c>
      <c r="S62" s="154" t="s">
        <v>1195</v>
      </c>
      <c r="T62" s="154" t="s">
        <v>1195</v>
      </c>
      <c r="U62" s="154" t="s">
        <v>919</v>
      </c>
      <c r="V62" s="154" t="s">
        <v>919</v>
      </c>
      <c r="W62" s="154" t="s">
        <v>919</v>
      </c>
      <c r="X62" s="154" t="s">
        <v>540</v>
      </c>
      <c r="Y62" s="154" t="s">
        <v>540</v>
      </c>
      <c r="Z62" s="154" t="s">
        <v>540</v>
      </c>
      <c r="AA62" s="154" t="s">
        <v>1264</v>
      </c>
      <c r="AB62" s="154" t="s">
        <v>920</v>
      </c>
      <c r="AC62" s="154" t="s">
        <v>920</v>
      </c>
      <c r="AD62" s="222" t="s">
        <v>1327</v>
      </c>
      <c r="AE62" s="154" t="s">
        <v>907</v>
      </c>
      <c r="AF62" s="154" t="s">
        <v>1196</v>
      </c>
      <c r="AG62" s="154" t="s">
        <v>1264</v>
      </c>
      <c r="AH62" s="154" t="s">
        <v>919</v>
      </c>
      <c r="AI62" s="154" t="s">
        <v>919</v>
      </c>
      <c r="AJ62" s="155" t="s">
        <v>926</v>
      </c>
      <c r="AK62" s="155" t="s">
        <v>926</v>
      </c>
      <c r="AL62" s="154" t="s">
        <v>924</v>
      </c>
      <c r="AM62" s="154" t="s">
        <v>924</v>
      </c>
      <c r="AN62" s="154" t="s">
        <v>927</v>
      </c>
      <c r="AO62" s="154" t="s">
        <v>928</v>
      </c>
      <c r="AP62" s="154" t="s">
        <v>928</v>
      </c>
      <c r="AQ62" s="154" t="s">
        <v>1328</v>
      </c>
      <c r="AR62" s="154" t="s">
        <v>1328</v>
      </c>
      <c r="AS62" s="154" t="s">
        <v>907</v>
      </c>
      <c r="AT62" s="154" t="s">
        <v>907</v>
      </c>
      <c r="AU62" s="154" t="s">
        <v>907</v>
      </c>
      <c r="AV62" s="154" t="s">
        <v>907</v>
      </c>
      <c r="AW62" s="154" t="s">
        <v>907</v>
      </c>
      <c r="AX62" s="154" t="s">
        <v>907</v>
      </c>
      <c r="AY62" s="154" t="s">
        <v>907</v>
      </c>
      <c r="AZ62" s="154" t="s">
        <v>924</v>
      </c>
      <c r="BA62" s="154" t="s">
        <v>540</v>
      </c>
      <c r="BB62" s="154" t="s">
        <v>922</v>
      </c>
      <c r="BC62" s="154" t="s">
        <v>922</v>
      </c>
      <c r="BD62" s="154" t="s">
        <v>922</v>
      </c>
      <c r="BE62" s="155" t="s">
        <v>896</v>
      </c>
      <c r="BF62" s="154" t="s">
        <v>921</v>
      </c>
      <c r="BG62" s="154" t="s">
        <v>921</v>
      </c>
      <c r="BH62" s="154" t="s">
        <v>528</v>
      </c>
      <c r="BI62" s="154" t="s">
        <v>528</v>
      </c>
      <c r="BJ62" s="154" t="s">
        <v>1321</v>
      </c>
      <c r="BK62" s="154" t="s">
        <v>1329</v>
      </c>
      <c r="BL62" s="154" t="s">
        <v>918</v>
      </c>
      <c r="BM62" s="154" t="s">
        <v>540</v>
      </c>
      <c r="BN62" s="154" t="s">
        <v>537</v>
      </c>
      <c r="BO62" s="154" t="s">
        <v>540</v>
      </c>
      <c r="BP62" s="154" t="s">
        <v>540</v>
      </c>
      <c r="BQ62" s="154" t="s">
        <v>898</v>
      </c>
      <c r="BR62" s="154" t="s">
        <v>907</v>
      </c>
      <c r="BS62" s="154" t="s">
        <v>907</v>
      </c>
      <c r="BT62" s="154" t="s">
        <v>907</v>
      </c>
      <c r="BU62" s="154" t="s">
        <v>907</v>
      </c>
      <c r="BV62" s="154" t="s">
        <v>907</v>
      </c>
      <c r="BW62" s="154" t="s">
        <v>907</v>
      </c>
      <c r="BX62" s="154"/>
      <c r="BY62" s="154" t="s">
        <v>925</v>
      </c>
      <c r="BZ62" s="154" t="s">
        <v>540</v>
      </c>
      <c r="CA62" s="154" t="s">
        <v>1264</v>
      </c>
      <c r="CB62" s="154" t="s">
        <v>919</v>
      </c>
    </row>
    <row r="63" spans="1:80" x14ac:dyDescent="0.25">
      <c r="A63" s="123" t="str">
        <f>'Indicator Data'!A64</f>
        <v>Finland</v>
      </c>
      <c r="B63" s="106" t="str">
        <f>'Indicator Data'!B64</f>
        <v>FIN</v>
      </c>
      <c r="C63" s="154" t="s">
        <v>1320</v>
      </c>
      <c r="D63" s="154" t="s">
        <v>1320</v>
      </c>
      <c r="E63" s="154" t="s">
        <v>1321</v>
      </c>
      <c r="F63" s="154" t="s">
        <v>1321</v>
      </c>
      <c r="G63" s="154" t="s">
        <v>1321</v>
      </c>
      <c r="H63" s="154" t="s">
        <v>1321</v>
      </c>
      <c r="I63" s="154" t="s">
        <v>1321</v>
      </c>
      <c r="J63" s="154" t="s">
        <v>922</v>
      </c>
      <c r="K63" s="154" t="s">
        <v>922</v>
      </c>
      <c r="L63" s="154" t="s">
        <v>528</v>
      </c>
      <c r="M63" s="154" t="s">
        <v>919</v>
      </c>
      <c r="N63" s="154" t="s">
        <v>919</v>
      </c>
      <c r="O63" s="154" t="s">
        <v>919</v>
      </c>
      <c r="P63" s="154" t="s">
        <v>919</v>
      </c>
      <c r="Q63" s="154" t="s">
        <v>1195</v>
      </c>
      <c r="R63" s="154" t="s">
        <v>1195</v>
      </c>
      <c r="S63" s="154" t="s">
        <v>1195</v>
      </c>
      <c r="T63" s="154" t="s">
        <v>1195</v>
      </c>
      <c r="U63" s="154" t="s">
        <v>919</v>
      </c>
      <c r="V63" s="154" t="s">
        <v>919</v>
      </c>
      <c r="W63" s="154" t="s">
        <v>919</v>
      </c>
      <c r="X63" s="154" t="s">
        <v>540</v>
      </c>
      <c r="Y63" s="154" t="s">
        <v>540</v>
      </c>
      <c r="Z63" s="154" t="s">
        <v>540</v>
      </c>
      <c r="AA63" s="154" t="s">
        <v>1264</v>
      </c>
      <c r="AB63" s="154" t="s">
        <v>920</v>
      </c>
      <c r="AC63" s="154" t="s">
        <v>920</v>
      </c>
      <c r="AD63" s="222" t="s">
        <v>1327</v>
      </c>
      <c r="AE63" s="154" t="s">
        <v>907</v>
      </c>
      <c r="AF63" s="154" t="s">
        <v>1196</v>
      </c>
      <c r="AG63" s="154" t="s">
        <v>1264</v>
      </c>
      <c r="AH63" s="154" t="s">
        <v>919</v>
      </c>
      <c r="AI63" s="154" t="s">
        <v>919</v>
      </c>
      <c r="AJ63" s="155" t="s">
        <v>926</v>
      </c>
      <c r="AK63" s="155" t="s">
        <v>926</v>
      </c>
      <c r="AL63" s="154" t="s">
        <v>924</v>
      </c>
      <c r="AM63" s="154" t="s">
        <v>924</v>
      </c>
      <c r="AN63" s="154" t="s">
        <v>927</v>
      </c>
      <c r="AO63" s="154" t="s">
        <v>928</v>
      </c>
      <c r="AP63" s="154" t="s">
        <v>928</v>
      </c>
      <c r="AQ63" s="154" t="s">
        <v>1328</v>
      </c>
      <c r="AR63" s="154" t="s">
        <v>1328</v>
      </c>
      <c r="AS63" s="154" t="s">
        <v>907</v>
      </c>
      <c r="AT63" s="154" t="s">
        <v>907</v>
      </c>
      <c r="AU63" s="154" t="s">
        <v>907</v>
      </c>
      <c r="AV63" s="154" t="s">
        <v>907</v>
      </c>
      <c r="AW63" s="154" t="s">
        <v>907</v>
      </c>
      <c r="AX63" s="154" t="s">
        <v>907</v>
      </c>
      <c r="AY63" s="154" t="s">
        <v>907</v>
      </c>
      <c r="AZ63" s="154" t="s">
        <v>924</v>
      </c>
      <c r="BA63" s="154" t="s">
        <v>540</v>
      </c>
      <c r="BB63" s="154" t="s">
        <v>922</v>
      </c>
      <c r="BC63" s="154" t="s">
        <v>922</v>
      </c>
      <c r="BD63" s="154" t="s">
        <v>922</v>
      </c>
      <c r="BE63" s="155" t="s">
        <v>896</v>
      </c>
      <c r="BF63" s="154" t="s">
        <v>921</v>
      </c>
      <c r="BG63" s="154" t="s">
        <v>921</v>
      </c>
      <c r="BH63" s="154" t="s">
        <v>528</v>
      </c>
      <c r="BI63" s="154" t="s">
        <v>528</v>
      </c>
      <c r="BJ63" s="154" t="s">
        <v>1321</v>
      </c>
      <c r="BK63" s="154" t="s">
        <v>1329</v>
      </c>
      <c r="BL63" s="154" t="s">
        <v>918</v>
      </c>
      <c r="BM63" s="154" t="s">
        <v>540</v>
      </c>
      <c r="BN63" s="154" t="s">
        <v>537</v>
      </c>
      <c r="BO63" s="154" t="s">
        <v>540</v>
      </c>
      <c r="BP63" s="154" t="s">
        <v>540</v>
      </c>
      <c r="BQ63" s="154" t="s">
        <v>898</v>
      </c>
      <c r="BR63" s="154" t="s">
        <v>907</v>
      </c>
      <c r="BS63" s="154" t="s">
        <v>907</v>
      </c>
      <c r="BT63" s="154" t="s">
        <v>907</v>
      </c>
      <c r="BU63" s="154" t="s">
        <v>907</v>
      </c>
      <c r="BV63" s="154" t="s">
        <v>907</v>
      </c>
      <c r="BW63" s="154" t="s">
        <v>907</v>
      </c>
      <c r="BX63" s="154"/>
      <c r="BY63" s="154" t="s">
        <v>925</v>
      </c>
      <c r="BZ63" s="154" t="s">
        <v>540</v>
      </c>
      <c r="CA63" s="154" t="s">
        <v>1264</v>
      </c>
      <c r="CB63" s="154" t="s">
        <v>919</v>
      </c>
    </row>
    <row r="64" spans="1:80" x14ac:dyDescent="0.25">
      <c r="A64" s="123" t="str">
        <f>'Indicator Data'!A65</f>
        <v>France</v>
      </c>
      <c r="B64" s="106" t="str">
        <f>'Indicator Data'!B65</f>
        <v>FRA</v>
      </c>
      <c r="C64" s="154" t="s">
        <v>1320</v>
      </c>
      <c r="D64" s="154" t="s">
        <v>1320</v>
      </c>
      <c r="E64" s="154" t="s">
        <v>1321</v>
      </c>
      <c r="F64" s="154" t="s">
        <v>1321</v>
      </c>
      <c r="G64" s="154" t="s">
        <v>1321</v>
      </c>
      <c r="H64" s="154" t="s">
        <v>1321</v>
      </c>
      <c r="I64" s="154" t="s">
        <v>1321</v>
      </c>
      <c r="J64" s="154" t="s">
        <v>922</v>
      </c>
      <c r="K64" s="154" t="s">
        <v>922</v>
      </c>
      <c r="L64" s="154" t="s">
        <v>528</v>
      </c>
      <c r="M64" s="154" t="s">
        <v>919</v>
      </c>
      <c r="N64" s="154" t="s">
        <v>919</v>
      </c>
      <c r="O64" s="154" t="s">
        <v>919</v>
      </c>
      <c r="P64" s="154" t="s">
        <v>919</v>
      </c>
      <c r="Q64" s="154" t="s">
        <v>1195</v>
      </c>
      <c r="R64" s="154" t="s">
        <v>1195</v>
      </c>
      <c r="S64" s="154" t="s">
        <v>1195</v>
      </c>
      <c r="T64" s="154" t="s">
        <v>1195</v>
      </c>
      <c r="U64" s="154" t="s">
        <v>919</v>
      </c>
      <c r="V64" s="154" t="s">
        <v>919</v>
      </c>
      <c r="W64" s="154" t="s">
        <v>919</v>
      </c>
      <c r="X64" s="154" t="s">
        <v>540</v>
      </c>
      <c r="Y64" s="154" t="s">
        <v>540</v>
      </c>
      <c r="Z64" s="154" t="s">
        <v>540</v>
      </c>
      <c r="AA64" s="154" t="s">
        <v>1264</v>
      </c>
      <c r="AB64" s="154" t="s">
        <v>920</v>
      </c>
      <c r="AC64" s="154" t="s">
        <v>920</v>
      </c>
      <c r="AD64" s="222" t="s">
        <v>1327</v>
      </c>
      <c r="AE64" s="154" t="s">
        <v>907</v>
      </c>
      <c r="AF64" s="154" t="s">
        <v>1196</v>
      </c>
      <c r="AG64" s="154" t="s">
        <v>1264</v>
      </c>
      <c r="AH64" s="154" t="s">
        <v>919</v>
      </c>
      <c r="AI64" s="154" t="s">
        <v>919</v>
      </c>
      <c r="AJ64" s="155" t="s">
        <v>926</v>
      </c>
      <c r="AK64" s="155" t="s">
        <v>926</v>
      </c>
      <c r="AL64" s="154" t="s">
        <v>924</v>
      </c>
      <c r="AM64" s="154" t="s">
        <v>924</v>
      </c>
      <c r="AN64" s="154" t="s">
        <v>927</v>
      </c>
      <c r="AO64" s="154" t="s">
        <v>928</v>
      </c>
      <c r="AP64" s="154" t="s">
        <v>928</v>
      </c>
      <c r="AQ64" s="154" t="s">
        <v>1328</v>
      </c>
      <c r="AR64" s="154" t="s">
        <v>1328</v>
      </c>
      <c r="AS64" s="154" t="s">
        <v>907</v>
      </c>
      <c r="AT64" s="154" t="s">
        <v>907</v>
      </c>
      <c r="AU64" s="154" t="s">
        <v>907</v>
      </c>
      <c r="AV64" s="154" t="s">
        <v>907</v>
      </c>
      <c r="AW64" s="154" t="s">
        <v>907</v>
      </c>
      <c r="AX64" s="154" t="s">
        <v>907</v>
      </c>
      <c r="AY64" s="154" t="s">
        <v>907</v>
      </c>
      <c r="AZ64" s="154" t="s">
        <v>924</v>
      </c>
      <c r="BA64" s="154" t="s">
        <v>540</v>
      </c>
      <c r="BB64" s="154" t="s">
        <v>922</v>
      </c>
      <c r="BC64" s="154" t="s">
        <v>922</v>
      </c>
      <c r="BD64" s="154" t="s">
        <v>922</v>
      </c>
      <c r="BE64" s="155" t="s">
        <v>896</v>
      </c>
      <c r="BF64" s="154" t="s">
        <v>921</v>
      </c>
      <c r="BG64" s="154" t="s">
        <v>921</v>
      </c>
      <c r="BH64" s="154" t="s">
        <v>528</v>
      </c>
      <c r="BI64" s="154" t="s">
        <v>528</v>
      </c>
      <c r="BJ64" s="154" t="s">
        <v>1321</v>
      </c>
      <c r="BK64" s="154" t="s">
        <v>1329</v>
      </c>
      <c r="BL64" s="154" t="s">
        <v>918</v>
      </c>
      <c r="BM64" s="154" t="s">
        <v>540</v>
      </c>
      <c r="BN64" s="154" t="s">
        <v>537</v>
      </c>
      <c r="BO64" s="154" t="s">
        <v>540</v>
      </c>
      <c r="BP64" s="154" t="s">
        <v>540</v>
      </c>
      <c r="BQ64" s="154" t="s">
        <v>898</v>
      </c>
      <c r="BR64" s="154" t="s">
        <v>907</v>
      </c>
      <c r="BS64" s="154" t="s">
        <v>907</v>
      </c>
      <c r="BT64" s="154" t="s">
        <v>907</v>
      </c>
      <c r="BU64" s="154" t="s">
        <v>907</v>
      </c>
      <c r="BV64" s="154" t="s">
        <v>907</v>
      </c>
      <c r="BW64" s="154" t="s">
        <v>907</v>
      </c>
      <c r="BX64" s="154"/>
      <c r="BY64" s="154" t="s">
        <v>925</v>
      </c>
      <c r="BZ64" s="154" t="s">
        <v>540</v>
      </c>
      <c r="CA64" s="154" t="s">
        <v>1264</v>
      </c>
      <c r="CB64" s="154" t="s">
        <v>919</v>
      </c>
    </row>
    <row r="65" spans="1:80" x14ac:dyDescent="0.25">
      <c r="A65" s="123" t="str">
        <f>'Indicator Data'!A66</f>
        <v>Gabon</v>
      </c>
      <c r="B65" s="106" t="str">
        <f>'Indicator Data'!B66</f>
        <v>GAB</v>
      </c>
      <c r="C65" s="154" t="s">
        <v>1320</v>
      </c>
      <c r="D65" s="154" t="s">
        <v>1320</v>
      </c>
      <c r="E65" s="154" t="s">
        <v>1321</v>
      </c>
      <c r="F65" s="154" t="s">
        <v>1321</v>
      </c>
      <c r="G65" s="154" t="s">
        <v>1321</v>
      </c>
      <c r="H65" s="154" t="s">
        <v>1321</v>
      </c>
      <c r="I65" s="154" t="s">
        <v>1321</v>
      </c>
      <c r="J65" s="154" t="s">
        <v>922</v>
      </c>
      <c r="K65" s="154" t="s">
        <v>922</v>
      </c>
      <c r="L65" s="154" t="s">
        <v>528</v>
      </c>
      <c r="M65" s="154" t="s">
        <v>919</v>
      </c>
      <c r="N65" s="154" t="s">
        <v>919</v>
      </c>
      <c r="O65" s="154" t="s">
        <v>919</v>
      </c>
      <c r="P65" s="154" t="s">
        <v>919</v>
      </c>
      <c r="Q65" s="154" t="s">
        <v>1195</v>
      </c>
      <c r="R65" s="154" t="s">
        <v>1195</v>
      </c>
      <c r="S65" s="154" t="s">
        <v>1195</v>
      </c>
      <c r="T65" s="154" t="s">
        <v>1195</v>
      </c>
      <c r="U65" s="154" t="s">
        <v>919</v>
      </c>
      <c r="V65" s="154" t="s">
        <v>919</v>
      </c>
      <c r="W65" s="154" t="s">
        <v>919</v>
      </c>
      <c r="X65" s="154" t="s">
        <v>540</v>
      </c>
      <c r="Y65" s="154" t="s">
        <v>540</v>
      </c>
      <c r="Z65" s="154" t="s">
        <v>540</v>
      </c>
      <c r="AA65" s="154" t="s">
        <v>1264</v>
      </c>
      <c r="AB65" s="154" t="s">
        <v>920</v>
      </c>
      <c r="AC65" s="154" t="s">
        <v>920</v>
      </c>
      <c r="AD65" s="222" t="s">
        <v>1327</v>
      </c>
      <c r="AE65" s="154" t="s">
        <v>907</v>
      </c>
      <c r="AF65" s="154" t="s">
        <v>1196</v>
      </c>
      <c r="AG65" s="154" t="s">
        <v>1264</v>
      </c>
      <c r="AH65" s="154" t="s">
        <v>919</v>
      </c>
      <c r="AI65" s="154" t="s">
        <v>919</v>
      </c>
      <c r="AJ65" s="155" t="s">
        <v>926</v>
      </c>
      <c r="AK65" s="155" t="s">
        <v>926</v>
      </c>
      <c r="AL65" s="154" t="s">
        <v>924</v>
      </c>
      <c r="AM65" s="154" t="s">
        <v>924</v>
      </c>
      <c r="AN65" s="154" t="s">
        <v>927</v>
      </c>
      <c r="AO65" s="154" t="s">
        <v>928</v>
      </c>
      <c r="AP65" s="154" t="s">
        <v>928</v>
      </c>
      <c r="AQ65" s="154" t="s">
        <v>1328</v>
      </c>
      <c r="AR65" s="154" t="s">
        <v>1328</v>
      </c>
      <c r="AS65" s="154" t="s">
        <v>907</v>
      </c>
      <c r="AT65" s="154" t="s">
        <v>907</v>
      </c>
      <c r="AU65" s="154" t="s">
        <v>907</v>
      </c>
      <c r="AV65" s="154" t="s">
        <v>907</v>
      </c>
      <c r="AW65" s="154" t="s">
        <v>907</v>
      </c>
      <c r="AX65" s="154" t="s">
        <v>907</v>
      </c>
      <c r="AY65" s="154" t="s">
        <v>907</v>
      </c>
      <c r="AZ65" s="154" t="s">
        <v>924</v>
      </c>
      <c r="BA65" s="154" t="s">
        <v>540</v>
      </c>
      <c r="BB65" s="154" t="s">
        <v>922</v>
      </c>
      <c r="BC65" s="154" t="s">
        <v>922</v>
      </c>
      <c r="BD65" s="154" t="s">
        <v>922</v>
      </c>
      <c r="BE65" s="155" t="s">
        <v>896</v>
      </c>
      <c r="BF65" s="154" t="s">
        <v>921</v>
      </c>
      <c r="BG65" s="154" t="s">
        <v>921</v>
      </c>
      <c r="BH65" s="154" t="s">
        <v>528</v>
      </c>
      <c r="BI65" s="154" t="s">
        <v>528</v>
      </c>
      <c r="BJ65" s="154" t="s">
        <v>1321</v>
      </c>
      <c r="BK65" s="154" t="s">
        <v>1329</v>
      </c>
      <c r="BL65" s="154" t="s">
        <v>918</v>
      </c>
      <c r="BM65" s="154" t="s">
        <v>540</v>
      </c>
      <c r="BN65" s="154" t="s">
        <v>537</v>
      </c>
      <c r="BO65" s="154" t="s">
        <v>540</v>
      </c>
      <c r="BP65" s="154" t="s">
        <v>540</v>
      </c>
      <c r="BQ65" s="154" t="s">
        <v>898</v>
      </c>
      <c r="BR65" s="154" t="s">
        <v>907</v>
      </c>
      <c r="BS65" s="154" t="s">
        <v>907</v>
      </c>
      <c r="BT65" s="154" t="s">
        <v>907</v>
      </c>
      <c r="BU65" s="154" t="s">
        <v>907</v>
      </c>
      <c r="BV65" s="154" t="s">
        <v>907</v>
      </c>
      <c r="BW65" s="154" t="s">
        <v>907</v>
      </c>
      <c r="BX65" s="154"/>
      <c r="BY65" s="154" t="s">
        <v>925</v>
      </c>
      <c r="BZ65" s="154" t="s">
        <v>540</v>
      </c>
      <c r="CA65" s="154" t="s">
        <v>1264</v>
      </c>
      <c r="CB65" s="154" t="s">
        <v>919</v>
      </c>
    </row>
    <row r="66" spans="1:80" x14ac:dyDescent="0.25">
      <c r="A66" s="123" t="str">
        <f>'Indicator Data'!A67</f>
        <v>Gambia</v>
      </c>
      <c r="B66" s="106" t="str">
        <f>'Indicator Data'!B67</f>
        <v>GMB</v>
      </c>
      <c r="C66" s="154" t="s">
        <v>1320</v>
      </c>
      <c r="D66" s="154" t="s">
        <v>1320</v>
      </c>
      <c r="E66" s="154" t="s">
        <v>1321</v>
      </c>
      <c r="F66" s="154" t="s">
        <v>1321</v>
      </c>
      <c r="G66" s="154" t="s">
        <v>1321</v>
      </c>
      <c r="H66" s="154" t="s">
        <v>1321</v>
      </c>
      <c r="I66" s="154" t="s">
        <v>1321</v>
      </c>
      <c r="J66" s="154" t="s">
        <v>922</v>
      </c>
      <c r="K66" s="154" t="s">
        <v>922</v>
      </c>
      <c r="L66" s="154" t="s">
        <v>528</v>
      </c>
      <c r="M66" s="154" t="s">
        <v>919</v>
      </c>
      <c r="N66" s="154" t="s">
        <v>919</v>
      </c>
      <c r="O66" s="154" t="s">
        <v>919</v>
      </c>
      <c r="P66" s="154" t="s">
        <v>919</v>
      </c>
      <c r="Q66" s="154" t="s">
        <v>1195</v>
      </c>
      <c r="R66" s="154" t="s">
        <v>1195</v>
      </c>
      <c r="S66" s="154" t="s">
        <v>1195</v>
      </c>
      <c r="T66" s="154" t="s">
        <v>1195</v>
      </c>
      <c r="U66" s="154" t="s">
        <v>919</v>
      </c>
      <c r="V66" s="154" t="s">
        <v>919</v>
      </c>
      <c r="W66" s="154" t="s">
        <v>919</v>
      </c>
      <c r="X66" s="154" t="s">
        <v>540</v>
      </c>
      <c r="Y66" s="154" t="s">
        <v>540</v>
      </c>
      <c r="Z66" s="154" t="s">
        <v>540</v>
      </c>
      <c r="AA66" s="154" t="s">
        <v>1264</v>
      </c>
      <c r="AB66" s="154" t="s">
        <v>920</v>
      </c>
      <c r="AC66" s="154" t="s">
        <v>920</v>
      </c>
      <c r="AD66" s="222" t="s">
        <v>1327</v>
      </c>
      <c r="AE66" s="154" t="s">
        <v>907</v>
      </c>
      <c r="AF66" s="154" t="s">
        <v>1196</v>
      </c>
      <c r="AG66" s="154" t="s">
        <v>1264</v>
      </c>
      <c r="AH66" s="154" t="s">
        <v>919</v>
      </c>
      <c r="AI66" s="154" t="s">
        <v>919</v>
      </c>
      <c r="AJ66" s="155" t="s">
        <v>926</v>
      </c>
      <c r="AK66" s="155" t="s">
        <v>926</v>
      </c>
      <c r="AL66" s="154" t="s">
        <v>924</v>
      </c>
      <c r="AM66" s="154" t="s">
        <v>924</v>
      </c>
      <c r="AN66" s="154" t="s">
        <v>927</v>
      </c>
      <c r="AO66" s="154" t="s">
        <v>928</v>
      </c>
      <c r="AP66" s="154" t="s">
        <v>928</v>
      </c>
      <c r="AQ66" s="154" t="s">
        <v>1328</v>
      </c>
      <c r="AR66" s="154" t="s">
        <v>1328</v>
      </c>
      <c r="AS66" s="154" t="s">
        <v>907</v>
      </c>
      <c r="AT66" s="154" t="s">
        <v>907</v>
      </c>
      <c r="AU66" s="154" t="s">
        <v>907</v>
      </c>
      <c r="AV66" s="154" t="s">
        <v>907</v>
      </c>
      <c r="AW66" s="154" t="s">
        <v>907</v>
      </c>
      <c r="AX66" s="154" t="s">
        <v>907</v>
      </c>
      <c r="AY66" s="154" t="s">
        <v>907</v>
      </c>
      <c r="AZ66" s="154" t="s">
        <v>924</v>
      </c>
      <c r="BA66" s="154" t="s">
        <v>540</v>
      </c>
      <c r="BB66" s="154" t="s">
        <v>922</v>
      </c>
      <c r="BC66" s="154" t="s">
        <v>922</v>
      </c>
      <c r="BD66" s="154" t="s">
        <v>922</v>
      </c>
      <c r="BF66" s="154" t="s">
        <v>921</v>
      </c>
      <c r="BG66" s="154" t="s">
        <v>921</v>
      </c>
      <c r="BH66" s="154" t="s">
        <v>528</v>
      </c>
      <c r="BI66" s="154" t="s">
        <v>528</v>
      </c>
      <c r="BJ66" s="154" t="s">
        <v>1321</v>
      </c>
      <c r="BK66" s="154" t="s">
        <v>1329</v>
      </c>
      <c r="BL66" s="154" t="s">
        <v>918</v>
      </c>
      <c r="BM66" s="154" t="s">
        <v>540</v>
      </c>
      <c r="BN66" s="154" t="s">
        <v>537</v>
      </c>
      <c r="BO66" s="154" t="s">
        <v>540</v>
      </c>
      <c r="BP66" s="154" t="s">
        <v>540</v>
      </c>
      <c r="BQ66" s="154" t="s">
        <v>898</v>
      </c>
      <c r="BR66" s="154" t="s">
        <v>907</v>
      </c>
      <c r="BS66" s="154" t="s">
        <v>907</v>
      </c>
      <c r="BT66" s="154" t="s">
        <v>907</v>
      </c>
      <c r="BU66" s="154" t="s">
        <v>907</v>
      </c>
      <c r="BV66" s="154" t="s">
        <v>907</v>
      </c>
      <c r="BW66" s="154" t="s">
        <v>907</v>
      </c>
      <c r="BX66" s="154"/>
      <c r="BY66" s="154" t="s">
        <v>925</v>
      </c>
      <c r="BZ66" s="154" t="s">
        <v>540</v>
      </c>
      <c r="CA66" s="154" t="s">
        <v>1264</v>
      </c>
      <c r="CB66" s="154" t="s">
        <v>919</v>
      </c>
    </row>
    <row r="67" spans="1:80" x14ac:dyDescent="0.25">
      <c r="A67" s="123" t="str">
        <f>'Indicator Data'!A68</f>
        <v>Georgia</v>
      </c>
      <c r="B67" s="106" t="str">
        <f>'Indicator Data'!B68</f>
        <v>GEO</v>
      </c>
      <c r="C67" s="154" t="s">
        <v>1320</v>
      </c>
      <c r="D67" s="154" t="s">
        <v>1320</v>
      </c>
      <c r="E67" s="154" t="s">
        <v>1321</v>
      </c>
      <c r="F67" s="154" t="s">
        <v>1321</v>
      </c>
      <c r="G67" s="154" t="s">
        <v>1321</v>
      </c>
      <c r="H67" s="154" t="s">
        <v>1321</v>
      </c>
      <c r="I67" s="154" t="s">
        <v>1321</v>
      </c>
      <c r="J67" s="154" t="s">
        <v>922</v>
      </c>
      <c r="K67" s="154" t="s">
        <v>922</v>
      </c>
      <c r="L67" s="154" t="s">
        <v>528</v>
      </c>
      <c r="M67" s="154" t="s">
        <v>919</v>
      </c>
      <c r="N67" s="154" t="s">
        <v>919</v>
      </c>
      <c r="O67" s="154" t="s">
        <v>919</v>
      </c>
      <c r="P67" s="154" t="s">
        <v>919</v>
      </c>
      <c r="Q67" s="154" t="s">
        <v>1195</v>
      </c>
      <c r="R67" s="154" t="s">
        <v>1195</v>
      </c>
      <c r="S67" s="154" t="s">
        <v>1195</v>
      </c>
      <c r="T67" s="154" t="s">
        <v>1195</v>
      </c>
      <c r="U67" s="154" t="s">
        <v>919</v>
      </c>
      <c r="V67" s="154" t="s">
        <v>919</v>
      </c>
      <c r="W67" s="154" t="s">
        <v>919</v>
      </c>
      <c r="X67" s="154" t="s">
        <v>540</v>
      </c>
      <c r="Y67" s="154" t="s">
        <v>540</v>
      </c>
      <c r="Z67" s="154" t="s">
        <v>540</v>
      </c>
      <c r="AA67" s="154" t="s">
        <v>1264</v>
      </c>
      <c r="AB67" s="154" t="s">
        <v>920</v>
      </c>
      <c r="AC67" s="154" t="s">
        <v>920</v>
      </c>
      <c r="AD67" s="222" t="s">
        <v>1327</v>
      </c>
      <c r="AE67" s="154" t="s">
        <v>907</v>
      </c>
      <c r="AF67" s="154" t="s">
        <v>1196</v>
      </c>
      <c r="AG67" s="154" t="s">
        <v>1264</v>
      </c>
      <c r="AH67" s="154" t="s">
        <v>919</v>
      </c>
      <c r="AI67" s="154" t="s">
        <v>919</v>
      </c>
      <c r="AJ67" s="155" t="s">
        <v>926</v>
      </c>
      <c r="AK67" s="155" t="s">
        <v>926</v>
      </c>
      <c r="AL67" s="154" t="s">
        <v>924</v>
      </c>
      <c r="AM67" s="154" t="s">
        <v>924</v>
      </c>
      <c r="AN67" s="154" t="s">
        <v>927</v>
      </c>
      <c r="AO67" s="154" t="s">
        <v>928</v>
      </c>
      <c r="AP67" s="154" t="s">
        <v>928</v>
      </c>
      <c r="AQ67" s="154" t="s">
        <v>1328</v>
      </c>
      <c r="AR67" s="154" t="s">
        <v>1328</v>
      </c>
      <c r="AS67" s="154" t="s">
        <v>907</v>
      </c>
      <c r="AT67" s="154" t="s">
        <v>907</v>
      </c>
      <c r="AU67" s="154" t="s">
        <v>907</v>
      </c>
      <c r="AV67" s="154" t="s">
        <v>907</v>
      </c>
      <c r="AW67" s="154" t="s">
        <v>907</v>
      </c>
      <c r="AX67" s="154" t="s">
        <v>907</v>
      </c>
      <c r="AY67" s="154" t="s">
        <v>907</v>
      </c>
      <c r="AZ67" s="154" t="s">
        <v>924</v>
      </c>
      <c r="BA67" s="154" t="s">
        <v>540</v>
      </c>
      <c r="BB67" s="154" t="s">
        <v>922</v>
      </c>
      <c r="BC67" s="154" t="s">
        <v>922</v>
      </c>
      <c r="BD67" s="154" t="s">
        <v>922</v>
      </c>
      <c r="BE67" s="155" t="s">
        <v>899</v>
      </c>
      <c r="BF67" s="154" t="s">
        <v>921</v>
      </c>
      <c r="BG67" s="154" t="s">
        <v>921</v>
      </c>
      <c r="BH67" s="154" t="s">
        <v>528</v>
      </c>
      <c r="BI67" s="154" t="s">
        <v>528</v>
      </c>
      <c r="BJ67" s="154" t="s">
        <v>1321</v>
      </c>
      <c r="BK67" s="154" t="s">
        <v>1329</v>
      </c>
      <c r="BL67" s="154" t="s">
        <v>918</v>
      </c>
      <c r="BM67" s="154" t="s">
        <v>540</v>
      </c>
      <c r="BN67" s="154" t="s">
        <v>537</v>
      </c>
      <c r="BO67" s="154" t="s">
        <v>540</v>
      </c>
      <c r="BP67" s="154" t="s">
        <v>540</v>
      </c>
      <c r="BQ67" s="154" t="s">
        <v>898</v>
      </c>
      <c r="BR67" s="154" t="s">
        <v>907</v>
      </c>
      <c r="BS67" s="154" t="s">
        <v>907</v>
      </c>
      <c r="BT67" s="154" t="s">
        <v>907</v>
      </c>
      <c r="BU67" s="154" t="s">
        <v>907</v>
      </c>
      <c r="BV67" s="154" t="s">
        <v>907</v>
      </c>
      <c r="BW67" s="154" t="s">
        <v>907</v>
      </c>
      <c r="BX67" s="154"/>
      <c r="BY67" s="154" t="s">
        <v>925</v>
      </c>
      <c r="BZ67" s="154" t="s">
        <v>540</v>
      </c>
      <c r="CA67" s="154" t="s">
        <v>1264</v>
      </c>
      <c r="CB67" s="154" t="s">
        <v>919</v>
      </c>
    </row>
    <row r="68" spans="1:80" x14ac:dyDescent="0.25">
      <c r="A68" s="123" t="str">
        <f>'Indicator Data'!A69</f>
        <v>Germany</v>
      </c>
      <c r="B68" s="106" t="str">
        <f>'Indicator Data'!B69</f>
        <v>DEU</v>
      </c>
      <c r="C68" s="154" t="s">
        <v>1320</v>
      </c>
      <c r="D68" s="154" t="s">
        <v>1320</v>
      </c>
      <c r="E68" s="154" t="s">
        <v>1321</v>
      </c>
      <c r="F68" s="154" t="s">
        <v>1321</v>
      </c>
      <c r="G68" s="154" t="s">
        <v>1321</v>
      </c>
      <c r="H68" s="154" t="s">
        <v>1321</v>
      </c>
      <c r="I68" s="154" t="s">
        <v>1321</v>
      </c>
      <c r="J68" s="154" t="s">
        <v>922</v>
      </c>
      <c r="K68" s="154" t="s">
        <v>922</v>
      </c>
      <c r="L68" s="154" t="s">
        <v>528</v>
      </c>
      <c r="M68" s="154" t="s">
        <v>919</v>
      </c>
      <c r="N68" s="154" t="s">
        <v>919</v>
      </c>
      <c r="O68" s="154" t="s">
        <v>919</v>
      </c>
      <c r="P68" s="154" t="s">
        <v>919</v>
      </c>
      <c r="Q68" s="154" t="s">
        <v>1195</v>
      </c>
      <c r="R68" s="154" t="s">
        <v>1195</v>
      </c>
      <c r="S68" s="154" t="s">
        <v>1195</v>
      </c>
      <c r="T68" s="154" t="s">
        <v>1195</v>
      </c>
      <c r="U68" s="154" t="s">
        <v>919</v>
      </c>
      <c r="V68" s="154" t="s">
        <v>919</v>
      </c>
      <c r="W68" s="154" t="s">
        <v>919</v>
      </c>
      <c r="X68" s="154" t="s">
        <v>540</v>
      </c>
      <c r="Y68" s="154" t="s">
        <v>540</v>
      </c>
      <c r="Z68" s="154" t="s">
        <v>540</v>
      </c>
      <c r="AA68" s="154" t="s">
        <v>1264</v>
      </c>
      <c r="AB68" s="154" t="s">
        <v>920</v>
      </c>
      <c r="AC68" s="154" t="s">
        <v>920</v>
      </c>
      <c r="AD68" s="222" t="s">
        <v>1327</v>
      </c>
      <c r="AE68" s="154" t="s">
        <v>907</v>
      </c>
      <c r="AF68" s="154" t="s">
        <v>1196</v>
      </c>
      <c r="AG68" s="154" t="s">
        <v>1264</v>
      </c>
      <c r="AH68" s="154" t="s">
        <v>919</v>
      </c>
      <c r="AI68" s="154" t="s">
        <v>919</v>
      </c>
      <c r="AJ68" s="155" t="s">
        <v>926</v>
      </c>
      <c r="AK68" s="155" t="s">
        <v>926</v>
      </c>
      <c r="AL68" s="154" t="s">
        <v>924</v>
      </c>
      <c r="AM68" s="154" t="s">
        <v>924</v>
      </c>
      <c r="AN68" s="154" t="s">
        <v>927</v>
      </c>
      <c r="AO68" s="154" t="s">
        <v>928</v>
      </c>
      <c r="AP68" s="154" t="s">
        <v>928</v>
      </c>
      <c r="AQ68" s="154" t="s">
        <v>1328</v>
      </c>
      <c r="AR68" s="154" t="s">
        <v>1328</v>
      </c>
      <c r="AS68" s="154" t="s">
        <v>907</v>
      </c>
      <c r="AT68" s="154" t="s">
        <v>907</v>
      </c>
      <c r="AU68" s="154" t="s">
        <v>907</v>
      </c>
      <c r="AV68" s="154" t="s">
        <v>907</v>
      </c>
      <c r="AW68" s="154" t="s">
        <v>907</v>
      </c>
      <c r="AX68" s="154" t="s">
        <v>907</v>
      </c>
      <c r="AY68" s="154" t="s">
        <v>907</v>
      </c>
      <c r="AZ68" s="154" t="s">
        <v>924</v>
      </c>
      <c r="BA68" s="154" t="s">
        <v>540</v>
      </c>
      <c r="BB68" s="154" t="s">
        <v>922</v>
      </c>
      <c r="BC68" s="154" t="s">
        <v>922</v>
      </c>
      <c r="BD68" s="154" t="s">
        <v>922</v>
      </c>
      <c r="BE68" s="155" t="s">
        <v>896</v>
      </c>
      <c r="BF68" s="154" t="s">
        <v>921</v>
      </c>
      <c r="BG68" s="154" t="s">
        <v>921</v>
      </c>
      <c r="BH68" s="154" t="s">
        <v>528</v>
      </c>
      <c r="BI68" s="154" t="s">
        <v>528</v>
      </c>
      <c r="BJ68" s="154" t="s">
        <v>1321</v>
      </c>
      <c r="BK68" s="154" t="s">
        <v>1329</v>
      </c>
      <c r="BL68" s="154" t="s">
        <v>918</v>
      </c>
      <c r="BM68" s="154" t="s">
        <v>540</v>
      </c>
      <c r="BN68" s="154" t="s">
        <v>537</v>
      </c>
      <c r="BO68" s="154" t="s">
        <v>540</v>
      </c>
      <c r="BP68" s="154" t="s">
        <v>540</v>
      </c>
      <c r="BQ68" s="154" t="s">
        <v>898</v>
      </c>
      <c r="BR68" s="154" t="s">
        <v>907</v>
      </c>
      <c r="BS68" s="154" t="s">
        <v>907</v>
      </c>
      <c r="BT68" s="154" t="s">
        <v>907</v>
      </c>
      <c r="BU68" s="154" t="s">
        <v>907</v>
      </c>
      <c r="BV68" s="154" t="s">
        <v>907</v>
      </c>
      <c r="BW68" s="154" t="s">
        <v>907</v>
      </c>
      <c r="BX68" s="154"/>
      <c r="BY68" s="154" t="s">
        <v>925</v>
      </c>
      <c r="BZ68" s="154" t="s">
        <v>540</v>
      </c>
      <c r="CA68" s="154" t="s">
        <v>1264</v>
      </c>
      <c r="CB68" s="154" t="s">
        <v>919</v>
      </c>
    </row>
    <row r="69" spans="1:80" x14ac:dyDescent="0.25">
      <c r="A69" s="123" t="str">
        <f>'Indicator Data'!A70</f>
        <v>Ghana</v>
      </c>
      <c r="B69" s="106" t="str">
        <f>'Indicator Data'!B70</f>
        <v>GHA</v>
      </c>
      <c r="C69" s="154" t="s">
        <v>1320</v>
      </c>
      <c r="D69" s="154" t="s">
        <v>1320</v>
      </c>
      <c r="E69" s="154" t="s">
        <v>1321</v>
      </c>
      <c r="F69" s="154" t="s">
        <v>1321</v>
      </c>
      <c r="G69" s="154" t="s">
        <v>1321</v>
      </c>
      <c r="H69" s="154" t="s">
        <v>1321</v>
      </c>
      <c r="I69" s="154" t="s">
        <v>1321</v>
      </c>
      <c r="J69" s="154" t="s">
        <v>922</v>
      </c>
      <c r="K69" s="154" t="s">
        <v>922</v>
      </c>
      <c r="L69" s="154" t="s">
        <v>528</v>
      </c>
      <c r="M69" s="154" t="s">
        <v>919</v>
      </c>
      <c r="N69" s="154" t="s">
        <v>919</v>
      </c>
      <c r="O69" s="154" t="s">
        <v>919</v>
      </c>
      <c r="P69" s="154" t="s">
        <v>919</v>
      </c>
      <c r="Q69" s="154" t="s">
        <v>1195</v>
      </c>
      <c r="R69" s="154" t="s">
        <v>1195</v>
      </c>
      <c r="S69" s="154" t="s">
        <v>1195</v>
      </c>
      <c r="T69" s="154" t="s">
        <v>1195</v>
      </c>
      <c r="U69" s="154" t="s">
        <v>919</v>
      </c>
      <c r="V69" s="154" t="s">
        <v>919</v>
      </c>
      <c r="W69" s="154" t="s">
        <v>919</v>
      </c>
      <c r="X69" s="154" t="s">
        <v>540</v>
      </c>
      <c r="Y69" s="154" t="s">
        <v>540</v>
      </c>
      <c r="Z69" s="154" t="s">
        <v>540</v>
      </c>
      <c r="AA69" s="154" t="s">
        <v>1264</v>
      </c>
      <c r="AB69" s="154" t="s">
        <v>920</v>
      </c>
      <c r="AC69" s="154" t="s">
        <v>920</v>
      </c>
      <c r="AD69" s="222" t="s">
        <v>1327</v>
      </c>
      <c r="AE69" s="154" t="s">
        <v>907</v>
      </c>
      <c r="AF69" s="154" t="s">
        <v>1196</v>
      </c>
      <c r="AG69" s="154" t="s">
        <v>1264</v>
      </c>
      <c r="AH69" s="154" t="s">
        <v>919</v>
      </c>
      <c r="AI69" s="154" t="s">
        <v>919</v>
      </c>
      <c r="AJ69" s="155" t="s">
        <v>926</v>
      </c>
      <c r="AK69" s="155" t="s">
        <v>926</v>
      </c>
      <c r="AL69" s="154" t="s">
        <v>924</v>
      </c>
      <c r="AM69" s="154" t="s">
        <v>924</v>
      </c>
      <c r="AN69" s="154" t="s">
        <v>927</v>
      </c>
      <c r="AO69" s="154" t="s">
        <v>928</v>
      </c>
      <c r="AP69" s="154" t="s">
        <v>928</v>
      </c>
      <c r="AQ69" s="154" t="s">
        <v>1328</v>
      </c>
      <c r="AR69" s="154" t="s">
        <v>1328</v>
      </c>
      <c r="AS69" s="154" t="s">
        <v>907</v>
      </c>
      <c r="AT69" s="154" t="s">
        <v>907</v>
      </c>
      <c r="AU69" s="154" t="s">
        <v>907</v>
      </c>
      <c r="AV69" s="154" t="s">
        <v>907</v>
      </c>
      <c r="AW69" s="154" t="s">
        <v>907</v>
      </c>
      <c r="AX69" s="154" t="s">
        <v>907</v>
      </c>
      <c r="AY69" s="154" t="s">
        <v>907</v>
      </c>
      <c r="AZ69" s="154" t="s">
        <v>924</v>
      </c>
      <c r="BA69" s="154" t="s">
        <v>540</v>
      </c>
      <c r="BB69" s="154" t="s">
        <v>922</v>
      </c>
      <c r="BC69" s="154" t="s">
        <v>922</v>
      </c>
      <c r="BD69" s="154" t="s">
        <v>922</v>
      </c>
      <c r="BE69" s="155" t="s">
        <v>899</v>
      </c>
      <c r="BF69" s="154" t="s">
        <v>921</v>
      </c>
      <c r="BG69" s="154" t="s">
        <v>921</v>
      </c>
      <c r="BH69" s="154" t="s">
        <v>528</v>
      </c>
      <c r="BI69" s="154" t="s">
        <v>528</v>
      </c>
      <c r="BJ69" s="154" t="s">
        <v>1321</v>
      </c>
      <c r="BK69" s="154" t="s">
        <v>1329</v>
      </c>
      <c r="BL69" s="154" t="s">
        <v>918</v>
      </c>
      <c r="BM69" s="154" t="s">
        <v>540</v>
      </c>
      <c r="BN69" s="154" t="s">
        <v>537</v>
      </c>
      <c r="BO69" s="154" t="s">
        <v>540</v>
      </c>
      <c r="BP69" s="154" t="s">
        <v>540</v>
      </c>
      <c r="BQ69" s="154" t="s">
        <v>898</v>
      </c>
      <c r="BR69" s="154" t="s">
        <v>907</v>
      </c>
      <c r="BS69" s="154" t="s">
        <v>907</v>
      </c>
      <c r="BT69" s="154" t="s">
        <v>907</v>
      </c>
      <c r="BU69" s="154" t="s">
        <v>907</v>
      </c>
      <c r="BV69" s="154" t="s">
        <v>907</v>
      </c>
      <c r="BW69" s="154" t="s">
        <v>907</v>
      </c>
      <c r="BX69" s="154"/>
      <c r="BY69" s="154" t="s">
        <v>925</v>
      </c>
      <c r="BZ69" s="154" t="s">
        <v>540</v>
      </c>
      <c r="CA69" s="154" t="s">
        <v>1264</v>
      </c>
      <c r="CB69" s="154" t="s">
        <v>919</v>
      </c>
    </row>
    <row r="70" spans="1:80" x14ac:dyDescent="0.25">
      <c r="A70" s="123" t="str">
        <f>'Indicator Data'!A71</f>
        <v>Greece</v>
      </c>
      <c r="B70" s="106" t="str">
        <f>'Indicator Data'!B71</f>
        <v>GRC</v>
      </c>
      <c r="C70" s="154" t="s">
        <v>1320</v>
      </c>
      <c r="D70" s="154" t="s">
        <v>1320</v>
      </c>
      <c r="E70" s="154" t="s">
        <v>1321</v>
      </c>
      <c r="F70" s="154" t="s">
        <v>1321</v>
      </c>
      <c r="G70" s="154" t="s">
        <v>1321</v>
      </c>
      <c r="H70" s="154" t="s">
        <v>1321</v>
      </c>
      <c r="I70" s="154" t="s">
        <v>1321</v>
      </c>
      <c r="J70" s="154" t="s">
        <v>922</v>
      </c>
      <c r="K70" s="154" t="s">
        <v>922</v>
      </c>
      <c r="L70" s="154" t="s">
        <v>528</v>
      </c>
      <c r="M70" s="154" t="s">
        <v>919</v>
      </c>
      <c r="N70" s="154" t="s">
        <v>919</v>
      </c>
      <c r="O70" s="154" t="s">
        <v>919</v>
      </c>
      <c r="P70" s="154" t="s">
        <v>919</v>
      </c>
      <c r="Q70" s="154" t="s">
        <v>1195</v>
      </c>
      <c r="R70" s="154" t="s">
        <v>1195</v>
      </c>
      <c r="S70" s="154" t="s">
        <v>1195</v>
      </c>
      <c r="T70" s="154" t="s">
        <v>1195</v>
      </c>
      <c r="U70" s="154" t="s">
        <v>919</v>
      </c>
      <c r="V70" s="154" t="s">
        <v>919</v>
      </c>
      <c r="W70" s="154" t="s">
        <v>919</v>
      </c>
      <c r="X70" s="154" t="s">
        <v>540</v>
      </c>
      <c r="Y70" s="154" t="s">
        <v>540</v>
      </c>
      <c r="Z70" s="154" t="s">
        <v>540</v>
      </c>
      <c r="AA70" s="154" t="s">
        <v>1264</v>
      </c>
      <c r="AB70" s="154" t="s">
        <v>920</v>
      </c>
      <c r="AC70" s="154" t="s">
        <v>920</v>
      </c>
      <c r="AD70" s="222" t="s">
        <v>1327</v>
      </c>
      <c r="AE70" s="154" t="s">
        <v>907</v>
      </c>
      <c r="AF70" s="154" t="s">
        <v>1196</v>
      </c>
      <c r="AG70" s="154" t="s">
        <v>1264</v>
      </c>
      <c r="AH70" s="154" t="s">
        <v>919</v>
      </c>
      <c r="AI70" s="154" t="s">
        <v>919</v>
      </c>
      <c r="AJ70" s="155" t="s">
        <v>926</v>
      </c>
      <c r="AK70" s="155" t="s">
        <v>926</v>
      </c>
      <c r="AL70" s="154" t="s">
        <v>924</v>
      </c>
      <c r="AM70" s="154" t="s">
        <v>924</v>
      </c>
      <c r="AN70" s="154" t="s">
        <v>927</v>
      </c>
      <c r="AO70" s="154" t="s">
        <v>928</v>
      </c>
      <c r="AP70" s="154" t="s">
        <v>928</v>
      </c>
      <c r="AQ70" s="154" t="s">
        <v>1328</v>
      </c>
      <c r="AR70" s="154" t="s">
        <v>1328</v>
      </c>
      <c r="AS70" s="154" t="s">
        <v>907</v>
      </c>
      <c r="AT70" s="154" t="s">
        <v>907</v>
      </c>
      <c r="AU70" s="154" t="s">
        <v>907</v>
      </c>
      <c r="AV70" s="154" t="s">
        <v>907</v>
      </c>
      <c r="AW70" s="154" t="s">
        <v>907</v>
      </c>
      <c r="AX70" s="154" t="s">
        <v>907</v>
      </c>
      <c r="AY70" s="154" t="s">
        <v>907</v>
      </c>
      <c r="AZ70" s="154" t="s">
        <v>924</v>
      </c>
      <c r="BA70" s="154" t="s">
        <v>540</v>
      </c>
      <c r="BB70" s="154" t="s">
        <v>922</v>
      </c>
      <c r="BC70" s="154" t="s">
        <v>922</v>
      </c>
      <c r="BD70" s="154" t="s">
        <v>922</v>
      </c>
      <c r="BE70" s="155" t="s">
        <v>896</v>
      </c>
      <c r="BF70" s="154" t="s">
        <v>921</v>
      </c>
      <c r="BG70" s="154" t="s">
        <v>921</v>
      </c>
      <c r="BH70" s="154" t="s">
        <v>528</v>
      </c>
      <c r="BI70" s="154" t="s">
        <v>528</v>
      </c>
      <c r="BJ70" s="154" t="s">
        <v>1321</v>
      </c>
      <c r="BK70" s="154" t="s">
        <v>1329</v>
      </c>
      <c r="BL70" s="154" t="s">
        <v>918</v>
      </c>
      <c r="BM70" s="154" t="s">
        <v>540</v>
      </c>
      <c r="BN70" s="154" t="s">
        <v>537</v>
      </c>
      <c r="BO70" s="154" t="s">
        <v>540</v>
      </c>
      <c r="BP70" s="154" t="s">
        <v>540</v>
      </c>
      <c r="BQ70" s="154" t="s">
        <v>898</v>
      </c>
      <c r="BR70" s="154" t="s">
        <v>907</v>
      </c>
      <c r="BS70" s="154" t="s">
        <v>907</v>
      </c>
      <c r="BT70" s="154" t="s">
        <v>907</v>
      </c>
      <c r="BU70" s="154" t="s">
        <v>907</v>
      </c>
      <c r="BV70" s="154" t="s">
        <v>907</v>
      </c>
      <c r="BW70" s="154" t="s">
        <v>907</v>
      </c>
      <c r="BX70" s="154"/>
      <c r="BY70" s="154" t="s">
        <v>925</v>
      </c>
      <c r="BZ70" s="154" t="s">
        <v>540</v>
      </c>
      <c r="CA70" s="154" t="s">
        <v>1264</v>
      </c>
      <c r="CB70" s="154" t="s">
        <v>919</v>
      </c>
    </row>
    <row r="71" spans="1:80" x14ac:dyDescent="0.25">
      <c r="A71" s="123" t="str">
        <f>'Indicator Data'!A72</f>
        <v>Grenada</v>
      </c>
      <c r="B71" s="106" t="str">
        <f>'Indicator Data'!B72</f>
        <v>GRD</v>
      </c>
      <c r="C71" s="154" t="s">
        <v>1320</v>
      </c>
      <c r="D71" s="154" t="s">
        <v>1320</v>
      </c>
      <c r="E71" s="154" t="s">
        <v>1321</v>
      </c>
      <c r="F71" s="154" t="s">
        <v>1321</v>
      </c>
      <c r="G71" s="154" t="s">
        <v>1321</v>
      </c>
      <c r="H71" s="154" t="s">
        <v>1321</v>
      </c>
      <c r="I71" s="154" t="s">
        <v>1321</v>
      </c>
      <c r="J71" s="154" t="s">
        <v>922</v>
      </c>
      <c r="K71" s="154" t="s">
        <v>922</v>
      </c>
      <c r="L71" s="154" t="s">
        <v>528</v>
      </c>
      <c r="M71" s="154" t="s">
        <v>919</v>
      </c>
      <c r="N71" s="154" t="s">
        <v>919</v>
      </c>
      <c r="O71" s="154" t="s">
        <v>919</v>
      </c>
      <c r="P71" s="154" t="s">
        <v>919</v>
      </c>
      <c r="Q71" s="154" t="s">
        <v>1195</v>
      </c>
      <c r="R71" s="154" t="s">
        <v>1195</v>
      </c>
      <c r="S71" s="154" t="s">
        <v>1195</v>
      </c>
      <c r="T71" s="154" t="s">
        <v>1195</v>
      </c>
      <c r="U71" s="154" t="s">
        <v>919</v>
      </c>
      <c r="V71" s="154" t="s">
        <v>919</v>
      </c>
      <c r="W71" s="154" t="s">
        <v>919</v>
      </c>
      <c r="X71" s="154" t="s">
        <v>540</v>
      </c>
      <c r="Y71" s="154" t="s">
        <v>540</v>
      </c>
      <c r="Z71" s="154" t="s">
        <v>540</v>
      </c>
      <c r="AA71" s="154" t="s">
        <v>1264</v>
      </c>
      <c r="AB71" s="154" t="s">
        <v>920</v>
      </c>
      <c r="AC71" s="154" t="s">
        <v>920</v>
      </c>
      <c r="AD71" s="222" t="s">
        <v>1327</v>
      </c>
      <c r="AE71" s="154" t="s">
        <v>907</v>
      </c>
      <c r="AF71" s="154" t="s">
        <v>1196</v>
      </c>
      <c r="AG71" s="154" t="s">
        <v>1264</v>
      </c>
      <c r="AH71" s="154" t="s">
        <v>919</v>
      </c>
      <c r="AI71" s="154" t="s">
        <v>919</v>
      </c>
      <c r="AJ71" s="155" t="s">
        <v>926</v>
      </c>
      <c r="AK71" s="155" t="s">
        <v>926</v>
      </c>
      <c r="AL71" s="154" t="s">
        <v>924</v>
      </c>
      <c r="AM71" s="154" t="s">
        <v>924</v>
      </c>
      <c r="AN71" s="154" t="s">
        <v>927</v>
      </c>
      <c r="AO71" s="154" t="s">
        <v>928</v>
      </c>
      <c r="AP71" s="154" t="s">
        <v>928</v>
      </c>
      <c r="AQ71" s="154" t="s">
        <v>1328</v>
      </c>
      <c r="AR71" s="154" t="s">
        <v>1328</v>
      </c>
      <c r="AS71" s="154" t="s">
        <v>907</v>
      </c>
      <c r="AT71" s="154" t="s">
        <v>907</v>
      </c>
      <c r="AU71" s="154" t="s">
        <v>907</v>
      </c>
      <c r="AV71" s="154" t="s">
        <v>907</v>
      </c>
      <c r="AW71" s="154" t="s">
        <v>907</v>
      </c>
      <c r="AX71" s="154" t="s">
        <v>907</v>
      </c>
      <c r="AY71" s="154" t="s">
        <v>907</v>
      </c>
      <c r="AZ71" s="154" t="s">
        <v>924</v>
      </c>
      <c r="BA71" s="154" t="s">
        <v>540</v>
      </c>
      <c r="BB71" s="154" t="s">
        <v>922</v>
      </c>
      <c r="BC71" s="154" t="s">
        <v>922</v>
      </c>
      <c r="BD71" s="154" t="s">
        <v>922</v>
      </c>
      <c r="BF71" s="154" t="s">
        <v>921</v>
      </c>
      <c r="BG71" s="154" t="s">
        <v>921</v>
      </c>
      <c r="BH71" s="154" t="s">
        <v>528</v>
      </c>
      <c r="BI71" s="154" t="s">
        <v>528</v>
      </c>
      <c r="BJ71" s="154" t="s">
        <v>1321</v>
      </c>
      <c r="BK71" s="154" t="s">
        <v>1329</v>
      </c>
      <c r="BL71" s="154" t="s">
        <v>918</v>
      </c>
      <c r="BM71" s="154" t="s">
        <v>540</v>
      </c>
      <c r="BN71" s="154" t="s">
        <v>537</v>
      </c>
      <c r="BO71" s="154" t="s">
        <v>540</v>
      </c>
      <c r="BP71" s="154" t="s">
        <v>540</v>
      </c>
      <c r="BQ71" s="154" t="s">
        <v>898</v>
      </c>
      <c r="BR71" s="154" t="s">
        <v>907</v>
      </c>
      <c r="BS71" s="154" t="s">
        <v>907</v>
      </c>
      <c r="BT71" s="154" t="s">
        <v>907</v>
      </c>
      <c r="BU71" s="154" t="s">
        <v>907</v>
      </c>
      <c r="BV71" s="154" t="s">
        <v>907</v>
      </c>
      <c r="BW71" s="154" t="s">
        <v>907</v>
      </c>
      <c r="BX71" s="154"/>
      <c r="BY71" s="154" t="s">
        <v>925</v>
      </c>
      <c r="BZ71" s="154" t="s">
        <v>540</v>
      </c>
      <c r="CA71" s="154" t="s">
        <v>1264</v>
      </c>
      <c r="CB71" s="154" t="s">
        <v>919</v>
      </c>
    </row>
    <row r="72" spans="1:80" x14ac:dyDescent="0.25">
      <c r="A72" s="123" t="str">
        <f>'Indicator Data'!A73</f>
        <v>Guatemala</v>
      </c>
      <c r="B72" s="106" t="str">
        <f>'Indicator Data'!B73</f>
        <v>GTM</v>
      </c>
      <c r="C72" s="154" t="s">
        <v>1320</v>
      </c>
      <c r="D72" s="154" t="s">
        <v>1320</v>
      </c>
      <c r="E72" s="154" t="s">
        <v>1321</v>
      </c>
      <c r="F72" s="154" t="s">
        <v>1321</v>
      </c>
      <c r="G72" s="154" t="s">
        <v>1321</v>
      </c>
      <c r="H72" s="154" t="s">
        <v>1321</v>
      </c>
      <c r="I72" s="154" t="s">
        <v>1321</v>
      </c>
      <c r="J72" s="154" t="s">
        <v>922</v>
      </c>
      <c r="K72" s="154" t="s">
        <v>922</v>
      </c>
      <c r="L72" s="154" t="s">
        <v>528</v>
      </c>
      <c r="M72" s="154" t="s">
        <v>919</v>
      </c>
      <c r="N72" s="154" t="s">
        <v>919</v>
      </c>
      <c r="O72" s="154" t="s">
        <v>919</v>
      </c>
      <c r="P72" s="154" t="s">
        <v>919</v>
      </c>
      <c r="Q72" s="154" t="s">
        <v>1195</v>
      </c>
      <c r="R72" s="154" t="s">
        <v>1195</v>
      </c>
      <c r="S72" s="154" t="s">
        <v>1195</v>
      </c>
      <c r="T72" s="154" t="s">
        <v>1195</v>
      </c>
      <c r="U72" s="154" t="s">
        <v>919</v>
      </c>
      <c r="V72" s="154" t="s">
        <v>919</v>
      </c>
      <c r="W72" s="154" t="s">
        <v>919</v>
      </c>
      <c r="X72" s="154" t="s">
        <v>540</v>
      </c>
      <c r="Y72" s="154" t="s">
        <v>540</v>
      </c>
      <c r="Z72" s="154" t="s">
        <v>540</v>
      </c>
      <c r="AA72" s="154" t="s">
        <v>1264</v>
      </c>
      <c r="AB72" s="154" t="s">
        <v>920</v>
      </c>
      <c r="AC72" s="154" t="s">
        <v>920</v>
      </c>
      <c r="AD72" s="222" t="s">
        <v>1327</v>
      </c>
      <c r="AE72" s="154" t="s">
        <v>907</v>
      </c>
      <c r="AF72" s="154" t="s">
        <v>1196</v>
      </c>
      <c r="AG72" s="154" t="s">
        <v>1264</v>
      </c>
      <c r="AH72" s="154" t="s">
        <v>919</v>
      </c>
      <c r="AI72" s="154" t="s">
        <v>919</v>
      </c>
      <c r="AJ72" s="155" t="s">
        <v>926</v>
      </c>
      <c r="AK72" s="155" t="s">
        <v>926</v>
      </c>
      <c r="AL72" s="154" t="s">
        <v>924</v>
      </c>
      <c r="AM72" s="154" t="s">
        <v>924</v>
      </c>
      <c r="AN72" s="154" t="s">
        <v>927</v>
      </c>
      <c r="AO72" s="154" t="s">
        <v>928</v>
      </c>
      <c r="AP72" s="154" t="s">
        <v>928</v>
      </c>
      <c r="AQ72" s="154" t="s">
        <v>1328</v>
      </c>
      <c r="AR72" s="154" t="s">
        <v>1328</v>
      </c>
      <c r="AS72" s="154" t="s">
        <v>907</v>
      </c>
      <c r="AT72" s="154" t="s">
        <v>907</v>
      </c>
      <c r="AU72" s="154" t="s">
        <v>907</v>
      </c>
      <c r="AV72" s="154" t="s">
        <v>907</v>
      </c>
      <c r="AW72" s="154" t="s">
        <v>907</v>
      </c>
      <c r="AX72" s="154" t="s">
        <v>907</v>
      </c>
      <c r="AY72" s="154" t="s">
        <v>907</v>
      </c>
      <c r="AZ72" s="154" t="s">
        <v>924</v>
      </c>
      <c r="BA72" s="154" t="s">
        <v>540</v>
      </c>
      <c r="BB72" s="154" t="s">
        <v>922</v>
      </c>
      <c r="BC72" s="154" t="s">
        <v>922</v>
      </c>
      <c r="BD72" s="154" t="s">
        <v>922</v>
      </c>
      <c r="BE72" s="155" t="s">
        <v>899</v>
      </c>
      <c r="BF72" s="154" t="s">
        <v>921</v>
      </c>
      <c r="BG72" s="154" t="s">
        <v>921</v>
      </c>
      <c r="BH72" s="154" t="s">
        <v>528</v>
      </c>
      <c r="BI72" s="154" t="s">
        <v>528</v>
      </c>
      <c r="BJ72" s="154" t="s">
        <v>1321</v>
      </c>
      <c r="BK72" s="154" t="s">
        <v>1329</v>
      </c>
      <c r="BL72" s="154" t="s">
        <v>918</v>
      </c>
      <c r="BM72" s="154" t="s">
        <v>540</v>
      </c>
      <c r="BN72" s="154" t="s">
        <v>537</v>
      </c>
      <c r="BO72" s="154" t="s">
        <v>540</v>
      </c>
      <c r="BP72" s="154" t="s">
        <v>540</v>
      </c>
      <c r="BQ72" s="154" t="s">
        <v>898</v>
      </c>
      <c r="BR72" s="154" t="s">
        <v>907</v>
      </c>
      <c r="BS72" s="154" t="s">
        <v>907</v>
      </c>
      <c r="BT72" s="154" t="s">
        <v>907</v>
      </c>
      <c r="BU72" s="154" t="s">
        <v>907</v>
      </c>
      <c r="BV72" s="154" t="s">
        <v>907</v>
      </c>
      <c r="BW72" s="154" t="s">
        <v>907</v>
      </c>
      <c r="BX72" s="154"/>
      <c r="BY72" s="154" t="s">
        <v>925</v>
      </c>
      <c r="BZ72" s="154" t="s">
        <v>540</v>
      </c>
      <c r="CA72" s="154" t="s">
        <v>1264</v>
      </c>
      <c r="CB72" s="154" t="s">
        <v>919</v>
      </c>
    </row>
    <row r="73" spans="1:80" x14ac:dyDescent="0.25">
      <c r="A73" s="123" t="str">
        <f>'Indicator Data'!A74</f>
        <v>Guinea</v>
      </c>
      <c r="B73" s="106" t="str">
        <f>'Indicator Data'!B74</f>
        <v>GIN</v>
      </c>
      <c r="C73" s="154" t="s">
        <v>1320</v>
      </c>
      <c r="D73" s="154" t="s">
        <v>1320</v>
      </c>
      <c r="E73" s="154" t="s">
        <v>1321</v>
      </c>
      <c r="F73" s="154" t="s">
        <v>1321</v>
      </c>
      <c r="G73" s="154" t="s">
        <v>1321</v>
      </c>
      <c r="H73" s="154" t="s">
        <v>1321</v>
      </c>
      <c r="I73" s="154" t="s">
        <v>1321</v>
      </c>
      <c r="J73" s="154" t="s">
        <v>922</v>
      </c>
      <c r="K73" s="154" t="s">
        <v>922</v>
      </c>
      <c r="L73" s="154" t="s">
        <v>528</v>
      </c>
      <c r="M73" s="154" t="s">
        <v>919</v>
      </c>
      <c r="N73" s="154" t="s">
        <v>919</v>
      </c>
      <c r="O73" s="154" t="s">
        <v>919</v>
      </c>
      <c r="P73" s="154" t="s">
        <v>919</v>
      </c>
      <c r="Q73" s="154" t="s">
        <v>1195</v>
      </c>
      <c r="R73" s="154" t="s">
        <v>1195</v>
      </c>
      <c r="S73" s="154" t="s">
        <v>1195</v>
      </c>
      <c r="T73" s="154" t="s">
        <v>1195</v>
      </c>
      <c r="U73" s="154" t="s">
        <v>919</v>
      </c>
      <c r="V73" s="154" t="s">
        <v>919</v>
      </c>
      <c r="W73" s="154" t="s">
        <v>919</v>
      </c>
      <c r="X73" s="154" t="s">
        <v>540</v>
      </c>
      <c r="Y73" s="154" t="s">
        <v>540</v>
      </c>
      <c r="Z73" s="154" t="s">
        <v>540</v>
      </c>
      <c r="AA73" s="154" t="s">
        <v>1264</v>
      </c>
      <c r="AB73" s="154" t="s">
        <v>920</v>
      </c>
      <c r="AC73" s="154" t="s">
        <v>920</v>
      </c>
      <c r="AD73" s="222" t="s">
        <v>1327</v>
      </c>
      <c r="AE73" s="154" t="s">
        <v>907</v>
      </c>
      <c r="AF73" s="154" t="s">
        <v>1196</v>
      </c>
      <c r="AG73" s="154" t="s">
        <v>1264</v>
      </c>
      <c r="AH73" s="154" t="s">
        <v>919</v>
      </c>
      <c r="AI73" s="154" t="s">
        <v>919</v>
      </c>
      <c r="AJ73" s="155" t="s">
        <v>926</v>
      </c>
      <c r="AK73" s="155" t="s">
        <v>926</v>
      </c>
      <c r="AL73" s="154" t="s">
        <v>924</v>
      </c>
      <c r="AM73" s="154" t="s">
        <v>924</v>
      </c>
      <c r="AN73" s="154" t="s">
        <v>927</v>
      </c>
      <c r="AO73" s="154" t="s">
        <v>928</v>
      </c>
      <c r="AP73" s="154" t="s">
        <v>928</v>
      </c>
      <c r="AQ73" s="154" t="s">
        <v>1328</v>
      </c>
      <c r="AR73" s="154" t="s">
        <v>1328</v>
      </c>
      <c r="AS73" s="154" t="s">
        <v>907</v>
      </c>
      <c r="AT73" s="154" t="s">
        <v>907</v>
      </c>
      <c r="AU73" s="154" t="s">
        <v>907</v>
      </c>
      <c r="AV73" s="154" t="s">
        <v>907</v>
      </c>
      <c r="AW73" s="154" t="s">
        <v>907</v>
      </c>
      <c r="AX73" s="154" t="s">
        <v>907</v>
      </c>
      <c r="AY73" s="154" t="s">
        <v>907</v>
      </c>
      <c r="AZ73" s="154" t="s">
        <v>924</v>
      </c>
      <c r="BA73" s="154" t="s">
        <v>540</v>
      </c>
      <c r="BB73" s="154" t="s">
        <v>922</v>
      </c>
      <c r="BC73" s="154" t="s">
        <v>922</v>
      </c>
      <c r="BD73" s="154" t="s">
        <v>922</v>
      </c>
      <c r="BE73" s="155" t="s">
        <v>896</v>
      </c>
      <c r="BF73" s="154" t="s">
        <v>921</v>
      </c>
      <c r="BG73" s="154" t="s">
        <v>921</v>
      </c>
      <c r="BH73" s="154" t="s">
        <v>528</v>
      </c>
      <c r="BI73" s="154" t="s">
        <v>528</v>
      </c>
      <c r="BJ73" s="154" t="s">
        <v>1321</v>
      </c>
      <c r="BK73" s="154" t="s">
        <v>1329</v>
      </c>
      <c r="BL73" s="154" t="s">
        <v>918</v>
      </c>
      <c r="BM73" s="154" t="s">
        <v>540</v>
      </c>
      <c r="BN73" s="154" t="s">
        <v>537</v>
      </c>
      <c r="BO73" s="154" t="s">
        <v>540</v>
      </c>
      <c r="BP73" s="154" t="s">
        <v>540</v>
      </c>
      <c r="BQ73" s="154" t="s">
        <v>898</v>
      </c>
      <c r="BR73" s="154" t="s">
        <v>907</v>
      </c>
      <c r="BS73" s="154" t="s">
        <v>907</v>
      </c>
      <c r="BT73" s="154" t="s">
        <v>907</v>
      </c>
      <c r="BU73" s="154" t="s">
        <v>907</v>
      </c>
      <c r="BV73" s="154" t="s">
        <v>907</v>
      </c>
      <c r="BW73" s="154" t="s">
        <v>907</v>
      </c>
      <c r="BX73" s="154"/>
      <c r="BY73" s="154" t="s">
        <v>925</v>
      </c>
      <c r="BZ73" s="154" t="s">
        <v>540</v>
      </c>
      <c r="CA73" s="154" t="s">
        <v>1264</v>
      </c>
      <c r="CB73" s="154" t="s">
        <v>919</v>
      </c>
    </row>
    <row r="74" spans="1:80" x14ac:dyDescent="0.25">
      <c r="A74" s="123" t="str">
        <f>'Indicator Data'!A75</f>
        <v>Guinea-Bissau</v>
      </c>
      <c r="B74" s="106" t="str">
        <f>'Indicator Data'!B75</f>
        <v>GNB</v>
      </c>
      <c r="C74" s="154" t="s">
        <v>1320</v>
      </c>
      <c r="D74" s="154" t="s">
        <v>1320</v>
      </c>
      <c r="E74" s="154" t="s">
        <v>1321</v>
      </c>
      <c r="F74" s="154" t="s">
        <v>1321</v>
      </c>
      <c r="G74" s="154" t="s">
        <v>1321</v>
      </c>
      <c r="H74" s="154" t="s">
        <v>1321</v>
      </c>
      <c r="I74" s="154" t="s">
        <v>1321</v>
      </c>
      <c r="J74" s="154" t="s">
        <v>922</v>
      </c>
      <c r="K74" s="154" t="s">
        <v>922</v>
      </c>
      <c r="L74" s="154" t="s">
        <v>528</v>
      </c>
      <c r="M74" s="154" t="s">
        <v>919</v>
      </c>
      <c r="N74" s="154" t="s">
        <v>919</v>
      </c>
      <c r="O74" s="154" t="s">
        <v>919</v>
      </c>
      <c r="P74" s="154" t="s">
        <v>919</v>
      </c>
      <c r="Q74" s="154" t="s">
        <v>1195</v>
      </c>
      <c r="R74" s="154" t="s">
        <v>1195</v>
      </c>
      <c r="S74" s="154" t="s">
        <v>1195</v>
      </c>
      <c r="T74" s="154" t="s">
        <v>1195</v>
      </c>
      <c r="U74" s="154" t="s">
        <v>919</v>
      </c>
      <c r="V74" s="154" t="s">
        <v>919</v>
      </c>
      <c r="W74" s="154" t="s">
        <v>919</v>
      </c>
      <c r="X74" s="154" t="s">
        <v>540</v>
      </c>
      <c r="Y74" s="154" t="s">
        <v>540</v>
      </c>
      <c r="Z74" s="154" t="s">
        <v>540</v>
      </c>
      <c r="AA74" s="154" t="s">
        <v>1264</v>
      </c>
      <c r="AB74" s="154" t="s">
        <v>920</v>
      </c>
      <c r="AC74" s="154" t="s">
        <v>920</v>
      </c>
      <c r="AD74" s="222" t="s">
        <v>1327</v>
      </c>
      <c r="AE74" s="154" t="s">
        <v>907</v>
      </c>
      <c r="AF74" s="154" t="s">
        <v>1196</v>
      </c>
      <c r="AG74" s="154" t="s">
        <v>1264</v>
      </c>
      <c r="AH74" s="154" t="s">
        <v>919</v>
      </c>
      <c r="AI74" s="154" t="s">
        <v>919</v>
      </c>
      <c r="AJ74" s="155" t="s">
        <v>926</v>
      </c>
      <c r="AK74" s="155" t="s">
        <v>926</v>
      </c>
      <c r="AL74" s="154" t="s">
        <v>924</v>
      </c>
      <c r="AM74" s="154" t="s">
        <v>924</v>
      </c>
      <c r="AN74" s="154" t="s">
        <v>927</v>
      </c>
      <c r="AO74" s="154" t="s">
        <v>928</v>
      </c>
      <c r="AP74" s="154" t="s">
        <v>928</v>
      </c>
      <c r="AQ74" s="154" t="s">
        <v>1328</v>
      </c>
      <c r="AR74" s="154" t="s">
        <v>1328</v>
      </c>
      <c r="AS74" s="154" t="s">
        <v>907</v>
      </c>
      <c r="AT74" s="154" t="s">
        <v>907</v>
      </c>
      <c r="AU74" s="154" t="s">
        <v>907</v>
      </c>
      <c r="AV74" s="154" t="s">
        <v>907</v>
      </c>
      <c r="AW74" s="154" t="s">
        <v>907</v>
      </c>
      <c r="AX74" s="154" t="s">
        <v>907</v>
      </c>
      <c r="AY74" s="154" t="s">
        <v>907</v>
      </c>
      <c r="AZ74" s="154" t="s">
        <v>924</v>
      </c>
      <c r="BA74" s="154" t="s">
        <v>540</v>
      </c>
      <c r="BB74" s="154" t="s">
        <v>922</v>
      </c>
      <c r="BC74" s="154" t="s">
        <v>922</v>
      </c>
      <c r="BD74" s="154" t="s">
        <v>922</v>
      </c>
      <c r="BE74" s="155" t="s">
        <v>896</v>
      </c>
      <c r="BF74" s="154" t="s">
        <v>921</v>
      </c>
      <c r="BG74" s="154" t="s">
        <v>921</v>
      </c>
      <c r="BH74" s="154" t="s">
        <v>528</v>
      </c>
      <c r="BI74" s="154" t="s">
        <v>528</v>
      </c>
      <c r="BJ74" s="154" t="s">
        <v>1321</v>
      </c>
      <c r="BK74" s="154" t="s">
        <v>1329</v>
      </c>
      <c r="BL74" s="154" t="s">
        <v>918</v>
      </c>
      <c r="BM74" s="154" t="s">
        <v>540</v>
      </c>
      <c r="BN74" s="154" t="s">
        <v>537</v>
      </c>
      <c r="BO74" s="154" t="s">
        <v>540</v>
      </c>
      <c r="BP74" s="154" t="s">
        <v>540</v>
      </c>
      <c r="BQ74" s="154" t="s">
        <v>898</v>
      </c>
      <c r="BR74" s="154" t="s">
        <v>907</v>
      </c>
      <c r="BS74" s="154" t="s">
        <v>907</v>
      </c>
      <c r="BT74" s="154" t="s">
        <v>907</v>
      </c>
      <c r="BU74" s="154" t="s">
        <v>907</v>
      </c>
      <c r="BV74" s="154" t="s">
        <v>907</v>
      </c>
      <c r="BW74" s="154" t="s">
        <v>907</v>
      </c>
      <c r="BX74" s="154"/>
      <c r="BY74" s="154" t="s">
        <v>925</v>
      </c>
      <c r="BZ74" s="154" t="s">
        <v>540</v>
      </c>
      <c r="CA74" s="154" t="s">
        <v>1264</v>
      </c>
      <c r="CB74" s="154" t="s">
        <v>919</v>
      </c>
    </row>
    <row r="75" spans="1:80" x14ac:dyDescent="0.25">
      <c r="A75" s="123" t="str">
        <f>'Indicator Data'!A76</f>
        <v>Guyana</v>
      </c>
      <c r="B75" s="106" t="str">
        <f>'Indicator Data'!B76</f>
        <v>GUY</v>
      </c>
      <c r="C75" s="154" t="s">
        <v>1320</v>
      </c>
      <c r="D75" s="154" t="s">
        <v>1320</v>
      </c>
      <c r="E75" s="154" t="s">
        <v>1321</v>
      </c>
      <c r="F75" s="154" t="s">
        <v>1321</v>
      </c>
      <c r="G75" s="154" t="s">
        <v>1321</v>
      </c>
      <c r="H75" s="154" t="s">
        <v>1321</v>
      </c>
      <c r="I75" s="154" t="s">
        <v>1321</v>
      </c>
      <c r="J75" s="154" t="s">
        <v>922</v>
      </c>
      <c r="K75" s="154" t="s">
        <v>922</v>
      </c>
      <c r="L75" s="154" t="s">
        <v>528</v>
      </c>
      <c r="M75" s="154" t="s">
        <v>919</v>
      </c>
      <c r="N75" s="154" t="s">
        <v>919</v>
      </c>
      <c r="O75" s="154" t="s">
        <v>919</v>
      </c>
      <c r="P75" s="154" t="s">
        <v>919</v>
      </c>
      <c r="Q75" s="154" t="s">
        <v>1195</v>
      </c>
      <c r="R75" s="154" t="s">
        <v>1195</v>
      </c>
      <c r="S75" s="154" t="s">
        <v>1195</v>
      </c>
      <c r="T75" s="154" t="s">
        <v>1195</v>
      </c>
      <c r="U75" s="154" t="s">
        <v>919</v>
      </c>
      <c r="V75" s="154" t="s">
        <v>919</v>
      </c>
      <c r="W75" s="154" t="s">
        <v>919</v>
      </c>
      <c r="X75" s="154" t="s">
        <v>540</v>
      </c>
      <c r="Y75" s="154" t="s">
        <v>540</v>
      </c>
      <c r="Z75" s="154" t="s">
        <v>540</v>
      </c>
      <c r="AA75" s="154" t="s">
        <v>1264</v>
      </c>
      <c r="AB75" s="154" t="s">
        <v>920</v>
      </c>
      <c r="AC75" s="154" t="s">
        <v>920</v>
      </c>
      <c r="AD75" s="222" t="s">
        <v>1327</v>
      </c>
      <c r="AE75" s="154" t="s">
        <v>907</v>
      </c>
      <c r="AF75" s="154" t="s">
        <v>1196</v>
      </c>
      <c r="AG75" s="154" t="s">
        <v>1264</v>
      </c>
      <c r="AH75" s="154" t="s">
        <v>919</v>
      </c>
      <c r="AI75" s="154" t="s">
        <v>919</v>
      </c>
      <c r="AJ75" s="155" t="s">
        <v>926</v>
      </c>
      <c r="AK75" s="155" t="s">
        <v>926</v>
      </c>
      <c r="AL75" s="154" t="s">
        <v>924</v>
      </c>
      <c r="AM75" s="154" t="s">
        <v>924</v>
      </c>
      <c r="AN75" s="154" t="s">
        <v>927</v>
      </c>
      <c r="AO75" s="154" t="s">
        <v>928</v>
      </c>
      <c r="AP75" s="154" t="s">
        <v>928</v>
      </c>
      <c r="AQ75" s="154" t="s">
        <v>1328</v>
      </c>
      <c r="AR75" s="154" t="s">
        <v>1328</v>
      </c>
      <c r="AS75" s="154" t="s">
        <v>907</v>
      </c>
      <c r="AT75" s="154" t="s">
        <v>907</v>
      </c>
      <c r="AU75" s="154" t="s">
        <v>907</v>
      </c>
      <c r="AV75" s="154" t="s">
        <v>907</v>
      </c>
      <c r="AW75" s="154" t="s">
        <v>907</v>
      </c>
      <c r="AX75" s="154" t="s">
        <v>907</v>
      </c>
      <c r="AY75" s="154" t="s">
        <v>907</v>
      </c>
      <c r="AZ75" s="154" t="s">
        <v>924</v>
      </c>
      <c r="BA75" s="154" t="s">
        <v>540</v>
      </c>
      <c r="BB75" s="154" t="s">
        <v>922</v>
      </c>
      <c r="BC75" s="154" t="s">
        <v>922</v>
      </c>
      <c r="BD75" s="154" t="s">
        <v>922</v>
      </c>
      <c r="BF75" s="154" t="s">
        <v>921</v>
      </c>
      <c r="BG75" s="154" t="s">
        <v>921</v>
      </c>
      <c r="BH75" s="154" t="s">
        <v>528</v>
      </c>
      <c r="BI75" s="154" t="s">
        <v>528</v>
      </c>
      <c r="BJ75" s="154" t="s">
        <v>1321</v>
      </c>
      <c r="BK75" s="154" t="s">
        <v>1329</v>
      </c>
      <c r="BL75" s="154" t="s">
        <v>918</v>
      </c>
      <c r="BM75" s="154" t="s">
        <v>540</v>
      </c>
      <c r="BN75" s="154" t="s">
        <v>537</v>
      </c>
      <c r="BO75" s="154" t="s">
        <v>540</v>
      </c>
      <c r="BP75" s="154" t="s">
        <v>540</v>
      </c>
      <c r="BQ75" s="154" t="s">
        <v>898</v>
      </c>
      <c r="BR75" s="154" t="s">
        <v>907</v>
      </c>
      <c r="BS75" s="154" t="s">
        <v>907</v>
      </c>
      <c r="BT75" s="154" t="s">
        <v>907</v>
      </c>
      <c r="BU75" s="154" t="s">
        <v>907</v>
      </c>
      <c r="BV75" s="154" t="s">
        <v>907</v>
      </c>
      <c r="BW75" s="154" t="s">
        <v>907</v>
      </c>
      <c r="BX75" s="154"/>
      <c r="BY75" s="154" t="s">
        <v>925</v>
      </c>
      <c r="BZ75" s="154" t="s">
        <v>540</v>
      </c>
      <c r="CA75" s="154" t="s">
        <v>1264</v>
      </c>
      <c r="CB75" s="154" t="s">
        <v>919</v>
      </c>
    </row>
    <row r="76" spans="1:80" x14ac:dyDescent="0.25">
      <c r="A76" s="123" t="str">
        <f>'Indicator Data'!A77</f>
        <v>Haiti</v>
      </c>
      <c r="B76" s="106" t="str">
        <f>'Indicator Data'!B77</f>
        <v>HTI</v>
      </c>
      <c r="C76" s="154" t="s">
        <v>1320</v>
      </c>
      <c r="D76" s="154" t="s">
        <v>1320</v>
      </c>
      <c r="E76" s="154" t="s">
        <v>1321</v>
      </c>
      <c r="F76" s="154" t="s">
        <v>1321</v>
      </c>
      <c r="G76" s="154" t="s">
        <v>1321</v>
      </c>
      <c r="H76" s="154" t="s">
        <v>1321</v>
      </c>
      <c r="I76" s="154" t="s">
        <v>1321</v>
      </c>
      <c r="J76" s="154" t="s">
        <v>922</v>
      </c>
      <c r="K76" s="154" t="s">
        <v>922</v>
      </c>
      <c r="L76" s="154" t="s">
        <v>528</v>
      </c>
      <c r="M76" s="154" t="s">
        <v>919</v>
      </c>
      <c r="N76" s="154" t="s">
        <v>919</v>
      </c>
      <c r="O76" s="154" t="s">
        <v>919</v>
      </c>
      <c r="P76" s="154" t="s">
        <v>919</v>
      </c>
      <c r="Q76" s="154" t="s">
        <v>1195</v>
      </c>
      <c r="R76" s="154" t="s">
        <v>1195</v>
      </c>
      <c r="S76" s="154" t="s">
        <v>1195</v>
      </c>
      <c r="T76" s="154" t="s">
        <v>1195</v>
      </c>
      <c r="U76" s="154" t="s">
        <v>919</v>
      </c>
      <c r="V76" s="154" t="s">
        <v>919</v>
      </c>
      <c r="W76" s="154" t="s">
        <v>919</v>
      </c>
      <c r="X76" s="154" t="s">
        <v>540</v>
      </c>
      <c r="Y76" s="154" t="s">
        <v>540</v>
      </c>
      <c r="Z76" s="154" t="s">
        <v>540</v>
      </c>
      <c r="AA76" s="154" t="s">
        <v>1264</v>
      </c>
      <c r="AB76" s="154" t="s">
        <v>920</v>
      </c>
      <c r="AC76" s="154" t="s">
        <v>920</v>
      </c>
      <c r="AD76" s="222" t="s">
        <v>1327</v>
      </c>
      <c r="AE76" s="154" t="s">
        <v>907</v>
      </c>
      <c r="AF76" s="154" t="s">
        <v>1196</v>
      </c>
      <c r="AG76" s="154" t="s">
        <v>1264</v>
      </c>
      <c r="AH76" s="154" t="s">
        <v>919</v>
      </c>
      <c r="AI76" s="154" t="s">
        <v>919</v>
      </c>
      <c r="AJ76" s="155" t="s">
        <v>926</v>
      </c>
      <c r="AK76" s="155" t="s">
        <v>926</v>
      </c>
      <c r="AL76" s="154" t="s">
        <v>924</v>
      </c>
      <c r="AM76" s="154" t="s">
        <v>924</v>
      </c>
      <c r="AN76" s="154" t="s">
        <v>927</v>
      </c>
      <c r="AO76" s="154" t="s">
        <v>928</v>
      </c>
      <c r="AP76" s="154" t="s">
        <v>928</v>
      </c>
      <c r="AQ76" s="154" t="s">
        <v>1328</v>
      </c>
      <c r="AR76" s="154" t="s">
        <v>1328</v>
      </c>
      <c r="AS76" s="154" t="s">
        <v>907</v>
      </c>
      <c r="AT76" s="154" t="s">
        <v>907</v>
      </c>
      <c r="AU76" s="154" t="s">
        <v>907</v>
      </c>
      <c r="AV76" s="154" t="s">
        <v>907</v>
      </c>
      <c r="AW76" s="154" t="s">
        <v>907</v>
      </c>
      <c r="AX76" s="154" t="s">
        <v>907</v>
      </c>
      <c r="AY76" s="154" t="s">
        <v>907</v>
      </c>
      <c r="AZ76" s="154" t="s">
        <v>924</v>
      </c>
      <c r="BA76" s="154" t="s">
        <v>540</v>
      </c>
      <c r="BB76" s="154" t="s">
        <v>922</v>
      </c>
      <c r="BC76" s="154" t="s">
        <v>922</v>
      </c>
      <c r="BD76" s="154" t="s">
        <v>922</v>
      </c>
      <c r="BE76" s="155" t="s">
        <v>1018</v>
      </c>
      <c r="BF76" s="154" t="s">
        <v>921</v>
      </c>
      <c r="BG76" s="154" t="s">
        <v>921</v>
      </c>
      <c r="BH76" s="154" t="s">
        <v>528</v>
      </c>
      <c r="BI76" s="154" t="s">
        <v>528</v>
      </c>
      <c r="BJ76" s="154" t="s">
        <v>1321</v>
      </c>
      <c r="BK76" s="154" t="s">
        <v>1329</v>
      </c>
      <c r="BL76" s="154" t="s">
        <v>918</v>
      </c>
      <c r="BM76" s="154" t="s">
        <v>540</v>
      </c>
      <c r="BN76" s="154" t="s">
        <v>537</v>
      </c>
      <c r="BO76" s="154" t="s">
        <v>540</v>
      </c>
      <c r="BP76" s="154" t="s">
        <v>540</v>
      </c>
      <c r="BQ76" s="154" t="s">
        <v>898</v>
      </c>
      <c r="BR76" s="154" t="s">
        <v>907</v>
      </c>
      <c r="BS76" s="154" t="s">
        <v>907</v>
      </c>
      <c r="BT76" s="154" t="s">
        <v>907</v>
      </c>
      <c r="BU76" s="154" t="s">
        <v>907</v>
      </c>
      <c r="BV76" s="154" t="s">
        <v>907</v>
      </c>
      <c r="BW76" s="154" t="s">
        <v>907</v>
      </c>
      <c r="BX76" s="154"/>
      <c r="BY76" s="154" t="s">
        <v>925</v>
      </c>
      <c r="BZ76" s="154" t="s">
        <v>540</v>
      </c>
      <c r="CA76" s="154" t="s">
        <v>1264</v>
      </c>
      <c r="CB76" s="154" t="s">
        <v>919</v>
      </c>
    </row>
    <row r="77" spans="1:80" x14ac:dyDescent="0.25">
      <c r="A77" s="123" t="str">
        <f>'Indicator Data'!A78</f>
        <v>Honduras</v>
      </c>
      <c r="B77" s="106" t="str">
        <f>'Indicator Data'!B78</f>
        <v>HND</v>
      </c>
      <c r="C77" s="154" t="s">
        <v>1320</v>
      </c>
      <c r="D77" s="154" t="s">
        <v>1320</v>
      </c>
      <c r="E77" s="154" t="s">
        <v>1321</v>
      </c>
      <c r="F77" s="154" t="s">
        <v>1321</v>
      </c>
      <c r="G77" s="154" t="s">
        <v>1321</v>
      </c>
      <c r="H77" s="154" t="s">
        <v>1321</v>
      </c>
      <c r="I77" s="154" t="s">
        <v>1321</v>
      </c>
      <c r="J77" s="154" t="s">
        <v>922</v>
      </c>
      <c r="K77" s="154" t="s">
        <v>922</v>
      </c>
      <c r="L77" s="154" t="s">
        <v>528</v>
      </c>
      <c r="M77" s="154" t="s">
        <v>919</v>
      </c>
      <c r="N77" s="154" t="s">
        <v>919</v>
      </c>
      <c r="O77" s="154" t="s">
        <v>919</v>
      </c>
      <c r="P77" s="154" t="s">
        <v>919</v>
      </c>
      <c r="Q77" s="154" t="s">
        <v>1195</v>
      </c>
      <c r="R77" s="154" t="s">
        <v>1195</v>
      </c>
      <c r="S77" s="154" t="s">
        <v>1195</v>
      </c>
      <c r="T77" s="154" t="s">
        <v>1195</v>
      </c>
      <c r="U77" s="154" t="s">
        <v>919</v>
      </c>
      <c r="V77" s="154" t="s">
        <v>919</v>
      </c>
      <c r="W77" s="154" t="s">
        <v>919</v>
      </c>
      <c r="X77" s="154" t="s">
        <v>540</v>
      </c>
      <c r="Y77" s="154" t="s">
        <v>540</v>
      </c>
      <c r="Z77" s="154" t="s">
        <v>540</v>
      </c>
      <c r="AA77" s="154" t="s">
        <v>1264</v>
      </c>
      <c r="AB77" s="154" t="s">
        <v>920</v>
      </c>
      <c r="AC77" s="154" t="s">
        <v>920</v>
      </c>
      <c r="AD77" s="222" t="s">
        <v>1327</v>
      </c>
      <c r="AE77" s="154" t="s">
        <v>907</v>
      </c>
      <c r="AF77" s="154" t="s">
        <v>1196</v>
      </c>
      <c r="AG77" s="154" t="s">
        <v>1264</v>
      </c>
      <c r="AH77" s="154" t="s">
        <v>919</v>
      </c>
      <c r="AI77" s="154" t="s">
        <v>919</v>
      </c>
      <c r="AJ77" s="155" t="s">
        <v>926</v>
      </c>
      <c r="AK77" s="155" t="s">
        <v>926</v>
      </c>
      <c r="AL77" s="154" t="s">
        <v>924</v>
      </c>
      <c r="AM77" s="154" t="s">
        <v>924</v>
      </c>
      <c r="AN77" s="154" t="s">
        <v>927</v>
      </c>
      <c r="AO77" s="154" t="s">
        <v>928</v>
      </c>
      <c r="AP77" s="154" t="s">
        <v>928</v>
      </c>
      <c r="AQ77" s="154" t="s">
        <v>1328</v>
      </c>
      <c r="AR77" s="154" t="s">
        <v>1328</v>
      </c>
      <c r="AS77" s="154" t="s">
        <v>907</v>
      </c>
      <c r="AT77" s="154" t="s">
        <v>907</v>
      </c>
      <c r="AU77" s="154" t="s">
        <v>907</v>
      </c>
      <c r="AV77" s="154" t="s">
        <v>907</v>
      </c>
      <c r="AW77" s="154" t="s">
        <v>907</v>
      </c>
      <c r="AX77" s="154" t="s">
        <v>907</v>
      </c>
      <c r="AY77" s="154" t="s">
        <v>907</v>
      </c>
      <c r="AZ77" s="154" t="s">
        <v>924</v>
      </c>
      <c r="BA77" s="154" t="s">
        <v>540</v>
      </c>
      <c r="BB77" s="154" t="s">
        <v>922</v>
      </c>
      <c r="BC77" s="154" t="s">
        <v>922</v>
      </c>
      <c r="BD77" s="154" t="s">
        <v>922</v>
      </c>
      <c r="BE77" s="155" t="s">
        <v>899</v>
      </c>
      <c r="BF77" s="154" t="s">
        <v>921</v>
      </c>
      <c r="BG77" s="154" t="s">
        <v>921</v>
      </c>
      <c r="BH77" s="154" t="s">
        <v>528</v>
      </c>
      <c r="BI77" s="154" t="s">
        <v>528</v>
      </c>
      <c r="BJ77" s="154" t="s">
        <v>1321</v>
      </c>
      <c r="BK77" s="154" t="s">
        <v>1329</v>
      </c>
      <c r="BL77" s="154" t="s">
        <v>918</v>
      </c>
      <c r="BM77" s="154" t="s">
        <v>540</v>
      </c>
      <c r="BN77" s="154" t="s">
        <v>537</v>
      </c>
      <c r="BO77" s="154" t="s">
        <v>540</v>
      </c>
      <c r="BP77" s="154" t="s">
        <v>540</v>
      </c>
      <c r="BQ77" s="154" t="s">
        <v>898</v>
      </c>
      <c r="BR77" s="154" t="s">
        <v>907</v>
      </c>
      <c r="BS77" s="154" t="s">
        <v>907</v>
      </c>
      <c r="BT77" s="154" t="s">
        <v>907</v>
      </c>
      <c r="BU77" s="154" t="s">
        <v>907</v>
      </c>
      <c r="BV77" s="154" t="s">
        <v>907</v>
      </c>
      <c r="BW77" s="154" t="s">
        <v>907</v>
      </c>
      <c r="BX77" s="154"/>
      <c r="BY77" s="154" t="s">
        <v>925</v>
      </c>
      <c r="BZ77" s="154" t="s">
        <v>540</v>
      </c>
      <c r="CA77" s="154" t="s">
        <v>1264</v>
      </c>
      <c r="CB77" s="154" t="s">
        <v>919</v>
      </c>
    </row>
    <row r="78" spans="1:80" x14ac:dyDescent="0.25">
      <c r="A78" s="123" t="str">
        <f>'Indicator Data'!A79</f>
        <v>Hungary</v>
      </c>
      <c r="B78" s="106" t="str">
        <f>'Indicator Data'!B79</f>
        <v>HUN</v>
      </c>
      <c r="C78" s="154" t="s">
        <v>1320</v>
      </c>
      <c r="D78" s="154" t="s">
        <v>1320</v>
      </c>
      <c r="E78" s="154" t="s">
        <v>1321</v>
      </c>
      <c r="F78" s="154" t="s">
        <v>1321</v>
      </c>
      <c r="G78" s="154" t="s">
        <v>1321</v>
      </c>
      <c r="H78" s="154" t="s">
        <v>1321</v>
      </c>
      <c r="I78" s="154" t="s">
        <v>1321</v>
      </c>
      <c r="J78" s="154" t="s">
        <v>922</v>
      </c>
      <c r="K78" s="154" t="s">
        <v>922</v>
      </c>
      <c r="L78" s="154" t="s">
        <v>528</v>
      </c>
      <c r="M78" s="154" t="s">
        <v>919</v>
      </c>
      <c r="N78" s="154" t="s">
        <v>919</v>
      </c>
      <c r="O78" s="154" t="s">
        <v>919</v>
      </c>
      <c r="P78" s="154" t="s">
        <v>919</v>
      </c>
      <c r="Q78" s="154" t="s">
        <v>1195</v>
      </c>
      <c r="R78" s="154" t="s">
        <v>1195</v>
      </c>
      <c r="S78" s="154" t="s">
        <v>1195</v>
      </c>
      <c r="T78" s="154" t="s">
        <v>1195</v>
      </c>
      <c r="U78" s="154" t="s">
        <v>919</v>
      </c>
      <c r="V78" s="154" t="s">
        <v>919</v>
      </c>
      <c r="W78" s="154" t="s">
        <v>919</v>
      </c>
      <c r="X78" s="154" t="s">
        <v>540</v>
      </c>
      <c r="Y78" s="154" t="s">
        <v>540</v>
      </c>
      <c r="Z78" s="154" t="s">
        <v>540</v>
      </c>
      <c r="AA78" s="154" t="s">
        <v>1264</v>
      </c>
      <c r="AB78" s="154" t="s">
        <v>920</v>
      </c>
      <c r="AC78" s="154" t="s">
        <v>920</v>
      </c>
      <c r="AD78" s="222" t="s">
        <v>1327</v>
      </c>
      <c r="AE78" s="154" t="s">
        <v>907</v>
      </c>
      <c r="AF78" s="154" t="s">
        <v>1196</v>
      </c>
      <c r="AG78" s="154" t="s">
        <v>1264</v>
      </c>
      <c r="AH78" s="154" t="s">
        <v>919</v>
      </c>
      <c r="AI78" s="154" t="s">
        <v>919</v>
      </c>
      <c r="AJ78" s="155" t="s">
        <v>926</v>
      </c>
      <c r="AK78" s="155" t="s">
        <v>926</v>
      </c>
      <c r="AL78" s="154" t="s">
        <v>924</v>
      </c>
      <c r="AM78" s="154" t="s">
        <v>924</v>
      </c>
      <c r="AN78" s="154" t="s">
        <v>927</v>
      </c>
      <c r="AO78" s="154" t="s">
        <v>928</v>
      </c>
      <c r="AP78" s="154" t="s">
        <v>928</v>
      </c>
      <c r="AQ78" s="154" t="s">
        <v>1328</v>
      </c>
      <c r="AR78" s="154" t="s">
        <v>1328</v>
      </c>
      <c r="AS78" s="154" t="s">
        <v>907</v>
      </c>
      <c r="AT78" s="154" t="s">
        <v>907</v>
      </c>
      <c r="AU78" s="154" t="s">
        <v>907</v>
      </c>
      <c r="AV78" s="154" t="s">
        <v>907</v>
      </c>
      <c r="AW78" s="154" t="s">
        <v>907</v>
      </c>
      <c r="AX78" s="154" t="s">
        <v>907</v>
      </c>
      <c r="AY78" s="154" t="s">
        <v>907</v>
      </c>
      <c r="AZ78" s="154" t="s">
        <v>924</v>
      </c>
      <c r="BA78" s="154" t="s">
        <v>540</v>
      </c>
      <c r="BB78" s="154" t="s">
        <v>922</v>
      </c>
      <c r="BC78" s="154" t="s">
        <v>922</v>
      </c>
      <c r="BD78" s="154" t="s">
        <v>922</v>
      </c>
      <c r="BE78" s="155" t="s">
        <v>896</v>
      </c>
      <c r="BF78" s="154" t="s">
        <v>921</v>
      </c>
      <c r="BG78" s="154" t="s">
        <v>921</v>
      </c>
      <c r="BH78" s="154" t="s">
        <v>528</v>
      </c>
      <c r="BI78" s="154" t="s">
        <v>528</v>
      </c>
      <c r="BJ78" s="154" t="s">
        <v>1321</v>
      </c>
      <c r="BK78" s="154" t="s">
        <v>1329</v>
      </c>
      <c r="BL78" s="154" t="s">
        <v>918</v>
      </c>
      <c r="BM78" s="154" t="s">
        <v>540</v>
      </c>
      <c r="BN78" s="154" t="s">
        <v>537</v>
      </c>
      <c r="BO78" s="154" t="s">
        <v>540</v>
      </c>
      <c r="BP78" s="154" t="s">
        <v>540</v>
      </c>
      <c r="BQ78" s="154" t="s">
        <v>898</v>
      </c>
      <c r="BR78" s="154" t="s">
        <v>907</v>
      </c>
      <c r="BS78" s="154" t="s">
        <v>907</v>
      </c>
      <c r="BT78" s="154" t="s">
        <v>907</v>
      </c>
      <c r="BU78" s="154" t="s">
        <v>907</v>
      </c>
      <c r="BV78" s="154" t="s">
        <v>907</v>
      </c>
      <c r="BW78" s="154" t="s">
        <v>907</v>
      </c>
      <c r="BX78" s="154"/>
      <c r="BY78" s="154" t="s">
        <v>925</v>
      </c>
      <c r="BZ78" s="154" t="s">
        <v>540</v>
      </c>
      <c r="CA78" s="154" t="s">
        <v>1264</v>
      </c>
      <c r="CB78" s="154" t="s">
        <v>919</v>
      </c>
    </row>
    <row r="79" spans="1:80" x14ac:dyDescent="0.25">
      <c r="A79" s="123" t="str">
        <f>'Indicator Data'!A80</f>
        <v>Iceland</v>
      </c>
      <c r="B79" s="106" t="str">
        <f>'Indicator Data'!B80</f>
        <v>ISL</v>
      </c>
      <c r="C79" s="154" t="s">
        <v>1320</v>
      </c>
      <c r="D79" s="154" t="s">
        <v>1320</v>
      </c>
      <c r="E79" s="154" t="s">
        <v>1321</v>
      </c>
      <c r="F79" s="154" t="s">
        <v>1321</v>
      </c>
      <c r="G79" s="154" t="s">
        <v>1321</v>
      </c>
      <c r="H79" s="154" t="s">
        <v>1321</v>
      </c>
      <c r="I79" s="154" t="s">
        <v>1321</v>
      </c>
      <c r="J79" s="154" t="s">
        <v>922</v>
      </c>
      <c r="K79" s="154" t="s">
        <v>922</v>
      </c>
      <c r="L79" s="154" t="s">
        <v>528</v>
      </c>
      <c r="M79" s="154" t="s">
        <v>919</v>
      </c>
      <c r="N79" s="154" t="s">
        <v>919</v>
      </c>
      <c r="O79" s="154" t="s">
        <v>919</v>
      </c>
      <c r="P79" s="154" t="s">
        <v>919</v>
      </c>
      <c r="Q79" s="154" t="s">
        <v>1195</v>
      </c>
      <c r="R79" s="154" t="s">
        <v>1195</v>
      </c>
      <c r="S79" s="154" t="s">
        <v>1195</v>
      </c>
      <c r="T79" s="154" t="s">
        <v>1195</v>
      </c>
      <c r="U79" s="154" t="s">
        <v>919</v>
      </c>
      <c r="V79" s="154" t="s">
        <v>919</v>
      </c>
      <c r="W79" s="154" t="s">
        <v>919</v>
      </c>
      <c r="X79" s="154" t="s">
        <v>540</v>
      </c>
      <c r="Y79" s="154" t="s">
        <v>540</v>
      </c>
      <c r="Z79" s="154" t="s">
        <v>540</v>
      </c>
      <c r="AA79" s="154" t="s">
        <v>1264</v>
      </c>
      <c r="AB79" s="154" t="s">
        <v>920</v>
      </c>
      <c r="AC79" s="154" t="s">
        <v>920</v>
      </c>
      <c r="AD79" s="222" t="s">
        <v>1327</v>
      </c>
      <c r="AE79" s="154" t="s">
        <v>907</v>
      </c>
      <c r="AF79" s="154" t="s">
        <v>1196</v>
      </c>
      <c r="AG79" s="154" t="s">
        <v>1264</v>
      </c>
      <c r="AH79" s="154" t="s">
        <v>919</v>
      </c>
      <c r="AI79" s="154" t="s">
        <v>919</v>
      </c>
      <c r="AJ79" s="155" t="s">
        <v>926</v>
      </c>
      <c r="AK79" s="155" t="s">
        <v>926</v>
      </c>
      <c r="AL79" s="154" t="s">
        <v>924</v>
      </c>
      <c r="AM79" s="154" t="s">
        <v>924</v>
      </c>
      <c r="AN79" s="154" t="s">
        <v>927</v>
      </c>
      <c r="AO79" s="154" t="s">
        <v>928</v>
      </c>
      <c r="AP79" s="154" t="s">
        <v>928</v>
      </c>
      <c r="AQ79" s="154" t="s">
        <v>1328</v>
      </c>
      <c r="AR79" s="154" t="s">
        <v>1328</v>
      </c>
      <c r="AS79" s="154" t="s">
        <v>907</v>
      </c>
      <c r="AT79" s="154" t="s">
        <v>907</v>
      </c>
      <c r="AU79" s="154" t="s">
        <v>907</v>
      </c>
      <c r="AV79" s="154" t="s">
        <v>907</v>
      </c>
      <c r="AW79" s="154" t="s">
        <v>907</v>
      </c>
      <c r="AX79" s="154" t="s">
        <v>907</v>
      </c>
      <c r="AY79" s="154" t="s">
        <v>907</v>
      </c>
      <c r="AZ79" s="154" t="s">
        <v>924</v>
      </c>
      <c r="BA79" s="154" t="s">
        <v>540</v>
      </c>
      <c r="BB79" s="154" t="s">
        <v>922</v>
      </c>
      <c r="BC79" s="154" t="s">
        <v>922</v>
      </c>
      <c r="BD79" s="154" t="s">
        <v>922</v>
      </c>
      <c r="BE79" s="155"/>
      <c r="BF79" s="154" t="s">
        <v>921</v>
      </c>
      <c r="BG79" s="154" t="s">
        <v>921</v>
      </c>
      <c r="BH79" s="154" t="s">
        <v>528</v>
      </c>
      <c r="BI79" s="154" t="s">
        <v>528</v>
      </c>
      <c r="BJ79" s="154" t="s">
        <v>1321</v>
      </c>
      <c r="BK79" s="154" t="s">
        <v>1329</v>
      </c>
      <c r="BL79" s="154" t="s">
        <v>918</v>
      </c>
      <c r="BM79" s="154" t="s">
        <v>540</v>
      </c>
      <c r="BN79" s="154" t="s">
        <v>537</v>
      </c>
      <c r="BO79" s="154" t="s">
        <v>540</v>
      </c>
      <c r="BP79" s="154" t="s">
        <v>540</v>
      </c>
      <c r="BQ79" s="154" t="s">
        <v>898</v>
      </c>
      <c r="BR79" s="154" t="s">
        <v>907</v>
      </c>
      <c r="BS79" s="154" t="s">
        <v>907</v>
      </c>
      <c r="BT79" s="154" t="s">
        <v>907</v>
      </c>
      <c r="BU79" s="154" t="s">
        <v>907</v>
      </c>
      <c r="BV79" s="154" t="s">
        <v>907</v>
      </c>
      <c r="BW79" s="154" t="s">
        <v>907</v>
      </c>
      <c r="BX79" s="154"/>
      <c r="BY79" s="154" t="s">
        <v>925</v>
      </c>
      <c r="BZ79" s="154" t="s">
        <v>540</v>
      </c>
      <c r="CA79" s="154" t="s">
        <v>1264</v>
      </c>
      <c r="CB79" s="154" t="s">
        <v>919</v>
      </c>
    </row>
    <row r="80" spans="1:80" x14ac:dyDescent="0.25">
      <c r="A80" s="123" t="str">
        <f>'Indicator Data'!A81</f>
        <v>India</v>
      </c>
      <c r="B80" s="106" t="str">
        <f>'Indicator Data'!B81</f>
        <v>IND</v>
      </c>
      <c r="C80" s="154" t="s">
        <v>1320</v>
      </c>
      <c r="D80" s="154" t="s">
        <v>1320</v>
      </c>
      <c r="E80" s="154" t="s">
        <v>1321</v>
      </c>
      <c r="F80" s="154" t="s">
        <v>1321</v>
      </c>
      <c r="G80" s="154" t="s">
        <v>1321</v>
      </c>
      <c r="H80" s="154" t="s">
        <v>1321</v>
      </c>
      <c r="I80" s="154" t="s">
        <v>1321</v>
      </c>
      <c r="J80" s="154" t="s">
        <v>922</v>
      </c>
      <c r="K80" s="154" t="s">
        <v>922</v>
      </c>
      <c r="L80" s="154" t="s">
        <v>528</v>
      </c>
      <c r="M80" s="154" t="s">
        <v>919</v>
      </c>
      <c r="N80" s="154" t="s">
        <v>919</v>
      </c>
      <c r="O80" s="154" t="s">
        <v>919</v>
      </c>
      <c r="P80" s="154" t="s">
        <v>919</v>
      </c>
      <c r="Q80" s="154" t="s">
        <v>1195</v>
      </c>
      <c r="R80" s="154" t="s">
        <v>1195</v>
      </c>
      <c r="S80" s="154" t="s">
        <v>1195</v>
      </c>
      <c r="T80" s="154" t="s">
        <v>1195</v>
      </c>
      <c r="U80" s="154" t="s">
        <v>919</v>
      </c>
      <c r="V80" s="154" t="s">
        <v>919</v>
      </c>
      <c r="W80" s="154" t="s">
        <v>919</v>
      </c>
      <c r="X80" s="154" t="s">
        <v>540</v>
      </c>
      <c r="Y80" s="154" t="s">
        <v>540</v>
      </c>
      <c r="Z80" s="154" t="s">
        <v>540</v>
      </c>
      <c r="AA80" s="154" t="s">
        <v>1264</v>
      </c>
      <c r="AB80" s="154" t="s">
        <v>920</v>
      </c>
      <c r="AC80" s="154" t="s">
        <v>920</v>
      </c>
      <c r="AD80" s="222" t="s">
        <v>1327</v>
      </c>
      <c r="AE80" s="154" t="s">
        <v>907</v>
      </c>
      <c r="AF80" s="154" t="s">
        <v>1196</v>
      </c>
      <c r="AG80" s="154" t="s">
        <v>1264</v>
      </c>
      <c r="AH80" s="154" t="s">
        <v>919</v>
      </c>
      <c r="AI80" s="154" t="s">
        <v>919</v>
      </c>
      <c r="AJ80" s="155" t="s">
        <v>926</v>
      </c>
      <c r="AK80" s="155" t="s">
        <v>926</v>
      </c>
      <c r="AL80" s="154" t="s">
        <v>924</v>
      </c>
      <c r="AM80" s="154" t="s">
        <v>924</v>
      </c>
      <c r="AN80" s="154" t="s">
        <v>927</v>
      </c>
      <c r="AO80" s="154" t="s">
        <v>928</v>
      </c>
      <c r="AP80" s="154" t="s">
        <v>928</v>
      </c>
      <c r="AQ80" s="154" t="s">
        <v>1328</v>
      </c>
      <c r="AR80" s="154" t="s">
        <v>1328</v>
      </c>
      <c r="AS80" s="154" t="s">
        <v>907</v>
      </c>
      <c r="AT80" s="154" t="s">
        <v>907</v>
      </c>
      <c r="AU80" s="154" t="s">
        <v>907</v>
      </c>
      <c r="AV80" s="154" t="s">
        <v>907</v>
      </c>
      <c r="AW80" s="154" t="s">
        <v>907</v>
      </c>
      <c r="AX80" s="154" t="s">
        <v>907</v>
      </c>
      <c r="AY80" s="154" t="s">
        <v>907</v>
      </c>
      <c r="AZ80" s="154" t="s">
        <v>924</v>
      </c>
      <c r="BA80" s="154" t="s">
        <v>540</v>
      </c>
      <c r="BB80" s="154" t="s">
        <v>922</v>
      </c>
      <c r="BC80" s="154" t="s">
        <v>922</v>
      </c>
      <c r="BD80" s="154" t="s">
        <v>922</v>
      </c>
      <c r="BE80" s="155" t="s">
        <v>899</v>
      </c>
      <c r="BF80" s="154" t="s">
        <v>921</v>
      </c>
      <c r="BG80" s="154" t="s">
        <v>921</v>
      </c>
      <c r="BH80" s="154" t="s">
        <v>528</v>
      </c>
      <c r="BI80" s="154" t="s">
        <v>528</v>
      </c>
      <c r="BJ80" s="154" t="s">
        <v>1321</v>
      </c>
      <c r="BK80" s="154" t="s">
        <v>1329</v>
      </c>
      <c r="BL80" s="154" t="s">
        <v>918</v>
      </c>
      <c r="BM80" s="154" t="s">
        <v>540</v>
      </c>
      <c r="BN80" s="154" t="s">
        <v>537</v>
      </c>
      <c r="BO80" s="154" t="s">
        <v>540</v>
      </c>
      <c r="BP80" s="154" t="s">
        <v>540</v>
      </c>
      <c r="BQ80" s="154" t="s">
        <v>898</v>
      </c>
      <c r="BR80" s="154" t="s">
        <v>907</v>
      </c>
      <c r="BS80" s="154" t="s">
        <v>907</v>
      </c>
      <c r="BT80" s="154" t="s">
        <v>907</v>
      </c>
      <c r="BU80" s="154" t="s">
        <v>907</v>
      </c>
      <c r="BV80" s="154" t="s">
        <v>907</v>
      </c>
      <c r="BW80" s="154" t="s">
        <v>907</v>
      </c>
      <c r="BX80" s="154"/>
      <c r="BY80" s="154" t="s">
        <v>925</v>
      </c>
      <c r="BZ80" s="154" t="s">
        <v>540</v>
      </c>
      <c r="CA80" s="154" t="s">
        <v>1264</v>
      </c>
      <c r="CB80" s="154" t="s">
        <v>919</v>
      </c>
    </row>
    <row r="81" spans="1:80" x14ac:dyDescent="0.25">
      <c r="A81" s="123" t="str">
        <f>'Indicator Data'!A82</f>
        <v>Indonesia</v>
      </c>
      <c r="B81" s="106" t="str">
        <f>'Indicator Data'!B82</f>
        <v>IDN</v>
      </c>
      <c r="C81" s="154" t="s">
        <v>1320</v>
      </c>
      <c r="D81" s="154" t="s">
        <v>1320</v>
      </c>
      <c r="E81" s="154" t="s">
        <v>1321</v>
      </c>
      <c r="F81" s="154" t="s">
        <v>1321</v>
      </c>
      <c r="G81" s="154" t="s">
        <v>1321</v>
      </c>
      <c r="H81" s="154" t="s">
        <v>1321</v>
      </c>
      <c r="I81" s="154" t="s">
        <v>1321</v>
      </c>
      <c r="J81" s="154" t="s">
        <v>922</v>
      </c>
      <c r="K81" s="154" t="s">
        <v>922</v>
      </c>
      <c r="L81" s="154" t="s">
        <v>528</v>
      </c>
      <c r="M81" s="154" t="s">
        <v>919</v>
      </c>
      <c r="N81" s="154" t="s">
        <v>919</v>
      </c>
      <c r="O81" s="154" t="s">
        <v>919</v>
      </c>
      <c r="P81" s="154" t="s">
        <v>919</v>
      </c>
      <c r="Q81" s="154" t="s">
        <v>1195</v>
      </c>
      <c r="R81" s="154" t="s">
        <v>1195</v>
      </c>
      <c r="S81" s="154" t="s">
        <v>1195</v>
      </c>
      <c r="T81" s="154" t="s">
        <v>1195</v>
      </c>
      <c r="U81" s="154" t="s">
        <v>919</v>
      </c>
      <c r="V81" s="154" t="s">
        <v>919</v>
      </c>
      <c r="W81" s="154" t="s">
        <v>919</v>
      </c>
      <c r="X81" s="154" t="s">
        <v>540</v>
      </c>
      <c r="Y81" s="154" t="s">
        <v>540</v>
      </c>
      <c r="Z81" s="154" t="s">
        <v>540</v>
      </c>
      <c r="AA81" s="154" t="s">
        <v>1264</v>
      </c>
      <c r="AB81" s="154" t="s">
        <v>920</v>
      </c>
      <c r="AC81" s="154" t="s">
        <v>920</v>
      </c>
      <c r="AD81" s="222" t="s">
        <v>1327</v>
      </c>
      <c r="AE81" s="154" t="s">
        <v>907</v>
      </c>
      <c r="AF81" s="154" t="s">
        <v>1196</v>
      </c>
      <c r="AG81" s="154" t="s">
        <v>1264</v>
      </c>
      <c r="AH81" s="154" t="s">
        <v>919</v>
      </c>
      <c r="AI81" s="154" t="s">
        <v>919</v>
      </c>
      <c r="AJ81" s="155" t="s">
        <v>926</v>
      </c>
      <c r="AK81" s="155" t="s">
        <v>926</v>
      </c>
      <c r="AL81" s="154" t="s">
        <v>924</v>
      </c>
      <c r="AM81" s="154" t="s">
        <v>924</v>
      </c>
      <c r="AN81" s="154" t="s">
        <v>927</v>
      </c>
      <c r="AO81" s="154" t="s">
        <v>928</v>
      </c>
      <c r="AP81" s="154" t="s">
        <v>928</v>
      </c>
      <c r="AQ81" s="154" t="s">
        <v>1328</v>
      </c>
      <c r="AR81" s="154" t="s">
        <v>1328</v>
      </c>
      <c r="AS81" s="154" t="s">
        <v>907</v>
      </c>
      <c r="AT81" s="154" t="s">
        <v>907</v>
      </c>
      <c r="AU81" s="154" t="s">
        <v>907</v>
      </c>
      <c r="AV81" s="154" t="s">
        <v>907</v>
      </c>
      <c r="AW81" s="154" t="s">
        <v>907</v>
      </c>
      <c r="AX81" s="154" t="s">
        <v>907</v>
      </c>
      <c r="AY81" s="154" t="s">
        <v>907</v>
      </c>
      <c r="AZ81" s="154" t="s">
        <v>924</v>
      </c>
      <c r="BA81" s="154" t="s">
        <v>540</v>
      </c>
      <c r="BB81" s="154" t="s">
        <v>922</v>
      </c>
      <c r="BC81" s="154" t="s">
        <v>922</v>
      </c>
      <c r="BD81" s="154" t="s">
        <v>922</v>
      </c>
      <c r="BE81" s="155" t="s">
        <v>899</v>
      </c>
      <c r="BF81" s="154" t="s">
        <v>921</v>
      </c>
      <c r="BG81" s="154" t="s">
        <v>921</v>
      </c>
      <c r="BH81" s="154" t="s">
        <v>528</v>
      </c>
      <c r="BI81" s="154" t="s">
        <v>528</v>
      </c>
      <c r="BJ81" s="154" t="s">
        <v>1321</v>
      </c>
      <c r="BK81" s="154" t="s">
        <v>1329</v>
      </c>
      <c r="BL81" s="154" t="s">
        <v>918</v>
      </c>
      <c r="BM81" s="154" t="s">
        <v>540</v>
      </c>
      <c r="BN81" s="154" t="s">
        <v>537</v>
      </c>
      <c r="BO81" s="154" t="s">
        <v>540</v>
      </c>
      <c r="BP81" s="154" t="s">
        <v>540</v>
      </c>
      <c r="BQ81" s="154" t="s">
        <v>898</v>
      </c>
      <c r="BR81" s="154" t="s">
        <v>907</v>
      </c>
      <c r="BS81" s="154" t="s">
        <v>907</v>
      </c>
      <c r="BT81" s="154" t="s">
        <v>907</v>
      </c>
      <c r="BU81" s="154" t="s">
        <v>907</v>
      </c>
      <c r="BV81" s="154" t="s">
        <v>907</v>
      </c>
      <c r="BW81" s="154" t="s">
        <v>907</v>
      </c>
      <c r="BX81" s="154"/>
      <c r="BY81" s="154" t="s">
        <v>925</v>
      </c>
      <c r="BZ81" s="154" t="s">
        <v>540</v>
      </c>
      <c r="CA81" s="154" t="s">
        <v>1264</v>
      </c>
      <c r="CB81" s="154" t="s">
        <v>919</v>
      </c>
    </row>
    <row r="82" spans="1:80" x14ac:dyDescent="0.25">
      <c r="A82" s="123" t="str">
        <f>'Indicator Data'!A83</f>
        <v>Iran</v>
      </c>
      <c r="B82" s="106" t="str">
        <f>'Indicator Data'!B83</f>
        <v>IRN</v>
      </c>
      <c r="C82" s="154" t="s">
        <v>1320</v>
      </c>
      <c r="D82" s="154" t="s">
        <v>1320</v>
      </c>
      <c r="E82" s="154" t="s">
        <v>1321</v>
      </c>
      <c r="F82" s="154" t="s">
        <v>1321</v>
      </c>
      <c r="G82" s="154" t="s">
        <v>1321</v>
      </c>
      <c r="H82" s="154" t="s">
        <v>1321</v>
      </c>
      <c r="I82" s="154" t="s">
        <v>1321</v>
      </c>
      <c r="J82" s="154" t="s">
        <v>922</v>
      </c>
      <c r="K82" s="154" t="s">
        <v>922</v>
      </c>
      <c r="L82" s="154" t="s">
        <v>528</v>
      </c>
      <c r="M82" s="154" t="s">
        <v>919</v>
      </c>
      <c r="N82" s="154" t="s">
        <v>919</v>
      </c>
      <c r="O82" s="154" t="s">
        <v>919</v>
      </c>
      <c r="P82" s="154" t="s">
        <v>919</v>
      </c>
      <c r="Q82" s="154" t="s">
        <v>1195</v>
      </c>
      <c r="R82" s="154" t="s">
        <v>1195</v>
      </c>
      <c r="S82" s="154" t="s">
        <v>1195</v>
      </c>
      <c r="T82" s="154" t="s">
        <v>1195</v>
      </c>
      <c r="U82" s="154" t="s">
        <v>919</v>
      </c>
      <c r="V82" s="154" t="s">
        <v>919</v>
      </c>
      <c r="W82" s="154" t="s">
        <v>919</v>
      </c>
      <c r="X82" s="154" t="s">
        <v>540</v>
      </c>
      <c r="Y82" s="154" t="s">
        <v>540</v>
      </c>
      <c r="Z82" s="154" t="s">
        <v>540</v>
      </c>
      <c r="AA82" s="154" t="s">
        <v>1264</v>
      </c>
      <c r="AB82" s="154" t="s">
        <v>920</v>
      </c>
      <c r="AC82" s="154" t="s">
        <v>920</v>
      </c>
      <c r="AD82" s="222" t="s">
        <v>1327</v>
      </c>
      <c r="AE82" s="154" t="s">
        <v>907</v>
      </c>
      <c r="AF82" s="154" t="s">
        <v>1196</v>
      </c>
      <c r="AG82" s="154" t="s">
        <v>1264</v>
      </c>
      <c r="AH82" s="154" t="s">
        <v>919</v>
      </c>
      <c r="AI82" s="154" t="s">
        <v>919</v>
      </c>
      <c r="AJ82" s="155" t="s">
        <v>926</v>
      </c>
      <c r="AK82" s="155" t="s">
        <v>926</v>
      </c>
      <c r="AL82" s="154" t="s">
        <v>924</v>
      </c>
      <c r="AM82" s="154" t="s">
        <v>924</v>
      </c>
      <c r="AN82" s="154" t="s">
        <v>927</v>
      </c>
      <c r="AO82" s="154" t="s">
        <v>928</v>
      </c>
      <c r="AP82" s="154" t="s">
        <v>928</v>
      </c>
      <c r="AQ82" s="154" t="s">
        <v>1328</v>
      </c>
      <c r="AR82" s="154" t="s">
        <v>1328</v>
      </c>
      <c r="AS82" s="154" t="s">
        <v>907</v>
      </c>
      <c r="AT82" s="154" t="s">
        <v>907</v>
      </c>
      <c r="AU82" s="154" t="s">
        <v>907</v>
      </c>
      <c r="AV82" s="154" t="s">
        <v>907</v>
      </c>
      <c r="AW82" s="154" t="s">
        <v>907</v>
      </c>
      <c r="AX82" s="154" t="s">
        <v>907</v>
      </c>
      <c r="AY82" s="154" t="s">
        <v>907</v>
      </c>
      <c r="AZ82" s="154" t="s">
        <v>924</v>
      </c>
      <c r="BA82" s="154" t="s">
        <v>540</v>
      </c>
      <c r="BB82" s="154" t="s">
        <v>922</v>
      </c>
      <c r="BC82" s="154" t="s">
        <v>922</v>
      </c>
      <c r="BD82" s="154" t="s">
        <v>922</v>
      </c>
      <c r="BE82" s="155" t="s">
        <v>896</v>
      </c>
      <c r="BF82" s="154" t="s">
        <v>921</v>
      </c>
      <c r="BG82" s="154" t="s">
        <v>921</v>
      </c>
      <c r="BH82" s="154" t="s">
        <v>528</v>
      </c>
      <c r="BI82" s="154" t="s">
        <v>528</v>
      </c>
      <c r="BJ82" s="154" t="s">
        <v>1321</v>
      </c>
      <c r="BK82" s="154" t="s">
        <v>1329</v>
      </c>
      <c r="BL82" s="154" t="s">
        <v>918</v>
      </c>
      <c r="BM82" s="154" t="s">
        <v>540</v>
      </c>
      <c r="BN82" s="154" t="s">
        <v>537</v>
      </c>
      <c r="BO82" s="154" t="s">
        <v>540</v>
      </c>
      <c r="BP82" s="154" t="s">
        <v>540</v>
      </c>
      <c r="BQ82" s="154" t="s">
        <v>898</v>
      </c>
      <c r="BR82" s="154" t="s">
        <v>907</v>
      </c>
      <c r="BS82" s="154" t="s">
        <v>907</v>
      </c>
      <c r="BT82" s="154" t="s">
        <v>907</v>
      </c>
      <c r="BU82" s="154" t="s">
        <v>907</v>
      </c>
      <c r="BV82" s="154" t="s">
        <v>907</v>
      </c>
      <c r="BW82" s="154" t="s">
        <v>907</v>
      </c>
      <c r="BX82" s="154"/>
      <c r="BY82" s="154" t="s">
        <v>925</v>
      </c>
      <c r="BZ82" s="154" t="s">
        <v>540</v>
      </c>
      <c r="CA82" s="154" t="s">
        <v>1264</v>
      </c>
      <c r="CB82" s="154" t="s">
        <v>919</v>
      </c>
    </row>
    <row r="83" spans="1:80" x14ac:dyDescent="0.25">
      <c r="A83" s="123" t="str">
        <f>'Indicator Data'!A84</f>
        <v>Iraq</v>
      </c>
      <c r="B83" s="106" t="str">
        <f>'Indicator Data'!B84</f>
        <v>IRQ</v>
      </c>
      <c r="C83" s="154" t="s">
        <v>1320</v>
      </c>
      <c r="D83" s="154" t="s">
        <v>1320</v>
      </c>
      <c r="E83" s="154" t="s">
        <v>1321</v>
      </c>
      <c r="F83" s="154" t="s">
        <v>1321</v>
      </c>
      <c r="G83" s="154" t="s">
        <v>1321</v>
      </c>
      <c r="H83" s="154" t="s">
        <v>1321</v>
      </c>
      <c r="I83" s="154" t="s">
        <v>1321</v>
      </c>
      <c r="J83" s="154" t="s">
        <v>922</v>
      </c>
      <c r="K83" s="154" t="s">
        <v>922</v>
      </c>
      <c r="L83" s="154" t="s">
        <v>528</v>
      </c>
      <c r="M83" s="154" t="s">
        <v>919</v>
      </c>
      <c r="N83" s="154" t="s">
        <v>919</v>
      </c>
      <c r="O83" s="154" t="s">
        <v>919</v>
      </c>
      <c r="P83" s="154" t="s">
        <v>919</v>
      </c>
      <c r="Q83" s="154" t="s">
        <v>1195</v>
      </c>
      <c r="R83" s="154" t="s">
        <v>1195</v>
      </c>
      <c r="S83" s="154" t="s">
        <v>1195</v>
      </c>
      <c r="T83" s="154" t="s">
        <v>1195</v>
      </c>
      <c r="U83" s="154" t="s">
        <v>919</v>
      </c>
      <c r="V83" s="154" t="s">
        <v>919</v>
      </c>
      <c r="W83" s="154" t="s">
        <v>919</v>
      </c>
      <c r="X83" s="154" t="s">
        <v>540</v>
      </c>
      <c r="Y83" s="154" t="s">
        <v>540</v>
      </c>
      <c r="Z83" s="154" t="s">
        <v>540</v>
      </c>
      <c r="AA83" s="154" t="s">
        <v>1264</v>
      </c>
      <c r="AB83" s="154" t="s">
        <v>920</v>
      </c>
      <c r="AC83" s="154" t="s">
        <v>920</v>
      </c>
      <c r="AD83" s="222" t="s">
        <v>1327</v>
      </c>
      <c r="AE83" s="154" t="s">
        <v>907</v>
      </c>
      <c r="AF83" s="154" t="s">
        <v>1196</v>
      </c>
      <c r="AG83" s="154" t="s">
        <v>1264</v>
      </c>
      <c r="AH83" s="154" t="s">
        <v>919</v>
      </c>
      <c r="AI83" s="154" t="s">
        <v>919</v>
      </c>
      <c r="AJ83" s="155" t="s">
        <v>926</v>
      </c>
      <c r="AK83" s="155" t="s">
        <v>926</v>
      </c>
      <c r="AL83" s="154" t="s">
        <v>924</v>
      </c>
      <c r="AM83" s="154" t="s">
        <v>924</v>
      </c>
      <c r="AN83" s="154" t="s">
        <v>927</v>
      </c>
      <c r="AO83" s="154" t="s">
        <v>928</v>
      </c>
      <c r="AP83" s="154" t="s">
        <v>928</v>
      </c>
      <c r="AQ83" s="154" t="s">
        <v>1328</v>
      </c>
      <c r="AR83" s="154" t="s">
        <v>1328</v>
      </c>
      <c r="AS83" s="154" t="s">
        <v>907</v>
      </c>
      <c r="AT83" s="154" t="s">
        <v>907</v>
      </c>
      <c r="AU83" s="154" t="s">
        <v>907</v>
      </c>
      <c r="AV83" s="154" t="s">
        <v>907</v>
      </c>
      <c r="AW83" s="154" t="s">
        <v>907</v>
      </c>
      <c r="AX83" s="154" t="s">
        <v>907</v>
      </c>
      <c r="AY83" s="154" t="s">
        <v>907</v>
      </c>
      <c r="AZ83" s="154" t="s">
        <v>924</v>
      </c>
      <c r="BA83" s="154" t="s">
        <v>540</v>
      </c>
      <c r="BB83" s="154" t="s">
        <v>922</v>
      </c>
      <c r="BC83" s="154" t="s">
        <v>922</v>
      </c>
      <c r="BD83" s="154" t="s">
        <v>922</v>
      </c>
      <c r="BE83" s="155" t="s">
        <v>899</v>
      </c>
      <c r="BF83" s="154" t="s">
        <v>921</v>
      </c>
      <c r="BG83" s="154" t="s">
        <v>921</v>
      </c>
      <c r="BH83" s="154" t="s">
        <v>528</v>
      </c>
      <c r="BI83" s="154" t="s">
        <v>528</v>
      </c>
      <c r="BJ83" s="154" t="s">
        <v>1321</v>
      </c>
      <c r="BK83" s="154" t="s">
        <v>1329</v>
      </c>
      <c r="BL83" s="154" t="s">
        <v>918</v>
      </c>
      <c r="BM83" s="154" t="s">
        <v>540</v>
      </c>
      <c r="BN83" s="154" t="s">
        <v>537</v>
      </c>
      <c r="BO83" s="154" t="s">
        <v>540</v>
      </c>
      <c r="BP83" s="154" t="s">
        <v>540</v>
      </c>
      <c r="BQ83" s="154" t="s">
        <v>898</v>
      </c>
      <c r="BR83" s="154" t="s">
        <v>907</v>
      </c>
      <c r="BS83" s="154" t="s">
        <v>907</v>
      </c>
      <c r="BT83" s="154" t="s">
        <v>907</v>
      </c>
      <c r="BU83" s="154" t="s">
        <v>907</v>
      </c>
      <c r="BV83" s="154" t="s">
        <v>907</v>
      </c>
      <c r="BW83" s="154" t="s">
        <v>907</v>
      </c>
      <c r="BX83" s="154"/>
      <c r="BY83" s="154" t="s">
        <v>925</v>
      </c>
      <c r="BZ83" s="154" t="s">
        <v>540</v>
      </c>
      <c r="CA83" s="154" t="s">
        <v>1264</v>
      </c>
      <c r="CB83" s="154" t="s">
        <v>919</v>
      </c>
    </row>
    <row r="84" spans="1:80" x14ac:dyDescent="0.25">
      <c r="A84" s="123" t="str">
        <f>'Indicator Data'!A85</f>
        <v>Ireland</v>
      </c>
      <c r="B84" s="106" t="str">
        <f>'Indicator Data'!B85</f>
        <v>IRL</v>
      </c>
      <c r="C84" s="154" t="s">
        <v>1320</v>
      </c>
      <c r="D84" s="154" t="s">
        <v>1320</v>
      </c>
      <c r="E84" s="154" t="s">
        <v>1321</v>
      </c>
      <c r="F84" s="154" t="s">
        <v>1321</v>
      </c>
      <c r="G84" s="154" t="s">
        <v>1321</v>
      </c>
      <c r="H84" s="154" t="s">
        <v>1321</v>
      </c>
      <c r="I84" s="154" t="s">
        <v>1321</v>
      </c>
      <c r="J84" s="154" t="s">
        <v>922</v>
      </c>
      <c r="K84" s="154" t="s">
        <v>922</v>
      </c>
      <c r="L84" s="154" t="s">
        <v>528</v>
      </c>
      <c r="M84" s="154" t="s">
        <v>919</v>
      </c>
      <c r="N84" s="154" t="s">
        <v>919</v>
      </c>
      <c r="O84" s="154" t="s">
        <v>919</v>
      </c>
      <c r="P84" s="154" t="s">
        <v>919</v>
      </c>
      <c r="Q84" s="154" t="s">
        <v>1195</v>
      </c>
      <c r="R84" s="154" t="s">
        <v>1195</v>
      </c>
      <c r="S84" s="154" t="s">
        <v>1195</v>
      </c>
      <c r="T84" s="154" t="s">
        <v>1195</v>
      </c>
      <c r="U84" s="154" t="s">
        <v>919</v>
      </c>
      <c r="V84" s="154" t="s">
        <v>919</v>
      </c>
      <c r="W84" s="154" t="s">
        <v>919</v>
      </c>
      <c r="X84" s="154" t="s">
        <v>540</v>
      </c>
      <c r="Y84" s="154" t="s">
        <v>540</v>
      </c>
      <c r="Z84" s="154" t="s">
        <v>540</v>
      </c>
      <c r="AA84" s="154" t="s">
        <v>1264</v>
      </c>
      <c r="AB84" s="154" t="s">
        <v>920</v>
      </c>
      <c r="AC84" s="154" t="s">
        <v>920</v>
      </c>
      <c r="AD84" s="222" t="s">
        <v>1327</v>
      </c>
      <c r="AE84" s="154" t="s">
        <v>907</v>
      </c>
      <c r="AF84" s="154" t="s">
        <v>1196</v>
      </c>
      <c r="AG84" s="154" t="s">
        <v>1264</v>
      </c>
      <c r="AH84" s="154" t="s">
        <v>919</v>
      </c>
      <c r="AI84" s="154" t="s">
        <v>919</v>
      </c>
      <c r="AJ84" s="155" t="s">
        <v>926</v>
      </c>
      <c r="AK84" s="155" t="s">
        <v>926</v>
      </c>
      <c r="AL84" s="154" t="s">
        <v>924</v>
      </c>
      <c r="AM84" s="154" t="s">
        <v>924</v>
      </c>
      <c r="AN84" s="154" t="s">
        <v>927</v>
      </c>
      <c r="AO84" s="154" t="s">
        <v>928</v>
      </c>
      <c r="AP84" s="154" t="s">
        <v>928</v>
      </c>
      <c r="AQ84" s="154" t="s">
        <v>1328</v>
      </c>
      <c r="AR84" s="154" t="s">
        <v>1328</v>
      </c>
      <c r="AS84" s="154" t="s">
        <v>907</v>
      </c>
      <c r="AT84" s="154" t="s">
        <v>907</v>
      </c>
      <c r="AU84" s="154" t="s">
        <v>907</v>
      </c>
      <c r="AV84" s="154" t="s">
        <v>907</v>
      </c>
      <c r="AW84" s="154" t="s">
        <v>907</v>
      </c>
      <c r="AX84" s="154" t="s">
        <v>907</v>
      </c>
      <c r="AY84" s="154" t="s">
        <v>907</v>
      </c>
      <c r="AZ84" s="154" t="s">
        <v>924</v>
      </c>
      <c r="BA84" s="154" t="s">
        <v>540</v>
      </c>
      <c r="BB84" s="154" t="s">
        <v>922</v>
      </c>
      <c r="BC84" s="154" t="s">
        <v>922</v>
      </c>
      <c r="BD84" s="154" t="s">
        <v>922</v>
      </c>
      <c r="BE84" s="155" t="s">
        <v>896</v>
      </c>
      <c r="BF84" s="154" t="s">
        <v>921</v>
      </c>
      <c r="BG84" s="154" t="s">
        <v>921</v>
      </c>
      <c r="BH84" s="154" t="s">
        <v>528</v>
      </c>
      <c r="BI84" s="154" t="s">
        <v>528</v>
      </c>
      <c r="BJ84" s="154" t="s">
        <v>1321</v>
      </c>
      <c r="BK84" s="154" t="s">
        <v>1329</v>
      </c>
      <c r="BL84" s="154" t="s">
        <v>918</v>
      </c>
      <c r="BM84" s="154" t="s">
        <v>540</v>
      </c>
      <c r="BN84" s="154" t="s">
        <v>537</v>
      </c>
      <c r="BO84" s="154" t="s">
        <v>540</v>
      </c>
      <c r="BP84" s="154" t="s">
        <v>540</v>
      </c>
      <c r="BQ84" s="154" t="s">
        <v>898</v>
      </c>
      <c r="BR84" s="154" t="s">
        <v>907</v>
      </c>
      <c r="BS84" s="154" t="s">
        <v>907</v>
      </c>
      <c r="BT84" s="154" t="s">
        <v>907</v>
      </c>
      <c r="BU84" s="154" t="s">
        <v>907</v>
      </c>
      <c r="BV84" s="154" t="s">
        <v>907</v>
      </c>
      <c r="BW84" s="154" t="s">
        <v>907</v>
      </c>
      <c r="BX84" s="154"/>
      <c r="BY84" s="154" t="s">
        <v>925</v>
      </c>
      <c r="BZ84" s="154" t="s">
        <v>540</v>
      </c>
      <c r="CA84" s="154" t="s">
        <v>1264</v>
      </c>
      <c r="CB84" s="154" t="s">
        <v>919</v>
      </c>
    </row>
    <row r="85" spans="1:80" x14ac:dyDescent="0.25">
      <c r="A85" s="123" t="str">
        <f>'Indicator Data'!A86</f>
        <v>Israel</v>
      </c>
      <c r="B85" s="106" t="str">
        <f>'Indicator Data'!B86</f>
        <v>ISR</v>
      </c>
      <c r="C85" s="154" t="s">
        <v>1320</v>
      </c>
      <c r="D85" s="154" t="s">
        <v>1320</v>
      </c>
      <c r="E85" s="154" t="s">
        <v>1321</v>
      </c>
      <c r="F85" s="154" t="s">
        <v>1321</v>
      </c>
      <c r="G85" s="154" t="s">
        <v>1321</v>
      </c>
      <c r="H85" s="154" t="s">
        <v>1321</v>
      </c>
      <c r="I85" s="154" t="s">
        <v>1321</v>
      </c>
      <c r="J85" s="154" t="s">
        <v>922</v>
      </c>
      <c r="K85" s="154" t="s">
        <v>922</v>
      </c>
      <c r="L85" s="154" t="s">
        <v>528</v>
      </c>
      <c r="M85" s="154" t="s">
        <v>919</v>
      </c>
      <c r="N85" s="154" t="s">
        <v>919</v>
      </c>
      <c r="O85" s="154" t="s">
        <v>919</v>
      </c>
      <c r="P85" s="154" t="s">
        <v>919</v>
      </c>
      <c r="Q85" s="154" t="s">
        <v>1195</v>
      </c>
      <c r="R85" s="154" t="s">
        <v>1195</v>
      </c>
      <c r="S85" s="154" t="s">
        <v>1195</v>
      </c>
      <c r="T85" s="154" t="s">
        <v>1195</v>
      </c>
      <c r="U85" s="154" t="s">
        <v>919</v>
      </c>
      <c r="V85" s="154" t="s">
        <v>919</v>
      </c>
      <c r="W85" s="154" t="s">
        <v>919</v>
      </c>
      <c r="X85" s="154" t="s">
        <v>540</v>
      </c>
      <c r="Y85" s="154" t="s">
        <v>540</v>
      </c>
      <c r="Z85" s="154" t="s">
        <v>540</v>
      </c>
      <c r="AA85" s="154" t="s">
        <v>1264</v>
      </c>
      <c r="AB85" s="154" t="s">
        <v>920</v>
      </c>
      <c r="AC85" s="154" t="s">
        <v>920</v>
      </c>
      <c r="AD85" s="222" t="s">
        <v>1327</v>
      </c>
      <c r="AE85" s="154" t="s">
        <v>907</v>
      </c>
      <c r="AF85" s="154" t="s">
        <v>1196</v>
      </c>
      <c r="AG85" s="154" t="s">
        <v>1264</v>
      </c>
      <c r="AH85" s="154" t="s">
        <v>919</v>
      </c>
      <c r="AI85" s="154" t="s">
        <v>919</v>
      </c>
      <c r="AJ85" s="155" t="s">
        <v>926</v>
      </c>
      <c r="AK85" s="155" t="s">
        <v>926</v>
      </c>
      <c r="AL85" s="154" t="s">
        <v>924</v>
      </c>
      <c r="AM85" s="154" t="s">
        <v>924</v>
      </c>
      <c r="AN85" s="154" t="s">
        <v>927</v>
      </c>
      <c r="AO85" s="154" t="s">
        <v>928</v>
      </c>
      <c r="AP85" s="154" t="s">
        <v>928</v>
      </c>
      <c r="AQ85" s="154" t="s">
        <v>1328</v>
      </c>
      <c r="AR85" s="154" t="s">
        <v>1328</v>
      </c>
      <c r="AS85" s="154" t="s">
        <v>907</v>
      </c>
      <c r="AT85" s="154" t="s">
        <v>907</v>
      </c>
      <c r="AU85" s="154" t="s">
        <v>907</v>
      </c>
      <c r="AV85" s="154" t="s">
        <v>907</v>
      </c>
      <c r="AW85" s="154" t="s">
        <v>907</v>
      </c>
      <c r="AX85" s="154" t="s">
        <v>907</v>
      </c>
      <c r="AY85" s="154" t="s">
        <v>907</v>
      </c>
      <c r="AZ85" s="154" t="s">
        <v>924</v>
      </c>
      <c r="BA85" s="154" t="s">
        <v>540</v>
      </c>
      <c r="BB85" s="154" t="s">
        <v>922</v>
      </c>
      <c r="BC85" s="154" t="s">
        <v>922</v>
      </c>
      <c r="BD85" s="154" t="s">
        <v>922</v>
      </c>
      <c r="BE85" s="155" t="s">
        <v>896</v>
      </c>
      <c r="BF85" s="154" t="s">
        <v>921</v>
      </c>
      <c r="BG85" s="154" t="s">
        <v>921</v>
      </c>
      <c r="BH85" s="154" t="s">
        <v>528</v>
      </c>
      <c r="BI85" s="154" t="s">
        <v>528</v>
      </c>
      <c r="BJ85" s="154" t="s">
        <v>1321</v>
      </c>
      <c r="BK85" s="154" t="s">
        <v>1329</v>
      </c>
      <c r="BL85" s="154" t="s">
        <v>918</v>
      </c>
      <c r="BM85" s="154" t="s">
        <v>540</v>
      </c>
      <c r="BN85" s="154" t="s">
        <v>537</v>
      </c>
      <c r="BO85" s="154" t="s">
        <v>540</v>
      </c>
      <c r="BP85" s="154" t="s">
        <v>540</v>
      </c>
      <c r="BQ85" s="154" t="s">
        <v>898</v>
      </c>
      <c r="BR85" s="154" t="s">
        <v>907</v>
      </c>
      <c r="BS85" s="154" t="s">
        <v>907</v>
      </c>
      <c r="BT85" s="154" t="s">
        <v>907</v>
      </c>
      <c r="BU85" s="154" t="s">
        <v>907</v>
      </c>
      <c r="BV85" s="154" t="s">
        <v>907</v>
      </c>
      <c r="BW85" s="154" t="s">
        <v>907</v>
      </c>
      <c r="BX85" s="154"/>
      <c r="BY85" s="154" t="s">
        <v>925</v>
      </c>
      <c r="BZ85" s="154" t="s">
        <v>540</v>
      </c>
      <c r="CA85" s="154" t="s">
        <v>1264</v>
      </c>
      <c r="CB85" s="154" t="s">
        <v>919</v>
      </c>
    </row>
    <row r="86" spans="1:80" x14ac:dyDescent="0.25">
      <c r="A86" s="123" t="str">
        <f>'Indicator Data'!A87</f>
        <v>Italy</v>
      </c>
      <c r="B86" s="106" t="str">
        <f>'Indicator Data'!B87</f>
        <v>ITA</v>
      </c>
      <c r="C86" s="154" t="s">
        <v>1320</v>
      </c>
      <c r="D86" s="154" t="s">
        <v>1320</v>
      </c>
      <c r="E86" s="154" t="s">
        <v>1321</v>
      </c>
      <c r="F86" s="154" t="s">
        <v>1321</v>
      </c>
      <c r="G86" s="154" t="s">
        <v>1321</v>
      </c>
      <c r="H86" s="154" t="s">
        <v>1321</v>
      </c>
      <c r="I86" s="154" t="s">
        <v>1321</v>
      </c>
      <c r="J86" s="154" t="s">
        <v>922</v>
      </c>
      <c r="K86" s="154" t="s">
        <v>922</v>
      </c>
      <c r="L86" s="154" t="s">
        <v>528</v>
      </c>
      <c r="M86" s="154" t="s">
        <v>919</v>
      </c>
      <c r="N86" s="154" t="s">
        <v>919</v>
      </c>
      <c r="O86" s="154" t="s">
        <v>919</v>
      </c>
      <c r="P86" s="154" t="s">
        <v>919</v>
      </c>
      <c r="Q86" s="154" t="s">
        <v>1195</v>
      </c>
      <c r="R86" s="154" t="s">
        <v>1195</v>
      </c>
      <c r="S86" s="154" t="s">
        <v>1195</v>
      </c>
      <c r="T86" s="154" t="s">
        <v>1195</v>
      </c>
      <c r="U86" s="154" t="s">
        <v>919</v>
      </c>
      <c r="V86" s="154" t="s">
        <v>919</v>
      </c>
      <c r="W86" s="154" t="s">
        <v>919</v>
      </c>
      <c r="X86" s="154" t="s">
        <v>540</v>
      </c>
      <c r="Y86" s="154" t="s">
        <v>540</v>
      </c>
      <c r="Z86" s="154" t="s">
        <v>540</v>
      </c>
      <c r="AA86" s="154" t="s">
        <v>1264</v>
      </c>
      <c r="AB86" s="154" t="s">
        <v>920</v>
      </c>
      <c r="AC86" s="154" t="s">
        <v>920</v>
      </c>
      <c r="AD86" s="222" t="s">
        <v>1327</v>
      </c>
      <c r="AE86" s="154" t="s">
        <v>907</v>
      </c>
      <c r="AF86" s="154" t="s">
        <v>1196</v>
      </c>
      <c r="AG86" s="154" t="s">
        <v>1264</v>
      </c>
      <c r="AH86" s="154" t="s">
        <v>919</v>
      </c>
      <c r="AI86" s="154" t="s">
        <v>919</v>
      </c>
      <c r="AJ86" s="155" t="s">
        <v>926</v>
      </c>
      <c r="AK86" s="155" t="s">
        <v>926</v>
      </c>
      <c r="AL86" s="154" t="s">
        <v>924</v>
      </c>
      <c r="AM86" s="154" t="s">
        <v>924</v>
      </c>
      <c r="AN86" s="154" t="s">
        <v>927</v>
      </c>
      <c r="AO86" s="154" t="s">
        <v>928</v>
      </c>
      <c r="AP86" s="154" t="s">
        <v>928</v>
      </c>
      <c r="AQ86" s="154" t="s">
        <v>1328</v>
      </c>
      <c r="AR86" s="154" t="s">
        <v>1328</v>
      </c>
      <c r="AS86" s="154" t="s">
        <v>907</v>
      </c>
      <c r="AT86" s="154" t="s">
        <v>907</v>
      </c>
      <c r="AU86" s="154" t="s">
        <v>907</v>
      </c>
      <c r="AV86" s="154" t="s">
        <v>907</v>
      </c>
      <c r="AW86" s="154" t="s">
        <v>907</v>
      </c>
      <c r="AX86" s="154" t="s">
        <v>907</v>
      </c>
      <c r="AY86" s="154" t="s">
        <v>907</v>
      </c>
      <c r="AZ86" s="154" t="s">
        <v>924</v>
      </c>
      <c r="BA86" s="154" t="s">
        <v>540</v>
      </c>
      <c r="BB86" s="154" t="s">
        <v>922</v>
      </c>
      <c r="BC86" s="154" t="s">
        <v>922</v>
      </c>
      <c r="BD86" s="154" t="s">
        <v>922</v>
      </c>
      <c r="BE86" s="155" t="s">
        <v>896</v>
      </c>
      <c r="BF86" s="154" t="s">
        <v>921</v>
      </c>
      <c r="BG86" s="154" t="s">
        <v>921</v>
      </c>
      <c r="BH86" s="154" t="s">
        <v>528</v>
      </c>
      <c r="BI86" s="154" t="s">
        <v>528</v>
      </c>
      <c r="BJ86" s="154" t="s">
        <v>1321</v>
      </c>
      <c r="BK86" s="154" t="s">
        <v>1329</v>
      </c>
      <c r="BL86" s="154" t="s">
        <v>918</v>
      </c>
      <c r="BM86" s="154" t="s">
        <v>540</v>
      </c>
      <c r="BN86" s="154" t="s">
        <v>537</v>
      </c>
      <c r="BO86" s="154" t="s">
        <v>540</v>
      </c>
      <c r="BP86" s="154" t="s">
        <v>540</v>
      </c>
      <c r="BQ86" s="154" t="s">
        <v>898</v>
      </c>
      <c r="BR86" s="154" t="s">
        <v>907</v>
      </c>
      <c r="BS86" s="154" t="s">
        <v>907</v>
      </c>
      <c r="BT86" s="154" t="s">
        <v>907</v>
      </c>
      <c r="BU86" s="154" t="s">
        <v>907</v>
      </c>
      <c r="BV86" s="154" t="s">
        <v>907</v>
      </c>
      <c r="BW86" s="154" t="s">
        <v>907</v>
      </c>
      <c r="BX86" s="154"/>
      <c r="BY86" s="154" t="s">
        <v>925</v>
      </c>
      <c r="BZ86" s="154" t="s">
        <v>540</v>
      </c>
      <c r="CA86" s="154" t="s">
        <v>1264</v>
      </c>
      <c r="CB86" s="154" t="s">
        <v>919</v>
      </c>
    </row>
    <row r="87" spans="1:80" x14ac:dyDescent="0.25">
      <c r="A87" s="123" t="str">
        <f>'Indicator Data'!A88</f>
        <v>Jamaica</v>
      </c>
      <c r="B87" s="106" t="str">
        <f>'Indicator Data'!B88</f>
        <v>JAM</v>
      </c>
      <c r="C87" s="154" t="s">
        <v>1320</v>
      </c>
      <c r="D87" s="154" t="s">
        <v>1320</v>
      </c>
      <c r="E87" s="154" t="s">
        <v>1321</v>
      </c>
      <c r="F87" s="154" t="s">
        <v>1321</v>
      </c>
      <c r="G87" s="154" t="s">
        <v>1321</v>
      </c>
      <c r="H87" s="154" t="s">
        <v>1321</v>
      </c>
      <c r="I87" s="154" t="s">
        <v>1321</v>
      </c>
      <c r="J87" s="154" t="s">
        <v>922</v>
      </c>
      <c r="K87" s="154" t="s">
        <v>922</v>
      </c>
      <c r="L87" s="154" t="s">
        <v>528</v>
      </c>
      <c r="M87" s="154" t="s">
        <v>919</v>
      </c>
      <c r="N87" s="154" t="s">
        <v>919</v>
      </c>
      <c r="O87" s="154" t="s">
        <v>919</v>
      </c>
      <c r="P87" s="154" t="s">
        <v>919</v>
      </c>
      <c r="Q87" s="154" t="s">
        <v>1195</v>
      </c>
      <c r="R87" s="154" t="s">
        <v>1195</v>
      </c>
      <c r="S87" s="154" t="s">
        <v>1195</v>
      </c>
      <c r="T87" s="154" t="s">
        <v>1195</v>
      </c>
      <c r="U87" s="154" t="s">
        <v>919</v>
      </c>
      <c r="V87" s="154" t="s">
        <v>919</v>
      </c>
      <c r="W87" s="154" t="s">
        <v>919</v>
      </c>
      <c r="X87" s="154" t="s">
        <v>540</v>
      </c>
      <c r="Y87" s="154" t="s">
        <v>540</v>
      </c>
      <c r="Z87" s="154" t="s">
        <v>540</v>
      </c>
      <c r="AA87" s="154" t="s">
        <v>1264</v>
      </c>
      <c r="AB87" s="154" t="s">
        <v>920</v>
      </c>
      <c r="AC87" s="154" t="s">
        <v>920</v>
      </c>
      <c r="AD87" s="222" t="s">
        <v>1327</v>
      </c>
      <c r="AE87" s="154" t="s">
        <v>907</v>
      </c>
      <c r="AF87" s="154" t="s">
        <v>1196</v>
      </c>
      <c r="AG87" s="154" t="s">
        <v>1264</v>
      </c>
      <c r="AH87" s="154" t="s">
        <v>919</v>
      </c>
      <c r="AI87" s="154" t="s">
        <v>919</v>
      </c>
      <c r="AJ87" s="155" t="s">
        <v>926</v>
      </c>
      <c r="AK87" s="155" t="s">
        <v>926</v>
      </c>
      <c r="AL87" s="154" t="s">
        <v>924</v>
      </c>
      <c r="AM87" s="154" t="s">
        <v>924</v>
      </c>
      <c r="AN87" s="154" t="s">
        <v>927</v>
      </c>
      <c r="AO87" s="154" t="s">
        <v>928</v>
      </c>
      <c r="AP87" s="154" t="s">
        <v>928</v>
      </c>
      <c r="AQ87" s="154" t="s">
        <v>1328</v>
      </c>
      <c r="AR87" s="154" t="s">
        <v>1328</v>
      </c>
      <c r="AS87" s="154" t="s">
        <v>907</v>
      </c>
      <c r="AT87" s="154" t="s">
        <v>907</v>
      </c>
      <c r="AU87" s="154" t="s">
        <v>907</v>
      </c>
      <c r="AV87" s="154" t="s">
        <v>907</v>
      </c>
      <c r="AW87" s="154" t="s">
        <v>907</v>
      </c>
      <c r="AX87" s="154" t="s">
        <v>907</v>
      </c>
      <c r="AY87" s="154" t="s">
        <v>907</v>
      </c>
      <c r="AZ87" s="154" t="s">
        <v>924</v>
      </c>
      <c r="BA87" s="154" t="s">
        <v>540</v>
      </c>
      <c r="BB87" s="154" t="s">
        <v>922</v>
      </c>
      <c r="BC87" s="154" t="s">
        <v>922</v>
      </c>
      <c r="BD87" s="154" t="s">
        <v>922</v>
      </c>
      <c r="BE87" s="155" t="s">
        <v>896</v>
      </c>
      <c r="BF87" s="154" t="s">
        <v>921</v>
      </c>
      <c r="BG87" s="154" t="s">
        <v>921</v>
      </c>
      <c r="BH87" s="154" t="s">
        <v>528</v>
      </c>
      <c r="BI87" s="154" t="s">
        <v>528</v>
      </c>
      <c r="BJ87" s="154" t="s">
        <v>1321</v>
      </c>
      <c r="BK87" s="154" t="s">
        <v>1329</v>
      </c>
      <c r="BL87" s="154" t="s">
        <v>918</v>
      </c>
      <c r="BM87" s="154" t="s">
        <v>540</v>
      </c>
      <c r="BN87" s="154" t="s">
        <v>537</v>
      </c>
      <c r="BO87" s="154" t="s">
        <v>540</v>
      </c>
      <c r="BP87" s="154" t="s">
        <v>540</v>
      </c>
      <c r="BQ87" s="154" t="s">
        <v>898</v>
      </c>
      <c r="BR87" s="154" t="s">
        <v>907</v>
      </c>
      <c r="BS87" s="154" t="s">
        <v>907</v>
      </c>
      <c r="BT87" s="154" t="s">
        <v>907</v>
      </c>
      <c r="BU87" s="154" t="s">
        <v>907</v>
      </c>
      <c r="BV87" s="154" t="s">
        <v>907</v>
      </c>
      <c r="BW87" s="154" t="s">
        <v>907</v>
      </c>
      <c r="BX87" s="154"/>
      <c r="BY87" s="154" t="s">
        <v>925</v>
      </c>
      <c r="BZ87" s="154" t="s">
        <v>540</v>
      </c>
      <c r="CA87" s="154" t="s">
        <v>1264</v>
      </c>
      <c r="CB87" s="154" t="s">
        <v>919</v>
      </c>
    </row>
    <row r="88" spans="1:80" x14ac:dyDescent="0.25">
      <c r="A88" s="123" t="str">
        <f>'Indicator Data'!A89</f>
        <v>Japan</v>
      </c>
      <c r="B88" s="106" t="str">
        <f>'Indicator Data'!B89</f>
        <v>JPN</v>
      </c>
      <c r="C88" s="154" t="s">
        <v>1320</v>
      </c>
      <c r="D88" s="154" t="s">
        <v>1320</v>
      </c>
      <c r="E88" s="154" t="s">
        <v>1321</v>
      </c>
      <c r="F88" s="154" t="s">
        <v>1321</v>
      </c>
      <c r="G88" s="154" t="s">
        <v>1321</v>
      </c>
      <c r="H88" s="154" t="s">
        <v>1321</v>
      </c>
      <c r="I88" s="154" t="s">
        <v>1321</v>
      </c>
      <c r="J88" s="154" t="s">
        <v>922</v>
      </c>
      <c r="K88" s="154" t="s">
        <v>922</v>
      </c>
      <c r="L88" s="154" t="s">
        <v>528</v>
      </c>
      <c r="M88" s="154" t="s">
        <v>919</v>
      </c>
      <c r="N88" s="154" t="s">
        <v>919</v>
      </c>
      <c r="O88" s="154" t="s">
        <v>919</v>
      </c>
      <c r="P88" s="154" t="s">
        <v>919</v>
      </c>
      <c r="Q88" s="154" t="s">
        <v>1195</v>
      </c>
      <c r="R88" s="154" t="s">
        <v>1195</v>
      </c>
      <c r="S88" s="154" t="s">
        <v>1195</v>
      </c>
      <c r="T88" s="154" t="s">
        <v>1195</v>
      </c>
      <c r="U88" s="154" t="s">
        <v>919</v>
      </c>
      <c r="V88" s="154" t="s">
        <v>919</v>
      </c>
      <c r="W88" s="154" t="s">
        <v>919</v>
      </c>
      <c r="X88" s="154" t="s">
        <v>540</v>
      </c>
      <c r="Y88" s="154" t="s">
        <v>540</v>
      </c>
      <c r="Z88" s="154" t="s">
        <v>540</v>
      </c>
      <c r="AA88" s="154" t="s">
        <v>1264</v>
      </c>
      <c r="AB88" s="154" t="s">
        <v>920</v>
      </c>
      <c r="AC88" s="154" t="s">
        <v>920</v>
      </c>
      <c r="AD88" s="222" t="s">
        <v>1327</v>
      </c>
      <c r="AE88" s="154" t="s">
        <v>907</v>
      </c>
      <c r="AF88" s="154" t="s">
        <v>1196</v>
      </c>
      <c r="AG88" s="154" t="s">
        <v>1264</v>
      </c>
      <c r="AH88" s="154" t="s">
        <v>919</v>
      </c>
      <c r="AI88" s="154" t="s">
        <v>919</v>
      </c>
      <c r="AJ88" s="155" t="s">
        <v>926</v>
      </c>
      <c r="AK88" s="155" t="s">
        <v>926</v>
      </c>
      <c r="AL88" s="154" t="s">
        <v>924</v>
      </c>
      <c r="AM88" s="154" t="s">
        <v>924</v>
      </c>
      <c r="AN88" s="154" t="s">
        <v>927</v>
      </c>
      <c r="AO88" s="154" t="s">
        <v>928</v>
      </c>
      <c r="AP88" s="154" t="s">
        <v>928</v>
      </c>
      <c r="AQ88" s="154" t="s">
        <v>1328</v>
      </c>
      <c r="AR88" s="154" t="s">
        <v>1328</v>
      </c>
      <c r="AS88" s="154" t="s">
        <v>907</v>
      </c>
      <c r="AT88" s="154" t="s">
        <v>907</v>
      </c>
      <c r="AU88" s="154" t="s">
        <v>907</v>
      </c>
      <c r="AV88" s="154" t="s">
        <v>907</v>
      </c>
      <c r="AW88" s="154" t="s">
        <v>907</v>
      </c>
      <c r="AX88" s="154" t="s">
        <v>907</v>
      </c>
      <c r="AY88" s="154" t="s">
        <v>907</v>
      </c>
      <c r="AZ88" s="154" t="s">
        <v>924</v>
      </c>
      <c r="BA88" s="154" t="s">
        <v>540</v>
      </c>
      <c r="BB88" s="154" t="s">
        <v>922</v>
      </c>
      <c r="BC88" s="154" t="s">
        <v>922</v>
      </c>
      <c r="BD88" s="154" t="s">
        <v>922</v>
      </c>
      <c r="BE88" s="155" t="s">
        <v>896</v>
      </c>
      <c r="BF88" s="154" t="s">
        <v>921</v>
      </c>
      <c r="BG88" s="154" t="s">
        <v>921</v>
      </c>
      <c r="BH88" s="154" t="s">
        <v>528</v>
      </c>
      <c r="BI88" s="154" t="s">
        <v>528</v>
      </c>
      <c r="BJ88" s="154" t="s">
        <v>1321</v>
      </c>
      <c r="BK88" s="154" t="s">
        <v>1329</v>
      </c>
      <c r="BL88" s="154" t="s">
        <v>918</v>
      </c>
      <c r="BM88" s="154" t="s">
        <v>540</v>
      </c>
      <c r="BN88" s="154" t="s">
        <v>537</v>
      </c>
      <c r="BO88" s="154" t="s">
        <v>540</v>
      </c>
      <c r="BP88" s="154" t="s">
        <v>540</v>
      </c>
      <c r="BQ88" s="154" t="s">
        <v>898</v>
      </c>
      <c r="BR88" s="154" t="s">
        <v>907</v>
      </c>
      <c r="BS88" s="154" t="s">
        <v>907</v>
      </c>
      <c r="BT88" s="154" t="s">
        <v>907</v>
      </c>
      <c r="BU88" s="154" t="s">
        <v>907</v>
      </c>
      <c r="BV88" s="154" t="s">
        <v>907</v>
      </c>
      <c r="BW88" s="154" t="s">
        <v>907</v>
      </c>
      <c r="BX88" s="154"/>
      <c r="BY88" s="154" t="s">
        <v>925</v>
      </c>
      <c r="BZ88" s="154" t="s">
        <v>540</v>
      </c>
      <c r="CA88" s="154" t="s">
        <v>1264</v>
      </c>
      <c r="CB88" s="154" t="s">
        <v>919</v>
      </c>
    </row>
    <row r="89" spans="1:80" x14ac:dyDescent="0.25">
      <c r="A89" s="123" t="str">
        <f>'Indicator Data'!A90</f>
        <v>Jordan</v>
      </c>
      <c r="B89" s="106" t="str">
        <f>'Indicator Data'!B90</f>
        <v>JOR</v>
      </c>
      <c r="C89" s="154" t="s">
        <v>1320</v>
      </c>
      <c r="D89" s="154" t="s">
        <v>1320</v>
      </c>
      <c r="E89" s="154" t="s">
        <v>1321</v>
      </c>
      <c r="F89" s="154" t="s">
        <v>1321</v>
      </c>
      <c r="G89" s="154" t="s">
        <v>1321</v>
      </c>
      <c r="H89" s="154" t="s">
        <v>1321</v>
      </c>
      <c r="I89" s="154" t="s">
        <v>1321</v>
      </c>
      <c r="J89" s="154" t="s">
        <v>922</v>
      </c>
      <c r="K89" s="154" t="s">
        <v>922</v>
      </c>
      <c r="L89" s="154" t="s">
        <v>528</v>
      </c>
      <c r="M89" s="154" t="s">
        <v>919</v>
      </c>
      <c r="N89" s="154" t="s">
        <v>919</v>
      </c>
      <c r="O89" s="154" t="s">
        <v>919</v>
      </c>
      <c r="P89" s="154" t="s">
        <v>919</v>
      </c>
      <c r="Q89" s="154" t="s">
        <v>1195</v>
      </c>
      <c r="R89" s="154" t="s">
        <v>1195</v>
      </c>
      <c r="S89" s="154" t="s">
        <v>1195</v>
      </c>
      <c r="T89" s="154" t="s">
        <v>1195</v>
      </c>
      <c r="U89" s="154" t="s">
        <v>919</v>
      </c>
      <c r="V89" s="154" t="s">
        <v>919</v>
      </c>
      <c r="W89" s="154" t="s">
        <v>919</v>
      </c>
      <c r="X89" s="154" t="s">
        <v>540</v>
      </c>
      <c r="Y89" s="154" t="s">
        <v>540</v>
      </c>
      <c r="Z89" s="154" t="s">
        <v>540</v>
      </c>
      <c r="AA89" s="154" t="s">
        <v>1264</v>
      </c>
      <c r="AB89" s="154" t="s">
        <v>920</v>
      </c>
      <c r="AC89" s="154" t="s">
        <v>920</v>
      </c>
      <c r="AD89" s="222" t="s">
        <v>1327</v>
      </c>
      <c r="AE89" s="154" t="s">
        <v>907</v>
      </c>
      <c r="AF89" s="154" t="s">
        <v>1196</v>
      </c>
      <c r="AG89" s="154" t="s">
        <v>1264</v>
      </c>
      <c r="AH89" s="154" t="s">
        <v>919</v>
      </c>
      <c r="AI89" s="154" t="s">
        <v>919</v>
      </c>
      <c r="AJ89" s="155" t="s">
        <v>926</v>
      </c>
      <c r="AK89" s="155" t="s">
        <v>926</v>
      </c>
      <c r="AL89" s="154" t="s">
        <v>924</v>
      </c>
      <c r="AM89" s="154" t="s">
        <v>924</v>
      </c>
      <c r="AN89" s="154" t="s">
        <v>927</v>
      </c>
      <c r="AO89" s="154" t="s">
        <v>928</v>
      </c>
      <c r="AP89" s="154" t="s">
        <v>928</v>
      </c>
      <c r="AQ89" s="154" t="s">
        <v>1328</v>
      </c>
      <c r="AR89" s="154" t="s">
        <v>1328</v>
      </c>
      <c r="AS89" s="154" t="s">
        <v>907</v>
      </c>
      <c r="AT89" s="154" t="s">
        <v>907</v>
      </c>
      <c r="AU89" s="154" t="s">
        <v>907</v>
      </c>
      <c r="AV89" s="154" t="s">
        <v>907</v>
      </c>
      <c r="AW89" s="154" t="s">
        <v>907</v>
      </c>
      <c r="AX89" s="154" t="s">
        <v>907</v>
      </c>
      <c r="AY89" s="154" t="s">
        <v>907</v>
      </c>
      <c r="AZ89" s="154" t="s">
        <v>924</v>
      </c>
      <c r="BA89" s="154" t="s">
        <v>540</v>
      </c>
      <c r="BB89" s="154" t="s">
        <v>922</v>
      </c>
      <c r="BC89" s="154" t="s">
        <v>922</v>
      </c>
      <c r="BD89" s="154" t="s">
        <v>922</v>
      </c>
      <c r="BE89" s="155" t="s">
        <v>896</v>
      </c>
      <c r="BF89" s="154" t="s">
        <v>923</v>
      </c>
      <c r="BG89" s="154" t="s">
        <v>921</v>
      </c>
      <c r="BH89" s="154" t="s">
        <v>528</v>
      </c>
      <c r="BI89" s="154" t="s">
        <v>528</v>
      </c>
      <c r="BJ89" s="154" t="s">
        <v>1321</v>
      </c>
      <c r="BK89" s="154" t="s">
        <v>1329</v>
      </c>
      <c r="BL89" s="154" t="s">
        <v>918</v>
      </c>
      <c r="BM89" s="154" t="s">
        <v>540</v>
      </c>
      <c r="BN89" s="154" t="s">
        <v>537</v>
      </c>
      <c r="BO89" s="154" t="s">
        <v>540</v>
      </c>
      <c r="BP89" s="154" t="s">
        <v>540</v>
      </c>
      <c r="BQ89" s="154" t="s">
        <v>898</v>
      </c>
      <c r="BR89" s="154" t="s">
        <v>907</v>
      </c>
      <c r="BS89" s="154" t="s">
        <v>907</v>
      </c>
      <c r="BT89" s="154" t="s">
        <v>907</v>
      </c>
      <c r="BU89" s="154" t="s">
        <v>907</v>
      </c>
      <c r="BV89" s="154" t="s">
        <v>907</v>
      </c>
      <c r="BW89" s="154" t="s">
        <v>907</v>
      </c>
      <c r="BX89" s="154"/>
      <c r="BY89" s="154" t="s">
        <v>925</v>
      </c>
      <c r="BZ89" s="154" t="s">
        <v>540</v>
      </c>
      <c r="CA89" s="154" t="s">
        <v>1264</v>
      </c>
      <c r="CB89" s="154" t="s">
        <v>919</v>
      </c>
    </row>
    <row r="90" spans="1:80" x14ac:dyDescent="0.25">
      <c r="A90" s="123" t="str">
        <f>'Indicator Data'!A91</f>
        <v>Kazakhstan</v>
      </c>
      <c r="B90" s="106" t="str">
        <f>'Indicator Data'!B91</f>
        <v>KAZ</v>
      </c>
      <c r="C90" s="154" t="s">
        <v>1320</v>
      </c>
      <c r="D90" s="154" t="s">
        <v>1320</v>
      </c>
      <c r="E90" s="154" t="s">
        <v>1321</v>
      </c>
      <c r="F90" s="154" t="s">
        <v>1321</v>
      </c>
      <c r="G90" s="154" t="s">
        <v>1321</v>
      </c>
      <c r="H90" s="154" t="s">
        <v>1321</v>
      </c>
      <c r="I90" s="154" t="s">
        <v>1321</v>
      </c>
      <c r="J90" s="154" t="s">
        <v>922</v>
      </c>
      <c r="K90" s="154" t="s">
        <v>922</v>
      </c>
      <c r="L90" s="154" t="s">
        <v>528</v>
      </c>
      <c r="M90" s="154" t="s">
        <v>919</v>
      </c>
      <c r="N90" s="154" t="s">
        <v>919</v>
      </c>
      <c r="O90" s="154" t="s">
        <v>919</v>
      </c>
      <c r="P90" s="154" t="s">
        <v>919</v>
      </c>
      <c r="Q90" s="154" t="s">
        <v>1195</v>
      </c>
      <c r="R90" s="154" t="s">
        <v>1195</v>
      </c>
      <c r="S90" s="154" t="s">
        <v>1195</v>
      </c>
      <c r="T90" s="154" t="s">
        <v>1195</v>
      </c>
      <c r="U90" s="154" t="s">
        <v>919</v>
      </c>
      <c r="V90" s="154" t="s">
        <v>919</v>
      </c>
      <c r="W90" s="154" t="s">
        <v>919</v>
      </c>
      <c r="X90" s="154" t="s">
        <v>540</v>
      </c>
      <c r="Y90" s="154" t="s">
        <v>540</v>
      </c>
      <c r="Z90" s="154" t="s">
        <v>540</v>
      </c>
      <c r="AA90" s="154" t="s">
        <v>1264</v>
      </c>
      <c r="AB90" s="154" t="s">
        <v>920</v>
      </c>
      <c r="AC90" s="154" t="s">
        <v>920</v>
      </c>
      <c r="AD90" s="222" t="s">
        <v>1327</v>
      </c>
      <c r="AE90" s="154" t="s">
        <v>907</v>
      </c>
      <c r="AF90" s="154" t="s">
        <v>1196</v>
      </c>
      <c r="AG90" s="154" t="s">
        <v>1264</v>
      </c>
      <c r="AH90" s="154" t="s">
        <v>919</v>
      </c>
      <c r="AI90" s="154" t="s">
        <v>919</v>
      </c>
      <c r="AJ90" s="155" t="s">
        <v>926</v>
      </c>
      <c r="AK90" s="155" t="s">
        <v>926</v>
      </c>
      <c r="AL90" s="154" t="s">
        <v>924</v>
      </c>
      <c r="AM90" s="154" t="s">
        <v>924</v>
      </c>
      <c r="AN90" s="154" t="s">
        <v>927</v>
      </c>
      <c r="AO90" s="154" t="s">
        <v>928</v>
      </c>
      <c r="AP90" s="154" t="s">
        <v>928</v>
      </c>
      <c r="AQ90" s="154" t="s">
        <v>1328</v>
      </c>
      <c r="AR90" s="154" t="s">
        <v>1328</v>
      </c>
      <c r="AS90" s="154" t="s">
        <v>907</v>
      </c>
      <c r="AT90" s="154" t="s">
        <v>907</v>
      </c>
      <c r="AU90" s="154" t="s">
        <v>907</v>
      </c>
      <c r="AV90" s="154" t="s">
        <v>907</v>
      </c>
      <c r="AW90" s="154" t="s">
        <v>907</v>
      </c>
      <c r="AX90" s="154" t="s">
        <v>907</v>
      </c>
      <c r="AY90" s="154" t="s">
        <v>907</v>
      </c>
      <c r="AZ90" s="154" t="s">
        <v>924</v>
      </c>
      <c r="BA90" s="154" t="s">
        <v>540</v>
      </c>
      <c r="BB90" s="154" t="s">
        <v>922</v>
      </c>
      <c r="BC90" s="154" t="s">
        <v>922</v>
      </c>
      <c r="BD90" s="154" t="s">
        <v>922</v>
      </c>
      <c r="BE90" s="155" t="s">
        <v>896</v>
      </c>
      <c r="BF90" s="154" t="s">
        <v>921</v>
      </c>
      <c r="BG90" s="154" t="s">
        <v>921</v>
      </c>
      <c r="BH90" s="154" t="s">
        <v>528</v>
      </c>
      <c r="BI90" s="154" t="s">
        <v>528</v>
      </c>
      <c r="BJ90" s="154" t="s">
        <v>1321</v>
      </c>
      <c r="BK90" s="154" t="s">
        <v>1329</v>
      </c>
      <c r="BL90" s="154" t="s">
        <v>918</v>
      </c>
      <c r="BM90" s="154" t="s">
        <v>540</v>
      </c>
      <c r="BN90" s="154" t="s">
        <v>537</v>
      </c>
      <c r="BO90" s="154" t="s">
        <v>540</v>
      </c>
      <c r="BP90" s="154" t="s">
        <v>540</v>
      </c>
      <c r="BQ90" s="154" t="s">
        <v>898</v>
      </c>
      <c r="BR90" s="154" t="s">
        <v>907</v>
      </c>
      <c r="BS90" s="154" t="s">
        <v>907</v>
      </c>
      <c r="BT90" s="154" t="s">
        <v>907</v>
      </c>
      <c r="BU90" s="154" t="s">
        <v>907</v>
      </c>
      <c r="BV90" s="154" t="s">
        <v>907</v>
      </c>
      <c r="BW90" s="154" t="s">
        <v>907</v>
      </c>
      <c r="BX90" s="154"/>
      <c r="BY90" s="154" t="s">
        <v>925</v>
      </c>
      <c r="BZ90" s="154" t="s">
        <v>540</v>
      </c>
      <c r="CA90" s="154" t="s">
        <v>1264</v>
      </c>
      <c r="CB90" s="154" t="s">
        <v>919</v>
      </c>
    </row>
    <row r="91" spans="1:80" x14ac:dyDescent="0.25">
      <c r="A91" s="123" t="str">
        <f>'Indicator Data'!A92</f>
        <v>Kenya</v>
      </c>
      <c r="B91" s="106" t="str">
        <f>'Indicator Data'!B92</f>
        <v>KEN</v>
      </c>
      <c r="C91" s="154" t="s">
        <v>1320</v>
      </c>
      <c r="D91" s="154" t="s">
        <v>1320</v>
      </c>
      <c r="E91" s="154" t="s">
        <v>1321</v>
      </c>
      <c r="F91" s="154" t="s">
        <v>1321</v>
      </c>
      <c r="G91" s="154" t="s">
        <v>1321</v>
      </c>
      <c r="H91" s="154" t="s">
        <v>1321</v>
      </c>
      <c r="I91" s="154" t="s">
        <v>1321</v>
      </c>
      <c r="J91" s="154" t="s">
        <v>922</v>
      </c>
      <c r="K91" s="154" t="s">
        <v>922</v>
      </c>
      <c r="L91" s="154" t="s">
        <v>528</v>
      </c>
      <c r="M91" s="154" t="s">
        <v>919</v>
      </c>
      <c r="N91" s="154" t="s">
        <v>919</v>
      </c>
      <c r="O91" s="154" t="s">
        <v>919</v>
      </c>
      <c r="P91" s="154" t="s">
        <v>919</v>
      </c>
      <c r="Q91" s="154" t="s">
        <v>1195</v>
      </c>
      <c r="R91" s="154" t="s">
        <v>1195</v>
      </c>
      <c r="S91" s="154" t="s">
        <v>1195</v>
      </c>
      <c r="T91" s="154" t="s">
        <v>1195</v>
      </c>
      <c r="U91" s="154" t="s">
        <v>919</v>
      </c>
      <c r="V91" s="154" t="s">
        <v>919</v>
      </c>
      <c r="W91" s="154" t="s">
        <v>919</v>
      </c>
      <c r="X91" s="154" t="s">
        <v>540</v>
      </c>
      <c r="Y91" s="154" t="s">
        <v>540</v>
      </c>
      <c r="Z91" s="154" t="s">
        <v>540</v>
      </c>
      <c r="AA91" s="154" t="s">
        <v>1264</v>
      </c>
      <c r="AB91" s="154" t="s">
        <v>920</v>
      </c>
      <c r="AC91" s="154" t="s">
        <v>920</v>
      </c>
      <c r="AD91" s="222" t="s">
        <v>1327</v>
      </c>
      <c r="AE91" s="154" t="s">
        <v>907</v>
      </c>
      <c r="AF91" s="154" t="s">
        <v>1196</v>
      </c>
      <c r="AG91" s="154" t="s">
        <v>1264</v>
      </c>
      <c r="AH91" s="154" t="s">
        <v>919</v>
      </c>
      <c r="AI91" s="154" t="s">
        <v>919</v>
      </c>
      <c r="AJ91" s="155" t="s">
        <v>926</v>
      </c>
      <c r="AK91" s="155" t="s">
        <v>926</v>
      </c>
      <c r="AL91" s="154" t="s">
        <v>924</v>
      </c>
      <c r="AM91" s="154" t="s">
        <v>924</v>
      </c>
      <c r="AN91" s="154" t="s">
        <v>927</v>
      </c>
      <c r="AO91" s="154" t="s">
        <v>928</v>
      </c>
      <c r="AP91" s="154" t="s">
        <v>928</v>
      </c>
      <c r="AQ91" s="154" t="s">
        <v>1328</v>
      </c>
      <c r="AR91" s="154" t="s">
        <v>1328</v>
      </c>
      <c r="AS91" s="154" t="s">
        <v>907</v>
      </c>
      <c r="AT91" s="154" t="s">
        <v>907</v>
      </c>
      <c r="AU91" s="154" t="s">
        <v>907</v>
      </c>
      <c r="AV91" s="154" t="s">
        <v>907</v>
      </c>
      <c r="AW91" s="154" t="s">
        <v>907</v>
      </c>
      <c r="AX91" s="154" t="s">
        <v>907</v>
      </c>
      <c r="AY91" s="154" t="s">
        <v>907</v>
      </c>
      <c r="AZ91" s="154" t="s">
        <v>924</v>
      </c>
      <c r="BA91" s="154" t="s">
        <v>540</v>
      </c>
      <c r="BB91" s="154" t="s">
        <v>922</v>
      </c>
      <c r="BC91" s="154" t="s">
        <v>922</v>
      </c>
      <c r="BD91" s="154" t="s">
        <v>922</v>
      </c>
      <c r="BE91" s="155" t="s">
        <v>899</v>
      </c>
      <c r="BF91" s="154" t="s">
        <v>921</v>
      </c>
      <c r="BG91" s="154" t="s">
        <v>921</v>
      </c>
      <c r="BH91" s="154" t="s">
        <v>528</v>
      </c>
      <c r="BI91" s="154" t="s">
        <v>528</v>
      </c>
      <c r="BJ91" s="154" t="s">
        <v>1321</v>
      </c>
      <c r="BK91" s="154" t="s">
        <v>1329</v>
      </c>
      <c r="BL91" s="154" t="s">
        <v>918</v>
      </c>
      <c r="BM91" s="154" t="s">
        <v>540</v>
      </c>
      <c r="BN91" s="154" t="s">
        <v>537</v>
      </c>
      <c r="BO91" s="154" t="s">
        <v>540</v>
      </c>
      <c r="BP91" s="154" t="s">
        <v>540</v>
      </c>
      <c r="BQ91" s="154" t="s">
        <v>898</v>
      </c>
      <c r="BR91" s="154" t="s">
        <v>907</v>
      </c>
      <c r="BS91" s="154" t="s">
        <v>907</v>
      </c>
      <c r="BT91" s="154" t="s">
        <v>907</v>
      </c>
      <c r="BU91" s="154" t="s">
        <v>907</v>
      </c>
      <c r="BV91" s="154" t="s">
        <v>907</v>
      </c>
      <c r="BW91" s="154" t="s">
        <v>907</v>
      </c>
      <c r="BX91" s="154"/>
      <c r="BY91" s="154" t="s">
        <v>925</v>
      </c>
      <c r="BZ91" s="154" t="s">
        <v>540</v>
      </c>
      <c r="CA91" s="154" t="s">
        <v>1264</v>
      </c>
      <c r="CB91" s="154" t="s">
        <v>919</v>
      </c>
    </row>
    <row r="92" spans="1:80" x14ac:dyDescent="0.25">
      <c r="A92" s="123" t="str">
        <f>'Indicator Data'!A93</f>
        <v>Kiribati</v>
      </c>
      <c r="B92" s="106" t="str">
        <f>'Indicator Data'!B93</f>
        <v>KIR</v>
      </c>
      <c r="C92" s="154" t="s">
        <v>1320</v>
      </c>
      <c r="D92" s="154" t="s">
        <v>1320</v>
      </c>
      <c r="E92" s="154" t="s">
        <v>1321</v>
      </c>
      <c r="F92" s="154" t="s">
        <v>1321</v>
      </c>
      <c r="G92" s="154" t="s">
        <v>1321</v>
      </c>
      <c r="H92" s="154" t="s">
        <v>1321</v>
      </c>
      <c r="I92" s="154" t="s">
        <v>1321</v>
      </c>
      <c r="J92" s="154" t="s">
        <v>922</v>
      </c>
      <c r="K92" s="154" t="s">
        <v>922</v>
      </c>
      <c r="L92" s="154" t="s">
        <v>528</v>
      </c>
      <c r="M92" s="154" t="s">
        <v>919</v>
      </c>
      <c r="N92" s="154" t="s">
        <v>919</v>
      </c>
      <c r="O92" s="154" t="s">
        <v>919</v>
      </c>
      <c r="P92" s="154" t="s">
        <v>919</v>
      </c>
      <c r="Q92" s="154" t="s">
        <v>1195</v>
      </c>
      <c r="R92" s="154" t="s">
        <v>1195</v>
      </c>
      <c r="S92" s="154" t="s">
        <v>1195</v>
      </c>
      <c r="T92" s="154" t="s">
        <v>1195</v>
      </c>
      <c r="U92" s="154" t="s">
        <v>919</v>
      </c>
      <c r="V92" s="154" t="s">
        <v>919</v>
      </c>
      <c r="W92" s="154" t="s">
        <v>919</v>
      </c>
      <c r="X92" s="154" t="s">
        <v>540</v>
      </c>
      <c r="Y92" s="154" t="s">
        <v>540</v>
      </c>
      <c r="Z92" s="154" t="s">
        <v>540</v>
      </c>
      <c r="AA92" s="154" t="s">
        <v>1264</v>
      </c>
      <c r="AB92" s="154" t="s">
        <v>920</v>
      </c>
      <c r="AC92" s="154" t="s">
        <v>920</v>
      </c>
      <c r="AD92" s="222" t="s">
        <v>1327</v>
      </c>
      <c r="AE92" s="154" t="s">
        <v>907</v>
      </c>
      <c r="AF92" s="154" t="s">
        <v>1196</v>
      </c>
      <c r="AG92" s="154" t="s">
        <v>1264</v>
      </c>
      <c r="AH92" s="154" t="s">
        <v>919</v>
      </c>
      <c r="AI92" s="154" t="s">
        <v>919</v>
      </c>
      <c r="AJ92" s="155" t="s">
        <v>926</v>
      </c>
      <c r="AK92" s="155" t="s">
        <v>926</v>
      </c>
      <c r="AL92" s="154" t="s">
        <v>924</v>
      </c>
      <c r="AM92" s="154" t="s">
        <v>924</v>
      </c>
      <c r="AN92" s="154" t="s">
        <v>927</v>
      </c>
      <c r="AO92" s="154" t="s">
        <v>928</v>
      </c>
      <c r="AP92" s="154" t="s">
        <v>928</v>
      </c>
      <c r="AQ92" s="154" t="s">
        <v>1328</v>
      </c>
      <c r="AR92" s="154" t="s">
        <v>1328</v>
      </c>
      <c r="AS92" s="154" t="s">
        <v>907</v>
      </c>
      <c r="AT92" s="154" t="s">
        <v>907</v>
      </c>
      <c r="AU92" s="154" t="s">
        <v>907</v>
      </c>
      <c r="AV92" s="154" t="s">
        <v>907</v>
      </c>
      <c r="AW92" s="154" t="s">
        <v>907</v>
      </c>
      <c r="AX92" s="154" t="s">
        <v>907</v>
      </c>
      <c r="AY92" s="154" t="s">
        <v>907</v>
      </c>
      <c r="AZ92" s="154" t="s">
        <v>924</v>
      </c>
      <c r="BA92" s="154" t="s">
        <v>540</v>
      </c>
      <c r="BB92" s="154" t="s">
        <v>922</v>
      </c>
      <c r="BC92" s="154" t="s">
        <v>922</v>
      </c>
      <c r="BD92" s="154" t="s">
        <v>922</v>
      </c>
      <c r="BE92" s="155" t="s">
        <v>896</v>
      </c>
      <c r="BF92" s="154" t="s">
        <v>921</v>
      </c>
      <c r="BG92" s="154" t="s">
        <v>921</v>
      </c>
      <c r="BH92" s="154" t="s">
        <v>528</v>
      </c>
      <c r="BI92" s="154" t="s">
        <v>528</v>
      </c>
      <c r="BJ92" s="154" t="s">
        <v>1321</v>
      </c>
      <c r="BK92" s="154" t="s">
        <v>1329</v>
      </c>
      <c r="BL92" s="154" t="s">
        <v>918</v>
      </c>
      <c r="BM92" s="154" t="s">
        <v>540</v>
      </c>
      <c r="BN92" s="154" t="s">
        <v>537</v>
      </c>
      <c r="BO92" s="154" t="s">
        <v>540</v>
      </c>
      <c r="BP92" s="154" t="s">
        <v>540</v>
      </c>
      <c r="BQ92" s="154" t="s">
        <v>898</v>
      </c>
      <c r="BR92" s="154" t="s">
        <v>907</v>
      </c>
      <c r="BS92" s="154" t="s">
        <v>907</v>
      </c>
      <c r="BT92" s="154" t="s">
        <v>907</v>
      </c>
      <c r="BU92" s="154" t="s">
        <v>907</v>
      </c>
      <c r="BV92" s="154" t="s">
        <v>907</v>
      </c>
      <c r="BW92" s="154" t="s">
        <v>907</v>
      </c>
      <c r="BX92" s="154"/>
      <c r="BY92" s="154" t="s">
        <v>925</v>
      </c>
      <c r="BZ92" s="154" t="s">
        <v>540</v>
      </c>
      <c r="CA92" s="154" t="s">
        <v>1264</v>
      </c>
      <c r="CB92" s="154" t="s">
        <v>919</v>
      </c>
    </row>
    <row r="93" spans="1:80" x14ac:dyDescent="0.25">
      <c r="A93" s="123" t="str">
        <f>'Indicator Data'!A94</f>
        <v>Korea DPR</v>
      </c>
      <c r="B93" s="106" t="str">
        <f>'Indicator Data'!B94</f>
        <v>PRK</v>
      </c>
      <c r="C93" s="154" t="s">
        <v>1320</v>
      </c>
      <c r="D93" s="154" t="s">
        <v>1320</v>
      </c>
      <c r="E93" s="154" t="s">
        <v>1321</v>
      </c>
      <c r="F93" s="154" t="s">
        <v>1321</v>
      </c>
      <c r="G93" s="154" t="s">
        <v>1321</v>
      </c>
      <c r="H93" s="154" t="s">
        <v>1321</v>
      </c>
      <c r="I93" s="154" t="s">
        <v>1321</v>
      </c>
      <c r="J93" s="154" t="s">
        <v>922</v>
      </c>
      <c r="K93" s="154" t="s">
        <v>922</v>
      </c>
      <c r="L93" s="154" t="s">
        <v>528</v>
      </c>
      <c r="M93" s="154" t="s">
        <v>919</v>
      </c>
      <c r="N93" s="154" t="s">
        <v>919</v>
      </c>
      <c r="O93" s="154" t="s">
        <v>919</v>
      </c>
      <c r="P93" s="154" t="s">
        <v>919</v>
      </c>
      <c r="Q93" s="154" t="s">
        <v>1195</v>
      </c>
      <c r="R93" s="154" t="s">
        <v>1195</v>
      </c>
      <c r="S93" s="154" t="s">
        <v>1195</v>
      </c>
      <c r="T93" s="154" t="s">
        <v>1195</v>
      </c>
      <c r="U93" s="154" t="s">
        <v>919</v>
      </c>
      <c r="V93" s="154" t="s">
        <v>919</v>
      </c>
      <c r="W93" s="154" t="s">
        <v>919</v>
      </c>
      <c r="X93" s="154" t="s">
        <v>540</v>
      </c>
      <c r="Y93" s="154" t="s">
        <v>540</v>
      </c>
      <c r="Z93" s="154" t="s">
        <v>540</v>
      </c>
      <c r="AA93" s="154" t="s">
        <v>1264</v>
      </c>
      <c r="AB93" s="154" t="s">
        <v>920</v>
      </c>
      <c r="AC93" s="154" t="s">
        <v>920</v>
      </c>
      <c r="AD93" s="222" t="s">
        <v>1327</v>
      </c>
      <c r="AE93" s="154" t="s">
        <v>907</v>
      </c>
      <c r="AF93" s="154" t="s">
        <v>1196</v>
      </c>
      <c r="AG93" s="154" t="s">
        <v>1264</v>
      </c>
      <c r="AH93" s="154" t="s">
        <v>919</v>
      </c>
      <c r="AI93" s="154" t="s">
        <v>919</v>
      </c>
      <c r="AJ93" s="155" t="s">
        <v>926</v>
      </c>
      <c r="AK93" s="155" t="s">
        <v>926</v>
      </c>
      <c r="AL93" s="154" t="s">
        <v>924</v>
      </c>
      <c r="AM93" s="154" t="s">
        <v>924</v>
      </c>
      <c r="AN93" s="154" t="s">
        <v>927</v>
      </c>
      <c r="AO93" s="154" t="s">
        <v>928</v>
      </c>
      <c r="AP93" s="154" t="s">
        <v>928</v>
      </c>
      <c r="AQ93" s="154" t="s">
        <v>1328</v>
      </c>
      <c r="AR93" s="154" t="s">
        <v>1328</v>
      </c>
      <c r="AS93" s="154" t="s">
        <v>907</v>
      </c>
      <c r="AT93" s="154" t="s">
        <v>907</v>
      </c>
      <c r="AU93" s="154" t="s">
        <v>907</v>
      </c>
      <c r="AV93" s="154" t="s">
        <v>907</v>
      </c>
      <c r="AW93" s="154" t="s">
        <v>907</v>
      </c>
      <c r="AX93" s="154" t="s">
        <v>907</v>
      </c>
      <c r="AY93" s="154" t="s">
        <v>907</v>
      </c>
      <c r="AZ93" s="154" t="s">
        <v>924</v>
      </c>
      <c r="BA93" s="154" t="s">
        <v>540</v>
      </c>
      <c r="BB93" s="154" t="s">
        <v>922</v>
      </c>
      <c r="BC93" s="154" t="s">
        <v>922</v>
      </c>
      <c r="BD93" s="154" t="s">
        <v>922</v>
      </c>
      <c r="BE93" s="155" t="s">
        <v>896</v>
      </c>
      <c r="BF93" s="154" t="s">
        <v>921</v>
      </c>
      <c r="BG93" s="154" t="s">
        <v>921</v>
      </c>
      <c r="BH93" s="154" t="s">
        <v>528</v>
      </c>
      <c r="BI93" s="154" t="s">
        <v>528</v>
      </c>
      <c r="BJ93" s="154" t="s">
        <v>1321</v>
      </c>
      <c r="BK93" s="154" t="s">
        <v>1329</v>
      </c>
      <c r="BL93" s="154" t="s">
        <v>918</v>
      </c>
      <c r="BM93" s="154" t="s">
        <v>540</v>
      </c>
      <c r="BN93" s="154" t="s">
        <v>537</v>
      </c>
      <c r="BO93" s="154" t="s">
        <v>540</v>
      </c>
      <c r="BP93" s="154" t="s">
        <v>540</v>
      </c>
      <c r="BQ93" s="154" t="s">
        <v>898</v>
      </c>
      <c r="BR93" s="154" t="s">
        <v>907</v>
      </c>
      <c r="BS93" s="154" t="s">
        <v>907</v>
      </c>
      <c r="BT93" s="154" t="s">
        <v>907</v>
      </c>
      <c r="BU93" s="154" t="s">
        <v>907</v>
      </c>
      <c r="BV93" s="154" t="s">
        <v>907</v>
      </c>
      <c r="BW93" s="154" t="s">
        <v>907</v>
      </c>
      <c r="BX93" s="154"/>
      <c r="BY93" s="154" t="s">
        <v>925</v>
      </c>
      <c r="BZ93" s="154" t="s">
        <v>897</v>
      </c>
      <c r="CA93" s="154" t="s">
        <v>1264</v>
      </c>
      <c r="CB93" s="154" t="s">
        <v>919</v>
      </c>
    </row>
    <row r="94" spans="1:80" x14ac:dyDescent="0.25">
      <c r="A94" s="123" t="str">
        <f>'Indicator Data'!A95</f>
        <v>Korea Republic of</v>
      </c>
      <c r="B94" s="106" t="str">
        <f>'Indicator Data'!B95</f>
        <v>KOR</v>
      </c>
      <c r="C94" s="154" t="s">
        <v>1320</v>
      </c>
      <c r="D94" s="154" t="s">
        <v>1320</v>
      </c>
      <c r="E94" s="154" t="s">
        <v>1321</v>
      </c>
      <c r="F94" s="154" t="s">
        <v>1321</v>
      </c>
      <c r="G94" s="154" t="s">
        <v>1321</v>
      </c>
      <c r="H94" s="154" t="s">
        <v>1321</v>
      </c>
      <c r="I94" s="154" t="s">
        <v>1321</v>
      </c>
      <c r="J94" s="154" t="s">
        <v>922</v>
      </c>
      <c r="K94" s="154" t="s">
        <v>922</v>
      </c>
      <c r="L94" s="154" t="s">
        <v>528</v>
      </c>
      <c r="M94" s="154" t="s">
        <v>919</v>
      </c>
      <c r="N94" s="154" t="s">
        <v>919</v>
      </c>
      <c r="O94" s="154" t="s">
        <v>919</v>
      </c>
      <c r="P94" s="154" t="s">
        <v>919</v>
      </c>
      <c r="Q94" s="154" t="s">
        <v>1195</v>
      </c>
      <c r="R94" s="154" t="s">
        <v>1195</v>
      </c>
      <c r="S94" s="154" t="s">
        <v>1195</v>
      </c>
      <c r="T94" s="154" t="s">
        <v>1195</v>
      </c>
      <c r="U94" s="154" t="s">
        <v>919</v>
      </c>
      <c r="V94" s="154" t="s">
        <v>919</v>
      </c>
      <c r="W94" s="154" t="s">
        <v>919</v>
      </c>
      <c r="X94" s="154" t="s">
        <v>540</v>
      </c>
      <c r="Y94" s="154" t="s">
        <v>540</v>
      </c>
      <c r="Z94" s="154" t="s">
        <v>540</v>
      </c>
      <c r="AA94" s="154" t="s">
        <v>1264</v>
      </c>
      <c r="AB94" s="154" t="s">
        <v>920</v>
      </c>
      <c r="AC94" s="154" t="s">
        <v>920</v>
      </c>
      <c r="AD94" s="222" t="s">
        <v>1327</v>
      </c>
      <c r="AE94" s="154" t="s">
        <v>907</v>
      </c>
      <c r="AF94" s="154" t="s">
        <v>1196</v>
      </c>
      <c r="AG94" s="154" t="s">
        <v>1264</v>
      </c>
      <c r="AH94" s="154" t="s">
        <v>919</v>
      </c>
      <c r="AI94" s="154" t="s">
        <v>919</v>
      </c>
      <c r="AJ94" s="155" t="s">
        <v>926</v>
      </c>
      <c r="AK94" s="155" t="s">
        <v>926</v>
      </c>
      <c r="AL94" s="154" t="s">
        <v>924</v>
      </c>
      <c r="AM94" s="154" t="s">
        <v>924</v>
      </c>
      <c r="AN94" s="154" t="s">
        <v>927</v>
      </c>
      <c r="AO94" s="154" t="s">
        <v>928</v>
      </c>
      <c r="AP94" s="154" t="s">
        <v>928</v>
      </c>
      <c r="AQ94" s="154" t="s">
        <v>1328</v>
      </c>
      <c r="AR94" s="154" t="s">
        <v>1328</v>
      </c>
      <c r="AS94" s="154" t="s">
        <v>907</v>
      </c>
      <c r="AT94" s="154" t="s">
        <v>907</v>
      </c>
      <c r="AU94" s="154" t="s">
        <v>907</v>
      </c>
      <c r="AV94" s="154" t="s">
        <v>907</v>
      </c>
      <c r="AW94" s="154" t="s">
        <v>907</v>
      </c>
      <c r="AX94" s="154" t="s">
        <v>907</v>
      </c>
      <c r="AY94" s="154" t="s">
        <v>907</v>
      </c>
      <c r="AZ94" s="154" t="s">
        <v>924</v>
      </c>
      <c r="BA94" s="154" t="s">
        <v>540</v>
      </c>
      <c r="BB94" s="154" t="s">
        <v>922</v>
      </c>
      <c r="BC94" s="154" t="s">
        <v>922</v>
      </c>
      <c r="BD94" s="154" t="s">
        <v>922</v>
      </c>
      <c r="BE94" s="155" t="s">
        <v>896</v>
      </c>
      <c r="BF94" s="154" t="s">
        <v>921</v>
      </c>
      <c r="BG94" s="154" t="s">
        <v>921</v>
      </c>
      <c r="BH94" s="154" t="s">
        <v>528</v>
      </c>
      <c r="BI94" s="154" t="s">
        <v>528</v>
      </c>
      <c r="BJ94" s="154" t="s">
        <v>1321</v>
      </c>
      <c r="BK94" s="154" t="s">
        <v>1329</v>
      </c>
      <c r="BL94" s="154" t="s">
        <v>918</v>
      </c>
      <c r="BM94" s="154" t="s">
        <v>540</v>
      </c>
      <c r="BN94" s="154" t="s">
        <v>537</v>
      </c>
      <c r="BO94" s="154" t="s">
        <v>540</v>
      </c>
      <c r="BP94" s="154" t="s">
        <v>540</v>
      </c>
      <c r="BQ94" s="154" t="s">
        <v>898</v>
      </c>
      <c r="BR94" s="154" t="s">
        <v>907</v>
      </c>
      <c r="BS94" s="154" t="s">
        <v>907</v>
      </c>
      <c r="BT94" s="154" t="s">
        <v>907</v>
      </c>
      <c r="BU94" s="154" t="s">
        <v>907</v>
      </c>
      <c r="BV94" s="154" t="s">
        <v>907</v>
      </c>
      <c r="BW94" s="154" t="s">
        <v>907</v>
      </c>
      <c r="BX94" s="154"/>
      <c r="BY94" s="154" t="s">
        <v>925</v>
      </c>
      <c r="BZ94" s="154" t="s">
        <v>540</v>
      </c>
      <c r="CA94" s="154" t="s">
        <v>1264</v>
      </c>
      <c r="CB94" s="154" t="s">
        <v>919</v>
      </c>
    </row>
    <row r="95" spans="1:80" x14ac:dyDescent="0.25">
      <c r="A95" s="123" t="str">
        <f>'Indicator Data'!A96</f>
        <v>Kuwait</v>
      </c>
      <c r="B95" s="106" t="str">
        <f>'Indicator Data'!B96</f>
        <v>KWT</v>
      </c>
      <c r="C95" s="154" t="s">
        <v>1320</v>
      </c>
      <c r="D95" s="154" t="s">
        <v>1320</v>
      </c>
      <c r="E95" s="154" t="s">
        <v>1321</v>
      </c>
      <c r="F95" s="154" t="s">
        <v>1321</v>
      </c>
      <c r="G95" s="154" t="s">
        <v>1321</v>
      </c>
      <c r="H95" s="154" t="s">
        <v>1321</v>
      </c>
      <c r="I95" s="154" t="s">
        <v>1321</v>
      </c>
      <c r="J95" s="154" t="s">
        <v>922</v>
      </c>
      <c r="K95" s="154" t="s">
        <v>922</v>
      </c>
      <c r="L95" s="154" t="s">
        <v>528</v>
      </c>
      <c r="M95" s="154" t="s">
        <v>919</v>
      </c>
      <c r="N95" s="154" t="s">
        <v>919</v>
      </c>
      <c r="O95" s="154" t="s">
        <v>919</v>
      </c>
      <c r="P95" s="154" t="s">
        <v>919</v>
      </c>
      <c r="Q95" s="154" t="s">
        <v>1195</v>
      </c>
      <c r="R95" s="154" t="s">
        <v>1195</v>
      </c>
      <c r="S95" s="154" t="s">
        <v>1195</v>
      </c>
      <c r="T95" s="154" t="s">
        <v>1195</v>
      </c>
      <c r="U95" s="154" t="s">
        <v>919</v>
      </c>
      <c r="V95" s="154" t="s">
        <v>919</v>
      </c>
      <c r="W95" s="154" t="s">
        <v>919</v>
      </c>
      <c r="X95" s="154" t="s">
        <v>540</v>
      </c>
      <c r="Y95" s="154" t="s">
        <v>540</v>
      </c>
      <c r="Z95" s="154" t="s">
        <v>540</v>
      </c>
      <c r="AA95" s="154" t="s">
        <v>1264</v>
      </c>
      <c r="AB95" s="154" t="s">
        <v>920</v>
      </c>
      <c r="AC95" s="154" t="s">
        <v>920</v>
      </c>
      <c r="AD95" s="222" t="s">
        <v>1327</v>
      </c>
      <c r="AE95" s="154" t="s">
        <v>907</v>
      </c>
      <c r="AF95" s="154" t="s">
        <v>1196</v>
      </c>
      <c r="AG95" s="154" t="s">
        <v>1264</v>
      </c>
      <c r="AH95" s="154" t="s">
        <v>919</v>
      </c>
      <c r="AI95" s="154" t="s">
        <v>919</v>
      </c>
      <c r="AJ95" s="155" t="s">
        <v>926</v>
      </c>
      <c r="AK95" s="155" t="s">
        <v>926</v>
      </c>
      <c r="AL95" s="154" t="s">
        <v>924</v>
      </c>
      <c r="AM95" s="154" t="s">
        <v>924</v>
      </c>
      <c r="AN95" s="154" t="s">
        <v>927</v>
      </c>
      <c r="AO95" s="154" t="s">
        <v>928</v>
      </c>
      <c r="AP95" s="154" t="s">
        <v>928</v>
      </c>
      <c r="AQ95" s="154" t="s">
        <v>1328</v>
      </c>
      <c r="AR95" s="154" t="s">
        <v>1328</v>
      </c>
      <c r="AS95" s="154" t="s">
        <v>907</v>
      </c>
      <c r="AT95" s="154" t="s">
        <v>907</v>
      </c>
      <c r="AU95" s="154" t="s">
        <v>907</v>
      </c>
      <c r="AV95" s="154" t="s">
        <v>907</v>
      </c>
      <c r="AW95" s="154" t="s">
        <v>907</v>
      </c>
      <c r="AX95" s="154" t="s">
        <v>907</v>
      </c>
      <c r="AY95" s="154" t="s">
        <v>907</v>
      </c>
      <c r="AZ95" s="154" t="s">
        <v>924</v>
      </c>
      <c r="BA95" s="154" t="s">
        <v>540</v>
      </c>
      <c r="BB95" s="154" t="s">
        <v>922</v>
      </c>
      <c r="BC95" s="154" t="s">
        <v>922</v>
      </c>
      <c r="BD95" s="154" t="s">
        <v>922</v>
      </c>
      <c r="BE95" s="155" t="s">
        <v>896</v>
      </c>
      <c r="BF95" s="154" t="s">
        <v>921</v>
      </c>
      <c r="BG95" s="154" t="s">
        <v>921</v>
      </c>
      <c r="BH95" s="154" t="s">
        <v>528</v>
      </c>
      <c r="BI95" s="154" t="s">
        <v>528</v>
      </c>
      <c r="BJ95" s="154" t="s">
        <v>1321</v>
      </c>
      <c r="BK95" s="154" t="s">
        <v>1329</v>
      </c>
      <c r="BL95" s="154" t="s">
        <v>918</v>
      </c>
      <c r="BM95" s="154" t="s">
        <v>540</v>
      </c>
      <c r="BN95" s="154" t="s">
        <v>537</v>
      </c>
      <c r="BO95" s="154" t="s">
        <v>540</v>
      </c>
      <c r="BP95" s="154" t="s">
        <v>540</v>
      </c>
      <c r="BQ95" s="154" t="s">
        <v>898</v>
      </c>
      <c r="BR95" s="154" t="s">
        <v>907</v>
      </c>
      <c r="BS95" s="154" t="s">
        <v>907</v>
      </c>
      <c r="BT95" s="154" t="s">
        <v>907</v>
      </c>
      <c r="BU95" s="154" t="s">
        <v>907</v>
      </c>
      <c r="BV95" s="154" t="s">
        <v>907</v>
      </c>
      <c r="BW95" s="154" t="s">
        <v>907</v>
      </c>
      <c r="BX95" s="154"/>
      <c r="BY95" s="154" t="s">
        <v>925</v>
      </c>
      <c r="BZ95" s="154" t="s">
        <v>540</v>
      </c>
      <c r="CA95" s="154" t="s">
        <v>1264</v>
      </c>
      <c r="CB95" s="154" t="s">
        <v>919</v>
      </c>
    </row>
    <row r="96" spans="1:80" x14ac:dyDescent="0.25">
      <c r="A96" s="123" t="str">
        <f>'Indicator Data'!A97</f>
        <v>Kyrgyzstan</v>
      </c>
      <c r="B96" s="106" t="str">
        <f>'Indicator Data'!B97</f>
        <v>KGZ</v>
      </c>
      <c r="C96" s="154" t="s">
        <v>1320</v>
      </c>
      <c r="D96" s="154" t="s">
        <v>1320</v>
      </c>
      <c r="E96" s="154" t="s">
        <v>1321</v>
      </c>
      <c r="F96" s="154" t="s">
        <v>1321</v>
      </c>
      <c r="G96" s="154" t="s">
        <v>1321</v>
      </c>
      <c r="H96" s="154" t="s">
        <v>1321</v>
      </c>
      <c r="I96" s="154" t="s">
        <v>1321</v>
      </c>
      <c r="J96" s="154" t="s">
        <v>922</v>
      </c>
      <c r="K96" s="154" t="s">
        <v>922</v>
      </c>
      <c r="L96" s="154" t="s">
        <v>528</v>
      </c>
      <c r="M96" s="154" t="s">
        <v>919</v>
      </c>
      <c r="N96" s="154" t="s">
        <v>919</v>
      </c>
      <c r="O96" s="154" t="s">
        <v>919</v>
      </c>
      <c r="P96" s="154" t="s">
        <v>919</v>
      </c>
      <c r="Q96" s="154" t="s">
        <v>1195</v>
      </c>
      <c r="R96" s="154" t="s">
        <v>1195</v>
      </c>
      <c r="S96" s="154" t="s">
        <v>1195</v>
      </c>
      <c r="T96" s="154" t="s">
        <v>1195</v>
      </c>
      <c r="U96" s="154" t="s">
        <v>919</v>
      </c>
      <c r="V96" s="154" t="s">
        <v>919</v>
      </c>
      <c r="W96" s="154" t="s">
        <v>919</v>
      </c>
      <c r="X96" s="154" t="s">
        <v>540</v>
      </c>
      <c r="Y96" s="154" t="s">
        <v>540</v>
      </c>
      <c r="Z96" s="154" t="s">
        <v>540</v>
      </c>
      <c r="AA96" s="154" t="s">
        <v>1264</v>
      </c>
      <c r="AB96" s="154" t="s">
        <v>920</v>
      </c>
      <c r="AC96" s="154" t="s">
        <v>920</v>
      </c>
      <c r="AD96" s="222" t="s">
        <v>1327</v>
      </c>
      <c r="AE96" s="154" t="s">
        <v>907</v>
      </c>
      <c r="AF96" s="154" t="s">
        <v>1196</v>
      </c>
      <c r="AG96" s="154" t="s">
        <v>1264</v>
      </c>
      <c r="AH96" s="154" t="s">
        <v>919</v>
      </c>
      <c r="AI96" s="154" t="s">
        <v>919</v>
      </c>
      <c r="AJ96" s="155" t="s">
        <v>926</v>
      </c>
      <c r="AK96" s="155" t="s">
        <v>926</v>
      </c>
      <c r="AL96" s="154" t="s">
        <v>924</v>
      </c>
      <c r="AM96" s="154" t="s">
        <v>924</v>
      </c>
      <c r="AN96" s="154" t="s">
        <v>927</v>
      </c>
      <c r="AO96" s="154" t="s">
        <v>928</v>
      </c>
      <c r="AP96" s="154" t="s">
        <v>928</v>
      </c>
      <c r="AQ96" s="154" t="s">
        <v>1328</v>
      </c>
      <c r="AR96" s="154" t="s">
        <v>1328</v>
      </c>
      <c r="AS96" s="154" t="s">
        <v>907</v>
      </c>
      <c r="AT96" s="154" t="s">
        <v>907</v>
      </c>
      <c r="AU96" s="154" t="s">
        <v>907</v>
      </c>
      <c r="AV96" s="154" t="s">
        <v>907</v>
      </c>
      <c r="AW96" s="154" t="s">
        <v>907</v>
      </c>
      <c r="AX96" s="154" t="s">
        <v>907</v>
      </c>
      <c r="AY96" s="154" t="s">
        <v>907</v>
      </c>
      <c r="AZ96" s="154" t="s">
        <v>924</v>
      </c>
      <c r="BA96" s="154" t="s">
        <v>540</v>
      </c>
      <c r="BB96" s="154" t="s">
        <v>922</v>
      </c>
      <c r="BC96" s="154" t="s">
        <v>922</v>
      </c>
      <c r="BD96" s="154" t="s">
        <v>922</v>
      </c>
      <c r="BE96" s="155" t="s">
        <v>896</v>
      </c>
      <c r="BF96" s="154" t="s">
        <v>921</v>
      </c>
      <c r="BG96" s="154" t="s">
        <v>921</v>
      </c>
      <c r="BH96" s="154" t="s">
        <v>528</v>
      </c>
      <c r="BI96" s="154" t="s">
        <v>528</v>
      </c>
      <c r="BJ96" s="154" t="s">
        <v>1321</v>
      </c>
      <c r="BK96" s="154" t="s">
        <v>1329</v>
      </c>
      <c r="BL96" s="154" t="s">
        <v>918</v>
      </c>
      <c r="BM96" s="154" t="s">
        <v>540</v>
      </c>
      <c r="BN96" s="154" t="s">
        <v>537</v>
      </c>
      <c r="BO96" s="154" t="s">
        <v>540</v>
      </c>
      <c r="BP96" s="154" t="s">
        <v>540</v>
      </c>
      <c r="BQ96" s="154" t="s">
        <v>898</v>
      </c>
      <c r="BR96" s="154" t="s">
        <v>907</v>
      </c>
      <c r="BS96" s="154" t="s">
        <v>907</v>
      </c>
      <c r="BT96" s="154" t="s">
        <v>907</v>
      </c>
      <c r="BU96" s="154" t="s">
        <v>907</v>
      </c>
      <c r="BV96" s="154" t="s">
        <v>907</v>
      </c>
      <c r="BW96" s="154" t="s">
        <v>907</v>
      </c>
      <c r="BX96" s="154"/>
      <c r="BY96" s="154" t="s">
        <v>925</v>
      </c>
      <c r="BZ96" s="154" t="s">
        <v>540</v>
      </c>
      <c r="CA96" s="154" t="s">
        <v>1264</v>
      </c>
      <c r="CB96" s="154" t="s">
        <v>919</v>
      </c>
    </row>
    <row r="97" spans="1:80" x14ac:dyDescent="0.25">
      <c r="A97" s="123" t="str">
        <f>'Indicator Data'!A98</f>
        <v>Lao PDR</v>
      </c>
      <c r="B97" s="106" t="str">
        <f>'Indicator Data'!B98</f>
        <v>LAO</v>
      </c>
      <c r="C97" s="154" t="s">
        <v>1320</v>
      </c>
      <c r="D97" s="154" t="s">
        <v>1320</v>
      </c>
      <c r="E97" s="154" t="s">
        <v>1321</v>
      </c>
      <c r="F97" s="154" t="s">
        <v>1321</v>
      </c>
      <c r="G97" s="154" t="s">
        <v>1321</v>
      </c>
      <c r="H97" s="154" t="s">
        <v>1321</v>
      </c>
      <c r="I97" s="154" t="s">
        <v>1321</v>
      </c>
      <c r="J97" s="154" t="s">
        <v>922</v>
      </c>
      <c r="K97" s="154" t="s">
        <v>922</v>
      </c>
      <c r="L97" s="154" t="s">
        <v>528</v>
      </c>
      <c r="M97" s="154" t="s">
        <v>919</v>
      </c>
      <c r="N97" s="154" t="s">
        <v>919</v>
      </c>
      <c r="O97" s="154" t="s">
        <v>919</v>
      </c>
      <c r="P97" s="154" t="s">
        <v>919</v>
      </c>
      <c r="Q97" s="154" t="s">
        <v>1195</v>
      </c>
      <c r="R97" s="154" t="s">
        <v>1195</v>
      </c>
      <c r="S97" s="154" t="s">
        <v>1195</v>
      </c>
      <c r="T97" s="154" t="s">
        <v>1195</v>
      </c>
      <c r="U97" s="154" t="s">
        <v>919</v>
      </c>
      <c r="V97" s="154" t="s">
        <v>919</v>
      </c>
      <c r="W97" s="154" t="s">
        <v>919</v>
      </c>
      <c r="X97" s="154" t="s">
        <v>540</v>
      </c>
      <c r="Y97" s="154" t="s">
        <v>540</v>
      </c>
      <c r="Z97" s="154" t="s">
        <v>540</v>
      </c>
      <c r="AA97" s="154" t="s">
        <v>1264</v>
      </c>
      <c r="AB97" s="154" t="s">
        <v>920</v>
      </c>
      <c r="AC97" s="154" t="s">
        <v>920</v>
      </c>
      <c r="AD97" s="222" t="s">
        <v>1327</v>
      </c>
      <c r="AE97" s="154" t="s">
        <v>907</v>
      </c>
      <c r="AF97" s="154" t="s">
        <v>1196</v>
      </c>
      <c r="AG97" s="154" t="s">
        <v>1264</v>
      </c>
      <c r="AH97" s="154" t="s">
        <v>919</v>
      </c>
      <c r="AI97" s="154" t="s">
        <v>919</v>
      </c>
      <c r="AJ97" s="155" t="s">
        <v>926</v>
      </c>
      <c r="AK97" s="155" t="s">
        <v>926</v>
      </c>
      <c r="AL97" s="154" t="s">
        <v>924</v>
      </c>
      <c r="AM97" s="154" t="s">
        <v>924</v>
      </c>
      <c r="AN97" s="154" t="s">
        <v>927</v>
      </c>
      <c r="AO97" s="154" t="s">
        <v>928</v>
      </c>
      <c r="AP97" s="154" t="s">
        <v>928</v>
      </c>
      <c r="AQ97" s="154" t="s">
        <v>1328</v>
      </c>
      <c r="AR97" s="154" t="s">
        <v>1328</v>
      </c>
      <c r="AS97" s="154" t="s">
        <v>907</v>
      </c>
      <c r="AT97" s="154" t="s">
        <v>907</v>
      </c>
      <c r="AU97" s="154" t="s">
        <v>907</v>
      </c>
      <c r="AV97" s="154" t="s">
        <v>907</v>
      </c>
      <c r="AW97" s="154" t="s">
        <v>907</v>
      </c>
      <c r="AX97" s="154" t="s">
        <v>907</v>
      </c>
      <c r="AY97" s="154" t="s">
        <v>907</v>
      </c>
      <c r="AZ97" s="154" t="s">
        <v>924</v>
      </c>
      <c r="BA97" s="154" t="s">
        <v>540</v>
      </c>
      <c r="BB97" s="154" t="s">
        <v>922</v>
      </c>
      <c r="BC97" s="154" t="s">
        <v>922</v>
      </c>
      <c r="BD97" s="154" t="s">
        <v>922</v>
      </c>
      <c r="BE97" s="155" t="s">
        <v>896</v>
      </c>
      <c r="BF97" s="154" t="s">
        <v>921</v>
      </c>
      <c r="BG97" s="154" t="s">
        <v>921</v>
      </c>
      <c r="BH97" s="154" t="s">
        <v>528</v>
      </c>
      <c r="BI97" s="154" t="s">
        <v>528</v>
      </c>
      <c r="BJ97" s="154" t="s">
        <v>1321</v>
      </c>
      <c r="BK97" s="154" t="s">
        <v>1329</v>
      </c>
      <c r="BL97" s="154" t="s">
        <v>918</v>
      </c>
      <c r="BM97" s="154" t="s">
        <v>540</v>
      </c>
      <c r="BN97" s="154" t="s">
        <v>537</v>
      </c>
      <c r="BO97" s="154" t="s">
        <v>540</v>
      </c>
      <c r="BP97" s="154" t="s">
        <v>540</v>
      </c>
      <c r="BQ97" s="154" t="s">
        <v>898</v>
      </c>
      <c r="BR97" s="154" t="s">
        <v>907</v>
      </c>
      <c r="BS97" s="154" t="s">
        <v>907</v>
      </c>
      <c r="BT97" s="154" t="s">
        <v>907</v>
      </c>
      <c r="BU97" s="154" t="s">
        <v>907</v>
      </c>
      <c r="BV97" s="154" t="s">
        <v>907</v>
      </c>
      <c r="BW97" s="154" t="s">
        <v>907</v>
      </c>
      <c r="BX97" s="154"/>
      <c r="BY97" s="154" t="s">
        <v>925</v>
      </c>
      <c r="BZ97" s="154" t="s">
        <v>540</v>
      </c>
      <c r="CA97" s="154" t="s">
        <v>1264</v>
      </c>
      <c r="CB97" s="154" t="s">
        <v>919</v>
      </c>
    </row>
    <row r="98" spans="1:80" x14ac:dyDescent="0.25">
      <c r="A98" s="123" t="str">
        <f>'Indicator Data'!A99</f>
        <v>Latvia</v>
      </c>
      <c r="B98" s="106" t="str">
        <f>'Indicator Data'!B99</f>
        <v>LVA</v>
      </c>
      <c r="C98" s="154" t="s">
        <v>1320</v>
      </c>
      <c r="D98" s="154" t="s">
        <v>1320</v>
      </c>
      <c r="E98" s="154" t="s">
        <v>1321</v>
      </c>
      <c r="F98" s="154" t="s">
        <v>1321</v>
      </c>
      <c r="G98" s="154" t="s">
        <v>1321</v>
      </c>
      <c r="H98" s="154" t="s">
        <v>1321</v>
      </c>
      <c r="I98" s="154" t="s">
        <v>1321</v>
      </c>
      <c r="J98" s="154" t="s">
        <v>922</v>
      </c>
      <c r="K98" s="154" t="s">
        <v>922</v>
      </c>
      <c r="L98" s="154" t="s">
        <v>528</v>
      </c>
      <c r="M98" s="154" t="s">
        <v>919</v>
      </c>
      <c r="N98" s="154" t="s">
        <v>919</v>
      </c>
      <c r="O98" s="154" t="s">
        <v>919</v>
      </c>
      <c r="P98" s="154" t="s">
        <v>919</v>
      </c>
      <c r="Q98" s="154" t="s">
        <v>1195</v>
      </c>
      <c r="R98" s="154" t="s">
        <v>1195</v>
      </c>
      <c r="S98" s="154" t="s">
        <v>1195</v>
      </c>
      <c r="T98" s="154" t="s">
        <v>1195</v>
      </c>
      <c r="U98" s="154" t="s">
        <v>919</v>
      </c>
      <c r="V98" s="154" t="s">
        <v>919</v>
      </c>
      <c r="W98" s="154" t="s">
        <v>919</v>
      </c>
      <c r="X98" s="154" t="s">
        <v>540</v>
      </c>
      <c r="Y98" s="154" t="s">
        <v>540</v>
      </c>
      <c r="Z98" s="154" t="s">
        <v>540</v>
      </c>
      <c r="AA98" s="154" t="s">
        <v>1264</v>
      </c>
      <c r="AB98" s="154" t="s">
        <v>920</v>
      </c>
      <c r="AC98" s="154" t="s">
        <v>920</v>
      </c>
      <c r="AD98" s="222" t="s">
        <v>1327</v>
      </c>
      <c r="AE98" s="154" t="s">
        <v>907</v>
      </c>
      <c r="AF98" s="154" t="s">
        <v>1196</v>
      </c>
      <c r="AG98" s="154" t="s">
        <v>1264</v>
      </c>
      <c r="AH98" s="154" t="s">
        <v>919</v>
      </c>
      <c r="AI98" s="154" t="s">
        <v>919</v>
      </c>
      <c r="AJ98" s="155" t="s">
        <v>926</v>
      </c>
      <c r="AK98" s="155" t="s">
        <v>926</v>
      </c>
      <c r="AL98" s="154" t="s">
        <v>924</v>
      </c>
      <c r="AM98" s="154" t="s">
        <v>924</v>
      </c>
      <c r="AN98" s="154" t="s">
        <v>927</v>
      </c>
      <c r="AO98" s="154" t="s">
        <v>928</v>
      </c>
      <c r="AP98" s="154" t="s">
        <v>928</v>
      </c>
      <c r="AQ98" s="154" t="s">
        <v>1328</v>
      </c>
      <c r="AR98" s="154" t="s">
        <v>1328</v>
      </c>
      <c r="AS98" s="154" t="s">
        <v>907</v>
      </c>
      <c r="AT98" s="154" t="s">
        <v>907</v>
      </c>
      <c r="AU98" s="154" t="s">
        <v>907</v>
      </c>
      <c r="AV98" s="154" t="s">
        <v>907</v>
      </c>
      <c r="AW98" s="154" t="s">
        <v>907</v>
      </c>
      <c r="AX98" s="154" t="s">
        <v>907</v>
      </c>
      <c r="AY98" s="154" t="s">
        <v>907</v>
      </c>
      <c r="AZ98" s="154" t="s">
        <v>924</v>
      </c>
      <c r="BA98" s="154" t="s">
        <v>540</v>
      </c>
      <c r="BB98" s="154" t="s">
        <v>922</v>
      </c>
      <c r="BC98" s="154" t="s">
        <v>922</v>
      </c>
      <c r="BD98" s="154" t="s">
        <v>922</v>
      </c>
      <c r="BE98" s="155" t="s">
        <v>896</v>
      </c>
      <c r="BF98" s="154" t="s">
        <v>921</v>
      </c>
      <c r="BG98" s="154" t="s">
        <v>921</v>
      </c>
      <c r="BH98" s="154" t="s">
        <v>528</v>
      </c>
      <c r="BI98" s="154" t="s">
        <v>528</v>
      </c>
      <c r="BJ98" s="154" t="s">
        <v>1321</v>
      </c>
      <c r="BK98" s="154" t="s">
        <v>1329</v>
      </c>
      <c r="BL98" s="154" t="s">
        <v>918</v>
      </c>
      <c r="BM98" s="154" t="s">
        <v>540</v>
      </c>
      <c r="BN98" s="154" t="s">
        <v>537</v>
      </c>
      <c r="BO98" s="154" t="s">
        <v>540</v>
      </c>
      <c r="BP98" s="154" t="s">
        <v>540</v>
      </c>
      <c r="BQ98" s="154" t="s">
        <v>898</v>
      </c>
      <c r="BR98" s="154" t="s">
        <v>907</v>
      </c>
      <c r="BS98" s="154" t="s">
        <v>907</v>
      </c>
      <c r="BT98" s="154" t="s">
        <v>907</v>
      </c>
      <c r="BU98" s="154" t="s">
        <v>907</v>
      </c>
      <c r="BV98" s="154" t="s">
        <v>907</v>
      </c>
      <c r="BW98" s="154" t="s">
        <v>907</v>
      </c>
      <c r="BX98" s="154"/>
      <c r="BY98" s="154" t="s">
        <v>925</v>
      </c>
      <c r="BZ98" s="154" t="s">
        <v>540</v>
      </c>
      <c r="CA98" s="154" t="s">
        <v>1264</v>
      </c>
      <c r="CB98" s="154" t="s">
        <v>919</v>
      </c>
    </row>
    <row r="99" spans="1:80" x14ac:dyDescent="0.25">
      <c r="A99" s="123" t="str">
        <f>'Indicator Data'!A100</f>
        <v>Lebanon</v>
      </c>
      <c r="B99" s="106" t="str">
        <f>'Indicator Data'!B100</f>
        <v>LBN</v>
      </c>
      <c r="C99" s="154" t="s">
        <v>1320</v>
      </c>
      <c r="D99" s="154" t="s">
        <v>1320</v>
      </c>
      <c r="E99" s="154" t="s">
        <v>1321</v>
      </c>
      <c r="F99" s="154" t="s">
        <v>1321</v>
      </c>
      <c r="G99" s="154" t="s">
        <v>1321</v>
      </c>
      <c r="H99" s="154" t="s">
        <v>1321</v>
      </c>
      <c r="I99" s="154" t="s">
        <v>1321</v>
      </c>
      <c r="J99" s="154" t="s">
        <v>922</v>
      </c>
      <c r="K99" s="154" t="s">
        <v>922</v>
      </c>
      <c r="L99" s="154" t="s">
        <v>528</v>
      </c>
      <c r="M99" s="154" t="s">
        <v>919</v>
      </c>
      <c r="N99" s="154" t="s">
        <v>919</v>
      </c>
      <c r="O99" s="154" t="s">
        <v>919</v>
      </c>
      <c r="P99" s="154" t="s">
        <v>919</v>
      </c>
      <c r="Q99" s="154" t="s">
        <v>1195</v>
      </c>
      <c r="R99" s="154" t="s">
        <v>1195</v>
      </c>
      <c r="S99" s="154" t="s">
        <v>1195</v>
      </c>
      <c r="T99" s="154" t="s">
        <v>1195</v>
      </c>
      <c r="U99" s="154" t="s">
        <v>919</v>
      </c>
      <c r="V99" s="154" t="s">
        <v>919</v>
      </c>
      <c r="W99" s="154" t="s">
        <v>919</v>
      </c>
      <c r="X99" s="154" t="s">
        <v>540</v>
      </c>
      <c r="Y99" s="154" t="s">
        <v>540</v>
      </c>
      <c r="Z99" s="154" t="s">
        <v>540</v>
      </c>
      <c r="AA99" s="154" t="s">
        <v>1264</v>
      </c>
      <c r="AB99" s="154" t="s">
        <v>920</v>
      </c>
      <c r="AC99" s="154" t="s">
        <v>920</v>
      </c>
      <c r="AD99" s="222" t="s">
        <v>1327</v>
      </c>
      <c r="AE99" s="154" t="s">
        <v>907</v>
      </c>
      <c r="AF99" s="154" t="s">
        <v>1196</v>
      </c>
      <c r="AG99" s="154" t="s">
        <v>1264</v>
      </c>
      <c r="AH99" s="154" t="s">
        <v>919</v>
      </c>
      <c r="AI99" s="154" t="s">
        <v>919</v>
      </c>
      <c r="AJ99" s="155" t="s">
        <v>926</v>
      </c>
      <c r="AK99" s="155" t="s">
        <v>926</v>
      </c>
      <c r="AL99" s="154" t="s">
        <v>924</v>
      </c>
      <c r="AM99" s="154" t="s">
        <v>924</v>
      </c>
      <c r="AN99" s="154" t="s">
        <v>927</v>
      </c>
      <c r="AO99" s="154" t="s">
        <v>928</v>
      </c>
      <c r="AP99" s="154" t="s">
        <v>928</v>
      </c>
      <c r="AQ99" s="154" t="s">
        <v>1328</v>
      </c>
      <c r="AR99" s="154" t="s">
        <v>1328</v>
      </c>
      <c r="AS99" s="154" t="s">
        <v>907</v>
      </c>
      <c r="AT99" s="154" t="s">
        <v>907</v>
      </c>
      <c r="AU99" s="154" t="s">
        <v>907</v>
      </c>
      <c r="AV99" s="154" t="s">
        <v>907</v>
      </c>
      <c r="AW99" s="154" t="s">
        <v>907</v>
      </c>
      <c r="AX99" s="154" t="s">
        <v>907</v>
      </c>
      <c r="AY99" s="154" t="s">
        <v>907</v>
      </c>
      <c r="AZ99" s="154" t="s">
        <v>924</v>
      </c>
      <c r="BA99" s="154" t="s">
        <v>540</v>
      </c>
      <c r="BB99" s="154" t="s">
        <v>922</v>
      </c>
      <c r="BC99" s="154" t="s">
        <v>922</v>
      </c>
      <c r="BD99" s="154" t="s">
        <v>922</v>
      </c>
      <c r="BE99" s="155" t="s">
        <v>899</v>
      </c>
      <c r="BF99" s="154" t="s">
        <v>923</v>
      </c>
      <c r="BG99" s="154" t="s">
        <v>921</v>
      </c>
      <c r="BH99" s="154" t="s">
        <v>528</v>
      </c>
      <c r="BI99" s="154" t="s">
        <v>528</v>
      </c>
      <c r="BJ99" s="154" t="s">
        <v>1321</v>
      </c>
      <c r="BK99" s="154" t="s">
        <v>1329</v>
      </c>
      <c r="BL99" s="154" t="s">
        <v>918</v>
      </c>
      <c r="BM99" s="154" t="s">
        <v>540</v>
      </c>
      <c r="BN99" s="154" t="s">
        <v>537</v>
      </c>
      <c r="BO99" s="154" t="s">
        <v>540</v>
      </c>
      <c r="BP99" s="154" t="s">
        <v>540</v>
      </c>
      <c r="BQ99" s="154" t="s">
        <v>898</v>
      </c>
      <c r="BR99" s="154" t="s">
        <v>907</v>
      </c>
      <c r="BS99" s="154" t="s">
        <v>907</v>
      </c>
      <c r="BT99" s="154" t="s">
        <v>907</v>
      </c>
      <c r="BU99" s="154" t="s">
        <v>907</v>
      </c>
      <c r="BV99" s="154" t="s">
        <v>907</v>
      </c>
      <c r="BW99" s="154" t="s">
        <v>907</v>
      </c>
      <c r="BX99" s="154"/>
      <c r="BY99" s="154" t="s">
        <v>925</v>
      </c>
      <c r="BZ99" s="154" t="s">
        <v>540</v>
      </c>
      <c r="CA99" s="154" t="s">
        <v>1264</v>
      </c>
      <c r="CB99" s="154" t="s">
        <v>919</v>
      </c>
    </row>
    <row r="100" spans="1:80" x14ac:dyDescent="0.25">
      <c r="A100" s="123" t="str">
        <f>'Indicator Data'!A101</f>
        <v>Lesotho</v>
      </c>
      <c r="B100" s="106" t="str">
        <f>'Indicator Data'!B101</f>
        <v>LSO</v>
      </c>
      <c r="C100" s="154" t="s">
        <v>1320</v>
      </c>
      <c r="D100" s="154" t="s">
        <v>1320</v>
      </c>
      <c r="E100" s="154" t="s">
        <v>1321</v>
      </c>
      <c r="F100" s="154" t="s">
        <v>1321</v>
      </c>
      <c r="G100" s="154" t="s">
        <v>1321</v>
      </c>
      <c r="H100" s="154" t="s">
        <v>1321</v>
      </c>
      <c r="I100" s="154" t="s">
        <v>1321</v>
      </c>
      <c r="J100" s="154" t="s">
        <v>922</v>
      </c>
      <c r="K100" s="154" t="s">
        <v>922</v>
      </c>
      <c r="L100" s="154" t="s">
        <v>528</v>
      </c>
      <c r="M100" s="154" t="s">
        <v>919</v>
      </c>
      <c r="N100" s="154" t="s">
        <v>919</v>
      </c>
      <c r="O100" s="154" t="s">
        <v>919</v>
      </c>
      <c r="P100" s="154" t="s">
        <v>919</v>
      </c>
      <c r="Q100" s="154" t="s">
        <v>1195</v>
      </c>
      <c r="R100" s="154" t="s">
        <v>1195</v>
      </c>
      <c r="S100" s="154" t="s">
        <v>1195</v>
      </c>
      <c r="T100" s="154" t="s">
        <v>1195</v>
      </c>
      <c r="U100" s="154" t="s">
        <v>919</v>
      </c>
      <c r="V100" s="154" t="s">
        <v>919</v>
      </c>
      <c r="W100" s="154" t="s">
        <v>919</v>
      </c>
      <c r="X100" s="154" t="s">
        <v>540</v>
      </c>
      <c r="Y100" s="154" t="s">
        <v>540</v>
      </c>
      <c r="Z100" s="154" t="s">
        <v>540</v>
      </c>
      <c r="AA100" s="154" t="s">
        <v>1264</v>
      </c>
      <c r="AB100" s="154" t="s">
        <v>920</v>
      </c>
      <c r="AC100" s="154" t="s">
        <v>920</v>
      </c>
      <c r="AD100" s="222" t="s">
        <v>1327</v>
      </c>
      <c r="AE100" s="154" t="s">
        <v>907</v>
      </c>
      <c r="AF100" s="154" t="s">
        <v>1196</v>
      </c>
      <c r="AG100" s="154" t="s">
        <v>1264</v>
      </c>
      <c r="AH100" s="154" t="s">
        <v>919</v>
      </c>
      <c r="AI100" s="154" t="s">
        <v>919</v>
      </c>
      <c r="AJ100" s="155" t="s">
        <v>926</v>
      </c>
      <c r="AK100" s="155" t="s">
        <v>926</v>
      </c>
      <c r="AL100" s="154" t="s">
        <v>924</v>
      </c>
      <c r="AM100" s="154" t="s">
        <v>924</v>
      </c>
      <c r="AN100" s="154" t="s">
        <v>927</v>
      </c>
      <c r="AO100" s="154" t="s">
        <v>928</v>
      </c>
      <c r="AP100" s="154" t="s">
        <v>928</v>
      </c>
      <c r="AQ100" s="154" t="s">
        <v>1328</v>
      </c>
      <c r="AR100" s="154" t="s">
        <v>1328</v>
      </c>
      <c r="AS100" s="154" t="s">
        <v>907</v>
      </c>
      <c r="AT100" s="154" t="s">
        <v>907</v>
      </c>
      <c r="AU100" s="154" t="s">
        <v>907</v>
      </c>
      <c r="AV100" s="154" t="s">
        <v>907</v>
      </c>
      <c r="AW100" s="154" t="s">
        <v>907</v>
      </c>
      <c r="AX100" s="154" t="s">
        <v>907</v>
      </c>
      <c r="AY100" s="154" t="s">
        <v>907</v>
      </c>
      <c r="AZ100" s="154" t="s">
        <v>924</v>
      </c>
      <c r="BA100" s="154" t="s">
        <v>540</v>
      </c>
      <c r="BB100" s="154" t="s">
        <v>922</v>
      </c>
      <c r="BC100" s="154" t="s">
        <v>922</v>
      </c>
      <c r="BD100" s="154" t="s">
        <v>922</v>
      </c>
      <c r="BE100" s="155" t="s">
        <v>896</v>
      </c>
      <c r="BF100" s="154" t="s">
        <v>921</v>
      </c>
      <c r="BG100" s="154" t="s">
        <v>921</v>
      </c>
      <c r="BH100" s="154" t="s">
        <v>528</v>
      </c>
      <c r="BI100" s="154" t="s">
        <v>528</v>
      </c>
      <c r="BJ100" s="154" t="s">
        <v>1321</v>
      </c>
      <c r="BK100" s="154" t="s">
        <v>1329</v>
      </c>
      <c r="BL100" s="154" t="s">
        <v>918</v>
      </c>
      <c r="BM100" s="154" t="s">
        <v>540</v>
      </c>
      <c r="BN100" s="154" t="s">
        <v>537</v>
      </c>
      <c r="BO100" s="154" t="s">
        <v>540</v>
      </c>
      <c r="BP100" s="154" t="s">
        <v>540</v>
      </c>
      <c r="BQ100" s="154" t="s">
        <v>898</v>
      </c>
      <c r="BR100" s="154" t="s">
        <v>907</v>
      </c>
      <c r="BS100" s="154" t="s">
        <v>907</v>
      </c>
      <c r="BT100" s="154" t="s">
        <v>907</v>
      </c>
      <c r="BU100" s="154" t="s">
        <v>907</v>
      </c>
      <c r="BV100" s="154" t="s">
        <v>907</v>
      </c>
      <c r="BW100" s="154" t="s">
        <v>907</v>
      </c>
      <c r="BX100" s="154"/>
      <c r="BY100" s="154" t="s">
        <v>925</v>
      </c>
      <c r="BZ100" s="154" t="s">
        <v>540</v>
      </c>
      <c r="CA100" s="154" t="s">
        <v>1264</v>
      </c>
      <c r="CB100" s="154" t="s">
        <v>919</v>
      </c>
    </row>
    <row r="101" spans="1:80" x14ac:dyDescent="0.25">
      <c r="A101" s="123" t="str">
        <f>'Indicator Data'!A102</f>
        <v>Liberia</v>
      </c>
      <c r="B101" s="106" t="str">
        <f>'Indicator Data'!B102</f>
        <v>LBR</v>
      </c>
      <c r="C101" s="154" t="s">
        <v>1320</v>
      </c>
      <c r="D101" s="154" t="s">
        <v>1320</v>
      </c>
      <c r="E101" s="154" t="s">
        <v>1321</v>
      </c>
      <c r="F101" s="154" t="s">
        <v>1321</v>
      </c>
      <c r="G101" s="154" t="s">
        <v>1321</v>
      </c>
      <c r="H101" s="154" t="s">
        <v>1321</v>
      </c>
      <c r="I101" s="154" t="s">
        <v>1321</v>
      </c>
      <c r="J101" s="154" t="s">
        <v>922</v>
      </c>
      <c r="K101" s="154" t="s">
        <v>922</v>
      </c>
      <c r="L101" s="154" t="s">
        <v>528</v>
      </c>
      <c r="M101" s="154" t="s">
        <v>919</v>
      </c>
      <c r="N101" s="154" t="s">
        <v>919</v>
      </c>
      <c r="O101" s="154" t="s">
        <v>919</v>
      </c>
      <c r="P101" s="154" t="s">
        <v>919</v>
      </c>
      <c r="Q101" s="154" t="s">
        <v>1195</v>
      </c>
      <c r="R101" s="154" t="s">
        <v>1195</v>
      </c>
      <c r="S101" s="154" t="s">
        <v>1195</v>
      </c>
      <c r="T101" s="154" t="s">
        <v>1195</v>
      </c>
      <c r="U101" s="154" t="s">
        <v>919</v>
      </c>
      <c r="V101" s="154" t="s">
        <v>919</v>
      </c>
      <c r="W101" s="154" t="s">
        <v>919</v>
      </c>
      <c r="X101" s="154" t="s">
        <v>540</v>
      </c>
      <c r="Y101" s="154" t="s">
        <v>540</v>
      </c>
      <c r="Z101" s="154" t="s">
        <v>540</v>
      </c>
      <c r="AA101" s="154" t="s">
        <v>1264</v>
      </c>
      <c r="AB101" s="154" t="s">
        <v>920</v>
      </c>
      <c r="AC101" s="154" t="s">
        <v>920</v>
      </c>
      <c r="AD101" s="222" t="s">
        <v>1327</v>
      </c>
      <c r="AE101" s="154" t="s">
        <v>907</v>
      </c>
      <c r="AF101" s="154" t="s">
        <v>1196</v>
      </c>
      <c r="AG101" s="154" t="s">
        <v>1264</v>
      </c>
      <c r="AH101" s="154" t="s">
        <v>919</v>
      </c>
      <c r="AI101" s="154" t="s">
        <v>919</v>
      </c>
      <c r="AJ101" s="155" t="s">
        <v>926</v>
      </c>
      <c r="AK101" s="155" t="s">
        <v>926</v>
      </c>
      <c r="AL101" s="154" t="s">
        <v>924</v>
      </c>
      <c r="AM101" s="154" t="s">
        <v>924</v>
      </c>
      <c r="AN101" s="154" t="s">
        <v>927</v>
      </c>
      <c r="AO101" s="154" t="s">
        <v>928</v>
      </c>
      <c r="AP101" s="154" t="s">
        <v>928</v>
      </c>
      <c r="AQ101" s="154" t="s">
        <v>1328</v>
      </c>
      <c r="AR101" s="154" t="s">
        <v>1328</v>
      </c>
      <c r="AS101" s="154" t="s">
        <v>907</v>
      </c>
      <c r="AT101" s="154" t="s">
        <v>907</v>
      </c>
      <c r="AU101" s="154" t="s">
        <v>907</v>
      </c>
      <c r="AV101" s="154" t="s">
        <v>907</v>
      </c>
      <c r="AW101" s="154" t="s">
        <v>907</v>
      </c>
      <c r="AX101" s="154" t="s">
        <v>907</v>
      </c>
      <c r="AY101" s="154" t="s">
        <v>907</v>
      </c>
      <c r="AZ101" s="154" t="s">
        <v>924</v>
      </c>
      <c r="BA101" s="154" t="s">
        <v>540</v>
      </c>
      <c r="BB101" s="154" t="s">
        <v>922</v>
      </c>
      <c r="BC101" s="154" t="s">
        <v>922</v>
      </c>
      <c r="BD101" s="154" t="s">
        <v>922</v>
      </c>
      <c r="BE101" s="155" t="s">
        <v>896</v>
      </c>
      <c r="BF101" s="154" t="s">
        <v>921</v>
      </c>
      <c r="BG101" s="154" t="s">
        <v>921</v>
      </c>
      <c r="BH101" s="154" t="s">
        <v>528</v>
      </c>
      <c r="BI101" s="154" t="s">
        <v>528</v>
      </c>
      <c r="BJ101" s="154" t="s">
        <v>1321</v>
      </c>
      <c r="BK101" s="154" t="s">
        <v>1329</v>
      </c>
      <c r="BL101" s="154" t="s">
        <v>918</v>
      </c>
      <c r="BM101" s="154" t="s">
        <v>540</v>
      </c>
      <c r="BN101" s="154" t="s">
        <v>537</v>
      </c>
      <c r="BO101" s="154" t="s">
        <v>540</v>
      </c>
      <c r="BP101" s="154" t="s">
        <v>540</v>
      </c>
      <c r="BQ101" s="154" t="s">
        <v>898</v>
      </c>
      <c r="BR101" s="154" t="s">
        <v>907</v>
      </c>
      <c r="BS101" s="154" t="s">
        <v>907</v>
      </c>
      <c r="BT101" s="154" t="s">
        <v>907</v>
      </c>
      <c r="BU101" s="154" t="s">
        <v>907</v>
      </c>
      <c r="BV101" s="154" t="s">
        <v>907</v>
      </c>
      <c r="BW101" s="154" t="s">
        <v>907</v>
      </c>
      <c r="BX101" s="154"/>
      <c r="BY101" s="154" t="s">
        <v>925</v>
      </c>
      <c r="BZ101" s="154" t="s">
        <v>540</v>
      </c>
      <c r="CA101" s="154" t="s">
        <v>1264</v>
      </c>
      <c r="CB101" s="154" t="s">
        <v>919</v>
      </c>
    </row>
    <row r="102" spans="1:80" x14ac:dyDescent="0.25">
      <c r="A102" s="123" t="str">
        <f>'Indicator Data'!A103</f>
        <v>Libya</v>
      </c>
      <c r="B102" s="106" t="str">
        <f>'Indicator Data'!B103</f>
        <v>LBY</v>
      </c>
      <c r="C102" s="154" t="s">
        <v>1320</v>
      </c>
      <c r="D102" s="154" t="s">
        <v>1320</v>
      </c>
      <c r="E102" s="154" t="s">
        <v>1321</v>
      </c>
      <c r="F102" s="154" t="s">
        <v>1321</v>
      </c>
      <c r="G102" s="154" t="s">
        <v>1321</v>
      </c>
      <c r="H102" s="154" t="s">
        <v>1321</v>
      </c>
      <c r="I102" s="154" t="s">
        <v>1321</v>
      </c>
      <c r="J102" s="154" t="s">
        <v>922</v>
      </c>
      <c r="K102" s="154" t="s">
        <v>922</v>
      </c>
      <c r="L102" s="154" t="s">
        <v>528</v>
      </c>
      <c r="M102" s="154" t="s">
        <v>919</v>
      </c>
      <c r="N102" s="154" t="s">
        <v>919</v>
      </c>
      <c r="O102" s="154" t="s">
        <v>919</v>
      </c>
      <c r="P102" s="154" t="s">
        <v>919</v>
      </c>
      <c r="Q102" s="154" t="s">
        <v>1195</v>
      </c>
      <c r="R102" s="154" t="s">
        <v>1195</v>
      </c>
      <c r="S102" s="154" t="s">
        <v>1195</v>
      </c>
      <c r="T102" s="154" t="s">
        <v>1195</v>
      </c>
      <c r="U102" s="154" t="s">
        <v>919</v>
      </c>
      <c r="V102" s="154" t="s">
        <v>919</v>
      </c>
      <c r="W102" s="154" t="s">
        <v>919</v>
      </c>
      <c r="X102" s="154" t="s">
        <v>540</v>
      </c>
      <c r="Y102" s="154" t="s">
        <v>540</v>
      </c>
      <c r="Z102" s="154" t="s">
        <v>540</v>
      </c>
      <c r="AA102" s="154" t="s">
        <v>1264</v>
      </c>
      <c r="AB102" s="154" t="s">
        <v>920</v>
      </c>
      <c r="AC102" s="154" t="s">
        <v>920</v>
      </c>
      <c r="AD102" s="222" t="s">
        <v>1327</v>
      </c>
      <c r="AE102" s="154" t="s">
        <v>907</v>
      </c>
      <c r="AF102" s="154" t="s">
        <v>1196</v>
      </c>
      <c r="AG102" s="154" t="s">
        <v>1264</v>
      </c>
      <c r="AH102" s="154" t="s">
        <v>919</v>
      </c>
      <c r="AI102" s="154" t="s">
        <v>919</v>
      </c>
      <c r="AJ102" s="155" t="s">
        <v>926</v>
      </c>
      <c r="AK102" s="155" t="s">
        <v>926</v>
      </c>
      <c r="AL102" s="154" t="s">
        <v>924</v>
      </c>
      <c r="AM102" s="154" t="s">
        <v>924</v>
      </c>
      <c r="AN102" s="154" t="s">
        <v>927</v>
      </c>
      <c r="AO102" s="154" t="s">
        <v>928</v>
      </c>
      <c r="AP102" s="154" t="s">
        <v>928</v>
      </c>
      <c r="AQ102" s="154" t="s">
        <v>1328</v>
      </c>
      <c r="AR102" s="154" t="s">
        <v>1328</v>
      </c>
      <c r="AS102" s="154" t="s">
        <v>907</v>
      </c>
      <c r="AT102" s="154" t="s">
        <v>907</v>
      </c>
      <c r="AU102" s="154" t="s">
        <v>907</v>
      </c>
      <c r="AV102" s="154" t="s">
        <v>907</v>
      </c>
      <c r="AW102" s="154" t="s">
        <v>907</v>
      </c>
      <c r="AX102" s="154" t="s">
        <v>907</v>
      </c>
      <c r="AY102" s="154" t="s">
        <v>907</v>
      </c>
      <c r="AZ102" s="154" t="s">
        <v>924</v>
      </c>
      <c r="BA102" s="154" t="s">
        <v>540</v>
      </c>
      <c r="BB102" s="154" t="s">
        <v>922</v>
      </c>
      <c r="BC102" s="154" t="s">
        <v>922</v>
      </c>
      <c r="BD102" s="154" t="s">
        <v>922</v>
      </c>
      <c r="BE102" s="155" t="s">
        <v>1018</v>
      </c>
      <c r="BF102" s="154" t="s">
        <v>921</v>
      </c>
      <c r="BG102" s="154" t="s">
        <v>921</v>
      </c>
      <c r="BH102" s="154" t="s">
        <v>528</v>
      </c>
      <c r="BI102" s="154" t="s">
        <v>528</v>
      </c>
      <c r="BJ102" s="154" t="s">
        <v>1321</v>
      </c>
      <c r="BK102" s="154" t="s">
        <v>1329</v>
      </c>
      <c r="BL102" s="154" t="s">
        <v>918</v>
      </c>
      <c r="BM102" s="154" t="s">
        <v>540</v>
      </c>
      <c r="BN102" s="154" t="s">
        <v>537</v>
      </c>
      <c r="BO102" s="154" t="s">
        <v>540</v>
      </c>
      <c r="BP102" s="154" t="s">
        <v>540</v>
      </c>
      <c r="BQ102" s="154" t="s">
        <v>898</v>
      </c>
      <c r="BR102" s="154" t="s">
        <v>907</v>
      </c>
      <c r="BS102" s="154" t="s">
        <v>907</v>
      </c>
      <c r="BT102" s="154" t="s">
        <v>907</v>
      </c>
      <c r="BU102" s="154" t="s">
        <v>907</v>
      </c>
      <c r="BV102" s="154" t="s">
        <v>907</v>
      </c>
      <c r="BW102" s="154" t="s">
        <v>907</v>
      </c>
      <c r="BX102" s="154"/>
      <c r="BY102" s="154" t="s">
        <v>925</v>
      </c>
      <c r="BZ102" s="154" t="s">
        <v>540</v>
      </c>
      <c r="CA102" s="154" t="s">
        <v>1264</v>
      </c>
      <c r="CB102" s="154" t="s">
        <v>919</v>
      </c>
    </row>
    <row r="103" spans="1:80" x14ac:dyDescent="0.25">
      <c r="A103" s="123" t="str">
        <f>'Indicator Data'!A104</f>
        <v>Liechtenstein</v>
      </c>
      <c r="B103" s="106" t="str">
        <f>'Indicator Data'!B104</f>
        <v>LIE</v>
      </c>
      <c r="C103" s="154" t="s">
        <v>1320</v>
      </c>
      <c r="D103" s="154" t="s">
        <v>1320</v>
      </c>
      <c r="E103" s="154" t="s">
        <v>1321</v>
      </c>
      <c r="F103" s="154" t="s">
        <v>1321</v>
      </c>
      <c r="G103" s="154" t="s">
        <v>1321</v>
      </c>
      <c r="H103" s="154" t="s">
        <v>1321</v>
      </c>
      <c r="I103" s="154" t="s">
        <v>1321</v>
      </c>
      <c r="J103" s="154" t="s">
        <v>922</v>
      </c>
      <c r="K103" s="154" t="s">
        <v>922</v>
      </c>
      <c r="L103" s="154" t="s">
        <v>528</v>
      </c>
      <c r="M103" s="154" t="s">
        <v>919</v>
      </c>
      <c r="N103" s="154" t="s">
        <v>919</v>
      </c>
      <c r="O103" s="154" t="s">
        <v>919</v>
      </c>
      <c r="P103" s="154" t="s">
        <v>919</v>
      </c>
      <c r="Q103" s="154" t="s">
        <v>1195</v>
      </c>
      <c r="R103" s="154" t="s">
        <v>1195</v>
      </c>
      <c r="S103" s="154" t="s">
        <v>1195</v>
      </c>
      <c r="T103" s="154" t="s">
        <v>1195</v>
      </c>
      <c r="U103" s="154" t="s">
        <v>919</v>
      </c>
      <c r="V103" s="154" t="s">
        <v>919</v>
      </c>
      <c r="W103" s="154" t="s">
        <v>919</v>
      </c>
      <c r="X103" s="154" t="s">
        <v>540</v>
      </c>
      <c r="Y103" s="154" t="s">
        <v>540</v>
      </c>
      <c r="Z103" s="154" t="s">
        <v>540</v>
      </c>
      <c r="AA103" s="154" t="s">
        <v>1264</v>
      </c>
      <c r="AB103" s="154" t="s">
        <v>920</v>
      </c>
      <c r="AC103" s="154" t="s">
        <v>920</v>
      </c>
      <c r="AD103" s="222" t="s">
        <v>1327</v>
      </c>
      <c r="AE103" s="154" t="s">
        <v>907</v>
      </c>
      <c r="AF103" s="154" t="s">
        <v>1196</v>
      </c>
      <c r="AG103" s="154" t="s">
        <v>1264</v>
      </c>
      <c r="AH103" s="154" t="s">
        <v>919</v>
      </c>
      <c r="AI103" s="154" t="s">
        <v>919</v>
      </c>
      <c r="AJ103" s="155" t="s">
        <v>926</v>
      </c>
      <c r="AK103" s="155" t="s">
        <v>926</v>
      </c>
      <c r="AL103" s="154" t="s">
        <v>924</v>
      </c>
      <c r="AM103" s="154" t="s">
        <v>924</v>
      </c>
      <c r="AN103" s="154" t="s">
        <v>927</v>
      </c>
      <c r="AO103" s="154" t="s">
        <v>928</v>
      </c>
      <c r="AP103" s="154" t="s">
        <v>928</v>
      </c>
      <c r="AQ103" s="154" t="s">
        <v>1328</v>
      </c>
      <c r="AR103" s="154" t="s">
        <v>1328</v>
      </c>
      <c r="AS103" s="154" t="s">
        <v>907</v>
      </c>
      <c r="AT103" s="154" t="s">
        <v>907</v>
      </c>
      <c r="AU103" s="154" t="s">
        <v>907</v>
      </c>
      <c r="AV103" s="154" t="s">
        <v>907</v>
      </c>
      <c r="AW103" s="154" t="s">
        <v>907</v>
      </c>
      <c r="AX103" s="154" t="s">
        <v>907</v>
      </c>
      <c r="AY103" s="154" t="s">
        <v>907</v>
      </c>
      <c r="AZ103" s="154" t="s">
        <v>924</v>
      </c>
      <c r="BA103" s="154" t="s">
        <v>540</v>
      </c>
      <c r="BB103" s="154" t="s">
        <v>922</v>
      </c>
      <c r="BC103" s="154" t="s">
        <v>922</v>
      </c>
      <c r="BD103" s="154" t="s">
        <v>922</v>
      </c>
      <c r="BE103" s="155" t="s">
        <v>896</v>
      </c>
      <c r="BF103" s="154" t="s">
        <v>921</v>
      </c>
      <c r="BG103" s="154" t="s">
        <v>921</v>
      </c>
      <c r="BH103" s="154" t="s">
        <v>528</v>
      </c>
      <c r="BI103" s="154" t="s">
        <v>528</v>
      </c>
      <c r="BJ103" s="154" t="s">
        <v>1321</v>
      </c>
      <c r="BK103" s="154" t="s">
        <v>1329</v>
      </c>
      <c r="BL103" s="154" t="s">
        <v>918</v>
      </c>
      <c r="BM103" s="154" t="s">
        <v>540</v>
      </c>
      <c r="BN103" s="154" t="s">
        <v>537</v>
      </c>
      <c r="BO103" s="154" t="s">
        <v>540</v>
      </c>
      <c r="BP103" s="154" t="s">
        <v>540</v>
      </c>
      <c r="BQ103" s="154" t="s">
        <v>898</v>
      </c>
      <c r="BR103" s="154" t="s">
        <v>907</v>
      </c>
      <c r="BS103" s="154" t="s">
        <v>907</v>
      </c>
      <c r="BT103" s="154" t="s">
        <v>907</v>
      </c>
      <c r="BU103" s="154" t="s">
        <v>907</v>
      </c>
      <c r="BV103" s="154" t="s">
        <v>907</v>
      </c>
      <c r="BW103" s="154" t="s">
        <v>907</v>
      </c>
      <c r="BX103" s="154"/>
      <c r="BY103" s="154" t="s">
        <v>925</v>
      </c>
      <c r="BZ103" s="154" t="s">
        <v>540</v>
      </c>
      <c r="CA103" s="154" t="s">
        <v>1264</v>
      </c>
      <c r="CB103" s="154" t="s">
        <v>919</v>
      </c>
    </row>
    <row r="104" spans="1:80" x14ac:dyDescent="0.25">
      <c r="A104" s="123" t="str">
        <f>'Indicator Data'!A105</f>
        <v>Lithuania</v>
      </c>
      <c r="B104" s="106" t="str">
        <f>'Indicator Data'!B105</f>
        <v>LTU</v>
      </c>
      <c r="C104" s="154" t="s">
        <v>1320</v>
      </c>
      <c r="D104" s="154" t="s">
        <v>1320</v>
      </c>
      <c r="E104" s="154" t="s">
        <v>1321</v>
      </c>
      <c r="F104" s="154" t="s">
        <v>1321</v>
      </c>
      <c r="G104" s="154" t="s">
        <v>1321</v>
      </c>
      <c r="H104" s="154" t="s">
        <v>1321</v>
      </c>
      <c r="I104" s="154" t="s">
        <v>1321</v>
      </c>
      <c r="J104" s="154" t="s">
        <v>922</v>
      </c>
      <c r="K104" s="154" t="s">
        <v>922</v>
      </c>
      <c r="L104" s="154" t="s">
        <v>528</v>
      </c>
      <c r="M104" s="154" t="s">
        <v>919</v>
      </c>
      <c r="N104" s="154" t="s">
        <v>919</v>
      </c>
      <c r="O104" s="154" t="s">
        <v>919</v>
      </c>
      <c r="P104" s="154" t="s">
        <v>919</v>
      </c>
      <c r="Q104" s="154" t="s">
        <v>1195</v>
      </c>
      <c r="R104" s="154" t="s">
        <v>1195</v>
      </c>
      <c r="S104" s="154" t="s">
        <v>1195</v>
      </c>
      <c r="T104" s="154" t="s">
        <v>1195</v>
      </c>
      <c r="U104" s="154" t="s">
        <v>919</v>
      </c>
      <c r="V104" s="154" t="s">
        <v>919</v>
      </c>
      <c r="W104" s="154" t="s">
        <v>919</v>
      </c>
      <c r="X104" s="154" t="s">
        <v>540</v>
      </c>
      <c r="Y104" s="154" t="s">
        <v>540</v>
      </c>
      <c r="Z104" s="154" t="s">
        <v>540</v>
      </c>
      <c r="AA104" s="154" t="s">
        <v>1264</v>
      </c>
      <c r="AB104" s="154" t="s">
        <v>920</v>
      </c>
      <c r="AC104" s="154" t="s">
        <v>920</v>
      </c>
      <c r="AD104" s="222" t="s">
        <v>1327</v>
      </c>
      <c r="AE104" s="154" t="s">
        <v>907</v>
      </c>
      <c r="AF104" s="154" t="s">
        <v>1196</v>
      </c>
      <c r="AG104" s="154" t="s">
        <v>1264</v>
      </c>
      <c r="AH104" s="154" t="s">
        <v>919</v>
      </c>
      <c r="AI104" s="154" t="s">
        <v>919</v>
      </c>
      <c r="AJ104" s="155" t="s">
        <v>926</v>
      </c>
      <c r="AK104" s="155" t="s">
        <v>926</v>
      </c>
      <c r="AL104" s="154" t="s">
        <v>924</v>
      </c>
      <c r="AM104" s="154" t="s">
        <v>924</v>
      </c>
      <c r="AN104" s="154" t="s">
        <v>927</v>
      </c>
      <c r="AO104" s="154" t="s">
        <v>928</v>
      </c>
      <c r="AP104" s="154" t="s">
        <v>928</v>
      </c>
      <c r="AQ104" s="154" t="s">
        <v>1328</v>
      </c>
      <c r="AR104" s="154" t="s">
        <v>1328</v>
      </c>
      <c r="AS104" s="154" t="s">
        <v>907</v>
      </c>
      <c r="AT104" s="154" t="s">
        <v>907</v>
      </c>
      <c r="AU104" s="154" t="s">
        <v>907</v>
      </c>
      <c r="AV104" s="154" t="s">
        <v>907</v>
      </c>
      <c r="AW104" s="154" t="s">
        <v>907</v>
      </c>
      <c r="AX104" s="154" t="s">
        <v>907</v>
      </c>
      <c r="AY104" s="154" t="s">
        <v>907</v>
      </c>
      <c r="AZ104" s="154" t="s">
        <v>924</v>
      </c>
      <c r="BA104" s="154" t="s">
        <v>540</v>
      </c>
      <c r="BB104" s="154" t="s">
        <v>922</v>
      </c>
      <c r="BC104" s="154" t="s">
        <v>922</v>
      </c>
      <c r="BD104" s="154" t="s">
        <v>922</v>
      </c>
      <c r="BE104" s="155" t="s">
        <v>896</v>
      </c>
      <c r="BF104" s="154" t="s">
        <v>921</v>
      </c>
      <c r="BG104" s="154" t="s">
        <v>921</v>
      </c>
      <c r="BH104" s="154" t="s">
        <v>528</v>
      </c>
      <c r="BI104" s="154" t="s">
        <v>528</v>
      </c>
      <c r="BJ104" s="154" t="s">
        <v>1321</v>
      </c>
      <c r="BK104" s="154" t="s">
        <v>1329</v>
      </c>
      <c r="BL104" s="154" t="s">
        <v>918</v>
      </c>
      <c r="BM104" s="154" t="s">
        <v>540</v>
      </c>
      <c r="BN104" s="154" t="s">
        <v>537</v>
      </c>
      <c r="BO104" s="154" t="s">
        <v>540</v>
      </c>
      <c r="BP104" s="154" t="s">
        <v>540</v>
      </c>
      <c r="BQ104" s="154" t="s">
        <v>898</v>
      </c>
      <c r="BR104" s="154" t="s">
        <v>907</v>
      </c>
      <c r="BS104" s="154" t="s">
        <v>907</v>
      </c>
      <c r="BT104" s="154" t="s">
        <v>907</v>
      </c>
      <c r="BU104" s="154" t="s">
        <v>907</v>
      </c>
      <c r="BV104" s="154" t="s">
        <v>907</v>
      </c>
      <c r="BW104" s="154" t="s">
        <v>907</v>
      </c>
      <c r="BX104" s="154"/>
      <c r="BY104" s="154" t="s">
        <v>925</v>
      </c>
      <c r="BZ104" s="154" t="s">
        <v>540</v>
      </c>
      <c r="CA104" s="154" t="s">
        <v>1264</v>
      </c>
      <c r="CB104" s="154" t="s">
        <v>919</v>
      </c>
    </row>
    <row r="105" spans="1:80" x14ac:dyDescent="0.25">
      <c r="A105" s="123" t="str">
        <f>'Indicator Data'!A106</f>
        <v>Luxembourg</v>
      </c>
      <c r="B105" s="106" t="str">
        <f>'Indicator Data'!B106</f>
        <v>LUX</v>
      </c>
      <c r="C105" s="154" t="s">
        <v>1320</v>
      </c>
      <c r="D105" s="154" t="s">
        <v>1320</v>
      </c>
      <c r="E105" s="154" t="s">
        <v>1321</v>
      </c>
      <c r="F105" s="154" t="s">
        <v>1321</v>
      </c>
      <c r="G105" s="154" t="s">
        <v>1321</v>
      </c>
      <c r="H105" s="154" t="s">
        <v>1321</v>
      </c>
      <c r="I105" s="154" t="s">
        <v>1321</v>
      </c>
      <c r="J105" s="154" t="s">
        <v>922</v>
      </c>
      <c r="K105" s="154" t="s">
        <v>922</v>
      </c>
      <c r="L105" s="154" t="s">
        <v>528</v>
      </c>
      <c r="M105" s="154" t="s">
        <v>919</v>
      </c>
      <c r="N105" s="154" t="s">
        <v>919</v>
      </c>
      <c r="O105" s="154" t="s">
        <v>919</v>
      </c>
      <c r="P105" s="154" t="s">
        <v>919</v>
      </c>
      <c r="Q105" s="154" t="s">
        <v>1195</v>
      </c>
      <c r="R105" s="154" t="s">
        <v>1195</v>
      </c>
      <c r="S105" s="154" t="s">
        <v>1195</v>
      </c>
      <c r="T105" s="154" t="s">
        <v>1195</v>
      </c>
      <c r="U105" s="154" t="s">
        <v>919</v>
      </c>
      <c r="V105" s="154" t="s">
        <v>919</v>
      </c>
      <c r="W105" s="154" t="s">
        <v>919</v>
      </c>
      <c r="X105" s="154" t="s">
        <v>540</v>
      </c>
      <c r="Y105" s="154" t="s">
        <v>540</v>
      </c>
      <c r="Z105" s="154" t="s">
        <v>540</v>
      </c>
      <c r="AA105" s="154" t="s">
        <v>1264</v>
      </c>
      <c r="AB105" s="154" t="s">
        <v>920</v>
      </c>
      <c r="AC105" s="154" t="s">
        <v>920</v>
      </c>
      <c r="AD105" s="222" t="s">
        <v>1327</v>
      </c>
      <c r="AE105" s="154" t="s">
        <v>907</v>
      </c>
      <c r="AF105" s="154" t="s">
        <v>1196</v>
      </c>
      <c r="AG105" s="154" t="s">
        <v>1264</v>
      </c>
      <c r="AH105" s="154" t="s">
        <v>919</v>
      </c>
      <c r="AI105" s="154" t="s">
        <v>919</v>
      </c>
      <c r="AJ105" s="155" t="s">
        <v>926</v>
      </c>
      <c r="AK105" s="155" t="s">
        <v>926</v>
      </c>
      <c r="AL105" s="154" t="s">
        <v>924</v>
      </c>
      <c r="AM105" s="154" t="s">
        <v>924</v>
      </c>
      <c r="AN105" s="154" t="s">
        <v>927</v>
      </c>
      <c r="AO105" s="154" t="s">
        <v>928</v>
      </c>
      <c r="AP105" s="154" t="s">
        <v>928</v>
      </c>
      <c r="AQ105" s="154" t="s">
        <v>1328</v>
      </c>
      <c r="AR105" s="154" t="s">
        <v>1328</v>
      </c>
      <c r="AS105" s="154" t="s">
        <v>907</v>
      </c>
      <c r="AT105" s="154" t="s">
        <v>907</v>
      </c>
      <c r="AU105" s="154" t="s">
        <v>907</v>
      </c>
      <c r="AV105" s="154" t="s">
        <v>907</v>
      </c>
      <c r="AW105" s="154" t="s">
        <v>907</v>
      </c>
      <c r="AX105" s="154" t="s">
        <v>907</v>
      </c>
      <c r="AY105" s="154" t="s">
        <v>907</v>
      </c>
      <c r="AZ105" s="154" t="s">
        <v>924</v>
      </c>
      <c r="BA105" s="154" t="s">
        <v>540</v>
      </c>
      <c r="BB105" s="154" t="s">
        <v>922</v>
      </c>
      <c r="BC105" s="154" t="s">
        <v>922</v>
      </c>
      <c r="BD105" s="154" t="s">
        <v>922</v>
      </c>
      <c r="BE105" s="155" t="s">
        <v>896</v>
      </c>
      <c r="BF105" s="154" t="s">
        <v>921</v>
      </c>
      <c r="BG105" s="154" t="s">
        <v>921</v>
      </c>
      <c r="BH105" s="154" t="s">
        <v>528</v>
      </c>
      <c r="BI105" s="154" t="s">
        <v>528</v>
      </c>
      <c r="BJ105" s="154" t="s">
        <v>1321</v>
      </c>
      <c r="BK105" s="154" t="s">
        <v>1329</v>
      </c>
      <c r="BL105" s="154" t="s">
        <v>918</v>
      </c>
      <c r="BM105" s="154" t="s">
        <v>540</v>
      </c>
      <c r="BN105" s="154" t="s">
        <v>537</v>
      </c>
      <c r="BO105" s="154" t="s">
        <v>540</v>
      </c>
      <c r="BP105" s="154" t="s">
        <v>540</v>
      </c>
      <c r="BQ105" s="154" t="s">
        <v>898</v>
      </c>
      <c r="BR105" s="154" t="s">
        <v>907</v>
      </c>
      <c r="BS105" s="154" t="s">
        <v>907</v>
      </c>
      <c r="BT105" s="154" t="s">
        <v>907</v>
      </c>
      <c r="BU105" s="154" t="s">
        <v>907</v>
      </c>
      <c r="BV105" s="154" t="s">
        <v>907</v>
      </c>
      <c r="BW105" s="154" t="s">
        <v>907</v>
      </c>
      <c r="BX105" s="154"/>
      <c r="BY105" s="154" t="s">
        <v>925</v>
      </c>
      <c r="BZ105" s="154" t="s">
        <v>540</v>
      </c>
      <c r="CA105" s="154" t="s">
        <v>1264</v>
      </c>
      <c r="CB105" s="154" t="s">
        <v>919</v>
      </c>
    </row>
    <row r="106" spans="1:80" x14ac:dyDescent="0.25">
      <c r="A106" s="123" t="str">
        <f>'Indicator Data'!A107</f>
        <v>Madagascar</v>
      </c>
      <c r="B106" s="106" t="str">
        <f>'Indicator Data'!B107</f>
        <v>MDG</v>
      </c>
      <c r="C106" s="154" t="s">
        <v>1320</v>
      </c>
      <c r="D106" s="154" t="s">
        <v>1320</v>
      </c>
      <c r="E106" s="154" t="s">
        <v>1321</v>
      </c>
      <c r="F106" s="154" t="s">
        <v>1321</v>
      </c>
      <c r="G106" s="154" t="s">
        <v>1321</v>
      </c>
      <c r="H106" s="154" t="s">
        <v>1321</v>
      </c>
      <c r="I106" s="154" t="s">
        <v>1321</v>
      </c>
      <c r="J106" s="154" t="s">
        <v>922</v>
      </c>
      <c r="K106" s="154" t="s">
        <v>922</v>
      </c>
      <c r="L106" s="154" t="s">
        <v>528</v>
      </c>
      <c r="M106" s="154" t="s">
        <v>919</v>
      </c>
      <c r="N106" s="154" t="s">
        <v>919</v>
      </c>
      <c r="O106" s="154" t="s">
        <v>919</v>
      </c>
      <c r="P106" s="154" t="s">
        <v>919</v>
      </c>
      <c r="Q106" s="154" t="s">
        <v>1195</v>
      </c>
      <c r="R106" s="154" t="s">
        <v>1195</v>
      </c>
      <c r="S106" s="154" t="s">
        <v>1195</v>
      </c>
      <c r="T106" s="154" t="s">
        <v>1195</v>
      </c>
      <c r="U106" s="154" t="s">
        <v>919</v>
      </c>
      <c r="V106" s="154" t="s">
        <v>919</v>
      </c>
      <c r="W106" s="154" t="s">
        <v>919</v>
      </c>
      <c r="X106" s="154" t="s">
        <v>540</v>
      </c>
      <c r="Y106" s="154" t="s">
        <v>540</v>
      </c>
      <c r="Z106" s="154" t="s">
        <v>540</v>
      </c>
      <c r="AA106" s="154" t="s">
        <v>1264</v>
      </c>
      <c r="AB106" s="154" t="s">
        <v>920</v>
      </c>
      <c r="AC106" s="154" t="s">
        <v>920</v>
      </c>
      <c r="AD106" s="222" t="s">
        <v>1327</v>
      </c>
      <c r="AE106" s="154" t="s">
        <v>907</v>
      </c>
      <c r="AF106" s="154" t="s">
        <v>1196</v>
      </c>
      <c r="AG106" s="154" t="s">
        <v>1264</v>
      </c>
      <c r="AH106" s="154" t="s">
        <v>919</v>
      </c>
      <c r="AI106" s="154" t="s">
        <v>919</v>
      </c>
      <c r="AJ106" s="155" t="s">
        <v>926</v>
      </c>
      <c r="AK106" s="155" t="s">
        <v>926</v>
      </c>
      <c r="AL106" s="154" t="s">
        <v>924</v>
      </c>
      <c r="AM106" s="154" t="s">
        <v>924</v>
      </c>
      <c r="AN106" s="154" t="s">
        <v>927</v>
      </c>
      <c r="AO106" s="154" t="s">
        <v>928</v>
      </c>
      <c r="AP106" s="154" t="s">
        <v>928</v>
      </c>
      <c r="AQ106" s="154" t="s">
        <v>1328</v>
      </c>
      <c r="AR106" s="154" t="s">
        <v>1328</v>
      </c>
      <c r="AS106" s="154" t="s">
        <v>907</v>
      </c>
      <c r="AT106" s="154" t="s">
        <v>907</v>
      </c>
      <c r="AU106" s="154" t="s">
        <v>907</v>
      </c>
      <c r="AV106" s="154" t="s">
        <v>907</v>
      </c>
      <c r="AW106" s="154" t="s">
        <v>907</v>
      </c>
      <c r="AX106" s="154" t="s">
        <v>907</v>
      </c>
      <c r="AY106" s="154" t="s">
        <v>907</v>
      </c>
      <c r="AZ106" s="154" t="s">
        <v>924</v>
      </c>
      <c r="BA106" s="154" t="s">
        <v>540</v>
      </c>
      <c r="BB106" s="154" t="s">
        <v>922</v>
      </c>
      <c r="BC106" s="154" t="s">
        <v>922</v>
      </c>
      <c r="BD106" s="154" t="s">
        <v>922</v>
      </c>
      <c r="BE106" s="155" t="s">
        <v>899</v>
      </c>
      <c r="BF106" s="154" t="s">
        <v>921</v>
      </c>
      <c r="BG106" s="154" t="s">
        <v>921</v>
      </c>
      <c r="BH106" s="154" t="s">
        <v>528</v>
      </c>
      <c r="BI106" s="154" t="s">
        <v>528</v>
      </c>
      <c r="BJ106" s="154" t="s">
        <v>1321</v>
      </c>
      <c r="BK106" s="154" t="s">
        <v>1329</v>
      </c>
      <c r="BL106" s="154" t="s">
        <v>918</v>
      </c>
      <c r="BM106" s="154" t="s">
        <v>540</v>
      </c>
      <c r="BN106" s="154" t="s">
        <v>537</v>
      </c>
      <c r="BO106" s="154" t="s">
        <v>540</v>
      </c>
      <c r="BP106" s="154" t="s">
        <v>540</v>
      </c>
      <c r="BQ106" s="154" t="s">
        <v>898</v>
      </c>
      <c r="BR106" s="154" t="s">
        <v>907</v>
      </c>
      <c r="BS106" s="154" t="s">
        <v>907</v>
      </c>
      <c r="BT106" s="154" t="s">
        <v>907</v>
      </c>
      <c r="BU106" s="154" t="s">
        <v>907</v>
      </c>
      <c r="BV106" s="154" t="s">
        <v>907</v>
      </c>
      <c r="BW106" s="154" t="s">
        <v>907</v>
      </c>
      <c r="BX106" s="154"/>
      <c r="BY106" s="154" t="s">
        <v>925</v>
      </c>
      <c r="BZ106" s="154" t="s">
        <v>540</v>
      </c>
      <c r="CA106" s="154" t="s">
        <v>1264</v>
      </c>
      <c r="CB106" s="154" t="s">
        <v>919</v>
      </c>
    </row>
    <row r="107" spans="1:80" x14ac:dyDescent="0.25">
      <c r="A107" s="123" t="str">
        <f>'Indicator Data'!A108</f>
        <v>Malawi</v>
      </c>
      <c r="B107" s="106" t="str">
        <f>'Indicator Data'!B108</f>
        <v>MWI</v>
      </c>
      <c r="C107" s="154" t="s">
        <v>1320</v>
      </c>
      <c r="D107" s="154" t="s">
        <v>1320</v>
      </c>
      <c r="E107" s="154" t="s">
        <v>1321</v>
      </c>
      <c r="F107" s="154" t="s">
        <v>1321</v>
      </c>
      <c r="G107" s="154" t="s">
        <v>1321</v>
      </c>
      <c r="H107" s="154" t="s">
        <v>1321</v>
      </c>
      <c r="I107" s="154" t="s">
        <v>1321</v>
      </c>
      <c r="J107" s="154" t="s">
        <v>922</v>
      </c>
      <c r="K107" s="154" t="s">
        <v>922</v>
      </c>
      <c r="L107" s="154" t="s">
        <v>528</v>
      </c>
      <c r="M107" s="154" t="s">
        <v>919</v>
      </c>
      <c r="N107" s="154" t="s">
        <v>919</v>
      </c>
      <c r="O107" s="154" t="s">
        <v>919</v>
      </c>
      <c r="P107" s="154" t="s">
        <v>919</v>
      </c>
      <c r="Q107" s="154" t="s">
        <v>1195</v>
      </c>
      <c r="R107" s="154" t="s">
        <v>1195</v>
      </c>
      <c r="S107" s="154" t="s">
        <v>1195</v>
      </c>
      <c r="T107" s="154" t="s">
        <v>1195</v>
      </c>
      <c r="U107" s="154" t="s">
        <v>919</v>
      </c>
      <c r="V107" s="154" t="s">
        <v>919</v>
      </c>
      <c r="W107" s="154" t="s">
        <v>919</v>
      </c>
      <c r="X107" s="154" t="s">
        <v>540</v>
      </c>
      <c r="Y107" s="154" t="s">
        <v>540</v>
      </c>
      <c r="Z107" s="154" t="s">
        <v>540</v>
      </c>
      <c r="AA107" s="154" t="s">
        <v>1264</v>
      </c>
      <c r="AB107" s="154" t="s">
        <v>920</v>
      </c>
      <c r="AC107" s="154" t="s">
        <v>920</v>
      </c>
      <c r="AD107" s="222" t="s">
        <v>1327</v>
      </c>
      <c r="AE107" s="154" t="s">
        <v>907</v>
      </c>
      <c r="AF107" s="154" t="s">
        <v>1196</v>
      </c>
      <c r="AG107" s="154" t="s">
        <v>1264</v>
      </c>
      <c r="AH107" s="154" t="s">
        <v>919</v>
      </c>
      <c r="AI107" s="154" t="s">
        <v>919</v>
      </c>
      <c r="AJ107" s="155" t="s">
        <v>926</v>
      </c>
      <c r="AK107" s="155" t="s">
        <v>926</v>
      </c>
      <c r="AL107" s="154" t="s">
        <v>924</v>
      </c>
      <c r="AM107" s="154" t="s">
        <v>924</v>
      </c>
      <c r="AN107" s="154" t="s">
        <v>927</v>
      </c>
      <c r="AO107" s="154" t="s">
        <v>928</v>
      </c>
      <c r="AP107" s="154" t="s">
        <v>928</v>
      </c>
      <c r="AQ107" s="154" t="s">
        <v>1328</v>
      </c>
      <c r="AR107" s="154" t="s">
        <v>1328</v>
      </c>
      <c r="AS107" s="154" t="s">
        <v>907</v>
      </c>
      <c r="AT107" s="154" t="s">
        <v>907</v>
      </c>
      <c r="AU107" s="154" t="s">
        <v>907</v>
      </c>
      <c r="AV107" s="154" t="s">
        <v>907</v>
      </c>
      <c r="AW107" s="154" t="s">
        <v>907</v>
      </c>
      <c r="AX107" s="154" t="s">
        <v>907</v>
      </c>
      <c r="AY107" s="154" t="s">
        <v>907</v>
      </c>
      <c r="AZ107" s="154" t="s">
        <v>924</v>
      </c>
      <c r="BA107" s="154" t="s">
        <v>540</v>
      </c>
      <c r="BB107" s="154" t="s">
        <v>922</v>
      </c>
      <c r="BC107" s="154" t="s">
        <v>922</v>
      </c>
      <c r="BD107" s="154" t="s">
        <v>922</v>
      </c>
      <c r="BE107" s="155" t="s">
        <v>896</v>
      </c>
      <c r="BF107" s="154" t="s">
        <v>921</v>
      </c>
      <c r="BG107" s="154" t="s">
        <v>921</v>
      </c>
      <c r="BH107" s="154" t="s">
        <v>528</v>
      </c>
      <c r="BI107" s="154" t="s">
        <v>528</v>
      </c>
      <c r="BJ107" s="154" t="s">
        <v>1321</v>
      </c>
      <c r="BK107" s="154" t="s">
        <v>1329</v>
      </c>
      <c r="BL107" s="154" t="s">
        <v>918</v>
      </c>
      <c r="BM107" s="154" t="s">
        <v>540</v>
      </c>
      <c r="BN107" s="154" t="s">
        <v>537</v>
      </c>
      <c r="BO107" s="154" t="s">
        <v>540</v>
      </c>
      <c r="BP107" s="154" t="s">
        <v>540</v>
      </c>
      <c r="BQ107" s="154" t="s">
        <v>898</v>
      </c>
      <c r="BR107" s="154" t="s">
        <v>907</v>
      </c>
      <c r="BS107" s="154" t="s">
        <v>907</v>
      </c>
      <c r="BT107" s="154" t="s">
        <v>907</v>
      </c>
      <c r="BU107" s="154" t="s">
        <v>907</v>
      </c>
      <c r="BV107" s="154" t="s">
        <v>907</v>
      </c>
      <c r="BW107" s="154" t="s">
        <v>907</v>
      </c>
      <c r="BX107" s="154"/>
      <c r="BY107" s="154" t="s">
        <v>925</v>
      </c>
      <c r="BZ107" s="154" t="s">
        <v>540</v>
      </c>
      <c r="CA107" s="154" t="s">
        <v>1264</v>
      </c>
      <c r="CB107" s="154" t="s">
        <v>919</v>
      </c>
    </row>
    <row r="108" spans="1:80" x14ac:dyDescent="0.25">
      <c r="A108" s="123" t="str">
        <f>'Indicator Data'!A109</f>
        <v>Malaysia</v>
      </c>
      <c r="B108" s="106" t="str">
        <f>'Indicator Data'!B109</f>
        <v>MYS</v>
      </c>
      <c r="C108" s="154" t="s">
        <v>1320</v>
      </c>
      <c r="D108" s="154" t="s">
        <v>1320</v>
      </c>
      <c r="E108" s="154" t="s">
        <v>1321</v>
      </c>
      <c r="F108" s="154" t="s">
        <v>1321</v>
      </c>
      <c r="G108" s="154" t="s">
        <v>1321</v>
      </c>
      <c r="H108" s="154" t="s">
        <v>1321</v>
      </c>
      <c r="I108" s="154" t="s">
        <v>1321</v>
      </c>
      <c r="J108" s="154" t="s">
        <v>922</v>
      </c>
      <c r="K108" s="154" t="s">
        <v>922</v>
      </c>
      <c r="L108" s="154" t="s">
        <v>528</v>
      </c>
      <c r="M108" s="154" t="s">
        <v>919</v>
      </c>
      <c r="N108" s="154" t="s">
        <v>919</v>
      </c>
      <c r="O108" s="154" t="s">
        <v>919</v>
      </c>
      <c r="P108" s="154" t="s">
        <v>919</v>
      </c>
      <c r="Q108" s="154" t="s">
        <v>1195</v>
      </c>
      <c r="R108" s="154" t="s">
        <v>1195</v>
      </c>
      <c r="S108" s="154" t="s">
        <v>1195</v>
      </c>
      <c r="T108" s="154" t="s">
        <v>1195</v>
      </c>
      <c r="U108" s="154" t="s">
        <v>919</v>
      </c>
      <c r="V108" s="154" t="s">
        <v>919</v>
      </c>
      <c r="W108" s="154" t="s">
        <v>919</v>
      </c>
      <c r="X108" s="154" t="s">
        <v>540</v>
      </c>
      <c r="Y108" s="154" t="s">
        <v>540</v>
      </c>
      <c r="Z108" s="154" t="s">
        <v>540</v>
      </c>
      <c r="AA108" s="154" t="s">
        <v>1264</v>
      </c>
      <c r="AB108" s="154" t="s">
        <v>920</v>
      </c>
      <c r="AC108" s="154" t="s">
        <v>920</v>
      </c>
      <c r="AD108" s="222" t="s">
        <v>1327</v>
      </c>
      <c r="AE108" s="154" t="s">
        <v>907</v>
      </c>
      <c r="AF108" s="154" t="s">
        <v>1196</v>
      </c>
      <c r="AG108" s="154" t="s">
        <v>1264</v>
      </c>
      <c r="AH108" s="154" t="s">
        <v>919</v>
      </c>
      <c r="AI108" s="154" t="s">
        <v>919</v>
      </c>
      <c r="AJ108" s="155" t="s">
        <v>926</v>
      </c>
      <c r="AK108" s="155" t="s">
        <v>926</v>
      </c>
      <c r="AL108" s="154" t="s">
        <v>924</v>
      </c>
      <c r="AM108" s="154" t="s">
        <v>924</v>
      </c>
      <c r="AN108" s="154" t="s">
        <v>927</v>
      </c>
      <c r="AO108" s="154" t="s">
        <v>928</v>
      </c>
      <c r="AP108" s="154" t="s">
        <v>928</v>
      </c>
      <c r="AQ108" s="154" t="s">
        <v>1328</v>
      </c>
      <c r="AR108" s="154" t="s">
        <v>1328</v>
      </c>
      <c r="AS108" s="154" t="s">
        <v>907</v>
      </c>
      <c r="AT108" s="154" t="s">
        <v>907</v>
      </c>
      <c r="AU108" s="154" t="s">
        <v>907</v>
      </c>
      <c r="AV108" s="154" t="s">
        <v>907</v>
      </c>
      <c r="AW108" s="154" t="s">
        <v>907</v>
      </c>
      <c r="AX108" s="154" t="s">
        <v>907</v>
      </c>
      <c r="AY108" s="154" t="s">
        <v>907</v>
      </c>
      <c r="AZ108" s="154" t="s">
        <v>924</v>
      </c>
      <c r="BA108" s="154" t="s">
        <v>540</v>
      </c>
      <c r="BB108" s="154" t="s">
        <v>922</v>
      </c>
      <c r="BC108" s="154" t="s">
        <v>922</v>
      </c>
      <c r="BD108" s="154" t="s">
        <v>922</v>
      </c>
      <c r="BE108" s="155" t="s">
        <v>896</v>
      </c>
      <c r="BF108" s="154" t="s">
        <v>921</v>
      </c>
      <c r="BG108" s="154" t="s">
        <v>921</v>
      </c>
      <c r="BH108" s="154" t="s">
        <v>528</v>
      </c>
      <c r="BI108" s="154" t="s">
        <v>528</v>
      </c>
      <c r="BJ108" s="154" t="s">
        <v>1321</v>
      </c>
      <c r="BK108" s="154" t="s">
        <v>1329</v>
      </c>
      <c r="BL108" s="154" t="s">
        <v>918</v>
      </c>
      <c r="BM108" s="154" t="s">
        <v>540</v>
      </c>
      <c r="BN108" s="154" t="s">
        <v>537</v>
      </c>
      <c r="BO108" s="154" t="s">
        <v>540</v>
      </c>
      <c r="BP108" s="154" t="s">
        <v>540</v>
      </c>
      <c r="BQ108" s="154" t="s">
        <v>898</v>
      </c>
      <c r="BR108" s="154" t="s">
        <v>907</v>
      </c>
      <c r="BS108" s="154" t="s">
        <v>907</v>
      </c>
      <c r="BT108" s="154" t="s">
        <v>907</v>
      </c>
      <c r="BU108" s="154" t="s">
        <v>907</v>
      </c>
      <c r="BV108" s="154" t="s">
        <v>907</v>
      </c>
      <c r="BW108" s="154" t="s">
        <v>907</v>
      </c>
      <c r="BX108" s="154"/>
      <c r="BY108" s="154" t="s">
        <v>925</v>
      </c>
      <c r="BZ108" s="154" t="s">
        <v>540</v>
      </c>
      <c r="CA108" s="154" t="s">
        <v>1264</v>
      </c>
      <c r="CB108" s="154" t="s">
        <v>919</v>
      </c>
    </row>
    <row r="109" spans="1:80" x14ac:dyDescent="0.25">
      <c r="A109" s="123" t="str">
        <f>'Indicator Data'!A110</f>
        <v>Maldives</v>
      </c>
      <c r="B109" s="106" t="str">
        <f>'Indicator Data'!B110</f>
        <v>MDV</v>
      </c>
      <c r="C109" s="154" t="s">
        <v>1320</v>
      </c>
      <c r="D109" s="154" t="s">
        <v>1320</v>
      </c>
      <c r="E109" s="154" t="s">
        <v>1321</v>
      </c>
      <c r="F109" s="154" t="s">
        <v>1321</v>
      </c>
      <c r="G109" s="154" t="s">
        <v>1321</v>
      </c>
      <c r="H109" s="154" t="s">
        <v>1321</v>
      </c>
      <c r="I109" s="154" t="s">
        <v>1321</v>
      </c>
      <c r="J109" s="154" t="s">
        <v>922</v>
      </c>
      <c r="K109" s="154" t="s">
        <v>922</v>
      </c>
      <c r="L109" s="154" t="s">
        <v>528</v>
      </c>
      <c r="M109" s="154" t="s">
        <v>919</v>
      </c>
      <c r="N109" s="154" t="s">
        <v>919</v>
      </c>
      <c r="O109" s="154" t="s">
        <v>919</v>
      </c>
      <c r="P109" s="154" t="s">
        <v>919</v>
      </c>
      <c r="Q109" s="154" t="s">
        <v>1195</v>
      </c>
      <c r="R109" s="154" t="s">
        <v>1195</v>
      </c>
      <c r="S109" s="154" t="s">
        <v>1195</v>
      </c>
      <c r="T109" s="154" t="s">
        <v>1195</v>
      </c>
      <c r="U109" s="154" t="s">
        <v>919</v>
      </c>
      <c r="V109" s="154" t="s">
        <v>919</v>
      </c>
      <c r="W109" s="154" t="s">
        <v>919</v>
      </c>
      <c r="X109" s="154" t="s">
        <v>540</v>
      </c>
      <c r="Y109" s="154" t="s">
        <v>540</v>
      </c>
      <c r="Z109" s="154" t="s">
        <v>540</v>
      </c>
      <c r="AA109" s="154" t="s">
        <v>1264</v>
      </c>
      <c r="AB109" s="154" t="s">
        <v>920</v>
      </c>
      <c r="AC109" s="154" t="s">
        <v>920</v>
      </c>
      <c r="AD109" s="222" t="s">
        <v>1327</v>
      </c>
      <c r="AE109" s="154" t="s">
        <v>907</v>
      </c>
      <c r="AF109" s="154" t="s">
        <v>1196</v>
      </c>
      <c r="AG109" s="154" t="s">
        <v>1264</v>
      </c>
      <c r="AH109" s="154" t="s">
        <v>919</v>
      </c>
      <c r="AI109" s="154" t="s">
        <v>919</v>
      </c>
      <c r="AJ109" s="155" t="s">
        <v>926</v>
      </c>
      <c r="AK109" s="155" t="s">
        <v>926</v>
      </c>
      <c r="AL109" s="154" t="s">
        <v>924</v>
      </c>
      <c r="AM109" s="154" t="s">
        <v>924</v>
      </c>
      <c r="AN109" s="154" t="s">
        <v>927</v>
      </c>
      <c r="AO109" s="154" t="s">
        <v>928</v>
      </c>
      <c r="AP109" s="154" t="s">
        <v>928</v>
      </c>
      <c r="AQ109" s="154" t="s">
        <v>1328</v>
      </c>
      <c r="AR109" s="154" t="s">
        <v>1328</v>
      </c>
      <c r="AS109" s="154" t="s">
        <v>907</v>
      </c>
      <c r="AT109" s="154" t="s">
        <v>907</v>
      </c>
      <c r="AU109" s="154" t="s">
        <v>907</v>
      </c>
      <c r="AV109" s="154" t="s">
        <v>907</v>
      </c>
      <c r="AW109" s="154" t="s">
        <v>907</v>
      </c>
      <c r="AX109" s="154" t="s">
        <v>907</v>
      </c>
      <c r="AY109" s="154" t="s">
        <v>907</v>
      </c>
      <c r="AZ109" s="154" t="s">
        <v>924</v>
      </c>
      <c r="BA109" s="154" t="s">
        <v>540</v>
      </c>
      <c r="BB109" s="154" t="s">
        <v>922</v>
      </c>
      <c r="BC109" s="154" t="s">
        <v>922</v>
      </c>
      <c r="BD109" s="154" t="s">
        <v>922</v>
      </c>
      <c r="BE109" s="155" t="s">
        <v>896</v>
      </c>
      <c r="BF109" s="154" t="s">
        <v>921</v>
      </c>
      <c r="BG109" s="154" t="s">
        <v>921</v>
      </c>
      <c r="BH109" s="154" t="s">
        <v>528</v>
      </c>
      <c r="BI109" s="154" t="s">
        <v>528</v>
      </c>
      <c r="BJ109" s="154" t="s">
        <v>1321</v>
      </c>
      <c r="BK109" s="154" t="s">
        <v>1329</v>
      </c>
      <c r="BL109" s="154" t="s">
        <v>918</v>
      </c>
      <c r="BM109" s="154" t="s">
        <v>540</v>
      </c>
      <c r="BN109" s="154" t="s">
        <v>537</v>
      </c>
      <c r="BO109" s="154" t="s">
        <v>540</v>
      </c>
      <c r="BP109" s="154" t="s">
        <v>540</v>
      </c>
      <c r="BQ109" s="154" t="s">
        <v>898</v>
      </c>
      <c r="BR109" s="154" t="s">
        <v>907</v>
      </c>
      <c r="BS109" s="154" t="s">
        <v>907</v>
      </c>
      <c r="BT109" s="154" t="s">
        <v>907</v>
      </c>
      <c r="BU109" s="154" t="s">
        <v>907</v>
      </c>
      <c r="BV109" s="154" t="s">
        <v>907</v>
      </c>
      <c r="BW109" s="154" t="s">
        <v>907</v>
      </c>
      <c r="BX109" s="154"/>
      <c r="BY109" s="154" t="s">
        <v>925</v>
      </c>
      <c r="BZ109" s="154" t="s">
        <v>540</v>
      </c>
      <c r="CA109" s="154" t="s">
        <v>1264</v>
      </c>
      <c r="CB109" s="154" t="s">
        <v>919</v>
      </c>
    </row>
    <row r="110" spans="1:80" x14ac:dyDescent="0.25">
      <c r="A110" s="123" t="str">
        <f>'Indicator Data'!A111</f>
        <v>Mali</v>
      </c>
      <c r="B110" s="106" t="str">
        <f>'Indicator Data'!B111</f>
        <v>MLI</v>
      </c>
      <c r="C110" s="154" t="s">
        <v>1320</v>
      </c>
      <c r="D110" s="154" t="s">
        <v>1320</v>
      </c>
      <c r="E110" s="154" t="s">
        <v>1321</v>
      </c>
      <c r="F110" s="154" t="s">
        <v>1321</v>
      </c>
      <c r="G110" s="154" t="s">
        <v>1321</v>
      </c>
      <c r="H110" s="154" t="s">
        <v>1321</v>
      </c>
      <c r="I110" s="154" t="s">
        <v>1321</v>
      </c>
      <c r="J110" s="154" t="s">
        <v>922</v>
      </c>
      <c r="K110" s="154" t="s">
        <v>922</v>
      </c>
      <c r="L110" s="154" t="s">
        <v>528</v>
      </c>
      <c r="M110" s="154" t="s">
        <v>919</v>
      </c>
      <c r="N110" s="154" t="s">
        <v>919</v>
      </c>
      <c r="O110" s="154" t="s">
        <v>919</v>
      </c>
      <c r="P110" s="154" t="s">
        <v>919</v>
      </c>
      <c r="Q110" s="154" t="s">
        <v>1195</v>
      </c>
      <c r="R110" s="154" t="s">
        <v>1195</v>
      </c>
      <c r="S110" s="154" t="s">
        <v>1195</v>
      </c>
      <c r="T110" s="154" t="s">
        <v>1195</v>
      </c>
      <c r="U110" s="154" t="s">
        <v>919</v>
      </c>
      <c r="V110" s="154" t="s">
        <v>919</v>
      </c>
      <c r="W110" s="154" t="s">
        <v>919</v>
      </c>
      <c r="X110" s="154" t="s">
        <v>540</v>
      </c>
      <c r="Y110" s="154" t="s">
        <v>540</v>
      </c>
      <c r="Z110" s="154" t="s">
        <v>540</v>
      </c>
      <c r="AA110" s="154" t="s">
        <v>1264</v>
      </c>
      <c r="AB110" s="154" t="s">
        <v>920</v>
      </c>
      <c r="AC110" s="154" t="s">
        <v>920</v>
      </c>
      <c r="AD110" s="222" t="s">
        <v>1327</v>
      </c>
      <c r="AE110" s="154" t="s">
        <v>907</v>
      </c>
      <c r="AF110" s="154" t="s">
        <v>1196</v>
      </c>
      <c r="AG110" s="154" t="s">
        <v>1264</v>
      </c>
      <c r="AH110" s="154" t="s">
        <v>919</v>
      </c>
      <c r="AI110" s="154" t="s">
        <v>919</v>
      </c>
      <c r="AJ110" s="155" t="s">
        <v>926</v>
      </c>
      <c r="AK110" s="155" t="s">
        <v>926</v>
      </c>
      <c r="AL110" s="154" t="s">
        <v>924</v>
      </c>
      <c r="AM110" s="154" t="s">
        <v>924</v>
      </c>
      <c r="AN110" s="154" t="s">
        <v>927</v>
      </c>
      <c r="AO110" s="154" t="s">
        <v>928</v>
      </c>
      <c r="AP110" s="154" t="s">
        <v>928</v>
      </c>
      <c r="AQ110" s="154" t="s">
        <v>1328</v>
      </c>
      <c r="AR110" s="154" t="s">
        <v>1328</v>
      </c>
      <c r="AS110" s="154" t="s">
        <v>907</v>
      </c>
      <c r="AT110" s="154" t="s">
        <v>907</v>
      </c>
      <c r="AU110" s="154" t="s">
        <v>907</v>
      </c>
      <c r="AV110" s="154" t="s">
        <v>907</v>
      </c>
      <c r="AW110" s="154" t="s">
        <v>907</v>
      </c>
      <c r="AX110" s="154" t="s">
        <v>907</v>
      </c>
      <c r="AY110" s="154" t="s">
        <v>907</v>
      </c>
      <c r="AZ110" s="154" t="s">
        <v>924</v>
      </c>
      <c r="BA110" s="154" t="s">
        <v>540</v>
      </c>
      <c r="BB110" s="154" t="s">
        <v>922</v>
      </c>
      <c r="BC110" s="154" t="s">
        <v>922</v>
      </c>
      <c r="BD110" s="154" t="s">
        <v>922</v>
      </c>
      <c r="BE110" s="155" t="s">
        <v>899</v>
      </c>
      <c r="BF110" s="154" t="s">
        <v>921</v>
      </c>
      <c r="BG110" s="154" t="s">
        <v>921</v>
      </c>
      <c r="BH110" s="154" t="s">
        <v>528</v>
      </c>
      <c r="BI110" s="154" t="s">
        <v>528</v>
      </c>
      <c r="BJ110" s="154" t="s">
        <v>1321</v>
      </c>
      <c r="BK110" s="154" t="s">
        <v>1329</v>
      </c>
      <c r="BL110" s="154" t="s">
        <v>918</v>
      </c>
      <c r="BM110" s="154" t="s">
        <v>540</v>
      </c>
      <c r="BN110" s="154" t="s">
        <v>537</v>
      </c>
      <c r="BO110" s="154" t="s">
        <v>540</v>
      </c>
      <c r="BP110" s="154" t="s">
        <v>540</v>
      </c>
      <c r="BQ110" s="154" t="s">
        <v>898</v>
      </c>
      <c r="BR110" s="154" t="s">
        <v>907</v>
      </c>
      <c r="BS110" s="154" t="s">
        <v>907</v>
      </c>
      <c r="BT110" s="154" t="s">
        <v>907</v>
      </c>
      <c r="BU110" s="154" t="s">
        <v>907</v>
      </c>
      <c r="BV110" s="154" t="s">
        <v>907</v>
      </c>
      <c r="BW110" s="154" t="s">
        <v>907</v>
      </c>
      <c r="BX110" s="154"/>
      <c r="BY110" s="154" t="s">
        <v>925</v>
      </c>
      <c r="BZ110" s="154" t="s">
        <v>540</v>
      </c>
      <c r="CA110" s="154" t="s">
        <v>1264</v>
      </c>
      <c r="CB110" s="154" t="s">
        <v>919</v>
      </c>
    </row>
    <row r="111" spans="1:80" x14ac:dyDescent="0.25">
      <c r="A111" s="123" t="str">
        <f>'Indicator Data'!A112</f>
        <v>Malta</v>
      </c>
      <c r="B111" s="106" t="str">
        <f>'Indicator Data'!B112</f>
        <v>MLT</v>
      </c>
      <c r="C111" s="154" t="s">
        <v>1320</v>
      </c>
      <c r="D111" s="154" t="s">
        <v>1320</v>
      </c>
      <c r="E111" s="154" t="s">
        <v>1321</v>
      </c>
      <c r="F111" s="154" t="s">
        <v>1321</v>
      </c>
      <c r="G111" s="154" t="s">
        <v>1321</v>
      </c>
      <c r="H111" s="154" t="s">
        <v>1321</v>
      </c>
      <c r="I111" s="154" t="s">
        <v>1321</v>
      </c>
      <c r="J111" s="154" t="s">
        <v>922</v>
      </c>
      <c r="K111" s="154" t="s">
        <v>922</v>
      </c>
      <c r="L111" s="154" t="s">
        <v>528</v>
      </c>
      <c r="M111" s="154" t="s">
        <v>919</v>
      </c>
      <c r="N111" s="154" t="s">
        <v>919</v>
      </c>
      <c r="O111" s="154" t="s">
        <v>919</v>
      </c>
      <c r="P111" s="154" t="s">
        <v>919</v>
      </c>
      <c r="Q111" s="154" t="s">
        <v>1195</v>
      </c>
      <c r="R111" s="154" t="s">
        <v>1195</v>
      </c>
      <c r="S111" s="154" t="s">
        <v>1195</v>
      </c>
      <c r="T111" s="154" t="s">
        <v>1195</v>
      </c>
      <c r="U111" s="154" t="s">
        <v>919</v>
      </c>
      <c r="V111" s="154" t="s">
        <v>919</v>
      </c>
      <c r="W111" s="154" t="s">
        <v>919</v>
      </c>
      <c r="X111" s="154" t="s">
        <v>540</v>
      </c>
      <c r="Y111" s="154" t="s">
        <v>540</v>
      </c>
      <c r="Z111" s="154" t="s">
        <v>540</v>
      </c>
      <c r="AA111" s="154" t="s">
        <v>1264</v>
      </c>
      <c r="AB111" s="154" t="s">
        <v>920</v>
      </c>
      <c r="AC111" s="154" t="s">
        <v>920</v>
      </c>
      <c r="AD111" s="222" t="s">
        <v>1327</v>
      </c>
      <c r="AE111" s="154" t="s">
        <v>907</v>
      </c>
      <c r="AF111" s="154" t="s">
        <v>1196</v>
      </c>
      <c r="AG111" s="154" t="s">
        <v>1264</v>
      </c>
      <c r="AH111" s="154" t="s">
        <v>919</v>
      </c>
      <c r="AI111" s="154" t="s">
        <v>919</v>
      </c>
      <c r="AJ111" s="155" t="s">
        <v>926</v>
      </c>
      <c r="AK111" s="155" t="s">
        <v>926</v>
      </c>
      <c r="AL111" s="154" t="s">
        <v>924</v>
      </c>
      <c r="AM111" s="154" t="s">
        <v>924</v>
      </c>
      <c r="AN111" s="154" t="s">
        <v>927</v>
      </c>
      <c r="AO111" s="154" t="s">
        <v>928</v>
      </c>
      <c r="AP111" s="154" t="s">
        <v>928</v>
      </c>
      <c r="AQ111" s="154" t="s">
        <v>1328</v>
      </c>
      <c r="AR111" s="154" t="s">
        <v>1328</v>
      </c>
      <c r="AS111" s="154" t="s">
        <v>907</v>
      </c>
      <c r="AT111" s="154" t="s">
        <v>907</v>
      </c>
      <c r="AU111" s="154" t="s">
        <v>907</v>
      </c>
      <c r="AV111" s="154" t="s">
        <v>907</v>
      </c>
      <c r="AW111" s="154" t="s">
        <v>907</v>
      </c>
      <c r="AX111" s="154" t="s">
        <v>907</v>
      </c>
      <c r="AY111" s="154" t="s">
        <v>907</v>
      </c>
      <c r="AZ111" s="154" t="s">
        <v>924</v>
      </c>
      <c r="BA111" s="154" t="s">
        <v>540</v>
      </c>
      <c r="BB111" s="154" t="s">
        <v>922</v>
      </c>
      <c r="BC111" s="154" t="s">
        <v>922</v>
      </c>
      <c r="BD111" s="154" t="s">
        <v>922</v>
      </c>
      <c r="BE111" s="155" t="s">
        <v>896</v>
      </c>
      <c r="BF111" s="154" t="s">
        <v>921</v>
      </c>
      <c r="BG111" s="154" t="s">
        <v>921</v>
      </c>
      <c r="BH111" s="154" t="s">
        <v>528</v>
      </c>
      <c r="BI111" s="154" t="s">
        <v>528</v>
      </c>
      <c r="BJ111" s="154" t="s">
        <v>1321</v>
      </c>
      <c r="BK111" s="154" t="s">
        <v>1329</v>
      </c>
      <c r="BL111" s="154" t="s">
        <v>918</v>
      </c>
      <c r="BM111" s="154" t="s">
        <v>540</v>
      </c>
      <c r="BN111" s="154" t="s">
        <v>537</v>
      </c>
      <c r="BO111" s="154" t="s">
        <v>540</v>
      </c>
      <c r="BP111" s="154" t="s">
        <v>540</v>
      </c>
      <c r="BQ111" s="154" t="s">
        <v>898</v>
      </c>
      <c r="BR111" s="154" t="s">
        <v>907</v>
      </c>
      <c r="BS111" s="154" t="s">
        <v>907</v>
      </c>
      <c r="BT111" s="154" t="s">
        <v>907</v>
      </c>
      <c r="BU111" s="154" t="s">
        <v>907</v>
      </c>
      <c r="BV111" s="154" t="s">
        <v>907</v>
      </c>
      <c r="BW111" s="154" t="s">
        <v>907</v>
      </c>
      <c r="BX111" s="154"/>
      <c r="BY111" s="154" t="s">
        <v>925</v>
      </c>
      <c r="BZ111" s="154" t="s">
        <v>540</v>
      </c>
      <c r="CA111" s="154" t="s">
        <v>1264</v>
      </c>
      <c r="CB111" s="154" t="s">
        <v>919</v>
      </c>
    </row>
    <row r="112" spans="1:80" x14ac:dyDescent="0.25">
      <c r="A112" s="123" t="str">
        <f>'Indicator Data'!A113</f>
        <v>Marshall Islands</v>
      </c>
      <c r="B112" s="106" t="str">
        <f>'Indicator Data'!B113</f>
        <v>MHL</v>
      </c>
      <c r="C112" s="154" t="s">
        <v>1320</v>
      </c>
      <c r="D112" s="154" t="s">
        <v>1320</v>
      </c>
      <c r="E112" s="154" t="s">
        <v>1321</v>
      </c>
      <c r="F112" s="154" t="s">
        <v>1321</v>
      </c>
      <c r="G112" s="154" t="s">
        <v>1321</v>
      </c>
      <c r="H112" s="154" t="s">
        <v>1321</v>
      </c>
      <c r="I112" s="154" t="s">
        <v>1321</v>
      </c>
      <c r="J112" s="154" t="s">
        <v>922</v>
      </c>
      <c r="K112" s="154" t="s">
        <v>922</v>
      </c>
      <c r="L112" s="154" t="s">
        <v>528</v>
      </c>
      <c r="M112" s="154" t="s">
        <v>919</v>
      </c>
      <c r="N112" s="154" t="s">
        <v>919</v>
      </c>
      <c r="O112" s="154" t="s">
        <v>919</v>
      </c>
      <c r="P112" s="154" t="s">
        <v>919</v>
      </c>
      <c r="Q112" s="154" t="s">
        <v>1195</v>
      </c>
      <c r="R112" s="154" t="s">
        <v>1195</v>
      </c>
      <c r="S112" s="154" t="s">
        <v>1195</v>
      </c>
      <c r="T112" s="154" t="s">
        <v>1195</v>
      </c>
      <c r="U112" s="154" t="s">
        <v>919</v>
      </c>
      <c r="V112" s="154" t="s">
        <v>919</v>
      </c>
      <c r="W112" s="154" t="s">
        <v>919</v>
      </c>
      <c r="X112" s="154" t="s">
        <v>540</v>
      </c>
      <c r="Y112" s="154" t="s">
        <v>540</v>
      </c>
      <c r="Z112" s="154" t="s">
        <v>540</v>
      </c>
      <c r="AA112" s="154" t="s">
        <v>1264</v>
      </c>
      <c r="AB112" s="154" t="s">
        <v>920</v>
      </c>
      <c r="AC112" s="154" t="s">
        <v>920</v>
      </c>
      <c r="AD112" s="222" t="s">
        <v>1327</v>
      </c>
      <c r="AE112" s="154" t="s">
        <v>907</v>
      </c>
      <c r="AF112" s="154" t="s">
        <v>1196</v>
      </c>
      <c r="AG112" s="154" t="s">
        <v>1264</v>
      </c>
      <c r="AH112" s="154" t="s">
        <v>919</v>
      </c>
      <c r="AI112" s="154" t="s">
        <v>919</v>
      </c>
      <c r="AJ112" s="155" t="s">
        <v>926</v>
      </c>
      <c r="AK112" s="155" t="s">
        <v>926</v>
      </c>
      <c r="AL112" s="154" t="s">
        <v>924</v>
      </c>
      <c r="AM112" s="154" t="s">
        <v>924</v>
      </c>
      <c r="AN112" s="154" t="s">
        <v>927</v>
      </c>
      <c r="AO112" s="154" t="s">
        <v>928</v>
      </c>
      <c r="AP112" s="154" t="s">
        <v>928</v>
      </c>
      <c r="AQ112" s="154" t="s">
        <v>1328</v>
      </c>
      <c r="AR112" s="154" t="s">
        <v>1328</v>
      </c>
      <c r="AS112" s="154" t="s">
        <v>907</v>
      </c>
      <c r="AT112" s="154" t="s">
        <v>907</v>
      </c>
      <c r="AU112" s="154" t="s">
        <v>907</v>
      </c>
      <c r="AV112" s="154" t="s">
        <v>907</v>
      </c>
      <c r="AW112" s="154" t="s">
        <v>907</v>
      </c>
      <c r="AX112" s="154" t="s">
        <v>907</v>
      </c>
      <c r="AY112" s="154" t="s">
        <v>907</v>
      </c>
      <c r="AZ112" s="154" t="s">
        <v>924</v>
      </c>
      <c r="BA112" s="154" t="s">
        <v>540</v>
      </c>
      <c r="BB112" s="154" t="s">
        <v>922</v>
      </c>
      <c r="BC112" s="154" t="s">
        <v>922</v>
      </c>
      <c r="BD112" s="154" t="s">
        <v>922</v>
      </c>
      <c r="BE112" s="155" t="s">
        <v>896</v>
      </c>
      <c r="BF112" s="154" t="s">
        <v>921</v>
      </c>
      <c r="BG112" s="154" t="s">
        <v>921</v>
      </c>
      <c r="BH112" s="154" t="s">
        <v>528</v>
      </c>
      <c r="BI112" s="154" t="s">
        <v>528</v>
      </c>
      <c r="BJ112" s="154" t="s">
        <v>1321</v>
      </c>
      <c r="BK112" s="154" t="s">
        <v>1329</v>
      </c>
      <c r="BL112" s="154" t="s">
        <v>918</v>
      </c>
      <c r="BM112" s="154" t="s">
        <v>540</v>
      </c>
      <c r="BN112" s="154" t="s">
        <v>537</v>
      </c>
      <c r="BO112" s="154" t="s">
        <v>540</v>
      </c>
      <c r="BP112" s="154" t="s">
        <v>540</v>
      </c>
      <c r="BQ112" s="154" t="s">
        <v>898</v>
      </c>
      <c r="BR112" s="154" t="s">
        <v>907</v>
      </c>
      <c r="BS112" s="154" t="s">
        <v>907</v>
      </c>
      <c r="BT112" s="154" t="s">
        <v>907</v>
      </c>
      <c r="BU112" s="154" t="s">
        <v>907</v>
      </c>
      <c r="BV112" s="154" t="s">
        <v>907</v>
      </c>
      <c r="BW112" s="154" t="s">
        <v>907</v>
      </c>
      <c r="BX112" s="154"/>
      <c r="BY112" s="154" t="s">
        <v>925</v>
      </c>
      <c r="BZ112" s="154" t="s">
        <v>540</v>
      </c>
      <c r="CA112" s="154" t="s">
        <v>1264</v>
      </c>
      <c r="CB112" s="154" t="s">
        <v>919</v>
      </c>
    </row>
    <row r="113" spans="1:80" x14ac:dyDescent="0.25">
      <c r="A113" s="123" t="str">
        <f>'Indicator Data'!A114</f>
        <v>Mauritania</v>
      </c>
      <c r="B113" s="106" t="str">
        <f>'Indicator Data'!B114</f>
        <v>MRT</v>
      </c>
      <c r="C113" s="154" t="s">
        <v>1320</v>
      </c>
      <c r="D113" s="154" t="s">
        <v>1320</v>
      </c>
      <c r="E113" s="154" t="s">
        <v>1321</v>
      </c>
      <c r="F113" s="154" t="s">
        <v>1321</v>
      </c>
      <c r="G113" s="154" t="s">
        <v>1321</v>
      </c>
      <c r="H113" s="154" t="s">
        <v>1321</v>
      </c>
      <c r="I113" s="154" t="s">
        <v>1321</v>
      </c>
      <c r="J113" s="154" t="s">
        <v>922</v>
      </c>
      <c r="K113" s="154" t="s">
        <v>922</v>
      </c>
      <c r="L113" s="154" t="s">
        <v>528</v>
      </c>
      <c r="M113" s="154" t="s">
        <v>919</v>
      </c>
      <c r="N113" s="154" t="s">
        <v>919</v>
      </c>
      <c r="O113" s="154" t="s">
        <v>919</v>
      </c>
      <c r="P113" s="154" t="s">
        <v>919</v>
      </c>
      <c r="Q113" s="154" t="s">
        <v>1195</v>
      </c>
      <c r="R113" s="154" t="s">
        <v>1195</v>
      </c>
      <c r="S113" s="154" t="s">
        <v>1195</v>
      </c>
      <c r="T113" s="154" t="s">
        <v>1195</v>
      </c>
      <c r="U113" s="154" t="s">
        <v>919</v>
      </c>
      <c r="V113" s="154" t="s">
        <v>919</v>
      </c>
      <c r="W113" s="154" t="s">
        <v>919</v>
      </c>
      <c r="X113" s="154" t="s">
        <v>540</v>
      </c>
      <c r="Y113" s="154" t="s">
        <v>540</v>
      </c>
      <c r="Z113" s="154" t="s">
        <v>540</v>
      </c>
      <c r="AA113" s="154" t="s">
        <v>1264</v>
      </c>
      <c r="AB113" s="154" t="s">
        <v>920</v>
      </c>
      <c r="AC113" s="154" t="s">
        <v>920</v>
      </c>
      <c r="AD113" s="222" t="s">
        <v>1327</v>
      </c>
      <c r="AE113" s="154" t="s">
        <v>907</v>
      </c>
      <c r="AF113" s="154" t="s">
        <v>1196</v>
      </c>
      <c r="AG113" s="154" t="s">
        <v>1264</v>
      </c>
      <c r="AH113" s="154" t="s">
        <v>919</v>
      </c>
      <c r="AI113" s="154" t="s">
        <v>919</v>
      </c>
      <c r="AJ113" s="155" t="s">
        <v>926</v>
      </c>
      <c r="AK113" s="155" t="s">
        <v>926</v>
      </c>
      <c r="AL113" s="154" t="s">
        <v>924</v>
      </c>
      <c r="AM113" s="154" t="s">
        <v>924</v>
      </c>
      <c r="AN113" s="154" t="s">
        <v>927</v>
      </c>
      <c r="AO113" s="154" t="s">
        <v>928</v>
      </c>
      <c r="AP113" s="154" t="s">
        <v>928</v>
      </c>
      <c r="AQ113" s="154" t="s">
        <v>1328</v>
      </c>
      <c r="AR113" s="154" t="s">
        <v>1328</v>
      </c>
      <c r="AS113" s="154" t="s">
        <v>907</v>
      </c>
      <c r="AT113" s="154" t="s">
        <v>907</v>
      </c>
      <c r="AU113" s="154" t="s">
        <v>907</v>
      </c>
      <c r="AV113" s="154" t="s">
        <v>907</v>
      </c>
      <c r="AW113" s="154" t="s">
        <v>907</v>
      </c>
      <c r="AX113" s="154" t="s">
        <v>907</v>
      </c>
      <c r="AY113" s="154" t="s">
        <v>907</v>
      </c>
      <c r="AZ113" s="154" t="s">
        <v>924</v>
      </c>
      <c r="BA113" s="154" t="s">
        <v>540</v>
      </c>
      <c r="BB113" s="154" t="s">
        <v>922</v>
      </c>
      <c r="BC113" s="154" t="s">
        <v>922</v>
      </c>
      <c r="BD113" s="154" t="s">
        <v>922</v>
      </c>
      <c r="BE113" s="155" t="s">
        <v>896</v>
      </c>
      <c r="BF113" s="154" t="s">
        <v>921</v>
      </c>
      <c r="BG113" s="154" t="s">
        <v>921</v>
      </c>
      <c r="BH113" s="154" t="s">
        <v>528</v>
      </c>
      <c r="BI113" s="154" t="s">
        <v>528</v>
      </c>
      <c r="BJ113" s="154" t="s">
        <v>1321</v>
      </c>
      <c r="BK113" s="154" t="s">
        <v>1329</v>
      </c>
      <c r="BL113" s="154" t="s">
        <v>918</v>
      </c>
      <c r="BM113" s="154" t="s">
        <v>540</v>
      </c>
      <c r="BN113" s="154" t="s">
        <v>537</v>
      </c>
      <c r="BO113" s="154" t="s">
        <v>540</v>
      </c>
      <c r="BP113" s="154" t="s">
        <v>540</v>
      </c>
      <c r="BQ113" s="154" t="s">
        <v>898</v>
      </c>
      <c r="BR113" s="154" t="s">
        <v>907</v>
      </c>
      <c r="BS113" s="154" t="s">
        <v>907</v>
      </c>
      <c r="BT113" s="154" t="s">
        <v>907</v>
      </c>
      <c r="BU113" s="154" t="s">
        <v>907</v>
      </c>
      <c r="BV113" s="154" t="s">
        <v>907</v>
      </c>
      <c r="BW113" s="154" t="s">
        <v>907</v>
      </c>
      <c r="BX113" s="154"/>
      <c r="BY113" s="154" t="s">
        <v>925</v>
      </c>
      <c r="BZ113" s="154" t="s">
        <v>540</v>
      </c>
      <c r="CA113" s="154" t="s">
        <v>1264</v>
      </c>
      <c r="CB113" s="154" t="s">
        <v>919</v>
      </c>
    </row>
    <row r="114" spans="1:80" x14ac:dyDescent="0.25">
      <c r="A114" s="123" t="str">
        <f>'Indicator Data'!A115</f>
        <v>Mauritius</v>
      </c>
      <c r="B114" s="106" t="str">
        <f>'Indicator Data'!B115</f>
        <v>MUS</v>
      </c>
      <c r="C114" s="154" t="s">
        <v>1320</v>
      </c>
      <c r="D114" s="154" t="s">
        <v>1320</v>
      </c>
      <c r="E114" s="154" t="s">
        <v>1321</v>
      </c>
      <c r="F114" s="154" t="s">
        <v>1321</v>
      </c>
      <c r="G114" s="154" t="s">
        <v>1321</v>
      </c>
      <c r="H114" s="154" t="s">
        <v>1321</v>
      </c>
      <c r="I114" s="154" t="s">
        <v>1321</v>
      </c>
      <c r="J114" s="154" t="s">
        <v>922</v>
      </c>
      <c r="K114" s="154" t="s">
        <v>922</v>
      </c>
      <c r="L114" s="154" t="s">
        <v>528</v>
      </c>
      <c r="M114" s="154" t="s">
        <v>919</v>
      </c>
      <c r="N114" s="154" t="s">
        <v>919</v>
      </c>
      <c r="O114" s="154" t="s">
        <v>919</v>
      </c>
      <c r="P114" s="154" t="s">
        <v>919</v>
      </c>
      <c r="Q114" s="154" t="s">
        <v>1195</v>
      </c>
      <c r="R114" s="154" t="s">
        <v>1195</v>
      </c>
      <c r="S114" s="154" t="s">
        <v>1195</v>
      </c>
      <c r="T114" s="154" t="s">
        <v>1195</v>
      </c>
      <c r="U114" s="154" t="s">
        <v>919</v>
      </c>
      <c r="V114" s="154" t="s">
        <v>919</v>
      </c>
      <c r="W114" s="154" t="s">
        <v>919</v>
      </c>
      <c r="X114" s="154" t="s">
        <v>540</v>
      </c>
      <c r="Y114" s="154" t="s">
        <v>540</v>
      </c>
      <c r="Z114" s="154" t="s">
        <v>540</v>
      </c>
      <c r="AA114" s="154" t="s">
        <v>1264</v>
      </c>
      <c r="AB114" s="154" t="s">
        <v>920</v>
      </c>
      <c r="AC114" s="154" t="s">
        <v>920</v>
      </c>
      <c r="AD114" s="222" t="s">
        <v>1327</v>
      </c>
      <c r="AE114" s="154" t="s">
        <v>907</v>
      </c>
      <c r="AF114" s="154" t="s">
        <v>1196</v>
      </c>
      <c r="AG114" s="154" t="s">
        <v>1264</v>
      </c>
      <c r="AH114" s="154" t="s">
        <v>919</v>
      </c>
      <c r="AI114" s="154" t="s">
        <v>919</v>
      </c>
      <c r="AJ114" s="155" t="s">
        <v>926</v>
      </c>
      <c r="AK114" s="155" t="s">
        <v>926</v>
      </c>
      <c r="AL114" s="154" t="s">
        <v>924</v>
      </c>
      <c r="AM114" s="154" t="s">
        <v>924</v>
      </c>
      <c r="AN114" s="154" t="s">
        <v>927</v>
      </c>
      <c r="AO114" s="154" t="s">
        <v>928</v>
      </c>
      <c r="AP114" s="154" t="s">
        <v>928</v>
      </c>
      <c r="AQ114" s="154" t="s">
        <v>1328</v>
      </c>
      <c r="AR114" s="154" t="s">
        <v>1328</v>
      </c>
      <c r="AS114" s="154" t="s">
        <v>907</v>
      </c>
      <c r="AT114" s="154" t="s">
        <v>907</v>
      </c>
      <c r="AU114" s="154" t="s">
        <v>907</v>
      </c>
      <c r="AV114" s="154" t="s">
        <v>907</v>
      </c>
      <c r="AW114" s="154" t="s">
        <v>907</v>
      </c>
      <c r="AX114" s="154" t="s">
        <v>907</v>
      </c>
      <c r="AY114" s="154" t="s">
        <v>907</v>
      </c>
      <c r="AZ114" s="154" t="s">
        <v>924</v>
      </c>
      <c r="BA114" s="154" t="s">
        <v>540</v>
      </c>
      <c r="BB114" s="154" t="s">
        <v>922</v>
      </c>
      <c r="BC114" s="154" t="s">
        <v>922</v>
      </c>
      <c r="BD114" s="154" t="s">
        <v>922</v>
      </c>
      <c r="BE114" s="155" t="s">
        <v>896</v>
      </c>
      <c r="BF114" s="154" t="s">
        <v>921</v>
      </c>
      <c r="BG114" s="154" t="s">
        <v>921</v>
      </c>
      <c r="BH114" s="154" t="s">
        <v>528</v>
      </c>
      <c r="BI114" s="154" t="s">
        <v>528</v>
      </c>
      <c r="BJ114" s="154" t="s">
        <v>1321</v>
      </c>
      <c r="BK114" s="154" t="s">
        <v>1329</v>
      </c>
      <c r="BL114" s="154" t="s">
        <v>918</v>
      </c>
      <c r="BM114" s="154" t="s">
        <v>540</v>
      </c>
      <c r="BN114" s="154" t="s">
        <v>537</v>
      </c>
      <c r="BO114" s="154" t="s">
        <v>540</v>
      </c>
      <c r="BP114" s="154" t="s">
        <v>540</v>
      </c>
      <c r="BQ114" s="154" t="s">
        <v>898</v>
      </c>
      <c r="BR114" s="154" t="s">
        <v>907</v>
      </c>
      <c r="BS114" s="154" t="s">
        <v>907</v>
      </c>
      <c r="BT114" s="154" t="s">
        <v>907</v>
      </c>
      <c r="BU114" s="154" t="s">
        <v>907</v>
      </c>
      <c r="BV114" s="154" t="s">
        <v>907</v>
      </c>
      <c r="BW114" s="154" t="s">
        <v>907</v>
      </c>
      <c r="BX114" s="154"/>
      <c r="BY114" s="154" t="s">
        <v>925</v>
      </c>
      <c r="BZ114" s="154" t="s">
        <v>540</v>
      </c>
      <c r="CA114" s="154" t="s">
        <v>1264</v>
      </c>
      <c r="CB114" s="154" t="s">
        <v>919</v>
      </c>
    </row>
    <row r="115" spans="1:80" x14ac:dyDescent="0.25">
      <c r="A115" s="123" t="str">
        <f>'Indicator Data'!A116</f>
        <v>Mexico</v>
      </c>
      <c r="B115" s="106" t="str">
        <f>'Indicator Data'!B116</f>
        <v>MEX</v>
      </c>
      <c r="C115" s="154" t="s">
        <v>1320</v>
      </c>
      <c r="D115" s="154" t="s">
        <v>1320</v>
      </c>
      <c r="E115" s="154" t="s">
        <v>1321</v>
      </c>
      <c r="F115" s="154" t="s">
        <v>1321</v>
      </c>
      <c r="G115" s="154" t="s">
        <v>1321</v>
      </c>
      <c r="H115" s="154" t="s">
        <v>1321</v>
      </c>
      <c r="I115" s="154" t="s">
        <v>1321</v>
      </c>
      <c r="J115" s="154" t="s">
        <v>922</v>
      </c>
      <c r="K115" s="154" t="s">
        <v>922</v>
      </c>
      <c r="L115" s="154" t="s">
        <v>528</v>
      </c>
      <c r="M115" s="154" t="s">
        <v>919</v>
      </c>
      <c r="N115" s="154" t="s">
        <v>919</v>
      </c>
      <c r="O115" s="154" t="s">
        <v>919</v>
      </c>
      <c r="P115" s="154" t="s">
        <v>919</v>
      </c>
      <c r="Q115" s="154" t="s">
        <v>1195</v>
      </c>
      <c r="R115" s="154" t="s">
        <v>1195</v>
      </c>
      <c r="S115" s="154" t="s">
        <v>1195</v>
      </c>
      <c r="T115" s="154" t="s">
        <v>1195</v>
      </c>
      <c r="U115" s="154" t="s">
        <v>919</v>
      </c>
      <c r="V115" s="154" t="s">
        <v>919</v>
      </c>
      <c r="W115" s="154" t="s">
        <v>919</v>
      </c>
      <c r="X115" s="154" t="s">
        <v>540</v>
      </c>
      <c r="Y115" s="154" t="s">
        <v>540</v>
      </c>
      <c r="Z115" s="154" t="s">
        <v>540</v>
      </c>
      <c r="AA115" s="154" t="s">
        <v>1264</v>
      </c>
      <c r="AB115" s="154" t="s">
        <v>920</v>
      </c>
      <c r="AC115" s="154" t="s">
        <v>920</v>
      </c>
      <c r="AD115" s="222" t="s">
        <v>1327</v>
      </c>
      <c r="AE115" s="154" t="s">
        <v>907</v>
      </c>
      <c r="AF115" s="154" t="s">
        <v>1196</v>
      </c>
      <c r="AG115" s="154" t="s">
        <v>1264</v>
      </c>
      <c r="AH115" s="154" t="s">
        <v>919</v>
      </c>
      <c r="AI115" s="154" t="s">
        <v>919</v>
      </c>
      <c r="AJ115" s="155" t="s">
        <v>926</v>
      </c>
      <c r="AK115" s="155" t="s">
        <v>926</v>
      </c>
      <c r="AL115" s="154" t="s">
        <v>924</v>
      </c>
      <c r="AM115" s="154" t="s">
        <v>924</v>
      </c>
      <c r="AN115" s="154" t="s">
        <v>927</v>
      </c>
      <c r="AO115" s="154" t="s">
        <v>928</v>
      </c>
      <c r="AP115" s="154" t="s">
        <v>928</v>
      </c>
      <c r="AQ115" s="154" t="s">
        <v>1328</v>
      </c>
      <c r="AR115" s="154" t="s">
        <v>1328</v>
      </c>
      <c r="AS115" s="154" t="s">
        <v>907</v>
      </c>
      <c r="AT115" s="154" t="s">
        <v>907</v>
      </c>
      <c r="AU115" s="154" t="s">
        <v>907</v>
      </c>
      <c r="AV115" s="154" t="s">
        <v>907</v>
      </c>
      <c r="AW115" s="154" t="s">
        <v>907</v>
      </c>
      <c r="AX115" s="154" t="s">
        <v>907</v>
      </c>
      <c r="AY115" s="154" t="s">
        <v>907</v>
      </c>
      <c r="AZ115" s="154" t="s">
        <v>924</v>
      </c>
      <c r="BA115" s="154" t="s">
        <v>540</v>
      </c>
      <c r="BB115" s="154" t="s">
        <v>922</v>
      </c>
      <c r="BC115" s="154" t="s">
        <v>922</v>
      </c>
      <c r="BD115" s="154" t="s">
        <v>922</v>
      </c>
      <c r="BE115" s="155" t="s">
        <v>899</v>
      </c>
      <c r="BF115" s="154" t="s">
        <v>921</v>
      </c>
      <c r="BG115" s="154" t="s">
        <v>921</v>
      </c>
      <c r="BH115" s="154" t="s">
        <v>528</v>
      </c>
      <c r="BI115" s="154" t="s">
        <v>528</v>
      </c>
      <c r="BJ115" s="154" t="s">
        <v>1321</v>
      </c>
      <c r="BK115" s="154" t="s">
        <v>1329</v>
      </c>
      <c r="BL115" s="154" t="s">
        <v>918</v>
      </c>
      <c r="BM115" s="154" t="s">
        <v>540</v>
      </c>
      <c r="BN115" s="154" t="s">
        <v>537</v>
      </c>
      <c r="BO115" s="154" t="s">
        <v>540</v>
      </c>
      <c r="BP115" s="154" t="s">
        <v>540</v>
      </c>
      <c r="BQ115" s="154" t="s">
        <v>898</v>
      </c>
      <c r="BR115" s="154" t="s">
        <v>907</v>
      </c>
      <c r="BS115" s="154" t="s">
        <v>907</v>
      </c>
      <c r="BT115" s="154" t="s">
        <v>907</v>
      </c>
      <c r="BU115" s="154" t="s">
        <v>907</v>
      </c>
      <c r="BV115" s="154" t="s">
        <v>907</v>
      </c>
      <c r="BW115" s="154" t="s">
        <v>907</v>
      </c>
      <c r="BX115" s="154"/>
      <c r="BY115" s="154" t="s">
        <v>925</v>
      </c>
      <c r="BZ115" s="154" t="s">
        <v>540</v>
      </c>
      <c r="CA115" s="154" t="s">
        <v>1264</v>
      </c>
      <c r="CB115" s="154" t="s">
        <v>919</v>
      </c>
    </row>
    <row r="116" spans="1:80" x14ac:dyDescent="0.25">
      <c r="A116" s="123" t="str">
        <f>'Indicator Data'!A117</f>
        <v>Micronesia</v>
      </c>
      <c r="B116" s="106" t="str">
        <f>'Indicator Data'!B117</f>
        <v>FSM</v>
      </c>
      <c r="C116" s="154" t="s">
        <v>1320</v>
      </c>
      <c r="D116" s="154" t="s">
        <v>1320</v>
      </c>
      <c r="E116" s="154" t="s">
        <v>1321</v>
      </c>
      <c r="F116" s="154" t="s">
        <v>1321</v>
      </c>
      <c r="G116" s="154" t="s">
        <v>1321</v>
      </c>
      <c r="H116" s="154" t="s">
        <v>1321</v>
      </c>
      <c r="I116" s="154" t="s">
        <v>1321</v>
      </c>
      <c r="J116" s="154" t="s">
        <v>922</v>
      </c>
      <c r="K116" s="154" t="s">
        <v>922</v>
      </c>
      <c r="L116" s="154" t="s">
        <v>528</v>
      </c>
      <c r="M116" s="154" t="s">
        <v>919</v>
      </c>
      <c r="N116" s="154" t="s">
        <v>919</v>
      </c>
      <c r="O116" s="154" t="s">
        <v>919</v>
      </c>
      <c r="P116" s="154" t="s">
        <v>919</v>
      </c>
      <c r="Q116" s="154" t="s">
        <v>1195</v>
      </c>
      <c r="R116" s="154" t="s">
        <v>1195</v>
      </c>
      <c r="S116" s="154" t="s">
        <v>1195</v>
      </c>
      <c r="T116" s="154" t="s">
        <v>1195</v>
      </c>
      <c r="U116" s="154" t="s">
        <v>919</v>
      </c>
      <c r="V116" s="154" t="s">
        <v>919</v>
      </c>
      <c r="W116" s="154" t="s">
        <v>919</v>
      </c>
      <c r="X116" s="154" t="s">
        <v>540</v>
      </c>
      <c r="Y116" s="154" t="s">
        <v>540</v>
      </c>
      <c r="Z116" s="154" t="s">
        <v>540</v>
      </c>
      <c r="AA116" s="154" t="s">
        <v>1264</v>
      </c>
      <c r="AB116" s="154" t="s">
        <v>920</v>
      </c>
      <c r="AC116" s="154" t="s">
        <v>920</v>
      </c>
      <c r="AD116" s="222" t="s">
        <v>1327</v>
      </c>
      <c r="AE116" s="154" t="s">
        <v>907</v>
      </c>
      <c r="AF116" s="154" t="s">
        <v>1196</v>
      </c>
      <c r="AG116" s="154" t="s">
        <v>1264</v>
      </c>
      <c r="AH116" s="154" t="s">
        <v>919</v>
      </c>
      <c r="AI116" s="154" t="s">
        <v>919</v>
      </c>
      <c r="AJ116" s="155" t="s">
        <v>926</v>
      </c>
      <c r="AK116" s="155" t="s">
        <v>926</v>
      </c>
      <c r="AL116" s="154" t="s">
        <v>924</v>
      </c>
      <c r="AM116" s="154" t="s">
        <v>924</v>
      </c>
      <c r="AN116" s="154" t="s">
        <v>927</v>
      </c>
      <c r="AO116" s="154" t="s">
        <v>928</v>
      </c>
      <c r="AP116" s="154" t="s">
        <v>928</v>
      </c>
      <c r="AQ116" s="154" t="s">
        <v>1328</v>
      </c>
      <c r="AR116" s="154" t="s">
        <v>1328</v>
      </c>
      <c r="AS116" s="154" t="s">
        <v>907</v>
      </c>
      <c r="AT116" s="154" t="s">
        <v>907</v>
      </c>
      <c r="AU116" s="154" t="s">
        <v>907</v>
      </c>
      <c r="AV116" s="154" t="s">
        <v>907</v>
      </c>
      <c r="AW116" s="154" t="s">
        <v>907</v>
      </c>
      <c r="AX116" s="154" t="s">
        <v>907</v>
      </c>
      <c r="AY116" s="154" t="s">
        <v>907</v>
      </c>
      <c r="AZ116" s="154" t="s">
        <v>924</v>
      </c>
      <c r="BA116" s="154" t="s">
        <v>540</v>
      </c>
      <c r="BB116" s="154" t="s">
        <v>922</v>
      </c>
      <c r="BC116" s="154" t="s">
        <v>922</v>
      </c>
      <c r="BD116" s="154" t="s">
        <v>922</v>
      </c>
      <c r="BE116" s="155" t="s">
        <v>896</v>
      </c>
      <c r="BF116" s="154" t="s">
        <v>921</v>
      </c>
      <c r="BG116" s="154" t="s">
        <v>921</v>
      </c>
      <c r="BH116" s="154" t="s">
        <v>528</v>
      </c>
      <c r="BI116" s="154" t="s">
        <v>528</v>
      </c>
      <c r="BJ116" s="154" t="s">
        <v>1321</v>
      </c>
      <c r="BK116" s="154" t="s">
        <v>1329</v>
      </c>
      <c r="BL116" s="154" t="s">
        <v>918</v>
      </c>
      <c r="BM116" s="154" t="s">
        <v>540</v>
      </c>
      <c r="BN116" s="154" t="s">
        <v>537</v>
      </c>
      <c r="BO116" s="154" t="s">
        <v>540</v>
      </c>
      <c r="BP116" s="154" t="s">
        <v>540</v>
      </c>
      <c r="BQ116" s="154" t="s">
        <v>898</v>
      </c>
      <c r="BR116" s="154" t="s">
        <v>907</v>
      </c>
      <c r="BS116" s="154" t="s">
        <v>907</v>
      </c>
      <c r="BT116" s="154" t="s">
        <v>907</v>
      </c>
      <c r="BU116" s="154" t="s">
        <v>907</v>
      </c>
      <c r="BV116" s="154" t="s">
        <v>907</v>
      </c>
      <c r="BW116" s="154" t="s">
        <v>907</v>
      </c>
      <c r="BX116" s="154"/>
      <c r="BY116" s="154" t="s">
        <v>925</v>
      </c>
      <c r="BZ116" s="154" t="s">
        <v>540</v>
      </c>
      <c r="CA116" s="154" t="s">
        <v>1264</v>
      </c>
      <c r="CB116" s="154" t="s">
        <v>919</v>
      </c>
    </row>
    <row r="117" spans="1:80" x14ac:dyDescent="0.25">
      <c r="A117" s="123" t="str">
        <f>'Indicator Data'!A118</f>
        <v>Moldova Republic of</v>
      </c>
      <c r="B117" s="106" t="str">
        <f>'Indicator Data'!B118</f>
        <v>MDA</v>
      </c>
      <c r="C117" s="154" t="s">
        <v>1320</v>
      </c>
      <c r="D117" s="154" t="s">
        <v>1320</v>
      </c>
      <c r="E117" s="154" t="s">
        <v>1321</v>
      </c>
      <c r="F117" s="154" t="s">
        <v>1321</v>
      </c>
      <c r="G117" s="154" t="s">
        <v>1321</v>
      </c>
      <c r="H117" s="154" t="s">
        <v>1321</v>
      </c>
      <c r="I117" s="154" t="s">
        <v>1321</v>
      </c>
      <c r="J117" s="154" t="s">
        <v>922</v>
      </c>
      <c r="K117" s="154" t="s">
        <v>922</v>
      </c>
      <c r="L117" s="154" t="s">
        <v>528</v>
      </c>
      <c r="M117" s="154" t="s">
        <v>919</v>
      </c>
      <c r="N117" s="154" t="s">
        <v>919</v>
      </c>
      <c r="O117" s="154" t="s">
        <v>919</v>
      </c>
      <c r="P117" s="154" t="s">
        <v>919</v>
      </c>
      <c r="Q117" s="154" t="s">
        <v>1195</v>
      </c>
      <c r="R117" s="154" t="s">
        <v>1195</v>
      </c>
      <c r="S117" s="154" t="s">
        <v>1195</v>
      </c>
      <c r="T117" s="154" t="s">
        <v>1195</v>
      </c>
      <c r="U117" s="154" t="s">
        <v>919</v>
      </c>
      <c r="V117" s="154" t="s">
        <v>919</v>
      </c>
      <c r="W117" s="154" t="s">
        <v>919</v>
      </c>
      <c r="X117" s="154" t="s">
        <v>540</v>
      </c>
      <c r="Y117" s="154" t="s">
        <v>540</v>
      </c>
      <c r="Z117" s="154" t="s">
        <v>540</v>
      </c>
      <c r="AA117" s="154" t="s">
        <v>1264</v>
      </c>
      <c r="AB117" s="154" t="s">
        <v>920</v>
      </c>
      <c r="AC117" s="154" t="s">
        <v>920</v>
      </c>
      <c r="AD117" s="222" t="s">
        <v>1327</v>
      </c>
      <c r="AE117" s="154" t="s">
        <v>907</v>
      </c>
      <c r="AF117" s="154" t="s">
        <v>1196</v>
      </c>
      <c r="AG117" s="154" t="s">
        <v>1264</v>
      </c>
      <c r="AH117" s="154" t="s">
        <v>919</v>
      </c>
      <c r="AI117" s="154" t="s">
        <v>919</v>
      </c>
      <c r="AJ117" s="155" t="s">
        <v>926</v>
      </c>
      <c r="AK117" s="155" t="s">
        <v>926</v>
      </c>
      <c r="AL117" s="154" t="s">
        <v>924</v>
      </c>
      <c r="AM117" s="154" t="s">
        <v>924</v>
      </c>
      <c r="AN117" s="154" t="s">
        <v>927</v>
      </c>
      <c r="AO117" s="154" t="s">
        <v>928</v>
      </c>
      <c r="AP117" s="154" t="s">
        <v>928</v>
      </c>
      <c r="AQ117" s="154" t="s">
        <v>1328</v>
      </c>
      <c r="AR117" s="154" t="s">
        <v>1328</v>
      </c>
      <c r="AS117" s="154" t="s">
        <v>907</v>
      </c>
      <c r="AT117" s="154" t="s">
        <v>907</v>
      </c>
      <c r="AU117" s="154" t="s">
        <v>907</v>
      </c>
      <c r="AV117" s="154" t="s">
        <v>907</v>
      </c>
      <c r="AW117" s="154" t="s">
        <v>907</v>
      </c>
      <c r="AX117" s="154" t="s">
        <v>907</v>
      </c>
      <c r="AY117" s="154" t="s">
        <v>907</v>
      </c>
      <c r="AZ117" s="154" t="s">
        <v>924</v>
      </c>
      <c r="BA117" s="154" t="s">
        <v>540</v>
      </c>
      <c r="BB117" s="154" t="s">
        <v>922</v>
      </c>
      <c r="BC117" s="154" t="s">
        <v>922</v>
      </c>
      <c r="BD117" s="154" t="s">
        <v>922</v>
      </c>
      <c r="BE117" s="155" t="s">
        <v>896</v>
      </c>
      <c r="BF117" s="154" t="s">
        <v>921</v>
      </c>
      <c r="BG117" s="154" t="s">
        <v>921</v>
      </c>
      <c r="BH117" s="154" t="s">
        <v>528</v>
      </c>
      <c r="BI117" s="154" t="s">
        <v>528</v>
      </c>
      <c r="BJ117" s="154" t="s">
        <v>1321</v>
      </c>
      <c r="BK117" s="154" t="s">
        <v>1329</v>
      </c>
      <c r="BL117" s="154" t="s">
        <v>918</v>
      </c>
      <c r="BM117" s="154" t="s">
        <v>540</v>
      </c>
      <c r="BN117" s="154" t="s">
        <v>537</v>
      </c>
      <c r="BO117" s="154" t="s">
        <v>540</v>
      </c>
      <c r="BP117" s="154" t="s">
        <v>540</v>
      </c>
      <c r="BQ117" s="154" t="s">
        <v>898</v>
      </c>
      <c r="BR117" s="154" t="s">
        <v>907</v>
      </c>
      <c r="BS117" s="154" t="s">
        <v>907</v>
      </c>
      <c r="BT117" s="154" t="s">
        <v>907</v>
      </c>
      <c r="BU117" s="154" t="s">
        <v>907</v>
      </c>
      <c r="BV117" s="154" t="s">
        <v>907</v>
      </c>
      <c r="BW117" s="154" t="s">
        <v>907</v>
      </c>
      <c r="BX117" s="154"/>
      <c r="BY117" s="154" t="s">
        <v>925</v>
      </c>
      <c r="BZ117" s="154" t="s">
        <v>540</v>
      </c>
      <c r="CA117" s="154" t="s">
        <v>1264</v>
      </c>
      <c r="CB117" s="154" t="s">
        <v>919</v>
      </c>
    </row>
    <row r="118" spans="1:80" x14ac:dyDescent="0.25">
      <c r="A118" s="123" t="str">
        <f>'Indicator Data'!A119</f>
        <v>Mongolia</v>
      </c>
      <c r="B118" s="106" t="str">
        <f>'Indicator Data'!B119</f>
        <v>MNG</v>
      </c>
      <c r="C118" s="154" t="s">
        <v>1320</v>
      </c>
      <c r="D118" s="154" t="s">
        <v>1320</v>
      </c>
      <c r="E118" s="154" t="s">
        <v>1321</v>
      </c>
      <c r="F118" s="154" t="s">
        <v>1321</v>
      </c>
      <c r="G118" s="154" t="s">
        <v>1321</v>
      </c>
      <c r="H118" s="154" t="s">
        <v>1321</v>
      </c>
      <c r="I118" s="154" t="s">
        <v>1321</v>
      </c>
      <c r="J118" s="154" t="s">
        <v>922</v>
      </c>
      <c r="K118" s="154" t="s">
        <v>922</v>
      </c>
      <c r="L118" s="154" t="s">
        <v>528</v>
      </c>
      <c r="M118" s="154" t="s">
        <v>919</v>
      </c>
      <c r="N118" s="154" t="s">
        <v>919</v>
      </c>
      <c r="O118" s="154" t="s">
        <v>919</v>
      </c>
      <c r="P118" s="154" t="s">
        <v>919</v>
      </c>
      <c r="Q118" s="154" t="s">
        <v>1195</v>
      </c>
      <c r="R118" s="154" t="s">
        <v>1195</v>
      </c>
      <c r="S118" s="154" t="s">
        <v>1195</v>
      </c>
      <c r="T118" s="154" t="s">
        <v>1195</v>
      </c>
      <c r="U118" s="154" t="s">
        <v>919</v>
      </c>
      <c r="V118" s="154" t="s">
        <v>919</v>
      </c>
      <c r="W118" s="154" t="s">
        <v>919</v>
      </c>
      <c r="X118" s="154" t="s">
        <v>540</v>
      </c>
      <c r="Y118" s="154" t="s">
        <v>540</v>
      </c>
      <c r="Z118" s="154" t="s">
        <v>540</v>
      </c>
      <c r="AA118" s="154" t="s">
        <v>1264</v>
      </c>
      <c r="AB118" s="154" t="s">
        <v>920</v>
      </c>
      <c r="AC118" s="154" t="s">
        <v>920</v>
      </c>
      <c r="AD118" s="222" t="s">
        <v>1327</v>
      </c>
      <c r="AE118" s="154" t="s">
        <v>907</v>
      </c>
      <c r="AF118" s="154" t="s">
        <v>1196</v>
      </c>
      <c r="AG118" s="154" t="s">
        <v>1264</v>
      </c>
      <c r="AH118" s="154" t="s">
        <v>919</v>
      </c>
      <c r="AI118" s="154" t="s">
        <v>919</v>
      </c>
      <c r="AJ118" s="155" t="s">
        <v>926</v>
      </c>
      <c r="AK118" s="155" t="s">
        <v>926</v>
      </c>
      <c r="AL118" s="154" t="s">
        <v>924</v>
      </c>
      <c r="AM118" s="154" t="s">
        <v>924</v>
      </c>
      <c r="AN118" s="154" t="s">
        <v>927</v>
      </c>
      <c r="AO118" s="154" t="s">
        <v>928</v>
      </c>
      <c r="AP118" s="154" t="s">
        <v>928</v>
      </c>
      <c r="AQ118" s="154" t="s">
        <v>1328</v>
      </c>
      <c r="AR118" s="154" t="s">
        <v>1328</v>
      </c>
      <c r="AS118" s="154" t="s">
        <v>907</v>
      </c>
      <c r="AT118" s="154" t="s">
        <v>907</v>
      </c>
      <c r="AU118" s="154" t="s">
        <v>907</v>
      </c>
      <c r="AV118" s="154" t="s">
        <v>907</v>
      </c>
      <c r="AW118" s="154" t="s">
        <v>907</v>
      </c>
      <c r="AX118" s="154" t="s">
        <v>907</v>
      </c>
      <c r="AY118" s="154" t="s">
        <v>907</v>
      </c>
      <c r="AZ118" s="154" t="s">
        <v>924</v>
      </c>
      <c r="BA118" s="154" t="s">
        <v>540</v>
      </c>
      <c r="BB118" s="154" t="s">
        <v>922</v>
      </c>
      <c r="BC118" s="154" t="s">
        <v>922</v>
      </c>
      <c r="BD118" s="154" t="s">
        <v>922</v>
      </c>
      <c r="BE118" s="155" t="s">
        <v>896</v>
      </c>
      <c r="BF118" s="154" t="s">
        <v>921</v>
      </c>
      <c r="BG118" s="154" t="s">
        <v>921</v>
      </c>
      <c r="BH118" s="154" t="s">
        <v>528</v>
      </c>
      <c r="BI118" s="154" t="s">
        <v>528</v>
      </c>
      <c r="BJ118" s="154" t="s">
        <v>1321</v>
      </c>
      <c r="BK118" s="154" t="s">
        <v>1329</v>
      </c>
      <c r="BL118" s="154" t="s">
        <v>918</v>
      </c>
      <c r="BM118" s="154" t="s">
        <v>540</v>
      </c>
      <c r="BN118" s="154" t="s">
        <v>537</v>
      </c>
      <c r="BO118" s="154" t="s">
        <v>540</v>
      </c>
      <c r="BP118" s="154" t="s">
        <v>540</v>
      </c>
      <c r="BQ118" s="154" t="s">
        <v>898</v>
      </c>
      <c r="BR118" s="154" t="s">
        <v>907</v>
      </c>
      <c r="BS118" s="154" t="s">
        <v>907</v>
      </c>
      <c r="BT118" s="154" t="s">
        <v>907</v>
      </c>
      <c r="BU118" s="154" t="s">
        <v>907</v>
      </c>
      <c r="BV118" s="154" t="s">
        <v>907</v>
      </c>
      <c r="BW118" s="154" t="s">
        <v>907</v>
      </c>
      <c r="BX118" s="154"/>
      <c r="BY118" s="154" t="s">
        <v>925</v>
      </c>
      <c r="BZ118" s="154" t="s">
        <v>540</v>
      </c>
      <c r="CA118" s="154" t="s">
        <v>1264</v>
      </c>
      <c r="CB118" s="154" t="s">
        <v>919</v>
      </c>
    </row>
    <row r="119" spans="1:80" x14ac:dyDescent="0.25">
      <c r="A119" s="123" t="str">
        <f>'Indicator Data'!A120</f>
        <v>Montenegro</v>
      </c>
      <c r="B119" s="106" t="str">
        <f>'Indicator Data'!B120</f>
        <v>MNE</v>
      </c>
      <c r="C119" s="154" t="s">
        <v>1320</v>
      </c>
      <c r="D119" s="154" t="s">
        <v>1320</v>
      </c>
      <c r="E119" s="154" t="s">
        <v>1321</v>
      </c>
      <c r="F119" s="154" t="s">
        <v>1321</v>
      </c>
      <c r="G119" s="154" t="s">
        <v>1321</v>
      </c>
      <c r="H119" s="154" t="s">
        <v>1321</v>
      </c>
      <c r="I119" s="154" t="s">
        <v>1321</v>
      </c>
      <c r="J119" s="154" t="s">
        <v>922</v>
      </c>
      <c r="K119" s="154" t="s">
        <v>922</v>
      </c>
      <c r="L119" s="154" t="s">
        <v>528</v>
      </c>
      <c r="M119" s="154" t="s">
        <v>919</v>
      </c>
      <c r="N119" s="154" t="s">
        <v>919</v>
      </c>
      <c r="O119" s="154" t="s">
        <v>919</v>
      </c>
      <c r="P119" s="154" t="s">
        <v>919</v>
      </c>
      <c r="Q119" s="154" t="s">
        <v>1195</v>
      </c>
      <c r="R119" s="154" t="s">
        <v>1195</v>
      </c>
      <c r="S119" s="154" t="s">
        <v>1195</v>
      </c>
      <c r="T119" s="154" t="s">
        <v>1195</v>
      </c>
      <c r="U119" s="154" t="s">
        <v>919</v>
      </c>
      <c r="V119" s="154" t="s">
        <v>919</v>
      </c>
      <c r="W119" s="154" t="s">
        <v>919</v>
      </c>
      <c r="X119" s="154" t="s">
        <v>540</v>
      </c>
      <c r="Y119" s="154" t="s">
        <v>540</v>
      </c>
      <c r="Z119" s="154" t="s">
        <v>540</v>
      </c>
      <c r="AA119" s="154" t="s">
        <v>1264</v>
      </c>
      <c r="AB119" s="154" t="s">
        <v>920</v>
      </c>
      <c r="AC119" s="154" t="s">
        <v>920</v>
      </c>
      <c r="AD119" s="222" t="s">
        <v>1327</v>
      </c>
      <c r="AE119" s="154" t="s">
        <v>907</v>
      </c>
      <c r="AF119" s="154" t="s">
        <v>1196</v>
      </c>
      <c r="AG119" s="154" t="s">
        <v>1264</v>
      </c>
      <c r="AH119" s="154" t="s">
        <v>919</v>
      </c>
      <c r="AI119" s="154" t="s">
        <v>919</v>
      </c>
      <c r="AJ119" s="155" t="s">
        <v>926</v>
      </c>
      <c r="AK119" s="155" t="s">
        <v>926</v>
      </c>
      <c r="AL119" s="154" t="s">
        <v>924</v>
      </c>
      <c r="AM119" s="154" t="s">
        <v>924</v>
      </c>
      <c r="AN119" s="154" t="s">
        <v>927</v>
      </c>
      <c r="AO119" s="154" t="s">
        <v>928</v>
      </c>
      <c r="AP119" s="154" t="s">
        <v>928</v>
      </c>
      <c r="AQ119" s="154" t="s">
        <v>1328</v>
      </c>
      <c r="AR119" s="154" t="s">
        <v>1328</v>
      </c>
      <c r="AS119" s="154" t="s">
        <v>907</v>
      </c>
      <c r="AT119" s="154" t="s">
        <v>907</v>
      </c>
      <c r="AU119" s="154" t="s">
        <v>907</v>
      </c>
      <c r="AV119" s="154" t="s">
        <v>907</v>
      </c>
      <c r="AW119" s="154" t="s">
        <v>907</v>
      </c>
      <c r="AX119" s="154" t="s">
        <v>907</v>
      </c>
      <c r="AY119" s="154" t="s">
        <v>907</v>
      </c>
      <c r="AZ119" s="154" t="s">
        <v>924</v>
      </c>
      <c r="BA119" s="154" t="s">
        <v>540</v>
      </c>
      <c r="BB119" s="154" t="s">
        <v>922</v>
      </c>
      <c r="BC119" s="154" t="s">
        <v>922</v>
      </c>
      <c r="BD119" s="154" t="s">
        <v>922</v>
      </c>
      <c r="BE119" s="155" t="s">
        <v>896</v>
      </c>
      <c r="BF119" s="154" t="s">
        <v>921</v>
      </c>
      <c r="BG119" s="154" t="s">
        <v>921</v>
      </c>
      <c r="BH119" s="154" t="s">
        <v>528</v>
      </c>
      <c r="BI119" s="154" t="s">
        <v>528</v>
      </c>
      <c r="BJ119" s="154" t="s">
        <v>1321</v>
      </c>
      <c r="BK119" s="154" t="s">
        <v>1329</v>
      </c>
      <c r="BL119" s="154" t="s">
        <v>918</v>
      </c>
      <c r="BM119" s="154" t="s">
        <v>540</v>
      </c>
      <c r="BN119" s="154" t="s">
        <v>537</v>
      </c>
      <c r="BO119" s="154" t="s">
        <v>540</v>
      </c>
      <c r="BP119" s="154" t="s">
        <v>540</v>
      </c>
      <c r="BQ119" s="154" t="s">
        <v>898</v>
      </c>
      <c r="BR119" s="154" t="s">
        <v>907</v>
      </c>
      <c r="BS119" s="154" t="s">
        <v>907</v>
      </c>
      <c r="BT119" s="154" t="s">
        <v>907</v>
      </c>
      <c r="BU119" s="154" t="s">
        <v>907</v>
      </c>
      <c r="BV119" s="154" t="s">
        <v>907</v>
      </c>
      <c r="BW119" s="154" t="s">
        <v>907</v>
      </c>
      <c r="BX119" s="154"/>
      <c r="BY119" s="154" t="s">
        <v>925</v>
      </c>
      <c r="BZ119" s="154" t="s">
        <v>540</v>
      </c>
      <c r="CA119" s="154" t="s">
        <v>1264</v>
      </c>
      <c r="CB119" s="154" t="s">
        <v>919</v>
      </c>
    </row>
    <row r="120" spans="1:80" x14ac:dyDescent="0.25">
      <c r="A120" s="123" t="str">
        <f>'Indicator Data'!A121</f>
        <v>Morocco</v>
      </c>
      <c r="B120" s="106" t="str">
        <f>'Indicator Data'!B121</f>
        <v>MAR</v>
      </c>
      <c r="C120" s="154" t="s">
        <v>1320</v>
      </c>
      <c r="D120" s="154" t="s">
        <v>1320</v>
      </c>
      <c r="E120" s="154" t="s">
        <v>1321</v>
      </c>
      <c r="F120" s="154" t="s">
        <v>1321</v>
      </c>
      <c r="G120" s="154" t="s">
        <v>1321</v>
      </c>
      <c r="H120" s="154" t="s">
        <v>1321</v>
      </c>
      <c r="I120" s="154" t="s">
        <v>1321</v>
      </c>
      <c r="J120" s="154" t="s">
        <v>922</v>
      </c>
      <c r="K120" s="154" t="s">
        <v>922</v>
      </c>
      <c r="L120" s="154" t="s">
        <v>528</v>
      </c>
      <c r="M120" s="154" t="s">
        <v>919</v>
      </c>
      <c r="N120" s="154" t="s">
        <v>919</v>
      </c>
      <c r="O120" s="154" t="s">
        <v>919</v>
      </c>
      <c r="P120" s="154" t="s">
        <v>919</v>
      </c>
      <c r="Q120" s="154" t="s">
        <v>1195</v>
      </c>
      <c r="R120" s="154" t="s">
        <v>1195</v>
      </c>
      <c r="S120" s="154" t="s">
        <v>1195</v>
      </c>
      <c r="T120" s="154" t="s">
        <v>1195</v>
      </c>
      <c r="U120" s="154" t="s">
        <v>919</v>
      </c>
      <c r="V120" s="154" t="s">
        <v>919</v>
      </c>
      <c r="W120" s="154" t="s">
        <v>919</v>
      </c>
      <c r="X120" s="154" t="s">
        <v>540</v>
      </c>
      <c r="Y120" s="154" t="s">
        <v>540</v>
      </c>
      <c r="Z120" s="154" t="s">
        <v>540</v>
      </c>
      <c r="AA120" s="154" t="s">
        <v>1264</v>
      </c>
      <c r="AB120" s="154" t="s">
        <v>920</v>
      </c>
      <c r="AC120" s="154" t="s">
        <v>920</v>
      </c>
      <c r="AD120" s="222" t="s">
        <v>1327</v>
      </c>
      <c r="AE120" s="154" t="s">
        <v>907</v>
      </c>
      <c r="AF120" s="154" t="s">
        <v>1196</v>
      </c>
      <c r="AG120" s="154" t="s">
        <v>1264</v>
      </c>
      <c r="AH120" s="154" t="s">
        <v>919</v>
      </c>
      <c r="AI120" s="154" t="s">
        <v>919</v>
      </c>
      <c r="AJ120" s="155" t="s">
        <v>926</v>
      </c>
      <c r="AK120" s="155" t="s">
        <v>926</v>
      </c>
      <c r="AL120" s="154" t="s">
        <v>924</v>
      </c>
      <c r="AM120" s="154" t="s">
        <v>924</v>
      </c>
      <c r="AN120" s="154" t="s">
        <v>927</v>
      </c>
      <c r="AO120" s="154" t="s">
        <v>928</v>
      </c>
      <c r="AP120" s="154" t="s">
        <v>928</v>
      </c>
      <c r="AQ120" s="154" t="s">
        <v>1328</v>
      </c>
      <c r="AR120" s="154" t="s">
        <v>1328</v>
      </c>
      <c r="AS120" s="154" t="s">
        <v>907</v>
      </c>
      <c r="AT120" s="154" t="s">
        <v>907</v>
      </c>
      <c r="AU120" s="154" t="s">
        <v>907</v>
      </c>
      <c r="AV120" s="154" t="s">
        <v>907</v>
      </c>
      <c r="AW120" s="154" t="s">
        <v>907</v>
      </c>
      <c r="AX120" s="154" t="s">
        <v>907</v>
      </c>
      <c r="AY120" s="154" t="s">
        <v>907</v>
      </c>
      <c r="AZ120" s="154" t="s">
        <v>924</v>
      </c>
      <c r="BA120" s="154" t="s">
        <v>540</v>
      </c>
      <c r="BB120" s="154" t="s">
        <v>922</v>
      </c>
      <c r="BC120" s="154" t="s">
        <v>922</v>
      </c>
      <c r="BD120" s="154" t="s">
        <v>922</v>
      </c>
      <c r="BE120" s="155" t="s">
        <v>896</v>
      </c>
      <c r="BF120" s="154" t="s">
        <v>921</v>
      </c>
      <c r="BG120" s="154" t="s">
        <v>921</v>
      </c>
      <c r="BH120" s="154" t="s">
        <v>528</v>
      </c>
      <c r="BI120" s="154" t="s">
        <v>528</v>
      </c>
      <c r="BJ120" s="154" t="s">
        <v>1321</v>
      </c>
      <c r="BK120" s="154" t="s">
        <v>1329</v>
      </c>
      <c r="BL120" s="154" t="s">
        <v>918</v>
      </c>
      <c r="BM120" s="154" t="s">
        <v>540</v>
      </c>
      <c r="BN120" s="154" t="s">
        <v>537</v>
      </c>
      <c r="BO120" s="154" t="s">
        <v>540</v>
      </c>
      <c r="BP120" s="154" t="s">
        <v>540</v>
      </c>
      <c r="BQ120" s="154" t="s">
        <v>898</v>
      </c>
      <c r="BR120" s="154" t="s">
        <v>907</v>
      </c>
      <c r="BS120" s="154" t="s">
        <v>907</v>
      </c>
      <c r="BT120" s="154" t="s">
        <v>907</v>
      </c>
      <c r="BU120" s="154" t="s">
        <v>907</v>
      </c>
      <c r="BV120" s="154" t="s">
        <v>907</v>
      </c>
      <c r="BW120" s="154" t="s">
        <v>907</v>
      </c>
      <c r="BX120" s="154"/>
      <c r="BY120" s="154" t="s">
        <v>925</v>
      </c>
      <c r="BZ120" s="154" t="s">
        <v>540</v>
      </c>
      <c r="CA120" s="154" t="s">
        <v>1264</v>
      </c>
      <c r="CB120" s="154" t="s">
        <v>919</v>
      </c>
    </row>
    <row r="121" spans="1:80" x14ac:dyDescent="0.25">
      <c r="A121" s="123" t="str">
        <f>'Indicator Data'!A122</f>
        <v>Mozambique</v>
      </c>
      <c r="B121" s="106" t="str">
        <f>'Indicator Data'!B122</f>
        <v>MOZ</v>
      </c>
      <c r="C121" s="154" t="s">
        <v>1320</v>
      </c>
      <c r="D121" s="154" t="s">
        <v>1320</v>
      </c>
      <c r="E121" s="154" t="s">
        <v>1321</v>
      </c>
      <c r="F121" s="154" t="s">
        <v>1321</v>
      </c>
      <c r="G121" s="154" t="s">
        <v>1321</v>
      </c>
      <c r="H121" s="154" t="s">
        <v>1321</v>
      </c>
      <c r="I121" s="154" t="s">
        <v>1321</v>
      </c>
      <c r="J121" s="154" t="s">
        <v>922</v>
      </c>
      <c r="K121" s="154" t="s">
        <v>922</v>
      </c>
      <c r="L121" s="154" t="s">
        <v>528</v>
      </c>
      <c r="M121" s="154" t="s">
        <v>919</v>
      </c>
      <c r="N121" s="154" t="s">
        <v>919</v>
      </c>
      <c r="O121" s="154" t="s">
        <v>919</v>
      </c>
      <c r="P121" s="154" t="s">
        <v>919</v>
      </c>
      <c r="Q121" s="154" t="s">
        <v>1195</v>
      </c>
      <c r="R121" s="154" t="s">
        <v>1195</v>
      </c>
      <c r="S121" s="154" t="s">
        <v>1195</v>
      </c>
      <c r="T121" s="154" t="s">
        <v>1195</v>
      </c>
      <c r="U121" s="154" t="s">
        <v>919</v>
      </c>
      <c r="V121" s="154" t="s">
        <v>919</v>
      </c>
      <c r="W121" s="154" t="s">
        <v>919</v>
      </c>
      <c r="X121" s="154" t="s">
        <v>540</v>
      </c>
      <c r="Y121" s="154" t="s">
        <v>540</v>
      </c>
      <c r="Z121" s="154" t="s">
        <v>540</v>
      </c>
      <c r="AA121" s="154" t="s">
        <v>1264</v>
      </c>
      <c r="AB121" s="154" t="s">
        <v>920</v>
      </c>
      <c r="AC121" s="154" t="s">
        <v>920</v>
      </c>
      <c r="AD121" s="222" t="s">
        <v>1327</v>
      </c>
      <c r="AE121" s="154" t="s">
        <v>907</v>
      </c>
      <c r="AF121" s="154" t="s">
        <v>1196</v>
      </c>
      <c r="AG121" s="154" t="s">
        <v>1264</v>
      </c>
      <c r="AH121" s="154" t="s">
        <v>919</v>
      </c>
      <c r="AI121" s="154" t="s">
        <v>919</v>
      </c>
      <c r="AJ121" s="155" t="s">
        <v>926</v>
      </c>
      <c r="AK121" s="155" t="s">
        <v>926</v>
      </c>
      <c r="AL121" s="154" t="s">
        <v>924</v>
      </c>
      <c r="AM121" s="154" t="s">
        <v>924</v>
      </c>
      <c r="AN121" s="154" t="s">
        <v>927</v>
      </c>
      <c r="AO121" s="154" t="s">
        <v>928</v>
      </c>
      <c r="AP121" s="154" t="s">
        <v>928</v>
      </c>
      <c r="AQ121" s="154" t="s">
        <v>1328</v>
      </c>
      <c r="AR121" s="154" t="s">
        <v>1328</v>
      </c>
      <c r="AS121" s="154" t="s">
        <v>907</v>
      </c>
      <c r="AT121" s="154" t="s">
        <v>907</v>
      </c>
      <c r="AU121" s="154" t="s">
        <v>907</v>
      </c>
      <c r="AV121" s="154" t="s">
        <v>907</v>
      </c>
      <c r="AW121" s="154" t="s">
        <v>907</v>
      </c>
      <c r="AX121" s="154" t="s">
        <v>907</v>
      </c>
      <c r="AY121" s="154" t="s">
        <v>907</v>
      </c>
      <c r="AZ121" s="154" t="s">
        <v>924</v>
      </c>
      <c r="BA121" s="154" t="s">
        <v>540</v>
      </c>
      <c r="BB121" s="154" t="s">
        <v>922</v>
      </c>
      <c r="BC121" s="154" t="s">
        <v>922</v>
      </c>
      <c r="BD121" s="154" t="s">
        <v>922</v>
      </c>
      <c r="BE121" s="155" t="s">
        <v>899</v>
      </c>
      <c r="BF121" s="154" t="s">
        <v>921</v>
      </c>
      <c r="BG121" s="154" t="s">
        <v>921</v>
      </c>
      <c r="BH121" s="154" t="s">
        <v>528</v>
      </c>
      <c r="BI121" s="154" t="s">
        <v>528</v>
      </c>
      <c r="BJ121" s="154" t="s">
        <v>1321</v>
      </c>
      <c r="BK121" s="154" t="s">
        <v>1329</v>
      </c>
      <c r="BL121" s="154" t="s">
        <v>918</v>
      </c>
      <c r="BM121" s="154" t="s">
        <v>540</v>
      </c>
      <c r="BN121" s="154" t="s">
        <v>537</v>
      </c>
      <c r="BO121" s="154" t="s">
        <v>540</v>
      </c>
      <c r="BP121" s="154" t="s">
        <v>540</v>
      </c>
      <c r="BQ121" s="154" t="s">
        <v>898</v>
      </c>
      <c r="BR121" s="154" t="s">
        <v>907</v>
      </c>
      <c r="BS121" s="154" t="s">
        <v>907</v>
      </c>
      <c r="BT121" s="154" t="s">
        <v>907</v>
      </c>
      <c r="BU121" s="154" t="s">
        <v>907</v>
      </c>
      <c r="BV121" s="154" t="s">
        <v>907</v>
      </c>
      <c r="BW121" s="154" t="s">
        <v>907</v>
      </c>
      <c r="BX121" s="154"/>
      <c r="BY121" s="154" t="s">
        <v>925</v>
      </c>
      <c r="BZ121" s="154" t="s">
        <v>540</v>
      </c>
      <c r="CA121" s="154" t="s">
        <v>1264</v>
      </c>
      <c r="CB121" s="154" t="s">
        <v>919</v>
      </c>
    </row>
    <row r="122" spans="1:80" x14ac:dyDescent="0.25">
      <c r="A122" s="123" t="str">
        <f>'Indicator Data'!A123</f>
        <v>Myanmar</v>
      </c>
      <c r="B122" s="106" t="str">
        <f>'Indicator Data'!B123</f>
        <v>MMR</v>
      </c>
      <c r="C122" s="154" t="s">
        <v>1320</v>
      </c>
      <c r="D122" s="154" t="s">
        <v>1320</v>
      </c>
      <c r="E122" s="154" t="s">
        <v>1321</v>
      </c>
      <c r="F122" s="154" t="s">
        <v>1321</v>
      </c>
      <c r="G122" s="154" t="s">
        <v>1321</v>
      </c>
      <c r="H122" s="154" t="s">
        <v>1321</v>
      </c>
      <c r="I122" s="154" t="s">
        <v>1321</v>
      </c>
      <c r="J122" s="154" t="s">
        <v>922</v>
      </c>
      <c r="K122" s="154" t="s">
        <v>922</v>
      </c>
      <c r="L122" s="154" t="s">
        <v>528</v>
      </c>
      <c r="M122" s="154" t="s">
        <v>919</v>
      </c>
      <c r="N122" s="154" t="s">
        <v>919</v>
      </c>
      <c r="O122" s="154" t="s">
        <v>919</v>
      </c>
      <c r="P122" s="154" t="s">
        <v>919</v>
      </c>
      <c r="Q122" s="154" t="s">
        <v>1195</v>
      </c>
      <c r="R122" s="154" t="s">
        <v>1195</v>
      </c>
      <c r="S122" s="154" t="s">
        <v>1195</v>
      </c>
      <c r="T122" s="154" t="s">
        <v>1195</v>
      </c>
      <c r="U122" s="154" t="s">
        <v>919</v>
      </c>
      <c r="V122" s="154" t="s">
        <v>919</v>
      </c>
      <c r="W122" s="154" t="s">
        <v>919</v>
      </c>
      <c r="X122" s="154" t="s">
        <v>540</v>
      </c>
      <c r="Y122" s="154" t="s">
        <v>540</v>
      </c>
      <c r="Z122" s="154" t="s">
        <v>540</v>
      </c>
      <c r="AA122" s="154" t="s">
        <v>1264</v>
      </c>
      <c r="AB122" s="154" t="s">
        <v>920</v>
      </c>
      <c r="AC122" s="154" t="s">
        <v>920</v>
      </c>
      <c r="AD122" s="222" t="s">
        <v>1327</v>
      </c>
      <c r="AE122" s="154" t="s">
        <v>907</v>
      </c>
      <c r="AF122" s="154" t="s">
        <v>1196</v>
      </c>
      <c r="AG122" s="154" t="s">
        <v>1264</v>
      </c>
      <c r="AH122" s="154" t="s">
        <v>919</v>
      </c>
      <c r="AI122" s="154" t="s">
        <v>919</v>
      </c>
      <c r="AJ122" s="155" t="s">
        <v>926</v>
      </c>
      <c r="AK122" s="155" t="s">
        <v>926</v>
      </c>
      <c r="AL122" s="154" t="s">
        <v>924</v>
      </c>
      <c r="AM122" s="154" t="s">
        <v>924</v>
      </c>
      <c r="AN122" s="154" t="s">
        <v>927</v>
      </c>
      <c r="AO122" s="154" t="s">
        <v>928</v>
      </c>
      <c r="AP122" s="154" t="s">
        <v>928</v>
      </c>
      <c r="AQ122" s="154" t="s">
        <v>1328</v>
      </c>
      <c r="AR122" s="154" t="s">
        <v>1328</v>
      </c>
      <c r="AS122" s="154" t="s">
        <v>907</v>
      </c>
      <c r="AT122" s="154" t="s">
        <v>907</v>
      </c>
      <c r="AU122" s="154" t="s">
        <v>907</v>
      </c>
      <c r="AV122" s="154" t="s">
        <v>907</v>
      </c>
      <c r="AW122" s="154" t="s">
        <v>907</v>
      </c>
      <c r="AX122" s="154" t="s">
        <v>907</v>
      </c>
      <c r="AY122" s="154" t="s">
        <v>907</v>
      </c>
      <c r="AZ122" s="154" t="s">
        <v>924</v>
      </c>
      <c r="BA122" s="154" t="s">
        <v>540</v>
      </c>
      <c r="BB122" s="154" t="s">
        <v>922</v>
      </c>
      <c r="BC122" s="154" t="s">
        <v>922</v>
      </c>
      <c r="BD122" s="154" t="s">
        <v>922</v>
      </c>
      <c r="BE122" s="155" t="s">
        <v>899</v>
      </c>
      <c r="BF122" s="154" t="s">
        <v>921</v>
      </c>
      <c r="BG122" s="154" t="s">
        <v>921</v>
      </c>
      <c r="BH122" s="154" t="s">
        <v>528</v>
      </c>
      <c r="BI122" s="154" t="s">
        <v>528</v>
      </c>
      <c r="BJ122" s="154" t="s">
        <v>1321</v>
      </c>
      <c r="BK122" s="154" t="s">
        <v>1329</v>
      </c>
      <c r="BL122" s="154" t="s">
        <v>918</v>
      </c>
      <c r="BM122" s="154" t="s">
        <v>540</v>
      </c>
      <c r="BN122" s="154" t="s">
        <v>537</v>
      </c>
      <c r="BO122" s="154" t="s">
        <v>540</v>
      </c>
      <c r="BP122" s="154" t="s">
        <v>540</v>
      </c>
      <c r="BQ122" s="154" t="s">
        <v>898</v>
      </c>
      <c r="BR122" s="154" t="s">
        <v>907</v>
      </c>
      <c r="BS122" s="154" t="s">
        <v>907</v>
      </c>
      <c r="BT122" s="154" t="s">
        <v>907</v>
      </c>
      <c r="BU122" s="154" t="s">
        <v>907</v>
      </c>
      <c r="BV122" s="154" t="s">
        <v>907</v>
      </c>
      <c r="BW122" s="154" t="s">
        <v>907</v>
      </c>
      <c r="BX122" s="154"/>
      <c r="BY122" s="154" t="s">
        <v>925</v>
      </c>
      <c r="BZ122" s="154" t="s">
        <v>540</v>
      </c>
      <c r="CA122" s="154" t="s">
        <v>1264</v>
      </c>
      <c r="CB122" s="154" t="s">
        <v>919</v>
      </c>
    </row>
    <row r="123" spans="1:80" x14ac:dyDescent="0.25">
      <c r="A123" s="123" t="str">
        <f>'Indicator Data'!A124</f>
        <v>Namibia</v>
      </c>
      <c r="B123" s="106" t="str">
        <f>'Indicator Data'!B124</f>
        <v>NAM</v>
      </c>
      <c r="C123" s="154" t="s">
        <v>1320</v>
      </c>
      <c r="D123" s="154" t="s">
        <v>1320</v>
      </c>
      <c r="E123" s="154" t="s">
        <v>1321</v>
      </c>
      <c r="F123" s="154" t="s">
        <v>1321</v>
      </c>
      <c r="G123" s="154" t="s">
        <v>1321</v>
      </c>
      <c r="H123" s="154" t="s">
        <v>1321</v>
      </c>
      <c r="I123" s="154" t="s">
        <v>1321</v>
      </c>
      <c r="J123" s="154" t="s">
        <v>922</v>
      </c>
      <c r="K123" s="154" t="s">
        <v>922</v>
      </c>
      <c r="L123" s="154" t="s">
        <v>528</v>
      </c>
      <c r="M123" s="154" t="s">
        <v>919</v>
      </c>
      <c r="N123" s="154" t="s">
        <v>919</v>
      </c>
      <c r="O123" s="154" t="s">
        <v>919</v>
      </c>
      <c r="P123" s="154" t="s">
        <v>919</v>
      </c>
      <c r="Q123" s="154" t="s">
        <v>1195</v>
      </c>
      <c r="R123" s="154" t="s">
        <v>1195</v>
      </c>
      <c r="S123" s="154" t="s">
        <v>1195</v>
      </c>
      <c r="T123" s="154" t="s">
        <v>1195</v>
      </c>
      <c r="U123" s="154" t="s">
        <v>919</v>
      </c>
      <c r="V123" s="154" t="s">
        <v>919</v>
      </c>
      <c r="W123" s="154" t="s">
        <v>919</v>
      </c>
      <c r="X123" s="154" t="s">
        <v>540</v>
      </c>
      <c r="Y123" s="154" t="s">
        <v>540</v>
      </c>
      <c r="Z123" s="154" t="s">
        <v>540</v>
      </c>
      <c r="AA123" s="154" t="s">
        <v>1264</v>
      </c>
      <c r="AB123" s="154" t="s">
        <v>920</v>
      </c>
      <c r="AC123" s="154" t="s">
        <v>920</v>
      </c>
      <c r="AD123" s="222" t="s">
        <v>1327</v>
      </c>
      <c r="AE123" s="154" t="s">
        <v>907</v>
      </c>
      <c r="AF123" s="154" t="s">
        <v>1196</v>
      </c>
      <c r="AG123" s="154" t="s">
        <v>1264</v>
      </c>
      <c r="AH123" s="154" t="s">
        <v>919</v>
      </c>
      <c r="AI123" s="154" t="s">
        <v>919</v>
      </c>
      <c r="AJ123" s="155" t="s">
        <v>926</v>
      </c>
      <c r="AK123" s="155" t="s">
        <v>926</v>
      </c>
      <c r="AL123" s="154" t="s">
        <v>924</v>
      </c>
      <c r="AM123" s="154" t="s">
        <v>924</v>
      </c>
      <c r="AN123" s="154" t="s">
        <v>927</v>
      </c>
      <c r="AO123" s="154" t="s">
        <v>928</v>
      </c>
      <c r="AP123" s="154" t="s">
        <v>928</v>
      </c>
      <c r="AQ123" s="154" t="s">
        <v>1328</v>
      </c>
      <c r="AR123" s="154" t="s">
        <v>1328</v>
      </c>
      <c r="AS123" s="154" t="s">
        <v>907</v>
      </c>
      <c r="AT123" s="154" t="s">
        <v>907</v>
      </c>
      <c r="AU123" s="154" t="s">
        <v>907</v>
      </c>
      <c r="AV123" s="154" t="s">
        <v>907</v>
      </c>
      <c r="AW123" s="154" t="s">
        <v>907</v>
      </c>
      <c r="AX123" s="154" t="s">
        <v>907</v>
      </c>
      <c r="AY123" s="154" t="s">
        <v>907</v>
      </c>
      <c r="AZ123" s="154" t="s">
        <v>924</v>
      </c>
      <c r="BA123" s="154" t="s">
        <v>540</v>
      </c>
      <c r="BB123" s="154" t="s">
        <v>922</v>
      </c>
      <c r="BC123" s="154" t="s">
        <v>922</v>
      </c>
      <c r="BD123" s="154" t="s">
        <v>922</v>
      </c>
      <c r="BE123" s="155" t="s">
        <v>896</v>
      </c>
      <c r="BF123" s="154" t="s">
        <v>921</v>
      </c>
      <c r="BG123" s="154" t="s">
        <v>921</v>
      </c>
      <c r="BH123" s="154" t="s">
        <v>528</v>
      </c>
      <c r="BI123" s="154" t="s">
        <v>528</v>
      </c>
      <c r="BJ123" s="154" t="s">
        <v>1321</v>
      </c>
      <c r="BK123" s="154" t="s">
        <v>1329</v>
      </c>
      <c r="BL123" s="154" t="s">
        <v>918</v>
      </c>
      <c r="BM123" s="154" t="s">
        <v>540</v>
      </c>
      <c r="BN123" s="154" t="s">
        <v>537</v>
      </c>
      <c r="BO123" s="154" t="s">
        <v>540</v>
      </c>
      <c r="BP123" s="154" t="s">
        <v>540</v>
      </c>
      <c r="BQ123" s="154" t="s">
        <v>898</v>
      </c>
      <c r="BR123" s="154" t="s">
        <v>907</v>
      </c>
      <c r="BS123" s="154" t="s">
        <v>907</v>
      </c>
      <c r="BT123" s="154" t="s">
        <v>907</v>
      </c>
      <c r="BU123" s="154" t="s">
        <v>907</v>
      </c>
      <c r="BV123" s="154" t="s">
        <v>907</v>
      </c>
      <c r="BW123" s="154" t="s">
        <v>907</v>
      </c>
      <c r="BX123" s="154"/>
      <c r="BY123" s="154" t="s">
        <v>925</v>
      </c>
      <c r="BZ123" s="154" t="s">
        <v>540</v>
      </c>
      <c r="CA123" s="154" t="s">
        <v>1264</v>
      </c>
      <c r="CB123" s="154" t="s">
        <v>919</v>
      </c>
    </row>
    <row r="124" spans="1:80" x14ac:dyDescent="0.25">
      <c r="A124" s="123" t="str">
        <f>'Indicator Data'!A125</f>
        <v>Nauru</v>
      </c>
      <c r="B124" s="106" t="str">
        <f>'Indicator Data'!B125</f>
        <v>NRU</v>
      </c>
      <c r="C124" s="154" t="s">
        <v>1320</v>
      </c>
      <c r="D124" s="154" t="s">
        <v>1320</v>
      </c>
      <c r="E124" s="154" t="s">
        <v>1321</v>
      </c>
      <c r="F124" s="154" t="s">
        <v>1321</v>
      </c>
      <c r="G124" s="154" t="s">
        <v>1321</v>
      </c>
      <c r="H124" s="154" t="s">
        <v>1321</v>
      </c>
      <c r="I124" s="154" t="s">
        <v>1321</v>
      </c>
      <c r="J124" s="154" t="s">
        <v>922</v>
      </c>
      <c r="K124" s="154" t="s">
        <v>922</v>
      </c>
      <c r="L124" s="154" t="s">
        <v>528</v>
      </c>
      <c r="M124" s="154" t="s">
        <v>919</v>
      </c>
      <c r="N124" s="154" t="s">
        <v>919</v>
      </c>
      <c r="O124" s="154" t="s">
        <v>919</v>
      </c>
      <c r="P124" s="154" t="s">
        <v>919</v>
      </c>
      <c r="Q124" s="154" t="s">
        <v>1195</v>
      </c>
      <c r="R124" s="154" t="s">
        <v>1195</v>
      </c>
      <c r="S124" s="154" t="s">
        <v>1195</v>
      </c>
      <c r="T124" s="154" t="s">
        <v>1195</v>
      </c>
      <c r="U124" s="154" t="s">
        <v>919</v>
      </c>
      <c r="V124" s="154" t="s">
        <v>919</v>
      </c>
      <c r="W124" s="154" t="s">
        <v>919</v>
      </c>
      <c r="X124" s="154" t="s">
        <v>540</v>
      </c>
      <c r="Y124" s="154" t="s">
        <v>540</v>
      </c>
      <c r="Z124" s="154" t="s">
        <v>540</v>
      </c>
      <c r="AA124" s="154" t="s">
        <v>1264</v>
      </c>
      <c r="AB124" s="154" t="s">
        <v>920</v>
      </c>
      <c r="AC124" s="154" t="s">
        <v>920</v>
      </c>
      <c r="AD124" s="222" t="s">
        <v>1327</v>
      </c>
      <c r="AE124" s="154" t="s">
        <v>907</v>
      </c>
      <c r="AF124" s="154" t="s">
        <v>1196</v>
      </c>
      <c r="AG124" s="154" t="s">
        <v>1264</v>
      </c>
      <c r="AH124" s="154" t="s">
        <v>919</v>
      </c>
      <c r="AI124" s="154" t="s">
        <v>919</v>
      </c>
      <c r="AJ124" s="155" t="s">
        <v>926</v>
      </c>
      <c r="AK124" s="155" t="s">
        <v>926</v>
      </c>
      <c r="AL124" s="154" t="s">
        <v>924</v>
      </c>
      <c r="AM124" s="154" t="s">
        <v>924</v>
      </c>
      <c r="AN124" s="154" t="s">
        <v>927</v>
      </c>
      <c r="AO124" s="154" t="s">
        <v>928</v>
      </c>
      <c r="AP124" s="154" t="s">
        <v>928</v>
      </c>
      <c r="AQ124" s="154" t="s">
        <v>1328</v>
      </c>
      <c r="AR124" s="154" t="s">
        <v>1328</v>
      </c>
      <c r="AS124" s="154" t="s">
        <v>907</v>
      </c>
      <c r="AT124" s="154" t="s">
        <v>907</v>
      </c>
      <c r="AU124" s="154" t="s">
        <v>907</v>
      </c>
      <c r="AV124" s="154" t="s">
        <v>907</v>
      </c>
      <c r="AW124" s="154" t="s">
        <v>907</v>
      </c>
      <c r="AX124" s="154" t="s">
        <v>907</v>
      </c>
      <c r="AY124" s="154" t="s">
        <v>907</v>
      </c>
      <c r="AZ124" s="154" t="s">
        <v>924</v>
      </c>
      <c r="BA124" s="154" t="s">
        <v>540</v>
      </c>
      <c r="BB124" s="154" t="s">
        <v>922</v>
      </c>
      <c r="BC124" s="154" t="s">
        <v>922</v>
      </c>
      <c r="BD124" s="154" t="s">
        <v>922</v>
      </c>
      <c r="BE124" s="155" t="s">
        <v>896</v>
      </c>
      <c r="BF124" s="154" t="s">
        <v>921</v>
      </c>
      <c r="BG124" s="154" t="s">
        <v>921</v>
      </c>
      <c r="BH124" s="154" t="s">
        <v>528</v>
      </c>
      <c r="BI124" s="154" t="s">
        <v>528</v>
      </c>
      <c r="BJ124" s="154" t="s">
        <v>1321</v>
      </c>
      <c r="BK124" s="154" t="s">
        <v>1329</v>
      </c>
      <c r="BL124" s="154" t="s">
        <v>918</v>
      </c>
      <c r="BM124" s="154" t="s">
        <v>540</v>
      </c>
      <c r="BN124" s="154" t="s">
        <v>537</v>
      </c>
      <c r="BO124" s="154" t="s">
        <v>540</v>
      </c>
      <c r="BP124" s="154" t="s">
        <v>540</v>
      </c>
      <c r="BQ124" s="154" t="s">
        <v>898</v>
      </c>
      <c r="BR124" s="154" t="s">
        <v>907</v>
      </c>
      <c r="BS124" s="154" t="s">
        <v>907</v>
      </c>
      <c r="BT124" s="154" t="s">
        <v>907</v>
      </c>
      <c r="BU124" s="154" t="s">
        <v>907</v>
      </c>
      <c r="BV124" s="154" t="s">
        <v>907</v>
      </c>
      <c r="BW124" s="154" t="s">
        <v>907</v>
      </c>
      <c r="BX124" s="154"/>
      <c r="BY124" s="154" t="s">
        <v>925</v>
      </c>
      <c r="BZ124" s="154" t="s">
        <v>540</v>
      </c>
      <c r="CA124" s="154" t="s">
        <v>1264</v>
      </c>
      <c r="CB124" s="154" t="s">
        <v>919</v>
      </c>
    </row>
    <row r="125" spans="1:80" x14ac:dyDescent="0.25">
      <c r="A125" s="123" t="str">
        <f>'Indicator Data'!A126</f>
        <v>Nepal</v>
      </c>
      <c r="B125" s="106" t="str">
        <f>'Indicator Data'!B126</f>
        <v>NPL</v>
      </c>
      <c r="C125" s="154" t="s">
        <v>1320</v>
      </c>
      <c r="D125" s="154" t="s">
        <v>1320</v>
      </c>
      <c r="E125" s="154" t="s">
        <v>1321</v>
      </c>
      <c r="F125" s="154" t="s">
        <v>1321</v>
      </c>
      <c r="G125" s="154" t="s">
        <v>1321</v>
      </c>
      <c r="H125" s="154" t="s">
        <v>1321</v>
      </c>
      <c r="I125" s="154" t="s">
        <v>1321</v>
      </c>
      <c r="J125" s="154" t="s">
        <v>922</v>
      </c>
      <c r="K125" s="154" t="s">
        <v>922</v>
      </c>
      <c r="L125" s="154" t="s">
        <v>528</v>
      </c>
      <c r="M125" s="154" t="s">
        <v>919</v>
      </c>
      <c r="N125" s="154" t="s">
        <v>919</v>
      </c>
      <c r="O125" s="154" t="s">
        <v>919</v>
      </c>
      <c r="P125" s="154" t="s">
        <v>919</v>
      </c>
      <c r="Q125" s="154" t="s">
        <v>1195</v>
      </c>
      <c r="R125" s="154" t="s">
        <v>1195</v>
      </c>
      <c r="S125" s="154" t="s">
        <v>1195</v>
      </c>
      <c r="T125" s="154" t="s">
        <v>1195</v>
      </c>
      <c r="U125" s="154" t="s">
        <v>919</v>
      </c>
      <c r="V125" s="154" t="s">
        <v>919</v>
      </c>
      <c r="W125" s="154" t="s">
        <v>919</v>
      </c>
      <c r="X125" s="154" t="s">
        <v>540</v>
      </c>
      <c r="Y125" s="154" t="s">
        <v>540</v>
      </c>
      <c r="Z125" s="154" t="s">
        <v>540</v>
      </c>
      <c r="AA125" s="154" t="s">
        <v>1264</v>
      </c>
      <c r="AB125" s="154" t="s">
        <v>920</v>
      </c>
      <c r="AC125" s="154" t="s">
        <v>920</v>
      </c>
      <c r="AD125" s="222" t="s">
        <v>1327</v>
      </c>
      <c r="AE125" s="154" t="s">
        <v>907</v>
      </c>
      <c r="AF125" s="154" t="s">
        <v>1196</v>
      </c>
      <c r="AG125" s="154" t="s">
        <v>1264</v>
      </c>
      <c r="AH125" s="154" t="s">
        <v>919</v>
      </c>
      <c r="AI125" s="154" t="s">
        <v>919</v>
      </c>
      <c r="AJ125" s="155" t="s">
        <v>926</v>
      </c>
      <c r="AK125" s="155" t="s">
        <v>926</v>
      </c>
      <c r="AL125" s="154" t="s">
        <v>924</v>
      </c>
      <c r="AM125" s="154" t="s">
        <v>924</v>
      </c>
      <c r="AN125" s="154" t="s">
        <v>927</v>
      </c>
      <c r="AO125" s="154" t="s">
        <v>928</v>
      </c>
      <c r="AP125" s="154" t="s">
        <v>928</v>
      </c>
      <c r="AQ125" s="154" t="s">
        <v>1328</v>
      </c>
      <c r="AR125" s="154" t="s">
        <v>1328</v>
      </c>
      <c r="AS125" s="154" t="s">
        <v>907</v>
      </c>
      <c r="AT125" s="154" t="s">
        <v>907</v>
      </c>
      <c r="AU125" s="154" t="s">
        <v>907</v>
      </c>
      <c r="AV125" s="154" t="s">
        <v>907</v>
      </c>
      <c r="AW125" s="154" t="s">
        <v>907</v>
      </c>
      <c r="AX125" s="154" t="s">
        <v>907</v>
      </c>
      <c r="AY125" s="154" t="s">
        <v>907</v>
      </c>
      <c r="AZ125" s="154" t="s">
        <v>924</v>
      </c>
      <c r="BA125" s="154" t="s">
        <v>540</v>
      </c>
      <c r="BB125" s="154" t="s">
        <v>922</v>
      </c>
      <c r="BC125" s="154" t="s">
        <v>922</v>
      </c>
      <c r="BD125" s="154" t="s">
        <v>922</v>
      </c>
      <c r="BE125" s="155"/>
      <c r="BF125" s="154" t="s">
        <v>921</v>
      </c>
      <c r="BG125" s="154" t="s">
        <v>921</v>
      </c>
      <c r="BH125" s="154" t="s">
        <v>528</v>
      </c>
      <c r="BI125" s="154" t="s">
        <v>528</v>
      </c>
      <c r="BJ125" s="154" t="s">
        <v>1321</v>
      </c>
      <c r="BK125" s="154" t="s">
        <v>1329</v>
      </c>
      <c r="BL125" s="154" t="s">
        <v>918</v>
      </c>
      <c r="BM125" s="154" t="s">
        <v>540</v>
      </c>
      <c r="BN125" s="154" t="s">
        <v>537</v>
      </c>
      <c r="BO125" s="154" t="s">
        <v>540</v>
      </c>
      <c r="BP125" s="154" t="s">
        <v>540</v>
      </c>
      <c r="BQ125" s="154" t="s">
        <v>898</v>
      </c>
      <c r="BR125" s="154" t="s">
        <v>907</v>
      </c>
      <c r="BS125" s="154" t="s">
        <v>907</v>
      </c>
      <c r="BT125" s="154" t="s">
        <v>907</v>
      </c>
      <c r="BU125" s="154" t="s">
        <v>907</v>
      </c>
      <c r="BV125" s="154" t="s">
        <v>907</v>
      </c>
      <c r="BW125" s="154" t="s">
        <v>907</v>
      </c>
      <c r="BX125" s="154"/>
      <c r="BY125" s="154" t="s">
        <v>925</v>
      </c>
      <c r="BZ125" s="154" t="s">
        <v>540</v>
      </c>
      <c r="CA125" s="154" t="s">
        <v>1264</v>
      </c>
      <c r="CB125" s="154" t="s">
        <v>919</v>
      </c>
    </row>
    <row r="126" spans="1:80" x14ac:dyDescent="0.25">
      <c r="A126" s="123" t="str">
        <f>'Indicator Data'!A127</f>
        <v>Netherlands</v>
      </c>
      <c r="B126" s="106" t="str">
        <f>'Indicator Data'!B127</f>
        <v>NLD</v>
      </c>
      <c r="C126" s="154" t="s">
        <v>1320</v>
      </c>
      <c r="D126" s="154" t="s">
        <v>1320</v>
      </c>
      <c r="E126" s="154" t="s">
        <v>1321</v>
      </c>
      <c r="F126" s="154" t="s">
        <v>1321</v>
      </c>
      <c r="G126" s="154" t="s">
        <v>1321</v>
      </c>
      <c r="H126" s="154" t="s">
        <v>1321</v>
      </c>
      <c r="I126" s="154" t="s">
        <v>1321</v>
      </c>
      <c r="J126" s="154" t="s">
        <v>922</v>
      </c>
      <c r="K126" s="154" t="s">
        <v>922</v>
      </c>
      <c r="L126" s="154" t="s">
        <v>528</v>
      </c>
      <c r="M126" s="154" t="s">
        <v>919</v>
      </c>
      <c r="N126" s="154" t="s">
        <v>919</v>
      </c>
      <c r="O126" s="154" t="s">
        <v>919</v>
      </c>
      <c r="P126" s="154" t="s">
        <v>919</v>
      </c>
      <c r="Q126" s="154" t="s">
        <v>1195</v>
      </c>
      <c r="R126" s="154" t="s">
        <v>1195</v>
      </c>
      <c r="S126" s="154" t="s">
        <v>1195</v>
      </c>
      <c r="T126" s="154" t="s">
        <v>1195</v>
      </c>
      <c r="U126" s="154" t="s">
        <v>919</v>
      </c>
      <c r="V126" s="154" t="s">
        <v>919</v>
      </c>
      <c r="W126" s="154" t="s">
        <v>919</v>
      </c>
      <c r="X126" s="154" t="s">
        <v>540</v>
      </c>
      <c r="Y126" s="154" t="s">
        <v>540</v>
      </c>
      <c r="Z126" s="154" t="s">
        <v>540</v>
      </c>
      <c r="AA126" s="154" t="s">
        <v>1264</v>
      </c>
      <c r="AB126" s="154" t="s">
        <v>920</v>
      </c>
      <c r="AC126" s="154" t="s">
        <v>920</v>
      </c>
      <c r="AD126" s="222" t="s">
        <v>1327</v>
      </c>
      <c r="AE126" s="154" t="s">
        <v>907</v>
      </c>
      <c r="AF126" s="154" t="s">
        <v>1196</v>
      </c>
      <c r="AG126" s="154" t="s">
        <v>1264</v>
      </c>
      <c r="AH126" s="154" t="s">
        <v>919</v>
      </c>
      <c r="AI126" s="154" t="s">
        <v>919</v>
      </c>
      <c r="AJ126" s="155" t="s">
        <v>926</v>
      </c>
      <c r="AK126" s="155" t="s">
        <v>926</v>
      </c>
      <c r="AL126" s="154" t="s">
        <v>924</v>
      </c>
      <c r="AM126" s="154" t="s">
        <v>924</v>
      </c>
      <c r="AN126" s="154" t="s">
        <v>927</v>
      </c>
      <c r="AO126" s="154" t="s">
        <v>928</v>
      </c>
      <c r="AP126" s="154" t="s">
        <v>928</v>
      </c>
      <c r="AQ126" s="154" t="s">
        <v>1328</v>
      </c>
      <c r="AR126" s="154" t="s">
        <v>1328</v>
      </c>
      <c r="AS126" s="154" t="s">
        <v>907</v>
      </c>
      <c r="AT126" s="154" t="s">
        <v>907</v>
      </c>
      <c r="AU126" s="154" t="s">
        <v>907</v>
      </c>
      <c r="AV126" s="154" t="s">
        <v>907</v>
      </c>
      <c r="AW126" s="154" t="s">
        <v>907</v>
      </c>
      <c r="AX126" s="154" t="s">
        <v>907</v>
      </c>
      <c r="AY126" s="154" t="s">
        <v>907</v>
      </c>
      <c r="AZ126" s="154" t="s">
        <v>924</v>
      </c>
      <c r="BA126" s="154" t="s">
        <v>540</v>
      </c>
      <c r="BB126" s="154" t="s">
        <v>922</v>
      </c>
      <c r="BC126" s="154" t="s">
        <v>922</v>
      </c>
      <c r="BD126" s="154" t="s">
        <v>922</v>
      </c>
      <c r="BE126" s="155" t="s">
        <v>896</v>
      </c>
      <c r="BF126" s="154" t="s">
        <v>921</v>
      </c>
      <c r="BG126" s="154" t="s">
        <v>921</v>
      </c>
      <c r="BH126" s="154" t="s">
        <v>528</v>
      </c>
      <c r="BI126" s="154" t="s">
        <v>528</v>
      </c>
      <c r="BJ126" s="154" t="s">
        <v>1321</v>
      </c>
      <c r="BK126" s="154" t="s">
        <v>1329</v>
      </c>
      <c r="BL126" s="154" t="s">
        <v>918</v>
      </c>
      <c r="BM126" s="154" t="s">
        <v>540</v>
      </c>
      <c r="BN126" s="154" t="s">
        <v>537</v>
      </c>
      <c r="BO126" s="154" t="s">
        <v>540</v>
      </c>
      <c r="BP126" s="154" t="s">
        <v>540</v>
      </c>
      <c r="BQ126" s="154" t="s">
        <v>898</v>
      </c>
      <c r="BR126" s="154" t="s">
        <v>907</v>
      </c>
      <c r="BS126" s="154" t="s">
        <v>907</v>
      </c>
      <c r="BT126" s="154" t="s">
        <v>907</v>
      </c>
      <c r="BU126" s="154" t="s">
        <v>907</v>
      </c>
      <c r="BV126" s="154" t="s">
        <v>907</v>
      </c>
      <c r="BW126" s="154" t="s">
        <v>907</v>
      </c>
      <c r="BX126" s="154"/>
      <c r="BY126" s="154" t="s">
        <v>925</v>
      </c>
      <c r="BZ126" s="154" t="s">
        <v>540</v>
      </c>
      <c r="CA126" s="154" t="s">
        <v>1264</v>
      </c>
      <c r="CB126" s="154" t="s">
        <v>919</v>
      </c>
    </row>
    <row r="127" spans="1:80" x14ac:dyDescent="0.25">
      <c r="A127" s="123" t="str">
        <f>'Indicator Data'!A128</f>
        <v>New Zealand</v>
      </c>
      <c r="B127" s="106" t="str">
        <f>'Indicator Data'!B128</f>
        <v>NZL</v>
      </c>
      <c r="C127" s="154" t="s">
        <v>1320</v>
      </c>
      <c r="D127" s="154" t="s">
        <v>1320</v>
      </c>
      <c r="E127" s="154" t="s">
        <v>1321</v>
      </c>
      <c r="F127" s="154" t="s">
        <v>1321</v>
      </c>
      <c r="G127" s="154" t="s">
        <v>1321</v>
      </c>
      <c r="H127" s="154" t="s">
        <v>1321</v>
      </c>
      <c r="I127" s="154" t="s">
        <v>1321</v>
      </c>
      <c r="J127" s="154" t="s">
        <v>922</v>
      </c>
      <c r="K127" s="154" t="s">
        <v>922</v>
      </c>
      <c r="L127" s="154" t="s">
        <v>528</v>
      </c>
      <c r="M127" s="154" t="s">
        <v>919</v>
      </c>
      <c r="N127" s="154" t="s">
        <v>919</v>
      </c>
      <c r="O127" s="154" t="s">
        <v>919</v>
      </c>
      <c r="P127" s="154" t="s">
        <v>919</v>
      </c>
      <c r="Q127" s="154" t="s">
        <v>1195</v>
      </c>
      <c r="R127" s="154" t="s">
        <v>1195</v>
      </c>
      <c r="S127" s="154" t="s">
        <v>1195</v>
      </c>
      <c r="T127" s="154" t="s">
        <v>1195</v>
      </c>
      <c r="U127" s="154" t="s">
        <v>919</v>
      </c>
      <c r="V127" s="154" t="s">
        <v>919</v>
      </c>
      <c r="W127" s="154" t="s">
        <v>919</v>
      </c>
      <c r="X127" s="154" t="s">
        <v>540</v>
      </c>
      <c r="Y127" s="154" t="s">
        <v>540</v>
      </c>
      <c r="Z127" s="154" t="s">
        <v>540</v>
      </c>
      <c r="AA127" s="154" t="s">
        <v>1264</v>
      </c>
      <c r="AB127" s="154" t="s">
        <v>920</v>
      </c>
      <c r="AC127" s="154" t="s">
        <v>920</v>
      </c>
      <c r="AD127" s="222" t="s">
        <v>1327</v>
      </c>
      <c r="AE127" s="154" t="s">
        <v>907</v>
      </c>
      <c r="AF127" s="154" t="s">
        <v>1196</v>
      </c>
      <c r="AG127" s="154" t="s">
        <v>1264</v>
      </c>
      <c r="AH127" s="154" t="s">
        <v>919</v>
      </c>
      <c r="AI127" s="154" t="s">
        <v>919</v>
      </c>
      <c r="AJ127" s="155" t="s">
        <v>926</v>
      </c>
      <c r="AK127" s="155" t="s">
        <v>926</v>
      </c>
      <c r="AL127" s="154" t="s">
        <v>924</v>
      </c>
      <c r="AM127" s="154" t="s">
        <v>924</v>
      </c>
      <c r="AN127" s="154" t="s">
        <v>927</v>
      </c>
      <c r="AO127" s="154" t="s">
        <v>928</v>
      </c>
      <c r="AP127" s="154" t="s">
        <v>928</v>
      </c>
      <c r="AQ127" s="154" t="s">
        <v>1328</v>
      </c>
      <c r="AR127" s="154" t="s">
        <v>1328</v>
      </c>
      <c r="AS127" s="154" t="s">
        <v>907</v>
      </c>
      <c r="AT127" s="154" t="s">
        <v>907</v>
      </c>
      <c r="AU127" s="154" t="s">
        <v>907</v>
      </c>
      <c r="AV127" s="154" t="s">
        <v>907</v>
      </c>
      <c r="AW127" s="154" t="s">
        <v>907</v>
      </c>
      <c r="AX127" s="154" t="s">
        <v>907</v>
      </c>
      <c r="AY127" s="154" t="s">
        <v>907</v>
      </c>
      <c r="AZ127" s="154" t="s">
        <v>924</v>
      </c>
      <c r="BA127" s="154" t="s">
        <v>540</v>
      </c>
      <c r="BB127" s="154" t="s">
        <v>922</v>
      </c>
      <c r="BC127" s="154" t="s">
        <v>922</v>
      </c>
      <c r="BD127" s="154" t="s">
        <v>922</v>
      </c>
      <c r="BE127" s="155" t="s">
        <v>896</v>
      </c>
      <c r="BF127" s="154" t="s">
        <v>921</v>
      </c>
      <c r="BG127" s="154" t="s">
        <v>921</v>
      </c>
      <c r="BH127" s="154" t="s">
        <v>528</v>
      </c>
      <c r="BI127" s="154" t="s">
        <v>528</v>
      </c>
      <c r="BJ127" s="154" t="s">
        <v>1321</v>
      </c>
      <c r="BK127" s="154" t="s">
        <v>1329</v>
      </c>
      <c r="BL127" s="154" t="s">
        <v>918</v>
      </c>
      <c r="BM127" s="154" t="s">
        <v>540</v>
      </c>
      <c r="BN127" s="154" t="s">
        <v>537</v>
      </c>
      <c r="BO127" s="154" t="s">
        <v>540</v>
      </c>
      <c r="BP127" s="154" t="s">
        <v>540</v>
      </c>
      <c r="BQ127" s="154" t="s">
        <v>898</v>
      </c>
      <c r="BR127" s="154" t="s">
        <v>907</v>
      </c>
      <c r="BS127" s="154" t="s">
        <v>907</v>
      </c>
      <c r="BT127" s="154" t="s">
        <v>907</v>
      </c>
      <c r="BU127" s="154" t="s">
        <v>907</v>
      </c>
      <c r="BV127" s="154" t="s">
        <v>907</v>
      </c>
      <c r="BW127" s="154" t="s">
        <v>907</v>
      </c>
      <c r="BX127" s="154"/>
      <c r="BY127" s="154" t="s">
        <v>925</v>
      </c>
      <c r="BZ127" s="154" t="s">
        <v>540</v>
      </c>
      <c r="CA127" s="154" t="s">
        <v>1264</v>
      </c>
      <c r="CB127" s="154" t="s">
        <v>919</v>
      </c>
    </row>
    <row r="128" spans="1:80" x14ac:dyDescent="0.25">
      <c r="A128" s="123" t="str">
        <f>'Indicator Data'!A129</f>
        <v>Nicaragua</v>
      </c>
      <c r="B128" s="106" t="str">
        <f>'Indicator Data'!B129</f>
        <v>NIC</v>
      </c>
      <c r="C128" s="154" t="s">
        <v>1320</v>
      </c>
      <c r="D128" s="154" t="s">
        <v>1320</v>
      </c>
      <c r="E128" s="154" t="s">
        <v>1321</v>
      </c>
      <c r="F128" s="154" t="s">
        <v>1321</v>
      </c>
      <c r="G128" s="154" t="s">
        <v>1321</v>
      </c>
      <c r="H128" s="154" t="s">
        <v>1321</v>
      </c>
      <c r="I128" s="154" t="s">
        <v>1321</v>
      </c>
      <c r="J128" s="154" t="s">
        <v>922</v>
      </c>
      <c r="K128" s="154" t="s">
        <v>922</v>
      </c>
      <c r="L128" s="154" t="s">
        <v>528</v>
      </c>
      <c r="M128" s="154" t="s">
        <v>919</v>
      </c>
      <c r="N128" s="154" t="s">
        <v>919</v>
      </c>
      <c r="O128" s="154" t="s">
        <v>919</v>
      </c>
      <c r="P128" s="154" t="s">
        <v>919</v>
      </c>
      <c r="Q128" s="154" t="s">
        <v>1195</v>
      </c>
      <c r="R128" s="154" t="s">
        <v>1195</v>
      </c>
      <c r="S128" s="154" t="s">
        <v>1195</v>
      </c>
      <c r="T128" s="154" t="s">
        <v>1195</v>
      </c>
      <c r="U128" s="154" t="s">
        <v>919</v>
      </c>
      <c r="V128" s="154" t="s">
        <v>919</v>
      </c>
      <c r="W128" s="154" t="s">
        <v>919</v>
      </c>
      <c r="X128" s="154" t="s">
        <v>540</v>
      </c>
      <c r="Y128" s="154" t="s">
        <v>540</v>
      </c>
      <c r="Z128" s="154" t="s">
        <v>540</v>
      </c>
      <c r="AA128" s="154" t="s">
        <v>1264</v>
      </c>
      <c r="AB128" s="154" t="s">
        <v>920</v>
      </c>
      <c r="AC128" s="154" t="s">
        <v>920</v>
      </c>
      <c r="AD128" s="222" t="s">
        <v>1327</v>
      </c>
      <c r="AE128" s="154" t="s">
        <v>907</v>
      </c>
      <c r="AF128" s="154" t="s">
        <v>1196</v>
      </c>
      <c r="AG128" s="154" t="s">
        <v>1264</v>
      </c>
      <c r="AH128" s="154" t="s">
        <v>919</v>
      </c>
      <c r="AI128" s="154" t="s">
        <v>919</v>
      </c>
      <c r="AJ128" s="155" t="s">
        <v>926</v>
      </c>
      <c r="AK128" s="155" t="s">
        <v>926</v>
      </c>
      <c r="AL128" s="154" t="s">
        <v>924</v>
      </c>
      <c r="AM128" s="154" t="s">
        <v>924</v>
      </c>
      <c r="AN128" s="154" t="s">
        <v>927</v>
      </c>
      <c r="AO128" s="154" t="s">
        <v>928</v>
      </c>
      <c r="AP128" s="154" t="s">
        <v>928</v>
      </c>
      <c r="AQ128" s="154" t="s">
        <v>1328</v>
      </c>
      <c r="AR128" s="154" t="s">
        <v>1328</v>
      </c>
      <c r="AS128" s="154" t="s">
        <v>907</v>
      </c>
      <c r="AT128" s="154" t="s">
        <v>907</v>
      </c>
      <c r="AU128" s="154" t="s">
        <v>907</v>
      </c>
      <c r="AV128" s="154" t="s">
        <v>907</v>
      </c>
      <c r="AW128" s="154" t="s">
        <v>907</v>
      </c>
      <c r="AX128" s="154" t="s">
        <v>907</v>
      </c>
      <c r="AY128" s="154" t="s">
        <v>907</v>
      </c>
      <c r="AZ128" s="154" t="s">
        <v>924</v>
      </c>
      <c r="BA128" s="154" t="s">
        <v>540</v>
      </c>
      <c r="BB128" s="154" t="s">
        <v>922</v>
      </c>
      <c r="BC128" s="154" t="s">
        <v>922</v>
      </c>
      <c r="BD128" s="154" t="s">
        <v>922</v>
      </c>
      <c r="BE128" s="155" t="s">
        <v>896</v>
      </c>
      <c r="BF128" s="154" t="s">
        <v>921</v>
      </c>
      <c r="BG128" s="154" t="s">
        <v>921</v>
      </c>
      <c r="BH128" s="154" t="s">
        <v>528</v>
      </c>
      <c r="BI128" s="154" t="s">
        <v>528</v>
      </c>
      <c r="BJ128" s="154" t="s">
        <v>1321</v>
      </c>
      <c r="BK128" s="154" t="s">
        <v>1329</v>
      </c>
      <c r="BL128" s="154" t="s">
        <v>918</v>
      </c>
      <c r="BM128" s="154" t="s">
        <v>540</v>
      </c>
      <c r="BN128" s="154" t="s">
        <v>537</v>
      </c>
      <c r="BO128" s="154" t="s">
        <v>540</v>
      </c>
      <c r="BP128" s="154" t="s">
        <v>540</v>
      </c>
      <c r="BQ128" s="154" t="s">
        <v>898</v>
      </c>
      <c r="BR128" s="154" t="s">
        <v>907</v>
      </c>
      <c r="BS128" s="154" t="s">
        <v>907</v>
      </c>
      <c r="BT128" s="154" t="s">
        <v>907</v>
      </c>
      <c r="BU128" s="154" t="s">
        <v>907</v>
      </c>
      <c r="BV128" s="154" t="s">
        <v>907</v>
      </c>
      <c r="BW128" s="154" t="s">
        <v>907</v>
      </c>
      <c r="BX128" s="154"/>
      <c r="BY128" s="154" t="s">
        <v>925</v>
      </c>
      <c r="BZ128" s="154" t="s">
        <v>540</v>
      </c>
      <c r="CA128" s="154" t="s">
        <v>1264</v>
      </c>
      <c r="CB128" s="154" t="s">
        <v>919</v>
      </c>
    </row>
    <row r="129" spans="1:80" x14ac:dyDescent="0.25">
      <c r="A129" s="123" t="str">
        <f>'Indicator Data'!A130</f>
        <v>Niger</v>
      </c>
      <c r="B129" s="106" t="str">
        <f>'Indicator Data'!B130</f>
        <v>NER</v>
      </c>
      <c r="C129" s="154" t="s">
        <v>1320</v>
      </c>
      <c r="D129" s="154" t="s">
        <v>1320</v>
      </c>
      <c r="E129" s="154" t="s">
        <v>1321</v>
      </c>
      <c r="F129" s="154" t="s">
        <v>1321</v>
      </c>
      <c r="G129" s="154" t="s">
        <v>1321</v>
      </c>
      <c r="H129" s="154" t="s">
        <v>1321</v>
      </c>
      <c r="I129" s="154" t="s">
        <v>1321</v>
      </c>
      <c r="J129" s="154" t="s">
        <v>922</v>
      </c>
      <c r="K129" s="154" t="s">
        <v>922</v>
      </c>
      <c r="L129" s="154" t="s">
        <v>528</v>
      </c>
      <c r="M129" s="154" t="s">
        <v>919</v>
      </c>
      <c r="N129" s="154" t="s">
        <v>919</v>
      </c>
      <c r="O129" s="154" t="s">
        <v>919</v>
      </c>
      <c r="P129" s="154" t="s">
        <v>919</v>
      </c>
      <c r="Q129" s="154" t="s">
        <v>1195</v>
      </c>
      <c r="R129" s="154" t="s">
        <v>1195</v>
      </c>
      <c r="S129" s="154" t="s">
        <v>1195</v>
      </c>
      <c r="T129" s="154" t="s">
        <v>1195</v>
      </c>
      <c r="U129" s="154" t="s">
        <v>919</v>
      </c>
      <c r="V129" s="154" t="s">
        <v>919</v>
      </c>
      <c r="W129" s="154" t="s">
        <v>919</v>
      </c>
      <c r="X129" s="154" t="s">
        <v>540</v>
      </c>
      <c r="Y129" s="154" t="s">
        <v>540</v>
      </c>
      <c r="Z129" s="154" t="s">
        <v>540</v>
      </c>
      <c r="AA129" s="154" t="s">
        <v>1264</v>
      </c>
      <c r="AB129" s="154" t="s">
        <v>920</v>
      </c>
      <c r="AC129" s="154" t="s">
        <v>920</v>
      </c>
      <c r="AD129" s="222" t="s">
        <v>1327</v>
      </c>
      <c r="AE129" s="154" t="s">
        <v>907</v>
      </c>
      <c r="AF129" s="154" t="s">
        <v>1196</v>
      </c>
      <c r="AG129" s="154" t="s">
        <v>1264</v>
      </c>
      <c r="AH129" s="154" t="s">
        <v>919</v>
      </c>
      <c r="AI129" s="154" t="s">
        <v>919</v>
      </c>
      <c r="AJ129" s="155" t="s">
        <v>926</v>
      </c>
      <c r="AK129" s="155" t="s">
        <v>926</v>
      </c>
      <c r="AL129" s="154" t="s">
        <v>924</v>
      </c>
      <c r="AM129" s="154" t="s">
        <v>924</v>
      </c>
      <c r="AN129" s="154" t="s">
        <v>927</v>
      </c>
      <c r="AO129" s="154" t="s">
        <v>928</v>
      </c>
      <c r="AP129" s="154" t="s">
        <v>928</v>
      </c>
      <c r="AQ129" s="154" t="s">
        <v>1328</v>
      </c>
      <c r="AR129" s="154" t="s">
        <v>1328</v>
      </c>
      <c r="AS129" s="154" t="s">
        <v>907</v>
      </c>
      <c r="AT129" s="154" t="s">
        <v>907</v>
      </c>
      <c r="AU129" s="154" t="s">
        <v>907</v>
      </c>
      <c r="AV129" s="154" t="s">
        <v>907</v>
      </c>
      <c r="AW129" s="154" t="s">
        <v>907</v>
      </c>
      <c r="AX129" s="154" t="s">
        <v>907</v>
      </c>
      <c r="AY129" s="154" t="s">
        <v>907</v>
      </c>
      <c r="AZ129" s="154" t="s">
        <v>924</v>
      </c>
      <c r="BA129" s="154" t="s">
        <v>540</v>
      </c>
      <c r="BB129" s="154" t="s">
        <v>922</v>
      </c>
      <c r="BC129" s="154" t="s">
        <v>922</v>
      </c>
      <c r="BD129" s="154" t="s">
        <v>922</v>
      </c>
      <c r="BE129" s="155" t="s">
        <v>899</v>
      </c>
      <c r="BF129" s="154" t="s">
        <v>921</v>
      </c>
      <c r="BG129" s="154" t="s">
        <v>921</v>
      </c>
      <c r="BH129" s="154" t="s">
        <v>528</v>
      </c>
      <c r="BI129" s="154" t="s">
        <v>528</v>
      </c>
      <c r="BJ129" s="154" t="s">
        <v>1321</v>
      </c>
      <c r="BK129" s="154" t="s">
        <v>1329</v>
      </c>
      <c r="BL129" s="154" t="s">
        <v>918</v>
      </c>
      <c r="BM129" s="154" t="s">
        <v>540</v>
      </c>
      <c r="BN129" s="154" t="s">
        <v>537</v>
      </c>
      <c r="BO129" s="154" t="s">
        <v>540</v>
      </c>
      <c r="BP129" s="154" t="s">
        <v>540</v>
      </c>
      <c r="BQ129" s="154" t="s">
        <v>898</v>
      </c>
      <c r="BR129" s="154" t="s">
        <v>907</v>
      </c>
      <c r="BS129" s="154" t="s">
        <v>907</v>
      </c>
      <c r="BT129" s="154" t="s">
        <v>907</v>
      </c>
      <c r="BU129" s="154" t="s">
        <v>907</v>
      </c>
      <c r="BV129" s="154" t="s">
        <v>907</v>
      </c>
      <c r="BW129" s="154" t="s">
        <v>907</v>
      </c>
      <c r="BX129" s="154"/>
      <c r="BY129" s="154" t="s">
        <v>925</v>
      </c>
      <c r="BZ129" s="154" t="s">
        <v>540</v>
      </c>
      <c r="CA129" s="154" t="s">
        <v>1264</v>
      </c>
      <c r="CB129" s="154" t="s">
        <v>919</v>
      </c>
    </row>
    <row r="130" spans="1:80" x14ac:dyDescent="0.25">
      <c r="A130" s="123" t="str">
        <f>'Indicator Data'!A131</f>
        <v>Nigeria</v>
      </c>
      <c r="B130" s="106" t="str">
        <f>'Indicator Data'!B131</f>
        <v>NGA</v>
      </c>
      <c r="C130" s="154" t="s">
        <v>1320</v>
      </c>
      <c r="D130" s="154" t="s">
        <v>1320</v>
      </c>
      <c r="E130" s="154" t="s">
        <v>1321</v>
      </c>
      <c r="F130" s="154" t="s">
        <v>1321</v>
      </c>
      <c r="G130" s="154" t="s">
        <v>1321</v>
      </c>
      <c r="H130" s="154" t="s">
        <v>1321</v>
      </c>
      <c r="I130" s="154" t="s">
        <v>1321</v>
      </c>
      <c r="J130" s="154" t="s">
        <v>922</v>
      </c>
      <c r="K130" s="154" t="s">
        <v>922</v>
      </c>
      <c r="L130" s="154" t="s">
        <v>528</v>
      </c>
      <c r="M130" s="154" t="s">
        <v>919</v>
      </c>
      <c r="N130" s="154" t="s">
        <v>919</v>
      </c>
      <c r="O130" s="154" t="s">
        <v>919</v>
      </c>
      <c r="P130" s="154" t="s">
        <v>919</v>
      </c>
      <c r="Q130" s="154" t="s">
        <v>1195</v>
      </c>
      <c r="R130" s="154" t="s">
        <v>1195</v>
      </c>
      <c r="S130" s="154" t="s">
        <v>1195</v>
      </c>
      <c r="T130" s="154" t="s">
        <v>1195</v>
      </c>
      <c r="U130" s="154" t="s">
        <v>919</v>
      </c>
      <c r="V130" s="154" t="s">
        <v>919</v>
      </c>
      <c r="W130" s="154" t="s">
        <v>919</v>
      </c>
      <c r="X130" s="154" t="s">
        <v>540</v>
      </c>
      <c r="Y130" s="154" t="s">
        <v>540</v>
      </c>
      <c r="Z130" s="154" t="s">
        <v>540</v>
      </c>
      <c r="AA130" s="154" t="s">
        <v>1264</v>
      </c>
      <c r="AB130" s="154" t="s">
        <v>920</v>
      </c>
      <c r="AC130" s="154" t="s">
        <v>920</v>
      </c>
      <c r="AD130" s="222" t="s">
        <v>1327</v>
      </c>
      <c r="AE130" s="154" t="s">
        <v>907</v>
      </c>
      <c r="AF130" s="154" t="s">
        <v>1196</v>
      </c>
      <c r="AG130" s="154" t="s">
        <v>1264</v>
      </c>
      <c r="AH130" s="154" t="s">
        <v>919</v>
      </c>
      <c r="AI130" s="154" t="s">
        <v>919</v>
      </c>
      <c r="AJ130" s="155" t="s">
        <v>926</v>
      </c>
      <c r="AK130" s="155" t="s">
        <v>926</v>
      </c>
      <c r="AL130" s="154" t="s">
        <v>924</v>
      </c>
      <c r="AM130" s="154" t="s">
        <v>924</v>
      </c>
      <c r="AN130" s="154" t="s">
        <v>927</v>
      </c>
      <c r="AO130" s="154" t="s">
        <v>928</v>
      </c>
      <c r="AP130" s="154" t="s">
        <v>928</v>
      </c>
      <c r="AQ130" s="154" t="s">
        <v>1328</v>
      </c>
      <c r="AR130" s="154" t="s">
        <v>1328</v>
      </c>
      <c r="AS130" s="154" t="s">
        <v>907</v>
      </c>
      <c r="AT130" s="154" t="s">
        <v>907</v>
      </c>
      <c r="AU130" s="154" t="s">
        <v>907</v>
      </c>
      <c r="AV130" s="154" t="s">
        <v>907</v>
      </c>
      <c r="AW130" s="154" t="s">
        <v>907</v>
      </c>
      <c r="AX130" s="154" t="s">
        <v>907</v>
      </c>
      <c r="AY130" s="154" t="s">
        <v>907</v>
      </c>
      <c r="AZ130" s="154" t="s">
        <v>924</v>
      </c>
      <c r="BA130" s="154" t="s">
        <v>540</v>
      </c>
      <c r="BB130" s="154" t="s">
        <v>922</v>
      </c>
      <c r="BC130" s="154" t="s">
        <v>922</v>
      </c>
      <c r="BD130" s="154" t="s">
        <v>922</v>
      </c>
      <c r="BE130" s="155" t="s">
        <v>899</v>
      </c>
      <c r="BF130" s="154" t="s">
        <v>921</v>
      </c>
      <c r="BG130" s="154" t="s">
        <v>921</v>
      </c>
      <c r="BH130" s="154" t="s">
        <v>528</v>
      </c>
      <c r="BI130" s="154" t="s">
        <v>528</v>
      </c>
      <c r="BJ130" s="154" t="s">
        <v>1321</v>
      </c>
      <c r="BK130" s="154" t="s">
        <v>1329</v>
      </c>
      <c r="BL130" s="154" t="s">
        <v>918</v>
      </c>
      <c r="BM130" s="154" t="s">
        <v>540</v>
      </c>
      <c r="BN130" s="154" t="s">
        <v>537</v>
      </c>
      <c r="BO130" s="154" t="s">
        <v>540</v>
      </c>
      <c r="BP130" s="154" t="s">
        <v>540</v>
      </c>
      <c r="BQ130" s="154" t="s">
        <v>898</v>
      </c>
      <c r="BR130" s="154" t="s">
        <v>907</v>
      </c>
      <c r="BS130" s="154" t="s">
        <v>907</v>
      </c>
      <c r="BT130" s="154" t="s">
        <v>907</v>
      </c>
      <c r="BU130" s="154" t="s">
        <v>907</v>
      </c>
      <c r="BV130" s="154" t="s">
        <v>907</v>
      </c>
      <c r="BW130" s="154" t="s">
        <v>907</v>
      </c>
      <c r="BX130" s="154"/>
      <c r="BY130" s="154" t="s">
        <v>925</v>
      </c>
      <c r="BZ130" s="154" t="s">
        <v>540</v>
      </c>
      <c r="CA130" s="154" t="s">
        <v>1264</v>
      </c>
      <c r="CB130" s="154" t="s">
        <v>919</v>
      </c>
    </row>
    <row r="131" spans="1:80" x14ac:dyDescent="0.25">
      <c r="A131" s="123" t="str">
        <f>'Indicator Data'!A132</f>
        <v>North Macedonia</v>
      </c>
      <c r="B131" s="106" t="str">
        <f>'Indicator Data'!B132</f>
        <v>MKD</v>
      </c>
      <c r="C131" s="154" t="s">
        <v>1320</v>
      </c>
      <c r="D131" s="154" t="s">
        <v>1320</v>
      </c>
      <c r="E131" s="154" t="s">
        <v>1321</v>
      </c>
      <c r="F131" s="154" t="s">
        <v>1321</v>
      </c>
      <c r="G131" s="154" t="s">
        <v>1321</v>
      </c>
      <c r="H131" s="154" t="s">
        <v>1321</v>
      </c>
      <c r="I131" s="154" t="s">
        <v>1321</v>
      </c>
      <c r="J131" s="154" t="s">
        <v>922</v>
      </c>
      <c r="K131" s="154" t="s">
        <v>922</v>
      </c>
      <c r="L131" s="154" t="s">
        <v>528</v>
      </c>
      <c r="M131" s="154" t="s">
        <v>919</v>
      </c>
      <c r="N131" s="154" t="s">
        <v>919</v>
      </c>
      <c r="O131" s="154" t="s">
        <v>919</v>
      </c>
      <c r="P131" s="154" t="s">
        <v>919</v>
      </c>
      <c r="Q131" s="154" t="s">
        <v>1195</v>
      </c>
      <c r="R131" s="154" t="s">
        <v>1195</v>
      </c>
      <c r="S131" s="154" t="s">
        <v>1195</v>
      </c>
      <c r="T131" s="154" t="s">
        <v>1195</v>
      </c>
      <c r="U131" s="154" t="s">
        <v>919</v>
      </c>
      <c r="V131" s="154" t="s">
        <v>919</v>
      </c>
      <c r="W131" s="154" t="s">
        <v>919</v>
      </c>
      <c r="X131" s="154" t="s">
        <v>540</v>
      </c>
      <c r="Y131" s="154" t="s">
        <v>540</v>
      </c>
      <c r="Z131" s="154" t="s">
        <v>540</v>
      </c>
      <c r="AA131" s="154" t="s">
        <v>1264</v>
      </c>
      <c r="AB131" s="154" t="s">
        <v>920</v>
      </c>
      <c r="AC131" s="154" t="s">
        <v>920</v>
      </c>
      <c r="AD131" s="222" t="s">
        <v>1327</v>
      </c>
      <c r="AE131" s="154" t="s">
        <v>907</v>
      </c>
      <c r="AF131" s="154" t="s">
        <v>1196</v>
      </c>
      <c r="AG131" s="154" t="s">
        <v>1264</v>
      </c>
      <c r="AH131" s="154" t="s">
        <v>919</v>
      </c>
      <c r="AI131" s="154" t="s">
        <v>919</v>
      </c>
      <c r="AJ131" s="155" t="s">
        <v>926</v>
      </c>
      <c r="AK131" s="155" t="s">
        <v>926</v>
      </c>
      <c r="AL131" s="154" t="s">
        <v>924</v>
      </c>
      <c r="AM131" s="154" t="s">
        <v>924</v>
      </c>
      <c r="AN131" s="154" t="s">
        <v>927</v>
      </c>
      <c r="AO131" s="154" t="s">
        <v>928</v>
      </c>
      <c r="AP131" s="154" t="s">
        <v>928</v>
      </c>
      <c r="AQ131" s="154" t="s">
        <v>1328</v>
      </c>
      <c r="AR131" s="154" t="s">
        <v>1328</v>
      </c>
      <c r="AS131" s="154" t="s">
        <v>907</v>
      </c>
      <c r="AT131" s="154" t="s">
        <v>907</v>
      </c>
      <c r="AU131" s="154" t="s">
        <v>907</v>
      </c>
      <c r="AV131" s="154" t="s">
        <v>907</v>
      </c>
      <c r="AW131" s="154" t="s">
        <v>907</v>
      </c>
      <c r="AX131" s="154" t="s">
        <v>907</v>
      </c>
      <c r="AY131" s="154" t="s">
        <v>907</v>
      </c>
      <c r="AZ131" s="154" t="s">
        <v>924</v>
      </c>
      <c r="BA131" s="154" t="s">
        <v>540</v>
      </c>
      <c r="BB131" s="154" t="s">
        <v>922</v>
      </c>
      <c r="BC131" s="154" t="s">
        <v>922</v>
      </c>
      <c r="BD131" s="154" t="s">
        <v>922</v>
      </c>
      <c r="BE131" s="155" t="s">
        <v>896</v>
      </c>
      <c r="BF131" s="154" t="s">
        <v>921</v>
      </c>
      <c r="BG131" s="154" t="s">
        <v>921</v>
      </c>
      <c r="BH131" s="154" t="s">
        <v>528</v>
      </c>
      <c r="BI131" s="154" t="s">
        <v>528</v>
      </c>
      <c r="BJ131" s="154" t="s">
        <v>1321</v>
      </c>
      <c r="BK131" s="154" t="s">
        <v>1329</v>
      </c>
      <c r="BL131" s="154" t="s">
        <v>918</v>
      </c>
      <c r="BM131" s="154" t="s">
        <v>540</v>
      </c>
      <c r="BN131" s="154" t="s">
        <v>537</v>
      </c>
      <c r="BO131" s="154" t="s">
        <v>540</v>
      </c>
      <c r="BP131" s="154" t="s">
        <v>540</v>
      </c>
      <c r="BQ131" s="154" t="s">
        <v>898</v>
      </c>
      <c r="BR131" s="154" t="s">
        <v>907</v>
      </c>
      <c r="BS131" s="154" t="s">
        <v>907</v>
      </c>
      <c r="BT131" s="154" t="s">
        <v>907</v>
      </c>
      <c r="BU131" s="154" t="s">
        <v>907</v>
      </c>
      <c r="BV131" s="154" t="s">
        <v>907</v>
      </c>
      <c r="BW131" s="154" t="s">
        <v>907</v>
      </c>
      <c r="BX131" s="154"/>
      <c r="BY131" s="154" t="s">
        <v>925</v>
      </c>
      <c r="BZ131" s="154" t="s">
        <v>540</v>
      </c>
      <c r="CA131" s="154" t="s">
        <v>1264</v>
      </c>
      <c r="CB131" s="154" t="s">
        <v>919</v>
      </c>
    </row>
    <row r="132" spans="1:80" x14ac:dyDescent="0.25">
      <c r="A132" s="123" t="str">
        <f>'Indicator Data'!A133</f>
        <v>Norway</v>
      </c>
      <c r="B132" s="106" t="str">
        <f>'Indicator Data'!B133</f>
        <v>NOR</v>
      </c>
      <c r="C132" s="154" t="s">
        <v>1320</v>
      </c>
      <c r="D132" s="154" t="s">
        <v>1320</v>
      </c>
      <c r="E132" s="154" t="s">
        <v>1321</v>
      </c>
      <c r="F132" s="154" t="s">
        <v>1321</v>
      </c>
      <c r="G132" s="154" t="s">
        <v>1321</v>
      </c>
      <c r="H132" s="154" t="s">
        <v>1321</v>
      </c>
      <c r="I132" s="154" t="s">
        <v>1321</v>
      </c>
      <c r="J132" s="154" t="s">
        <v>922</v>
      </c>
      <c r="K132" s="154" t="s">
        <v>922</v>
      </c>
      <c r="L132" s="154" t="s">
        <v>528</v>
      </c>
      <c r="M132" s="154" t="s">
        <v>919</v>
      </c>
      <c r="N132" s="154" t="s">
        <v>919</v>
      </c>
      <c r="O132" s="154" t="s">
        <v>919</v>
      </c>
      <c r="P132" s="154" t="s">
        <v>919</v>
      </c>
      <c r="Q132" s="154" t="s">
        <v>1195</v>
      </c>
      <c r="R132" s="154" t="s">
        <v>1195</v>
      </c>
      <c r="S132" s="154" t="s">
        <v>1195</v>
      </c>
      <c r="T132" s="154" t="s">
        <v>1195</v>
      </c>
      <c r="U132" s="154" t="s">
        <v>919</v>
      </c>
      <c r="V132" s="154" t="s">
        <v>919</v>
      </c>
      <c r="W132" s="154" t="s">
        <v>919</v>
      </c>
      <c r="X132" s="154" t="s">
        <v>540</v>
      </c>
      <c r="Y132" s="154" t="s">
        <v>540</v>
      </c>
      <c r="Z132" s="154" t="s">
        <v>540</v>
      </c>
      <c r="AA132" s="154" t="s">
        <v>1264</v>
      </c>
      <c r="AB132" s="154" t="s">
        <v>920</v>
      </c>
      <c r="AC132" s="154" t="s">
        <v>920</v>
      </c>
      <c r="AD132" s="222" t="s">
        <v>1327</v>
      </c>
      <c r="AE132" s="154" t="s">
        <v>907</v>
      </c>
      <c r="AF132" s="154" t="s">
        <v>1196</v>
      </c>
      <c r="AG132" s="154" t="s">
        <v>1264</v>
      </c>
      <c r="AH132" s="154" t="s">
        <v>919</v>
      </c>
      <c r="AI132" s="154" t="s">
        <v>919</v>
      </c>
      <c r="AJ132" s="155" t="s">
        <v>926</v>
      </c>
      <c r="AK132" s="155" t="s">
        <v>926</v>
      </c>
      <c r="AL132" s="154" t="s">
        <v>924</v>
      </c>
      <c r="AM132" s="154" t="s">
        <v>924</v>
      </c>
      <c r="AN132" s="154" t="s">
        <v>927</v>
      </c>
      <c r="AO132" s="154" t="s">
        <v>928</v>
      </c>
      <c r="AP132" s="154" t="s">
        <v>928</v>
      </c>
      <c r="AQ132" s="154" t="s">
        <v>1328</v>
      </c>
      <c r="AR132" s="154" t="s">
        <v>1328</v>
      </c>
      <c r="AS132" s="154" t="s">
        <v>907</v>
      </c>
      <c r="AT132" s="154" t="s">
        <v>907</v>
      </c>
      <c r="AU132" s="154" t="s">
        <v>907</v>
      </c>
      <c r="AV132" s="154" t="s">
        <v>907</v>
      </c>
      <c r="AW132" s="154" t="s">
        <v>907</v>
      </c>
      <c r="AX132" s="154" t="s">
        <v>907</v>
      </c>
      <c r="AY132" s="154" t="s">
        <v>907</v>
      </c>
      <c r="AZ132" s="154" t="s">
        <v>924</v>
      </c>
      <c r="BA132" s="154" t="s">
        <v>540</v>
      </c>
      <c r="BB132" s="154" t="s">
        <v>922</v>
      </c>
      <c r="BC132" s="154" t="s">
        <v>922</v>
      </c>
      <c r="BD132" s="154" t="s">
        <v>922</v>
      </c>
      <c r="BE132" s="155" t="s">
        <v>896</v>
      </c>
      <c r="BF132" s="154" t="s">
        <v>921</v>
      </c>
      <c r="BG132" s="154" t="s">
        <v>921</v>
      </c>
      <c r="BH132" s="154" t="s">
        <v>528</v>
      </c>
      <c r="BI132" s="154" t="s">
        <v>528</v>
      </c>
      <c r="BJ132" s="154" t="s">
        <v>1321</v>
      </c>
      <c r="BK132" s="154" t="s">
        <v>1329</v>
      </c>
      <c r="BL132" s="154" t="s">
        <v>918</v>
      </c>
      <c r="BM132" s="154" t="s">
        <v>540</v>
      </c>
      <c r="BN132" s="154" t="s">
        <v>537</v>
      </c>
      <c r="BO132" s="154" t="s">
        <v>540</v>
      </c>
      <c r="BP132" s="154" t="s">
        <v>540</v>
      </c>
      <c r="BQ132" s="154" t="s">
        <v>898</v>
      </c>
      <c r="BR132" s="154" t="s">
        <v>907</v>
      </c>
      <c r="BS132" s="154" t="s">
        <v>907</v>
      </c>
      <c r="BT132" s="154" t="s">
        <v>907</v>
      </c>
      <c r="BU132" s="154" t="s">
        <v>907</v>
      </c>
      <c r="BV132" s="154" t="s">
        <v>907</v>
      </c>
      <c r="BW132" s="154" t="s">
        <v>907</v>
      </c>
      <c r="BX132" s="154"/>
      <c r="BY132" s="154" t="s">
        <v>925</v>
      </c>
      <c r="BZ132" s="154" t="s">
        <v>540</v>
      </c>
      <c r="CA132" s="154" t="s">
        <v>1264</v>
      </c>
      <c r="CB132" s="154" t="s">
        <v>919</v>
      </c>
    </row>
    <row r="133" spans="1:80" x14ac:dyDescent="0.25">
      <c r="A133" s="123" t="str">
        <f>'Indicator Data'!A134</f>
        <v>Oman</v>
      </c>
      <c r="B133" s="106" t="str">
        <f>'Indicator Data'!B134</f>
        <v>OMN</v>
      </c>
      <c r="C133" s="154" t="s">
        <v>1320</v>
      </c>
      <c r="D133" s="154" t="s">
        <v>1320</v>
      </c>
      <c r="E133" s="154" t="s">
        <v>1321</v>
      </c>
      <c r="F133" s="154" t="s">
        <v>1321</v>
      </c>
      <c r="G133" s="154" t="s">
        <v>1321</v>
      </c>
      <c r="H133" s="154" t="s">
        <v>1321</v>
      </c>
      <c r="I133" s="154" t="s">
        <v>1321</v>
      </c>
      <c r="J133" s="154" t="s">
        <v>922</v>
      </c>
      <c r="K133" s="154" t="s">
        <v>922</v>
      </c>
      <c r="L133" s="154" t="s">
        <v>528</v>
      </c>
      <c r="M133" s="154" t="s">
        <v>919</v>
      </c>
      <c r="N133" s="154" t="s">
        <v>919</v>
      </c>
      <c r="O133" s="154" t="s">
        <v>919</v>
      </c>
      <c r="P133" s="154" t="s">
        <v>919</v>
      </c>
      <c r="Q133" s="154" t="s">
        <v>1195</v>
      </c>
      <c r="R133" s="154" t="s">
        <v>1195</v>
      </c>
      <c r="S133" s="154" t="s">
        <v>1195</v>
      </c>
      <c r="T133" s="154" t="s">
        <v>1195</v>
      </c>
      <c r="U133" s="154" t="s">
        <v>919</v>
      </c>
      <c r="V133" s="154" t="s">
        <v>919</v>
      </c>
      <c r="W133" s="154" t="s">
        <v>919</v>
      </c>
      <c r="X133" s="154" t="s">
        <v>540</v>
      </c>
      <c r="Y133" s="154" t="s">
        <v>540</v>
      </c>
      <c r="Z133" s="154" t="s">
        <v>540</v>
      </c>
      <c r="AA133" s="154" t="s">
        <v>1264</v>
      </c>
      <c r="AB133" s="154" t="s">
        <v>920</v>
      </c>
      <c r="AC133" s="154" t="s">
        <v>920</v>
      </c>
      <c r="AD133" s="222" t="s">
        <v>1327</v>
      </c>
      <c r="AE133" s="154" t="s">
        <v>907</v>
      </c>
      <c r="AF133" s="154" t="s">
        <v>1196</v>
      </c>
      <c r="AG133" s="154" t="s">
        <v>1264</v>
      </c>
      <c r="AH133" s="154" t="s">
        <v>919</v>
      </c>
      <c r="AI133" s="154" t="s">
        <v>919</v>
      </c>
      <c r="AJ133" s="155" t="s">
        <v>926</v>
      </c>
      <c r="AK133" s="155" t="s">
        <v>926</v>
      </c>
      <c r="AL133" s="154" t="s">
        <v>924</v>
      </c>
      <c r="AM133" s="154" t="s">
        <v>924</v>
      </c>
      <c r="AN133" s="154" t="s">
        <v>927</v>
      </c>
      <c r="AO133" s="154" t="s">
        <v>928</v>
      </c>
      <c r="AP133" s="154" t="s">
        <v>928</v>
      </c>
      <c r="AQ133" s="154" t="s">
        <v>1328</v>
      </c>
      <c r="AR133" s="154" t="s">
        <v>1328</v>
      </c>
      <c r="AS133" s="154" t="s">
        <v>907</v>
      </c>
      <c r="AT133" s="154" t="s">
        <v>907</v>
      </c>
      <c r="AU133" s="154" t="s">
        <v>907</v>
      </c>
      <c r="AV133" s="154" t="s">
        <v>907</v>
      </c>
      <c r="AW133" s="154" t="s">
        <v>907</v>
      </c>
      <c r="AX133" s="154" t="s">
        <v>907</v>
      </c>
      <c r="AY133" s="154" t="s">
        <v>907</v>
      </c>
      <c r="AZ133" s="154" t="s">
        <v>924</v>
      </c>
      <c r="BA133" s="154" t="s">
        <v>540</v>
      </c>
      <c r="BB133" s="154" t="s">
        <v>922</v>
      </c>
      <c r="BC133" s="154" t="s">
        <v>922</v>
      </c>
      <c r="BD133" s="154" t="s">
        <v>922</v>
      </c>
      <c r="BE133" s="155"/>
      <c r="BF133" s="154" t="s">
        <v>921</v>
      </c>
      <c r="BG133" s="154" t="s">
        <v>921</v>
      </c>
      <c r="BH133" s="154" t="s">
        <v>528</v>
      </c>
      <c r="BI133" s="154" t="s">
        <v>528</v>
      </c>
      <c r="BJ133" s="154" t="s">
        <v>1321</v>
      </c>
      <c r="BK133" s="154" t="s">
        <v>1329</v>
      </c>
      <c r="BL133" s="154" t="s">
        <v>918</v>
      </c>
      <c r="BM133" s="154" t="s">
        <v>540</v>
      </c>
      <c r="BN133" s="154" t="s">
        <v>537</v>
      </c>
      <c r="BO133" s="154" t="s">
        <v>540</v>
      </c>
      <c r="BP133" s="154" t="s">
        <v>540</v>
      </c>
      <c r="BQ133" s="154" t="s">
        <v>898</v>
      </c>
      <c r="BR133" s="154" t="s">
        <v>907</v>
      </c>
      <c r="BS133" s="154" t="s">
        <v>907</v>
      </c>
      <c r="BT133" s="154" t="s">
        <v>907</v>
      </c>
      <c r="BU133" s="154" t="s">
        <v>907</v>
      </c>
      <c r="BV133" s="154" t="s">
        <v>907</v>
      </c>
      <c r="BW133" s="154" t="s">
        <v>907</v>
      </c>
      <c r="BX133" s="154"/>
      <c r="BY133" s="154" t="s">
        <v>925</v>
      </c>
      <c r="BZ133" s="154" t="s">
        <v>540</v>
      </c>
      <c r="CA133" s="154" t="s">
        <v>1264</v>
      </c>
      <c r="CB133" s="154" t="s">
        <v>919</v>
      </c>
    </row>
    <row r="134" spans="1:80" x14ac:dyDescent="0.25">
      <c r="A134" s="123" t="str">
        <f>'Indicator Data'!A135</f>
        <v>Pakistan</v>
      </c>
      <c r="B134" s="106" t="str">
        <f>'Indicator Data'!B135</f>
        <v>PAK</v>
      </c>
      <c r="C134" s="154" t="s">
        <v>1320</v>
      </c>
      <c r="D134" s="154" t="s">
        <v>1320</v>
      </c>
      <c r="E134" s="154" t="s">
        <v>1321</v>
      </c>
      <c r="F134" s="154" t="s">
        <v>1321</v>
      </c>
      <c r="G134" s="154" t="s">
        <v>1321</v>
      </c>
      <c r="H134" s="154" t="s">
        <v>1321</v>
      </c>
      <c r="I134" s="154" t="s">
        <v>1321</v>
      </c>
      <c r="J134" s="154" t="s">
        <v>922</v>
      </c>
      <c r="K134" s="154" t="s">
        <v>922</v>
      </c>
      <c r="L134" s="154" t="s">
        <v>528</v>
      </c>
      <c r="M134" s="154" t="s">
        <v>919</v>
      </c>
      <c r="N134" s="154" t="s">
        <v>919</v>
      </c>
      <c r="O134" s="154" t="s">
        <v>919</v>
      </c>
      <c r="P134" s="154" t="s">
        <v>919</v>
      </c>
      <c r="Q134" s="154" t="s">
        <v>1195</v>
      </c>
      <c r="R134" s="154" t="s">
        <v>1195</v>
      </c>
      <c r="S134" s="154" t="s">
        <v>1195</v>
      </c>
      <c r="T134" s="154" t="s">
        <v>1195</v>
      </c>
      <c r="U134" s="154" t="s">
        <v>919</v>
      </c>
      <c r="V134" s="154" t="s">
        <v>919</v>
      </c>
      <c r="W134" s="154" t="s">
        <v>919</v>
      </c>
      <c r="X134" s="154" t="s">
        <v>540</v>
      </c>
      <c r="Y134" s="154" t="s">
        <v>540</v>
      </c>
      <c r="Z134" s="154" t="s">
        <v>540</v>
      </c>
      <c r="AA134" s="154" t="s">
        <v>1264</v>
      </c>
      <c r="AB134" s="154" t="s">
        <v>920</v>
      </c>
      <c r="AC134" s="154" t="s">
        <v>920</v>
      </c>
      <c r="AD134" s="222" t="s">
        <v>1327</v>
      </c>
      <c r="AE134" s="154" t="s">
        <v>907</v>
      </c>
      <c r="AF134" s="154" t="s">
        <v>1196</v>
      </c>
      <c r="AG134" s="154" t="s">
        <v>1264</v>
      </c>
      <c r="AH134" s="154" t="s">
        <v>919</v>
      </c>
      <c r="AI134" s="154" t="s">
        <v>919</v>
      </c>
      <c r="AJ134" s="155" t="s">
        <v>926</v>
      </c>
      <c r="AK134" s="155" t="s">
        <v>926</v>
      </c>
      <c r="AL134" s="154" t="s">
        <v>924</v>
      </c>
      <c r="AM134" s="154" t="s">
        <v>924</v>
      </c>
      <c r="AN134" s="154" t="s">
        <v>927</v>
      </c>
      <c r="AO134" s="154" t="s">
        <v>928</v>
      </c>
      <c r="AP134" s="154" t="s">
        <v>928</v>
      </c>
      <c r="AQ134" s="154" t="s">
        <v>1328</v>
      </c>
      <c r="AR134" s="154" t="s">
        <v>1328</v>
      </c>
      <c r="AS134" s="154" t="s">
        <v>907</v>
      </c>
      <c r="AT134" s="154" t="s">
        <v>907</v>
      </c>
      <c r="AU134" s="154" t="s">
        <v>907</v>
      </c>
      <c r="AV134" s="154" t="s">
        <v>907</v>
      </c>
      <c r="AW134" s="154" t="s">
        <v>907</v>
      </c>
      <c r="AX134" s="154" t="s">
        <v>907</v>
      </c>
      <c r="AY134" s="154" t="s">
        <v>907</v>
      </c>
      <c r="AZ134" s="154" t="s">
        <v>924</v>
      </c>
      <c r="BA134" s="154" t="s">
        <v>540</v>
      </c>
      <c r="BB134" s="154" t="s">
        <v>922</v>
      </c>
      <c r="BC134" s="154" t="s">
        <v>922</v>
      </c>
      <c r="BD134" s="154" t="s">
        <v>922</v>
      </c>
      <c r="BE134" s="155" t="s">
        <v>899</v>
      </c>
      <c r="BF134" s="154" t="s">
        <v>921</v>
      </c>
      <c r="BG134" s="154" t="s">
        <v>921</v>
      </c>
      <c r="BH134" s="154" t="s">
        <v>528</v>
      </c>
      <c r="BI134" s="154" t="s">
        <v>528</v>
      </c>
      <c r="BJ134" s="154" t="s">
        <v>1321</v>
      </c>
      <c r="BK134" s="154" t="s">
        <v>1329</v>
      </c>
      <c r="BL134" s="154" t="s">
        <v>918</v>
      </c>
      <c r="BM134" s="154" t="s">
        <v>540</v>
      </c>
      <c r="BN134" s="154" t="s">
        <v>537</v>
      </c>
      <c r="BO134" s="154" t="s">
        <v>540</v>
      </c>
      <c r="BP134" s="154" t="s">
        <v>540</v>
      </c>
      <c r="BQ134" s="154" t="s">
        <v>898</v>
      </c>
      <c r="BR134" s="154" t="s">
        <v>907</v>
      </c>
      <c r="BS134" s="154" t="s">
        <v>907</v>
      </c>
      <c r="BT134" s="154" t="s">
        <v>907</v>
      </c>
      <c r="BU134" s="154" t="s">
        <v>907</v>
      </c>
      <c r="BV134" s="154" t="s">
        <v>907</v>
      </c>
      <c r="BW134" s="154" t="s">
        <v>907</v>
      </c>
      <c r="BX134" s="154"/>
      <c r="BY134" s="154" t="s">
        <v>925</v>
      </c>
      <c r="BZ134" s="154" t="s">
        <v>540</v>
      </c>
      <c r="CA134" s="154" t="s">
        <v>1264</v>
      </c>
      <c r="CB134" s="154" t="s">
        <v>919</v>
      </c>
    </row>
    <row r="135" spans="1:80" x14ac:dyDescent="0.25">
      <c r="A135" s="123" t="str">
        <f>'Indicator Data'!A136</f>
        <v>Palau</v>
      </c>
      <c r="B135" s="106" t="str">
        <f>'Indicator Data'!B136</f>
        <v>PLW</v>
      </c>
      <c r="C135" s="154" t="s">
        <v>1320</v>
      </c>
      <c r="D135" s="154" t="s">
        <v>1320</v>
      </c>
      <c r="E135" s="154" t="s">
        <v>1321</v>
      </c>
      <c r="F135" s="154" t="s">
        <v>1321</v>
      </c>
      <c r="G135" s="154" t="s">
        <v>1321</v>
      </c>
      <c r="H135" s="154" t="s">
        <v>1321</v>
      </c>
      <c r="I135" s="154" t="s">
        <v>1321</v>
      </c>
      <c r="J135" s="154" t="s">
        <v>922</v>
      </c>
      <c r="K135" s="154" t="s">
        <v>922</v>
      </c>
      <c r="L135" s="154" t="s">
        <v>528</v>
      </c>
      <c r="M135" s="154" t="s">
        <v>919</v>
      </c>
      <c r="N135" s="154" t="s">
        <v>919</v>
      </c>
      <c r="O135" s="154" t="s">
        <v>919</v>
      </c>
      <c r="P135" s="154" t="s">
        <v>919</v>
      </c>
      <c r="Q135" s="154" t="s">
        <v>1195</v>
      </c>
      <c r="R135" s="154" t="s">
        <v>1195</v>
      </c>
      <c r="S135" s="154" t="s">
        <v>1195</v>
      </c>
      <c r="T135" s="154" t="s">
        <v>1195</v>
      </c>
      <c r="U135" s="154" t="s">
        <v>919</v>
      </c>
      <c r="V135" s="154" t="s">
        <v>919</v>
      </c>
      <c r="W135" s="154" t="s">
        <v>919</v>
      </c>
      <c r="X135" s="154" t="s">
        <v>540</v>
      </c>
      <c r="Y135" s="154" t="s">
        <v>540</v>
      </c>
      <c r="Z135" s="154" t="s">
        <v>540</v>
      </c>
      <c r="AA135" s="154" t="s">
        <v>1264</v>
      </c>
      <c r="AB135" s="154" t="s">
        <v>920</v>
      </c>
      <c r="AC135" s="154" t="s">
        <v>920</v>
      </c>
      <c r="AD135" s="222" t="s">
        <v>1327</v>
      </c>
      <c r="AE135" s="154" t="s">
        <v>907</v>
      </c>
      <c r="AF135" s="154" t="s">
        <v>1196</v>
      </c>
      <c r="AG135" s="154" t="s">
        <v>1264</v>
      </c>
      <c r="AH135" s="154" t="s">
        <v>919</v>
      </c>
      <c r="AI135" s="154" t="s">
        <v>919</v>
      </c>
      <c r="AJ135" s="155" t="s">
        <v>926</v>
      </c>
      <c r="AK135" s="155" t="s">
        <v>926</v>
      </c>
      <c r="AL135" s="154" t="s">
        <v>924</v>
      </c>
      <c r="AM135" s="154" t="s">
        <v>924</v>
      </c>
      <c r="AN135" s="154" t="s">
        <v>927</v>
      </c>
      <c r="AO135" s="154" t="s">
        <v>928</v>
      </c>
      <c r="AP135" s="154" t="s">
        <v>928</v>
      </c>
      <c r="AQ135" s="154" t="s">
        <v>1328</v>
      </c>
      <c r="AR135" s="154" t="s">
        <v>1328</v>
      </c>
      <c r="AS135" s="154" t="s">
        <v>907</v>
      </c>
      <c r="AT135" s="154" t="s">
        <v>907</v>
      </c>
      <c r="AU135" s="154" t="s">
        <v>907</v>
      </c>
      <c r="AV135" s="154" t="s">
        <v>907</v>
      </c>
      <c r="AW135" s="154" t="s">
        <v>907</v>
      </c>
      <c r="AX135" s="154" t="s">
        <v>907</v>
      </c>
      <c r="AY135" s="154" t="s">
        <v>907</v>
      </c>
      <c r="AZ135" s="154" t="s">
        <v>924</v>
      </c>
      <c r="BA135" s="154" t="s">
        <v>540</v>
      </c>
      <c r="BB135" s="154" t="s">
        <v>922</v>
      </c>
      <c r="BC135" s="154" t="s">
        <v>922</v>
      </c>
      <c r="BD135" s="154" t="s">
        <v>922</v>
      </c>
      <c r="BE135" s="155" t="s">
        <v>896</v>
      </c>
      <c r="BF135" s="154" t="s">
        <v>921</v>
      </c>
      <c r="BG135" s="154" t="s">
        <v>921</v>
      </c>
      <c r="BH135" s="154" t="s">
        <v>528</v>
      </c>
      <c r="BI135" s="154" t="s">
        <v>528</v>
      </c>
      <c r="BJ135" s="154" t="s">
        <v>1321</v>
      </c>
      <c r="BK135" s="154" t="s">
        <v>1329</v>
      </c>
      <c r="BL135" s="154" t="s">
        <v>918</v>
      </c>
      <c r="BM135" s="154" t="s">
        <v>540</v>
      </c>
      <c r="BN135" s="154" t="s">
        <v>537</v>
      </c>
      <c r="BO135" s="154" t="s">
        <v>540</v>
      </c>
      <c r="BP135" s="154" t="s">
        <v>540</v>
      </c>
      <c r="BQ135" s="154" t="s">
        <v>898</v>
      </c>
      <c r="BR135" s="154" t="s">
        <v>907</v>
      </c>
      <c r="BS135" s="154" t="s">
        <v>907</v>
      </c>
      <c r="BT135" s="154" t="s">
        <v>907</v>
      </c>
      <c r="BU135" s="154" t="s">
        <v>907</v>
      </c>
      <c r="BV135" s="154" t="s">
        <v>907</v>
      </c>
      <c r="BW135" s="154" t="s">
        <v>907</v>
      </c>
      <c r="BX135" s="154"/>
      <c r="BY135" s="154" t="s">
        <v>925</v>
      </c>
      <c r="BZ135" s="154" t="s">
        <v>540</v>
      </c>
      <c r="CA135" s="154" t="s">
        <v>1264</v>
      </c>
      <c r="CB135" s="154" t="s">
        <v>919</v>
      </c>
    </row>
    <row r="136" spans="1:80" x14ac:dyDescent="0.25">
      <c r="A136" s="123" t="str">
        <f>'Indicator Data'!A137</f>
        <v>Palestine</v>
      </c>
      <c r="B136" s="106" t="str">
        <f>'Indicator Data'!B137</f>
        <v>PSE</v>
      </c>
      <c r="C136" s="154" t="s">
        <v>1320</v>
      </c>
      <c r="D136" s="154" t="s">
        <v>1320</v>
      </c>
      <c r="E136" s="154" t="s">
        <v>1321</v>
      </c>
      <c r="F136" s="154" t="s">
        <v>1321</v>
      </c>
      <c r="G136" s="154" t="s">
        <v>1321</v>
      </c>
      <c r="H136" s="154" t="s">
        <v>1321</v>
      </c>
      <c r="I136" s="154" t="s">
        <v>1321</v>
      </c>
      <c r="J136" s="154" t="s">
        <v>922</v>
      </c>
      <c r="K136" s="154" t="s">
        <v>922</v>
      </c>
      <c r="L136" s="154" t="s">
        <v>528</v>
      </c>
      <c r="M136" s="154" t="s">
        <v>919</v>
      </c>
      <c r="N136" s="154" t="s">
        <v>919</v>
      </c>
      <c r="O136" s="154" t="s">
        <v>919</v>
      </c>
      <c r="P136" s="154" t="s">
        <v>919</v>
      </c>
      <c r="Q136" s="154" t="s">
        <v>1195</v>
      </c>
      <c r="R136" s="154" t="s">
        <v>1195</v>
      </c>
      <c r="S136" s="154" t="s">
        <v>1195</v>
      </c>
      <c r="T136" s="154" t="s">
        <v>1195</v>
      </c>
      <c r="U136" s="154" t="s">
        <v>919</v>
      </c>
      <c r="V136" s="154" t="s">
        <v>919</v>
      </c>
      <c r="W136" s="154" t="s">
        <v>919</v>
      </c>
      <c r="X136" s="154" t="s">
        <v>540</v>
      </c>
      <c r="Y136" s="154" t="s">
        <v>540</v>
      </c>
      <c r="Z136" s="154" t="s">
        <v>540</v>
      </c>
      <c r="AA136" s="154" t="s">
        <v>1264</v>
      </c>
      <c r="AB136" s="154" t="s">
        <v>920</v>
      </c>
      <c r="AC136" s="154" t="s">
        <v>920</v>
      </c>
      <c r="AD136" s="222" t="s">
        <v>1327</v>
      </c>
      <c r="AE136" s="154" t="s">
        <v>907</v>
      </c>
      <c r="AF136" s="154" t="s">
        <v>1196</v>
      </c>
      <c r="AG136" s="154" t="s">
        <v>1264</v>
      </c>
      <c r="AH136" s="154" t="s">
        <v>919</v>
      </c>
      <c r="AI136" s="154" t="s">
        <v>919</v>
      </c>
      <c r="AJ136" s="155" t="s">
        <v>926</v>
      </c>
      <c r="AK136" s="155" t="s">
        <v>926</v>
      </c>
      <c r="AL136" s="154" t="s">
        <v>924</v>
      </c>
      <c r="AM136" s="154" t="s">
        <v>924</v>
      </c>
      <c r="AN136" s="154" t="s">
        <v>927</v>
      </c>
      <c r="AO136" s="154" t="s">
        <v>928</v>
      </c>
      <c r="AP136" s="154" t="s">
        <v>928</v>
      </c>
      <c r="AQ136" s="154" t="s">
        <v>1328</v>
      </c>
      <c r="AR136" s="154" t="s">
        <v>1328</v>
      </c>
      <c r="AS136" s="154" t="s">
        <v>907</v>
      </c>
      <c r="AT136" s="154" t="s">
        <v>907</v>
      </c>
      <c r="AU136" s="154" t="s">
        <v>907</v>
      </c>
      <c r="AV136" s="154" t="s">
        <v>907</v>
      </c>
      <c r="AW136" s="154" t="s">
        <v>907</v>
      </c>
      <c r="AX136" s="154" t="s">
        <v>907</v>
      </c>
      <c r="AY136" s="154" t="s">
        <v>907</v>
      </c>
      <c r="AZ136" s="154" t="s">
        <v>924</v>
      </c>
      <c r="BA136" s="154" t="s">
        <v>540</v>
      </c>
      <c r="BB136" s="154" t="s">
        <v>922</v>
      </c>
      <c r="BC136" s="154" t="s">
        <v>922</v>
      </c>
      <c r="BD136" s="154" t="s">
        <v>922</v>
      </c>
      <c r="BE136" s="155" t="s">
        <v>899</v>
      </c>
      <c r="BF136" s="154" t="s">
        <v>923</v>
      </c>
      <c r="BG136" s="154" t="s">
        <v>921</v>
      </c>
      <c r="BH136" s="154" t="s">
        <v>528</v>
      </c>
      <c r="BI136" s="154" t="s">
        <v>528</v>
      </c>
      <c r="BJ136" s="154" t="s">
        <v>1321</v>
      </c>
      <c r="BK136" s="154" t="s">
        <v>1329</v>
      </c>
      <c r="BL136" s="154" t="s">
        <v>918</v>
      </c>
      <c r="BM136" s="154" t="s">
        <v>540</v>
      </c>
      <c r="BN136" s="154" t="s">
        <v>537</v>
      </c>
      <c r="BO136" s="154" t="s">
        <v>540</v>
      </c>
      <c r="BP136" s="154" t="s">
        <v>540</v>
      </c>
      <c r="BQ136" s="154" t="s">
        <v>898</v>
      </c>
      <c r="BR136" s="154" t="s">
        <v>907</v>
      </c>
      <c r="BS136" s="154" t="s">
        <v>907</v>
      </c>
      <c r="BT136" s="154" t="s">
        <v>907</v>
      </c>
      <c r="BU136" s="154" t="s">
        <v>907</v>
      </c>
      <c r="BV136" s="154" t="s">
        <v>907</v>
      </c>
      <c r="BW136" s="154" t="s">
        <v>907</v>
      </c>
      <c r="BX136" s="154"/>
      <c r="BY136" s="154" t="s">
        <v>925</v>
      </c>
      <c r="BZ136" s="154" t="s">
        <v>540</v>
      </c>
      <c r="CA136" s="154" t="s">
        <v>1264</v>
      </c>
      <c r="CB136" s="154" t="s">
        <v>919</v>
      </c>
    </row>
    <row r="137" spans="1:80" x14ac:dyDescent="0.25">
      <c r="A137" s="123" t="str">
        <f>'Indicator Data'!A138</f>
        <v>Panama</v>
      </c>
      <c r="B137" s="106" t="str">
        <f>'Indicator Data'!B138</f>
        <v>PAN</v>
      </c>
      <c r="C137" s="154" t="s">
        <v>1320</v>
      </c>
      <c r="D137" s="154" t="s">
        <v>1320</v>
      </c>
      <c r="E137" s="154" t="s">
        <v>1321</v>
      </c>
      <c r="F137" s="154" t="s">
        <v>1321</v>
      </c>
      <c r="G137" s="154" t="s">
        <v>1321</v>
      </c>
      <c r="H137" s="154" t="s">
        <v>1321</v>
      </c>
      <c r="I137" s="154" t="s">
        <v>1321</v>
      </c>
      <c r="J137" s="154" t="s">
        <v>922</v>
      </c>
      <c r="K137" s="154" t="s">
        <v>922</v>
      </c>
      <c r="L137" s="154" t="s">
        <v>528</v>
      </c>
      <c r="M137" s="154" t="s">
        <v>919</v>
      </c>
      <c r="N137" s="154" t="s">
        <v>919</v>
      </c>
      <c r="O137" s="154" t="s">
        <v>919</v>
      </c>
      <c r="P137" s="154" t="s">
        <v>919</v>
      </c>
      <c r="Q137" s="154" t="s">
        <v>1195</v>
      </c>
      <c r="R137" s="154" t="s">
        <v>1195</v>
      </c>
      <c r="S137" s="154" t="s">
        <v>1195</v>
      </c>
      <c r="T137" s="154" t="s">
        <v>1195</v>
      </c>
      <c r="U137" s="154" t="s">
        <v>919</v>
      </c>
      <c r="V137" s="154" t="s">
        <v>919</v>
      </c>
      <c r="W137" s="154" t="s">
        <v>919</v>
      </c>
      <c r="X137" s="154" t="s">
        <v>540</v>
      </c>
      <c r="Y137" s="154" t="s">
        <v>540</v>
      </c>
      <c r="Z137" s="154" t="s">
        <v>540</v>
      </c>
      <c r="AA137" s="154" t="s">
        <v>1264</v>
      </c>
      <c r="AB137" s="154" t="s">
        <v>920</v>
      </c>
      <c r="AC137" s="154" t="s">
        <v>920</v>
      </c>
      <c r="AD137" s="222" t="s">
        <v>1327</v>
      </c>
      <c r="AE137" s="154" t="s">
        <v>907</v>
      </c>
      <c r="AF137" s="154" t="s">
        <v>1196</v>
      </c>
      <c r="AG137" s="154" t="s">
        <v>1264</v>
      </c>
      <c r="AH137" s="154" t="s">
        <v>919</v>
      </c>
      <c r="AI137" s="154" t="s">
        <v>919</v>
      </c>
      <c r="AJ137" s="155" t="s">
        <v>926</v>
      </c>
      <c r="AK137" s="155" t="s">
        <v>926</v>
      </c>
      <c r="AL137" s="154" t="s">
        <v>924</v>
      </c>
      <c r="AM137" s="154" t="s">
        <v>924</v>
      </c>
      <c r="AN137" s="154" t="s">
        <v>927</v>
      </c>
      <c r="AO137" s="154" t="s">
        <v>928</v>
      </c>
      <c r="AP137" s="154" t="s">
        <v>928</v>
      </c>
      <c r="AQ137" s="154" t="s">
        <v>1328</v>
      </c>
      <c r="AR137" s="154" t="s">
        <v>1328</v>
      </c>
      <c r="AS137" s="154" t="s">
        <v>907</v>
      </c>
      <c r="AT137" s="154" t="s">
        <v>907</v>
      </c>
      <c r="AU137" s="154" t="s">
        <v>907</v>
      </c>
      <c r="AV137" s="154" t="s">
        <v>907</v>
      </c>
      <c r="AW137" s="154" t="s">
        <v>907</v>
      </c>
      <c r="AX137" s="154" t="s">
        <v>907</v>
      </c>
      <c r="AY137" s="154" t="s">
        <v>907</v>
      </c>
      <c r="AZ137" s="154" t="s">
        <v>924</v>
      </c>
      <c r="BA137" s="154" t="s">
        <v>540</v>
      </c>
      <c r="BB137" s="154" t="s">
        <v>922</v>
      </c>
      <c r="BC137" s="154" t="s">
        <v>922</v>
      </c>
      <c r="BD137" s="154" t="s">
        <v>922</v>
      </c>
      <c r="BE137" s="155" t="s">
        <v>896</v>
      </c>
      <c r="BF137" s="154" t="s">
        <v>921</v>
      </c>
      <c r="BG137" s="154" t="s">
        <v>921</v>
      </c>
      <c r="BH137" s="154" t="s">
        <v>528</v>
      </c>
      <c r="BI137" s="154" t="s">
        <v>528</v>
      </c>
      <c r="BJ137" s="154" t="s">
        <v>1321</v>
      </c>
      <c r="BK137" s="154" t="s">
        <v>1329</v>
      </c>
      <c r="BL137" s="154" t="s">
        <v>918</v>
      </c>
      <c r="BM137" s="154" t="s">
        <v>540</v>
      </c>
      <c r="BN137" s="154" t="s">
        <v>537</v>
      </c>
      <c r="BO137" s="154" t="s">
        <v>540</v>
      </c>
      <c r="BP137" s="154" t="s">
        <v>540</v>
      </c>
      <c r="BQ137" s="154" t="s">
        <v>898</v>
      </c>
      <c r="BR137" s="154" t="s">
        <v>907</v>
      </c>
      <c r="BS137" s="154" t="s">
        <v>907</v>
      </c>
      <c r="BT137" s="154" t="s">
        <v>907</v>
      </c>
      <c r="BU137" s="154" t="s">
        <v>907</v>
      </c>
      <c r="BV137" s="154" t="s">
        <v>907</v>
      </c>
      <c r="BW137" s="154" t="s">
        <v>907</v>
      </c>
      <c r="BX137" s="154"/>
      <c r="BY137" s="154" t="s">
        <v>925</v>
      </c>
      <c r="BZ137" s="154" t="s">
        <v>540</v>
      </c>
      <c r="CA137" s="154" t="s">
        <v>1264</v>
      </c>
      <c r="CB137" s="154" t="s">
        <v>919</v>
      </c>
    </row>
    <row r="138" spans="1:80" x14ac:dyDescent="0.25">
      <c r="A138" s="123" t="str">
        <f>'Indicator Data'!A139</f>
        <v>Papua New Guinea</v>
      </c>
      <c r="B138" s="106" t="str">
        <f>'Indicator Data'!B139</f>
        <v>PNG</v>
      </c>
      <c r="C138" s="154" t="s">
        <v>1320</v>
      </c>
      <c r="D138" s="154" t="s">
        <v>1320</v>
      </c>
      <c r="E138" s="154" t="s">
        <v>1321</v>
      </c>
      <c r="F138" s="154" t="s">
        <v>1321</v>
      </c>
      <c r="G138" s="154" t="s">
        <v>1321</v>
      </c>
      <c r="H138" s="154" t="s">
        <v>1321</v>
      </c>
      <c r="I138" s="154" t="s">
        <v>1321</v>
      </c>
      <c r="J138" s="154" t="s">
        <v>922</v>
      </c>
      <c r="K138" s="154" t="s">
        <v>922</v>
      </c>
      <c r="L138" s="154" t="s">
        <v>528</v>
      </c>
      <c r="M138" s="154" t="s">
        <v>919</v>
      </c>
      <c r="N138" s="154" t="s">
        <v>919</v>
      </c>
      <c r="O138" s="154" t="s">
        <v>919</v>
      </c>
      <c r="P138" s="154" t="s">
        <v>919</v>
      </c>
      <c r="Q138" s="154" t="s">
        <v>1195</v>
      </c>
      <c r="R138" s="154" t="s">
        <v>1195</v>
      </c>
      <c r="S138" s="154" t="s">
        <v>1195</v>
      </c>
      <c r="T138" s="154" t="s">
        <v>1195</v>
      </c>
      <c r="U138" s="154" t="s">
        <v>919</v>
      </c>
      <c r="V138" s="154" t="s">
        <v>919</v>
      </c>
      <c r="W138" s="154" t="s">
        <v>919</v>
      </c>
      <c r="X138" s="154" t="s">
        <v>540</v>
      </c>
      <c r="Y138" s="154" t="s">
        <v>540</v>
      </c>
      <c r="Z138" s="154" t="s">
        <v>540</v>
      </c>
      <c r="AA138" s="154" t="s">
        <v>1264</v>
      </c>
      <c r="AB138" s="154" t="s">
        <v>920</v>
      </c>
      <c r="AC138" s="154" t="s">
        <v>920</v>
      </c>
      <c r="AD138" s="222" t="s">
        <v>1327</v>
      </c>
      <c r="AE138" s="154" t="s">
        <v>907</v>
      </c>
      <c r="AF138" s="154" t="s">
        <v>1196</v>
      </c>
      <c r="AG138" s="154" t="s">
        <v>1264</v>
      </c>
      <c r="AH138" s="154" t="s">
        <v>919</v>
      </c>
      <c r="AI138" s="154" t="s">
        <v>919</v>
      </c>
      <c r="AJ138" s="155" t="s">
        <v>926</v>
      </c>
      <c r="AK138" s="155" t="s">
        <v>926</v>
      </c>
      <c r="AL138" s="154" t="s">
        <v>924</v>
      </c>
      <c r="AM138" s="154" t="s">
        <v>924</v>
      </c>
      <c r="AN138" s="154" t="s">
        <v>927</v>
      </c>
      <c r="AO138" s="154" t="s">
        <v>928</v>
      </c>
      <c r="AP138" s="154" t="s">
        <v>928</v>
      </c>
      <c r="AQ138" s="154" t="s">
        <v>1328</v>
      </c>
      <c r="AR138" s="154" t="s">
        <v>1328</v>
      </c>
      <c r="AS138" s="154" t="s">
        <v>907</v>
      </c>
      <c r="AT138" s="154" t="s">
        <v>907</v>
      </c>
      <c r="AU138" s="154" t="s">
        <v>907</v>
      </c>
      <c r="AV138" s="154" t="s">
        <v>907</v>
      </c>
      <c r="AW138" s="154" t="s">
        <v>907</v>
      </c>
      <c r="AX138" s="154" t="s">
        <v>907</v>
      </c>
      <c r="AY138" s="154" t="s">
        <v>907</v>
      </c>
      <c r="AZ138" s="154" t="s">
        <v>924</v>
      </c>
      <c r="BA138" s="154" t="s">
        <v>540</v>
      </c>
      <c r="BB138" s="154" t="s">
        <v>922</v>
      </c>
      <c r="BC138" s="154" t="s">
        <v>922</v>
      </c>
      <c r="BD138" s="154" t="s">
        <v>922</v>
      </c>
      <c r="BE138" s="155" t="s">
        <v>899</v>
      </c>
      <c r="BF138" s="154" t="s">
        <v>921</v>
      </c>
      <c r="BG138" s="154" t="s">
        <v>921</v>
      </c>
      <c r="BH138" s="154" t="s">
        <v>528</v>
      </c>
      <c r="BI138" s="154" t="s">
        <v>528</v>
      </c>
      <c r="BJ138" s="154" t="s">
        <v>1321</v>
      </c>
      <c r="BK138" s="154" t="s">
        <v>1329</v>
      </c>
      <c r="BL138" s="154" t="s">
        <v>918</v>
      </c>
      <c r="BM138" s="154" t="s">
        <v>540</v>
      </c>
      <c r="BN138" s="154" t="s">
        <v>537</v>
      </c>
      <c r="BO138" s="154" t="s">
        <v>540</v>
      </c>
      <c r="BP138" s="154" t="s">
        <v>540</v>
      </c>
      <c r="BQ138" s="154" t="s">
        <v>898</v>
      </c>
      <c r="BR138" s="154" t="s">
        <v>907</v>
      </c>
      <c r="BS138" s="154" t="s">
        <v>907</v>
      </c>
      <c r="BT138" s="154" t="s">
        <v>907</v>
      </c>
      <c r="BU138" s="154" t="s">
        <v>907</v>
      </c>
      <c r="BV138" s="154" t="s">
        <v>907</v>
      </c>
      <c r="BW138" s="154" t="s">
        <v>907</v>
      </c>
      <c r="BX138" s="154"/>
      <c r="BY138" s="154" t="s">
        <v>925</v>
      </c>
      <c r="BZ138" s="154" t="s">
        <v>540</v>
      </c>
      <c r="CA138" s="154" t="s">
        <v>1264</v>
      </c>
      <c r="CB138" s="154" t="s">
        <v>919</v>
      </c>
    </row>
    <row r="139" spans="1:80" x14ac:dyDescent="0.25">
      <c r="A139" s="123" t="str">
        <f>'Indicator Data'!A140</f>
        <v>Paraguay</v>
      </c>
      <c r="B139" s="106" t="str">
        <f>'Indicator Data'!B140</f>
        <v>PRY</v>
      </c>
      <c r="C139" s="154" t="s">
        <v>1320</v>
      </c>
      <c r="D139" s="154" t="s">
        <v>1320</v>
      </c>
      <c r="E139" s="154" t="s">
        <v>1321</v>
      </c>
      <c r="F139" s="154" t="s">
        <v>1321</v>
      </c>
      <c r="G139" s="154" t="s">
        <v>1321</v>
      </c>
      <c r="H139" s="154" t="s">
        <v>1321</v>
      </c>
      <c r="I139" s="154" t="s">
        <v>1321</v>
      </c>
      <c r="J139" s="154" t="s">
        <v>922</v>
      </c>
      <c r="K139" s="154" t="s">
        <v>922</v>
      </c>
      <c r="L139" s="154" t="s">
        <v>528</v>
      </c>
      <c r="M139" s="154" t="s">
        <v>919</v>
      </c>
      <c r="N139" s="154" t="s">
        <v>919</v>
      </c>
      <c r="O139" s="154" t="s">
        <v>919</v>
      </c>
      <c r="P139" s="154" t="s">
        <v>919</v>
      </c>
      <c r="Q139" s="154" t="s">
        <v>1195</v>
      </c>
      <c r="R139" s="154" t="s">
        <v>1195</v>
      </c>
      <c r="S139" s="154" t="s">
        <v>1195</v>
      </c>
      <c r="T139" s="154" t="s">
        <v>1195</v>
      </c>
      <c r="U139" s="154" t="s">
        <v>919</v>
      </c>
      <c r="V139" s="154" t="s">
        <v>919</v>
      </c>
      <c r="W139" s="154" t="s">
        <v>919</v>
      </c>
      <c r="X139" s="154" t="s">
        <v>540</v>
      </c>
      <c r="Y139" s="154" t="s">
        <v>540</v>
      </c>
      <c r="Z139" s="154" t="s">
        <v>540</v>
      </c>
      <c r="AA139" s="154" t="s">
        <v>1264</v>
      </c>
      <c r="AB139" s="154" t="s">
        <v>920</v>
      </c>
      <c r="AC139" s="154" t="s">
        <v>920</v>
      </c>
      <c r="AD139" s="222" t="s">
        <v>1327</v>
      </c>
      <c r="AE139" s="154" t="s">
        <v>907</v>
      </c>
      <c r="AF139" s="154" t="s">
        <v>1196</v>
      </c>
      <c r="AG139" s="154" t="s">
        <v>1264</v>
      </c>
      <c r="AH139" s="154" t="s">
        <v>919</v>
      </c>
      <c r="AI139" s="154" t="s">
        <v>919</v>
      </c>
      <c r="AJ139" s="155" t="s">
        <v>926</v>
      </c>
      <c r="AK139" s="155" t="s">
        <v>926</v>
      </c>
      <c r="AL139" s="154" t="s">
        <v>924</v>
      </c>
      <c r="AM139" s="154" t="s">
        <v>924</v>
      </c>
      <c r="AN139" s="154" t="s">
        <v>927</v>
      </c>
      <c r="AO139" s="154" t="s">
        <v>928</v>
      </c>
      <c r="AP139" s="154" t="s">
        <v>928</v>
      </c>
      <c r="AQ139" s="154" t="s">
        <v>1328</v>
      </c>
      <c r="AR139" s="154" t="s">
        <v>1328</v>
      </c>
      <c r="AS139" s="154" t="s">
        <v>907</v>
      </c>
      <c r="AT139" s="154" t="s">
        <v>907</v>
      </c>
      <c r="AU139" s="154" t="s">
        <v>907</v>
      </c>
      <c r="AV139" s="154" t="s">
        <v>907</v>
      </c>
      <c r="AW139" s="154" t="s">
        <v>907</v>
      </c>
      <c r="AX139" s="154" t="s">
        <v>907</v>
      </c>
      <c r="AY139" s="154" t="s">
        <v>907</v>
      </c>
      <c r="AZ139" s="154" t="s">
        <v>924</v>
      </c>
      <c r="BA139" s="154" t="s">
        <v>540</v>
      </c>
      <c r="BB139" s="154" t="s">
        <v>922</v>
      </c>
      <c r="BC139" s="154" t="s">
        <v>922</v>
      </c>
      <c r="BD139" s="154" t="s">
        <v>922</v>
      </c>
      <c r="BE139" s="155" t="s">
        <v>896</v>
      </c>
      <c r="BF139" s="154" t="s">
        <v>921</v>
      </c>
      <c r="BG139" s="154" t="s">
        <v>921</v>
      </c>
      <c r="BH139" s="154" t="s">
        <v>528</v>
      </c>
      <c r="BI139" s="154" t="s">
        <v>528</v>
      </c>
      <c r="BJ139" s="154" t="s">
        <v>1321</v>
      </c>
      <c r="BK139" s="154" t="s">
        <v>1329</v>
      </c>
      <c r="BL139" s="154" t="s">
        <v>918</v>
      </c>
      <c r="BM139" s="154" t="s">
        <v>540</v>
      </c>
      <c r="BN139" s="154" t="s">
        <v>537</v>
      </c>
      <c r="BO139" s="154" t="s">
        <v>540</v>
      </c>
      <c r="BP139" s="154" t="s">
        <v>540</v>
      </c>
      <c r="BQ139" s="154" t="s">
        <v>898</v>
      </c>
      <c r="BR139" s="154" t="s">
        <v>907</v>
      </c>
      <c r="BS139" s="154" t="s">
        <v>907</v>
      </c>
      <c r="BT139" s="154" t="s">
        <v>907</v>
      </c>
      <c r="BU139" s="154" t="s">
        <v>907</v>
      </c>
      <c r="BV139" s="154" t="s">
        <v>907</v>
      </c>
      <c r="BW139" s="154" t="s">
        <v>907</v>
      </c>
      <c r="BX139" s="154"/>
      <c r="BY139" s="154" t="s">
        <v>925</v>
      </c>
      <c r="BZ139" s="154" t="s">
        <v>540</v>
      </c>
      <c r="CA139" s="154" t="s">
        <v>1264</v>
      </c>
      <c r="CB139" s="154" t="s">
        <v>919</v>
      </c>
    </row>
    <row r="140" spans="1:80" x14ac:dyDescent="0.25">
      <c r="A140" s="123" t="str">
        <f>'Indicator Data'!A141</f>
        <v>Peru</v>
      </c>
      <c r="B140" s="106" t="str">
        <f>'Indicator Data'!B141</f>
        <v>PER</v>
      </c>
      <c r="C140" s="154" t="s">
        <v>1320</v>
      </c>
      <c r="D140" s="154" t="s">
        <v>1320</v>
      </c>
      <c r="E140" s="154" t="s">
        <v>1321</v>
      </c>
      <c r="F140" s="154" t="s">
        <v>1321</v>
      </c>
      <c r="G140" s="154" t="s">
        <v>1321</v>
      </c>
      <c r="H140" s="154" t="s">
        <v>1321</v>
      </c>
      <c r="I140" s="154" t="s">
        <v>1321</v>
      </c>
      <c r="J140" s="154" t="s">
        <v>922</v>
      </c>
      <c r="K140" s="154" t="s">
        <v>922</v>
      </c>
      <c r="L140" s="154" t="s">
        <v>528</v>
      </c>
      <c r="M140" s="154" t="s">
        <v>919</v>
      </c>
      <c r="N140" s="154" t="s">
        <v>919</v>
      </c>
      <c r="O140" s="154" t="s">
        <v>919</v>
      </c>
      <c r="P140" s="154" t="s">
        <v>919</v>
      </c>
      <c r="Q140" s="154" t="s">
        <v>1195</v>
      </c>
      <c r="R140" s="154" t="s">
        <v>1195</v>
      </c>
      <c r="S140" s="154" t="s">
        <v>1195</v>
      </c>
      <c r="T140" s="154" t="s">
        <v>1195</v>
      </c>
      <c r="U140" s="154" t="s">
        <v>919</v>
      </c>
      <c r="V140" s="154" t="s">
        <v>919</v>
      </c>
      <c r="W140" s="154" t="s">
        <v>919</v>
      </c>
      <c r="X140" s="154" t="s">
        <v>540</v>
      </c>
      <c r="Y140" s="154" t="s">
        <v>540</v>
      </c>
      <c r="Z140" s="154" t="s">
        <v>540</v>
      </c>
      <c r="AA140" s="154" t="s">
        <v>1264</v>
      </c>
      <c r="AB140" s="154" t="s">
        <v>920</v>
      </c>
      <c r="AC140" s="154" t="s">
        <v>920</v>
      </c>
      <c r="AD140" s="222" t="s">
        <v>1327</v>
      </c>
      <c r="AE140" s="154" t="s">
        <v>907</v>
      </c>
      <c r="AF140" s="154" t="s">
        <v>1196</v>
      </c>
      <c r="AG140" s="154" t="s">
        <v>1264</v>
      </c>
      <c r="AH140" s="154" t="s">
        <v>919</v>
      </c>
      <c r="AI140" s="154" t="s">
        <v>919</v>
      </c>
      <c r="AJ140" s="155" t="s">
        <v>926</v>
      </c>
      <c r="AK140" s="155" t="s">
        <v>926</v>
      </c>
      <c r="AL140" s="154" t="s">
        <v>924</v>
      </c>
      <c r="AM140" s="154" t="s">
        <v>924</v>
      </c>
      <c r="AN140" s="154" t="s">
        <v>927</v>
      </c>
      <c r="AO140" s="154" t="s">
        <v>928</v>
      </c>
      <c r="AP140" s="154" t="s">
        <v>928</v>
      </c>
      <c r="AQ140" s="154" t="s">
        <v>1328</v>
      </c>
      <c r="AR140" s="154" t="s">
        <v>1328</v>
      </c>
      <c r="AS140" s="154" t="s">
        <v>907</v>
      </c>
      <c r="AT140" s="154" t="s">
        <v>907</v>
      </c>
      <c r="AU140" s="154" t="s">
        <v>907</v>
      </c>
      <c r="AV140" s="154" t="s">
        <v>907</v>
      </c>
      <c r="AW140" s="154" t="s">
        <v>907</v>
      </c>
      <c r="AX140" s="154" t="s">
        <v>907</v>
      </c>
      <c r="AY140" s="154" t="s">
        <v>907</v>
      </c>
      <c r="AZ140" s="154" t="s">
        <v>924</v>
      </c>
      <c r="BA140" s="154" t="s">
        <v>540</v>
      </c>
      <c r="BB140" s="154" t="s">
        <v>922</v>
      </c>
      <c r="BC140" s="154" t="s">
        <v>922</v>
      </c>
      <c r="BD140" s="154" t="s">
        <v>922</v>
      </c>
      <c r="BE140" s="155" t="s">
        <v>899</v>
      </c>
      <c r="BF140" s="154" t="s">
        <v>921</v>
      </c>
      <c r="BG140" s="154" t="s">
        <v>921</v>
      </c>
      <c r="BH140" s="154" t="s">
        <v>528</v>
      </c>
      <c r="BI140" s="154" t="s">
        <v>528</v>
      </c>
      <c r="BJ140" s="154" t="s">
        <v>1321</v>
      </c>
      <c r="BK140" s="154" t="s">
        <v>1329</v>
      </c>
      <c r="BL140" s="154" t="s">
        <v>918</v>
      </c>
      <c r="BM140" s="154" t="s">
        <v>540</v>
      </c>
      <c r="BN140" s="154" t="s">
        <v>537</v>
      </c>
      <c r="BO140" s="154" t="s">
        <v>540</v>
      </c>
      <c r="BP140" s="154" t="s">
        <v>540</v>
      </c>
      <c r="BQ140" s="154" t="s">
        <v>898</v>
      </c>
      <c r="BR140" s="154" t="s">
        <v>907</v>
      </c>
      <c r="BS140" s="154" t="s">
        <v>907</v>
      </c>
      <c r="BT140" s="154" t="s">
        <v>907</v>
      </c>
      <c r="BU140" s="154" t="s">
        <v>907</v>
      </c>
      <c r="BV140" s="154" t="s">
        <v>907</v>
      </c>
      <c r="BW140" s="154" t="s">
        <v>907</v>
      </c>
      <c r="BX140" s="154"/>
      <c r="BY140" s="154" t="s">
        <v>925</v>
      </c>
      <c r="BZ140" s="154" t="s">
        <v>540</v>
      </c>
      <c r="CA140" s="154" t="s">
        <v>1264</v>
      </c>
      <c r="CB140" s="154" t="s">
        <v>919</v>
      </c>
    </row>
    <row r="141" spans="1:80" x14ac:dyDescent="0.25">
      <c r="A141" s="123" t="str">
        <f>'Indicator Data'!A142</f>
        <v>Philippines</v>
      </c>
      <c r="B141" s="106" t="str">
        <f>'Indicator Data'!B142</f>
        <v>PHL</v>
      </c>
      <c r="C141" s="154" t="s">
        <v>1320</v>
      </c>
      <c r="D141" s="154" t="s">
        <v>1320</v>
      </c>
      <c r="E141" s="154" t="s">
        <v>1321</v>
      </c>
      <c r="F141" s="154" t="s">
        <v>1321</v>
      </c>
      <c r="G141" s="154" t="s">
        <v>1321</v>
      </c>
      <c r="H141" s="154" t="s">
        <v>1321</v>
      </c>
      <c r="I141" s="154" t="s">
        <v>1321</v>
      </c>
      <c r="J141" s="154" t="s">
        <v>922</v>
      </c>
      <c r="K141" s="154" t="s">
        <v>922</v>
      </c>
      <c r="L141" s="154" t="s">
        <v>528</v>
      </c>
      <c r="M141" s="154" t="s">
        <v>919</v>
      </c>
      <c r="N141" s="154" t="s">
        <v>919</v>
      </c>
      <c r="O141" s="154" t="s">
        <v>919</v>
      </c>
      <c r="P141" s="154" t="s">
        <v>919</v>
      </c>
      <c r="Q141" s="154" t="s">
        <v>1195</v>
      </c>
      <c r="R141" s="154" t="s">
        <v>1195</v>
      </c>
      <c r="S141" s="154" t="s">
        <v>1195</v>
      </c>
      <c r="T141" s="154" t="s">
        <v>1195</v>
      </c>
      <c r="U141" s="154" t="s">
        <v>919</v>
      </c>
      <c r="V141" s="154" t="s">
        <v>919</v>
      </c>
      <c r="W141" s="154" t="s">
        <v>919</v>
      </c>
      <c r="X141" s="154" t="s">
        <v>540</v>
      </c>
      <c r="Y141" s="154" t="s">
        <v>540</v>
      </c>
      <c r="Z141" s="154" t="s">
        <v>540</v>
      </c>
      <c r="AA141" s="154" t="s">
        <v>1264</v>
      </c>
      <c r="AB141" s="154" t="s">
        <v>920</v>
      </c>
      <c r="AC141" s="154" t="s">
        <v>920</v>
      </c>
      <c r="AD141" s="222" t="s">
        <v>1327</v>
      </c>
      <c r="AE141" s="154" t="s">
        <v>907</v>
      </c>
      <c r="AF141" s="154" t="s">
        <v>1196</v>
      </c>
      <c r="AG141" s="154" t="s">
        <v>1264</v>
      </c>
      <c r="AH141" s="154" t="s">
        <v>919</v>
      </c>
      <c r="AI141" s="154" t="s">
        <v>919</v>
      </c>
      <c r="AJ141" s="155" t="s">
        <v>926</v>
      </c>
      <c r="AK141" s="155" t="s">
        <v>926</v>
      </c>
      <c r="AL141" s="154" t="s">
        <v>924</v>
      </c>
      <c r="AM141" s="154" t="s">
        <v>924</v>
      </c>
      <c r="AN141" s="154" t="s">
        <v>927</v>
      </c>
      <c r="AO141" s="154" t="s">
        <v>928</v>
      </c>
      <c r="AP141" s="154" t="s">
        <v>928</v>
      </c>
      <c r="AQ141" s="154" t="s">
        <v>1328</v>
      </c>
      <c r="AR141" s="154" t="s">
        <v>1328</v>
      </c>
      <c r="AS141" s="154" t="s">
        <v>907</v>
      </c>
      <c r="AT141" s="154" t="s">
        <v>907</v>
      </c>
      <c r="AU141" s="154" t="s">
        <v>907</v>
      </c>
      <c r="AV141" s="154" t="s">
        <v>907</v>
      </c>
      <c r="AW141" s="154" t="s">
        <v>907</v>
      </c>
      <c r="AX141" s="154" t="s">
        <v>907</v>
      </c>
      <c r="AY141" s="154" t="s">
        <v>907</v>
      </c>
      <c r="AZ141" s="154" t="s">
        <v>924</v>
      </c>
      <c r="BA141" s="154" t="s">
        <v>540</v>
      </c>
      <c r="BB141" s="154" t="s">
        <v>922</v>
      </c>
      <c r="BC141" s="154" t="s">
        <v>922</v>
      </c>
      <c r="BD141" s="154" t="s">
        <v>922</v>
      </c>
      <c r="BE141" s="155" t="s">
        <v>899</v>
      </c>
      <c r="BF141" s="154" t="s">
        <v>921</v>
      </c>
      <c r="BG141" s="154" t="s">
        <v>921</v>
      </c>
      <c r="BH141" s="154" t="s">
        <v>528</v>
      </c>
      <c r="BI141" s="154" t="s">
        <v>528</v>
      </c>
      <c r="BJ141" s="154" t="s">
        <v>1321</v>
      </c>
      <c r="BK141" s="154" t="s">
        <v>1329</v>
      </c>
      <c r="BL141" s="154" t="s">
        <v>918</v>
      </c>
      <c r="BM141" s="154" t="s">
        <v>540</v>
      </c>
      <c r="BN141" s="154" t="s">
        <v>537</v>
      </c>
      <c r="BO141" s="154" t="s">
        <v>540</v>
      </c>
      <c r="BP141" s="154" t="s">
        <v>540</v>
      </c>
      <c r="BQ141" s="154" t="s">
        <v>898</v>
      </c>
      <c r="BR141" s="154" t="s">
        <v>907</v>
      </c>
      <c r="BS141" s="154" t="s">
        <v>907</v>
      </c>
      <c r="BT141" s="154" t="s">
        <v>907</v>
      </c>
      <c r="BU141" s="154" t="s">
        <v>907</v>
      </c>
      <c r="BV141" s="154" t="s">
        <v>907</v>
      </c>
      <c r="BW141" s="154" t="s">
        <v>907</v>
      </c>
      <c r="BX141" s="154"/>
      <c r="BY141" s="154" t="s">
        <v>925</v>
      </c>
      <c r="BZ141" s="154" t="s">
        <v>540</v>
      </c>
      <c r="CA141" s="154" t="s">
        <v>1264</v>
      </c>
      <c r="CB141" s="154" t="s">
        <v>919</v>
      </c>
    </row>
    <row r="142" spans="1:80" x14ac:dyDescent="0.25">
      <c r="A142" s="123" t="str">
        <f>'Indicator Data'!A143</f>
        <v>Poland</v>
      </c>
      <c r="B142" s="106" t="str">
        <f>'Indicator Data'!B143</f>
        <v>POL</v>
      </c>
      <c r="C142" s="154" t="s">
        <v>1320</v>
      </c>
      <c r="D142" s="154" t="s">
        <v>1320</v>
      </c>
      <c r="E142" s="154" t="s">
        <v>1321</v>
      </c>
      <c r="F142" s="154" t="s">
        <v>1321</v>
      </c>
      <c r="G142" s="154" t="s">
        <v>1321</v>
      </c>
      <c r="H142" s="154" t="s">
        <v>1321</v>
      </c>
      <c r="I142" s="154" t="s">
        <v>1321</v>
      </c>
      <c r="J142" s="154" t="s">
        <v>922</v>
      </c>
      <c r="K142" s="154" t="s">
        <v>922</v>
      </c>
      <c r="L142" s="154" t="s">
        <v>528</v>
      </c>
      <c r="M142" s="154" t="s">
        <v>919</v>
      </c>
      <c r="N142" s="154" t="s">
        <v>919</v>
      </c>
      <c r="O142" s="154" t="s">
        <v>919</v>
      </c>
      <c r="P142" s="154" t="s">
        <v>919</v>
      </c>
      <c r="Q142" s="154" t="s">
        <v>1195</v>
      </c>
      <c r="R142" s="154" t="s">
        <v>1195</v>
      </c>
      <c r="S142" s="154" t="s">
        <v>1195</v>
      </c>
      <c r="T142" s="154" t="s">
        <v>1195</v>
      </c>
      <c r="U142" s="154" t="s">
        <v>919</v>
      </c>
      <c r="V142" s="154" t="s">
        <v>919</v>
      </c>
      <c r="W142" s="154" t="s">
        <v>919</v>
      </c>
      <c r="X142" s="154" t="s">
        <v>540</v>
      </c>
      <c r="Y142" s="154" t="s">
        <v>540</v>
      </c>
      <c r="Z142" s="154" t="s">
        <v>540</v>
      </c>
      <c r="AA142" s="154" t="s">
        <v>1264</v>
      </c>
      <c r="AB142" s="154" t="s">
        <v>920</v>
      </c>
      <c r="AC142" s="154" t="s">
        <v>920</v>
      </c>
      <c r="AD142" s="222" t="s">
        <v>1327</v>
      </c>
      <c r="AE142" s="154" t="s">
        <v>907</v>
      </c>
      <c r="AF142" s="154" t="s">
        <v>1196</v>
      </c>
      <c r="AG142" s="154" t="s">
        <v>1264</v>
      </c>
      <c r="AH142" s="154" t="s">
        <v>919</v>
      </c>
      <c r="AI142" s="154" t="s">
        <v>919</v>
      </c>
      <c r="AJ142" s="155" t="s">
        <v>926</v>
      </c>
      <c r="AK142" s="155" t="s">
        <v>926</v>
      </c>
      <c r="AL142" s="154" t="s">
        <v>924</v>
      </c>
      <c r="AM142" s="154" t="s">
        <v>924</v>
      </c>
      <c r="AN142" s="154" t="s">
        <v>927</v>
      </c>
      <c r="AO142" s="154" t="s">
        <v>928</v>
      </c>
      <c r="AP142" s="154" t="s">
        <v>928</v>
      </c>
      <c r="AQ142" s="154" t="s">
        <v>1328</v>
      </c>
      <c r="AR142" s="154" t="s">
        <v>1328</v>
      </c>
      <c r="AS142" s="154" t="s">
        <v>907</v>
      </c>
      <c r="AT142" s="154" t="s">
        <v>907</v>
      </c>
      <c r="AU142" s="154" t="s">
        <v>907</v>
      </c>
      <c r="AV142" s="154" t="s">
        <v>907</v>
      </c>
      <c r="AW142" s="154" t="s">
        <v>907</v>
      </c>
      <c r="AX142" s="154" t="s">
        <v>907</v>
      </c>
      <c r="AY142" s="154" t="s">
        <v>907</v>
      </c>
      <c r="AZ142" s="154" t="s">
        <v>924</v>
      </c>
      <c r="BA142" s="154" t="s">
        <v>540</v>
      </c>
      <c r="BB142" s="154" t="s">
        <v>922</v>
      </c>
      <c r="BC142" s="154" t="s">
        <v>922</v>
      </c>
      <c r="BD142" s="154" t="s">
        <v>922</v>
      </c>
      <c r="BE142" s="155" t="s">
        <v>896</v>
      </c>
      <c r="BF142" s="154" t="s">
        <v>921</v>
      </c>
      <c r="BG142" s="154" t="s">
        <v>921</v>
      </c>
      <c r="BH142" s="154" t="s">
        <v>528</v>
      </c>
      <c r="BI142" s="154" t="s">
        <v>528</v>
      </c>
      <c r="BJ142" s="154" t="s">
        <v>1321</v>
      </c>
      <c r="BK142" s="154" t="s">
        <v>1329</v>
      </c>
      <c r="BL142" s="154" t="s">
        <v>918</v>
      </c>
      <c r="BM142" s="154" t="s">
        <v>540</v>
      </c>
      <c r="BN142" s="154" t="s">
        <v>537</v>
      </c>
      <c r="BO142" s="154" t="s">
        <v>540</v>
      </c>
      <c r="BP142" s="154" t="s">
        <v>540</v>
      </c>
      <c r="BQ142" s="154" t="s">
        <v>898</v>
      </c>
      <c r="BR142" s="154" t="s">
        <v>907</v>
      </c>
      <c r="BS142" s="154" t="s">
        <v>907</v>
      </c>
      <c r="BT142" s="154" t="s">
        <v>907</v>
      </c>
      <c r="BU142" s="154" t="s">
        <v>907</v>
      </c>
      <c r="BV142" s="154" t="s">
        <v>907</v>
      </c>
      <c r="BW142" s="154" t="s">
        <v>907</v>
      </c>
      <c r="BX142" s="154"/>
      <c r="BY142" s="154" t="s">
        <v>925</v>
      </c>
      <c r="BZ142" s="154" t="s">
        <v>540</v>
      </c>
      <c r="CA142" s="154" t="s">
        <v>1264</v>
      </c>
      <c r="CB142" s="154" t="s">
        <v>919</v>
      </c>
    </row>
    <row r="143" spans="1:80" x14ac:dyDescent="0.25">
      <c r="A143" s="123" t="str">
        <f>'Indicator Data'!A144</f>
        <v>Portugal</v>
      </c>
      <c r="B143" s="106" t="str">
        <f>'Indicator Data'!B144</f>
        <v>PRT</v>
      </c>
      <c r="C143" s="154" t="s">
        <v>1320</v>
      </c>
      <c r="D143" s="154" t="s">
        <v>1320</v>
      </c>
      <c r="E143" s="154" t="s">
        <v>1321</v>
      </c>
      <c r="F143" s="154" t="s">
        <v>1321</v>
      </c>
      <c r="G143" s="154" t="s">
        <v>1321</v>
      </c>
      <c r="H143" s="154" t="s">
        <v>1321</v>
      </c>
      <c r="I143" s="154" t="s">
        <v>1321</v>
      </c>
      <c r="J143" s="154" t="s">
        <v>922</v>
      </c>
      <c r="K143" s="154" t="s">
        <v>922</v>
      </c>
      <c r="L143" s="154" t="s">
        <v>528</v>
      </c>
      <c r="M143" s="154" t="s">
        <v>919</v>
      </c>
      <c r="N143" s="154" t="s">
        <v>919</v>
      </c>
      <c r="O143" s="154" t="s">
        <v>919</v>
      </c>
      <c r="P143" s="154" t="s">
        <v>919</v>
      </c>
      <c r="Q143" s="154" t="s">
        <v>1195</v>
      </c>
      <c r="R143" s="154" t="s">
        <v>1195</v>
      </c>
      <c r="S143" s="154" t="s">
        <v>1195</v>
      </c>
      <c r="T143" s="154" t="s">
        <v>1195</v>
      </c>
      <c r="U143" s="154" t="s">
        <v>919</v>
      </c>
      <c r="V143" s="154" t="s">
        <v>919</v>
      </c>
      <c r="W143" s="154" t="s">
        <v>919</v>
      </c>
      <c r="X143" s="154" t="s">
        <v>540</v>
      </c>
      <c r="Y143" s="154" t="s">
        <v>540</v>
      </c>
      <c r="Z143" s="154" t="s">
        <v>540</v>
      </c>
      <c r="AA143" s="154" t="s">
        <v>1264</v>
      </c>
      <c r="AB143" s="154" t="s">
        <v>920</v>
      </c>
      <c r="AC143" s="154" t="s">
        <v>920</v>
      </c>
      <c r="AD143" s="222" t="s">
        <v>1327</v>
      </c>
      <c r="AE143" s="154" t="s">
        <v>907</v>
      </c>
      <c r="AF143" s="154" t="s">
        <v>1196</v>
      </c>
      <c r="AG143" s="154" t="s">
        <v>1264</v>
      </c>
      <c r="AH143" s="154" t="s">
        <v>919</v>
      </c>
      <c r="AI143" s="154" t="s">
        <v>919</v>
      </c>
      <c r="AJ143" s="155" t="s">
        <v>926</v>
      </c>
      <c r="AK143" s="155" t="s">
        <v>926</v>
      </c>
      <c r="AL143" s="154" t="s">
        <v>924</v>
      </c>
      <c r="AM143" s="154" t="s">
        <v>924</v>
      </c>
      <c r="AN143" s="154" t="s">
        <v>927</v>
      </c>
      <c r="AO143" s="154" t="s">
        <v>928</v>
      </c>
      <c r="AP143" s="154" t="s">
        <v>928</v>
      </c>
      <c r="AQ143" s="154" t="s">
        <v>1328</v>
      </c>
      <c r="AR143" s="154" t="s">
        <v>1328</v>
      </c>
      <c r="AS143" s="154" t="s">
        <v>907</v>
      </c>
      <c r="AT143" s="154" t="s">
        <v>907</v>
      </c>
      <c r="AU143" s="154" t="s">
        <v>907</v>
      </c>
      <c r="AV143" s="154" t="s">
        <v>907</v>
      </c>
      <c r="AW143" s="154" t="s">
        <v>907</v>
      </c>
      <c r="AX143" s="154" t="s">
        <v>907</v>
      </c>
      <c r="AY143" s="154" t="s">
        <v>907</v>
      </c>
      <c r="AZ143" s="154" t="s">
        <v>924</v>
      </c>
      <c r="BA143" s="154" t="s">
        <v>540</v>
      </c>
      <c r="BB143" s="154" t="s">
        <v>922</v>
      </c>
      <c r="BC143" s="154" t="s">
        <v>922</v>
      </c>
      <c r="BD143" s="154" t="s">
        <v>922</v>
      </c>
      <c r="BE143" s="155" t="s">
        <v>896</v>
      </c>
      <c r="BF143" s="154" t="s">
        <v>921</v>
      </c>
      <c r="BG143" s="154" t="s">
        <v>921</v>
      </c>
      <c r="BH143" s="154" t="s">
        <v>528</v>
      </c>
      <c r="BI143" s="154" t="s">
        <v>528</v>
      </c>
      <c r="BJ143" s="154" t="s">
        <v>1321</v>
      </c>
      <c r="BK143" s="154" t="s">
        <v>1329</v>
      </c>
      <c r="BL143" s="154" t="s">
        <v>918</v>
      </c>
      <c r="BM143" s="154" t="s">
        <v>540</v>
      </c>
      <c r="BN143" s="154" t="s">
        <v>537</v>
      </c>
      <c r="BO143" s="154" t="s">
        <v>540</v>
      </c>
      <c r="BP143" s="154" t="s">
        <v>540</v>
      </c>
      <c r="BQ143" s="154" t="s">
        <v>898</v>
      </c>
      <c r="BR143" s="154" t="s">
        <v>907</v>
      </c>
      <c r="BS143" s="154" t="s">
        <v>907</v>
      </c>
      <c r="BT143" s="154" t="s">
        <v>907</v>
      </c>
      <c r="BU143" s="154" t="s">
        <v>907</v>
      </c>
      <c r="BV143" s="154" t="s">
        <v>907</v>
      </c>
      <c r="BW143" s="154" t="s">
        <v>907</v>
      </c>
      <c r="BX143" s="154"/>
      <c r="BY143" s="154" t="s">
        <v>925</v>
      </c>
      <c r="BZ143" s="154" t="s">
        <v>540</v>
      </c>
      <c r="CA143" s="154" t="s">
        <v>1264</v>
      </c>
      <c r="CB143" s="154" t="s">
        <v>919</v>
      </c>
    </row>
    <row r="144" spans="1:80" x14ac:dyDescent="0.25">
      <c r="A144" s="123" t="str">
        <f>'Indicator Data'!A145</f>
        <v>Qatar</v>
      </c>
      <c r="B144" s="106" t="str">
        <f>'Indicator Data'!B145</f>
        <v>QAT</v>
      </c>
      <c r="C144" s="154" t="s">
        <v>1320</v>
      </c>
      <c r="D144" s="154" t="s">
        <v>1320</v>
      </c>
      <c r="E144" s="154" t="s">
        <v>1321</v>
      </c>
      <c r="F144" s="154" t="s">
        <v>1321</v>
      </c>
      <c r="G144" s="154" t="s">
        <v>1321</v>
      </c>
      <c r="H144" s="154" t="s">
        <v>1321</v>
      </c>
      <c r="I144" s="154" t="s">
        <v>1321</v>
      </c>
      <c r="J144" s="154" t="s">
        <v>922</v>
      </c>
      <c r="K144" s="154" t="s">
        <v>922</v>
      </c>
      <c r="L144" s="154" t="s">
        <v>528</v>
      </c>
      <c r="M144" s="154" t="s">
        <v>919</v>
      </c>
      <c r="N144" s="154" t="s">
        <v>919</v>
      </c>
      <c r="O144" s="154" t="s">
        <v>919</v>
      </c>
      <c r="P144" s="154" t="s">
        <v>919</v>
      </c>
      <c r="Q144" s="154" t="s">
        <v>1195</v>
      </c>
      <c r="R144" s="154" t="s">
        <v>1195</v>
      </c>
      <c r="S144" s="154" t="s">
        <v>1195</v>
      </c>
      <c r="T144" s="154" t="s">
        <v>1195</v>
      </c>
      <c r="U144" s="154" t="s">
        <v>919</v>
      </c>
      <c r="V144" s="154" t="s">
        <v>919</v>
      </c>
      <c r="W144" s="154" t="s">
        <v>919</v>
      </c>
      <c r="X144" s="154" t="s">
        <v>540</v>
      </c>
      <c r="Y144" s="154" t="s">
        <v>540</v>
      </c>
      <c r="Z144" s="154" t="s">
        <v>540</v>
      </c>
      <c r="AA144" s="154" t="s">
        <v>1264</v>
      </c>
      <c r="AB144" s="154" t="s">
        <v>920</v>
      </c>
      <c r="AC144" s="154" t="s">
        <v>920</v>
      </c>
      <c r="AD144" s="222" t="s">
        <v>1327</v>
      </c>
      <c r="AE144" s="154" t="s">
        <v>907</v>
      </c>
      <c r="AF144" s="154" t="s">
        <v>1196</v>
      </c>
      <c r="AG144" s="154" t="s">
        <v>1264</v>
      </c>
      <c r="AH144" s="154" t="s">
        <v>919</v>
      </c>
      <c r="AI144" s="154" t="s">
        <v>919</v>
      </c>
      <c r="AJ144" s="155" t="s">
        <v>926</v>
      </c>
      <c r="AK144" s="155" t="s">
        <v>926</v>
      </c>
      <c r="AL144" s="154" t="s">
        <v>924</v>
      </c>
      <c r="AM144" s="154" t="s">
        <v>924</v>
      </c>
      <c r="AN144" s="154" t="s">
        <v>927</v>
      </c>
      <c r="AO144" s="154" t="s">
        <v>928</v>
      </c>
      <c r="AP144" s="154" t="s">
        <v>928</v>
      </c>
      <c r="AQ144" s="154" t="s">
        <v>1328</v>
      </c>
      <c r="AR144" s="154" t="s">
        <v>1328</v>
      </c>
      <c r="AS144" s="154" t="s">
        <v>907</v>
      </c>
      <c r="AT144" s="154" t="s">
        <v>907</v>
      </c>
      <c r="AU144" s="154" t="s">
        <v>907</v>
      </c>
      <c r="AV144" s="154" t="s">
        <v>907</v>
      </c>
      <c r="AW144" s="154" t="s">
        <v>907</v>
      </c>
      <c r="AX144" s="154" t="s">
        <v>907</v>
      </c>
      <c r="AY144" s="154" t="s">
        <v>907</v>
      </c>
      <c r="AZ144" s="154" t="s">
        <v>924</v>
      </c>
      <c r="BA144" s="154" t="s">
        <v>540</v>
      </c>
      <c r="BB144" s="154" t="s">
        <v>922</v>
      </c>
      <c r="BC144" s="154" t="s">
        <v>922</v>
      </c>
      <c r="BD144" s="154" t="s">
        <v>922</v>
      </c>
      <c r="BE144" s="155" t="s">
        <v>896</v>
      </c>
      <c r="BF144" s="154" t="s">
        <v>921</v>
      </c>
      <c r="BG144" s="154" t="s">
        <v>921</v>
      </c>
      <c r="BH144" s="154" t="s">
        <v>528</v>
      </c>
      <c r="BI144" s="154" t="s">
        <v>528</v>
      </c>
      <c r="BJ144" s="154" t="s">
        <v>1321</v>
      </c>
      <c r="BK144" s="154" t="s">
        <v>1329</v>
      </c>
      <c r="BL144" s="154" t="s">
        <v>918</v>
      </c>
      <c r="BM144" s="154" t="s">
        <v>540</v>
      </c>
      <c r="BN144" s="154" t="s">
        <v>537</v>
      </c>
      <c r="BO144" s="154" t="s">
        <v>540</v>
      </c>
      <c r="BP144" s="154" t="s">
        <v>540</v>
      </c>
      <c r="BQ144" s="154" t="s">
        <v>898</v>
      </c>
      <c r="BR144" s="154" t="s">
        <v>907</v>
      </c>
      <c r="BS144" s="154" t="s">
        <v>907</v>
      </c>
      <c r="BT144" s="154" t="s">
        <v>907</v>
      </c>
      <c r="BU144" s="154" t="s">
        <v>907</v>
      </c>
      <c r="BV144" s="154" t="s">
        <v>907</v>
      </c>
      <c r="BW144" s="154" t="s">
        <v>907</v>
      </c>
      <c r="BX144" s="154"/>
      <c r="BY144" s="154" t="s">
        <v>925</v>
      </c>
      <c r="BZ144" s="154" t="s">
        <v>540</v>
      </c>
      <c r="CA144" s="154" t="s">
        <v>1264</v>
      </c>
      <c r="CB144" s="154" t="s">
        <v>919</v>
      </c>
    </row>
    <row r="145" spans="1:80" x14ac:dyDescent="0.25">
      <c r="A145" s="123" t="str">
        <f>'Indicator Data'!A146</f>
        <v>Romania</v>
      </c>
      <c r="B145" s="106" t="str">
        <f>'Indicator Data'!B146</f>
        <v>ROU</v>
      </c>
      <c r="C145" s="154" t="s">
        <v>1320</v>
      </c>
      <c r="D145" s="154" t="s">
        <v>1320</v>
      </c>
      <c r="E145" s="154" t="s">
        <v>1321</v>
      </c>
      <c r="F145" s="154" t="s">
        <v>1321</v>
      </c>
      <c r="G145" s="154" t="s">
        <v>1321</v>
      </c>
      <c r="H145" s="154" t="s">
        <v>1321</v>
      </c>
      <c r="I145" s="154" t="s">
        <v>1321</v>
      </c>
      <c r="J145" s="154" t="s">
        <v>922</v>
      </c>
      <c r="K145" s="154" t="s">
        <v>922</v>
      </c>
      <c r="L145" s="154" t="s">
        <v>528</v>
      </c>
      <c r="M145" s="154" t="s">
        <v>919</v>
      </c>
      <c r="N145" s="154" t="s">
        <v>919</v>
      </c>
      <c r="O145" s="154" t="s">
        <v>919</v>
      </c>
      <c r="P145" s="154" t="s">
        <v>919</v>
      </c>
      <c r="Q145" s="154" t="s">
        <v>1195</v>
      </c>
      <c r="R145" s="154" t="s">
        <v>1195</v>
      </c>
      <c r="S145" s="154" t="s">
        <v>1195</v>
      </c>
      <c r="T145" s="154" t="s">
        <v>1195</v>
      </c>
      <c r="U145" s="154" t="s">
        <v>919</v>
      </c>
      <c r="V145" s="154" t="s">
        <v>919</v>
      </c>
      <c r="W145" s="154" t="s">
        <v>919</v>
      </c>
      <c r="X145" s="154" t="s">
        <v>540</v>
      </c>
      <c r="Y145" s="154" t="s">
        <v>540</v>
      </c>
      <c r="Z145" s="154" t="s">
        <v>540</v>
      </c>
      <c r="AA145" s="154" t="s">
        <v>1264</v>
      </c>
      <c r="AB145" s="154" t="s">
        <v>920</v>
      </c>
      <c r="AC145" s="154" t="s">
        <v>920</v>
      </c>
      <c r="AD145" s="222" t="s">
        <v>1327</v>
      </c>
      <c r="AE145" s="154" t="s">
        <v>907</v>
      </c>
      <c r="AF145" s="154" t="s">
        <v>1196</v>
      </c>
      <c r="AG145" s="154" t="s">
        <v>1264</v>
      </c>
      <c r="AH145" s="154" t="s">
        <v>919</v>
      </c>
      <c r="AI145" s="154" t="s">
        <v>919</v>
      </c>
      <c r="AJ145" s="155" t="s">
        <v>926</v>
      </c>
      <c r="AK145" s="155" t="s">
        <v>926</v>
      </c>
      <c r="AL145" s="154" t="s">
        <v>924</v>
      </c>
      <c r="AM145" s="154" t="s">
        <v>924</v>
      </c>
      <c r="AN145" s="154" t="s">
        <v>927</v>
      </c>
      <c r="AO145" s="154" t="s">
        <v>928</v>
      </c>
      <c r="AP145" s="154" t="s">
        <v>928</v>
      </c>
      <c r="AQ145" s="154" t="s">
        <v>1328</v>
      </c>
      <c r="AR145" s="154" t="s">
        <v>1328</v>
      </c>
      <c r="AS145" s="154" t="s">
        <v>907</v>
      </c>
      <c r="AT145" s="154" t="s">
        <v>907</v>
      </c>
      <c r="AU145" s="154" t="s">
        <v>907</v>
      </c>
      <c r="AV145" s="154" t="s">
        <v>907</v>
      </c>
      <c r="AW145" s="154" t="s">
        <v>907</v>
      </c>
      <c r="AX145" s="154" t="s">
        <v>907</v>
      </c>
      <c r="AY145" s="154" t="s">
        <v>907</v>
      </c>
      <c r="AZ145" s="154" t="s">
        <v>924</v>
      </c>
      <c r="BA145" s="154" t="s">
        <v>540</v>
      </c>
      <c r="BB145" s="154" t="s">
        <v>922</v>
      </c>
      <c r="BC145" s="154" t="s">
        <v>922</v>
      </c>
      <c r="BD145" s="154" t="s">
        <v>922</v>
      </c>
      <c r="BE145" s="155" t="s">
        <v>896</v>
      </c>
      <c r="BF145" s="154" t="s">
        <v>921</v>
      </c>
      <c r="BG145" s="154" t="s">
        <v>921</v>
      </c>
      <c r="BH145" s="154" t="s">
        <v>528</v>
      </c>
      <c r="BI145" s="154" t="s">
        <v>528</v>
      </c>
      <c r="BJ145" s="154" t="s">
        <v>1321</v>
      </c>
      <c r="BK145" s="154" t="s">
        <v>1329</v>
      </c>
      <c r="BL145" s="154" t="s">
        <v>918</v>
      </c>
      <c r="BM145" s="154" t="s">
        <v>540</v>
      </c>
      <c r="BN145" s="154" t="s">
        <v>537</v>
      </c>
      <c r="BO145" s="154" t="s">
        <v>540</v>
      </c>
      <c r="BP145" s="154" t="s">
        <v>540</v>
      </c>
      <c r="BQ145" s="154" t="s">
        <v>898</v>
      </c>
      <c r="BR145" s="154" t="s">
        <v>907</v>
      </c>
      <c r="BS145" s="154" t="s">
        <v>907</v>
      </c>
      <c r="BT145" s="154" t="s">
        <v>907</v>
      </c>
      <c r="BU145" s="154" t="s">
        <v>907</v>
      </c>
      <c r="BV145" s="154" t="s">
        <v>907</v>
      </c>
      <c r="BW145" s="154" t="s">
        <v>907</v>
      </c>
      <c r="BX145" s="154"/>
      <c r="BY145" s="154" t="s">
        <v>925</v>
      </c>
      <c r="BZ145" s="154" t="s">
        <v>540</v>
      </c>
      <c r="CA145" s="154" t="s">
        <v>1264</v>
      </c>
      <c r="CB145" s="154" t="s">
        <v>919</v>
      </c>
    </row>
    <row r="146" spans="1:80" x14ac:dyDescent="0.25">
      <c r="A146" s="123" t="str">
        <f>'Indicator Data'!A147</f>
        <v>Russian Federation</v>
      </c>
      <c r="B146" s="106" t="str">
        <f>'Indicator Data'!B147</f>
        <v>RUS</v>
      </c>
      <c r="C146" s="154" t="s">
        <v>1320</v>
      </c>
      <c r="D146" s="154" t="s">
        <v>1320</v>
      </c>
      <c r="E146" s="154" t="s">
        <v>1321</v>
      </c>
      <c r="F146" s="154" t="s">
        <v>1321</v>
      </c>
      <c r="G146" s="154" t="s">
        <v>1321</v>
      </c>
      <c r="H146" s="154" t="s">
        <v>1321</v>
      </c>
      <c r="I146" s="154" t="s">
        <v>1321</v>
      </c>
      <c r="J146" s="154" t="s">
        <v>922</v>
      </c>
      <c r="K146" s="154" t="s">
        <v>922</v>
      </c>
      <c r="L146" s="154" t="s">
        <v>528</v>
      </c>
      <c r="M146" s="154" t="s">
        <v>919</v>
      </c>
      <c r="N146" s="154" t="s">
        <v>919</v>
      </c>
      <c r="O146" s="154" t="s">
        <v>919</v>
      </c>
      <c r="P146" s="154" t="s">
        <v>919</v>
      </c>
      <c r="Q146" s="154" t="s">
        <v>1195</v>
      </c>
      <c r="R146" s="154" t="s">
        <v>1195</v>
      </c>
      <c r="S146" s="154" t="s">
        <v>1195</v>
      </c>
      <c r="T146" s="154" t="s">
        <v>1195</v>
      </c>
      <c r="U146" s="154" t="s">
        <v>919</v>
      </c>
      <c r="V146" s="154" t="s">
        <v>919</v>
      </c>
      <c r="W146" s="154" t="s">
        <v>919</v>
      </c>
      <c r="X146" s="154" t="s">
        <v>540</v>
      </c>
      <c r="Y146" s="154" t="s">
        <v>540</v>
      </c>
      <c r="Z146" s="154" t="s">
        <v>540</v>
      </c>
      <c r="AA146" s="154" t="s">
        <v>1264</v>
      </c>
      <c r="AB146" s="154" t="s">
        <v>920</v>
      </c>
      <c r="AC146" s="154" t="s">
        <v>920</v>
      </c>
      <c r="AD146" s="222" t="s">
        <v>1327</v>
      </c>
      <c r="AE146" s="154" t="s">
        <v>907</v>
      </c>
      <c r="AF146" s="154" t="s">
        <v>1196</v>
      </c>
      <c r="AG146" s="154" t="s">
        <v>1264</v>
      </c>
      <c r="AH146" s="154" t="s">
        <v>919</v>
      </c>
      <c r="AI146" s="154" t="s">
        <v>919</v>
      </c>
      <c r="AJ146" s="155" t="s">
        <v>926</v>
      </c>
      <c r="AK146" s="155" t="s">
        <v>926</v>
      </c>
      <c r="AL146" s="154" t="s">
        <v>924</v>
      </c>
      <c r="AM146" s="154" t="s">
        <v>924</v>
      </c>
      <c r="AN146" s="154" t="s">
        <v>927</v>
      </c>
      <c r="AO146" s="154" t="s">
        <v>928</v>
      </c>
      <c r="AP146" s="154" t="s">
        <v>928</v>
      </c>
      <c r="AQ146" s="154" t="s">
        <v>1328</v>
      </c>
      <c r="AR146" s="154" t="s">
        <v>1328</v>
      </c>
      <c r="AS146" s="154" t="s">
        <v>907</v>
      </c>
      <c r="AT146" s="154" t="s">
        <v>907</v>
      </c>
      <c r="AU146" s="154" t="s">
        <v>907</v>
      </c>
      <c r="AV146" s="154" t="s">
        <v>907</v>
      </c>
      <c r="AW146" s="154" t="s">
        <v>907</v>
      </c>
      <c r="AX146" s="154" t="s">
        <v>907</v>
      </c>
      <c r="AY146" s="154" t="s">
        <v>907</v>
      </c>
      <c r="AZ146" s="154" t="s">
        <v>924</v>
      </c>
      <c r="BA146" s="154" t="s">
        <v>540</v>
      </c>
      <c r="BB146" s="154" t="s">
        <v>922</v>
      </c>
      <c r="BC146" s="154" t="s">
        <v>922</v>
      </c>
      <c r="BD146" s="154" t="s">
        <v>922</v>
      </c>
      <c r="BE146" s="155" t="s">
        <v>899</v>
      </c>
      <c r="BF146" s="154" t="s">
        <v>921</v>
      </c>
      <c r="BG146" s="154" t="s">
        <v>921</v>
      </c>
      <c r="BH146" s="154" t="s">
        <v>528</v>
      </c>
      <c r="BI146" s="154" t="s">
        <v>528</v>
      </c>
      <c r="BJ146" s="154" t="s">
        <v>1321</v>
      </c>
      <c r="BK146" s="154" t="s">
        <v>1329</v>
      </c>
      <c r="BL146" s="154" t="s">
        <v>918</v>
      </c>
      <c r="BM146" s="154" t="s">
        <v>540</v>
      </c>
      <c r="BN146" s="154" t="s">
        <v>537</v>
      </c>
      <c r="BO146" s="154" t="s">
        <v>540</v>
      </c>
      <c r="BP146" s="154" t="s">
        <v>540</v>
      </c>
      <c r="BQ146" s="154" t="s">
        <v>898</v>
      </c>
      <c r="BR146" s="154" t="s">
        <v>907</v>
      </c>
      <c r="BS146" s="154" t="s">
        <v>907</v>
      </c>
      <c r="BT146" s="154" t="s">
        <v>907</v>
      </c>
      <c r="BU146" s="154" t="s">
        <v>907</v>
      </c>
      <c r="BV146" s="154" t="s">
        <v>907</v>
      </c>
      <c r="BW146" s="154" t="s">
        <v>907</v>
      </c>
      <c r="BX146" s="154"/>
      <c r="BY146" s="154" t="s">
        <v>925</v>
      </c>
      <c r="BZ146" s="154" t="s">
        <v>540</v>
      </c>
      <c r="CA146" s="154" t="s">
        <v>1264</v>
      </c>
      <c r="CB146" s="154" t="s">
        <v>919</v>
      </c>
    </row>
    <row r="147" spans="1:80" x14ac:dyDescent="0.25">
      <c r="A147" s="123" t="str">
        <f>'Indicator Data'!A148</f>
        <v>Rwanda</v>
      </c>
      <c r="B147" s="106" t="str">
        <f>'Indicator Data'!B148</f>
        <v>RWA</v>
      </c>
      <c r="C147" s="154" t="s">
        <v>1320</v>
      </c>
      <c r="D147" s="154" t="s">
        <v>1320</v>
      </c>
      <c r="E147" s="154" t="s">
        <v>1321</v>
      </c>
      <c r="F147" s="154" t="s">
        <v>1321</v>
      </c>
      <c r="G147" s="154" t="s">
        <v>1321</v>
      </c>
      <c r="H147" s="154" t="s">
        <v>1321</v>
      </c>
      <c r="I147" s="154" t="s">
        <v>1321</v>
      </c>
      <c r="J147" s="154" t="s">
        <v>922</v>
      </c>
      <c r="K147" s="154" t="s">
        <v>922</v>
      </c>
      <c r="L147" s="154" t="s">
        <v>528</v>
      </c>
      <c r="M147" s="154" t="s">
        <v>919</v>
      </c>
      <c r="N147" s="154" t="s">
        <v>919</v>
      </c>
      <c r="O147" s="154" t="s">
        <v>919</v>
      </c>
      <c r="P147" s="154" t="s">
        <v>919</v>
      </c>
      <c r="Q147" s="154" t="s">
        <v>1195</v>
      </c>
      <c r="R147" s="154" t="s">
        <v>1195</v>
      </c>
      <c r="S147" s="154" t="s">
        <v>1195</v>
      </c>
      <c r="T147" s="154" t="s">
        <v>1195</v>
      </c>
      <c r="U147" s="154" t="s">
        <v>919</v>
      </c>
      <c r="V147" s="154" t="s">
        <v>919</v>
      </c>
      <c r="W147" s="154" t="s">
        <v>919</v>
      </c>
      <c r="X147" s="154" t="s">
        <v>540</v>
      </c>
      <c r="Y147" s="154" t="s">
        <v>540</v>
      </c>
      <c r="Z147" s="154" t="s">
        <v>540</v>
      </c>
      <c r="AA147" s="154" t="s">
        <v>1264</v>
      </c>
      <c r="AB147" s="154" t="s">
        <v>920</v>
      </c>
      <c r="AC147" s="154" t="s">
        <v>920</v>
      </c>
      <c r="AD147" s="222" t="s">
        <v>1327</v>
      </c>
      <c r="AE147" s="154" t="s">
        <v>907</v>
      </c>
      <c r="AF147" s="154" t="s">
        <v>1196</v>
      </c>
      <c r="AG147" s="154" t="s">
        <v>1264</v>
      </c>
      <c r="AH147" s="154" t="s">
        <v>919</v>
      </c>
      <c r="AI147" s="154" t="s">
        <v>919</v>
      </c>
      <c r="AJ147" s="155" t="s">
        <v>926</v>
      </c>
      <c r="AK147" s="155" t="s">
        <v>926</v>
      </c>
      <c r="AL147" s="154" t="s">
        <v>924</v>
      </c>
      <c r="AM147" s="154" t="s">
        <v>924</v>
      </c>
      <c r="AN147" s="154" t="s">
        <v>927</v>
      </c>
      <c r="AO147" s="154" t="s">
        <v>928</v>
      </c>
      <c r="AP147" s="154" t="s">
        <v>928</v>
      </c>
      <c r="AQ147" s="154" t="s">
        <v>1328</v>
      </c>
      <c r="AR147" s="154" t="s">
        <v>1328</v>
      </c>
      <c r="AS147" s="154" t="s">
        <v>907</v>
      </c>
      <c r="AT147" s="154" t="s">
        <v>907</v>
      </c>
      <c r="AU147" s="154" t="s">
        <v>907</v>
      </c>
      <c r="AV147" s="154" t="s">
        <v>907</v>
      </c>
      <c r="AW147" s="154" t="s">
        <v>907</v>
      </c>
      <c r="AX147" s="154" t="s">
        <v>907</v>
      </c>
      <c r="AY147" s="154" t="s">
        <v>907</v>
      </c>
      <c r="AZ147" s="154" t="s">
        <v>924</v>
      </c>
      <c r="BA147" s="154" t="s">
        <v>540</v>
      </c>
      <c r="BB147" s="154" t="s">
        <v>922</v>
      </c>
      <c r="BC147" s="154" t="s">
        <v>922</v>
      </c>
      <c r="BD147" s="154" t="s">
        <v>922</v>
      </c>
      <c r="BE147" s="155" t="s">
        <v>896</v>
      </c>
      <c r="BF147" s="154" t="s">
        <v>921</v>
      </c>
      <c r="BG147" s="154" t="s">
        <v>921</v>
      </c>
      <c r="BH147" s="154" t="s">
        <v>528</v>
      </c>
      <c r="BI147" s="154" t="s">
        <v>528</v>
      </c>
      <c r="BJ147" s="154" t="s">
        <v>1321</v>
      </c>
      <c r="BK147" s="154" t="s">
        <v>1329</v>
      </c>
      <c r="BL147" s="154" t="s">
        <v>918</v>
      </c>
      <c r="BM147" s="154" t="s">
        <v>540</v>
      </c>
      <c r="BN147" s="154" t="s">
        <v>537</v>
      </c>
      <c r="BO147" s="154" t="s">
        <v>540</v>
      </c>
      <c r="BP147" s="154" t="s">
        <v>540</v>
      </c>
      <c r="BQ147" s="154" t="s">
        <v>898</v>
      </c>
      <c r="BR147" s="154" t="s">
        <v>907</v>
      </c>
      <c r="BS147" s="154" t="s">
        <v>907</v>
      </c>
      <c r="BT147" s="154" t="s">
        <v>907</v>
      </c>
      <c r="BU147" s="154" t="s">
        <v>907</v>
      </c>
      <c r="BV147" s="154" t="s">
        <v>907</v>
      </c>
      <c r="BW147" s="154" t="s">
        <v>907</v>
      </c>
      <c r="BX147" s="154"/>
      <c r="BY147" s="154" t="s">
        <v>925</v>
      </c>
      <c r="BZ147" s="154" t="s">
        <v>540</v>
      </c>
      <c r="CA147" s="154" t="s">
        <v>1264</v>
      </c>
      <c r="CB147" s="154" t="s">
        <v>919</v>
      </c>
    </row>
    <row r="148" spans="1:80" x14ac:dyDescent="0.25">
      <c r="A148" s="123" t="str">
        <f>'Indicator Data'!A149</f>
        <v>Saint Kitts and Nevis</v>
      </c>
      <c r="B148" s="106" t="str">
        <f>'Indicator Data'!B149</f>
        <v>KNA</v>
      </c>
      <c r="C148" s="154" t="s">
        <v>1320</v>
      </c>
      <c r="D148" s="154" t="s">
        <v>1320</v>
      </c>
      <c r="E148" s="154" t="s">
        <v>1321</v>
      </c>
      <c r="F148" s="154" t="s">
        <v>1321</v>
      </c>
      <c r="G148" s="154" t="s">
        <v>1321</v>
      </c>
      <c r="H148" s="154" t="s">
        <v>1321</v>
      </c>
      <c r="I148" s="154" t="s">
        <v>1321</v>
      </c>
      <c r="J148" s="154" t="s">
        <v>922</v>
      </c>
      <c r="K148" s="154" t="s">
        <v>922</v>
      </c>
      <c r="L148" s="154" t="s">
        <v>528</v>
      </c>
      <c r="M148" s="154" t="s">
        <v>919</v>
      </c>
      <c r="N148" s="154" t="s">
        <v>919</v>
      </c>
      <c r="O148" s="154" t="s">
        <v>919</v>
      </c>
      <c r="P148" s="154" t="s">
        <v>919</v>
      </c>
      <c r="Q148" s="154" t="s">
        <v>1195</v>
      </c>
      <c r="R148" s="154" t="s">
        <v>1195</v>
      </c>
      <c r="S148" s="154" t="s">
        <v>1195</v>
      </c>
      <c r="T148" s="154" t="s">
        <v>1195</v>
      </c>
      <c r="U148" s="154" t="s">
        <v>919</v>
      </c>
      <c r="V148" s="154" t="s">
        <v>919</v>
      </c>
      <c r="W148" s="154" t="s">
        <v>919</v>
      </c>
      <c r="X148" s="154" t="s">
        <v>540</v>
      </c>
      <c r="Y148" s="154" t="s">
        <v>540</v>
      </c>
      <c r="Z148" s="154" t="s">
        <v>540</v>
      </c>
      <c r="AA148" s="154" t="s">
        <v>1264</v>
      </c>
      <c r="AB148" s="154" t="s">
        <v>920</v>
      </c>
      <c r="AC148" s="154" t="s">
        <v>920</v>
      </c>
      <c r="AD148" s="222" t="s">
        <v>1327</v>
      </c>
      <c r="AE148" s="154" t="s">
        <v>907</v>
      </c>
      <c r="AF148" s="154" t="s">
        <v>1196</v>
      </c>
      <c r="AG148" s="154" t="s">
        <v>1264</v>
      </c>
      <c r="AH148" s="154" t="s">
        <v>919</v>
      </c>
      <c r="AI148" s="154" t="s">
        <v>919</v>
      </c>
      <c r="AJ148" s="155" t="s">
        <v>926</v>
      </c>
      <c r="AK148" s="155" t="s">
        <v>926</v>
      </c>
      <c r="AL148" s="154" t="s">
        <v>924</v>
      </c>
      <c r="AM148" s="154" t="s">
        <v>924</v>
      </c>
      <c r="AN148" s="154" t="s">
        <v>927</v>
      </c>
      <c r="AO148" s="154" t="s">
        <v>928</v>
      </c>
      <c r="AP148" s="154" t="s">
        <v>928</v>
      </c>
      <c r="AQ148" s="154" t="s">
        <v>1328</v>
      </c>
      <c r="AR148" s="154" t="s">
        <v>1328</v>
      </c>
      <c r="AS148" s="154" t="s">
        <v>907</v>
      </c>
      <c r="AT148" s="154" t="s">
        <v>907</v>
      </c>
      <c r="AU148" s="154" t="s">
        <v>907</v>
      </c>
      <c r="AV148" s="154" t="s">
        <v>907</v>
      </c>
      <c r="AW148" s="154" t="s">
        <v>907</v>
      </c>
      <c r="AX148" s="154" t="s">
        <v>907</v>
      </c>
      <c r="AY148" s="154" t="s">
        <v>907</v>
      </c>
      <c r="AZ148" s="154" t="s">
        <v>924</v>
      </c>
      <c r="BA148" s="154" t="s">
        <v>540</v>
      </c>
      <c r="BB148" s="154" t="s">
        <v>922</v>
      </c>
      <c r="BC148" s="154" t="s">
        <v>922</v>
      </c>
      <c r="BD148" s="154" t="s">
        <v>922</v>
      </c>
      <c r="BE148" s="155" t="s">
        <v>896</v>
      </c>
      <c r="BF148" s="154" t="s">
        <v>921</v>
      </c>
      <c r="BG148" s="154" t="s">
        <v>921</v>
      </c>
      <c r="BH148" s="154" t="s">
        <v>528</v>
      </c>
      <c r="BI148" s="154" t="s">
        <v>528</v>
      </c>
      <c r="BJ148" s="154" t="s">
        <v>1321</v>
      </c>
      <c r="BK148" s="154" t="s">
        <v>1329</v>
      </c>
      <c r="BL148" s="154" t="s">
        <v>918</v>
      </c>
      <c r="BM148" s="154" t="s">
        <v>540</v>
      </c>
      <c r="BN148" s="154" t="s">
        <v>537</v>
      </c>
      <c r="BO148" s="154" t="s">
        <v>540</v>
      </c>
      <c r="BP148" s="154" t="s">
        <v>540</v>
      </c>
      <c r="BQ148" s="154" t="s">
        <v>898</v>
      </c>
      <c r="BR148" s="154" t="s">
        <v>907</v>
      </c>
      <c r="BS148" s="154" t="s">
        <v>907</v>
      </c>
      <c r="BT148" s="154" t="s">
        <v>907</v>
      </c>
      <c r="BU148" s="154" t="s">
        <v>907</v>
      </c>
      <c r="BV148" s="154" t="s">
        <v>907</v>
      </c>
      <c r="BW148" s="154" t="s">
        <v>907</v>
      </c>
      <c r="BX148" s="154"/>
      <c r="BY148" s="154" t="s">
        <v>925</v>
      </c>
      <c r="BZ148" s="154" t="s">
        <v>540</v>
      </c>
      <c r="CA148" s="154" t="s">
        <v>1264</v>
      </c>
      <c r="CB148" s="154" t="s">
        <v>919</v>
      </c>
    </row>
    <row r="149" spans="1:80" x14ac:dyDescent="0.25">
      <c r="A149" s="123" t="str">
        <f>'Indicator Data'!A150</f>
        <v>Saint Lucia</v>
      </c>
      <c r="B149" s="106" t="str">
        <f>'Indicator Data'!B150</f>
        <v>LCA</v>
      </c>
      <c r="C149" s="154" t="s">
        <v>1320</v>
      </c>
      <c r="D149" s="154" t="s">
        <v>1320</v>
      </c>
      <c r="E149" s="154" t="s">
        <v>1321</v>
      </c>
      <c r="F149" s="154" t="s">
        <v>1321</v>
      </c>
      <c r="G149" s="154" t="s">
        <v>1321</v>
      </c>
      <c r="H149" s="154" t="s">
        <v>1321</v>
      </c>
      <c r="I149" s="154" t="s">
        <v>1321</v>
      </c>
      <c r="J149" s="154" t="s">
        <v>922</v>
      </c>
      <c r="K149" s="154" t="s">
        <v>922</v>
      </c>
      <c r="L149" s="154" t="s">
        <v>528</v>
      </c>
      <c r="M149" s="154" t="s">
        <v>919</v>
      </c>
      <c r="N149" s="154" t="s">
        <v>919</v>
      </c>
      <c r="O149" s="154" t="s">
        <v>919</v>
      </c>
      <c r="P149" s="154" t="s">
        <v>919</v>
      </c>
      <c r="Q149" s="154" t="s">
        <v>1195</v>
      </c>
      <c r="R149" s="154" t="s">
        <v>1195</v>
      </c>
      <c r="S149" s="154" t="s">
        <v>1195</v>
      </c>
      <c r="T149" s="154" t="s">
        <v>1195</v>
      </c>
      <c r="U149" s="154" t="s">
        <v>919</v>
      </c>
      <c r="V149" s="154" t="s">
        <v>919</v>
      </c>
      <c r="W149" s="154" t="s">
        <v>919</v>
      </c>
      <c r="X149" s="154" t="s">
        <v>540</v>
      </c>
      <c r="Y149" s="154" t="s">
        <v>540</v>
      </c>
      <c r="Z149" s="154" t="s">
        <v>540</v>
      </c>
      <c r="AA149" s="154" t="s">
        <v>1264</v>
      </c>
      <c r="AB149" s="154" t="s">
        <v>920</v>
      </c>
      <c r="AC149" s="154" t="s">
        <v>920</v>
      </c>
      <c r="AD149" s="222" t="s">
        <v>1327</v>
      </c>
      <c r="AE149" s="154" t="s">
        <v>907</v>
      </c>
      <c r="AF149" s="154" t="s">
        <v>1196</v>
      </c>
      <c r="AG149" s="154" t="s">
        <v>1264</v>
      </c>
      <c r="AH149" s="154" t="s">
        <v>919</v>
      </c>
      <c r="AI149" s="154" t="s">
        <v>919</v>
      </c>
      <c r="AJ149" s="155" t="s">
        <v>926</v>
      </c>
      <c r="AK149" s="155" t="s">
        <v>926</v>
      </c>
      <c r="AL149" s="154" t="s">
        <v>924</v>
      </c>
      <c r="AM149" s="154" t="s">
        <v>924</v>
      </c>
      <c r="AN149" s="154" t="s">
        <v>927</v>
      </c>
      <c r="AO149" s="154" t="s">
        <v>928</v>
      </c>
      <c r="AP149" s="154" t="s">
        <v>928</v>
      </c>
      <c r="AQ149" s="154" t="s">
        <v>1328</v>
      </c>
      <c r="AR149" s="154" t="s">
        <v>1328</v>
      </c>
      <c r="AS149" s="154" t="s">
        <v>907</v>
      </c>
      <c r="AT149" s="154" t="s">
        <v>907</v>
      </c>
      <c r="AU149" s="154" t="s">
        <v>907</v>
      </c>
      <c r="AV149" s="154" t="s">
        <v>907</v>
      </c>
      <c r="AW149" s="154" t="s">
        <v>907</v>
      </c>
      <c r="AX149" s="154" t="s">
        <v>907</v>
      </c>
      <c r="AY149" s="154" t="s">
        <v>907</v>
      </c>
      <c r="AZ149" s="154" t="s">
        <v>924</v>
      </c>
      <c r="BA149" s="154" t="s">
        <v>540</v>
      </c>
      <c r="BB149" s="154" t="s">
        <v>922</v>
      </c>
      <c r="BC149" s="154" t="s">
        <v>922</v>
      </c>
      <c r="BD149" s="154" t="s">
        <v>922</v>
      </c>
      <c r="BE149" s="155" t="s">
        <v>896</v>
      </c>
      <c r="BF149" s="154" t="s">
        <v>921</v>
      </c>
      <c r="BG149" s="154" t="s">
        <v>921</v>
      </c>
      <c r="BH149" s="154" t="s">
        <v>528</v>
      </c>
      <c r="BI149" s="154" t="s">
        <v>528</v>
      </c>
      <c r="BJ149" s="154" t="s">
        <v>1321</v>
      </c>
      <c r="BK149" s="154" t="s">
        <v>1329</v>
      </c>
      <c r="BL149" s="154" t="s">
        <v>918</v>
      </c>
      <c r="BM149" s="154" t="s">
        <v>540</v>
      </c>
      <c r="BN149" s="154" t="s">
        <v>537</v>
      </c>
      <c r="BO149" s="154" t="s">
        <v>540</v>
      </c>
      <c r="BP149" s="154" t="s">
        <v>540</v>
      </c>
      <c r="BQ149" s="154" t="s">
        <v>898</v>
      </c>
      <c r="BR149" s="154" t="s">
        <v>907</v>
      </c>
      <c r="BS149" s="154" t="s">
        <v>907</v>
      </c>
      <c r="BT149" s="154" t="s">
        <v>907</v>
      </c>
      <c r="BU149" s="154" t="s">
        <v>907</v>
      </c>
      <c r="BV149" s="154" t="s">
        <v>907</v>
      </c>
      <c r="BW149" s="154" t="s">
        <v>907</v>
      </c>
      <c r="BX149" s="154"/>
      <c r="BY149" s="154" t="s">
        <v>925</v>
      </c>
      <c r="BZ149" s="154" t="s">
        <v>540</v>
      </c>
      <c r="CA149" s="154" t="s">
        <v>1264</v>
      </c>
      <c r="CB149" s="154" t="s">
        <v>919</v>
      </c>
    </row>
    <row r="150" spans="1:80" x14ac:dyDescent="0.25">
      <c r="A150" s="123" t="str">
        <f>'Indicator Data'!A151</f>
        <v>Saint Vincent and the Grenadines</v>
      </c>
      <c r="B150" s="106" t="str">
        <f>'Indicator Data'!B151</f>
        <v>VCT</v>
      </c>
      <c r="C150" s="154" t="s">
        <v>1320</v>
      </c>
      <c r="D150" s="154" t="s">
        <v>1320</v>
      </c>
      <c r="E150" s="154" t="s">
        <v>1321</v>
      </c>
      <c r="F150" s="154" t="s">
        <v>1321</v>
      </c>
      <c r="G150" s="154" t="s">
        <v>1321</v>
      </c>
      <c r="H150" s="154" t="s">
        <v>1321</v>
      </c>
      <c r="I150" s="154" t="s">
        <v>1321</v>
      </c>
      <c r="J150" s="154" t="s">
        <v>922</v>
      </c>
      <c r="K150" s="154" t="s">
        <v>922</v>
      </c>
      <c r="L150" s="154" t="s">
        <v>528</v>
      </c>
      <c r="M150" s="154" t="s">
        <v>919</v>
      </c>
      <c r="N150" s="154" t="s">
        <v>919</v>
      </c>
      <c r="O150" s="154" t="s">
        <v>919</v>
      </c>
      <c r="P150" s="154" t="s">
        <v>919</v>
      </c>
      <c r="Q150" s="154" t="s">
        <v>1195</v>
      </c>
      <c r="R150" s="154" t="s">
        <v>1195</v>
      </c>
      <c r="S150" s="154" t="s">
        <v>1195</v>
      </c>
      <c r="T150" s="154" t="s">
        <v>1195</v>
      </c>
      <c r="U150" s="154" t="s">
        <v>919</v>
      </c>
      <c r="V150" s="154" t="s">
        <v>919</v>
      </c>
      <c r="W150" s="154" t="s">
        <v>919</v>
      </c>
      <c r="X150" s="154" t="s">
        <v>540</v>
      </c>
      <c r="Y150" s="154" t="s">
        <v>540</v>
      </c>
      <c r="Z150" s="154" t="s">
        <v>540</v>
      </c>
      <c r="AA150" s="154" t="s">
        <v>1264</v>
      </c>
      <c r="AB150" s="154" t="s">
        <v>920</v>
      </c>
      <c r="AC150" s="154" t="s">
        <v>920</v>
      </c>
      <c r="AD150" s="222" t="s">
        <v>1327</v>
      </c>
      <c r="AE150" s="154" t="s">
        <v>907</v>
      </c>
      <c r="AF150" s="154" t="s">
        <v>1196</v>
      </c>
      <c r="AG150" s="154" t="s">
        <v>1264</v>
      </c>
      <c r="AH150" s="154" t="s">
        <v>919</v>
      </c>
      <c r="AI150" s="154" t="s">
        <v>919</v>
      </c>
      <c r="AJ150" s="155" t="s">
        <v>926</v>
      </c>
      <c r="AK150" s="155" t="s">
        <v>926</v>
      </c>
      <c r="AL150" s="154" t="s">
        <v>924</v>
      </c>
      <c r="AM150" s="154" t="s">
        <v>924</v>
      </c>
      <c r="AN150" s="154" t="s">
        <v>927</v>
      </c>
      <c r="AO150" s="154" t="s">
        <v>928</v>
      </c>
      <c r="AP150" s="154" t="s">
        <v>928</v>
      </c>
      <c r="AQ150" s="154" t="s">
        <v>1328</v>
      </c>
      <c r="AR150" s="154" t="s">
        <v>1328</v>
      </c>
      <c r="AS150" s="154" t="s">
        <v>907</v>
      </c>
      <c r="AT150" s="154" t="s">
        <v>907</v>
      </c>
      <c r="AU150" s="154" t="s">
        <v>907</v>
      </c>
      <c r="AV150" s="154" t="s">
        <v>907</v>
      </c>
      <c r="AW150" s="154" t="s">
        <v>907</v>
      </c>
      <c r="AX150" s="154" t="s">
        <v>907</v>
      </c>
      <c r="AY150" s="154" t="s">
        <v>907</v>
      </c>
      <c r="AZ150" s="154" t="s">
        <v>924</v>
      </c>
      <c r="BA150" s="154" t="s">
        <v>540</v>
      </c>
      <c r="BB150" s="154" t="s">
        <v>922</v>
      </c>
      <c r="BC150" s="154" t="s">
        <v>922</v>
      </c>
      <c r="BD150" s="154" t="s">
        <v>922</v>
      </c>
      <c r="BE150" s="155" t="s">
        <v>896</v>
      </c>
      <c r="BF150" s="154" t="s">
        <v>921</v>
      </c>
      <c r="BG150" s="154" t="s">
        <v>921</v>
      </c>
      <c r="BH150" s="154" t="s">
        <v>528</v>
      </c>
      <c r="BI150" s="154" t="s">
        <v>528</v>
      </c>
      <c r="BJ150" s="154" t="s">
        <v>1321</v>
      </c>
      <c r="BK150" s="154" t="s">
        <v>1329</v>
      </c>
      <c r="BL150" s="154" t="s">
        <v>918</v>
      </c>
      <c r="BM150" s="154" t="s">
        <v>540</v>
      </c>
      <c r="BN150" s="154" t="s">
        <v>537</v>
      </c>
      <c r="BO150" s="154" t="s">
        <v>540</v>
      </c>
      <c r="BP150" s="154" t="s">
        <v>540</v>
      </c>
      <c r="BQ150" s="154" t="s">
        <v>898</v>
      </c>
      <c r="BR150" s="154" t="s">
        <v>907</v>
      </c>
      <c r="BS150" s="154" t="s">
        <v>907</v>
      </c>
      <c r="BT150" s="154" t="s">
        <v>907</v>
      </c>
      <c r="BU150" s="154" t="s">
        <v>907</v>
      </c>
      <c r="BV150" s="154" t="s">
        <v>907</v>
      </c>
      <c r="BW150" s="154" t="s">
        <v>907</v>
      </c>
      <c r="BX150" s="154"/>
      <c r="BY150" s="154" t="s">
        <v>925</v>
      </c>
      <c r="BZ150" s="154" t="s">
        <v>540</v>
      </c>
      <c r="CA150" s="154" t="s">
        <v>1264</v>
      </c>
      <c r="CB150" s="154" t="s">
        <v>919</v>
      </c>
    </row>
    <row r="151" spans="1:80" x14ac:dyDescent="0.25">
      <c r="A151" s="123" t="str">
        <f>'Indicator Data'!A152</f>
        <v>Samoa</v>
      </c>
      <c r="B151" s="106" t="str">
        <f>'Indicator Data'!B152</f>
        <v>WSM</v>
      </c>
      <c r="C151" s="154" t="s">
        <v>1320</v>
      </c>
      <c r="D151" s="154" t="s">
        <v>1320</v>
      </c>
      <c r="E151" s="154" t="s">
        <v>1321</v>
      </c>
      <c r="F151" s="154" t="s">
        <v>1321</v>
      </c>
      <c r="G151" s="154" t="s">
        <v>1321</v>
      </c>
      <c r="H151" s="154" t="s">
        <v>1321</v>
      </c>
      <c r="I151" s="154" t="s">
        <v>1321</v>
      </c>
      <c r="J151" s="154" t="s">
        <v>922</v>
      </c>
      <c r="K151" s="154" t="s">
        <v>922</v>
      </c>
      <c r="L151" s="154" t="s">
        <v>528</v>
      </c>
      <c r="M151" s="154" t="s">
        <v>919</v>
      </c>
      <c r="N151" s="154" t="s">
        <v>919</v>
      </c>
      <c r="O151" s="154" t="s">
        <v>919</v>
      </c>
      <c r="P151" s="154" t="s">
        <v>919</v>
      </c>
      <c r="Q151" s="154" t="s">
        <v>1195</v>
      </c>
      <c r="R151" s="154" t="s">
        <v>1195</v>
      </c>
      <c r="S151" s="154" t="s">
        <v>1195</v>
      </c>
      <c r="T151" s="154" t="s">
        <v>1195</v>
      </c>
      <c r="U151" s="154" t="s">
        <v>919</v>
      </c>
      <c r="V151" s="154" t="s">
        <v>919</v>
      </c>
      <c r="W151" s="154" t="s">
        <v>919</v>
      </c>
      <c r="X151" s="154" t="s">
        <v>540</v>
      </c>
      <c r="Y151" s="154" t="s">
        <v>540</v>
      </c>
      <c r="Z151" s="154" t="s">
        <v>540</v>
      </c>
      <c r="AA151" s="154" t="s">
        <v>1264</v>
      </c>
      <c r="AB151" s="154" t="s">
        <v>920</v>
      </c>
      <c r="AC151" s="154" t="s">
        <v>920</v>
      </c>
      <c r="AD151" s="222" t="s">
        <v>1327</v>
      </c>
      <c r="AE151" s="154" t="s">
        <v>907</v>
      </c>
      <c r="AF151" s="154" t="s">
        <v>1196</v>
      </c>
      <c r="AG151" s="154" t="s">
        <v>1264</v>
      </c>
      <c r="AH151" s="154" t="s">
        <v>919</v>
      </c>
      <c r="AI151" s="154" t="s">
        <v>919</v>
      </c>
      <c r="AJ151" s="155" t="s">
        <v>926</v>
      </c>
      <c r="AK151" s="155" t="s">
        <v>926</v>
      </c>
      <c r="AL151" s="154" t="s">
        <v>924</v>
      </c>
      <c r="AM151" s="154" t="s">
        <v>924</v>
      </c>
      <c r="AN151" s="154" t="s">
        <v>927</v>
      </c>
      <c r="AO151" s="154" t="s">
        <v>928</v>
      </c>
      <c r="AP151" s="154" t="s">
        <v>928</v>
      </c>
      <c r="AQ151" s="154" t="s">
        <v>1328</v>
      </c>
      <c r="AR151" s="154" t="s">
        <v>1328</v>
      </c>
      <c r="AS151" s="154" t="s">
        <v>907</v>
      </c>
      <c r="AT151" s="154" t="s">
        <v>907</v>
      </c>
      <c r="AU151" s="154" t="s">
        <v>907</v>
      </c>
      <c r="AV151" s="154" t="s">
        <v>907</v>
      </c>
      <c r="AW151" s="154" t="s">
        <v>907</v>
      </c>
      <c r="AX151" s="154" t="s">
        <v>907</v>
      </c>
      <c r="AY151" s="154" t="s">
        <v>907</v>
      </c>
      <c r="AZ151" s="154" t="s">
        <v>924</v>
      </c>
      <c r="BA151" s="154" t="s">
        <v>540</v>
      </c>
      <c r="BB151" s="154" t="s">
        <v>922</v>
      </c>
      <c r="BC151" s="154" t="s">
        <v>922</v>
      </c>
      <c r="BD151" s="154" t="s">
        <v>922</v>
      </c>
      <c r="BE151" s="155" t="s">
        <v>896</v>
      </c>
      <c r="BF151" s="154" t="s">
        <v>921</v>
      </c>
      <c r="BG151" s="154" t="s">
        <v>921</v>
      </c>
      <c r="BH151" s="154" t="s">
        <v>528</v>
      </c>
      <c r="BI151" s="154" t="s">
        <v>528</v>
      </c>
      <c r="BJ151" s="154" t="s">
        <v>1321</v>
      </c>
      <c r="BK151" s="154" t="s">
        <v>1329</v>
      </c>
      <c r="BL151" s="154" t="s">
        <v>918</v>
      </c>
      <c r="BM151" s="154" t="s">
        <v>540</v>
      </c>
      <c r="BN151" s="154" t="s">
        <v>537</v>
      </c>
      <c r="BO151" s="154" t="s">
        <v>540</v>
      </c>
      <c r="BP151" s="154" t="s">
        <v>540</v>
      </c>
      <c r="BQ151" s="154" t="s">
        <v>898</v>
      </c>
      <c r="BR151" s="154" t="s">
        <v>907</v>
      </c>
      <c r="BS151" s="154" t="s">
        <v>907</v>
      </c>
      <c r="BT151" s="154" t="s">
        <v>907</v>
      </c>
      <c r="BU151" s="154" t="s">
        <v>907</v>
      </c>
      <c r="BV151" s="154" t="s">
        <v>907</v>
      </c>
      <c r="BW151" s="154" t="s">
        <v>907</v>
      </c>
      <c r="BX151" s="154"/>
      <c r="BY151" s="154" t="s">
        <v>925</v>
      </c>
      <c r="BZ151" s="154" t="s">
        <v>540</v>
      </c>
      <c r="CA151" s="154" t="s">
        <v>1264</v>
      </c>
      <c r="CB151" s="154" t="s">
        <v>919</v>
      </c>
    </row>
    <row r="152" spans="1:80" x14ac:dyDescent="0.25">
      <c r="A152" s="123" t="str">
        <f>'Indicator Data'!A153</f>
        <v>Sao Tome and Principe</v>
      </c>
      <c r="B152" s="106" t="str">
        <f>'Indicator Data'!B153</f>
        <v>STP</v>
      </c>
      <c r="C152" s="154" t="s">
        <v>1320</v>
      </c>
      <c r="D152" s="154" t="s">
        <v>1320</v>
      </c>
      <c r="E152" s="154" t="s">
        <v>1321</v>
      </c>
      <c r="F152" s="154" t="s">
        <v>1321</v>
      </c>
      <c r="G152" s="154" t="s">
        <v>1321</v>
      </c>
      <c r="H152" s="154" t="s">
        <v>1321</v>
      </c>
      <c r="I152" s="154" t="s">
        <v>1321</v>
      </c>
      <c r="J152" s="154" t="s">
        <v>922</v>
      </c>
      <c r="K152" s="154" t="s">
        <v>922</v>
      </c>
      <c r="L152" s="154" t="s">
        <v>528</v>
      </c>
      <c r="M152" s="154" t="s">
        <v>919</v>
      </c>
      <c r="N152" s="154" t="s">
        <v>919</v>
      </c>
      <c r="O152" s="154" t="s">
        <v>919</v>
      </c>
      <c r="P152" s="154" t="s">
        <v>919</v>
      </c>
      <c r="Q152" s="154" t="s">
        <v>1195</v>
      </c>
      <c r="R152" s="154" t="s">
        <v>1195</v>
      </c>
      <c r="S152" s="154" t="s">
        <v>1195</v>
      </c>
      <c r="T152" s="154" t="s">
        <v>1195</v>
      </c>
      <c r="U152" s="154" t="s">
        <v>919</v>
      </c>
      <c r="V152" s="154" t="s">
        <v>919</v>
      </c>
      <c r="W152" s="154" t="s">
        <v>919</v>
      </c>
      <c r="X152" s="154" t="s">
        <v>540</v>
      </c>
      <c r="Y152" s="154" t="s">
        <v>540</v>
      </c>
      <c r="Z152" s="154" t="s">
        <v>540</v>
      </c>
      <c r="AA152" s="154" t="s">
        <v>1264</v>
      </c>
      <c r="AB152" s="154" t="s">
        <v>920</v>
      </c>
      <c r="AC152" s="154" t="s">
        <v>920</v>
      </c>
      <c r="AD152" s="222" t="s">
        <v>1327</v>
      </c>
      <c r="AE152" s="154" t="s">
        <v>907</v>
      </c>
      <c r="AF152" s="154" t="s">
        <v>1196</v>
      </c>
      <c r="AG152" s="154" t="s">
        <v>1264</v>
      </c>
      <c r="AH152" s="154" t="s">
        <v>919</v>
      </c>
      <c r="AI152" s="154" t="s">
        <v>919</v>
      </c>
      <c r="AJ152" s="155" t="s">
        <v>926</v>
      </c>
      <c r="AK152" s="155" t="s">
        <v>926</v>
      </c>
      <c r="AL152" s="154" t="s">
        <v>924</v>
      </c>
      <c r="AM152" s="154" t="s">
        <v>924</v>
      </c>
      <c r="AN152" s="154" t="s">
        <v>927</v>
      </c>
      <c r="AO152" s="154" t="s">
        <v>928</v>
      </c>
      <c r="AP152" s="154" t="s">
        <v>928</v>
      </c>
      <c r="AQ152" s="154" t="s">
        <v>1328</v>
      </c>
      <c r="AR152" s="154" t="s">
        <v>1328</v>
      </c>
      <c r="AS152" s="154" t="s">
        <v>907</v>
      </c>
      <c r="AT152" s="154" t="s">
        <v>907</v>
      </c>
      <c r="AU152" s="154" t="s">
        <v>907</v>
      </c>
      <c r="AV152" s="154" t="s">
        <v>907</v>
      </c>
      <c r="AW152" s="154" t="s">
        <v>907</v>
      </c>
      <c r="AX152" s="154" t="s">
        <v>907</v>
      </c>
      <c r="AY152" s="154" t="s">
        <v>907</v>
      </c>
      <c r="AZ152" s="154" t="s">
        <v>924</v>
      </c>
      <c r="BA152" s="154" t="s">
        <v>540</v>
      </c>
      <c r="BB152" s="154" t="s">
        <v>922</v>
      </c>
      <c r="BC152" s="154" t="s">
        <v>922</v>
      </c>
      <c r="BD152" s="154" t="s">
        <v>922</v>
      </c>
      <c r="BE152" s="155" t="s">
        <v>896</v>
      </c>
      <c r="BF152" s="154" t="s">
        <v>921</v>
      </c>
      <c r="BG152" s="154" t="s">
        <v>921</v>
      </c>
      <c r="BH152" s="154" t="s">
        <v>528</v>
      </c>
      <c r="BI152" s="154" t="s">
        <v>528</v>
      </c>
      <c r="BJ152" s="154" t="s">
        <v>1321</v>
      </c>
      <c r="BK152" s="154" t="s">
        <v>1329</v>
      </c>
      <c r="BL152" s="154" t="s">
        <v>918</v>
      </c>
      <c r="BM152" s="154" t="s">
        <v>540</v>
      </c>
      <c r="BN152" s="154" t="s">
        <v>537</v>
      </c>
      <c r="BO152" s="154" t="s">
        <v>540</v>
      </c>
      <c r="BP152" s="154" t="s">
        <v>540</v>
      </c>
      <c r="BQ152" s="154" t="s">
        <v>898</v>
      </c>
      <c r="BR152" s="154" t="s">
        <v>907</v>
      </c>
      <c r="BS152" s="154" t="s">
        <v>907</v>
      </c>
      <c r="BT152" s="154" t="s">
        <v>907</v>
      </c>
      <c r="BU152" s="154" t="s">
        <v>907</v>
      </c>
      <c r="BV152" s="154" t="s">
        <v>907</v>
      </c>
      <c r="BW152" s="154" t="s">
        <v>907</v>
      </c>
      <c r="BX152" s="154"/>
      <c r="BY152" s="154" t="s">
        <v>925</v>
      </c>
      <c r="BZ152" s="154" t="s">
        <v>540</v>
      </c>
      <c r="CA152" s="154" t="s">
        <v>1264</v>
      </c>
      <c r="CB152" s="154" t="s">
        <v>919</v>
      </c>
    </row>
    <row r="153" spans="1:80" x14ac:dyDescent="0.25">
      <c r="A153" s="123" t="str">
        <f>'Indicator Data'!A154</f>
        <v>Saudi Arabia</v>
      </c>
      <c r="B153" s="106" t="str">
        <f>'Indicator Data'!B154</f>
        <v>SAU</v>
      </c>
      <c r="C153" s="154" t="s">
        <v>1320</v>
      </c>
      <c r="D153" s="154" t="s">
        <v>1320</v>
      </c>
      <c r="E153" s="154" t="s">
        <v>1321</v>
      </c>
      <c r="F153" s="154" t="s">
        <v>1321</v>
      </c>
      <c r="G153" s="154" t="s">
        <v>1321</v>
      </c>
      <c r="H153" s="154" t="s">
        <v>1321</v>
      </c>
      <c r="I153" s="154" t="s">
        <v>1321</v>
      </c>
      <c r="J153" s="154" t="s">
        <v>922</v>
      </c>
      <c r="K153" s="154" t="s">
        <v>922</v>
      </c>
      <c r="L153" s="154" t="s">
        <v>528</v>
      </c>
      <c r="M153" s="154" t="s">
        <v>919</v>
      </c>
      <c r="N153" s="154" t="s">
        <v>919</v>
      </c>
      <c r="O153" s="154" t="s">
        <v>919</v>
      </c>
      <c r="P153" s="154" t="s">
        <v>919</v>
      </c>
      <c r="Q153" s="154" t="s">
        <v>1195</v>
      </c>
      <c r="R153" s="154" t="s">
        <v>1195</v>
      </c>
      <c r="S153" s="154" t="s">
        <v>1195</v>
      </c>
      <c r="T153" s="154" t="s">
        <v>1195</v>
      </c>
      <c r="U153" s="154" t="s">
        <v>919</v>
      </c>
      <c r="V153" s="154" t="s">
        <v>919</v>
      </c>
      <c r="W153" s="154" t="s">
        <v>919</v>
      </c>
      <c r="X153" s="154" t="s">
        <v>540</v>
      </c>
      <c r="Y153" s="154" t="s">
        <v>540</v>
      </c>
      <c r="Z153" s="154" t="s">
        <v>540</v>
      </c>
      <c r="AA153" s="154" t="s">
        <v>1264</v>
      </c>
      <c r="AB153" s="154" t="s">
        <v>920</v>
      </c>
      <c r="AC153" s="154" t="s">
        <v>920</v>
      </c>
      <c r="AD153" s="222" t="s">
        <v>1327</v>
      </c>
      <c r="AE153" s="154" t="s">
        <v>907</v>
      </c>
      <c r="AF153" s="154" t="s">
        <v>1196</v>
      </c>
      <c r="AG153" s="154" t="s">
        <v>1264</v>
      </c>
      <c r="AH153" s="154" t="s">
        <v>919</v>
      </c>
      <c r="AI153" s="154" t="s">
        <v>919</v>
      </c>
      <c r="AJ153" s="155" t="s">
        <v>926</v>
      </c>
      <c r="AK153" s="155" t="s">
        <v>926</v>
      </c>
      <c r="AL153" s="154" t="s">
        <v>924</v>
      </c>
      <c r="AM153" s="154" t="s">
        <v>924</v>
      </c>
      <c r="AN153" s="154" t="s">
        <v>927</v>
      </c>
      <c r="AO153" s="154" t="s">
        <v>928</v>
      </c>
      <c r="AP153" s="154" t="s">
        <v>928</v>
      </c>
      <c r="AQ153" s="154" t="s">
        <v>1328</v>
      </c>
      <c r="AR153" s="154" t="s">
        <v>1328</v>
      </c>
      <c r="AS153" s="154" t="s">
        <v>907</v>
      </c>
      <c r="AT153" s="154" t="s">
        <v>907</v>
      </c>
      <c r="AU153" s="154" t="s">
        <v>907</v>
      </c>
      <c r="AV153" s="154" t="s">
        <v>907</v>
      </c>
      <c r="AW153" s="154" t="s">
        <v>907</v>
      </c>
      <c r="AX153" s="154" t="s">
        <v>907</v>
      </c>
      <c r="AY153" s="154" t="s">
        <v>907</v>
      </c>
      <c r="AZ153" s="154" t="s">
        <v>924</v>
      </c>
      <c r="BA153" s="154" t="s">
        <v>540</v>
      </c>
      <c r="BB153" s="154" t="s">
        <v>922</v>
      </c>
      <c r="BC153" s="154" t="s">
        <v>922</v>
      </c>
      <c r="BD153" s="154" t="s">
        <v>922</v>
      </c>
      <c r="BE153" s="155" t="s">
        <v>896</v>
      </c>
      <c r="BF153" s="154" t="s">
        <v>921</v>
      </c>
      <c r="BG153" s="154" t="s">
        <v>921</v>
      </c>
      <c r="BH153" s="154" t="s">
        <v>528</v>
      </c>
      <c r="BI153" s="154" t="s">
        <v>528</v>
      </c>
      <c r="BJ153" s="154" t="s">
        <v>1321</v>
      </c>
      <c r="BK153" s="154" t="s">
        <v>1329</v>
      </c>
      <c r="BL153" s="154" t="s">
        <v>918</v>
      </c>
      <c r="BM153" s="154" t="s">
        <v>540</v>
      </c>
      <c r="BN153" s="154" t="s">
        <v>537</v>
      </c>
      <c r="BO153" s="154" t="s">
        <v>540</v>
      </c>
      <c r="BP153" s="154" t="s">
        <v>540</v>
      </c>
      <c r="BQ153" s="154" t="s">
        <v>898</v>
      </c>
      <c r="BR153" s="154" t="s">
        <v>907</v>
      </c>
      <c r="BS153" s="154" t="s">
        <v>907</v>
      </c>
      <c r="BT153" s="154" t="s">
        <v>907</v>
      </c>
      <c r="BU153" s="154" t="s">
        <v>907</v>
      </c>
      <c r="BV153" s="154" t="s">
        <v>907</v>
      </c>
      <c r="BW153" s="154" t="s">
        <v>907</v>
      </c>
      <c r="BX153" s="154"/>
      <c r="BY153" s="154" t="s">
        <v>925</v>
      </c>
      <c r="BZ153" s="154" t="s">
        <v>540</v>
      </c>
      <c r="CA153" s="154" t="s">
        <v>1264</v>
      </c>
      <c r="CB153" s="154" t="s">
        <v>919</v>
      </c>
    </row>
    <row r="154" spans="1:80" x14ac:dyDescent="0.25">
      <c r="A154" s="123" t="str">
        <f>'Indicator Data'!A155</f>
        <v>Senegal</v>
      </c>
      <c r="B154" s="106" t="str">
        <f>'Indicator Data'!B155</f>
        <v>SEN</v>
      </c>
      <c r="C154" s="154" t="s">
        <v>1320</v>
      </c>
      <c r="D154" s="154" t="s">
        <v>1320</v>
      </c>
      <c r="E154" s="154" t="s">
        <v>1321</v>
      </c>
      <c r="F154" s="154" t="s">
        <v>1321</v>
      </c>
      <c r="G154" s="154" t="s">
        <v>1321</v>
      </c>
      <c r="H154" s="154" t="s">
        <v>1321</v>
      </c>
      <c r="I154" s="154" t="s">
        <v>1321</v>
      </c>
      <c r="J154" s="154" t="s">
        <v>922</v>
      </c>
      <c r="K154" s="154" t="s">
        <v>922</v>
      </c>
      <c r="L154" s="154" t="s">
        <v>528</v>
      </c>
      <c r="M154" s="154" t="s">
        <v>919</v>
      </c>
      <c r="N154" s="154" t="s">
        <v>919</v>
      </c>
      <c r="O154" s="154" t="s">
        <v>919</v>
      </c>
      <c r="P154" s="154" t="s">
        <v>919</v>
      </c>
      <c r="Q154" s="154" t="s">
        <v>1195</v>
      </c>
      <c r="R154" s="154" t="s">
        <v>1195</v>
      </c>
      <c r="S154" s="154" t="s">
        <v>1195</v>
      </c>
      <c r="T154" s="154" t="s">
        <v>1195</v>
      </c>
      <c r="U154" s="154" t="s">
        <v>919</v>
      </c>
      <c r="V154" s="154" t="s">
        <v>919</v>
      </c>
      <c r="W154" s="154" t="s">
        <v>919</v>
      </c>
      <c r="X154" s="154" t="s">
        <v>540</v>
      </c>
      <c r="Y154" s="154" t="s">
        <v>540</v>
      </c>
      <c r="Z154" s="154" t="s">
        <v>540</v>
      </c>
      <c r="AA154" s="154" t="s">
        <v>1264</v>
      </c>
      <c r="AB154" s="154" t="s">
        <v>920</v>
      </c>
      <c r="AC154" s="154" t="s">
        <v>920</v>
      </c>
      <c r="AD154" s="222" t="s">
        <v>1327</v>
      </c>
      <c r="AE154" s="154" t="s">
        <v>907</v>
      </c>
      <c r="AF154" s="154" t="s">
        <v>1196</v>
      </c>
      <c r="AG154" s="154" t="s">
        <v>1264</v>
      </c>
      <c r="AH154" s="154" t="s">
        <v>919</v>
      </c>
      <c r="AI154" s="154" t="s">
        <v>919</v>
      </c>
      <c r="AJ154" s="155" t="s">
        <v>926</v>
      </c>
      <c r="AK154" s="155" t="s">
        <v>926</v>
      </c>
      <c r="AL154" s="154" t="s">
        <v>924</v>
      </c>
      <c r="AM154" s="154" t="s">
        <v>924</v>
      </c>
      <c r="AN154" s="154" t="s">
        <v>927</v>
      </c>
      <c r="AO154" s="154" t="s">
        <v>928</v>
      </c>
      <c r="AP154" s="154" t="s">
        <v>928</v>
      </c>
      <c r="AQ154" s="154" t="s">
        <v>1328</v>
      </c>
      <c r="AR154" s="154" t="s">
        <v>1328</v>
      </c>
      <c r="AS154" s="154" t="s">
        <v>907</v>
      </c>
      <c r="AT154" s="154" t="s">
        <v>907</v>
      </c>
      <c r="AU154" s="154" t="s">
        <v>907</v>
      </c>
      <c r="AV154" s="154" t="s">
        <v>907</v>
      </c>
      <c r="AW154" s="154" t="s">
        <v>907</v>
      </c>
      <c r="AX154" s="154" t="s">
        <v>907</v>
      </c>
      <c r="AY154" s="154" t="s">
        <v>907</v>
      </c>
      <c r="AZ154" s="154" t="s">
        <v>924</v>
      </c>
      <c r="BA154" s="154" t="s">
        <v>540</v>
      </c>
      <c r="BB154" s="154" t="s">
        <v>922</v>
      </c>
      <c r="BC154" s="154" t="s">
        <v>922</v>
      </c>
      <c r="BD154" s="154" t="s">
        <v>922</v>
      </c>
      <c r="BE154" s="155" t="s">
        <v>899</v>
      </c>
      <c r="BF154" s="154" t="s">
        <v>921</v>
      </c>
      <c r="BG154" s="154" t="s">
        <v>921</v>
      </c>
      <c r="BH154" s="154" t="s">
        <v>528</v>
      </c>
      <c r="BI154" s="154" t="s">
        <v>528</v>
      </c>
      <c r="BJ154" s="154" t="s">
        <v>1321</v>
      </c>
      <c r="BK154" s="154" t="s">
        <v>1329</v>
      </c>
      <c r="BL154" s="154" t="s">
        <v>918</v>
      </c>
      <c r="BM154" s="154" t="s">
        <v>540</v>
      </c>
      <c r="BN154" s="154" t="s">
        <v>537</v>
      </c>
      <c r="BO154" s="154" t="s">
        <v>540</v>
      </c>
      <c r="BP154" s="154" t="s">
        <v>540</v>
      </c>
      <c r="BQ154" s="154" t="s">
        <v>898</v>
      </c>
      <c r="BR154" s="154" t="s">
        <v>907</v>
      </c>
      <c r="BS154" s="154" t="s">
        <v>907</v>
      </c>
      <c r="BT154" s="154" t="s">
        <v>907</v>
      </c>
      <c r="BU154" s="154" t="s">
        <v>907</v>
      </c>
      <c r="BV154" s="154" t="s">
        <v>907</v>
      </c>
      <c r="BW154" s="154" t="s">
        <v>907</v>
      </c>
      <c r="BX154" s="154"/>
      <c r="BY154" s="154" t="s">
        <v>925</v>
      </c>
      <c r="BZ154" s="154" t="s">
        <v>540</v>
      </c>
      <c r="CA154" s="154" t="s">
        <v>1264</v>
      </c>
      <c r="CB154" s="154" t="s">
        <v>919</v>
      </c>
    </row>
    <row r="155" spans="1:80" x14ac:dyDescent="0.25">
      <c r="A155" s="123" t="str">
        <f>'Indicator Data'!A156</f>
        <v>Serbia</v>
      </c>
      <c r="B155" s="106" t="str">
        <f>'Indicator Data'!B156</f>
        <v>SRB</v>
      </c>
      <c r="C155" s="154" t="s">
        <v>1320</v>
      </c>
      <c r="D155" s="154" t="s">
        <v>1320</v>
      </c>
      <c r="E155" s="154" t="s">
        <v>1321</v>
      </c>
      <c r="F155" s="154" t="s">
        <v>1321</v>
      </c>
      <c r="G155" s="154" t="s">
        <v>1321</v>
      </c>
      <c r="H155" s="154" t="s">
        <v>1321</v>
      </c>
      <c r="I155" s="154" t="s">
        <v>1321</v>
      </c>
      <c r="J155" s="154" t="s">
        <v>922</v>
      </c>
      <c r="K155" s="154" t="s">
        <v>922</v>
      </c>
      <c r="L155" s="154" t="s">
        <v>528</v>
      </c>
      <c r="M155" s="154" t="s">
        <v>919</v>
      </c>
      <c r="N155" s="154" t="s">
        <v>919</v>
      </c>
      <c r="O155" s="154" t="s">
        <v>919</v>
      </c>
      <c r="P155" s="154" t="s">
        <v>919</v>
      </c>
      <c r="Q155" s="154" t="s">
        <v>1195</v>
      </c>
      <c r="R155" s="154" t="s">
        <v>1195</v>
      </c>
      <c r="S155" s="154" t="s">
        <v>1195</v>
      </c>
      <c r="T155" s="154" t="s">
        <v>1195</v>
      </c>
      <c r="U155" s="154" t="s">
        <v>919</v>
      </c>
      <c r="V155" s="154" t="s">
        <v>919</v>
      </c>
      <c r="W155" s="154" t="s">
        <v>919</v>
      </c>
      <c r="X155" s="154" t="s">
        <v>540</v>
      </c>
      <c r="Y155" s="154" t="s">
        <v>540</v>
      </c>
      <c r="Z155" s="154" t="s">
        <v>540</v>
      </c>
      <c r="AA155" s="154" t="s">
        <v>1264</v>
      </c>
      <c r="AB155" s="154" t="s">
        <v>920</v>
      </c>
      <c r="AC155" s="154" t="s">
        <v>920</v>
      </c>
      <c r="AD155" s="222" t="s">
        <v>1327</v>
      </c>
      <c r="AE155" s="154" t="s">
        <v>907</v>
      </c>
      <c r="AF155" s="154" t="s">
        <v>1196</v>
      </c>
      <c r="AG155" s="154" t="s">
        <v>1264</v>
      </c>
      <c r="AH155" s="154" t="s">
        <v>919</v>
      </c>
      <c r="AI155" s="154" t="s">
        <v>919</v>
      </c>
      <c r="AJ155" s="155" t="s">
        <v>926</v>
      </c>
      <c r="AK155" s="155" t="s">
        <v>926</v>
      </c>
      <c r="AL155" s="154" t="s">
        <v>924</v>
      </c>
      <c r="AM155" s="154" t="s">
        <v>924</v>
      </c>
      <c r="AN155" s="154" t="s">
        <v>927</v>
      </c>
      <c r="AO155" s="154" t="s">
        <v>928</v>
      </c>
      <c r="AP155" s="154" t="s">
        <v>928</v>
      </c>
      <c r="AQ155" s="154" t="s">
        <v>1328</v>
      </c>
      <c r="AR155" s="154" t="s">
        <v>1328</v>
      </c>
      <c r="AS155" s="154" t="s">
        <v>907</v>
      </c>
      <c r="AT155" s="154" t="s">
        <v>907</v>
      </c>
      <c r="AU155" s="154" t="s">
        <v>907</v>
      </c>
      <c r="AV155" s="154" t="s">
        <v>907</v>
      </c>
      <c r="AW155" s="154" t="s">
        <v>907</v>
      </c>
      <c r="AX155" s="154" t="s">
        <v>907</v>
      </c>
      <c r="AY155" s="154" t="s">
        <v>907</v>
      </c>
      <c r="AZ155" s="154" t="s">
        <v>924</v>
      </c>
      <c r="BA155" s="154" t="s">
        <v>540</v>
      </c>
      <c r="BB155" s="154" t="s">
        <v>922</v>
      </c>
      <c r="BC155" s="154" t="s">
        <v>922</v>
      </c>
      <c r="BD155" s="154" t="s">
        <v>922</v>
      </c>
      <c r="BE155" s="155" t="s">
        <v>896</v>
      </c>
      <c r="BF155" s="154" t="s">
        <v>921</v>
      </c>
      <c r="BG155" s="154" t="s">
        <v>921</v>
      </c>
      <c r="BH155" s="154" t="s">
        <v>528</v>
      </c>
      <c r="BI155" s="154" t="s">
        <v>528</v>
      </c>
      <c r="BJ155" s="154" t="s">
        <v>1321</v>
      </c>
      <c r="BK155" s="154" t="s">
        <v>1329</v>
      </c>
      <c r="BL155" s="154" t="s">
        <v>918</v>
      </c>
      <c r="BM155" s="154" t="s">
        <v>540</v>
      </c>
      <c r="BN155" s="154" t="s">
        <v>537</v>
      </c>
      <c r="BO155" s="154" t="s">
        <v>540</v>
      </c>
      <c r="BP155" s="154" t="s">
        <v>540</v>
      </c>
      <c r="BQ155" s="154" t="s">
        <v>898</v>
      </c>
      <c r="BR155" s="154" t="s">
        <v>907</v>
      </c>
      <c r="BS155" s="154" t="s">
        <v>907</v>
      </c>
      <c r="BT155" s="154" t="s">
        <v>907</v>
      </c>
      <c r="BU155" s="154" t="s">
        <v>907</v>
      </c>
      <c r="BV155" s="154" t="s">
        <v>907</v>
      </c>
      <c r="BW155" s="154" t="s">
        <v>907</v>
      </c>
      <c r="BX155" s="154"/>
      <c r="BY155" s="154" t="s">
        <v>925</v>
      </c>
      <c r="BZ155" s="154" t="s">
        <v>540</v>
      </c>
      <c r="CA155" s="154" t="s">
        <v>1264</v>
      </c>
      <c r="CB155" s="154" t="s">
        <v>919</v>
      </c>
    </row>
    <row r="156" spans="1:80" x14ac:dyDescent="0.25">
      <c r="A156" s="123" t="str">
        <f>'Indicator Data'!A157</f>
        <v>Seychelles</v>
      </c>
      <c r="B156" s="106" t="str">
        <f>'Indicator Data'!B157</f>
        <v>SYC</v>
      </c>
      <c r="C156" s="154" t="s">
        <v>1320</v>
      </c>
      <c r="D156" s="154" t="s">
        <v>1320</v>
      </c>
      <c r="E156" s="154" t="s">
        <v>1321</v>
      </c>
      <c r="F156" s="154" t="s">
        <v>1321</v>
      </c>
      <c r="G156" s="154" t="s">
        <v>1321</v>
      </c>
      <c r="H156" s="154" t="s">
        <v>1321</v>
      </c>
      <c r="I156" s="154" t="s">
        <v>1321</v>
      </c>
      <c r="J156" s="154" t="s">
        <v>922</v>
      </c>
      <c r="K156" s="154" t="s">
        <v>922</v>
      </c>
      <c r="L156" s="154" t="s">
        <v>528</v>
      </c>
      <c r="M156" s="154" t="s">
        <v>919</v>
      </c>
      <c r="N156" s="154" t="s">
        <v>919</v>
      </c>
      <c r="O156" s="154" t="s">
        <v>919</v>
      </c>
      <c r="P156" s="154" t="s">
        <v>919</v>
      </c>
      <c r="Q156" s="154" t="s">
        <v>1195</v>
      </c>
      <c r="R156" s="154" t="s">
        <v>1195</v>
      </c>
      <c r="S156" s="154" t="s">
        <v>1195</v>
      </c>
      <c r="T156" s="154" t="s">
        <v>1195</v>
      </c>
      <c r="U156" s="154" t="s">
        <v>919</v>
      </c>
      <c r="V156" s="154" t="s">
        <v>919</v>
      </c>
      <c r="W156" s="154" t="s">
        <v>919</v>
      </c>
      <c r="X156" s="154" t="s">
        <v>540</v>
      </c>
      <c r="Y156" s="154" t="s">
        <v>540</v>
      </c>
      <c r="Z156" s="154" t="s">
        <v>540</v>
      </c>
      <c r="AA156" s="154" t="s">
        <v>1264</v>
      </c>
      <c r="AB156" s="154" t="s">
        <v>920</v>
      </c>
      <c r="AC156" s="154" t="s">
        <v>920</v>
      </c>
      <c r="AD156" s="222" t="s">
        <v>1327</v>
      </c>
      <c r="AE156" s="154" t="s">
        <v>907</v>
      </c>
      <c r="AF156" s="154" t="s">
        <v>1196</v>
      </c>
      <c r="AG156" s="154" t="s">
        <v>1264</v>
      </c>
      <c r="AH156" s="154" t="s">
        <v>919</v>
      </c>
      <c r="AI156" s="154" t="s">
        <v>919</v>
      </c>
      <c r="AJ156" s="155" t="s">
        <v>926</v>
      </c>
      <c r="AK156" s="155" t="s">
        <v>926</v>
      </c>
      <c r="AL156" s="154" t="s">
        <v>924</v>
      </c>
      <c r="AM156" s="154" t="s">
        <v>924</v>
      </c>
      <c r="AN156" s="154" t="s">
        <v>927</v>
      </c>
      <c r="AO156" s="154" t="s">
        <v>928</v>
      </c>
      <c r="AP156" s="154" t="s">
        <v>928</v>
      </c>
      <c r="AQ156" s="154" t="s">
        <v>1328</v>
      </c>
      <c r="AR156" s="154" t="s">
        <v>1328</v>
      </c>
      <c r="AS156" s="154" t="s">
        <v>907</v>
      </c>
      <c r="AT156" s="154" t="s">
        <v>907</v>
      </c>
      <c r="AU156" s="154" t="s">
        <v>907</v>
      </c>
      <c r="AV156" s="154" t="s">
        <v>907</v>
      </c>
      <c r="AW156" s="154" t="s">
        <v>907</v>
      </c>
      <c r="AX156" s="154" t="s">
        <v>907</v>
      </c>
      <c r="AY156" s="154" t="s">
        <v>907</v>
      </c>
      <c r="AZ156" s="154" t="s">
        <v>924</v>
      </c>
      <c r="BA156" s="154" t="s">
        <v>540</v>
      </c>
      <c r="BB156" s="154" t="s">
        <v>922</v>
      </c>
      <c r="BC156" s="154" t="s">
        <v>922</v>
      </c>
      <c r="BD156" s="154" t="s">
        <v>922</v>
      </c>
      <c r="BE156" s="155" t="s">
        <v>896</v>
      </c>
      <c r="BF156" s="154" t="s">
        <v>921</v>
      </c>
      <c r="BG156" s="154" t="s">
        <v>921</v>
      </c>
      <c r="BH156" s="154" t="s">
        <v>528</v>
      </c>
      <c r="BI156" s="154" t="s">
        <v>528</v>
      </c>
      <c r="BJ156" s="154" t="s">
        <v>1321</v>
      </c>
      <c r="BK156" s="154" t="s">
        <v>1329</v>
      </c>
      <c r="BL156" s="154" t="s">
        <v>918</v>
      </c>
      <c r="BM156" s="154" t="s">
        <v>540</v>
      </c>
      <c r="BN156" s="154" t="s">
        <v>537</v>
      </c>
      <c r="BO156" s="154" t="s">
        <v>540</v>
      </c>
      <c r="BP156" s="154" t="s">
        <v>540</v>
      </c>
      <c r="BQ156" s="154" t="s">
        <v>898</v>
      </c>
      <c r="BR156" s="154" t="s">
        <v>907</v>
      </c>
      <c r="BS156" s="154" t="s">
        <v>907</v>
      </c>
      <c r="BT156" s="154" t="s">
        <v>907</v>
      </c>
      <c r="BU156" s="154" t="s">
        <v>907</v>
      </c>
      <c r="BV156" s="154" t="s">
        <v>907</v>
      </c>
      <c r="BW156" s="154" t="s">
        <v>907</v>
      </c>
      <c r="BX156" s="154"/>
      <c r="BY156" s="154" t="s">
        <v>925</v>
      </c>
      <c r="BZ156" s="154" t="s">
        <v>540</v>
      </c>
      <c r="CA156" s="154" t="s">
        <v>1264</v>
      </c>
      <c r="CB156" s="154" t="s">
        <v>919</v>
      </c>
    </row>
    <row r="157" spans="1:80" x14ac:dyDescent="0.25">
      <c r="A157" s="123" t="str">
        <f>'Indicator Data'!A158</f>
        <v>Sierra Leone</v>
      </c>
      <c r="B157" s="106" t="str">
        <f>'Indicator Data'!B158</f>
        <v>SLE</v>
      </c>
      <c r="C157" s="154" t="s">
        <v>1320</v>
      </c>
      <c r="D157" s="154" t="s">
        <v>1320</v>
      </c>
      <c r="E157" s="154" t="s">
        <v>1321</v>
      </c>
      <c r="F157" s="154" t="s">
        <v>1321</v>
      </c>
      <c r="G157" s="154" t="s">
        <v>1321</v>
      </c>
      <c r="H157" s="154" t="s">
        <v>1321</v>
      </c>
      <c r="I157" s="154" t="s">
        <v>1321</v>
      </c>
      <c r="J157" s="154" t="s">
        <v>922</v>
      </c>
      <c r="K157" s="154" t="s">
        <v>922</v>
      </c>
      <c r="L157" s="154" t="s">
        <v>528</v>
      </c>
      <c r="M157" s="154" t="s">
        <v>919</v>
      </c>
      <c r="N157" s="154" t="s">
        <v>919</v>
      </c>
      <c r="O157" s="154" t="s">
        <v>919</v>
      </c>
      <c r="P157" s="154" t="s">
        <v>919</v>
      </c>
      <c r="Q157" s="154" t="s">
        <v>1195</v>
      </c>
      <c r="R157" s="154" t="s">
        <v>1195</v>
      </c>
      <c r="S157" s="154" t="s">
        <v>1195</v>
      </c>
      <c r="T157" s="154" t="s">
        <v>1195</v>
      </c>
      <c r="U157" s="154" t="s">
        <v>919</v>
      </c>
      <c r="V157" s="154" t="s">
        <v>919</v>
      </c>
      <c r="W157" s="154" t="s">
        <v>919</v>
      </c>
      <c r="X157" s="154" t="s">
        <v>540</v>
      </c>
      <c r="Y157" s="154" t="s">
        <v>540</v>
      </c>
      <c r="Z157" s="154" t="s">
        <v>540</v>
      </c>
      <c r="AA157" s="154" t="s">
        <v>1264</v>
      </c>
      <c r="AB157" s="154" t="s">
        <v>920</v>
      </c>
      <c r="AC157" s="154" t="s">
        <v>920</v>
      </c>
      <c r="AD157" s="222" t="s">
        <v>1327</v>
      </c>
      <c r="AE157" s="154" t="s">
        <v>907</v>
      </c>
      <c r="AF157" s="154" t="s">
        <v>1196</v>
      </c>
      <c r="AG157" s="154" t="s">
        <v>1264</v>
      </c>
      <c r="AH157" s="154" t="s">
        <v>919</v>
      </c>
      <c r="AI157" s="154" t="s">
        <v>919</v>
      </c>
      <c r="AJ157" s="155" t="s">
        <v>926</v>
      </c>
      <c r="AK157" s="155" t="s">
        <v>926</v>
      </c>
      <c r="AL157" s="154" t="s">
        <v>924</v>
      </c>
      <c r="AM157" s="154" t="s">
        <v>924</v>
      </c>
      <c r="AN157" s="154" t="s">
        <v>927</v>
      </c>
      <c r="AO157" s="154" t="s">
        <v>928</v>
      </c>
      <c r="AP157" s="154" t="s">
        <v>928</v>
      </c>
      <c r="AQ157" s="154" t="s">
        <v>1328</v>
      </c>
      <c r="AR157" s="154" t="s">
        <v>1328</v>
      </c>
      <c r="AS157" s="154" t="s">
        <v>907</v>
      </c>
      <c r="AT157" s="154" t="s">
        <v>907</v>
      </c>
      <c r="AU157" s="154" t="s">
        <v>907</v>
      </c>
      <c r="AV157" s="154" t="s">
        <v>907</v>
      </c>
      <c r="AW157" s="154" t="s">
        <v>907</v>
      </c>
      <c r="AX157" s="154" t="s">
        <v>907</v>
      </c>
      <c r="AY157" s="154" t="s">
        <v>907</v>
      </c>
      <c r="AZ157" s="154" t="s">
        <v>924</v>
      </c>
      <c r="BA157" s="154" t="s">
        <v>540</v>
      </c>
      <c r="BB157" s="154" t="s">
        <v>922</v>
      </c>
      <c r="BC157" s="154" t="s">
        <v>922</v>
      </c>
      <c r="BD157" s="154" t="s">
        <v>922</v>
      </c>
      <c r="BE157" s="155" t="s">
        <v>896</v>
      </c>
      <c r="BF157" s="154" t="s">
        <v>921</v>
      </c>
      <c r="BG157" s="154" t="s">
        <v>921</v>
      </c>
      <c r="BH157" s="154" t="s">
        <v>528</v>
      </c>
      <c r="BI157" s="154" t="s">
        <v>528</v>
      </c>
      <c r="BJ157" s="154" t="s">
        <v>1321</v>
      </c>
      <c r="BK157" s="154" t="s">
        <v>1329</v>
      </c>
      <c r="BL157" s="154" t="s">
        <v>918</v>
      </c>
      <c r="BM157" s="154" t="s">
        <v>540</v>
      </c>
      <c r="BN157" s="154" t="s">
        <v>537</v>
      </c>
      <c r="BO157" s="154" t="s">
        <v>540</v>
      </c>
      <c r="BP157" s="154" t="s">
        <v>540</v>
      </c>
      <c r="BQ157" s="154" t="s">
        <v>898</v>
      </c>
      <c r="BR157" s="154" t="s">
        <v>907</v>
      </c>
      <c r="BS157" s="154" t="s">
        <v>907</v>
      </c>
      <c r="BT157" s="154" t="s">
        <v>907</v>
      </c>
      <c r="BU157" s="154" t="s">
        <v>907</v>
      </c>
      <c r="BV157" s="154" t="s">
        <v>907</v>
      </c>
      <c r="BW157" s="154" t="s">
        <v>907</v>
      </c>
      <c r="BX157" s="154"/>
      <c r="BY157" s="154" t="s">
        <v>925</v>
      </c>
      <c r="BZ157" s="154" t="s">
        <v>540</v>
      </c>
      <c r="CA157" s="154" t="s">
        <v>1264</v>
      </c>
      <c r="CB157" s="154" t="s">
        <v>919</v>
      </c>
    </row>
    <row r="158" spans="1:80" x14ac:dyDescent="0.25">
      <c r="A158" s="123" t="str">
        <f>'Indicator Data'!A159</f>
        <v>Singapore</v>
      </c>
      <c r="B158" s="106" t="str">
        <f>'Indicator Data'!B159</f>
        <v>SGP</v>
      </c>
      <c r="C158" s="154" t="s">
        <v>1320</v>
      </c>
      <c r="D158" s="154" t="s">
        <v>1320</v>
      </c>
      <c r="E158" s="154" t="s">
        <v>1321</v>
      </c>
      <c r="F158" s="154" t="s">
        <v>1321</v>
      </c>
      <c r="G158" s="154" t="s">
        <v>1321</v>
      </c>
      <c r="H158" s="154" t="s">
        <v>1321</v>
      </c>
      <c r="I158" s="154" t="s">
        <v>1321</v>
      </c>
      <c r="J158" s="154" t="s">
        <v>922</v>
      </c>
      <c r="K158" s="154" t="s">
        <v>922</v>
      </c>
      <c r="L158" s="154" t="s">
        <v>528</v>
      </c>
      <c r="M158" s="154" t="s">
        <v>919</v>
      </c>
      <c r="N158" s="154" t="s">
        <v>919</v>
      </c>
      <c r="O158" s="154" t="s">
        <v>919</v>
      </c>
      <c r="P158" s="154" t="s">
        <v>919</v>
      </c>
      <c r="Q158" s="154" t="s">
        <v>1195</v>
      </c>
      <c r="R158" s="154" t="s">
        <v>1195</v>
      </c>
      <c r="S158" s="154" t="s">
        <v>1195</v>
      </c>
      <c r="T158" s="154" t="s">
        <v>1195</v>
      </c>
      <c r="U158" s="154" t="s">
        <v>919</v>
      </c>
      <c r="V158" s="154" t="s">
        <v>919</v>
      </c>
      <c r="W158" s="154" t="s">
        <v>919</v>
      </c>
      <c r="X158" s="154" t="s">
        <v>540</v>
      </c>
      <c r="Y158" s="154" t="s">
        <v>540</v>
      </c>
      <c r="Z158" s="154" t="s">
        <v>540</v>
      </c>
      <c r="AA158" s="154" t="s">
        <v>1264</v>
      </c>
      <c r="AB158" s="154" t="s">
        <v>920</v>
      </c>
      <c r="AC158" s="154" t="s">
        <v>920</v>
      </c>
      <c r="AD158" s="222" t="s">
        <v>1327</v>
      </c>
      <c r="AE158" s="154" t="s">
        <v>907</v>
      </c>
      <c r="AF158" s="154" t="s">
        <v>1196</v>
      </c>
      <c r="AG158" s="154" t="s">
        <v>1264</v>
      </c>
      <c r="AH158" s="154" t="s">
        <v>919</v>
      </c>
      <c r="AI158" s="154" t="s">
        <v>919</v>
      </c>
      <c r="AJ158" s="155" t="s">
        <v>926</v>
      </c>
      <c r="AK158" s="155" t="s">
        <v>926</v>
      </c>
      <c r="AL158" s="154" t="s">
        <v>924</v>
      </c>
      <c r="AM158" s="154" t="s">
        <v>924</v>
      </c>
      <c r="AN158" s="154" t="s">
        <v>927</v>
      </c>
      <c r="AO158" s="154" t="s">
        <v>928</v>
      </c>
      <c r="AP158" s="154" t="s">
        <v>928</v>
      </c>
      <c r="AQ158" s="154" t="s">
        <v>1328</v>
      </c>
      <c r="AR158" s="154" t="s">
        <v>1328</v>
      </c>
      <c r="AS158" s="154" t="s">
        <v>907</v>
      </c>
      <c r="AT158" s="154" t="s">
        <v>907</v>
      </c>
      <c r="AU158" s="154" t="s">
        <v>907</v>
      </c>
      <c r="AV158" s="154" t="s">
        <v>907</v>
      </c>
      <c r="AW158" s="154" t="s">
        <v>907</v>
      </c>
      <c r="AX158" s="154" t="s">
        <v>907</v>
      </c>
      <c r="AY158" s="154" t="s">
        <v>907</v>
      </c>
      <c r="AZ158" s="154" t="s">
        <v>924</v>
      </c>
      <c r="BA158" s="154" t="s">
        <v>540</v>
      </c>
      <c r="BB158" s="154" t="s">
        <v>922</v>
      </c>
      <c r="BC158" s="154" t="s">
        <v>922</v>
      </c>
      <c r="BD158" s="154" t="s">
        <v>922</v>
      </c>
      <c r="BE158" s="155" t="s">
        <v>896</v>
      </c>
      <c r="BF158" s="154" t="s">
        <v>921</v>
      </c>
      <c r="BG158" s="154" t="s">
        <v>921</v>
      </c>
      <c r="BH158" s="154" t="s">
        <v>528</v>
      </c>
      <c r="BI158" s="154" t="s">
        <v>528</v>
      </c>
      <c r="BJ158" s="154" t="s">
        <v>1321</v>
      </c>
      <c r="BK158" s="154" t="s">
        <v>1329</v>
      </c>
      <c r="BL158" s="154" t="s">
        <v>918</v>
      </c>
      <c r="BM158" s="154" t="s">
        <v>540</v>
      </c>
      <c r="BN158" s="154" t="s">
        <v>537</v>
      </c>
      <c r="BO158" s="154" t="s">
        <v>540</v>
      </c>
      <c r="BP158" s="154" t="s">
        <v>540</v>
      </c>
      <c r="BQ158" s="154" t="s">
        <v>898</v>
      </c>
      <c r="BR158" s="154" t="s">
        <v>907</v>
      </c>
      <c r="BS158" s="154" t="s">
        <v>907</v>
      </c>
      <c r="BT158" s="154" t="s">
        <v>907</v>
      </c>
      <c r="BU158" s="154" t="s">
        <v>907</v>
      </c>
      <c r="BV158" s="154" t="s">
        <v>907</v>
      </c>
      <c r="BW158" s="154" t="s">
        <v>907</v>
      </c>
      <c r="BX158" s="154"/>
      <c r="BY158" s="154" t="s">
        <v>925</v>
      </c>
      <c r="BZ158" s="154" t="s">
        <v>540</v>
      </c>
      <c r="CA158" s="154" t="s">
        <v>1264</v>
      </c>
      <c r="CB158" s="154" t="s">
        <v>919</v>
      </c>
    </row>
    <row r="159" spans="1:80" x14ac:dyDescent="0.25">
      <c r="A159" s="123" t="str">
        <f>'Indicator Data'!A160</f>
        <v>Slovakia</v>
      </c>
      <c r="B159" s="106" t="str">
        <f>'Indicator Data'!B160</f>
        <v>SVK</v>
      </c>
      <c r="C159" s="154" t="s">
        <v>1320</v>
      </c>
      <c r="D159" s="154" t="s">
        <v>1320</v>
      </c>
      <c r="E159" s="154" t="s">
        <v>1321</v>
      </c>
      <c r="F159" s="154" t="s">
        <v>1321</v>
      </c>
      <c r="G159" s="154" t="s">
        <v>1321</v>
      </c>
      <c r="H159" s="154" t="s">
        <v>1321</v>
      </c>
      <c r="I159" s="154" t="s">
        <v>1321</v>
      </c>
      <c r="J159" s="154" t="s">
        <v>922</v>
      </c>
      <c r="K159" s="154" t="s">
        <v>922</v>
      </c>
      <c r="L159" s="154" t="s">
        <v>528</v>
      </c>
      <c r="M159" s="154" t="s">
        <v>919</v>
      </c>
      <c r="N159" s="154" t="s">
        <v>919</v>
      </c>
      <c r="O159" s="154" t="s">
        <v>919</v>
      </c>
      <c r="P159" s="154" t="s">
        <v>919</v>
      </c>
      <c r="Q159" s="154" t="s">
        <v>1195</v>
      </c>
      <c r="R159" s="154" t="s">
        <v>1195</v>
      </c>
      <c r="S159" s="154" t="s">
        <v>1195</v>
      </c>
      <c r="T159" s="154" t="s">
        <v>1195</v>
      </c>
      <c r="U159" s="154" t="s">
        <v>919</v>
      </c>
      <c r="V159" s="154" t="s">
        <v>919</v>
      </c>
      <c r="W159" s="154" t="s">
        <v>919</v>
      </c>
      <c r="X159" s="154" t="s">
        <v>540</v>
      </c>
      <c r="Y159" s="154" t="s">
        <v>540</v>
      </c>
      <c r="Z159" s="154" t="s">
        <v>540</v>
      </c>
      <c r="AA159" s="154" t="s">
        <v>1264</v>
      </c>
      <c r="AB159" s="154" t="s">
        <v>920</v>
      </c>
      <c r="AC159" s="154" t="s">
        <v>920</v>
      </c>
      <c r="AD159" s="222" t="s">
        <v>1327</v>
      </c>
      <c r="AE159" s="154" t="s">
        <v>907</v>
      </c>
      <c r="AF159" s="154" t="s">
        <v>1196</v>
      </c>
      <c r="AG159" s="154" t="s">
        <v>1264</v>
      </c>
      <c r="AH159" s="154" t="s">
        <v>919</v>
      </c>
      <c r="AI159" s="154" t="s">
        <v>919</v>
      </c>
      <c r="AJ159" s="155" t="s">
        <v>926</v>
      </c>
      <c r="AK159" s="155" t="s">
        <v>926</v>
      </c>
      <c r="AL159" s="154" t="s">
        <v>924</v>
      </c>
      <c r="AM159" s="154" t="s">
        <v>924</v>
      </c>
      <c r="AN159" s="154" t="s">
        <v>927</v>
      </c>
      <c r="AO159" s="154" t="s">
        <v>928</v>
      </c>
      <c r="AP159" s="154" t="s">
        <v>928</v>
      </c>
      <c r="AQ159" s="154" t="s">
        <v>1328</v>
      </c>
      <c r="AR159" s="154" t="s">
        <v>1328</v>
      </c>
      <c r="AS159" s="154" t="s">
        <v>907</v>
      </c>
      <c r="AT159" s="154" t="s">
        <v>907</v>
      </c>
      <c r="AU159" s="154" t="s">
        <v>907</v>
      </c>
      <c r="AV159" s="154" t="s">
        <v>907</v>
      </c>
      <c r="AW159" s="154" t="s">
        <v>907</v>
      </c>
      <c r="AX159" s="154" t="s">
        <v>907</v>
      </c>
      <c r="AY159" s="154" t="s">
        <v>907</v>
      </c>
      <c r="AZ159" s="154" t="s">
        <v>924</v>
      </c>
      <c r="BA159" s="154" t="s">
        <v>540</v>
      </c>
      <c r="BB159" s="154" t="s">
        <v>922</v>
      </c>
      <c r="BC159" s="154" t="s">
        <v>922</v>
      </c>
      <c r="BD159" s="154" t="s">
        <v>922</v>
      </c>
      <c r="BE159" s="155" t="s">
        <v>896</v>
      </c>
      <c r="BF159" s="154" t="s">
        <v>921</v>
      </c>
      <c r="BG159" s="154" t="s">
        <v>921</v>
      </c>
      <c r="BH159" s="154" t="s">
        <v>528</v>
      </c>
      <c r="BI159" s="154" t="s">
        <v>528</v>
      </c>
      <c r="BJ159" s="154" t="s">
        <v>1321</v>
      </c>
      <c r="BK159" s="154" t="s">
        <v>1329</v>
      </c>
      <c r="BL159" s="154" t="s">
        <v>918</v>
      </c>
      <c r="BM159" s="154" t="s">
        <v>540</v>
      </c>
      <c r="BN159" s="154" t="s">
        <v>537</v>
      </c>
      <c r="BO159" s="154" t="s">
        <v>540</v>
      </c>
      <c r="BP159" s="154" t="s">
        <v>540</v>
      </c>
      <c r="BQ159" s="154" t="s">
        <v>898</v>
      </c>
      <c r="BR159" s="154" t="s">
        <v>907</v>
      </c>
      <c r="BS159" s="154" t="s">
        <v>907</v>
      </c>
      <c r="BT159" s="154" t="s">
        <v>907</v>
      </c>
      <c r="BU159" s="154" t="s">
        <v>907</v>
      </c>
      <c r="BV159" s="154" t="s">
        <v>907</v>
      </c>
      <c r="BW159" s="154" t="s">
        <v>907</v>
      </c>
      <c r="BX159" s="154"/>
      <c r="BY159" s="154" t="s">
        <v>925</v>
      </c>
      <c r="BZ159" s="154" t="s">
        <v>540</v>
      </c>
      <c r="CA159" s="154" t="s">
        <v>1264</v>
      </c>
      <c r="CB159" s="154" t="s">
        <v>919</v>
      </c>
    </row>
    <row r="160" spans="1:80" x14ac:dyDescent="0.25">
      <c r="A160" s="123" t="str">
        <f>'Indicator Data'!A161</f>
        <v>Slovenia</v>
      </c>
      <c r="B160" s="106" t="str">
        <f>'Indicator Data'!B161</f>
        <v>SVN</v>
      </c>
      <c r="C160" s="154" t="s">
        <v>1320</v>
      </c>
      <c r="D160" s="154" t="s">
        <v>1320</v>
      </c>
      <c r="E160" s="154" t="s">
        <v>1321</v>
      </c>
      <c r="F160" s="154" t="s">
        <v>1321</v>
      </c>
      <c r="G160" s="154" t="s">
        <v>1321</v>
      </c>
      <c r="H160" s="154" t="s">
        <v>1321</v>
      </c>
      <c r="I160" s="154" t="s">
        <v>1321</v>
      </c>
      <c r="J160" s="154" t="s">
        <v>922</v>
      </c>
      <c r="K160" s="154" t="s">
        <v>922</v>
      </c>
      <c r="L160" s="154" t="s">
        <v>528</v>
      </c>
      <c r="M160" s="154" t="s">
        <v>919</v>
      </c>
      <c r="N160" s="154" t="s">
        <v>919</v>
      </c>
      <c r="O160" s="154" t="s">
        <v>919</v>
      </c>
      <c r="P160" s="154" t="s">
        <v>919</v>
      </c>
      <c r="Q160" s="154" t="s">
        <v>1195</v>
      </c>
      <c r="R160" s="154" t="s">
        <v>1195</v>
      </c>
      <c r="S160" s="154" t="s">
        <v>1195</v>
      </c>
      <c r="T160" s="154" t="s">
        <v>1195</v>
      </c>
      <c r="U160" s="154" t="s">
        <v>919</v>
      </c>
      <c r="V160" s="154" t="s">
        <v>919</v>
      </c>
      <c r="W160" s="154" t="s">
        <v>919</v>
      </c>
      <c r="X160" s="154" t="s">
        <v>540</v>
      </c>
      <c r="Y160" s="154" t="s">
        <v>540</v>
      </c>
      <c r="Z160" s="154" t="s">
        <v>540</v>
      </c>
      <c r="AA160" s="154" t="s">
        <v>1264</v>
      </c>
      <c r="AB160" s="154" t="s">
        <v>920</v>
      </c>
      <c r="AC160" s="154" t="s">
        <v>920</v>
      </c>
      <c r="AD160" s="222" t="s">
        <v>1327</v>
      </c>
      <c r="AE160" s="154" t="s">
        <v>907</v>
      </c>
      <c r="AF160" s="154" t="s">
        <v>1196</v>
      </c>
      <c r="AG160" s="154" t="s">
        <v>1264</v>
      </c>
      <c r="AH160" s="154" t="s">
        <v>919</v>
      </c>
      <c r="AI160" s="154" t="s">
        <v>919</v>
      </c>
      <c r="AJ160" s="155" t="s">
        <v>926</v>
      </c>
      <c r="AK160" s="155" t="s">
        <v>926</v>
      </c>
      <c r="AL160" s="154" t="s">
        <v>924</v>
      </c>
      <c r="AM160" s="154" t="s">
        <v>924</v>
      </c>
      <c r="AN160" s="154" t="s">
        <v>927</v>
      </c>
      <c r="AO160" s="154" t="s">
        <v>928</v>
      </c>
      <c r="AP160" s="154" t="s">
        <v>928</v>
      </c>
      <c r="AQ160" s="154" t="s">
        <v>1328</v>
      </c>
      <c r="AR160" s="154" t="s">
        <v>1328</v>
      </c>
      <c r="AS160" s="154" t="s">
        <v>907</v>
      </c>
      <c r="AT160" s="154" t="s">
        <v>907</v>
      </c>
      <c r="AU160" s="154" t="s">
        <v>907</v>
      </c>
      <c r="AV160" s="154" t="s">
        <v>907</v>
      </c>
      <c r="AW160" s="154" t="s">
        <v>907</v>
      </c>
      <c r="AX160" s="154" t="s">
        <v>907</v>
      </c>
      <c r="AY160" s="154" t="s">
        <v>907</v>
      </c>
      <c r="AZ160" s="154" t="s">
        <v>924</v>
      </c>
      <c r="BA160" s="154" t="s">
        <v>540</v>
      </c>
      <c r="BB160" s="154" t="s">
        <v>922</v>
      </c>
      <c r="BC160" s="154" t="s">
        <v>922</v>
      </c>
      <c r="BD160" s="154" t="s">
        <v>922</v>
      </c>
      <c r="BE160" s="155"/>
      <c r="BF160" s="154" t="s">
        <v>921</v>
      </c>
      <c r="BG160" s="154" t="s">
        <v>921</v>
      </c>
      <c r="BH160" s="154" t="s">
        <v>528</v>
      </c>
      <c r="BI160" s="154" t="s">
        <v>528</v>
      </c>
      <c r="BJ160" s="154" t="s">
        <v>1321</v>
      </c>
      <c r="BK160" s="154" t="s">
        <v>1329</v>
      </c>
      <c r="BL160" s="154" t="s">
        <v>918</v>
      </c>
      <c r="BM160" s="154" t="s">
        <v>540</v>
      </c>
      <c r="BN160" s="154" t="s">
        <v>537</v>
      </c>
      <c r="BO160" s="154" t="s">
        <v>540</v>
      </c>
      <c r="BP160" s="154" t="s">
        <v>540</v>
      </c>
      <c r="BQ160" s="154" t="s">
        <v>898</v>
      </c>
      <c r="BR160" s="154" t="s">
        <v>907</v>
      </c>
      <c r="BS160" s="154" t="s">
        <v>907</v>
      </c>
      <c r="BT160" s="154" t="s">
        <v>907</v>
      </c>
      <c r="BU160" s="154" t="s">
        <v>907</v>
      </c>
      <c r="BV160" s="154" t="s">
        <v>907</v>
      </c>
      <c r="BW160" s="154" t="s">
        <v>907</v>
      </c>
      <c r="BX160" s="154"/>
      <c r="BY160" s="154" t="s">
        <v>925</v>
      </c>
      <c r="BZ160" s="154" t="s">
        <v>540</v>
      </c>
      <c r="CA160" s="154" t="s">
        <v>1264</v>
      </c>
      <c r="CB160" s="154" t="s">
        <v>919</v>
      </c>
    </row>
    <row r="161" spans="1:80" x14ac:dyDescent="0.25">
      <c r="A161" s="123" t="str">
        <f>'Indicator Data'!A162</f>
        <v>Solomon Islands</v>
      </c>
      <c r="B161" s="106" t="str">
        <f>'Indicator Data'!B162</f>
        <v>SLB</v>
      </c>
      <c r="C161" s="154" t="s">
        <v>1320</v>
      </c>
      <c r="D161" s="154" t="s">
        <v>1320</v>
      </c>
      <c r="E161" s="154" t="s">
        <v>1321</v>
      </c>
      <c r="F161" s="154" t="s">
        <v>1321</v>
      </c>
      <c r="G161" s="154" t="s">
        <v>1321</v>
      </c>
      <c r="H161" s="154" t="s">
        <v>1321</v>
      </c>
      <c r="I161" s="154" t="s">
        <v>1321</v>
      </c>
      <c r="J161" s="154" t="s">
        <v>922</v>
      </c>
      <c r="K161" s="154" t="s">
        <v>922</v>
      </c>
      <c r="L161" s="154" t="s">
        <v>528</v>
      </c>
      <c r="M161" s="154" t="s">
        <v>919</v>
      </c>
      <c r="N161" s="154" t="s">
        <v>919</v>
      </c>
      <c r="O161" s="154" t="s">
        <v>919</v>
      </c>
      <c r="P161" s="154" t="s">
        <v>919</v>
      </c>
      <c r="Q161" s="154" t="s">
        <v>1195</v>
      </c>
      <c r="R161" s="154" t="s">
        <v>1195</v>
      </c>
      <c r="S161" s="154" t="s">
        <v>1195</v>
      </c>
      <c r="T161" s="154" t="s">
        <v>1195</v>
      </c>
      <c r="U161" s="154" t="s">
        <v>919</v>
      </c>
      <c r="V161" s="154" t="s">
        <v>919</v>
      </c>
      <c r="W161" s="154" t="s">
        <v>919</v>
      </c>
      <c r="X161" s="154" t="s">
        <v>540</v>
      </c>
      <c r="Y161" s="154" t="s">
        <v>540</v>
      </c>
      <c r="Z161" s="154" t="s">
        <v>540</v>
      </c>
      <c r="AA161" s="154" t="s">
        <v>1264</v>
      </c>
      <c r="AB161" s="154" t="s">
        <v>920</v>
      </c>
      <c r="AC161" s="154" t="s">
        <v>920</v>
      </c>
      <c r="AD161" s="222" t="s">
        <v>1327</v>
      </c>
      <c r="AE161" s="154" t="s">
        <v>907</v>
      </c>
      <c r="AF161" s="154" t="s">
        <v>1196</v>
      </c>
      <c r="AG161" s="154" t="s">
        <v>1264</v>
      </c>
      <c r="AH161" s="154" t="s">
        <v>919</v>
      </c>
      <c r="AI161" s="154" t="s">
        <v>919</v>
      </c>
      <c r="AJ161" s="155" t="s">
        <v>926</v>
      </c>
      <c r="AK161" s="155" t="s">
        <v>926</v>
      </c>
      <c r="AL161" s="154" t="s">
        <v>924</v>
      </c>
      <c r="AM161" s="154" t="s">
        <v>924</v>
      </c>
      <c r="AN161" s="154" t="s">
        <v>927</v>
      </c>
      <c r="AO161" s="154" t="s">
        <v>928</v>
      </c>
      <c r="AP161" s="154" t="s">
        <v>928</v>
      </c>
      <c r="AQ161" s="154" t="s">
        <v>1328</v>
      </c>
      <c r="AR161" s="154" t="s">
        <v>1328</v>
      </c>
      <c r="AS161" s="154" t="s">
        <v>907</v>
      </c>
      <c r="AT161" s="154" t="s">
        <v>907</v>
      </c>
      <c r="AU161" s="154" t="s">
        <v>907</v>
      </c>
      <c r="AV161" s="154" t="s">
        <v>907</v>
      </c>
      <c r="AW161" s="154" t="s">
        <v>907</v>
      </c>
      <c r="AX161" s="154" t="s">
        <v>907</v>
      </c>
      <c r="AY161" s="154" t="s">
        <v>907</v>
      </c>
      <c r="AZ161" s="154" t="s">
        <v>924</v>
      </c>
      <c r="BA161" s="154" t="s">
        <v>540</v>
      </c>
      <c r="BB161" s="154" t="s">
        <v>922</v>
      </c>
      <c r="BC161" s="154" t="s">
        <v>922</v>
      </c>
      <c r="BD161" s="154" t="s">
        <v>922</v>
      </c>
      <c r="BE161" s="155"/>
      <c r="BF161" s="154" t="s">
        <v>921</v>
      </c>
      <c r="BG161" s="154" t="s">
        <v>921</v>
      </c>
      <c r="BH161" s="154" t="s">
        <v>528</v>
      </c>
      <c r="BI161" s="154" t="s">
        <v>528</v>
      </c>
      <c r="BJ161" s="154" t="s">
        <v>1321</v>
      </c>
      <c r="BK161" s="154" t="s">
        <v>1329</v>
      </c>
      <c r="BL161" s="154" t="s">
        <v>918</v>
      </c>
      <c r="BM161" s="154" t="s">
        <v>540</v>
      </c>
      <c r="BN161" s="154" t="s">
        <v>537</v>
      </c>
      <c r="BO161" s="154" t="s">
        <v>540</v>
      </c>
      <c r="BP161" s="154" t="s">
        <v>540</v>
      </c>
      <c r="BQ161" s="154" t="s">
        <v>898</v>
      </c>
      <c r="BR161" s="154" t="s">
        <v>907</v>
      </c>
      <c r="BS161" s="154" t="s">
        <v>907</v>
      </c>
      <c r="BT161" s="154" t="s">
        <v>907</v>
      </c>
      <c r="BU161" s="154" t="s">
        <v>907</v>
      </c>
      <c r="BV161" s="154" t="s">
        <v>907</v>
      </c>
      <c r="BW161" s="154" t="s">
        <v>907</v>
      </c>
      <c r="BX161" s="154"/>
      <c r="BY161" s="154" t="s">
        <v>925</v>
      </c>
      <c r="BZ161" s="154" t="s">
        <v>540</v>
      </c>
      <c r="CA161" s="154" t="s">
        <v>1264</v>
      </c>
      <c r="CB161" s="154" t="s">
        <v>919</v>
      </c>
    </row>
    <row r="162" spans="1:80" x14ac:dyDescent="0.25">
      <c r="A162" s="123" t="str">
        <f>'Indicator Data'!A163</f>
        <v>Somalia</v>
      </c>
      <c r="B162" s="106" t="str">
        <f>'Indicator Data'!B163</f>
        <v>SOM</v>
      </c>
      <c r="C162" s="154" t="s">
        <v>1320</v>
      </c>
      <c r="D162" s="154" t="s">
        <v>1320</v>
      </c>
      <c r="E162" s="154" t="s">
        <v>1321</v>
      </c>
      <c r="F162" s="154" t="s">
        <v>1321</v>
      </c>
      <c r="G162" s="154" t="s">
        <v>1321</v>
      </c>
      <c r="H162" s="154" t="s">
        <v>1321</v>
      </c>
      <c r="I162" s="154" t="s">
        <v>1321</v>
      </c>
      <c r="J162" s="154" t="s">
        <v>922</v>
      </c>
      <c r="K162" s="154" t="s">
        <v>922</v>
      </c>
      <c r="L162" s="154" t="s">
        <v>528</v>
      </c>
      <c r="M162" s="154" t="s">
        <v>919</v>
      </c>
      <c r="N162" s="154" t="s">
        <v>919</v>
      </c>
      <c r="O162" s="154" t="s">
        <v>919</v>
      </c>
      <c r="P162" s="154" t="s">
        <v>919</v>
      </c>
      <c r="Q162" s="154" t="s">
        <v>1195</v>
      </c>
      <c r="R162" s="154" t="s">
        <v>1195</v>
      </c>
      <c r="S162" s="154" t="s">
        <v>1195</v>
      </c>
      <c r="T162" s="154" t="s">
        <v>1195</v>
      </c>
      <c r="U162" s="154" t="s">
        <v>919</v>
      </c>
      <c r="V162" s="154" t="s">
        <v>919</v>
      </c>
      <c r="W162" s="154" t="s">
        <v>919</v>
      </c>
      <c r="X162" s="154" t="s">
        <v>540</v>
      </c>
      <c r="Y162" s="154" t="s">
        <v>540</v>
      </c>
      <c r="Z162" s="154" t="s">
        <v>540</v>
      </c>
      <c r="AA162" s="154" t="s">
        <v>1264</v>
      </c>
      <c r="AB162" s="154" t="s">
        <v>920</v>
      </c>
      <c r="AC162" s="154" t="s">
        <v>920</v>
      </c>
      <c r="AD162" s="222" t="s">
        <v>1327</v>
      </c>
      <c r="AE162" s="154" t="s">
        <v>907</v>
      </c>
      <c r="AF162" s="154" t="s">
        <v>1196</v>
      </c>
      <c r="AG162" s="154" t="s">
        <v>1264</v>
      </c>
      <c r="AH162" s="154" t="s">
        <v>919</v>
      </c>
      <c r="AI162" s="154" t="s">
        <v>919</v>
      </c>
      <c r="AJ162" s="155" t="s">
        <v>926</v>
      </c>
      <c r="AK162" s="155" t="s">
        <v>926</v>
      </c>
      <c r="AL162" s="154" t="s">
        <v>924</v>
      </c>
      <c r="AM162" s="154" t="s">
        <v>924</v>
      </c>
      <c r="AN162" s="154" t="s">
        <v>927</v>
      </c>
      <c r="AO162" s="154" t="s">
        <v>928</v>
      </c>
      <c r="AP162" s="154" t="s">
        <v>928</v>
      </c>
      <c r="AQ162" s="154" t="s">
        <v>1328</v>
      </c>
      <c r="AR162" s="154" t="s">
        <v>1328</v>
      </c>
      <c r="AS162" s="154" t="s">
        <v>907</v>
      </c>
      <c r="AT162" s="154" t="s">
        <v>907</v>
      </c>
      <c r="AU162" s="154" t="s">
        <v>907</v>
      </c>
      <c r="AV162" s="154" t="s">
        <v>907</v>
      </c>
      <c r="AW162" s="154" t="s">
        <v>907</v>
      </c>
      <c r="AX162" s="154" t="s">
        <v>907</v>
      </c>
      <c r="AY162" s="154" t="s">
        <v>907</v>
      </c>
      <c r="AZ162" s="154" t="s">
        <v>924</v>
      </c>
      <c r="BA162" s="154" t="s">
        <v>540</v>
      </c>
      <c r="BB162" s="154" t="s">
        <v>922</v>
      </c>
      <c r="BC162" s="154" t="s">
        <v>922</v>
      </c>
      <c r="BD162" s="154" t="s">
        <v>922</v>
      </c>
      <c r="BE162" s="155" t="s">
        <v>899</v>
      </c>
      <c r="BF162" s="154" t="s">
        <v>921</v>
      </c>
      <c r="BG162" s="154" t="s">
        <v>921</v>
      </c>
      <c r="BH162" s="154" t="s">
        <v>528</v>
      </c>
      <c r="BI162" s="154" t="s">
        <v>528</v>
      </c>
      <c r="BJ162" s="154" t="s">
        <v>1321</v>
      </c>
      <c r="BK162" s="154" t="s">
        <v>1329</v>
      </c>
      <c r="BL162" s="154" t="s">
        <v>918</v>
      </c>
      <c r="BM162" s="154" t="s">
        <v>540</v>
      </c>
      <c r="BN162" s="154" t="s">
        <v>537</v>
      </c>
      <c r="BO162" s="154" t="s">
        <v>540</v>
      </c>
      <c r="BP162" s="154" t="s">
        <v>540</v>
      </c>
      <c r="BQ162" s="154" t="s">
        <v>898</v>
      </c>
      <c r="BR162" s="154" t="s">
        <v>907</v>
      </c>
      <c r="BS162" s="154" t="s">
        <v>907</v>
      </c>
      <c r="BT162" s="154" t="s">
        <v>907</v>
      </c>
      <c r="BU162" s="154" t="s">
        <v>907</v>
      </c>
      <c r="BV162" s="154" t="s">
        <v>907</v>
      </c>
      <c r="BW162" s="154" t="s">
        <v>907</v>
      </c>
      <c r="BX162" s="154"/>
      <c r="BY162" s="154" t="s">
        <v>925</v>
      </c>
      <c r="BZ162" s="154" t="s">
        <v>540</v>
      </c>
      <c r="CA162" s="154" t="s">
        <v>1264</v>
      </c>
      <c r="CB162" s="154" t="s">
        <v>919</v>
      </c>
    </row>
    <row r="163" spans="1:80" x14ac:dyDescent="0.25">
      <c r="A163" s="123" t="str">
        <f>'Indicator Data'!A164</f>
        <v>South Africa</v>
      </c>
      <c r="B163" s="106" t="str">
        <f>'Indicator Data'!B164</f>
        <v>ZAF</v>
      </c>
      <c r="C163" s="154" t="s">
        <v>1320</v>
      </c>
      <c r="D163" s="154" t="s">
        <v>1320</v>
      </c>
      <c r="E163" s="154" t="s">
        <v>1321</v>
      </c>
      <c r="F163" s="154" t="s">
        <v>1321</v>
      </c>
      <c r="G163" s="154" t="s">
        <v>1321</v>
      </c>
      <c r="H163" s="154" t="s">
        <v>1321</v>
      </c>
      <c r="I163" s="154" t="s">
        <v>1321</v>
      </c>
      <c r="J163" s="154" t="s">
        <v>922</v>
      </c>
      <c r="K163" s="154" t="s">
        <v>922</v>
      </c>
      <c r="L163" s="154" t="s">
        <v>528</v>
      </c>
      <c r="M163" s="154" t="s">
        <v>919</v>
      </c>
      <c r="N163" s="154" t="s">
        <v>919</v>
      </c>
      <c r="O163" s="154" t="s">
        <v>919</v>
      </c>
      <c r="P163" s="154" t="s">
        <v>919</v>
      </c>
      <c r="Q163" s="154" t="s">
        <v>1195</v>
      </c>
      <c r="R163" s="154" t="s">
        <v>1195</v>
      </c>
      <c r="S163" s="154" t="s">
        <v>1195</v>
      </c>
      <c r="T163" s="154" t="s">
        <v>1195</v>
      </c>
      <c r="U163" s="154" t="s">
        <v>919</v>
      </c>
      <c r="V163" s="154" t="s">
        <v>919</v>
      </c>
      <c r="W163" s="154" t="s">
        <v>919</v>
      </c>
      <c r="X163" s="154" t="s">
        <v>540</v>
      </c>
      <c r="Y163" s="154" t="s">
        <v>540</v>
      </c>
      <c r="Z163" s="154" t="s">
        <v>540</v>
      </c>
      <c r="AA163" s="154" t="s">
        <v>1264</v>
      </c>
      <c r="AB163" s="154" t="s">
        <v>920</v>
      </c>
      <c r="AC163" s="154" t="s">
        <v>920</v>
      </c>
      <c r="AD163" s="222" t="s">
        <v>1327</v>
      </c>
      <c r="AE163" s="154" t="s">
        <v>907</v>
      </c>
      <c r="AF163" s="154" t="s">
        <v>1196</v>
      </c>
      <c r="AG163" s="154" t="s">
        <v>1264</v>
      </c>
      <c r="AH163" s="154" t="s">
        <v>919</v>
      </c>
      <c r="AI163" s="154" t="s">
        <v>919</v>
      </c>
      <c r="AJ163" s="155" t="s">
        <v>926</v>
      </c>
      <c r="AK163" s="155" t="s">
        <v>926</v>
      </c>
      <c r="AL163" s="154" t="s">
        <v>924</v>
      </c>
      <c r="AM163" s="154" t="s">
        <v>924</v>
      </c>
      <c r="AN163" s="154" t="s">
        <v>927</v>
      </c>
      <c r="AO163" s="154" t="s">
        <v>928</v>
      </c>
      <c r="AP163" s="154" t="s">
        <v>928</v>
      </c>
      <c r="AQ163" s="154" t="s">
        <v>1328</v>
      </c>
      <c r="AR163" s="154" t="s">
        <v>1328</v>
      </c>
      <c r="AS163" s="154" t="s">
        <v>907</v>
      </c>
      <c r="AT163" s="154" t="s">
        <v>907</v>
      </c>
      <c r="AU163" s="154" t="s">
        <v>907</v>
      </c>
      <c r="AV163" s="154" t="s">
        <v>907</v>
      </c>
      <c r="AW163" s="154" t="s">
        <v>907</v>
      </c>
      <c r="AX163" s="154" t="s">
        <v>907</v>
      </c>
      <c r="AY163" s="154" t="s">
        <v>907</v>
      </c>
      <c r="AZ163" s="154" t="s">
        <v>924</v>
      </c>
      <c r="BA163" s="154" t="s">
        <v>540</v>
      </c>
      <c r="BB163" s="154" t="s">
        <v>922</v>
      </c>
      <c r="BC163" s="154" t="s">
        <v>922</v>
      </c>
      <c r="BD163" s="154" t="s">
        <v>922</v>
      </c>
      <c r="BE163" s="155" t="s">
        <v>896</v>
      </c>
      <c r="BF163" s="154" t="s">
        <v>921</v>
      </c>
      <c r="BG163" s="154" t="s">
        <v>921</v>
      </c>
      <c r="BH163" s="154" t="s">
        <v>528</v>
      </c>
      <c r="BI163" s="154" t="s">
        <v>528</v>
      </c>
      <c r="BJ163" s="154" t="s">
        <v>1321</v>
      </c>
      <c r="BK163" s="154" t="s">
        <v>1329</v>
      </c>
      <c r="BL163" s="154" t="s">
        <v>918</v>
      </c>
      <c r="BM163" s="154" t="s">
        <v>540</v>
      </c>
      <c r="BN163" s="154" t="s">
        <v>537</v>
      </c>
      <c r="BO163" s="154" t="s">
        <v>540</v>
      </c>
      <c r="BP163" s="154" t="s">
        <v>540</v>
      </c>
      <c r="BQ163" s="154" t="s">
        <v>898</v>
      </c>
      <c r="BR163" s="154" t="s">
        <v>907</v>
      </c>
      <c r="BS163" s="154" t="s">
        <v>907</v>
      </c>
      <c r="BT163" s="154" t="s">
        <v>907</v>
      </c>
      <c r="BU163" s="154" t="s">
        <v>907</v>
      </c>
      <c r="BV163" s="154" t="s">
        <v>907</v>
      </c>
      <c r="BW163" s="154" t="s">
        <v>907</v>
      </c>
      <c r="BX163" s="154"/>
      <c r="BY163" s="154" t="s">
        <v>925</v>
      </c>
      <c r="BZ163" s="154" t="s">
        <v>540</v>
      </c>
      <c r="CA163" s="154" t="s">
        <v>1264</v>
      </c>
      <c r="CB163" s="154" t="s">
        <v>919</v>
      </c>
    </row>
    <row r="164" spans="1:80" x14ac:dyDescent="0.25">
      <c r="A164" s="123" t="str">
        <f>'Indicator Data'!A165</f>
        <v>South Sudan</v>
      </c>
      <c r="B164" s="106" t="str">
        <f>'Indicator Data'!B165</f>
        <v>SSD</v>
      </c>
      <c r="C164" s="154" t="s">
        <v>1320</v>
      </c>
      <c r="D164" s="154" t="s">
        <v>1320</v>
      </c>
      <c r="E164" s="154" t="s">
        <v>1321</v>
      </c>
      <c r="F164" s="154" t="s">
        <v>1321</v>
      </c>
      <c r="G164" s="154" t="s">
        <v>1321</v>
      </c>
      <c r="H164" s="154" t="s">
        <v>1321</v>
      </c>
      <c r="I164" s="154" t="s">
        <v>1321</v>
      </c>
      <c r="J164" s="154" t="s">
        <v>922</v>
      </c>
      <c r="K164" s="154" t="s">
        <v>922</v>
      </c>
      <c r="L164" s="154" t="s">
        <v>528</v>
      </c>
      <c r="M164" s="154" t="s">
        <v>919</v>
      </c>
      <c r="N164" s="154" t="s">
        <v>919</v>
      </c>
      <c r="O164" s="154" t="s">
        <v>919</v>
      </c>
      <c r="P164" s="154" t="s">
        <v>919</v>
      </c>
      <c r="Q164" s="154" t="s">
        <v>1195</v>
      </c>
      <c r="R164" s="154" t="s">
        <v>1195</v>
      </c>
      <c r="S164" s="154" t="s">
        <v>1195</v>
      </c>
      <c r="T164" s="154" t="s">
        <v>1195</v>
      </c>
      <c r="U164" s="154" t="s">
        <v>919</v>
      </c>
      <c r="V164" s="154" t="s">
        <v>919</v>
      </c>
      <c r="W164" s="154" t="s">
        <v>919</v>
      </c>
      <c r="X164" s="154" t="s">
        <v>540</v>
      </c>
      <c r="Y164" s="154" t="s">
        <v>540</v>
      </c>
      <c r="Z164" s="154" t="s">
        <v>540</v>
      </c>
      <c r="AA164" s="154" t="s">
        <v>1264</v>
      </c>
      <c r="AB164" s="154" t="s">
        <v>920</v>
      </c>
      <c r="AC164" s="154" t="s">
        <v>920</v>
      </c>
      <c r="AD164" s="222" t="s">
        <v>1327</v>
      </c>
      <c r="AE164" s="154" t="s">
        <v>907</v>
      </c>
      <c r="AF164" s="154" t="s">
        <v>1196</v>
      </c>
      <c r="AG164" s="154" t="s">
        <v>1264</v>
      </c>
      <c r="AH164" s="154" t="s">
        <v>919</v>
      </c>
      <c r="AI164" s="154" t="s">
        <v>919</v>
      </c>
      <c r="AJ164" s="155" t="s">
        <v>926</v>
      </c>
      <c r="AK164" s="155" t="s">
        <v>926</v>
      </c>
      <c r="AL164" s="154" t="s">
        <v>924</v>
      </c>
      <c r="AM164" s="154" t="s">
        <v>924</v>
      </c>
      <c r="AN164" s="154" t="s">
        <v>927</v>
      </c>
      <c r="AO164" s="154" t="s">
        <v>928</v>
      </c>
      <c r="AP164" s="154" t="s">
        <v>928</v>
      </c>
      <c r="AQ164" s="154" t="s">
        <v>1328</v>
      </c>
      <c r="AR164" s="154" t="s">
        <v>1328</v>
      </c>
      <c r="AS164" s="154" t="s">
        <v>907</v>
      </c>
      <c r="AT164" s="154" t="s">
        <v>907</v>
      </c>
      <c r="AU164" s="154" t="s">
        <v>907</v>
      </c>
      <c r="AV164" s="154" t="s">
        <v>907</v>
      </c>
      <c r="AW164" s="154" t="s">
        <v>907</v>
      </c>
      <c r="AX164" s="154" t="s">
        <v>907</v>
      </c>
      <c r="AY164" s="154" t="s">
        <v>907</v>
      </c>
      <c r="AZ164" s="154" t="s">
        <v>924</v>
      </c>
      <c r="BA164" s="154" t="s">
        <v>540</v>
      </c>
      <c r="BB164" s="154" t="s">
        <v>922</v>
      </c>
      <c r="BC164" s="154" t="s">
        <v>922</v>
      </c>
      <c r="BD164" s="154" t="s">
        <v>922</v>
      </c>
      <c r="BE164" s="155" t="s">
        <v>899</v>
      </c>
      <c r="BF164" s="154" t="s">
        <v>921</v>
      </c>
      <c r="BG164" s="154" t="s">
        <v>921</v>
      </c>
      <c r="BH164" s="154" t="s">
        <v>528</v>
      </c>
      <c r="BI164" s="154" t="s">
        <v>528</v>
      </c>
      <c r="BJ164" s="154" t="s">
        <v>1321</v>
      </c>
      <c r="BK164" s="154" t="s">
        <v>1329</v>
      </c>
      <c r="BL164" s="154" t="s">
        <v>918</v>
      </c>
      <c r="BM164" s="154" t="s">
        <v>540</v>
      </c>
      <c r="BN164" s="154" t="s">
        <v>537</v>
      </c>
      <c r="BO164" s="154" t="s">
        <v>540</v>
      </c>
      <c r="BP164" s="154" t="s">
        <v>540</v>
      </c>
      <c r="BQ164" s="154" t="s">
        <v>898</v>
      </c>
      <c r="BR164" s="154" t="s">
        <v>907</v>
      </c>
      <c r="BS164" s="154" t="s">
        <v>907</v>
      </c>
      <c r="BT164" s="154" t="s">
        <v>907</v>
      </c>
      <c r="BU164" s="154" t="s">
        <v>907</v>
      </c>
      <c r="BV164" s="154" t="s">
        <v>907</v>
      </c>
      <c r="BW164" s="154" t="s">
        <v>907</v>
      </c>
      <c r="BX164" s="154"/>
      <c r="BY164" s="154" t="s">
        <v>925</v>
      </c>
      <c r="BZ164" s="154" t="s">
        <v>540</v>
      </c>
      <c r="CA164" s="154" t="s">
        <v>1264</v>
      </c>
      <c r="CB164" s="154" t="s">
        <v>919</v>
      </c>
    </row>
    <row r="165" spans="1:80" x14ac:dyDescent="0.25">
      <c r="A165" s="123" t="str">
        <f>'Indicator Data'!A166</f>
        <v>Spain</v>
      </c>
      <c r="B165" s="106" t="str">
        <f>'Indicator Data'!B166</f>
        <v>ESP</v>
      </c>
      <c r="C165" s="154" t="s">
        <v>1320</v>
      </c>
      <c r="D165" s="154" t="s">
        <v>1320</v>
      </c>
      <c r="E165" s="154" t="s">
        <v>1321</v>
      </c>
      <c r="F165" s="154" t="s">
        <v>1321</v>
      </c>
      <c r="G165" s="154" t="s">
        <v>1321</v>
      </c>
      <c r="H165" s="154" t="s">
        <v>1321</v>
      </c>
      <c r="I165" s="154" t="s">
        <v>1321</v>
      </c>
      <c r="J165" s="154" t="s">
        <v>922</v>
      </c>
      <c r="K165" s="154" t="s">
        <v>922</v>
      </c>
      <c r="L165" s="154" t="s">
        <v>528</v>
      </c>
      <c r="M165" s="154" t="s">
        <v>919</v>
      </c>
      <c r="N165" s="154" t="s">
        <v>919</v>
      </c>
      <c r="O165" s="154" t="s">
        <v>919</v>
      </c>
      <c r="P165" s="154" t="s">
        <v>919</v>
      </c>
      <c r="Q165" s="154" t="s">
        <v>1195</v>
      </c>
      <c r="R165" s="154" t="s">
        <v>1195</v>
      </c>
      <c r="S165" s="154" t="s">
        <v>1195</v>
      </c>
      <c r="T165" s="154" t="s">
        <v>1195</v>
      </c>
      <c r="U165" s="154" t="s">
        <v>919</v>
      </c>
      <c r="V165" s="154" t="s">
        <v>919</v>
      </c>
      <c r="W165" s="154" t="s">
        <v>919</v>
      </c>
      <c r="X165" s="154" t="s">
        <v>540</v>
      </c>
      <c r="Y165" s="154" t="s">
        <v>540</v>
      </c>
      <c r="Z165" s="154" t="s">
        <v>540</v>
      </c>
      <c r="AA165" s="154" t="s">
        <v>1264</v>
      </c>
      <c r="AB165" s="154" t="s">
        <v>920</v>
      </c>
      <c r="AC165" s="154" t="s">
        <v>920</v>
      </c>
      <c r="AD165" s="222" t="s">
        <v>1327</v>
      </c>
      <c r="AE165" s="154" t="s">
        <v>907</v>
      </c>
      <c r="AF165" s="154" t="s">
        <v>1196</v>
      </c>
      <c r="AG165" s="154" t="s">
        <v>1264</v>
      </c>
      <c r="AH165" s="154" t="s">
        <v>919</v>
      </c>
      <c r="AI165" s="154" t="s">
        <v>919</v>
      </c>
      <c r="AJ165" s="155" t="s">
        <v>926</v>
      </c>
      <c r="AK165" s="155" t="s">
        <v>926</v>
      </c>
      <c r="AL165" s="154" t="s">
        <v>924</v>
      </c>
      <c r="AM165" s="154" t="s">
        <v>924</v>
      </c>
      <c r="AN165" s="154" t="s">
        <v>927</v>
      </c>
      <c r="AO165" s="154" t="s">
        <v>928</v>
      </c>
      <c r="AP165" s="154" t="s">
        <v>928</v>
      </c>
      <c r="AQ165" s="154" t="s">
        <v>1328</v>
      </c>
      <c r="AR165" s="154" t="s">
        <v>1328</v>
      </c>
      <c r="AS165" s="154" t="s">
        <v>907</v>
      </c>
      <c r="AT165" s="154" t="s">
        <v>907</v>
      </c>
      <c r="AU165" s="154" t="s">
        <v>907</v>
      </c>
      <c r="AV165" s="154" t="s">
        <v>907</v>
      </c>
      <c r="AW165" s="154" t="s">
        <v>907</v>
      </c>
      <c r="AX165" s="154" t="s">
        <v>907</v>
      </c>
      <c r="AY165" s="154" t="s">
        <v>907</v>
      </c>
      <c r="AZ165" s="154" t="s">
        <v>924</v>
      </c>
      <c r="BA165" s="154" t="s">
        <v>540</v>
      </c>
      <c r="BB165" s="154" t="s">
        <v>922</v>
      </c>
      <c r="BC165" s="154" t="s">
        <v>922</v>
      </c>
      <c r="BD165" s="154" t="s">
        <v>922</v>
      </c>
      <c r="BE165" s="155" t="s">
        <v>896</v>
      </c>
      <c r="BF165" s="154" t="s">
        <v>921</v>
      </c>
      <c r="BG165" s="154" t="s">
        <v>921</v>
      </c>
      <c r="BH165" s="154" t="s">
        <v>528</v>
      </c>
      <c r="BI165" s="154" t="s">
        <v>528</v>
      </c>
      <c r="BJ165" s="154" t="s">
        <v>1321</v>
      </c>
      <c r="BK165" s="154" t="s">
        <v>1329</v>
      </c>
      <c r="BL165" s="154" t="s">
        <v>918</v>
      </c>
      <c r="BM165" s="154" t="s">
        <v>540</v>
      </c>
      <c r="BN165" s="154" t="s">
        <v>537</v>
      </c>
      <c r="BO165" s="154" t="s">
        <v>540</v>
      </c>
      <c r="BP165" s="154" t="s">
        <v>540</v>
      </c>
      <c r="BQ165" s="154" t="s">
        <v>898</v>
      </c>
      <c r="BR165" s="154" t="s">
        <v>907</v>
      </c>
      <c r="BS165" s="154" t="s">
        <v>907</v>
      </c>
      <c r="BT165" s="154" t="s">
        <v>907</v>
      </c>
      <c r="BU165" s="154" t="s">
        <v>907</v>
      </c>
      <c r="BV165" s="154" t="s">
        <v>907</v>
      </c>
      <c r="BW165" s="154" t="s">
        <v>907</v>
      </c>
      <c r="BX165" s="154"/>
      <c r="BY165" s="154" t="s">
        <v>925</v>
      </c>
      <c r="BZ165" s="154" t="s">
        <v>540</v>
      </c>
      <c r="CA165" s="154" t="s">
        <v>1264</v>
      </c>
      <c r="CB165" s="154" t="s">
        <v>919</v>
      </c>
    </row>
    <row r="166" spans="1:80" x14ac:dyDescent="0.25">
      <c r="A166" s="123" t="str">
        <f>'Indicator Data'!A167</f>
        <v>Sri Lanka</v>
      </c>
      <c r="B166" s="106" t="str">
        <f>'Indicator Data'!B167</f>
        <v>LKA</v>
      </c>
      <c r="C166" s="154" t="s">
        <v>1320</v>
      </c>
      <c r="D166" s="154" t="s">
        <v>1320</v>
      </c>
      <c r="E166" s="154" t="s">
        <v>1321</v>
      </c>
      <c r="F166" s="154" t="s">
        <v>1321</v>
      </c>
      <c r="G166" s="154" t="s">
        <v>1321</v>
      </c>
      <c r="H166" s="154" t="s">
        <v>1321</v>
      </c>
      <c r="I166" s="154" t="s">
        <v>1321</v>
      </c>
      <c r="J166" s="154" t="s">
        <v>922</v>
      </c>
      <c r="K166" s="154" t="s">
        <v>922</v>
      </c>
      <c r="L166" s="154" t="s">
        <v>528</v>
      </c>
      <c r="M166" s="154" t="s">
        <v>919</v>
      </c>
      <c r="N166" s="154" t="s">
        <v>919</v>
      </c>
      <c r="O166" s="154" t="s">
        <v>919</v>
      </c>
      <c r="P166" s="154" t="s">
        <v>919</v>
      </c>
      <c r="Q166" s="154" t="s">
        <v>1195</v>
      </c>
      <c r="R166" s="154" t="s">
        <v>1195</v>
      </c>
      <c r="S166" s="154" t="s">
        <v>1195</v>
      </c>
      <c r="T166" s="154" t="s">
        <v>1195</v>
      </c>
      <c r="U166" s="154" t="s">
        <v>919</v>
      </c>
      <c r="V166" s="154" t="s">
        <v>919</v>
      </c>
      <c r="W166" s="154" t="s">
        <v>919</v>
      </c>
      <c r="X166" s="154" t="s">
        <v>540</v>
      </c>
      <c r="Y166" s="154" t="s">
        <v>540</v>
      </c>
      <c r="Z166" s="154" t="s">
        <v>540</v>
      </c>
      <c r="AA166" s="154" t="s">
        <v>1264</v>
      </c>
      <c r="AB166" s="154" t="s">
        <v>920</v>
      </c>
      <c r="AC166" s="154" t="s">
        <v>920</v>
      </c>
      <c r="AD166" s="222" t="s">
        <v>1327</v>
      </c>
      <c r="AE166" s="154" t="s">
        <v>907</v>
      </c>
      <c r="AF166" s="154" t="s">
        <v>1196</v>
      </c>
      <c r="AG166" s="154" t="s">
        <v>1264</v>
      </c>
      <c r="AH166" s="154" t="s">
        <v>919</v>
      </c>
      <c r="AI166" s="154" t="s">
        <v>919</v>
      </c>
      <c r="AJ166" s="155" t="s">
        <v>926</v>
      </c>
      <c r="AK166" s="155" t="s">
        <v>926</v>
      </c>
      <c r="AL166" s="154" t="s">
        <v>924</v>
      </c>
      <c r="AM166" s="154" t="s">
        <v>924</v>
      </c>
      <c r="AN166" s="154" t="s">
        <v>927</v>
      </c>
      <c r="AO166" s="154" t="s">
        <v>928</v>
      </c>
      <c r="AP166" s="154" t="s">
        <v>928</v>
      </c>
      <c r="AQ166" s="154" t="s">
        <v>1328</v>
      </c>
      <c r="AR166" s="154" t="s">
        <v>1328</v>
      </c>
      <c r="AS166" s="154" t="s">
        <v>907</v>
      </c>
      <c r="AT166" s="154" t="s">
        <v>907</v>
      </c>
      <c r="AU166" s="154" t="s">
        <v>907</v>
      </c>
      <c r="AV166" s="154" t="s">
        <v>907</v>
      </c>
      <c r="AW166" s="154" t="s">
        <v>907</v>
      </c>
      <c r="AX166" s="154" t="s">
        <v>907</v>
      </c>
      <c r="AY166" s="154" t="s">
        <v>907</v>
      </c>
      <c r="AZ166" s="154" t="s">
        <v>924</v>
      </c>
      <c r="BA166" s="154" t="s">
        <v>540</v>
      </c>
      <c r="BB166" s="154" t="s">
        <v>922</v>
      </c>
      <c r="BC166" s="154" t="s">
        <v>922</v>
      </c>
      <c r="BD166" s="154" t="s">
        <v>922</v>
      </c>
      <c r="BE166" s="155" t="s">
        <v>899</v>
      </c>
      <c r="BF166" s="154" t="s">
        <v>921</v>
      </c>
      <c r="BG166" s="154" t="s">
        <v>921</v>
      </c>
      <c r="BH166" s="154" t="s">
        <v>528</v>
      </c>
      <c r="BI166" s="154" t="s">
        <v>528</v>
      </c>
      <c r="BJ166" s="154" t="s">
        <v>1321</v>
      </c>
      <c r="BK166" s="154" t="s">
        <v>1329</v>
      </c>
      <c r="BL166" s="154" t="s">
        <v>918</v>
      </c>
      <c r="BM166" s="154" t="s">
        <v>540</v>
      </c>
      <c r="BN166" s="154" t="s">
        <v>537</v>
      </c>
      <c r="BO166" s="154" t="s">
        <v>540</v>
      </c>
      <c r="BP166" s="154" t="s">
        <v>540</v>
      </c>
      <c r="BQ166" s="154" t="s">
        <v>898</v>
      </c>
      <c r="BR166" s="154" t="s">
        <v>907</v>
      </c>
      <c r="BS166" s="154" t="s">
        <v>907</v>
      </c>
      <c r="BT166" s="154" t="s">
        <v>907</v>
      </c>
      <c r="BU166" s="154" t="s">
        <v>907</v>
      </c>
      <c r="BV166" s="154" t="s">
        <v>907</v>
      </c>
      <c r="BW166" s="154" t="s">
        <v>907</v>
      </c>
      <c r="BX166" s="154"/>
      <c r="BY166" s="154" t="s">
        <v>925</v>
      </c>
      <c r="BZ166" s="154" t="s">
        <v>540</v>
      </c>
      <c r="CA166" s="154" t="s">
        <v>1264</v>
      </c>
      <c r="CB166" s="154" t="s">
        <v>919</v>
      </c>
    </row>
    <row r="167" spans="1:80" x14ac:dyDescent="0.25">
      <c r="A167" s="123" t="str">
        <f>'Indicator Data'!A168</f>
        <v>Sudan</v>
      </c>
      <c r="B167" s="106" t="str">
        <f>'Indicator Data'!B168</f>
        <v>SDN</v>
      </c>
      <c r="C167" s="154" t="s">
        <v>1320</v>
      </c>
      <c r="D167" s="154" t="s">
        <v>1320</v>
      </c>
      <c r="E167" s="154" t="s">
        <v>1321</v>
      </c>
      <c r="F167" s="154" t="s">
        <v>1321</v>
      </c>
      <c r="G167" s="154" t="s">
        <v>1321</v>
      </c>
      <c r="H167" s="154" t="s">
        <v>1321</v>
      </c>
      <c r="I167" s="154" t="s">
        <v>1321</v>
      </c>
      <c r="J167" s="154" t="s">
        <v>922</v>
      </c>
      <c r="K167" s="154" t="s">
        <v>922</v>
      </c>
      <c r="L167" s="154" t="s">
        <v>528</v>
      </c>
      <c r="M167" s="154" t="s">
        <v>919</v>
      </c>
      <c r="N167" s="154" t="s">
        <v>919</v>
      </c>
      <c r="O167" s="154" t="s">
        <v>919</v>
      </c>
      <c r="P167" s="154" t="s">
        <v>919</v>
      </c>
      <c r="Q167" s="154" t="s">
        <v>1195</v>
      </c>
      <c r="R167" s="154" t="s">
        <v>1195</v>
      </c>
      <c r="S167" s="154" t="s">
        <v>1195</v>
      </c>
      <c r="T167" s="154" t="s">
        <v>1195</v>
      </c>
      <c r="U167" s="154" t="s">
        <v>919</v>
      </c>
      <c r="V167" s="154" t="s">
        <v>919</v>
      </c>
      <c r="W167" s="154" t="s">
        <v>919</v>
      </c>
      <c r="X167" s="154" t="s">
        <v>540</v>
      </c>
      <c r="Y167" s="154" t="s">
        <v>540</v>
      </c>
      <c r="Z167" s="154" t="s">
        <v>540</v>
      </c>
      <c r="AA167" s="154" t="s">
        <v>1264</v>
      </c>
      <c r="AB167" s="154" t="s">
        <v>920</v>
      </c>
      <c r="AC167" s="154" t="s">
        <v>920</v>
      </c>
      <c r="AD167" s="222" t="s">
        <v>1327</v>
      </c>
      <c r="AE167" s="154" t="s">
        <v>907</v>
      </c>
      <c r="AF167" s="154" t="s">
        <v>1196</v>
      </c>
      <c r="AG167" s="154" t="s">
        <v>1264</v>
      </c>
      <c r="AH167" s="154" t="s">
        <v>919</v>
      </c>
      <c r="AI167" s="154" t="s">
        <v>919</v>
      </c>
      <c r="AJ167" s="155" t="s">
        <v>926</v>
      </c>
      <c r="AK167" s="155" t="s">
        <v>926</v>
      </c>
      <c r="AL167" s="154" t="s">
        <v>924</v>
      </c>
      <c r="AM167" s="154" t="s">
        <v>924</v>
      </c>
      <c r="AN167" s="154" t="s">
        <v>927</v>
      </c>
      <c r="AO167" s="154" t="s">
        <v>928</v>
      </c>
      <c r="AP167" s="154" t="s">
        <v>928</v>
      </c>
      <c r="AQ167" s="154" t="s">
        <v>1328</v>
      </c>
      <c r="AR167" s="154" t="s">
        <v>1328</v>
      </c>
      <c r="AS167" s="154" t="s">
        <v>907</v>
      </c>
      <c r="AT167" s="154" t="s">
        <v>907</v>
      </c>
      <c r="AU167" s="154" t="s">
        <v>907</v>
      </c>
      <c r="AV167" s="154" t="s">
        <v>907</v>
      </c>
      <c r="AW167" s="154" t="s">
        <v>907</v>
      </c>
      <c r="AX167" s="154" t="s">
        <v>907</v>
      </c>
      <c r="AY167" s="154" t="s">
        <v>907</v>
      </c>
      <c r="AZ167" s="154" t="s">
        <v>924</v>
      </c>
      <c r="BA167" s="154" t="s">
        <v>540</v>
      </c>
      <c r="BB167" s="154" t="s">
        <v>922</v>
      </c>
      <c r="BC167" s="154" t="s">
        <v>922</v>
      </c>
      <c r="BD167" s="154" t="s">
        <v>922</v>
      </c>
      <c r="BE167" s="155" t="s">
        <v>899</v>
      </c>
      <c r="BF167" s="154" t="s">
        <v>921</v>
      </c>
      <c r="BG167" s="154" t="s">
        <v>921</v>
      </c>
      <c r="BH167" s="154" t="s">
        <v>528</v>
      </c>
      <c r="BI167" s="154" t="s">
        <v>528</v>
      </c>
      <c r="BJ167" s="154" t="s">
        <v>1321</v>
      </c>
      <c r="BK167" s="154" t="s">
        <v>1329</v>
      </c>
      <c r="BL167" s="154" t="s">
        <v>918</v>
      </c>
      <c r="BM167" s="154" t="s">
        <v>540</v>
      </c>
      <c r="BN167" s="154" t="s">
        <v>537</v>
      </c>
      <c r="BO167" s="154" t="s">
        <v>540</v>
      </c>
      <c r="BP167" s="154" t="s">
        <v>540</v>
      </c>
      <c r="BQ167" s="154" t="s">
        <v>898</v>
      </c>
      <c r="BR167" s="154" t="s">
        <v>907</v>
      </c>
      <c r="BS167" s="154" t="s">
        <v>907</v>
      </c>
      <c r="BT167" s="154" t="s">
        <v>907</v>
      </c>
      <c r="BU167" s="154" t="s">
        <v>907</v>
      </c>
      <c r="BV167" s="154" t="s">
        <v>907</v>
      </c>
      <c r="BW167" s="154" t="s">
        <v>907</v>
      </c>
      <c r="BX167" s="154"/>
      <c r="BY167" s="154" t="s">
        <v>925</v>
      </c>
      <c r="BZ167" s="154" t="s">
        <v>540</v>
      </c>
      <c r="CA167" s="154" t="s">
        <v>1264</v>
      </c>
      <c r="CB167" s="154" t="s">
        <v>919</v>
      </c>
    </row>
    <row r="168" spans="1:80" x14ac:dyDescent="0.25">
      <c r="A168" s="123" t="str">
        <f>'Indicator Data'!A169</f>
        <v>Suriname</v>
      </c>
      <c r="B168" s="106" t="str">
        <f>'Indicator Data'!B169</f>
        <v>SUR</v>
      </c>
      <c r="C168" s="154" t="s">
        <v>1320</v>
      </c>
      <c r="D168" s="154" t="s">
        <v>1320</v>
      </c>
      <c r="E168" s="154" t="s">
        <v>1321</v>
      </c>
      <c r="F168" s="154" t="s">
        <v>1321</v>
      </c>
      <c r="G168" s="154" t="s">
        <v>1321</v>
      </c>
      <c r="H168" s="154" t="s">
        <v>1321</v>
      </c>
      <c r="I168" s="154" t="s">
        <v>1321</v>
      </c>
      <c r="J168" s="154" t="s">
        <v>922</v>
      </c>
      <c r="K168" s="154" t="s">
        <v>922</v>
      </c>
      <c r="L168" s="154" t="s">
        <v>528</v>
      </c>
      <c r="M168" s="154" t="s">
        <v>919</v>
      </c>
      <c r="N168" s="154" t="s">
        <v>919</v>
      </c>
      <c r="O168" s="154" t="s">
        <v>919</v>
      </c>
      <c r="P168" s="154" t="s">
        <v>919</v>
      </c>
      <c r="Q168" s="154" t="s">
        <v>1195</v>
      </c>
      <c r="R168" s="154" t="s">
        <v>1195</v>
      </c>
      <c r="S168" s="154" t="s">
        <v>1195</v>
      </c>
      <c r="T168" s="154" t="s">
        <v>1195</v>
      </c>
      <c r="U168" s="154" t="s">
        <v>919</v>
      </c>
      <c r="V168" s="154" t="s">
        <v>919</v>
      </c>
      <c r="W168" s="154" t="s">
        <v>919</v>
      </c>
      <c r="X168" s="154" t="s">
        <v>540</v>
      </c>
      <c r="Y168" s="154" t="s">
        <v>540</v>
      </c>
      <c r="Z168" s="154" t="s">
        <v>540</v>
      </c>
      <c r="AA168" s="154" t="s">
        <v>1264</v>
      </c>
      <c r="AB168" s="154" t="s">
        <v>920</v>
      </c>
      <c r="AC168" s="154" t="s">
        <v>920</v>
      </c>
      <c r="AD168" s="222" t="s">
        <v>1327</v>
      </c>
      <c r="AE168" s="154" t="s">
        <v>907</v>
      </c>
      <c r="AF168" s="154" t="s">
        <v>1196</v>
      </c>
      <c r="AG168" s="154" t="s">
        <v>1264</v>
      </c>
      <c r="AH168" s="154" t="s">
        <v>919</v>
      </c>
      <c r="AI168" s="154" t="s">
        <v>919</v>
      </c>
      <c r="AJ168" s="155" t="s">
        <v>926</v>
      </c>
      <c r="AK168" s="155" t="s">
        <v>926</v>
      </c>
      <c r="AL168" s="154" t="s">
        <v>924</v>
      </c>
      <c r="AM168" s="154" t="s">
        <v>924</v>
      </c>
      <c r="AN168" s="154" t="s">
        <v>927</v>
      </c>
      <c r="AO168" s="154" t="s">
        <v>928</v>
      </c>
      <c r="AP168" s="154" t="s">
        <v>928</v>
      </c>
      <c r="AQ168" s="154" t="s">
        <v>1328</v>
      </c>
      <c r="AR168" s="154" t="s">
        <v>1328</v>
      </c>
      <c r="AS168" s="154" t="s">
        <v>907</v>
      </c>
      <c r="AT168" s="154" t="s">
        <v>907</v>
      </c>
      <c r="AU168" s="154" t="s">
        <v>907</v>
      </c>
      <c r="AV168" s="154" t="s">
        <v>907</v>
      </c>
      <c r="AW168" s="154" t="s">
        <v>907</v>
      </c>
      <c r="AX168" s="154" t="s">
        <v>907</v>
      </c>
      <c r="AY168" s="154" t="s">
        <v>907</v>
      </c>
      <c r="AZ168" s="154" t="s">
        <v>924</v>
      </c>
      <c r="BA168" s="154" t="s">
        <v>540</v>
      </c>
      <c r="BB168" s="154" t="s">
        <v>922</v>
      </c>
      <c r="BC168" s="154" t="s">
        <v>922</v>
      </c>
      <c r="BD168" s="154" t="s">
        <v>922</v>
      </c>
      <c r="BE168" s="155" t="s">
        <v>896</v>
      </c>
      <c r="BF168" s="154" t="s">
        <v>921</v>
      </c>
      <c r="BG168" s="154" t="s">
        <v>921</v>
      </c>
      <c r="BH168" s="154" t="s">
        <v>528</v>
      </c>
      <c r="BI168" s="154" t="s">
        <v>528</v>
      </c>
      <c r="BJ168" s="154" t="s">
        <v>1321</v>
      </c>
      <c r="BK168" s="154" t="s">
        <v>1329</v>
      </c>
      <c r="BL168" s="154" t="s">
        <v>918</v>
      </c>
      <c r="BM168" s="154" t="s">
        <v>540</v>
      </c>
      <c r="BN168" s="154" t="s">
        <v>537</v>
      </c>
      <c r="BO168" s="154" t="s">
        <v>540</v>
      </c>
      <c r="BP168" s="154" t="s">
        <v>540</v>
      </c>
      <c r="BQ168" s="154" t="s">
        <v>898</v>
      </c>
      <c r="BR168" s="154" t="s">
        <v>907</v>
      </c>
      <c r="BS168" s="154" t="s">
        <v>907</v>
      </c>
      <c r="BT168" s="154" t="s">
        <v>907</v>
      </c>
      <c r="BU168" s="154" t="s">
        <v>907</v>
      </c>
      <c r="BV168" s="154" t="s">
        <v>907</v>
      </c>
      <c r="BW168" s="154" t="s">
        <v>907</v>
      </c>
      <c r="BX168" s="154"/>
      <c r="BY168" s="154" t="s">
        <v>925</v>
      </c>
      <c r="BZ168" s="154" t="s">
        <v>540</v>
      </c>
      <c r="CA168" s="154" t="s">
        <v>1264</v>
      </c>
      <c r="CB168" s="154" t="s">
        <v>919</v>
      </c>
    </row>
    <row r="169" spans="1:80" x14ac:dyDescent="0.25">
      <c r="A169" s="123" t="str">
        <f>'Indicator Data'!A170</f>
        <v>Sweden</v>
      </c>
      <c r="B169" s="106" t="str">
        <f>'Indicator Data'!B170</f>
        <v>SWE</v>
      </c>
      <c r="C169" s="154" t="s">
        <v>1320</v>
      </c>
      <c r="D169" s="154" t="s">
        <v>1320</v>
      </c>
      <c r="E169" s="154" t="s">
        <v>1321</v>
      </c>
      <c r="F169" s="154" t="s">
        <v>1321</v>
      </c>
      <c r="G169" s="154" t="s">
        <v>1321</v>
      </c>
      <c r="H169" s="154" t="s">
        <v>1321</v>
      </c>
      <c r="I169" s="154" t="s">
        <v>1321</v>
      </c>
      <c r="J169" s="154" t="s">
        <v>922</v>
      </c>
      <c r="K169" s="154" t="s">
        <v>922</v>
      </c>
      <c r="L169" s="154" t="s">
        <v>528</v>
      </c>
      <c r="M169" s="154" t="s">
        <v>919</v>
      </c>
      <c r="N169" s="154" t="s">
        <v>919</v>
      </c>
      <c r="O169" s="154" t="s">
        <v>919</v>
      </c>
      <c r="P169" s="154" t="s">
        <v>919</v>
      </c>
      <c r="Q169" s="154" t="s">
        <v>1195</v>
      </c>
      <c r="R169" s="154" t="s">
        <v>1195</v>
      </c>
      <c r="S169" s="154" t="s">
        <v>1195</v>
      </c>
      <c r="T169" s="154" t="s">
        <v>1195</v>
      </c>
      <c r="U169" s="154" t="s">
        <v>919</v>
      </c>
      <c r="V169" s="154" t="s">
        <v>919</v>
      </c>
      <c r="W169" s="154" t="s">
        <v>919</v>
      </c>
      <c r="X169" s="154" t="s">
        <v>540</v>
      </c>
      <c r="Y169" s="154" t="s">
        <v>540</v>
      </c>
      <c r="Z169" s="154" t="s">
        <v>540</v>
      </c>
      <c r="AA169" s="154" t="s">
        <v>1264</v>
      </c>
      <c r="AB169" s="154" t="s">
        <v>920</v>
      </c>
      <c r="AC169" s="154" t="s">
        <v>920</v>
      </c>
      <c r="AD169" s="222" t="s">
        <v>1327</v>
      </c>
      <c r="AE169" s="154" t="s">
        <v>907</v>
      </c>
      <c r="AF169" s="154" t="s">
        <v>1196</v>
      </c>
      <c r="AG169" s="154" t="s">
        <v>1264</v>
      </c>
      <c r="AH169" s="154" t="s">
        <v>919</v>
      </c>
      <c r="AI169" s="154" t="s">
        <v>919</v>
      </c>
      <c r="AJ169" s="155" t="s">
        <v>926</v>
      </c>
      <c r="AK169" s="155" t="s">
        <v>926</v>
      </c>
      <c r="AL169" s="154" t="s">
        <v>924</v>
      </c>
      <c r="AM169" s="154" t="s">
        <v>924</v>
      </c>
      <c r="AN169" s="154" t="s">
        <v>927</v>
      </c>
      <c r="AO169" s="154" t="s">
        <v>928</v>
      </c>
      <c r="AP169" s="154" t="s">
        <v>928</v>
      </c>
      <c r="AQ169" s="154" t="s">
        <v>1328</v>
      </c>
      <c r="AR169" s="154" t="s">
        <v>1328</v>
      </c>
      <c r="AS169" s="154" t="s">
        <v>907</v>
      </c>
      <c r="AT169" s="154" t="s">
        <v>907</v>
      </c>
      <c r="AU169" s="154" t="s">
        <v>907</v>
      </c>
      <c r="AV169" s="154" t="s">
        <v>907</v>
      </c>
      <c r="AW169" s="154" t="s">
        <v>907</v>
      </c>
      <c r="AX169" s="154" t="s">
        <v>907</v>
      </c>
      <c r="AY169" s="154" t="s">
        <v>907</v>
      </c>
      <c r="AZ169" s="154" t="s">
        <v>924</v>
      </c>
      <c r="BA169" s="154" t="s">
        <v>540</v>
      </c>
      <c r="BB169" s="154" t="s">
        <v>922</v>
      </c>
      <c r="BC169" s="154" t="s">
        <v>922</v>
      </c>
      <c r="BD169" s="154" t="s">
        <v>922</v>
      </c>
      <c r="BE169" s="155" t="s">
        <v>896</v>
      </c>
      <c r="BF169" s="154" t="s">
        <v>921</v>
      </c>
      <c r="BG169" s="154" t="s">
        <v>921</v>
      </c>
      <c r="BH169" s="154" t="s">
        <v>528</v>
      </c>
      <c r="BI169" s="154" t="s">
        <v>528</v>
      </c>
      <c r="BJ169" s="154" t="s">
        <v>1321</v>
      </c>
      <c r="BK169" s="154" t="s">
        <v>1329</v>
      </c>
      <c r="BL169" s="154" t="s">
        <v>918</v>
      </c>
      <c r="BM169" s="154" t="s">
        <v>540</v>
      </c>
      <c r="BN169" s="154" t="s">
        <v>537</v>
      </c>
      <c r="BO169" s="154" t="s">
        <v>540</v>
      </c>
      <c r="BP169" s="154" t="s">
        <v>540</v>
      </c>
      <c r="BQ169" s="154" t="s">
        <v>898</v>
      </c>
      <c r="BR169" s="154" t="s">
        <v>907</v>
      </c>
      <c r="BS169" s="154" t="s">
        <v>907</v>
      </c>
      <c r="BT169" s="154" t="s">
        <v>907</v>
      </c>
      <c r="BU169" s="154" t="s">
        <v>907</v>
      </c>
      <c r="BV169" s="154" t="s">
        <v>907</v>
      </c>
      <c r="BW169" s="154" t="s">
        <v>907</v>
      </c>
      <c r="BX169" s="154"/>
      <c r="BY169" s="154" t="s">
        <v>925</v>
      </c>
      <c r="BZ169" s="154" t="s">
        <v>540</v>
      </c>
      <c r="CA169" s="154" t="s">
        <v>1264</v>
      </c>
      <c r="CB169" s="154" t="s">
        <v>919</v>
      </c>
    </row>
    <row r="170" spans="1:80" x14ac:dyDescent="0.25">
      <c r="A170" s="123" t="str">
        <f>'Indicator Data'!A171</f>
        <v>Switzerland</v>
      </c>
      <c r="B170" s="106" t="str">
        <f>'Indicator Data'!B171</f>
        <v>CHE</v>
      </c>
      <c r="C170" s="154" t="s">
        <v>1320</v>
      </c>
      <c r="D170" s="154" t="s">
        <v>1320</v>
      </c>
      <c r="E170" s="154" t="s">
        <v>1321</v>
      </c>
      <c r="F170" s="154" t="s">
        <v>1321</v>
      </c>
      <c r="G170" s="154" t="s">
        <v>1321</v>
      </c>
      <c r="H170" s="154" t="s">
        <v>1321</v>
      </c>
      <c r="I170" s="154" t="s">
        <v>1321</v>
      </c>
      <c r="J170" s="154" t="s">
        <v>922</v>
      </c>
      <c r="K170" s="154" t="s">
        <v>922</v>
      </c>
      <c r="L170" s="154" t="s">
        <v>528</v>
      </c>
      <c r="M170" s="154" t="s">
        <v>919</v>
      </c>
      <c r="N170" s="154" t="s">
        <v>919</v>
      </c>
      <c r="O170" s="154" t="s">
        <v>919</v>
      </c>
      <c r="P170" s="154" t="s">
        <v>919</v>
      </c>
      <c r="Q170" s="154" t="s">
        <v>1195</v>
      </c>
      <c r="R170" s="154" t="s">
        <v>1195</v>
      </c>
      <c r="S170" s="154" t="s">
        <v>1195</v>
      </c>
      <c r="T170" s="154" t="s">
        <v>1195</v>
      </c>
      <c r="U170" s="154" t="s">
        <v>919</v>
      </c>
      <c r="V170" s="154" t="s">
        <v>919</v>
      </c>
      <c r="W170" s="154" t="s">
        <v>919</v>
      </c>
      <c r="X170" s="154" t="s">
        <v>540</v>
      </c>
      <c r="Y170" s="154" t="s">
        <v>540</v>
      </c>
      <c r="Z170" s="154" t="s">
        <v>540</v>
      </c>
      <c r="AA170" s="154" t="s">
        <v>1264</v>
      </c>
      <c r="AB170" s="154" t="s">
        <v>920</v>
      </c>
      <c r="AC170" s="154" t="s">
        <v>920</v>
      </c>
      <c r="AD170" s="222" t="s">
        <v>1327</v>
      </c>
      <c r="AE170" s="154" t="s">
        <v>907</v>
      </c>
      <c r="AF170" s="154" t="s">
        <v>1196</v>
      </c>
      <c r="AG170" s="154" t="s">
        <v>1264</v>
      </c>
      <c r="AH170" s="154" t="s">
        <v>919</v>
      </c>
      <c r="AI170" s="154" t="s">
        <v>919</v>
      </c>
      <c r="AJ170" s="155" t="s">
        <v>926</v>
      </c>
      <c r="AK170" s="155" t="s">
        <v>926</v>
      </c>
      <c r="AL170" s="154" t="s">
        <v>924</v>
      </c>
      <c r="AM170" s="154" t="s">
        <v>924</v>
      </c>
      <c r="AN170" s="154" t="s">
        <v>927</v>
      </c>
      <c r="AO170" s="154" t="s">
        <v>928</v>
      </c>
      <c r="AP170" s="154" t="s">
        <v>928</v>
      </c>
      <c r="AQ170" s="154" t="s">
        <v>1328</v>
      </c>
      <c r="AR170" s="154" t="s">
        <v>1328</v>
      </c>
      <c r="AS170" s="154" t="s">
        <v>907</v>
      </c>
      <c r="AT170" s="154" t="s">
        <v>907</v>
      </c>
      <c r="AU170" s="154" t="s">
        <v>907</v>
      </c>
      <c r="AV170" s="154" t="s">
        <v>907</v>
      </c>
      <c r="AW170" s="154" t="s">
        <v>907</v>
      </c>
      <c r="AX170" s="154" t="s">
        <v>907</v>
      </c>
      <c r="AY170" s="154" t="s">
        <v>907</v>
      </c>
      <c r="AZ170" s="154" t="s">
        <v>924</v>
      </c>
      <c r="BA170" s="154" t="s">
        <v>540</v>
      </c>
      <c r="BB170" s="154" t="s">
        <v>922</v>
      </c>
      <c r="BC170" s="154" t="s">
        <v>922</v>
      </c>
      <c r="BD170" s="154" t="s">
        <v>922</v>
      </c>
      <c r="BE170" s="155" t="s">
        <v>896</v>
      </c>
      <c r="BF170" s="154" t="s">
        <v>921</v>
      </c>
      <c r="BG170" s="154" t="s">
        <v>921</v>
      </c>
      <c r="BH170" s="154" t="s">
        <v>528</v>
      </c>
      <c r="BI170" s="154" t="s">
        <v>528</v>
      </c>
      <c r="BJ170" s="154" t="s">
        <v>1321</v>
      </c>
      <c r="BK170" s="154" t="s">
        <v>1329</v>
      </c>
      <c r="BL170" s="154" t="s">
        <v>918</v>
      </c>
      <c r="BM170" s="154" t="s">
        <v>540</v>
      </c>
      <c r="BN170" s="154" t="s">
        <v>537</v>
      </c>
      <c r="BO170" s="154" t="s">
        <v>540</v>
      </c>
      <c r="BP170" s="154" t="s">
        <v>540</v>
      </c>
      <c r="BQ170" s="154" t="s">
        <v>898</v>
      </c>
      <c r="BR170" s="154" t="s">
        <v>907</v>
      </c>
      <c r="BS170" s="154" t="s">
        <v>907</v>
      </c>
      <c r="BT170" s="154" t="s">
        <v>907</v>
      </c>
      <c r="BU170" s="154" t="s">
        <v>907</v>
      </c>
      <c r="BV170" s="154" t="s">
        <v>907</v>
      </c>
      <c r="BW170" s="154" t="s">
        <v>907</v>
      </c>
      <c r="BX170" s="154"/>
      <c r="BY170" s="154" t="s">
        <v>925</v>
      </c>
      <c r="BZ170" s="154" t="s">
        <v>540</v>
      </c>
      <c r="CA170" s="154" t="s">
        <v>1264</v>
      </c>
      <c r="CB170" s="154" t="s">
        <v>919</v>
      </c>
    </row>
    <row r="171" spans="1:80" x14ac:dyDescent="0.25">
      <c r="A171" s="123" t="str">
        <f>'Indicator Data'!A172</f>
        <v>Syria</v>
      </c>
      <c r="B171" s="106" t="str">
        <f>'Indicator Data'!B172</f>
        <v>SYR</v>
      </c>
      <c r="C171" s="154" t="s">
        <v>1320</v>
      </c>
      <c r="D171" s="154" t="s">
        <v>1320</v>
      </c>
      <c r="E171" s="154" t="s">
        <v>1321</v>
      </c>
      <c r="F171" s="154" t="s">
        <v>1321</v>
      </c>
      <c r="G171" s="154" t="s">
        <v>1321</v>
      </c>
      <c r="H171" s="154" t="s">
        <v>1321</v>
      </c>
      <c r="I171" s="154" t="s">
        <v>1321</v>
      </c>
      <c r="J171" s="154" t="s">
        <v>922</v>
      </c>
      <c r="K171" s="154" t="s">
        <v>922</v>
      </c>
      <c r="L171" s="154" t="s">
        <v>528</v>
      </c>
      <c r="M171" s="154" t="s">
        <v>919</v>
      </c>
      <c r="N171" s="154" t="s">
        <v>919</v>
      </c>
      <c r="O171" s="154" t="s">
        <v>919</v>
      </c>
      <c r="P171" s="154" t="s">
        <v>919</v>
      </c>
      <c r="Q171" s="154" t="s">
        <v>1195</v>
      </c>
      <c r="R171" s="154" t="s">
        <v>1195</v>
      </c>
      <c r="S171" s="154" t="s">
        <v>1195</v>
      </c>
      <c r="T171" s="154" t="s">
        <v>1195</v>
      </c>
      <c r="U171" s="154" t="s">
        <v>919</v>
      </c>
      <c r="V171" s="154" t="s">
        <v>919</v>
      </c>
      <c r="W171" s="154" t="s">
        <v>919</v>
      </c>
      <c r="X171" s="154" t="s">
        <v>540</v>
      </c>
      <c r="Y171" s="154" t="s">
        <v>540</v>
      </c>
      <c r="Z171" s="154" t="s">
        <v>540</v>
      </c>
      <c r="AA171" s="154" t="s">
        <v>1264</v>
      </c>
      <c r="AB171" s="154" t="s">
        <v>920</v>
      </c>
      <c r="AC171" s="154" t="s">
        <v>920</v>
      </c>
      <c r="AD171" s="222" t="s">
        <v>1327</v>
      </c>
      <c r="AE171" s="154" t="s">
        <v>907</v>
      </c>
      <c r="AF171" s="154" t="s">
        <v>1196</v>
      </c>
      <c r="AG171" s="154" t="s">
        <v>1264</v>
      </c>
      <c r="AH171" s="154" t="s">
        <v>919</v>
      </c>
      <c r="AI171" s="154" t="s">
        <v>919</v>
      </c>
      <c r="AJ171" s="155" t="s">
        <v>926</v>
      </c>
      <c r="AK171" s="155" t="s">
        <v>926</v>
      </c>
      <c r="AL171" s="154" t="s">
        <v>924</v>
      </c>
      <c r="AM171" s="154" t="s">
        <v>924</v>
      </c>
      <c r="AN171" s="154" t="s">
        <v>927</v>
      </c>
      <c r="AO171" s="154" t="s">
        <v>928</v>
      </c>
      <c r="AP171" s="154" t="s">
        <v>928</v>
      </c>
      <c r="AQ171" s="154" t="s">
        <v>1328</v>
      </c>
      <c r="AR171" s="154" t="s">
        <v>1328</v>
      </c>
      <c r="AS171" s="154" t="s">
        <v>907</v>
      </c>
      <c r="AT171" s="154" t="s">
        <v>907</v>
      </c>
      <c r="AU171" s="154" t="s">
        <v>907</v>
      </c>
      <c r="AV171" s="154" t="s">
        <v>907</v>
      </c>
      <c r="AW171" s="154" t="s">
        <v>907</v>
      </c>
      <c r="AX171" s="154" t="s">
        <v>907</v>
      </c>
      <c r="AY171" s="154" t="s">
        <v>907</v>
      </c>
      <c r="AZ171" s="154" t="s">
        <v>924</v>
      </c>
      <c r="BA171" s="154" t="s">
        <v>540</v>
      </c>
      <c r="BB171" s="154" t="s">
        <v>922</v>
      </c>
      <c r="BC171" s="154" t="s">
        <v>922</v>
      </c>
      <c r="BD171" s="154" t="s">
        <v>922</v>
      </c>
      <c r="BE171" s="155" t="s">
        <v>899</v>
      </c>
      <c r="BF171" s="154" t="s">
        <v>923</v>
      </c>
      <c r="BG171" s="154" t="s">
        <v>921</v>
      </c>
      <c r="BH171" s="154" t="s">
        <v>528</v>
      </c>
      <c r="BI171" s="154" t="s">
        <v>528</v>
      </c>
      <c r="BJ171" s="154" t="s">
        <v>1321</v>
      </c>
      <c r="BK171" s="154" t="s">
        <v>1329</v>
      </c>
      <c r="BL171" s="154" t="s">
        <v>918</v>
      </c>
      <c r="BM171" s="154" t="s">
        <v>540</v>
      </c>
      <c r="BN171" s="154" t="s">
        <v>537</v>
      </c>
      <c r="BO171" s="154" t="s">
        <v>540</v>
      </c>
      <c r="BP171" s="154" t="s">
        <v>540</v>
      </c>
      <c r="BQ171" s="154" t="s">
        <v>898</v>
      </c>
      <c r="BR171" s="154" t="s">
        <v>907</v>
      </c>
      <c r="BS171" s="154" t="s">
        <v>907</v>
      </c>
      <c r="BT171" s="154" t="s">
        <v>907</v>
      </c>
      <c r="BU171" s="154" t="s">
        <v>907</v>
      </c>
      <c r="BV171" s="154" t="s">
        <v>907</v>
      </c>
      <c r="BW171" s="154" t="s">
        <v>907</v>
      </c>
      <c r="BX171" s="154"/>
      <c r="BY171" s="154" t="s">
        <v>925</v>
      </c>
      <c r="BZ171" s="154" t="s">
        <v>897</v>
      </c>
      <c r="CA171" s="154" t="s">
        <v>1264</v>
      </c>
      <c r="CB171" s="154" t="s">
        <v>919</v>
      </c>
    </row>
    <row r="172" spans="1:80" x14ac:dyDescent="0.25">
      <c r="A172" s="123" t="str">
        <f>'Indicator Data'!A173</f>
        <v>Tajikistan</v>
      </c>
      <c r="B172" s="106" t="str">
        <f>'Indicator Data'!B173</f>
        <v>TJK</v>
      </c>
      <c r="C172" s="154" t="s">
        <v>1320</v>
      </c>
      <c r="D172" s="154" t="s">
        <v>1320</v>
      </c>
      <c r="E172" s="154" t="s">
        <v>1321</v>
      </c>
      <c r="F172" s="154" t="s">
        <v>1321</v>
      </c>
      <c r="G172" s="154" t="s">
        <v>1321</v>
      </c>
      <c r="H172" s="154" t="s">
        <v>1321</v>
      </c>
      <c r="I172" s="154" t="s">
        <v>1321</v>
      </c>
      <c r="J172" s="154" t="s">
        <v>922</v>
      </c>
      <c r="K172" s="154" t="s">
        <v>922</v>
      </c>
      <c r="L172" s="154" t="s">
        <v>528</v>
      </c>
      <c r="M172" s="154" t="s">
        <v>919</v>
      </c>
      <c r="N172" s="154" t="s">
        <v>919</v>
      </c>
      <c r="O172" s="154" t="s">
        <v>919</v>
      </c>
      <c r="P172" s="154" t="s">
        <v>919</v>
      </c>
      <c r="Q172" s="154" t="s">
        <v>1195</v>
      </c>
      <c r="R172" s="154" t="s">
        <v>1195</v>
      </c>
      <c r="S172" s="154" t="s">
        <v>1195</v>
      </c>
      <c r="T172" s="154" t="s">
        <v>1195</v>
      </c>
      <c r="U172" s="154" t="s">
        <v>919</v>
      </c>
      <c r="V172" s="154" t="s">
        <v>919</v>
      </c>
      <c r="W172" s="154" t="s">
        <v>919</v>
      </c>
      <c r="X172" s="154" t="s">
        <v>540</v>
      </c>
      <c r="Y172" s="154" t="s">
        <v>540</v>
      </c>
      <c r="Z172" s="154" t="s">
        <v>540</v>
      </c>
      <c r="AA172" s="154" t="s">
        <v>1264</v>
      </c>
      <c r="AB172" s="154" t="s">
        <v>920</v>
      </c>
      <c r="AC172" s="154" t="s">
        <v>920</v>
      </c>
      <c r="AD172" s="222" t="s">
        <v>1327</v>
      </c>
      <c r="AE172" s="154" t="s">
        <v>907</v>
      </c>
      <c r="AF172" s="154" t="s">
        <v>1196</v>
      </c>
      <c r="AG172" s="154" t="s">
        <v>1264</v>
      </c>
      <c r="AH172" s="154" t="s">
        <v>919</v>
      </c>
      <c r="AI172" s="154" t="s">
        <v>919</v>
      </c>
      <c r="AJ172" s="155" t="s">
        <v>926</v>
      </c>
      <c r="AK172" s="155" t="s">
        <v>926</v>
      </c>
      <c r="AL172" s="154" t="s">
        <v>924</v>
      </c>
      <c r="AM172" s="154" t="s">
        <v>924</v>
      </c>
      <c r="AN172" s="154" t="s">
        <v>927</v>
      </c>
      <c r="AO172" s="154" t="s">
        <v>928</v>
      </c>
      <c r="AP172" s="154" t="s">
        <v>928</v>
      </c>
      <c r="AQ172" s="154" t="s">
        <v>1328</v>
      </c>
      <c r="AR172" s="154" t="s">
        <v>1328</v>
      </c>
      <c r="AS172" s="154" t="s">
        <v>907</v>
      </c>
      <c r="AT172" s="154" t="s">
        <v>907</v>
      </c>
      <c r="AU172" s="154" t="s">
        <v>907</v>
      </c>
      <c r="AV172" s="154" t="s">
        <v>907</v>
      </c>
      <c r="AW172" s="154" t="s">
        <v>907</v>
      </c>
      <c r="AX172" s="154" t="s">
        <v>907</v>
      </c>
      <c r="AY172" s="154" t="s">
        <v>907</v>
      </c>
      <c r="AZ172" s="154" t="s">
        <v>924</v>
      </c>
      <c r="BA172" s="154" t="s">
        <v>540</v>
      </c>
      <c r="BB172" s="154" t="s">
        <v>922</v>
      </c>
      <c r="BC172" s="154" t="s">
        <v>922</v>
      </c>
      <c r="BD172" s="154" t="s">
        <v>922</v>
      </c>
      <c r="BE172" s="155" t="s">
        <v>896</v>
      </c>
      <c r="BF172" s="154" t="s">
        <v>921</v>
      </c>
      <c r="BG172" s="154" t="s">
        <v>921</v>
      </c>
      <c r="BH172" s="154" t="s">
        <v>528</v>
      </c>
      <c r="BI172" s="154" t="s">
        <v>528</v>
      </c>
      <c r="BJ172" s="154" t="s">
        <v>1321</v>
      </c>
      <c r="BK172" s="154" t="s">
        <v>1329</v>
      </c>
      <c r="BL172" s="154" t="s">
        <v>918</v>
      </c>
      <c r="BM172" s="154" t="s">
        <v>540</v>
      </c>
      <c r="BN172" s="154" t="s">
        <v>537</v>
      </c>
      <c r="BO172" s="154" t="s">
        <v>540</v>
      </c>
      <c r="BP172" s="154" t="s">
        <v>540</v>
      </c>
      <c r="BQ172" s="154" t="s">
        <v>898</v>
      </c>
      <c r="BR172" s="154" t="s">
        <v>907</v>
      </c>
      <c r="BS172" s="154" t="s">
        <v>907</v>
      </c>
      <c r="BT172" s="154" t="s">
        <v>907</v>
      </c>
      <c r="BU172" s="154" t="s">
        <v>907</v>
      </c>
      <c r="BV172" s="154" t="s">
        <v>907</v>
      </c>
      <c r="BW172" s="154" t="s">
        <v>907</v>
      </c>
      <c r="BX172" s="154"/>
      <c r="BY172" s="154" t="s">
        <v>925</v>
      </c>
      <c r="BZ172" s="154" t="s">
        <v>540</v>
      </c>
      <c r="CA172" s="154" t="s">
        <v>1264</v>
      </c>
      <c r="CB172" s="154" t="s">
        <v>919</v>
      </c>
    </row>
    <row r="173" spans="1:80" x14ac:dyDescent="0.25">
      <c r="A173" s="123" t="str">
        <f>'Indicator Data'!A174</f>
        <v>Tanzania</v>
      </c>
      <c r="B173" s="106" t="str">
        <f>'Indicator Data'!B174</f>
        <v>TZA</v>
      </c>
      <c r="C173" s="154" t="s">
        <v>1320</v>
      </c>
      <c r="D173" s="154" t="s">
        <v>1320</v>
      </c>
      <c r="E173" s="154" t="s">
        <v>1321</v>
      </c>
      <c r="F173" s="154" t="s">
        <v>1321</v>
      </c>
      <c r="G173" s="154" t="s">
        <v>1321</v>
      </c>
      <c r="H173" s="154" t="s">
        <v>1321</v>
      </c>
      <c r="I173" s="154" t="s">
        <v>1321</v>
      </c>
      <c r="J173" s="154" t="s">
        <v>922</v>
      </c>
      <c r="K173" s="154" t="s">
        <v>922</v>
      </c>
      <c r="L173" s="154" t="s">
        <v>528</v>
      </c>
      <c r="M173" s="154" t="s">
        <v>919</v>
      </c>
      <c r="N173" s="154" t="s">
        <v>919</v>
      </c>
      <c r="O173" s="154" t="s">
        <v>919</v>
      </c>
      <c r="P173" s="154" t="s">
        <v>919</v>
      </c>
      <c r="Q173" s="154" t="s">
        <v>1195</v>
      </c>
      <c r="R173" s="154" t="s">
        <v>1195</v>
      </c>
      <c r="S173" s="154" t="s">
        <v>1195</v>
      </c>
      <c r="T173" s="154" t="s">
        <v>1195</v>
      </c>
      <c r="U173" s="154" t="s">
        <v>919</v>
      </c>
      <c r="V173" s="154" t="s">
        <v>919</v>
      </c>
      <c r="W173" s="154" t="s">
        <v>919</v>
      </c>
      <c r="X173" s="154" t="s">
        <v>540</v>
      </c>
      <c r="Y173" s="154" t="s">
        <v>540</v>
      </c>
      <c r="Z173" s="154" t="s">
        <v>540</v>
      </c>
      <c r="AA173" s="154" t="s">
        <v>1264</v>
      </c>
      <c r="AB173" s="154" t="s">
        <v>920</v>
      </c>
      <c r="AC173" s="154" t="s">
        <v>920</v>
      </c>
      <c r="AD173" s="222" t="s">
        <v>1327</v>
      </c>
      <c r="AE173" s="154" t="s">
        <v>907</v>
      </c>
      <c r="AF173" s="154" t="s">
        <v>1196</v>
      </c>
      <c r="AG173" s="154" t="s">
        <v>1264</v>
      </c>
      <c r="AH173" s="154" t="s">
        <v>919</v>
      </c>
      <c r="AI173" s="154" t="s">
        <v>919</v>
      </c>
      <c r="AJ173" s="155" t="s">
        <v>926</v>
      </c>
      <c r="AK173" s="155" t="s">
        <v>926</v>
      </c>
      <c r="AL173" s="154" t="s">
        <v>924</v>
      </c>
      <c r="AM173" s="154" t="s">
        <v>924</v>
      </c>
      <c r="AN173" s="154" t="s">
        <v>927</v>
      </c>
      <c r="AO173" s="154" t="s">
        <v>928</v>
      </c>
      <c r="AP173" s="154" t="s">
        <v>928</v>
      </c>
      <c r="AQ173" s="154" t="s">
        <v>1328</v>
      </c>
      <c r="AR173" s="154" t="s">
        <v>1328</v>
      </c>
      <c r="AS173" s="154" t="s">
        <v>907</v>
      </c>
      <c r="AT173" s="154" t="s">
        <v>907</v>
      </c>
      <c r="AU173" s="154" t="s">
        <v>907</v>
      </c>
      <c r="AV173" s="154" t="s">
        <v>907</v>
      </c>
      <c r="AW173" s="154" t="s">
        <v>907</v>
      </c>
      <c r="AX173" s="154" t="s">
        <v>907</v>
      </c>
      <c r="AY173" s="154" t="s">
        <v>907</v>
      </c>
      <c r="AZ173" s="154" t="s">
        <v>924</v>
      </c>
      <c r="BA173" s="154" t="s">
        <v>540</v>
      </c>
      <c r="BB173" s="154" t="s">
        <v>922</v>
      </c>
      <c r="BC173" s="154" t="s">
        <v>922</v>
      </c>
      <c r="BD173" s="154" t="s">
        <v>922</v>
      </c>
      <c r="BE173" s="155" t="s">
        <v>896</v>
      </c>
      <c r="BF173" s="154" t="s">
        <v>921</v>
      </c>
      <c r="BG173" s="154" t="s">
        <v>921</v>
      </c>
      <c r="BH173" s="154" t="s">
        <v>528</v>
      </c>
      <c r="BI173" s="154" t="s">
        <v>528</v>
      </c>
      <c r="BJ173" s="154" t="s">
        <v>1321</v>
      </c>
      <c r="BK173" s="154" t="s">
        <v>1329</v>
      </c>
      <c r="BL173" s="154" t="s">
        <v>918</v>
      </c>
      <c r="BM173" s="154" t="s">
        <v>540</v>
      </c>
      <c r="BN173" s="154" t="s">
        <v>537</v>
      </c>
      <c r="BO173" s="154" t="s">
        <v>540</v>
      </c>
      <c r="BP173" s="154" t="s">
        <v>540</v>
      </c>
      <c r="BQ173" s="154" t="s">
        <v>898</v>
      </c>
      <c r="BR173" s="154" t="s">
        <v>907</v>
      </c>
      <c r="BS173" s="154" t="s">
        <v>907</v>
      </c>
      <c r="BT173" s="154" t="s">
        <v>907</v>
      </c>
      <c r="BU173" s="154" t="s">
        <v>907</v>
      </c>
      <c r="BV173" s="154" t="s">
        <v>907</v>
      </c>
      <c r="BW173" s="154" t="s">
        <v>907</v>
      </c>
      <c r="BX173" s="154"/>
      <c r="BY173" s="154" t="s">
        <v>925</v>
      </c>
      <c r="BZ173" s="154" t="s">
        <v>540</v>
      </c>
      <c r="CA173" s="154" t="s">
        <v>1264</v>
      </c>
      <c r="CB173" s="154" t="s">
        <v>919</v>
      </c>
    </row>
    <row r="174" spans="1:80" x14ac:dyDescent="0.25">
      <c r="A174" s="123" t="str">
        <f>'Indicator Data'!A175</f>
        <v>Thailand</v>
      </c>
      <c r="B174" s="106" t="str">
        <f>'Indicator Data'!B175</f>
        <v>THA</v>
      </c>
      <c r="C174" s="154" t="s">
        <v>1320</v>
      </c>
      <c r="D174" s="154" t="s">
        <v>1320</v>
      </c>
      <c r="E174" s="154" t="s">
        <v>1321</v>
      </c>
      <c r="F174" s="154" t="s">
        <v>1321</v>
      </c>
      <c r="G174" s="154" t="s">
        <v>1321</v>
      </c>
      <c r="H174" s="154" t="s">
        <v>1321</v>
      </c>
      <c r="I174" s="154" t="s">
        <v>1321</v>
      </c>
      <c r="J174" s="154" t="s">
        <v>922</v>
      </c>
      <c r="K174" s="154" t="s">
        <v>922</v>
      </c>
      <c r="L174" s="154" t="s">
        <v>528</v>
      </c>
      <c r="M174" s="154" t="s">
        <v>919</v>
      </c>
      <c r="N174" s="154" t="s">
        <v>919</v>
      </c>
      <c r="O174" s="154" t="s">
        <v>919</v>
      </c>
      <c r="P174" s="154" t="s">
        <v>919</v>
      </c>
      <c r="Q174" s="154" t="s">
        <v>1195</v>
      </c>
      <c r="R174" s="154" t="s">
        <v>1195</v>
      </c>
      <c r="S174" s="154" t="s">
        <v>1195</v>
      </c>
      <c r="T174" s="154" t="s">
        <v>1195</v>
      </c>
      <c r="U174" s="154" t="s">
        <v>919</v>
      </c>
      <c r="V174" s="154" t="s">
        <v>919</v>
      </c>
      <c r="W174" s="154" t="s">
        <v>919</v>
      </c>
      <c r="X174" s="154" t="s">
        <v>540</v>
      </c>
      <c r="Y174" s="154" t="s">
        <v>540</v>
      </c>
      <c r="Z174" s="154" t="s">
        <v>540</v>
      </c>
      <c r="AA174" s="154" t="s">
        <v>1264</v>
      </c>
      <c r="AB174" s="154" t="s">
        <v>920</v>
      </c>
      <c r="AC174" s="154" t="s">
        <v>920</v>
      </c>
      <c r="AD174" s="222" t="s">
        <v>1327</v>
      </c>
      <c r="AE174" s="154" t="s">
        <v>907</v>
      </c>
      <c r="AF174" s="154" t="s">
        <v>1196</v>
      </c>
      <c r="AG174" s="154" t="s">
        <v>1264</v>
      </c>
      <c r="AH174" s="154" t="s">
        <v>919</v>
      </c>
      <c r="AI174" s="154" t="s">
        <v>919</v>
      </c>
      <c r="AJ174" s="155" t="s">
        <v>926</v>
      </c>
      <c r="AK174" s="155" t="s">
        <v>926</v>
      </c>
      <c r="AL174" s="154" t="s">
        <v>924</v>
      </c>
      <c r="AM174" s="154" t="s">
        <v>924</v>
      </c>
      <c r="AN174" s="154" t="s">
        <v>927</v>
      </c>
      <c r="AO174" s="154" t="s">
        <v>928</v>
      </c>
      <c r="AP174" s="154" t="s">
        <v>928</v>
      </c>
      <c r="AQ174" s="154" t="s">
        <v>1328</v>
      </c>
      <c r="AR174" s="154" t="s">
        <v>1328</v>
      </c>
      <c r="AS174" s="154" t="s">
        <v>907</v>
      </c>
      <c r="AT174" s="154" t="s">
        <v>907</v>
      </c>
      <c r="AU174" s="154" t="s">
        <v>907</v>
      </c>
      <c r="AV174" s="154" t="s">
        <v>907</v>
      </c>
      <c r="AW174" s="154" t="s">
        <v>907</v>
      </c>
      <c r="AX174" s="154" t="s">
        <v>907</v>
      </c>
      <c r="AY174" s="154" t="s">
        <v>907</v>
      </c>
      <c r="AZ174" s="154" t="s">
        <v>924</v>
      </c>
      <c r="BA174" s="154" t="s">
        <v>540</v>
      </c>
      <c r="BB174" s="154" t="s">
        <v>922</v>
      </c>
      <c r="BC174" s="154" t="s">
        <v>922</v>
      </c>
      <c r="BD174" s="154" t="s">
        <v>922</v>
      </c>
      <c r="BE174" s="155" t="s">
        <v>899</v>
      </c>
      <c r="BF174" s="154" t="s">
        <v>921</v>
      </c>
      <c r="BG174" s="154" t="s">
        <v>921</v>
      </c>
      <c r="BH174" s="154" t="s">
        <v>528</v>
      </c>
      <c r="BI174" s="154" t="s">
        <v>528</v>
      </c>
      <c r="BJ174" s="154" t="s">
        <v>1321</v>
      </c>
      <c r="BK174" s="154" t="s">
        <v>1329</v>
      </c>
      <c r="BL174" s="154" t="s">
        <v>918</v>
      </c>
      <c r="BM174" s="154" t="s">
        <v>540</v>
      </c>
      <c r="BN174" s="154" t="s">
        <v>537</v>
      </c>
      <c r="BO174" s="154" t="s">
        <v>540</v>
      </c>
      <c r="BP174" s="154" t="s">
        <v>540</v>
      </c>
      <c r="BQ174" s="154" t="s">
        <v>898</v>
      </c>
      <c r="BR174" s="154" t="s">
        <v>907</v>
      </c>
      <c r="BS174" s="154" t="s">
        <v>907</v>
      </c>
      <c r="BT174" s="154" t="s">
        <v>907</v>
      </c>
      <c r="BU174" s="154" t="s">
        <v>907</v>
      </c>
      <c r="BV174" s="154" t="s">
        <v>907</v>
      </c>
      <c r="BW174" s="154" t="s">
        <v>907</v>
      </c>
      <c r="BX174" s="154"/>
      <c r="BY174" s="154" t="s">
        <v>925</v>
      </c>
      <c r="BZ174" s="154" t="s">
        <v>540</v>
      </c>
      <c r="CA174" s="154" t="s">
        <v>1264</v>
      </c>
      <c r="CB174" s="154" t="s">
        <v>919</v>
      </c>
    </row>
    <row r="175" spans="1:80" x14ac:dyDescent="0.25">
      <c r="A175" s="123" t="str">
        <f>'Indicator Data'!A176</f>
        <v>Timor-Leste</v>
      </c>
      <c r="B175" s="106" t="str">
        <f>'Indicator Data'!B176</f>
        <v>TLS</v>
      </c>
      <c r="C175" s="154" t="s">
        <v>1320</v>
      </c>
      <c r="D175" s="154" t="s">
        <v>1320</v>
      </c>
      <c r="E175" s="154" t="s">
        <v>1321</v>
      </c>
      <c r="F175" s="154" t="s">
        <v>1321</v>
      </c>
      <c r="G175" s="154" t="s">
        <v>1321</v>
      </c>
      <c r="H175" s="154" t="s">
        <v>1321</v>
      </c>
      <c r="I175" s="154" t="s">
        <v>1321</v>
      </c>
      <c r="J175" s="154" t="s">
        <v>922</v>
      </c>
      <c r="K175" s="154" t="s">
        <v>922</v>
      </c>
      <c r="L175" s="154" t="s">
        <v>528</v>
      </c>
      <c r="M175" s="154" t="s">
        <v>919</v>
      </c>
      <c r="N175" s="154" t="s">
        <v>919</v>
      </c>
      <c r="O175" s="154" t="s">
        <v>919</v>
      </c>
      <c r="P175" s="154" t="s">
        <v>919</v>
      </c>
      <c r="Q175" s="154" t="s">
        <v>1195</v>
      </c>
      <c r="R175" s="154" t="s">
        <v>1195</v>
      </c>
      <c r="S175" s="154" t="s">
        <v>1195</v>
      </c>
      <c r="T175" s="154" t="s">
        <v>1195</v>
      </c>
      <c r="U175" s="154" t="s">
        <v>919</v>
      </c>
      <c r="V175" s="154" t="s">
        <v>919</v>
      </c>
      <c r="W175" s="154" t="s">
        <v>919</v>
      </c>
      <c r="X175" s="154" t="s">
        <v>540</v>
      </c>
      <c r="Y175" s="154" t="s">
        <v>540</v>
      </c>
      <c r="Z175" s="154" t="s">
        <v>540</v>
      </c>
      <c r="AA175" s="154" t="s">
        <v>1264</v>
      </c>
      <c r="AB175" s="154" t="s">
        <v>920</v>
      </c>
      <c r="AC175" s="154" t="s">
        <v>920</v>
      </c>
      <c r="AD175" s="222" t="s">
        <v>1327</v>
      </c>
      <c r="AE175" s="154" t="s">
        <v>907</v>
      </c>
      <c r="AF175" s="154" t="s">
        <v>1196</v>
      </c>
      <c r="AG175" s="154" t="s">
        <v>1264</v>
      </c>
      <c r="AH175" s="154" t="s">
        <v>919</v>
      </c>
      <c r="AI175" s="154" t="s">
        <v>919</v>
      </c>
      <c r="AJ175" s="155" t="s">
        <v>926</v>
      </c>
      <c r="AK175" s="155" t="s">
        <v>926</v>
      </c>
      <c r="AL175" s="154" t="s">
        <v>924</v>
      </c>
      <c r="AM175" s="154" t="s">
        <v>924</v>
      </c>
      <c r="AN175" s="154" t="s">
        <v>927</v>
      </c>
      <c r="AO175" s="154" t="s">
        <v>928</v>
      </c>
      <c r="AP175" s="154" t="s">
        <v>928</v>
      </c>
      <c r="AQ175" s="154" t="s">
        <v>1328</v>
      </c>
      <c r="AR175" s="154" t="s">
        <v>1328</v>
      </c>
      <c r="AS175" s="154" t="s">
        <v>907</v>
      </c>
      <c r="AT175" s="154" t="s">
        <v>907</v>
      </c>
      <c r="AU175" s="154" t="s">
        <v>907</v>
      </c>
      <c r="AV175" s="154" t="s">
        <v>907</v>
      </c>
      <c r="AW175" s="154" t="s">
        <v>907</v>
      </c>
      <c r="AX175" s="154" t="s">
        <v>907</v>
      </c>
      <c r="AY175" s="154" t="s">
        <v>907</v>
      </c>
      <c r="AZ175" s="154" t="s">
        <v>924</v>
      </c>
      <c r="BA175" s="154" t="s">
        <v>540</v>
      </c>
      <c r="BB175" s="154" t="s">
        <v>922</v>
      </c>
      <c r="BC175" s="154" t="s">
        <v>922</v>
      </c>
      <c r="BD175" s="154" t="s">
        <v>922</v>
      </c>
      <c r="BE175" s="155"/>
      <c r="BF175" s="154" t="s">
        <v>921</v>
      </c>
      <c r="BG175" s="154" t="s">
        <v>921</v>
      </c>
      <c r="BH175" s="154" t="s">
        <v>528</v>
      </c>
      <c r="BI175" s="154" t="s">
        <v>528</v>
      </c>
      <c r="BJ175" s="154" t="s">
        <v>1321</v>
      </c>
      <c r="BK175" s="154" t="s">
        <v>1329</v>
      </c>
      <c r="BL175" s="154" t="s">
        <v>918</v>
      </c>
      <c r="BM175" s="154" t="s">
        <v>540</v>
      </c>
      <c r="BN175" s="154" t="s">
        <v>537</v>
      </c>
      <c r="BO175" s="154" t="s">
        <v>540</v>
      </c>
      <c r="BP175" s="154" t="s">
        <v>540</v>
      </c>
      <c r="BQ175" s="154" t="s">
        <v>898</v>
      </c>
      <c r="BR175" s="154" t="s">
        <v>907</v>
      </c>
      <c r="BS175" s="154" t="s">
        <v>907</v>
      </c>
      <c r="BT175" s="154" t="s">
        <v>907</v>
      </c>
      <c r="BU175" s="154" t="s">
        <v>907</v>
      </c>
      <c r="BV175" s="154" t="s">
        <v>907</v>
      </c>
      <c r="BW175" s="154" t="s">
        <v>907</v>
      </c>
      <c r="BX175" s="154"/>
      <c r="BY175" s="154" t="s">
        <v>925</v>
      </c>
      <c r="BZ175" s="154" t="s">
        <v>540</v>
      </c>
      <c r="CA175" s="154" t="s">
        <v>1264</v>
      </c>
      <c r="CB175" s="154" t="s">
        <v>919</v>
      </c>
    </row>
    <row r="176" spans="1:80" x14ac:dyDescent="0.25">
      <c r="A176" s="123" t="str">
        <f>'Indicator Data'!A177</f>
        <v>Togo</v>
      </c>
      <c r="B176" s="106" t="str">
        <f>'Indicator Data'!B177</f>
        <v>TGO</v>
      </c>
      <c r="C176" s="154" t="s">
        <v>1320</v>
      </c>
      <c r="D176" s="154" t="s">
        <v>1320</v>
      </c>
      <c r="E176" s="154" t="s">
        <v>1321</v>
      </c>
      <c r="F176" s="154" t="s">
        <v>1321</v>
      </c>
      <c r="G176" s="154" t="s">
        <v>1321</v>
      </c>
      <c r="H176" s="154" t="s">
        <v>1321</v>
      </c>
      <c r="I176" s="154" t="s">
        <v>1321</v>
      </c>
      <c r="J176" s="154" t="s">
        <v>922</v>
      </c>
      <c r="K176" s="154" t="s">
        <v>922</v>
      </c>
      <c r="L176" s="154" t="s">
        <v>528</v>
      </c>
      <c r="M176" s="154" t="s">
        <v>919</v>
      </c>
      <c r="N176" s="154" t="s">
        <v>919</v>
      </c>
      <c r="O176" s="154" t="s">
        <v>919</v>
      </c>
      <c r="P176" s="154" t="s">
        <v>919</v>
      </c>
      <c r="Q176" s="154" t="s">
        <v>1195</v>
      </c>
      <c r="R176" s="154" t="s">
        <v>1195</v>
      </c>
      <c r="S176" s="154" t="s">
        <v>1195</v>
      </c>
      <c r="T176" s="154" t="s">
        <v>1195</v>
      </c>
      <c r="U176" s="154" t="s">
        <v>919</v>
      </c>
      <c r="V176" s="154" t="s">
        <v>919</v>
      </c>
      <c r="W176" s="154" t="s">
        <v>919</v>
      </c>
      <c r="X176" s="154" t="s">
        <v>540</v>
      </c>
      <c r="Y176" s="154" t="s">
        <v>540</v>
      </c>
      <c r="Z176" s="154" t="s">
        <v>540</v>
      </c>
      <c r="AA176" s="154" t="s">
        <v>1264</v>
      </c>
      <c r="AB176" s="154" t="s">
        <v>920</v>
      </c>
      <c r="AC176" s="154" t="s">
        <v>920</v>
      </c>
      <c r="AD176" s="222" t="s">
        <v>1327</v>
      </c>
      <c r="AE176" s="154" t="s">
        <v>907</v>
      </c>
      <c r="AF176" s="154" t="s">
        <v>1196</v>
      </c>
      <c r="AG176" s="154" t="s">
        <v>1264</v>
      </c>
      <c r="AH176" s="154" t="s">
        <v>919</v>
      </c>
      <c r="AI176" s="154" t="s">
        <v>919</v>
      </c>
      <c r="AJ176" s="155" t="s">
        <v>926</v>
      </c>
      <c r="AK176" s="155" t="s">
        <v>926</v>
      </c>
      <c r="AL176" s="154" t="s">
        <v>924</v>
      </c>
      <c r="AM176" s="154" t="s">
        <v>924</v>
      </c>
      <c r="AN176" s="154" t="s">
        <v>927</v>
      </c>
      <c r="AO176" s="154" t="s">
        <v>928</v>
      </c>
      <c r="AP176" s="154" t="s">
        <v>928</v>
      </c>
      <c r="AQ176" s="154" t="s">
        <v>1328</v>
      </c>
      <c r="AR176" s="154" t="s">
        <v>1328</v>
      </c>
      <c r="AS176" s="154" t="s">
        <v>907</v>
      </c>
      <c r="AT176" s="154" t="s">
        <v>907</v>
      </c>
      <c r="AU176" s="154" t="s">
        <v>907</v>
      </c>
      <c r="AV176" s="154" t="s">
        <v>907</v>
      </c>
      <c r="AW176" s="154" t="s">
        <v>907</v>
      </c>
      <c r="AX176" s="154" t="s">
        <v>907</v>
      </c>
      <c r="AY176" s="154" t="s">
        <v>907</v>
      </c>
      <c r="AZ176" s="154" t="s">
        <v>924</v>
      </c>
      <c r="BA176" s="154" t="s">
        <v>540</v>
      </c>
      <c r="BB176" s="154" t="s">
        <v>922</v>
      </c>
      <c r="BC176" s="154" t="s">
        <v>922</v>
      </c>
      <c r="BD176" s="154" t="s">
        <v>922</v>
      </c>
      <c r="BE176" s="155"/>
      <c r="BF176" s="154" t="s">
        <v>921</v>
      </c>
      <c r="BG176" s="154" t="s">
        <v>921</v>
      </c>
      <c r="BH176" s="154" t="s">
        <v>528</v>
      </c>
      <c r="BI176" s="154" t="s">
        <v>528</v>
      </c>
      <c r="BJ176" s="154" t="s">
        <v>1321</v>
      </c>
      <c r="BK176" s="154" t="s">
        <v>1329</v>
      </c>
      <c r="BL176" s="154" t="s">
        <v>918</v>
      </c>
      <c r="BM176" s="154" t="s">
        <v>540</v>
      </c>
      <c r="BN176" s="154" t="s">
        <v>537</v>
      </c>
      <c r="BO176" s="154" t="s">
        <v>540</v>
      </c>
      <c r="BP176" s="154" t="s">
        <v>540</v>
      </c>
      <c r="BQ176" s="154" t="s">
        <v>898</v>
      </c>
      <c r="BR176" s="154" t="s">
        <v>907</v>
      </c>
      <c r="BS176" s="154" t="s">
        <v>907</v>
      </c>
      <c r="BT176" s="154" t="s">
        <v>907</v>
      </c>
      <c r="BU176" s="154" t="s">
        <v>907</v>
      </c>
      <c r="BV176" s="154" t="s">
        <v>907</v>
      </c>
      <c r="BW176" s="154" t="s">
        <v>907</v>
      </c>
      <c r="BX176" s="154"/>
      <c r="BY176" s="154" t="s">
        <v>925</v>
      </c>
      <c r="BZ176" s="154" t="s">
        <v>540</v>
      </c>
      <c r="CA176" s="154" t="s">
        <v>1264</v>
      </c>
      <c r="CB176" s="154" t="s">
        <v>919</v>
      </c>
    </row>
    <row r="177" spans="1:80" x14ac:dyDescent="0.25">
      <c r="A177" s="123" t="str">
        <f>'Indicator Data'!A178</f>
        <v>Tonga</v>
      </c>
      <c r="B177" s="106" t="str">
        <f>'Indicator Data'!B178</f>
        <v>TON</v>
      </c>
      <c r="C177" s="154" t="s">
        <v>1320</v>
      </c>
      <c r="D177" s="154" t="s">
        <v>1320</v>
      </c>
      <c r="E177" s="154" t="s">
        <v>1321</v>
      </c>
      <c r="F177" s="154" t="s">
        <v>1321</v>
      </c>
      <c r="G177" s="154" t="s">
        <v>1321</v>
      </c>
      <c r="H177" s="154" t="s">
        <v>1321</v>
      </c>
      <c r="I177" s="154" t="s">
        <v>1321</v>
      </c>
      <c r="J177" s="154" t="s">
        <v>922</v>
      </c>
      <c r="K177" s="154" t="s">
        <v>922</v>
      </c>
      <c r="L177" s="154" t="s">
        <v>528</v>
      </c>
      <c r="M177" s="154" t="s">
        <v>919</v>
      </c>
      <c r="N177" s="154" t="s">
        <v>919</v>
      </c>
      <c r="O177" s="154" t="s">
        <v>919</v>
      </c>
      <c r="P177" s="154" t="s">
        <v>919</v>
      </c>
      <c r="Q177" s="154" t="s">
        <v>1195</v>
      </c>
      <c r="R177" s="154" t="s">
        <v>1195</v>
      </c>
      <c r="S177" s="154" t="s">
        <v>1195</v>
      </c>
      <c r="T177" s="154" t="s">
        <v>1195</v>
      </c>
      <c r="U177" s="154" t="s">
        <v>919</v>
      </c>
      <c r="V177" s="154" t="s">
        <v>919</v>
      </c>
      <c r="W177" s="154" t="s">
        <v>919</v>
      </c>
      <c r="X177" s="154" t="s">
        <v>540</v>
      </c>
      <c r="Y177" s="154" t="s">
        <v>540</v>
      </c>
      <c r="Z177" s="154" t="s">
        <v>540</v>
      </c>
      <c r="AA177" s="154" t="s">
        <v>1264</v>
      </c>
      <c r="AB177" s="154" t="s">
        <v>920</v>
      </c>
      <c r="AC177" s="154" t="s">
        <v>920</v>
      </c>
      <c r="AD177" s="222" t="s">
        <v>1327</v>
      </c>
      <c r="AE177" s="154" t="s">
        <v>907</v>
      </c>
      <c r="AF177" s="154" t="s">
        <v>1196</v>
      </c>
      <c r="AG177" s="154" t="s">
        <v>1264</v>
      </c>
      <c r="AH177" s="154" t="s">
        <v>919</v>
      </c>
      <c r="AI177" s="154" t="s">
        <v>919</v>
      </c>
      <c r="AJ177" s="155" t="s">
        <v>926</v>
      </c>
      <c r="AK177" s="155" t="s">
        <v>926</v>
      </c>
      <c r="AL177" s="154" t="s">
        <v>924</v>
      </c>
      <c r="AM177" s="154" t="s">
        <v>924</v>
      </c>
      <c r="AN177" s="154" t="s">
        <v>927</v>
      </c>
      <c r="AO177" s="154" t="s">
        <v>928</v>
      </c>
      <c r="AP177" s="154" t="s">
        <v>928</v>
      </c>
      <c r="AQ177" s="154" t="s">
        <v>1328</v>
      </c>
      <c r="AR177" s="154" t="s">
        <v>1328</v>
      </c>
      <c r="AS177" s="154" t="s">
        <v>907</v>
      </c>
      <c r="AT177" s="154" t="s">
        <v>907</v>
      </c>
      <c r="AU177" s="154" t="s">
        <v>907</v>
      </c>
      <c r="AV177" s="154" t="s">
        <v>907</v>
      </c>
      <c r="AW177" s="154" t="s">
        <v>907</v>
      </c>
      <c r="AX177" s="154" t="s">
        <v>907</v>
      </c>
      <c r="AY177" s="154" t="s">
        <v>907</v>
      </c>
      <c r="AZ177" s="154" t="s">
        <v>924</v>
      </c>
      <c r="BA177" s="154" t="s">
        <v>540</v>
      </c>
      <c r="BB177" s="154" t="s">
        <v>922</v>
      </c>
      <c r="BC177" s="154" t="s">
        <v>922</v>
      </c>
      <c r="BD177" s="154" t="s">
        <v>922</v>
      </c>
      <c r="BE177" s="155" t="s">
        <v>896</v>
      </c>
      <c r="BF177" s="154" t="s">
        <v>921</v>
      </c>
      <c r="BG177" s="154" t="s">
        <v>921</v>
      </c>
      <c r="BH177" s="154" t="s">
        <v>528</v>
      </c>
      <c r="BI177" s="154" t="s">
        <v>528</v>
      </c>
      <c r="BJ177" s="154" t="s">
        <v>1321</v>
      </c>
      <c r="BK177" s="154" t="s">
        <v>1329</v>
      </c>
      <c r="BL177" s="154" t="s">
        <v>918</v>
      </c>
      <c r="BM177" s="154" t="s">
        <v>540</v>
      </c>
      <c r="BN177" s="154" t="s">
        <v>537</v>
      </c>
      <c r="BO177" s="154" t="s">
        <v>540</v>
      </c>
      <c r="BP177" s="154" t="s">
        <v>540</v>
      </c>
      <c r="BQ177" s="154" t="s">
        <v>898</v>
      </c>
      <c r="BR177" s="154" t="s">
        <v>907</v>
      </c>
      <c r="BS177" s="154" t="s">
        <v>907</v>
      </c>
      <c r="BT177" s="154" t="s">
        <v>907</v>
      </c>
      <c r="BU177" s="154" t="s">
        <v>907</v>
      </c>
      <c r="BV177" s="154" t="s">
        <v>907</v>
      </c>
      <c r="BW177" s="154" t="s">
        <v>907</v>
      </c>
      <c r="BX177" s="154"/>
      <c r="BY177" s="154" t="s">
        <v>925</v>
      </c>
      <c r="BZ177" s="154" t="s">
        <v>540</v>
      </c>
      <c r="CA177" s="154" t="s">
        <v>1264</v>
      </c>
      <c r="CB177" s="154" t="s">
        <v>919</v>
      </c>
    </row>
    <row r="178" spans="1:80" x14ac:dyDescent="0.25">
      <c r="A178" s="123" t="str">
        <f>'Indicator Data'!A179</f>
        <v>Trinidad and Tobago</v>
      </c>
      <c r="B178" s="106" t="str">
        <f>'Indicator Data'!B179</f>
        <v>TTO</v>
      </c>
      <c r="C178" s="154" t="s">
        <v>1320</v>
      </c>
      <c r="D178" s="154" t="s">
        <v>1320</v>
      </c>
      <c r="E178" s="154" t="s">
        <v>1321</v>
      </c>
      <c r="F178" s="154" t="s">
        <v>1321</v>
      </c>
      <c r="G178" s="154" t="s">
        <v>1321</v>
      </c>
      <c r="H178" s="154" t="s">
        <v>1321</v>
      </c>
      <c r="I178" s="154" t="s">
        <v>1321</v>
      </c>
      <c r="J178" s="154" t="s">
        <v>922</v>
      </c>
      <c r="K178" s="154" t="s">
        <v>922</v>
      </c>
      <c r="L178" s="154" t="s">
        <v>528</v>
      </c>
      <c r="M178" s="154" t="s">
        <v>919</v>
      </c>
      <c r="N178" s="154" t="s">
        <v>919</v>
      </c>
      <c r="O178" s="154" t="s">
        <v>919</v>
      </c>
      <c r="P178" s="154" t="s">
        <v>919</v>
      </c>
      <c r="Q178" s="154" t="s">
        <v>1195</v>
      </c>
      <c r="R178" s="154" t="s">
        <v>1195</v>
      </c>
      <c r="S178" s="154" t="s">
        <v>1195</v>
      </c>
      <c r="T178" s="154" t="s">
        <v>1195</v>
      </c>
      <c r="U178" s="154" t="s">
        <v>919</v>
      </c>
      <c r="V178" s="154" t="s">
        <v>919</v>
      </c>
      <c r="W178" s="154" t="s">
        <v>919</v>
      </c>
      <c r="X178" s="154" t="s">
        <v>540</v>
      </c>
      <c r="Y178" s="154" t="s">
        <v>540</v>
      </c>
      <c r="Z178" s="154" t="s">
        <v>540</v>
      </c>
      <c r="AA178" s="154" t="s">
        <v>1264</v>
      </c>
      <c r="AB178" s="154" t="s">
        <v>920</v>
      </c>
      <c r="AC178" s="154" t="s">
        <v>920</v>
      </c>
      <c r="AD178" s="222" t="s">
        <v>1327</v>
      </c>
      <c r="AE178" s="154" t="s">
        <v>907</v>
      </c>
      <c r="AF178" s="154" t="s">
        <v>1196</v>
      </c>
      <c r="AG178" s="154" t="s">
        <v>1264</v>
      </c>
      <c r="AH178" s="154" t="s">
        <v>919</v>
      </c>
      <c r="AI178" s="154" t="s">
        <v>919</v>
      </c>
      <c r="AJ178" s="155" t="s">
        <v>926</v>
      </c>
      <c r="AK178" s="155" t="s">
        <v>926</v>
      </c>
      <c r="AL178" s="154" t="s">
        <v>924</v>
      </c>
      <c r="AM178" s="154" t="s">
        <v>924</v>
      </c>
      <c r="AN178" s="154" t="s">
        <v>927</v>
      </c>
      <c r="AO178" s="154" t="s">
        <v>928</v>
      </c>
      <c r="AP178" s="154" t="s">
        <v>928</v>
      </c>
      <c r="AQ178" s="154" t="s">
        <v>1328</v>
      </c>
      <c r="AR178" s="154" t="s">
        <v>1328</v>
      </c>
      <c r="AS178" s="154" t="s">
        <v>907</v>
      </c>
      <c r="AT178" s="154" t="s">
        <v>907</v>
      </c>
      <c r="AU178" s="154" t="s">
        <v>907</v>
      </c>
      <c r="AV178" s="154" t="s">
        <v>907</v>
      </c>
      <c r="AW178" s="154" t="s">
        <v>907</v>
      </c>
      <c r="AX178" s="154" t="s">
        <v>907</v>
      </c>
      <c r="AY178" s="154" t="s">
        <v>907</v>
      </c>
      <c r="AZ178" s="154" t="s">
        <v>924</v>
      </c>
      <c r="BA178" s="154" t="s">
        <v>540</v>
      </c>
      <c r="BB178" s="154" t="s">
        <v>922</v>
      </c>
      <c r="BC178" s="154" t="s">
        <v>922</v>
      </c>
      <c r="BD178" s="154" t="s">
        <v>922</v>
      </c>
      <c r="BE178" s="155" t="s">
        <v>896</v>
      </c>
      <c r="BF178" s="154" t="s">
        <v>921</v>
      </c>
      <c r="BG178" s="154" t="s">
        <v>921</v>
      </c>
      <c r="BH178" s="154" t="s">
        <v>528</v>
      </c>
      <c r="BI178" s="154" t="s">
        <v>528</v>
      </c>
      <c r="BJ178" s="154" t="s">
        <v>1321</v>
      </c>
      <c r="BK178" s="154" t="s">
        <v>1329</v>
      </c>
      <c r="BL178" s="154" t="s">
        <v>918</v>
      </c>
      <c r="BM178" s="154" t="s">
        <v>540</v>
      </c>
      <c r="BN178" s="154" t="s">
        <v>537</v>
      </c>
      <c r="BO178" s="154" t="s">
        <v>540</v>
      </c>
      <c r="BP178" s="154" t="s">
        <v>540</v>
      </c>
      <c r="BQ178" s="154" t="s">
        <v>898</v>
      </c>
      <c r="BR178" s="154" t="s">
        <v>907</v>
      </c>
      <c r="BS178" s="154" t="s">
        <v>907</v>
      </c>
      <c r="BT178" s="154" t="s">
        <v>907</v>
      </c>
      <c r="BU178" s="154" t="s">
        <v>907</v>
      </c>
      <c r="BV178" s="154" t="s">
        <v>907</v>
      </c>
      <c r="BW178" s="154" t="s">
        <v>907</v>
      </c>
      <c r="BX178" s="154"/>
      <c r="BY178" s="154" t="s">
        <v>925</v>
      </c>
      <c r="BZ178" s="154" t="s">
        <v>540</v>
      </c>
      <c r="CA178" s="154" t="s">
        <v>1264</v>
      </c>
      <c r="CB178" s="154" t="s">
        <v>919</v>
      </c>
    </row>
    <row r="179" spans="1:80" x14ac:dyDescent="0.25">
      <c r="A179" s="123" t="str">
        <f>'Indicator Data'!A180</f>
        <v>Tunisia</v>
      </c>
      <c r="B179" s="106" t="str">
        <f>'Indicator Data'!B180</f>
        <v>TUN</v>
      </c>
      <c r="C179" s="154" t="s">
        <v>1320</v>
      </c>
      <c r="D179" s="154" t="s">
        <v>1320</v>
      </c>
      <c r="E179" s="154" t="s">
        <v>1321</v>
      </c>
      <c r="F179" s="154" t="s">
        <v>1321</v>
      </c>
      <c r="G179" s="154" t="s">
        <v>1321</v>
      </c>
      <c r="H179" s="154" t="s">
        <v>1321</v>
      </c>
      <c r="I179" s="154" t="s">
        <v>1321</v>
      </c>
      <c r="J179" s="154" t="s">
        <v>922</v>
      </c>
      <c r="K179" s="154" t="s">
        <v>922</v>
      </c>
      <c r="L179" s="154" t="s">
        <v>528</v>
      </c>
      <c r="M179" s="154" t="s">
        <v>919</v>
      </c>
      <c r="N179" s="154" t="s">
        <v>919</v>
      </c>
      <c r="O179" s="154" t="s">
        <v>919</v>
      </c>
      <c r="P179" s="154" t="s">
        <v>919</v>
      </c>
      <c r="Q179" s="154" t="s">
        <v>1195</v>
      </c>
      <c r="R179" s="154" t="s">
        <v>1195</v>
      </c>
      <c r="S179" s="154" t="s">
        <v>1195</v>
      </c>
      <c r="T179" s="154" t="s">
        <v>1195</v>
      </c>
      <c r="U179" s="154" t="s">
        <v>919</v>
      </c>
      <c r="V179" s="154" t="s">
        <v>919</v>
      </c>
      <c r="W179" s="154" t="s">
        <v>919</v>
      </c>
      <c r="X179" s="154" t="s">
        <v>540</v>
      </c>
      <c r="Y179" s="154" t="s">
        <v>540</v>
      </c>
      <c r="Z179" s="154" t="s">
        <v>540</v>
      </c>
      <c r="AA179" s="154" t="s">
        <v>1264</v>
      </c>
      <c r="AB179" s="154" t="s">
        <v>920</v>
      </c>
      <c r="AC179" s="154" t="s">
        <v>920</v>
      </c>
      <c r="AD179" s="222" t="s">
        <v>1327</v>
      </c>
      <c r="AE179" s="154" t="s">
        <v>907</v>
      </c>
      <c r="AF179" s="154" t="s">
        <v>1196</v>
      </c>
      <c r="AG179" s="154" t="s">
        <v>1264</v>
      </c>
      <c r="AH179" s="154" t="s">
        <v>919</v>
      </c>
      <c r="AI179" s="154" t="s">
        <v>919</v>
      </c>
      <c r="AJ179" s="155" t="s">
        <v>926</v>
      </c>
      <c r="AK179" s="155" t="s">
        <v>926</v>
      </c>
      <c r="AL179" s="154" t="s">
        <v>924</v>
      </c>
      <c r="AM179" s="154" t="s">
        <v>924</v>
      </c>
      <c r="AN179" s="154" t="s">
        <v>927</v>
      </c>
      <c r="AO179" s="154" t="s">
        <v>928</v>
      </c>
      <c r="AP179" s="154" t="s">
        <v>928</v>
      </c>
      <c r="AQ179" s="154" t="s">
        <v>1328</v>
      </c>
      <c r="AR179" s="154" t="s">
        <v>1328</v>
      </c>
      <c r="AS179" s="154" t="s">
        <v>907</v>
      </c>
      <c r="AT179" s="154" t="s">
        <v>907</v>
      </c>
      <c r="AU179" s="154" t="s">
        <v>907</v>
      </c>
      <c r="AV179" s="154" t="s">
        <v>907</v>
      </c>
      <c r="AW179" s="154" t="s">
        <v>907</v>
      </c>
      <c r="AX179" s="154" t="s">
        <v>907</v>
      </c>
      <c r="AY179" s="154" t="s">
        <v>907</v>
      </c>
      <c r="AZ179" s="154" t="s">
        <v>924</v>
      </c>
      <c r="BA179" s="154" t="s">
        <v>540</v>
      </c>
      <c r="BB179" s="154" t="s">
        <v>922</v>
      </c>
      <c r="BC179" s="154" t="s">
        <v>922</v>
      </c>
      <c r="BD179" s="154" t="s">
        <v>922</v>
      </c>
      <c r="BE179" s="155" t="s">
        <v>896</v>
      </c>
      <c r="BF179" s="154" t="s">
        <v>921</v>
      </c>
      <c r="BG179" s="154" t="s">
        <v>921</v>
      </c>
      <c r="BH179" s="154" t="s">
        <v>528</v>
      </c>
      <c r="BI179" s="154" t="s">
        <v>528</v>
      </c>
      <c r="BJ179" s="154" t="s">
        <v>1321</v>
      </c>
      <c r="BK179" s="154" t="s">
        <v>1329</v>
      </c>
      <c r="BL179" s="154" t="s">
        <v>918</v>
      </c>
      <c r="BM179" s="154" t="s">
        <v>540</v>
      </c>
      <c r="BN179" s="154" t="s">
        <v>537</v>
      </c>
      <c r="BO179" s="154" t="s">
        <v>540</v>
      </c>
      <c r="BP179" s="154" t="s">
        <v>540</v>
      </c>
      <c r="BQ179" s="154" t="s">
        <v>898</v>
      </c>
      <c r="BR179" s="154" t="s">
        <v>907</v>
      </c>
      <c r="BS179" s="154" t="s">
        <v>907</v>
      </c>
      <c r="BT179" s="154" t="s">
        <v>907</v>
      </c>
      <c r="BU179" s="154" t="s">
        <v>907</v>
      </c>
      <c r="BV179" s="154" t="s">
        <v>907</v>
      </c>
      <c r="BW179" s="154" t="s">
        <v>907</v>
      </c>
      <c r="BX179" s="154"/>
      <c r="BY179" s="154" t="s">
        <v>925</v>
      </c>
      <c r="BZ179" s="154" t="s">
        <v>540</v>
      </c>
      <c r="CA179" s="154" t="s">
        <v>1264</v>
      </c>
      <c r="CB179" s="154" t="s">
        <v>919</v>
      </c>
    </row>
    <row r="180" spans="1:80" x14ac:dyDescent="0.25">
      <c r="A180" s="123" t="str">
        <f>'Indicator Data'!A181</f>
        <v>Turkey</v>
      </c>
      <c r="B180" s="106" t="str">
        <f>'Indicator Data'!B181</f>
        <v>TUR</v>
      </c>
      <c r="C180" s="154" t="s">
        <v>1320</v>
      </c>
      <c r="D180" s="154" t="s">
        <v>1320</v>
      </c>
      <c r="E180" s="154" t="s">
        <v>1321</v>
      </c>
      <c r="F180" s="154" t="s">
        <v>1321</v>
      </c>
      <c r="G180" s="154" t="s">
        <v>1321</v>
      </c>
      <c r="H180" s="154" t="s">
        <v>1321</v>
      </c>
      <c r="I180" s="154" t="s">
        <v>1321</v>
      </c>
      <c r="J180" s="154" t="s">
        <v>922</v>
      </c>
      <c r="K180" s="154" t="s">
        <v>922</v>
      </c>
      <c r="L180" s="154" t="s">
        <v>528</v>
      </c>
      <c r="M180" s="154" t="s">
        <v>919</v>
      </c>
      <c r="N180" s="154" t="s">
        <v>919</v>
      </c>
      <c r="O180" s="154" t="s">
        <v>919</v>
      </c>
      <c r="P180" s="154" t="s">
        <v>919</v>
      </c>
      <c r="Q180" s="154" t="s">
        <v>1195</v>
      </c>
      <c r="R180" s="154" t="s">
        <v>1195</v>
      </c>
      <c r="S180" s="154" t="s">
        <v>1195</v>
      </c>
      <c r="T180" s="154" t="s">
        <v>1195</v>
      </c>
      <c r="U180" s="154" t="s">
        <v>919</v>
      </c>
      <c r="V180" s="154" t="s">
        <v>919</v>
      </c>
      <c r="W180" s="154" t="s">
        <v>919</v>
      </c>
      <c r="X180" s="154" t="s">
        <v>540</v>
      </c>
      <c r="Y180" s="154" t="s">
        <v>540</v>
      </c>
      <c r="Z180" s="154" t="s">
        <v>540</v>
      </c>
      <c r="AA180" s="154" t="s">
        <v>1264</v>
      </c>
      <c r="AB180" s="154" t="s">
        <v>920</v>
      </c>
      <c r="AC180" s="154" t="s">
        <v>920</v>
      </c>
      <c r="AD180" s="222" t="s">
        <v>1327</v>
      </c>
      <c r="AE180" s="154" t="s">
        <v>907</v>
      </c>
      <c r="AF180" s="154" t="s">
        <v>1196</v>
      </c>
      <c r="AG180" s="154" t="s">
        <v>1264</v>
      </c>
      <c r="AH180" s="154" t="s">
        <v>919</v>
      </c>
      <c r="AI180" s="154" t="s">
        <v>919</v>
      </c>
      <c r="AJ180" s="155" t="s">
        <v>926</v>
      </c>
      <c r="AK180" s="155" t="s">
        <v>926</v>
      </c>
      <c r="AL180" s="154" t="s">
        <v>924</v>
      </c>
      <c r="AM180" s="154" t="s">
        <v>924</v>
      </c>
      <c r="AN180" s="154" t="s">
        <v>927</v>
      </c>
      <c r="AO180" s="154" t="s">
        <v>928</v>
      </c>
      <c r="AP180" s="154" t="s">
        <v>928</v>
      </c>
      <c r="AQ180" s="154" t="s">
        <v>1328</v>
      </c>
      <c r="AR180" s="154" t="s">
        <v>1328</v>
      </c>
      <c r="AS180" s="154" t="s">
        <v>907</v>
      </c>
      <c r="AT180" s="154" t="s">
        <v>907</v>
      </c>
      <c r="AU180" s="154" t="s">
        <v>907</v>
      </c>
      <c r="AV180" s="154" t="s">
        <v>907</v>
      </c>
      <c r="AW180" s="154" t="s">
        <v>907</v>
      </c>
      <c r="AX180" s="154" t="s">
        <v>907</v>
      </c>
      <c r="AY180" s="154" t="s">
        <v>907</v>
      </c>
      <c r="AZ180" s="154" t="s">
        <v>924</v>
      </c>
      <c r="BA180" s="154" t="s">
        <v>540</v>
      </c>
      <c r="BB180" s="154" t="s">
        <v>922</v>
      </c>
      <c r="BC180" s="154" t="s">
        <v>922</v>
      </c>
      <c r="BD180" s="154" t="s">
        <v>922</v>
      </c>
      <c r="BE180" s="155" t="s">
        <v>899</v>
      </c>
      <c r="BF180" s="154" t="s">
        <v>921</v>
      </c>
      <c r="BG180" s="154" t="s">
        <v>921</v>
      </c>
      <c r="BH180" s="154" t="s">
        <v>528</v>
      </c>
      <c r="BI180" s="154" t="s">
        <v>528</v>
      </c>
      <c r="BJ180" s="154" t="s">
        <v>1321</v>
      </c>
      <c r="BK180" s="154" t="s">
        <v>1329</v>
      </c>
      <c r="BL180" s="154" t="s">
        <v>918</v>
      </c>
      <c r="BM180" s="154" t="s">
        <v>540</v>
      </c>
      <c r="BN180" s="154" t="s">
        <v>537</v>
      </c>
      <c r="BO180" s="154" t="s">
        <v>540</v>
      </c>
      <c r="BP180" s="154" t="s">
        <v>540</v>
      </c>
      <c r="BQ180" s="154" t="s">
        <v>898</v>
      </c>
      <c r="BR180" s="154" t="s">
        <v>907</v>
      </c>
      <c r="BS180" s="154" t="s">
        <v>907</v>
      </c>
      <c r="BT180" s="154" t="s">
        <v>907</v>
      </c>
      <c r="BU180" s="154" t="s">
        <v>907</v>
      </c>
      <c r="BV180" s="154" t="s">
        <v>907</v>
      </c>
      <c r="BW180" s="154" t="s">
        <v>907</v>
      </c>
      <c r="BX180" s="154"/>
      <c r="BY180" s="154" t="s">
        <v>925</v>
      </c>
      <c r="BZ180" s="154" t="s">
        <v>540</v>
      </c>
      <c r="CA180" s="154" t="s">
        <v>1264</v>
      </c>
      <c r="CB180" s="154" t="s">
        <v>919</v>
      </c>
    </row>
    <row r="181" spans="1:80" x14ac:dyDescent="0.25">
      <c r="A181" s="123" t="str">
        <f>'Indicator Data'!A182</f>
        <v>Turkmenistan</v>
      </c>
      <c r="B181" s="106" t="str">
        <f>'Indicator Data'!B182</f>
        <v>TKM</v>
      </c>
      <c r="C181" s="154" t="s">
        <v>1320</v>
      </c>
      <c r="D181" s="154" t="s">
        <v>1320</v>
      </c>
      <c r="E181" s="154" t="s">
        <v>1321</v>
      </c>
      <c r="F181" s="154" t="s">
        <v>1321</v>
      </c>
      <c r="G181" s="154" t="s">
        <v>1321</v>
      </c>
      <c r="H181" s="154" t="s">
        <v>1321</v>
      </c>
      <c r="I181" s="154" t="s">
        <v>1321</v>
      </c>
      <c r="J181" s="154" t="s">
        <v>922</v>
      </c>
      <c r="K181" s="154" t="s">
        <v>922</v>
      </c>
      <c r="L181" s="154" t="s">
        <v>528</v>
      </c>
      <c r="M181" s="154" t="s">
        <v>919</v>
      </c>
      <c r="N181" s="154" t="s">
        <v>919</v>
      </c>
      <c r="O181" s="154" t="s">
        <v>919</v>
      </c>
      <c r="P181" s="154" t="s">
        <v>919</v>
      </c>
      <c r="Q181" s="154" t="s">
        <v>1195</v>
      </c>
      <c r="R181" s="154" t="s">
        <v>1195</v>
      </c>
      <c r="S181" s="154" t="s">
        <v>1195</v>
      </c>
      <c r="T181" s="154" t="s">
        <v>1195</v>
      </c>
      <c r="U181" s="154" t="s">
        <v>919</v>
      </c>
      <c r="V181" s="154" t="s">
        <v>919</v>
      </c>
      <c r="W181" s="154" t="s">
        <v>919</v>
      </c>
      <c r="X181" s="154" t="s">
        <v>540</v>
      </c>
      <c r="Y181" s="154" t="s">
        <v>540</v>
      </c>
      <c r="Z181" s="154" t="s">
        <v>540</v>
      </c>
      <c r="AA181" s="154" t="s">
        <v>1264</v>
      </c>
      <c r="AB181" s="154" t="s">
        <v>920</v>
      </c>
      <c r="AC181" s="154" t="s">
        <v>920</v>
      </c>
      <c r="AD181" s="222" t="s">
        <v>1327</v>
      </c>
      <c r="AE181" s="154" t="s">
        <v>907</v>
      </c>
      <c r="AF181" s="154" t="s">
        <v>1196</v>
      </c>
      <c r="AG181" s="154" t="s">
        <v>1264</v>
      </c>
      <c r="AH181" s="154" t="s">
        <v>919</v>
      </c>
      <c r="AI181" s="154" t="s">
        <v>919</v>
      </c>
      <c r="AJ181" s="155" t="s">
        <v>926</v>
      </c>
      <c r="AK181" s="155" t="s">
        <v>926</v>
      </c>
      <c r="AL181" s="154" t="s">
        <v>924</v>
      </c>
      <c r="AM181" s="154" t="s">
        <v>924</v>
      </c>
      <c r="AN181" s="154" t="s">
        <v>927</v>
      </c>
      <c r="AO181" s="154" t="s">
        <v>928</v>
      </c>
      <c r="AP181" s="154" t="s">
        <v>928</v>
      </c>
      <c r="AQ181" s="154" t="s">
        <v>1328</v>
      </c>
      <c r="AR181" s="154" t="s">
        <v>1328</v>
      </c>
      <c r="AS181" s="154" t="s">
        <v>907</v>
      </c>
      <c r="AT181" s="154" t="s">
        <v>907</v>
      </c>
      <c r="AU181" s="154" t="s">
        <v>907</v>
      </c>
      <c r="AV181" s="154" t="s">
        <v>907</v>
      </c>
      <c r="AW181" s="154" t="s">
        <v>907</v>
      </c>
      <c r="AX181" s="154" t="s">
        <v>907</v>
      </c>
      <c r="AY181" s="154" t="s">
        <v>907</v>
      </c>
      <c r="AZ181" s="154" t="s">
        <v>924</v>
      </c>
      <c r="BA181" s="154" t="s">
        <v>540</v>
      </c>
      <c r="BB181" s="154" t="s">
        <v>922</v>
      </c>
      <c r="BC181" s="154" t="s">
        <v>922</v>
      </c>
      <c r="BD181" s="154" t="s">
        <v>922</v>
      </c>
      <c r="BE181" s="155" t="s">
        <v>896</v>
      </c>
      <c r="BF181" s="154" t="s">
        <v>921</v>
      </c>
      <c r="BG181" s="154" t="s">
        <v>921</v>
      </c>
      <c r="BH181" s="154" t="s">
        <v>528</v>
      </c>
      <c r="BI181" s="154" t="s">
        <v>528</v>
      </c>
      <c r="BJ181" s="154" t="s">
        <v>1321</v>
      </c>
      <c r="BK181" s="154" t="s">
        <v>1329</v>
      </c>
      <c r="BL181" s="154" t="s">
        <v>918</v>
      </c>
      <c r="BM181" s="154" t="s">
        <v>540</v>
      </c>
      <c r="BN181" s="154" t="s">
        <v>537</v>
      </c>
      <c r="BO181" s="154" t="s">
        <v>540</v>
      </c>
      <c r="BP181" s="154" t="s">
        <v>540</v>
      </c>
      <c r="BQ181" s="154" t="s">
        <v>898</v>
      </c>
      <c r="BR181" s="154" t="s">
        <v>907</v>
      </c>
      <c r="BS181" s="154" t="s">
        <v>907</v>
      </c>
      <c r="BT181" s="154" t="s">
        <v>907</v>
      </c>
      <c r="BU181" s="154" t="s">
        <v>907</v>
      </c>
      <c r="BV181" s="154" t="s">
        <v>907</v>
      </c>
      <c r="BW181" s="154" t="s">
        <v>907</v>
      </c>
      <c r="BX181" s="154"/>
      <c r="BY181" s="154" t="s">
        <v>925</v>
      </c>
      <c r="BZ181" s="154" t="s">
        <v>540</v>
      </c>
      <c r="CA181" s="154" t="s">
        <v>1264</v>
      </c>
      <c r="CB181" s="154" t="s">
        <v>919</v>
      </c>
    </row>
    <row r="182" spans="1:80" x14ac:dyDescent="0.25">
      <c r="A182" s="123" t="str">
        <f>'Indicator Data'!A183</f>
        <v>Tuvalu</v>
      </c>
      <c r="B182" s="106" t="str">
        <f>'Indicator Data'!B183</f>
        <v>TUV</v>
      </c>
      <c r="C182" s="154" t="s">
        <v>1320</v>
      </c>
      <c r="D182" s="154" t="s">
        <v>1320</v>
      </c>
      <c r="E182" s="154" t="s">
        <v>1321</v>
      </c>
      <c r="F182" s="154" t="s">
        <v>1321</v>
      </c>
      <c r="G182" s="154" t="s">
        <v>1321</v>
      </c>
      <c r="H182" s="154" t="s">
        <v>1321</v>
      </c>
      <c r="I182" s="154" t="s">
        <v>1321</v>
      </c>
      <c r="J182" s="154" t="s">
        <v>922</v>
      </c>
      <c r="K182" s="154" t="s">
        <v>922</v>
      </c>
      <c r="L182" s="154" t="s">
        <v>528</v>
      </c>
      <c r="M182" s="154" t="s">
        <v>919</v>
      </c>
      <c r="N182" s="154" t="s">
        <v>919</v>
      </c>
      <c r="O182" s="154" t="s">
        <v>919</v>
      </c>
      <c r="P182" s="154" t="s">
        <v>919</v>
      </c>
      <c r="Q182" s="154" t="s">
        <v>1195</v>
      </c>
      <c r="R182" s="154" t="s">
        <v>1195</v>
      </c>
      <c r="S182" s="154" t="s">
        <v>1195</v>
      </c>
      <c r="T182" s="154" t="s">
        <v>1195</v>
      </c>
      <c r="U182" s="154" t="s">
        <v>919</v>
      </c>
      <c r="V182" s="154" t="s">
        <v>919</v>
      </c>
      <c r="W182" s="154" t="s">
        <v>919</v>
      </c>
      <c r="X182" s="154" t="s">
        <v>540</v>
      </c>
      <c r="Y182" s="154" t="s">
        <v>540</v>
      </c>
      <c r="Z182" s="154" t="s">
        <v>540</v>
      </c>
      <c r="AA182" s="154" t="s">
        <v>1264</v>
      </c>
      <c r="AB182" s="154" t="s">
        <v>920</v>
      </c>
      <c r="AC182" s="154" t="s">
        <v>920</v>
      </c>
      <c r="AD182" s="222" t="s">
        <v>1327</v>
      </c>
      <c r="AE182" s="154" t="s">
        <v>907</v>
      </c>
      <c r="AF182" s="154" t="s">
        <v>1196</v>
      </c>
      <c r="AG182" s="154" t="s">
        <v>1264</v>
      </c>
      <c r="AH182" s="154" t="s">
        <v>919</v>
      </c>
      <c r="AI182" s="154" t="s">
        <v>919</v>
      </c>
      <c r="AJ182" s="155" t="s">
        <v>926</v>
      </c>
      <c r="AK182" s="155" t="s">
        <v>926</v>
      </c>
      <c r="AL182" s="154" t="s">
        <v>924</v>
      </c>
      <c r="AM182" s="154" t="s">
        <v>924</v>
      </c>
      <c r="AN182" s="154" t="s">
        <v>927</v>
      </c>
      <c r="AO182" s="154" t="s">
        <v>928</v>
      </c>
      <c r="AP182" s="154" t="s">
        <v>928</v>
      </c>
      <c r="AQ182" s="154" t="s">
        <v>1328</v>
      </c>
      <c r="AR182" s="154" t="s">
        <v>1328</v>
      </c>
      <c r="AS182" s="154" t="s">
        <v>907</v>
      </c>
      <c r="AT182" s="154" t="s">
        <v>907</v>
      </c>
      <c r="AU182" s="154" t="s">
        <v>907</v>
      </c>
      <c r="AV182" s="154" t="s">
        <v>907</v>
      </c>
      <c r="AW182" s="154" t="s">
        <v>907</v>
      </c>
      <c r="AX182" s="154" t="s">
        <v>907</v>
      </c>
      <c r="AY182" s="154" t="s">
        <v>907</v>
      </c>
      <c r="AZ182" s="154" t="s">
        <v>924</v>
      </c>
      <c r="BA182" s="154" t="s">
        <v>540</v>
      </c>
      <c r="BB182" s="154" t="s">
        <v>922</v>
      </c>
      <c r="BC182" s="154" t="s">
        <v>922</v>
      </c>
      <c r="BD182" s="154" t="s">
        <v>922</v>
      </c>
      <c r="BE182" s="155" t="s">
        <v>896</v>
      </c>
      <c r="BF182" s="154" t="s">
        <v>921</v>
      </c>
      <c r="BG182" s="154" t="s">
        <v>921</v>
      </c>
      <c r="BH182" s="154" t="s">
        <v>528</v>
      </c>
      <c r="BI182" s="154" t="s">
        <v>528</v>
      </c>
      <c r="BJ182" s="154" t="s">
        <v>1321</v>
      </c>
      <c r="BK182" s="154" t="s">
        <v>1329</v>
      </c>
      <c r="BL182" s="154" t="s">
        <v>918</v>
      </c>
      <c r="BM182" s="154" t="s">
        <v>540</v>
      </c>
      <c r="BN182" s="154" t="s">
        <v>537</v>
      </c>
      <c r="BO182" s="154" t="s">
        <v>540</v>
      </c>
      <c r="BP182" s="154" t="s">
        <v>540</v>
      </c>
      <c r="BQ182" s="154" t="s">
        <v>898</v>
      </c>
      <c r="BR182" s="154" t="s">
        <v>907</v>
      </c>
      <c r="BS182" s="154" t="s">
        <v>907</v>
      </c>
      <c r="BT182" s="154" t="s">
        <v>907</v>
      </c>
      <c r="BU182" s="154" t="s">
        <v>907</v>
      </c>
      <c r="BV182" s="154" t="s">
        <v>907</v>
      </c>
      <c r="BW182" s="154" t="s">
        <v>907</v>
      </c>
      <c r="BX182" s="154"/>
      <c r="BY182" s="154" t="s">
        <v>925</v>
      </c>
      <c r="BZ182" s="154" t="s">
        <v>540</v>
      </c>
      <c r="CA182" s="154" t="s">
        <v>1264</v>
      </c>
      <c r="CB182" s="154" t="s">
        <v>919</v>
      </c>
    </row>
    <row r="183" spans="1:80" x14ac:dyDescent="0.25">
      <c r="A183" s="123" t="str">
        <f>'Indicator Data'!A184</f>
        <v>Uganda</v>
      </c>
      <c r="B183" s="106" t="str">
        <f>'Indicator Data'!B184</f>
        <v>UGA</v>
      </c>
      <c r="C183" s="154" t="s">
        <v>1320</v>
      </c>
      <c r="D183" s="154" t="s">
        <v>1320</v>
      </c>
      <c r="E183" s="154" t="s">
        <v>1321</v>
      </c>
      <c r="F183" s="154" t="s">
        <v>1321</v>
      </c>
      <c r="G183" s="154" t="s">
        <v>1321</v>
      </c>
      <c r="H183" s="154" t="s">
        <v>1321</v>
      </c>
      <c r="I183" s="154" t="s">
        <v>1321</v>
      </c>
      <c r="J183" s="154" t="s">
        <v>922</v>
      </c>
      <c r="K183" s="154" t="s">
        <v>922</v>
      </c>
      <c r="L183" s="154" t="s">
        <v>528</v>
      </c>
      <c r="M183" s="154" t="s">
        <v>919</v>
      </c>
      <c r="N183" s="154" t="s">
        <v>919</v>
      </c>
      <c r="O183" s="154" t="s">
        <v>919</v>
      </c>
      <c r="P183" s="154" t="s">
        <v>919</v>
      </c>
      <c r="Q183" s="154" t="s">
        <v>1195</v>
      </c>
      <c r="R183" s="154" t="s">
        <v>1195</v>
      </c>
      <c r="S183" s="154" t="s">
        <v>1195</v>
      </c>
      <c r="T183" s="154" t="s">
        <v>1195</v>
      </c>
      <c r="U183" s="154" t="s">
        <v>919</v>
      </c>
      <c r="V183" s="154" t="s">
        <v>919</v>
      </c>
      <c r="W183" s="154" t="s">
        <v>919</v>
      </c>
      <c r="X183" s="154" t="s">
        <v>540</v>
      </c>
      <c r="Y183" s="154" t="s">
        <v>540</v>
      </c>
      <c r="Z183" s="154" t="s">
        <v>540</v>
      </c>
      <c r="AA183" s="154" t="s">
        <v>1264</v>
      </c>
      <c r="AB183" s="154" t="s">
        <v>920</v>
      </c>
      <c r="AC183" s="154" t="s">
        <v>920</v>
      </c>
      <c r="AD183" s="222" t="s">
        <v>1327</v>
      </c>
      <c r="AE183" s="154" t="s">
        <v>907</v>
      </c>
      <c r="AF183" s="154" t="s">
        <v>1196</v>
      </c>
      <c r="AG183" s="154" t="s">
        <v>1264</v>
      </c>
      <c r="AH183" s="154" t="s">
        <v>919</v>
      </c>
      <c r="AI183" s="154" t="s">
        <v>919</v>
      </c>
      <c r="AJ183" s="155" t="s">
        <v>926</v>
      </c>
      <c r="AK183" s="155" t="s">
        <v>926</v>
      </c>
      <c r="AL183" s="154" t="s">
        <v>924</v>
      </c>
      <c r="AM183" s="154" t="s">
        <v>924</v>
      </c>
      <c r="AN183" s="154" t="s">
        <v>927</v>
      </c>
      <c r="AO183" s="154" t="s">
        <v>928</v>
      </c>
      <c r="AP183" s="154" t="s">
        <v>928</v>
      </c>
      <c r="AQ183" s="154" t="s">
        <v>1328</v>
      </c>
      <c r="AR183" s="154" t="s">
        <v>1328</v>
      </c>
      <c r="AS183" s="154" t="s">
        <v>907</v>
      </c>
      <c r="AT183" s="154" t="s">
        <v>907</v>
      </c>
      <c r="AU183" s="154" t="s">
        <v>907</v>
      </c>
      <c r="AV183" s="154" t="s">
        <v>907</v>
      </c>
      <c r="AW183" s="154" t="s">
        <v>907</v>
      </c>
      <c r="AX183" s="154" t="s">
        <v>907</v>
      </c>
      <c r="AY183" s="154" t="s">
        <v>907</v>
      </c>
      <c r="AZ183" s="154" t="s">
        <v>924</v>
      </c>
      <c r="BA183" s="154" t="s">
        <v>540</v>
      </c>
      <c r="BB183" s="154" t="s">
        <v>922</v>
      </c>
      <c r="BC183" s="154" t="s">
        <v>922</v>
      </c>
      <c r="BD183" s="154" t="s">
        <v>922</v>
      </c>
      <c r="BE183" s="155" t="s">
        <v>899</v>
      </c>
      <c r="BF183" s="154" t="s">
        <v>921</v>
      </c>
      <c r="BG183" s="154" t="s">
        <v>921</v>
      </c>
      <c r="BH183" s="154" t="s">
        <v>528</v>
      </c>
      <c r="BI183" s="154" t="s">
        <v>528</v>
      </c>
      <c r="BJ183" s="154" t="s">
        <v>1321</v>
      </c>
      <c r="BK183" s="154" t="s">
        <v>1329</v>
      </c>
      <c r="BL183" s="154" t="s">
        <v>918</v>
      </c>
      <c r="BM183" s="154" t="s">
        <v>540</v>
      </c>
      <c r="BN183" s="154" t="s">
        <v>537</v>
      </c>
      <c r="BO183" s="154" t="s">
        <v>540</v>
      </c>
      <c r="BP183" s="154" t="s">
        <v>540</v>
      </c>
      <c r="BQ183" s="154" t="s">
        <v>898</v>
      </c>
      <c r="BR183" s="154" t="s">
        <v>907</v>
      </c>
      <c r="BS183" s="154" t="s">
        <v>907</v>
      </c>
      <c r="BT183" s="154" t="s">
        <v>907</v>
      </c>
      <c r="BU183" s="154" t="s">
        <v>907</v>
      </c>
      <c r="BV183" s="154" t="s">
        <v>907</v>
      </c>
      <c r="BW183" s="154" t="s">
        <v>907</v>
      </c>
      <c r="BX183" s="154"/>
      <c r="BY183" s="154" t="s">
        <v>925</v>
      </c>
      <c r="BZ183" s="154" t="s">
        <v>540</v>
      </c>
      <c r="CA183" s="154" t="s">
        <v>1264</v>
      </c>
      <c r="CB183" s="154" t="s">
        <v>919</v>
      </c>
    </row>
    <row r="184" spans="1:80" x14ac:dyDescent="0.25">
      <c r="A184" s="123" t="str">
        <f>'Indicator Data'!A185</f>
        <v>Ukraine</v>
      </c>
      <c r="B184" s="106" t="str">
        <f>'Indicator Data'!B185</f>
        <v>UKR</v>
      </c>
      <c r="C184" s="154" t="s">
        <v>1320</v>
      </c>
      <c r="D184" s="154" t="s">
        <v>1320</v>
      </c>
      <c r="E184" s="154" t="s">
        <v>1321</v>
      </c>
      <c r="F184" s="154" t="s">
        <v>1321</v>
      </c>
      <c r="G184" s="154" t="s">
        <v>1321</v>
      </c>
      <c r="H184" s="154" t="s">
        <v>1321</v>
      </c>
      <c r="I184" s="154" t="s">
        <v>1321</v>
      </c>
      <c r="J184" s="154" t="s">
        <v>922</v>
      </c>
      <c r="K184" s="154" t="s">
        <v>922</v>
      </c>
      <c r="L184" s="154" t="s">
        <v>528</v>
      </c>
      <c r="M184" s="154" t="s">
        <v>919</v>
      </c>
      <c r="N184" s="154" t="s">
        <v>919</v>
      </c>
      <c r="O184" s="154" t="s">
        <v>919</v>
      </c>
      <c r="P184" s="154" t="s">
        <v>919</v>
      </c>
      <c r="Q184" s="154" t="s">
        <v>1195</v>
      </c>
      <c r="R184" s="154" t="s">
        <v>1195</v>
      </c>
      <c r="S184" s="154" t="s">
        <v>1195</v>
      </c>
      <c r="T184" s="154" t="s">
        <v>1195</v>
      </c>
      <c r="U184" s="154" t="s">
        <v>919</v>
      </c>
      <c r="V184" s="154" t="s">
        <v>919</v>
      </c>
      <c r="W184" s="154" t="s">
        <v>919</v>
      </c>
      <c r="X184" s="154" t="s">
        <v>540</v>
      </c>
      <c r="Y184" s="154" t="s">
        <v>540</v>
      </c>
      <c r="Z184" s="154" t="s">
        <v>540</v>
      </c>
      <c r="AA184" s="154" t="s">
        <v>1264</v>
      </c>
      <c r="AB184" s="154" t="s">
        <v>920</v>
      </c>
      <c r="AC184" s="154" t="s">
        <v>920</v>
      </c>
      <c r="AD184" s="222" t="s">
        <v>1327</v>
      </c>
      <c r="AE184" s="154" t="s">
        <v>907</v>
      </c>
      <c r="AF184" s="154" t="s">
        <v>1196</v>
      </c>
      <c r="AG184" s="154" t="s">
        <v>1264</v>
      </c>
      <c r="AH184" s="154" t="s">
        <v>919</v>
      </c>
      <c r="AI184" s="154" t="s">
        <v>919</v>
      </c>
      <c r="AJ184" s="155" t="s">
        <v>926</v>
      </c>
      <c r="AK184" s="155" t="s">
        <v>926</v>
      </c>
      <c r="AL184" s="154" t="s">
        <v>924</v>
      </c>
      <c r="AM184" s="154" t="s">
        <v>924</v>
      </c>
      <c r="AN184" s="154" t="s">
        <v>927</v>
      </c>
      <c r="AO184" s="154" t="s">
        <v>928</v>
      </c>
      <c r="AP184" s="154" t="s">
        <v>928</v>
      </c>
      <c r="AQ184" s="154" t="s">
        <v>1328</v>
      </c>
      <c r="AR184" s="154" t="s">
        <v>1328</v>
      </c>
      <c r="AS184" s="154" t="s">
        <v>907</v>
      </c>
      <c r="AT184" s="154" t="s">
        <v>907</v>
      </c>
      <c r="AU184" s="154" t="s">
        <v>907</v>
      </c>
      <c r="AV184" s="154" t="s">
        <v>907</v>
      </c>
      <c r="AW184" s="154" t="s">
        <v>907</v>
      </c>
      <c r="AX184" s="154" t="s">
        <v>907</v>
      </c>
      <c r="AY184" s="154" t="s">
        <v>907</v>
      </c>
      <c r="AZ184" s="154" t="s">
        <v>924</v>
      </c>
      <c r="BA184" s="154" t="s">
        <v>540</v>
      </c>
      <c r="BB184" s="154" t="s">
        <v>922</v>
      </c>
      <c r="BC184" s="154" t="s">
        <v>922</v>
      </c>
      <c r="BD184" s="154" t="s">
        <v>922</v>
      </c>
      <c r="BE184" s="155" t="s">
        <v>899</v>
      </c>
      <c r="BF184" s="154" t="s">
        <v>921</v>
      </c>
      <c r="BG184" s="154" t="s">
        <v>921</v>
      </c>
      <c r="BH184" s="154" t="s">
        <v>528</v>
      </c>
      <c r="BI184" s="154" t="s">
        <v>528</v>
      </c>
      <c r="BJ184" s="154" t="s">
        <v>1321</v>
      </c>
      <c r="BK184" s="154" t="s">
        <v>1329</v>
      </c>
      <c r="BL184" s="154" t="s">
        <v>918</v>
      </c>
      <c r="BM184" s="154" t="s">
        <v>540</v>
      </c>
      <c r="BN184" s="154" t="s">
        <v>537</v>
      </c>
      <c r="BO184" s="154" t="s">
        <v>540</v>
      </c>
      <c r="BP184" s="154" t="s">
        <v>540</v>
      </c>
      <c r="BQ184" s="154" t="s">
        <v>898</v>
      </c>
      <c r="BR184" s="154" t="s">
        <v>907</v>
      </c>
      <c r="BS184" s="154" t="s">
        <v>907</v>
      </c>
      <c r="BT184" s="154" t="s">
        <v>907</v>
      </c>
      <c r="BU184" s="154" t="s">
        <v>907</v>
      </c>
      <c r="BV184" s="154" t="s">
        <v>907</v>
      </c>
      <c r="BW184" s="154" t="s">
        <v>907</v>
      </c>
      <c r="BX184" s="154"/>
      <c r="BY184" s="154" t="s">
        <v>925</v>
      </c>
      <c r="BZ184" s="154" t="s">
        <v>540</v>
      </c>
      <c r="CA184" s="154" t="s">
        <v>1264</v>
      </c>
      <c r="CB184" s="154" t="s">
        <v>919</v>
      </c>
    </row>
    <row r="185" spans="1:80" x14ac:dyDescent="0.25">
      <c r="A185" s="123" t="str">
        <f>'Indicator Data'!A186</f>
        <v>United Arab Emirates</v>
      </c>
      <c r="B185" s="106" t="str">
        <f>'Indicator Data'!B186</f>
        <v>ARE</v>
      </c>
      <c r="C185" s="154" t="s">
        <v>1320</v>
      </c>
      <c r="D185" s="154" t="s">
        <v>1320</v>
      </c>
      <c r="E185" s="154" t="s">
        <v>1321</v>
      </c>
      <c r="F185" s="154" t="s">
        <v>1321</v>
      </c>
      <c r="G185" s="154" t="s">
        <v>1321</v>
      </c>
      <c r="H185" s="154" t="s">
        <v>1321</v>
      </c>
      <c r="I185" s="154" t="s">
        <v>1321</v>
      </c>
      <c r="J185" s="154" t="s">
        <v>922</v>
      </c>
      <c r="K185" s="154" t="s">
        <v>922</v>
      </c>
      <c r="L185" s="154" t="s">
        <v>528</v>
      </c>
      <c r="M185" s="154" t="s">
        <v>919</v>
      </c>
      <c r="N185" s="154" t="s">
        <v>919</v>
      </c>
      <c r="O185" s="154" t="s">
        <v>919</v>
      </c>
      <c r="P185" s="154" t="s">
        <v>919</v>
      </c>
      <c r="Q185" s="154" t="s">
        <v>1195</v>
      </c>
      <c r="R185" s="154" t="s">
        <v>1195</v>
      </c>
      <c r="S185" s="154" t="s">
        <v>1195</v>
      </c>
      <c r="T185" s="154" t="s">
        <v>1195</v>
      </c>
      <c r="U185" s="154" t="s">
        <v>919</v>
      </c>
      <c r="V185" s="154" t="s">
        <v>919</v>
      </c>
      <c r="W185" s="154" t="s">
        <v>919</v>
      </c>
      <c r="X185" s="154" t="s">
        <v>540</v>
      </c>
      <c r="Y185" s="154" t="s">
        <v>540</v>
      </c>
      <c r="Z185" s="154" t="s">
        <v>540</v>
      </c>
      <c r="AA185" s="154" t="s">
        <v>1264</v>
      </c>
      <c r="AB185" s="154" t="s">
        <v>920</v>
      </c>
      <c r="AC185" s="154" t="s">
        <v>920</v>
      </c>
      <c r="AD185" s="222" t="s">
        <v>1327</v>
      </c>
      <c r="AE185" s="154" t="s">
        <v>907</v>
      </c>
      <c r="AF185" s="154" t="s">
        <v>1196</v>
      </c>
      <c r="AG185" s="154" t="s">
        <v>1264</v>
      </c>
      <c r="AH185" s="154" t="s">
        <v>919</v>
      </c>
      <c r="AI185" s="154" t="s">
        <v>919</v>
      </c>
      <c r="AJ185" s="155" t="s">
        <v>926</v>
      </c>
      <c r="AK185" s="155" t="s">
        <v>926</v>
      </c>
      <c r="AL185" s="154" t="s">
        <v>924</v>
      </c>
      <c r="AM185" s="154" t="s">
        <v>924</v>
      </c>
      <c r="AN185" s="154" t="s">
        <v>927</v>
      </c>
      <c r="AO185" s="154" t="s">
        <v>928</v>
      </c>
      <c r="AP185" s="154" t="s">
        <v>928</v>
      </c>
      <c r="AQ185" s="154" t="s">
        <v>1328</v>
      </c>
      <c r="AR185" s="154" t="s">
        <v>1328</v>
      </c>
      <c r="AS185" s="154" t="s">
        <v>907</v>
      </c>
      <c r="AT185" s="154" t="s">
        <v>907</v>
      </c>
      <c r="AU185" s="154" t="s">
        <v>907</v>
      </c>
      <c r="AV185" s="154" t="s">
        <v>907</v>
      </c>
      <c r="AW185" s="154" t="s">
        <v>907</v>
      </c>
      <c r="AX185" s="154" t="s">
        <v>907</v>
      </c>
      <c r="AY185" s="154" t="s">
        <v>907</v>
      </c>
      <c r="AZ185" s="154" t="s">
        <v>924</v>
      </c>
      <c r="BA185" s="154" t="s">
        <v>540</v>
      </c>
      <c r="BB185" s="154" t="s">
        <v>922</v>
      </c>
      <c r="BC185" s="154" t="s">
        <v>922</v>
      </c>
      <c r="BD185" s="154" t="s">
        <v>922</v>
      </c>
      <c r="BE185" s="155" t="s">
        <v>896</v>
      </c>
      <c r="BF185" s="154" t="s">
        <v>921</v>
      </c>
      <c r="BG185" s="154" t="s">
        <v>921</v>
      </c>
      <c r="BH185" s="154" t="s">
        <v>528</v>
      </c>
      <c r="BI185" s="154" t="s">
        <v>528</v>
      </c>
      <c r="BJ185" s="154" t="s">
        <v>1321</v>
      </c>
      <c r="BK185" s="154" t="s">
        <v>1329</v>
      </c>
      <c r="BL185" s="154" t="s">
        <v>918</v>
      </c>
      <c r="BM185" s="154" t="s">
        <v>540</v>
      </c>
      <c r="BN185" s="154" t="s">
        <v>537</v>
      </c>
      <c r="BO185" s="154" t="s">
        <v>540</v>
      </c>
      <c r="BP185" s="154" t="s">
        <v>540</v>
      </c>
      <c r="BQ185" s="154" t="s">
        <v>898</v>
      </c>
      <c r="BR185" s="154" t="s">
        <v>907</v>
      </c>
      <c r="BS185" s="154" t="s">
        <v>907</v>
      </c>
      <c r="BT185" s="154" t="s">
        <v>907</v>
      </c>
      <c r="BU185" s="154" t="s">
        <v>907</v>
      </c>
      <c r="BV185" s="154" t="s">
        <v>907</v>
      </c>
      <c r="BW185" s="154" t="s">
        <v>907</v>
      </c>
      <c r="BX185" s="154"/>
      <c r="BY185" s="154" t="s">
        <v>925</v>
      </c>
      <c r="BZ185" s="154" t="s">
        <v>540</v>
      </c>
      <c r="CA185" s="154" t="s">
        <v>1264</v>
      </c>
      <c r="CB185" s="154" t="s">
        <v>919</v>
      </c>
    </row>
    <row r="186" spans="1:80" x14ac:dyDescent="0.25">
      <c r="A186" s="123" t="str">
        <f>'Indicator Data'!A187</f>
        <v>United Kingdom</v>
      </c>
      <c r="B186" s="106" t="str">
        <f>'Indicator Data'!B187</f>
        <v>GBR</v>
      </c>
      <c r="C186" s="154" t="s">
        <v>1320</v>
      </c>
      <c r="D186" s="154" t="s">
        <v>1320</v>
      </c>
      <c r="E186" s="154" t="s">
        <v>1321</v>
      </c>
      <c r="F186" s="154" t="s">
        <v>1321</v>
      </c>
      <c r="G186" s="154" t="s">
        <v>1321</v>
      </c>
      <c r="H186" s="154" t="s">
        <v>1321</v>
      </c>
      <c r="I186" s="154" t="s">
        <v>1321</v>
      </c>
      <c r="J186" s="154" t="s">
        <v>922</v>
      </c>
      <c r="K186" s="154" t="s">
        <v>922</v>
      </c>
      <c r="L186" s="154" t="s">
        <v>528</v>
      </c>
      <c r="M186" s="154" t="s">
        <v>919</v>
      </c>
      <c r="N186" s="154" t="s">
        <v>919</v>
      </c>
      <c r="O186" s="154" t="s">
        <v>919</v>
      </c>
      <c r="P186" s="154" t="s">
        <v>919</v>
      </c>
      <c r="Q186" s="154" t="s">
        <v>1195</v>
      </c>
      <c r="R186" s="154" t="s">
        <v>1195</v>
      </c>
      <c r="S186" s="154" t="s">
        <v>1195</v>
      </c>
      <c r="T186" s="154" t="s">
        <v>1195</v>
      </c>
      <c r="U186" s="154" t="s">
        <v>919</v>
      </c>
      <c r="V186" s="154" t="s">
        <v>919</v>
      </c>
      <c r="W186" s="154" t="s">
        <v>919</v>
      </c>
      <c r="X186" s="154" t="s">
        <v>540</v>
      </c>
      <c r="Y186" s="154" t="s">
        <v>540</v>
      </c>
      <c r="Z186" s="154" t="s">
        <v>540</v>
      </c>
      <c r="AA186" s="154" t="s">
        <v>1264</v>
      </c>
      <c r="AB186" s="154" t="s">
        <v>920</v>
      </c>
      <c r="AC186" s="154" t="s">
        <v>920</v>
      </c>
      <c r="AD186" s="222" t="s">
        <v>1327</v>
      </c>
      <c r="AE186" s="154" t="s">
        <v>907</v>
      </c>
      <c r="AF186" s="154" t="s">
        <v>1196</v>
      </c>
      <c r="AG186" s="154" t="s">
        <v>1264</v>
      </c>
      <c r="AH186" s="154" t="s">
        <v>919</v>
      </c>
      <c r="AI186" s="154" t="s">
        <v>919</v>
      </c>
      <c r="AJ186" s="155" t="s">
        <v>926</v>
      </c>
      <c r="AK186" s="155" t="s">
        <v>926</v>
      </c>
      <c r="AL186" s="154" t="s">
        <v>924</v>
      </c>
      <c r="AM186" s="154" t="s">
        <v>924</v>
      </c>
      <c r="AN186" s="154" t="s">
        <v>927</v>
      </c>
      <c r="AO186" s="154" t="s">
        <v>928</v>
      </c>
      <c r="AP186" s="154" t="s">
        <v>928</v>
      </c>
      <c r="AQ186" s="154" t="s">
        <v>1328</v>
      </c>
      <c r="AR186" s="154" t="s">
        <v>1328</v>
      </c>
      <c r="AS186" s="154" t="s">
        <v>907</v>
      </c>
      <c r="AT186" s="154" t="s">
        <v>907</v>
      </c>
      <c r="AU186" s="154" t="s">
        <v>907</v>
      </c>
      <c r="AV186" s="154" t="s">
        <v>907</v>
      </c>
      <c r="AW186" s="154" t="s">
        <v>907</v>
      </c>
      <c r="AX186" s="154" t="s">
        <v>907</v>
      </c>
      <c r="AY186" s="154" t="s">
        <v>907</v>
      </c>
      <c r="AZ186" s="154" t="s">
        <v>924</v>
      </c>
      <c r="BA186" s="154" t="s">
        <v>540</v>
      </c>
      <c r="BB186" s="154" t="s">
        <v>922</v>
      </c>
      <c r="BC186" s="154" t="s">
        <v>922</v>
      </c>
      <c r="BD186" s="154" t="s">
        <v>922</v>
      </c>
      <c r="BE186" s="155" t="s">
        <v>896</v>
      </c>
      <c r="BF186" s="154" t="s">
        <v>921</v>
      </c>
      <c r="BG186" s="154" t="s">
        <v>921</v>
      </c>
      <c r="BH186" s="154" t="s">
        <v>528</v>
      </c>
      <c r="BI186" s="154" t="s">
        <v>528</v>
      </c>
      <c r="BJ186" s="154" t="s">
        <v>1321</v>
      </c>
      <c r="BK186" s="154" t="s">
        <v>1329</v>
      </c>
      <c r="BL186" s="154" t="s">
        <v>918</v>
      </c>
      <c r="BM186" s="154" t="s">
        <v>540</v>
      </c>
      <c r="BN186" s="154" t="s">
        <v>537</v>
      </c>
      <c r="BO186" s="154" t="s">
        <v>540</v>
      </c>
      <c r="BP186" s="154" t="s">
        <v>540</v>
      </c>
      <c r="BQ186" s="154" t="s">
        <v>898</v>
      </c>
      <c r="BR186" s="154" t="s">
        <v>907</v>
      </c>
      <c r="BS186" s="154" t="s">
        <v>907</v>
      </c>
      <c r="BT186" s="154" t="s">
        <v>907</v>
      </c>
      <c r="BU186" s="154" t="s">
        <v>907</v>
      </c>
      <c r="BV186" s="154" t="s">
        <v>907</v>
      </c>
      <c r="BW186" s="154" t="s">
        <v>907</v>
      </c>
      <c r="BX186" s="154"/>
      <c r="BY186" s="154" t="s">
        <v>925</v>
      </c>
      <c r="BZ186" s="154" t="s">
        <v>540</v>
      </c>
      <c r="CA186" s="154" t="s">
        <v>1264</v>
      </c>
      <c r="CB186" s="154" t="s">
        <v>919</v>
      </c>
    </row>
    <row r="187" spans="1:80" x14ac:dyDescent="0.25">
      <c r="A187" s="123" t="str">
        <f>'Indicator Data'!A188</f>
        <v>United States of America</v>
      </c>
      <c r="B187" s="106" t="str">
        <f>'Indicator Data'!B188</f>
        <v>USA</v>
      </c>
      <c r="C187" s="154" t="s">
        <v>1320</v>
      </c>
      <c r="D187" s="154" t="s">
        <v>1320</v>
      </c>
      <c r="E187" s="154" t="s">
        <v>1321</v>
      </c>
      <c r="F187" s="154" t="s">
        <v>1321</v>
      </c>
      <c r="G187" s="154" t="s">
        <v>1321</v>
      </c>
      <c r="H187" s="154" t="s">
        <v>1321</v>
      </c>
      <c r="I187" s="154" t="s">
        <v>1321</v>
      </c>
      <c r="J187" s="154" t="s">
        <v>922</v>
      </c>
      <c r="K187" s="154" t="s">
        <v>922</v>
      </c>
      <c r="L187" s="154" t="s">
        <v>528</v>
      </c>
      <c r="M187" s="154" t="s">
        <v>919</v>
      </c>
      <c r="N187" s="154" t="s">
        <v>919</v>
      </c>
      <c r="O187" s="154" t="s">
        <v>919</v>
      </c>
      <c r="P187" s="154" t="s">
        <v>919</v>
      </c>
      <c r="Q187" s="154" t="s">
        <v>1195</v>
      </c>
      <c r="R187" s="154" t="s">
        <v>1195</v>
      </c>
      <c r="S187" s="154" t="s">
        <v>1195</v>
      </c>
      <c r="T187" s="154" t="s">
        <v>1195</v>
      </c>
      <c r="U187" s="154" t="s">
        <v>919</v>
      </c>
      <c r="V187" s="154" t="s">
        <v>919</v>
      </c>
      <c r="W187" s="154" t="s">
        <v>919</v>
      </c>
      <c r="X187" s="154" t="s">
        <v>540</v>
      </c>
      <c r="Y187" s="154" t="s">
        <v>540</v>
      </c>
      <c r="Z187" s="154" t="s">
        <v>540</v>
      </c>
      <c r="AA187" s="154" t="s">
        <v>1264</v>
      </c>
      <c r="AB187" s="154" t="s">
        <v>920</v>
      </c>
      <c r="AC187" s="154" t="s">
        <v>920</v>
      </c>
      <c r="AD187" s="222" t="s">
        <v>1327</v>
      </c>
      <c r="AE187" s="154" t="s">
        <v>907</v>
      </c>
      <c r="AF187" s="154" t="s">
        <v>1196</v>
      </c>
      <c r="AG187" s="154" t="s">
        <v>1264</v>
      </c>
      <c r="AH187" s="154" t="s">
        <v>919</v>
      </c>
      <c r="AI187" s="154" t="s">
        <v>919</v>
      </c>
      <c r="AJ187" s="155" t="s">
        <v>926</v>
      </c>
      <c r="AK187" s="155" t="s">
        <v>926</v>
      </c>
      <c r="AL187" s="154" t="s">
        <v>924</v>
      </c>
      <c r="AM187" s="154" t="s">
        <v>924</v>
      </c>
      <c r="AN187" s="154" t="s">
        <v>927</v>
      </c>
      <c r="AO187" s="154" t="s">
        <v>928</v>
      </c>
      <c r="AP187" s="154" t="s">
        <v>928</v>
      </c>
      <c r="AQ187" s="154" t="s">
        <v>1328</v>
      </c>
      <c r="AR187" s="154" t="s">
        <v>1328</v>
      </c>
      <c r="AS187" s="154" t="s">
        <v>907</v>
      </c>
      <c r="AT187" s="154" t="s">
        <v>907</v>
      </c>
      <c r="AU187" s="154" t="s">
        <v>907</v>
      </c>
      <c r="AV187" s="154" t="s">
        <v>907</v>
      </c>
      <c r="AW187" s="154" t="s">
        <v>907</v>
      </c>
      <c r="AX187" s="154" t="s">
        <v>907</v>
      </c>
      <c r="AY187" s="154" t="s">
        <v>907</v>
      </c>
      <c r="AZ187" s="154" t="s">
        <v>924</v>
      </c>
      <c r="BA187" s="154" t="s">
        <v>540</v>
      </c>
      <c r="BB187" s="154" t="s">
        <v>922</v>
      </c>
      <c r="BC187" s="154" t="s">
        <v>922</v>
      </c>
      <c r="BD187" s="154" t="s">
        <v>922</v>
      </c>
      <c r="BE187" s="155" t="s">
        <v>896</v>
      </c>
      <c r="BF187" s="154" t="s">
        <v>921</v>
      </c>
      <c r="BG187" s="154" t="s">
        <v>921</v>
      </c>
      <c r="BH187" s="154" t="s">
        <v>528</v>
      </c>
      <c r="BI187" s="154" t="s">
        <v>528</v>
      </c>
      <c r="BJ187" s="154" t="s">
        <v>1321</v>
      </c>
      <c r="BK187" s="154" t="s">
        <v>1329</v>
      </c>
      <c r="BL187" s="154" t="s">
        <v>918</v>
      </c>
      <c r="BM187" s="154" t="s">
        <v>540</v>
      </c>
      <c r="BN187" s="154" t="s">
        <v>537</v>
      </c>
      <c r="BO187" s="154" t="s">
        <v>540</v>
      </c>
      <c r="BP187" s="154" t="s">
        <v>540</v>
      </c>
      <c r="BQ187" s="154" t="s">
        <v>897</v>
      </c>
      <c r="BR187" s="154" t="s">
        <v>907</v>
      </c>
      <c r="BS187" s="154" t="s">
        <v>907</v>
      </c>
      <c r="BT187" s="154" t="s">
        <v>907</v>
      </c>
      <c r="BU187" s="154" t="s">
        <v>907</v>
      </c>
      <c r="BV187" s="154" t="s">
        <v>907</v>
      </c>
      <c r="BW187" s="154" t="s">
        <v>907</v>
      </c>
      <c r="BX187" s="154"/>
      <c r="BY187" s="154" t="s">
        <v>925</v>
      </c>
      <c r="BZ187" s="154" t="s">
        <v>540</v>
      </c>
      <c r="CA187" s="154" t="s">
        <v>1264</v>
      </c>
      <c r="CB187" s="154" t="s">
        <v>919</v>
      </c>
    </row>
    <row r="188" spans="1:80" x14ac:dyDescent="0.25">
      <c r="A188" s="123" t="str">
        <f>'Indicator Data'!A189</f>
        <v>Uruguay</v>
      </c>
      <c r="B188" s="106" t="str">
        <f>'Indicator Data'!B189</f>
        <v>URY</v>
      </c>
      <c r="C188" s="154" t="s">
        <v>1320</v>
      </c>
      <c r="D188" s="154" t="s">
        <v>1320</v>
      </c>
      <c r="E188" s="154" t="s">
        <v>1321</v>
      </c>
      <c r="F188" s="154" t="s">
        <v>1321</v>
      </c>
      <c r="G188" s="154" t="s">
        <v>1321</v>
      </c>
      <c r="H188" s="154" t="s">
        <v>1321</v>
      </c>
      <c r="I188" s="154" t="s">
        <v>1321</v>
      </c>
      <c r="J188" s="154" t="s">
        <v>922</v>
      </c>
      <c r="K188" s="154" t="s">
        <v>922</v>
      </c>
      <c r="L188" s="154" t="s">
        <v>528</v>
      </c>
      <c r="M188" s="154" t="s">
        <v>919</v>
      </c>
      <c r="N188" s="154" t="s">
        <v>919</v>
      </c>
      <c r="O188" s="154" t="s">
        <v>919</v>
      </c>
      <c r="P188" s="154" t="s">
        <v>919</v>
      </c>
      <c r="Q188" s="154" t="s">
        <v>1195</v>
      </c>
      <c r="R188" s="154" t="s">
        <v>1195</v>
      </c>
      <c r="S188" s="154" t="s">
        <v>1195</v>
      </c>
      <c r="T188" s="154" t="s">
        <v>1195</v>
      </c>
      <c r="U188" s="154" t="s">
        <v>919</v>
      </c>
      <c r="V188" s="154" t="s">
        <v>919</v>
      </c>
      <c r="W188" s="154" t="s">
        <v>919</v>
      </c>
      <c r="X188" s="154" t="s">
        <v>540</v>
      </c>
      <c r="Y188" s="154" t="s">
        <v>540</v>
      </c>
      <c r="Z188" s="154" t="s">
        <v>540</v>
      </c>
      <c r="AA188" s="154" t="s">
        <v>1264</v>
      </c>
      <c r="AB188" s="154" t="s">
        <v>920</v>
      </c>
      <c r="AC188" s="154" t="s">
        <v>920</v>
      </c>
      <c r="AD188" s="222" t="s">
        <v>1327</v>
      </c>
      <c r="AE188" s="154" t="s">
        <v>907</v>
      </c>
      <c r="AF188" s="154" t="s">
        <v>1196</v>
      </c>
      <c r="AG188" s="154" t="s">
        <v>1264</v>
      </c>
      <c r="AH188" s="154" t="s">
        <v>919</v>
      </c>
      <c r="AI188" s="154" t="s">
        <v>919</v>
      </c>
      <c r="AJ188" s="155" t="s">
        <v>926</v>
      </c>
      <c r="AK188" s="155" t="s">
        <v>926</v>
      </c>
      <c r="AL188" s="154" t="s">
        <v>924</v>
      </c>
      <c r="AM188" s="154" t="s">
        <v>924</v>
      </c>
      <c r="AN188" s="154" t="s">
        <v>927</v>
      </c>
      <c r="AO188" s="154" t="s">
        <v>928</v>
      </c>
      <c r="AP188" s="154" t="s">
        <v>928</v>
      </c>
      <c r="AQ188" s="154" t="s">
        <v>1328</v>
      </c>
      <c r="AR188" s="154" t="s">
        <v>1328</v>
      </c>
      <c r="AS188" s="154" t="s">
        <v>907</v>
      </c>
      <c r="AT188" s="154" t="s">
        <v>907</v>
      </c>
      <c r="AU188" s="154" t="s">
        <v>907</v>
      </c>
      <c r="AV188" s="154" t="s">
        <v>907</v>
      </c>
      <c r="AW188" s="154" t="s">
        <v>907</v>
      </c>
      <c r="AX188" s="154" t="s">
        <v>907</v>
      </c>
      <c r="AY188" s="154" t="s">
        <v>907</v>
      </c>
      <c r="AZ188" s="154" t="s">
        <v>924</v>
      </c>
      <c r="BA188" s="154" t="s">
        <v>540</v>
      </c>
      <c r="BB188" s="154" t="s">
        <v>922</v>
      </c>
      <c r="BC188" s="154" t="s">
        <v>922</v>
      </c>
      <c r="BD188" s="154" t="s">
        <v>922</v>
      </c>
      <c r="BE188" s="155" t="s">
        <v>896</v>
      </c>
      <c r="BF188" s="154" t="s">
        <v>921</v>
      </c>
      <c r="BG188" s="154" t="s">
        <v>921</v>
      </c>
      <c r="BH188" s="154" t="s">
        <v>528</v>
      </c>
      <c r="BI188" s="154" t="s">
        <v>528</v>
      </c>
      <c r="BJ188" s="154" t="s">
        <v>1321</v>
      </c>
      <c r="BK188" s="154" t="s">
        <v>1329</v>
      </c>
      <c r="BL188" s="154" t="s">
        <v>918</v>
      </c>
      <c r="BM188" s="154" t="s">
        <v>540</v>
      </c>
      <c r="BN188" s="154" t="s">
        <v>537</v>
      </c>
      <c r="BO188" s="154" t="s">
        <v>540</v>
      </c>
      <c r="BP188" s="154" t="s">
        <v>540</v>
      </c>
      <c r="BQ188" s="154" t="s">
        <v>898</v>
      </c>
      <c r="BR188" s="154" t="s">
        <v>907</v>
      </c>
      <c r="BS188" s="154" t="s">
        <v>907</v>
      </c>
      <c r="BT188" s="154" t="s">
        <v>907</v>
      </c>
      <c r="BU188" s="154" t="s">
        <v>907</v>
      </c>
      <c r="BV188" s="154" t="s">
        <v>907</v>
      </c>
      <c r="BW188" s="154" t="s">
        <v>907</v>
      </c>
      <c r="BX188" s="154"/>
      <c r="BY188" s="154" t="s">
        <v>925</v>
      </c>
      <c r="BZ188" s="154" t="s">
        <v>540</v>
      </c>
      <c r="CA188" s="154" t="s">
        <v>1264</v>
      </c>
      <c r="CB188" s="154" t="s">
        <v>919</v>
      </c>
    </row>
    <row r="189" spans="1:80" x14ac:dyDescent="0.25">
      <c r="A189" s="123" t="str">
        <f>'Indicator Data'!A190</f>
        <v>Uzbekistan</v>
      </c>
      <c r="B189" s="106" t="str">
        <f>'Indicator Data'!B190</f>
        <v>UZB</v>
      </c>
      <c r="C189" s="154" t="s">
        <v>1320</v>
      </c>
      <c r="D189" s="154" t="s">
        <v>1320</v>
      </c>
      <c r="E189" s="154" t="s">
        <v>1321</v>
      </c>
      <c r="F189" s="154" t="s">
        <v>1321</v>
      </c>
      <c r="G189" s="154" t="s">
        <v>1321</v>
      </c>
      <c r="H189" s="154" t="s">
        <v>1321</v>
      </c>
      <c r="I189" s="154" t="s">
        <v>1321</v>
      </c>
      <c r="J189" s="154" t="s">
        <v>922</v>
      </c>
      <c r="K189" s="154" t="s">
        <v>922</v>
      </c>
      <c r="L189" s="154" t="s">
        <v>528</v>
      </c>
      <c r="M189" s="154" t="s">
        <v>919</v>
      </c>
      <c r="N189" s="154" t="s">
        <v>919</v>
      </c>
      <c r="O189" s="154" t="s">
        <v>919</v>
      </c>
      <c r="P189" s="154" t="s">
        <v>919</v>
      </c>
      <c r="Q189" s="154" t="s">
        <v>1195</v>
      </c>
      <c r="R189" s="154" t="s">
        <v>1195</v>
      </c>
      <c r="S189" s="154" t="s">
        <v>1195</v>
      </c>
      <c r="T189" s="154" t="s">
        <v>1195</v>
      </c>
      <c r="U189" s="154" t="s">
        <v>919</v>
      </c>
      <c r="V189" s="154" t="s">
        <v>919</v>
      </c>
      <c r="W189" s="154" t="s">
        <v>919</v>
      </c>
      <c r="X189" s="154" t="s">
        <v>540</v>
      </c>
      <c r="Y189" s="154" t="s">
        <v>540</v>
      </c>
      <c r="Z189" s="154" t="s">
        <v>540</v>
      </c>
      <c r="AA189" s="154" t="s">
        <v>1264</v>
      </c>
      <c r="AB189" s="154" t="s">
        <v>920</v>
      </c>
      <c r="AC189" s="154" t="s">
        <v>920</v>
      </c>
      <c r="AD189" s="222" t="s">
        <v>1327</v>
      </c>
      <c r="AE189" s="154" t="s">
        <v>907</v>
      </c>
      <c r="AF189" s="154" t="s">
        <v>1196</v>
      </c>
      <c r="AG189" s="154" t="s">
        <v>1264</v>
      </c>
      <c r="AH189" s="154" t="s">
        <v>919</v>
      </c>
      <c r="AI189" s="154" t="s">
        <v>919</v>
      </c>
      <c r="AJ189" s="155" t="s">
        <v>926</v>
      </c>
      <c r="AK189" s="155" t="s">
        <v>926</v>
      </c>
      <c r="AL189" s="154" t="s">
        <v>924</v>
      </c>
      <c r="AM189" s="154" t="s">
        <v>924</v>
      </c>
      <c r="AN189" s="154" t="s">
        <v>927</v>
      </c>
      <c r="AO189" s="154" t="s">
        <v>928</v>
      </c>
      <c r="AP189" s="154" t="s">
        <v>928</v>
      </c>
      <c r="AQ189" s="154" t="s">
        <v>1328</v>
      </c>
      <c r="AR189" s="154" t="s">
        <v>1328</v>
      </c>
      <c r="AS189" s="154" t="s">
        <v>907</v>
      </c>
      <c r="AT189" s="154" t="s">
        <v>907</v>
      </c>
      <c r="AU189" s="154" t="s">
        <v>907</v>
      </c>
      <c r="AV189" s="154" t="s">
        <v>907</v>
      </c>
      <c r="AW189" s="154" t="s">
        <v>907</v>
      </c>
      <c r="AX189" s="154" t="s">
        <v>907</v>
      </c>
      <c r="AY189" s="154" t="s">
        <v>907</v>
      </c>
      <c r="AZ189" s="154" t="s">
        <v>924</v>
      </c>
      <c r="BA189" s="154" t="s">
        <v>540</v>
      </c>
      <c r="BB189" s="154" t="s">
        <v>922</v>
      </c>
      <c r="BC189" s="154" t="s">
        <v>922</v>
      </c>
      <c r="BD189" s="154" t="s">
        <v>922</v>
      </c>
      <c r="BE189" s="155" t="s">
        <v>896</v>
      </c>
      <c r="BF189" s="154" t="s">
        <v>921</v>
      </c>
      <c r="BG189" s="154" t="s">
        <v>921</v>
      </c>
      <c r="BH189" s="154" t="s">
        <v>528</v>
      </c>
      <c r="BI189" s="154" t="s">
        <v>528</v>
      </c>
      <c r="BJ189" s="154" t="s">
        <v>1321</v>
      </c>
      <c r="BK189" s="154" t="s">
        <v>1329</v>
      </c>
      <c r="BL189" s="154" t="s">
        <v>918</v>
      </c>
      <c r="BM189" s="154" t="s">
        <v>540</v>
      </c>
      <c r="BN189" s="154" t="s">
        <v>537</v>
      </c>
      <c r="BO189" s="154" t="s">
        <v>540</v>
      </c>
      <c r="BP189" s="154" t="s">
        <v>540</v>
      </c>
      <c r="BQ189" s="154" t="s">
        <v>898</v>
      </c>
      <c r="BR189" s="154" t="s">
        <v>907</v>
      </c>
      <c r="BS189" s="154" t="s">
        <v>907</v>
      </c>
      <c r="BT189" s="154" t="s">
        <v>907</v>
      </c>
      <c r="BU189" s="154" t="s">
        <v>907</v>
      </c>
      <c r="BV189" s="154" t="s">
        <v>907</v>
      </c>
      <c r="BW189" s="154" t="s">
        <v>907</v>
      </c>
      <c r="BX189" s="154"/>
      <c r="BY189" s="154" t="s">
        <v>925</v>
      </c>
      <c r="BZ189" s="154" t="s">
        <v>540</v>
      </c>
      <c r="CA189" s="154" t="s">
        <v>1264</v>
      </c>
      <c r="CB189" s="154" t="s">
        <v>919</v>
      </c>
    </row>
    <row r="190" spans="1:80" x14ac:dyDescent="0.25">
      <c r="A190" s="123" t="str">
        <f>'Indicator Data'!A191</f>
        <v>Vanuatu</v>
      </c>
      <c r="B190" s="106" t="str">
        <f>'Indicator Data'!B191</f>
        <v>VUT</v>
      </c>
      <c r="C190" s="154" t="s">
        <v>1320</v>
      </c>
      <c r="D190" s="154" t="s">
        <v>1320</v>
      </c>
      <c r="E190" s="154" t="s">
        <v>1321</v>
      </c>
      <c r="F190" s="154" t="s">
        <v>1321</v>
      </c>
      <c r="G190" s="154" t="s">
        <v>1321</v>
      </c>
      <c r="H190" s="154" t="s">
        <v>1321</v>
      </c>
      <c r="I190" s="154" t="s">
        <v>1321</v>
      </c>
      <c r="J190" s="154" t="s">
        <v>922</v>
      </c>
      <c r="K190" s="154" t="s">
        <v>922</v>
      </c>
      <c r="L190" s="154" t="s">
        <v>528</v>
      </c>
      <c r="M190" s="154" t="s">
        <v>919</v>
      </c>
      <c r="N190" s="154" t="s">
        <v>919</v>
      </c>
      <c r="O190" s="154" t="s">
        <v>919</v>
      </c>
      <c r="P190" s="154" t="s">
        <v>919</v>
      </c>
      <c r="Q190" s="154" t="s">
        <v>1195</v>
      </c>
      <c r="R190" s="154" t="s">
        <v>1195</v>
      </c>
      <c r="S190" s="154" t="s">
        <v>1195</v>
      </c>
      <c r="T190" s="154" t="s">
        <v>1195</v>
      </c>
      <c r="U190" s="154" t="s">
        <v>919</v>
      </c>
      <c r="V190" s="154" t="s">
        <v>919</v>
      </c>
      <c r="W190" s="154" t="s">
        <v>919</v>
      </c>
      <c r="X190" s="154" t="s">
        <v>540</v>
      </c>
      <c r="Y190" s="154" t="s">
        <v>540</v>
      </c>
      <c r="Z190" s="154" t="s">
        <v>540</v>
      </c>
      <c r="AA190" s="154" t="s">
        <v>1264</v>
      </c>
      <c r="AB190" s="154" t="s">
        <v>920</v>
      </c>
      <c r="AC190" s="154" t="s">
        <v>920</v>
      </c>
      <c r="AD190" s="222" t="s">
        <v>1327</v>
      </c>
      <c r="AE190" s="154" t="s">
        <v>907</v>
      </c>
      <c r="AF190" s="154" t="s">
        <v>1196</v>
      </c>
      <c r="AG190" s="154" t="s">
        <v>1264</v>
      </c>
      <c r="AH190" s="154" t="s">
        <v>919</v>
      </c>
      <c r="AI190" s="154" t="s">
        <v>919</v>
      </c>
      <c r="AJ190" s="155" t="s">
        <v>926</v>
      </c>
      <c r="AK190" s="155" t="s">
        <v>926</v>
      </c>
      <c r="AL190" s="154" t="s">
        <v>924</v>
      </c>
      <c r="AM190" s="154" t="s">
        <v>924</v>
      </c>
      <c r="AN190" s="154" t="s">
        <v>927</v>
      </c>
      <c r="AO190" s="154" t="s">
        <v>928</v>
      </c>
      <c r="AP190" s="154" t="s">
        <v>928</v>
      </c>
      <c r="AQ190" s="154" t="s">
        <v>1328</v>
      </c>
      <c r="AR190" s="154" t="s">
        <v>1328</v>
      </c>
      <c r="AS190" s="154" t="s">
        <v>907</v>
      </c>
      <c r="AT190" s="154" t="s">
        <v>907</v>
      </c>
      <c r="AU190" s="154" t="s">
        <v>907</v>
      </c>
      <c r="AV190" s="154" t="s">
        <v>907</v>
      </c>
      <c r="AW190" s="154" t="s">
        <v>907</v>
      </c>
      <c r="AX190" s="154" t="s">
        <v>907</v>
      </c>
      <c r="AY190" s="154" t="s">
        <v>907</v>
      </c>
      <c r="AZ190" s="154" t="s">
        <v>924</v>
      </c>
      <c r="BA190" s="154" t="s">
        <v>540</v>
      </c>
      <c r="BB190" s="154" t="s">
        <v>922</v>
      </c>
      <c r="BC190" s="154" t="s">
        <v>922</v>
      </c>
      <c r="BD190" s="154" t="s">
        <v>922</v>
      </c>
      <c r="BE190" s="155" t="s">
        <v>896</v>
      </c>
      <c r="BF190" s="154" t="s">
        <v>921</v>
      </c>
      <c r="BG190" s="154" t="s">
        <v>921</v>
      </c>
      <c r="BH190" s="154" t="s">
        <v>528</v>
      </c>
      <c r="BI190" s="154" t="s">
        <v>528</v>
      </c>
      <c r="BJ190" s="154" t="s">
        <v>1321</v>
      </c>
      <c r="BK190" s="154" t="s">
        <v>1329</v>
      </c>
      <c r="BL190" s="154" t="s">
        <v>918</v>
      </c>
      <c r="BM190" s="154" t="s">
        <v>540</v>
      </c>
      <c r="BN190" s="154" t="s">
        <v>537</v>
      </c>
      <c r="BO190" s="154" t="s">
        <v>540</v>
      </c>
      <c r="BP190" s="154" t="s">
        <v>540</v>
      </c>
      <c r="BQ190" s="154" t="s">
        <v>898</v>
      </c>
      <c r="BR190" s="154" t="s">
        <v>907</v>
      </c>
      <c r="BS190" s="154" t="s">
        <v>907</v>
      </c>
      <c r="BT190" s="154" t="s">
        <v>907</v>
      </c>
      <c r="BU190" s="154" t="s">
        <v>907</v>
      </c>
      <c r="BV190" s="154" t="s">
        <v>907</v>
      </c>
      <c r="BW190" s="154" t="s">
        <v>907</v>
      </c>
      <c r="BX190" s="154"/>
      <c r="BY190" s="154" t="s">
        <v>925</v>
      </c>
      <c r="BZ190" s="154" t="s">
        <v>540</v>
      </c>
      <c r="CA190" s="154" t="s">
        <v>1264</v>
      </c>
      <c r="CB190" s="154" t="s">
        <v>919</v>
      </c>
    </row>
    <row r="191" spans="1:80" x14ac:dyDescent="0.25">
      <c r="A191" s="123" t="str">
        <f>'Indicator Data'!A192</f>
        <v>Venezuela</v>
      </c>
      <c r="B191" s="106" t="str">
        <f>'Indicator Data'!B192</f>
        <v>VEN</v>
      </c>
      <c r="C191" s="154" t="s">
        <v>1320</v>
      </c>
      <c r="D191" s="154" t="s">
        <v>1320</v>
      </c>
      <c r="E191" s="154" t="s">
        <v>1321</v>
      </c>
      <c r="F191" s="154" t="s">
        <v>1321</v>
      </c>
      <c r="G191" s="154" t="s">
        <v>1321</v>
      </c>
      <c r="H191" s="154" t="s">
        <v>1321</v>
      </c>
      <c r="I191" s="154" t="s">
        <v>1321</v>
      </c>
      <c r="J191" s="154" t="s">
        <v>922</v>
      </c>
      <c r="K191" s="154" t="s">
        <v>922</v>
      </c>
      <c r="L191" s="154" t="s">
        <v>528</v>
      </c>
      <c r="M191" s="154" t="s">
        <v>919</v>
      </c>
      <c r="N191" s="154" t="s">
        <v>919</v>
      </c>
      <c r="O191" s="154" t="s">
        <v>919</v>
      </c>
      <c r="P191" s="154" t="s">
        <v>919</v>
      </c>
      <c r="Q191" s="154" t="s">
        <v>1195</v>
      </c>
      <c r="R191" s="154" t="s">
        <v>1195</v>
      </c>
      <c r="S191" s="154" t="s">
        <v>1195</v>
      </c>
      <c r="T191" s="154" t="s">
        <v>1195</v>
      </c>
      <c r="U191" s="154" t="s">
        <v>919</v>
      </c>
      <c r="V191" s="154" t="s">
        <v>919</v>
      </c>
      <c r="W191" s="154" t="s">
        <v>919</v>
      </c>
      <c r="X191" s="154" t="s">
        <v>540</v>
      </c>
      <c r="Y191" s="154" t="s">
        <v>540</v>
      </c>
      <c r="Z191" s="154" t="s">
        <v>540</v>
      </c>
      <c r="AA191" s="154" t="s">
        <v>1264</v>
      </c>
      <c r="AB191" s="154" t="s">
        <v>920</v>
      </c>
      <c r="AC191" s="154" t="s">
        <v>920</v>
      </c>
      <c r="AD191" s="222" t="s">
        <v>1327</v>
      </c>
      <c r="AE191" s="154" t="s">
        <v>907</v>
      </c>
      <c r="AF191" s="154" t="s">
        <v>1196</v>
      </c>
      <c r="AG191" s="154" t="s">
        <v>1264</v>
      </c>
      <c r="AH191" s="154" t="s">
        <v>919</v>
      </c>
      <c r="AI191" s="154" t="s">
        <v>919</v>
      </c>
      <c r="AJ191" s="155" t="s">
        <v>926</v>
      </c>
      <c r="AK191" s="155" t="s">
        <v>926</v>
      </c>
      <c r="AL191" s="154" t="s">
        <v>924</v>
      </c>
      <c r="AM191" s="154" t="s">
        <v>924</v>
      </c>
      <c r="AN191" s="154" t="s">
        <v>927</v>
      </c>
      <c r="AO191" s="154" t="s">
        <v>928</v>
      </c>
      <c r="AP191" s="154" t="s">
        <v>928</v>
      </c>
      <c r="AQ191" s="154" t="s">
        <v>1328</v>
      </c>
      <c r="AR191" s="154" t="s">
        <v>1328</v>
      </c>
      <c r="AS191" s="154" t="s">
        <v>907</v>
      </c>
      <c r="AT191" s="154" t="s">
        <v>907</v>
      </c>
      <c r="AU191" s="154" t="s">
        <v>907</v>
      </c>
      <c r="AV191" s="154" t="s">
        <v>907</v>
      </c>
      <c r="AW191" s="154" t="s">
        <v>907</v>
      </c>
      <c r="AX191" s="154" t="s">
        <v>907</v>
      </c>
      <c r="AY191" s="154" t="s">
        <v>907</v>
      </c>
      <c r="AZ191" s="154" t="s">
        <v>924</v>
      </c>
      <c r="BA191" s="154" t="s">
        <v>540</v>
      </c>
      <c r="BB191" s="154" t="s">
        <v>922</v>
      </c>
      <c r="BC191" s="154" t="s">
        <v>922</v>
      </c>
      <c r="BD191" s="154" t="s">
        <v>922</v>
      </c>
      <c r="BE191" s="155" t="s">
        <v>896</v>
      </c>
      <c r="BF191" s="154" t="s">
        <v>921</v>
      </c>
      <c r="BG191" s="154" t="s">
        <v>921</v>
      </c>
      <c r="BH191" s="154" t="s">
        <v>528</v>
      </c>
      <c r="BI191" s="154" t="s">
        <v>528</v>
      </c>
      <c r="BJ191" s="154" t="s">
        <v>1321</v>
      </c>
      <c r="BK191" s="154" t="s">
        <v>1329</v>
      </c>
      <c r="BL191" s="154" t="s">
        <v>918</v>
      </c>
      <c r="BM191" s="154" t="s">
        <v>540</v>
      </c>
      <c r="BN191" s="154" t="s">
        <v>537</v>
      </c>
      <c r="BO191" s="154" t="s">
        <v>540</v>
      </c>
      <c r="BP191" s="154" t="s">
        <v>540</v>
      </c>
      <c r="BQ191" s="154" t="s">
        <v>898</v>
      </c>
      <c r="BR191" s="154" t="s">
        <v>907</v>
      </c>
      <c r="BS191" s="154" t="s">
        <v>907</v>
      </c>
      <c r="BT191" s="154" t="s">
        <v>907</v>
      </c>
      <c r="BU191" s="154" t="s">
        <v>907</v>
      </c>
      <c r="BV191" s="154" t="s">
        <v>907</v>
      </c>
      <c r="BW191" s="154" t="s">
        <v>907</v>
      </c>
      <c r="BX191" s="154"/>
      <c r="BY191" s="154" t="s">
        <v>925</v>
      </c>
      <c r="BZ191" s="154" t="s">
        <v>540</v>
      </c>
      <c r="CA191" s="154" t="s">
        <v>1264</v>
      </c>
      <c r="CB191" s="154" t="s">
        <v>919</v>
      </c>
    </row>
    <row r="192" spans="1:80" x14ac:dyDescent="0.25">
      <c r="A192" s="123" t="str">
        <f>'Indicator Data'!A193</f>
        <v>Viet Nam</v>
      </c>
      <c r="B192" s="106" t="str">
        <f>'Indicator Data'!B193</f>
        <v>VNM</v>
      </c>
      <c r="C192" s="154" t="s">
        <v>1320</v>
      </c>
      <c r="D192" s="154" t="s">
        <v>1320</v>
      </c>
      <c r="E192" s="154" t="s">
        <v>1321</v>
      </c>
      <c r="F192" s="154" t="s">
        <v>1321</v>
      </c>
      <c r="G192" s="154" t="s">
        <v>1321</v>
      </c>
      <c r="H192" s="154" t="s">
        <v>1321</v>
      </c>
      <c r="I192" s="154" t="s">
        <v>1321</v>
      </c>
      <c r="J192" s="154" t="s">
        <v>922</v>
      </c>
      <c r="K192" s="154" t="s">
        <v>922</v>
      </c>
      <c r="L192" s="154" t="s">
        <v>528</v>
      </c>
      <c r="M192" s="154" t="s">
        <v>919</v>
      </c>
      <c r="N192" s="154" t="s">
        <v>919</v>
      </c>
      <c r="O192" s="154" t="s">
        <v>919</v>
      </c>
      <c r="P192" s="154" t="s">
        <v>919</v>
      </c>
      <c r="Q192" s="154" t="s">
        <v>1195</v>
      </c>
      <c r="R192" s="154" t="s">
        <v>1195</v>
      </c>
      <c r="S192" s="154" t="s">
        <v>1195</v>
      </c>
      <c r="T192" s="154" t="s">
        <v>1195</v>
      </c>
      <c r="U192" s="154" t="s">
        <v>919</v>
      </c>
      <c r="V192" s="154" t="s">
        <v>919</v>
      </c>
      <c r="W192" s="154" t="s">
        <v>919</v>
      </c>
      <c r="X192" s="154" t="s">
        <v>540</v>
      </c>
      <c r="Y192" s="154" t="s">
        <v>540</v>
      </c>
      <c r="Z192" s="154" t="s">
        <v>540</v>
      </c>
      <c r="AA192" s="154" t="s">
        <v>1264</v>
      </c>
      <c r="AB192" s="154" t="s">
        <v>920</v>
      </c>
      <c r="AC192" s="154" t="s">
        <v>920</v>
      </c>
      <c r="AD192" s="222" t="s">
        <v>1327</v>
      </c>
      <c r="AE192" s="154" t="s">
        <v>907</v>
      </c>
      <c r="AF192" s="154" t="s">
        <v>1196</v>
      </c>
      <c r="AG192" s="154" t="s">
        <v>1264</v>
      </c>
      <c r="AH192" s="154" t="s">
        <v>919</v>
      </c>
      <c r="AI192" s="154" t="s">
        <v>919</v>
      </c>
      <c r="AJ192" s="155" t="s">
        <v>926</v>
      </c>
      <c r="AK192" s="155" t="s">
        <v>926</v>
      </c>
      <c r="AL192" s="154" t="s">
        <v>924</v>
      </c>
      <c r="AM192" s="154" t="s">
        <v>924</v>
      </c>
      <c r="AN192" s="154" t="s">
        <v>927</v>
      </c>
      <c r="AO192" s="154" t="s">
        <v>928</v>
      </c>
      <c r="AP192" s="154" t="s">
        <v>928</v>
      </c>
      <c r="AQ192" s="154" t="s">
        <v>1328</v>
      </c>
      <c r="AR192" s="154" t="s">
        <v>1328</v>
      </c>
      <c r="AS192" s="154" t="s">
        <v>907</v>
      </c>
      <c r="AT192" s="154" t="s">
        <v>907</v>
      </c>
      <c r="AU192" s="154" t="s">
        <v>907</v>
      </c>
      <c r="AV192" s="154" t="s">
        <v>907</v>
      </c>
      <c r="AW192" s="154" t="s">
        <v>907</v>
      </c>
      <c r="AX192" s="154" t="s">
        <v>907</v>
      </c>
      <c r="AY192" s="154" t="s">
        <v>907</v>
      </c>
      <c r="AZ192" s="154" t="s">
        <v>924</v>
      </c>
      <c r="BA192" s="154" t="s">
        <v>540</v>
      </c>
      <c r="BB192" s="154" t="s">
        <v>922</v>
      </c>
      <c r="BC192" s="154" t="s">
        <v>922</v>
      </c>
      <c r="BD192" s="154" t="s">
        <v>922</v>
      </c>
      <c r="BE192" s="155" t="s">
        <v>896</v>
      </c>
      <c r="BF192" s="154" t="s">
        <v>921</v>
      </c>
      <c r="BG192" s="154" t="s">
        <v>921</v>
      </c>
      <c r="BH192" s="154" t="s">
        <v>528</v>
      </c>
      <c r="BI192" s="154" t="s">
        <v>528</v>
      </c>
      <c r="BJ192" s="154" t="s">
        <v>1321</v>
      </c>
      <c r="BK192" s="154" t="s">
        <v>1329</v>
      </c>
      <c r="BL192" s="154" t="s">
        <v>918</v>
      </c>
      <c r="BM192" s="154" t="s">
        <v>540</v>
      </c>
      <c r="BN192" s="154" t="s">
        <v>537</v>
      </c>
      <c r="BO192" s="154" t="s">
        <v>540</v>
      </c>
      <c r="BP192" s="154" t="s">
        <v>540</v>
      </c>
      <c r="BQ192" s="154" t="s">
        <v>898</v>
      </c>
      <c r="BR192" s="154" t="s">
        <v>907</v>
      </c>
      <c r="BS192" s="154" t="s">
        <v>907</v>
      </c>
      <c r="BT192" s="154" t="s">
        <v>907</v>
      </c>
      <c r="BU192" s="154" t="s">
        <v>907</v>
      </c>
      <c r="BV192" s="154" t="s">
        <v>907</v>
      </c>
      <c r="BW192" s="154" t="s">
        <v>907</v>
      </c>
      <c r="BX192" s="154"/>
      <c r="BY192" s="154" t="s">
        <v>925</v>
      </c>
      <c r="BZ192" s="154" t="s">
        <v>540</v>
      </c>
      <c r="CA192" s="154" t="s">
        <v>1264</v>
      </c>
      <c r="CB192" s="154" t="s">
        <v>919</v>
      </c>
    </row>
    <row r="193" spans="1:80" x14ac:dyDescent="0.25">
      <c r="A193" s="123" t="str">
        <f>'Indicator Data'!A194</f>
        <v>Yemen</v>
      </c>
      <c r="B193" s="106" t="str">
        <f>'Indicator Data'!B194</f>
        <v>YEM</v>
      </c>
      <c r="C193" s="154" t="s">
        <v>1320</v>
      </c>
      <c r="D193" s="154" t="s">
        <v>1320</v>
      </c>
      <c r="E193" s="154" t="s">
        <v>1321</v>
      </c>
      <c r="F193" s="154" t="s">
        <v>1321</v>
      </c>
      <c r="G193" s="154" t="s">
        <v>1321</v>
      </c>
      <c r="H193" s="154" t="s">
        <v>1321</v>
      </c>
      <c r="I193" s="154" t="s">
        <v>1321</v>
      </c>
      <c r="J193" s="154" t="s">
        <v>922</v>
      </c>
      <c r="K193" s="154" t="s">
        <v>922</v>
      </c>
      <c r="L193" s="154" t="s">
        <v>528</v>
      </c>
      <c r="M193" s="154" t="s">
        <v>919</v>
      </c>
      <c r="N193" s="154" t="s">
        <v>919</v>
      </c>
      <c r="O193" s="154" t="s">
        <v>919</v>
      </c>
      <c r="P193" s="154" t="s">
        <v>919</v>
      </c>
      <c r="Q193" s="154" t="s">
        <v>1195</v>
      </c>
      <c r="R193" s="154" t="s">
        <v>1195</v>
      </c>
      <c r="S193" s="154" t="s">
        <v>1195</v>
      </c>
      <c r="T193" s="154" t="s">
        <v>1195</v>
      </c>
      <c r="U193" s="154" t="s">
        <v>919</v>
      </c>
      <c r="V193" s="154" t="s">
        <v>919</v>
      </c>
      <c r="W193" s="154" t="s">
        <v>919</v>
      </c>
      <c r="X193" s="154" t="s">
        <v>540</v>
      </c>
      <c r="Y193" s="154" t="s">
        <v>540</v>
      </c>
      <c r="Z193" s="154" t="s">
        <v>540</v>
      </c>
      <c r="AA193" s="154" t="s">
        <v>1264</v>
      </c>
      <c r="AB193" s="154" t="s">
        <v>920</v>
      </c>
      <c r="AC193" s="154" t="s">
        <v>920</v>
      </c>
      <c r="AD193" s="222" t="s">
        <v>1327</v>
      </c>
      <c r="AE193" s="154" t="s">
        <v>907</v>
      </c>
      <c r="AF193" s="154" t="s">
        <v>1196</v>
      </c>
      <c r="AG193" s="154" t="s">
        <v>1264</v>
      </c>
      <c r="AH193" s="154" t="s">
        <v>919</v>
      </c>
      <c r="AI193" s="154" t="s">
        <v>919</v>
      </c>
      <c r="AJ193" s="155" t="s">
        <v>926</v>
      </c>
      <c r="AK193" s="155" t="s">
        <v>926</v>
      </c>
      <c r="AL193" s="154" t="s">
        <v>924</v>
      </c>
      <c r="AM193" s="154" t="s">
        <v>924</v>
      </c>
      <c r="AN193" s="154" t="s">
        <v>927</v>
      </c>
      <c r="AO193" s="154" t="s">
        <v>928</v>
      </c>
      <c r="AP193" s="154" t="s">
        <v>928</v>
      </c>
      <c r="AQ193" s="154" t="s">
        <v>1328</v>
      </c>
      <c r="AR193" s="154" t="s">
        <v>1328</v>
      </c>
      <c r="AS193" s="154" t="s">
        <v>907</v>
      </c>
      <c r="AT193" s="154" t="s">
        <v>907</v>
      </c>
      <c r="AU193" s="154" t="s">
        <v>907</v>
      </c>
      <c r="AV193" s="154" t="s">
        <v>907</v>
      </c>
      <c r="AW193" s="154" t="s">
        <v>907</v>
      </c>
      <c r="AX193" s="154" t="s">
        <v>907</v>
      </c>
      <c r="AY193" s="154" t="s">
        <v>907</v>
      </c>
      <c r="AZ193" s="154" t="s">
        <v>924</v>
      </c>
      <c r="BA193" s="154" t="s">
        <v>540</v>
      </c>
      <c r="BB193" s="154" t="s">
        <v>922</v>
      </c>
      <c r="BC193" s="154" t="s">
        <v>922</v>
      </c>
      <c r="BD193" s="154" t="s">
        <v>922</v>
      </c>
      <c r="BE193" s="155" t="s">
        <v>1018</v>
      </c>
      <c r="BF193" s="154" t="s">
        <v>921</v>
      </c>
      <c r="BG193" s="154" t="s">
        <v>921</v>
      </c>
      <c r="BH193" s="154" t="s">
        <v>528</v>
      </c>
      <c r="BI193" s="154" t="s">
        <v>528</v>
      </c>
      <c r="BJ193" s="154" t="s">
        <v>1321</v>
      </c>
      <c r="BK193" s="154" t="s">
        <v>1329</v>
      </c>
      <c r="BL193" s="154" t="s">
        <v>918</v>
      </c>
      <c r="BM193" s="154" t="s">
        <v>540</v>
      </c>
      <c r="BN193" s="154" t="s">
        <v>537</v>
      </c>
      <c r="BO193" s="154" t="s">
        <v>540</v>
      </c>
      <c r="BP193" s="154" t="s">
        <v>540</v>
      </c>
      <c r="BQ193" s="154" t="s">
        <v>898</v>
      </c>
      <c r="BR193" s="154" t="s">
        <v>907</v>
      </c>
      <c r="BS193" s="154" t="s">
        <v>907</v>
      </c>
      <c r="BT193" s="154" t="s">
        <v>907</v>
      </c>
      <c r="BU193" s="154" t="s">
        <v>907</v>
      </c>
      <c r="BV193" s="154" t="s">
        <v>907</v>
      </c>
      <c r="BW193" s="154" t="s">
        <v>907</v>
      </c>
      <c r="BX193" s="154"/>
      <c r="BY193" s="154" t="s">
        <v>925</v>
      </c>
      <c r="BZ193" s="154" t="s">
        <v>540</v>
      </c>
      <c r="CA193" s="154" t="s">
        <v>1264</v>
      </c>
      <c r="CB193" s="154" t="s">
        <v>919</v>
      </c>
    </row>
    <row r="194" spans="1:80" x14ac:dyDescent="0.25">
      <c r="A194" s="123" t="str">
        <f>'Indicator Data'!A195</f>
        <v>Zambia</v>
      </c>
      <c r="B194" s="106" t="str">
        <f>'Indicator Data'!B195</f>
        <v>ZMB</v>
      </c>
      <c r="C194" s="154" t="s">
        <v>1320</v>
      </c>
      <c r="D194" s="154" t="s">
        <v>1320</v>
      </c>
      <c r="E194" s="154" t="s">
        <v>1321</v>
      </c>
      <c r="F194" s="154" t="s">
        <v>1321</v>
      </c>
      <c r="G194" s="154" t="s">
        <v>1321</v>
      </c>
      <c r="H194" s="154" t="s">
        <v>1321</v>
      </c>
      <c r="I194" s="154" t="s">
        <v>1321</v>
      </c>
      <c r="J194" s="154" t="s">
        <v>922</v>
      </c>
      <c r="K194" s="154" t="s">
        <v>922</v>
      </c>
      <c r="L194" s="154" t="s">
        <v>528</v>
      </c>
      <c r="M194" s="154" t="s">
        <v>919</v>
      </c>
      <c r="N194" s="154" t="s">
        <v>919</v>
      </c>
      <c r="O194" s="154" t="s">
        <v>919</v>
      </c>
      <c r="P194" s="154" t="s">
        <v>919</v>
      </c>
      <c r="Q194" s="154" t="s">
        <v>1195</v>
      </c>
      <c r="R194" s="154" t="s">
        <v>1195</v>
      </c>
      <c r="S194" s="154" t="s">
        <v>1195</v>
      </c>
      <c r="T194" s="154" t="s">
        <v>1195</v>
      </c>
      <c r="U194" s="154" t="s">
        <v>919</v>
      </c>
      <c r="V194" s="154" t="s">
        <v>919</v>
      </c>
      <c r="W194" s="154" t="s">
        <v>919</v>
      </c>
      <c r="X194" s="154" t="s">
        <v>540</v>
      </c>
      <c r="Y194" s="154" t="s">
        <v>540</v>
      </c>
      <c r="Z194" s="154" t="s">
        <v>540</v>
      </c>
      <c r="AA194" s="154" t="s">
        <v>1264</v>
      </c>
      <c r="AB194" s="154" t="s">
        <v>920</v>
      </c>
      <c r="AC194" s="154" t="s">
        <v>920</v>
      </c>
      <c r="AD194" s="222" t="s">
        <v>1327</v>
      </c>
      <c r="AE194" s="154" t="s">
        <v>907</v>
      </c>
      <c r="AF194" s="154" t="s">
        <v>1196</v>
      </c>
      <c r="AG194" s="154" t="s">
        <v>1264</v>
      </c>
      <c r="AH194" s="154" t="s">
        <v>919</v>
      </c>
      <c r="AI194" s="154" t="s">
        <v>919</v>
      </c>
      <c r="AJ194" s="155" t="s">
        <v>926</v>
      </c>
      <c r="AK194" s="155" t="s">
        <v>926</v>
      </c>
      <c r="AL194" s="154" t="s">
        <v>924</v>
      </c>
      <c r="AM194" s="154" t="s">
        <v>924</v>
      </c>
      <c r="AN194" s="154" t="s">
        <v>927</v>
      </c>
      <c r="AO194" s="154" t="s">
        <v>928</v>
      </c>
      <c r="AP194" s="154" t="s">
        <v>928</v>
      </c>
      <c r="AQ194" s="154" t="s">
        <v>1328</v>
      </c>
      <c r="AR194" s="154" t="s">
        <v>1328</v>
      </c>
      <c r="AS194" s="154" t="s">
        <v>907</v>
      </c>
      <c r="AT194" s="154" t="s">
        <v>907</v>
      </c>
      <c r="AU194" s="154" t="s">
        <v>907</v>
      </c>
      <c r="AV194" s="154" t="s">
        <v>907</v>
      </c>
      <c r="AW194" s="154" t="s">
        <v>907</v>
      </c>
      <c r="AX194" s="154" t="s">
        <v>907</v>
      </c>
      <c r="AY194" s="154" t="s">
        <v>907</v>
      </c>
      <c r="AZ194" s="154" t="s">
        <v>924</v>
      </c>
      <c r="BA194" s="154" t="s">
        <v>540</v>
      </c>
      <c r="BB194" s="154" t="s">
        <v>922</v>
      </c>
      <c r="BC194" s="154" t="s">
        <v>922</v>
      </c>
      <c r="BD194" s="154" t="s">
        <v>922</v>
      </c>
      <c r="BE194" s="155" t="s">
        <v>896</v>
      </c>
      <c r="BF194" s="154" t="s">
        <v>921</v>
      </c>
      <c r="BG194" s="154" t="s">
        <v>921</v>
      </c>
      <c r="BH194" s="154" t="s">
        <v>528</v>
      </c>
      <c r="BI194" s="154" t="s">
        <v>528</v>
      </c>
      <c r="BJ194" s="154" t="s">
        <v>1321</v>
      </c>
      <c r="BK194" s="154" t="s">
        <v>1329</v>
      </c>
      <c r="BL194" s="154" t="s">
        <v>918</v>
      </c>
      <c r="BM194" s="154" t="s">
        <v>540</v>
      </c>
      <c r="BN194" s="154" t="s">
        <v>537</v>
      </c>
      <c r="BO194" s="154" t="s">
        <v>540</v>
      </c>
      <c r="BP194" s="154" t="s">
        <v>540</v>
      </c>
      <c r="BQ194" s="154" t="s">
        <v>898</v>
      </c>
      <c r="BR194" s="154" t="s">
        <v>907</v>
      </c>
      <c r="BS194" s="154" t="s">
        <v>907</v>
      </c>
      <c r="BT194" s="154" t="s">
        <v>907</v>
      </c>
      <c r="BU194" s="154" t="s">
        <v>907</v>
      </c>
      <c r="BV194" s="154" t="s">
        <v>907</v>
      </c>
      <c r="BW194" s="154" t="s">
        <v>907</v>
      </c>
      <c r="BX194" s="154"/>
      <c r="BY194" s="154" t="s">
        <v>925</v>
      </c>
      <c r="BZ194" s="154" t="s">
        <v>540</v>
      </c>
      <c r="CA194" s="154" t="s">
        <v>1264</v>
      </c>
      <c r="CB194" s="154" t="s">
        <v>919</v>
      </c>
    </row>
    <row r="195" spans="1:80" x14ac:dyDescent="0.25">
      <c r="A195" s="123" t="str">
        <f>'Indicator Data'!A196</f>
        <v>Zimbabwe</v>
      </c>
      <c r="B195" s="106" t="str">
        <f>'Indicator Data'!B196</f>
        <v>ZWE</v>
      </c>
      <c r="C195" s="154" t="s">
        <v>1320</v>
      </c>
      <c r="D195" s="154" t="s">
        <v>1320</v>
      </c>
      <c r="E195" s="154" t="s">
        <v>1321</v>
      </c>
      <c r="F195" s="154" t="s">
        <v>1321</v>
      </c>
      <c r="G195" s="154" t="s">
        <v>1321</v>
      </c>
      <c r="H195" s="154" t="s">
        <v>1321</v>
      </c>
      <c r="I195" s="154" t="s">
        <v>1321</v>
      </c>
      <c r="J195" s="154" t="s">
        <v>922</v>
      </c>
      <c r="K195" s="154" t="s">
        <v>922</v>
      </c>
      <c r="L195" s="154" t="s">
        <v>528</v>
      </c>
      <c r="M195" s="154" t="s">
        <v>919</v>
      </c>
      <c r="N195" s="154" t="s">
        <v>919</v>
      </c>
      <c r="O195" s="154" t="s">
        <v>919</v>
      </c>
      <c r="P195" s="154" t="s">
        <v>919</v>
      </c>
      <c r="Q195" s="154" t="s">
        <v>1195</v>
      </c>
      <c r="R195" s="154" t="s">
        <v>1195</v>
      </c>
      <c r="S195" s="154" t="s">
        <v>1195</v>
      </c>
      <c r="T195" s="154" t="s">
        <v>1195</v>
      </c>
      <c r="U195" s="154" t="s">
        <v>919</v>
      </c>
      <c r="V195" s="154" t="s">
        <v>919</v>
      </c>
      <c r="W195" s="154" t="s">
        <v>919</v>
      </c>
      <c r="X195" s="154" t="s">
        <v>540</v>
      </c>
      <c r="Y195" s="154" t="s">
        <v>540</v>
      </c>
      <c r="Z195" s="154" t="s">
        <v>540</v>
      </c>
      <c r="AA195" s="154" t="s">
        <v>1264</v>
      </c>
      <c r="AB195" s="154" t="s">
        <v>920</v>
      </c>
      <c r="AC195" s="154" t="s">
        <v>920</v>
      </c>
      <c r="AD195" s="222" t="s">
        <v>1327</v>
      </c>
      <c r="AE195" s="154" t="s">
        <v>907</v>
      </c>
      <c r="AF195" s="154" t="s">
        <v>1196</v>
      </c>
      <c r="AG195" s="154" t="s">
        <v>1264</v>
      </c>
      <c r="AH195" s="154" t="s">
        <v>919</v>
      </c>
      <c r="AI195" s="154" t="s">
        <v>919</v>
      </c>
      <c r="AJ195" s="155" t="s">
        <v>926</v>
      </c>
      <c r="AK195" s="155" t="s">
        <v>926</v>
      </c>
      <c r="AL195" s="154" t="s">
        <v>924</v>
      </c>
      <c r="AM195" s="154" t="s">
        <v>924</v>
      </c>
      <c r="AN195" s="154" t="s">
        <v>927</v>
      </c>
      <c r="AO195" s="154" t="s">
        <v>928</v>
      </c>
      <c r="AP195" s="154" t="s">
        <v>928</v>
      </c>
      <c r="AQ195" s="154" t="s">
        <v>1328</v>
      </c>
      <c r="AR195" s="154" t="s">
        <v>1328</v>
      </c>
      <c r="AS195" s="154" t="s">
        <v>907</v>
      </c>
      <c r="AT195" s="154" t="s">
        <v>907</v>
      </c>
      <c r="AU195" s="154" t="s">
        <v>907</v>
      </c>
      <c r="AV195" s="154" t="s">
        <v>907</v>
      </c>
      <c r="AW195" s="154" t="s">
        <v>907</v>
      </c>
      <c r="AX195" s="154" t="s">
        <v>907</v>
      </c>
      <c r="AY195" s="154" t="s">
        <v>907</v>
      </c>
      <c r="AZ195" s="154" t="s">
        <v>924</v>
      </c>
      <c r="BA195" s="154" t="s">
        <v>540</v>
      </c>
      <c r="BB195" s="154" t="s">
        <v>922</v>
      </c>
      <c r="BC195" s="154" t="s">
        <v>922</v>
      </c>
      <c r="BD195" s="154" t="s">
        <v>922</v>
      </c>
      <c r="BE195" s="155" t="s">
        <v>896</v>
      </c>
      <c r="BF195" s="154" t="s">
        <v>921</v>
      </c>
      <c r="BG195" s="154" t="s">
        <v>921</v>
      </c>
      <c r="BH195" s="154" t="s">
        <v>528</v>
      </c>
      <c r="BI195" s="154" t="s">
        <v>528</v>
      </c>
      <c r="BJ195" s="154" t="s">
        <v>1321</v>
      </c>
      <c r="BK195" s="154" t="s">
        <v>1329</v>
      </c>
      <c r="BL195" s="154" t="s">
        <v>918</v>
      </c>
      <c r="BM195" s="154" t="s">
        <v>540</v>
      </c>
      <c r="BN195" s="154" t="s">
        <v>537</v>
      </c>
      <c r="BO195" s="154" t="s">
        <v>540</v>
      </c>
      <c r="BP195" s="154" t="s">
        <v>540</v>
      </c>
      <c r="BQ195" s="154" t="s">
        <v>898</v>
      </c>
      <c r="BR195" s="154" t="s">
        <v>907</v>
      </c>
      <c r="BS195" s="154" t="s">
        <v>907</v>
      </c>
      <c r="BT195" s="154" t="s">
        <v>907</v>
      </c>
      <c r="BU195" s="154" t="s">
        <v>907</v>
      </c>
      <c r="BV195" s="154" t="s">
        <v>907</v>
      </c>
      <c r="BW195" s="154" t="s">
        <v>907</v>
      </c>
      <c r="BX195" s="154"/>
      <c r="BY195" s="154" t="s">
        <v>925</v>
      </c>
      <c r="BZ195" s="154" t="s">
        <v>540</v>
      </c>
      <c r="CA195" s="154" t="s">
        <v>1264</v>
      </c>
      <c r="CB195" s="154" t="s">
        <v>919</v>
      </c>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B195"/>
  <sheetViews>
    <sheetView showGridLines="0" zoomScale="80" zoomScaleNormal="80" workbookViewId="0">
      <pane xSplit="2" ySplit="4" topLeftCell="BI5" activePane="bottomRight" state="frozen"/>
      <selection pane="topRight" activeCell="C1" sqref="C1"/>
      <selection pane="bottomLeft" activeCell="A5" sqref="A5"/>
      <selection pane="bottomRight" sqref="A1:CB1"/>
    </sheetView>
  </sheetViews>
  <sheetFormatPr defaultRowHeight="15" x14ac:dyDescent="0.25"/>
  <cols>
    <col min="1" max="1" width="49.42578125" style="4" bestFit="1" customWidth="1"/>
    <col min="2" max="2" width="5.5703125" style="4" bestFit="1" customWidth="1"/>
    <col min="3" max="52" width="11.42578125" style="4" customWidth="1"/>
    <col min="53" max="16384" width="9.140625" style="4"/>
  </cols>
  <sheetData>
    <row r="1" spans="1:80" x14ac:dyDescent="0.25">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row>
    <row r="2" spans="1:80" s="16" customFormat="1" ht="121.5" customHeight="1" x14ac:dyDescent="0.2">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Data'!BJ2</f>
        <v>HFA Scores Last recent</v>
      </c>
      <c r="BK2" s="133" t="str">
        <f>'Indicator Data'!BK2</f>
        <v>Government Effectiveness</v>
      </c>
      <c r="BL2" s="133" t="str">
        <f>'Indicator Data'!BL2</f>
        <v>Corruption Perception Index</v>
      </c>
      <c r="BM2" s="133" t="str">
        <f>'Indicator Data'!BM2</f>
        <v>Access to electricity</v>
      </c>
      <c r="BN2" s="133" t="str">
        <f>'Indicator Data'!BN2</f>
        <v>Adult literacy rate</v>
      </c>
      <c r="BO2" s="133" t="str">
        <f>'Indicator Data'!BO2</f>
        <v>Internet users</v>
      </c>
      <c r="BP2" s="133" t="str">
        <f>'Indicator Data'!BP2</f>
        <v>Mobile cellular subscriptions</v>
      </c>
      <c r="BQ2" s="133" t="str">
        <f>'Indicator Data'!BQ2</f>
        <v>Road lenght</v>
      </c>
      <c r="BR2" s="133" t="str">
        <f>'Indicator Data'!BR2</f>
        <v>People using at least basic sanitation services (% of population)</v>
      </c>
      <c r="BS2" s="133" t="str">
        <f>'Indicator Data'!BS2</f>
        <v>People using at least basic drinking water services (% of population)</v>
      </c>
      <c r="BT2" s="133" t="str">
        <f>'Indicator Data'!BT2</f>
        <v>Physicians Density</v>
      </c>
      <c r="BU2" s="133" t="str">
        <f>'Indicator Data'!BU2</f>
        <v>Proportion of the target population with access to 3 doses of diphtheria-tetanus-pertussis (DTP3) (%)</v>
      </c>
      <c r="BV2" s="133" t="str">
        <f>'Indicator Data'!BV2</f>
        <v>Proportion of the target population with access to measles-containing-vaccine second-dose (MCV2) (%)</v>
      </c>
      <c r="BW2" s="133" t="str">
        <f>'Indicator Data'!BW2</f>
        <v>Proportion of the target population with access to pneumococcal conjugate 3rd dose (PCV3) (%)</v>
      </c>
      <c r="BX2" s="133" t="str">
        <f>'Indicator Data'!BX2</f>
        <v>Current health expenditure per capita</v>
      </c>
      <c r="BY2" s="133" t="str">
        <f>'Indicator Data'!BY2</f>
        <v>Maternal Mortality Ratio</v>
      </c>
      <c r="BZ2" s="133" t="str">
        <f>'Indicator Data'!BZ2</f>
        <v>GDP per capita (current US$)</v>
      </c>
      <c r="CA2" s="133" t="str">
        <f>'Indicator Data'!CA2</f>
        <v>Total Population</v>
      </c>
      <c r="CB2" s="133" t="str">
        <f>'Indicator Data'!CB2</f>
        <v>Total Population (GHS-POP-R2019)</v>
      </c>
    </row>
    <row r="3" spans="1:80" ht="25.5" x14ac:dyDescent="0.25">
      <c r="A3" s="124" t="s">
        <v>472</v>
      </c>
      <c r="B3" s="106"/>
      <c r="C3" s="150">
        <f>'Indicator Data'!C3</f>
        <v>2015</v>
      </c>
      <c r="D3" s="150">
        <f>'Indicator Data'!D3</f>
        <v>2015</v>
      </c>
      <c r="E3" s="150">
        <f>'Indicator Data'!E3</f>
        <v>2015</v>
      </c>
      <c r="F3" s="150">
        <f>'Indicator Data'!F3</f>
        <v>2015</v>
      </c>
      <c r="G3" s="150">
        <f>'Indicator Data'!G3</f>
        <v>2015</v>
      </c>
      <c r="H3" s="150">
        <f>'Indicator Data'!H3</f>
        <v>2015</v>
      </c>
      <c r="I3" s="150">
        <f>'Indicator Data'!I3</f>
        <v>2015</v>
      </c>
      <c r="J3" s="150" t="str">
        <f>'Indicator Data'!J3</f>
        <v>1984-2018</v>
      </c>
      <c r="K3" s="150" t="str">
        <f>'Indicator Data'!K3</f>
        <v>1984-2018</v>
      </c>
      <c r="L3" s="150" t="str">
        <f>'Indicator Data'!L3</f>
        <v>1984-2016</v>
      </c>
      <c r="M3" s="150">
        <f>'Indicator Data'!M3</f>
        <v>2015</v>
      </c>
      <c r="N3" s="150">
        <f>'Indicator Data'!N3</f>
        <v>2015</v>
      </c>
      <c r="O3" s="150">
        <f>'Indicator Data'!O3</f>
        <v>2015</v>
      </c>
      <c r="P3" s="150">
        <f>'Indicator Data'!P3</f>
        <v>2015</v>
      </c>
      <c r="Q3" s="150">
        <f>'Indicator Data'!Q3</f>
        <v>2010</v>
      </c>
      <c r="R3" s="150">
        <f>'Indicator Data'!R3</f>
        <v>2010</v>
      </c>
      <c r="S3" s="150">
        <f>'Indicator Data'!S3</f>
        <v>2010</v>
      </c>
      <c r="T3" s="150">
        <f>'Indicator Data'!T3</f>
        <v>2010</v>
      </c>
      <c r="U3" s="150">
        <f>'Indicator Data'!U3</f>
        <v>2015</v>
      </c>
      <c r="V3" s="150">
        <f>'Indicator Data'!V3</f>
        <v>2015</v>
      </c>
      <c r="W3" s="150">
        <f>'Indicator Data'!W3</f>
        <v>2015</v>
      </c>
      <c r="X3" s="150">
        <f>'Indicator Data'!X3</f>
        <v>2018</v>
      </c>
      <c r="Y3" s="150">
        <f>'Indicator Data'!Y3</f>
        <v>2018</v>
      </c>
      <c r="Z3" s="150">
        <f>'Indicator Data'!Z3</f>
        <v>2018</v>
      </c>
      <c r="AA3" s="150" t="str">
        <f>'Indicator Data'!AA3</f>
        <v>2006-2016</v>
      </c>
      <c r="AB3" s="150" t="str">
        <f>'Indicator Data'!AB3</f>
        <v>2007-2017</v>
      </c>
      <c r="AC3" s="150" t="str">
        <f>'Indicator Data'!AC3</f>
        <v>2010-2017</v>
      </c>
      <c r="AD3" s="150" t="str">
        <f>'Indicator Data'!AD3</f>
        <v>2014-2018</v>
      </c>
      <c r="AE3" s="150">
        <f>'Indicator Data'!AE3</f>
        <v>2018</v>
      </c>
      <c r="AF3" s="150" t="str">
        <f>'Indicator Data'!AF3</f>
        <v>2014-2016</v>
      </c>
      <c r="AG3" s="150">
        <f>'Indicator Data'!AG3</f>
        <v>2019</v>
      </c>
      <c r="AH3" s="150">
        <f>'Indicator Data'!AH3</f>
        <v>2019</v>
      </c>
      <c r="AI3" s="150">
        <f>'Indicator Data'!AI3</f>
        <v>2019</v>
      </c>
      <c r="AJ3" s="150">
        <f>'Indicator Data'!AJ3</f>
        <v>2018</v>
      </c>
      <c r="AK3" s="150">
        <f>'Indicator Data'!AK3</f>
        <v>2018</v>
      </c>
      <c r="AL3" s="150">
        <f>'Indicator Data'!AL3</f>
        <v>2017</v>
      </c>
      <c r="AM3" s="150" t="str">
        <f>'Indicator Data'!AM3</f>
        <v>2007-2017</v>
      </c>
      <c r="AN3" s="150" t="str">
        <f>'Indicator Data'!AN3</f>
        <v>2017-2019</v>
      </c>
      <c r="AO3" s="150">
        <f>'Indicator Data'!AO3</f>
        <v>2016</v>
      </c>
      <c r="AP3" s="150">
        <f>'Indicator Data'!AP3</f>
        <v>2017</v>
      </c>
      <c r="AQ3" s="150">
        <f>'Indicator Data'!AQ3</f>
        <v>2017</v>
      </c>
      <c r="AR3" s="150" t="str">
        <f>'Indicator Data'!AR3</f>
        <v>2014-2018</v>
      </c>
      <c r="AS3" s="150">
        <f>'Indicator Data'!AS3</f>
        <v>2017</v>
      </c>
      <c r="AT3" s="150" t="str">
        <f>'Indicator Data'!AT3</f>
        <v>2006-2016</v>
      </c>
      <c r="AU3" s="150">
        <f>'Indicator Data'!AU3</f>
        <v>2017</v>
      </c>
      <c r="AV3" s="150">
        <f>'Indicator Data'!AV3</f>
        <v>2017</v>
      </c>
      <c r="AW3" s="150">
        <f>'Indicator Data'!AW3</f>
        <v>2017</v>
      </c>
      <c r="AX3" s="150">
        <f>'Indicator Data'!AX3</f>
        <v>2017</v>
      </c>
      <c r="AY3" s="150">
        <f>'Indicator Data'!AY3</f>
        <v>2017</v>
      </c>
      <c r="AZ3" s="150">
        <f>'Indicator Data'!AZ3</f>
        <v>2017</v>
      </c>
      <c r="BA3" s="150" t="str">
        <f>'Indicator Data'!BA3</f>
        <v>2005-2017</v>
      </c>
      <c r="BB3" s="150">
        <f>'Indicator Data'!BB3</f>
        <v>2017</v>
      </c>
      <c r="BC3" s="150">
        <f>'Indicator Data'!BC3</f>
        <v>2018</v>
      </c>
      <c r="BD3" s="150">
        <f>'Indicator Data'!BD3</f>
        <v>2019</v>
      </c>
      <c r="BE3" s="150">
        <f>'Indicator Data'!BE3</f>
        <v>2019</v>
      </c>
      <c r="BF3" s="150">
        <f>'Indicator Data'!BF3</f>
        <v>2019</v>
      </c>
      <c r="BG3" s="150">
        <f>'Indicator Data'!BG3</f>
        <v>2018</v>
      </c>
      <c r="BH3" s="150" t="str">
        <f>'Indicator Data'!BH3</f>
        <v>2016-2018</v>
      </c>
      <c r="BI3" s="150" t="str">
        <f>'Indicator Data'!BI3</f>
        <v>2016-2018</v>
      </c>
      <c r="BJ3" s="150" t="str">
        <f>'Indicator Data'!BJ3</f>
        <v>2007-2015</v>
      </c>
      <c r="BK3" s="150">
        <f>'Indicator Data'!BK3</f>
        <v>2017</v>
      </c>
      <c r="BL3" s="150">
        <f>'Indicator Data'!BL3</f>
        <v>2018</v>
      </c>
      <c r="BM3" s="150">
        <f>'Indicator Data'!BM3</f>
        <v>2017</v>
      </c>
      <c r="BN3" s="150" t="str">
        <f>'Indicator Data'!BN3</f>
        <v>2008-2018</v>
      </c>
      <c r="BO3" s="150">
        <f>'Indicator Data'!BO3</f>
        <v>2016</v>
      </c>
      <c r="BP3" s="150">
        <f>'Indicator Data'!BP3</f>
        <v>2017</v>
      </c>
      <c r="BQ3" s="150">
        <f>'Indicator Data'!BQ3</f>
        <v>2014</v>
      </c>
      <c r="BR3" s="150" t="str">
        <f>'Indicator Data'!BR3</f>
        <v>2013-2017</v>
      </c>
      <c r="BS3" s="150" t="str">
        <f>'Indicator Data'!BS3</f>
        <v>2013-2017</v>
      </c>
      <c r="BT3" s="150" t="str">
        <f>'Indicator Data'!BT3</f>
        <v>2011-2018</v>
      </c>
      <c r="BU3" s="150">
        <f>'Indicator Data'!BU3</f>
        <v>2017</v>
      </c>
      <c r="BV3" s="150">
        <f>'Indicator Data'!BV3</f>
        <v>2017</v>
      </c>
      <c r="BW3" s="150">
        <f>'Indicator Data'!BW3</f>
        <v>2017</v>
      </c>
      <c r="BX3" s="150" t="str">
        <f>'Indicator Data'!BX3</f>
        <v>2011-2016</v>
      </c>
      <c r="BY3" s="150">
        <f>'Indicator Data'!BY3</f>
        <v>2015</v>
      </c>
      <c r="BZ3" s="150">
        <f>'Indicator Data'!BZ3</f>
        <v>2018</v>
      </c>
      <c r="CA3" s="150">
        <f>'Indicator Data'!CA3</f>
        <v>2019</v>
      </c>
      <c r="CB3" s="150">
        <f>'Indicator Data'!CB3</f>
        <v>2015</v>
      </c>
    </row>
    <row r="4" spans="1:80" x14ac:dyDescent="0.25">
      <c r="A4" s="125" t="s">
        <v>431</v>
      </c>
      <c r="B4" s="106"/>
      <c r="C4" s="107" t="s">
        <v>895</v>
      </c>
      <c r="D4" s="107" t="s">
        <v>895</v>
      </c>
      <c r="E4" s="107" t="s">
        <v>895</v>
      </c>
      <c r="F4" s="107" t="s">
        <v>895</v>
      </c>
      <c r="G4" s="107" t="s">
        <v>895</v>
      </c>
      <c r="H4" s="107" t="s">
        <v>895</v>
      </c>
      <c r="I4" s="107" t="s">
        <v>895</v>
      </c>
      <c r="J4" s="107" t="s">
        <v>895</v>
      </c>
      <c r="K4" s="107" t="s">
        <v>895</v>
      </c>
      <c r="L4" s="107" t="s">
        <v>895</v>
      </c>
      <c r="M4" s="107" t="s">
        <v>895</v>
      </c>
      <c r="N4" s="107" t="s">
        <v>895</v>
      </c>
      <c r="O4" s="107" t="s">
        <v>895</v>
      </c>
      <c r="P4" s="107" t="s">
        <v>895</v>
      </c>
      <c r="Q4" s="107" t="s">
        <v>895</v>
      </c>
      <c r="R4" s="107" t="s">
        <v>895</v>
      </c>
      <c r="S4" s="107" t="s">
        <v>895</v>
      </c>
      <c r="T4" s="107" t="s">
        <v>895</v>
      </c>
      <c r="U4" s="107" t="s">
        <v>895</v>
      </c>
      <c r="V4" s="107" t="s">
        <v>895</v>
      </c>
      <c r="W4" s="107" t="s">
        <v>895</v>
      </c>
      <c r="X4" s="107" t="s">
        <v>895</v>
      </c>
      <c r="Y4" s="107" t="s">
        <v>895</v>
      </c>
      <c r="Z4" s="107" t="s">
        <v>895</v>
      </c>
      <c r="AA4" s="107" t="s">
        <v>895</v>
      </c>
      <c r="AB4" s="107" t="s">
        <v>895</v>
      </c>
      <c r="AC4" s="107" t="s">
        <v>895</v>
      </c>
      <c r="AD4" s="107" t="s">
        <v>895</v>
      </c>
      <c r="AE4" s="107" t="s">
        <v>895</v>
      </c>
      <c r="AF4" s="107" t="s">
        <v>895</v>
      </c>
      <c r="AG4" s="107" t="s">
        <v>895</v>
      </c>
      <c r="AH4" s="107" t="s">
        <v>895</v>
      </c>
      <c r="AI4" s="107" t="s">
        <v>895</v>
      </c>
      <c r="AJ4" s="107" t="s">
        <v>895</v>
      </c>
      <c r="AK4" s="107" t="s">
        <v>895</v>
      </c>
      <c r="AL4" s="107" t="s">
        <v>895</v>
      </c>
      <c r="AM4" s="107" t="s">
        <v>895</v>
      </c>
      <c r="AN4" s="107" t="s">
        <v>895</v>
      </c>
      <c r="AO4" s="107" t="s">
        <v>895</v>
      </c>
      <c r="AP4" s="107" t="s">
        <v>895</v>
      </c>
      <c r="AQ4" s="107" t="s">
        <v>895</v>
      </c>
      <c r="AR4" s="107" t="s">
        <v>895</v>
      </c>
      <c r="AS4" s="107" t="s">
        <v>895</v>
      </c>
      <c r="AT4" s="107" t="s">
        <v>895</v>
      </c>
      <c r="AU4" s="107" t="s">
        <v>895</v>
      </c>
      <c r="AV4" s="107" t="s">
        <v>895</v>
      </c>
      <c r="AW4" s="107" t="s">
        <v>895</v>
      </c>
      <c r="AX4" s="107" t="s">
        <v>895</v>
      </c>
      <c r="AY4" s="107" t="s">
        <v>895</v>
      </c>
      <c r="AZ4" s="107" t="s">
        <v>895</v>
      </c>
      <c r="BA4" s="107" t="s">
        <v>895</v>
      </c>
      <c r="BB4" s="107" t="s">
        <v>895</v>
      </c>
      <c r="BC4" s="107" t="s">
        <v>895</v>
      </c>
      <c r="BD4" s="107" t="s">
        <v>895</v>
      </c>
      <c r="BE4" s="107" t="s">
        <v>895</v>
      </c>
      <c r="BF4" s="107" t="s">
        <v>895</v>
      </c>
      <c r="BG4" s="107" t="s">
        <v>895</v>
      </c>
      <c r="BH4" s="107" t="s">
        <v>895</v>
      </c>
      <c r="BI4" s="107" t="s">
        <v>895</v>
      </c>
      <c r="BJ4" s="107" t="s">
        <v>895</v>
      </c>
      <c r="BK4" s="107" t="s">
        <v>895</v>
      </c>
      <c r="BL4" s="107" t="s">
        <v>895</v>
      </c>
      <c r="BM4" s="107" t="s">
        <v>895</v>
      </c>
      <c r="BN4" s="107" t="s">
        <v>895</v>
      </c>
      <c r="BO4" s="107" t="s">
        <v>895</v>
      </c>
      <c r="BP4" s="107" t="s">
        <v>895</v>
      </c>
      <c r="BQ4" s="107" t="s">
        <v>895</v>
      </c>
      <c r="BR4" s="107" t="s">
        <v>895</v>
      </c>
      <c r="BS4" s="107" t="s">
        <v>895</v>
      </c>
      <c r="BT4" s="107" t="s">
        <v>895</v>
      </c>
      <c r="BU4" s="107" t="s">
        <v>895</v>
      </c>
      <c r="BV4" s="107" t="s">
        <v>895</v>
      </c>
      <c r="BW4" s="107" t="s">
        <v>895</v>
      </c>
      <c r="BX4" s="107" t="s">
        <v>895</v>
      </c>
      <c r="BY4" s="107" t="s">
        <v>895</v>
      </c>
      <c r="BZ4" s="107" t="s">
        <v>895</v>
      </c>
      <c r="CA4" s="107" t="s">
        <v>895</v>
      </c>
      <c r="CB4" s="107" t="s">
        <v>895</v>
      </c>
    </row>
    <row r="5" spans="1:80" x14ac:dyDescent="0.25">
      <c r="A5" s="123" t="str">
        <f>'Indicator Data'!A6</f>
        <v>Afghanistan</v>
      </c>
      <c r="B5" s="106" t="str">
        <f>'Indicator Data'!B6</f>
        <v>AFG</v>
      </c>
      <c r="C5" s="154"/>
      <c r="D5" s="154"/>
      <c r="E5" s="154"/>
      <c r="F5" s="154"/>
      <c r="G5" s="154"/>
      <c r="H5" s="154"/>
      <c r="I5" s="154"/>
      <c r="J5" s="154"/>
      <c r="K5" s="154"/>
      <c r="L5" s="154"/>
      <c r="M5" s="154"/>
      <c r="N5" s="154"/>
      <c r="O5" s="154"/>
      <c r="P5" s="154"/>
      <c r="R5" s="154"/>
      <c r="S5" s="154"/>
      <c r="T5" s="154"/>
      <c r="U5" s="154"/>
      <c r="V5" s="154"/>
      <c r="W5" s="154"/>
      <c r="X5" s="154"/>
      <c r="Y5" s="154"/>
      <c r="Z5" s="154"/>
      <c r="AA5" s="154"/>
      <c r="AB5" s="154"/>
      <c r="AC5" s="154"/>
      <c r="AD5" s="154"/>
      <c r="AE5" s="154"/>
      <c r="AF5" s="154"/>
      <c r="AG5" s="154"/>
      <c r="AH5" s="154"/>
      <c r="AI5" s="154"/>
      <c r="AJ5" s="154"/>
      <c r="AK5" s="154"/>
      <c r="AL5" s="155" t="str">
        <f>IF(ISNUMBER('Indicator Data'!AL6),"","Imputed using GDP p.c.")</f>
        <v/>
      </c>
      <c r="AM5" s="154"/>
      <c r="AN5" s="154"/>
      <c r="AO5" s="154"/>
      <c r="AP5" s="154"/>
      <c r="AQ5" s="154"/>
      <c r="AR5" s="154"/>
      <c r="AS5" s="154"/>
      <c r="AT5" s="154"/>
      <c r="AU5" s="154"/>
      <c r="AV5" s="154"/>
      <c r="AW5" s="154"/>
      <c r="AX5" s="154"/>
      <c r="AY5" s="154"/>
      <c r="AZ5" s="154"/>
      <c r="BA5" s="154"/>
      <c r="BB5" s="103"/>
    </row>
    <row r="6" spans="1:80" x14ac:dyDescent="0.25">
      <c r="A6" s="123" t="str">
        <f>'Indicator Data'!A7</f>
        <v>Albania</v>
      </c>
      <c r="B6" s="106" t="str">
        <f>'Indicator Data'!B7</f>
        <v>ALB</v>
      </c>
      <c r="C6" s="154"/>
      <c r="D6" s="154"/>
      <c r="E6" s="154"/>
      <c r="F6" s="154"/>
      <c r="G6" s="154"/>
      <c r="H6" s="154"/>
      <c r="I6" s="154"/>
      <c r="J6" s="154"/>
      <c r="K6" s="154"/>
      <c r="L6" s="154"/>
      <c r="M6" s="154"/>
      <c r="N6" s="154"/>
      <c r="O6" s="154"/>
      <c r="P6" s="154"/>
      <c r="R6" s="154"/>
      <c r="S6" s="154"/>
      <c r="T6" s="154"/>
      <c r="U6" s="154"/>
      <c r="V6" s="154"/>
      <c r="W6" s="154"/>
      <c r="X6" s="154"/>
      <c r="Y6" s="154"/>
      <c r="Z6" s="154"/>
      <c r="AA6" s="154"/>
      <c r="AB6" s="154"/>
      <c r="AC6" s="154"/>
      <c r="AD6" s="154"/>
      <c r="AE6" s="154"/>
      <c r="AF6" s="154"/>
      <c r="AG6" s="154"/>
      <c r="AH6" s="154"/>
      <c r="AI6" s="154"/>
      <c r="AJ6" s="154"/>
      <c r="AK6" s="154"/>
      <c r="AL6" s="155" t="str">
        <f>IF(ISNUMBER('Indicator Data'!AL7),"","Imputed using GDP p.c.")</f>
        <v/>
      </c>
      <c r="AM6" s="154"/>
      <c r="AN6" s="154"/>
      <c r="AO6" s="154"/>
      <c r="AP6" s="154"/>
      <c r="AQ6" s="154"/>
      <c r="AR6" s="154"/>
      <c r="AS6" s="154"/>
      <c r="AT6" s="154"/>
      <c r="AU6" s="154"/>
      <c r="AV6" s="154"/>
      <c r="AW6" s="154"/>
      <c r="AX6" s="154"/>
      <c r="AY6" s="154"/>
      <c r="AZ6" s="154"/>
      <c r="BA6" s="154"/>
      <c r="BB6" s="103"/>
    </row>
    <row r="7" spans="1:80" x14ac:dyDescent="0.25">
      <c r="A7" s="123" t="str">
        <f>'Indicator Data'!A8</f>
        <v>Algeria</v>
      </c>
      <c r="B7" s="106" t="str">
        <f>'Indicator Data'!B8</f>
        <v>DZA</v>
      </c>
      <c r="C7" s="154"/>
      <c r="D7" s="154"/>
      <c r="E7" s="154"/>
      <c r="F7" s="154"/>
      <c r="G7" s="154"/>
      <c r="H7" s="154"/>
      <c r="I7" s="154"/>
      <c r="J7" s="154"/>
      <c r="K7" s="154"/>
      <c r="L7" s="154"/>
      <c r="M7" s="154"/>
      <c r="N7" s="154"/>
      <c r="O7" s="154"/>
      <c r="P7" s="154"/>
      <c r="R7" s="154"/>
      <c r="S7" s="154"/>
      <c r="T7" s="154"/>
      <c r="U7" s="154"/>
      <c r="V7" s="154"/>
      <c r="W7" s="154"/>
      <c r="X7" s="154"/>
      <c r="Y7" s="154"/>
      <c r="Z7" s="154"/>
      <c r="AA7" s="154"/>
      <c r="AB7" s="154"/>
      <c r="AC7" s="154"/>
      <c r="AD7" s="154"/>
      <c r="AE7" s="154"/>
      <c r="AF7" s="154"/>
      <c r="AG7" s="154"/>
      <c r="AH7" s="154"/>
      <c r="AI7" s="154"/>
      <c r="AJ7" s="154"/>
      <c r="AK7" s="154"/>
      <c r="AL7" s="155" t="str">
        <f>IF(ISNUMBER('Indicator Data'!AL8),"","Imputed using GDP p.c.")</f>
        <v/>
      </c>
      <c r="AM7" s="154"/>
      <c r="AN7" s="154"/>
      <c r="AO7" s="154"/>
      <c r="AP7" s="154"/>
      <c r="AQ7" s="154"/>
      <c r="AR7" s="154"/>
      <c r="AS7" s="154"/>
      <c r="AT7" s="154"/>
      <c r="AU7" s="154"/>
      <c r="AV7" s="154"/>
      <c r="AW7" s="154"/>
      <c r="AX7" s="154"/>
      <c r="AY7" s="154"/>
      <c r="AZ7" s="154"/>
      <c r="BA7" s="154"/>
      <c r="BB7" s="103"/>
    </row>
    <row r="8" spans="1:80" x14ac:dyDescent="0.25">
      <c r="A8" s="123" t="str">
        <f>'Indicator Data'!A9</f>
        <v>Angola</v>
      </c>
      <c r="B8" s="106" t="str">
        <f>'Indicator Data'!B9</f>
        <v>AGO</v>
      </c>
      <c r="C8" s="154"/>
      <c r="D8" s="154"/>
      <c r="E8" s="154"/>
      <c r="F8" s="154"/>
      <c r="G8" s="154"/>
      <c r="H8" s="154"/>
      <c r="I8" s="154"/>
      <c r="J8" s="154"/>
      <c r="K8" s="154"/>
      <c r="L8" s="154"/>
      <c r="M8" s="154"/>
      <c r="N8" s="154"/>
      <c r="O8" s="154"/>
      <c r="P8" s="154"/>
      <c r="R8" s="154"/>
      <c r="S8" s="154"/>
      <c r="T8" s="154"/>
      <c r="U8" s="154"/>
      <c r="V8" s="154"/>
      <c r="W8" s="154"/>
      <c r="X8" s="154"/>
      <c r="Y8" s="154"/>
      <c r="Z8" s="154"/>
      <c r="AA8" s="154"/>
      <c r="AB8" s="154"/>
      <c r="AC8" s="154"/>
      <c r="AD8" s="154"/>
      <c r="AE8" s="154"/>
      <c r="AF8" s="154"/>
      <c r="AG8" s="154"/>
      <c r="AH8" s="154"/>
      <c r="AI8" s="154"/>
      <c r="AJ8" s="154"/>
      <c r="AK8" s="154"/>
      <c r="AL8" s="155" t="str">
        <f>IF(ISNUMBER('Indicator Data'!AL9),"","Imputed using GDP p.c.")</f>
        <v/>
      </c>
      <c r="AM8" s="154"/>
      <c r="AN8" s="154"/>
      <c r="AO8" s="154"/>
      <c r="AP8" s="154"/>
      <c r="AQ8" s="154"/>
      <c r="AR8" s="154"/>
      <c r="AS8" s="154"/>
      <c r="AT8" s="154"/>
      <c r="AU8" s="154"/>
      <c r="AV8" s="154"/>
      <c r="AW8" s="154"/>
      <c r="AX8" s="154"/>
      <c r="AY8" s="154"/>
      <c r="AZ8" s="154"/>
      <c r="BA8" s="154"/>
      <c r="BB8" s="103"/>
    </row>
    <row r="9" spans="1:80" x14ac:dyDescent="0.25">
      <c r="A9" s="123" t="str">
        <f>'Indicator Data'!A10</f>
        <v>Antigua and Barbuda</v>
      </c>
      <c r="B9" s="106" t="str">
        <f>'Indicator Data'!B10</f>
        <v>ATG</v>
      </c>
      <c r="C9" s="154"/>
      <c r="D9" s="154"/>
      <c r="E9" s="154"/>
      <c r="F9" s="154"/>
      <c r="G9" s="154"/>
      <c r="H9" s="154"/>
      <c r="I9" s="154"/>
      <c r="J9" s="154"/>
      <c r="K9" s="154"/>
      <c r="L9" s="154"/>
      <c r="M9" s="154"/>
      <c r="N9" s="154"/>
      <c r="O9" s="154"/>
      <c r="P9" s="154"/>
      <c r="R9" s="154"/>
      <c r="S9" s="154"/>
      <c r="T9" s="154"/>
      <c r="U9" s="154"/>
      <c r="V9" s="154"/>
      <c r="W9" s="154"/>
      <c r="X9" s="154"/>
      <c r="Y9" s="154"/>
      <c r="Z9" s="154"/>
      <c r="AA9" s="154"/>
      <c r="AB9" s="154"/>
      <c r="AC9" s="154"/>
      <c r="AD9" s="154"/>
      <c r="AE9" s="154"/>
      <c r="AF9" s="154"/>
      <c r="AG9" s="154"/>
      <c r="AH9" s="154"/>
      <c r="AI9" s="154"/>
      <c r="AJ9" s="154"/>
      <c r="AK9" s="154"/>
      <c r="AL9" s="155" t="str">
        <f>IF(ISNUMBER('Indicator Data'!AL10),"","Imputed using GDP p.c.")</f>
        <v/>
      </c>
      <c r="AN9" s="154"/>
      <c r="AO9" s="154"/>
      <c r="AP9" s="154"/>
      <c r="AQ9" s="154"/>
      <c r="AR9" s="154"/>
      <c r="AS9" s="154"/>
      <c r="AT9" s="154"/>
      <c r="AU9" s="154"/>
      <c r="AV9" s="154"/>
      <c r="AW9" s="154"/>
      <c r="AX9" s="154"/>
      <c r="AY9" s="154"/>
      <c r="AZ9" s="154"/>
      <c r="BA9" s="154"/>
      <c r="BB9" s="103"/>
      <c r="BH9" s="154"/>
      <c r="BI9" s="154" t="s">
        <v>1333</v>
      </c>
    </row>
    <row r="10" spans="1:80" x14ac:dyDescent="0.25">
      <c r="A10" s="123" t="str">
        <f>'Indicator Data'!A11</f>
        <v>Argentina</v>
      </c>
      <c r="B10" s="106" t="str">
        <f>'Indicator Data'!B11</f>
        <v>ARG</v>
      </c>
      <c r="C10" s="154"/>
      <c r="D10" s="154"/>
      <c r="E10" s="154"/>
      <c r="F10" s="154"/>
      <c r="G10" s="154"/>
      <c r="H10" s="154"/>
      <c r="I10" s="154"/>
      <c r="J10" s="154"/>
      <c r="K10" s="154"/>
      <c r="L10" s="154"/>
      <c r="M10" s="154"/>
      <c r="N10" s="154"/>
      <c r="O10" s="154"/>
      <c r="P10" s="154"/>
      <c r="R10" s="154"/>
      <c r="S10" s="154"/>
      <c r="T10" s="154"/>
      <c r="U10" s="154"/>
      <c r="V10" s="154"/>
      <c r="W10" s="154"/>
      <c r="X10" s="154"/>
      <c r="Y10" s="154"/>
      <c r="Z10" s="154"/>
      <c r="AA10" s="154"/>
      <c r="AB10" s="154"/>
      <c r="AC10" s="154"/>
      <c r="AD10" s="154"/>
      <c r="AE10" s="154"/>
      <c r="AF10" s="154"/>
      <c r="AG10" s="154"/>
      <c r="AH10" s="154"/>
      <c r="AI10" s="154"/>
      <c r="AJ10" s="154"/>
      <c r="AK10" s="154"/>
      <c r="AL10" s="155" t="str">
        <f>IF(ISNUMBER('Indicator Data'!AL11),"","Imputed using GDP p.c.")</f>
        <v/>
      </c>
      <c r="AN10" s="154"/>
      <c r="AO10" s="154"/>
      <c r="AP10" s="154"/>
      <c r="AQ10" s="154"/>
      <c r="AR10" s="154"/>
      <c r="AS10" s="154"/>
      <c r="AT10" s="154"/>
      <c r="AU10" s="154"/>
      <c r="AV10" s="154"/>
      <c r="AW10" s="154"/>
      <c r="AX10" s="154"/>
      <c r="AY10" s="154"/>
      <c r="AZ10" s="154"/>
      <c r="BA10" s="154"/>
      <c r="BB10" s="103"/>
      <c r="BH10" s="154"/>
      <c r="BI10" s="154"/>
    </row>
    <row r="11" spans="1:80" x14ac:dyDescent="0.25">
      <c r="A11" s="123" t="str">
        <f>'Indicator Data'!A12</f>
        <v>Armenia</v>
      </c>
      <c r="B11" s="106" t="str">
        <f>'Indicator Data'!B12</f>
        <v>ARM</v>
      </c>
      <c r="C11" s="154"/>
      <c r="D11" s="154"/>
      <c r="E11" s="154"/>
      <c r="F11" s="154"/>
      <c r="G11" s="154"/>
      <c r="H11" s="154"/>
      <c r="I11" s="154"/>
      <c r="J11" s="154"/>
      <c r="K11" s="154"/>
      <c r="L11" s="154"/>
      <c r="M11" s="154"/>
      <c r="N11" s="154"/>
      <c r="O11" s="154"/>
      <c r="P11" s="154"/>
      <c r="R11" s="154"/>
      <c r="S11" s="154"/>
      <c r="T11" s="154"/>
      <c r="U11" s="154"/>
      <c r="V11" s="154"/>
      <c r="W11" s="154"/>
      <c r="X11" s="154"/>
      <c r="Y11" s="154"/>
      <c r="Z11" s="154"/>
      <c r="AA11" s="154"/>
      <c r="AB11" s="154"/>
      <c r="AC11" s="154"/>
      <c r="AD11" s="154"/>
      <c r="AE11" s="154"/>
      <c r="AF11" s="154"/>
      <c r="AG11" s="154"/>
      <c r="AH11" s="154"/>
      <c r="AI11" s="154"/>
      <c r="AJ11" s="154"/>
      <c r="AK11" s="154"/>
      <c r="AL11" s="155" t="str">
        <f>IF(ISNUMBER('Indicator Data'!AL12),"","Imputed using GDP p.c.")</f>
        <v/>
      </c>
      <c r="AN11" s="154"/>
      <c r="AO11" s="154"/>
      <c r="AP11" s="154"/>
      <c r="AQ11" s="154"/>
      <c r="AR11" s="154"/>
      <c r="AS11" s="154"/>
      <c r="AT11" s="154"/>
      <c r="AU11" s="154"/>
      <c r="AV11" s="154"/>
      <c r="AW11" s="154"/>
      <c r="AX11" s="154"/>
      <c r="AY11" s="154"/>
      <c r="AZ11" s="154"/>
      <c r="BA11" s="154"/>
      <c r="BB11" s="103"/>
      <c r="BH11" s="154"/>
      <c r="BI11" s="154"/>
    </row>
    <row r="12" spans="1:80" x14ac:dyDescent="0.25">
      <c r="A12" s="123" t="str">
        <f>'Indicator Data'!A13</f>
        <v>Australia</v>
      </c>
      <c r="B12" s="106" t="str">
        <f>'Indicator Data'!B13</f>
        <v>AUS</v>
      </c>
      <c r="C12" s="154"/>
      <c r="D12" s="154"/>
      <c r="E12" s="154"/>
      <c r="F12" s="154"/>
      <c r="G12" s="154"/>
      <c r="H12" s="154"/>
      <c r="I12" s="154"/>
      <c r="J12" s="154"/>
      <c r="K12" s="154"/>
      <c r="L12" s="154"/>
      <c r="M12" s="154"/>
      <c r="N12" s="154"/>
      <c r="O12" s="154"/>
      <c r="P12" s="154"/>
      <c r="R12" s="154"/>
      <c r="S12" s="154"/>
      <c r="T12" s="154"/>
      <c r="U12" s="154"/>
      <c r="V12" s="154"/>
      <c r="W12" s="154"/>
      <c r="X12" s="154"/>
      <c r="Y12" s="154"/>
      <c r="Z12" s="154"/>
      <c r="AA12" s="154"/>
      <c r="AB12" s="154"/>
      <c r="AC12" s="154"/>
      <c r="AD12" s="154"/>
      <c r="AE12" s="154"/>
      <c r="AF12" s="154"/>
      <c r="AG12" s="154"/>
      <c r="AH12" s="154"/>
      <c r="AI12" s="154"/>
      <c r="AJ12" s="154"/>
      <c r="AK12" s="154"/>
      <c r="AL12" s="155" t="str">
        <f>IF(ISNUMBER('Indicator Data'!AL13),"","Imputed using GDP p.c.")</f>
        <v/>
      </c>
      <c r="AN12" s="154"/>
      <c r="AO12" s="154"/>
      <c r="AP12" s="154"/>
      <c r="AQ12" s="154"/>
      <c r="AR12" s="154"/>
      <c r="AS12" s="154"/>
      <c r="AT12" s="154"/>
      <c r="AU12" s="154"/>
      <c r="AV12" s="154"/>
      <c r="AW12" s="154"/>
      <c r="AX12" s="154"/>
      <c r="AY12" s="154"/>
      <c r="AZ12" s="154"/>
      <c r="BA12" s="154"/>
      <c r="BB12" s="103"/>
      <c r="BH12" s="154"/>
      <c r="BI12" s="154"/>
    </row>
    <row r="13" spans="1:80" x14ac:dyDescent="0.25">
      <c r="A13" s="123" t="str">
        <f>'Indicator Data'!A14</f>
        <v>Austria</v>
      </c>
      <c r="B13" s="106" t="str">
        <f>'Indicator Data'!B14</f>
        <v>AUT</v>
      </c>
      <c r="C13" s="154"/>
      <c r="D13" s="154"/>
      <c r="E13" s="154"/>
      <c r="F13" s="154"/>
      <c r="G13" s="154"/>
      <c r="H13" s="154"/>
      <c r="I13" s="154"/>
      <c r="J13" s="154"/>
      <c r="K13" s="154"/>
      <c r="L13" s="154"/>
      <c r="M13" s="154"/>
      <c r="N13" s="154"/>
      <c r="O13" s="154"/>
      <c r="P13" s="154"/>
      <c r="R13" s="154"/>
      <c r="S13" s="154"/>
      <c r="T13" s="154"/>
      <c r="U13" s="154"/>
      <c r="V13" s="154"/>
      <c r="W13" s="154"/>
      <c r="X13" s="154"/>
      <c r="Y13" s="154"/>
      <c r="Z13" s="154"/>
      <c r="AA13" s="154"/>
      <c r="AB13" s="154"/>
      <c r="AC13" s="154"/>
      <c r="AD13" s="154"/>
      <c r="AE13" s="154"/>
      <c r="AF13" s="154"/>
      <c r="AG13" s="154"/>
      <c r="AH13" s="154"/>
      <c r="AI13" s="154"/>
      <c r="AJ13" s="154"/>
      <c r="AK13" s="154"/>
      <c r="AL13" s="155" t="str">
        <f>IF(ISNUMBER('Indicator Data'!AL14),"","Imputed using GDP p.c.")</f>
        <v/>
      </c>
      <c r="AN13" s="154"/>
      <c r="AO13" s="154"/>
      <c r="AP13" s="154"/>
      <c r="AQ13" s="154"/>
      <c r="AR13" s="154"/>
      <c r="AS13" s="154"/>
      <c r="AT13" s="154"/>
      <c r="AU13" s="154"/>
      <c r="AV13" s="154"/>
      <c r="AW13" s="154"/>
      <c r="AX13" s="154"/>
      <c r="AY13" s="154"/>
      <c r="AZ13" s="154"/>
      <c r="BA13" s="154"/>
      <c r="BB13" s="103"/>
      <c r="BH13" s="154"/>
      <c r="BI13" s="154"/>
    </row>
    <row r="14" spans="1:80" x14ac:dyDescent="0.25">
      <c r="A14" s="123" t="str">
        <f>'Indicator Data'!A15</f>
        <v>Azerbaijan</v>
      </c>
      <c r="B14" s="106" t="str">
        <f>'Indicator Data'!B15</f>
        <v>AZE</v>
      </c>
      <c r="C14" s="154"/>
      <c r="D14" s="154"/>
      <c r="E14" s="154"/>
      <c r="F14" s="154"/>
      <c r="G14" s="154"/>
      <c r="H14" s="154"/>
      <c r="I14" s="154"/>
      <c r="J14" s="154"/>
      <c r="K14" s="154"/>
      <c r="L14" s="154"/>
      <c r="M14" s="154"/>
      <c r="N14" s="154"/>
      <c r="O14" s="154"/>
      <c r="P14" s="154"/>
      <c r="R14" s="154"/>
      <c r="S14" s="154"/>
      <c r="T14" s="154"/>
      <c r="U14" s="154"/>
      <c r="V14" s="154"/>
      <c r="W14" s="154"/>
      <c r="X14" s="154"/>
      <c r="Y14" s="154"/>
      <c r="Z14" s="154"/>
      <c r="AA14" s="154"/>
      <c r="AB14" s="154"/>
      <c r="AC14" s="154"/>
      <c r="AD14" s="154"/>
      <c r="AE14" s="154"/>
      <c r="AF14" s="154"/>
      <c r="AG14" s="154"/>
      <c r="AH14" s="154"/>
      <c r="AI14" s="154"/>
      <c r="AJ14" s="154"/>
      <c r="AK14" s="154"/>
      <c r="AL14" s="155" t="str">
        <f>IF(ISNUMBER('Indicator Data'!AL15),"","Imputed using GDP p.c.")</f>
        <v/>
      </c>
      <c r="AN14" s="154"/>
      <c r="AO14" s="154"/>
      <c r="AP14" s="154"/>
      <c r="AQ14" s="154"/>
      <c r="AR14" s="154"/>
      <c r="AS14" s="154"/>
      <c r="AT14" s="154"/>
      <c r="AU14" s="154"/>
      <c r="AV14" s="154"/>
      <c r="AW14" s="154"/>
      <c r="AX14" s="154"/>
      <c r="AY14" s="154"/>
      <c r="AZ14" s="154"/>
      <c r="BA14" s="154"/>
      <c r="BB14" s="103"/>
      <c r="BH14" s="154"/>
      <c r="BI14" s="154"/>
    </row>
    <row r="15" spans="1:80" x14ac:dyDescent="0.25">
      <c r="A15" s="123" t="str">
        <f>'Indicator Data'!A16</f>
        <v>Bahamas</v>
      </c>
      <c r="B15" s="106" t="str">
        <f>'Indicator Data'!B16</f>
        <v>BHS</v>
      </c>
      <c r="C15" s="154"/>
      <c r="D15" s="154"/>
      <c r="E15" s="154"/>
      <c r="F15" s="154"/>
      <c r="G15" s="154"/>
      <c r="H15" s="154"/>
      <c r="I15" s="154"/>
      <c r="J15" s="154"/>
      <c r="K15" s="154"/>
      <c r="L15" s="154"/>
      <c r="M15" s="154"/>
      <c r="N15" s="154"/>
      <c r="O15" s="154"/>
      <c r="P15" s="154"/>
      <c r="R15" s="154"/>
      <c r="S15" s="154"/>
      <c r="T15" s="154"/>
      <c r="U15" s="154"/>
      <c r="V15" s="154"/>
      <c r="W15" s="154"/>
      <c r="X15" s="154"/>
      <c r="Y15" s="154"/>
      <c r="Z15" s="154"/>
      <c r="AA15" s="154"/>
      <c r="AB15" s="154"/>
      <c r="AC15" s="154"/>
      <c r="AD15" s="154"/>
      <c r="AE15" s="154"/>
      <c r="AF15" s="154"/>
      <c r="AG15" s="154"/>
      <c r="AH15" s="154"/>
      <c r="AI15" s="154"/>
      <c r="AJ15" s="154"/>
      <c r="AK15" s="154"/>
      <c r="AL15" s="155" t="str">
        <f>IF(ISNUMBER('Indicator Data'!AL16),"","Imputed using GDP p.c.")</f>
        <v/>
      </c>
      <c r="AN15" s="154"/>
      <c r="AO15" s="154"/>
      <c r="AP15" s="154"/>
      <c r="AQ15" s="154"/>
      <c r="AR15" s="154"/>
      <c r="AS15" s="154"/>
      <c r="AT15" s="154"/>
      <c r="AU15" s="154"/>
      <c r="AV15" s="154"/>
      <c r="AW15" s="154"/>
      <c r="AX15" s="154"/>
      <c r="AY15" s="154"/>
      <c r="AZ15" s="154"/>
      <c r="BA15" s="154"/>
      <c r="BB15" s="103"/>
      <c r="BH15" s="154"/>
      <c r="BI15" s="154" t="s">
        <v>1333</v>
      </c>
    </row>
    <row r="16" spans="1:80" x14ac:dyDescent="0.25">
      <c r="A16" s="123" t="str">
        <f>'Indicator Data'!A17</f>
        <v>Bahrain</v>
      </c>
      <c r="B16" s="106" t="str">
        <f>'Indicator Data'!B17</f>
        <v>BHR</v>
      </c>
      <c r="C16" s="154"/>
      <c r="D16" s="154"/>
      <c r="E16" s="154"/>
      <c r="F16" s="154"/>
      <c r="G16" s="154"/>
      <c r="H16" s="154"/>
      <c r="I16" s="154"/>
      <c r="J16" s="154"/>
      <c r="K16" s="154"/>
      <c r="L16" s="154"/>
      <c r="M16" s="154"/>
      <c r="N16" s="154"/>
      <c r="O16" s="154"/>
      <c r="P16" s="154"/>
      <c r="R16" s="154"/>
      <c r="S16" s="154"/>
      <c r="T16" s="154"/>
      <c r="U16" s="154"/>
      <c r="V16" s="154"/>
      <c r="W16" s="154"/>
      <c r="X16" s="154"/>
      <c r="Y16" s="154"/>
      <c r="Z16" s="154"/>
      <c r="AA16" s="154"/>
      <c r="AB16" s="154"/>
      <c r="AC16" s="154"/>
      <c r="AD16" s="154"/>
      <c r="AE16" s="154"/>
      <c r="AF16" s="154"/>
      <c r="AG16" s="154"/>
      <c r="AH16" s="154"/>
      <c r="AI16" s="154"/>
      <c r="AJ16" s="154"/>
      <c r="AK16" s="154"/>
      <c r="AL16" s="155" t="str">
        <f>IF(ISNUMBER('Indicator Data'!AL17),"","Imputed using GDP p.c.")</f>
        <v/>
      </c>
      <c r="AN16" s="154"/>
      <c r="AO16" s="154"/>
      <c r="AP16" s="154"/>
      <c r="AQ16" s="154"/>
      <c r="AR16" s="154"/>
      <c r="AS16" s="154"/>
      <c r="AT16" s="154"/>
      <c r="AU16" s="154"/>
      <c r="AV16" s="154"/>
      <c r="AW16" s="154"/>
      <c r="AX16" s="154"/>
      <c r="AY16" s="154"/>
      <c r="AZ16" s="154"/>
      <c r="BA16" s="154"/>
      <c r="BB16" s="103"/>
      <c r="BH16" s="154" t="s">
        <v>933</v>
      </c>
      <c r="BI16" s="154" t="s">
        <v>933</v>
      </c>
    </row>
    <row r="17" spans="1:61" x14ac:dyDescent="0.25">
      <c r="A17" s="123" t="str">
        <f>'Indicator Data'!A18</f>
        <v>Bangladesh</v>
      </c>
      <c r="B17" s="106" t="str">
        <f>'Indicator Data'!B18</f>
        <v>BGD</v>
      </c>
      <c r="C17" s="154"/>
      <c r="D17" s="154"/>
      <c r="E17" s="154"/>
      <c r="F17" s="154"/>
      <c r="G17" s="154"/>
      <c r="H17" s="154"/>
      <c r="I17" s="154"/>
      <c r="J17" s="154"/>
      <c r="K17" s="154"/>
      <c r="L17" s="154"/>
      <c r="M17" s="154"/>
      <c r="N17" s="154"/>
      <c r="O17" s="154"/>
      <c r="P17" s="154"/>
      <c r="R17" s="154"/>
      <c r="S17" s="154"/>
      <c r="T17" s="154"/>
      <c r="U17" s="154"/>
      <c r="V17" s="154"/>
      <c r="W17" s="154"/>
      <c r="X17" s="154"/>
      <c r="Y17" s="154"/>
      <c r="Z17" s="154"/>
      <c r="AA17" s="154"/>
      <c r="AB17" s="154"/>
      <c r="AC17" s="154"/>
      <c r="AD17" s="154"/>
      <c r="AE17" s="154"/>
      <c r="AF17" s="154"/>
      <c r="AG17" s="154"/>
      <c r="AH17" s="154"/>
      <c r="AI17" s="154"/>
      <c r="AJ17" s="154"/>
      <c r="AK17" s="154"/>
      <c r="AL17" s="155" t="str">
        <f>IF(ISNUMBER('Indicator Data'!AL18),"","Imputed using GDP p.c.")</f>
        <v/>
      </c>
      <c r="AN17" s="154"/>
      <c r="AO17" s="154"/>
      <c r="AP17" s="154"/>
      <c r="AQ17" s="154"/>
      <c r="AR17" s="154"/>
      <c r="AS17" s="154"/>
      <c r="AT17" s="154"/>
      <c r="AU17" s="154"/>
      <c r="AV17" s="154"/>
      <c r="AW17" s="154"/>
      <c r="AX17" s="154"/>
      <c r="AY17" s="154"/>
      <c r="AZ17" s="154"/>
      <c r="BA17" s="154"/>
      <c r="BB17" s="103"/>
      <c r="BH17" s="154"/>
      <c r="BI17" s="154"/>
    </row>
    <row r="18" spans="1:61" x14ac:dyDescent="0.25">
      <c r="A18" s="123" t="str">
        <f>'Indicator Data'!A19</f>
        <v>Barbados</v>
      </c>
      <c r="B18" s="106" t="str">
        <f>'Indicator Data'!B19</f>
        <v>BRB</v>
      </c>
      <c r="C18" s="154"/>
      <c r="D18" s="154"/>
      <c r="E18" s="154"/>
      <c r="F18" s="154"/>
      <c r="G18" s="154"/>
      <c r="H18" s="154"/>
      <c r="I18" s="154"/>
      <c r="J18" s="154"/>
      <c r="K18" s="154"/>
      <c r="L18" s="154"/>
      <c r="M18" s="154"/>
      <c r="N18" s="154"/>
      <c r="O18" s="154"/>
      <c r="P18" s="154"/>
      <c r="R18" s="154"/>
      <c r="S18" s="154"/>
      <c r="T18" s="154"/>
      <c r="U18" s="154"/>
      <c r="V18" s="154"/>
      <c r="W18" s="154"/>
      <c r="X18" s="154"/>
      <c r="Y18" s="154"/>
      <c r="Z18" s="154"/>
      <c r="AA18" s="154"/>
      <c r="AB18" s="154"/>
      <c r="AC18" s="154"/>
      <c r="AD18" s="154"/>
      <c r="AE18" s="154"/>
      <c r="AF18" s="154"/>
      <c r="AG18" s="154"/>
      <c r="AH18" s="154"/>
      <c r="AI18" s="154"/>
      <c r="AJ18" s="154"/>
      <c r="AK18" s="154"/>
      <c r="AL18" s="155" t="str">
        <f>IF(ISNUMBER('Indicator Data'!AL19),"","Imputed using GDP p.c.")</f>
        <v/>
      </c>
      <c r="AN18" s="154"/>
      <c r="AO18" s="154"/>
      <c r="AP18" s="154"/>
      <c r="AQ18" s="154"/>
      <c r="AR18" s="154"/>
      <c r="AS18" s="154"/>
      <c r="AT18" s="154"/>
      <c r="AU18" s="154"/>
      <c r="AV18" s="154"/>
      <c r="AW18" s="154"/>
      <c r="AX18" s="154"/>
      <c r="AY18" s="154"/>
      <c r="AZ18" s="154"/>
      <c r="BA18" s="154"/>
      <c r="BB18" s="103"/>
      <c r="BH18" s="154"/>
      <c r="BI18" s="154"/>
    </row>
    <row r="19" spans="1:61" x14ac:dyDescent="0.25">
      <c r="A19" s="123" t="str">
        <f>'Indicator Data'!A20</f>
        <v>Belarus</v>
      </c>
      <c r="B19" s="106" t="str">
        <f>'Indicator Data'!B20</f>
        <v>BLR</v>
      </c>
      <c r="C19" s="154"/>
      <c r="D19" s="154"/>
      <c r="E19" s="154"/>
      <c r="F19" s="154"/>
      <c r="G19" s="154"/>
      <c r="H19" s="154"/>
      <c r="I19" s="154"/>
      <c r="J19" s="154"/>
      <c r="K19" s="154"/>
      <c r="L19" s="154"/>
      <c r="M19" s="154"/>
      <c r="N19" s="154"/>
      <c r="O19" s="154"/>
      <c r="P19" s="154"/>
      <c r="R19" s="154"/>
      <c r="S19" s="154"/>
      <c r="T19" s="154"/>
      <c r="U19" s="154"/>
      <c r="V19" s="154"/>
      <c r="W19" s="154"/>
      <c r="X19" s="154"/>
      <c r="Y19" s="154"/>
      <c r="Z19" s="154"/>
      <c r="AA19" s="154"/>
      <c r="AB19" s="154"/>
      <c r="AC19" s="154"/>
      <c r="AD19" s="154"/>
      <c r="AE19" s="154"/>
      <c r="AF19" s="154"/>
      <c r="AG19" s="154"/>
      <c r="AH19" s="154"/>
      <c r="AI19" s="154"/>
      <c r="AJ19" s="154"/>
      <c r="AK19" s="154"/>
      <c r="AL19" s="155" t="str">
        <f>IF(ISNUMBER('Indicator Data'!AL20),"","Imputed using GDP p.c.")</f>
        <v/>
      </c>
      <c r="AN19" s="154"/>
      <c r="AO19" s="154"/>
      <c r="AP19" s="154"/>
      <c r="AQ19" s="154"/>
      <c r="AR19" s="154"/>
      <c r="AS19" s="154"/>
      <c r="AT19" s="154"/>
      <c r="AU19" s="154"/>
      <c r="AV19" s="154"/>
      <c r="AW19" s="154"/>
      <c r="AX19" s="154"/>
      <c r="AY19" s="154"/>
      <c r="AZ19" s="154"/>
      <c r="BA19" s="154"/>
      <c r="BB19" s="103"/>
      <c r="BH19" s="154"/>
      <c r="BI19" s="154"/>
    </row>
    <row r="20" spans="1:61" x14ac:dyDescent="0.25">
      <c r="A20" s="123" t="str">
        <f>'Indicator Data'!A21</f>
        <v>Belgium</v>
      </c>
      <c r="B20" s="106" t="str">
        <f>'Indicator Data'!B21</f>
        <v>BEL</v>
      </c>
      <c r="C20" s="154"/>
      <c r="D20" s="154"/>
      <c r="E20" s="154"/>
      <c r="F20" s="154"/>
      <c r="G20" s="154"/>
      <c r="H20" s="154"/>
      <c r="I20" s="154"/>
      <c r="J20" s="154"/>
      <c r="K20" s="154"/>
      <c r="L20" s="154"/>
      <c r="M20" s="154"/>
      <c r="N20" s="154"/>
      <c r="O20" s="154"/>
      <c r="P20" s="154"/>
      <c r="R20" s="154"/>
      <c r="S20" s="154"/>
      <c r="T20" s="154"/>
      <c r="U20" s="154"/>
      <c r="V20" s="154"/>
      <c r="W20" s="154"/>
      <c r="X20" s="154"/>
      <c r="Y20" s="154"/>
      <c r="Z20" s="154"/>
      <c r="AA20" s="154"/>
      <c r="AB20" s="154"/>
      <c r="AC20" s="154"/>
      <c r="AD20" s="154"/>
      <c r="AE20" s="154"/>
      <c r="AF20" s="154"/>
      <c r="AG20" s="154"/>
      <c r="AH20" s="154"/>
      <c r="AI20" s="154"/>
      <c r="AJ20" s="154"/>
      <c r="AK20" s="154"/>
      <c r="AL20" s="155" t="str">
        <f>IF(ISNUMBER('Indicator Data'!AL21),"","Imputed using GDP p.c.")</f>
        <v/>
      </c>
      <c r="AN20" s="154"/>
      <c r="AO20" s="154"/>
      <c r="AP20" s="154"/>
      <c r="AQ20" s="154"/>
      <c r="AR20" s="154"/>
      <c r="AS20" s="154"/>
      <c r="AT20" s="154"/>
      <c r="AU20" s="154"/>
      <c r="AV20" s="154"/>
      <c r="AW20" s="154"/>
      <c r="AX20" s="154"/>
      <c r="AY20" s="154"/>
      <c r="AZ20" s="154"/>
      <c r="BA20" s="154"/>
      <c r="BB20" s="103"/>
      <c r="BH20" s="154"/>
      <c r="BI20" s="154"/>
    </row>
    <row r="21" spans="1:61" x14ac:dyDescent="0.25">
      <c r="A21" s="123" t="str">
        <f>'Indicator Data'!A22</f>
        <v>Belize</v>
      </c>
      <c r="B21" s="106" t="str">
        <f>'Indicator Data'!B22</f>
        <v>BLZ</v>
      </c>
      <c r="C21" s="154"/>
      <c r="D21" s="154"/>
      <c r="E21" s="154"/>
      <c r="F21" s="154"/>
      <c r="G21" s="154"/>
      <c r="H21" s="154"/>
      <c r="I21" s="154"/>
      <c r="J21" s="154"/>
      <c r="K21" s="154"/>
      <c r="L21" s="154"/>
      <c r="M21" s="154"/>
      <c r="N21" s="154"/>
      <c r="O21" s="154"/>
      <c r="P21" s="154"/>
      <c r="R21" s="154"/>
      <c r="S21" s="154"/>
      <c r="T21" s="154"/>
      <c r="U21" s="154"/>
      <c r="V21" s="154"/>
      <c r="W21" s="154"/>
      <c r="X21" s="154"/>
      <c r="Y21" s="154"/>
      <c r="Z21" s="154"/>
      <c r="AA21" s="154"/>
      <c r="AB21" s="154"/>
      <c r="AC21" s="154"/>
      <c r="AD21" s="154"/>
      <c r="AE21" s="154"/>
      <c r="AF21" s="154"/>
      <c r="AG21" s="154"/>
      <c r="AH21" s="154"/>
      <c r="AI21" s="154"/>
      <c r="AJ21" s="154"/>
      <c r="AK21" s="154"/>
      <c r="AL21" s="155" t="str">
        <f>IF(ISNUMBER('Indicator Data'!AL22),"","Imputed using GDP p.c.")</f>
        <v/>
      </c>
      <c r="AN21" s="154"/>
      <c r="AO21" s="154"/>
      <c r="AP21" s="154"/>
      <c r="AQ21" s="154"/>
      <c r="AR21" s="154"/>
      <c r="AS21" s="154"/>
      <c r="AT21" s="154"/>
      <c r="AU21" s="154"/>
      <c r="AV21" s="154"/>
      <c r="AW21" s="154"/>
      <c r="AX21" s="154"/>
      <c r="AY21" s="154"/>
      <c r="AZ21" s="154"/>
      <c r="BA21" s="154"/>
      <c r="BB21" s="103"/>
      <c r="BH21" s="154"/>
      <c r="BI21" s="154"/>
    </row>
    <row r="22" spans="1:61" x14ac:dyDescent="0.25">
      <c r="A22" s="123" t="str">
        <f>'Indicator Data'!A23</f>
        <v>Benin</v>
      </c>
      <c r="B22" s="106" t="str">
        <f>'Indicator Data'!B23</f>
        <v>BEN</v>
      </c>
      <c r="C22" s="154"/>
      <c r="D22" s="154"/>
      <c r="E22" s="154"/>
      <c r="F22" s="154"/>
      <c r="G22" s="154"/>
      <c r="H22" s="154"/>
      <c r="I22" s="154"/>
      <c r="J22" s="154"/>
      <c r="K22" s="154"/>
      <c r="L22" s="154"/>
      <c r="M22" s="154"/>
      <c r="N22" s="154"/>
      <c r="O22" s="154"/>
      <c r="P22" s="154"/>
      <c r="R22" s="154"/>
      <c r="S22" s="154"/>
      <c r="T22" s="154"/>
      <c r="U22" s="154"/>
      <c r="V22" s="154"/>
      <c r="W22" s="154"/>
      <c r="X22" s="154"/>
      <c r="Y22" s="154"/>
      <c r="Z22" s="154"/>
      <c r="AA22" s="154"/>
      <c r="AB22" s="154"/>
      <c r="AC22" s="154"/>
      <c r="AD22" s="154"/>
      <c r="AE22" s="154"/>
      <c r="AF22" s="154"/>
      <c r="AG22" s="154"/>
      <c r="AH22" s="154"/>
      <c r="AI22" s="154"/>
      <c r="AJ22" s="154"/>
      <c r="AK22" s="154"/>
      <c r="AL22" s="155" t="str">
        <f>IF(ISNUMBER('Indicator Data'!AL23),"","Imputed using GDP p.c.")</f>
        <v/>
      </c>
      <c r="AN22" s="154"/>
      <c r="AO22" s="154"/>
      <c r="AP22" s="154"/>
      <c r="AQ22" s="154"/>
      <c r="AR22" s="154"/>
      <c r="AS22" s="154"/>
      <c r="AT22" s="154"/>
      <c r="AU22" s="154"/>
      <c r="AV22" s="154"/>
      <c r="AW22" s="154"/>
      <c r="AX22" s="154"/>
      <c r="AY22" s="154"/>
      <c r="AZ22" s="154"/>
      <c r="BA22" s="154"/>
      <c r="BB22" s="103"/>
      <c r="BH22" s="154"/>
      <c r="BI22" s="154"/>
    </row>
    <row r="23" spans="1:61" x14ac:dyDescent="0.25">
      <c r="A23" s="123" t="str">
        <f>'Indicator Data'!A24</f>
        <v>Bhutan</v>
      </c>
      <c r="B23" s="106" t="str">
        <f>'Indicator Data'!B24</f>
        <v>BTN</v>
      </c>
      <c r="C23" s="154"/>
      <c r="D23" s="154"/>
      <c r="E23" s="154"/>
      <c r="F23" s="154"/>
      <c r="G23" s="154"/>
      <c r="H23" s="154"/>
      <c r="I23" s="154"/>
      <c r="J23" s="154"/>
      <c r="K23" s="154"/>
      <c r="L23" s="154"/>
      <c r="M23" s="154"/>
      <c r="N23" s="154"/>
      <c r="O23" s="154"/>
      <c r="P23" s="154"/>
      <c r="R23" s="154"/>
      <c r="S23" s="154"/>
      <c r="T23" s="154"/>
      <c r="U23" s="154"/>
      <c r="V23" s="154"/>
      <c r="W23" s="154"/>
      <c r="X23" s="154"/>
      <c r="Y23" s="154"/>
      <c r="Z23" s="154"/>
      <c r="AA23" s="154"/>
      <c r="AB23" s="154"/>
      <c r="AC23" s="154"/>
      <c r="AD23" s="154"/>
      <c r="AE23" s="154"/>
      <c r="AF23" s="154"/>
      <c r="AG23" s="154"/>
      <c r="AH23" s="154"/>
      <c r="AI23" s="154"/>
      <c r="AJ23" s="154"/>
      <c r="AK23" s="154"/>
      <c r="AL23" s="155" t="str">
        <f>IF(ISNUMBER('Indicator Data'!AL24),"","Imputed using GDP p.c.")</f>
        <v/>
      </c>
      <c r="AN23" s="154"/>
      <c r="AO23" s="154"/>
      <c r="AP23" s="154"/>
      <c r="AQ23" s="154"/>
      <c r="AR23" s="154"/>
      <c r="AS23" s="154"/>
      <c r="AT23" s="154"/>
      <c r="AU23" s="154"/>
      <c r="AV23" s="154"/>
      <c r="AW23" s="154"/>
      <c r="AX23" s="154"/>
      <c r="AY23" s="154"/>
      <c r="AZ23" s="154"/>
      <c r="BA23" s="154"/>
      <c r="BB23" s="103"/>
      <c r="BH23" s="154" t="s">
        <v>935</v>
      </c>
      <c r="BI23" s="154" t="s">
        <v>935</v>
      </c>
    </row>
    <row r="24" spans="1:61" x14ac:dyDescent="0.25">
      <c r="A24" s="123" t="str">
        <f>'Indicator Data'!A25</f>
        <v>Bolivia</v>
      </c>
      <c r="B24" s="106" t="str">
        <f>'Indicator Data'!B25</f>
        <v>BOL</v>
      </c>
      <c r="C24" s="154"/>
      <c r="D24" s="154"/>
      <c r="E24" s="154"/>
      <c r="F24" s="154"/>
      <c r="G24" s="154"/>
      <c r="H24" s="154"/>
      <c r="I24" s="154"/>
      <c r="J24" s="154"/>
      <c r="K24" s="154"/>
      <c r="L24" s="154"/>
      <c r="M24" s="154"/>
      <c r="N24" s="154"/>
      <c r="O24" s="154"/>
      <c r="P24" s="154"/>
      <c r="R24" s="154"/>
      <c r="S24" s="154"/>
      <c r="T24" s="154"/>
      <c r="U24" s="154"/>
      <c r="V24" s="154"/>
      <c r="W24" s="154"/>
      <c r="X24" s="154"/>
      <c r="Y24" s="154"/>
      <c r="Z24" s="154"/>
      <c r="AA24" s="154"/>
      <c r="AB24" s="154"/>
      <c r="AC24" s="154"/>
      <c r="AD24" s="154"/>
      <c r="AE24" s="154"/>
      <c r="AF24" s="154"/>
      <c r="AG24" s="154"/>
      <c r="AH24" s="154"/>
      <c r="AI24" s="154"/>
      <c r="AJ24" s="154"/>
      <c r="AK24" s="154"/>
      <c r="AL24" s="155" t="str">
        <f>IF(ISNUMBER('Indicator Data'!AL25),"","Imputed using GDP p.c.")</f>
        <v/>
      </c>
      <c r="AN24" s="154"/>
      <c r="AO24" s="154"/>
      <c r="AP24" s="154"/>
      <c r="AQ24" s="154"/>
      <c r="AR24" s="154"/>
      <c r="AS24" s="154"/>
      <c r="AT24" s="154"/>
      <c r="AU24" s="154"/>
      <c r="AV24" s="154"/>
      <c r="AW24" s="154"/>
      <c r="AX24" s="154"/>
      <c r="AY24" s="154"/>
      <c r="AZ24" s="154"/>
      <c r="BA24" s="154"/>
      <c r="BB24" s="103"/>
      <c r="BH24" s="154"/>
      <c r="BI24" s="154"/>
    </row>
    <row r="25" spans="1:61" x14ac:dyDescent="0.25">
      <c r="A25" s="123" t="str">
        <f>'Indicator Data'!A26</f>
        <v>Bosnia and Herzegovina</v>
      </c>
      <c r="B25" s="106" t="str">
        <f>'Indicator Data'!B26</f>
        <v>BIH</v>
      </c>
      <c r="C25" s="154"/>
      <c r="D25" s="154"/>
      <c r="E25" s="154"/>
      <c r="F25" s="154"/>
      <c r="G25" s="154"/>
      <c r="H25" s="154"/>
      <c r="I25" s="154"/>
      <c r="J25" s="154"/>
      <c r="K25" s="154"/>
      <c r="L25" s="154"/>
      <c r="M25" s="154"/>
      <c r="N25" s="154"/>
      <c r="O25" s="154"/>
      <c r="P25" s="154"/>
      <c r="R25" s="154"/>
      <c r="S25" s="154"/>
      <c r="T25" s="154"/>
      <c r="U25" s="154"/>
      <c r="V25" s="154"/>
      <c r="W25" s="154"/>
      <c r="X25" s="154"/>
      <c r="Y25" s="154"/>
      <c r="Z25" s="154"/>
      <c r="AA25" s="154"/>
      <c r="AB25" s="154"/>
      <c r="AC25" s="154"/>
      <c r="AD25" s="154"/>
      <c r="AE25" s="154"/>
      <c r="AF25" s="154"/>
      <c r="AG25" s="154"/>
      <c r="AH25" s="154"/>
      <c r="AI25" s="154"/>
      <c r="AJ25" s="154"/>
      <c r="AK25" s="154"/>
      <c r="AL25" s="155" t="str">
        <f>IF(ISNUMBER('Indicator Data'!AL26),"","Imputed using GDP p.c.")</f>
        <v/>
      </c>
      <c r="AN25" s="154"/>
      <c r="AO25" s="154"/>
      <c r="AP25" s="154"/>
      <c r="AQ25" s="154"/>
      <c r="AR25" s="154"/>
      <c r="AS25" s="154"/>
      <c r="AT25" s="154"/>
      <c r="AU25" s="154"/>
      <c r="AV25" s="154"/>
      <c r="AW25" s="154"/>
      <c r="AX25" s="154"/>
      <c r="AY25" s="154"/>
      <c r="AZ25" s="154"/>
      <c r="BA25" s="154"/>
      <c r="BB25" s="103"/>
      <c r="BH25" s="154"/>
      <c r="BI25" s="154"/>
    </row>
    <row r="26" spans="1:61" x14ac:dyDescent="0.25">
      <c r="A26" s="123" t="str">
        <f>'Indicator Data'!A27</f>
        <v>Botswana</v>
      </c>
      <c r="B26" s="106" t="str">
        <f>'Indicator Data'!B27</f>
        <v>BWA</v>
      </c>
      <c r="C26" s="154"/>
      <c r="D26" s="154"/>
      <c r="E26" s="154"/>
      <c r="F26" s="154"/>
      <c r="G26" s="154"/>
      <c r="H26" s="154"/>
      <c r="I26" s="154"/>
      <c r="J26" s="154"/>
      <c r="K26" s="154"/>
      <c r="L26" s="154"/>
      <c r="M26" s="154"/>
      <c r="N26" s="154"/>
      <c r="O26" s="154"/>
      <c r="P26" s="154"/>
      <c r="R26" s="154"/>
      <c r="S26" s="154"/>
      <c r="T26" s="154"/>
      <c r="U26" s="154"/>
      <c r="V26" s="154"/>
      <c r="W26" s="154"/>
      <c r="X26" s="154"/>
      <c r="Y26" s="154"/>
      <c r="Z26" s="154"/>
      <c r="AA26" s="154"/>
      <c r="AB26" s="154"/>
      <c r="AC26" s="154"/>
      <c r="AD26" s="154"/>
      <c r="AE26" s="154"/>
      <c r="AF26" s="154"/>
      <c r="AG26" s="154"/>
      <c r="AH26" s="154"/>
      <c r="AI26" s="154"/>
      <c r="AJ26" s="154"/>
      <c r="AK26" s="154"/>
      <c r="AL26" s="155" t="str">
        <f>IF(ISNUMBER('Indicator Data'!AL27),"","Imputed using GDP p.c.")</f>
        <v/>
      </c>
      <c r="AN26" s="154"/>
      <c r="AO26" s="154"/>
      <c r="AP26" s="154"/>
      <c r="AQ26" s="154"/>
      <c r="AR26" s="154"/>
      <c r="AS26" s="154"/>
      <c r="AT26" s="154"/>
      <c r="AU26" s="154"/>
      <c r="AV26" s="154"/>
      <c r="AW26" s="154"/>
      <c r="AX26" s="154"/>
      <c r="AY26" s="154"/>
      <c r="AZ26" s="154"/>
      <c r="BA26" s="154"/>
      <c r="BB26" s="103"/>
      <c r="BH26" s="154"/>
      <c r="BI26" s="154"/>
    </row>
    <row r="27" spans="1:61" x14ac:dyDescent="0.25">
      <c r="A27" s="123" t="str">
        <f>'Indicator Data'!A28</f>
        <v>Brazil</v>
      </c>
      <c r="B27" s="106" t="str">
        <f>'Indicator Data'!B28</f>
        <v>BRA</v>
      </c>
      <c r="C27" s="154"/>
      <c r="D27" s="154"/>
      <c r="E27" s="154"/>
      <c r="F27" s="154"/>
      <c r="G27" s="154"/>
      <c r="H27" s="154"/>
      <c r="I27" s="154"/>
      <c r="J27" s="154"/>
      <c r="K27" s="154"/>
      <c r="L27" s="154"/>
      <c r="M27" s="154"/>
      <c r="N27" s="154"/>
      <c r="O27" s="154"/>
      <c r="P27" s="154"/>
      <c r="R27" s="154"/>
      <c r="S27" s="154"/>
      <c r="T27" s="154"/>
      <c r="U27" s="154"/>
      <c r="V27" s="154"/>
      <c r="W27" s="154"/>
      <c r="X27" s="154"/>
      <c r="Y27" s="154"/>
      <c r="Z27" s="154"/>
      <c r="AA27" s="154"/>
      <c r="AB27" s="154"/>
      <c r="AC27" s="154"/>
      <c r="AD27" s="154"/>
      <c r="AE27" s="154"/>
      <c r="AF27" s="154"/>
      <c r="AG27" s="154"/>
      <c r="AH27" s="154"/>
      <c r="AI27" s="154"/>
      <c r="AJ27" s="154"/>
      <c r="AK27" s="154"/>
      <c r="AL27" s="155" t="str">
        <f>IF(ISNUMBER('Indicator Data'!AL28),"","Imputed using GDP p.c.")</f>
        <v/>
      </c>
      <c r="AN27" s="154"/>
      <c r="AO27" s="154"/>
      <c r="AP27" s="154"/>
      <c r="AQ27" s="154"/>
      <c r="AR27" s="154"/>
      <c r="AS27" s="154"/>
      <c r="AT27" s="154"/>
      <c r="AU27" s="154"/>
      <c r="AV27" s="154"/>
      <c r="AW27" s="154"/>
      <c r="AX27" s="154"/>
      <c r="AY27" s="154"/>
      <c r="AZ27" s="154"/>
      <c r="BA27" s="154"/>
      <c r="BB27" s="103"/>
      <c r="BH27" s="154"/>
      <c r="BI27" s="154"/>
    </row>
    <row r="28" spans="1:61" x14ac:dyDescent="0.25">
      <c r="A28" s="123" t="str">
        <f>'Indicator Data'!A29</f>
        <v>Brunei Darussalam</v>
      </c>
      <c r="B28" s="106" t="str">
        <f>'Indicator Data'!B29</f>
        <v>BRN</v>
      </c>
      <c r="C28" s="154"/>
      <c r="D28" s="154"/>
      <c r="E28" s="154"/>
      <c r="F28" s="154"/>
      <c r="G28" s="154"/>
      <c r="H28" s="154"/>
      <c r="I28" s="154"/>
      <c r="J28" s="154"/>
      <c r="K28" s="154"/>
      <c r="L28" s="154"/>
      <c r="M28" s="154"/>
      <c r="N28" s="154"/>
      <c r="O28" s="154"/>
      <c r="P28" s="154"/>
      <c r="R28" s="154"/>
      <c r="S28" s="154"/>
      <c r="T28" s="154"/>
      <c r="U28" s="154"/>
      <c r="V28" s="154"/>
      <c r="W28" s="154"/>
      <c r="X28" s="154"/>
      <c r="Y28" s="154"/>
      <c r="Z28" s="154"/>
      <c r="AA28" s="154"/>
      <c r="AB28" s="154"/>
      <c r="AC28" s="154"/>
      <c r="AD28" s="154"/>
      <c r="AE28" s="154"/>
      <c r="AF28" s="154"/>
      <c r="AG28" s="154"/>
      <c r="AH28" s="154"/>
      <c r="AI28" s="154"/>
      <c r="AJ28" s="154"/>
      <c r="AK28" s="154"/>
      <c r="AL28" s="155" t="str">
        <f>IF(ISNUMBER('Indicator Data'!AL29),"","Imputed using GDP p.c.")</f>
        <v/>
      </c>
      <c r="AN28" s="154"/>
      <c r="AO28" s="154"/>
      <c r="AP28" s="154"/>
      <c r="AQ28" s="154"/>
      <c r="AR28" s="154"/>
      <c r="AS28" s="154"/>
      <c r="AT28" s="154"/>
      <c r="AU28" s="154"/>
      <c r="AV28" s="154"/>
      <c r="AW28" s="154"/>
      <c r="AX28" s="154"/>
      <c r="AY28" s="154"/>
      <c r="AZ28" s="154"/>
      <c r="BA28" s="154"/>
      <c r="BB28" s="103"/>
      <c r="BH28" s="154"/>
      <c r="BI28" s="154"/>
    </row>
    <row r="29" spans="1:61" x14ac:dyDescent="0.25">
      <c r="A29" s="123" t="str">
        <f>'Indicator Data'!A30</f>
        <v>Bulgaria</v>
      </c>
      <c r="B29" s="106" t="str">
        <f>'Indicator Data'!B30</f>
        <v>BGR</v>
      </c>
      <c r="C29" s="154"/>
      <c r="D29" s="154"/>
      <c r="E29" s="154"/>
      <c r="F29" s="154"/>
      <c r="G29" s="154"/>
      <c r="H29" s="154"/>
      <c r="I29" s="154"/>
      <c r="J29" s="154"/>
      <c r="K29" s="154"/>
      <c r="L29" s="154"/>
      <c r="M29" s="154"/>
      <c r="N29" s="154"/>
      <c r="O29" s="154"/>
      <c r="P29" s="154"/>
      <c r="R29" s="154"/>
      <c r="S29" s="154"/>
      <c r="T29" s="154"/>
      <c r="U29" s="154"/>
      <c r="V29" s="154"/>
      <c r="W29" s="154"/>
      <c r="X29" s="154"/>
      <c r="Y29" s="154"/>
      <c r="Z29" s="154"/>
      <c r="AA29" s="154"/>
      <c r="AB29" s="154"/>
      <c r="AC29" s="154"/>
      <c r="AD29" s="154"/>
      <c r="AE29" s="154"/>
      <c r="AF29" s="154"/>
      <c r="AG29" s="154"/>
      <c r="AH29" s="154"/>
      <c r="AI29" s="154"/>
      <c r="AJ29" s="154"/>
      <c r="AK29" s="154"/>
      <c r="AL29" s="155" t="str">
        <f>IF(ISNUMBER('Indicator Data'!AL30),"","Imputed using GDP p.c.")</f>
        <v/>
      </c>
      <c r="AN29" s="154"/>
      <c r="AO29" s="154"/>
      <c r="AP29" s="154"/>
      <c r="AQ29" s="154"/>
      <c r="AR29" s="154"/>
      <c r="AS29" s="154"/>
      <c r="AT29" s="154"/>
      <c r="AU29" s="154"/>
      <c r="AV29" s="154"/>
      <c r="AW29" s="154"/>
      <c r="AX29" s="154"/>
      <c r="AY29" s="154"/>
      <c r="AZ29" s="154"/>
      <c r="BA29" s="154"/>
      <c r="BB29" s="103"/>
      <c r="BH29" s="154"/>
      <c r="BI29" s="154"/>
    </row>
    <row r="30" spans="1:61" x14ac:dyDescent="0.25">
      <c r="A30" s="123" t="str">
        <f>'Indicator Data'!A31</f>
        <v>Burkina Faso</v>
      </c>
      <c r="B30" s="106" t="str">
        <f>'Indicator Data'!B31</f>
        <v>BFA</v>
      </c>
      <c r="C30" s="154"/>
      <c r="D30" s="154"/>
      <c r="E30" s="154"/>
      <c r="F30" s="154"/>
      <c r="G30" s="154"/>
      <c r="H30" s="154"/>
      <c r="I30" s="154"/>
      <c r="J30" s="154"/>
      <c r="K30" s="154"/>
      <c r="L30" s="154"/>
      <c r="M30" s="154"/>
      <c r="N30" s="154"/>
      <c r="O30" s="154"/>
      <c r="P30" s="154"/>
      <c r="R30" s="154"/>
      <c r="S30" s="154"/>
      <c r="T30" s="154"/>
      <c r="U30" s="154"/>
      <c r="V30" s="154"/>
      <c r="W30" s="154"/>
      <c r="X30" s="154"/>
      <c r="Y30" s="154"/>
      <c r="Z30" s="154"/>
      <c r="AA30" s="154"/>
      <c r="AB30" s="154"/>
      <c r="AC30" s="154"/>
      <c r="AD30" s="154"/>
      <c r="AE30" s="154"/>
      <c r="AF30" s="154"/>
      <c r="AG30" s="154"/>
      <c r="AH30" s="154"/>
      <c r="AI30" s="154"/>
      <c r="AJ30" s="154"/>
      <c r="AK30" s="154"/>
      <c r="AL30" s="155" t="str">
        <f>IF(ISNUMBER('Indicator Data'!AL31),"","Imputed using GDP p.c.")</f>
        <v/>
      </c>
      <c r="AN30" s="154"/>
      <c r="AO30" s="154"/>
      <c r="AP30" s="154"/>
      <c r="AQ30" s="154"/>
      <c r="AR30" s="154"/>
      <c r="AS30" s="154"/>
      <c r="AT30" s="154"/>
      <c r="AU30" s="154"/>
      <c r="AV30" s="154"/>
      <c r="AW30" s="154"/>
      <c r="AX30" s="154"/>
      <c r="AY30" s="154"/>
      <c r="AZ30" s="154"/>
      <c r="BA30" s="154"/>
      <c r="BB30" s="103"/>
      <c r="BH30" s="154"/>
      <c r="BI30" s="154"/>
    </row>
    <row r="31" spans="1:61" x14ac:dyDescent="0.25">
      <c r="A31" s="123" t="str">
        <f>'Indicator Data'!A32</f>
        <v>Burundi</v>
      </c>
      <c r="B31" s="106" t="str">
        <f>'Indicator Data'!B32</f>
        <v>BDI</v>
      </c>
      <c r="C31" s="154"/>
      <c r="D31" s="154"/>
      <c r="E31" s="154"/>
      <c r="F31" s="154"/>
      <c r="G31" s="154"/>
      <c r="H31" s="154"/>
      <c r="I31" s="154"/>
      <c r="J31" s="154"/>
      <c r="K31" s="154"/>
      <c r="L31" s="154"/>
      <c r="M31" s="154"/>
      <c r="N31" s="154"/>
      <c r="O31" s="154"/>
      <c r="P31" s="154"/>
      <c r="R31" s="154"/>
      <c r="S31" s="154"/>
      <c r="T31" s="154"/>
      <c r="U31" s="154"/>
      <c r="V31" s="154"/>
      <c r="W31" s="154"/>
      <c r="X31" s="154"/>
      <c r="Y31" s="154"/>
      <c r="Z31" s="154"/>
      <c r="AA31" s="154"/>
      <c r="AB31" s="154"/>
      <c r="AC31" s="154"/>
      <c r="AD31" s="154"/>
      <c r="AE31" s="154"/>
      <c r="AF31" s="154"/>
      <c r="AG31" s="154"/>
      <c r="AH31" s="154"/>
      <c r="AI31" s="154"/>
      <c r="AJ31" s="154"/>
      <c r="AK31" s="154"/>
      <c r="AL31" s="155" t="str">
        <f>IF(ISNUMBER('Indicator Data'!AL32),"","Imputed using GDP p.c.")</f>
        <v/>
      </c>
      <c r="AN31" s="154"/>
      <c r="AO31" s="154"/>
      <c r="AP31" s="154"/>
      <c r="AQ31" s="154"/>
      <c r="AR31" s="154"/>
      <c r="AS31" s="154"/>
      <c r="AT31" s="154"/>
      <c r="AU31" s="154"/>
      <c r="AV31" s="154"/>
      <c r="AW31" s="154"/>
      <c r="AX31" s="154"/>
      <c r="AY31" s="154"/>
      <c r="AZ31" s="154"/>
      <c r="BA31" s="154"/>
      <c r="BB31" s="103"/>
      <c r="BH31" s="154" t="s">
        <v>934</v>
      </c>
      <c r="BI31" s="154" t="s">
        <v>934</v>
      </c>
    </row>
    <row r="32" spans="1:61" x14ac:dyDescent="0.25">
      <c r="A32" s="123" t="str">
        <f>'Indicator Data'!A33</f>
        <v>Cabo Verde</v>
      </c>
      <c r="B32" s="106" t="str">
        <f>'Indicator Data'!B33</f>
        <v>CPV</v>
      </c>
      <c r="C32" s="154"/>
      <c r="D32" s="154"/>
      <c r="E32" s="154"/>
      <c r="F32" s="154"/>
      <c r="G32" s="154"/>
      <c r="H32" s="154"/>
      <c r="I32" s="154"/>
      <c r="J32" s="154"/>
      <c r="K32" s="154"/>
      <c r="L32" s="154"/>
      <c r="M32" s="154"/>
      <c r="N32" s="154"/>
      <c r="O32" s="154"/>
      <c r="P32" s="154"/>
      <c r="R32" s="154"/>
      <c r="S32" s="154"/>
      <c r="T32" s="154"/>
      <c r="U32" s="154"/>
      <c r="V32" s="154"/>
      <c r="W32" s="154"/>
      <c r="X32" s="154"/>
      <c r="Y32" s="154"/>
      <c r="Z32" s="154"/>
      <c r="AA32" s="154"/>
      <c r="AB32" s="154"/>
      <c r="AC32" s="154"/>
      <c r="AD32" s="154"/>
      <c r="AE32" s="154"/>
      <c r="AF32" s="154"/>
      <c r="AG32" s="154"/>
      <c r="AH32" s="154"/>
      <c r="AI32" s="154"/>
      <c r="AJ32" s="154"/>
      <c r="AK32" s="154"/>
      <c r="AL32" s="155" t="str">
        <f>IF(ISNUMBER('Indicator Data'!AL33),"","Imputed using GDP p.c.")</f>
        <v/>
      </c>
      <c r="AN32" s="154"/>
      <c r="AO32" s="154"/>
      <c r="AP32" s="154"/>
      <c r="AQ32" s="154"/>
      <c r="AR32" s="154"/>
      <c r="AS32" s="154"/>
      <c r="AT32" s="154"/>
      <c r="AU32" s="154"/>
      <c r="AV32" s="154"/>
      <c r="AW32" s="154"/>
      <c r="AX32" s="154"/>
      <c r="AY32" s="154"/>
      <c r="AZ32" s="154"/>
      <c r="BA32" s="154"/>
      <c r="BB32" s="103"/>
      <c r="BH32" s="154"/>
      <c r="BI32" s="154"/>
    </row>
    <row r="33" spans="1:61" x14ac:dyDescent="0.25">
      <c r="A33" s="123" t="str">
        <f>'Indicator Data'!A34</f>
        <v>Cambodia</v>
      </c>
      <c r="B33" s="106" t="str">
        <f>'Indicator Data'!B34</f>
        <v>KHM</v>
      </c>
      <c r="C33" s="154"/>
      <c r="D33" s="154"/>
      <c r="E33" s="154"/>
      <c r="F33" s="154"/>
      <c r="G33" s="154"/>
      <c r="H33" s="154"/>
      <c r="I33" s="154"/>
      <c r="J33" s="154"/>
      <c r="K33" s="154"/>
      <c r="L33" s="154"/>
      <c r="M33" s="154"/>
      <c r="N33" s="154"/>
      <c r="O33" s="154"/>
      <c r="P33" s="154"/>
      <c r="R33" s="154"/>
      <c r="S33" s="154"/>
      <c r="T33" s="154"/>
      <c r="U33" s="154"/>
      <c r="V33" s="154"/>
      <c r="W33" s="154"/>
      <c r="X33" s="154"/>
      <c r="Y33" s="154"/>
      <c r="Z33" s="154"/>
      <c r="AA33" s="154"/>
      <c r="AB33" s="154"/>
      <c r="AC33" s="154"/>
      <c r="AD33" s="154"/>
      <c r="AE33" s="154"/>
      <c r="AF33" s="154"/>
      <c r="AG33" s="154"/>
      <c r="AH33" s="154"/>
      <c r="AI33" s="154"/>
      <c r="AJ33" s="154"/>
      <c r="AK33" s="154"/>
      <c r="AL33" s="155" t="str">
        <f>IF(ISNUMBER('Indicator Data'!AL34),"","Imputed using GDP p.c.")</f>
        <v/>
      </c>
      <c r="AN33" s="154"/>
      <c r="AO33" s="154"/>
      <c r="AP33" s="154"/>
      <c r="AQ33" s="154"/>
      <c r="AR33" s="154"/>
      <c r="AS33" s="154"/>
      <c r="AT33" s="154"/>
      <c r="AU33" s="154"/>
      <c r="AV33" s="154"/>
      <c r="AW33" s="154"/>
      <c r="AX33" s="154"/>
      <c r="AY33" s="154"/>
      <c r="AZ33" s="154"/>
      <c r="BA33" s="154"/>
      <c r="BB33" s="103"/>
      <c r="BH33" s="154"/>
      <c r="BI33" s="154"/>
    </row>
    <row r="34" spans="1:61" x14ac:dyDescent="0.25">
      <c r="A34" s="123" t="str">
        <f>'Indicator Data'!A35</f>
        <v>Cameroon</v>
      </c>
      <c r="B34" s="106" t="str">
        <f>'Indicator Data'!B35</f>
        <v>CMR</v>
      </c>
      <c r="C34" s="154"/>
      <c r="D34" s="154"/>
      <c r="E34" s="154"/>
      <c r="F34" s="154"/>
      <c r="G34" s="154"/>
      <c r="H34" s="154"/>
      <c r="I34" s="154"/>
      <c r="J34" s="154"/>
      <c r="K34" s="154"/>
      <c r="L34" s="154"/>
      <c r="M34" s="154"/>
      <c r="N34" s="154"/>
      <c r="O34" s="154"/>
      <c r="P34" s="154"/>
      <c r="R34" s="154"/>
      <c r="S34" s="154"/>
      <c r="T34" s="154"/>
      <c r="U34" s="154"/>
      <c r="V34" s="154"/>
      <c r="W34" s="154"/>
      <c r="X34" s="154"/>
      <c r="Y34" s="154"/>
      <c r="Z34" s="154"/>
      <c r="AA34" s="154"/>
      <c r="AB34" s="154"/>
      <c r="AC34" s="154"/>
      <c r="AD34" s="154"/>
      <c r="AE34" s="154"/>
      <c r="AF34" s="154"/>
      <c r="AG34" s="154"/>
      <c r="AH34" s="154"/>
      <c r="AI34" s="154"/>
      <c r="AJ34" s="154"/>
      <c r="AK34" s="154"/>
      <c r="AL34" s="155" t="str">
        <f>IF(ISNUMBER('Indicator Data'!AL35),"","Imputed using GDP p.c.")</f>
        <v/>
      </c>
      <c r="AN34" s="154"/>
      <c r="AO34" s="154"/>
      <c r="AP34" s="154"/>
      <c r="AQ34" s="154"/>
      <c r="AR34" s="154"/>
      <c r="AS34" s="154"/>
      <c r="AT34" s="154"/>
      <c r="AU34" s="154"/>
      <c r="AV34" s="154"/>
      <c r="AW34" s="154"/>
      <c r="AX34" s="154"/>
      <c r="AY34" s="154"/>
      <c r="AZ34" s="154"/>
      <c r="BA34" s="154"/>
      <c r="BB34" s="103"/>
      <c r="BH34" s="154"/>
      <c r="BI34" s="154"/>
    </row>
    <row r="35" spans="1:61" x14ac:dyDescent="0.25">
      <c r="A35" s="123" t="str">
        <f>'Indicator Data'!A36</f>
        <v>Canada</v>
      </c>
      <c r="B35" s="106" t="str">
        <f>'Indicator Data'!B36</f>
        <v>CAN</v>
      </c>
      <c r="C35" s="154"/>
      <c r="D35" s="154"/>
      <c r="E35" s="154"/>
      <c r="F35" s="154"/>
      <c r="G35" s="154"/>
      <c r="H35" s="154"/>
      <c r="I35" s="154"/>
      <c r="J35" s="154"/>
      <c r="K35" s="154"/>
      <c r="L35" s="154"/>
      <c r="M35" s="154"/>
      <c r="N35" s="154"/>
      <c r="O35" s="154"/>
      <c r="P35" s="154"/>
      <c r="R35" s="154"/>
      <c r="S35" s="154"/>
      <c r="T35" s="154"/>
      <c r="U35" s="154"/>
      <c r="V35" s="154"/>
      <c r="W35" s="154"/>
      <c r="X35" s="154"/>
      <c r="Y35" s="154"/>
      <c r="Z35" s="154"/>
      <c r="AA35" s="154"/>
      <c r="AB35" s="154"/>
      <c r="AC35" s="154"/>
      <c r="AD35" s="154"/>
      <c r="AE35" s="154"/>
      <c r="AF35" s="154"/>
      <c r="AG35" s="154"/>
      <c r="AH35" s="154"/>
      <c r="AI35" s="154"/>
      <c r="AJ35" s="154"/>
      <c r="AK35" s="154"/>
      <c r="AL35" s="155" t="str">
        <f>IF(ISNUMBER('Indicator Data'!AL36),"","Imputed using GDP p.c.")</f>
        <v/>
      </c>
      <c r="AN35" s="154"/>
      <c r="AO35" s="154"/>
      <c r="AP35" s="154"/>
      <c r="AQ35" s="154"/>
      <c r="AR35" s="154"/>
      <c r="AS35" s="154"/>
      <c r="AT35" s="154"/>
      <c r="AU35" s="154"/>
      <c r="AV35" s="154"/>
      <c r="AW35" s="154"/>
      <c r="AX35" s="154"/>
      <c r="AY35" s="154"/>
      <c r="AZ35" s="154"/>
      <c r="BA35" s="154"/>
      <c r="BB35" s="103"/>
      <c r="BH35" s="154"/>
      <c r="BI35" s="154"/>
    </row>
    <row r="36" spans="1:61" x14ac:dyDescent="0.25">
      <c r="A36" s="123" t="str">
        <f>'Indicator Data'!A37</f>
        <v>Central African Republic</v>
      </c>
      <c r="B36" s="106" t="str">
        <f>'Indicator Data'!B37</f>
        <v>CAF</v>
      </c>
      <c r="C36" s="154"/>
      <c r="D36" s="154"/>
      <c r="E36" s="154"/>
      <c r="F36" s="154"/>
      <c r="G36" s="154"/>
      <c r="H36" s="154"/>
      <c r="I36" s="154"/>
      <c r="J36" s="154"/>
      <c r="K36" s="154"/>
      <c r="L36" s="154"/>
      <c r="M36" s="154"/>
      <c r="N36" s="154"/>
      <c r="O36" s="154"/>
      <c r="P36" s="154"/>
      <c r="R36" s="154"/>
      <c r="S36" s="154"/>
      <c r="T36" s="154"/>
      <c r="U36" s="154"/>
      <c r="V36" s="154"/>
      <c r="W36" s="154"/>
      <c r="X36" s="154"/>
      <c r="Y36" s="154"/>
      <c r="Z36" s="154"/>
      <c r="AA36" s="154"/>
      <c r="AB36" s="154"/>
      <c r="AC36" s="154"/>
      <c r="AD36" s="154"/>
      <c r="AE36" s="154"/>
      <c r="AF36" s="154"/>
      <c r="AG36" s="154"/>
      <c r="AH36" s="154"/>
      <c r="AI36" s="154"/>
      <c r="AJ36" s="154"/>
      <c r="AK36" s="154"/>
      <c r="AL36" s="155" t="str">
        <f>IF(ISNUMBER('Indicator Data'!AL37),"","Imputed using GDP p.c.")</f>
        <v/>
      </c>
      <c r="AN36" s="154"/>
      <c r="AO36" s="154"/>
      <c r="AP36" s="154"/>
      <c r="AQ36" s="154"/>
      <c r="AR36" s="154"/>
      <c r="AS36" s="154"/>
      <c r="AT36" s="154"/>
      <c r="AU36" s="154"/>
      <c r="AV36" s="154"/>
      <c r="AW36" s="154"/>
      <c r="AX36" s="154"/>
      <c r="AY36" s="154"/>
      <c r="AZ36" s="154"/>
      <c r="BA36" s="154"/>
      <c r="BB36" s="103"/>
      <c r="BH36" s="154"/>
      <c r="BI36" s="154"/>
    </row>
    <row r="37" spans="1:61" x14ac:dyDescent="0.25">
      <c r="A37" s="123" t="str">
        <f>'Indicator Data'!A38</f>
        <v>Chad</v>
      </c>
      <c r="B37" s="106" t="str">
        <f>'Indicator Data'!B38</f>
        <v>TCD</v>
      </c>
      <c r="C37" s="154"/>
      <c r="D37" s="154"/>
      <c r="E37" s="154"/>
      <c r="F37" s="154"/>
      <c r="G37" s="154"/>
      <c r="H37" s="154"/>
      <c r="I37" s="154"/>
      <c r="J37" s="154"/>
      <c r="K37" s="154"/>
      <c r="L37" s="154"/>
      <c r="M37" s="154"/>
      <c r="N37" s="154"/>
      <c r="O37" s="154"/>
      <c r="P37" s="154"/>
      <c r="R37" s="154"/>
      <c r="S37" s="154"/>
      <c r="T37" s="154"/>
      <c r="U37" s="154"/>
      <c r="V37" s="154"/>
      <c r="W37" s="154"/>
      <c r="X37" s="154"/>
      <c r="Y37" s="154"/>
      <c r="Z37" s="154"/>
      <c r="AA37" s="154"/>
      <c r="AB37" s="154"/>
      <c r="AC37" s="154"/>
      <c r="AD37" s="154"/>
      <c r="AE37" s="154"/>
      <c r="AF37" s="154"/>
      <c r="AG37" s="154"/>
      <c r="AH37" s="154"/>
      <c r="AI37" s="154"/>
      <c r="AJ37" s="154"/>
      <c r="AK37" s="154"/>
      <c r="AL37" s="155" t="str">
        <f>IF(ISNUMBER('Indicator Data'!AL38),"","Imputed using GDP p.c.")</f>
        <v/>
      </c>
      <c r="AN37" s="154"/>
      <c r="AO37" s="154"/>
      <c r="AP37" s="154"/>
      <c r="AQ37" s="154"/>
      <c r="AR37" s="154"/>
      <c r="AS37" s="154"/>
      <c r="AT37" s="154"/>
      <c r="AU37" s="154"/>
      <c r="AV37" s="154"/>
      <c r="AW37" s="154"/>
      <c r="AX37" s="154"/>
      <c r="AY37" s="154"/>
      <c r="AZ37" s="154"/>
      <c r="BA37" s="154"/>
      <c r="BB37" s="103"/>
      <c r="BH37" s="154"/>
      <c r="BI37" s="154"/>
    </row>
    <row r="38" spans="1:61" x14ac:dyDescent="0.25">
      <c r="A38" s="123" t="str">
        <f>'Indicator Data'!A39</f>
        <v>Chile</v>
      </c>
      <c r="B38" s="106" t="str">
        <f>'Indicator Data'!B39</f>
        <v>CHL</v>
      </c>
      <c r="C38" s="154"/>
      <c r="D38" s="154"/>
      <c r="E38" s="154"/>
      <c r="F38" s="154"/>
      <c r="G38" s="154"/>
      <c r="H38" s="154"/>
      <c r="I38" s="154"/>
      <c r="J38" s="154"/>
      <c r="K38" s="154"/>
      <c r="L38" s="154"/>
      <c r="M38" s="154"/>
      <c r="N38" s="154"/>
      <c r="O38" s="154"/>
      <c r="P38" s="154"/>
      <c r="R38" s="154"/>
      <c r="S38" s="154"/>
      <c r="T38" s="154"/>
      <c r="U38" s="154"/>
      <c r="V38" s="154"/>
      <c r="W38" s="154"/>
      <c r="X38" s="154"/>
      <c r="Y38" s="154"/>
      <c r="Z38" s="154"/>
      <c r="AA38" s="154"/>
      <c r="AB38" s="154"/>
      <c r="AC38" s="154"/>
      <c r="AD38" s="154"/>
      <c r="AE38" s="154"/>
      <c r="AF38" s="154"/>
      <c r="AG38" s="154"/>
      <c r="AH38" s="154"/>
      <c r="AI38" s="154"/>
      <c r="AJ38" s="154"/>
      <c r="AK38" s="154"/>
      <c r="AL38" s="155" t="str">
        <f>IF(ISNUMBER('Indicator Data'!AL39),"","Imputed using GDP p.c.")</f>
        <v/>
      </c>
      <c r="AN38" s="154"/>
      <c r="AO38" s="154"/>
      <c r="AP38" s="154"/>
      <c r="AQ38" s="154"/>
      <c r="AR38" s="154"/>
      <c r="AS38" s="154"/>
      <c r="AT38" s="154"/>
      <c r="AU38" s="154"/>
      <c r="AV38" s="154"/>
      <c r="AW38" s="154"/>
      <c r="AX38" s="154"/>
      <c r="AY38" s="154"/>
      <c r="AZ38" s="154"/>
      <c r="BA38" s="154"/>
      <c r="BB38" s="103"/>
      <c r="BH38" s="154"/>
      <c r="BI38" s="154"/>
    </row>
    <row r="39" spans="1:61" x14ac:dyDescent="0.25">
      <c r="A39" s="123" t="str">
        <f>'Indicator Data'!A40</f>
        <v>China</v>
      </c>
      <c r="B39" s="106" t="str">
        <f>'Indicator Data'!B40</f>
        <v>CHN</v>
      </c>
      <c r="C39" s="154"/>
      <c r="D39" s="154"/>
      <c r="E39" s="154"/>
      <c r="F39" s="154"/>
      <c r="G39" s="154"/>
      <c r="H39" s="154"/>
      <c r="I39" s="154"/>
      <c r="J39" s="154"/>
      <c r="K39" s="154"/>
      <c r="L39" s="154"/>
      <c r="M39" s="154"/>
      <c r="N39" s="154"/>
      <c r="O39" s="154"/>
      <c r="P39" s="154"/>
      <c r="R39" s="154"/>
      <c r="S39" s="154"/>
      <c r="T39" s="154"/>
      <c r="U39" s="154"/>
      <c r="V39" s="154"/>
      <c r="W39" s="154"/>
      <c r="X39" s="154"/>
      <c r="Y39" s="154"/>
      <c r="Z39" s="154"/>
      <c r="AA39" s="154"/>
      <c r="AB39" s="154"/>
      <c r="AC39" s="154"/>
      <c r="AD39" s="154"/>
      <c r="AE39" s="154"/>
      <c r="AF39" s="154"/>
      <c r="AG39" s="154"/>
      <c r="AH39" s="154"/>
      <c r="AI39" s="154"/>
      <c r="AJ39" s="154"/>
      <c r="AK39" s="154"/>
      <c r="AL39" s="155" t="str">
        <f>IF(ISNUMBER('Indicator Data'!AL40),"","Imputed using GDP p.c.")</f>
        <v/>
      </c>
      <c r="AN39" s="154"/>
      <c r="AO39" s="154"/>
      <c r="AP39" s="154"/>
      <c r="AQ39" s="154"/>
      <c r="AR39" s="154"/>
      <c r="AS39" s="154"/>
      <c r="AT39" s="154"/>
      <c r="AU39" s="154"/>
      <c r="AV39" s="154"/>
      <c r="AW39" s="154"/>
      <c r="AX39" s="154"/>
      <c r="AY39" s="154"/>
      <c r="AZ39" s="154"/>
      <c r="BA39" s="154"/>
      <c r="BB39" s="103"/>
      <c r="BH39" s="154"/>
      <c r="BI39" s="154"/>
    </row>
    <row r="40" spans="1:61" x14ac:dyDescent="0.25">
      <c r="A40" s="123" t="str">
        <f>'Indicator Data'!A41</f>
        <v>Colombia</v>
      </c>
      <c r="B40" s="106" t="str">
        <f>'Indicator Data'!B41</f>
        <v>COL</v>
      </c>
      <c r="C40" s="154"/>
      <c r="D40" s="154"/>
      <c r="E40" s="154"/>
      <c r="F40" s="154"/>
      <c r="G40" s="154"/>
      <c r="H40" s="154"/>
      <c r="I40" s="154"/>
      <c r="J40" s="154"/>
      <c r="K40" s="154"/>
      <c r="L40" s="154"/>
      <c r="M40" s="154"/>
      <c r="N40" s="154"/>
      <c r="O40" s="154"/>
      <c r="P40" s="154"/>
      <c r="R40" s="154"/>
      <c r="S40" s="154"/>
      <c r="T40" s="154"/>
      <c r="U40" s="154"/>
      <c r="V40" s="154"/>
      <c r="W40" s="154"/>
      <c r="X40" s="154"/>
      <c r="Y40" s="154"/>
      <c r="Z40" s="154"/>
      <c r="AA40" s="154"/>
      <c r="AB40" s="154"/>
      <c r="AC40" s="154"/>
      <c r="AD40" s="154"/>
      <c r="AE40" s="154"/>
      <c r="AF40" s="154"/>
      <c r="AG40" s="154"/>
      <c r="AH40" s="154"/>
      <c r="AI40" s="154"/>
      <c r="AJ40" s="154"/>
      <c r="AK40" s="154"/>
      <c r="AL40" s="155" t="str">
        <f>IF(ISNUMBER('Indicator Data'!AL41),"","Imputed using GDP p.c.")</f>
        <v/>
      </c>
      <c r="AN40" s="154"/>
      <c r="AO40" s="154"/>
      <c r="AP40" s="154"/>
      <c r="AQ40" s="154"/>
      <c r="AR40" s="154"/>
      <c r="AS40" s="154"/>
      <c r="AT40" s="154"/>
      <c r="AU40" s="154"/>
      <c r="AV40" s="154"/>
      <c r="AW40" s="154"/>
      <c r="AX40" s="154"/>
      <c r="AY40" s="154"/>
      <c r="AZ40" s="154"/>
      <c r="BA40" s="154"/>
      <c r="BB40" s="103"/>
      <c r="BH40" s="154"/>
      <c r="BI40" s="154"/>
    </row>
    <row r="41" spans="1:61" x14ac:dyDescent="0.25">
      <c r="A41" s="123" t="str">
        <f>'Indicator Data'!A42</f>
        <v>Comoros</v>
      </c>
      <c r="B41" s="106" t="str">
        <f>'Indicator Data'!B42</f>
        <v>COM</v>
      </c>
      <c r="C41" s="154"/>
      <c r="D41" s="154"/>
      <c r="E41" s="154"/>
      <c r="F41" s="154"/>
      <c r="G41" s="154"/>
      <c r="H41" s="154"/>
      <c r="I41" s="154"/>
      <c r="J41" s="154"/>
      <c r="K41" s="154"/>
      <c r="L41" s="154"/>
      <c r="M41" s="154"/>
      <c r="N41" s="154"/>
      <c r="O41" s="154"/>
      <c r="P41" s="154"/>
      <c r="R41" s="154"/>
      <c r="S41" s="154"/>
      <c r="T41" s="154"/>
      <c r="U41" s="154"/>
      <c r="V41" s="154"/>
      <c r="W41" s="154"/>
      <c r="X41" s="154"/>
      <c r="Y41" s="154"/>
      <c r="Z41" s="154"/>
      <c r="AA41" s="154"/>
      <c r="AB41" s="154"/>
      <c r="AC41" s="154"/>
      <c r="AD41" s="154"/>
      <c r="AE41" s="154"/>
      <c r="AF41" s="154"/>
      <c r="AG41" s="154"/>
      <c r="AH41" s="154"/>
      <c r="AI41" s="154"/>
      <c r="AJ41" s="154"/>
      <c r="AK41" s="154"/>
      <c r="AL41" s="155" t="str">
        <f>IF(ISNUMBER('Indicator Data'!AL42),"","Imputed using GDP p.c.")</f>
        <v/>
      </c>
      <c r="AN41" s="154"/>
      <c r="AO41" s="154"/>
      <c r="AP41" s="154"/>
      <c r="AQ41" s="154"/>
      <c r="AR41" s="154"/>
      <c r="AS41" s="154"/>
      <c r="AT41" s="154"/>
      <c r="AU41" s="154"/>
      <c r="AV41" s="154"/>
      <c r="AW41" s="154"/>
      <c r="AX41" s="154"/>
      <c r="AY41" s="154"/>
      <c r="AZ41" s="154"/>
      <c r="BA41" s="154"/>
      <c r="BB41" s="103"/>
      <c r="BH41" s="154"/>
      <c r="BI41" s="154" t="s">
        <v>940</v>
      </c>
    </row>
    <row r="42" spans="1:61" x14ac:dyDescent="0.25">
      <c r="A42" s="123" t="str">
        <f>'Indicator Data'!A43</f>
        <v>Congo</v>
      </c>
      <c r="B42" s="106" t="str">
        <f>'Indicator Data'!B43</f>
        <v>COG</v>
      </c>
      <c r="C42" s="154"/>
      <c r="D42" s="154"/>
      <c r="E42" s="154"/>
      <c r="F42" s="154"/>
      <c r="G42" s="154"/>
      <c r="H42" s="154"/>
      <c r="I42" s="154"/>
      <c r="J42" s="154"/>
      <c r="K42" s="154"/>
      <c r="L42" s="154"/>
      <c r="M42" s="154"/>
      <c r="N42" s="154"/>
      <c r="O42" s="154"/>
      <c r="P42" s="154"/>
      <c r="R42" s="154"/>
      <c r="S42" s="154"/>
      <c r="T42" s="154"/>
      <c r="U42" s="154"/>
      <c r="V42" s="154"/>
      <c r="W42" s="154"/>
      <c r="X42" s="154"/>
      <c r="Y42" s="154"/>
      <c r="Z42" s="154"/>
      <c r="AA42" s="154"/>
      <c r="AB42" s="154"/>
      <c r="AC42" s="154"/>
      <c r="AD42" s="154"/>
      <c r="AE42" s="154"/>
      <c r="AF42" s="154"/>
      <c r="AG42" s="154"/>
      <c r="AH42" s="154"/>
      <c r="AI42" s="154"/>
      <c r="AJ42" s="154"/>
      <c r="AK42" s="154"/>
      <c r="AL42" s="155" t="str">
        <f>IF(ISNUMBER('Indicator Data'!AL43),"","Imputed using GDP p.c.")</f>
        <v/>
      </c>
      <c r="AN42" s="154"/>
      <c r="AO42" s="154"/>
      <c r="AP42" s="154"/>
      <c r="AQ42" s="154"/>
      <c r="AR42" s="154"/>
      <c r="AS42" s="154"/>
      <c r="AT42" s="154"/>
      <c r="AU42" s="154"/>
      <c r="AV42" s="154"/>
      <c r="AW42" s="154"/>
      <c r="AX42" s="154"/>
      <c r="AY42" s="154"/>
      <c r="AZ42" s="154"/>
      <c r="BA42" s="154"/>
      <c r="BB42" s="103"/>
      <c r="BH42" s="154"/>
      <c r="BI42" s="154"/>
    </row>
    <row r="43" spans="1:61" x14ac:dyDescent="0.25">
      <c r="A43" s="123" t="str">
        <f>'Indicator Data'!A44</f>
        <v>Congo DR</v>
      </c>
      <c r="B43" s="106" t="str">
        <f>'Indicator Data'!B44</f>
        <v>COD</v>
      </c>
      <c r="C43" s="154"/>
      <c r="D43" s="154"/>
      <c r="E43" s="154"/>
      <c r="F43" s="154"/>
      <c r="G43" s="154"/>
      <c r="H43" s="154"/>
      <c r="I43" s="154"/>
      <c r="J43" s="154"/>
      <c r="K43" s="154"/>
      <c r="L43" s="154"/>
      <c r="M43" s="154"/>
      <c r="N43" s="154"/>
      <c r="O43" s="154"/>
      <c r="P43" s="154"/>
      <c r="R43" s="154"/>
      <c r="S43" s="154"/>
      <c r="T43" s="154"/>
      <c r="U43" s="154"/>
      <c r="V43" s="154"/>
      <c r="W43" s="154"/>
      <c r="X43" s="154"/>
      <c r="Y43" s="154"/>
      <c r="Z43" s="154"/>
      <c r="AA43" s="154"/>
      <c r="AB43" s="154"/>
      <c r="AC43" s="154"/>
      <c r="AD43" s="154"/>
      <c r="AE43" s="154"/>
      <c r="AF43" s="154"/>
      <c r="AG43" s="154"/>
      <c r="AH43" s="154"/>
      <c r="AI43" s="154"/>
      <c r="AJ43" s="154"/>
      <c r="AK43" s="154"/>
      <c r="AL43" s="155" t="str">
        <f>IF(ISNUMBER('Indicator Data'!AL44),"","Imputed using GDP p.c.")</f>
        <v/>
      </c>
      <c r="AN43" s="154"/>
      <c r="AO43" s="154"/>
      <c r="AP43" s="154"/>
      <c r="AQ43" s="154"/>
      <c r="AR43" s="154"/>
      <c r="AS43" s="154"/>
      <c r="AT43" s="154"/>
      <c r="AU43" s="154"/>
      <c r="AV43" s="154"/>
      <c r="AW43" s="154"/>
      <c r="AX43" s="154"/>
      <c r="AY43" s="154"/>
      <c r="AZ43" s="154"/>
      <c r="BA43" s="154"/>
      <c r="BB43" s="103"/>
      <c r="BH43" s="154"/>
      <c r="BI43" s="154" t="s">
        <v>947</v>
      </c>
    </row>
    <row r="44" spans="1:61" x14ac:dyDescent="0.25">
      <c r="A44" s="123" t="str">
        <f>'Indicator Data'!A45</f>
        <v>Costa Rica</v>
      </c>
      <c r="B44" s="106" t="str">
        <f>'Indicator Data'!B45</f>
        <v>CRI</v>
      </c>
      <c r="C44" s="154"/>
      <c r="D44" s="154"/>
      <c r="E44" s="154"/>
      <c r="F44" s="154"/>
      <c r="G44" s="154"/>
      <c r="H44" s="154"/>
      <c r="I44" s="154"/>
      <c r="J44" s="154"/>
      <c r="K44" s="154"/>
      <c r="L44" s="154"/>
      <c r="M44" s="154"/>
      <c r="N44" s="154"/>
      <c r="O44" s="154"/>
      <c r="P44" s="154"/>
      <c r="R44" s="154"/>
      <c r="S44" s="154"/>
      <c r="T44" s="154"/>
      <c r="U44" s="154"/>
      <c r="V44" s="154"/>
      <c r="W44" s="154"/>
      <c r="X44" s="154"/>
      <c r="Y44" s="154"/>
      <c r="Z44" s="154"/>
      <c r="AA44" s="154"/>
      <c r="AB44" s="154"/>
      <c r="AC44" s="154"/>
      <c r="AD44" s="154"/>
      <c r="AE44" s="154"/>
      <c r="AF44" s="154"/>
      <c r="AG44" s="154"/>
      <c r="AH44" s="154"/>
      <c r="AI44" s="154"/>
      <c r="AJ44" s="154"/>
      <c r="AK44" s="154"/>
      <c r="AL44" s="155" t="str">
        <f>IF(ISNUMBER('Indicator Data'!AL45),"","Imputed using GDP p.c.")</f>
        <v/>
      </c>
      <c r="AN44" s="154"/>
      <c r="AO44" s="154"/>
      <c r="AP44" s="154"/>
      <c r="AQ44" s="154"/>
      <c r="AR44" s="154"/>
      <c r="AS44" s="154"/>
      <c r="AT44" s="154"/>
      <c r="AU44" s="154"/>
      <c r="AV44" s="154"/>
      <c r="AW44" s="154"/>
      <c r="AX44" s="154"/>
      <c r="AY44" s="154"/>
      <c r="AZ44" s="154"/>
      <c r="BA44" s="154"/>
      <c r="BB44" s="103"/>
      <c r="BH44" s="154"/>
      <c r="BI44" s="154"/>
    </row>
    <row r="45" spans="1:61" x14ac:dyDescent="0.25">
      <c r="A45" s="123" t="str">
        <f>'Indicator Data'!A46</f>
        <v>Côte d'Ivoire</v>
      </c>
      <c r="B45" s="106" t="str">
        <f>'Indicator Data'!B46</f>
        <v>CIV</v>
      </c>
      <c r="C45" s="154"/>
      <c r="D45" s="154"/>
      <c r="E45" s="154"/>
      <c r="F45" s="154"/>
      <c r="G45" s="154"/>
      <c r="H45" s="154"/>
      <c r="I45" s="154"/>
      <c r="J45" s="154"/>
      <c r="K45" s="154"/>
      <c r="L45" s="154"/>
      <c r="M45" s="154"/>
      <c r="N45" s="154"/>
      <c r="O45" s="154"/>
      <c r="P45" s="154"/>
      <c r="R45" s="154"/>
      <c r="S45" s="154"/>
      <c r="T45" s="154"/>
      <c r="U45" s="154"/>
      <c r="V45" s="154"/>
      <c r="W45" s="154"/>
      <c r="X45" s="154"/>
      <c r="Y45" s="154"/>
      <c r="Z45" s="154"/>
      <c r="AA45" s="154"/>
      <c r="AB45" s="154"/>
      <c r="AC45" s="154"/>
      <c r="AD45" s="154"/>
      <c r="AE45" s="154"/>
      <c r="AF45" s="154"/>
      <c r="AG45" s="154"/>
      <c r="AH45" s="154"/>
      <c r="AI45" s="154"/>
      <c r="AJ45" s="154"/>
      <c r="AK45" s="154"/>
      <c r="AL45" s="155" t="str">
        <f>IF(ISNUMBER('Indicator Data'!AL46),"","Imputed using GDP p.c.")</f>
        <v/>
      </c>
      <c r="AN45" s="154"/>
      <c r="AO45" s="154"/>
      <c r="AP45" s="154"/>
      <c r="AQ45" s="154"/>
      <c r="AR45" s="154"/>
      <c r="AS45" s="154"/>
      <c r="AT45" s="154"/>
      <c r="AU45" s="154"/>
      <c r="AV45" s="154"/>
      <c r="AW45" s="154"/>
      <c r="AX45" s="154"/>
      <c r="AY45" s="154"/>
      <c r="AZ45" s="154"/>
      <c r="BA45" s="154"/>
      <c r="BB45" s="103"/>
      <c r="BH45" s="154"/>
      <c r="BI45" s="154"/>
    </row>
    <row r="46" spans="1:61" x14ac:dyDescent="0.25">
      <c r="A46" s="123" t="str">
        <f>'Indicator Data'!A47</f>
        <v>Croatia</v>
      </c>
      <c r="B46" s="106" t="str">
        <f>'Indicator Data'!B47</f>
        <v>HRV</v>
      </c>
      <c r="C46" s="154"/>
      <c r="D46" s="154"/>
      <c r="E46" s="154"/>
      <c r="F46" s="154"/>
      <c r="G46" s="154"/>
      <c r="H46" s="154"/>
      <c r="I46" s="154"/>
      <c r="J46" s="154"/>
      <c r="K46" s="154"/>
      <c r="L46" s="154"/>
      <c r="M46" s="154"/>
      <c r="N46" s="154"/>
      <c r="O46" s="154"/>
      <c r="P46" s="154"/>
      <c r="R46" s="154"/>
      <c r="S46" s="154"/>
      <c r="T46" s="154"/>
      <c r="U46" s="154"/>
      <c r="V46" s="154"/>
      <c r="W46" s="154"/>
      <c r="X46" s="154"/>
      <c r="Y46" s="154"/>
      <c r="Z46" s="154"/>
      <c r="AA46" s="154"/>
      <c r="AB46" s="154"/>
      <c r="AC46" s="154"/>
      <c r="AD46" s="154"/>
      <c r="AE46" s="154"/>
      <c r="AF46" s="154"/>
      <c r="AG46" s="154"/>
      <c r="AH46" s="154"/>
      <c r="AI46" s="154"/>
      <c r="AJ46" s="154"/>
      <c r="AK46" s="154"/>
      <c r="AL46" s="155" t="str">
        <f>IF(ISNUMBER('Indicator Data'!AL47),"","Imputed using GDP p.c.")</f>
        <v/>
      </c>
      <c r="AN46" s="154"/>
      <c r="AO46" s="154"/>
      <c r="AP46" s="154"/>
      <c r="AQ46" s="154"/>
      <c r="AR46" s="154"/>
      <c r="AS46" s="154"/>
      <c r="AT46" s="154"/>
      <c r="AU46" s="154"/>
      <c r="AV46" s="154"/>
      <c r="AW46" s="154"/>
      <c r="AX46" s="154"/>
      <c r="AY46" s="154"/>
      <c r="AZ46" s="154"/>
      <c r="BA46" s="154"/>
      <c r="BB46" s="103"/>
      <c r="BH46" s="154"/>
      <c r="BI46" s="154"/>
    </row>
    <row r="47" spans="1:61" x14ac:dyDescent="0.25">
      <c r="A47" s="123" t="str">
        <f>'Indicator Data'!A48</f>
        <v>Cuba</v>
      </c>
      <c r="B47" s="106" t="str">
        <f>'Indicator Data'!B48</f>
        <v>CUB</v>
      </c>
      <c r="C47" s="154"/>
      <c r="D47" s="154"/>
      <c r="E47" s="154"/>
      <c r="F47" s="154"/>
      <c r="G47" s="154"/>
      <c r="H47" s="154"/>
      <c r="I47" s="154"/>
      <c r="J47" s="154"/>
      <c r="K47" s="154"/>
      <c r="L47" s="154"/>
      <c r="M47" s="154"/>
      <c r="N47" s="154"/>
      <c r="O47" s="154"/>
      <c r="P47" s="154"/>
      <c r="R47" s="154"/>
      <c r="S47" s="154"/>
      <c r="T47" s="154"/>
      <c r="U47" s="154"/>
      <c r="V47" s="154"/>
      <c r="W47" s="154"/>
      <c r="X47" s="154"/>
      <c r="Y47" s="154"/>
      <c r="Z47" s="154"/>
      <c r="AA47" s="154"/>
      <c r="AB47" s="154"/>
      <c r="AC47" s="154"/>
      <c r="AD47" s="154"/>
      <c r="AE47" s="154"/>
      <c r="AF47" s="154"/>
      <c r="AG47" s="154"/>
      <c r="AH47" s="154"/>
      <c r="AI47" s="154"/>
      <c r="AJ47" s="154"/>
      <c r="AK47" s="154"/>
      <c r="AL47" s="155" t="str">
        <f>IF(ISNUMBER('Indicator Data'!AL48),"","Imputed using GDP p.c.")</f>
        <v/>
      </c>
      <c r="AN47" s="154"/>
      <c r="AO47" s="154"/>
      <c r="AP47" s="154"/>
      <c r="AQ47" s="154"/>
      <c r="AR47" s="154"/>
      <c r="AS47" s="154"/>
      <c r="AT47" s="154"/>
      <c r="AU47" s="154"/>
      <c r="AV47" s="154"/>
      <c r="AW47" s="154"/>
      <c r="AX47" s="154"/>
      <c r="AY47" s="154"/>
      <c r="AZ47" s="154"/>
      <c r="BA47" s="154"/>
      <c r="BB47" s="103"/>
      <c r="BH47" s="154"/>
      <c r="BI47" s="154"/>
    </row>
    <row r="48" spans="1:61" x14ac:dyDescent="0.25">
      <c r="A48" s="123" t="str">
        <f>'Indicator Data'!A49</f>
        <v>Cyprus</v>
      </c>
      <c r="B48" s="106" t="str">
        <f>'Indicator Data'!B49</f>
        <v>CYP</v>
      </c>
      <c r="C48" s="154"/>
      <c r="D48" s="154"/>
      <c r="E48" s="154"/>
      <c r="F48" s="154"/>
      <c r="G48" s="154"/>
      <c r="H48" s="154"/>
      <c r="I48" s="154"/>
      <c r="J48" s="154"/>
      <c r="K48" s="154"/>
      <c r="L48" s="154"/>
      <c r="M48" s="154"/>
      <c r="N48" s="154"/>
      <c r="O48" s="154"/>
      <c r="P48" s="154"/>
      <c r="R48" s="154"/>
      <c r="S48" s="154"/>
      <c r="T48" s="154"/>
      <c r="U48" s="154"/>
      <c r="V48" s="154"/>
      <c r="W48" s="154"/>
      <c r="X48" s="154"/>
      <c r="Y48" s="154"/>
      <c r="Z48" s="154"/>
      <c r="AA48" s="154"/>
      <c r="AB48" s="154"/>
      <c r="AC48" s="154"/>
      <c r="AD48" s="154"/>
      <c r="AE48" s="154"/>
      <c r="AF48" s="154"/>
      <c r="AG48" s="154"/>
      <c r="AH48" s="154"/>
      <c r="AI48" s="154"/>
      <c r="AJ48" s="154"/>
      <c r="AK48" s="154"/>
      <c r="AL48" s="155" t="str">
        <f>IF(ISNUMBER('Indicator Data'!AL49),"","Imputed using GDP p.c.")</f>
        <v/>
      </c>
      <c r="AN48" s="154"/>
      <c r="AO48" s="154"/>
      <c r="AP48" s="154"/>
      <c r="AQ48" s="154"/>
      <c r="AR48" s="154"/>
      <c r="AS48" s="154"/>
      <c r="AT48" s="154"/>
      <c r="AU48" s="154"/>
      <c r="AV48" s="154"/>
      <c r="AW48" s="154"/>
      <c r="AX48" s="154"/>
      <c r="AY48" s="154"/>
      <c r="AZ48" s="154"/>
      <c r="BA48" s="154"/>
      <c r="BB48" s="103"/>
      <c r="BH48" s="154"/>
      <c r="BI48" s="154"/>
    </row>
    <row r="49" spans="1:61" x14ac:dyDescent="0.25">
      <c r="A49" s="123" t="str">
        <f>'Indicator Data'!A50</f>
        <v>Czech Republic</v>
      </c>
      <c r="B49" s="106" t="str">
        <f>'Indicator Data'!B50</f>
        <v>CZE</v>
      </c>
      <c r="C49" s="154"/>
      <c r="D49" s="154"/>
      <c r="E49" s="154"/>
      <c r="F49" s="154"/>
      <c r="G49" s="154"/>
      <c r="H49" s="154"/>
      <c r="I49" s="154"/>
      <c r="J49" s="154"/>
      <c r="K49" s="154"/>
      <c r="L49" s="154"/>
      <c r="M49" s="154"/>
      <c r="N49" s="154"/>
      <c r="O49" s="154"/>
      <c r="P49" s="154"/>
      <c r="R49" s="154"/>
      <c r="S49" s="154"/>
      <c r="T49" s="154"/>
      <c r="U49" s="154"/>
      <c r="V49" s="154"/>
      <c r="W49" s="154"/>
      <c r="X49" s="154"/>
      <c r="Y49" s="154"/>
      <c r="Z49" s="154"/>
      <c r="AA49" s="154"/>
      <c r="AB49" s="154"/>
      <c r="AC49" s="154"/>
      <c r="AD49" s="154"/>
      <c r="AE49" s="154"/>
      <c r="AF49" s="154"/>
      <c r="AG49" s="154"/>
      <c r="AH49" s="154"/>
      <c r="AI49" s="154"/>
      <c r="AJ49" s="154"/>
      <c r="AK49" s="154"/>
      <c r="AL49" s="155" t="str">
        <f>IF(ISNUMBER('Indicator Data'!AL50),"","Imputed using GDP p.c.")</f>
        <v/>
      </c>
      <c r="AN49" s="154"/>
      <c r="AO49" s="154"/>
      <c r="AP49" s="154"/>
      <c r="AQ49" s="154"/>
      <c r="AR49" s="154"/>
      <c r="AS49" s="154"/>
      <c r="AT49" s="154"/>
      <c r="AU49" s="154"/>
      <c r="AV49" s="154"/>
      <c r="AW49" s="154"/>
      <c r="AX49" s="154"/>
      <c r="AY49" s="154"/>
      <c r="AZ49" s="154"/>
      <c r="BA49" s="154"/>
      <c r="BB49" s="103"/>
      <c r="BH49" s="154"/>
      <c r="BI49" s="154"/>
    </row>
    <row r="50" spans="1:61" x14ac:dyDescent="0.25">
      <c r="A50" s="123" t="str">
        <f>'Indicator Data'!A51</f>
        <v>Denmark</v>
      </c>
      <c r="B50" s="106" t="str">
        <f>'Indicator Data'!B51</f>
        <v>DNK</v>
      </c>
      <c r="C50" s="154"/>
      <c r="D50" s="154"/>
      <c r="E50" s="154"/>
      <c r="F50" s="154"/>
      <c r="G50" s="154"/>
      <c r="H50" s="154"/>
      <c r="I50" s="154"/>
      <c r="J50" s="154"/>
      <c r="K50" s="154"/>
      <c r="L50" s="154"/>
      <c r="M50" s="154"/>
      <c r="N50" s="154"/>
      <c r="O50" s="154"/>
      <c r="P50" s="154"/>
      <c r="R50" s="154"/>
      <c r="S50" s="154"/>
      <c r="T50" s="154"/>
      <c r="U50" s="154"/>
      <c r="V50" s="154"/>
      <c r="W50" s="154"/>
      <c r="X50" s="154"/>
      <c r="Y50" s="154"/>
      <c r="Z50" s="154"/>
      <c r="AA50" s="154"/>
      <c r="AB50" s="154"/>
      <c r="AC50" s="154"/>
      <c r="AD50" s="154"/>
      <c r="AE50" s="154"/>
      <c r="AF50" s="154"/>
      <c r="AG50" s="154"/>
      <c r="AH50" s="154"/>
      <c r="AI50" s="154"/>
      <c r="AJ50" s="154"/>
      <c r="AK50" s="154"/>
      <c r="AL50" s="155" t="str">
        <f>IF(ISNUMBER('Indicator Data'!AL51),"","Imputed using GDP p.c.")</f>
        <v/>
      </c>
      <c r="AN50" s="154"/>
      <c r="AO50" s="154"/>
      <c r="AP50" s="154"/>
      <c r="AQ50" s="154"/>
      <c r="AR50" s="154"/>
      <c r="AS50" s="154"/>
      <c r="AT50" s="154"/>
      <c r="AU50" s="154"/>
      <c r="AV50" s="154"/>
      <c r="AW50" s="154"/>
      <c r="AX50" s="154"/>
      <c r="AY50" s="154"/>
      <c r="AZ50" s="154"/>
      <c r="BA50" s="154"/>
      <c r="BB50" s="103"/>
      <c r="BH50" s="154"/>
      <c r="BI50" s="154"/>
    </row>
    <row r="51" spans="1:61" x14ac:dyDescent="0.25">
      <c r="A51" s="123" t="str">
        <f>'Indicator Data'!A52</f>
        <v>Djibouti</v>
      </c>
      <c r="B51" s="106" t="str">
        <f>'Indicator Data'!B52</f>
        <v>DJI</v>
      </c>
      <c r="C51" s="154"/>
      <c r="D51" s="154"/>
      <c r="E51" s="154"/>
      <c r="F51" s="154"/>
      <c r="G51" s="154"/>
      <c r="H51" s="154"/>
      <c r="I51" s="154"/>
      <c r="J51" s="154"/>
      <c r="K51" s="154"/>
      <c r="L51" s="154"/>
      <c r="M51" s="154"/>
      <c r="N51" s="154"/>
      <c r="O51" s="154"/>
      <c r="P51" s="154"/>
      <c r="R51" s="154"/>
      <c r="S51" s="154"/>
      <c r="T51" s="154"/>
      <c r="U51" s="154"/>
      <c r="V51" s="154"/>
      <c r="W51" s="154"/>
      <c r="X51" s="154"/>
      <c r="Y51" s="154"/>
      <c r="Z51" s="154"/>
      <c r="AA51" s="154"/>
      <c r="AB51" s="154"/>
      <c r="AC51" s="154"/>
      <c r="AD51" s="154"/>
      <c r="AE51" s="154"/>
      <c r="AF51" s="154"/>
      <c r="AG51" s="154"/>
      <c r="AH51" s="154"/>
      <c r="AI51" s="154"/>
      <c r="AJ51" s="154"/>
      <c r="AK51" s="154"/>
      <c r="AL51" s="155" t="str">
        <f>IF(ISNUMBER('Indicator Data'!AL52),"","Imputed using GDP p.c.")</f>
        <v/>
      </c>
      <c r="AN51" s="154"/>
      <c r="AO51" s="154"/>
      <c r="AP51" s="154"/>
      <c r="AQ51" s="154"/>
      <c r="AR51" s="154"/>
      <c r="AS51" s="154"/>
      <c r="AT51" s="154"/>
      <c r="AU51" s="154"/>
      <c r="AV51" s="154"/>
      <c r="AW51" s="154"/>
      <c r="AX51" s="154"/>
      <c r="AY51" s="154"/>
      <c r="AZ51" s="154"/>
      <c r="BA51" s="154"/>
      <c r="BB51" s="103"/>
      <c r="BH51" s="154"/>
      <c r="BI51" s="154"/>
    </row>
    <row r="52" spans="1:61" x14ac:dyDescent="0.25">
      <c r="A52" s="123" t="str">
        <f>'Indicator Data'!A53</f>
        <v>Dominica</v>
      </c>
      <c r="B52" s="106" t="str">
        <f>'Indicator Data'!B53</f>
        <v>DMA</v>
      </c>
      <c r="C52" s="154"/>
      <c r="D52" s="154"/>
      <c r="E52" s="154"/>
      <c r="F52" s="154"/>
      <c r="G52" s="154"/>
      <c r="H52" s="154"/>
      <c r="I52" s="154"/>
      <c r="J52" s="154"/>
      <c r="K52" s="154"/>
      <c r="L52" s="154"/>
      <c r="M52" s="154"/>
      <c r="N52" s="154"/>
      <c r="O52" s="154"/>
      <c r="P52" s="154"/>
      <c r="R52" s="154"/>
      <c r="S52" s="154"/>
      <c r="T52" s="154"/>
      <c r="U52" s="154"/>
      <c r="V52" s="154"/>
      <c r="W52" s="154"/>
      <c r="X52" s="154"/>
      <c r="Y52" s="154"/>
      <c r="Z52" s="154"/>
      <c r="AA52" s="154"/>
      <c r="AB52" s="154"/>
      <c r="AC52" s="154"/>
      <c r="AD52" s="154"/>
      <c r="AE52" s="154"/>
      <c r="AF52" s="154"/>
      <c r="AG52" s="154"/>
      <c r="AH52" s="154"/>
      <c r="AI52" s="154"/>
      <c r="AJ52" s="154"/>
      <c r="AK52" s="154"/>
      <c r="AL52" s="155" t="str">
        <f>IF(ISNUMBER('Indicator Data'!AL53),"","Imputed using GDP p.c.")</f>
        <v/>
      </c>
      <c r="AN52" s="154"/>
      <c r="AO52" s="154"/>
      <c r="AP52" s="154"/>
      <c r="AQ52" s="154"/>
      <c r="AR52" s="154"/>
      <c r="AS52" s="154"/>
      <c r="AT52" s="154"/>
      <c r="AU52" s="154"/>
      <c r="AV52" s="154"/>
      <c r="AW52" s="154"/>
      <c r="AX52" s="154"/>
      <c r="AY52" s="154"/>
      <c r="AZ52" s="154"/>
      <c r="BA52" s="154"/>
      <c r="BB52" s="103"/>
      <c r="BH52" s="154"/>
      <c r="BI52" s="154"/>
    </row>
    <row r="53" spans="1:61" x14ac:dyDescent="0.25">
      <c r="A53" s="123" t="str">
        <f>'Indicator Data'!A54</f>
        <v>Dominican Republic</v>
      </c>
      <c r="B53" s="106" t="str">
        <f>'Indicator Data'!B54</f>
        <v>DOM</v>
      </c>
      <c r="C53" s="154"/>
      <c r="D53" s="154"/>
      <c r="E53" s="154"/>
      <c r="F53" s="154"/>
      <c r="G53" s="154"/>
      <c r="H53" s="154"/>
      <c r="I53" s="154"/>
      <c r="J53" s="154"/>
      <c r="K53" s="154"/>
      <c r="L53" s="154"/>
      <c r="M53" s="154"/>
      <c r="N53" s="154"/>
      <c r="O53" s="154"/>
      <c r="P53" s="154"/>
      <c r="R53" s="154"/>
      <c r="S53" s="154"/>
      <c r="T53" s="154"/>
      <c r="U53" s="154"/>
      <c r="V53" s="154"/>
      <c r="W53" s="154"/>
      <c r="X53" s="154"/>
      <c r="Y53" s="154"/>
      <c r="Z53" s="154"/>
      <c r="AA53" s="154"/>
      <c r="AB53" s="154"/>
      <c r="AC53" s="154"/>
      <c r="AD53" s="154"/>
      <c r="AE53" s="154"/>
      <c r="AF53" s="154"/>
      <c r="AG53" s="154"/>
      <c r="AH53" s="154"/>
      <c r="AI53" s="154"/>
      <c r="AJ53" s="154"/>
      <c r="AK53" s="154"/>
      <c r="AL53" s="155" t="str">
        <f>IF(ISNUMBER('Indicator Data'!AL54),"","Imputed using GDP p.c.")</f>
        <v/>
      </c>
      <c r="AN53" s="154"/>
      <c r="AO53" s="154"/>
      <c r="AP53" s="154"/>
      <c r="AQ53" s="154"/>
      <c r="AR53" s="154"/>
      <c r="AS53" s="154"/>
      <c r="AT53" s="154"/>
      <c r="AU53" s="154"/>
      <c r="AV53" s="154"/>
      <c r="AW53" s="154"/>
      <c r="AX53" s="154"/>
      <c r="AY53" s="154"/>
      <c r="AZ53" s="154"/>
      <c r="BA53" s="154"/>
      <c r="BB53" s="103"/>
      <c r="BH53" s="154"/>
      <c r="BI53" s="154"/>
    </row>
    <row r="54" spans="1:61" x14ac:dyDescent="0.25">
      <c r="A54" s="123" t="str">
        <f>'Indicator Data'!A55</f>
        <v>Ecuador</v>
      </c>
      <c r="B54" s="106" t="str">
        <f>'Indicator Data'!B55</f>
        <v>ECU</v>
      </c>
      <c r="C54" s="154"/>
      <c r="D54" s="154"/>
      <c r="E54" s="154"/>
      <c r="F54" s="154"/>
      <c r="G54" s="154"/>
      <c r="H54" s="154"/>
      <c r="I54" s="154"/>
      <c r="J54" s="154"/>
      <c r="K54" s="154"/>
      <c r="L54" s="154"/>
      <c r="M54" s="154"/>
      <c r="N54" s="154"/>
      <c r="O54" s="154"/>
      <c r="P54" s="154"/>
      <c r="R54" s="154"/>
      <c r="S54" s="154"/>
      <c r="T54" s="154"/>
      <c r="U54" s="154"/>
      <c r="V54" s="154"/>
      <c r="W54" s="154"/>
      <c r="X54" s="154"/>
      <c r="Y54" s="154"/>
      <c r="Z54" s="154"/>
      <c r="AA54" s="154"/>
      <c r="AB54" s="154"/>
      <c r="AC54" s="154"/>
      <c r="AD54" s="154"/>
      <c r="AE54" s="154"/>
      <c r="AF54" s="154"/>
      <c r="AG54" s="154"/>
      <c r="AH54" s="154"/>
      <c r="AI54" s="154"/>
      <c r="AJ54" s="154"/>
      <c r="AK54" s="154"/>
      <c r="AL54" s="155" t="str">
        <f>IF(ISNUMBER('Indicator Data'!AL55),"","Imputed using GDP p.c.")</f>
        <v/>
      </c>
      <c r="AN54" s="154"/>
      <c r="AO54" s="154"/>
      <c r="AP54" s="154"/>
      <c r="AQ54" s="154"/>
      <c r="AR54" s="154"/>
      <c r="AS54" s="154"/>
      <c r="AT54" s="154"/>
      <c r="AU54" s="154"/>
      <c r="AV54" s="154"/>
      <c r="AW54" s="154"/>
      <c r="AX54" s="154"/>
      <c r="AY54" s="154"/>
      <c r="AZ54" s="154"/>
      <c r="BA54" s="154"/>
      <c r="BB54" s="103"/>
      <c r="BH54" s="154"/>
      <c r="BI54" s="154"/>
    </row>
    <row r="55" spans="1:61" x14ac:dyDescent="0.25">
      <c r="A55" s="123" t="str">
        <f>'Indicator Data'!A56</f>
        <v>Egypt</v>
      </c>
      <c r="B55" s="106" t="str">
        <f>'Indicator Data'!B56</f>
        <v>EGY</v>
      </c>
      <c r="C55" s="154"/>
      <c r="D55" s="154"/>
      <c r="E55" s="154"/>
      <c r="F55" s="154"/>
      <c r="G55" s="154"/>
      <c r="H55" s="154"/>
      <c r="I55" s="154"/>
      <c r="J55" s="154"/>
      <c r="K55" s="154"/>
      <c r="L55" s="154"/>
      <c r="M55" s="154"/>
      <c r="N55" s="154"/>
      <c r="O55" s="154"/>
      <c r="P55" s="154"/>
      <c r="R55" s="154"/>
      <c r="S55" s="154"/>
      <c r="T55" s="154"/>
      <c r="U55" s="154"/>
      <c r="V55" s="154"/>
      <c r="W55" s="154"/>
      <c r="X55" s="154"/>
      <c r="Y55" s="154"/>
      <c r="Z55" s="154"/>
      <c r="AA55" s="154"/>
      <c r="AB55" s="154"/>
      <c r="AC55" s="154"/>
      <c r="AD55" s="154"/>
      <c r="AE55" s="154"/>
      <c r="AF55" s="154"/>
      <c r="AG55" s="154"/>
      <c r="AH55" s="154"/>
      <c r="AI55" s="154"/>
      <c r="AJ55" s="154"/>
      <c r="AK55" s="154"/>
      <c r="AL55" s="155" t="str">
        <f>IF(ISNUMBER('Indicator Data'!AL56),"","Imputed using GDP p.c.")</f>
        <v/>
      </c>
      <c r="AN55" s="154"/>
      <c r="AO55" s="154"/>
      <c r="AP55" s="154"/>
      <c r="AQ55" s="154"/>
      <c r="AR55" s="154"/>
      <c r="AS55" s="154"/>
      <c r="AT55" s="154"/>
      <c r="AU55" s="154"/>
      <c r="AV55" s="154"/>
      <c r="AW55" s="154"/>
      <c r="AX55" s="154"/>
      <c r="AY55" s="154"/>
      <c r="AZ55" s="154"/>
      <c r="BA55" s="154"/>
      <c r="BB55" s="103"/>
      <c r="BH55" s="154"/>
      <c r="BI55" s="154"/>
    </row>
    <row r="56" spans="1:61" x14ac:dyDescent="0.25">
      <c r="A56" s="123" t="str">
        <f>'Indicator Data'!A57</f>
        <v>El Salvador</v>
      </c>
      <c r="B56" s="106" t="str">
        <f>'Indicator Data'!B57</f>
        <v>SLV</v>
      </c>
      <c r="C56" s="154"/>
      <c r="D56" s="154"/>
      <c r="E56" s="154"/>
      <c r="F56" s="154"/>
      <c r="G56" s="154"/>
      <c r="H56" s="154"/>
      <c r="I56" s="154"/>
      <c r="J56" s="154"/>
      <c r="K56" s="154"/>
      <c r="L56" s="154"/>
      <c r="M56" s="154"/>
      <c r="N56" s="154"/>
      <c r="O56" s="154"/>
      <c r="P56" s="154"/>
      <c r="R56" s="154"/>
      <c r="S56" s="154"/>
      <c r="T56" s="154"/>
      <c r="U56" s="154"/>
      <c r="V56" s="154"/>
      <c r="W56" s="154"/>
      <c r="X56" s="154"/>
      <c r="Y56" s="154"/>
      <c r="Z56" s="154"/>
      <c r="AA56" s="154"/>
      <c r="AB56" s="154"/>
      <c r="AC56" s="154"/>
      <c r="AD56" s="154"/>
      <c r="AE56" s="154"/>
      <c r="AF56" s="154"/>
      <c r="AG56" s="154"/>
      <c r="AH56" s="154"/>
      <c r="AI56" s="154"/>
      <c r="AJ56" s="154"/>
      <c r="AK56" s="154"/>
      <c r="AL56" s="155" t="str">
        <f>IF(ISNUMBER('Indicator Data'!AL57),"","Imputed using GDP p.c.")</f>
        <v/>
      </c>
      <c r="AN56" s="154"/>
      <c r="AO56" s="154"/>
      <c r="AP56" s="154"/>
      <c r="AQ56" s="154"/>
      <c r="AR56" s="154"/>
      <c r="AS56" s="154"/>
      <c r="AT56" s="154"/>
      <c r="AU56" s="154"/>
      <c r="AV56" s="154"/>
      <c r="AW56" s="154"/>
      <c r="AX56" s="154"/>
      <c r="AY56" s="154"/>
      <c r="AZ56" s="154"/>
      <c r="BA56" s="154"/>
      <c r="BB56" s="103"/>
      <c r="BH56" s="154"/>
      <c r="BI56" s="154"/>
    </row>
    <row r="57" spans="1:61" x14ac:dyDescent="0.25">
      <c r="A57" s="123" t="str">
        <f>'Indicator Data'!A58</f>
        <v>Equatorial Guinea</v>
      </c>
      <c r="B57" s="106" t="str">
        <f>'Indicator Data'!B58</f>
        <v>GNQ</v>
      </c>
      <c r="C57" s="154"/>
      <c r="D57" s="154"/>
      <c r="E57" s="154"/>
      <c r="F57" s="154"/>
      <c r="G57" s="154"/>
      <c r="H57" s="154"/>
      <c r="I57" s="154"/>
      <c r="J57" s="154"/>
      <c r="K57" s="154"/>
      <c r="L57" s="154"/>
      <c r="M57" s="154"/>
      <c r="N57" s="154"/>
      <c r="O57" s="154"/>
      <c r="P57" s="154"/>
      <c r="R57" s="154"/>
      <c r="S57" s="154"/>
      <c r="T57" s="154"/>
      <c r="U57" s="154"/>
      <c r="V57" s="154"/>
      <c r="W57" s="154"/>
      <c r="X57" s="154"/>
      <c r="Y57" s="154"/>
      <c r="Z57" s="154"/>
      <c r="AA57" s="154"/>
      <c r="AB57" s="154"/>
      <c r="AC57" s="154"/>
      <c r="AD57" s="154"/>
      <c r="AE57" s="154"/>
      <c r="AF57" s="154"/>
      <c r="AG57" s="154"/>
      <c r="AH57" s="154"/>
      <c r="AI57" s="154"/>
      <c r="AJ57" s="154"/>
      <c r="AK57" s="154"/>
      <c r="AL57" s="155" t="str">
        <f>IF(ISNUMBER('Indicator Data'!AL58),"","Imputed using GDP p.c.")</f>
        <v/>
      </c>
      <c r="AN57" s="154"/>
      <c r="AO57" s="154"/>
      <c r="AP57" s="154"/>
      <c r="AQ57" s="154"/>
      <c r="AR57" s="154"/>
      <c r="AS57" s="154"/>
      <c r="AT57" s="154"/>
      <c r="AU57" s="154"/>
      <c r="AV57" s="154"/>
      <c r="AW57" s="154"/>
      <c r="AX57" s="154"/>
      <c r="AY57" s="154"/>
      <c r="AZ57" s="154"/>
      <c r="BA57" s="154"/>
      <c r="BB57" s="103"/>
      <c r="BH57" s="154" t="s">
        <v>948</v>
      </c>
      <c r="BI57" s="154" t="s">
        <v>948</v>
      </c>
    </row>
    <row r="58" spans="1:61" x14ac:dyDescent="0.25">
      <c r="A58" s="123" t="str">
        <f>'Indicator Data'!A59</f>
        <v>Eritrea</v>
      </c>
      <c r="B58" s="106" t="str">
        <f>'Indicator Data'!B59</f>
        <v>ERI</v>
      </c>
      <c r="C58" s="154"/>
      <c r="D58" s="154"/>
      <c r="E58" s="154"/>
      <c r="F58" s="154"/>
      <c r="G58" s="154"/>
      <c r="H58" s="154"/>
      <c r="I58" s="154"/>
      <c r="J58" s="154"/>
      <c r="K58" s="154"/>
      <c r="L58" s="154"/>
      <c r="M58" s="154"/>
      <c r="N58" s="154"/>
      <c r="O58" s="154"/>
      <c r="P58" s="154"/>
      <c r="R58" s="154"/>
      <c r="S58" s="154"/>
      <c r="T58" s="154"/>
      <c r="U58" s="154"/>
      <c r="V58" s="154"/>
      <c r="W58" s="154"/>
      <c r="X58" s="154"/>
      <c r="Y58" s="154"/>
      <c r="Z58" s="154"/>
      <c r="AA58" s="154"/>
      <c r="AB58" s="154"/>
      <c r="AC58" s="154"/>
      <c r="AD58" s="154"/>
      <c r="AE58" s="154"/>
      <c r="AF58" s="154"/>
      <c r="AG58" s="154"/>
      <c r="AH58" s="154"/>
      <c r="AI58" s="154"/>
      <c r="AJ58" s="154"/>
      <c r="AK58" s="154"/>
      <c r="AL58" s="155" t="str">
        <f>IF(ISNUMBER('Indicator Data'!AL59),"","Imputed using GDP p.c.")</f>
        <v/>
      </c>
      <c r="AN58" s="154"/>
      <c r="AO58" s="154"/>
      <c r="AP58" s="154"/>
      <c r="AQ58" s="154"/>
      <c r="AR58" s="154"/>
      <c r="AS58" s="154"/>
      <c r="AT58" s="154"/>
      <c r="AU58" s="154"/>
      <c r="AV58" s="154"/>
      <c r="AW58" s="154"/>
      <c r="AX58" s="154"/>
      <c r="AY58" s="154"/>
      <c r="AZ58" s="154"/>
      <c r="BA58" s="154"/>
      <c r="BB58" s="103"/>
      <c r="BH58" s="154" t="s">
        <v>932</v>
      </c>
      <c r="BI58" s="154" t="s">
        <v>932</v>
      </c>
    </row>
    <row r="59" spans="1:61" x14ac:dyDescent="0.25">
      <c r="A59" s="123" t="str">
        <f>'Indicator Data'!A60</f>
        <v>Estonia</v>
      </c>
      <c r="B59" s="106" t="str">
        <f>'Indicator Data'!B60</f>
        <v>EST</v>
      </c>
      <c r="C59" s="154"/>
      <c r="D59" s="154"/>
      <c r="E59" s="154"/>
      <c r="F59" s="154"/>
      <c r="G59" s="154"/>
      <c r="H59" s="154"/>
      <c r="I59" s="154"/>
      <c r="J59" s="154"/>
      <c r="K59" s="154"/>
      <c r="L59" s="154"/>
      <c r="M59" s="154"/>
      <c r="N59" s="154"/>
      <c r="O59" s="154"/>
      <c r="P59" s="154"/>
      <c r="R59" s="154"/>
      <c r="S59" s="154"/>
      <c r="T59" s="154"/>
      <c r="U59" s="154"/>
      <c r="V59" s="154"/>
      <c r="W59" s="154"/>
      <c r="X59" s="154"/>
      <c r="Y59" s="154"/>
      <c r="Z59" s="154"/>
      <c r="AA59" s="154"/>
      <c r="AB59" s="154"/>
      <c r="AC59" s="154"/>
      <c r="AD59" s="154"/>
      <c r="AE59" s="154"/>
      <c r="AF59" s="154"/>
      <c r="AG59" s="154"/>
      <c r="AH59" s="154"/>
      <c r="AI59" s="154"/>
      <c r="AJ59" s="154"/>
      <c r="AK59" s="154"/>
      <c r="AL59" s="155" t="str">
        <f>IF(ISNUMBER('Indicator Data'!AL60),"","Imputed using GDP p.c.")</f>
        <v/>
      </c>
      <c r="AN59" s="154"/>
      <c r="AO59" s="154"/>
      <c r="AP59" s="154"/>
      <c r="AQ59" s="154"/>
      <c r="AR59" s="154"/>
      <c r="AS59" s="154"/>
      <c r="AT59" s="154"/>
      <c r="AU59" s="154"/>
      <c r="AV59" s="154"/>
      <c r="AW59" s="154"/>
      <c r="AX59" s="154"/>
      <c r="AY59" s="154"/>
      <c r="AZ59" s="154"/>
      <c r="BA59" s="154"/>
      <c r="BB59" s="103"/>
      <c r="BH59" s="154"/>
      <c r="BI59" s="154"/>
    </row>
    <row r="60" spans="1:61" x14ac:dyDescent="0.25">
      <c r="A60" s="123" t="str">
        <f>'Indicator Data'!A61</f>
        <v>Eswatini</v>
      </c>
      <c r="B60" s="106" t="str">
        <f>'Indicator Data'!B61</f>
        <v>SWZ</v>
      </c>
      <c r="C60" s="154"/>
      <c r="D60" s="154"/>
      <c r="E60" s="154"/>
      <c r="F60" s="154"/>
      <c r="G60" s="154"/>
      <c r="H60" s="154"/>
      <c r="I60" s="154"/>
      <c r="J60" s="154"/>
      <c r="K60" s="154"/>
      <c r="L60" s="154"/>
      <c r="M60" s="154"/>
      <c r="N60" s="154"/>
      <c r="O60" s="154"/>
      <c r="P60" s="154"/>
      <c r="R60" s="154"/>
      <c r="S60" s="154"/>
      <c r="T60" s="154"/>
      <c r="U60" s="154"/>
      <c r="V60" s="154"/>
      <c r="W60" s="154"/>
      <c r="X60" s="154"/>
      <c r="Y60" s="154"/>
      <c r="Z60" s="154"/>
      <c r="AA60" s="154"/>
      <c r="AB60" s="154"/>
      <c r="AC60" s="154"/>
      <c r="AD60" s="154"/>
      <c r="AE60" s="154"/>
      <c r="AF60" s="154"/>
      <c r="AG60" s="154"/>
      <c r="AH60" s="154"/>
      <c r="AI60" s="154"/>
      <c r="AJ60" s="154"/>
      <c r="AK60" s="154"/>
      <c r="AL60" s="155" t="str">
        <f>IF(ISNUMBER('Indicator Data'!AL61),"","Imputed using GDP p.c.")</f>
        <v/>
      </c>
      <c r="AN60" s="154"/>
      <c r="AO60" s="154"/>
      <c r="AP60" s="154"/>
      <c r="AQ60" s="154"/>
      <c r="AR60" s="154"/>
      <c r="AS60" s="154"/>
      <c r="AT60" s="154"/>
      <c r="AU60" s="154"/>
      <c r="AV60" s="154"/>
      <c r="AW60" s="154"/>
      <c r="AX60" s="154"/>
      <c r="AY60" s="154"/>
      <c r="AZ60" s="154"/>
      <c r="BA60" s="154"/>
      <c r="BB60" s="103"/>
      <c r="BH60" s="154"/>
      <c r="BI60" s="154"/>
    </row>
    <row r="61" spans="1:61" x14ac:dyDescent="0.25">
      <c r="A61" s="123" t="str">
        <f>'Indicator Data'!A62</f>
        <v>Ethiopia</v>
      </c>
      <c r="B61" s="106" t="str">
        <f>'Indicator Data'!B62</f>
        <v>ETH</v>
      </c>
      <c r="C61" s="154"/>
      <c r="D61" s="154"/>
      <c r="E61" s="154"/>
      <c r="F61" s="154"/>
      <c r="G61" s="154"/>
      <c r="H61" s="154"/>
      <c r="I61" s="154"/>
      <c r="J61" s="154"/>
      <c r="K61" s="154"/>
      <c r="L61" s="154"/>
      <c r="M61" s="154"/>
      <c r="N61" s="154"/>
      <c r="O61" s="154"/>
      <c r="P61" s="154"/>
      <c r="R61" s="154"/>
      <c r="S61" s="154"/>
      <c r="T61" s="154"/>
      <c r="U61" s="154"/>
      <c r="V61" s="154"/>
      <c r="W61" s="154"/>
      <c r="X61" s="154"/>
      <c r="Y61" s="154"/>
      <c r="Z61" s="154"/>
      <c r="AA61" s="154"/>
      <c r="AB61" s="154"/>
      <c r="AC61" s="154"/>
      <c r="AD61" s="154"/>
      <c r="AE61" s="154"/>
      <c r="AF61" s="154"/>
      <c r="AG61" s="154"/>
      <c r="AH61" s="154"/>
      <c r="AI61" s="154"/>
      <c r="AJ61" s="154"/>
      <c r="AK61" s="154"/>
      <c r="AL61" s="155" t="str">
        <f>IF(ISNUMBER('Indicator Data'!AL62),"","Imputed using GDP p.c.")</f>
        <v/>
      </c>
      <c r="AN61" s="154"/>
      <c r="AO61" s="154"/>
      <c r="AP61" s="154"/>
      <c r="AQ61" s="154"/>
      <c r="AR61" s="154"/>
      <c r="AS61" s="154"/>
      <c r="AT61" s="154"/>
      <c r="AU61" s="154"/>
      <c r="AV61" s="154"/>
      <c r="AW61" s="154"/>
      <c r="AX61" s="154"/>
      <c r="AY61" s="154"/>
      <c r="AZ61" s="154"/>
      <c r="BA61" s="154"/>
      <c r="BB61" s="103"/>
      <c r="BH61" s="154"/>
      <c r="BI61" s="154"/>
    </row>
    <row r="62" spans="1:61" x14ac:dyDescent="0.25">
      <c r="A62" s="123" t="str">
        <f>'Indicator Data'!A63</f>
        <v>Fiji</v>
      </c>
      <c r="B62" s="106" t="str">
        <f>'Indicator Data'!B63</f>
        <v>FJI</v>
      </c>
      <c r="C62" s="154"/>
      <c r="D62" s="154"/>
      <c r="E62" s="154"/>
      <c r="F62" s="154"/>
      <c r="G62" s="154"/>
      <c r="H62" s="154"/>
      <c r="I62" s="154"/>
      <c r="J62" s="154"/>
      <c r="K62" s="154"/>
      <c r="L62" s="154"/>
      <c r="M62" s="154"/>
      <c r="N62" s="154"/>
      <c r="O62" s="154"/>
      <c r="P62" s="154"/>
      <c r="R62" s="154"/>
      <c r="S62" s="154"/>
      <c r="T62" s="154"/>
      <c r="U62" s="154"/>
      <c r="V62" s="154"/>
      <c r="W62" s="154"/>
      <c r="X62" s="154"/>
      <c r="Y62" s="154"/>
      <c r="Z62" s="154"/>
      <c r="AA62" s="154"/>
      <c r="AB62" s="154"/>
      <c r="AC62" s="154"/>
      <c r="AD62" s="154"/>
      <c r="AE62" s="154"/>
      <c r="AF62" s="154"/>
      <c r="AG62" s="154"/>
      <c r="AH62" s="154"/>
      <c r="AI62" s="154"/>
      <c r="AJ62" s="154"/>
      <c r="AK62" s="154"/>
      <c r="AL62" s="155" t="str">
        <f>IF(ISNUMBER('Indicator Data'!AL63),"","Imputed using GDP p.c.")</f>
        <v/>
      </c>
      <c r="AN62" s="154"/>
      <c r="AO62" s="154"/>
      <c r="AP62" s="154"/>
      <c r="AQ62" s="154"/>
      <c r="AR62" s="154"/>
      <c r="AS62" s="154"/>
      <c r="AT62" s="154"/>
      <c r="AU62" s="154"/>
      <c r="AV62" s="154"/>
      <c r="AW62" s="154"/>
      <c r="AX62" s="154"/>
      <c r="AY62" s="154"/>
      <c r="AZ62" s="154"/>
      <c r="BA62" s="154"/>
      <c r="BB62" s="103"/>
      <c r="BH62" s="154"/>
      <c r="BI62" s="154"/>
    </row>
    <row r="63" spans="1:61" x14ac:dyDescent="0.25">
      <c r="A63" s="123" t="str">
        <f>'Indicator Data'!A64</f>
        <v>Finland</v>
      </c>
      <c r="B63" s="106" t="str">
        <f>'Indicator Data'!B64</f>
        <v>FIN</v>
      </c>
      <c r="C63" s="154"/>
      <c r="D63" s="154"/>
      <c r="E63" s="154"/>
      <c r="F63" s="154"/>
      <c r="G63" s="154"/>
      <c r="H63" s="154"/>
      <c r="I63" s="154"/>
      <c r="J63" s="154"/>
      <c r="K63" s="154"/>
      <c r="L63" s="154"/>
      <c r="M63" s="154"/>
      <c r="N63" s="154"/>
      <c r="O63" s="154"/>
      <c r="P63" s="154"/>
      <c r="R63" s="154"/>
      <c r="S63" s="154"/>
      <c r="T63" s="154"/>
      <c r="U63" s="154"/>
      <c r="V63" s="154"/>
      <c r="W63" s="154"/>
      <c r="X63" s="154"/>
      <c r="Y63" s="154"/>
      <c r="Z63" s="154"/>
      <c r="AA63" s="154"/>
      <c r="AB63" s="154"/>
      <c r="AC63" s="154"/>
      <c r="AD63" s="154"/>
      <c r="AE63" s="154"/>
      <c r="AF63" s="154"/>
      <c r="AG63" s="154"/>
      <c r="AH63" s="154"/>
      <c r="AI63" s="154"/>
      <c r="AJ63" s="154"/>
      <c r="AK63" s="154"/>
      <c r="AL63" s="155" t="str">
        <f>IF(ISNUMBER('Indicator Data'!AL64),"","Imputed using GDP p.c.")</f>
        <v/>
      </c>
      <c r="AN63" s="154"/>
      <c r="AO63" s="154"/>
      <c r="AP63" s="154"/>
      <c r="AQ63" s="154"/>
      <c r="AR63" s="154"/>
      <c r="AS63" s="154"/>
      <c r="AT63" s="154"/>
      <c r="AU63" s="154"/>
      <c r="AV63" s="154"/>
      <c r="AW63" s="154"/>
      <c r="AX63" s="154"/>
      <c r="AY63" s="154"/>
      <c r="AZ63" s="154"/>
      <c r="BA63" s="154"/>
      <c r="BB63" s="103"/>
      <c r="BH63" s="154"/>
      <c r="BI63" s="154"/>
    </row>
    <row r="64" spans="1:61" x14ac:dyDescent="0.25">
      <c r="A64" s="123" t="str">
        <f>'Indicator Data'!A65</f>
        <v>France</v>
      </c>
      <c r="B64" s="106" t="str">
        <f>'Indicator Data'!B65</f>
        <v>FRA</v>
      </c>
      <c r="C64" s="154"/>
      <c r="D64" s="154"/>
      <c r="E64" s="154"/>
      <c r="F64" s="154"/>
      <c r="G64" s="154"/>
      <c r="H64" s="154"/>
      <c r="I64" s="154"/>
      <c r="J64" s="154"/>
      <c r="K64" s="154"/>
      <c r="L64" s="154"/>
      <c r="M64" s="154"/>
      <c r="N64" s="154"/>
      <c r="O64" s="154"/>
      <c r="P64" s="154"/>
      <c r="R64" s="154"/>
      <c r="S64" s="154"/>
      <c r="T64" s="154"/>
      <c r="U64" s="154"/>
      <c r="V64" s="154"/>
      <c r="W64" s="154"/>
      <c r="X64" s="154"/>
      <c r="Y64" s="154"/>
      <c r="Z64" s="154"/>
      <c r="AA64" s="154"/>
      <c r="AB64" s="154"/>
      <c r="AC64" s="154"/>
      <c r="AD64" s="154"/>
      <c r="AE64" s="154"/>
      <c r="AF64" s="154"/>
      <c r="AG64" s="154"/>
      <c r="AH64" s="154"/>
      <c r="AI64" s="154"/>
      <c r="AJ64" s="154"/>
      <c r="AK64" s="154"/>
      <c r="AL64" s="155" t="str">
        <f>IF(ISNUMBER('Indicator Data'!AL65),"","Imputed using GDP p.c.")</f>
        <v/>
      </c>
      <c r="AN64" s="154"/>
      <c r="AO64" s="154"/>
      <c r="AP64" s="154"/>
      <c r="AQ64" s="154"/>
      <c r="AR64" s="154"/>
      <c r="AS64" s="154"/>
      <c r="AT64" s="154"/>
      <c r="AU64" s="154"/>
      <c r="AV64" s="154"/>
      <c r="AW64" s="154"/>
      <c r="AX64" s="154"/>
      <c r="AY64" s="154"/>
      <c r="AZ64" s="154"/>
      <c r="BA64" s="154"/>
      <c r="BB64" s="103"/>
      <c r="BH64" s="154"/>
      <c r="BI64" s="154"/>
    </row>
    <row r="65" spans="1:61" x14ac:dyDescent="0.25">
      <c r="A65" s="123" t="str">
        <f>'Indicator Data'!A66</f>
        <v>Gabon</v>
      </c>
      <c r="B65" s="106" t="str">
        <f>'Indicator Data'!B66</f>
        <v>GAB</v>
      </c>
      <c r="C65" s="154"/>
      <c r="D65" s="154"/>
      <c r="E65" s="154"/>
      <c r="F65" s="154"/>
      <c r="G65" s="154"/>
      <c r="H65" s="154"/>
      <c r="I65" s="154"/>
      <c r="J65" s="154"/>
      <c r="K65" s="154"/>
      <c r="L65" s="154"/>
      <c r="M65" s="154"/>
      <c r="N65" s="154"/>
      <c r="O65" s="154"/>
      <c r="P65" s="154"/>
      <c r="R65" s="154"/>
      <c r="S65" s="154"/>
      <c r="T65" s="154"/>
      <c r="U65" s="154"/>
      <c r="V65" s="154"/>
      <c r="W65" s="154"/>
      <c r="X65" s="154"/>
      <c r="Y65" s="154"/>
      <c r="Z65" s="154"/>
      <c r="AA65" s="154"/>
      <c r="AB65" s="154"/>
      <c r="AC65" s="154"/>
      <c r="AD65" s="154"/>
      <c r="AE65" s="154"/>
      <c r="AF65" s="154"/>
      <c r="AG65" s="154"/>
      <c r="AH65" s="154"/>
      <c r="AI65" s="154"/>
      <c r="AJ65" s="154"/>
      <c r="AK65" s="154"/>
      <c r="AL65" s="155" t="str">
        <f>IF(ISNUMBER('Indicator Data'!AL66),"","Imputed using GDP p.c.")</f>
        <v/>
      </c>
      <c r="AN65" s="154"/>
      <c r="AO65" s="154"/>
      <c r="AP65" s="154"/>
      <c r="AQ65" s="154"/>
      <c r="AR65" s="154"/>
      <c r="AS65" s="154"/>
      <c r="AT65" s="154"/>
      <c r="AU65" s="154"/>
      <c r="AV65" s="154"/>
      <c r="AW65" s="154"/>
      <c r="AX65" s="154"/>
      <c r="AY65" s="154"/>
      <c r="AZ65" s="154"/>
      <c r="BA65" s="154"/>
      <c r="BB65" s="103"/>
      <c r="BH65" s="154"/>
      <c r="BI65" s="154"/>
    </row>
    <row r="66" spans="1:61" x14ac:dyDescent="0.25">
      <c r="A66" s="123" t="str">
        <f>'Indicator Data'!A67</f>
        <v>Gambia</v>
      </c>
      <c r="B66" s="106" t="str">
        <f>'Indicator Data'!B67</f>
        <v>GMB</v>
      </c>
      <c r="C66" s="154"/>
      <c r="D66" s="154"/>
      <c r="E66" s="154"/>
      <c r="F66" s="154"/>
      <c r="G66" s="154"/>
      <c r="H66" s="154"/>
      <c r="I66" s="154"/>
      <c r="J66" s="154"/>
      <c r="K66" s="154"/>
      <c r="L66" s="154"/>
      <c r="M66" s="154"/>
      <c r="N66" s="154"/>
      <c r="O66" s="154"/>
      <c r="P66" s="154"/>
      <c r="R66" s="154"/>
      <c r="S66" s="154"/>
      <c r="T66" s="154"/>
      <c r="U66" s="154"/>
      <c r="V66" s="154"/>
      <c r="W66" s="154"/>
      <c r="X66" s="154"/>
      <c r="Y66" s="154"/>
      <c r="Z66" s="154"/>
      <c r="AA66" s="154"/>
      <c r="AB66" s="154"/>
      <c r="AC66" s="154"/>
      <c r="AD66" s="154"/>
      <c r="AE66" s="154"/>
      <c r="AF66" s="154"/>
      <c r="AG66" s="154"/>
      <c r="AH66" s="154"/>
      <c r="AI66" s="154"/>
      <c r="AJ66" s="154"/>
      <c r="AK66" s="154"/>
      <c r="AL66" s="155" t="str">
        <f>IF(ISNUMBER('Indicator Data'!AL67),"","Imputed using GDP p.c.")</f>
        <v/>
      </c>
      <c r="AN66" s="154"/>
      <c r="AO66" s="154"/>
      <c r="AP66" s="154"/>
      <c r="AQ66" s="154"/>
      <c r="AR66" s="154"/>
      <c r="AS66" s="154"/>
      <c r="AT66" s="154"/>
      <c r="AU66" s="154"/>
      <c r="AV66" s="154"/>
      <c r="AW66" s="154"/>
      <c r="AX66" s="154"/>
      <c r="AY66" s="154"/>
      <c r="AZ66" s="154"/>
      <c r="BA66" s="154"/>
      <c r="BB66" s="103"/>
      <c r="BH66" s="154"/>
      <c r="BI66" s="154"/>
    </row>
    <row r="67" spans="1:61" x14ac:dyDescent="0.25">
      <c r="A67" s="123" t="str">
        <f>'Indicator Data'!A68</f>
        <v>Georgia</v>
      </c>
      <c r="B67" s="106" t="str">
        <f>'Indicator Data'!B68</f>
        <v>GEO</v>
      </c>
      <c r="C67" s="154"/>
      <c r="D67" s="154"/>
      <c r="E67" s="154"/>
      <c r="F67" s="154"/>
      <c r="G67" s="154"/>
      <c r="H67" s="154"/>
      <c r="I67" s="154"/>
      <c r="J67" s="154"/>
      <c r="K67" s="154"/>
      <c r="L67" s="154"/>
      <c r="M67" s="154"/>
      <c r="N67" s="154"/>
      <c r="O67" s="154"/>
      <c r="P67" s="154"/>
      <c r="R67" s="154"/>
      <c r="S67" s="154"/>
      <c r="T67" s="154"/>
      <c r="U67" s="154"/>
      <c r="V67" s="154"/>
      <c r="W67" s="154"/>
      <c r="X67" s="154"/>
      <c r="Y67" s="154"/>
      <c r="Z67" s="154"/>
      <c r="AA67" s="154"/>
      <c r="AB67" s="154"/>
      <c r="AC67" s="154"/>
      <c r="AD67" s="154"/>
      <c r="AE67" s="154"/>
      <c r="AF67" s="154"/>
      <c r="AG67" s="154"/>
      <c r="AH67" s="154"/>
      <c r="AI67" s="154"/>
      <c r="AJ67" s="154"/>
      <c r="AK67" s="154"/>
      <c r="AL67" s="155" t="str">
        <f>IF(ISNUMBER('Indicator Data'!AL68),"","Imputed using GDP p.c.")</f>
        <v/>
      </c>
      <c r="AN67" s="154"/>
      <c r="AO67" s="154"/>
      <c r="AP67" s="154"/>
      <c r="AQ67" s="154"/>
      <c r="AR67" s="154"/>
      <c r="AS67" s="154"/>
      <c r="AT67" s="154"/>
      <c r="AU67" s="154"/>
      <c r="AV67" s="154"/>
      <c r="AW67" s="154"/>
      <c r="AX67" s="154"/>
      <c r="AY67" s="154"/>
      <c r="AZ67" s="154"/>
      <c r="BA67" s="154"/>
      <c r="BB67" s="103"/>
      <c r="BH67" s="154"/>
      <c r="BI67" s="154"/>
    </row>
    <row r="68" spans="1:61" x14ac:dyDescent="0.25">
      <c r="A68" s="123" t="str">
        <f>'Indicator Data'!A69</f>
        <v>Germany</v>
      </c>
      <c r="B68" s="106" t="str">
        <f>'Indicator Data'!B69</f>
        <v>DEU</v>
      </c>
      <c r="C68" s="154"/>
      <c r="D68" s="154"/>
      <c r="E68" s="154"/>
      <c r="F68" s="154"/>
      <c r="G68" s="154"/>
      <c r="H68" s="154"/>
      <c r="I68" s="154"/>
      <c r="J68" s="154"/>
      <c r="K68" s="154"/>
      <c r="L68" s="154"/>
      <c r="M68" s="154"/>
      <c r="N68" s="154"/>
      <c r="O68" s="154"/>
      <c r="P68" s="154"/>
      <c r="R68" s="154"/>
      <c r="S68" s="154"/>
      <c r="T68" s="154"/>
      <c r="U68" s="154"/>
      <c r="V68" s="154"/>
      <c r="W68" s="154"/>
      <c r="X68" s="154"/>
      <c r="Y68" s="154"/>
      <c r="Z68" s="154"/>
      <c r="AA68" s="154"/>
      <c r="AB68" s="154"/>
      <c r="AC68" s="154"/>
      <c r="AD68" s="154"/>
      <c r="AE68" s="154"/>
      <c r="AF68" s="154"/>
      <c r="AG68" s="154"/>
      <c r="AH68" s="154"/>
      <c r="AI68" s="154"/>
      <c r="AJ68" s="154"/>
      <c r="AK68" s="154"/>
      <c r="AL68" s="155" t="str">
        <f>IF(ISNUMBER('Indicator Data'!AL69),"","Imputed using GDP p.c.")</f>
        <v/>
      </c>
      <c r="AN68" s="154"/>
      <c r="AO68" s="154"/>
      <c r="AP68" s="154"/>
      <c r="AQ68" s="154"/>
      <c r="AR68" s="154"/>
      <c r="AS68" s="154"/>
      <c r="AT68" s="154"/>
      <c r="AU68" s="154"/>
      <c r="AV68" s="154"/>
      <c r="AW68" s="154"/>
      <c r="AX68" s="154"/>
      <c r="AY68" s="154"/>
      <c r="AZ68" s="154"/>
      <c r="BA68" s="154"/>
      <c r="BB68" s="103"/>
      <c r="BH68" s="154"/>
      <c r="BI68" s="154"/>
    </row>
    <row r="69" spans="1:61" x14ac:dyDescent="0.25">
      <c r="A69" s="123" t="str">
        <f>'Indicator Data'!A70</f>
        <v>Ghana</v>
      </c>
      <c r="B69" s="106" t="str">
        <f>'Indicator Data'!B70</f>
        <v>GHA</v>
      </c>
      <c r="C69" s="154"/>
      <c r="D69" s="154"/>
      <c r="E69" s="154"/>
      <c r="F69" s="154"/>
      <c r="G69" s="154"/>
      <c r="H69" s="154"/>
      <c r="I69" s="154"/>
      <c r="J69" s="154"/>
      <c r="K69" s="154"/>
      <c r="L69" s="154"/>
      <c r="M69" s="154"/>
      <c r="N69" s="154"/>
      <c r="O69" s="154"/>
      <c r="P69" s="154"/>
      <c r="R69" s="154"/>
      <c r="S69" s="154"/>
      <c r="T69" s="154"/>
      <c r="U69" s="154"/>
      <c r="V69" s="154"/>
      <c r="W69" s="154"/>
      <c r="X69" s="154"/>
      <c r="Y69" s="154"/>
      <c r="Z69" s="154"/>
      <c r="AA69" s="154"/>
      <c r="AB69" s="154"/>
      <c r="AC69" s="154"/>
      <c r="AD69" s="154"/>
      <c r="AE69" s="154"/>
      <c r="AF69" s="154"/>
      <c r="AG69" s="154"/>
      <c r="AH69" s="154"/>
      <c r="AI69" s="154"/>
      <c r="AJ69" s="154"/>
      <c r="AK69" s="154"/>
      <c r="AL69" s="155" t="str">
        <f>IF(ISNUMBER('Indicator Data'!AL70),"","Imputed using GDP p.c.")</f>
        <v/>
      </c>
      <c r="AN69" s="154"/>
      <c r="AO69" s="154"/>
      <c r="AP69" s="154"/>
      <c r="AQ69" s="154"/>
      <c r="AR69" s="154"/>
      <c r="AS69" s="154"/>
      <c r="AT69" s="154"/>
      <c r="AU69" s="154"/>
      <c r="AV69" s="154"/>
      <c r="AW69" s="154"/>
      <c r="AX69" s="154"/>
      <c r="AY69" s="154"/>
      <c r="AZ69" s="154"/>
      <c r="BA69" s="154"/>
      <c r="BB69" s="103"/>
      <c r="BH69" s="154"/>
      <c r="BI69" s="154"/>
    </row>
    <row r="70" spans="1:61" x14ac:dyDescent="0.25">
      <c r="A70" s="123" t="str">
        <f>'Indicator Data'!A71</f>
        <v>Greece</v>
      </c>
      <c r="B70" s="106" t="str">
        <f>'Indicator Data'!B71</f>
        <v>GRC</v>
      </c>
      <c r="C70" s="154"/>
      <c r="D70" s="154"/>
      <c r="E70" s="154"/>
      <c r="F70" s="154"/>
      <c r="G70" s="154"/>
      <c r="H70" s="154"/>
      <c r="I70" s="154"/>
      <c r="J70" s="154"/>
      <c r="K70" s="154"/>
      <c r="L70" s="154"/>
      <c r="M70" s="154"/>
      <c r="N70" s="154"/>
      <c r="O70" s="154"/>
      <c r="P70" s="154"/>
      <c r="R70" s="154"/>
      <c r="S70" s="154"/>
      <c r="T70" s="154"/>
      <c r="U70" s="154"/>
      <c r="V70" s="154"/>
      <c r="W70" s="154"/>
      <c r="X70" s="154"/>
      <c r="Y70" s="154"/>
      <c r="Z70" s="154"/>
      <c r="AA70" s="154"/>
      <c r="AB70" s="154"/>
      <c r="AC70" s="154"/>
      <c r="AD70" s="154"/>
      <c r="AE70" s="154"/>
      <c r="AF70" s="154"/>
      <c r="AG70" s="154"/>
      <c r="AH70" s="154"/>
      <c r="AI70" s="154"/>
      <c r="AJ70" s="154"/>
      <c r="AK70" s="154"/>
      <c r="AL70" s="155" t="str">
        <f>IF(ISNUMBER('Indicator Data'!AL71),"","Imputed using GDP p.c.")</f>
        <v/>
      </c>
      <c r="AN70" s="154"/>
      <c r="AO70" s="154"/>
      <c r="AP70" s="154"/>
      <c r="AQ70" s="154"/>
      <c r="AR70" s="154"/>
      <c r="AS70" s="154"/>
      <c r="AT70" s="154"/>
      <c r="AU70" s="154"/>
      <c r="AV70" s="154"/>
      <c r="AW70" s="154"/>
      <c r="AX70" s="154"/>
      <c r="AY70" s="154"/>
      <c r="AZ70" s="154"/>
      <c r="BA70" s="154"/>
      <c r="BB70" s="103"/>
      <c r="BH70" s="154"/>
      <c r="BI70" s="154"/>
    </row>
    <row r="71" spans="1:61" x14ac:dyDescent="0.25">
      <c r="A71" s="123" t="str">
        <f>'Indicator Data'!A72</f>
        <v>Grenada</v>
      </c>
      <c r="B71" s="106" t="str">
        <f>'Indicator Data'!B72</f>
        <v>GRD</v>
      </c>
      <c r="C71" s="154"/>
      <c r="D71" s="154"/>
      <c r="E71" s="154"/>
      <c r="F71" s="154"/>
      <c r="G71" s="154"/>
      <c r="H71" s="154"/>
      <c r="I71" s="154"/>
      <c r="J71" s="154"/>
      <c r="K71" s="154"/>
      <c r="L71" s="154"/>
      <c r="M71" s="154"/>
      <c r="N71" s="154"/>
      <c r="O71" s="154"/>
      <c r="P71" s="154"/>
      <c r="R71" s="154"/>
      <c r="S71" s="154"/>
      <c r="T71" s="154"/>
      <c r="U71" s="154"/>
      <c r="V71" s="154"/>
      <c r="W71" s="154"/>
      <c r="X71" s="154"/>
      <c r="Y71" s="154"/>
      <c r="Z71" s="154"/>
      <c r="AA71" s="154"/>
      <c r="AB71" s="154"/>
      <c r="AC71" s="154"/>
      <c r="AD71" s="154"/>
      <c r="AE71" s="154"/>
      <c r="AF71" s="154"/>
      <c r="AG71" s="154"/>
      <c r="AH71" s="154"/>
      <c r="AI71" s="154"/>
      <c r="AJ71" s="154"/>
      <c r="AK71" s="154"/>
      <c r="AL71" s="155" t="str">
        <f>IF(ISNUMBER('Indicator Data'!AL72),"","Imputed using GDP p.c.")</f>
        <v/>
      </c>
      <c r="AN71" s="154"/>
      <c r="AO71" s="154"/>
      <c r="AP71" s="154"/>
      <c r="AQ71" s="154"/>
      <c r="AR71" s="154"/>
      <c r="AS71" s="154"/>
      <c r="AT71" s="154"/>
      <c r="AU71" s="154"/>
      <c r="AV71" s="154"/>
      <c r="AW71" s="154"/>
      <c r="AX71" s="154"/>
      <c r="AY71" s="154"/>
      <c r="AZ71" s="154"/>
      <c r="BA71" s="154"/>
      <c r="BB71" s="103"/>
      <c r="BH71" s="154"/>
      <c r="BI71" s="154" t="s">
        <v>1333</v>
      </c>
    </row>
    <row r="72" spans="1:61" x14ac:dyDescent="0.25">
      <c r="A72" s="123" t="str">
        <f>'Indicator Data'!A73</f>
        <v>Guatemala</v>
      </c>
      <c r="B72" s="106" t="str">
        <f>'Indicator Data'!B73</f>
        <v>GTM</v>
      </c>
      <c r="C72" s="154"/>
      <c r="D72" s="154"/>
      <c r="E72" s="154"/>
      <c r="F72" s="154"/>
      <c r="G72" s="154"/>
      <c r="H72" s="154"/>
      <c r="I72" s="154"/>
      <c r="J72" s="154"/>
      <c r="K72" s="154"/>
      <c r="L72" s="154"/>
      <c r="M72" s="154"/>
      <c r="N72" s="154"/>
      <c r="O72" s="154"/>
      <c r="P72" s="154"/>
      <c r="R72" s="154"/>
      <c r="S72" s="154"/>
      <c r="T72" s="154"/>
      <c r="U72" s="154"/>
      <c r="V72" s="154"/>
      <c r="W72" s="154"/>
      <c r="X72" s="154"/>
      <c r="Y72" s="154"/>
      <c r="Z72" s="154"/>
      <c r="AA72" s="154"/>
      <c r="AB72" s="154"/>
      <c r="AC72" s="154"/>
      <c r="AD72" s="154"/>
      <c r="AE72" s="154"/>
      <c r="AF72" s="154"/>
      <c r="AG72" s="154"/>
      <c r="AH72" s="154"/>
      <c r="AI72" s="154"/>
      <c r="AJ72" s="154"/>
      <c r="AK72" s="154"/>
      <c r="AL72" s="155" t="str">
        <f>IF(ISNUMBER('Indicator Data'!AL73),"","Imputed using GDP p.c.")</f>
        <v/>
      </c>
      <c r="AN72" s="154"/>
      <c r="AO72" s="154"/>
      <c r="AP72" s="154"/>
      <c r="AQ72" s="154"/>
      <c r="AR72" s="154"/>
      <c r="AS72" s="154"/>
      <c r="AT72" s="154"/>
      <c r="AU72" s="154"/>
      <c r="AV72" s="154"/>
      <c r="AW72" s="154"/>
      <c r="AX72" s="154"/>
      <c r="AY72" s="154"/>
      <c r="AZ72" s="154"/>
      <c r="BA72" s="154"/>
      <c r="BB72" s="103"/>
      <c r="BH72" s="154"/>
      <c r="BI72" s="154"/>
    </row>
    <row r="73" spans="1:61" x14ac:dyDescent="0.25">
      <c r="A73" s="123" t="str">
        <f>'Indicator Data'!A74</f>
        <v>Guinea</v>
      </c>
      <c r="B73" s="106" t="str">
        <f>'Indicator Data'!B74</f>
        <v>GIN</v>
      </c>
      <c r="C73" s="154"/>
      <c r="D73" s="154"/>
      <c r="E73" s="154"/>
      <c r="F73" s="154"/>
      <c r="G73" s="154"/>
      <c r="H73" s="154"/>
      <c r="I73" s="154"/>
      <c r="J73" s="154"/>
      <c r="K73" s="154"/>
      <c r="L73" s="154"/>
      <c r="M73" s="154"/>
      <c r="N73" s="154"/>
      <c r="O73" s="154"/>
      <c r="P73" s="154"/>
      <c r="R73" s="154"/>
      <c r="S73" s="154"/>
      <c r="T73" s="154"/>
      <c r="U73" s="154"/>
      <c r="V73" s="154"/>
      <c r="W73" s="154"/>
      <c r="X73" s="154"/>
      <c r="Y73" s="154"/>
      <c r="Z73" s="154"/>
      <c r="AA73" s="154"/>
      <c r="AB73" s="154"/>
      <c r="AC73" s="154"/>
      <c r="AD73" s="154"/>
      <c r="AE73" s="154"/>
      <c r="AF73" s="154"/>
      <c r="AG73" s="154"/>
      <c r="AH73" s="154"/>
      <c r="AI73" s="154"/>
      <c r="AJ73" s="154"/>
      <c r="AK73" s="154"/>
      <c r="AL73" s="155" t="str">
        <f>IF(ISNUMBER('Indicator Data'!AL74),"","Imputed using GDP p.c.")</f>
        <v/>
      </c>
      <c r="AN73" s="154"/>
      <c r="AO73" s="154"/>
      <c r="AP73" s="154"/>
      <c r="AQ73" s="154"/>
      <c r="AR73" s="154"/>
      <c r="AS73" s="154"/>
      <c r="AT73" s="154"/>
      <c r="AU73" s="154"/>
      <c r="AV73" s="154"/>
      <c r="AW73" s="154"/>
      <c r="AX73" s="154"/>
      <c r="AY73" s="154"/>
      <c r="AZ73" s="154"/>
      <c r="BA73" s="154"/>
      <c r="BB73" s="103"/>
      <c r="BH73" s="154"/>
      <c r="BI73" s="154"/>
    </row>
    <row r="74" spans="1:61" x14ac:dyDescent="0.25">
      <c r="A74" s="123" t="str">
        <f>'Indicator Data'!A75</f>
        <v>Guinea-Bissau</v>
      </c>
      <c r="B74" s="106" t="str">
        <f>'Indicator Data'!B75</f>
        <v>GNB</v>
      </c>
      <c r="C74" s="154"/>
      <c r="D74" s="154"/>
      <c r="E74" s="154"/>
      <c r="F74" s="154"/>
      <c r="G74" s="154"/>
      <c r="H74" s="154"/>
      <c r="I74" s="154"/>
      <c r="J74" s="154"/>
      <c r="K74" s="154"/>
      <c r="L74" s="154"/>
      <c r="M74" s="154"/>
      <c r="N74" s="154"/>
      <c r="O74" s="154"/>
      <c r="P74" s="154"/>
      <c r="R74" s="154"/>
      <c r="S74" s="154"/>
      <c r="T74" s="154"/>
      <c r="U74" s="154"/>
      <c r="V74" s="154"/>
      <c r="W74" s="154"/>
      <c r="X74" s="154"/>
      <c r="Y74" s="154"/>
      <c r="Z74" s="154"/>
      <c r="AA74" s="154"/>
      <c r="AB74" s="154"/>
      <c r="AC74" s="154"/>
      <c r="AD74" s="154"/>
      <c r="AE74" s="154"/>
      <c r="AF74" s="154"/>
      <c r="AG74" s="154"/>
      <c r="AH74" s="154"/>
      <c r="AI74" s="154"/>
      <c r="AJ74" s="154"/>
      <c r="AK74" s="154"/>
      <c r="AL74" s="155" t="str">
        <f>IF(ISNUMBER('Indicator Data'!AL75),"","Imputed using GDP p.c.")</f>
        <v/>
      </c>
      <c r="AN74" s="154"/>
      <c r="AO74" s="154"/>
      <c r="AP74" s="154"/>
      <c r="AQ74" s="154"/>
      <c r="AR74" s="154"/>
      <c r="AS74" s="154"/>
      <c r="AT74" s="154"/>
      <c r="AU74" s="154"/>
      <c r="AV74" s="154"/>
      <c r="AW74" s="154"/>
      <c r="AX74" s="154"/>
      <c r="AY74" s="154"/>
      <c r="AZ74" s="154"/>
      <c r="BA74" s="154"/>
      <c r="BB74" s="103"/>
      <c r="BH74" s="154"/>
      <c r="BI74" s="154"/>
    </row>
    <row r="75" spans="1:61" x14ac:dyDescent="0.25">
      <c r="A75" s="123" t="str">
        <f>'Indicator Data'!A76</f>
        <v>Guyana</v>
      </c>
      <c r="B75" s="106" t="str">
        <f>'Indicator Data'!B76</f>
        <v>GUY</v>
      </c>
      <c r="C75" s="154"/>
      <c r="D75" s="154"/>
      <c r="E75" s="154"/>
      <c r="F75" s="154"/>
      <c r="G75" s="154"/>
      <c r="H75" s="154"/>
      <c r="I75" s="154"/>
      <c r="J75" s="154"/>
      <c r="K75" s="154"/>
      <c r="L75" s="154"/>
      <c r="M75" s="154"/>
      <c r="N75" s="154"/>
      <c r="O75" s="154"/>
      <c r="P75" s="154"/>
      <c r="R75" s="154"/>
      <c r="S75" s="154"/>
      <c r="T75" s="154"/>
      <c r="U75" s="154"/>
      <c r="V75" s="154"/>
      <c r="W75" s="154"/>
      <c r="X75" s="154"/>
      <c r="Y75" s="154"/>
      <c r="Z75" s="154"/>
      <c r="AA75" s="154"/>
      <c r="AB75" s="154"/>
      <c r="AC75" s="154"/>
      <c r="AD75" s="154"/>
      <c r="AE75" s="154"/>
      <c r="AF75" s="154"/>
      <c r="AG75" s="154"/>
      <c r="AH75" s="154"/>
      <c r="AI75" s="154"/>
      <c r="AJ75" s="154"/>
      <c r="AK75" s="154"/>
      <c r="AL75" s="155" t="str">
        <f>IF(ISNUMBER('Indicator Data'!AL76),"","Imputed using GDP p.c.")</f>
        <v/>
      </c>
      <c r="AN75" s="154"/>
      <c r="AO75" s="154"/>
      <c r="AP75" s="154"/>
      <c r="AQ75" s="154"/>
      <c r="AR75" s="154"/>
      <c r="AS75" s="154"/>
      <c r="AT75" s="154"/>
      <c r="AU75" s="154"/>
      <c r="AV75" s="154"/>
      <c r="AW75" s="154"/>
      <c r="AX75" s="154"/>
      <c r="AY75" s="154"/>
      <c r="AZ75" s="154"/>
      <c r="BA75" s="154"/>
      <c r="BB75" s="103"/>
      <c r="BH75" s="154"/>
      <c r="BI75" s="154"/>
    </row>
    <row r="76" spans="1:61" x14ac:dyDescent="0.25">
      <c r="A76" s="123" t="str">
        <f>'Indicator Data'!A77</f>
        <v>Haiti</v>
      </c>
      <c r="B76" s="106" t="str">
        <f>'Indicator Data'!B77</f>
        <v>HTI</v>
      </c>
      <c r="C76" s="154"/>
      <c r="D76" s="154"/>
      <c r="E76" s="154"/>
      <c r="F76" s="154"/>
      <c r="G76" s="154"/>
      <c r="H76" s="154"/>
      <c r="I76" s="154"/>
      <c r="J76" s="154"/>
      <c r="K76" s="154"/>
      <c r="L76" s="154"/>
      <c r="M76" s="154"/>
      <c r="N76" s="154"/>
      <c r="O76" s="154"/>
      <c r="P76" s="154"/>
      <c r="R76" s="154"/>
      <c r="S76" s="154"/>
      <c r="T76" s="154"/>
      <c r="U76" s="154"/>
      <c r="V76" s="154"/>
      <c r="W76" s="154"/>
      <c r="X76" s="154"/>
      <c r="Y76" s="154"/>
      <c r="Z76" s="154"/>
      <c r="AA76" s="154"/>
      <c r="AB76" s="154"/>
      <c r="AC76" s="154"/>
      <c r="AD76" s="154"/>
      <c r="AE76" s="154"/>
      <c r="AF76" s="154"/>
      <c r="AG76" s="154"/>
      <c r="AH76" s="154"/>
      <c r="AI76" s="154"/>
      <c r="AJ76" s="154"/>
      <c r="AK76" s="154"/>
      <c r="AL76" s="155" t="str">
        <f>IF(ISNUMBER('Indicator Data'!AL77),"","Imputed using GDP p.c.")</f>
        <v/>
      </c>
      <c r="AN76" s="154"/>
      <c r="AO76" s="154"/>
      <c r="AP76" s="154"/>
      <c r="AQ76" s="154"/>
      <c r="AR76" s="154"/>
      <c r="AS76" s="154"/>
      <c r="AT76" s="154"/>
      <c r="AU76" s="154"/>
      <c r="AV76" s="154"/>
      <c r="AW76" s="154"/>
      <c r="AX76" s="154"/>
      <c r="AY76" s="154"/>
      <c r="AZ76" s="154"/>
      <c r="BA76" s="154"/>
      <c r="BB76" s="103"/>
      <c r="BH76" s="154"/>
      <c r="BI76" s="154"/>
    </row>
    <row r="77" spans="1:61" x14ac:dyDescent="0.25">
      <c r="A77" s="123" t="str">
        <f>'Indicator Data'!A78</f>
        <v>Honduras</v>
      </c>
      <c r="B77" s="106" t="str">
        <f>'Indicator Data'!B78</f>
        <v>HND</v>
      </c>
      <c r="C77" s="154"/>
      <c r="D77" s="154"/>
      <c r="E77" s="154"/>
      <c r="F77" s="154"/>
      <c r="G77" s="154"/>
      <c r="H77" s="154"/>
      <c r="I77" s="154"/>
      <c r="J77" s="154"/>
      <c r="K77" s="154"/>
      <c r="L77" s="154"/>
      <c r="M77" s="154"/>
      <c r="N77" s="154"/>
      <c r="O77" s="154"/>
      <c r="P77" s="154"/>
      <c r="R77" s="154"/>
      <c r="S77" s="154"/>
      <c r="T77" s="154"/>
      <c r="U77" s="154"/>
      <c r="V77" s="154"/>
      <c r="W77" s="154"/>
      <c r="X77" s="154"/>
      <c r="Y77" s="154"/>
      <c r="Z77" s="154"/>
      <c r="AA77" s="154"/>
      <c r="AB77" s="154"/>
      <c r="AC77" s="154"/>
      <c r="AD77" s="154"/>
      <c r="AE77" s="154"/>
      <c r="AF77" s="154"/>
      <c r="AG77" s="154"/>
      <c r="AH77" s="154"/>
      <c r="AI77" s="154"/>
      <c r="AJ77" s="154"/>
      <c r="AK77" s="154"/>
      <c r="AL77" s="155" t="str">
        <f>IF(ISNUMBER('Indicator Data'!AL78),"","Imputed using GDP p.c.")</f>
        <v/>
      </c>
      <c r="AN77" s="154"/>
      <c r="AO77" s="154"/>
      <c r="AP77" s="154"/>
      <c r="AQ77" s="154"/>
      <c r="AR77" s="154"/>
      <c r="AS77" s="154"/>
      <c r="AT77" s="154"/>
      <c r="AU77" s="154"/>
      <c r="AV77" s="154"/>
      <c r="AW77" s="154"/>
      <c r="AX77" s="154"/>
      <c r="AY77" s="154"/>
      <c r="AZ77" s="154"/>
      <c r="BA77" s="154"/>
      <c r="BB77" s="103"/>
      <c r="BH77" s="154"/>
      <c r="BI77" s="154"/>
    </row>
    <row r="78" spans="1:61" x14ac:dyDescent="0.25">
      <c r="A78" s="123" t="str">
        <f>'Indicator Data'!A79</f>
        <v>Hungary</v>
      </c>
      <c r="B78" s="106" t="str">
        <f>'Indicator Data'!B79</f>
        <v>HUN</v>
      </c>
      <c r="C78" s="154"/>
      <c r="D78" s="154"/>
      <c r="E78" s="154"/>
      <c r="F78" s="154"/>
      <c r="G78" s="154"/>
      <c r="H78" s="154"/>
      <c r="I78" s="154"/>
      <c r="J78" s="154"/>
      <c r="K78" s="154"/>
      <c r="L78" s="154"/>
      <c r="M78" s="154"/>
      <c r="N78" s="154"/>
      <c r="O78" s="154"/>
      <c r="P78" s="154"/>
      <c r="R78" s="154"/>
      <c r="S78" s="154"/>
      <c r="T78" s="154"/>
      <c r="U78" s="154"/>
      <c r="V78" s="154"/>
      <c r="W78" s="154"/>
      <c r="X78" s="154"/>
      <c r="Y78" s="154"/>
      <c r="Z78" s="154"/>
      <c r="AA78" s="154"/>
      <c r="AB78" s="154"/>
      <c r="AC78" s="154"/>
      <c r="AD78" s="154"/>
      <c r="AE78" s="154"/>
      <c r="AF78" s="154"/>
      <c r="AG78" s="154"/>
      <c r="AH78" s="154"/>
      <c r="AI78" s="154"/>
      <c r="AJ78" s="154"/>
      <c r="AK78" s="154"/>
      <c r="AL78" s="155" t="str">
        <f>IF(ISNUMBER('Indicator Data'!AL79),"","Imputed using GDP p.c.")</f>
        <v/>
      </c>
      <c r="AN78" s="154"/>
      <c r="AO78" s="154"/>
      <c r="AP78" s="154"/>
      <c r="AQ78" s="154"/>
      <c r="AR78" s="154"/>
      <c r="AS78" s="154"/>
      <c r="AT78" s="154"/>
      <c r="AU78" s="154"/>
      <c r="AV78" s="154"/>
      <c r="AW78" s="154"/>
      <c r="AX78" s="154"/>
      <c r="AY78" s="154"/>
      <c r="AZ78" s="154"/>
      <c r="BA78" s="154"/>
      <c r="BB78" s="103"/>
      <c r="BH78" s="154"/>
      <c r="BI78" s="154"/>
    </row>
    <row r="79" spans="1:61" x14ac:dyDescent="0.25">
      <c r="A79" s="123" t="str">
        <f>'Indicator Data'!A80</f>
        <v>Iceland</v>
      </c>
      <c r="B79" s="106" t="str">
        <f>'Indicator Data'!B80</f>
        <v>ISL</v>
      </c>
      <c r="C79" s="154"/>
      <c r="D79" s="154"/>
      <c r="E79" s="154"/>
      <c r="F79" s="154"/>
      <c r="G79" s="154"/>
      <c r="H79" s="154"/>
      <c r="I79" s="154"/>
      <c r="J79" s="154"/>
      <c r="K79" s="154"/>
      <c r="L79" s="154"/>
      <c r="M79" s="154"/>
      <c r="N79" s="154"/>
      <c r="O79" s="154"/>
      <c r="P79" s="154"/>
      <c r="R79" s="154"/>
      <c r="S79" s="154"/>
      <c r="T79" s="154"/>
      <c r="U79" s="154"/>
      <c r="V79" s="154"/>
      <c r="W79" s="154"/>
      <c r="X79" s="154"/>
      <c r="Y79" s="154"/>
      <c r="Z79" s="154"/>
      <c r="AA79" s="154"/>
      <c r="AB79" s="154"/>
      <c r="AC79" s="154"/>
      <c r="AD79" s="154"/>
      <c r="AE79" s="154"/>
      <c r="AF79" s="154"/>
      <c r="AG79" s="154"/>
      <c r="AH79" s="154"/>
      <c r="AI79" s="154"/>
      <c r="AJ79" s="154"/>
      <c r="AK79" s="154"/>
      <c r="AL79" s="155" t="str">
        <f>IF(ISNUMBER('Indicator Data'!AL80),"","Imputed using GDP p.c.")</f>
        <v/>
      </c>
      <c r="AN79" s="154"/>
      <c r="AO79" s="154"/>
      <c r="AP79" s="154"/>
      <c r="AQ79" s="154"/>
      <c r="AR79" s="154"/>
      <c r="AS79" s="154"/>
      <c r="AT79" s="154"/>
      <c r="AU79" s="154"/>
      <c r="AV79" s="154"/>
      <c r="AW79" s="154"/>
      <c r="AX79" s="154"/>
      <c r="AY79" s="154"/>
      <c r="AZ79" s="154"/>
      <c r="BA79" s="154"/>
      <c r="BB79" s="103"/>
      <c r="BH79" s="154"/>
      <c r="BI79" s="154"/>
    </row>
    <row r="80" spans="1:61" x14ac:dyDescent="0.25">
      <c r="A80" s="123" t="str">
        <f>'Indicator Data'!A81</f>
        <v>India</v>
      </c>
      <c r="B80" s="106" t="str">
        <f>'Indicator Data'!B81</f>
        <v>IND</v>
      </c>
      <c r="C80" s="154"/>
      <c r="D80" s="154"/>
      <c r="E80" s="154"/>
      <c r="F80" s="154"/>
      <c r="G80" s="154"/>
      <c r="H80" s="154"/>
      <c r="I80" s="154"/>
      <c r="J80" s="154"/>
      <c r="K80" s="154"/>
      <c r="L80" s="154"/>
      <c r="M80" s="154"/>
      <c r="N80" s="154"/>
      <c r="O80" s="154"/>
      <c r="P80" s="154"/>
      <c r="R80" s="154"/>
      <c r="S80" s="154"/>
      <c r="T80" s="154"/>
      <c r="U80" s="154"/>
      <c r="V80" s="154"/>
      <c r="W80" s="154"/>
      <c r="X80" s="154"/>
      <c r="Y80" s="154"/>
      <c r="Z80" s="154"/>
      <c r="AA80" s="154"/>
      <c r="AB80" s="154"/>
      <c r="AC80" s="154"/>
      <c r="AD80" s="154"/>
      <c r="AE80" s="154"/>
      <c r="AF80" s="154"/>
      <c r="AG80" s="154"/>
      <c r="AH80" s="154"/>
      <c r="AI80" s="154"/>
      <c r="AJ80" s="154"/>
      <c r="AK80" s="154"/>
      <c r="AL80" s="155" t="str">
        <f>IF(ISNUMBER('Indicator Data'!AL81),"","Imputed using GDP p.c.")</f>
        <v/>
      </c>
      <c r="AN80" s="154"/>
      <c r="AO80" s="154"/>
      <c r="AP80" s="154"/>
      <c r="AQ80" s="154"/>
      <c r="AR80" s="154"/>
      <c r="AS80" s="154"/>
      <c r="AT80" s="154"/>
      <c r="AU80" s="154"/>
      <c r="AV80" s="154"/>
      <c r="AW80" s="154"/>
      <c r="AX80" s="154"/>
      <c r="AY80" s="154"/>
      <c r="AZ80" s="154"/>
      <c r="BA80" s="154"/>
      <c r="BB80" s="103"/>
      <c r="BH80" s="154"/>
      <c r="BI80" s="154"/>
    </row>
    <row r="81" spans="1:61" x14ac:dyDescent="0.25">
      <c r="A81" s="123" t="str">
        <f>'Indicator Data'!A82</f>
        <v>Indonesia</v>
      </c>
      <c r="B81" s="106" t="str">
        <f>'Indicator Data'!B82</f>
        <v>IDN</v>
      </c>
      <c r="C81" s="154"/>
      <c r="D81" s="154"/>
      <c r="E81" s="154"/>
      <c r="F81" s="154"/>
      <c r="G81" s="154"/>
      <c r="H81" s="154"/>
      <c r="I81" s="154"/>
      <c r="J81" s="154"/>
      <c r="K81" s="154"/>
      <c r="L81" s="154"/>
      <c r="M81" s="154"/>
      <c r="N81" s="154"/>
      <c r="O81" s="154"/>
      <c r="P81" s="154"/>
      <c r="R81" s="154"/>
      <c r="S81" s="154"/>
      <c r="T81" s="154"/>
      <c r="U81" s="154"/>
      <c r="V81" s="154"/>
      <c r="W81" s="154"/>
      <c r="X81" s="154"/>
      <c r="Y81" s="154"/>
      <c r="Z81" s="154"/>
      <c r="AA81" s="154"/>
      <c r="AB81" s="154"/>
      <c r="AC81" s="154"/>
      <c r="AD81" s="154"/>
      <c r="AE81" s="154"/>
      <c r="AF81" s="154"/>
      <c r="AG81" s="154"/>
      <c r="AH81" s="154"/>
      <c r="AI81" s="154"/>
      <c r="AJ81" s="154"/>
      <c r="AK81" s="154"/>
      <c r="AL81" s="155" t="str">
        <f>IF(ISNUMBER('Indicator Data'!AL82),"","Imputed using GDP p.c.")</f>
        <v/>
      </c>
      <c r="AN81" s="154"/>
      <c r="AO81" s="154"/>
      <c r="AP81" s="154"/>
      <c r="AQ81" s="154"/>
      <c r="AR81" s="154"/>
      <c r="AS81" s="154"/>
      <c r="AT81" s="154"/>
      <c r="AU81" s="154"/>
      <c r="AV81" s="154"/>
      <c r="AW81" s="154"/>
      <c r="AX81" s="154"/>
      <c r="AY81" s="154"/>
      <c r="AZ81" s="154"/>
      <c r="BA81" s="154"/>
      <c r="BB81" s="103"/>
      <c r="BH81" s="154"/>
      <c r="BI81" s="154"/>
    </row>
    <row r="82" spans="1:61" x14ac:dyDescent="0.25">
      <c r="A82" s="123" t="str">
        <f>'Indicator Data'!A83</f>
        <v>Iran</v>
      </c>
      <c r="B82" s="106" t="str">
        <f>'Indicator Data'!B83</f>
        <v>IRN</v>
      </c>
      <c r="C82" s="154"/>
      <c r="D82" s="154"/>
      <c r="E82" s="154"/>
      <c r="F82" s="154"/>
      <c r="G82" s="154"/>
      <c r="H82" s="154"/>
      <c r="I82" s="154"/>
      <c r="J82" s="154"/>
      <c r="K82" s="154"/>
      <c r="L82" s="154"/>
      <c r="M82" s="154"/>
      <c r="N82" s="154"/>
      <c r="O82" s="154"/>
      <c r="P82" s="154"/>
      <c r="R82" s="154"/>
      <c r="S82" s="154"/>
      <c r="T82" s="154"/>
      <c r="U82" s="154"/>
      <c r="V82" s="154"/>
      <c r="W82" s="154"/>
      <c r="X82" s="154"/>
      <c r="Y82" s="154"/>
      <c r="Z82" s="154"/>
      <c r="AA82" s="154"/>
      <c r="AB82" s="154"/>
      <c r="AC82" s="154"/>
      <c r="AD82" s="154"/>
      <c r="AE82" s="154"/>
      <c r="AF82" s="154"/>
      <c r="AG82" s="154"/>
      <c r="AH82" s="154"/>
      <c r="AI82" s="154"/>
      <c r="AJ82" s="154"/>
      <c r="AK82" s="154"/>
      <c r="AL82" s="155" t="str">
        <f>IF(ISNUMBER('Indicator Data'!AL83),"","Imputed using GDP p.c.")</f>
        <v/>
      </c>
      <c r="AN82" s="154"/>
      <c r="AO82" s="154"/>
      <c r="AP82" s="154"/>
      <c r="AQ82" s="154"/>
      <c r="AR82" s="154"/>
      <c r="AS82" s="154"/>
      <c r="AT82" s="154"/>
      <c r="AU82" s="154"/>
      <c r="AV82" s="154"/>
      <c r="AW82" s="154"/>
      <c r="AX82" s="154"/>
      <c r="AY82" s="154"/>
      <c r="AZ82" s="154"/>
      <c r="BA82" s="154"/>
      <c r="BB82" s="103"/>
      <c r="BH82" s="154"/>
      <c r="BI82" s="154"/>
    </row>
    <row r="83" spans="1:61" x14ac:dyDescent="0.25">
      <c r="A83" s="123" t="str">
        <f>'Indicator Data'!A84</f>
        <v>Iraq</v>
      </c>
      <c r="B83" s="106" t="str">
        <f>'Indicator Data'!B84</f>
        <v>IRQ</v>
      </c>
      <c r="C83" s="154"/>
      <c r="D83" s="154"/>
      <c r="E83" s="154"/>
      <c r="F83" s="154"/>
      <c r="G83" s="154"/>
      <c r="H83" s="154"/>
      <c r="I83" s="154"/>
      <c r="J83" s="154"/>
      <c r="K83" s="154"/>
      <c r="L83" s="154"/>
      <c r="M83" s="154"/>
      <c r="N83" s="154"/>
      <c r="O83" s="154"/>
      <c r="P83" s="154"/>
      <c r="R83" s="154"/>
      <c r="S83" s="154"/>
      <c r="T83" s="154"/>
      <c r="U83" s="154"/>
      <c r="V83" s="154"/>
      <c r="W83" s="154"/>
      <c r="X83" s="154"/>
      <c r="Y83" s="154"/>
      <c r="Z83" s="154"/>
      <c r="AA83" s="154"/>
      <c r="AB83" s="154"/>
      <c r="AC83" s="154"/>
      <c r="AD83" s="154"/>
      <c r="AE83" s="154"/>
      <c r="AF83" s="154"/>
      <c r="AG83" s="154"/>
      <c r="AH83" s="154"/>
      <c r="AI83" s="154"/>
      <c r="AJ83" s="154"/>
      <c r="AK83" s="154"/>
      <c r="AL83" s="155" t="str">
        <f>IF(ISNUMBER('Indicator Data'!AL84),"","Imputed using GDP p.c.")</f>
        <v/>
      </c>
      <c r="AN83" s="154"/>
      <c r="AO83" s="154"/>
      <c r="AP83" s="154"/>
      <c r="AQ83" s="154"/>
      <c r="AR83" s="154"/>
      <c r="AS83" s="154"/>
      <c r="AT83" s="154"/>
      <c r="AU83" s="154"/>
      <c r="AV83" s="154"/>
      <c r="AW83" s="154"/>
      <c r="AX83" s="154"/>
      <c r="AY83" s="154"/>
      <c r="AZ83" s="154"/>
      <c r="BA83" s="154"/>
      <c r="BB83" s="103"/>
      <c r="BH83" s="154"/>
      <c r="BI83" s="154"/>
    </row>
    <row r="84" spans="1:61" x14ac:dyDescent="0.25">
      <c r="A84" s="123" t="str">
        <f>'Indicator Data'!A85</f>
        <v>Ireland</v>
      </c>
      <c r="B84" s="106" t="str">
        <f>'Indicator Data'!B85</f>
        <v>IRL</v>
      </c>
      <c r="C84" s="154"/>
      <c r="D84" s="154"/>
      <c r="E84" s="154"/>
      <c r="F84" s="154"/>
      <c r="G84" s="154"/>
      <c r="H84" s="154"/>
      <c r="I84" s="154"/>
      <c r="J84" s="154"/>
      <c r="K84" s="154"/>
      <c r="L84" s="154"/>
      <c r="M84" s="154"/>
      <c r="N84" s="154"/>
      <c r="O84" s="154"/>
      <c r="P84" s="154"/>
      <c r="R84" s="154"/>
      <c r="S84" s="154"/>
      <c r="T84" s="154"/>
      <c r="U84" s="154"/>
      <c r="V84" s="154"/>
      <c r="W84" s="154"/>
      <c r="X84" s="154"/>
      <c r="Y84" s="154"/>
      <c r="Z84" s="154"/>
      <c r="AA84" s="154"/>
      <c r="AB84" s="154"/>
      <c r="AC84" s="154"/>
      <c r="AD84" s="154"/>
      <c r="AE84" s="154"/>
      <c r="AF84" s="154"/>
      <c r="AG84" s="154"/>
      <c r="AH84" s="154"/>
      <c r="AI84" s="154"/>
      <c r="AJ84" s="154"/>
      <c r="AK84" s="154"/>
      <c r="AL84" s="155" t="str">
        <f>IF(ISNUMBER('Indicator Data'!AL85),"","Imputed using GDP p.c.")</f>
        <v/>
      </c>
      <c r="AN84" s="154"/>
      <c r="AO84" s="154"/>
      <c r="AP84" s="154"/>
      <c r="AQ84" s="154"/>
      <c r="AR84" s="154"/>
      <c r="AS84" s="154"/>
      <c r="AT84" s="154"/>
      <c r="AU84" s="154"/>
      <c r="AV84" s="154"/>
      <c r="AW84" s="154"/>
      <c r="AX84" s="154"/>
      <c r="AY84" s="154"/>
      <c r="AZ84" s="154"/>
      <c r="BA84" s="154"/>
      <c r="BB84" s="103"/>
      <c r="BH84" s="154"/>
      <c r="BI84" s="154"/>
    </row>
    <row r="85" spans="1:61" x14ac:dyDescent="0.25">
      <c r="A85" s="123" t="str">
        <f>'Indicator Data'!A86</f>
        <v>Israel</v>
      </c>
      <c r="B85" s="106" t="str">
        <f>'Indicator Data'!B86</f>
        <v>ISR</v>
      </c>
      <c r="C85" s="154"/>
      <c r="D85" s="154"/>
      <c r="E85" s="154"/>
      <c r="F85" s="154"/>
      <c r="G85" s="154"/>
      <c r="H85" s="154"/>
      <c r="I85" s="154"/>
      <c r="J85" s="154"/>
      <c r="K85" s="154"/>
      <c r="L85" s="154"/>
      <c r="M85" s="154"/>
      <c r="N85" s="154"/>
      <c r="O85" s="154"/>
      <c r="P85" s="154"/>
      <c r="R85" s="154"/>
      <c r="S85" s="154"/>
      <c r="T85" s="154"/>
      <c r="U85" s="154"/>
      <c r="V85" s="154"/>
      <c r="W85" s="154"/>
      <c r="X85" s="154"/>
      <c r="Y85" s="154"/>
      <c r="Z85" s="154"/>
      <c r="AA85" s="154"/>
      <c r="AB85" s="154"/>
      <c r="AC85" s="154"/>
      <c r="AD85" s="154"/>
      <c r="AE85" s="154"/>
      <c r="AF85" s="154"/>
      <c r="AG85" s="154"/>
      <c r="AH85" s="154"/>
      <c r="AI85" s="154"/>
      <c r="AJ85" s="154"/>
      <c r="AK85" s="154"/>
      <c r="AL85" s="155" t="str">
        <f>IF(ISNUMBER('Indicator Data'!AL86),"","Imputed using GDP p.c.")</f>
        <v/>
      </c>
      <c r="AN85" s="154"/>
      <c r="AO85" s="154"/>
      <c r="AP85" s="154"/>
      <c r="AQ85" s="154"/>
      <c r="AR85" s="154"/>
      <c r="AS85" s="154"/>
      <c r="AT85" s="154"/>
      <c r="AU85" s="154"/>
      <c r="AV85" s="154"/>
      <c r="AW85" s="154"/>
      <c r="AX85" s="154"/>
      <c r="AY85" s="154"/>
      <c r="AZ85" s="154"/>
      <c r="BA85" s="154"/>
      <c r="BB85" s="103"/>
      <c r="BH85" s="154"/>
      <c r="BI85" s="154"/>
    </row>
    <row r="86" spans="1:61" x14ac:dyDescent="0.25">
      <c r="A86" s="123" t="str">
        <f>'Indicator Data'!A87</f>
        <v>Italy</v>
      </c>
      <c r="B86" s="106" t="str">
        <f>'Indicator Data'!B87</f>
        <v>ITA</v>
      </c>
      <c r="C86" s="154"/>
      <c r="D86" s="154"/>
      <c r="E86" s="154"/>
      <c r="F86" s="154"/>
      <c r="G86" s="154"/>
      <c r="H86" s="154"/>
      <c r="I86" s="154"/>
      <c r="J86" s="154"/>
      <c r="K86" s="154"/>
      <c r="L86" s="154"/>
      <c r="M86" s="154"/>
      <c r="N86" s="154"/>
      <c r="O86" s="154"/>
      <c r="P86" s="154"/>
      <c r="R86" s="154"/>
      <c r="S86" s="154"/>
      <c r="T86" s="154"/>
      <c r="U86" s="154"/>
      <c r="V86" s="154"/>
      <c r="W86" s="154"/>
      <c r="X86" s="154"/>
      <c r="Y86" s="154"/>
      <c r="Z86" s="154"/>
      <c r="AA86" s="154"/>
      <c r="AB86" s="154"/>
      <c r="AC86" s="154"/>
      <c r="AD86" s="154"/>
      <c r="AE86" s="154"/>
      <c r="AF86" s="154"/>
      <c r="AG86" s="154"/>
      <c r="AH86" s="154"/>
      <c r="AI86" s="154"/>
      <c r="AJ86" s="154"/>
      <c r="AK86" s="154"/>
      <c r="AL86" s="155" t="str">
        <f>IF(ISNUMBER('Indicator Data'!AL87),"","Imputed using GDP p.c.")</f>
        <v/>
      </c>
      <c r="AN86" s="154"/>
      <c r="AO86" s="154"/>
      <c r="AP86" s="154"/>
      <c r="AQ86" s="154"/>
      <c r="AR86" s="154"/>
      <c r="AS86" s="154"/>
      <c r="AT86" s="154"/>
      <c r="AU86" s="154"/>
      <c r="AV86" s="154"/>
      <c r="AW86" s="154"/>
      <c r="AX86" s="154"/>
      <c r="AY86" s="154"/>
      <c r="AZ86" s="154"/>
      <c r="BA86" s="154"/>
      <c r="BB86" s="103"/>
      <c r="BH86" s="154"/>
      <c r="BI86" s="154"/>
    </row>
    <row r="87" spans="1:61" x14ac:dyDescent="0.25">
      <c r="A87" s="123" t="str">
        <f>'Indicator Data'!A88</f>
        <v>Jamaica</v>
      </c>
      <c r="B87" s="106" t="str">
        <f>'Indicator Data'!B88</f>
        <v>JAM</v>
      </c>
      <c r="C87" s="154"/>
      <c r="D87" s="154"/>
      <c r="E87" s="154"/>
      <c r="F87" s="154"/>
      <c r="G87" s="154"/>
      <c r="H87" s="154"/>
      <c r="I87" s="154"/>
      <c r="J87" s="154"/>
      <c r="K87" s="154"/>
      <c r="L87" s="154"/>
      <c r="M87" s="154"/>
      <c r="N87" s="154"/>
      <c r="O87" s="154"/>
      <c r="P87" s="154"/>
      <c r="R87" s="154"/>
      <c r="S87" s="154"/>
      <c r="T87" s="154"/>
      <c r="U87" s="154"/>
      <c r="V87" s="154"/>
      <c r="W87" s="154"/>
      <c r="X87" s="154"/>
      <c r="Y87" s="154"/>
      <c r="Z87" s="154"/>
      <c r="AA87" s="154"/>
      <c r="AB87" s="154"/>
      <c r="AC87" s="154"/>
      <c r="AD87" s="154"/>
      <c r="AE87" s="154"/>
      <c r="AF87" s="154"/>
      <c r="AG87" s="154"/>
      <c r="AH87" s="154"/>
      <c r="AI87" s="154"/>
      <c r="AJ87" s="154"/>
      <c r="AK87" s="154"/>
      <c r="AL87" s="155" t="str">
        <f>IF(ISNUMBER('Indicator Data'!AL88),"","Imputed using GDP p.c.")</f>
        <v/>
      </c>
      <c r="AN87" s="154"/>
      <c r="AO87" s="154"/>
      <c r="AP87" s="154"/>
      <c r="AQ87" s="154"/>
      <c r="AR87" s="154"/>
      <c r="AS87" s="154"/>
      <c r="AT87" s="154"/>
      <c r="AU87" s="154"/>
      <c r="AV87" s="154"/>
      <c r="AW87" s="154"/>
      <c r="AX87" s="154"/>
      <c r="AY87" s="154"/>
      <c r="AZ87" s="154"/>
      <c r="BA87" s="154"/>
      <c r="BB87" s="103"/>
      <c r="BH87" s="154"/>
      <c r="BI87" s="154"/>
    </row>
    <row r="88" spans="1:61" x14ac:dyDescent="0.25">
      <c r="A88" s="123" t="str">
        <f>'Indicator Data'!A89</f>
        <v>Japan</v>
      </c>
      <c r="B88" s="106" t="str">
        <f>'Indicator Data'!B89</f>
        <v>JPN</v>
      </c>
      <c r="C88" s="154"/>
      <c r="D88" s="154"/>
      <c r="E88" s="154"/>
      <c r="F88" s="154"/>
      <c r="G88" s="154"/>
      <c r="H88" s="154"/>
      <c r="I88" s="154"/>
      <c r="J88" s="154"/>
      <c r="K88" s="154"/>
      <c r="L88" s="154"/>
      <c r="M88" s="154"/>
      <c r="N88" s="154"/>
      <c r="O88" s="154"/>
      <c r="P88" s="154"/>
      <c r="R88" s="154"/>
      <c r="S88" s="154"/>
      <c r="T88" s="154"/>
      <c r="U88" s="154"/>
      <c r="V88" s="154"/>
      <c r="W88" s="154"/>
      <c r="X88" s="154"/>
      <c r="Y88" s="154"/>
      <c r="Z88" s="154"/>
      <c r="AA88" s="154"/>
      <c r="AB88" s="154"/>
      <c r="AC88" s="154"/>
      <c r="AD88" s="154"/>
      <c r="AE88" s="154"/>
      <c r="AF88" s="154"/>
      <c r="AG88" s="154"/>
      <c r="AH88" s="154"/>
      <c r="AI88" s="154"/>
      <c r="AJ88" s="154"/>
      <c r="AK88" s="154"/>
      <c r="AL88" s="155" t="str">
        <f>IF(ISNUMBER('Indicator Data'!AL89),"","Imputed using GDP p.c.")</f>
        <v/>
      </c>
      <c r="AN88" s="154"/>
      <c r="AO88" s="154"/>
      <c r="AP88" s="154"/>
      <c r="AQ88" s="154"/>
      <c r="AR88" s="154"/>
      <c r="AS88" s="154"/>
      <c r="AT88" s="154"/>
      <c r="AU88" s="154"/>
      <c r="AV88" s="154"/>
      <c r="AW88" s="154"/>
      <c r="AX88" s="154"/>
      <c r="AY88" s="154"/>
      <c r="AZ88" s="154"/>
      <c r="BA88" s="154"/>
      <c r="BB88" s="103"/>
      <c r="BH88" s="154"/>
      <c r="BI88" s="154"/>
    </row>
    <row r="89" spans="1:61" x14ac:dyDescent="0.25">
      <c r="A89" s="123" t="str">
        <f>'Indicator Data'!A90</f>
        <v>Jordan</v>
      </c>
      <c r="B89" s="106" t="str">
        <f>'Indicator Data'!B90</f>
        <v>JOR</v>
      </c>
      <c r="C89" s="154"/>
      <c r="D89" s="154"/>
      <c r="E89" s="154"/>
      <c r="F89" s="154"/>
      <c r="G89" s="154"/>
      <c r="H89" s="154"/>
      <c r="I89" s="154"/>
      <c r="J89" s="154"/>
      <c r="K89" s="154"/>
      <c r="L89" s="154"/>
      <c r="M89" s="154"/>
      <c r="N89" s="154"/>
      <c r="O89" s="154"/>
      <c r="P89" s="154"/>
      <c r="R89" s="154"/>
      <c r="S89" s="154"/>
      <c r="T89" s="154"/>
      <c r="U89" s="154"/>
      <c r="V89" s="154"/>
      <c r="W89" s="154"/>
      <c r="X89" s="154"/>
      <c r="Y89" s="154"/>
      <c r="Z89" s="154"/>
      <c r="AA89" s="154"/>
      <c r="AB89" s="154"/>
      <c r="AC89" s="154"/>
      <c r="AD89" s="154"/>
      <c r="AE89" s="154"/>
      <c r="AF89" s="154"/>
      <c r="AG89" s="154"/>
      <c r="AH89" s="154"/>
      <c r="AI89" s="154"/>
      <c r="AJ89" s="154"/>
      <c r="AK89" s="154"/>
      <c r="AL89" s="155" t="str">
        <f>IF(ISNUMBER('Indicator Data'!AL90),"","Imputed using GDP p.c.")</f>
        <v/>
      </c>
      <c r="AN89" s="154"/>
      <c r="AO89" s="154"/>
      <c r="AP89" s="154"/>
      <c r="AQ89" s="154"/>
      <c r="AR89" s="154"/>
      <c r="AS89" s="154"/>
      <c r="AT89" s="154"/>
      <c r="AU89" s="154"/>
      <c r="AV89" s="154"/>
      <c r="AW89" s="154"/>
      <c r="AX89" s="154"/>
      <c r="AY89" s="154"/>
      <c r="AZ89" s="154"/>
      <c r="BA89" s="154"/>
      <c r="BB89" s="103"/>
      <c r="BH89" s="154"/>
      <c r="BI89" s="154"/>
    </row>
    <row r="90" spans="1:61" x14ac:dyDescent="0.25">
      <c r="A90" s="123" t="str">
        <f>'Indicator Data'!A91</f>
        <v>Kazakhstan</v>
      </c>
      <c r="B90" s="106" t="str">
        <f>'Indicator Data'!B91</f>
        <v>KAZ</v>
      </c>
      <c r="C90" s="154"/>
      <c r="D90" s="154"/>
      <c r="E90" s="154"/>
      <c r="F90" s="154"/>
      <c r="G90" s="154"/>
      <c r="H90" s="154"/>
      <c r="I90" s="154"/>
      <c r="J90" s="154"/>
      <c r="K90" s="154"/>
      <c r="L90" s="154"/>
      <c r="M90" s="154"/>
      <c r="N90" s="154"/>
      <c r="O90" s="154"/>
      <c r="P90" s="154"/>
      <c r="R90" s="154"/>
      <c r="S90" s="154"/>
      <c r="T90" s="154"/>
      <c r="U90" s="154"/>
      <c r="V90" s="154"/>
      <c r="W90" s="154"/>
      <c r="X90" s="154"/>
      <c r="Y90" s="154"/>
      <c r="Z90" s="154"/>
      <c r="AA90" s="154"/>
      <c r="AB90" s="154"/>
      <c r="AC90" s="154"/>
      <c r="AD90" s="154"/>
      <c r="AE90" s="154"/>
      <c r="AF90" s="154"/>
      <c r="AG90" s="154"/>
      <c r="AH90" s="154"/>
      <c r="AI90" s="154"/>
      <c r="AJ90" s="154"/>
      <c r="AK90" s="154"/>
      <c r="AL90" s="155" t="str">
        <f>IF(ISNUMBER('Indicator Data'!AL91),"","Imputed using GDP p.c.")</f>
        <v/>
      </c>
      <c r="AN90" s="154"/>
      <c r="AO90" s="154"/>
      <c r="AP90" s="154"/>
      <c r="AQ90" s="154"/>
      <c r="AR90" s="154"/>
      <c r="AS90" s="154"/>
      <c r="AT90" s="154"/>
      <c r="AU90" s="154"/>
      <c r="AV90" s="154"/>
      <c r="AW90" s="154"/>
      <c r="AX90" s="154"/>
      <c r="AY90" s="154"/>
      <c r="AZ90" s="154"/>
      <c r="BA90" s="154"/>
      <c r="BB90" s="103"/>
      <c r="BH90" s="154"/>
      <c r="BI90" s="154"/>
    </row>
    <row r="91" spans="1:61" x14ac:dyDescent="0.25">
      <c r="A91" s="123" t="str">
        <f>'Indicator Data'!A92</f>
        <v>Kenya</v>
      </c>
      <c r="B91" s="106" t="str">
        <f>'Indicator Data'!B92</f>
        <v>KEN</v>
      </c>
      <c r="C91" s="154"/>
      <c r="D91" s="154"/>
      <c r="E91" s="154"/>
      <c r="F91" s="154"/>
      <c r="G91" s="154"/>
      <c r="H91" s="154"/>
      <c r="I91" s="154"/>
      <c r="J91" s="154"/>
      <c r="K91" s="154"/>
      <c r="L91" s="154"/>
      <c r="M91" s="154"/>
      <c r="N91" s="154"/>
      <c r="O91" s="154"/>
      <c r="P91" s="154"/>
      <c r="R91" s="154"/>
      <c r="S91" s="154"/>
      <c r="T91" s="154"/>
      <c r="U91" s="154"/>
      <c r="V91" s="154"/>
      <c r="W91" s="154"/>
      <c r="X91" s="154"/>
      <c r="Y91" s="154"/>
      <c r="Z91" s="154"/>
      <c r="AA91" s="154"/>
      <c r="AB91" s="154"/>
      <c r="AC91" s="154"/>
      <c r="AD91" s="154"/>
      <c r="AE91" s="154"/>
      <c r="AF91" s="154"/>
      <c r="AG91" s="154"/>
      <c r="AH91" s="154"/>
      <c r="AI91" s="154"/>
      <c r="AJ91" s="154"/>
      <c r="AK91" s="154"/>
      <c r="AL91" s="155" t="str">
        <f>IF(ISNUMBER('Indicator Data'!AL92),"","Imputed using GDP p.c.")</f>
        <v/>
      </c>
      <c r="AN91" s="154"/>
      <c r="AO91" s="154"/>
      <c r="AP91" s="154"/>
      <c r="AQ91" s="154"/>
      <c r="AR91" s="154"/>
      <c r="AS91" s="154"/>
      <c r="AT91" s="154"/>
      <c r="AU91" s="154"/>
      <c r="AV91" s="154"/>
      <c r="AW91" s="154"/>
      <c r="AX91" s="154"/>
      <c r="AY91" s="154"/>
      <c r="AZ91" s="154"/>
      <c r="BA91" s="154"/>
      <c r="BB91" s="103"/>
      <c r="BH91" s="154"/>
      <c r="BI91" s="154"/>
    </row>
    <row r="92" spans="1:61" x14ac:dyDescent="0.25">
      <c r="A92" s="123" t="str">
        <f>'Indicator Data'!A93</f>
        <v>Kiribati</v>
      </c>
      <c r="B92" s="106" t="str">
        <f>'Indicator Data'!B93</f>
        <v>KIR</v>
      </c>
      <c r="C92" s="154"/>
      <c r="D92" s="154"/>
      <c r="E92" s="154"/>
      <c r="F92" s="154"/>
      <c r="G92" s="154"/>
      <c r="H92" s="154"/>
      <c r="I92" s="154"/>
      <c r="J92" s="154"/>
      <c r="K92" s="154"/>
      <c r="L92" s="154"/>
      <c r="M92" s="154"/>
      <c r="N92" s="154"/>
      <c r="O92" s="154"/>
      <c r="P92" s="154"/>
      <c r="R92" s="154"/>
      <c r="S92" s="154"/>
      <c r="T92" s="154"/>
      <c r="U92" s="154"/>
      <c r="V92" s="154"/>
      <c r="W92" s="154"/>
      <c r="X92" s="154"/>
      <c r="Y92" s="154"/>
      <c r="Z92" s="154"/>
      <c r="AA92" s="154"/>
      <c r="AB92" s="154"/>
      <c r="AC92" s="154"/>
      <c r="AD92" s="154"/>
      <c r="AE92" s="154"/>
      <c r="AF92" s="154"/>
      <c r="AG92" s="154"/>
      <c r="AH92" s="154"/>
      <c r="AI92" s="154"/>
      <c r="AJ92" s="154"/>
      <c r="AK92" s="154"/>
      <c r="AL92" s="155" t="str">
        <f>IF(ISNUMBER('Indicator Data'!AL93),"","Imputed using GDP p.c.")</f>
        <v/>
      </c>
      <c r="AN92" s="154"/>
      <c r="AO92" s="154"/>
      <c r="AP92" s="154"/>
      <c r="AQ92" s="154"/>
      <c r="AR92" s="154"/>
      <c r="AS92" s="154"/>
      <c r="AT92" s="154"/>
      <c r="AU92" s="154"/>
      <c r="AV92" s="154"/>
      <c r="AW92" s="154"/>
      <c r="AX92" s="154"/>
      <c r="AY92" s="154"/>
      <c r="AZ92" s="154"/>
      <c r="BA92" s="154"/>
      <c r="BB92" s="103"/>
      <c r="BH92" s="154"/>
      <c r="BI92" s="154"/>
    </row>
    <row r="93" spans="1:61" x14ac:dyDescent="0.25">
      <c r="A93" s="123" t="str">
        <f>'Indicator Data'!A94</f>
        <v>Korea DPR</v>
      </c>
      <c r="B93" s="106" t="str">
        <f>'Indicator Data'!B94</f>
        <v>PRK</v>
      </c>
      <c r="C93" s="154"/>
      <c r="D93" s="154"/>
      <c r="E93" s="154"/>
      <c r="F93" s="154"/>
      <c r="G93" s="154"/>
      <c r="H93" s="154"/>
      <c r="I93" s="154"/>
      <c r="J93" s="154"/>
      <c r="K93" s="154"/>
      <c r="L93" s="154"/>
      <c r="M93" s="154"/>
      <c r="N93" s="154"/>
      <c r="O93" s="154"/>
      <c r="P93" s="154"/>
      <c r="R93" s="154"/>
      <c r="S93" s="154"/>
      <c r="T93" s="154"/>
      <c r="U93" s="154"/>
      <c r="V93" s="154"/>
      <c r="W93" s="154"/>
      <c r="X93" s="154"/>
      <c r="Y93" s="154"/>
      <c r="Z93" s="154"/>
      <c r="AA93" s="154"/>
      <c r="AB93" s="154"/>
      <c r="AC93" s="154"/>
      <c r="AD93" s="154"/>
      <c r="AE93" s="154"/>
      <c r="AF93" s="154"/>
      <c r="AG93" s="154"/>
      <c r="AH93" s="154"/>
      <c r="AI93" s="154"/>
      <c r="AJ93" s="154"/>
      <c r="AK93" s="154"/>
      <c r="AL93" s="155" t="str">
        <f>IF(ISNUMBER('Indicator Data'!AL94),"","Imputed using GDP p.c.")</f>
        <v>Imputed using GDP p.c.</v>
      </c>
      <c r="AN93" s="154"/>
      <c r="AO93" s="154"/>
      <c r="AP93" s="154"/>
      <c r="AQ93" s="154"/>
      <c r="AR93" s="154"/>
      <c r="AS93" s="154"/>
      <c r="AT93" s="154"/>
      <c r="AU93" s="154"/>
      <c r="AV93" s="154"/>
      <c r="AW93" s="154"/>
      <c r="AX93" s="154"/>
      <c r="AY93" s="154"/>
      <c r="AZ93" s="154"/>
      <c r="BA93" s="154"/>
      <c r="BB93" s="103"/>
      <c r="BH93" s="154"/>
      <c r="BI93" s="154"/>
    </row>
    <row r="94" spans="1:61" x14ac:dyDescent="0.25">
      <c r="A94" s="123" t="str">
        <f>'Indicator Data'!A95</f>
        <v>Korea Republic of</v>
      </c>
      <c r="B94" s="106" t="str">
        <f>'Indicator Data'!B95</f>
        <v>KOR</v>
      </c>
      <c r="C94" s="154"/>
      <c r="D94" s="154"/>
      <c r="E94" s="154"/>
      <c r="F94" s="154"/>
      <c r="G94" s="154"/>
      <c r="H94" s="154"/>
      <c r="I94" s="154"/>
      <c r="J94" s="154"/>
      <c r="K94" s="154"/>
      <c r="L94" s="154"/>
      <c r="M94" s="154"/>
      <c r="N94" s="154"/>
      <c r="O94" s="154"/>
      <c r="P94" s="154"/>
      <c r="R94" s="154"/>
      <c r="S94" s="154"/>
      <c r="T94" s="154"/>
      <c r="U94" s="154"/>
      <c r="V94" s="154"/>
      <c r="W94" s="154"/>
      <c r="X94" s="154"/>
      <c r="Y94" s="154"/>
      <c r="Z94" s="154"/>
      <c r="AA94" s="154"/>
      <c r="AB94" s="154"/>
      <c r="AC94" s="154"/>
      <c r="AD94" s="154"/>
      <c r="AE94" s="154"/>
      <c r="AF94" s="154"/>
      <c r="AG94" s="154"/>
      <c r="AH94" s="154"/>
      <c r="AI94" s="154"/>
      <c r="AJ94" s="154"/>
      <c r="AK94" s="154"/>
      <c r="AL94" s="155" t="str">
        <f>IF(ISNUMBER('Indicator Data'!AL95),"","Imputed using GDP p.c.")</f>
        <v/>
      </c>
      <c r="AN94" s="154"/>
      <c r="AO94" s="154"/>
      <c r="AP94" s="154"/>
      <c r="AQ94" s="154"/>
      <c r="AR94" s="154"/>
      <c r="AS94" s="154"/>
      <c r="AT94" s="154"/>
      <c r="AU94" s="154"/>
      <c r="AV94" s="154"/>
      <c r="AW94" s="154"/>
      <c r="AX94" s="154"/>
      <c r="AY94" s="154"/>
      <c r="AZ94" s="154"/>
      <c r="BA94" s="154"/>
      <c r="BB94" s="103"/>
      <c r="BH94" s="154"/>
      <c r="BI94" s="154"/>
    </row>
    <row r="95" spans="1:61" x14ac:dyDescent="0.25">
      <c r="A95" s="123" t="str">
        <f>'Indicator Data'!A96</f>
        <v>Kuwait</v>
      </c>
      <c r="B95" s="106" t="str">
        <f>'Indicator Data'!B96</f>
        <v>KWT</v>
      </c>
      <c r="C95" s="154"/>
      <c r="D95" s="154"/>
      <c r="E95" s="154"/>
      <c r="F95" s="154"/>
      <c r="G95" s="154"/>
      <c r="H95" s="154"/>
      <c r="I95" s="154"/>
      <c r="J95" s="154"/>
      <c r="K95" s="154"/>
      <c r="L95" s="154"/>
      <c r="M95" s="154"/>
      <c r="N95" s="154"/>
      <c r="O95" s="154"/>
      <c r="P95" s="154"/>
      <c r="R95" s="154"/>
      <c r="S95" s="154"/>
      <c r="T95" s="154"/>
      <c r="U95" s="154"/>
      <c r="V95" s="154"/>
      <c r="W95" s="154"/>
      <c r="X95" s="154"/>
      <c r="Y95" s="154"/>
      <c r="Z95" s="154"/>
      <c r="AA95" s="154"/>
      <c r="AB95" s="154"/>
      <c r="AC95" s="154"/>
      <c r="AD95" s="154"/>
      <c r="AE95" s="154"/>
      <c r="AF95" s="154"/>
      <c r="AG95" s="154"/>
      <c r="AH95" s="154"/>
      <c r="AI95" s="154"/>
      <c r="AJ95" s="154"/>
      <c r="AK95" s="154"/>
      <c r="AL95" s="155" t="str">
        <f>IF(ISNUMBER('Indicator Data'!AL96),"","Imputed using GDP p.c.")</f>
        <v/>
      </c>
      <c r="AN95" s="154"/>
      <c r="AO95" s="154"/>
      <c r="AP95" s="154"/>
      <c r="AQ95" s="154"/>
      <c r="AR95" s="154"/>
      <c r="AS95" s="154"/>
      <c r="AT95" s="154"/>
      <c r="AU95" s="154"/>
      <c r="AV95" s="154"/>
      <c r="AW95" s="154"/>
      <c r="AX95" s="154"/>
      <c r="AY95" s="154"/>
      <c r="AZ95" s="154"/>
      <c r="BA95" s="154"/>
      <c r="BB95" s="103"/>
      <c r="BH95" s="154"/>
      <c r="BI95" s="154"/>
    </row>
    <row r="96" spans="1:61" x14ac:dyDescent="0.25">
      <c r="A96" s="123" t="str">
        <f>'Indicator Data'!A97</f>
        <v>Kyrgyzstan</v>
      </c>
      <c r="B96" s="106" t="str">
        <f>'Indicator Data'!B97</f>
        <v>KGZ</v>
      </c>
      <c r="C96" s="154"/>
      <c r="D96" s="154"/>
      <c r="E96" s="154"/>
      <c r="F96" s="154"/>
      <c r="G96" s="154"/>
      <c r="H96" s="154"/>
      <c r="I96" s="154"/>
      <c r="J96" s="154"/>
      <c r="K96" s="154"/>
      <c r="L96" s="154"/>
      <c r="M96" s="154"/>
      <c r="N96" s="154"/>
      <c r="O96" s="154"/>
      <c r="P96" s="154"/>
      <c r="R96" s="154"/>
      <c r="S96" s="154"/>
      <c r="T96" s="154"/>
      <c r="U96" s="154"/>
      <c r="V96" s="154"/>
      <c r="W96" s="154"/>
      <c r="X96" s="154"/>
      <c r="Y96" s="154"/>
      <c r="Z96" s="154"/>
      <c r="AA96" s="154"/>
      <c r="AB96" s="154"/>
      <c r="AC96" s="154"/>
      <c r="AD96" s="154"/>
      <c r="AE96" s="154"/>
      <c r="AF96" s="154"/>
      <c r="AG96" s="154"/>
      <c r="AH96" s="154"/>
      <c r="AI96" s="154"/>
      <c r="AJ96" s="154"/>
      <c r="AK96" s="154"/>
      <c r="AL96" s="155" t="str">
        <f>IF(ISNUMBER('Indicator Data'!AL97),"","Imputed using GDP p.c.")</f>
        <v/>
      </c>
      <c r="AN96" s="154"/>
      <c r="AO96" s="154"/>
      <c r="AP96" s="154"/>
      <c r="AQ96" s="154"/>
      <c r="AR96" s="154"/>
      <c r="AS96" s="154"/>
      <c r="AT96" s="154"/>
      <c r="AU96" s="154"/>
      <c r="AV96" s="154"/>
      <c r="AW96" s="154"/>
      <c r="AX96" s="154"/>
      <c r="AY96" s="154"/>
      <c r="AZ96" s="154"/>
      <c r="BA96" s="154"/>
      <c r="BB96" s="103"/>
      <c r="BH96" s="154"/>
      <c r="BI96" s="154"/>
    </row>
    <row r="97" spans="1:61" x14ac:dyDescent="0.25">
      <c r="A97" s="123" t="str">
        <f>'Indicator Data'!A98</f>
        <v>Lao PDR</v>
      </c>
      <c r="B97" s="106" t="str">
        <f>'Indicator Data'!B98</f>
        <v>LAO</v>
      </c>
      <c r="C97" s="154"/>
      <c r="D97" s="154"/>
      <c r="E97" s="154"/>
      <c r="F97" s="154"/>
      <c r="G97" s="154"/>
      <c r="H97" s="154"/>
      <c r="I97" s="154"/>
      <c r="J97" s="154"/>
      <c r="K97" s="154"/>
      <c r="L97" s="154"/>
      <c r="M97" s="154"/>
      <c r="N97" s="154"/>
      <c r="O97" s="154"/>
      <c r="P97" s="154"/>
      <c r="R97" s="154"/>
      <c r="S97" s="154"/>
      <c r="T97" s="154"/>
      <c r="U97" s="154"/>
      <c r="V97" s="154"/>
      <c r="W97" s="154"/>
      <c r="X97" s="154"/>
      <c r="Y97" s="154"/>
      <c r="Z97" s="154"/>
      <c r="AA97" s="154"/>
      <c r="AB97" s="154"/>
      <c r="AC97" s="154"/>
      <c r="AD97" s="154"/>
      <c r="AE97" s="154"/>
      <c r="AF97" s="154"/>
      <c r="AG97" s="154"/>
      <c r="AH97" s="154"/>
      <c r="AI97" s="154"/>
      <c r="AJ97" s="154"/>
      <c r="AK97" s="154"/>
      <c r="AL97" s="155" t="str">
        <f>IF(ISNUMBER('Indicator Data'!AL98),"","Imputed using GDP p.c.")</f>
        <v/>
      </c>
      <c r="AN97" s="154"/>
      <c r="AO97" s="154"/>
      <c r="AP97" s="154"/>
      <c r="AQ97" s="154"/>
      <c r="AR97" s="154"/>
      <c r="AS97" s="154"/>
      <c r="AT97" s="154"/>
      <c r="AU97" s="154"/>
      <c r="AV97" s="154"/>
      <c r="AW97" s="154"/>
      <c r="AX97" s="154"/>
      <c r="AY97" s="154"/>
      <c r="AZ97" s="154"/>
      <c r="BA97" s="154"/>
      <c r="BB97" s="103"/>
      <c r="BH97" s="154"/>
      <c r="BI97" s="154"/>
    </row>
    <row r="98" spans="1:61" x14ac:dyDescent="0.25">
      <c r="A98" s="123" t="str">
        <f>'Indicator Data'!A99</f>
        <v>Latvia</v>
      </c>
      <c r="B98" s="106" t="str">
        <f>'Indicator Data'!B99</f>
        <v>LVA</v>
      </c>
      <c r="C98" s="154"/>
      <c r="D98" s="154"/>
      <c r="E98" s="154"/>
      <c r="F98" s="154"/>
      <c r="G98" s="154"/>
      <c r="H98" s="154"/>
      <c r="I98" s="154"/>
      <c r="J98" s="154"/>
      <c r="K98" s="154"/>
      <c r="L98" s="154"/>
      <c r="M98" s="154"/>
      <c r="N98" s="154"/>
      <c r="O98" s="154"/>
      <c r="P98" s="154"/>
      <c r="R98" s="154"/>
      <c r="S98" s="154"/>
      <c r="T98" s="154"/>
      <c r="U98" s="154"/>
      <c r="V98" s="154"/>
      <c r="W98" s="154"/>
      <c r="X98" s="154"/>
      <c r="Y98" s="154"/>
      <c r="Z98" s="154"/>
      <c r="AA98" s="154"/>
      <c r="AB98" s="154"/>
      <c r="AC98" s="154"/>
      <c r="AD98" s="154"/>
      <c r="AE98" s="154"/>
      <c r="AF98" s="154"/>
      <c r="AG98" s="154"/>
      <c r="AH98" s="154"/>
      <c r="AI98" s="154"/>
      <c r="AJ98" s="154"/>
      <c r="AK98" s="154"/>
      <c r="AL98" s="155" t="str">
        <f>IF(ISNUMBER('Indicator Data'!AL99),"","Imputed using GDP p.c.")</f>
        <v/>
      </c>
      <c r="AN98" s="154"/>
      <c r="AO98" s="154"/>
      <c r="AP98" s="154"/>
      <c r="AQ98" s="154"/>
      <c r="AR98" s="154"/>
      <c r="AS98" s="154"/>
      <c r="AT98" s="154"/>
      <c r="AU98" s="154"/>
      <c r="AV98" s="154"/>
      <c r="AW98" s="154"/>
      <c r="AX98" s="154"/>
      <c r="AY98" s="154"/>
      <c r="AZ98" s="154"/>
      <c r="BA98" s="154"/>
      <c r="BB98" s="103"/>
      <c r="BH98" s="154"/>
      <c r="BI98" s="154"/>
    </row>
    <row r="99" spans="1:61" x14ac:dyDescent="0.25">
      <c r="A99" s="123" t="str">
        <f>'Indicator Data'!A100</f>
        <v>Lebanon</v>
      </c>
      <c r="B99" s="106" t="str">
        <f>'Indicator Data'!B100</f>
        <v>LBN</v>
      </c>
      <c r="C99" s="154"/>
      <c r="D99" s="154"/>
      <c r="E99" s="154"/>
      <c r="F99" s="154"/>
      <c r="G99" s="154"/>
      <c r="H99" s="154"/>
      <c r="I99" s="154"/>
      <c r="J99" s="154"/>
      <c r="K99" s="154"/>
      <c r="L99" s="154"/>
      <c r="M99" s="154"/>
      <c r="N99" s="154"/>
      <c r="O99" s="154"/>
      <c r="P99" s="154"/>
      <c r="R99" s="154"/>
      <c r="S99" s="154"/>
      <c r="T99" s="154"/>
      <c r="U99" s="154"/>
      <c r="V99" s="154"/>
      <c r="W99" s="154"/>
      <c r="X99" s="154"/>
      <c r="Y99" s="154"/>
      <c r="Z99" s="154"/>
      <c r="AA99" s="154"/>
      <c r="AB99" s="154"/>
      <c r="AC99" s="154"/>
      <c r="AD99" s="154"/>
      <c r="AE99" s="154"/>
      <c r="AF99" s="154"/>
      <c r="AG99" s="154"/>
      <c r="AH99" s="154"/>
      <c r="AI99" s="154"/>
      <c r="AJ99" s="154"/>
      <c r="AK99" s="154"/>
      <c r="AL99" s="155" t="str">
        <f>IF(ISNUMBER('Indicator Data'!AL100),"","Imputed using GDP p.c.")</f>
        <v/>
      </c>
      <c r="AN99" s="154"/>
      <c r="AO99" s="154"/>
      <c r="AP99" s="154"/>
      <c r="AQ99" s="154"/>
      <c r="AR99" s="154"/>
      <c r="AS99" s="154"/>
      <c r="AT99" s="154"/>
      <c r="AU99" s="154"/>
      <c r="AV99" s="154"/>
      <c r="AW99" s="154"/>
      <c r="AX99" s="154"/>
      <c r="AY99" s="154"/>
      <c r="AZ99" s="154"/>
      <c r="BA99" s="154"/>
      <c r="BB99" s="103"/>
      <c r="BH99" s="154"/>
      <c r="BI99" s="154"/>
    </row>
    <row r="100" spans="1:61" x14ac:dyDescent="0.25">
      <c r="A100" s="123" t="str">
        <f>'Indicator Data'!A101</f>
        <v>Lesotho</v>
      </c>
      <c r="B100" s="106" t="str">
        <f>'Indicator Data'!B101</f>
        <v>LSO</v>
      </c>
      <c r="C100" s="154"/>
      <c r="D100" s="154"/>
      <c r="E100" s="154"/>
      <c r="F100" s="154"/>
      <c r="G100" s="154"/>
      <c r="H100" s="154"/>
      <c r="I100" s="154"/>
      <c r="J100" s="154"/>
      <c r="K100" s="154"/>
      <c r="L100" s="154"/>
      <c r="M100" s="154"/>
      <c r="N100" s="154"/>
      <c r="O100" s="154"/>
      <c r="P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5" t="str">
        <f>IF(ISNUMBER('Indicator Data'!AL101),"","Imputed using GDP p.c.")</f>
        <v/>
      </c>
      <c r="AN100" s="154"/>
      <c r="AO100" s="154"/>
      <c r="AP100" s="154"/>
      <c r="AQ100" s="154"/>
      <c r="AR100" s="154"/>
      <c r="AS100" s="154"/>
      <c r="AT100" s="154"/>
      <c r="AU100" s="154"/>
      <c r="AV100" s="154"/>
      <c r="AW100" s="154"/>
      <c r="AX100" s="154"/>
      <c r="AY100" s="154"/>
      <c r="AZ100" s="154"/>
      <c r="BA100" s="154"/>
      <c r="BB100" s="103"/>
      <c r="BH100" s="154"/>
      <c r="BI100" s="154"/>
    </row>
    <row r="101" spans="1:61" x14ac:dyDescent="0.25">
      <c r="A101" s="123" t="str">
        <f>'Indicator Data'!A102</f>
        <v>Liberia</v>
      </c>
      <c r="B101" s="106" t="str">
        <f>'Indicator Data'!B102</f>
        <v>LBR</v>
      </c>
      <c r="C101" s="154"/>
      <c r="D101" s="154"/>
      <c r="E101" s="154"/>
      <c r="F101" s="154"/>
      <c r="G101" s="154"/>
      <c r="H101" s="154"/>
      <c r="I101" s="154"/>
      <c r="J101" s="154"/>
      <c r="K101" s="154"/>
      <c r="L101" s="154"/>
      <c r="M101" s="154"/>
      <c r="N101" s="154"/>
      <c r="O101" s="154"/>
      <c r="P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5" t="str">
        <f>IF(ISNUMBER('Indicator Data'!AL102),"","Imputed using GDP p.c.")</f>
        <v/>
      </c>
      <c r="AN101" s="154"/>
      <c r="AO101" s="154"/>
      <c r="AP101" s="154"/>
      <c r="AQ101" s="154"/>
      <c r="AR101" s="154"/>
      <c r="AS101" s="154"/>
      <c r="AT101" s="154"/>
      <c r="AU101" s="154"/>
      <c r="AV101" s="154"/>
      <c r="AW101" s="154"/>
      <c r="AX101" s="154"/>
      <c r="AY101" s="154"/>
      <c r="AZ101" s="154"/>
      <c r="BA101" s="154"/>
      <c r="BB101" s="103"/>
      <c r="BH101" s="154"/>
      <c r="BI101" s="154"/>
    </row>
    <row r="102" spans="1:61" x14ac:dyDescent="0.25">
      <c r="A102" s="123" t="str">
        <f>'Indicator Data'!A103</f>
        <v>Libya</v>
      </c>
      <c r="B102" s="106" t="str">
        <f>'Indicator Data'!B103</f>
        <v>LBY</v>
      </c>
      <c r="C102" s="154"/>
      <c r="D102" s="154"/>
      <c r="E102" s="154"/>
      <c r="F102" s="154"/>
      <c r="G102" s="154"/>
      <c r="H102" s="154"/>
      <c r="I102" s="154"/>
      <c r="J102" s="154"/>
      <c r="K102" s="154"/>
      <c r="L102" s="154"/>
      <c r="M102" s="154"/>
      <c r="N102" s="154"/>
      <c r="O102" s="154"/>
      <c r="P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5" t="str">
        <f>IF(ISNUMBER('Indicator Data'!AL103),"","Imputed using GDP p.c.")</f>
        <v/>
      </c>
      <c r="AN102" s="154"/>
      <c r="AO102" s="154"/>
      <c r="AP102" s="154"/>
      <c r="AQ102" s="154"/>
      <c r="AR102" s="154"/>
      <c r="AS102" s="154"/>
      <c r="AT102" s="154"/>
      <c r="AU102" s="154"/>
      <c r="AV102" s="154"/>
      <c r="AW102" s="154"/>
      <c r="AX102" s="154"/>
      <c r="AY102" s="154"/>
      <c r="AZ102" s="154"/>
      <c r="BA102" s="154"/>
      <c r="BB102" s="103"/>
      <c r="BH102" s="154"/>
      <c r="BI102" s="154" t="s">
        <v>946</v>
      </c>
    </row>
    <row r="103" spans="1:61" x14ac:dyDescent="0.25">
      <c r="A103" s="123" t="str">
        <f>'Indicator Data'!A104</f>
        <v>Liechtenstein</v>
      </c>
      <c r="B103" s="106" t="str">
        <f>'Indicator Data'!B104</f>
        <v>LIE</v>
      </c>
      <c r="C103" s="154"/>
      <c r="D103" s="154"/>
      <c r="E103" s="154"/>
      <c r="F103" s="154"/>
      <c r="G103" s="154"/>
      <c r="H103" s="154"/>
      <c r="I103" s="154"/>
      <c r="J103" s="154"/>
      <c r="K103" s="154"/>
      <c r="L103" s="154"/>
      <c r="M103" s="154"/>
      <c r="N103" s="154"/>
      <c r="O103" s="154"/>
      <c r="P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5" t="str">
        <f>IF(ISNUMBER('Indicator Data'!AL104),"","Imputed using GDP p.c.")</f>
        <v/>
      </c>
      <c r="AN103" s="154"/>
      <c r="AO103" s="154"/>
      <c r="AP103" s="154"/>
      <c r="AQ103" s="154"/>
      <c r="AR103" s="154"/>
      <c r="AS103" s="154"/>
      <c r="AT103" s="154"/>
      <c r="AU103" s="154"/>
      <c r="AV103" s="154"/>
      <c r="AW103" s="154"/>
      <c r="AX103" s="154"/>
      <c r="AY103" s="154"/>
      <c r="AZ103" s="154"/>
      <c r="BA103" s="154"/>
      <c r="BB103" s="103"/>
      <c r="BH103" s="154" t="s">
        <v>1266</v>
      </c>
      <c r="BI103" s="154" t="s">
        <v>1266</v>
      </c>
    </row>
    <row r="104" spans="1:61" x14ac:dyDescent="0.25">
      <c r="A104" s="123" t="str">
        <f>'Indicator Data'!A105</f>
        <v>Lithuania</v>
      </c>
      <c r="B104" s="106" t="str">
        <f>'Indicator Data'!B105</f>
        <v>LTU</v>
      </c>
      <c r="C104" s="154"/>
      <c r="D104" s="154"/>
      <c r="E104" s="154"/>
      <c r="F104" s="154"/>
      <c r="G104" s="154"/>
      <c r="H104" s="154"/>
      <c r="I104" s="154"/>
      <c r="J104" s="154"/>
      <c r="K104" s="154"/>
      <c r="L104" s="154"/>
      <c r="M104" s="154"/>
      <c r="N104" s="154"/>
      <c r="O104" s="154"/>
      <c r="P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5" t="str">
        <f>IF(ISNUMBER('Indicator Data'!AL105),"","Imputed using GDP p.c.")</f>
        <v/>
      </c>
      <c r="AN104" s="154"/>
      <c r="AO104" s="154"/>
      <c r="AP104" s="154"/>
      <c r="AQ104" s="154"/>
      <c r="AR104" s="154"/>
      <c r="AS104" s="154"/>
      <c r="AT104" s="154"/>
      <c r="AU104" s="154"/>
      <c r="AV104" s="154"/>
      <c r="AW104" s="154"/>
      <c r="AX104" s="154"/>
      <c r="AY104" s="154"/>
      <c r="AZ104" s="154"/>
      <c r="BA104" s="154"/>
      <c r="BB104" s="103"/>
      <c r="BH104" s="154"/>
      <c r="BI104" s="154"/>
    </row>
    <row r="105" spans="1:61" x14ac:dyDescent="0.25">
      <c r="A105" s="123" t="str">
        <f>'Indicator Data'!A106</f>
        <v>Luxembourg</v>
      </c>
      <c r="B105" s="106" t="str">
        <f>'Indicator Data'!B106</f>
        <v>LUX</v>
      </c>
      <c r="C105" s="154"/>
      <c r="D105" s="154"/>
      <c r="E105" s="154"/>
      <c r="F105" s="154"/>
      <c r="G105" s="154"/>
      <c r="H105" s="154"/>
      <c r="I105" s="154"/>
      <c r="J105" s="154"/>
      <c r="K105" s="154"/>
      <c r="L105" s="154"/>
      <c r="M105" s="154"/>
      <c r="N105" s="154"/>
      <c r="O105" s="154"/>
      <c r="P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5" t="str">
        <f>IF(ISNUMBER('Indicator Data'!AL106),"","Imputed using GDP p.c.")</f>
        <v/>
      </c>
      <c r="AN105" s="154"/>
      <c r="AO105" s="154"/>
      <c r="AP105" s="154"/>
      <c r="AQ105" s="154"/>
      <c r="AR105" s="154"/>
      <c r="AS105" s="154"/>
      <c r="AT105" s="154"/>
      <c r="AU105" s="154"/>
      <c r="AV105" s="154"/>
      <c r="AW105" s="154"/>
      <c r="AX105" s="154"/>
      <c r="AY105" s="154"/>
      <c r="AZ105" s="154"/>
      <c r="BA105" s="154"/>
      <c r="BB105" s="103"/>
      <c r="BH105" s="154"/>
      <c r="BI105" s="154"/>
    </row>
    <row r="106" spans="1:61" x14ac:dyDescent="0.25">
      <c r="A106" s="123" t="str">
        <f>'Indicator Data'!A107</f>
        <v>Madagascar</v>
      </c>
      <c r="B106" s="106" t="str">
        <f>'Indicator Data'!B107</f>
        <v>MDG</v>
      </c>
      <c r="C106" s="154"/>
      <c r="D106" s="154"/>
      <c r="E106" s="154"/>
      <c r="F106" s="154"/>
      <c r="G106" s="154"/>
      <c r="H106" s="154"/>
      <c r="I106" s="154"/>
      <c r="J106" s="154"/>
      <c r="K106" s="154"/>
      <c r="L106" s="154"/>
      <c r="M106" s="154"/>
      <c r="N106" s="154"/>
      <c r="O106" s="154"/>
      <c r="P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5" t="str">
        <f>IF(ISNUMBER('Indicator Data'!AL107),"","Imputed using GDP p.c.")</f>
        <v/>
      </c>
      <c r="AN106" s="154"/>
      <c r="AO106" s="154"/>
      <c r="AP106" s="154"/>
      <c r="AQ106" s="154"/>
      <c r="AR106" s="154"/>
      <c r="AS106" s="154"/>
      <c r="AT106" s="154"/>
      <c r="AU106" s="154"/>
      <c r="AV106" s="154"/>
      <c r="AW106" s="154"/>
      <c r="AX106" s="154"/>
      <c r="AY106" s="154"/>
      <c r="AZ106" s="154"/>
      <c r="BA106" s="154"/>
      <c r="BB106" s="103"/>
      <c r="BH106" s="154"/>
      <c r="BI106" s="154"/>
    </row>
    <row r="107" spans="1:61" x14ac:dyDescent="0.25">
      <c r="A107" s="123" t="str">
        <f>'Indicator Data'!A108</f>
        <v>Malawi</v>
      </c>
      <c r="B107" s="106" t="str">
        <f>'Indicator Data'!B108</f>
        <v>MWI</v>
      </c>
      <c r="C107" s="154"/>
      <c r="D107" s="154"/>
      <c r="E107" s="154"/>
      <c r="F107" s="154"/>
      <c r="G107" s="154"/>
      <c r="H107" s="154"/>
      <c r="I107" s="154"/>
      <c r="J107" s="154"/>
      <c r="K107" s="154"/>
      <c r="L107" s="154"/>
      <c r="M107" s="154"/>
      <c r="N107" s="154"/>
      <c r="O107" s="154"/>
      <c r="P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5" t="str">
        <f>IF(ISNUMBER('Indicator Data'!AL108),"","Imputed using GDP p.c.")</f>
        <v/>
      </c>
      <c r="AN107" s="154"/>
      <c r="AO107" s="154"/>
      <c r="AP107" s="154"/>
      <c r="AQ107" s="154"/>
      <c r="AR107" s="154"/>
      <c r="AS107" s="154"/>
      <c r="AT107" s="154"/>
      <c r="AU107" s="154"/>
      <c r="AV107" s="154"/>
      <c r="AW107" s="154"/>
      <c r="AX107" s="154"/>
      <c r="AY107" s="154"/>
      <c r="AZ107" s="154"/>
      <c r="BA107" s="154"/>
      <c r="BB107" s="103"/>
      <c r="BH107" s="154"/>
      <c r="BI107" s="154"/>
    </row>
    <row r="108" spans="1:61" x14ac:dyDescent="0.25">
      <c r="A108" s="123" t="str">
        <f>'Indicator Data'!A109</f>
        <v>Malaysia</v>
      </c>
      <c r="B108" s="106" t="str">
        <f>'Indicator Data'!B109</f>
        <v>MYS</v>
      </c>
      <c r="C108" s="154"/>
      <c r="D108" s="154"/>
      <c r="E108" s="154"/>
      <c r="F108" s="154"/>
      <c r="G108" s="154"/>
      <c r="H108" s="154"/>
      <c r="I108" s="154"/>
      <c r="J108" s="154"/>
      <c r="K108" s="154"/>
      <c r="L108" s="154"/>
      <c r="M108" s="154"/>
      <c r="N108" s="154"/>
      <c r="O108" s="154"/>
      <c r="P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5" t="str">
        <f>IF(ISNUMBER('Indicator Data'!AL109),"","Imputed using GDP p.c.")</f>
        <v/>
      </c>
      <c r="AN108" s="154"/>
      <c r="AO108" s="154"/>
      <c r="AP108" s="154"/>
      <c r="AQ108" s="154"/>
      <c r="AR108" s="154"/>
      <c r="AS108" s="154"/>
      <c r="AT108" s="154"/>
      <c r="AU108" s="154"/>
      <c r="AV108" s="154"/>
      <c r="AW108" s="154"/>
      <c r="AX108" s="154"/>
      <c r="AY108" s="154"/>
      <c r="AZ108" s="154"/>
      <c r="BA108" s="154"/>
      <c r="BB108" s="103"/>
      <c r="BH108" s="154"/>
      <c r="BI108" s="154"/>
    </row>
    <row r="109" spans="1:61" x14ac:dyDescent="0.25">
      <c r="A109" s="123" t="str">
        <f>'Indicator Data'!A110</f>
        <v>Maldives</v>
      </c>
      <c r="B109" s="106" t="str">
        <f>'Indicator Data'!B110</f>
        <v>MDV</v>
      </c>
      <c r="C109" s="154"/>
      <c r="D109" s="154"/>
      <c r="E109" s="154"/>
      <c r="F109" s="154"/>
      <c r="G109" s="154"/>
      <c r="H109" s="154"/>
      <c r="I109" s="154"/>
      <c r="J109" s="154"/>
      <c r="K109" s="154"/>
      <c r="L109" s="154"/>
      <c r="M109" s="154"/>
      <c r="N109" s="154"/>
      <c r="O109" s="154"/>
      <c r="P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5" t="str">
        <f>IF(ISNUMBER('Indicator Data'!AL110),"","Imputed using GDP p.c.")</f>
        <v/>
      </c>
      <c r="AN109" s="154"/>
      <c r="AO109" s="154"/>
      <c r="AP109" s="154"/>
      <c r="AQ109" s="154"/>
      <c r="AR109" s="154"/>
      <c r="AS109" s="154"/>
      <c r="AT109" s="154"/>
      <c r="AU109" s="154"/>
      <c r="AV109" s="154"/>
      <c r="AW109" s="154"/>
      <c r="AX109" s="154"/>
      <c r="AY109" s="154"/>
      <c r="AZ109" s="154"/>
      <c r="BA109" s="154"/>
      <c r="BB109" s="103"/>
      <c r="BH109" s="154"/>
      <c r="BI109" s="154"/>
    </row>
    <row r="110" spans="1:61" x14ac:dyDescent="0.25">
      <c r="A110" s="123" t="str">
        <f>'Indicator Data'!A111</f>
        <v>Mali</v>
      </c>
      <c r="B110" s="106" t="str">
        <f>'Indicator Data'!B111</f>
        <v>MLI</v>
      </c>
      <c r="C110" s="154"/>
      <c r="D110" s="154"/>
      <c r="E110" s="154"/>
      <c r="F110" s="154"/>
      <c r="G110" s="154"/>
      <c r="H110" s="154"/>
      <c r="I110" s="154"/>
      <c r="J110" s="154"/>
      <c r="K110" s="154"/>
      <c r="L110" s="154"/>
      <c r="M110" s="154"/>
      <c r="N110" s="154"/>
      <c r="O110" s="154"/>
      <c r="P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5" t="str">
        <f>IF(ISNUMBER('Indicator Data'!AL111),"","Imputed using GDP p.c.")</f>
        <v/>
      </c>
      <c r="AN110" s="154"/>
      <c r="AO110" s="154"/>
      <c r="AP110" s="154"/>
      <c r="AQ110" s="154"/>
      <c r="AR110" s="154"/>
      <c r="AS110" s="154"/>
      <c r="AT110" s="154"/>
      <c r="AU110" s="154"/>
      <c r="AV110" s="154"/>
      <c r="AW110" s="154"/>
      <c r="AX110" s="154"/>
      <c r="AY110" s="154"/>
      <c r="AZ110" s="154"/>
      <c r="BA110" s="154"/>
      <c r="BB110" s="103"/>
      <c r="BH110" s="154"/>
      <c r="BI110" s="154"/>
    </row>
    <row r="111" spans="1:61" x14ac:dyDescent="0.25">
      <c r="A111" s="123" t="str">
        <f>'Indicator Data'!A112</f>
        <v>Malta</v>
      </c>
      <c r="B111" s="106" t="str">
        <f>'Indicator Data'!B112</f>
        <v>MLT</v>
      </c>
      <c r="C111" s="154"/>
      <c r="D111" s="154"/>
      <c r="E111" s="154"/>
      <c r="F111" s="154"/>
      <c r="G111" s="154"/>
      <c r="H111" s="154"/>
      <c r="I111" s="154"/>
      <c r="J111" s="154"/>
      <c r="K111" s="154"/>
      <c r="L111" s="154"/>
      <c r="M111" s="154"/>
      <c r="N111" s="154"/>
      <c r="O111" s="154"/>
      <c r="P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5" t="str">
        <f>IF(ISNUMBER('Indicator Data'!AL112),"","Imputed using GDP p.c.")</f>
        <v/>
      </c>
      <c r="AN111" s="154"/>
      <c r="AO111" s="154"/>
      <c r="AP111" s="154"/>
      <c r="AQ111" s="154"/>
      <c r="AR111" s="154"/>
      <c r="AS111" s="154"/>
      <c r="AT111" s="154"/>
      <c r="AU111" s="154"/>
      <c r="AV111" s="154"/>
      <c r="AW111" s="154"/>
      <c r="AX111" s="154"/>
      <c r="AY111" s="154"/>
      <c r="AZ111" s="154"/>
      <c r="BA111" s="154"/>
      <c r="BB111" s="103"/>
    </row>
    <row r="112" spans="1:61" x14ac:dyDescent="0.25">
      <c r="A112" s="123" t="str">
        <f>'Indicator Data'!A113</f>
        <v>Marshall Islands</v>
      </c>
      <c r="B112" s="106" t="str">
        <f>'Indicator Data'!B113</f>
        <v>MHL</v>
      </c>
      <c r="C112" s="154"/>
      <c r="D112" s="154"/>
      <c r="E112" s="154"/>
      <c r="F112" s="154"/>
      <c r="G112" s="154"/>
      <c r="H112" s="154"/>
      <c r="I112" s="154"/>
      <c r="J112" s="154"/>
      <c r="K112" s="154"/>
      <c r="L112" s="154"/>
      <c r="M112" s="154"/>
      <c r="N112" s="154"/>
      <c r="O112" s="154"/>
      <c r="P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5" t="str">
        <f>IF(ISNUMBER('Indicator Data'!AL113),"","Imputed using GDP p.c.")</f>
        <v/>
      </c>
      <c r="AN112" s="154"/>
      <c r="AO112" s="154"/>
      <c r="AP112" s="154"/>
      <c r="AQ112" s="154"/>
      <c r="AR112" s="154"/>
      <c r="AS112" s="154"/>
      <c r="AT112" s="154"/>
      <c r="AU112" s="154"/>
      <c r="AV112" s="154"/>
      <c r="AW112" s="154"/>
      <c r="AX112" s="154"/>
      <c r="AY112" s="154"/>
      <c r="AZ112" s="154"/>
      <c r="BA112" s="154"/>
      <c r="BB112" s="103"/>
      <c r="BH112" s="154" t="s">
        <v>1330</v>
      </c>
      <c r="BI112" s="154" t="s">
        <v>1330</v>
      </c>
    </row>
    <row r="113" spans="1:61" x14ac:dyDescent="0.25">
      <c r="A113" s="123" t="str">
        <f>'Indicator Data'!A114</f>
        <v>Mauritania</v>
      </c>
      <c r="B113" s="106" t="str">
        <f>'Indicator Data'!B114</f>
        <v>MRT</v>
      </c>
      <c r="C113" s="154"/>
      <c r="D113" s="154"/>
      <c r="E113" s="154"/>
      <c r="F113" s="154"/>
      <c r="G113" s="154"/>
      <c r="H113" s="154"/>
      <c r="I113" s="154"/>
      <c r="J113" s="154"/>
      <c r="K113" s="154"/>
      <c r="L113" s="154"/>
      <c r="M113" s="154"/>
      <c r="N113" s="154"/>
      <c r="O113" s="154"/>
      <c r="P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5" t="str">
        <f>IF(ISNUMBER('Indicator Data'!AL114),"","Imputed using GDP p.c.")</f>
        <v/>
      </c>
      <c r="AN113" s="154"/>
      <c r="AO113" s="154"/>
      <c r="AP113" s="154"/>
      <c r="AQ113" s="154"/>
      <c r="AR113" s="154"/>
      <c r="AS113" s="154"/>
      <c r="AT113" s="154"/>
      <c r="AU113" s="154"/>
      <c r="AV113" s="154"/>
      <c r="AW113" s="154"/>
      <c r="AX113" s="154"/>
      <c r="AY113" s="154"/>
      <c r="AZ113" s="154"/>
      <c r="BA113" s="154"/>
      <c r="BB113" s="103"/>
      <c r="BH113" s="154"/>
      <c r="BI113" s="154"/>
    </row>
    <row r="114" spans="1:61" x14ac:dyDescent="0.25">
      <c r="A114" s="123" t="str">
        <f>'Indicator Data'!A115</f>
        <v>Mauritius</v>
      </c>
      <c r="B114" s="106" t="str">
        <f>'Indicator Data'!B115</f>
        <v>MUS</v>
      </c>
      <c r="C114" s="154"/>
      <c r="D114" s="154"/>
      <c r="E114" s="154"/>
      <c r="F114" s="154"/>
      <c r="G114" s="154"/>
      <c r="H114" s="154"/>
      <c r="I114" s="154"/>
      <c r="J114" s="154"/>
      <c r="K114" s="154"/>
      <c r="L114" s="154"/>
      <c r="M114" s="154"/>
      <c r="N114" s="154"/>
      <c r="O114" s="154"/>
      <c r="P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5" t="str">
        <f>IF(ISNUMBER('Indicator Data'!AL115),"","Imputed using GDP p.c.")</f>
        <v/>
      </c>
      <c r="AN114" s="154"/>
      <c r="AO114" s="154"/>
      <c r="AP114" s="154"/>
      <c r="AQ114" s="154"/>
      <c r="AR114" s="154"/>
      <c r="AS114" s="154"/>
      <c r="AT114" s="154"/>
      <c r="AU114" s="154"/>
      <c r="AV114" s="154"/>
      <c r="AW114" s="154"/>
      <c r="AX114" s="154"/>
      <c r="AY114" s="154"/>
      <c r="AZ114" s="154"/>
      <c r="BA114" s="154"/>
      <c r="BB114" s="103"/>
      <c r="BH114" s="154"/>
      <c r="BI114" s="154"/>
    </row>
    <row r="115" spans="1:61" x14ac:dyDescent="0.25">
      <c r="A115" s="123" t="str">
        <f>'Indicator Data'!A116</f>
        <v>Mexico</v>
      </c>
      <c r="B115" s="106" t="str">
        <f>'Indicator Data'!B116</f>
        <v>MEX</v>
      </c>
      <c r="C115" s="154"/>
      <c r="D115" s="154"/>
      <c r="E115" s="154"/>
      <c r="F115" s="154"/>
      <c r="G115" s="154"/>
      <c r="H115" s="154"/>
      <c r="I115" s="154"/>
      <c r="J115" s="154"/>
      <c r="K115" s="154"/>
      <c r="L115" s="154"/>
      <c r="M115" s="154"/>
      <c r="N115" s="154"/>
      <c r="O115" s="154"/>
      <c r="P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5" t="str">
        <f>IF(ISNUMBER('Indicator Data'!AL116),"","Imputed using GDP p.c.")</f>
        <v/>
      </c>
      <c r="AN115" s="154"/>
      <c r="AO115" s="154"/>
      <c r="AP115" s="154"/>
      <c r="AQ115" s="154"/>
      <c r="AR115" s="154"/>
      <c r="AS115" s="154"/>
      <c r="AT115" s="154"/>
      <c r="AU115" s="154"/>
      <c r="AV115" s="154"/>
      <c r="AW115" s="154"/>
      <c r="AX115" s="154"/>
      <c r="AY115" s="154"/>
      <c r="AZ115" s="154"/>
      <c r="BA115" s="154"/>
      <c r="BB115" s="103"/>
      <c r="BH115" s="154"/>
      <c r="BI115" s="154"/>
    </row>
    <row r="116" spans="1:61" x14ac:dyDescent="0.25">
      <c r="A116" s="123" t="str">
        <f>'Indicator Data'!A117</f>
        <v>Micronesia</v>
      </c>
      <c r="B116" s="106" t="str">
        <f>'Indicator Data'!B117</f>
        <v>FSM</v>
      </c>
      <c r="C116" s="154"/>
      <c r="D116" s="154"/>
      <c r="E116" s="154"/>
      <c r="F116" s="154"/>
      <c r="G116" s="154"/>
      <c r="H116" s="154"/>
      <c r="I116" s="154"/>
      <c r="J116" s="154"/>
      <c r="K116" s="154"/>
      <c r="L116" s="154"/>
      <c r="M116" s="154"/>
      <c r="N116" s="154"/>
      <c r="O116" s="154"/>
      <c r="P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5" t="str">
        <f>IF(ISNUMBER('Indicator Data'!AL117),"","Imputed using GDP p.c.")</f>
        <v/>
      </c>
      <c r="AN116" s="154"/>
      <c r="AO116" s="154"/>
      <c r="AP116" s="154"/>
      <c r="AQ116" s="154"/>
      <c r="AR116" s="154"/>
      <c r="AS116" s="154"/>
      <c r="AT116" s="154"/>
      <c r="AU116" s="154"/>
      <c r="AV116" s="154"/>
      <c r="AW116" s="154"/>
      <c r="AX116" s="154"/>
      <c r="AY116" s="154"/>
      <c r="AZ116" s="154"/>
      <c r="BA116" s="154"/>
      <c r="BB116" s="103"/>
      <c r="BH116" s="154" t="s">
        <v>1330</v>
      </c>
      <c r="BI116" s="154" t="s">
        <v>1330</v>
      </c>
    </row>
    <row r="117" spans="1:61" x14ac:dyDescent="0.25">
      <c r="A117" s="123" t="str">
        <f>'Indicator Data'!A118</f>
        <v>Moldova Republic of</v>
      </c>
      <c r="B117" s="106" t="str">
        <f>'Indicator Data'!B118</f>
        <v>MDA</v>
      </c>
      <c r="C117" s="154"/>
      <c r="D117" s="154"/>
      <c r="E117" s="154"/>
      <c r="F117" s="154"/>
      <c r="G117" s="154"/>
      <c r="H117" s="154"/>
      <c r="I117" s="154"/>
      <c r="J117" s="154"/>
      <c r="K117" s="154"/>
      <c r="L117" s="154"/>
      <c r="M117" s="154"/>
      <c r="N117" s="154"/>
      <c r="O117" s="154"/>
      <c r="P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5" t="str">
        <f>IF(ISNUMBER('Indicator Data'!AL118),"","Imputed using GDP p.c.")</f>
        <v/>
      </c>
      <c r="AN117" s="154"/>
      <c r="AO117" s="154"/>
      <c r="AP117" s="154"/>
      <c r="AQ117" s="154"/>
      <c r="AR117" s="154"/>
      <c r="AS117" s="154"/>
      <c r="AT117" s="154"/>
      <c r="AU117" s="154"/>
      <c r="AV117" s="154"/>
      <c r="AW117" s="154"/>
      <c r="AX117" s="154"/>
      <c r="AY117" s="154"/>
      <c r="AZ117" s="154"/>
      <c r="BA117" s="154"/>
      <c r="BB117" s="103"/>
      <c r="BH117" s="154"/>
      <c r="BI117" s="154" t="s">
        <v>1334</v>
      </c>
    </row>
    <row r="118" spans="1:61" x14ac:dyDescent="0.25">
      <c r="A118" s="123" t="str">
        <f>'Indicator Data'!A119</f>
        <v>Mongolia</v>
      </c>
      <c r="B118" s="106" t="str">
        <f>'Indicator Data'!B119</f>
        <v>MNG</v>
      </c>
      <c r="C118" s="154"/>
      <c r="D118" s="154"/>
      <c r="E118" s="154"/>
      <c r="F118" s="154"/>
      <c r="G118" s="154"/>
      <c r="H118" s="154"/>
      <c r="I118" s="154"/>
      <c r="J118" s="154"/>
      <c r="K118" s="154"/>
      <c r="L118" s="154"/>
      <c r="M118" s="154"/>
      <c r="N118" s="154"/>
      <c r="O118" s="154"/>
      <c r="P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5" t="str">
        <f>IF(ISNUMBER('Indicator Data'!AL119),"","Imputed using GDP p.c.")</f>
        <v/>
      </c>
      <c r="AN118" s="154"/>
      <c r="AO118" s="154"/>
      <c r="AP118" s="154"/>
      <c r="AQ118" s="154"/>
      <c r="AR118" s="154"/>
      <c r="AS118" s="154"/>
      <c r="AT118" s="154"/>
      <c r="AU118" s="154"/>
      <c r="AV118" s="154"/>
      <c r="AW118" s="154"/>
      <c r="AX118" s="154"/>
      <c r="AY118" s="154"/>
      <c r="AZ118" s="154"/>
      <c r="BA118" s="154"/>
      <c r="BB118" s="103"/>
      <c r="BH118" s="154"/>
      <c r="BI118" s="154"/>
    </row>
    <row r="119" spans="1:61" x14ac:dyDescent="0.25">
      <c r="A119" s="123" t="str">
        <f>'Indicator Data'!A120</f>
        <v>Montenegro</v>
      </c>
      <c r="B119" s="106" t="str">
        <f>'Indicator Data'!B120</f>
        <v>MNE</v>
      </c>
      <c r="C119" s="154"/>
      <c r="D119" s="154"/>
      <c r="E119" s="154"/>
      <c r="F119" s="154"/>
      <c r="G119" s="154"/>
      <c r="H119" s="154"/>
      <c r="I119" s="154"/>
      <c r="J119" s="154"/>
      <c r="K119" s="154"/>
      <c r="L119" s="154"/>
      <c r="M119" s="154"/>
      <c r="N119" s="154"/>
      <c r="O119" s="154"/>
      <c r="P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5" t="str">
        <f>IF(ISNUMBER('Indicator Data'!AL120),"","Imputed using GDP p.c.")</f>
        <v/>
      </c>
      <c r="AN119" s="154"/>
      <c r="AO119" s="154"/>
      <c r="AP119" s="154"/>
      <c r="AQ119" s="154"/>
      <c r="AR119" s="154"/>
      <c r="AS119" s="154"/>
      <c r="AT119" s="154"/>
      <c r="AU119" s="154"/>
      <c r="AV119" s="154"/>
      <c r="AW119" s="154"/>
      <c r="AX119" s="154"/>
      <c r="AY119" s="154"/>
      <c r="AZ119" s="154"/>
      <c r="BA119" s="154"/>
      <c r="BB119" s="103"/>
      <c r="BH119" s="154"/>
      <c r="BI119" s="154"/>
    </row>
    <row r="120" spans="1:61" x14ac:dyDescent="0.25">
      <c r="A120" s="123" t="str">
        <f>'Indicator Data'!A121</f>
        <v>Morocco</v>
      </c>
      <c r="B120" s="106" t="str">
        <f>'Indicator Data'!B121</f>
        <v>MAR</v>
      </c>
      <c r="C120" s="154"/>
      <c r="D120" s="154"/>
      <c r="E120" s="154"/>
      <c r="F120" s="154"/>
      <c r="G120" s="154"/>
      <c r="H120" s="154"/>
      <c r="I120" s="154"/>
      <c r="J120" s="154"/>
      <c r="K120" s="154"/>
      <c r="L120" s="154"/>
      <c r="M120" s="154"/>
      <c r="N120" s="154"/>
      <c r="O120" s="154"/>
      <c r="P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5" t="str">
        <f>IF(ISNUMBER('Indicator Data'!AL121),"","Imputed using GDP p.c.")</f>
        <v/>
      </c>
      <c r="AN120" s="154"/>
      <c r="AO120" s="154"/>
      <c r="AP120" s="154"/>
      <c r="AQ120" s="154"/>
      <c r="AR120" s="154"/>
      <c r="AS120" s="154"/>
      <c r="AT120" s="154"/>
      <c r="AU120" s="154"/>
      <c r="AV120" s="154"/>
      <c r="AW120" s="154"/>
      <c r="AX120" s="154"/>
      <c r="AY120" s="154"/>
      <c r="AZ120" s="154"/>
      <c r="BA120" s="154"/>
      <c r="BB120" s="103"/>
      <c r="BH120" s="154"/>
      <c r="BI120" s="154"/>
    </row>
    <row r="121" spans="1:61" x14ac:dyDescent="0.25">
      <c r="A121" s="123" t="str">
        <f>'Indicator Data'!A122</f>
        <v>Mozambique</v>
      </c>
      <c r="B121" s="106" t="str">
        <f>'Indicator Data'!B122</f>
        <v>MOZ</v>
      </c>
      <c r="C121" s="154"/>
      <c r="D121" s="154"/>
      <c r="E121" s="154"/>
      <c r="F121" s="154"/>
      <c r="G121" s="154"/>
      <c r="H121" s="154"/>
      <c r="I121" s="154"/>
      <c r="J121" s="154"/>
      <c r="K121" s="154"/>
      <c r="L121" s="154"/>
      <c r="M121" s="154"/>
      <c r="N121" s="154"/>
      <c r="O121" s="154"/>
      <c r="P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5" t="str">
        <f>IF(ISNUMBER('Indicator Data'!AL122),"","Imputed using GDP p.c.")</f>
        <v/>
      </c>
      <c r="AN121" s="154"/>
      <c r="AO121" s="154"/>
      <c r="AP121" s="154"/>
      <c r="AQ121" s="154"/>
      <c r="AR121" s="154"/>
      <c r="AS121" s="154"/>
      <c r="AT121" s="154"/>
      <c r="AU121" s="154"/>
      <c r="AV121" s="154"/>
      <c r="AW121" s="154"/>
      <c r="AX121" s="154"/>
      <c r="AY121" s="154"/>
      <c r="AZ121" s="154"/>
      <c r="BA121" s="154"/>
      <c r="BB121" s="103"/>
      <c r="BH121" s="154"/>
      <c r="BI121" s="154"/>
    </row>
    <row r="122" spans="1:61" x14ac:dyDescent="0.25">
      <c r="A122" s="123" t="str">
        <f>'Indicator Data'!A123</f>
        <v>Myanmar</v>
      </c>
      <c r="B122" s="106" t="str">
        <f>'Indicator Data'!B123</f>
        <v>MMR</v>
      </c>
      <c r="C122" s="154"/>
      <c r="D122" s="154"/>
      <c r="E122" s="154"/>
      <c r="F122" s="154"/>
      <c r="G122" s="154"/>
      <c r="H122" s="154"/>
      <c r="I122" s="154"/>
      <c r="J122" s="154"/>
      <c r="K122" s="154"/>
      <c r="L122" s="154"/>
      <c r="M122" s="154"/>
      <c r="N122" s="154"/>
      <c r="O122" s="154"/>
      <c r="P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5" t="str">
        <f>IF(ISNUMBER('Indicator Data'!AL123),"","Imputed using GDP p.c.")</f>
        <v/>
      </c>
      <c r="AN122" s="154"/>
      <c r="AO122" s="154"/>
      <c r="AP122" s="154"/>
      <c r="AQ122" s="154"/>
      <c r="AR122" s="154"/>
      <c r="AS122" s="154"/>
      <c r="AT122" s="154"/>
      <c r="AU122" s="154"/>
      <c r="AV122" s="154"/>
      <c r="AW122" s="154"/>
      <c r="AX122" s="154"/>
      <c r="AY122" s="154"/>
      <c r="AZ122" s="154"/>
      <c r="BA122" s="154"/>
      <c r="BB122" s="103"/>
      <c r="BH122" s="154"/>
      <c r="BI122" s="154"/>
    </row>
    <row r="123" spans="1:61" x14ac:dyDescent="0.25">
      <c r="A123" s="123" t="str">
        <f>'Indicator Data'!A124</f>
        <v>Namibia</v>
      </c>
      <c r="B123" s="106" t="str">
        <f>'Indicator Data'!B124</f>
        <v>NAM</v>
      </c>
      <c r="C123" s="154"/>
      <c r="D123" s="154"/>
      <c r="E123" s="154"/>
      <c r="F123" s="154"/>
      <c r="G123" s="154"/>
      <c r="H123" s="154"/>
      <c r="I123" s="154"/>
      <c r="J123" s="154"/>
      <c r="K123" s="154"/>
      <c r="L123" s="154"/>
      <c r="M123" s="154"/>
      <c r="N123" s="154"/>
      <c r="O123" s="154"/>
      <c r="P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5" t="str">
        <f>IF(ISNUMBER('Indicator Data'!AL124),"","Imputed using GDP p.c.")</f>
        <v/>
      </c>
      <c r="AN123" s="154"/>
      <c r="AO123" s="154"/>
      <c r="AP123" s="154"/>
      <c r="AQ123" s="154"/>
      <c r="AR123" s="154"/>
      <c r="AS123" s="154"/>
      <c r="AT123" s="154"/>
      <c r="AU123" s="154"/>
      <c r="AV123" s="154"/>
      <c r="AW123" s="154"/>
      <c r="AX123" s="154"/>
      <c r="AY123" s="154"/>
      <c r="AZ123" s="154"/>
      <c r="BA123" s="154"/>
      <c r="BB123" s="103"/>
      <c r="BH123" s="154" t="s">
        <v>935</v>
      </c>
      <c r="BI123" s="154"/>
    </row>
    <row r="124" spans="1:61" x14ac:dyDescent="0.25">
      <c r="A124" s="123" t="str">
        <f>'Indicator Data'!A125</f>
        <v>Nauru</v>
      </c>
      <c r="B124" s="106" t="str">
        <f>'Indicator Data'!B125</f>
        <v>NRU</v>
      </c>
      <c r="C124" s="154"/>
      <c r="D124" s="154"/>
      <c r="E124" s="154"/>
      <c r="F124" s="154"/>
      <c r="G124" s="154"/>
      <c r="H124" s="154"/>
      <c r="I124" s="154"/>
      <c r="J124" s="154"/>
      <c r="K124" s="154"/>
      <c r="L124" s="154"/>
      <c r="M124" s="154"/>
      <c r="N124" s="154"/>
      <c r="O124" s="154"/>
      <c r="P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5" t="str">
        <f>IF(ISNUMBER('Indicator Data'!AL125),"","Imputed using GDP p.c.")</f>
        <v>Imputed using GDP p.c.</v>
      </c>
      <c r="AN124" s="154"/>
      <c r="AO124" s="154"/>
      <c r="AP124" s="154"/>
      <c r="AQ124" s="154"/>
      <c r="AR124" s="154"/>
      <c r="AS124" s="154"/>
      <c r="AT124" s="154"/>
      <c r="AU124" s="154"/>
      <c r="AV124" s="154"/>
      <c r="AW124" s="154"/>
      <c r="AX124" s="154"/>
      <c r="AY124" s="154"/>
      <c r="AZ124" s="154"/>
      <c r="BA124" s="154"/>
      <c r="BB124" s="103"/>
      <c r="BH124" s="154" t="s">
        <v>1330</v>
      </c>
      <c r="BI124" s="154" t="s">
        <v>1330</v>
      </c>
    </row>
    <row r="125" spans="1:61" x14ac:dyDescent="0.25">
      <c r="A125" s="123" t="str">
        <f>'Indicator Data'!A126</f>
        <v>Nepal</v>
      </c>
      <c r="B125" s="106" t="str">
        <f>'Indicator Data'!B126</f>
        <v>NPL</v>
      </c>
      <c r="C125" s="154"/>
      <c r="D125" s="154"/>
      <c r="E125" s="154"/>
      <c r="F125" s="154"/>
      <c r="G125" s="154"/>
      <c r="H125" s="154"/>
      <c r="I125" s="154"/>
      <c r="J125" s="154"/>
      <c r="K125" s="154"/>
      <c r="L125" s="154"/>
      <c r="M125" s="154"/>
      <c r="N125" s="154"/>
      <c r="O125" s="154"/>
      <c r="P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5" t="str">
        <f>IF(ISNUMBER('Indicator Data'!AL126),"","Imputed using GDP p.c.")</f>
        <v/>
      </c>
      <c r="AN125" s="154"/>
      <c r="AO125" s="154"/>
      <c r="AP125" s="154"/>
      <c r="AQ125" s="154"/>
      <c r="AR125" s="154"/>
      <c r="AS125" s="154"/>
      <c r="AT125" s="154"/>
      <c r="AU125" s="154"/>
      <c r="AV125" s="154"/>
      <c r="AW125" s="154"/>
      <c r="AX125" s="154"/>
      <c r="AY125" s="154"/>
      <c r="AZ125" s="154"/>
      <c r="BA125" s="154"/>
      <c r="BB125" s="103"/>
      <c r="BH125" s="154"/>
      <c r="BI125" s="154"/>
    </row>
    <row r="126" spans="1:61" x14ac:dyDescent="0.25">
      <c r="A126" s="123" t="str">
        <f>'Indicator Data'!A127</f>
        <v>Netherlands</v>
      </c>
      <c r="B126" s="106" t="str">
        <f>'Indicator Data'!B127</f>
        <v>NLD</v>
      </c>
      <c r="C126" s="154"/>
      <c r="D126" s="154"/>
      <c r="E126" s="154"/>
      <c r="F126" s="154"/>
      <c r="G126" s="154"/>
      <c r="H126" s="154"/>
      <c r="I126" s="154"/>
      <c r="J126" s="154"/>
      <c r="K126" s="154"/>
      <c r="L126" s="154"/>
      <c r="M126" s="154"/>
      <c r="N126" s="154"/>
      <c r="O126" s="154"/>
      <c r="P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5" t="str">
        <f>IF(ISNUMBER('Indicator Data'!AL127),"","Imputed using GDP p.c.")</f>
        <v/>
      </c>
      <c r="AN126" s="154"/>
      <c r="AO126" s="154"/>
      <c r="AP126" s="154"/>
      <c r="AQ126" s="154"/>
      <c r="AR126" s="154"/>
      <c r="AS126" s="154"/>
      <c r="AT126" s="154"/>
      <c r="AU126" s="154"/>
      <c r="AV126" s="154"/>
      <c r="AW126" s="154"/>
      <c r="AX126" s="154"/>
      <c r="AY126" s="154"/>
      <c r="AZ126" s="154"/>
      <c r="BA126" s="154"/>
      <c r="BB126" s="103"/>
      <c r="BH126" s="154"/>
      <c r="BI126" s="154"/>
    </row>
    <row r="127" spans="1:61" x14ac:dyDescent="0.25">
      <c r="A127" s="123" t="str">
        <f>'Indicator Data'!A128</f>
        <v>New Zealand</v>
      </c>
      <c r="B127" s="106" t="str">
        <f>'Indicator Data'!B128</f>
        <v>NZL</v>
      </c>
      <c r="C127" s="154"/>
      <c r="D127" s="154"/>
      <c r="E127" s="154"/>
      <c r="F127" s="154"/>
      <c r="G127" s="154"/>
      <c r="H127" s="154"/>
      <c r="I127" s="154"/>
      <c r="J127" s="154"/>
      <c r="K127" s="154"/>
      <c r="L127" s="154"/>
      <c r="M127" s="154"/>
      <c r="N127" s="154"/>
      <c r="O127" s="154"/>
      <c r="P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5" t="str">
        <f>IF(ISNUMBER('Indicator Data'!AL128),"","Imputed using GDP p.c.")</f>
        <v/>
      </c>
      <c r="AN127" s="154"/>
      <c r="AO127" s="154"/>
      <c r="AP127" s="154"/>
      <c r="AQ127" s="154"/>
      <c r="AR127" s="154"/>
      <c r="AS127" s="154"/>
      <c r="AT127" s="154"/>
      <c r="AU127" s="154"/>
      <c r="AV127" s="154"/>
      <c r="AW127" s="154"/>
      <c r="AX127" s="154"/>
      <c r="AY127" s="154"/>
      <c r="AZ127" s="154"/>
      <c r="BA127" s="154"/>
      <c r="BB127" s="103"/>
      <c r="BH127" s="154"/>
      <c r="BI127" s="154"/>
    </row>
    <row r="128" spans="1:61" x14ac:dyDescent="0.25">
      <c r="A128" s="123" t="str">
        <f>'Indicator Data'!A129</f>
        <v>Nicaragua</v>
      </c>
      <c r="B128" s="106" t="str">
        <f>'Indicator Data'!B129</f>
        <v>NIC</v>
      </c>
      <c r="C128" s="154"/>
      <c r="D128" s="154"/>
      <c r="E128" s="154"/>
      <c r="F128" s="154"/>
      <c r="G128" s="154"/>
      <c r="H128" s="154"/>
      <c r="I128" s="154"/>
      <c r="J128" s="154"/>
      <c r="K128" s="154"/>
      <c r="L128" s="154"/>
      <c r="M128" s="154"/>
      <c r="N128" s="154"/>
      <c r="O128" s="154"/>
      <c r="P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5" t="str">
        <f>IF(ISNUMBER('Indicator Data'!AL129),"","Imputed using GDP p.c.")</f>
        <v/>
      </c>
      <c r="AN128" s="154"/>
      <c r="AO128" s="154"/>
      <c r="AP128" s="154"/>
      <c r="AQ128" s="154"/>
      <c r="AR128" s="154"/>
      <c r="AS128" s="154"/>
      <c r="AT128" s="154"/>
      <c r="AU128" s="154"/>
      <c r="AV128" s="154"/>
      <c r="AW128" s="154"/>
      <c r="AX128" s="154"/>
      <c r="AY128" s="154"/>
      <c r="AZ128" s="154"/>
      <c r="BA128" s="154"/>
      <c r="BB128" s="103"/>
      <c r="BH128" s="154"/>
      <c r="BI128" s="154"/>
    </row>
    <row r="129" spans="1:61" x14ac:dyDescent="0.25">
      <c r="A129" s="123" t="str">
        <f>'Indicator Data'!A130</f>
        <v>Niger</v>
      </c>
      <c r="B129" s="106" t="str">
        <f>'Indicator Data'!B130</f>
        <v>NER</v>
      </c>
      <c r="C129" s="154"/>
      <c r="D129" s="154"/>
      <c r="E129" s="154"/>
      <c r="F129" s="154"/>
      <c r="G129" s="154"/>
      <c r="H129" s="154"/>
      <c r="I129" s="154"/>
      <c r="J129" s="154"/>
      <c r="K129" s="154"/>
      <c r="L129" s="154"/>
      <c r="M129" s="154"/>
      <c r="N129" s="154"/>
      <c r="O129" s="154"/>
      <c r="P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5" t="str">
        <f>IF(ISNUMBER('Indicator Data'!AL130),"","Imputed using GDP p.c.")</f>
        <v/>
      </c>
      <c r="AN129" s="154"/>
      <c r="AO129" s="154"/>
      <c r="AP129" s="154"/>
      <c r="AQ129" s="154"/>
      <c r="AR129" s="154"/>
      <c r="AS129" s="154"/>
      <c r="AT129" s="154"/>
      <c r="AU129" s="154"/>
      <c r="AV129" s="154"/>
      <c r="AW129" s="154"/>
      <c r="AX129" s="154"/>
      <c r="AY129" s="154"/>
      <c r="AZ129" s="154"/>
      <c r="BA129" s="154"/>
      <c r="BB129" s="103"/>
      <c r="BH129" s="154"/>
      <c r="BI129" s="154"/>
    </row>
    <row r="130" spans="1:61" x14ac:dyDescent="0.25">
      <c r="A130" s="123" t="str">
        <f>'Indicator Data'!A131</f>
        <v>Nigeria</v>
      </c>
      <c r="B130" s="106" t="str">
        <f>'Indicator Data'!B131</f>
        <v>NGA</v>
      </c>
      <c r="C130" s="154"/>
      <c r="D130" s="154"/>
      <c r="E130" s="154"/>
      <c r="F130" s="154"/>
      <c r="G130" s="154"/>
      <c r="H130" s="154"/>
      <c r="I130" s="154"/>
      <c r="J130" s="154"/>
      <c r="K130" s="154"/>
      <c r="L130" s="154"/>
      <c r="M130" s="154"/>
      <c r="N130" s="154"/>
      <c r="O130" s="154"/>
      <c r="P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5" t="str">
        <f>IF(ISNUMBER('Indicator Data'!AL131),"","Imputed using GDP p.c.")</f>
        <v/>
      </c>
      <c r="AN130" s="154"/>
      <c r="AO130" s="154"/>
      <c r="AP130" s="154"/>
      <c r="AQ130" s="154"/>
      <c r="AR130" s="154"/>
      <c r="AS130" s="154"/>
      <c r="AT130" s="154"/>
      <c r="AU130" s="154"/>
      <c r="AV130" s="154"/>
      <c r="AW130" s="154"/>
      <c r="AX130" s="154"/>
      <c r="AY130" s="154"/>
      <c r="AZ130" s="154"/>
      <c r="BA130" s="154"/>
      <c r="BB130" s="103"/>
      <c r="BH130" s="154"/>
      <c r="BI130" s="154"/>
    </row>
    <row r="131" spans="1:61" x14ac:dyDescent="0.25">
      <c r="A131" s="123" t="str">
        <f>'Indicator Data'!A132</f>
        <v>North Macedonia</v>
      </c>
      <c r="B131" s="106" t="str">
        <f>'Indicator Data'!B132</f>
        <v>MKD</v>
      </c>
      <c r="C131" s="154"/>
      <c r="D131" s="154"/>
      <c r="E131" s="154"/>
      <c r="F131" s="154"/>
      <c r="G131" s="154"/>
      <c r="H131" s="154"/>
      <c r="I131" s="154"/>
      <c r="J131" s="154"/>
      <c r="K131" s="154"/>
      <c r="L131" s="154"/>
      <c r="M131" s="154"/>
      <c r="N131" s="154"/>
      <c r="O131" s="154"/>
      <c r="P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5" t="str">
        <f>IF(ISNUMBER('Indicator Data'!AL132),"","Imputed using GDP p.c.")</f>
        <v/>
      </c>
      <c r="AN131" s="154"/>
      <c r="AO131" s="154"/>
      <c r="AP131" s="154"/>
      <c r="AQ131" s="154"/>
      <c r="AR131" s="154"/>
      <c r="AS131" s="154"/>
      <c r="AT131" s="154"/>
      <c r="AU131" s="154"/>
      <c r="AV131" s="154"/>
      <c r="AW131" s="154"/>
      <c r="AX131" s="154"/>
      <c r="AY131" s="154"/>
      <c r="AZ131" s="154"/>
      <c r="BA131" s="154"/>
      <c r="BB131" s="103"/>
      <c r="BH131" s="154"/>
      <c r="BI131" s="154"/>
    </row>
    <row r="132" spans="1:61" x14ac:dyDescent="0.25">
      <c r="A132" s="123" t="str">
        <f>'Indicator Data'!A133</f>
        <v>Norway</v>
      </c>
      <c r="B132" s="106" t="str">
        <f>'Indicator Data'!B133</f>
        <v>NOR</v>
      </c>
      <c r="C132" s="154"/>
      <c r="D132" s="154"/>
      <c r="E132" s="154"/>
      <c r="F132" s="154"/>
      <c r="G132" s="154"/>
      <c r="H132" s="154"/>
      <c r="I132" s="154"/>
      <c r="J132" s="154"/>
      <c r="K132" s="154"/>
      <c r="L132" s="154"/>
      <c r="M132" s="154"/>
      <c r="N132" s="154"/>
      <c r="O132" s="154"/>
      <c r="P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5" t="str">
        <f>IF(ISNUMBER('Indicator Data'!AL133),"","Imputed using GDP p.c.")</f>
        <v/>
      </c>
      <c r="AN132" s="154"/>
      <c r="AO132" s="154"/>
      <c r="AP132" s="154"/>
      <c r="AQ132" s="154"/>
      <c r="AR132" s="154"/>
      <c r="AS132" s="154"/>
      <c r="AT132" s="154"/>
      <c r="AU132" s="154"/>
      <c r="AV132" s="154"/>
      <c r="AW132" s="154"/>
      <c r="AX132" s="154"/>
      <c r="AY132" s="154"/>
      <c r="AZ132" s="154"/>
      <c r="BA132" s="154"/>
      <c r="BB132" s="103"/>
      <c r="BH132" s="154"/>
      <c r="BI132" s="154"/>
    </row>
    <row r="133" spans="1:61" x14ac:dyDescent="0.25">
      <c r="A133" s="123" t="str">
        <f>'Indicator Data'!A134</f>
        <v>Oman</v>
      </c>
      <c r="B133" s="106" t="str">
        <f>'Indicator Data'!B134</f>
        <v>OMN</v>
      </c>
      <c r="C133" s="154"/>
      <c r="D133" s="154"/>
      <c r="E133" s="154"/>
      <c r="F133" s="154"/>
      <c r="G133" s="154"/>
      <c r="H133" s="154"/>
      <c r="I133" s="154"/>
      <c r="J133" s="154"/>
      <c r="K133" s="154"/>
      <c r="L133" s="154"/>
      <c r="M133" s="154"/>
      <c r="N133" s="154"/>
      <c r="O133" s="154"/>
      <c r="P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5" t="str">
        <f>IF(ISNUMBER('Indicator Data'!AL134),"","Imputed using GDP p.c.")</f>
        <v/>
      </c>
      <c r="AN133" s="154"/>
      <c r="AO133" s="154"/>
      <c r="AP133" s="154"/>
      <c r="AQ133" s="154"/>
      <c r="AR133" s="154"/>
      <c r="AS133" s="154"/>
      <c r="AT133" s="154"/>
      <c r="AU133" s="154"/>
      <c r="AV133" s="154"/>
      <c r="AW133" s="154"/>
      <c r="AX133" s="154"/>
      <c r="AY133" s="154"/>
      <c r="AZ133" s="154"/>
      <c r="BA133" s="154"/>
      <c r="BB133" s="103"/>
      <c r="BH133" s="154"/>
      <c r="BI133" s="154"/>
    </row>
    <row r="134" spans="1:61" x14ac:dyDescent="0.25">
      <c r="A134" s="123" t="str">
        <f>'Indicator Data'!A135</f>
        <v>Pakistan</v>
      </c>
      <c r="B134" s="106" t="str">
        <f>'Indicator Data'!B135</f>
        <v>PAK</v>
      </c>
      <c r="C134" s="154"/>
      <c r="D134" s="154"/>
      <c r="E134" s="154"/>
      <c r="F134" s="154"/>
      <c r="G134" s="154"/>
      <c r="H134" s="154"/>
      <c r="I134" s="154"/>
      <c r="J134" s="154"/>
      <c r="K134" s="154"/>
      <c r="L134" s="154"/>
      <c r="M134" s="154"/>
      <c r="N134" s="154"/>
      <c r="O134" s="154"/>
      <c r="P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5" t="str">
        <f>IF(ISNUMBER('Indicator Data'!AL135),"","Imputed using GDP p.c.")</f>
        <v/>
      </c>
      <c r="AN134" s="154"/>
      <c r="AO134" s="154"/>
      <c r="AP134" s="154"/>
      <c r="AQ134" s="154"/>
      <c r="AR134" s="154"/>
      <c r="AS134" s="154"/>
      <c r="AT134" s="154"/>
      <c r="AU134" s="154"/>
      <c r="AV134" s="154"/>
      <c r="AW134" s="154"/>
      <c r="AX134" s="154"/>
      <c r="AY134" s="154"/>
      <c r="AZ134" s="154"/>
      <c r="BA134" s="154"/>
      <c r="BB134" s="103"/>
    </row>
    <row r="135" spans="1:61" x14ac:dyDescent="0.25">
      <c r="A135" s="123" t="str">
        <f>'Indicator Data'!A136</f>
        <v>Palau</v>
      </c>
      <c r="B135" s="106" t="str">
        <f>'Indicator Data'!B136</f>
        <v>PLW</v>
      </c>
      <c r="C135" s="154"/>
      <c r="D135" s="154"/>
      <c r="E135" s="154"/>
      <c r="F135" s="154"/>
      <c r="G135" s="154"/>
      <c r="H135" s="154"/>
      <c r="I135" s="154"/>
      <c r="J135" s="154"/>
      <c r="K135" s="154"/>
      <c r="L135" s="154"/>
      <c r="M135" s="154"/>
      <c r="N135" s="154"/>
      <c r="O135" s="154"/>
      <c r="P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5" t="str">
        <f>IF(ISNUMBER('Indicator Data'!AL136),"","Imputed using GDP p.c.")</f>
        <v/>
      </c>
      <c r="AN135" s="154"/>
      <c r="AO135" s="154"/>
      <c r="AP135" s="154"/>
      <c r="AQ135" s="154"/>
      <c r="AR135" s="154"/>
      <c r="AS135" s="154"/>
      <c r="AT135" s="154"/>
      <c r="AU135" s="154"/>
      <c r="AV135" s="154"/>
      <c r="AW135" s="154"/>
      <c r="AX135" s="154"/>
      <c r="AY135" s="154"/>
      <c r="AZ135" s="154"/>
      <c r="BA135" s="154"/>
      <c r="BB135" s="103"/>
      <c r="BH135" s="154" t="s">
        <v>1330</v>
      </c>
      <c r="BI135" s="154" t="s">
        <v>1330</v>
      </c>
    </row>
    <row r="136" spans="1:61" x14ac:dyDescent="0.25">
      <c r="A136" s="123" t="str">
        <f>'Indicator Data'!A137</f>
        <v>Palestine</v>
      </c>
      <c r="B136" s="106" t="str">
        <f>'Indicator Data'!B137</f>
        <v>PSE</v>
      </c>
      <c r="C136" s="154"/>
      <c r="D136" s="154"/>
      <c r="E136" s="154"/>
      <c r="F136" s="154"/>
      <c r="G136" s="154"/>
      <c r="H136" s="154"/>
      <c r="I136" s="154"/>
      <c r="J136" s="154"/>
      <c r="K136" s="154"/>
      <c r="L136" s="154"/>
      <c r="M136" s="154"/>
      <c r="N136" s="154"/>
      <c r="O136" s="154"/>
      <c r="P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5" t="str">
        <f>IF(ISNUMBER('Indicator Data'!AL137),"","Imputed using GDP p.c.")</f>
        <v/>
      </c>
      <c r="AN136" s="154"/>
      <c r="AO136" s="154"/>
      <c r="AP136" s="154"/>
      <c r="AQ136" s="154"/>
      <c r="AR136" s="154"/>
      <c r="AS136" s="154"/>
      <c r="AT136" s="154"/>
      <c r="AU136" s="154"/>
      <c r="AV136" s="154"/>
      <c r="AW136" s="154"/>
      <c r="AX136" s="154"/>
      <c r="AY136" s="154"/>
      <c r="AZ136" s="154"/>
      <c r="BA136" s="154"/>
      <c r="BB136" s="103"/>
      <c r="BH136" s="154" t="s">
        <v>943</v>
      </c>
      <c r="BI136" s="154" t="s">
        <v>943</v>
      </c>
    </row>
    <row r="137" spans="1:61" x14ac:dyDescent="0.25">
      <c r="A137" s="123" t="str">
        <f>'Indicator Data'!A138</f>
        <v>Panama</v>
      </c>
      <c r="B137" s="106" t="str">
        <f>'Indicator Data'!B138</f>
        <v>PAN</v>
      </c>
      <c r="C137" s="154"/>
      <c r="D137" s="154"/>
      <c r="E137" s="154"/>
      <c r="F137" s="154"/>
      <c r="G137" s="154"/>
      <c r="H137" s="154"/>
      <c r="I137" s="154"/>
      <c r="J137" s="154"/>
      <c r="K137" s="154"/>
      <c r="L137" s="154"/>
      <c r="M137" s="154"/>
      <c r="N137" s="154"/>
      <c r="O137" s="154"/>
      <c r="P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5" t="str">
        <f>IF(ISNUMBER('Indicator Data'!AL138),"","Imputed using GDP p.c.")</f>
        <v/>
      </c>
      <c r="AN137" s="154"/>
      <c r="AO137" s="154"/>
      <c r="AP137" s="154"/>
      <c r="AQ137" s="154"/>
      <c r="AR137" s="154"/>
      <c r="AS137" s="154"/>
      <c r="AT137" s="154"/>
      <c r="AU137" s="154"/>
      <c r="AV137" s="154"/>
      <c r="AW137" s="154"/>
      <c r="AX137" s="154"/>
      <c r="AY137" s="154"/>
      <c r="AZ137" s="154"/>
      <c r="BA137" s="154"/>
      <c r="BB137" s="103"/>
      <c r="BH137" s="154"/>
      <c r="BI137" s="154"/>
    </row>
    <row r="138" spans="1:61" x14ac:dyDescent="0.25">
      <c r="A138" s="123" t="str">
        <f>'Indicator Data'!A139</f>
        <v>Papua New Guinea</v>
      </c>
      <c r="B138" s="106" t="str">
        <f>'Indicator Data'!B139</f>
        <v>PNG</v>
      </c>
      <c r="C138" s="154"/>
      <c r="D138" s="154"/>
      <c r="E138" s="154"/>
      <c r="F138" s="154"/>
      <c r="G138" s="154"/>
      <c r="H138" s="154"/>
      <c r="I138" s="154"/>
      <c r="J138" s="154"/>
      <c r="K138" s="154"/>
      <c r="L138" s="154"/>
      <c r="M138" s="154"/>
      <c r="N138" s="154"/>
      <c r="O138" s="154"/>
      <c r="P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5" t="str">
        <f>IF(ISNUMBER('Indicator Data'!AL139),"","Imputed using GDP p.c.")</f>
        <v/>
      </c>
      <c r="AN138" s="154"/>
      <c r="AO138" s="154"/>
      <c r="AP138" s="154"/>
      <c r="AQ138" s="154"/>
      <c r="AR138" s="154"/>
      <c r="AS138" s="154"/>
      <c r="AT138" s="154"/>
      <c r="AU138" s="154"/>
      <c r="AV138" s="154"/>
      <c r="AW138" s="154"/>
      <c r="AX138" s="154"/>
      <c r="AY138" s="154"/>
      <c r="AZ138" s="154"/>
      <c r="BA138" s="154"/>
      <c r="BB138" s="103"/>
      <c r="BH138" s="154"/>
      <c r="BI138" s="154" t="s">
        <v>945</v>
      </c>
    </row>
    <row r="139" spans="1:61" x14ac:dyDescent="0.25">
      <c r="A139" s="123" t="str">
        <f>'Indicator Data'!A140</f>
        <v>Paraguay</v>
      </c>
      <c r="B139" s="106" t="str">
        <f>'Indicator Data'!B140</f>
        <v>PRY</v>
      </c>
      <c r="C139" s="154"/>
      <c r="D139" s="154"/>
      <c r="E139" s="154"/>
      <c r="F139" s="154"/>
      <c r="G139" s="154"/>
      <c r="H139" s="154"/>
      <c r="I139" s="154"/>
      <c r="J139" s="154"/>
      <c r="K139" s="154"/>
      <c r="L139" s="154"/>
      <c r="M139" s="154"/>
      <c r="N139" s="154"/>
      <c r="O139" s="154"/>
      <c r="P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5" t="str">
        <f>IF(ISNUMBER('Indicator Data'!AL140),"","Imputed using GDP p.c.")</f>
        <v/>
      </c>
      <c r="AN139" s="154"/>
      <c r="AO139" s="154"/>
      <c r="AP139" s="154"/>
      <c r="AQ139" s="154"/>
      <c r="AR139" s="154"/>
      <c r="AS139" s="154"/>
      <c r="AT139" s="154"/>
      <c r="AU139" s="154"/>
      <c r="AV139" s="154"/>
      <c r="AW139" s="154"/>
      <c r="AX139" s="154"/>
      <c r="AY139" s="154"/>
      <c r="AZ139" s="154"/>
      <c r="BA139" s="154"/>
      <c r="BB139" s="103"/>
      <c r="BH139" s="154"/>
      <c r="BI139" s="154"/>
    </row>
    <row r="140" spans="1:61" x14ac:dyDescent="0.25">
      <c r="A140" s="123" t="str">
        <f>'Indicator Data'!A141</f>
        <v>Peru</v>
      </c>
      <c r="B140" s="106" t="str">
        <f>'Indicator Data'!B141</f>
        <v>PER</v>
      </c>
      <c r="C140" s="154"/>
      <c r="D140" s="154"/>
      <c r="E140" s="154"/>
      <c r="F140" s="154"/>
      <c r="G140" s="154"/>
      <c r="H140" s="154"/>
      <c r="I140" s="154"/>
      <c r="J140" s="154"/>
      <c r="K140" s="154"/>
      <c r="L140" s="154"/>
      <c r="M140" s="154"/>
      <c r="N140" s="154"/>
      <c r="O140" s="154"/>
      <c r="P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5" t="str">
        <f>IF(ISNUMBER('Indicator Data'!AL141),"","Imputed using GDP p.c.")</f>
        <v/>
      </c>
      <c r="AN140" s="154"/>
      <c r="AO140" s="154"/>
      <c r="AP140" s="154"/>
      <c r="AQ140" s="154"/>
      <c r="AR140" s="154"/>
      <c r="AS140" s="154"/>
      <c r="AT140" s="154"/>
      <c r="AU140" s="154"/>
      <c r="AV140" s="154"/>
      <c r="AW140" s="154"/>
      <c r="AX140" s="154"/>
      <c r="AY140" s="154"/>
      <c r="AZ140" s="154"/>
      <c r="BA140" s="154"/>
      <c r="BB140" s="103"/>
      <c r="BH140" s="154"/>
      <c r="BI140" s="154"/>
    </row>
    <row r="141" spans="1:61" x14ac:dyDescent="0.25">
      <c r="A141" s="123" t="str">
        <f>'Indicator Data'!A142</f>
        <v>Philippines</v>
      </c>
      <c r="B141" s="106" t="str">
        <f>'Indicator Data'!B142</f>
        <v>PHL</v>
      </c>
      <c r="C141" s="154"/>
      <c r="D141" s="154"/>
      <c r="E141" s="154"/>
      <c r="F141" s="154"/>
      <c r="G141" s="154"/>
      <c r="H141" s="154"/>
      <c r="I141" s="154"/>
      <c r="J141" s="154"/>
      <c r="K141" s="154"/>
      <c r="L141" s="154"/>
      <c r="M141" s="154"/>
      <c r="N141" s="154"/>
      <c r="O141" s="154"/>
      <c r="P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5" t="str">
        <f>IF(ISNUMBER('Indicator Data'!AL142),"","Imputed using GDP p.c.")</f>
        <v/>
      </c>
      <c r="AN141" s="154"/>
      <c r="AO141" s="154"/>
      <c r="AP141" s="154"/>
      <c r="AQ141" s="154"/>
      <c r="AR141" s="154"/>
      <c r="AS141" s="154"/>
      <c r="AT141" s="154"/>
      <c r="AU141" s="154"/>
      <c r="AV141" s="154"/>
      <c r="AW141" s="154"/>
      <c r="AX141" s="154"/>
      <c r="AY141" s="154"/>
      <c r="AZ141" s="154"/>
      <c r="BA141" s="154"/>
      <c r="BB141" s="103"/>
      <c r="BH141" s="154"/>
      <c r="BI141" s="154"/>
    </row>
    <row r="142" spans="1:61" x14ac:dyDescent="0.25">
      <c r="A142" s="123" t="str">
        <f>'Indicator Data'!A143</f>
        <v>Poland</v>
      </c>
      <c r="B142" s="106" t="str">
        <f>'Indicator Data'!B143</f>
        <v>POL</v>
      </c>
      <c r="C142" s="154"/>
      <c r="D142" s="154"/>
      <c r="E142" s="154"/>
      <c r="F142" s="154"/>
      <c r="G142" s="154"/>
      <c r="H142" s="154"/>
      <c r="I142" s="154"/>
      <c r="J142" s="154"/>
      <c r="K142" s="154"/>
      <c r="L142" s="154"/>
      <c r="M142" s="154"/>
      <c r="N142" s="154"/>
      <c r="O142" s="154"/>
      <c r="P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5" t="str">
        <f>IF(ISNUMBER('Indicator Data'!AL143),"","Imputed using GDP p.c.")</f>
        <v/>
      </c>
      <c r="AN142" s="154"/>
      <c r="AO142" s="154"/>
      <c r="AP142" s="154"/>
      <c r="AQ142" s="154"/>
      <c r="AR142" s="154"/>
      <c r="AS142" s="154"/>
      <c r="AT142" s="154"/>
      <c r="AU142" s="154"/>
      <c r="AV142" s="154"/>
      <c r="AW142" s="154"/>
      <c r="AX142" s="154"/>
      <c r="AY142" s="154"/>
      <c r="AZ142" s="154"/>
      <c r="BA142" s="154"/>
      <c r="BB142" s="103"/>
      <c r="BH142" s="154"/>
      <c r="BI142" s="154"/>
    </row>
    <row r="143" spans="1:61" x14ac:dyDescent="0.25">
      <c r="A143" s="123" t="str">
        <f>'Indicator Data'!A144</f>
        <v>Portugal</v>
      </c>
      <c r="B143" s="106" t="str">
        <f>'Indicator Data'!B144</f>
        <v>PRT</v>
      </c>
      <c r="C143" s="154"/>
      <c r="D143" s="154"/>
      <c r="E143" s="154"/>
      <c r="F143" s="154"/>
      <c r="G143" s="154"/>
      <c r="H143" s="154"/>
      <c r="I143" s="154"/>
      <c r="J143" s="154"/>
      <c r="K143" s="154"/>
      <c r="L143" s="154"/>
      <c r="M143" s="154"/>
      <c r="N143" s="154"/>
      <c r="O143" s="154"/>
      <c r="P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5" t="str">
        <f>IF(ISNUMBER('Indicator Data'!AL144),"","Imputed using GDP p.c.")</f>
        <v/>
      </c>
      <c r="AN143" s="154"/>
      <c r="AO143" s="154"/>
      <c r="AP143" s="154"/>
      <c r="AQ143" s="154"/>
      <c r="AR143" s="154"/>
      <c r="AS143" s="154"/>
      <c r="AT143" s="154"/>
      <c r="AU143" s="154"/>
      <c r="AV143" s="154"/>
      <c r="AW143" s="154"/>
      <c r="AX143" s="154"/>
      <c r="AY143" s="154"/>
      <c r="AZ143" s="154"/>
      <c r="BA143" s="154"/>
      <c r="BB143" s="103"/>
      <c r="BH143" s="154"/>
      <c r="BI143" s="154"/>
    </row>
    <row r="144" spans="1:61" x14ac:dyDescent="0.25">
      <c r="A144" s="123" t="str">
        <f>'Indicator Data'!A145</f>
        <v>Qatar</v>
      </c>
      <c r="B144" s="106" t="str">
        <f>'Indicator Data'!B145</f>
        <v>QAT</v>
      </c>
      <c r="C144" s="154"/>
      <c r="D144" s="154"/>
      <c r="E144" s="154"/>
      <c r="F144" s="154"/>
      <c r="G144" s="154"/>
      <c r="H144" s="154"/>
      <c r="I144" s="154"/>
      <c r="J144" s="154"/>
      <c r="K144" s="154"/>
      <c r="L144" s="154"/>
      <c r="M144" s="154"/>
      <c r="N144" s="154"/>
      <c r="O144" s="154"/>
      <c r="P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5" t="str">
        <f>IF(ISNUMBER('Indicator Data'!AL145),"","Imputed using GDP p.c.")</f>
        <v/>
      </c>
      <c r="AN144" s="154"/>
      <c r="AO144" s="154"/>
      <c r="AP144" s="154"/>
      <c r="AQ144" s="154"/>
      <c r="AR144" s="154"/>
      <c r="AS144" s="154"/>
      <c r="AT144" s="154"/>
      <c r="AU144" s="154"/>
      <c r="AV144" s="154"/>
      <c r="AW144" s="154"/>
      <c r="AX144" s="154"/>
      <c r="AY144" s="154"/>
      <c r="AZ144" s="154"/>
      <c r="BA144" s="154"/>
      <c r="BB144" s="103"/>
      <c r="BH144" s="154" t="s">
        <v>1331</v>
      </c>
      <c r="BI144" s="154" t="s">
        <v>1331</v>
      </c>
    </row>
    <row r="145" spans="1:61" x14ac:dyDescent="0.25">
      <c r="A145" s="123" t="str">
        <f>'Indicator Data'!A146</f>
        <v>Romania</v>
      </c>
      <c r="B145" s="106" t="str">
        <f>'Indicator Data'!B146</f>
        <v>ROU</v>
      </c>
      <c r="C145" s="154"/>
      <c r="D145" s="154"/>
      <c r="E145" s="154"/>
      <c r="F145" s="154"/>
      <c r="G145" s="154"/>
      <c r="H145" s="154"/>
      <c r="I145" s="154"/>
      <c r="J145" s="154"/>
      <c r="K145" s="154"/>
      <c r="L145" s="154"/>
      <c r="M145" s="154"/>
      <c r="N145" s="154"/>
      <c r="O145" s="154"/>
      <c r="P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5" t="str">
        <f>IF(ISNUMBER('Indicator Data'!AL146),"","Imputed using GDP p.c.")</f>
        <v/>
      </c>
      <c r="AN145" s="154"/>
      <c r="AO145" s="154"/>
      <c r="AP145" s="154"/>
      <c r="AQ145" s="154"/>
      <c r="AR145" s="154"/>
      <c r="AS145" s="154"/>
      <c r="AT145" s="154"/>
      <c r="AU145" s="154"/>
      <c r="AV145" s="154"/>
      <c r="AW145" s="154"/>
      <c r="AX145" s="154"/>
      <c r="AY145" s="154"/>
      <c r="AZ145" s="154"/>
      <c r="BA145" s="154"/>
      <c r="BB145" s="103"/>
      <c r="BH145" s="154"/>
      <c r="BI145" s="154"/>
    </row>
    <row r="146" spans="1:61" x14ac:dyDescent="0.25">
      <c r="A146" s="123" t="str">
        <f>'Indicator Data'!A147</f>
        <v>Russian Federation</v>
      </c>
      <c r="B146" s="106" t="str">
        <f>'Indicator Data'!B147</f>
        <v>RUS</v>
      </c>
      <c r="C146" s="154"/>
      <c r="D146" s="154"/>
      <c r="E146" s="154"/>
      <c r="F146" s="154"/>
      <c r="G146" s="154"/>
      <c r="H146" s="154"/>
      <c r="I146" s="154"/>
      <c r="J146" s="154"/>
      <c r="K146" s="154"/>
      <c r="L146" s="154"/>
      <c r="M146" s="154"/>
      <c r="N146" s="154"/>
      <c r="O146" s="154"/>
      <c r="P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5" t="str">
        <f>IF(ISNUMBER('Indicator Data'!AL147),"","Imputed using GDP p.c.")</f>
        <v/>
      </c>
      <c r="AN146" s="154"/>
      <c r="AO146" s="154"/>
      <c r="AP146" s="154"/>
      <c r="AQ146" s="154"/>
      <c r="AR146" s="154"/>
      <c r="AS146" s="154"/>
      <c r="AT146" s="154"/>
      <c r="AU146" s="154"/>
      <c r="AV146" s="154"/>
      <c r="AW146" s="154"/>
      <c r="AX146" s="154"/>
      <c r="AY146" s="154"/>
      <c r="AZ146" s="154"/>
      <c r="BA146" s="154"/>
      <c r="BB146" s="103"/>
      <c r="BH146" s="154"/>
      <c r="BI146" s="154"/>
    </row>
    <row r="147" spans="1:61" x14ac:dyDescent="0.25">
      <c r="A147" s="123" t="str">
        <f>'Indicator Data'!A148</f>
        <v>Rwanda</v>
      </c>
      <c r="B147" s="106" t="str">
        <f>'Indicator Data'!B148</f>
        <v>RWA</v>
      </c>
      <c r="C147" s="154"/>
      <c r="D147" s="154"/>
      <c r="E147" s="154"/>
      <c r="F147" s="154"/>
      <c r="G147" s="154"/>
      <c r="H147" s="154"/>
      <c r="I147" s="154"/>
      <c r="J147" s="154"/>
      <c r="K147" s="154"/>
      <c r="L147" s="154"/>
      <c r="M147" s="154"/>
      <c r="N147" s="154"/>
      <c r="O147" s="154"/>
      <c r="P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5" t="str">
        <f>IF(ISNUMBER('Indicator Data'!AL148),"","Imputed using GDP p.c.")</f>
        <v/>
      </c>
      <c r="AN147" s="154"/>
      <c r="AO147" s="154"/>
      <c r="AP147" s="154"/>
      <c r="AQ147" s="154"/>
      <c r="AR147" s="154"/>
      <c r="AS147" s="154"/>
      <c r="AT147" s="154"/>
      <c r="AU147" s="154"/>
      <c r="AV147" s="154"/>
      <c r="AW147" s="154"/>
      <c r="AX147" s="154"/>
      <c r="AY147" s="154"/>
      <c r="AZ147" s="154"/>
      <c r="BA147" s="154"/>
      <c r="BB147" s="103"/>
      <c r="BH147" s="154"/>
      <c r="BI147" s="154"/>
    </row>
    <row r="148" spans="1:61" x14ac:dyDescent="0.25">
      <c r="A148" s="123" t="str">
        <f>'Indicator Data'!A149</f>
        <v>Saint Kitts and Nevis</v>
      </c>
      <c r="B148" s="106" t="str">
        <f>'Indicator Data'!B149</f>
        <v>KNA</v>
      </c>
      <c r="C148" s="154"/>
      <c r="D148" s="154"/>
      <c r="E148" s="154"/>
      <c r="F148" s="154"/>
      <c r="G148" s="154"/>
      <c r="H148" s="154"/>
      <c r="I148" s="154"/>
      <c r="J148" s="154"/>
      <c r="K148" s="154"/>
      <c r="L148" s="154"/>
      <c r="M148" s="154"/>
      <c r="N148" s="154"/>
      <c r="O148" s="154"/>
      <c r="P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5" t="str">
        <f>IF(ISNUMBER('Indicator Data'!AL149),"","Imputed using GDP p.c.")</f>
        <v/>
      </c>
      <c r="AN148" s="154"/>
      <c r="AO148" s="154"/>
      <c r="AP148" s="154"/>
      <c r="AQ148" s="154"/>
      <c r="AR148" s="154"/>
      <c r="AS148" s="154"/>
      <c r="AT148" s="154"/>
      <c r="AU148" s="154"/>
      <c r="AV148" s="154"/>
      <c r="AW148" s="154"/>
      <c r="AX148" s="154"/>
      <c r="AY148" s="154"/>
      <c r="AZ148" s="154"/>
      <c r="BA148" s="154"/>
      <c r="BB148" s="103"/>
      <c r="BH148" s="154"/>
      <c r="BI148" s="154" t="s">
        <v>944</v>
      </c>
    </row>
    <row r="149" spans="1:61" x14ac:dyDescent="0.25">
      <c r="A149" s="123" t="str">
        <f>'Indicator Data'!A150</f>
        <v>Saint Lucia</v>
      </c>
      <c r="B149" s="106" t="str">
        <f>'Indicator Data'!B150</f>
        <v>LCA</v>
      </c>
      <c r="C149" s="154"/>
      <c r="D149" s="154"/>
      <c r="E149" s="154"/>
      <c r="F149" s="154"/>
      <c r="G149" s="154"/>
      <c r="H149" s="154"/>
      <c r="I149" s="154"/>
      <c r="J149" s="154"/>
      <c r="K149" s="154"/>
      <c r="L149" s="154"/>
      <c r="M149" s="154"/>
      <c r="N149" s="154"/>
      <c r="O149" s="154"/>
      <c r="P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5" t="str">
        <f>IF(ISNUMBER('Indicator Data'!AL150),"","Imputed using GDP p.c.")</f>
        <v/>
      </c>
      <c r="AN149" s="154"/>
      <c r="AO149" s="154"/>
      <c r="AP149" s="154"/>
      <c r="AQ149" s="154"/>
      <c r="AR149" s="154"/>
      <c r="AS149" s="154"/>
      <c r="AT149" s="154"/>
      <c r="AU149" s="154"/>
      <c r="AV149" s="154"/>
      <c r="AW149" s="154"/>
      <c r="AX149" s="154"/>
      <c r="AY149" s="154"/>
      <c r="AZ149" s="154"/>
      <c r="BA149" s="154"/>
      <c r="BB149" s="103"/>
      <c r="BH149" s="154"/>
      <c r="BI149" s="154" t="s">
        <v>1333</v>
      </c>
    </row>
    <row r="150" spans="1:61" x14ac:dyDescent="0.25">
      <c r="A150" s="123" t="str">
        <f>'Indicator Data'!A151</f>
        <v>Saint Vincent and the Grenadines</v>
      </c>
      <c r="B150" s="106" t="str">
        <f>'Indicator Data'!B151</f>
        <v>VCT</v>
      </c>
      <c r="C150" s="154"/>
      <c r="D150" s="154"/>
      <c r="E150" s="154"/>
      <c r="F150" s="154"/>
      <c r="G150" s="154"/>
      <c r="H150" s="154"/>
      <c r="I150" s="154"/>
      <c r="J150" s="154"/>
      <c r="K150" s="154"/>
      <c r="L150" s="154"/>
      <c r="M150" s="154"/>
      <c r="N150" s="154"/>
      <c r="O150" s="154"/>
      <c r="P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5" t="str">
        <f>IF(ISNUMBER('Indicator Data'!AL151),"","Imputed using GDP p.c.")</f>
        <v/>
      </c>
      <c r="AN150" s="154"/>
      <c r="AO150" s="154"/>
      <c r="AP150" s="154"/>
      <c r="AQ150" s="154"/>
      <c r="AR150" s="154"/>
      <c r="AS150" s="154"/>
      <c r="AT150" s="154"/>
      <c r="AU150" s="154"/>
      <c r="AV150" s="154"/>
      <c r="AW150" s="154"/>
      <c r="AX150" s="154"/>
      <c r="AY150" s="154"/>
      <c r="AZ150" s="154"/>
      <c r="BA150" s="154"/>
      <c r="BB150" s="103"/>
      <c r="BH150" s="154"/>
      <c r="BI150" s="154"/>
    </row>
    <row r="151" spans="1:61" x14ac:dyDescent="0.25">
      <c r="A151" s="123" t="str">
        <f>'Indicator Data'!A152</f>
        <v>Samoa</v>
      </c>
      <c r="B151" s="106" t="str">
        <f>'Indicator Data'!B152</f>
        <v>WSM</v>
      </c>
      <c r="C151" s="154"/>
      <c r="D151" s="154"/>
      <c r="E151" s="154"/>
      <c r="F151" s="154"/>
      <c r="G151" s="154"/>
      <c r="H151" s="154"/>
      <c r="I151" s="154"/>
      <c r="J151" s="154"/>
      <c r="K151" s="154"/>
      <c r="L151" s="154"/>
      <c r="M151" s="154"/>
      <c r="N151" s="154"/>
      <c r="O151" s="154"/>
      <c r="P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5" t="str">
        <f>IF(ISNUMBER('Indicator Data'!AL152),"","Imputed using GDP p.c.")</f>
        <v/>
      </c>
      <c r="AN151" s="154"/>
      <c r="AO151" s="154"/>
      <c r="AP151" s="154"/>
      <c r="AQ151" s="154"/>
      <c r="AR151" s="154"/>
      <c r="AS151" s="154"/>
      <c r="AT151" s="154"/>
      <c r="AU151" s="154"/>
      <c r="AV151" s="154"/>
      <c r="AW151" s="154"/>
      <c r="AX151" s="154"/>
      <c r="AY151" s="154"/>
      <c r="AZ151" s="154"/>
      <c r="BA151" s="154"/>
      <c r="BB151" s="103"/>
      <c r="BH151" s="154"/>
      <c r="BI151" s="154"/>
    </row>
    <row r="152" spans="1:61" x14ac:dyDescent="0.25">
      <c r="A152" s="123" t="str">
        <f>'Indicator Data'!A153</f>
        <v>Sao Tome and Principe</v>
      </c>
      <c r="B152" s="106" t="str">
        <f>'Indicator Data'!B153</f>
        <v>STP</v>
      </c>
      <c r="C152" s="154"/>
      <c r="D152" s="154"/>
      <c r="E152" s="154"/>
      <c r="F152" s="154"/>
      <c r="G152" s="154"/>
      <c r="H152" s="154"/>
      <c r="I152" s="154"/>
      <c r="J152" s="154"/>
      <c r="K152" s="154"/>
      <c r="L152" s="154"/>
      <c r="M152" s="154"/>
      <c r="N152" s="154"/>
      <c r="O152" s="154"/>
      <c r="P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5" t="str">
        <f>IF(ISNUMBER('Indicator Data'!AL153),"","Imputed using GDP p.c.")</f>
        <v/>
      </c>
      <c r="AN152" s="154"/>
      <c r="AO152" s="154"/>
      <c r="AP152" s="154"/>
      <c r="AQ152" s="154"/>
      <c r="AR152" s="154"/>
      <c r="AS152" s="154"/>
      <c r="AT152" s="154"/>
      <c r="AU152" s="154"/>
      <c r="AV152" s="154"/>
      <c r="AW152" s="154"/>
      <c r="AX152" s="154"/>
      <c r="AY152" s="154"/>
      <c r="AZ152" s="154"/>
      <c r="BA152" s="154"/>
      <c r="BB152" s="103"/>
      <c r="BH152" s="154"/>
      <c r="BI152" s="154"/>
    </row>
    <row r="153" spans="1:61" x14ac:dyDescent="0.25">
      <c r="A153" s="123" t="str">
        <f>'Indicator Data'!A154</f>
        <v>Saudi Arabia</v>
      </c>
      <c r="B153" s="106" t="str">
        <f>'Indicator Data'!B154</f>
        <v>SAU</v>
      </c>
      <c r="C153" s="154"/>
      <c r="D153" s="154"/>
      <c r="E153" s="154"/>
      <c r="F153" s="154"/>
      <c r="G153" s="154"/>
      <c r="H153" s="154"/>
      <c r="I153" s="154"/>
      <c r="J153" s="154"/>
      <c r="K153" s="154"/>
      <c r="L153" s="154"/>
      <c r="M153" s="154"/>
      <c r="N153" s="154"/>
      <c r="O153" s="154"/>
      <c r="P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5" t="str">
        <f>IF(ISNUMBER('Indicator Data'!AL154),"","Imputed using GDP p.c.")</f>
        <v/>
      </c>
      <c r="AN153" s="154"/>
      <c r="AO153" s="154"/>
      <c r="AP153" s="154"/>
      <c r="AQ153" s="154"/>
      <c r="AR153" s="154"/>
      <c r="AS153" s="154"/>
      <c r="AT153" s="154"/>
      <c r="AU153" s="154"/>
      <c r="AV153" s="154"/>
      <c r="AW153" s="154"/>
      <c r="AX153" s="154"/>
      <c r="AY153" s="154"/>
      <c r="AZ153" s="154"/>
      <c r="BA153" s="154"/>
      <c r="BB153" s="103"/>
      <c r="BH153" s="154"/>
      <c r="BI153" s="154"/>
    </row>
    <row r="154" spans="1:61" x14ac:dyDescent="0.25">
      <c r="A154" s="123" t="str">
        <f>'Indicator Data'!A155</f>
        <v>Senegal</v>
      </c>
      <c r="B154" s="106" t="str">
        <f>'Indicator Data'!B155</f>
        <v>SEN</v>
      </c>
      <c r="C154" s="154"/>
      <c r="D154" s="154"/>
      <c r="E154" s="154"/>
      <c r="F154" s="154"/>
      <c r="G154" s="154"/>
      <c r="H154" s="154"/>
      <c r="I154" s="154"/>
      <c r="J154" s="154"/>
      <c r="K154" s="154"/>
      <c r="L154" s="154"/>
      <c r="M154" s="154"/>
      <c r="N154" s="154"/>
      <c r="O154" s="154"/>
      <c r="P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5" t="str">
        <f>IF(ISNUMBER('Indicator Data'!AL155),"","Imputed using GDP p.c.")</f>
        <v/>
      </c>
      <c r="AN154" s="154"/>
      <c r="AO154" s="154"/>
      <c r="AP154" s="154"/>
      <c r="AQ154" s="154"/>
      <c r="AR154" s="154"/>
      <c r="AS154" s="154"/>
      <c r="AT154" s="154"/>
      <c r="AU154" s="154"/>
      <c r="AV154" s="154"/>
      <c r="AW154" s="154"/>
      <c r="AX154" s="154"/>
      <c r="AY154" s="154"/>
      <c r="AZ154" s="154"/>
      <c r="BA154" s="154"/>
      <c r="BB154" s="103"/>
      <c r="BH154" s="154"/>
    </row>
    <row r="155" spans="1:61" x14ac:dyDescent="0.25">
      <c r="A155" s="123" t="str">
        <f>'Indicator Data'!A156</f>
        <v>Serbia</v>
      </c>
      <c r="B155" s="106" t="str">
        <f>'Indicator Data'!B156</f>
        <v>SRB</v>
      </c>
      <c r="C155" s="154"/>
      <c r="D155" s="154"/>
      <c r="E155" s="154"/>
      <c r="F155" s="154"/>
      <c r="G155" s="154"/>
      <c r="H155" s="154"/>
      <c r="I155" s="154"/>
      <c r="J155" s="154"/>
      <c r="K155" s="154"/>
      <c r="L155" s="154"/>
      <c r="M155" s="154"/>
      <c r="N155" s="154"/>
      <c r="O155" s="154"/>
      <c r="P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5" t="str">
        <f>IF(ISNUMBER('Indicator Data'!AL156),"","Imputed using GDP p.c.")</f>
        <v/>
      </c>
      <c r="AN155" s="154"/>
      <c r="AO155" s="154"/>
      <c r="AP155" s="154"/>
      <c r="AQ155" s="154"/>
      <c r="AR155" s="154"/>
      <c r="AS155" s="154"/>
      <c r="AT155" s="154"/>
      <c r="AU155" s="154"/>
      <c r="AV155" s="154"/>
      <c r="AW155" s="154"/>
      <c r="AX155" s="154"/>
      <c r="AY155" s="154"/>
      <c r="AZ155" s="154"/>
      <c r="BA155" s="154"/>
      <c r="BB155" s="103"/>
      <c r="BH155" s="154"/>
      <c r="BI155" s="154"/>
    </row>
    <row r="156" spans="1:61" x14ac:dyDescent="0.25">
      <c r="A156" s="123" t="str">
        <f>'Indicator Data'!A157</f>
        <v>Seychelles</v>
      </c>
      <c r="B156" s="106" t="str">
        <f>'Indicator Data'!B157</f>
        <v>SYC</v>
      </c>
      <c r="C156" s="154"/>
      <c r="D156" s="154"/>
      <c r="E156" s="154"/>
      <c r="F156" s="154"/>
      <c r="G156" s="154"/>
      <c r="H156" s="154"/>
      <c r="I156" s="154"/>
      <c r="J156" s="154"/>
      <c r="K156" s="154"/>
      <c r="L156" s="154"/>
      <c r="M156" s="154"/>
      <c r="N156" s="154"/>
      <c r="O156" s="154"/>
      <c r="P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5" t="str">
        <f>IF(ISNUMBER('Indicator Data'!AL157),"","Imputed using GDP p.c.")</f>
        <v/>
      </c>
      <c r="AN156" s="154"/>
      <c r="AO156" s="154"/>
      <c r="AP156" s="154"/>
      <c r="AQ156" s="154"/>
      <c r="AR156" s="154"/>
      <c r="AS156" s="154"/>
      <c r="AT156" s="154"/>
      <c r="AU156" s="154"/>
      <c r="AV156" s="154"/>
      <c r="AW156" s="154"/>
      <c r="AX156" s="154"/>
      <c r="AY156" s="154"/>
      <c r="AZ156" s="154"/>
      <c r="BA156" s="154"/>
      <c r="BB156" s="103"/>
      <c r="BH156" s="154"/>
      <c r="BI156" s="154" t="s">
        <v>941</v>
      </c>
    </row>
    <row r="157" spans="1:61" x14ac:dyDescent="0.25">
      <c r="A157" s="123" t="str">
        <f>'Indicator Data'!A158</f>
        <v>Sierra Leone</v>
      </c>
      <c r="B157" s="106" t="str">
        <f>'Indicator Data'!B158</f>
        <v>SLE</v>
      </c>
      <c r="C157" s="154"/>
      <c r="D157" s="154"/>
      <c r="E157" s="154"/>
      <c r="F157" s="154"/>
      <c r="G157" s="154"/>
      <c r="H157" s="154"/>
      <c r="I157" s="154"/>
      <c r="J157" s="154"/>
      <c r="K157" s="154"/>
      <c r="L157" s="154"/>
      <c r="M157" s="154"/>
      <c r="N157" s="154"/>
      <c r="O157" s="154"/>
      <c r="P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5" t="str">
        <f>IF(ISNUMBER('Indicator Data'!AL158),"","Imputed using GDP p.c.")</f>
        <v/>
      </c>
      <c r="AN157" s="154"/>
      <c r="AO157" s="154"/>
      <c r="AP157" s="154"/>
      <c r="AQ157" s="154"/>
      <c r="AR157" s="154"/>
      <c r="AS157" s="154"/>
      <c r="AT157" s="154"/>
      <c r="AU157" s="154"/>
      <c r="AV157" s="154"/>
      <c r="AW157" s="154"/>
      <c r="AX157" s="154"/>
      <c r="AY157" s="154"/>
      <c r="AZ157" s="154"/>
      <c r="BA157" s="154"/>
      <c r="BB157" s="103"/>
      <c r="BH157" s="154"/>
      <c r="BI157" s="154"/>
    </row>
    <row r="158" spans="1:61" x14ac:dyDescent="0.25">
      <c r="A158" s="123" t="str">
        <f>'Indicator Data'!A159</f>
        <v>Singapore</v>
      </c>
      <c r="B158" s="106" t="str">
        <f>'Indicator Data'!B159</f>
        <v>SGP</v>
      </c>
      <c r="C158" s="154"/>
      <c r="D158" s="154"/>
      <c r="E158" s="154"/>
      <c r="F158" s="154"/>
      <c r="G158" s="154"/>
      <c r="H158" s="154"/>
      <c r="I158" s="154"/>
      <c r="J158" s="154"/>
      <c r="K158" s="154"/>
      <c r="L158" s="154"/>
      <c r="M158" s="154"/>
      <c r="N158" s="154"/>
      <c r="O158" s="154"/>
      <c r="P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5" t="str">
        <f>IF(ISNUMBER('Indicator Data'!AL159),"","Imputed using GDP p.c.")</f>
        <v/>
      </c>
      <c r="AN158" s="154"/>
      <c r="AO158" s="154"/>
      <c r="AP158" s="154"/>
      <c r="AQ158" s="154"/>
      <c r="AR158" s="154"/>
      <c r="AS158" s="154"/>
      <c r="AT158" s="154"/>
      <c r="AU158" s="154"/>
      <c r="AV158" s="154"/>
      <c r="AW158" s="154"/>
      <c r="AX158" s="154"/>
      <c r="AY158" s="154"/>
      <c r="AZ158" s="154"/>
      <c r="BA158" s="154"/>
      <c r="BB158" s="103"/>
      <c r="BH158" s="154" t="s">
        <v>942</v>
      </c>
      <c r="BI158" s="154" t="s">
        <v>942</v>
      </c>
    </row>
    <row r="159" spans="1:61" x14ac:dyDescent="0.25">
      <c r="A159" s="123" t="str">
        <f>'Indicator Data'!A160</f>
        <v>Slovakia</v>
      </c>
      <c r="B159" s="106" t="str">
        <f>'Indicator Data'!B160</f>
        <v>SVK</v>
      </c>
      <c r="C159" s="154"/>
      <c r="D159" s="154"/>
      <c r="E159" s="154"/>
      <c r="F159" s="154"/>
      <c r="G159" s="154"/>
      <c r="H159" s="154"/>
      <c r="I159" s="154"/>
      <c r="J159" s="154"/>
      <c r="K159" s="154"/>
      <c r="L159" s="154"/>
      <c r="M159" s="154"/>
      <c r="N159" s="154"/>
      <c r="O159" s="154"/>
      <c r="P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5" t="str">
        <f>IF(ISNUMBER('Indicator Data'!AL160),"","Imputed using GDP p.c.")</f>
        <v/>
      </c>
      <c r="AN159" s="154"/>
      <c r="AO159" s="154"/>
      <c r="AP159" s="154"/>
      <c r="AQ159" s="154"/>
      <c r="AR159" s="154"/>
      <c r="AS159" s="154"/>
      <c r="AT159" s="154"/>
      <c r="AU159" s="154"/>
      <c r="AV159" s="154"/>
      <c r="AW159" s="154"/>
      <c r="AX159" s="154"/>
      <c r="AY159" s="154"/>
      <c r="AZ159" s="154"/>
      <c r="BA159" s="154"/>
      <c r="BB159" s="103"/>
      <c r="BH159" s="154"/>
      <c r="BI159" s="154"/>
    </row>
    <row r="160" spans="1:61" x14ac:dyDescent="0.25">
      <c r="A160" s="123" t="str">
        <f>'Indicator Data'!A161</f>
        <v>Slovenia</v>
      </c>
      <c r="B160" s="106" t="str">
        <f>'Indicator Data'!B161</f>
        <v>SVN</v>
      </c>
      <c r="C160" s="154"/>
      <c r="D160" s="154"/>
      <c r="E160" s="154"/>
      <c r="F160" s="154"/>
      <c r="G160" s="154"/>
      <c r="H160" s="154"/>
      <c r="I160" s="154"/>
      <c r="J160" s="154"/>
      <c r="K160" s="154"/>
      <c r="L160" s="154"/>
      <c r="M160" s="154"/>
      <c r="N160" s="154"/>
      <c r="O160" s="154"/>
      <c r="P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5" t="str">
        <f>IF(ISNUMBER('Indicator Data'!AL161),"","Imputed using GDP p.c.")</f>
        <v/>
      </c>
      <c r="AN160" s="154"/>
      <c r="AO160" s="154"/>
      <c r="AP160" s="154"/>
      <c r="AQ160" s="154"/>
      <c r="AR160" s="154"/>
      <c r="AS160" s="154"/>
      <c r="AT160" s="154"/>
      <c r="AU160" s="154"/>
      <c r="AV160" s="154"/>
      <c r="AW160" s="154"/>
      <c r="AX160" s="154"/>
      <c r="AY160" s="154"/>
      <c r="AZ160" s="154"/>
      <c r="BA160" s="154"/>
      <c r="BB160" s="103"/>
    </row>
    <row r="161" spans="1:61" x14ac:dyDescent="0.25">
      <c r="A161" s="123" t="str">
        <f>'Indicator Data'!A162</f>
        <v>Solomon Islands</v>
      </c>
      <c r="B161" s="106" t="str">
        <f>'Indicator Data'!B162</f>
        <v>SLB</v>
      </c>
      <c r="C161" s="154"/>
      <c r="D161" s="154"/>
      <c r="E161" s="154"/>
      <c r="F161" s="154"/>
      <c r="G161" s="154"/>
      <c r="H161" s="154"/>
      <c r="I161" s="154"/>
      <c r="J161" s="154"/>
      <c r="K161" s="154"/>
      <c r="L161" s="154"/>
      <c r="M161" s="154"/>
      <c r="N161" s="154"/>
      <c r="O161" s="154"/>
      <c r="P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5" t="str">
        <f>IF(ISNUMBER('Indicator Data'!AL162),"","Imputed using GDP p.c.")</f>
        <v/>
      </c>
      <c r="AN161" s="154"/>
      <c r="AO161" s="154"/>
      <c r="AP161" s="154"/>
      <c r="AQ161" s="154"/>
      <c r="AR161" s="154"/>
      <c r="AS161" s="154"/>
      <c r="AT161" s="154"/>
      <c r="AU161" s="154"/>
      <c r="AV161" s="154"/>
      <c r="AW161" s="154"/>
      <c r="AX161" s="154"/>
      <c r="AY161" s="154"/>
      <c r="AZ161" s="154"/>
      <c r="BA161" s="154"/>
      <c r="BB161" s="103"/>
    </row>
    <row r="162" spans="1:61" x14ac:dyDescent="0.25">
      <c r="A162" s="123" t="str">
        <f>'Indicator Data'!A163</f>
        <v>Somalia</v>
      </c>
      <c r="B162" s="106" t="str">
        <f>'Indicator Data'!B163</f>
        <v>SOM</v>
      </c>
      <c r="C162" s="154"/>
      <c r="D162" s="154"/>
      <c r="E162" s="154"/>
      <c r="F162" s="154"/>
      <c r="G162" s="154"/>
      <c r="H162" s="154"/>
      <c r="I162" s="154"/>
      <c r="J162" s="154"/>
      <c r="K162" s="154"/>
      <c r="L162" s="154"/>
      <c r="M162" s="154"/>
      <c r="N162" s="154"/>
      <c r="O162" s="154"/>
      <c r="P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5" t="str">
        <f>IF(ISNUMBER('Indicator Data'!AL163),"","Imputed using GDP p.c.")</f>
        <v>Imputed using GDP p.c.</v>
      </c>
      <c r="AN162" s="154"/>
      <c r="AO162" s="154"/>
      <c r="AP162" s="154"/>
      <c r="AQ162" s="154"/>
      <c r="AR162" s="154"/>
      <c r="AS162" s="154"/>
      <c r="AT162" s="154"/>
      <c r="AU162" s="154"/>
      <c r="AV162" s="154"/>
      <c r="AW162" s="154"/>
      <c r="AX162" s="154"/>
      <c r="AY162" s="154"/>
      <c r="AZ162" s="154"/>
      <c r="BA162" s="154"/>
      <c r="BB162" s="103"/>
      <c r="BH162" s="154"/>
      <c r="BI162" s="154" t="s">
        <v>932</v>
      </c>
    </row>
    <row r="163" spans="1:61" x14ac:dyDescent="0.25">
      <c r="A163" s="123" t="str">
        <f>'Indicator Data'!A164</f>
        <v>South Africa</v>
      </c>
      <c r="B163" s="106" t="str">
        <f>'Indicator Data'!B164</f>
        <v>ZAF</v>
      </c>
      <c r="C163" s="154"/>
      <c r="D163" s="154"/>
      <c r="E163" s="154"/>
      <c r="F163" s="154"/>
      <c r="G163" s="154"/>
      <c r="H163" s="154"/>
      <c r="I163" s="154"/>
      <c r="J163" s="154"/>
      <c r="K163" s="154"/>
      <c r="L163" s="154"/>
      <c r="M163" s="154"/>
      <c r="N163" s="154"/>
      <c r="O163" s="154"/>
      <c r="P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5" t="str">
        <f>IF(ISNUMBER('Indicator Data'!AL164),"","Imputed using GDP p.c.")</f>
        <v/>
      </c>
      <c r="AN163" s="154"/>
      <c r="AO163" s="154"/>
      <c r="AP163" s="154"/>
      <c r="AQ163" s="154"/>
      <c r="AR163" s="154"/>
      <c r="AS163" s="154"/>
      <c r="AT163" s="154"/>
      <c r="AU163" s="154"/>
      <c r="AV163" s="154"/>
      <c r="AW163" s="154"/>
      <c r="AX163" s="154"/>
      <c r="AY163" s="154"/>
      <c r="AZ163" s="154"/>
      <c r="BA163" s="154"/>
      <c r="BB163" s="103"/>
      <c r="BH163" s="154"/>
      <c r="BI163" s="154"/>
    </row>
    <row r="164" spans="1:61" x14ac:dyDescent="0.25">
      <c r="A164" s="123" t="str">
        <f>'Indicator Data'!A165</f>
        <v>South Sudan</v>
      </c>
      <c r="B164" s="106" t="str">
        <f>'Indicator Data'!B165</f>
        <v>SSD</v>
      </c>
      <c r="C164" s="154"/>
      <c r="D164" s="154"/>
      <c r="E164" s="154"/>
      <c r="F164" s="154"/>
      <c r="G164" s="154"/>
      <c r="H164" s="154"/>
      <c r="I164" s="154"/>
      <c r="J164" s="154"/>
      <c r="K164" s="154"/>
      <c r="L164" s="154"/>
      <c r="M164" s="154"/>
      <c r="N164" s="154"/>
      <c r="O164" s="154"/>
      <c r="P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5" t="str">
        <f>IF(ISNUMBER('Indicator Data'!AL165),"","Imputed using GDP p.c.")</f>
        <v/>
      </c>
      <c r="AN164" s="154"/>
      <c r="AO164" s="154"/>
      <c r="AP164" s="154"/>
      <c r="AQ164" s="154"/>
      <c r="AR164" s="154"/>
      <c r="AS164" s="154"/>
      <c r="AT164" s="154"/>
      <c r="AU164" s="154"/>
      <c r="AV164" s="154"/>
      <c r="AW164" s="154"/>
      <c r="AX164" s="154"/>
      <c r="AY164" s="154"/>
      <c r="AZ164" s="154"/>
      <c r="BA164" s="154"/>
      <c r="BB164" s="103"/>
      <c r="BH164" s="154" t="s">
        <v>940</v>
      </c>
      <c r="BI164" s="154" t="s">
        <v>940</v>
      </c>
    </row>
    <row r="165" spans="1:61" x14ac:dyDescent="0.25">
      <c r="A165" s="123" t="str">
        <f>'Indicator Data'!A166</f>
        <v>Spain</v>
      </c>
      <c r="B165" s="106" t="str">
        <f>'Indicator Data'!B166</f>
        <v>ESP</v>
      </c>
      <c r="C165" s="154"/>
      <c r="D165" s="154"/>
      <c r="E165" s="154"/>
      <c r="F165" s="154"/>
      <c r="G165" s="154"/>
      <c r="H165" s="154"/>
      <c r="I165" s="154"/>
      <c r="J165" s="154"/>
      <c r="K165" s="154"/>
      <c r="L165" s="154"/>
      <c r="M165" s="154"/>
      <c r="N165" s="154"/>
      <c r="O165" s="154"/>
      <c r="P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5" t="str">
        <f>IF(ISNUMBER('Indicator Data'!AL166),"","Imputed using GDP p.c.")</f>
        <v/>
      </c>
      <c r="AN165" s="154"/>
      <c r="AO165" s="154"/>
      <c r="AP165" s="154"/>
      <c r="AQ165" s="154"/>
      <c r="AR165" s="154"/>
      <c r="AS165" s="154"/>
      <c r="AT165" s="154"/>
      <c r="AU165" s="154"/>
      <c r="AV165" s="154"/>
      <c r="AW165" s="154"/>
      <c r="AX165" s="154"/>
      <c r="AY165" s="154"/>
      <c r="AZ165" s="154"/>
      <c r="BA165" s="154"/>
      <c r="BB165" s="103"/>
      <c r="BH165" s="154"/>
      <c r="BI165" s="154"/>
    </row>
    <row r="166" spans="1:61" x14ac:dyDescent="0.25">
      <c r="A166" s="123" t="str">
        <f>'Indicator Data'!A167</f>
        <v>Sri Lanka</v>
      </c>
      <c r="B166" s="106" t="str">
        <f>'Indicator Data'!B167</f>
        <v>LKA</v>
      </c>
      <c r="C166" s="154"/>
      <c r="D166" s="154"/>
      <c r="E166" s="154"/>
      <c r="F166" s="154"/>
      <c r="G166" s="154"/>
      <c r="H166" s="154"/>
      <c r="I166" s="154"/>
      <c r="J166" s="154"/>
      <c r="K166" s="154"/>
      <c r="L166" s="154"/>
      <c r="M166" s="154"/>
      <c r="N166" s="154"/>
      <c r="O166" s="154"/>
      <c r="P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5" t="str">
        <f>IF(ISNUMBER('Indicator Data'!AL167),"","Imputed using GDP p.c.")</f>
        <v/>
      </c>
      <c r="AN166" s="154"/>
      <c r="AO166" s="154"/>
      <c r="AP166" s="154"/>
      <c r="AQ166" s="154"/>
      <c r="AR166" s="154"/>
      <c r="AS166" s="154"/>
      <c r="AT166" s="154"/>
      <c r="AU166" s="154"/>
      <c r="AV166" s="154"/>
      <c r="AW166" s="154"/>
      <c r="AX166" s="154"/>
      <c r="AY166" s="154"/>
      <c r="AZ166" s="154"/>
      <c r="BA166" s="154"/>
      <c r="BB166" s="103"/>
    </row>
    <row r="167" spans="1:61" x14ac:dyDescent="0.25">
      <c r="A167" s="123" t="str">
        <f>'Indicator Data'!A168</f>
        <v>Sudan</v>
      </c>
      <c r="B167" s="106" t="str">
        <f>'Indicator Data'!B168</f>
        <v>SDN</v>
      </c>
      <c r="C167" s="154"/>
      <c r="D167" s="154"/>
      <c r="E167" s="154"/>
      <c r="F167" s="154"/>
      <c r="G167" s="154"/>
      <c r="H167" s="154"/>
      <c r="I167" s="154"/>
      <c r="J167" s="154"/>
      <c r="K167" s="154"/>
      <c r="L167" s="154"/>
      <c r="M167" s="154"/>
      <c r="N167" s="154"/>
      <c r="O167" s="154"/>
      <c r="P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5" t="str">
        <f>IF(ISNUMBER('Indicator Data'!AL168),"","Imputed using GDP p.c.")</f>
        <v/>
      </c>
      <c r="AN167" s="154"/>
      <c r="AO167" s="154"/>
      <c r="AP167" s="154"/>
      <c r="AQ167" s="154"/>
      <c r="AR167" s="154"/>
      <c r="AS167" s="154"/>
      <c r="AT167" s="154"/>
      <c r="AU167" s="154"/>
      <c r="AV167" s="154"/>
      <c r="AW167" s="154"/>
      <c r="AX167" s="154"/>
      <c r="AY167" s="154"/>
      <c r="AZ167" s="154"/>
      <c r="BA167" s="154"/>
      <c r="BB167" s="103"/>
      <c r="BH167" s="154"/>
      <c r="BI167" s="154"/>
    </row>
    <row r="168" spans="1:61" x14ac:dyDescent="0.25">
      <c r="A168" s="123" t="str">
        <f>'Indicator Data'!A169</f>
        <v>Suriname</v>
      </c>
      <c r="B168" s="106" t="str">
        <f>'Indicator Data'!B169</f>
        <v>SUR</v>
      </c>
      <c r="C168" s="154"/>
      <c r="D168" s="154"/>
      <c r="E168" s="154"/>
      <c r="F168" s="154"/>
      <c r="G168" s="154"/>
      <c r="H168" s="154"/>
      <c r="I168" s="154"/>
      <c r="J168" s="154"/>
      <c r="K168" s="154"/>
      <c r="L168" s="154"/>
      <c r="M168" s="154"/>
      <c r="N168" s="154"/>
      <c r="O168" s="154"/>
      <c r="P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5" t="str">
        <f>IF(ISNUMBER('Indicator Data'!AL169),"","Imputed using GDP p.c.")</f>
        <v/>
      </c>
      <c r="AN168" s="154"/>
      <c r="AO168" s="154"/>
      <c r="AP168" s="154"/>
      <c r="AQ168" s="154"/>
      <c r="AR168" s="154"/>
      <c r="AS168" s="154"/>
      <c r="AT168" s="154"/>
      <c r="AU168" s="154"/>
      <c r="AV168" s="154"/>
      <c r="AW168" s="154"/>
      <c r="AX168" s="154"/>
      <c r="AY168" s="154"/>
      <c r="AZ168" s="154"/>
      <c r="BA168" s="154"/>
      <c r="BB168" s="103"/>
      <c r="BH168" s="154"/>
      <c r="BI168" s="154"/>
    </row>
    <row r="169" spans="1:61" x14ac:dyDescent="0.25">
      <c r="A169" s="123" t="str">
        <f>'Indicator Data'!A170</f>
        <v>Sweden</v>
      </c>
      <c r="B169" s="106" t="str">
        <f>'Indicator Data'!B170</f>
        <v>SWE</v>
      </c>
      <c r="C169" s="154"/>
      <c r="D169" s="154"/>
      <c r="E169" s="154"/>
      <c r="F169" s="154"/>
      <c r="G169" s="154"/>
      <c r="H169" s="154"/>
      <c r="I169" s="154"/>
      <c r="J169" s="154"/>
      <c r="K169" s="154"/>
      <c r="L169" s="154"/>
      <c r="M169" s="154"/>
      <c r="N169" s="154"/>
      <c r="O169" s="154"/>
      <c r="P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5" t="str">
        <f>IF(ISNUMBER('Indicator Data'!AL170),"","Imputed using GDP p.c.")</f>
        <v/>
      </c>
      <c r="AN169" s="154"/>
      <c r="AO169" s="154"/>
      <c r="AP169" s="154"/>
      <c r="AQ169" s="154"/>
      <c r="AR169" s="154"/>
      <c r="AS169" s="154"/>
      <c r="AT169" s="154"/>
      <c r="AU169" s="154"/>
      <c r="AV169" s="154"/>
      <c r="AW169" s="154"/>
      <c r="AX169" s="154"/>
      <c r="AY169" s="154"/>
      <c r="AZ169" s="154"/>
      <c r="BA169" s="154"/>
      <c r="BB169" s="103"/>
      <c r="BH169" s="154"/>
      <c r="BI169" s="154"/>
    </row>
    <row r="170" spans="1:61" x14ac:dyDescent="0.25">
      <c r="A170" s="123" t="str">
        <f>'Indicator Data'!A171</f>
        <v>Switzerland</v>
      </c>
      <c r="B170" s="106" t="str">
        <f>'Indicator Data'!B171</f>
        <v>CHE</v>
      </c>
      <c r="C170" s="154"/>
      <c r="D170" s="154"/>
      <c r="E170" s="154"/>
      <c r="F170" s="154"/>
      <c r="G170" s="154"/>
      <c r="H170" s="154"/>
      <c r="I170" s="154"/>
      <c r="J170" s="154"/>
      <c r="K170" s="154"/>
      <c r="L170" s="154"/>
      <c r="M170" s="154"/>
      <c r="N170" s="154"/>
      <c r="O170" s="154"/>
      <c r="P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5" t="str">
        <f>IF(ISNUMBER('Indicator Data'!AL171),"","Imputed using GDP p.c.")</f>
        <v/>
      </c>
      <c r="AN170" s="154"/>
      <c r="AO170" s="154"/>
      <c r="AP170" s="154"/>
      <c r="AQ170" s="154"/>
      <c r="AR170" s="154"/>
      <c r="AS170" s="154"/>
      <c r="AT170" s="154"/>
      <c r="AU170" s="154"/>
      <c r="AV170" s="154"/>
      <c r="AW170" s="154"/>
      <c r="AX170" s="154"/>
      <c r="AY170" s="154"/>
      <c r="AZ170" s="154"/>
      <c r="BA170" s="154"/>
      <c r="BB170" s="103"/>
    </row>
    <row r="171" spans="1:61" x14ac:dyDescent="0.25">
      <c r="A171" s="123" t="str">
        <f>'Indicator Data'!A172</f>
        <v>Syria</v>
      </c>
      <c r="B171" s="106" t="str">
        <f>'Indicator Data'!B172</f>
        <v>SYR</v>
      </c>
      <c r="C171" s="154"/>
      <c r="D171" s="154"/>
      <c r="E171" s="154"/>
      <c r="F171" s="154"/>
      <c r="G171" s="154"/>
      <c r="H171" s="154"/>
      <c r="I171" s="154"/>
      <c r="J171" s="154"/>
      <c r="K171" s="154"/>
      <c r="L171" s="154"/>
      <c r="M171" s="154"/>
      <c r="N171" s="154"/>
      <c r="O171" s="154"/>
      <c r="P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5" t="str">
        <f>IF(ISNUMBER('Indicator Data'!AL172),"","Imputed using GDP p.c.")</f>
        <v/>
      </c>
      <c r="AN171" s="154"/>
      <c r="AO171" s="154"/>
      <c r="AP171" s="154"/>
      <c r="AQ171" s="154"/>
      <c r="AR171" s="154"/>
      <c r="AS171" s="154"/>
      <c r="AT171" s="154"/>
      <c r="AU171" s="154"/>
      <c r="AV171" s="154"/>
      <c r="AW171" s="154"/>
      <c r="AX171" s="154"/>
      <c r="AY171" s="154"/>
      <c r="AZ171" s="154"/>
      <c r="BA171" s="154"/>
      <c r="BB171" s="103"/>
      <c r="BH171" s="154"/>
      <c r="BI171" s="154" t="s">
        <v>939</v>
      </c>
    </row>
    <row r="172" spans="1:61" x14ac:dyDescent="0.25">
      <c r="A172" s="123" t="str">
        <f>'Indicator Data'!A173</f>
        <v>Tajikistan</v>
      </c>
      <c r="B172" s="106" t="str">
        <f>'Indicator Data'!B173</f>
        <v>TJK</v>
      </c>
      <c r="C172" s="154"/>
      <c r="D172" s="154"/>
      <c r="E172" s="154"/>
      <c r="F172" s="154"/>
      <c r="G172" s="154"/>
      <c r="H172" s="154"/>
      <c r="I172" s="154"/>
      <c r="J172" s="154"/>
      <c r="K172" s="154"/>
      <c r="L172" s="154"/>
      <c r="M172" s="154"/>
      <c r="N172" s="154"/>
      <c r="O172" s="154"/>
      <c r="P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5" t="str">
        <f>IF(ISNUMBER('Indicator Data'!AL173),"","Imputed using GDP p.c.")</f>
        <v/>
      </c>
      <c r="AN172" s="154"/>
      <c r="AO172" s="154"/>
      <c r="AP172" s="154"/>
      <c r="AQ172" s="154"/>
      <c r="AR172" s="154"/>
      <c r="AS172" s="154"/>
      <c r="AT172" s="154"/>
      <c r="AU172" s="154"/>
      <c r="AV172" s="154"/>
      <c r="AW172" s="154"/>
      <c r="AX172" s="154"/>
      <c r="AY172" s="154"/>
      <c r="AZ172" s="154"/>
      <c r="BA172" s="154"/>
      <c r="BB172" s="103"/>
      <c r="BH172" s="154"/>
      <c r="BI172" s="154" t="s">
        <v>1335</v>
      </c>
    </row>
    <row r="173" spans="1:61" x14ac:dyDescent="0.25">
      <c r="A173" s="123" t="str">
        <f>'Indicator Data'!A174</f>
        <v>Tanzania</v>
      </c>
      <c r="B173" s="106" t="str">
        <f>'Indicator Data'!B174</f>
        <v>TZA</v>
      </c>
      <c r="C173" s="154"/>
      <c r="D173" s="154"/>
      <c r="E173" s="154"/>
      <c r="F173" s="154"/>
      <c r="G173" s="154"/>
      <c r="H173" s="154"/>
      <c r="I173" s="154"/>
      <c r="J173" s="154"/>
      <c r="K173" s="154"/>
      <c r="L173" s="154"/>
      <c r="M173" s="154"/>
      <c r="N173" s="154"/>
      <c r="O173" s="154"/>
      <c r="P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5" t="str">
        <f>IF(ISNUMBER('Indicator Data'!AL174),"","Imputed using GDP p.c.")</f>
        <v/>
      </c>
      <c r="AN173" s="154"/>
      <c r="AO173" s="154"/>
      <c r="AP173" s="154"/>
      <c r="AQ173" s="154"/>
      <c r="AR173" s="154"/>
      <c r="AS173" s="154"/>
      <c r="AT173" s="154"/>
      <c r="AU173" s="154"/>
      <c r="AV173" s="154"/>
      <c r="AW173" s="154"/>
      <c r="AX173" s="154"/>
      <c r="AY173" s="154"/>
      <c r="AZ173" s="154"/>
      <c r="BA173" s="154"/>
      <c r="BB173" s="103"/>
      <c r="BH173" s="154"/>
      <c r="BI173" s="154"/>
    </row>
    <row r="174" spans="1:61" x14ac:dyDescent="0.25">
      <c r="A174" s="123" t="str">
        <f>'Indicator Data'!A175</f>
        <v>Thailand</v>
      </c>
      <c r="B174" s="106" t="str">
        <f>'Indicator Data'!B175</f>
        <v>THA</v>
      </c>
      <c r="C174" s="154"/>
      <c r="D174" s="154"/>
      <c r="E174" s="154"/>
      <c r="F174" s="154"/>
      <c r="G174" s="154"/>
      <c r="H174" s="154"/>
      <c r="I174" s="154"/>
      <c r="J174" s="154"/>
      <c r="K174" s="154"/>
      <c r="L174" s="154"/>
      <c r="M174" s="154"/>
      <c r="N174" s="154"/>
      <c r="O174" s="154"/>
      <c r="P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5" t="str">
        <f>IF(ISNUMBER('Indicator Data'!AL175),"","Imputed using GDP p.c.")</f>
        <v/>
      </c>
      <c r="AN174" s="154"/>
      <c r="AO174" s="154"/>
      <c r="AP174" s="154"/>
      <c r="AQ174" s="154"/>
      <c r="AR174" s="154"/>
      <c r="AS174" s="154"/>
      <c r="AT174" s="154"/>
      <c r="AU174" s="154"/>
      <c r="AV174" s="154"/>
      <c r="AW174" s="154"/>
      <c r="AX174" s="154"/>
      <c r="AY174" s="154"/>
      <c r="AZ174" s="154"/>
      <c r="BA174" s="154"/>
      <c r="BB174" s="103"/>
      <c r="BH174" s="154"/>
      <c r="BI174" s="154"/>
    </row>
    <row r="175" spans="1:61" x14ac:dyDescent="0.25">
      <c r="A175" s="123" t="str">
        <f>'Indicator Data'!A176</f>
        <v>Timor-Leste</v>
      </c>
      <c r="B175" s="106" t="str">
        <f>'Indicator Data'!B176</f>
        <v>TLS</v>
      </c>
      <c r="C175" s="154"/>
      <c r="D175" s="154"/>
      <c r="E175" s="154"/>
      <c r="F175" s="154"/>
      <c r="G175" s="154"/>
      <c r="H175" s="154"/>
      <c r="I175" s="154"/>
      <c r="J175" s="154"/>
      <c r="K175" s="154"/>
      <c r="L175" s="154"/>
      <c r="M175" s="154"/>
      <c r="N175" s="154"/>
      <c r="O175" s="154"/>
      <c r="P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5" t="str">
        <f>IF(ISNUMBER('Indicator Data'!AL176),"","Imputed using GDP p.c.")</f>
        <v/>
      </c>
      <c r="AN175" s="154"/>
      <c r="AO175" s="154"/>
      <c r="AP175" s="154"/>
      <c r="AQ175" s="154"/>
      <c r="AR175" s="154"/>
      <c r="AS175" s="154"/>
      <c r="AT175" s="154"/>
      <c r="AU175" s="154"/>
      <c r="AV175" s="154"/>
      <c r="AW175" s="154"/>
      <c r="AX175" s="154"/>
      <c r="AY175" s="154"/>
      <c r="AZ175" s="154"/>
      <c r="BA175" s="154"/>
      <c r="BB175" s="103"/>
      <c r="BH175" s="154"/>
      <c r="BI175" s="154"/>
    </row>
    <row r="176" spans="1:61" x14ac:dyDescent="0.25">
      <c r="A176" s="123" t="str">
        <f>'Indicator Data'!A177</f>
        <v>Togo</v>
      </c>
      <c r="B176" s="106" t="str">
        <f>'Indicator Data'!B177</f>
        <v>TGO</v>
      </c>
      <c r="C176" s="154"/>
      <c r="D176" s="154"/>
      <c r="E176" s="154"/>
      <c r="F176" s="154"/>
      <c r="G176" s="154"/>
      <c r="H176" s="154"/>
      <c r="I176" s="154"/>
      <c r="J176" s="154"/>
      <c r="K176" s="154"/>
      <c r="L176" s="154"/>
      <c r="M176" s="154"/>
      <c r="N176" s="154"/>
      <c r="O176" s="154"/>
      <c r="P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5" t="str">
        <f>IF(ISNUMBER('Indicator Data'!AL177),"","Imputed using GDP p.c.")</f>
        <v/>
      </c>
      <c r="AN176" s="154"/>
      <c r="AO176" s="154"/>
      <c r="AP176" s="154"/>
      <c r="AQ176" s="154"/>
      <c r="AR176" s="154"/>
      <c r="AS176" s="154"/>
      <c r="AT176" s="154"/>
      <c r="AU176" s="154"/>
      <c r="AV176" s="154"/>
      <c r="AW176" s="154"/>
      <c r="AX176" s="154"/>
      <c r="AY176" s="154"/>
      <c r="AZ176" s="154"/>
      <c r="BA176" s="154"/>
      <c r="BB176" s="103"/>
      <c r="BH176" s="154"/>
      <c r="BI176" s="154"/>
    </row>
    <row r="177" spans="1:61" x14ac:dyDescent="0.25">
      <c r="A177" s="123" t="str">
        <f>'Indicator Data'!A178</f>
        <v>Tonga</v>
      </c>
      <c r="B177" s="106" t="str">
        <f>'Indicator Data'!B178</f>
        <v>TON</v>
      </c>
      <c r="C177" s="154"/>
      <c r="D177" s="154"/>
      <c r="E177" s="154"/>
      <c r="F177" s="154"/>
      <c r="G177" s="154"/>
      <c r="H177" s="154"/>
      <c r="I177" s="154"/>
      <c r="J177" s="154"/>
      <c r="K177" s="154"/>
      <c r="L177" s="154"/>
      <c r="M177" s="154"/>
      <c r="N177" s="154"/>
      <c r="O177" s="154"/>
      <c r="P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5" t="str">
        <f>IF(ISNUMBER('Indicator Data'!AL178),"","Imputed using GDP p.c.")</f>
        <v/>
      </c>
      <c r="AN177" s="154"/>
      <c r="AO177" s="154"/>
      <c r="AP177" s="154"/>
      <c r="AQ177" s="154"/>
      <c r="AR177" s="154"/>
      <c r="AS177" s="154"/>
      <c r="AT177" s="154"/>
      <c r="AU177" s="154"/>
      <c r="AV177" s="154"/>
      <c r="AW177" s="154"/>
      <c r="AX177" s="154"/>
      <c r="AY177" s="154"/>
      <c r="AZ177" s="154"/>
      <c r="BA177" s="154"/>
      <c r="BB177" s="103"/>
      <c r="BH177" s="154" t="s">
        <v>1332</v>
      </c>
      <c r="BI177" s="154" t="s">
        <v>1332</v>
      </c>
    </row>
    <row r="178" spans="1:61" x14ac:dyDescent="0.25">
      <c r="A178" s="123" t="str">
        <f>'Indicator Data'!A179</f>
        <v>Trinidad and Tobago</v>
      </c>
      <c r="B178" s="106" t="str">
        <f>'Indicator Data'!B179</f>
        <v>TTO</v>
      </c>
      <c r="C178" s="154"/>
      <c r="D178" s="154"/>
      <c r="E178" s="154"/>
      <c r="F178" s="154"/>
      <c r="G178" s="154"/>
      <c r="H178" s="154"/>
      <c r="I178" s="154"/>
      <c r="J178" s="154"/>
      <c r="K178" s="154"/>
      <c r="L178" s="154"/>
      <c r="M178" s="154"/>
      <c r="N178" s="154"/>
      <c r="O178" s="154"/>
      <c r="P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5" t="str">
        <f>IF(ISNUMBER('Indicator Data'!AL179),"","Imputed using GDP p.c.")</f>
        <v/>
      </c>
      <c r="AN178" s="154"/>
      <c r="AO178" s="154"/>
      <c r="AP178" s="154"/>
      <c r="AQ178" s="154"/>
      <c r="AR178" s="154"/>
      <c r="AS178" s="154"/>
      <c r="AT178" s="154"/>
      <c r="AU178" s="154"/>
      <c r="AV178" s="154"/>
      <c r="AW178" s="154"/>
      <c r="AX178" s="154"/>
      <c r="AY178" s="154"/>
      <c r="AZ178" s="154"/>
      <c r="BA178" s="154"/>
      <c r="BB178" s="103"/>
      <c r="BH178" s="154"/>
      <c r="BI178" s="154"/>
    </row>
    <row r="179" spans="1:61" x14ac:dyDescent="0.25">
      <c r="A179" s="123" t="str">
        <f>'Indicator Data'!A180</f>
        <v>Tunisia</v>
      </c>
      <c r="B179" s="106" t="str">
        <f>'Indicator Data'!B180</f>
        <v>TUN</v>
      </c>
      <c r="C179" s="154"/>
      <c r="D179" s="154"/>
      <c r="E179" s="154"/>
      <c r="F179" s="154"/>
      <c r="G179" s="154"/>
      <c r="H179" s="154"/>
      <c r="I179" s="154"/>
      <c r="J179" s="154"/>
      <c r="K179" s="154"/>
      <c r="L179" s="154"/>
      <c r="M179" s="154"/>
      <c r="N179" s="154"/>
      <c r="O179" s="154"/>
      <c r="P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5" t="str">
        <f>IF(ISNUMBER('Indicator Data'!AL180),"","Imputed using GDP p.c.")</f>
        <v/>
      </c>
      <c r="AN179" s="154"/>
      <c r="AO179" s="154"/>
      <c r="AP179" s="154"/>
      <c r="AQ179" s="154"/>
      <c r="AR179" s="154"/>
      <c r="AS179" s="154"/>
      <c r="AT179" s="154"/>
      <c r="AU179" s="154"/>
      <c r="AV179" s="154"/>
      <c r="AW179" s="154"/>
      <c r="AX179" s="154"/>
      <c r="AY179" s="154"/>
      <c r="AZ179" s="154"/>
      <c r="BA179" s="154"/>
      <c r="BB179" s="103"/>
      <c r="BH179" s="154"/>
      <c r="BI179" s="154"/>
    </row>
    <row r="180" spans="1:61" x14ac:dyDescent="0.25">
      <c r="A180" s="123" t="str">
        <f>'Indicator Data'!A181</f>
        <v>Turkey</v>
      </c>
      <c r="B180" s="106" t="str">
        <f>'Indicator Data'!B181</f>
        <v>TUR</v>
      </c>
      <c r="C180" s="154"/>
      <c r="D180" s="154"/>
      <c r="E180" s="154"/>
      <c r="F180" s="154"/>
      <c r="G180" s="154"/>
      <c r="H180" s="154"/>
      <c r="I180" s="154"/>
      <c r="J180" s="154"/>
      <c r="K180" s="154"/>
      <c r="L180" s="154"/>
      <c r="M180" s="154"/>
      <c r="N180" s="154"/>
      <c r="O180" s="154"/>
      <c r="P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5" t="str">
        <f>IF(ISNUMBER('Indicator Data'!AL181),"","Imputed using GDP p.c.")</f>
        <v/>
      </c>
      <c r="AN180" s="154"/>
      <c r="AO180" s="154"/>
      <c r="AP180" s="154"/>
      <c r="AQ180" s="154"/>
      <c r="AR180" s="154"/>
      <c r="AS180" s="154"/>
      <c r="AT180" s="154"/>
      <c r="AU180" s="154"/>
      <c r="AV180" s="154"/>
      <c r="AW180" s="154"/>
      <c r="AX180" s="154"/>
      <c r="AY180" s="154"/>
      <c r="AZ180" s="154"/>
      <c r="BA180" s="154"/>
      <c r="BB180" s="103"/>
      <c r="BH180" s="154"/>
      <c r="BI180" s="154"/>
    </row>
    <row r="181" spans="1:61" x14ac:dyDescent="0.25">
      <c r="A181" s="123" t="str">
        <f>'Indicator Data'!A182</f>
        <v>Turkmenistan</v>
      </c>
      <c r="B181" s="106" t="str">
        <f>'Indicator Data'!B182</f>
        <v>TKM</v>
      </c>
      <c r="C181" s="154"/>
      <c r="D181" s="154"/>
      <c r="E181" s="154"/>
      <c r="F181" s="154"/>
      <c r="G181" s="154"/>
      <c r="H181" s="154"/>
      <c r="I181" s="154"/>
      <c r="J181" s="154"/>
      <c r="K181" s="154"/>
      <c r="L181" s="154"/>
      <c r="M181" s="154"/>
      <c r="N181" s="154"/>
      <c r="O181" s="154"/>
      <c r="P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5" t="str">
        <f>IF(ISNUMBER('Indicator Data'!AL182),"","Imputed using GDP p.c.")</f>
        <v/>
      </c>
      <c r="AN181" s="154"/>
      <c r="AO181" s="154"/>
      <c r="AP181" s="154"/>
      <c r="AQ181" s="154"/>
      <c r="AR181" s="154"/>
      <c r="AS181" s="154"/>
      <c r="AT181" s="154"/>
      <c r="AU181" s="154"/>
      <c r="AV181" s="154"/>
      <c r="AW181" s="154"/>
      <c r="AX181" s="154"/>
      <c r="AY181" s="154"/>
      <c r="AZ181" s="154"/>
      <c r="BA181" s="154"/>
      <c r="BB181" s="103"/>
      <c r="BH181" s="154"/>
      <c r="BI181" s="154"/>
    </row>
    <row r="182" spans="1:61" x14ac:dyDescent="0.25">
      <c r="A182" s="123" t="str">
        <f>'Indicator Data'!A183</f>
        <v>Tuvalu</v>
      </c>
      <c r="B182" s="106" t="str">
        <f>'Indicator Data'!B183</f>
        <v>TUV</v>
      </c>
      <c r="C182" s="154"/>
      <c r="D182" s="154"/>
      <c r="E182" s="154"/>
      <c r="F182" s="154"/>
      <c r="G182" s="154"/>
      <c r="H182" s="154"/>
      <c r="I182" s="154"/>
      <c r="J182" s="154"/>
      <c r="K182" s="154"/>
      <c r="L182" s="154"/>
      <c r="M182" s="154"/>
      <c r="N182" s="154"/>
      <c r="O182" s="154"/>
      <c r="P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5" t="str">
        <f>IF(ISNUMBER('Indicator Data'!AL183),"","Imputed using GDP p.c.")</f>
        <v>Imputed using GDP p.c.</v>
      </c>
      <c r="AN182" s="154"/>
      <c r="AO182" s="154"/>
      <c r="AP182" s="154"/>
      <c r="AQ182" s="154"/>
      <c r="AR182" s="154"/>
      <c r="AS182" s="154"/>
      <c r="AT182" s="154"/>
      <c r="AU182" s="154"/>
      <c r="AV182" s="154"/>
      <c r="AW182" s="154"/>
      <c r="AX182" s="154"/>
      <c r="AY182" s="154"/>
      <c r="AZ182" s="154"/>
      <c r="BA182" s="154"/>
      <c r="BB182" s="103"/>
      <c r="BH182" s="154" t="s">
        <v>1332</v>
      </c>
      <c r="BI182" s="154" t="s">
        <v>1332</v>
      </c>
    </row>
    <row r="183" spans="1:61" x14ac:dyDescent="0.25">
      <c r="A183" s="123" t="str">
        <f>'Indicator Data'!A184</f>
        <v>Uganda</v>
      </c>
      <c r="B183" s="106" t="str">
        <f>'Indicator Data'!B184</f>
        <v>UGA</v>
      </c>
      <c r="C183" s="154"/>
      <c r="D183" s="154"/>
      <c r="E183" s="154"/>
      <c r="F183" s="154"/>
      <c r="G183" s="154"/>
      <c r="H183" s="154"/>
      <c r="I183" s="154"/>
      <c r="J183" s="154"/>
      <c r="K183" s="154"/>
      <c r="L183" s="154"/>
      <c r="M183" s="154"/>
      <c r="N183" s="154"/>
      <c r="O183" s="154"/>
      <c r="P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5" t="str">
        <f>IF(ISNUMBER('Indicator Data'!AL184),"","Imputed using GDP p.c.")</f>
        <v/>
      </c>
      <c r="AN183" s="154"/>
      <c r="AO183" s="154"/>
      <c r="AP183" s="154"/>
      <c r="AQ183" s="154"/>
      <c r="AR183" s="154"/>
      <c r="AS183" s="154"/>
      <c r="AT183" s="154"/>
      <c r="AU183" s="154"/>
      <c r="AV183" s="154"/>
      <c r="AW183" s="154"/>
      <c r="AX183" s="154"/>
      <c r="AY183" s="154"/>
      <c r="AZ183" s="154"/>
      <c r="BA183" s="154"/>
      <c r="BB183" s="103"/>
      <c r="BH183" s="154"/>
      <c r="BI183" s="154"/>
    </row>
    <row r="184" spans="1:61" x14ac:dyDescent="0.25">
      <c r="A184" s="123" t="str">
        <f>'Indicator Data'!A185</f>
        <v>Ukraine</v>
      </c>
      <c r="B184" s="106" t="str">
        <f>'Indicator Data'!B185</f>
        <v>UKR</v>
      </c>
      <c r="C184" s="154"/>
      <c r="D184" s="154"/>
      <c r="E184" s="154"/>
      <c r="F184" s="154"/>
      <c r="G184" s="154"/>
      <c r="H184" s="154"/>
      <c r="I184" s="154"/>
      <c r="J184" s="154"/>
      <c r="K184" s="154"/>
      <c r="L184" s="154"/>
      <c r="M184" s="154"/>
      <c r="N184" s="154"/>
      <c r="O184" s="154"/>
      <c r="P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5" t="str">
        <f>IF(ISNUMBER('Indicator Data'!AL185),"","Imputed using GDP p.c.")</f>
        <v/>
      </c>
      <c r="AN184" s="154"/>
      <c r="AO184" s="154"/>
      <c r="AP184" s="154"/>
      <c r="AQ184" s="154"/>
      <c r="AR184" s="154"/>
      <c r="AS184" s="154"/>
      <c r="AT184" s="154"/>
      <c r="AU184" s="154"/>
      <c r="AV184" s="154"/>
      <c r="AW184" s="154"/>
      <c r="AX184" s="154"/>
      <c r="AY184" s="154"/>
      <c r="AZ184" s="154"/>
      <c r="BA184" s="154"/>
      <c r="BB184" s="103"/>
      <c r="BH184" s="154"/>
      <c r="BI184" s="154"/>
    </row>
    <row r="185" spans="1:61" x14ac:dyDescent="0.25">
      <c r="A185" s="123" t="str">
        <f>'Indicator Data'!A186</f>
        <v>United Arab Emirates</v>
      </c>
      <c r="B185" s="106" t="str">
        <f>'Indicator Data'!B186</f>
        <v>ARE</v>
      </c>
      <c r="C185" s="154"/>
      <c r="D185" s="154"/>
      <c r="E185" s="154"/>
      <c r="F185" s="154"/>
      <c r="G185" s="154"/>
      <c r="H185" s="154"/>
      <c r="I185" s="154"/>
      <c r="J185" s="154"/>
      <c r="K185" s="154"/>
      <c r="L185" s="154"/>
      <c r="M185" s="154"/>
      <c r="N185" s="154"/>
      <c r="O185" s="154"/>
      <c r="P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5" t="str">
        <f>IF(ISNUMBER('Indicator Data'!AL186),"","Imputed using GDP p.c.")</f>
        <v/>
      </c>
      <c r="AN185" s="154"/>
      <c r="AO185" s="154"/>
      <c r="AP185" s="154"/>
      <c r="AQ185" s="154"/>
      <c r="AR185" s="154"/>
      <c r="AS185" s="154"/>
      <c r="AT185" s="154"/>
      <c r="AU185" s="154"/>
      <c r="AV185" s="154"/>
      <c r="AW185" s="154"/>
      <c r="AX185" s="154"/>
      <c r="AY185" s="154"/>
      <c r="AZ185" s="154"/>
      <c r="BA185" s="154"/>
      <c r="BB185" s="103"/>
      <c r="BH185" s="154"/>
      <c r="BI185" s="154"/>
    </row>
    <row r="186" spans="1:61" x14ac:dyDescent="0.25">
      <c r="A186" s="123" t="str">
        <f>'Indicator Data'!A187</f>
        <v>United Kingdom</v>
      </c>
      <c r="B186" s="106" t="str">
        <f>'Indicator Data'!B187</f>
        <v>GBR</v>
      </c>
      <c r="C186" s="154"/>
      <c r="D186" s="154"/>
      <c r="E186" s="154"/>
      <c r="F186" s="154"/>
      <c r="G186" s="154"/>
      <c r="H186" s="154"/>
      <c r="I186" s="154"/>
      <c r="J186" s="154"/>
      <c r="K186" s="154"/>
      <c r="L186" s="154"/>
      <c r="M186" s="154"/>
      <c r="N186" s="154"/>
      <c r="O186" s="154"/>
      <c r="P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5" t="str">
        <f>IF(ISNUMBER('Indicator Data'!AL187),"","Imputed using GDP p.c.")</f>
        <v/>
      </c>
      <c r="AN186" s="154"/>
      <c r="AO186" s="154"/>
      <c r="AP186" s="154"/>
      <c r="AQ186" s="154"/>
      <c r="AR186" s="154"/>
      <c r="AS186" s="154"/>
      <c r="AT186" s="154"/>
      <c r="AU186" s="154"/>
      <c r="AV186" s="154"/>
      <c r="AW186" s="154"/>
      <c r="AX186" s="154"/>
      <c r="AY186" s="154"/>
      <c r="AZ186" s="154"/>
      <c r="BA186" s="154"/>
      <c r="BB186" s="103"/>
      <c r="BH186" s="154"/>
      <c r="BI186" s="154"/>
    </row>
    <row r="187" spans="1:61" x14ac:dyDescent="0.25">
      <c r="A187" s="123" t="str">
        <f>'Indicator Data'!A188</f>
        <v>United States of America</v>
      </c>
      <c r="B187" s="106" t="str">
        <f>'Indicator Data'!B188</f>
        <v>USA</v>
      </c>
      <c r="C187" s="154"/>
      <c r="D187" s="154"/>
      <c r="E187" s="154"/>
      <c r="F187" s="154"/>
      <c r="G187" s="154"/>
      <c r="H187" s="154"/>
      <c r="I187" s="154"/>
      <c r="J187" s="154"/>
      <c r="K187" s="154"/>
      <c r="L187" s="154"/>
      <c r="M187" s="154"/>
      <c r="N187" s="154"/>
      <c r="O187" s="154"/>
      <c r="P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5" t="str">
        <f>IF(ISNUMBER('Indicator Data'!AL188),"","Imputed using GDP p.c.")</f>
        <v/>
      </c>
      <c r="AN187" s="154"/>
      <c r="AO187" s="154"/>
      <c r="AP187" s="154"/>
      <c r="AQ187" s="154"/>
      <c r="AR187" s="154"/>
      <c r="AS187" s="154"/>
      <c r="AT187" s="154"/>
      <c r="AU187" s="154"/>
      <c r="AV187" s="154"/>
      <c r="AW187" s="154"/>
      <c r="AX187" s="154"/>
      <c r="AY187" s="154"/>
      <c r="AZ187" s="154"/>
      <c r="BA187" s="154"/>
      <c r="BB187" s="103"/>
      <c r="BH187" s="154"/>
      <c r="BI187" s="154"/>
    </row>
    <row r="188" spans="1:61" x14ac:dyDescent="0.25">
      <c r="A188" s="123" t="str">
        <f>'Indicator Data'!A189</f>
        <v>Uruguay</v>
      </c>
      <c r="B188" s="106" t="str">
        <f>'Indicator Data'!B189</f>
        <v>URY</v>
      </c>
      <c r="C188" s="154"/>
      <c r="D188" s="154"/>
      <c r="E188" s="154"/>
      <c r="F188" s="154"/>
      <c r="G188" s="154"/>
      <c r="H188" s="154"/>
      <c r="I188" s="154"/>
      <c r="J188" s="154"/>
      <c r="K188" s="154"/>
      <c r="L188" s="154"/>
      <c r="M188" s="154"/>
      <c r="N188" s="154"/>
      <c r="O188" s="154"/>
      <c r="P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5" t="str">
        <f>IF(ISNUMBER('Indicator Data'!AL189),"","Imputed using GDP p.c.")</f>
        <v/>
      </c>
      <c r="AN188" s="154"/>
      <c r="AO188" s="154"/>
      <c r="AP188" s="154"/>
      <c r="AQ188" s="154"/>
      <c r="AR188" s="154"/>
      <c r="AS188" s="154"/>
      <c r="AT188" s="154"/>
      <c r="AU188" s="154"/>
      <c r="AV188" s="154"/>
      <c r="AW188" s="154"/>
      <c r="AX188" s="154"/>
      <c r="AY188" s="154"/>
      <c r="AZ188" s="154"/>
      <c r="BA188" s="154"/>
      <c r="BB188" s="103"/>
      <c r="BH188" s="154"/>
      <c r="BI188" s="154"/>
    </row>
    <row r="189" spans="1:61" x14ac:dyDescent="0.25">
      <c r="A189" s="123" t="str">
        <f>'Indicator Data'!A190</f>
        <v>Uzbekistan</v>
      </c>
      <c r="B189" s="106" t="str">
        <f>'Indicator Data'!B190</f>
        <v>UZB</v>
      </c>
      <c r="C189" s="154"/>
      <c r="D189" s="154"/>
      <c r="E189" s="154"/>
      <c r="F189" s="154"/>
      <c r="G189" s="154"/>
      <c r="H189" s="154"/>
      <c r="I189" s="154"/>
      <c r="J189" s="154"/>
      <c r="K189" s="154"/>
      <c r="L189" s="154"/>
      <c r="M189" s="154"/>
      <c r="N189" s="154"/>
      <c r="O189" s="154"/>
      <c r="P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5" t="str">
        <f>IF(ISNUMBER('Indicator Data'!AL190),"","Imputed using GDP p.c.")</f>
        <v/>
      </c>
      <c r="AN189" s="154"/>
      <c r="AO189" s="154"/>
      <c r="AP189" s="154"/>
      <c r="AQ189" s="154"/>
      <c r="AR189" s="154"/>
      <c r="AS189" s="154"/>
      <c r="AT189" s="154"/>
      <c r="AU189" s="154"/>
      <c r="AV189" s="154"/>
      <c r="AW189" s="154"/>
      <c r="AX189" s="154"/>
      <c r="AY189" s="154"/>
      <c r="AZ189" s="154"/>
      <c r="BA189" s="154"/>
      <c r="BB189" s="103"/>
      <c r="BH189" s="154"/>
      <c r="BI189" s="154"/>
    </row>
    <row r="190" spans="1:61" x14ac:dyDescent="0.25">
      <c r="A190" s="123" t="str">
        <f>'Indicator Data'!A191</f>
        <v>Vanuatu</v>
      </c>
      <c r="B190" s="106" t="str">
        <f>'Indicator Data'!B191</f>
        <v>VUT</v>
      </c>
      <c r="C190" s="154"/>
      <c r="D190" s="154"/>
      <c r="E190" s="154"/>
      <c r="F190" s="154"/>
      <c r="G190" s="154"/>
      <c r="H190" s="154"/>
      <c r="I190" s="154"/>
      <c r="J190" s="154"/>
      <c r="K190" s="154"/>
      <c r="L190" s="154"/>
      <c r="M190" s="154"/>
      <c r="N190" s="154"/>
      <c r="O190" s="154"/>
      <c r="P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5" t="str">
        <f>IF(ISNUMBER('Indicator Data'!AL191),"","Imputed using GDP p.c.")</f>
        <v/>
      </c>
      <c r="AN190" s="154"/>
      <c r="AO190" s="154"/>
      <c r="AP190" s="154"/>
      <c r="AQ190" s="154"/>
      <c r="AR190" s="154"/>
      <c r="AS190" s="154"/>
      <c r="AT190" s="154"/>
      <c r="AU190" s="154"/>
      <c r="AV190" s="154"/>
      <c r="AW190" s="154"/>
      <c r="AX190" s="154"/>
      <c r="AY190" s="154"/>
      <c r="AZ190" s="154"/>
      <c r="BA190" s="154"/>
      <c r="BB190" s="103"/>
      <c r="BH190" s="154"/>
      <c r="BI190" s="154"/>
    </row>
    <row r="191" spans="1:61" x14ac:dyDescent="0.25">
      <c r="A191" s="123" t="str">
        <f>'Indicator Data'!A192</f>
        <v>Venezuela</v>
      </c>
      <c r="B191" s="106" t="str">
        <f>'Indicator Data'!B192</f>
        <v>VEN</v>
      </c>
      <c r="C191" s="154"/>
      <c r="D191" s="154"/>
      <c r="E191" s="154"/>
      <c r="F191" s="154"/>
      <c r="G191" s="154"/>
      <c r="H191" s="154"/>
      <c r="I191" s="154"/>
      <c r="J191" s="154"/>
      <c r="K191" s="154"/>
      <c r="L191" s="154"/>
      <c r="M191" s="154"/>
      <c r="N191" s="154"/>
      <c r="O191" s="154"/>
      <c r="P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5" t="str">
        <f>IF(ISNUMBER('Indicator Data'!AL192),"","Imputed using GDP p.c.")</f>
        <v/>
      </c>
      <c r="AN191" s="154"/>
      <c r="AO191" s="154"/>
      <c r="AP191" s="154"/>
      <c r="AQ191" s="154"/>
      <c r="AR191" s="154"/>
      <c r="AS191" s="154"/>
      <c r="AT191" s="154"/>
      <c r="AU191" s="154"/>
      <c r="AV191" s="154"/>
      <c r="AW191" s="154"/>
      <c r="AX191" s="154"/>
      <c r="AY191" s="154"/>
      <c r="AZ191" s="154"/>
      <c r="BA191" s="154"/>
      <c r="BB191" s="103"/>
      <c r="BH191" s="154"/>
      <c r="BI191" s="154"/>
    </row>
    <row r="192" spans="1:61" x14ac:dyDescent="0.25">
      <c r="A192" s="123" t="str">
        <f>'Indicator Data'!A193</f>
        <v>Viet Nam</v>
      </c>
      <c r="B192" s="106" t="str">
        <f>'Indicator Data'!B193</f>
        <v>VNM</v>
      </c>
      <c r="C192" s="154"/>
      <c r="D192" s="154"/>
      <c r="E192" s="154"/>
      <c r="F192" s="154"/>
      <c r="G192" s="154"/>
      <c r="H192" s="154"/>
      <c r="I192" s="154"/>
      <c r="J192" s="154"/>
      <c r="K192" s="154"/>
      <c r="L192" s="154"/>
      <c r="M192" s="154"/>
      <c r="N192" s="154"/>
      <c r="O192" s="154"/>
      <c r="P192" s="154"/>
      <c r="Q192" s="155" t="str">
        <f>IF(ISNUMBER('Indicator Data'!AL193),"","Imputed using GDP p.c.")</f>
        <v/>
      </c>
      <c r="R192" s="154"/>
      <c r="S192" s="154"/>
      <c r="T192" s="154"/>
      <c r="U192" s="154"/>
      <c r="V192" s="154"/>
      <c r="W192" s="154"/>
      <c r="X192" s="154"/>
      <c r="Y192" s="154"/>
      <c r="Z192" s="154"/>
      <c r="AA192" s="154"/>
      <c r="AB192" s="154"/>
      <c r="AC192" s="154"/>
      <c r="AD192" s="154"/>
      <c r="AE192" s="154"/>
      <c r="AF192" s="154"/>
      <c r="AG192" s="154"/>
      <c r="AH192" s="154"/>
      <c r="AI192" s="154"/>
      <c r="AJ192" s="154"/>
      <c r="AK192" s="154"/>
      <c r="AN192" s="154"/>
      <c r="AO192" s="154"/>
      <c r="AP192" s="154"/>
      <c r="AQ192" s="154"/>
      <c r="AR192" s="154"/>
      <c r="AS192" s="154"/>
      <c r="AT192" s="154"/>
      <c r="AU192" s="154"/>
      <c r="AV192" s="154"/>
      <c r="AW192" s="154"/>
      <c r="AX192" s="154"/>
      <c r="AY192" s="154"/>
      <c r="AZ192" s="154"/>
      <c r="BA192" s="154"/>
      <c r="BB192" s="103"/>
      <c r="BH192" s="154"/>
      <c r="BI192" s="154"/>
    </row>
    <row r="193" spans="1:61" x14ac:dyDescent="0.25">
      <c r="A193" s="123" t="str">
        <f>'Indicator Data'!A194</f>
        <v>Yemen</v>
      </c>
      <c r="B193" s="106" t="str">
        <f>'Indicator Data'!B194</f>
        <v>YEM</v>
      </c>
      <c r="C193" s="154"/>
      <c r="D193" s="154"/>
      <c r="E193" s="154"/>
      <c r="F193" s="154"/>
      <c r="G193" s="154"/>
      <c r="H193" s="154"/>
      <c r="I193" s="154"/>
      <c r="J193" s="154"/>
      <c r="K193" s="154"/>
      <c r="L193" s="154"/>
      <c r="M193" s="154"/>
      <c r="N193" s="154"/>
      <c r="O193" s="154"/>
      <c r="P193" s="154"/>
      <c r="Q193" s="155" t="str">
        <f>IF(ISNUMBER('Indicator Data'!AL194),"","Imputed using GDP p.c.")</f>
        <v/>
      </c>
      <c r="R193" s="154"/>
      <c r="S193" s="154"/>
      <c r="T193" s="154"/>
      <c r="U193" s="154"/>
      <c r="V193" s="154"/>
      <c r="W193" s="154"/>
      <c r="X193" s="154"/>
      <c r="Y193" s="154"/>
      <c r="Z193" s="154"/>
      <c r="AA193" s="154"/>
      <c r="AB193" s="154"/>
      <c r="AC193" s="154"/>
      <c r="AD193" s="154"/>
      <c r="AE193" s="154"/>
      <c r="AF193" s="154"/>
      <c r="AG193" s="154"/>
      <c r="AH193" s="154"/>
      <c r="AI193" s="154"/>
      <c r="AJ193" s="154"/>
      <c r="AK193" s="154"/>
      <c r="AN193" s="154"/>
      <c r="AO193" s="154"/>
      <c r="AP193" s="154"/>
      <c r="AQ193" s="154"/>
      <c r="AR193" s="154"/>
      <c r="AS193" s="154"/>
      <c r="AT193" s="154"/>
      <c r="AU193" s="154"/>
      <c r="AV193" s="154"/>
      <c r="AW193" s="154"/>
      <c r="AX193" s="154"/>
      <c r="AY193" s="154"/>
      <c r="AZ193" s="154"/>
      <c r="BA193" s="154"/>
      <c r="BB193" s="103"/>
      <c r="BH193" s="154"/>
      <c r="BI193" s="154"/>
    </row>
    <row r="194" spans="1:61" x14ac:dyDescent="0.25">
      <c r="A194" s="123" t="str">
        <f>'Indicator Data'!A195</f>
        <v>Zambia</v>
      </c>
      <c r="B194" s="106" t="str">
        <f>'Indicator Data'!B195</f>
        <v>ZMB</v>
      </c>
      <c r="C194" s="154"/>
      <c r="D194" s="154"/>
      <c r="E194" s="154"/>
      <c r="F194" s="154"/>
      <c r="G194" s="154"/>
      <c r="H194" s="154"/>
      <c r="I194" s="154"/>
      <c r="J194" s="154"/>
      <c r="K194" s="154"/>
      <c r="L194" s="154"/>
      <c r="M194" s="154"/>
      <c r="N194" s="154"/>
      <c r="O194" s="154"/>
      <c r="P194" s="154"/>
      <c r="Q194" s="155" t="str">
        <f>IF(ISNUMBER('Indicator Data'!AL195),"","Imputed using GDP p.c.")</f>
        <v/>
      </c>
      <c r="R194" s="154"/>
      <c r="S194" s="154"/>
      <c r="T194" s="154"/>
      <c r="U194" s="154"/>
      <c r="V194" s="154"/>
      <c r="W194" s="154"/>
      <c r="X194" s="154"/>
      <c r="Y194" s="154"/>
      <c r="Z194" s="154"/>
      <c r="AA194" s="154"/>
      <c r="AB194" s="154"/>
      <c r="AC194" s="154"/>
      <c r="AD194" s="154"/>
      <c r="AE194" s="154"/>
      <c r="AF194" s="154"/>
      <c r="AG194" s="154"/>
      <c r="AH194" s="154"/>
      <c r="AI194" s="154"/>
      <c r="AJ194" s="154"/>
      <c r="AK194" s="154"/>
      <c r="AN194" s="154"/>
      <c r="AO194" s="154"/>
      <c r="AP194" s="154"/>
      <c r="AQ194" s="154"/>
      <c r="AR194" s="154"/>
      <c r="AS194" s="154"/>
      <c r="AT194" s="154"/>
      <c r="AU194" s="154"/>
      <c r="AV194" s="154"/>
      <c r="AW194" s="154"/>
      <c r="AX194" s="154"/>
      <c r="AY194" s="154"/>
      <c r="AZ194" s="154"/>
      <c r="BA194" s="154"/>
      <c r="BB194" s="103"/>
      <c r="BH194" s="154"/>
      <c r="BI194" s="154"/>
    </row>
    <row r="195" spans="1:61" x14ac:dyDescent="0.25">
      <c r="A195" s="123" t="str">
        <f>'Indicator Data'!A196</f>
        <v>Zimbabwe</v>
      </c>
      <c r="B195" s="106" t="str">
        <f>'Indicator Data'!B196</f>
        <v>ZWE</v>
      </c>
      <c r="C195" s="154"/>
      <c r="D195" s="154"/>
      <c r="E195" s="154"/>
      <c r="F195" s="154"/>
      <c r="G195" s="154"/>
      <c r="H195" s="154"/>
      <c r="I195" s="154"/>
      <c r="J195" s="154"/>
      <c r="K195" s="154"/>
      <c r="L195" s="154"/>
      <c r="M195" s="154"/>
      <c r="N195" s="154"/>
      <c r="O195" s="154"/>
      <c r="P195" s="154"/>
      <c r="Q195" s="155" t="str">
        <f>IF(ISNUMBER('Indicator Data'!AL196),"","Imputed using GDP p.c.")</f>
        <v/>
      </c>
      <c r="R195" s="154"/>
      <c r="S195" s="154"/>
      <c r="T195" s="154"/>
      <c r="U195" s="154"/>
      <c r="V195" s="154"/>
      <c r="W195" s="154"/>
      <c r="X195" s="154"/>
      <c r="Y195" s="154"/>
      <c r="Z195" s="154"/>
      <c r="AA195" s="154"/>
      <c r="AB195" s="154"/>
      <c r="AC195" s="154"/>
      <c r="AD195" s="154"/>
      <c r="AE195" s="154"/>
      <c r="AF195" s="154"/>
      <c r="AG195" s="154"/>
      <c r="AH195" s="154"/>
      <c r="AI195" s="154"/>
      <c r="AJ195" s="154"/>
      <c r="AK195" s="154"/>
      <c r="AN195" s="154"/>
      <c r="AO195" s="154"/>
      <c r="AP195" s="154"/>
      <c r="AQ195" s="154"/>
      <c r="AR195" s="154"/>
      <c r="AS195" s="154"/>
      <c r="AT195" s="154"/>
      <c r="AU195" s="154"/>
      <c r="AV195" s="154"/>
      <c r="AW195" s="154"/>
      <c r="AX195" s="154"/>
      <c r="AY195" s="154"/>
      <c r="AZ195" s="154"/>
      <c r="BA195" s="154"/>
      <c r="BB195" s="103"/>
      <c r="BH195" s="154"/>
      <c r="BI195" s="154"/>
    </row>
  </sheetData>
  <mergeCells count="1">
    <mergeCell ref="A1:CB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Z199"/>
  <sheetViews>
    <sheetView zoomScale="80" zoomScaleNormal="80" workbookViewId="0">
      <pane xSplit="1" ySplit="1" topLeftCell="N2" activePane="bottomRight" state="frozen"/>
      <selection pane="topRight" activeCell="B1" sqref="B1"/>
      <selection pane="bottomLeft" activeCell="A2" sqref="A2"/>
      <selection pane="bottomRight" activeCell="A2" sqref="A2"/>
    </sheetView>
  </sheetViews>
  <sheetFormatPr defaultRowHeight="15" x14ac:dyDescent="0.25"/>
  <cols>
    <col min="1" max="1" width="6" bestFit="1" customWidth="1"/>
    <col min="2" max="45" width="5" bestFit="1" customWidth="1"/>
    <col min="46" max="76" width="5" style="5" customWidth="1"/>
    <col min="77" max="77" width="4.5703125" bestFit="1" customWidth="1"/>
    <col min="78" max="78" width="5" bestFit="1" customWidth="1"/>
  </cols>
  <sheetData>
    <row r="1" spans="1:78" ht="409.5" x14ac:dyDescent="0.25">
      <c r="A1" s="5" t="s">
        <v>357</v>
      </c>
      <c r="B1" s="157" t="str">
        <f>'Indicator Data'!C2</f>
        <v>Physical exposure to earthquake MMI VI</v>
      </c>
      <c r="C1" s="157" t="str">
        <f>'Indicator Data'!D2</f>
        <v>Physical exposure to earthquake MMI VIII</v>
      </c>
      <c r="D1" s="157" t="str">
        <f>'Indicator Data'!E2</f>
        <v>Annual Expected Exposed People to Floods</v>
      </c>
      <c r="E1" s="157" t="str">
        <f>'Indicator Data'!F2</f>
        <v>Annual Expected Exposed People to Tsunamis</v>
      </c>
      <c r="F1" s="157" t="str">
        <f>'Indicator Data'!G2</f>
        <v>Annual Expected Exposed People to Cyclone's Wind SS1</v>
      </c>
      <c r="G1" s="157" t="str">
        <f>'Indicator Data'!H2</f>
        <v>Annual Expected Exposed People to Cyclone's Wind SS3</v>
      </c>
      <c r="H1" s="157" t="str">
        <f>'Indicator Data'!I2</f>
        <v>Annual Expected Exposed People to Cyclone Surge</v>
      </c>
      <c r="I1" s="157" t="str">
        <f>'Indicator Data'!J2</f>
        <v>Total affected by Drought</v>
      </c>
      <c r="J1" s="157" t="str">
        <f>'Indicator Data'!K2</f>
        <v>Frequency of Drought events</v>
      </c>
      <c r="K1" s="157" t="str">
        <f>'Indicator Data'!L2</f>
        <v>Agriculture Drought probability</v>
      </c>
      <c r="L1" s="157" t="str">
        <f>'Indicator Data'!M2</f>
        <v>Population exposed to CCHF (zoonoses)</v>
      </c>
      <c r="M1" s="157" t="str">
        <f>'Indicator Data'!N2</f>
        <v>Population exposed to EDV (zoonoses)</v>
      </c>
      <c r="N1" s="157" t="str">
        <f>'Indicator Data'!O2</f>
        <v>Population exposed to Lassa Fever (zoonoses)</v>
      </c>
      <c r="O1" s="157" t="str">
        <f>'Indicator Data'!P2</f>
        <v>Population exposed to MVD (zoonoses)</v>
      </c>
      <c r="P1" s="157" t="str">
        <f>'Indicator Data'!Q2</f>
        <v>Populations at risk of Plasmodium vivax malaria in 2010 - Unstable trasmission (vector borne)</v>
      </c>
      <c r="Q1" s="157" t="str">
        <f>'Indicator Data'!R2</f>
        <v>Populations at risk of Plasmodium vivax malaria in 2010  - Stable trasmission (vector borne)</v>
      </c>
      <c r="R1" s="157" t="str">
        <f>'Indicator Data'!S2</f>
        <v>Populations at risk of Plasmodium falciparum malaria in 2010 - Unstable trasmission (vector borne)</v>
      </c>
      <c r="S1" s="157" t="str">
        <f>'Indicator Data'!T2</f>
        <v>Populations at risk of Plasmodium falciparum malaria in 2010 - Stable trasmission (vector borne)</v>
      </c>
      <c r="T1" s="157" t="str">
        <f>'Indicator Data'!U2</f>
        <v>Population exposed to Zika (vector borne)</v>
      </c>
      <c r="U1" s="157" t="str">
        <f>'Indicator Data'!V2</f>
        <v>Population at Risk to Aedes (vector borne)</v>
      </c>
      <c r="V1" s="157" t="str">
        <f>'Indicator Data'!W2</f>
        <v>Population exposed to Dengue (vector borne)</v>
      </c>
      <c r="W1" s="157" t="str">
        <f>'Indicator Data'!X2</f>
        <v>Population density (people per sq. km of land area)</v>
      </c>
      <c r="X1" s="157" t="str">
        <f>'Indicator Data'!Y2</f>
        <v>Urban population growth (annual %)</v>
      </c>
      <c r="Y1" s="157" t="str">
        <f>'Indicator Data'!Z2</f>
        <v>Population living in urban areas (%)</v>
      </c>
      <c r="Z1" s="157" t="str">
        <f>'Indicator Data'!AA2</f>
        <v>Household size</v>
      </c>
      <c r="AA1" s="157" t="str">
        <f>'Indicator Data'!AB2</f>
        <v>People practicing open defecation (% of population)</v>
      </c>
      <c r="AB1" s="157" t="str">
        <f>'Indicator Data'!AC2</f>
        <v>Proportion of population with basic handwashing facilities on premises (% of population)</v>
      </c>
      <c r="AC1" s="157" t="str">
        <f>'Indicator Data'!AD2</f>
        <v>Number of vets</v>
      </c>
      <c r="AD1" s="157" t="str">
        <f>'Indicator Data'!AE2</f>
        <v>IHR capacity score: Food safety</v>
      </c>
      <c r="AE1" s="157" t="str">
        <f>'Indicator Data'!AF2</f>
        <v>Population living in slums (% of urban population)</v>
      </c>
      <c r="AF1" s="157" t="str">
        <f>'Indicator Data'!AG2</f>
        <v>Children under 5 (% of population)</v>
      </c>
      <c r="AG1" s="157" t="str">
        <f>'Indicator Data'!AH2</f>
        <v>GCRI Violent Conflict probability</v>
      </c>
      <c r="AH1" s="157" t="str">
        <f>'Indicator Data'!AI2</f>
        <v>GCRI Highly Violent Conflict probability</v>
      </c>
      <c r="AI1" s="157" t="str">
        <f>'Indicator Data'!AJ2</f>
        <v>National Power Conflict Intensity (Highly Violent)</v>
      </c>
      <c r="AJ1" s="157" t="str">
        <f>'Indicator Data'!AK2</f>
        <v>Subnational Conflict Intensity (Highly Violent)</v>
      </c>
      <c r="AK1" s="157" t="str">
        <f>'Indicator Data'!AL2</f>
        <v>Human Development Index</v>
      </c>
      <c r="AL1" s="157" t="str">
        <f>'Indicator Data'!AM2</f>
        <v>Multidimensional Poverty Index</v>
      </c>
      <c r="AM1" s="157" t="str">
        <f>'Indicator Data'!AN2</f>
        <v>Humanitarian Aid (FTS)</v>
      </c>
      <c r="AN1" s="157" t="str">
        <f>'Indicator Data'!AO2</f>
        <v>Development Aid (ODA)</v>
      </c>
      <c r="AO1" s="157" t="str">
        <f>'Indicator Data'!AP2</f>
        <v>Development Aid (ODA)</v>
      </c>
      <c r="AP1" s="157" t="str">
        <f>'Indicator Data'!AQ2</f>
        <v>Net ODA received (% of GNI)</v>
      </c>
      <c r="AQ1" s="157" t="str">
        <f>'Indicator Data'!AR2</f>
        <v>Volume of remittances (in USD) as a proportion of total GDP (%)</v>
      </c>
      <c r="AR1" s="157" t="str">
        <f>'Indicator Data'!AS2</f>
        <v>Mortality rate, under-5</v>
      </c>
      <c r="AS1" s="157" t="str">
        <f>'Indicator Data'!AT2</f>
        <v>U5 Under weight</v>
      </c>
      <c r="AT1" s="157" t="str">
        <f>'Indicator Data'!AU2</f>
        <v>Incidence of Tuberculosis</v>
      </c>
      <c r="AU1" s="157" t="str">
        <f>'Indicator Data'!AV2</f>
        <v>Estimated number of people living with HIV - Adult (&gt;15) rate</v>
      </c>
      <c r="AV1" s="157" t="str">
        <f>'Indicator Data'!AW2</f>
        <v>Number of new HIV infections per 1,000 uninfected population</v>
      </c>
      <c r="AW1" s="157" t="str">
        <f>'Indicator Data'!AX2</f>
        <v>Malaria incidence per 1,000 population at risk</v>
      </c>
      <c r="AX1" s="157" t="str">
        <f>'Indicator Data'!AY2</f>
        <v>Number of people requiring interventions against neglected tropical diseases</v>
      </c>
      <c r="AY1" s="157" t="str">
        <f>'Indicator Data'!AZ2</f>
        <v>Gender Inequality Index</v>
      </c>
      <c r="AZ1" s="157" t="str">
        <f>'Indicator Data'!BA2</f>
        <v>Income Gini coefficient</v>
      </c>
      <c r="BA1" s="157" t="str">
        <f>'Indicator Data'!BB2</f>
        <v>People affected by Natural Disasters</v>
      </c>
      <c r="BB1" s="157" t="str">
        <f>'Indicator Data'!BC2</f>
        <v>People affected by Natural Disasters</v>
      </c>
      <c r="BC1" s="157" t="str">
        <f>'Indicator Data'!BD2</f>
        <v>People affected by Natural Disasters</v>
      </c>
      <c r="BD1" s="157" t="str">
        <f>'Indicator Data'!BE2</f>
        <v>Internally displaced persons (IDPs)</v>
      </c>
      <c r="BE1" s="157" t="str">
        <f>'Indicator Data'!BF2</f>
        <v>Refugees and asylum-seekers by country of asylum</v>
      </c>
      <c r="BF1" s="157" t="str">
        <f>'Indicator Data'!BG2</f>
        <v>Returned Refugees</v>
      </c>
      <c r="BG1" s="157" t="str">
        <f>'Indicator Data'!BH2</f>
        <v>Average Dietary Energy Supply Adequacy</v>
      </c>
      <c r="BH1" s="157" t="str">
        <f>'Indicator Data'!BI2</f>
        <v>Prevalence of Undernourishment</v>
      </c>
      <c r="BI1" s="157" t="str">
        <f>'Indicator Data'!BJ2</f>
        <v>HFA Scores Last recent</v>
      </c>
      <c r="BJ1" s="157" t="str">
        <f>'Indicator Data'!BK2</f>
        <v>Government Effectiveness</v>
      </c>
      <c r="BK1" s="157" t="str">
        <f>'Indicator Data'!BL2</f>
        <v>Corruption Perception Index</v>
      </c>
      <c r="BL1" s="157" t="str">
        <f>'Indicator Data'!BM2</f>
        <v>Access to electricity</v>
      </c>
      <c r="BM1" s="157" t="str">
        <f>'Indicator Data'!BN2</f>
        <v>Adult literacy rate</v>
      </c>
      <c r="BN1" s="157" t="str">
        <f>'Indicator Data'!BO2</f>
        <v>Internet users</v>
      </c>
      <c r="BO1" s="157" t="str">
        <f>'Indicator Data'!BP2</f>
        <v>Mobile cellular subscriptions</v>
      </c>
      <c r="BP1" s="157" t="str">
        <f>'Indicator Data'!BQ2</f>
        <v>Road lenght</v>
      </c>
      <c r="BQ1" s="157" t="str">
        <f>'Indicator Data'!BR2</f>
        <v>People using at least basic sanitation services (% of population)</v>
      </c>
      <c r="BR1" s="157" t="str">
        <f>'Indicator Data'!BS2</f>
        <v>People using at least basic drinking water services (% of population)</v>
      </c>
      <c r="BS1" s="157" t="str">
        <f>'Indicator Data'!BT2</f>
        <v>Physicians Density</v>
      </c>
      <c r="BT1" s="157" t="str">
        <f>'Indicator Data'!BU2</f>
        <v>Proportion of the target population with access to 3 doses of diphtheria-tetanus-pertussis (DTP3) (%)</v>
      </c>
      <c r="BU1" s="157" t="str">
        <f>'Indicator Data'!BV2</f>
        <v>Proportion of the target population with access to measles-containing-vaccine second-dose (MCV2) (%)</v>
      </c>
      <c r="BV1" s="157" t="str">
        <f>'Indicator Data'!BW2</f>
        <v>Proportion of the target population with access to pneumococcal conjugate 3rd dose (PCV3) (%)</v>
      </c>
      <c r="BW1" s="157" t="str">
        <f>'Indicator Data'!BX2</f>
        <v>Current health expenditure per capita</v>
      </c>
      <c r="BX1" s="157" t="str">
        <f>'Indicator Data'!BY2</f>
        <v>Maternal Mortality Ratio</v>
      </c>
      <c r="BY1" s="157" t="s">
        <v>953</v>
      </c>
      <c r="BZ1" s="157" t="s">
        <v>954</v>
      </c>
    </row>
    <row r="2" spans="1:78" x14ac:dyDescent="0.25">
      <c r="A2" s="5" t="s">
        <v>0</v>
      </c>
      <c r="B2" s="158">
        <f>IF('Indicator Data'!C6="No Data",1,IF('Indicator Data imputation'!C5&lt;&gt;"",1,0))</f>
        <v>0</v>
      </c>
      <c r="C2" s="158">
        <f>IF('Indicator Data'!D6="No Data",1,IF('Indicator Data imputation'!D5&lt;&gt;"",1,0))</f>
        <v>0</v>
      </c>
      <c r="D2" s="158">
        <f>IF('Indicator Data'!E6="No Data",1,IF('Indicator Data imputation'!E5&lt;&gt;"",1,0))</f>
        <v>0</v>
      </c>
      <c r="E2" s="158">
        <f>IF('Indicator Data'!F6="No Data",1,IF('Indicator Data imputation'!F5&lt;&gt;"",1,0))</f>
        <v>0</v>
      </c>
      <c r="F2" s="158">
        <f>IF('Indicator Data'!G6="No Data",1,IF('Indicator Data imputation'!G5&lt;&gt;"",1,0))</f>
        <v>0</v>
      </c>
      <c r="G2" s="158">
        <f>IF('Indicator Data'!H6="No Data",1,IF('Indicator Data imputation'!H5&lt;&gt;"",1,0))</f>
        <v>0</v>
      </c>
      <c r="H2" s="158">
        <f>IF('Indicator Data'!I6="No Data",1,IF('Indicator Data imputation'!I5&lt;&gt;"",1,0))</f>
        <v>0</v>
      </c>
      <c r="I2" s="158">
        <f>IF('Indicator Data'!J6="No Data",1,IF('Indicator Data imputation'!J5&lt;&gt;"",1,0))</f>
        <v>0</v>
      </c>
      <c r="J2" s="158">
        <f>IF('Indicator Data'!K6="No Data",1,IF('Indicator Data imputation'!K5&lt;&gt;"",1,0))</f>
        <v>0</v>
      </c>
      <c r="K2" s="158">
        <f>IF('Indicator Data'!L6="No Data",1,IF('Indicator Data imputation'!L5&lt;&gt;"",1,0))</f>
        <v>0</v>
      </c>
      <c r="L2" s="158">
        <f>IF('Indicator Data'!M6="No Data",1,IF('Indicator Data imputation'!M5&lt;&gt;"",1,0))</f>
        <v>0</v>
      </c>
      <c r="M2" s="158">
        <f>IF('Indicator Data'!N6="No Data",1,IF('Indicator Data imputation'!N5&lt;&gt;"",1,0))</f>
        <v>1</v>
      </c>
      <c r="N2" s="158">
        <f>IF('Indicator Data'!O6="No Data",1,IF('Indicator Data imputation'!O5&lt;&gt;"",1,0))</f>
        <v>1</v>
      </c>
      <c r="O2" s="158">
        <f>IF('Indicator Data'!P6="No Data",1,IF('Indicator Data imputation'!P5&lt;&gt;"",1,0))</f>
        <v>1</v>
      </c>
      <c r="P2" s="158">
        <f>IF('Indicator Data'!Q6="No Data",1,IF('Indicator Data imputation'!Q5&lt;&gt;"",1,0))</f>
        <v>0</v>
      </c>
      <c r="Q2" s="158">
        <f>IF('Indicator Data'!R6="No Data",1,IF('Indicator Data imputation'!R5&lt;&gt;"",1,0))</f>
        <v>0</v>
      </c>
      <c r="R2" s="158">
        <f>IF('Indicator Data'!S6="No Data",1,IF('Indicator Data imputation'!S5&lt;&gt;"",1,0))</f>
        <v>0</v>
      </c>
      <c r="S2" s="158">
        <f>IF('Indicator Data'!T6="No Data",1,IF('Indicator Data imputation'!T5&lt;&gt;"",1,0))</f>
        <v>0</v>
      </c>
      <c r="T2" s="158">
        <f>IF('Indicator Data'!U6="No Data",1,IF('Indicator Data imputation'!U5&lt;&gt;"",1,0))</f>
        <v>0</v>
      </c>
      <c r="U2" s="158">
        <f>IF('Indicator Data'!V6="No Data",1,IF('Indicator Data imputation'!V5&lt;&gt;"",1,0))</f>
        <v>0</v>
      </c>
      <c r="V2" s="158">
        <f>IF('Indicator Data'!W6="No Data",1,IF('Indicator Data imputation'!W5&lt;&gt;"",1,0))</f>
        <v>0</v>
      </c>
      <c r="W2" s="158">
        <f>IF('Indicator Data'!X6="No Data",1,IF('Indicator Data imputation'!X5&lt;&gt;"",1,0))</f>
        <v>0</v>
      </c>
      <c r="X2" s="158">
        <f>IF('Indicator Data'!Y6="No Data",1,IF('Indicator Data imputation'!Y5&lt;&gt;"",1,0))</f>
        <v>0</v>
      </c>
      <c r="Y2" s="158">
        <f>IF('Indicator Data'!Z6="No Data",1,IF('Indicator Data imputation'!Z5&lt;&gt;"",1,0))</f>
        <v>0</v>
      </c>
      <c r="Z2" s="158">
        <f>IF('Indicator Data'!AA6="No Data",1,IF('Indicator Data imputation'!AA5&lt;&gt;"",1,0))</f>
        <v>0</v>
      </c>
      <c r="AA2" s="158">
        <f>IF('Indicator Data'!AB6="No Data",1,IF('Indicator Data imputation'!AB5&lt;&gt;"",1,0))</f>
        <v>0</v>
      </c>
      <c r="AB2" s="158">
        <f>IF('Indicator Data'!AC6="No Data",1,IF('Indicator Data imputation'!AC5&lt;&gt;"",1,0))</f>
        <v>0</v>
      </c>
      <c r="AC2" s="158">
        <f>IF('Indicator Data'!AD6="No Data",1,IF('Indicator Data imputation'!AD5&lt;&gt;"",1,0))</f>
        <v>0</v>
      </c>
      <c r="AD2" s="158">
        <f>IF('Indicator Data'!AE6="No Data",1,IF('Indicator Data imputation'!AE5&lt;&gt;"",1,0))</f>
        <v>0</v>
      </c>
      <c r="AE2" s="158">
        <f>IF('Indicator Data'!AF6="No Data",1,IF('Indicator Data imputation'!AF5&lt;&gt;"",1,0))</f>
        <v>0</v>
      </c>
      <c r="AF2" s="158">
        <f>IF('Indicator Data'!AG6="No Data",1,IF('Indicator Data imputation'!AG5&lt;&gt;"",1,0))</f>
        <v>0</v>
      </c>
      <c r="AG2" s="158">
        <f>IF('Indicator Data'!AH6="No Data",1,IF('Indicator Data imputation'!AH5&lt;&gt;"",1,0))</f>
        <v>0</v>
      </c>
      <c r="AH2" s="158">
        <f>IF('Indicator Data'!AI6="No Data",1,IF('Indicator Data imputation'!AI5&lt;&gt;"",1,0))</f>
        <v>0</v>
      </c>
      <c r="AI2" s="158">
        <f>IF('Indicator Data'!AJ6="No Data",1,IF('Indicator Data imputation'!AJ5&lt;&gt;"",1,0))</f>
        <v>0</v>
      </c>
      <c r="AJ2" s="158">
        <f>IF('Indicator Data'!AK6="No Data",1,IF('Indicator Data imputation'!AK5&lt;&gt;"",1,0))</f>
        <v>0</v>
      </c>
      <c r="AK2" s="158">
        <f>IF('Indicator Data'!AL6="No Data",1,IF('Indicator Data imputation'!AL5&lt;&gt;"",1,0))</f>
        <v>0</v>
      </c>
      <c r="AL2" s="158">
        <f>IF('Indicator Data'!AM6="No Data",1,IF('Indicator Data imputation'!AM5&lt;&gt;"",1,0))</f>
        <v>0</v>
      </c>
      <c r="AM2" s="158">
        <f>IF('Indicator Data'!AN6="No Data",1,IF('Indicator Data imputation'!AN5&lt;&gt;"",1,0))</f>
        <v>0</v>
      </c>
      <c r="AN2" s="158">
        <f>IF('Indicator Data'!AO6="No Data",1,IF('Indicator Data imputation'!AO5&lt;&gt;"",1,0))</f>
        <v>0</v>
      </c>
      <c r="AO2" s="158">
        <f>IF('Indicator Data'!AP6="No Data",1,IF('Indicator Data imputation'!AP5&lt;&gt;"",1,0))</f>
        <v>0</v>
      </c>
      <c r="AP2" s="158">
        <f>IF('Indicator Data'!AQ6="No Data",1,IF('Indicator Data imputation'!AQ5&lt;&gt;"",1,0))</f>
        <v>0</v>
      </c>
      <c r="AQ2" s="158">
        <f>IF('Indicator Data'!AR6="No Data",1,IF('Indicator Data imputation'!AR5&lt;&gt;"",1,0))</f>
        <v>0</v>
      </c>
      <c r="AR2" s="158">
        <f>IF('Indicator Data'!AS6="No Data",1,IF('Indicator Data imputation'!AS5&lt;&gt;"",1,0))</f>
        <v>0</v>
      </c>
      <c r="AS2" s="158">
        <f>IF('Indicator Data'!AT6="No Data",1,IF('Indicator Data imputation'!AT5&lt;&gt;"",1,0))</f>
        <v>1</v>
      </c>
      <c r="AT2" s="158">
        <f>IF('Indicator Data'!AU6="No Data",1,IF('Indicator Data imputation'!AU5&lt;&gt;"",1,0))</f>
        <v>0</v>
      </c>
      <c r="AU2" s="158">
        <f>IF('Indicator Data'!AV6="No Data",1,IF('Indicator Data imputation'!AV5&lt;&gt;"",1,0))</f>
        <v>0</v>
      </c>
      <c r="AV2" s="158">
        <f>IF('Indicator Data'!AW6="No Data",1,IF('Indicator Data imputation'!AW5&lt;&gt;"",1,0))</f>
        <v>1</v>
      </c>
      <c r="AW2" s="158">
        <f>IF('Indicator Data'!AX6="No Data",1,IF('Indicator Data imputation'!AX5&lt;&gt;"",1,0))</f>
        <v>0</v>
      </c>
      <c r="AX2" s="158">
        <f>IF('Indicator Data'!AY6="No Data",1,IF('Indicator Data imputation'!AY5&lt;&gt;"",1,0))</f>
        <v>0</v>
      </c>
      <c r="AY2" s="158">
        <f>IF('Indicator Data'!AZ6="No Data",1,IF('Indicator Data imputation'!AZ5&lt;&gt;"",1,0))</f>
        <v>0</v>
      </c>
      <c r="AZ2" s="158">
        <f>IF('Indicator Data'!BA6="No Data",1,IF('Indicator Data imputation'!BA5&lt;&gt;"",1,0))</f>
        <v>1</v>
      </c>
      <c r="BA2" s="158">
        <f>IF('Indicator Data'!BB6="No Data",1,IF('Indicator Data imputation'!BB5&lt;&gt;"",1,0))</f>
        <v>0</v>
      </c>
      <c r="BB2" s="158">
        <f>IF('Indicator Data'!BC6="No Data",1,IF('Indicator Data imputation'!BC5&lt;&gt;"",1,0))</f>
        <v>0</v>
      </c>
      <c r="BC2" s="158">
        <f>IF('Indicator Data'!BD6="No Data",1,IF('Indicator Data imputation'!BD5&lt;&gt;"",1,0))</f>
        <v>0</v>
      </c>
      <c r="BD2" s="158">
        <f>IF('Indicator Data'!BE6="No Data",1,IF('Indicator Data imputation'!BE5&lt;&gt;"",1,0))</f>
        <v>0</v>
      </c>
      <c r="BE2" s="158">
        <f>IF('Indicator Data'!BF6="No Data",1,IF('Indicator Data imputation'!BF5&lt;&gt;"",1,0))</f>
        <v>0</v>
      </c>
      <c r="BF2" s="158">
        <f>IF('Indicator Data'!BG6="No Data",1,IF('Indicator Data imputation'!BG5&lt;&gt;"",1,0))</f>
        <v>0</v>
      </c>
      <c r="BG2" s="158">
        <f>IF('Indicator Data'!BH6="No Data",1,IF('Indicator Data imputation'!BH5&lt;&gt;"",1,0))</f>
        <v>0</v>
      </c>
      <c r="BH2" s="158">
        <f>IF('Indicator Data'!BI6="No Data",1,IF('Indicator Data imputation'!BI5&lt;&gt;"",1,0))</f>
        <v>0</v>
      </c>
      <c r="BI2" s="158">
        <f>IF('Indicator Data'!BJ6="No Data",1,IF('Indicator Data imputation'!BJ5&lt;&gt;"",1,0))</f>
        <v>0</v>
      </c>
      <c r="BJ2" s="158">
        <f>IF('Indicator Data'!BK6="No Data",1,IF('Indicator Data imputation'!BK5&lt;&gt;"",1,0))</f>
        <v>0</v>
      </c>
      <c r="BK2" s="158">
        <f>IF('Indicator Data'!BL6="No Data",1,IF('Indicator Data imputation'!BL5&lt;&gt;"",1,0))</f>
        <v>0</v>
      </c>
      <c r="BL2" s="158">
        <f>IF('Indicator Data'!BM6="No Data",1,IF('Indicator Data imputation'!BM5&lt;&gt;"",1,0))</f>
        <v>0</v>
      </c>
      <c r="BM2" s="158">
        <f>IF('Indicator Data'!BN6="No Data",1,IF('Indicator Data imputation'!BN5&lt;&gt;"",1,0))</f>
        <v>0</v>
      </c>
      <c r="BN2" s="158">
        <f>IF('Indicator Data'!BO6="No Data",1,IF('Indicator Data imputation'!BO5&lt;&gt;"",1,0))</f>
        <v>0</v>
      </c>
      <c r="BO2" s="158">
        <f>IF('Indicator Data'!BP6="No Data",1,IF('Indicator Data imputation'!BP5&lt;&gt;"",1,0))</f>
        <v>0</v>
      </c>
      <c r="BP2" s="158">
        <f>IF('Indicator Data'!BQ6="No Data",1,IF('Indicator Data imputation'!BQ5&lt;&gt;"",1,0))</f>
        <v>0</v>
      </c>
      <c r="BQ2" s="158">
        <f>IF('Indicator Data'!BR6="No Data",1,IF('Indicator Data imputation'!BR5&lt;&gt;"",1,0))</f>
        <v>0</v>
      </c>
      <c r="BR2" s="158">
        <f>IF('Indicator Data'!BS6="No Data",1,IF('Indicator Data imputation'!BS5&lt;&gt;"",1,0))</f>
        <v>0</v>
      </c>
      <c r="BS2" s="158">
        <f>IF('Indicator Data'!BT6="No Data",1,IF('Indicator Data imputation'!BT5&lt;&gt;"",1,0))</f>
        <v>0</v>
      </c>
      <c r="BT2" s="158">
        <f>IF('Indicator Data'!BU6="No Data",1,IF('Indicator Data imputation'!BU5&lt;&gt;"",1,0))</f>
        <v>0</v>
      </c>
      <c r="BU2" s="158">
        <f>IF('Indicator Data'!BV6="No Data",1,IF('Indicator Data imputation'!BV5&lt;&gt;"",1,0))</f>
        <v>0</v>
      </c>
      <c r="BV2" s="158">
        <f>IF('Indicator Data'!BW6="No Data",1,IF('Indicator Data imputation'!BW5&lt;&gt;"",1,0))</f>
        <v>0</v>
      </c>
      <c r="BW2" s="158">
        <f>IF('Indicator Data'!BX6="No Data",1,IF('Indicator Data imputation'!BX5&lt;&gt;"",1,0))</f>
        <v>0</v>
      </c>
      <c r="BX2" s="158">
        <f>IF('Indicator Data'!BY6="No Data",1,IF('Indicator Data imputation'!BY5&lt;&gt;"",1,0))</f>
        <v>0</v>
      </c>
      <c r="BY2">
        <f t="shared" ref="BY2:BY33" si="0">SUM(B2:BX2)</f>
        <v>6</v>
      </c>
      <c r="BZ2" s="160">
        <f>BY2/75</f>
        <v>0.08</v>
      </c>
    </row>
    <row r="3" spans="1:78" x14ac:dyDescent="0.25">
      <c r="A3" s="5" t="s">
        <v>2</v>
      </c>
      <c r="B3" s="158">
        <f>IF('Indicator Data'!C7="No Data",1,IF('Indicator Data imputation'!C6&lt;&gt;"",1,0))</f>
        <v>0</v>
      </c>
      <c r="C3" s="158">
        <f>IF('Indicator Data'!D7="No Data",1,IF('Indicator Data imputation'!D6&lt;&gt;"",1,0))</f>
        <v>0</v>
      </c>
      <c r="D3" s="158">
        <f>IF('Indicator Data'!E7="No Data",1,IF('Indicator Data imputation'!E6&lt;&gt;"",1,0))</f>
        <v>0</v>
      </c>
      <c r="E3" s="158">
        <f>IF('Indicator Data'!F7="No Data",1,IF('Indicator Data imputation'!F6&lt;&gt;"",1,0))</f>
        <v>0</v>
      </c>
      <c r="F3" s="158">
        <f>IF('Indicator Data'!G7="No Data",1,IF('Indicator Data imputation'!G6&lt;&gt;"",1,0))</f>
        <v>0</v>
      </c>
      <c r="G3" s="158">
        <f>IF('Indicator Data'!H7="No Data",1,IF('Indicator Data imputation'!H6&lt;&gt;"",1,0))</f>
        <v>0</v>
      </c>
      <c r="H3" s="158">
        <f>IF('Indicator Data'!I7="No Data",1,IF('Indicator Data imputation'!I6&lt;&gt;"",1,0))</f>
        <v>0</v>
      </c>
      <c r="I3" s="158">
        <f>IF('Indicator Data'!J7="No Data",1,IF('Indicator Data imputation'!J6&lt;&gt;"",1,0))</f>
        <v>0</v>
      </c>
      <c r="J3" s="158">
        <f>IF('Indicator Data'!K7="No Data",1,IF('Indicator Data imputation'!K6&lt;&gt;"",1,0))</f>
        <v>0</v>
      </c>
      <c r="K3" s="158">
        <f>IF('Indicator Data'!L7="No Data",1,IF('Indicator Data imputation'!L6&lt;&gt;"",1,0))</f>
        <v>0</v>
      </c>
      <c r="L3" s="158">
        <f>IF('Indicator Data'!M7="No Data",1,IF('Indicator Data imputation'!M6&lt;&gt;"",1,0))</f>
        <v>0</v>
      </c>
      <c r="M3" s="158">
        <f>IF('Indicator Data'!N7="No Data",1,IF('Indicator Data imputation'!N6&lt;&gt;"",1,0))</f>
        <v>1</v>
      </c>
      <c r="N3" s="158">
        <f>IF('Indicator Data'!O7="No Data",1,IF('Indicator Data imputation'!O6&lt;&gt;"",1,0))</f>
        <v>1</v>
      </c>
      <c r="O3" s="158">
        <f>IF('Indicator Data'!P7="No Data",1,IF('Indicator Data imputation'!P6&lt;&gt;"",1,0))</f>
        <v>1</v>
      </c>
      <c r="P3" s="158">
        <f>IF('Indicator Data'!Q7="No Data",1,IF('Indicator Data imputation'!Q6&lt;&gt;"",1,0))</f>
        <v>0</v>
      </c>
      <c r="Q3" s="158">
        <f>IF('Indicator Data'!R7="No Data",1,IF('Indicator Data imputation'!R6&lt;&gt;"",1,0))</f>
        <v>0</v>
      </c>
      <c r="R3" s="158">
        <f>IF('Indicator Data'!S7="No Data",1,IF('Indicator Data imputation'!S6&lt;&gt;"",1,0))</f>
        <v>0</v>
      </c>
      <c r="S3" s="158">
        <f>IF('Indicator Data'!T7="No Data",1,IF('Indicator Data imputation'!T6&lt;&gt;"",1,0))</f>
        <v>0</v>
      </c>
      <c r="T3" s="158">
        <f>IF('Indicator Data'!U7="No Data",1,IF('Indicator Data imputation'!U6&lt;&gt;"",1,0))</f>
        <v>0</v>
      </c>
      <c r="U3" s="158">
        <f>IF('Indicator Data'!V7="No Data",1,IF('Indicator Data imputation'!V6&lt;&gt;"",1,0))</f>
        <v>0</v>
      </c>
      <c r="V3" s="158">
        <f>IF('Indicator Data'!W7="No Data",1,IF('Indicator Data imputation'!W6&lt;&gt;"",1,0))</f>
        <v>0</v>
      </c>
      <c r="W3" s="158">
        <f>IF('Indicator Data'!X7="No Data",1,IF('Indicator Data imputation'!X6&lt;&gt;"",1,0))</f>
        <v>0</v>
      </c>
      <c r="X3" s="158">
        <f>IF('Indicator Data'!Y7="No Data",1,IF('Indicator Data imputation'!Y6&lt;&gt;"",1,0))</f>
        <v>0</v>
      </c>
      <c r="Y3" s="158">
        <f>IF('Indicator Data'!Z7="No Data",1,IF('Indicator Data imputation'!Z6&lt;&gt;"",1,0))</f>
        <v>0</v>
      </c>
      <c r="Z3" s="158">
        <f>IF('Indicator Data'!AA7="No Data",1,IF('Indicator Data imputation'!AA6&lt;&gt;"",1,0))</f>
        <v>0</v>
      </c>
      <c r="AA3" s="158">
        <f>IF('Indicator Data'!AB7="No Data",1,IF('Indicator Data imputation'!AB6&lt;&gt;"",1,0))</f>
        <v>0</v>
      </c>
      <c r="AB3" s="158">
        <f>IF('Indicator Data'!AC7="No Data",1,IF('Indicator Data imputation'!AC6&lt;&gt;"",1,0))</f>
        <v>1</v>
      </c>
      <c r="AC3" s="158">
        <f>IF('Indicator Data'!AD7="No Data",1,IF('Indicator Data imputation'!AD6&lt;&gt;"",1,0))</f>
        <v>0</v>
      </c>
      <c r="AD3" s="158">
        <f>IF('Indicator Data'!AE7="No Data",1,IF('Indicator Data imputation'!AE6&lt;&gt;"",1,0))</f>
        <v>1</v>
      </c>
      <c r="AE3" s="158">
        <f>IF('Indicator Data'!AF7="No Data",1,IF('Indicator Data imputation'!AF6&lt;&gt;"",1,0))</f>
        <v>1</v>
      </c>
      <c r="AF3" s="158">
        <f>IF('Indicator Data'!AG7="No Data",1,IF('Indicator Data imputation'!AG6&lt;&gt;"",1,0))</f>
        <v>0</v>
      </c>
      <c r="AG3" s="158">
        <f>IF('Indicator Data'!AH7="No Data",1,IF('Indicator Data imputation'!AH6&lt;&gt;"",1,0))</f>
        <v>0</v>
      </c>
      <c r="AH3" s="158">
        <f>IF('Indicator Data'!AI7="No Data",1,IF('Indicator Data imputation'!AI6&lt;&gt;"",1,0))</f>
        <v>0</v>
      </c>
      <c r="AI3" s="158">
        <f>IF('Indicator Data'!AJ7="No Data",1,IF('Indicator Data imputation'!AJ6&lt;&gt;"",1,0))</f>
        <v>0</v>
      </c>
      <c r="AJ3" s="158">
        <f>IF('Indicator Data'!AK7="No Data",1,IF('Indicator Data imputation'!AK6&lt;&gt;"",1,0))</f>
        <v>0</v>
      </c>
      <c r="AK3" s="158">
        <f>IF('Indicator Data'!AL7="No Data",1,IF('Indicator Data imputation'!AL6&lt;&gt;"",1,0))</f>
        <v>0</v>
      </c>
      <c r="AL3" s="158">
        <f>IF('Indicator Data'!AM7="No Data",1,IF('Indicator Data imputation'!AM6&lt;&gt;"",1,0))</f>
        <v>0</v>
      </c>
      <c r="AM3" s="158">
        <f>IF('Indicator Data'!AN7="No Data",1,IF('Indicator Data imputation'!AN6&lt;&gt;"",1,0))</f>
        <v>0</v>
      </c>
      <c r="AN3" s="158">
        <f>IF('Indicator Data'!AO7="No Data",1,IF('Indicator Data imputation'!AO6&lt;&gt;"",1,0))</f>
        <v>0</v>
      </c>
      <c r="AO3" s="158">
        <f>IF('Indicator Data'!AP7="No Data",1,IF('Indicator Data imputation'!AP6&lt;&gt;"",1,0))</f>
        <v>0</v>
      </c>
      <c r="AP3" s="158">
        <f>IF('Indicator Data'!AQ7="No Data",1,IF('Indicator Data imputation'!AQ6&lt;&gt;"",1,0))</f>
        <v>0</v>
      </c>
      <c r="AQ3" s="158">
        <f>IF('Indicator Data'!AR7="No Data",1,IF('Indicator Data imputation'!AR6&lt;&gt;"",1,0))</f>
        <v>0</v>
      </c>
      <c r="AR3" s="158">
        <f>IF('Indicator Data'!AS7="No Data",1,IF('Indicator Data imputation'!AS6&lt;&gt;"",1,0))</f>
        <v>0</v>
      </c>
      <c r="AS3" s="158">
        <f>IF('Indicator Data'!AT7="No Data",1,IF('Indicator Data imputation'!AT6&lt;&gt;"",1,0))</f>
        <v>0</v>
      </c>
      <c r="AT3" s="158">
        <f>IF('Indicator Data'!AU7="No Data",1,IF('Indicator Data imputation'!AU6&lt;&gt;"",1,0))</f>
        <v>0</v>
      </c>
      <c r="AU3" s="158">
        <f>IF('Indicator Data'!AV7="No Data",1,IF('Indicator Data imputation'!AV6&lt;&gt;"",1,0))</f>
        <v>0</v>
      </c>
      <c r="AV3" s="158">
        <f>IF('Indicator Data'!AW7="No Data",1,IF('Indicator Data imputation'!AW6&lt;&gt;"",1,0))</f>
        <v>0</v>
      </c>
      <c r="AW3" s="158">
        <f>IF('Indicator Data'!AX7="No Data",1,IF('Indicator Data imputation'!AX6&lt;&gt;"",1,0))</f>
        <v>1</v>
      </c>
      <c r="AX3" s="158">
        <f>IF('Indicator Data'!AY7="No Data",1,IF('Indicator Data imputation'!AY6&lt;&gt;"",1,0))</f>
        <v>0</v>
      </c>
      <c r="AY3" s="158">
        <f>IF('Indicator Data'!AZ7="No Data",1,IF('Indicator Data imputation'!AZ6&lt;&gt;"",1,0))</f>
        <v>0</v>
      </c>
      <c r="AZ3" s="158">
        <f>IF('Indicator Data'!BA7="No Data",1,IF('Indicator Data imputation'!BA6&lt;&gt;"",1,0))</f>
        <v>0</v>
      </c>
      <c r="BA3" s="158">
        <f>IF('Indicator Data'!BB7="No Data",1,IF('Indicator Data imputation'!BB6&lt;&gt;"",1,0))</f>
        <v>0</v>
      </c>
      <c r="BB3" s="158">
        <f>IF('Indicator Data'!BC7="No Data",1,IF('Indicator Data imputation'!BC6&lt;&gt;"",1,0))</f>
        <v>0</v>
      </c>
      <c r="BC3" s="158">
        <f>IF('Indicator Data'!BD7="No Data",1,IF('Indicator Data imputation'!BD6&lt;&gt;"",1,0))</f>
        <v>0</v>
      </c>
      <c r="BD3" s="158">
        <f>IF('Indicator Data'!BE7="No Data",1,IF('Indicator Data imputation'!BE6&lt;&gt;"",1,0))</f>
        <v>0</v>
      </c>
      <c r="BE3" s="158">
        <f>IF('Indicator Data'!BF7="No Data",1,IF('Indicator Data imputation'!BF6&lt;&gt;"",1,0))</f>
        <v>0</v>
      </c>
      <c r="BF3" s="158">
        <f>IF('Indicator Data'!BG7="No Data",1,IF('Indicator Data imputation'!BG6&lt;&gt;"",1,0))</f>
        <v>0</v>
      </c>
      <c r="BG3" s="158">
        <f>IF('Indicator Data'!BH7="No Data",1,IF('Indicator Data imputation'!BH6&lt;&gt;"",1,0))</f>
        <v>0</v>
      </c>
      <c r="BH3" s="158">
        <f>IF('Indicator Data'!BI7="No Data",1,IF('Indicator Data imputation'!BI6&lt;&gt;"",1,0))</f>
        <v>0</v>
      </c>
      <c r="BI3" s="158">
        <f>IF('Indicator Data'!BJ7="No Data",1,IF('Indicator Data imputation'!BJ6&lt;&gt;"",1,0))</f>
        <v>1</v>
      </c>
      <c r="BJ3" s="158">
        <f>IF('Indicator Data'!BK7="No Data",1,IF('Indicator Data imputation'!BK6&lt;&gt;"",1,0))</f>
        <v>0</v>
      </c>
      <c r="BK3" s="158">
        <f>IF('Indicator Data'!BL7="No Data",1,IF('Indicator Data imputation'!BL6&lt;&gt;"",1,0))</f>
        <v>0</v>
      </c>
      <c r="BL3" s="158">
        <f>IF('Indicator Data'!BM7="No Data",1,IF('Indicator Data imputation'!BM6&lt;&gt;"",1,0))</f>
        <v>0</v>
      </c>
      <c r="BM3" s="158">
        <f>IF('Indicator Data'!BN7="No Data",1,IF('Indicator Data imputation'!BN6&lt;&gt;"",1,0))</f>
        <v>0</v>
      </c>
      <c r="BN3" s="158">
        <f>IF('Indicator Data'!BO7="No Data",1,IF('Indicator Data imputation'!BO6&lt;&gt;"",1,0))</f>
        <v>0</v>
      </c>
      <c r="BO3" s="158">
        <f>IF('Indicator Data'!BP7="No Data",1,IF('Indicator Data imputation'!BP6&lt;&gt;"",1,0))</f>
        <v>0</v>
      </c>
      <c r="BP3" s="158">
        <f>IF('Indicator Data'!BQ7="No Data",1,IF('Indicator Data imputation'!BQ6&lt;&gt;"",1,0))</f>
        <v>0</v>
      </c>
      <c r="BQ3" s="158">
        <f>IF('Indicator Data'!BR7="No Data",1,IF('Indicator Data imputation'!BR6&lt;&gt;"",1,0))</f>
        <v>0</v>
      </c>
      <c r="BR3" s="158">
        <f>IF('Indicator Data'!BS7="No Data",1,IF('Indicator Data imputation'!BS6&lt;&gt;"",1,0))</f>
        <v>0</v>
      </c>
      <c r="BS3" s="158">
        <f>IF('Indicator Data'!BT7="No Data",1,IF('Indicator Data imputation'!BT6&lt;&gt;"",1,0))</f>
        <v>0</v>
      </c>
      <c r="BT3" s="158">
        <f>IF('Indicator Data'!BU7="No Data",1,IF('Indicator Data imputation'!BU6&lt;&gt;"",1,0))</f>
        <v>0</v>
      </c>
      <c r="BU3" s="158">
        <f>IF('Indicator Data'!BV7="No Data",1,IF('Indicator Data imputation'!BV6&lt;&gt;"",1,0))</f>
        <v>0</v>
      </c>
      <c r="BV3" s="158">
        <f>IF('Indicator Data'!BW7="No Data",1,IF('Indicator Data imputation'!BW6&lt;&gt;"",1,0))</f>
        <v>0</v>
      </c>
      <c r="BW3" s="158">
        <f>IF('Indicator Data'!BX7="No Data",1,IF('Indicator Data imputation'!BX6&lt;&gt;"",1,0))</f>
        <v>0</v>
      </c>
      <c r="BX3" s="158">
        <f>IF('Indicator Data'!BY7="No Data",1,IF('Indicator Data imputation'!BY6&lt;&gt;"",1,0))</f>
        <v>0</v>
      </c>
      <c r="BY3" s="5">
        <f t="shared" si="0"/>
        <v>8</v>
      </c>
      <c r="BZ3" s="160">
        <f t="shared" ref="BZ3:BZ66" si="1">BY3/75</f>
        <v>0.10666666666666667</v>
      </c>
    </row>
    <row r="4" spans="1:78" x14ac:dyDescent="0.25">
      <c r="A4" s="5" t="s">
        <v>4</v>
      </c>
      <c r="B4" s="158">
        <f>IF('Indicator Data'!C8="No Data",1,IF('Indicator Data imputation'!C7&lt;&gt;"",1,0))</f>
        <v>0</v>
      </c>
      <c r="C4" s="158">
        <f>IF('Indicator Data'!D8="No Data",1,IF('Indicator Data imputation'!D7&lt;&gt;"",1,0))</f>
        <v>0</v>
      </c>
      <c r="D4" s="158">
        <f>IF('Indicator Data'!E8="No Data",1,IF('Indicator Data imputation'!E7&lt;&gt;"",1,0))</f>
        <v>0</v>
      </c>
      <c r="E4" s="158">
        <f>IF('Indicator Data'!F8="No Data",1,IF('Indicator Data imputation'!F7&lt;&gt;"",1,0))</f>
        <v>0</v>
      </c>
      <c r="F4" s="158">
        <f>IF('Indicator Data'!G8="No Data",1,IF('Indicator Data imputation'!G7&lt;&gt;"",1,0))</f>
        <v>0</v>
      </c>
      <c r="G4" s="158">
        <f>IF('Indicator Data'!H8="No Data",1,IF('Indicator Data imputation'!H7&lt;&gt;"",1,0))</f>
        <v>0</v>
      </c>
      <c r="H4" s="158">
        <f>IF('Indicator Data'!I8="No Data",1,IF('Indicator Data imputation'!I7&lt;&gt;"",1,0))</f>
        <v>0</v>
      </c>
      <c r="I4" s="158">
        <f>IF('Indicator Data'!J8="No Data",1,IF('Indicator Data imputation'!J7&lt;&gt;"",1,0))</f>
        <v>0</v>
      </c>
      <c r="J4" s="158">
        <f>IF('Indicator Data'!K8="No Data",1,IF('Indicator Data imputation'!K7&lt;&gt;"",1,0))</f>
        <v>0</v>
      </c>
      <c r="K4" s="158">
        <f>IF('Indicator Data'!L8="No Data",1,IF('Indicator Data imputation'!L7&lt;&gt;"",1,0))</f>
        <v>0</v>
      </c>
      <c r="L4" s="158">
        <f>IF('Indicator Data'!M8="No Data",1,IF('Indicator Data imputation'!M7&lt;&gt;"",1,0))</f>
        <v>0</v>
      </c>
      <c r="M4" s="158">
        <f>IF('Indicator Data'!N8="No Data",1,IF('Indicator Data imputation'!N7&lt;&gt;"",1,0))</f>
        <v>0</v>
      </c>
      <c r="N4" s="158">
        <f>IF('Indicator Data'!O8="No Data",1,IF('Indicator Data imputation'!O7&lt;&gt;"",1,0))</f>
        <v>0</v>
      </c>
      <c r="O4" s="158">
        <f>IF('Indicator Data'!P8="No Data",1,IF('Indicator Data imputation'!P7&lt;&gt;"",1,0))</f>
        <v>0</v>
      </c>
      <c r="P4" s="158">
        <f>IF('Indicator Data'!Q8="No Data",1,IF('Indicator Data imputation'!Q7&lt;&gt;"",1,0))</f>
        <v>0</v>
      </c>
      <c r="Q4" s="158">
        <f>IF('Indicator Data'!R8="No Data",1,IF('Indicator Data imputation'!R7&lt;&gt;"",1,0))</f>
        <v>0</v>
      </c>
      <c r="R4" s="158">
        <f>IF('Indicator Data'!S8="No Data",1,IF('Indicator Data imputation'!S7&lt;&gt;"",1,0))</f>
        <v>0</v>
      </c>
      <c r="S4" s="158">
        <f>IF('Indicator Data'!T8="No Data",1,IF('Indicator Data imputation'!T7&lt;&gt;"",1,0))</f>
        <v>0</v>
      </c>
      <c r="T4" s="158">
        <f>IF('Indicator Data'!U8="No Data",1,IF('Indicator Data imputation'!U7&lt;&gt;"",1,0))</f>
        <v>0</v>
      </c>
      <c r="U4" s="158">
        <f>IF('Indicator Data'!V8="No Data",1,IF('Indicator Data imputation'!V7&lt;&gt;"",1,0))</f>
        <v>0</v>
      </c>
      <c r="V4" s="158">
        <f>IF('Indicator Data'!W8="No Data",1,IF('Indicator Data imputation'!W7&lt;&gt;"",1,0))</f>
        <v>0</v>
      </c>
      <c r="W4" s="158">
        <f>IF('Indicator Data'!X8="No Data",1,IF('Indicator Data imputation'!X7&lt;&gt;"",1,0))</f>
        <v>0</v>
      </c>
      <c r="X4" s="158">
        <f>IF('Indicator Data'!Y8="No Data",1,IF('Indicator Data imputation'!Y7&lt;&gt;"",1,0))</f>
        <v>0</v>
      </c>
      <c r="Y4" s="158">
        <f>IF('Indicator Data'!Z8="No Data",1,IF('Indicator Data imputation'!Z7&lt;&gt;"",1,0))</f>
        <v>0</v>
      </c>
      <c r="Z4" s="158">
        <f>IF('Indicator Data'!AA8="No Data",1,IF('Indicator Data imputation'!AA7&lt;&gt;"",1,0))</f>
        <v>1</v>
      </c>
      <c r="AA4" s="158">
        <f>IF('Indicator Data'!AB8="No Data",1,IF('Indicator Data imputation'!AB7&lt;&gt;"",1,0))</f>
        <v>0</v>
      </c>
      <c r="AB4" s="158">
        <f>IF('Indicator Data'!AC8="No Data",1,IF('Indicator Data imputation'!AC7&lt;&gt;"",1,0))</f>
        <v>0</v>
      </c>
      <c r="AC4" s="158">
        <f>IF('Indicator Data'!AD8="No Data",1,IF('Indicator Data imputation'!AD7&lt;&gt;"",1,0))</f>
        <v>0</v>
      </c>
      <c r="AD4" s="158">
        <f>IF('Indicator Data'!AE8="No Data",1,IF('Indicator Data imputation'!AE7&lt;&gt;"",1,0))</f>
        <v>0</v>
      </c>
      <c r="AE4" s="158">
        <f>IF('Indicator Data'!AF8="No Data",1,IF('Indicator Data imputation'!AF7&lt;&gt;"",1,0))</f>
        <v>1</v>
      </c>
      <c r="AF4" s="158">
        <f>IF('Indicator Data'!AG8="No Data",1,IF('Indicator Data imputation'!AG7&lt;&gt;"",1,0))</f>
        <v>0</v>
      </c>
      <c r="AG4" s="158">
        <f>IF('Indicator Data'!AH8="No Data",1,IF('Indicator Data imputation'!AH7&lt;&gt;"",1,0))</f>
        <v>0</v>
      </c>
      <c r="AH4" s="158">
        <f>IF('Indicator Data'!AI8="No Data",1,IF('Indicator Data imputation'!AI7&lt;&gt;"",1,0))</f>
        <v>0</v>
      </c>
      <c r="AI4" s="158">
        <f>IF('Indicator Data'!AJ8="No Data",1,IF('Indicator Data imputation'!AJ7&lt;&gt;"",1,0))</f>
        <v>0</v>
      </c>
      <c r="AJ4" s="158">
        <f>IF('Indicator Data'!AK8="No Data",1,IF('Indicator Data imputation'!AK7&lt;&gt;"",1,0))</f>
        <v>0</v>
      </c>
      <c r="AK4" s="158">
        <f>IF('Indicator Data'!AL8="No Data",1,IF('Indicator Data imputation'!AL7&lt;&gt;"",1,0))</f>
        <v>0</v>
      </c>
      <c r="AL4" s="158">
        <f>IF('Indicator Data'!AM8="No Data",1,IF('Indicator Data imputation'!AM7&lt;&gt;"",1,0))</f>
        <v>1</v>
      </c>
      <c r="AM4" s="158">
        <f>IF('Indicator Data'!AN8="No Data",1,IF('Indicator Data imputation'!AN7&lt;&gt;"",1,0))</f>
        <v>0</v>
      </c>
      <c r="AN4" s="158">
        <f>IF('Indicator Data'!AO8="No Data",1,IF('Indicator Data imputation'!AO7&lt;&gt;"",1,0))</f>
        <v>0</v>
      </c>
      <c r="AO4" s="158">
        <f>IF('Indicator Data'!AP8="No Data",1,IF('Indicator Data imputation'!AP7&lt;&gt;"",1,0))</f>
        <v>0</v>
      </c>
      <c r="AP4" s="158">
        <f>IF('Indicator Data'!AQ8="No Data",1,IF('Indicator Data imputation'!AQ7&lt;&gt;"",1,0))</f>
        <v>0</v>
      </c>
      <c r="AQ4" s="158">
        <f>IF('Indicator Data'!AR8="No Data",1,IF('Indicator Data imputation'!AR7&lt;&gt;"",1,0))</f>
        <v>0</v>
      </c>
      <c r="AR4" s="158">
        <f>IF('Indicator Data'!AS8="No Data",1,IF('Indicator Data imputation'!AS7&lt;&gt;"",1,0))</f>
        <v>0</v>
      </c>
      <c r="AS4" s="158">
        <f>IF('Indicator Data'!AT8="No Data",1,IF('Indicator Data imputation'!AT7&lt;&gt;"",1,0))</f>
        <v>0</v>
      </c>
      <c r="AT4" s="158">
        <f>IF('Indicator Data'!AU8="No Data",1,IF('Indicator Data imputation'!AU7&lt;&gt;"",1,0))</f>
        <v>0</v>
      </c>
      <c r="AU4" s="158">
        <f>IF('Indicator Data'!AV8="No Data",1,IF('Indicator Data imputation'!AV7&lt;&gt;"",1,0))</f>
        <v>0</v>
      </c>
      <c r="AV4" s="158">
        <f>IF('Indicator Data'!AW8="No Data",1,IF('Indicator Data imputation'!AW7&lt;&gt;"",1,0))</f>
        <v>0</v>
      </c>
      <c r="AW4" s="158">
        <f>IF('Indicator Data'!AX8="No Data",1,IF('Indicator Data imputation'!AX7&lt;&gt;"",1,0))</f>
        <v>0</v>
      </c>
      <c r="AX4" s="158">
        <f>IF('Indicator Data'!AY8="No Data",1,IF('Indicator Data imputation'!AY7&lt;&gt;"",1,0))</f>
        <v>0</v>
      </c>
      <c r="AY4" s="158">
        <f>IF('Indicator Data'!AZ8="No Data",1,IF('Indicator Data imputation'!AZ7&lt;&gt;"",1,0))</f>
        <v>0</v>
      </c>
      <c r="AZ4" s="158">
        <f>IF('Indicator Data'!BA8="No Data",1,IF('Indicator Data imputation'!BA7&lt;&gt;"",1,0))</f>
        <v>0</v>
      </c>
      <c r="BA4" s="158">
        <f>IF('Indicator Data'!BB8="No Data",1,IF('Indicator Data imputation'!BB7&lt;&gt;"",1,0))</f>
        <v>0</v>
      </c>
      <c r="BB4" s="158">
        <f>IF('Indicator Data'!BC8="No Data",1,IF('Indicator Data imputation'!BC7&lt;&gt;"",1,0))</f>
        <v>0</v>
      </c>
      <c r="BC4" s="158">
        <f>IF('Indicator Data'!BD8="No Data",1,IF('Indicator Data imputation'!BD7&lt;&gt;"",1,0))</f>
        <v>0</v>
      </c>
      <c r="BD4" s="158">
        <f>IF('Indicator Data'!BE8="No Data",1,IF('Indicator Data imputation'!BE7&lt;&gt;"",1,0))</f>
        <v>0</v>
      </c>
      <c r="BE4" s="158">
        <f>IF('Indicator Data'!BF8="No Data",1,IF('Indicator Data imputation'!BF7&lt;&gt;"",1,0))</f>
        <v>0</v>
      </c>
      <c r="BF4" s="158">
        <f>IF('Indicator Data'!BG8="No Data",1,IF('Indicator Data imputation'!BG7&lt;&gt;"",1,0))</f>
        <v>0</v>
      </c>
      <c r="BG4" s="158">
        <f>IF('Indicator Data'!BH8="No Data",1,IF('Indicator Data imputation'!BH7&lt;&gt;"",1,0))</f>
        <v>0</v>
      </c>
      <c r="BH4" s="158">
        <f>IF('Indicator Data'!BI8="No Data",1,IF('Indicator Data imputation'!BI7&lt;&gt;"",1,0))</f>
        <v>0</v>
      </c>
      <c r="BI4" s="158">
        <f>IF('Indicator Data'!BJ8="No Data",1,IF('Indicator Data imputation'!BJ7&lt;&gt;"",1,0))</f>
        <v>0</v>
      </c>
      <c r="BJ4" s="158">
        <f>IF('Indicator Data'!BK8="No Data",1,IF('Indicator Data imputation'!BK7&lt;&gt;"",1,0))</f>
        <v>0</v>
      </c>
      <c r="BK4" s="158">
        <f>IF('Indicator Data'!BL8="No Data",1,IF('Indicator Data imputation'!BL7&lt;&gt;"",1,0))</f>
        <v>0</v>
      </c>
      <c r="BL4" s="158">
        <f>IF('Indicator Data'!BM8="No Data",1,IF('Indicator Data imputation'!BM7&lt;&gt;"",1,0))</f>
        <v>0</v>
      </c>
      <c r="BM4" s="158">
        <f>IF('Indicator Data'!BN8="No Data",1,IF('Indicator Data imputation'!BN7&lt;&gt;"",1,0))</f>
        <v>0</v>
      </c>
      <c r="BN4" s="158">
        <f>IF('Indicator Data'!BO8="No Data",1,IF('Indicator Data imputation'!BO7&lt;&gt;"",1,0))</f>
        <v>0</v>
      </c>
      <c r="BO4" s="158">
        <f>IF('Indicator Data'!BP8="No Data",1,IF('Indicator Data imputation'!BP7&lt;&gt;"",1,0))</f>
        <v>0</v>
      </c>
      <c r="BP4" s="158">
        <f>IF('Indicator Data'!BQ8="No Data",1,IF('Indicator Data imputation'!BQ7&lt;&gt;"",1,0))</f>
        <v>0</v>
      </c>
      <c r="BQ4" s="158">
        <f>IF('Indicator Data'!BR8="No Data",1,IF('Indicator Data imputation'!BR7&lt;&gt;"",1,0))</f>
        <v>0</v>
      </c>
      <c r="BR4" s="158">
        <f>IF('Indicator Data'!BS8="No Data",1,IF('Indicator Data imputation'!BS7&lt;&gt;"",1,0))</f>
        <v>0</v>
      </c>
      <c r="BS4" s="158">
        <f>IF('Indicator Data'!BT8="No Data",1,IF('Indicator Data imputation'!BT7&lt;&gt;"",1,0))</f>
        <v>0</v>
      </c>
      <c r="BT4" s="158">
        <f>IF('Indicator Data'!BU8="No Data",1,IF('Indicator Data imputation'!BU7&lt;&gt;"",1,0))</f>
        <v>0</v>
      </c>
      <c r="BU4" s="158">
        <f>IF('Indicator Data'!BV8="No Data",1,IF('Indicator Data imputation'!BV7&lt;&gt;"",1,0))</f>
        <v>0</v>
      </c>
      <c r="BV4" s="158">
        <f>IF('Indicator Data'!BW8="No Data",1,IF('Indicator Data imputation'!BW7&lt;&gt;"",1,0))</f>
        <v>0</v>
      </c>
      <c r="BW4" s="158">
        <f>IF('Indicator Data'!BX8="No Data",1,IF('Indicator Data imputation'!BX7&lt;&gt;"",1,0))</f>
        <v>0</v>
      </c>
      <c r="BX4" s="158">
        <f>IF('Indicator Data'!BY8="No Data",1,IF('Indicator Data imputation'!BY7&lt;&gt;"",1,0))</f>
        <v>0</v>
      </c>
      <c r="BY4" s="5">
        <f t="shared" si="0"/>
        <v>3</v>
      </c>
      <c r="BZ4" s="160">
        <f t="shared" si="1"/>
        <v>0.04</v>
      </c>
    </row>
    <row r="5" spans="1:78" x14ac:dyDescent="0.25">
      <c r="A5" s="5" t="s">
        <v>6</v>
      </c>
      <c r="B5" s="158">
        <f>IF('Indicator Data'!C9="No Data",1,IF('Indicator Data imputation'!C8&lt;&gt;"",1,0))</f>
        <v>0</v>
      </c>
      <c r="C5" s="158">
        <f>IF('Indicator Data'!D9="No Data",1,IF('Indicator Data imputation'!D8&lt;&gt;"",1,0))</f>
        <v>0</v>
      </c>
      <c r="D5" s="158">
        <f>IF('Indicator Data'!E9="No Data",1,IF('Indicator Data imputation'!E8&lt;&gt;"",1,0))</f>
        <v>0</v>
      </c>
      <c r="E5" s="158">
        <f>IF('Indicator Data'!F9="No Data",1,IF('Indicator Data imputation'!F8&lt;&gt;"",1,0))</f>
        <v>0</v>
      </c>
      <c r="F5" s="158">
        <f>IF('Indicator Data'!G9="No Data",1,IF('Indicator Data imputation'!G8&lt;&gt;"",1,0))</f>
        <v>0</v>
      </c>
      <c r="G5" s="158">
        <f>IF('Indicator Data'!H9="No Data",1,IF('Indicator Data imputation'!H8&lt;&gt;"",1,0))</f>
        <v>0</v>
      </c>
      <c r="H5" s="158">
        <f>IF('Indicator Data'!I9="No Data",1,IF('Indicator Data imputation'!I8&lt;&gt;"",1,0))</f>
        <v>0</v>
      </c>
      <c r="I5" s="158">
        <f>IF('Indicator Data'!J9="No Data",1,IF('Indicator Data imputation'!J8&lt;&gt;"",1,0))</f>
        <v>0</v>
      </c>
      <c r="J5" s="158">
        <f>IF('Indicator Data'!K9="No Data",1,IF('Indicator Data imputation'!K8&lt;&gt;"",1,0))</f>
        <v>0</v>
      </c>
      <c r="K5" s="158">
        <f>IF('Indicator Data'!L9="No Data",1,IF('Indicator Data imputation'!L8&lt;&gt;"",1,0))</f>
        <v>0</v>
      </c>
      <c r="L5" s="158">
        <f>IF('Indicator Data'!M9="No Data",1,IF('Indicator Data imputation'!M8&lt;&gt;"",1,0))</f>
        <v>0</v>
      </c>
      <c r="M5" s="158">
        <f>IF('Indicator Data'!N9="No Data",1,IF('Indicator Data imputation'!N8&lt;&gt;"",1,0))</f>
        <v>0</v>
      </c>
      <c r="N5" s="158">
        <f>IF('Indicator Data'!O9="No Data",1,IF('Indicator Data imputation'!O8&lt;&gt;"",1,0))</f>
        <v>0</v>
      </c>
      <c r="O5" s="158">
        <f>IF('Indicator Data'!P9="No Data",1,IF('Indicator Data imputation'!P8&lt;&gt;"",1,0))</f>
        <v>0</v>
      </c>
      <c r="P5" s="158">
        <f>IF('Indicator Data'!Q9="No Data",1,IF('Indicator Data imputation'!Q8&lt;&gt;"",1,0))</f>
        <v>0</v>
      </c>
      <c r="Q5" s="158">
        <f>IF('Indicator Data'!R9="No Data",1,IF('Indicator Data imputation'!R8&lt;&gt;"",1,0))</f>
        <v>0</v>
      </c>
      <c r="R5" s="158">
        <f>IF('Indicator Data'!S9="No Data",1,IF('Indicator Data imputation'!S8&lt;&gt;"",1,0))</f>
        <v>0</v>
      </c>
      <c r="S5" s="158">
        <f>IF('Indicator Data'!T9="No Data",1,IF('Indicator Data imputation'!T8&lt;&gt;"",1,0))</f>
        <v>0</v>
      </c>
      <c r="T5" s="158">
        <f>IF('Indicator Data'!U9="No Data",1,IF('Indicator Data imputation'!U8&lt;&gt;"",1,0))</f>
        <v>0</v>
      </c>
      <c r="U5" s="158">
        <f>IF('Indicator Data'!V9="No Data",1,IF('Indicator Data imputation'!V8&lt;&gt;"",1,0))</f>
        <v>0</v>
      </c>
      <c r="V5" s="158">
        <f>IF('Indicator Data'!W9="No Data",1,IF('Indicator Data imputation'!W8&lt;&gt;"",1,0))</f>
        <v>0</v>
      </c>
      <c r="W5" s="158">
        <f>IF('Indicator Data'!X9="No Data",1,IF('Indicator Data imputation'!X8&lt;&gt;"",1,0))</f>
        <v>0</v>
      </c>
      <c r="X5" s="158">
        <f>IF('Indicator Data'!Y9="No Data",1,IF('Indicator Data imputation'!Y8&lt;&gt;"",1,0))</f>
        <v>0</v>
      </c>
      <c r="Y5" s="158">
        <f>IF('Indicator Data'!Z9="No Data",1,IF('Indicator Data imputation'!Z8&lt;&gt;"",1,0))</f>
        <v>0</v>
      </c>
      <c r="Z5" s="158">
        <f>IF('Indicator Data'!AA9="No Data",1,IF('Indicator Data imputation'!AA8&lt;&gt;"",1,0))</f>
        <v>0</v>
      </c>
      <c r="AA5" s="158">
        <f>IF('Indicator Data'!AB9="No Data",1,IF('Indicator Data imputation'!AB8&lt;&gt;"",1,0))</f>
        <v>0</v>
      </c>
      <c r="AB5" s="158">
        <f>IF('Indicator Data'!AC9="No Data",1,IF('Indicator Data imputation'!AC8&lt;&gt;"",1,0))</f>
        <v>0</v>
      </c>
      <c r="AC5" s="158">
        <f>IF('Indicator Data'!AD9="No Data",1,IF('Indicator Data imputation'!AD8&lt;&gt;"",1,0))</f>
        <v>0</v>
      </c>
      <c r="AD5" s="158">
        <f>IF('Indicator Data'!AE9="No Data",1,IF('Indicator Data imputation'!AE8&lt;&gt;"",1,0))</f>
        <v>0</v>
      </c>
      <c r="AE5" s="158">
        <f>IF('Indicator Data'!AF9="No Data",1,IF('Indicator Data imputation'!AF8&lt;&gt;"",1,0))</f>
        <v>0</v>
      </c>
      <c r="AF5" s="158">
        <f>IF('Indicator Data'!AG9="No Data",1,IF('Indicator Data imputation'!AG8&lt;&gt;"",1,0))</f>
        <v>0</v>
      </c>
      <c r="AG5" s="158">
        <f>IF('Indicator Data'!AH9="No Data",1,IF('Indicator Data imputation'!AH8&lt;&gt;"",1,0))</f>
        <v>0</v>
      </c>
      <c r="AH5" s="158">
        <f>IF('Indicator Data'!AI9="No Data",1,IF('Indicator Data imputation'!AI8&lt;&gt;"",1,0))</f>
        <v>0</v>
      </c>
      <c r="AI5" s="158">
        <f>IF('Indicator Data'!AJ9="No Data",1,IF('Indicator Data imputation'!AJ8&lt;&gt;"",1,0))</f>
        <v>0</v>
      </c>
      <c r="AJ5" s="158">
        <f>IF('Indicator Data'!AK9="No Data",1,IF('Indicator Data imputation'!AK8&lt;&gt;"",1,0))</f>
        <v>0</v>
      </c>
      <c r="AK5" s="158">
        <f>IF('Indicator Data'!AL9="No Data",1,IF('Indicator Data imputation'!AL8&lt;&gt;"",1,0))</f>
        <v>0</v>
      </c>
      <c r="AL5" s="158">
        <f>IF('Indicator Data'!AM9="No Data",1,IF('Indicator Data imputation'!AM8&lt;&gt;"",1,0))</f>
        <v>0</v>
      </c>
      <c r="AM5" s="158">
        <f>IF('Indicator Data'!AN9="No Data",1,IF('Indicator Data imputation'!AN8&lt;&gt;"",1,0))</f>
        <v>0</v>
      </c>
      <c r="AN5" s="158">
        <f>IF('Indicator Data'!AO9="No Data",1,IF('Indicator Data imputation'!AO8&lt;&gt;"",1,0))</f>
        <v>0</v>
      </c>
      <c r="AO5" s="158">
        <f>IF('Indicator Data'!AP9="No Data",1,IF('Indicator Data imputation'!AP8&lt;&gt;"",1,0))</f>
        <v>0</v>
      </c>
      <c r="AP5" s="158">
        <f>IF('Indicator Data'!AQ9="No Data",1,IF('Indicator Data imputation'!AQ8&lt;&gt;"",1,0))</f>
        <v>0</v>
      </c>
      <c r="AQ5" s="158">
        <f>IF('Indicator Data'!AR9="No Data",1,IF('Indicator Data imputation'!AR8&lt;&gt;"",1,0))</f>
        <v>0</v>
      </c>
      <c r="AR5" s="158">
        <f>IF('Indicator Data'!AS9="No Data",1,IF('Indicator Data imputation'!AS8&lt;&gt;"",1,0))</f>
        <v>0</v>
      </c>
      <c r="AS5" s="158">
        <f>IF('Indicator Data'!AT9="No Data",1,IF('Indicator Data imputation'!AT8&lt;&gt;"",1,0))</f>
        <v>0</v>
      </c>
      <c r="AT5" s="158">
        <f>IF('Indicator Data'!AU9="No Data",1,IF('Indicator Data imputation'!AU8&lt;&gt;"",1,0))</f>
        <v>0</v>
      </c>
      <c r="AU5" s="158">
        <f>IF('Indicator Data'!AV9="No Data",1,IF('Indicator Data imputation'!AV8&lt;&gt;"",1,0))</f>
        <v>0</v>
      </c>
      <c r="AV5" s="158">
        <f>IF('Indicator Data'!AW9="No Data",1,IF('Indicator Data imputation'!AW8&lt;&gt;"",1,0))</f>
        <v>0</v>
      </c>
      <c r="AW5" s="158">
        <f>IF('Indicator Data'!AX9="No Data",1,IF('Indicator Data imputation'!AX8&lt;&gt;"",1,0))</f>
        <v>0</v>
      </c>
      <c r="AX5" s="158">
        <f>IF('Indicator Data'!AY9="No Data",1,IF('Indicator Data imputation'!AY8&lt;&gt;"",1,0))</f>
        <v>0</v>
      </c>
      <c r="AY5" s="158">
        <f>IF('Indicator Data'!AZ9="No Data",1,IF('Indicator Data imputation'!AZ8&lt;&gt;"",1,0))</f>
        <v>1</v>
      </c>
      <c r="AZ5" s="158">
        <f>IF('Indicator Data'!BA9="No Data",1,IF('Indicator Data imputation'!BA8&lt;&gt;"",1,0))</f>
        <v>0</v>
      </c>
      <c r="BA5" s="158">
        <f>IF('Indicator Data'!BB9="No Data",1,IF('Indicator Data imputation'!BB8&lt;&gt;"",1,0))</f>
        <v>0</v>
      </c>
      <c r="BB5" s="158">
        <f>IF('Indicator Data'!BC9="No Data",1,IF('Indicator Data imputation'!BC8&lt;&gt;"",1,0))</f>
        <v>0</v>
      </c>
      <c r="BC5" s="158">
        <f>IF('Indicator Data'!BD9="No Data",1,IF('Indicator Data imputation'!BD8&lt;&gt;"",1,0))</f>
        <v>0</v>
      </c>
      <c r="BD5" s="158">
        <f>IF('Indicator Data'!BE9="No Data",1,IF('Indicator Data imputation'!BE8&lt;&gt;"",1,0))</f>
        <v>0</v>
      </c>
      <c r="BE5" s="158">
        <f>IF('Indicator Data'!BF9="No Data",1,IF('Indicator Data imputation'!BF8&lt;&gt;"",1,0))</f>
        <v>0</v>
      </c>
      <c r="BF5" s="158">
        <f>IF('Indicator Data'!BG9="No Data",1,IF('Indicator Data imputation'!BG8&lt;&gt;"",1,0))</f>
        <v>0</v>
      </c>
      <c r="BG5" s="158">
        <f>IF('Indicator Data'!BH9="No Data",1,IF('Indicator Data imputation'!BH8&lt;&gt;"",1,0))</f>
        <v>0</v>
      </c>
      <c r="BH5" s="158">
        <f>IF('Indicator Data'!BI9="No Data",1,IF('Indicator Data imputation'!BI8&lt;&gt;"",1,0))</f>
        <v>0</v>
      </c>
      <c r="BI5" s="158">
        <f>IF('Indicator Data'!BJ9="No Data",1,IF('Indicator Data imputation'!BJ8&lt;&gt;"",1,0))</f>
        <v>0</v>
      </c>
      <c r="BJ5" s="158">
        <f>IF('Indicator Data'!BK9="No Data",1,IF('Indicator Data imputation'!BK8&lt;&gt;"",1,0))</f>
        <v>0</v>
      </c>
      <c r="BK5" s="158">
        <f>IF('Indicator Data'!BL9="No Data",1,IF('Indicator Data imputation'!BL8&lt;&gt;"",1,0))</f>
        <v>0</v>
      </c>
      <c r="BL5" s="158">
        <f>IF('Indicator Data'!BM9="No Data",1,IF('Indicator Data imputation'!BM8&lt;&gt;"",1,0))</f>
        <v>0</v>
      </c>
      <c r="BM5" s="158">
        <f>IF('Indicator Data'!BN9="No Data",1,IF('Indicator Data imputation'!BN8&lt;&gt;"",1,0))</f>
        <v>0</v>
      </c>
      <c r="BN5" s="158">
        <f>IF('Indicator Data'!BO9="No Data",1,IF('Indicator Data imputation'!BO8&lt;&gt;"",1,0))</f>
        <v>0</v>
      </c>
      <c r="BO5" s="158">
        <f>IF('Indicator Data'!BP9="No Data",1,IF('Indicator Data imputation'!BP8&lt;&gt;"",1,0))</f>
        <v>0</v>
      </c>
      <c r="BP5" s="158">
        <f>IF('Indicator Data'!BQ9="No Data",1,IF('Indicator Data imputation'!BQ8&lt;&gt;"",1,0))</f>
        <v>0</v>
      </c>
      <c r="BQ5" s="158">
        <f>IF('Indicator Data'!BR9="No Data",1,IF('Indicator Data imputation'!BR8&lt;&gt;"",1,0))</f>
        <v>0</v>
      </c>
      <c r="BR5" s="158">
        <f>IF('Indicator Data'!BS9="No Data",1,IF('Indicator Data imputation'!BS8&lt;&gt;"",1,0))</f>
        <v>0</v>
      </c>
      <c r="BS5" s="158">
        <f>IF('Indicator Data'!BT9="No Data",1,IF('Indicator Data imputation'!BT8&lt;&gt;"",1,0))</f>
        <v>0</v>
      </c>
      <c r="BT5" s="158">
        <f>IF('Indicator Data'!BU9="No Data",1,IF('Indicator Data imputation'!BU8&lt;&gt;"",1,0))</f>
        <v>0</v>
      </c>
      <c r="BU5" s="158">
        <f>IF('Indicator Data'!BV9="No Data",1,IF('Indicator Data imputation'!BV8&lt;&gt;"",1,0))</f>
        <v>0</v>
      </c>
      <c r="BV5" s="158">
        <f>IF('Indicator Data'!BW9="No Data",1,IF('Indicator Data imputation'!BW8&lt;&gt;"",1,0))</f>
        <v>0</v>
      </c>
      <c r="BW5" s="158">
        <f>IF('Indicator Data'!BX9="No Data",1,IF('Indicator Data imputation'!BX8&lt;&gt;"",1,0))</f>
        <v>0</v>
      </c>
      <c r="BX5" s="158">
        <f>IF('Indicator Data'!BY9="No Data",1,IF('Indicator Data imputation'!BY8&lt;&gt;"",1,0))</f>
        <v>0</v>
      </c>
      <c r="BY5" s="5">
        <f t="shared" si="0"/>
        <v>1</v>
      </c>
      <c r="BZ5" s="160">
        <f t="shared" si="1"/>
        <v>1.3333333333333334E-2</v>
      </c>
    </row>
    <row r="6" spans="1:78" x14ac:dyDescent="0.25">
      <c r="A6" s="5" t="s">
        <v>8</v>
      </c>
      <c r="B6" s="158">
        <f>IF('Indicator Data'!C10="No Data",1,IF('Indicator Data imputation'!C9&lt;&gt;"",1,0))</f>
        <v>0</v>
      </c>
      <c r="C6" s="158">
        <f>IF('Indicator Data'!D10="No Data",1,IF('Indicator Data imputation'!D9&lt;&gt;"",1,0))</f>
        <v>0</v>
      </c>
      <c r="D6" s="158">
        <f>IF('Indicator Data'!E10="No Data",1,IF('Indicator Data imputation'!E9&lt;&gt;"",1,0))</f>
        <v>1</v>
      </c>
      <c r="E6" s="158">
        <f>IF('Indicator Data'!F10="No Data",1,IF('Indicator Data imputation'!F9&lt;&gt;"",1,0))</f>
        <v>0</v>
      </c>
      <c r="F6" s="158">
        <f>IF('Indicator Data'!G10="No Data",1,IF('Indicator Data imputation'!G9&lt;&gt;"",1,0))</f>
        <v>0</v>
      </c>
      <c r="G6" s="158">
        <f>IF('Indicator Data'!H10="No Data",1,IF('Indicator Data imputation'!H9&lt;&gt;"",1,0))</f>
        <v>0</v>
      </c>
      <c r="H6" s="158">
        <f>IF('Indicator Data'!I10="No Data",1,IF('Indicator Data imputation'!I9&lt;&gt;"",1,0))</f>
        <v>0</v>
      </c>
      <c r="I6" s="158">
        <f>IF('Indicator Data'!J10="No Data",1,IF('Indicator Data imputation'!J9&lt;&gt;"",1,0))</f>
        <v>0</v>
      </c>
      <c r="J6" s="158">
        <f>IF('Indicator Data'!K10="No Data",1,IF('Indicator Data imputation'!K9&lt;&gt;"",1,0))</f>
        <v>0</v>
      </c>
      <c r="K6" s="158">
        <f>IF('Indicator Data'!L10="No Data",1,IF('Indicator Data imputation'!L9&lt;&gt;"",1,0))</f>
        <v>0</v>
      </c>
      <c r="L6" s="158">
        <f>IF('Indicator Data'!M10="No Data",1,IF('Indicator Data imputation'!M9&lt;&gt;"",1,0))</f>
        <v>1</v>
      </c>
      <c r="M6" s="158">
        <f>IF('Indicator Data'!N10="No Data",1,IF('Indicator Data imputation'!N9&lt;&gt;"",1,0))</f>
        <v>1</v>
      </c>
      <c r="N6" s="158">
        <f>IF('Indicator Data'!O10="No Data",1,IF('Indicator Data imputation'!O9&lt;&gt;"",1,0))</f>
        <v>1</v>
      </c>
      <c r="O6" s="158">
        <f>IF('Indicator Data'!P10="No Data",1,IF('Indicator Data imputation'!P9&lt;&gt;"",1,0))</f>
        <v>1</v>
      </c>
      <c r="P6" s="158">
        <f>IF('Indicator Data'!Q10="No Data",1,IF('Indicator Data imputation'!Q9&lt;&gt;"",1,0))</f>
        <v>0</v>
      </c>
      <c r="Q6" s="158">
        <f>IF('Indicator Data'!R10="No Data",1,IF('Indicator Data imputation'!R9&lt;&gt;"",1,0))</f>
        <v>0</v>
      </c>
      <c r="R6" s="158">
        <f>IF('Indicator Data'!S10="No Data",1,IF('Indicator Data imputation'!S9&lt;&gt;"",1,0))</f>
        <v>0</v>
      </c>
      <c r="S6" s="158">
        <f>IF('Indicator Data'!T10="No Data",1,IF('Indicator Data imputation'!T9&lt;&gt;"",1,0))</f>
        <v>0</v>
      </c>
      <c r="T6" s="158">
        <f>IF('Indicator Data'!U10="No Data",1,IF('Indicator Data imputation'!U9&lt;&gt;"",1,0))</f>
        <v>0</v>
      </c>
      <c r="U6" s="158">
        <f>IF('Indicator Data'!V10="No Data",1,IF('Indicator Data imputation'!V9&lt;&gt;"",1,0))</f>
        <v>0</v>
      </c>
      <c r="V6" s="158">
        <f>IF('Indicator Data'!W10="No Data",1,IF('Indicator Data imputation'!W9&lt;&gt;"",1,0))</f>
        <v>0</v>
      </c>
      <c r="W6" s="158">
        <f>IF('Indicator Data'!X10="No Data",1,IF('Indicator Data imputation'!X9&lt;&gt;"",1,0))</f>
        <v>0</v>
      </c>
      <c r="X6" s="158">
        <f>IF('Indicator Data'!Y10="No Data",1,IF('Indicator Data imputation'!Y9&lt;&gt;"",1,0))</f>
        <v>0</v>
      </c>
      <c r="Y6" s="158">
        <f>IF('Indicator Data'!Z10="No Data",1,IF('Indicator Data imputation'!Z9&lt;&gt;"",1,0))</f>
        <v>0</v>
      </c>
      <c r="Z6" s="158">
        <f>IF('Indicator Data'!AA10="No Data",1,IF('Indicator Data imputation'!AA9&lt;&gt;"",1,0))</f>
        <v>1</v>
      </c>
      <c r="AA6" s="158">
        <f>IF('Indicator Data'!AB10="No Data",1,IF('Indicator Data imputation'!AB9&lt;&gt;"",1,0))</f>
        <v>0</v>
      </c>
      <c r="AB6" s="158">
        <f>IF('Indicator Data'!AC10="No Data",1,IF('Indicator Data imputation'!AC9&lt;&gt;"",1,0))</f>
        <v>1</v>
      </c>
      <c r="AC6" s="158">
        <f>IF('Indicator Data'!AD10="No Data",1,IF('Indicator Data imputation'!AD9&lt;&gt;"",1,0))</f>
        <v>1</v>
      </c>
      <c r="AD6" s="158">
        <f>IF('Indicator Data'!AE10="No Data",1,IF('Indicator Data imputation'!AE9&lt;&gt;"",1,0))</f>
        <v>0</v>
      </c>
      <c r="AE6" s="158">
        <f>IF('Indicator Data'!AF10="No Data",1,IF('Indicator Data imputation'!AF9&lt;&gt;"",1,0))</f>
        <v>1</v>
      </c>
      <c r="AF6" s="158">
        <f>IF('Indicator Data'!AG10="No Data",1,IF('Indicator Data imputation'!AG9&lt;&gt;"",1,0))</f>
        <v>0</v>
      </c>
      <c r="AG6" s="158">
        <f>IF('Indicator Data'!AH10="No Data",1,IF('Indicator Data imputation'!AH9&lt;&gt;"",1,0))</f>
        <v>0</v>
      </c>
      <c r="AH6" s="158">
        <f>IF('Indicator Data'!AI10="No Data",1,IF('Indicator Data imputation'!AI9&lt;&gt;"",1,0))</f>
        <v>0</v>
      </c>
      <c r="AI6" s="158">
        <f>IF('Indicator Data'!AJ10="No Data",1,IF('Indicator Data imputation'!AJ9&lt;&gt;"",1,0))</f>
        <v>0</v>
      </c>
      <c r="AJ6" s="158">
        <f>IF('Indicator Data'!AK10="No Data",1,IF('Indicator Data imputation'!AK9&lt;&gt;"",1,0))</f>
        <v>0</v>
      </c>
      <c r="AK6" s="158">
        <f>IF('Indicator Data'!AL10="No Data",1,IF('Indicator Data imputation'!AL9&lt;&gt;"",1,0))</f>
        <v>0</v>
      </c>
      <c r="AL6" s="158">
        <f>IF('Indicator Data'!AM10="No Data",1,IF('Indicator Data imputation'!AM9&lt;&gt;"",1,0))</f>
        <v>1</v>
      </c>
      <c r="AM6" s="158">
        <f>IF('Indicator Data'!AN10="No Data",1,IF('Indicator Data imputation'!AN9&lt;&gt;"",1,0))</f>
        <v>0</v>
      </c>
      <c r="AN6" s="158">
        <f>IF('Indicator Data'!AO10="No Data",1,IF('Indicator Data imputation'!AO9&lt;&gt;"",1,0))</f>
        <v>0</v>
      </c>
      <c r="AO6" s="158">
        <f>IF('Indicator Data'!AP10="No Data",1,IF('Indicator Data imputation'!AP9&lt;&gt;"",1,0))</f>
        <v>0</v>
      </c>
      <c r="AP6" s="158">
        <f>IF('Indicator Data'!AQ10="No Data",1,IF('Indicator Data imputation'!AQ9&lt;&gt;"",1,0))</f>
        <v>0</v>
      </c>
      <c r="AQ6" s="158">
        <f>IF('Indicator Data'!AR10="No Data",1,IF('Indicator Data imputation'!AR9&lt;&gt;"",1,0))</f>
        <v>0</v>
      </c>
      <c r="AR6" s="158">
        <f>IF('Indicator Data'!AS10="No Data",1,IF('Indicator Data imputation'!AS9&lt;&gt;"",1,0))</f>
        <v>0</v>
      </c>
      <c r="AS6" s="158">
        <f>IF('Indicator Data'!AT10="No Data",1,IF('Indicator Data imputation'!AT9&lt;&gt;"",1,0))</f>
        <v>1</v>
      </c>
      <c r="AT6" s="158">
        <f>IF('Indicator Data'!AU10="No Data",1,IF('Indicator Data imputation'!AU9&lt;&gt;"",1,0))</f>
        <v>0</v>
      </c>
      <c r="AU6" s="158">
        <f>IF('Indicator Data'!AV10="No Data",1,IF('Indicator Data imputation'!AV9&lt;&gt;"",1,0))</f>
        <v>1</v>
      </c>
      <c r="AV6" s="158">
        <f>IF('Indicator Data'!AW10="No Data",1,IF('Indicator Data imputation'!AW9&lt;&gt;"",1,0))</f>
        <v>1</v>
      </c>
      <c r="AW6" s="158">
        <f>IF('Indicator Data'!AX10="No Data",1,IF('Indicator Data imputation'!AX9&lt;&gt;"",1,0))</f>
        <v>1</v>
      </c>
      <c r="AX6" s="158">
        <f>IF('Indicator Data'!AY10="No Data",1,IF('Indicator Data imputation'!AY9&lt;&gt;"",1,0))</f>
        <v>0</v>
      </c>
      <c r="AY6" s="158">
        <f>IF('Indicator Data'!AZ10="No Data",1,IF('Indicator Data imputation'!AZ9&lt;&gt;"",1,0))</f>
        <v>1</v>
      </c>
      <c r="AZ6" s="158">
        <f>IF('Indicator Data'!BA10="No Data",1,IF('Indicator Data imputation'!BA9&lt;&gt;"",1,0))</f>
        <v>1</v>
      </c>
      <c r="BA6" s="158">
        <f>IF('Indicator Data'!BB10="No Data",1,IF('Indicator Data imputation'!BB9&lt;&gt;"",1,0))</f>
        <v>0</v>
      </c>
      <c r="BB6" s="158">
        <f>IF('Indicator Data'!BC10="No Data",1,IF('Indicator Data imputation'!BC9&lt;&gt;"",1,0))</f>
        <v>0</v>
      </c>
      <c r="BC6" s="158">
        <f>IF('Indicator Data'!BD10="No Data",1,IF('Indicator Data imputation'!BD9&lt;&gt;"",1,0))</f>
        <v>0</v>
      </c>
      <c r="BD6" s="158">
        <f>IF('Indicator Data'!BE10="No Data",1,IF('Indicator Data imputation'!BE9&lt;&gt;"",1,0))</f>
        <v>0</v>
      </c>
      <c r="BE6" s="158">
        <f>IF('Indicator Data'!BF10="No Data",1,IF('Indicator Data imputation'!BF9&lt;&gt;"",1,0))</f>
        <v>0</v>
      </c>
      <c r="BF6" s="158">
        <f>IF('Indicator Data'!BG10="No Data",1,IF('Indicator Data imputation'!BG9&lt;&gt;"",1,0))</f>
        <v>0</v>
      </c>
      <c r="BG6" s="158">
        <f>IF('Indicator Data'!BH10="No Data",1,IF('Indicator Data imputation'!BH9&lt;&gt;"",1,0))</f>
        <v>0</v>
      </c>
      <c r="BH6" s="158">
        <f>IF('Indicator Data'!BI10="No Data",1,IF('Indicator Data imputation'!BI9&lt;&gt;"",1,0))</f>
        <v>1</v>
      </c>
      <c r="BI6" s="158">
        <f>IF('Indicator Data'!BJ10="No Data",1,IF('Indicator Data imputation'!BJ9&lt;&gt;"",1,0))</f>
        <v>0</v>
      </c>
      <c r="BJ6" s="158">
        <f>IF('Indicator Data'!BK10="No Data",1,IF('Indicator Data imputation'!BK9&lt;&gt;"",1,0))</f>
        <v>0</v>
      </c>
      <c r="BK6" s="158">
        <f>IF('Indicator Data'!BL10="No Data",1,IF('Indicator Data imputation'!BL9&lt;&gt;"",1,0))</f>
        <v>1</v>
      </c>
      <c r="BL6" s="158">
        <f>IF('Indicator Data'!BM10="No Data",1,IF('Indicator Data imputation'!BM9&lt;&gt;"",1,0))</f>
        <v>0</v>
      </c>
      <c r="BM6" s="158">
        <f>IF('Indicator Data'!BN10="No Data",1,IF('Indicator Data imputation'!BN9&lt;&gt;"",1,0))</f>
        <v>0</v>
      </c>
      <c r="BN6" s="158">
        <f>IF('Indicator Data'!BO10="No Data",1,IF('Indicator Data imputation'!BO9&lt;&gt;"",1,0))</f>
        <v>0</v>
      </c>
      <c r="BO6" s="158">
        <f>IF('Indicator Data'!BP10="No Data",1,IF('Indicator Data imputation'!BP9&lt;&gt;"",1,0))</f>
        <v>0</v>
      </c>
      <c r="BP6" s="158">
        <f>IF('Indicator Data'!BQ10="No Data",1,IF('Indicator Data imputation'!BQ9&lt;&gt;"",1,0))</f>
        <v>0</v>
      </c>
      <c r="BQ6" s="158">
        <f>IF('Indicator Data'!BR10="No Data",1,IF('Indicator Data imputation'!BR9&lt;&gt;"",1,0))</f>
        <v>0</v>
      </c>
      <c r="BR6" s="158">
        <f>IF('Indicator Data'!BS10="No Data",1,IF('Indicator Data imputation'!BS9&lt;&gt;"",1,0))</f>
        <v>0</v>
      </c>
      <c r="BS6" s="158">
        <f>IF('Indicator Data'!BT10="No Data",1,IF('Indicator Data imputation'!BT9&lt;&gt;"",1,0))</f>
        <v>0</v>
      </c>
      <c r="BT6" s="158">
        <f>IF('Indicator Data'!BU10="No Data",1,IF('Indicator Data imputation'!BU9&lt;&gt;"",1,0))</f>
        <v>0</v>
      </c>
      <c r="BU6" s="158">
        <f>IF('Indicator Data'!BV10="No Data",1,IF('Indicator Data imputation'!BV9&lt;&gt;"",1,0))</f>
        <v>0</v>
      </c>
      <c r="BV6" s="158">
        <f>IF('Indicator Data'!BW10="No Data",1,IF('Indicator Data imputation'!BW9&lt;&gt;"",1,0))</f>
        <v>1</v>
      </c>
      <c r="BW6" s="158">
        <f>IF('Indicator Data'!BX10="No Data",1,IF('Indicator Data imputation'!BX9&lt;&gt;"",1,0))</f>
        <v>0</v>
      </c>
      <c r="BX6" s="158">
        <f>IF('Indicator Data'!BY10="No Data",1,IF('Indicator Data imputation'!BY9&lt;&gt;"",1,0))</f>
        <v>1</v>
      </c>
      <c r="BY6" s="5">
        <f t="shared" si="0"/>
        <v>20</v>
      </c>
      <c r="BZ6" s="160">
        <f t="shared" si="1"/>
        <v>0.26666666666666666</v>
      </c>
    </row>
    <row r="7" spans="1:78" x14ac:dyDescent="0.25">
      <c r="A7" s="5" t="s">
        <v>10</v>
      </c>
      <c r="B7" s="158">
        <f>IF('Indicator Data'!C11="No Data",1,IF('Indicator Data imputation'!C10&lt;&gt;"",1,0))</f>
        <v>0</v>
      </c>
      <c r="C7" s="158">
        <f>IF('Indicator Data'!D11="No Data",1,IF('Indicator Data imputation'!D10&lt;&gt;"",1,0))</f>
        <v>0</v>
      </c>
      <c r="D7" s="158">
        <f>IF('Indicator Data'!E11="No Data",1,IF('Indicator Data imputation'!E10&lt;&gt;"",1,0))</f>
        <v>0</v>
      </c>
      <c r="E7" s="158">
        <f>IF('Indicator Data'!F11="No Data",1,IF('Indicator Data imputation'!F10&lt;&gt;"",1,0))</f>
        <v>0</v>
      </c>
      <c r="F7" s="158">
        <f>IF('Indicator Data'!G11="No Data",1,IF('Indicator Data imputation'!G10&lt;&gt;"",1,0))</f>
        <v>0</v>
      </c>
      <c r="G7" s="158">
        <f>IF('Indicator Data'!H11="No Data",1,IF('Indicator Data imputation'!H10&lt;&gt;"",1,0))</f>
        <v>0</v>
      </c>
      <c r="H7" s="158">
        <f>IF('Indicator Data'!I11="No Data",1,IF('Indicator Data imputation'!I10&lt;&gt;"",1,0))</f>
        <v>0</v>
      </c>
      <c r="I7" s="158">
        <f>IF('Indicator Data'!J11="No Data",1,IF('Indicator Data imputation'!J10&lt;&gt;"",1,0))</f>
        <v>0</v>
      </c>
      <c r="J7" s="158">
        <f>IF('Indicator Data'!K11="No Data",1,IF('Indicator Data imputation'!K10&lt;&gt;"",1,0))</f>
        <v>0</v>
      </c>
      <c r="K7" s="158">
        <f>IF('Indicator Data'!L11="No Data",1,IF('Indicator Data imputation'!L10&lt;&gt;"",1,0))</f>
        <v>0</v>
      </c>
      <c r="L7" s="158">
        <f>IF('Indicator Data'!M11="No Data",1,IF('Indicator Data imputation'!M10&lt;&gt;"",1,0))</f>
        <v>1</v>
      </c>
      <c r="M7" s="158">
        <f>IF('Indicator Data'!N11="No Data",1,IF('Indicator Data imputation'!N10&lt;&gt;"",1,0))</f>
        <v>1</v>
      </c>
      <c r="N7" s="158">
        <f>IF('Indicator Data'!O11="No Data",1,IF('Indicator Data imputation'!O10&lt;&gt;"",1,0))</f>
        <v>1</v>
      </c>
      <c r="O7" s="158">
        <f>IF('Indicator Data'!P11="No Data",1,IF('Indicator Data imputation'!P10&lt;&gt;"",1,0))</f>
        <v>1</v>
      </c>
      <c r="P7" s="158">
        <f>IF('Indicator Data'!Q11="No Data",1,IF('Indicator Data imputation'!Q10&lt;&gt;"",1,0))</f>
        <v>0</v>
      </c>
      <c r="Q7" s="158">
        <f>IF('Indicator Data'!R11="No Data",1,IF('Indicator Data imputation'!R10&lt;&gt;"",1,0))</f>
        <v>0</v>
      </c>
      <c r="R7" s="158">
        <f>IF('Indicator Data'!S11="No Data",1,IF('Indicator Data imputation'!S10&lt;&gt;"",1,0))</f>
        <v>0</v>
      </c>
      <c r="S7" s="158">
        <f>IF('Indicator Data'!T11="No Data",1,IF('Indicator Data imputation'!T10&lt;&gt;"",1,0))</f>
        <v>0</v>
      </c>
      <c r="T7" s="158">
        <f>IF('Indicator Data'!U11="No Data",1,IF('Indicator Data imputation'!U10&lt;&gt;"",1,0))</f>
        <v>0</v>
      </c>
      <c r="U7" s="158">
        <f>IF('Indicator Data'!V11="No Data",1,IF('Indicator Data imputation'!V10&lt;&gt;"",1,0))</f>
        <v>0</v>
      </c>
      <c r="V7" s="158">
        <f>IF('Indicator Data'!W11="No Data",1,IF('Indicator Data imputation'!W10&lt;&gt;"",1,0))</f>
        <v>0</v>
      </c>
      <c r="W7" s="158">
        <f>IF('Indicator Data'!X11="No Data",1,IF('Indicator Data imputation'!X10&lt;&gt;"",1,0))</f>
        <v>0</v>
      </c>
      <c r="X7" s="158">
        <f>IF('Indicator Data'!Y11="No Data",1,IF('Indicator Data imputation'!Y10&lt;&gt;"",1,0))</f>
        <v>0</v>
      </c>
      <c r="Y7" s="158">
        <f>IF('Indicator Data'!Z11="No Data",1,IF('Indicator Data imputation'!Z10&lt;&gt;"",1,0))</f>
        <v>0</v>
      </c>
      <c r="Z7" s="158">
        <f>IF('Indicator Data'!AA11="No Data",1,IF('Indicator Data imputation'!AA10&lt;&gt;"",1,0))</f>
        <v>0</v>
      </c>
      <c r="AA7" s="158">
        <f>IF('Indicator Data'!AB11="No Data",1,IF('Indicator Data imputation'!AB10&lt;&gt;"",1,0))</f>
        <v>0</v>
      </c>
      <c r="AB7" s="158">
        <f>IF('Indicator Data'!AC11="No Data",1,IF('Indicator Data imputation'!AC10&lt;&gt;"",1,0))</f>
        <v>1</v>
      </c>
      <c r="AC7" s="158">
        <f>IF('Indicator Data'!AD11="No Data",1,IF('Indicator Data imputation'!AD10&lt;&gt;"",1,0))</f>
        <v>0</v>
      </c>
      <c r="AD7" s="158">
        <f>IF('Indicator Data'!AE11="No Data",1,IF('Indicator Data imputation'!AE10&lt;&gt;"",1,0))</f>
        <v>0</v>
      </c>
      <c r="AE7" s="158">
        <f>IF('Indicator Data'!AF11="No Data",1,IF('Indicator Data imputation'!AF10&lt;&gt;"",1,0))</f>
        <v>0</v>
      </c>
      <c r="AF7" s="158">
        <f>IF('Indicator Data'!AG11="No Data",1,IF('Indicator Data imputation'!AG10&lt;&gt;"",1,0))</f>
        <v>0</v>
      </c>
      <c r="AG7" s="158">
        <f>IF('Indicator Data'!AH11="No Data",1,IF('Indicator Data imputation'!AH10&lt;&gt;"",1,0))</f>
        <v>0</v>
      </c>
      <c r="AH7" s="158">
        <f>IF('Indicator Data'!AI11="No Data",1,IF('Indicator Data imputation'!AI10&lt;&gt;"",1,0))</f>
        <v>0</v>
      </c>
      <c r="AI7" s="158">
        <f>IF('Indicator Data'!AJ11="No Data",1,IF('Indicator Data imputation'!AJ10&lt;&gt;"",1,0))</f>
        <v>0</v>
      </c>
      <c r="AJ7" s="158">
        <f>IF('Indicator Data'!AK11="No Data",1,IF('Indicator Data imputation'!AK10&lt;&gt;"",1,0))</f>
        <v>0</v>
      </c>
      <c r="AK7" s="158">
        <f>IF('Indicator Data'!AL11="No Data",1,IF('Indicator Data imputation'!AL10&lt;&gt;"",1,0))</f>
        <v>0</v>
      </c>
      <c r="AL7" s="158">
        <f>IF('Indicator Data'!AM11="No Data",1,IF('Indicator Data imputation'!AM10&lt;&gt;"",1,0))</f>
        <v>1</v>
      </c>
      <c r="AM7" s="158">
        <f>IF('Indicator Data'!AN11="No Data",1,IF('Indicator Data imputation'!AN10&lt;&gt;"",1,0))</f>
        <v>0</v>
      </c>
      <c r="AN7" s="158">
        <f>IF('Indicator Data'!AO11="No Data",1,IF('Indicator Data imputation'!AO10&lt;&gt;"",1,0))</f>
        <v>0</v>
      </c>
      <c r="AO7" s="158">
        <f>IF('Indicator Data'!AP11="No Data",1,IF('Indicator Data imputation'!AP10&lt;&gt;"",1,0))</f>
        <v>0</v>
      </c>
      <c r="AP7" s="158">
        <f>IF('Indicator Data'!AQ11="No Data",1,IF('Indicator Data imputation'!AQ10&lt;&gt;"",1,0))</f>
        <v>0</v>
      </c>
      <c r="AQ7" s="158">
        <f>IF('Indicator Data'!AR11="No Data",1,IF('Indicator Data imputation'!AR10&lt;&gt;"",1,0))</f>
        <v>0</v>
      </c>
      <c r="AR7" s="158">
        <f>IF('Indicator Data'!AS11="No Data",1,IF('Indicator Data imputation'!AS10&lt;&gt;"",1,0))</f>
        <v>0</v>
      </c>
      <c r="AS7" s="158">
        <f>IF('Indicator Data'!AT11="No Data",1,IF('Indicator Data imputation'!AT10&lt;&gt;"",1,0))</f>
        <v>1</v>
      </c>
      <c r="AT7" s="158">
        <f>IF('Indicator Data'!AU11="No Data",1,IF('Indicator Data imputation'!AU10&lt;&gt;"",1,0))</f>
        <v>0</v>
      </c>
      <c r="AU7" s="158">
        <f>IF('Indicator Data'!AV11="No Data",1,IF('Indicator Data imputation'!AV10&lt;&gt;"",1,0))</f>
        <v>0</v>
      </c>
      <c r="AV7" s="158">
        <f>IF('Indicator Data'!AW11="No Data",1,IF('Indicator Data imputation'!AW10&lt;&gt;"",1,0))</f>
        <v>0</v>
      </c>
      <c r="AW7" s="158">
        <f>IF('Indicator Data'!AX11="No Data",1,IF('Indicator Data imputation'!AX10&lt;&gt;"",1,0))</f>
        <v>0</v>
      </c>
      <c r="AX7" s="158">
        <f>IF('Indicator Data'!AY11="No Data",1,IF('Indicator Data imputation'!AY10&lt;&gt;"",1,0))</f>
        <v>0</v>
      </c>
      <c r="AY7" s="158">
        <f>IF('Indicator Data'!AZ11="No Data",1,IF('Indicator Data imputation'!AZ10&lt;&gt;"",1,0))</f>
        <v>0</v>
      </c>
      <c r="AZ7" s="158">
        <f>IF('Indicator Data'!BA11="No Data",1,IF('Indicator Data imputation'!BA10&lt;&gt;"",1,0))</f>
        <v>0</v>
      </c>
      <c r="BA7" s="158">
        <f>IF('Indicator Data'!BB11="No Data",1,IF('Indicator Data imputation'!BB10&lt;&gt;"",1,0))</f>
        <v>0</v>
      </c>
      <c r="BB7" s="158">
        <f>IF('Indicator Data'!BC11="No Data",1,IF('Indicator Data imputation'!BC10&lt;&gt;"",1,0))</f>
        <v>0</v>
      </c>
      <c r="BC7" s="158">
        <f>IF('Indicator Data'!BD11="No Data",1,IF('Indicator Data imputation'!BD10&lt;&gt;"",1,0))</f>
        <v>0</v>
      </c>
      <c r="BD7" s="158">
        <f>IF('Indicator Data'!BE11="No Data",1,IF('Indicator Data imputation'!BE10&lt;&gt;"",1,0))</f>
        <v>0</v>
      </c>
      <c r="BE7" s="158">
        <f>IF('Indicator Data'!BF11="No Data",1,IF('Indicator Data imputation'!BF10&lt;&gt;"",1,0))</f>
        <v>0</v>
      </c>
      <c r="BF7" s="158">
        <f>IF('Indicator Data'!BG11="No Data",1,IF('Indicator Data imputation'!BG10&lt;&gt;"",1,0))</f>
        <v>0</v>
      </c>
      <c r="BG7" s="158">
        <f>IF('Indicator Data'!BH11="No Data",1,IF('Indicator Data imputation'!BH10&lt;&gt;"",1,0))</f>
        <v>0</v>
      </c>
      <c r="BH7" s="158">
        <f>IF('Indicator Data'!BI11="No Data",1,IF('Indicator Data imputation'!BI10&lt;&gt;"",1,0))</f>
        <v>0</v>
      </c>
      <c r="BI7" s="158">
        <f>IF('Indicator Data'!BJ11="No Data",1,IF('Indicator Data imputation'!BJ10&lt;&gt;"",1,0))</f>
        <v>0</v>
      </c>
      <c r="BJ7" s="158">
        <f>IF('Indicator Data'!BK11="No Data",1,IF('Indicator Data imputation'!BK10&lt;&gt;"",1,0))</f>
        <v>0</v>
      </c>
      <c r="BK7" s="158">
        <f>IF('Indicator Data'!BL11="No Data",1,IF('Indicator Data imputation'!BL10&lt;&gt;"",1,0))</f>
        <v>0</v>
      </c>
      <c r="BL7" s="158">
        <f>IF('Indicator Data'!BM11="No Data",1,IF('Indicator Data imputation'!BM10&lt;&gt;"",1,0))</f>
        <v>0</v>
      </c>
      <c r="BM7" s="158">
        <f>IF('Indicator Data'!BN11="No Data",1,IF('Indicator Data imputation'!BN10&lt;&gt;"",1,0))</f>
        <v>0</v>
      </c>
      <c r="BN7" s="158">
        <f>IF('Indicator Data'!BO11="No Data",1,IF('Indicator Data imputation'!BO10&lt;&gt;"",1,0))</f>
        <v>0</v>
      </c>
      <c r="BO7" s="158">
        <f>IF('Indicator Data'!BP11="No Data",1,IF('Indicator Data imputation'!BP10&lt;&gt;"",1,0))</f>
        <v>0</v>
      </c>
      <c r="BP7" s="158">
        <f>IF('Indicator Data'!BQ11="No Data",1,IF('Indicator Data imputation'!BQ10&lt;&gt;"",1,0))</f>
        <v>0</v>
      </c>
      <c r="BQ7" s="158">
        <f>IF('Indicator Data'!BR11="No Data",1,IF('Indicator Data imputation'!BR10&lt;&gt;"",1,0))</f>
        <v>0</v>
      </c>
      <c r="BR7" s="158">
        <f>IF('Indicator Data'!BS11="No Data",1,IF('Indicator Data imputation'!BS10&lt;&gt;"",1,0))</f>
        <v>0</v>
      </c>
      <c r="BS7" s="158">
        <f>IF('Indicator Data'!BT11="No Data",1,IF('Indicator Data imputation'!BT10&lt;&gt;"",1,0))</f>
        <v>0</v>
      </c>
      <c r="BT7" s="158">
        <f>IF('Indicator Data'!BU11="No Data",1,IF('Indicator Data imputation'!BU10&lt;&gt;"",1,0))</f>
        <v>0</v>
      </c>
      <c r="BU7" s="158">
        <f>IF('Indicator Data'!BV11="No Data",1,IF('Indicator Data imputation'!BV10&lt;&gt;"",1,0))</f>
        <v>0</v>
      </c>
      <c r="BV7" s="158">
        <f>IF('Indicator Data'!BW11="No Data",1,IF('Indicator Data imputation'!BW10&lt;&gt;"",1,0))</f>
        <v>0</v>
      </c>
      <c r="BW7" s="158">
        <f>IF('Indicator Data'!BX11="No Data",1,IF('Indicator Data imputation'!BX10&lt;&gt;"",1,0))</f>
        <v>0</v>
      </c>
      <c r="BX7" s="158">
        <f>IF('Indicator Data'!BY11="No Data",1,IF('Indicator Data imputation'!BY10&lt;&gt;"",1,0))</f>
        <v>0</v>
      </c>
      <c r="BY7" s="5">
        <f t="shared" si="0"/>
        <v>7</v>
      </c>
      <c r="BZ7" s="160">
        <f t="shared" si="1"/>
        <v>9.3333333333333338E-2</v>
      </c>
    </row>
    <row r="8" spans="1:78" x14ac:dyDescent="0.25">
      <c r="A8" s="5" t="s">
        <v>12</v>
      </c>
      <c r="B8" s="158">
        <f>IF('Indicator Data'!C12="No Data",1,IF('Indicator Data imputation'!C11&lt;&gt;"",1,0))</f>
        <v>0</v>
      </c>
      <c r="C8" s="158">
        <f>IF('Indicator Data'!D12="No Data",1,IF('Indicator Data imputation'!D11&lt;&gt;"",1,0))</f>
        <v>0</v>
      </c>
      <c r="D8" s="158">
        <f>IF('Indicator Data'!E12="No Data",1,IF('Indicator Data imputation'!E11&lt;&gt;"",1,0))</f>
        <v>0</v>
      </c>
      <c r="E8" s="158">
        <f>IF('Indicator Data'!F12="No Data",1,IF('Indicator Data imputation'!F11&lt;&gt;"",1,0))</f>
        <v>0</v>
      </c>
      <c r="F8" s="158">
        <f>IF('Indicator Data'!G12="No Data",1,IF('Indicator Data imputation'!G11&lt;&gt;"",1,0))</f>
        <v>0</v>
      </c>
      <c r="G8" s="158">
        <f>IF('Indicator Data'!H12="No Data",1,IF('Indicator Data imputation'!H11&lt;&gt;"",1,0))</f>
        <v>0</v>
      </c>
      <c r="H8" s="158">
        <f>IF('Indicator Data'!I12="No Data",1,IF('Indicator Data imputation'!I11&lt;&gt;"",1,0))</f>
        <v>0</v>
      </c>
      <c r="I8" s="158">
        <f>IF('Indicator Data'!J12="No Data",1,IF('Indicator Data imputation'!J11&lt;&gt;"",1,0))</f>
        <v>0</v>
      </c>
      <c r="J8" s="158">
        <f>IF('Indicator Data'!K12="No Data",1,IF('Indicator Data imputation'!K11&lt;&gt;"",1,0))</f>
        <v>0</v>
      </c>
      <c r="K8" s="158">
        <f>IF('Indicator Data'!L12="No Data",1,IF('Indicator Data imputation'!L11&lt;&gt;"",1,0))</f>
        <v>0</v>
      </c>
      <c r="L8" s="158">
        <f>IF('Indicator Data'!M12="No Data",1,IF('Indicator Data imputation'!M11&lt;&gt;"",1,0))</f>
        <v>0</v>
      </c>
      <c r="M8" s="158">
        <f>IF('Indicator Data'!N12="No Data",1,IF('Indicator Data imputation'!N11&lt;&gt;"",1,0))</f>
        <v>1</v>
      </c>
      <c r="N8" s="158">
        <f>IF('Indicator Data'!O12="No Data",1,IF('Indicator Data imputation'!O11&lt;&gt;"",1,0))</f>
        <v>1</v>
      </c>
      <c r="O8" s="158">
        <f>IF('Indicator Data'!P12="No Data",1,IF('Indicator Data imputation'!P11&lt;&gt;"",1,0))</f>
        <v>1</v>
      </c>
      <c r="P8" s="158">
        <f>IF('Indicator Data'!Q12="No Data",1,IF('Indicator Data imputation'!Q11&lt;&gt;"",1,0))</f>
        <v>0</v>
      </c>
      <c r="Q8" s="158">
        <f>IF('Indicator Data'!R12="No Data",1,IF('Indicator Data imputation'!R11&lt;&gt;"",1,0))</f>
        <v>0</v>
      </c>
      <c r="R8" s="158">
        <f>IF('Indicator Data'!S12="No Data",1,IF('Indicator Data imputation'!S11&lt;&gt;"",1,0))</f>
        <v>0</v>
      </c>
      <c r="S8" s="158">
        <f>IF('Indicator Data'!T12="No Data",1,IF('Indicator Data imputation'!T11&lt;&gt;"",1,0))</f>
        <v>0</v>
      </c>
      <c r="T8" s="158">
        <f>IF('Indicator Data'!U12="No Data",1,IF('Indicator Data imputation'!U11&lt;&gt;"",1,0))</f>
        <v>0</v>
      </c>
      <c r="U8" s="158">
        <f>IF('Indicator Data'!V12="No Data",1,IF('Indicator Data imputation'!V11&lt;&gt;"",1,0))</f>
        <v>0</v>
      </c>
      <c r="V8" s="158">
        <f>IF('Indicator Data'!W12="No Data",1,IF('Indicator Data imputation'!W11&lt;&gt;"",1,0))</f>
        <v>0</v>
      </c>
      <c r="W8" s="158">
        <f>IF('Indicator Data'!X12="No Data",1,IF('Indicator Data imputation'!X11&lt;&gt;"",1,0))</f>
        <v>0</v>
      </c>
      <c r="X8" s="158">
        <f>IF('Indicator Data'!Y12="No Data",1,IF('Indicator Data imputation'!Y11&lt;&gt;"",1,0))</f>
        <v>0</v>
      </c>
      <c r="Y8" s="158">
        <f>IF('Indicator Data'!Z12="No Data",1,IF('Indicator Data imputation'!Z11&lt;&gt;"",1,0))</f>
        <v>0</v>
      </c>
      <c r="Z8" s="158">
        <f>IF('Indicator Data'!AA12="No Data",1,IF('Indicator Data imputation'!AA11&lt;&gt;"",1,0))</f>
        <v>0</v>
      </c>
      <c r="AA8" s="158">
        <f>IF('Indicator Data'!AB12="No Data",1,IF('Indicator Data imputation'!AB11&lt;&gt;"",1,0))</f>
        <v>0</v>
      </c>
      <c r="AB8" s="158">
        <f>IF('Indicator Data'!AC12="No Data",1,IF('Indicator Data imputation'!AC11&lt;&gt;"",1,0))</f>
        <v>0</v>
      </c>
      <c r="AC8" s="158">
        <f>IF('Indicator Data'!AD12="No Data",1,IF('Indicator Data imputation'!AD11&lt;&gt;"",1,0))</f>
        <v>0</v>
      </c>
      <c r="AD8" s="158">
        <f>IF('Indicator Data'!AE12="No Data",1,IF('Indicator Data imputation'!AE11&lt;&gt;"",1,0))</f>
        <v>0</v>
      </c>
      <c r="AE8" s="158">
        <f>IF('Indicator Data'!AF12="No Data",1,IF('Indicator Data imputation'!AF11&lt;&gt;"",1,0))</f>
        <v>0</v>
      </c>
      <c r="AF8" s="158">
        <f>IF('Indicator Data'!AG12="No Data",1,IF('Indicator Data imputation'!AG11&lt;&gt;"",1,0))</f>
        <v>0</v>
      </c>
      <c r="AG8" s="158">
        <f>IF('Indicator Data'!AH12="No Data",1,IF('Indicator Data imputation'!AH11&lt;&gt;"",1,0))</f>
        <v>0</v>
      </c>
      <c r="AH8" s="158">
        <f>IF('Indicator Data'!AI12="No Data",1,IF('Indicator Data imputation'!AI11&lt;&gt;"",1,0))</f>
        <v>0</v>
      </c>
      <c r="AI8" s="158">
        <f>IF('Indicator Data'!AJ12="No Data",1,IF('Indicator Data imputation'!AJ11&lt;&gt;"",1,0))</f>
        <v>0</v>
      </c>
      <c r="AJ8" s="158">
        <f>IF('Indicator Data'!AK12="No Data",1,IF('Indicator Data imputation'!AK11&lt;&gt;"",1,0))</f>
        <v>0</v>
      </c>
      <c r="AK8" s="158">
        <f>IF('Indicator Data'!AL12="No Data",1,IF('Indicator Data imputation'!AL11&lt;&gt;"",1,0))</f>
        <v>0</v>
      </c>
      <c r="AL8" s="158">
        <f>IF('Indicator Data'!AM12="No Data",1,IF('Indicator Data imputation'!AM11&lt;&gt;"",1,0))</f>
        <v>0</v>
      </c>
      <c r="AM8" s="158">
        <f>IF('Indicator Data'!AN12="No Data",1,IF('Indicator Data imputation'!AN11&lt;&gt;"",1,0))</f>
        <v>0</v>
      </c>
      <c r="AN8" s="158">
        <f>IF('Indicator Data'!AO12="No Data",1,IF('Indicator Data imputation'!AO11&lt;&gt;"",1,0))</f>
        <v>0</v>
      </c>
      <c r="AO8" s="158">
        <f>IF('Indicator Data'!AP12="No Data",1,IF('Indicator Data imputation'!AP11&lt;&gt;"",1,0))</f>
        <v>0</v>
      </c>
      <c r="AP8" s="158">
        <f>IF('Indicator Data'!AQ12="No Data",1,IF('Indicator Data imputation'!AQ11&lt;&gt;"",1,0))</f>
        <v>0</v>
      </c>
      <c r="AQ8" s="158">
        <f>IF('Indicator Data'!AR12="No Data",1,IF('Indicator Data imputation'!AR11&lt;&gt;"",1,0))</f>
        <v>0</v>
      </c>
      <c r="AR8" s="158">
        <f>IF('Indicator Data'!AS12="No Data",1,IF('Indicator Data imputation'!AS11&lt;&gt;"",1,0))</f>
        <v>0</v>
      </c>
      <c r="AS8" s="158">
        <f>IF('Indicator Data'!AT12="No Data",1,IF('Indicator Data imputation'!AT11&lt;&gt;"",1,0))</f>
        <v>0</v>
      </c>
      <c r="AT8" s="158">
        <f>IF('Indicator Data'!AU12="No Data",1,IF('Indicator Data imputation'!AU11&lt;&gt;"",1,0))</f>
        <v>0</v>
      </c>
      <c r="AU8" s="158">
        <f>IF('Indicator Data'!AV12="No Data",1,IF('Indicator Data imputation'!AV11&lt;&gt;"",1,0))</f>
        <v>0</v>
      </c>
      <c r="AV8" s="158">
        <f>IF('Indicator Data'!AW12="No Data",1,IF('Indicator Data imputation'!AW11&lt;&gt;"",1,0))</f>
        <v>0</v>
      </c>
      <c r="AW8" s="158">
        <f>IF('Indicator Data'!AX12="No Data",1,IF('Indicator Data imputation'!AX11&lt;&gt;"",1,0))</f>
        <v>0</v>
      </c>
      <c r="AX8" s="158">
        <f>IF('Indicator Data'!AY12="No Data",1,IF('Indicator Data imputation'!AY11&lt;&gt;"",1,0))</f>
        <v>0</v>
      </c>
      <c r="AY8" s="158">
        <f>IF('Indicator Data'!AZ12="No Data",1,IF('Indicator Data imputation'!AZ11&lt;&gt;"",1,0))</f>
        <v>0</v>
      </c>
      <c r="AZ8" s="158">
        <f>IF('Indicator Data'!BA12="No Data",1,IF('Indicator Data imputation'!BA11&lt;&gt;"",1,0))</f>
        <v>0</v>
      </c>
      <c r="BA8" s="158">
        <f>IF('Indicator Data'!BB12="No Data",1,IF('Indicator Data imputation'!BB11&lt;&gt;"",1,0))</f>
        <v>0</v>
      </c>
      <c r="BB8" s="158">
        <f>IF('Indicator Data'!BC12="No Data",1,IF('Indicator Data imputation'!BC11&lt;&gt;"",1,0))</f>
        <v>0</v>
      </c>
      <c r="BC8" s="158">
        <f>IF('Indicator Data'!BD12="No Data",1,IF('Indicator Data imputation'!BD11&lt;&gt;"",1,0))</f>
        <v>0</v>
      </c>
      <c r="BD8" s="158">
        <f>IF('Indicator Data'!BE12="No Data",1,IF('Indicator Data imputation'!BE11&lt;&gt;"",1,0))</f>
        <v>0</v>
      </c>
      <c r="BE8" s="158">
        <f>IF('Indicator Data'!BF12="No Data",1,IF('Indicator Data imputation'!BF11&lt;&gt;"",1,0))</f>
        <v>0</v>
      </c>
      <c r="BF8" s="158">
        <f>IF('Indicator Data'!BG12="No Data",1,IF('Indicator Data imputation'!BG11&lt;&gt;"",1,0))</f>
        <v>0</v>
      </c>
      <c r="BG8" s="158">
        <f>IF('Indicator Data'!BH12="No Data",1,IF('Indicator Data imputation'!BH11&lt;&gt;"",1,0))</f>
        <v>0</v>
      </c>
      <c r="BH8" s="158">
        <f>IF('Indicator Data'!BI12="No Data",1,IF('Indicator Data imputation'!BI11&lt;&gt;"",1,0))</f>
        <v>0</v>
      </c>
      <c r="BI8" s="158">
        <f>IF('Indicator Data'!BJ12="No Data",1,IF('Indicator Data imputation'!BJ11&lt;&gt;"",1,0))</f>
        <v>0</v>
      </c>
      <c r="BJ8" s="158">
        <f>IF('Indicator Data'!BK12="No Data",1,IF('Indicator Data imputation'!BK11&lt;&gt;"",1,0))</f>
        <v>0</v>
      </c>
      <c r="BK8" s="158">
        <f>IF('Indicator Data'!BL12="No Data",1,IF('Indicator Data imputation'!BL11&lt;&gt;"",1,0))</f>
        <v>0</v>
      </c>
      <c r="BL8" s="158">
        <f>IF('Indicator Data'!BM12="No Data",1,IF('Indicator Data imputation'!BM11&lt;&gt;"",1,0))</f>
        <v>0</v>
      </c>
      <c r="BM8" s="158">
        <f>IF('Indicator Data'!BN12="No Data",1,IF('Indicator Data imputation'!BN11&lt;&gt;"",1,0))</f>
        <v>0</v>
      </c>
      <c r="BN8" s="158">
        <f>IF('Indicator Data'!BO12="No Data",1,IF('Indicator Data imputation'!BO11&lt;&gt;"",1,0))</f>
        <v>0</v>
      </c>
      <c r="BO8" s="158">
        <f>IF('Indicator Data'!BP12="No Data",1,IF('Indicator Data imputation'!BP11&lt;&gt;"",1,0))</f>
        <v>0</v>
      </c>
      <c r="BP8" s="158">
        <f>IF('Indicator Data'!BQ12="No Data",1,IF('Indicator Data imputation'!BQ11&lt;&gt;"",1,0))</f>
        <v>0</v>
      </c>
      <c r="BQ8" s="158">
        <f>IF('Indicator Data'!BR12="No Data",1,IF('Indicator Data imputation'!BR11&lt;&gt;"",1,0))</f>
        <v>0</v>
      </c>
      <c r="BR8" s="158">
        <f>IF('Indicator Data'!BS12="No Data",1,IF('Indicator Data imputation'!BS11&lt;&gt;"",1,0))</f>
        <v>0</v>
      </c>
      <c r="BS8" s="158">
        <f>IF('Indicator Data'!BT12="No Data",1,IF('Indicator Data imputation'!BT11&lt;&gt;"",1,0))</f>
        <v>0</v>
      </c>
      <c r="BT8" s="158">
        <f>IF('Indicator Data'!BU12="No Data",1,IF('Indicator Data imputation'!BU11&lt;&gt;"",1,0))</f>
        <v>0</v>
      </c>
      <c r="BU8" s="158">
        <f>IF('Indicator Data'!BV12="No Data",1,IF('Indicator Data imputation'!BV11&lt;&gt;"",1,0))</f>
        <v>0</v>
      </c>
      <c r="BV8" s="158">
        <f>IF('Indicator Data'!BW12="No Data",1,IF('Indicator Data imputation'!BW11&lt;&gt;"",1,0))</f>
        <v>0</v>
      </c>
      <c r="BW8" s="158">
        <f>IF('Indicator Data'!BX12="No Data",1,IF('Indicator Data imputation'!BX11&lt;&gt;"",1,0))</f>
        <v>0</v>
      </c>
      <c r="BX8" s="158">
        <f>IF('Indicator Data'!BY12="No Data",1,IF('Indicator Data imputation'!BY11&lt;&gt;"",1,0))</f>
        <v>0</v>
      </c>
      <c r="BY8" s="5">
        <f t="shared" si="0"/>
        <v>3</v>
      </c>
      <c r="BZ8" s="160">
        <f t="shared" si="1"/>
        <v>0.04</v>
      </c>
    </row>
    <row r="9" spans="1:78" x14ac:dyDescent="0.25">
      <c r="A9" s="5" t="s">
        <v>14</v>
      </c>
      <c r="B9" s="158">
        <f>IF('Indicator Data'!C13="No Data",1,IF('Indicator Data imputation'!C12&lt;&gt;"",1,0))</f>
        <v>0</v>
      </c>
      <c r="C9" s="158">
        <f>IF('Indicator Data'!D13="No Data",1,IF('Indicator Data imputation'!D12&lt;&gt;"",1,0))</f>
        <v>0</v>
      </c>
      <c r="D9" s="158">
        <f>IF('Indicator Data'!E13="No Data",1,IF('Indicator Data imputation'!E12&lt;&gt;"",1,0))</f>
        <v>0</v>
      </c>
      <c r="E9" s="158">
        <f>IF('Indicator Data'!F13="No Data",1,IF('Indicator Data imputation'!F12&lt;&gt;"",1,0))</f>
        <v>0</v>
      </c>
      <c r="F9" s="158">
        <f>IF('Indicator Data'!G13="No Data",1,IF('Indicator Data imputation'!G12&lt;&gt;"",1,0))</f>
        <v>0</v>
      </c>
      <c r="G9" s="158">
        <f>IF('Indicator Data'!H13="No Data",1,IF('Indicator Data imputation'!H12&lt;&gt;"",1,0))</f>
        <v>0</v>
      </c>
      <c r="H9" s="158">
        <f>IF('Indicator Data'!I13="No Data",1,IF('Indicator Data imputation'!I12&lt;&gt;"",1,0))</f>
        <v>0</v>
      </c>
      <c r="I9" s="158">
        <f>IF('Indicator Data'!J13="No Data",1,IF('Indicator Data imputation'!J12&lt;&gt;"",1,0))</f>
        <v>0</v>
      </c>
      <c r="J9" s="158">
        <f>IF('Indicator Data'!K13="No Data",1,IF('Indicator Data imputation'!K12&lt;&gt;"",1,0))</f>
        <v>0</v>
      </c>
      <c r="K9" s="158">
        <f>IF('Indicator Data'!L13="No Data",1,IF('Indicator Data imputation'!L12&lt;&gt;"",1,0))</f>
        <v>0</v>
      </c>
      <c r="L9" s="158">
        <f>IF('Indicator Data'!M13="No Data",1,IF('Indicator Data imputation'!M12&lt;&gt;"",1,0))</f>
        <v>0</v>
      </c>
      <c r="M9" s="158">
        <f>IF('Indicator Data'!N13="No Data",1,IF('Indicator Data imputation'!N12&lt;&gt;"",1,0))</f>
        <v>1</v>
      </c>
      <c r="N9" s="158">
        <f>IF('Indicator Data'!O13="No Data",1,IF('Indicator Data imputation'!O12&lt;&gt;"",1,0))</f>
        <v>1</v>
      </c>
      <c r="O9" s="158">
        <f>IF('Indicator Data'!P13="No Data",1,IF('Indicator Data imputation'!P12&lt;&gt;"",1,0))</f>
        <v>1</v>
      </c>
      <c r="P9" s="158">
        <f>IF('Indicator Data'!Q13="No Data",1,IF('Indicator Data imputation'!Q12&lt;&gt;"",1,0))</f>
        <v>0</v>
      </c>
      <c r="Q9" s="158">
        <f>IF('Indicator Data'!R13="No Data",1,IF('Indicator Data imputation'!R12&lt;&gt;"",1,0))</f>
        <v>0</v>
      </c>
      <c r="R9" s="158">
        <f>IF('Indicator Data'!S13="No Data",1,IF('Indicator Data imputation'!S12&lt;&gt;"",1,0))</f>
        <v>0</v>
      </c>
      <c r="S9" s="158">
        <f>IF('Indicator Data'!T13="No Data",1,IF('Indicator Data imputation'!T12&lt;&gt;"",1,0))</f>
        <v>0</v>
      </c>
      <c r="T9" s="158">
        <f>IF('Indicator Data'!U13="No Data",1,IF('Indicator Data imputation'!U12&lt;&gt;"",1,0))</f>
        <v>0</v>
      </c>
      <c r="U9" s="158">
        <f>IF('Indicator Data'!V13="No Data",1,IF('Indicator Data imputation'!V12&lt;&gt;"",1,0))</f>
        <v>0</v>
      </c>
      <c r="V9" s="158">
        <f>IF('Indicator Data'!W13="No Data",1,IF('Indicator Data imputation'!W12&lt;&gt;"",1,0))</f>
        <v>0</v>
      </c>
      <c r="W9" s="158">
        <f>IF('Indicator Data'!X13="No Data",1,IF('Indicator Data imputation'!X12&lt;&gt;"",1,0))</f>
        <v>0</v>
      </c>
      <c r="X9" s="158">
        <f>IF('Indicator Data'!Y13="No Data",1,IF('Indicator Data imputation'!Y12&lt;&gt;"",1,0))</f>
        <v>0</v>
      </c>
      <c r="Y9" s="158">
        <f>IF('Indicator Data'!Z13="No Data",1,IF('Indicator Data imputation'!Z12&lt;&gt;"",1,0))</f>
        <v>0</v>
      </c>
      <c r="Z9" s="158">
        <f>IF('Indicator Data'!AA13="No Data",1,IF('Indicator Data imputation'!AA12&lt;&gt;"",1,0))</f>
        <v>0</v>
      </c>
      <c r="AA9" s="158">
        <f>IF('Indicator Data'!AB13="No Data",1,IF('Indicator Data imputation'!AB12&lt;&gt;"",1,0))</f>
        <v>0</v>
      </c>
      <c r="AB9" s="158">
        <f>IF('Indicator Data'!AC13="No Data",1,IF('Indicator Data imputation'!AC12&lt;&gt;"",1,0))</f>
        <v>1</v>
      </c>
      <c r="AC9" s="158">
        <f>IF('Indicator Data'!AD13="No Data",1,IF('Indicator Data imputation'!AD12&lt;&gt;"",1,0))</f>
        <v>0</v>
      </c>
      <c r="AD9" s="158">
        <f>IF('Indicator Data'!AE13="No Data",1,IF('Indicator Data imputation'!AE12&lt;&gt;"",1,0))</f>
        <v>0</v>
      </c>
      <c r="AE9" s="158">
        <f>IF('Indicator Data'!AF13="No Data",1,IF('Indicator Data imputation'!AF12&lt;&gt;"",1,0))</f>
        <v>1</v>
      </c>
      <c r="AF9" s="158">
        <f>IF('Indicator Data'!AG13="No Data",1,IF('Indicator Data imputation'!AG12&lt;&gt;"",1,0))</f>
        <v>0</v>
      </c>
      <c r="AG9" s="158">
        <f>IF('Indicator Data'!AH13="No Data",1,IF('Indicator Data imputation'!AH12&lt;&gt;"",1,0))</f>
        <v>0</v>
      </c>
      <c r="AH9" s="158">
        <f>IF('Indicator Data'!AI13="No Data",1,IF('Indicator Data imputation'!AI12&lt;&gt;"",1,0))</f>
        <v>0</v>
      </c>
      <c r="AI9" s="158">
        <f>IF('Indicator Data'!AJ13="No Data",1,IF('Indicator Data imputation'!AJ12&lt;&gt;"",1,0))</f>
        <v>0</v>
      </c>
      <c r="AJ9" s="158">
        <f>IF('Indicator Data'!AK13="No Data",1,IF('Indicator Data imputation'!AK12&lt;&gt;"",1,0))</f>
        <v>0</v>
      </c>
      <c r="AK9" s="158">
        <f>IF('Indicator Data'!AL13="No Data",1,IF('Indicator Data imputation'!AL12&lt;&gt;"",1,0))</f>
        <v>0</v>
      </c>
      <c r="AL9" s="158">
        <f>IF('Indicator Data'!AM13="No Data",1,IF('Indicator Data imputation'!AM12&lt;&gt;"",1,0))</f>
        <v>1</v>
      </c>
      <c r="AM9" s="158">
        <f>IF('Indicator Data'!AN13="No Data",1,IF('Indicator Data imputation'!AN12&lt;&gt;"",1,0))</f>
        <v>0</v>
      </c>
      <c r="AN9" s="158">
        <f>IF('Indicator Data'!AO13="No Data",1,IF('Indicator Data imputation'!AO12&lt;&gt;"",1,0))</f>
        <v>0</v>
      </c>
      <c r="AO9" s="158">
        <f>IF('Indicator Data'!AP13="No Data",1,IF('Indicator Data imputation'!AP12&lt;&gt;"",1,0))</f>
        <v>0</v>
      </c>
      <c r="AP9" s="158">
        <f>IF('Indicator Data'!AQ13="No Data",1,IF('Indicator Data imputation'!AQ12&lt;&gt;"",1,0))</f>
        <v>1</v>
      </c>
      <c r="AQ9" s="158">
        <f>IF('Indicator Data'!AR13="No Data",1,IF('Indicator Data imputation'!AR12&lt;&gt;"",1,0))</f>
        <v>0</v>
      </c>
      <c r="AR9" s="158">
        <f>IF('Indicator Data'!AS13="No Data",1,IF('Indicator Data imputation'!AS12&lt;&gt;"",1,0))</f>
        <v>0</v>
      </c>
      <c r="AS9" s="158">
        <f>IF('Indicator Data'!AT13="No Data",1,IF('Indicator Data imputation'!AT12&lt;&gt;"",1,0))</f>
        <v>0</v>
      </c>
      <c r="AT9" s="158">
        <f>IF('Indicator Data'!AU13="No Data",1,IF('Indicator Data imputation'!AU12&lt;&gt;"",1,0))</f>
        <v>0</v>
      </c>
      <c r="AU9" s="158">
        <f>IF('Indicator Data'!AV13="No Data",1,IF('Indicator Data imputation'!AV12&lt;&gt;"",1,0))</f>
        <v>0</v>
      </c>
      <c r="AV9" s="158">
        <f>IF('Indicator Data'!AW13="No Data",1,IF('Indicator Data imputation'!AW12&lt;&gt;"",1,0))</f>
        <v>0</v>
      </c>
      <c r="AW9" s="158">
        <f>IF('Indicator Data'!AX13="No Data",1,IF('Indicator Data imputation'!AX12&lt;&gt;"",1,0))</f>
        <v>1</v>
      </c>
      <c r="AX9" s="158">
        <f>IF('Indicator Data'!AY13="No Data",1,IF('Indicator Data imputation'!AY12&lt;&gt;"",1,0))</f>
        <v>0</v>
      </c>
      <c r="AY9" s="158">
        <f>IF('Indicator Data'!AZ13="No Data",1,IF('Indicator Data imputation'!AZ12&lt;&gt;"",1,0))</f>
        <v>0</v>
      </c>
      <c r="AZ9" s="158">
        <f>IF('Indicator Data'!BA13="No Data",1,IF('Indicator Data imputation'!BA12&lt;&gt;"",1,0))</f>
        <v>0</v>
      </c>
      <c r="BA9" s="158">
        <f>IF('Indicator Data'!BB13="No Data",1,IF('Indicator Data imputation'!BB12&lt;&gt;"",1,0))</f>
        <v>0</v>
      </c>
      <c r="BB9" s="158">
        <f>IF('Indicator Data'!BC13="No Data",1,IF('Indicator Data imputation'!BC12&lt;&gt;"",1,0))</f>
        <v>0</v>
      </c>
      <c r="BC9" s="158">
        <f>IF('Indicator Data'!BD13="No Data",1,IF('Indicator Data imputation'!BD12&lt;&gt;"",1,0))</f>
        <v>0</v>
      </c>
      <c r="BD9" s="158">
        <f>IF('Indicator Data'!BE13="No Data",1,IF('Indicator Data imputation'!BE12&lt;&gt;"",1,0))</f>
        <v>0</v>
      </c>
      <c r="BE9" s="158">
        <f>IF('Indicator Data'!BF13="No Data",1,IF('Indicator Data imputation'!BF12&lt;&gt;"",1,0))</f>
        <v>0</v>
      </c>
      <c r="BF9" s="158">
        <f>IF('Indicator Data'!BG13="No Data",1,IF('Indicator Data imputation'!BG12&lt;&gt;"",1,0))</f>
        <v>0</v>
      </c>
      <c r="BG9" s="158">
        <f>IF('Indicator Data'!BH13="No Data",1,IF('Indicator Data imputation'!BH12&lt;&gt;"",1,0))</f>
        <v>0</v>
      </c>
      <c r="BH9" s="158">
        <f>IF('Indicator Data'!BI13="No Data",1,IF('Indicator Data imputation'!BI12&lt;&gt;"",1,0))</f>
        <v>0</v>
      </c>
      <c r="BI9" s="158">
        <f>IF('Indicator Data'!BJ13="No Data",1,IF('Indicator Data imputation'!BJ12&lt;&gt;"",1,0))</f>
        <v>0</v>
      </c>
      <c r="BJ9" s="158">
        <f>IF('Indicator Data'!BK13="No Data",1,IF('Indicator Data imputation'!BK12&lt;&gt;"",1,0))</f>
        <v>0</v>
      </c>
      <c r="BK9" s="158">
        <f>IF('Indicator Data'!BL13="No Data",1,IF('Indicator Data imputation'!BL12&lt;&gt;"",1,0))</f>
        <v>0</v>
      </c>
      <c r="BL9" s="158">
        <f>IF('Indicator Data'!BM13="No Data",1,IF('Indicator Data imputation'!BM12&lt;&gt;"",1,0))</f>
        <v>0</v>
      </c>
      <c r="BM9" s="158">
        <f>IF('Indicator Data'!BN13="No Data",1,IF('Indicator Data imputation'!BN12&lt;&gt;"",1,0))</f>
        <v>1</v>
      </c>
      <c r="BN9" s="158">
        <f>IF('Indicator Data'!BO13="No Data",1,IF('Indicator Data imputation'!BO12&lt;&gt;"",1,0))</f>
        <v>0</v>
      </c>
      <c r="BO9" s="158">
        <f>IF('Indicator Data'!BP13="No Data",1,IF('Indicator Data imputation'!BP12&lt;&gt;"",1,0))</f>
        <v>0</v>
      </c>
      <c r="BP9" s="158">
        <f>IF('Indicator Data'!BQ13="No Data",1,IF('Indicator Data imputation'!BQ12&lt;&gt;"",1,0))</f>
        <v>0</v>
      </c>
      <c r="BQ9" s="158">
        <f>IF('Indicator Data'!BR13="No Data",1,IF('Indicator Data imputation'!BR12&lt;&gt;"",1,0))</f>
        <v>0</v>
      </c>
      <c r="BR9" s="158">
        <f>IF('Indicator Data'!BS13="No Data",1,IF('Indicator Data imputation'!BS12&lt;&gt;"",1,0))</f>
        <v>0</v>
      </c>
      <c r="BS9" s="158">
        <f>IF('Indicator Data'!BT13="No Data",1,IF('Indicator Data imputation'!BT12&lt;&gt;"",1,0))</f>
        <v>0</v>
      </c>
      <c r="BT9" s="158">
        <f>IF('Indicator Data'!BU13="No Data",1,IF('Indicator Data imputation'!BU12&lt;&gt;"",1,0))</f>
        <v>0</v>
      </c>
      <c r="BU9" s="158">
        <f>IF('Indicator Data'!BV13="No Data",1,IF('Indicator Data imputation'!BV12&lt;&gt;"",1,0))</f>
        <v>0</v>
      </c>
      <c r="BV9" s="158">
        <f>IF('Indicator Data'!BW13="No Data",1,IF('Indicator Data imputation'!BW12&lt;&gt;"",1,0))</f>
        <v>0</v>
      </c>
      <c r="BW9" s="158">
        <f>IF('Indicator Data'!BX13="No Data",1,IF('Indicator Data imputation'!BX12&lt;&gt;"",1,0))</f>
        <v>0</v>
      </c>
      <c r="BX9" s="158">
        <f>IF('Indicator Data'!BY13="No Data",1,IF('Indicator Data imputation'!BY12&lt;&gt;"",1,0))</f>
        <v>0</v>
      </c>
      <c r="BY9" s="5">
        <f t="shared" si="0"/>
        <v>9</v>
      </c>
      <c r="BZ9" s="160">
        <f t="shared" si="1"/>
        <v>0.12</v>
      </c>
    </row>
    <row r="10" spans="1:78" x14ac:dyDescent="0.25">
      <c r="A10" s="5" t="s">
        <v>16</v>
      </c>
      <c r="B10" s="158">
        <f>IF('Indicator Data'!C14="No Data",1,IF('Indicator Data imputation'!C13&lt;&gt;"",1,0))</f>
        <v>0</v>
      </c>
      <c r="C10" s="158">
        <f>IF('Indicator Data'!D14="No Data",1,IF('Indicator Data imputation'!D13&lt;&gt;"",1,0))</f>
        <v>0</v>
      </c>
      <c r="D10" s="158">
        <f>IF('Indicator Data'!E14="No Data",1,IF('Indicator Data imputation'!E13&lt;&gt;"",1,0))</f>
        <v>0</v>
      </c>
      <c r="E10" s="158">
        <f>IF('Indicator Data'!F14="No Data",1,IF('Indicator Data imputation'!F13&lt;&gt;"",1,0))</f>
        <v>0</v>
      </c>
      <c r="F10" s="158">
        <f>IF('Indicator Data'!G14="No Data",1,IF('Indicator Data imputation'!G13&lt;&gt;"",1,0))</f>
        <v>0</v>
      </c>
      <c r="G10" s="158">
        <f>IF('Indicator Data'!H14="No Data",1,IF('Indicator Data imputation'!H13&lt;&gt;"",1,0))</f>
        <v>0</v>
      </c>
      <c r="H10" s="158">
        <f>IF('Indicator Data'!I14="No Data",1,IF('Indicator Data imputation'!I13&lt;&gt;"",1,0))</f>
        <v>0</v>
      </c>
      <c r="I10" s="158">
        <f>IF('Indicator Data'!J14="No Data",1,IF('Indicator Data imputation'!J13&lt;&gt;"",1,0))</f>
        <v>0</v>
      </c>
      <c r="J10" s="158">
        <f>IF('Indicator Data'!K14="No Data",1,IF('Indicator Data imputation'!K13&lt;&gt;"",1,0))</f>
        <v>0</v>
      </c>
      <c r="K10" s="158">
        <f>IF('Indicator Data'!L14="No Data",1,IF('Indicator Data imputation'!L13&lt;&gt;"",1,0))</f>
        <v>0</v>
      </c>
      <c r="L10" s="158">
        <f>IF('Indicator Data'!M14="No Data",1,IF('Indicator Data imputation'!M13&lt;&gt;"",1,0))</f>
        <v>0</v>
      </c>
      <c r="M10" s="158">
        <f>IF('Indicator Data'!N14="No Data",1,IF('Indicator Data imputation'!N13&lt;&gt;"",1,0))</f>
        <v>1</v>
      </c>
      <c r="N10" s="158">
        <f>IF('Indicator Data'!O14="No Data",1,IF('Indicator Data imputation'!O13&lt;&gt;"",1,0))</f>
        <v>1</v>
      </c>
      <c r="O10" s="158">
        <f>IF('Indicator Data'!P14="No Data",1,IF('Indicator Data imputation'!P13&lt;&gt;"",1,0))</f>
        <v>1</v>
      </c>
      <c r="P10" s="158">
        <f>IF('Indicator Data'!Q14="No Data",1,IF('Indicator Data imputation'!Q13&lt;&gt;"",1,0))</f>
        <v>0</v>
      </c>
      <c r="Q10" s="158">
        <f>IF('Indicator Data'!R14="No Data",1,IF('Indicator Data imputation'!R13&lt;&gt;"",1,0))</f>
        <v>0</v>
      </c>
      <c r="R10" s="158">
        <f>IF('Indicator Data'!S14="No Data",1,IF('Indicator Data imputation'!S13&lt;&gt;"",1,0))</f>
        <v>0</v>
      </c>
      <c r="S10" s="158">
        <f>IF('Indicator Data'!T14="No Data",1,IF('Indicator Data imputation'!T13&lt;&gt;"",1,0))</f>
        <v>0</v>
      </c>
      <c r="T10" s="158">
        <f>IF('Indicator Data'!U14="No Data",1,IF('Indicator Data imputation'!U13&lt;&gt;"",1,0))</f>
        <v>0</v>
      </c>
      <c r="U10" s="158">
        <f>IF('Indicator Data'!V14="No Data",1,IF('Indicator Data imputation'!V13&lt;&gt;"",1,0))</f>
        <v>0</v>
      </c>
      <c r="V10" s="158">
        <f>IF('Indicator Data'!W14="No Data",1,IF('Indicator Data imputation'!W13&lt;&gt;"",1,0))</f>
        <v>0</v>
      </c>
      <c r="W10" s="158">
        <f>IF('Indicator Data'!X14="No Data",1,IF('Indicator Data imputation'!X13&lt;&gt;"",1,0))</f>
        <v>0</v>
      </c>
      <c r="X10" s="158">
        <f>IF('Indicator Data'!Y14="No Data",1,IF('Indicator Data imputation'!Y13&lt;&gt;"",1,0))</f>
        <v>0</v>
      </c>
      <c r="Y10" s="158">
        <f>IF('Indicator Data'!Z14="No Data",1,IF('Indicator Data imputation'!Z13&lt;&gt;"",1,0))</f>
        <v>0</v>
      </c>
      <c r="Z10" s="158">
        <f>IF('Indicator Data'!AA14="No Data",1,IF('Indicator Data imputation'!AA13&lt;&gt;"",1,0))</f>
        <v>0</v>
      </c>
      <c r="AA10" s="158">
        <f>IF('Indicator Data'!AB14="No Data",1,IF('Indicator Data imputation'!AB13&lt;&gt;"",1,0))</f>
        <v>0</v>
      </c>
      <c r="AB10" s="158">
        <f>IF('Indicator Data'!AC14="No Data",1,IF('Indicator Data imputation'!AC13&lt;&gt;"",1,0))</f>
        <v>1</v>
      </c>
      <c r="AC10" s="158">
        <f>IF('Indicator Data'!AD14="No Data",1,IF('Indicator Data imputation'!AD13&lt;&gt;"",1,0))</f>
        <v>0</v>
      </c>
      <c r="AD10" s="158">
        <f>IF('Indicator Data'!AE14="No Data",1,IF('Indicator Data imputation'!AE13&lt;&gt;"",1,0))</f>
        <v>0</v>
      </c>
      <c r="AE10" s="158">
        <f>IF('Indicator Data'!AF14="No Data",1,IF('Indicator Data imputation'!AF13&lt;&gt;"",1,0))</f>
        <v>1</v>
      </c>
      <c r="AF10" s="158">
        <f>IF('Indicator Data'!AG14="No Data",1,IF('Indicator Data imputation'!AG13&lt;&gt;"",1,0))</f>
        <v>0</v>
      </c>
      <c r="AG10" s="158">
        <f>IF('Indicator Data'!AH14="No Data",1,IF('Indicator Data imputation'!AH13&lt;&gt;"",1,0))</f>
        <v>0</v>
      </c>
      <c r="AH10" s="158">
        <f>IF('Indicator Data'!AI14="No Data",1,IF('Indicator Data imputation'!AI13&lt;&gt;"",1,0))</f>
        <v>0</v>
      </c>
      <c r="AI10" s="158">
        <f>IF('Indicator Data'!AJ14="No Data",1,IF('Indicator Data imputation'!AJ13&lt;&gt;"",1,0))</f>
        <v>0</v>
      </c>
      <c r="AJ10" s="158">
        <f>IF('Indicator Data'!AK14="No Data",1,IF('Indicator Data imputation'!AK13&lt;&gt;"",1,0))</f>
        <v>0</v>
      </c>
      <c r="AK10" s="158">
        <f>IF('Indicator Data'!AL14="No Data",1,IF('Indicator Data imputation'!AL13&lt;&gt;"",1,0))</f>
        <v>0</v>
      </c>
      <c r="AL10" s="158">
        <f>IF('Indicator Data'!AM14="No Data",1,IF('Indicator Data imputation'!AM13&lt;&gt;"",1,0))</f>
        <v>1</v>
      </c>
      <c r="AM10" s="158">
        <f>IF('Indicator Data'!AN14="No Data",1,IF('Indicator Data imputation'!AN13&lt;&gt;"",1,0))</f>
        <v>0</v>
      </c>
      <c r="AN10" s="158">
        <f>IF('Indicator Data'!AO14="No Data",1,IF('Indicator Data imputation'!AO13&lt;&gt;"",1,0))</f>
        <v>0</v>
      </c>
      <c r="AO10" s="158">
        <f>IF('Indicator Data'!AP14="No Data",1,IF('Indicator Data imputation'!AP13&lt;&gt;"",1,0))</f>
        <v>0</v>
      </c>
      <c r="AP10" s="158">
        <f>IF('Indicator Data'!AQ14="No Data",1,IF('Indicator Data imputation'!AQ13&lt;&gt;"",1,0))</f>
        <v>1</v>
      </c>
      <c r="AQ10" s="158">
        <f>IF('Indicator Data'!AR14="No Data",1,IF('Indicator Data imputation'!AR13&lt;&gt;"",1,0))</f>
        <v>0</v>
      </c>
      <c r="AR10" s="158">
        <f>IF('Indicator Data'!AS14="No Data",1,IF('Indicator Data imputation'!AS13&lt;&gt;"",1,0))</f>
        <v>0</v>
      </c>
      <c r="AS10" s="158">
        <f>IF('Indicator Data'!AT14="No Data",1,IF('Indicator Data imputation'!AT13&lt;&gt;"",1,0))</f>
        <v>1</v>
      </c>
      <c r="AT10" s="158">
        <f>IF('Indicator Data'!AU14="No Data",1,IF('Indicator Data imputation'!AU13&lt;&gt;"",1,0))</f>
        <v>0</v>
      </c>
      <c r="AU10" s="158">
        <f>IF('Indicator Data'!AV14="No Data",1,IF('Indicator Data imputation'!AV13&lt;&gt;"",1,0))</f>
        <v>1</v>
      </c>
      <c r="AV10" s="158">
        <f>IF('Indicator Data'!AW14="No Data",1,IF('Indicator Data imputation'!AW13&lt;&gt;"",1,0))</f>
        <v>0</v>
      </c>
      <c r="AW10" s="158">
        <f>IF('Indicator Data'!AX14="No Data",1,IF('Indicator Data imputation'!AX13&lt;&gt;"",1,0))</f>
        <v>1</v>
      </c>
      <c r="AX10" s="158">
        <f>IF('Indicator Data'!AY14="No Data",1,IF('Indicator Data imputation'!AY13&lt;&gt;"",1,0))</f>
        <v>0</v>
      </c>
      <c r="AY10" s="158">
        <f>IF('Indicator Data'!AZ14="No Data",1,IF('Indicator Data imputation'!AZ13&lt;&gt;"",1,0))</f>
        <v>0</v>
      </c>
      <c r="AZ10" s="158">
        <f>IF('Indicator Data'!BA14="No Data",1,IF('Indicator Data imputation'!BA13&lt;&gt;"",1,0))</f>
        <v>0</v>
      </c>
      <c r="BA10" s="158">
        <f>IF('Indicator Data'!BB14="No Data",1,IF('Indicator Data imputation'!BB13&lt;&gt;"",1,0))</f>
        <v>0</v>
      </c>
      <c r="BB10" s="158">
        <f>IF('Indicator Data'!BC14="No Data",1,IF('Indicator Data imputation'!BC13&lt;&gt;"",1,0))</f>
        <v>0</v>
      </c>
      <c r="BC10" s="158">
        <f>IF('Indicator Data'!BD14="No Data",1,IF('Indicator Data imputation'!BD13&lt;&gt;"",1,0))</f>
        <v>0</v>
      </c>
      <c r="BD10" s="158">
        <f>IF('Indicator Data'!BE14="No Data",1,IF('Indicator Data imputation'!BE13&lt;&gt;"",1,0))</f>
        <v>0</v>
      </c>
      <c r="BE10" s="158">
        <f>IF('Indicator Data'!BF14="No Data",1,IF('Indicator Data imputation'!BF13&lt;&gt;"",1,0))</f>
        <v>0</v>
      </c>
      <c r="BF10" s="158">
        <f>IF('Indicator Data'!BG14="No Data",1,IF('Indicator Data imputation'!BG13&lt;&gt;"",1,0))</f>
        <v>0</v>
      </c>
      <c r="BG10" s="158">
        <f>IF('Indicator Data'!BH14="No Data",1,IF('Indicator Data imputation'!BH13&lt;&gt;"",1,0))</f>
        <v>0</v>
      </c>
      <c r="BH10" s="158">
        <f>IF('Indicator Data'!BI14="No Data",1,IF('Indicator Data imputation'!BI13&lt;&gt;"",1,0))</f>
        <v>0</v>
      </c>
      <c r="BI10" s="158">
        <f>IF('Indicator Data'!BJ14="No Data",1,IF('Indicator Data imputation'!BJ13&lt;&gt;"",1,0))</f>
        <v>0</v>
      </c>
      <c r="BJ10" s="158">
        <f>IF('Indicator Data'!BK14="No Data",1,IF('Indicator Data imputation'!BK13&lt;&gt;"",1,0))</f>
        <v>0</v>
      </c>
      <c r="BK10" s="158">
        <f>IF('Indicator Data'!BL14="No Data",1,IF('Indicator Data imputation'!BL13&lt;&gt;"",1,0))</f>
        <v>0</v>
      </c>
      <c r="BL10" s="158">
        <f>IF('Indicator Data'!BM14="No Data",1,IF('Indicator Data imputation'!BM13&lt;&gt;"",1,0))</f>
        <v>0</v>
      </c>
      <c r="BM10" s="158">
        <f>IF('Indicator Data'!BN14="No Data",1,IF('Indicator Data imputation'!BN13&lt;&gt;"",1,0))</f>
        <v>1</v>
      </c>
      <c r="BN10" s="158">
        <f>IF('Indicator Data'!BO14="No Data",1,IF('Indicator Data imputation'!BO13&lt;&gt;"",1,0))</f>
        <v>0</v>
      </c>
      <c r="BO10" s="158">
        <f>IF('Indicator Data'!BP14="No Data",1,IF('Indicator Data imputation'!BP13&lt;&gt;"",1,0))</f>
        <v>0</v>
      </c>
      <c r="BP10" s="158">
        <f>IF('Indicator Data'!BQ14="No Data",1,IF('Indicator Data imputation'!BQ13&lt;&gt;"",1,0))</f>
        <v>0</v>
      </c>
      <c r="BQ10" s="158">
        <f>IF('Indicator Data'!BR14="No Data",1,IF('Indicator Data imputation'!BR13&lt;&gt;"",1,0))</f>
        <v>0</v>
      </c>
      <c r="BR10" s="158">
        <f>IF('Indicator Data'!BS14="No Data",1,IF('Indicator Data imputation'!BS13&lt;&gt;"",1,0))</f>
        <v>0</v>
      </c>
      <c r="BS10" s="158">
        <f>IF('Indicator Data'!BT14="No Data",1,IF('Indicator Data imputation'!BT13&lt;&gt;"",1,0))</f>
        <v>0</v>
      </c>
      <c r="BT10" s="158">
        <f>IF('Indicator Data'!BU14="No Data",1,IF('Indicator Data imputation'!BU13&lt;&gt;"",1,0))</f>
        <v>0</v>
      </c>
      <c r="BU10" s="158">
        <f>IF('Indicator Data'!BV14="No Data",1,IF('Indicator Data imputation'!BV13&lt;&gt;"",1,0))</f>
        <v>0</v>
      </c>
      <c r="BV10" s="158">
        <f>IF('Indicator Data'!BW14="No Data",1,IF('Indicator Data imputation'!BW13&lt;&gt;"",1,0))</f>
        <v>1</v>
      </c>
      <c r="BW10" s="158">
        <f>IF('Indicator Data'!BX14="No Data",1,IF('Indicator Data imputation'!BX13&lt;&gt;"",1,0))</f>
        <v>0</v>
      </c>
      <c r="BX10" s="158">
        <f>IF('Indicator Data'!BY14="No Data",1,IF('Indicator Data imputation'!BY13&lt;&gt;"",1,0))</f>
        <v>0</v>
      </c>
      <c r="BY10" s="5">
        <f t="shared" si="0"/>
        <v>12</v>
      </c>
      <c r="BZ10" s="160">
        <f t="shared" si="1"/>
        <v>0.16</v>
      </c>
    </row>
    <row r="11" spans="1:78" x14ac:dyDescent="0.25">
      <c r="A11" s="5" t="s">
        <v>18</v>
      </c>
      <c r="B11" s="158">
        <f>IF('Indicator Data'!C15="No Data",1,IF('Indicator Data imputation'!C14&lt;&gt;"",1,0))</f>
        <v>0</v>
      </c>
      <c r="C11" s="158">
        <f>IF('Indicator Data'!D15="No Data",1,IF('Indicator Data imputation'!D14&lt;&gt;"",1,0))</f>
        <v>0</v>
      </c>
      <c r="D11" s="158">
        <f>IF('Indicator Data'!E15="No Data",1,IF('Indicator Data imputation'!E14&lt;&gt;"",1,0))</f>
        <v>0</v>
      </c>
      <c r="E11" s="158">
        <f>IF('Indicator Data'!F15="No Data",1,IF('Indicator Data imputation'!F14&lt;&gt;"",1,0))</f>
        <v>0</v>
      </c>
      <c r="F11" s="158">
        <f>IF('Indicator Data'!G15="No Data",1,IF('Indicator Data imputation'!G14&lt;&gt;"",1,0))</f>
        <v>0</v>
      </c>
      <c r="G11" s="158">
        <f>IF('Indicator Data'!H15="No Data",1,IF('Indicator Data imputation'!H14&lt;&gt;"",1,0))</f>
        <v>0</v>
      </c>
      <c r="H11" s="158">
        <f>IF('Indicator Data'!I15="No Data",1,IF('Indicator Data imputation'!I14&lt;&gt;"",1,0))</f>
        <v>0</v>
      </c>
      <c r="I11" s="158">
        <f>IF('Indicator Data'!J15="No Data",1,IF('Indicator Data imputation'!J14&lt;&gt;"",1,0))</f>
        <v>0</v>
      </c>
      <c r="J11" s="158">
        <f>IF('Indicator Data'!K15="No Data",1,IF('Indicator Data imputation'!K14&lt;&gt;"",1,0))</f>
        <v>0</v>
      </c>
      <c r="K11" s="158">
        <f>IF('Indicator Data'!L15="No Data",1,IF('Indicator Data imputation'!L14&lt;&gt;"",1,0))</f>
        <v>0</v>
      </c>
      <c r="L11" s="158">
        <f>IF('Indicator Data'!M15="No Data",1,IF('Indicator Data imputation'!M14&lt;&gt;"",1,0))</f>
        <v>0</v>
      </c>
      <c r="M11" s="158">
        <f>IF('Indicator Data'!N15="No Data",1,IF('Indicator Data imputation'!N14&lt;&gt;"",1,0))</f>
        <v>1</v>
      </c>
      <c r="N11" s="158">
        <f>IF('Indicator Data'!O15="No Data",1,IF('Indicator Data imputation'!O14&lt;&gt;"",1,0))</f>
        <v>1</v>
      </c>
      <c r="O11" s="158">
        <f>IF('Indicator Data'!P15="No Data",1,IF('Indicator Data imputation'!P14&lt;&gt;"",1,0))</f>
        <v>1</v>
      </c>
      <c r="P11" s="158">
        <f>IF('Indicator Data'!Q15="No Data",1,IF('Indicator Data imputation'!Q14&lt;&gt;"",1,0))</f>
        <v>0</v>
      </c>
      <c r="Q11" s="158">
        <f>IF('Indicator Data'!R15="No Data",1,IF('Indicator Data imputation'!R14&lt;&gt;"",1,0))</f>
        <v>0</v>
      </c>
      <c r="R11" s="158">
        <f>IF('Indicator Data'!S15="No Data",1,IF('Indicator Data imputation'!S14&lt;&gt;"",1,0))</f>
        <v>0</v>
      </c>
      <c r="S11" s="158">
        <f>IF('Indicator Data'!T15="No Data",1,IF('Indicator Data imputation'!T14&lt;&gt;"",1,0))</f>
        <v>0</v>
      </c>
      <c r="T11" s="158">
        <f>IF('Indicator Data'!U15="No Data",1,IF('Indicator Data imputation'!U14&lt;&gt;"",1,0))</f>
        <v>0</v>
      </c>
      <c r="U11" s="158">
        <f>IF('Indicator Data'!V15="No Data",1,IF('Indicator Data imputation'!V14&lt;&gt;"",1,0))</f>
        <v>0</v>
      </c>
      <c r="V11" s="158">
        <f>IF('Indicator Data'!W15="No Data",1,IF('Indicator Data imputation'!W14&lt;&gt;"",1,0))</f>
        <v>0</v>
      </c>
      <c r="W11" s="158">
        <f>IF('Indicator Data'!X15="No Data",1,IF('Indicator Data imputation'!X14&lt;&gt;"",1,0))</f>
        <v>0</v>
      </c>
      <c r="X11" s="158">
        <f>IF('Indicator Data'!Y15="No Data",1,IF('Indicator Data imputation'!Y14&lt;&gt;"",1,0))</f>
        <v>0</v>
      </c>
      <c r="Y11" s="158">
        <f>IF('Indicator Data'!Z15="No Data",1,IF('Indicator Data imputation'!Z14&lt;&gt;"",1,0))</f>
        <v>0</v>
      </c>
      <c r="Z11" s="158">
        <f>IF('Indicator Data'!AA15="No Data",1,IF('Indicator Data imputation'!AA14&lt;&gt;"",1,0))</f>
        <v>0</v>
      </c>
      <c r="AA11" s="158">
        <f>IF('Indicator Data'!AB15="No Data",1,IF('Indicator Data imputation'!AB14&lt;&gt;"",1,0))</f>
        <v>0</v>
      </c>
      <c r="AB11" s="158">
        <f>IF('Indicator Data'!AC15="No Data",1,IF('Indicator Data imputation'!AC14&lt;&gt;"",1,0))</f>
        <v>0</v>
      </c>
      <c r="AC11" s="158">
        <f>IF('Indicator Data'!AD15="No Data",1,IF('Indicator Data imputation'!AD14&lt;&gt;"",1,0))</f>
        <v>0</v>
      </c>
      <c r="AD11" s="158">
        <f>IF('Indicator Data'!AE15="No Data",1,IF('Indicator Data imputation'!AE14&lt;&gt;"",1,0))</f>
        <v>0</v>
      </c>
      <c r="AE11" s="158">
        <f>IF('Indicator Data'!AF15="No Data",1,IF('Indicator Data imputation'!AF14&lt;&gt;"",1,0))</f>
        <v>1</v>
      </c>
      <c r="AF11" s="158">
        <f>IF('Indicator Data'!AG15="No Data",1,IF('Indicator Data imputation'!AG14&lt;&gt;"",1,0))</f>
        <v>0</v>
      </c>
      <c r="AG11" s="158">
        <f>IF('Indicator Data'!AH15="No Data",1,IF('Indicator Data imputation'!AH14&lt;&gt;"",1,0))</f>
        <v>0</v>
      </c>
      <c r="AH11" s="158">
        <f>IF('Indicator Data'!AI15="No Data",1,IF('Indicator Data imputation'!AI14&lt;&gt;"",1,0))</f>
        <v>0</v>
      </c>
      <c r="AI11" s="158">
        <f>IF('Indicator Data'!AJ15="No Data",1,IF('Indicator Data imputation'!AJ14&lt;&gt;"",1,0))</f>
        <v>0</v>
      </c>
      <c r="AJ11" s="158">
        <f>IF('Indicator Data'!AK15="No Data",1,IF('Indicator Data imputation'!AK14&lt;&gt;"",1,0))</f>
        <v>0</v>
      </c>
      <c r="AK11" s="158">
        <f>IF('Indicator Data'!AL15="No Data",1,IF('Indicator Data imputation'!AL14&lt;&gt;"",1,0))</f>
        <v>0</v>
      </c>
      <c r="AL11" s="158">
        <f>IF('Indicator Data'!AM15="No Data",1,IF('Indicator Data imputation'!AM14&lt;&gt;"",1,0))</f>
        <v>1</v>
      </c>
      <c r="AM11" s="158">
        <f>IF('Indicator Data'!AN15="No Data",1,IF('Indicator Data imputation'!AN14&lt;&gt;"",1,0))</f>
        <v>0</v>
      </c>
      <c r="AN11" s="158">
        <f>IF('Indicator Data'!AO15="No Data",1,IF('Indicator Data imputation'!AO14&lt;&gt;"",1,0))</f>
        <v>0</v>
      </c>
      <c r="AO11" s="158">
        <f>IF('Indicator Data'!AP15="No Data",1,IF('Indicator Data imputation'!AP14&lt;&gt;"",1,0))</f>
        <v>0</v>
      </c>
      <c r="AP11" s="158">
        <f>IF('Indicator Data'!AQ15="No Data",1,IF('Indicator Data imputation'!AQ14&lt;&gt;"",1,0))</f>
        <v>0</v>
      </c>
      <c r="AQ11" s="158">
        <f>IF('Indicator Data'!AR15="No Data",1,IF('Indicator Data imputation'!AR14&lt;&gt;"",1,0))</f>
        <v>0</v>
      </c>
      <c r="AR11" s="158">
        <f>IF('Indicator Data'!AS15="No Data",1,IF('Indicator Data imputation'!AS14&lt;&gt;"",1,0))</f>
        <v>0</v>
      </c>
      <c r="AS11" s="158">
        <f>IF('Indicator Data'!AT15="No Data",1,IF('Indicator Data imputation'!AT14&lt;&gt;"",1,0))</f>
        <v>0</v>
      </c>
      <c r="AT11" s="158">
        <f>IF('Indicator Data'!AU15="No Data",1,IF('Indicator Data imputation'!AU14&lt;&gt;"",1,0))</f>
        <v>0</v>
      </c>
      <c r="AU11" s="158">
        <f>IF('Indicator Data'!AV15="No Data",1,IF('Indicator Data imputation'!AV14&lt;&gt;"",1,0))</f>
        <v>0</v>
      </c>
      <c r="AV11" s="158">
        <f>IF('Indicator Data'!AW15="No Data",1,IF('Indicator Data imputation'!AW14&lt;&gt;"",1,0))</f>
        <v>0</v>
      </c>
      <c r="AW11" s="158">
        <f>IF('Indicator Data'!AX15="No Data",1,IF('Indicator Data imputation'!AX14&lt;&gt;"",1,0))</f>
        <v>0</v>
      </c>
      <c r="AX11" s="158">
        <f>IF('Indicator Data'!AY15="No Data",1,IF('Indicator Data imputation'!AY14&lt;&gt;"",1,0))</f>
        <v>0</v>
      </c>
      <c r="AY11" s="158">
        <f>IF('Indicator Data'!AZ15="No Data",1,IF('Indicator Data imputation'!AZ14&lt;&gt;"",1,0))</f>
        <v>0</v>
      </c>
      <c r="AZ11" s="158">
        <f>IF('Indicator Data'!BA15="No Data",1,IF('Indicator Data imputation'!BA14&lt;&gt;"",1,0))</f>
        <v>0</v>
      </c>
      <c r="BA11" s="158">
        <f>IF('Indicator Data'!BB15="No Data",1,IF('Indicator Data imputation'!BB14&lt;&gt;"",1,0))</f>
        <v>0</v>
      </c>
      <c r="BB11" s="158">
        <f>IF('Indicator Data'!BC15="No Data",1,IF('Indicator Data imputation'!BC14&lt;&gt;"",1,0))</f>
        <v>0</v>
      </c>
      <c r="BC11" s="158">
        <f>IF('Indicator Data'!BD15="No Data",1,IF('Indicator Data imputation'!BD14&lt;&gt;"",1,0))</f>
        <v>0</v>
      </c>
      <c r="BD11" s="158">
        <f>IF('Indicator Data'!BE15="No Data",1,IF('Indicator Data imputation'!BE14&lt;&gt;"",1,0))</f>
        <v>0</v>
      </c>
      <c r="BE11" s="158">
        <f>IF('Indicator Data'!BF15="No Data",1,IF('Indicator Data imputation'!BF14&lt;&gt;"",1,0))</f>
        <v>0</v>
      </c>
      <c r="BF11" s="158">
        <f>IF('Indicator Data'!BG15="No Data",1,IF('Indicator Data imputation'!BG14&lt;&gt;"",1,0))</f>
        <v>0</v>
      </c>
      <c r="BG11" s="158">
        <f>IF('Indicator Data'!BH15="No Data",1,IF('Indicator Data imputation'!BH14&lt;&gt;"",1,0))</f>
        <v>0</v>
      </c>
      <c r="BH11" s="158">
        <f>IF('Indicator Data'!BI15="No Data",1,IF('Indicator Data imputation'!BI14&lt;&gt;"",1,0))</f>
        <v>0</v>
      </c>
      <c r="BI11" s="158">
        <f>IF('Indicator Data'!BJ15="No Data",1,IF('Indicator Data imputation'!BJ14&lt;&gt;"",1,0))</f>
        <v>1</v>
      </c>
      <c r="BJ11" s="158">
        <f>IF('Indicator Data'!BK15="No Data",1,IF('Indicator Data imputation'!BK14&lt;&gt;"",1,0))</f>
        <v>0</v>
      </c>
      <c r="BK11" s="158">
        <f>IF('Indicator Data'!BL15="No Data",1,IF('Indicator Data imputation'!BL14&lt;&gt;"",1,0))</f>
        <v>0</v>
      </c>
      <c r="BL11" s="158">
        <f>IF('Indicator Data'!BM15="No Data",1,IF('Indicator Data imputation'!BM14&lt;&gt;"",1,0))</f>
        <v>0</v>
      </c>
      <c r="BM11" s="158">
        <f>IF('Indicator Data'!BN15="No Data",1,IF('Indicator Data imputation'!BN14&lt;&gt;"",1,0))</f>
        <v>0</v>
      </c>
      <c r="BN11" s="158">
        <f>IF('Indicator Data'!BO15="No Data",1,IF('Indicator Data imputation'!BO14&lt;&gt;"",1,0))</f>
        <v>0</v>
      </c>
      <c r="BO11" s="158">
        <f>IF('Indicator Data'!BP15="No Data",1,IF('Indicator Data imputation'!BP14&lt;&gt;"",1,0))</f>
        <v>0</v>
      </c>
      <c r="BP11" s="158">
        <f>IF('Indicator Data'!BQ15="No Data",1,IF('Indicator Data imputation'!BQ14&lt;&gt;"",1,0))</f>
        <v>0</v>
      </c>
      <c r="BQ11" s="158">
        <f>IF('Indicator Data'!BR15="No Data",1,IF('Indicator Data imputation'!BR14&lt;&gt;"",1,0))</f>
        <v>0</v>
      </c>
      <c r="BR11" s="158">
        <f>IF('Indicator Data'!BS15="No Data",1,IF('Indicator Data imputation'!BS14&lt;&gt;"",1,0))</f>
        <v>0</v>
      </c>
      <c r="BS11" s="158">
        <f>IF('Indicator Data'!BT15="No Data",1,IF('Indicator Data imputation'!BT14&lt;&gt;"",1,0))</f>
        <v>0</v>
      </c>
      <c r="BT11" s="158">
        <f>IF('Indicator Data'!BU15="No Data",1,IF('Indicator Data imputation'!BU14&lt;&gt;"",1,0))</f>
        <v>0</v>
      </c>
      <c r="BU11" s="158">
        <f>IF('Indicator Data'!BV15="No Data",1,IF('Indicator Data imputation'!BV14&lt;&gt;"",1,0))</f>
        <v>0</v>
      </c>
      <c r="BV11" s="158">
        <f>IF('Indicator Data'!BW15="No Data",1,IF('Indicator Data imputation'!BW14&lt;&gt;"",1,0))</f>
        <v>0</v>
      </c>
      <c r="BW11" s="158">
        <f>IF('Indicator Data'!BX15="No Data",1,IF('Indicator Data imputation'!BX14&lt;&gt;"",1,0))</f>
        <v>0</v>
      </c>
      <c r="BX11" s="158">
        <f>IF('Indicator Data'!BY15="No Data",1,IF('Indicator Data imputation'!BY14&lt;&gt;"",1,0))</f>
        <v>0</v>
      </c>
      <c r="BY11" s="5">
        <f t="shared" si="0"/>
        <v>6</v>
      </c>
      <c r="BZ11" s="160">
        <f t="shared" si="1"/>
        <v>0.08</v>
      </c>
    </row>
    <row r="12" spans="1:78" x14ac:dyDescent="0.25">
      <c r="A12" s="5" t="s">
        <v>20</v>
      </c>
      <c r="B12" s="158">
        <f>IF('Indicator Data'!C16="No Data",1,IF('Indicator Data imputation'!C15&lt;&gt;"",1,0))</f>
        <v>0</v>
      </c>
      <c r="C12" s="158">
        <f>IF('Indicator Data'!D16="No Data",1,IF('Indicator Data imputation'!D15&lt;&gt;"",1,0))</f>
        <v>0</v>
      </c>
      <c r="D12" s="158">
        <f>IF('Indicator Data'!E16="No Data",1,IF('Indicator Data imputation'!E15&lt;&gt;"",1,0))</f>
        <v>1</v>
      </c>
      <c r="E12" s="158">
        <f>IF('Indicator Data'!F16="No Data",1,IF('Indicator Data imputation'!F15&lt;&gt;"",1,0))</f>
        <v>0</v>
      </c>
      <c r="F12" s="158">
        <f>IF('Indicator Data'!G16="No Data",1,IF('Indicator Data imputation'!G15&lt;&gt;"",1,0))</f>
        <v>0</v>
      </c>
      <c r="G12" s="158">
        <f>IF('Indicator Data'!H16="No Data",1,IF('Indicator Data imputation'!H15&lt;&gt;"",1,0))</f>
        <v>0</v>
      </c>
      <c r="H12" s="158">
        <f>IF('Indicator Data'!I16="No Data",1,IF('Indicator Data imputation'!I15&lt;&gt;"",1,0))</f>
        <v>0</v>
      </c>
      <c r="I12" s="158">
        <f>IF('Indicator Data'!J16="No Data",1,IF('Indicator Data imputation'!J15&lt;&gt;"",1,0))</f>
        <v>0</v>
      </c>
      <c r="J12" s="158">
        <f>IF('Indicator Data'!K16="No Data",1,IF('Indicator Data imputation'!K15&lt;&gt;"",1,0))</f>
        <v>0</v>
      </c>
      <c r="K12" s="158">
        <f>IF('Indicator Data'!L16="No Data",1,IF('Indicator Data imputation'!L15&lt;&gt;"",1,0))</f>
        <v>0</v>
      </c>
      <c r="L12" s="158">
        <f>IF('Indicator Data'!M16="No Data",1,IF('Indicator Data imputation'!M15&lt;&gt;"",1,0))</f>
        <v>1</v>
      </c>
      <c r="M12" s="158">
        <f>IF('Indicator Data'!N16="No Data",1,IF('Indicator Data imputation'!N15&lt;&gt;"",1,0))</f>
        <v>1</v>
      </c>
      <c r="N12" s="158">
        <f>IF('Indicator Data'!O16="No Data",1,IF('Indicator Data imputation'!O15&lt;&gt;"",1,0))</f>
        <v>1</v>
      </c>
      <c r="O12" s="158">
        <f>IF('Indicator Data'!P16="No Data",1,IF('Indicator Data imputation'!P15&lt;&gt;"",1,0))</f>
        <v>1</v>
      </c>
      <c r="P12" s="158">
        <f>IF('Indicator Data'!Q16="No Data",1,IF('Indicator Data imputation'!Q15&lt;&gt;"",1,0))</f>
        <v>0</v>
      </c>
      <c r="Q12" s="158">
        <f>IF('Indicator Data'!R16="No Data",1,IF('Indicator Data imputation'!R15&lt;&gt;"",1,0))</f>
        <v>0</v>
      </c>
      <c r="R12" s="158">
        <f>IF('Indicator Data'!S16="No Data",1,IF('Indicator Data imputation'!S15&lt;&gt;"",1,0))</f>
        <v>0</v>
      </c>
      <c r="S12" s="158">
        <f>IF('Indicator Data'!T16="No Data",1,IF('Indicator Data imputation'!T15&lt;&gt;"",1,0))</f>
        <v>0</v>
      </c>
      <c r="T12" s="158">
        <f>IF('Indicator Data'!U16="No Data",1,IF('Indicator Data imputation'!U15&lt;&gt;"",1,0))</f>
        <v>0</v>
      </c>
      <c r="U12" s="158">
        <f>IF('Indicator Data'!V16="No Data",1,IF('Indicator Data imputation'!V15&lt;&gt;"",1,0))</f>
        <v>0</v>
      </c>
      <c r="V12" s="158">
        <f>IF('Indicator Data'!W16="No Data",1,IF('Indicator Data imputation'!W15&lt;&gt;"",1,0))</f>
        <v>0</v>
      </c>
      <c r="W12" s="158">
        <f>IF('Indicator Data'!X16="No Data",1,IF('Indicator Data imputation'!X15&lt;&gt;"",1,0))</f>
        <v>0</v>
      </c>
      <c r="X12" s="158">
        <f>IF('Indicator Data'!Y16="No Data",1,IF('Indicator Data imputation'!Y15&lt;&gt;"",1,0))</f>
        <v>0</v>
      </c>
      <c r="Y12" s="158">
        <f>IF('Indicator Data'!Z16="No Data",1,IF('Indicator Data imputation'!Z15&lt;&gt;"",1,0))</f>
        <v>0</v>
      </c>
      <c r="Z12" s="158">
        <f>IF('Indicator Data'!AA16="No Data",1,IF('Indicator Data imputation'!AA15&lt;&gt;"",1,0))</f>
        <v>0</v>
      </c>
      <c r="AA12" s="158">
        <f>IF('Indicator Data'!AB16="No Data",1,IF('Indicator Data imputation'!AB15&lt;&gt;"",1,0))</f>
        <v>0</v>
      </c>
      <c r="AB12" s="158">
        <f>IF('Indicator Data'!AC16="No Data",1,IF('Indicator Data imputation'!AC15&lt;&gt;"",1,0))</f>
        <v>1</v>
      </c>
      <c r="AC12" s="158">
        <f>IF('Indicator Data'!AD16="No Data",1,IF('Indicator Data imputation'!AD15&lt;&gt;"",1,0))</f>
        <v>0</v>
      </c>
      <c r="AD12" s="158">
        <f>IF('Indicator Data'!AE16="No Data",1,IF('Indicator Data imputation'!AE15&lt;&gt;"",1,0))</f>
        <v>0</v>
      </c>
      <c r="AE12" s="158">
        <f>IF('Indicator Data'!AF16="No Data",1,IF('Indicator Data imputation'!AF15&lt;&gt;"",1,0))</f>
        <v>1</v>
      </c>
      <c r="AF12" s="158">
        <f>IF('Indicator Data'!AG16="No Data",1,IF('Indicator Data imputation'!AG15&lt;&gt;"",1,0))</f>
        <v>0</v>
      </c>
      <c r="AG12" s="158">
        <f>IF('Indicator Data'!AH16="No Data",1,IF('Indicator Data imputation'!AH15&lt;&gt;"",1,0))</f>
        <v>0</v>
      </c>
      <c r="AH12" s="158">
        <f>IF('Indicator Data'!AI16="No Data",1,IF('Indicator Data imputation'!AI15&lt;&gt;"",1,0))</f>
        <v>0</v>
      </c>
      <c r="AI12" s="158">
        <f>IF('Indicator Data'!AJ16="No Data",1,IF('Indicator Data imputation'!AJ15&lt;&gt;"",1,0))</f>
        <v>0</v>
      </c>
      <c r="AJ12" s="158">
        <f>IF('Indicator Data'!AK16="No Data",1,IF('Indicator Data imputation'!AK15&lt;&gt;"",1,0))</f>
        <v>0</v>
      </c>
      <c r="AK12" s="158">
        <f>IF('Indicator Data'!AL16="No Data",1,IF('Indicator Data imputation'!AL15&lt;&gt;"",1,0))</f>
        <v>0</v>
      </c>
      <c r="AL12" s="158">
        <f>IF('Indicator Data'!AM16="No Data",1,IF('Indicator Data imputation'!AM15&lt;&gt;"",1,0))</f>
        <v>1</v>
      </c>
      <c r="AM12" s="158">
        <f>IF('Indicator Data'!AN16="No Data",1,IF('Indicator Data imputation'!AN15&lt;&gt;"",1,0))</f>
        <v>0</v>
      </c>
      <c r="AN12" s="158">
        <f>IF('Indicator Data'!AO16="No Data",1,IF('Indicator Data imputation'!AO15&lt;&gt;"",1,0))</f>
        <v>0</v>
      </c>
      <c r="AO12" s="158">
        <f>IF('Indicator Data'!AP16="No Data",1,IF('Indicator Data imputation'!AP15&lt;&gt;"",1,0))</f>
        <v>0</v>
      </c>
      <c r="AP12" s="158">
        <f>IF('Indicator Data'!AQ16="No Data",1,IF('Indicator Data imputation'!AQ15&lt;&gt;"",1,0))</f>
        <v>1</v>
      </c>
      <c r="AQ12" s="158">
        <f>IF('Indicator Data'!AR16="No Data",1,IF('Indicator Data imputation'!AR15&lt;&gt;"",1,0))</f>
        <v>1</v>
      </c>
      <c r="AR12" s="158">
        <f>IF('Indicator Data'!AS16="No Data",1,IF('Indicator Data imputation'!AS15&lt;&gt;"",1,0))</f>
        <v>0</v>
      </c>
      <c r="AS12" s="158">
        <f>IF('Indicator Data'!AT16="No Data",1,IF('Indicator Data imputation'!AT15&lt;&gt;"",1,0))</f>
        <v>1</v>
      </c>
      <c r="AT12" s="158">
        <f>IF('Indicator Data'!AU16="No Data",1,IF('Indicator Data imputation'!AU15&lt;&gt;"",1,0))</f>
        <v>0</v>
      </c>
      <c r="AU12" s="158">
        <f>IF('Indicator Data'!AV16="No Data",1,IF('Indicator Data imputation'!AV15&lt;&gt;"",1,0))</f>
        <v>0</v>
      </c>
      <c r="AV12" s="158">
        <f>IF('Indicator Data'!AW16="No Data",1,IF('Indicator Data imputation'!AW15&lt;&gt;"",1,0))</f>
        <v>0</v>
      </c>
      <c r="AW12" s="158">
        <f>IF('Indicator Data'!AX16="No Data",1,IF('Indicator Data imputation'!AX15&lt;&gt;"",1,0))</f>
        <v>1</v>
      </c>
      <c r="AX12" s="158">
        <f>IF('Indicator Data'!AY16="No Data",1,IF('Indicator Data imputation'!AY15&lt;&gt;"",1,0))</f>
        <v>0</v>
      </c>
      <c r="AY12" s="158">
        <f>IF('Indicator Data'!AZ16="No Data",1,IF('Indicator Data imputation'!AZ15&lt;&gt;"",1,0))</f>
        <v>0</v>
      </c>
      <c r="AZ12" s="158">
        <f>IF('Indicator Data'!BA16="No Data",1,IF('Indicator Data imputation'!BA15&lt;&gt;"",1,0))</f>
        <v>1</v>
      </c>
      <c r="BA12" s="158">
        <f>IF('Indicator Data'!BB16="No Data",1,IF('Indicator Data imputation'!BB15&lt;&gt;"",1,0))</f>
        <v>0</v>
      </c>
      <c r="BB12" s="158">
        <f>IF('Indicator Data'!BC16="No Data",1,IF('Indicator Data imputation'!BC15&lt;&gt;"",1,0))</f>
        <v>0</v>
      </c>
      <c r="BC12" s="158">
        <f>IF('Indicator Data'!BD16="No Data",1,IF('Indicator Data imputation'!BD15&lt;&gt;"",1,0))</f>
        <v>0</v>
      </c>
      <c r="BD12" s="158">
        <f>IF('Indicator Data'!BE16="No Data",1,IF('Indicator Data imputation'!BE15&lt;&gt;"",1,0))</f>
        <v>0</v>
      </c>
      <c r="BE12" s="158">
        <f>IF('Indicator Data'!BF16="No Data",1,IF('Indicator Data imputation'!BF15&lt;&gt;"",1,0))</f>
        <v>0</v>
      </c>
      <c r="BF12" s="158">
        <f>IF('Indicator Data'!BG16="No Data",1,IF('Indicator Data imputation'!BG15&lt;&gt;"",1,0))</f>
        <v>0</v>
      </c>
      <c r="BG12" s="158">
        <f>IF('Indicator Data'!BH16="No Data",1,IF('Indicator Data imputation'!BH15&lt;&gt;"",1,0))</f>
        <v>0</v>
      </c>
      <c r="BH12" s="158">
        <f>IF('Indicator Data'!BI16="No Data",1,IF('Indicator Data imputation'!BI15&lt;&gt;"",1,0))</f>
        <v>1</v>
      </c>
      <c r="BI12" s="158">
        <f>IF('Indicator Data'!BJ16="No Data",1,IF('Indicator Data imputation'!BJ15&lt;&gt;"",1,0))</f>
        <v>1</v>
      </c>
      <c r="BJ12" s="158">
        <f>IF('Indicator Data'!BK16="No Data",1,IF('Indicator Data imputation'!BK15&lt;&gt;"",1,0))</f>
        <v>0</v>
      </c>
      <c r="BK12" s="158">
        <f>IF('Indicator Data'!BL16="No Data",1,IF('Indicator Data imputation'!BL15&lt;&gt;"",1,0))</f>
        <v>0</v>
      </c>
      <c r="BL12" s="158">
        <f>IF('Indicator Data'!BM16="No Data",1,IF('Indicator Data imputation'!BM15&lt;&gt;"",1,0))</f>
        <v>0</v>
      </c>
      <c r="BM12" s="158">
        <f>IF('Indicator Data'!BN16="No Data",1,IF('Indicator Data imputation'!BN15&lt;&gt;"",1,0))</f>
        <v>1</v>
      </c>
      <c r="BN12" s="158">
        <f>IF('Indicator Data'!BO16="No Data",1,IF('Indicator Data imputation'!BO15&lt;&gt;"",1,0))</f>
        <v>0</v>
      </c>
      <c r="BO12" s="158">
        <f>IF('Indicator Data'!BP16="No Data",1,IF('Indicator Data imputation'!BP15&lt;&gt;"",1,0))</f>
        <v>0</v>
      </c>
      <c r="BP12" s="158">
        <f>IF('Indicator Data'!BQ16="No Data",1,IF('Indicator Data imputation'!BQ15&lt;&gt;"",1,0))</f>
        <v>0</v>
      </c>
      <c r="BQ12" s="158">
        <f>IF('Indicator Data'!BR16="No Data",1,IF('Indicator Data imputation'!BR15&lt;&gt;"",1,0))</f>
        <v>0</v>
      </c>
      <c r="BR12" s="158">
        <f>IF('Indicator Data'!BS16="No Data",1,IF('Indicator Data imputation'!BS15&lt;&gt;"",1,0))</f>
        <v>0</v>
      </c>
      <c r="BS12" s="158">
        <f>IF('Indicator Data'!BT16="No Data",1,IF('Indicator Data imputation'!BT15&lt;&gt;"",1,0))</f>
        <v>0</v>
      </c>
      <c r="BT12" s="158">
        <f>IF('Indicator Data'!BU16="No Data",1,IF('Indicator Data imputation'!BU15&lt;&gt;"",1,0))</f>
        <v>0</v>
      </c>
      <c r="BU12" s="158">
        <f>IF('Indicator Data'!BV16="No Data",1,IF('Indicator Data imputation'!BV15&lt;&gt;"",1,0))</f>
        <v>0</v>
      </c>
      <c r="BV12" s="158">
        <f>IF('Indicator Data'!BW16="No Data",1,IF('Indicator Data imputation'!BW15&lt;&gt;"",1,0))</f>
        <v>0</v>
      </c>
      <c r="BW12" s="158">
        <f>IF('Indicator Data'!BX16="No Data",1,IF('Indicator Data imputation'!BX15&lt;&gt;"",1,0))</f>
        <v>0</v>
      </c>
      <c r="BX12" s="158">
        <f>IF('Indicator Data'!BY16="No Data",1,IF('Indicator Data imputation'!BY15&lt;&gt;"",1,0))</f>
        <v>0</v>
      </c>
      <c r="BY12" s="5">
        <f t="shared" si="0"/>
        <v>16</v>
      </c>
      <c r="BZ12" s="160">
        <f t="shared" si="1"/>
        <v>0.21333333333333335</v>
      </c>
    </row>
    <row r="13" spans="1:78" x14ac:dyDescent="0.25">
      <c r="A13" s="5" t="s">
        <v>22</v>
      </c>
      <c r="B13" s="158">
        <f>IF('Indicator Data'!C17="No Data",1,IF('Indicator Data imputation'!C16&lt;&gt;"",1,0))</f>
        <v>0</v>
      </c>
      <c r="C13" s="158">
        <f>IF('Indicator Data'!D17="No Data",1,IF('Indicator Data imputation'!D16&lt;&gt;"",1,0))</f>
        <v>0</v>
      </c>
      <c r="D13" s="158">
        <f>IF('Indicator Data'!E17="No Data",1,IF('Indicator Data imputation'!E16&lt;&gt;"",1,0))</f>
        <v>1</v>
      </c>
      <c r="E13" s="158">
        <f>IF('Indicator Data'!F17="No Data",1,IF('Indicator Data imputation'!F16&lt;&gt;"",1,0))</f>
        <v>0</v>
      </c>
      <c r="F13" s="158">
        <f>IF('Indicator Data'!G17="No Data",1,IF('Indicator Data imputation'!G16&lt;&gt;"",1,0))</f>
        <v>0</v>
      </c>
      <c r="G13" s="158">
        <f>IF('Indicator Data'!H17="No Data",1,IF('Indicator Data imputation'!H16&lt;&gt;"",1,0))</f>
        <v>0</v>
      </c>
      <c r="H13" s="158">
        <f>IF('Indicator Data'!I17="No Data",1,IF('Indicator Data imputation'!I16&lt;&gt;"",1,0))</f>
        <v>0</v>
      </c>
      <c r="I13" s="158">
        <f>IF('Indicator Data'!J17="No Data",1,IF('Indicator Data imputation'!J16&lt;&gt;"",1,0))</f>
        <v>0</v>
      </c>
      <c r="J13" s="158">
        <f>IF('Indicator Data'!K17="No Data",1,IF('Indicator Data imputation'!K16&lt;&gt;"",1,0))</f>
        <v>0</v>
      </c>
      <c r="K13" s="158">
        <f>IF('Indicator Data'!L17="No Data",1,IF('Indicator Data imputation'!L16&lt;&gt;"",1,0))</f>
        <v>0</v>
      </c>
      <c r="L13" s="158">
        <f>IF('Indicator Data'!M17="No Data",1,IF('Indicator Data imputation'!M16&lt;&gt;"",1,0))</f>
        <v>0</v>
      </c>
      <c r="M13" s="158">
        <f>IF('Indicator Data'!N17="No Data",1,IF('Indicator Data imputation'!N16&lt;&gt;"",1,0))</f>
        <v>1</v>
      </c>
      <c r="N13" s="158">
        <f>IF('Indicator Data'!O17="No Data",1,IF('Indicator Data imputation'!O16&lt;&gt;"",1,0))</f>
        <v>1</v>
      </c>
      <c r="O13" s="158">
        <f>IF('Indicator Data'!P17="No Data",1,IF('Indicator Data imputation'!P16&lt;&gt;"",1,0))</f>
        <v>1</v>
      </c>
      <c r="P13" s="158">
        <f>IF('Indicator Data'!Q17="No Data",1,IF('Indicator Data imputation'!Q16&lt;&gt;"",1,0))</f>
        <v>0</v>
      </c>
      <c r="Q13" s="158">
        <f>IF('Indicator Data'!R17="No Data",1,IF('Indicator Data imputation'!R16&lt;&gt;"",1,0))</f>
        <v>0</v>
      </c>
      <c r="R13" s="158">
        <f>IF('Indicator Data'!S17="No Data",1,IF('Indicator Data imputation'!S16&lt;&gt;"",1,0))</f>
        <v>0</v>
      </c>
      <c r="S13" s="158">
        <f>IF('Indicator Data'!T17="No Data",1,IF('Indicator Data imputation'!T16&lt;&gt;"",1,0))</f>
        <v>0</v>
      </c>
      <c r="T13" s="158">
        <f>IF('Indicator Data'!U17="No Data",1,IF('Indicator Data imputation'!U16&lt;&gt;"",1,0))</f>
        <v>0</v>
      </c>
      <c r="U13" s="158">
        <f>IF('Indicator Data'!V17="No Data",1,IF('Indicator Data imputation'!V16&lt;&gt;"",1,0))</f>
        <v>0</v>
      </c>
      <c r="V13" s="158">
        <f>IF('Indicator Data'!W17="No Data",1,IF('Indicator Data imputation'!W16&lt;&gt;"",1,0))</f>
        <v>0</v>
      </c>
      <c r="W13" s="158">
        <f>IF('Indicator Data'!X17="No Data",1,IF('Indicator Data imputation'!X16&lt;&gt;"",1,0))</f>
        <v>0</v>
      </c>
      <c r="X13" s="158">
        <f>IF('Indicator Data'!Y17="No Data",1,IF('Indicator Data imputation'!Y16&lt;&gt;"",1,0))</f>
        <v>0</v>
      </c>
      <c r="Y13" s="158">
        <f>IF('Indicator Data'!Z17="No Data",1,IF('Indicator Data imputation'!Z16&lt;&gt;"",1,0))</f>
        <v>0</v>
      </c>
      <c r="Z13" s="158">
        <f>IF('Indicator Data'!AA17="No Data",1,IF('Indicator Data imputation'!AA16&lt;&gt;"",1,0))</f>
        <v>1</v>
      </c>
      <c r="AA13" s="158">
        <f>IF('Indicator Data'!AB17="No Data",1,IF('Indicator Data imputation'!AB16&lt;&gt;"",1,0))</f>
        <v>0</v>
      </c>
      <c r="AB13" s="158">
        <f>IF('Indicator Data'!AC17="No Data",1,IF('Indicator Data imputation'!AC16&lt;&gt;"",1,0))</f>
        <v>1</v>
      </c>
      <c r="AC13" s="158">
        <f>IF('Indicator Data'!AD17="No Data",1,IF('Indicator Data imputation'!AD16&lt;&gt;"",1,0))</f>
        <v>0</v>
      </c>
      <c r="AD13" s="158">
        <f>IF('Indicator Data'!AE17="No Data",1,IF('Indicator Data imputation'!AE16&lt;&gt;"",1,0))</f>
        <v>0</v>
      </c>
      <c r="AE13" s="158">
        <f>IF('Indicator Data'!AF17="No Data",1,IF('Indicator Data imputation'!AF16&lt;&gt;"",1,0))</f>
        <v>1</v>
      </c>
      <c r="AF13" s="158">
        <f>IF('Indicator Data'!AG17="No Data",1,IF('Indicator Data imputation'!AG16&lt;&gt;"",1,0))</f>
        <v>0</v>
      </c>
      <c r="AG13" s="158">
        <f>IF('Indicator Data'!AH17="No Data",1,IF('Indicator Data imputation'!AH16&lt;&gt;"",1,0))</f>
        <v>0</v>
      </c>
      <c r="AH13" s="158">
        <f>IF('Indicator Data'!AI17="No Data",1,IF('Indicator Data imputation'!AI16&lt;&gt;"",1,0))</f>
        <v>0</v>
      </c>
      <c r="AI13" s="158">
        <f>IF('Indicator Data'!AJ17="No Data",1,IF('Indicator Data imputation'!AJ16&lt;&gt;"",1,0))</f>
        <v>0</v>
      </c>
      <c r="AJ13" s="158">
        <f>IF('Indicator Data'!AK17="No Data",1,IF('Indicator Data imputation'!AK16&lt;&gt;"",1,0))</f>
        <v>0</v>
      </c>
      <c r="AK13" s="158">
        <f>IF('Indicator Data'!AL17="No Data",1,IF('Indicator Data imputation'!AL16&lt;&gt;"",1,0))</f>
        <v>0</v>
      </c>
      <c r="AL13" s="158">
        <f>IF('Indicator Data'!AM17="No Data",1,IF('Indicator Data imputation'!AM16&lt;&gt;"",1,0))</f>
        <v>1</v>
      </c>
      <c r="AM13" s="158">
        <f>IF('Indicator Data'!AN17="No Data",1,IF('Indicator Data imputation'!AN16&lt;&gt;"",1,0))</f>
        <v>0</v>
      </c>
      <c r="AN13" s="158">
        <f>IF('Indicator Data'!AO17="No Data",1,IF('Indicator Data imputation'!AO16&lt;&gt;"",1,0))</f>
        <v>0</v>
      </c>
      <c r="AO13" s="158">
        <f>IF('Indicator Data'!AP17="No Data",1,IF('Indicator Data imputation'!AP16&lt;&gt;"",1,0))</f>
        <v>0</v>
      </c>
      <c r="AP13" s="158">
        <f>IF('Indicator Data'!AQ17="No Data",1,IF('Indicator Data imputation'!AQ16&lt;&gt;"",1,0))</f>
        <v>1</v>
      </c>
      <c r="AQ13" s="158">
        <f>IF('Indicator Data'!AR17="No Data",1,IF('Indicator Data imputation'!AR16&lt;&gt;"",1,0))</f>
        <v>1</v>
      </c>
      <c r="AR13" s="158">
        <f>IF('Indicator Data'!AS17="No Data",1,IF('Indicator Data imputation'!AS16&lt;&gt;"",1,0))</f>
        <v>0</v>
      </c>
      <c r="AS13" s="158">
        <f>IF('Indicator Data'!AT17="No Data",1,IF('Indicator Data imputation'!AT16&lt;&gt;"",1,0))</f>
        <v>1</v>
      </c>
      <c r="AT13" s="158">
        <f>IF('Indicator Data'!AU17="No Data",1,IF('Indicator Data imputation'!AU16&lt;&gt;"",1,0))</f>
        <v>0</v>
      </c>
      <c r="AU13" s="158">
        <f>IF('Indicator Data'!AV17="No Data",1,IF('Indicator Data imputation'!AV16&lt;&gt;"",1,0))</f>
        <v>0</v>
      </c>
      <c r="AV13" s="158">
        <f>IF('Indicator Data'!AW17="No Data",1,IF('Indicator Data imputation'!AW16&lt;&gt;"",1,0))</f>
        <v>0</v>
      </c>
      <c r="AW13" s="158">
        <f>IF('Indicator Data'!AX17="No Data",1,IF('Indicator Data imputation'!AX16&lt;&gt;"",1,0))</f>
        <v>1</v>
      </c>
      <c r="AX13" s="158">
        <f>IF('Indicator Data'!AY17="No Data",1,IF('Indicator Data imputation'!AY16&lt;&gt;"",1,0))</f>
        <v>0</v>
      </c>
      <c r="AY13" s="158">
        <f>IF('Indicator Data'!AZ17="No Data",1,IF('Indicator Data imputation'!AZ16&lt;&gt;"",1,0))</f>
        <v>0</v>
      </c>
      <c r="AZ13" s="158">
        <f>IF('Indicator Data'!BA17="No Data",1,IF('Indicator Data imputation'!BA16&lt;&gt;"",1,0))</f>
        <v>1</v>
      </c>
      <c r="BA13" s="158">
        <f>IF('Indicator Data'!BB17="No Data",1,IF('Indicator Data imputation'!BB16&lt;&gt;"",1,0))</f>
        <v>0</v>
      </c>
      <c r="BB13" s="158">
        <f>IF('Indicator Data'!BC17="No Data",1,IF('Indicator Data imputation'!BC16&lt;&gt;"",1,0))</f>
        <v>0</v>
      </c>
      <c r="BC13" s="158">
        <f>IF('Indicator Data'!BD17="No Data",1,IF('Indicator Data imputation'!BD16&lt;&gt;"",1,0))</f>
        <v>0</v>
      </c>
      <c r="BD13" s="158">
        <f>IF('Indicator Data'!BE17="No Data",1,IF('Indicator Data imputation'!BE16&lt;&gt;"",1,0))</f>
        <v>0</v>
      </c>
      <c r="BE13" s="158">
        <f>IF('Indicator Data'!BF17="No Data",1,IF('Indicator Data imputation'!BF16&lt;&gt;"",1,0))</f>
        <v>0</v>
      </c>
      <c r="BF13" s="158">
        <f>IF('Indicator Data'!BG17="No Data",1,IF('Indicator Data imputation'!BG16&lt;&gt;"",1,0))</f>
        <v>0</v>
      </c>
      <c r="BG13" s="158">
        <f>IF('Indicator Data'!BH17="No Data",1,IF('Indicator Data imputation'!BH16&lt;&gt;"",1,0))</f>
        <v>1</v>
      </c>
      <c r="BH13" s="158">
        <f>IF('Indicator Data'!BI17="No Data",1,IF('Indicator Data imputation'!BI16&lt;&gt;"",1,0))</f>
        <v>1</v>
      </c>
      <c r="BI13" s="158">
        <f>IF('Indicator Data'!BJ17="No Data",1,IF('Indicator Data imputation'!BJ16&lt;&gt;"",1,0))</f>
        <v>0</v>
      </c>
      <c r="BJ13" s="158">
        <f>IF('Indicator Data'!BK17="No Data",1,IF('Indicator Data imputation'!BK16&lt;&gt;"",1,0))</f>
        <v>0</v>
      </c>
      <c r="BK13" s="158">
        <f>IF('Indicator Data'!BL17="No Data",1,IF('Indicator Data imputation'!BL16&lt;&gt;"",1,0))</f>
        <v>0</v>
      </c>
      <c r="BL13" s="158">
        <f>IF('Indicator Data'!BM17="No Data",1,IF('Indicator Data imputation'!BM16&lt;&gt;"",1,0))</f>
        <v>0</v>
      </c>
      <c r="BM13" s="158">
        <f>IF('Indicator Data'!BN17="No Data",1,IF('Indicator Data imputation'!BN16&lt;&gt;"",1,0))</f>
        <v>0</v>
      </c>
      <c r="BN13" s="158">
        <f>IF('Indicator Data'!BO17="No Data",1,IF('Indicator Data imputation'!BO16&lt;&gt;"",1,0))</f>
        <v>0</v>
      </c>
      <c r="BO13" s="158">
        <f>IF('Indicator Data'!BP17="No Data",1,IF('Indicator Data imputation'!BP16&lt;&gt;"",1,0))</f>
        <v>0</v>
      </c>
      <c r="BP13" s="158">
        <f>IF('Indicator Data'!BQ17="No Data",1,IF('Indicator Data imputation'!BQ16&lt;&gt;"",1,0))</f>
        <v>0</v>
      </c>
      <c r="BQ13" s="158">
        <f>IF('Indicator Data'!BR17="No Data",1,IF('Indicator Data imputation'!BR16&lt;&gt;"",1,0))</f>
        <v>0</v>
      </c>
      <c r="BR13" s="158">
        <f>IF('Indicator Data'!BS17="No Data",1,IF('Indicator Data imputation'!BS16&lt;&gt;"",1,0))</f>
        <v>0</v>
      </c>
      <c r="BS13" s="158">
        <f>IF('Indicator Data'!BT17="No Data",1,IF('Indicator Data imputation'!BT16&lt;&gt;"",1,0))</f>
        <v>0</v>
      </c>
      <c r="BT13" s="158">
        <f>IF('Indicator Data'!BU17="No Data",1,IF('Indicator Data imputation'!BU16&lt;&gt;"",1,0))</f>
        <v>0</v>
      </c>
      <c r="BU13" s="158">
        <f>IF('Indicator Data'!BV17="No Data",1,IF('Indicator Data imputation'!BV16&lt;&gt;"",1,0))</f>
        <v>0</v>
      </c>
      <c r="BV13" s="158">
        <f>IF('Indicator Data'!BW17="No Data",1,IF('Indicator Data imputation'!BW16&lt;&gt;"",1,0))</f>
        <v>0</v>
      </c>
      <c r="BW13" s="158">
        <f>IF('Indicator Data'!BX17="No Data",1,IF('Indicator Data imputation'!BX16&lt;&gt;"",1,0))</f>
        <v>0</v>
      </c>
      <c r="BX13" s="158">
        <f>IF('Indicator Data'!BY17="No Data",1,IF('Indicator Data imputation'!BY16&lt;&gt;"",1,0))</f>
        <v>0</v>
      </c>
      <c r="BY13" s="5">
        <f t="shared" si="0"/>
        <v>15</v>
      </c>
      <c r="BZ13" s="160">
        <f t="shared" si="1"/>
        <v>0.2</v>
      </c>
    </row>
    <row r="14" spans="1:78" x14ac:dyDescent="0.25">
      <c r="A14" s="5" t="s">
        <v>24</v>
      </c>
      <c r="B14" s="158">
        <f>IF('Indicator Data'!C18="No Data",1,IF('Indicator Data imputation'!C17&lt;&gt;"",1,0))</f>
        <v>0</v>
      </c>
      <c r="C14" s="158">
        <f>IF('Indicator Data'!D18="No Data",1,IF('Indicator Data imputation'!D17&lt;&gt;"",1,0))</f>
        <v>0</v>
      </c>
      <c r="D14" s="158">
        <f>IF('Indicator Data'!E18="No Data",1,IF('Indicator Data imputation'!E17&lt;&gt;"",1,0))</f>
        <v>0</v>
      </c>
      <c r="E14" s="158">
        <f>IF('Indicator Data'!F18="No Data",1,IF('Indicator Data imputation'!F17&lt;&gt;"",1,0))</f>
        <v>0</v>
      </c>
      <c r="F14" s="158">
        <f>IF('Indicator Data'!G18="No Data",1,IF('Indicator Data imputation'!G17&lt;&gt;"",1,0))</f>
        <v>0</v>
      </c>
      <c r="G14" s="158">
        <f>IF('Indicator Data'!H18="No Data",1,IF('Indicator Data imputation'!H17&lt;&gt;"",1,0))</f>
        <v>0</v>
      </c>
      <c r="H14" s="158">
        <f>IF('Indicator Data'!I18="No Data",1,IF('Indicator Data imputation'!I17&lt;&gt;"",1,0))</f>
        <v>0</v>
      </c>
      <c r="I14" s="158">
        <f>IF('Indicator Data'!J18="No Data",1,IF('Indicator Data imputation'!J17&lt;&gt;"",1,0))</f>
        <v>0</v>
      </c>
      <c r="J14" s="158">
        <f>IF('Indicator Data'!K18="No Data",1,IF('Indicator Data imputation'!K17&lt;&gt;"",1,0))</f>
        <v>0</v>
      </c>
      <c r="K14" s="158">
        <f>IF('Indicator Data'!L18="No Data",1,IF('Indicator Data imputation'!L17&lt;&gt;"",1,0))</f>
        <v>0</v>
      </c>
      <c r="L14" s="158">
        <f>IF('Indicator Data'!M18="No Data",1,IF('Indicator Data imputation'!M17&lt;&gt;"",1,0))</f>
        <v>0</v>
      </c>
      <c r="M14" s="158">
        <f>IF('Indicator Data'!N18="No Data",1,IF('Indicator Data imputation'!N17&lt;&gt;"",1,0))</f>
        <v>1</v>
      </c>
      <c r="N14" s="158">
        <f>IF('Indicator Data'!O18="No Data",1,IF('Indicator Data imputation'!O17&lt;&gt;"",1,0))</f>
        <v>1</v>
      </c>
      <c r="O14" s="158">
        <f>IF('Indicator Data'!P18="No Data",1,IF('Indicator Data imputation'!P17&lt;&gt;"",1,0))</f>
        <v>1</v>
      </c>
      <c r="P14" s="158">
        <f>IF('Indicator Data'!Q18="No Data",1,IF('Indicator Data imputation'!Q17&lt;&gt;"",1,0))</f>
        <v>0</v>
      </c>
      <c r="Q14" s="158">
        <f>IF('Indicator Data'!R18="No Data",1,IF('Indicator Data imputation'!R17&lt;&gt;"",1,0))</f>
        <v>0</v>
      </c>
      <c r="R14" s="158">
        <f>IF('Indicator Data'!S18="No Data",1,IF('Indicator Data imputation'!S17&lt;&gt;"",1,0))</f>
        <v>0</v>
      </c>
      <c r="S14" s="158">
        <f>IF('Indicator Data'!T18="No Data",1,IF('Indicator Data imputation'!T17&lt;&gt;"",1,0))</f>
        <v>0</v>
      </c>
      <c r="T14" s="158">
        <f>IF('Indicator Data'!U18="No Data",1,IF('Indicator Data imputation'!U17&lt;&gt;"",1,0))</f>
        <v>0</v>
      </c>
      <c r="U14" s="158">
        <f>IF('Indicator Data'!V18="No Data",1,IF('Indicator Data imputation'!V17&lt;&gt;"",1,0))</f>
        <v>0</v>
      </c>
      <c r="V14" s="158">
        <f>IF('Indicator Data'!W18="No Data",1,IF('Indicator Data imputation'!W17&lt;&gt;"",1,0))</f>
        <v>0</v>
      </c>
      <c r="W14" s="158">
        <f>IF('Indicator Data'!X18="No Data",1,IF('Indicator Data imputation'!X17&lt;&gt;"",1,0))</f>
        <v>0</v>
      </c>
      <c r="X14" s="158">
        <f>IF('Indicator Data'!Y18="No Data",1,IF('Indicator Data imputation'!Y17&lt;&gt;"",1,0))</f>
        <v>0</v>
      </c>
      <c r="Y14" s="158">
        <f>IF('Indicator Data'!Z18="No Data",1,IF('Indicator Data imputation'!Z17&lt;&gt;"",1,0))</f>
        <v>0</v>
      </c>
      <c r="Z14" s="158">
        <f>IF('Indicator Data'!AA18="No Data",1,IF('Indicator Data imputation'!AA17&lt;&gt;"",1,0))</f>
        <v>0</v>
      </c>
      <c r="AA14" s="158">
        <f>IF('Indicator Data'!AB18="No Data",1,IF('Indicator Data imputation'!AB17&lt;&gt;"",1,0))</f>
        <v>0</v>
      </c>
      <c r="AB14" s="158">
        <f>IF('Indicator Data'!AC18="No Data",1,IF('Indicator Data imputation'!AC17&lt;&gt;"",1,0))</f>
        <v>0</v>
      </c>
      <c r="AC14" s="158">
        <f>IF('Indicator Data'!AD18="No Data",1,IF('Indicator Data imputation'!AD17&lt;&gt;"",1,0))</f>
        <v>0</v>
      </c>
      <c r="AD14" s="158">
        <f>IF('Indicator Data'!AE18="No Data",1,IF('Indicator Data imputation'!AE17&lt;&gt;"",1,0))</f>
        <v>0</v>
      </c>
      <c r="AE14" s="158">
        <f>IF('Indicator Data'!AF18="No Data",1,IF('Indicator Data imputation'!AF17&lt;&gt;"",1,0))</f>
        <v>0</v>
      </c>
      <c r="AF14" s="158">
        <f>IF('Indicator Data'!AG18="No Data",1,IF('Indicator Data imputation'!AG17&lt;&gt;"",1,0))</f>
        <v>0</v>
      </c>
      <c r="AG14" s="158">
        <f>IF('Indicator Data'!AH18="No Data",1,IF('Indicator Data imputation'!AH17&lt;&gt;"",1,0))</f>
        <v>0</v>
      </c>
      <c r="AH14" s="158">
        <f>IF('Indicator Data'!AI18="No Data",1,IF('Indicator Data imputation'!AI17&lt;&gt;"",1,0))</f>
        <v>0</v>
      </c>
      <c r="AI14" s="158">
        <f>IF('Indicator Data'!AJ18="No Data",1,IF('Indicator Data imputation'!AJ17&lt;&gt;"",1,0))</f>
        <v>0</v>
      </c>
      <c r="AJ14" s="158">
        <f>IF('Indicator Data'!AK18="No Data",1,IF('Indicator Data imputation'!AK17&lt;&gt;"",1,0))</f>
        <v>0</v>
      </c>
      <c r="AK14" s="158">
        <f>IF('Indicator Data'!AL18="No Data",1,IF('Indicator Data imputation'!AL17&lt;&gt;"",1,0))</f>
        <v>0</v>
      </c>
      <c r="AL14" s="158">
        <f>IF('Indicator Data'!AM18="No Data",1,IF('Indicator Data imputation'!AM17&lt;&gt;"",1,0))</f>
        <v>0</v>
      </c>
      <c r="AM14" s="158">
        <f>IF('Indicator Data'!AN18="No Data",1,IF('Indicator Data imputation'!AN17&lt;&gt;"",1,0))</f>
        <v>0</v>
      </c>
      <c r="AN14" s="158">
        <f>IF('Indicator Data'!AO18="No Data",1,IF('Indicator Data imputation'!AO17&lt;&gt;"",1,0))</f>
        <v>0</v>
      </c>
      <c r="AO14" s="158">
        <f>IF('Indicator Data'!AP18="No Data",1,IF('Indicator Data imputation'!AP17&lt;&gt;"",1,0))</f>
        <v>0</v>
      </c>
      <c r="AP14" s="158">
        <f>IF('Indicator Data'!AQ18="No Data",1,IF('Indicator Data imputation'!AQ17&lt;&gt;"",1,0))</f>
        <v>0</v>
      </c>
      <c r="AQ14" s="158">
        <f>IF('Indicator Data'!AR18="No Data",1,IF('Indicator Data imputation'!AR17&lt;&gt;"",1,0))</f>
        <v>0</v>
      </c>
      <c r="AR14" s="158">
        <f>IF('Indicator Data'!AS18="No Data",1,IF('Indicator Data imputation'!AS17&lt;&gt;"",1,0))</f>
        <v>0</v>
      </c>
      <c r="AS14" s="158">
        <f>IF('Indicator Data'!AT18="No Data",1,IF('Indicator Data imputation'!AT17&lt;&gt;"",1,0))</f>
        <v>0</v>
      </c>
      <c r="AT14" s="158">
        <f>IF('Indicator Data'!AU18="No Data",1,IF('Indicator Data imputation'!AU17&lt;&gt;"",1,0))</f>
        <v>0</v>
      </c>
      <c r="AU14" s="158">
        <f>IF('Indicator Data'!AV18="No Data",1,IF('Indicator Data imputation'!AV17&lt;&gt;"",1,0))</f>
        <v>0</v>
      </c>
      <c r="AV14" s="158">
        <f>IF('Indicator Data'!AW18="No Data",1,IF('Indicator Data imputation'!AW17&lt;&gt;"",1,0))</f>
        <v>0</v>
      </c>
      <c r="AW14" s="158">
        <f>IF('Indicator Data'!AX18="No Data",1,IF('Indicator Data imputation'!AX17&lt;&gt;"",1,0))</f>
        <v>0</v>
      </c>
      <c r="AX14" s="158">
        <f>IF('Indicator Data'!AY18="No Data",1,IF('Indicator Data imputation'!AY17&lt;&gt;"",1,0))</f>
        <v>0</v>
      </c>
      <c r="AY14" s="158">
        <f>IF('Indicator Data'!AZ18="No Data",1,IF('Indicator Data imputation'!AZ17&lt;&gt;"",1,0))</f>
        <v>0</v>
      </c>
      <c r="AZ14" s="158">
        <f>IF('Indicator Data'!BA18="No Data",1,IF('Indicator Data imputation'!BA17&lt;&gt;"",1,0))</f>
        <v>0</v>
      </c>
      <c r="BA14" s="158">
        <f>IF('Indicator Data'!BB18="No Data",1,IF('Indicator Data imputation'!BB17&lt;&gt;"",1,0))</f>
        <v>0</v>
      </c>
      <c r="BB14" s="158">
        <f>IF('Indicator Data'!BC18="No Data",1,IF('Indicator Data imputation'!BC17&lt;&gt;"",1,0))</f>
        <v>0</v>
      </c>
      <c r="BC14" s="158">
        <f>IF('Indicator Data'!BD18="No Data",1,IF('Indicator Data imputation'!BD17&lt;&gt;"",1,0))</f>
        <v>0</v>
      </c>
      <c r="BD14" s="158">
        <f>IF('Indicator Data'!BE18="No Data",1,IF('Indicator Data imputation'!BE17&lt;&gt;"",1,0))</f>
        <v>0</v>
      </c>
      <c r="BE14" s="158">
        <f>IF('Indicator Data'!BF18="No Data",1,IF('Indicator Data imputation'!BF17&lt;&gt;"",1,0))</f>
        <v>0</v>
      </c>
      <c r="BF14" s="158">
        <f>IF('Indicator Data'!BG18="No Data",1,IF('Indicator Data imputation'!BG17&lt;&gt;"",1,0))</f>
        <v>0</v>
      </c>
      <c r="BG14" s="158">
        <f>IF('Indicator Data'!BH18="No Data",1,IF('Indicator Data imputation'!BH17&lt;&gt;"",1,0))</f>
        <v>0</v>
      </c>
      <c r="BH14" s="158">
        <f>IF('Indicator Data'!BI18="No Data",1,IF('Indicator Data imputation'!BI17&lt;&gt;"",1,0))</f>
        <v>0</v>
      </c>
      <c r="BI14" s="158">
        <f>IF('Indicator Data'!BJ18="No Data",1,IF('Indicator Data imputation'!BJ17&lt;&gt;"",1,0))</f>
        <v>0</v>
      </c>
      <c r="BJ14" s="158">
        <f>IF('Indicator Data'!BK18="No Data",1,IF('Indicator Data imputation'!BK17&lt;&gt;"",1,0))</f>
        <v>0</v>
      </c>
      <c r="BK14" s="158">
        <f>IF('Indicator Data'!BL18="No Data",1,IF('Indicator Data imputation'!BL17&lt;&gt;"",1,0))</f>
        <v>0</v>
      </c>
      <c r="BL14" s="158">
        <f>IF('Indicator Data'!BM18="No Data",1,IF('Indicator Data imputation'!BM17&lt;&gt;"",1,0))</f>
        <v>0</v>
      </c>
      <c r="BM14" s="158">
        <f>IF('Indicator Data'!BN18="No Data",1,IF('Indicator Data imputation'!BN17&lt;&gt;"",1,0))</f>
        <v>0</v>
      </c>
      <c r="BN14" s="158">
        <f>IF('Indicator Data'!BO18="No Data",1,IF('Indicator Data imputation'!BO17&lt;&gt;"",1,0))</f>
        <v>0</v>
      </c>
      <c r="BO14" s="158">
        <f>IF('Indicator Data'!BP18="No Data",1,IF('Indicator Data imputation'!BP17&lt;&gt;"",1,0))</f>
        <v>0</v>
      </c>
      <c r="BP14" s="158">
        <f>IF('Indicator Data'!BQ18="No Data",1,IF('Indicator Data imputation'!BQ17&lt;&gt;"",1,0))</f>
        <v>0</v>
      </c>
      <c r="BQ14" s="158">
        <f>IF('Indicator Data'!BR18="No Data",1,IF('Indicator Data imputation'!BR17&lt;&gt;"",1,0))</f>
        <v>0</v>
      </c>
      <c r="BR14" s="158">
        <f>IF('Indicator Data'!BS18="No Data",1,IF('Indicator Data imputation'!BS17&lt;&gt;"",1,0))</f>
        <v>0</v>
      </c>
      <c r="BS14" s="158">
        <f>IF('Indicator Data'!BT18="No Data",1,IF('Indicator Data imputation'!BT17&lt;&gt;"",1,0))</f>
        <v>0</v>
      </c>
      <c r="BT14" s="158">
        <f>IF('Indicator Data'!BU18="No Data",1,IF('Indicator Data imputation'!BU17&lt;&gt;"",1,0))</f>
        <v>0</v>
      </c>
      <c r="BU14" s="158">
        <f>IF('Indicator Data'!BV18="No Data",1,IF('Indicator Data imputation'!BV17&lt;&gt;"",1,0))</f>
        <v>0</v>
      </c>
      <c r="BV14" s="158">
        <f>IF('Indicator Data'!BW18="No Data",1,IF('Indicator Data imputation'!BW17&lt;&gt;"",1,0))</f>
        <v>0</v>
      </c>
      <c r="BW14" s="158">
        <f>IF('Indicator Data'!BX18="No Data",1,IF('Indicator Data imputation'!BX17&lt;&gt;"",1,0))</f>
        <v>0</v>
      </c>
      <c r="BX14" s="158">
        <f>IF('Indicator Data'!BY18="No Data",1,IF('Indicator Data imputation'!BY17&lt;&gt;"",1,0))</f>
        <v>0</v>
      </c>
      <c r="BY14" s="5">
        <f t="shared" si="0"/>
        <v>3</v>
      </c>
      <c r="BZ14" s="160">
        <f t="shared" si="1"/>
        <v>0.04</v>
      </c>
    </row>
    <row r="15" spans="1:78" x14ac:dyDescent="0.25">
      <c r="A15" s="5" t="s">
        <v>26</v>
      </c>
      <c r="B15" s="158">
        <f>IF('Indicator Data'!C19="No Data",1,IF('Indicator Data imputation'!C18&lt;&gt;"",1,0))</f>
        <v>0</v>
      </c>
      <c r="C15" s="158">
        <f>IF('Indicator Data'!D19="No Data",1,IF('Indicator Data imputation'!D18&lt;&gt;"",1,0))</f>
        <v>0</v>
      </c>
      <c r="D15" s="158">
        <f>IF('Indicator Data'!E19="No Data",1,IF('Indicator Data imputation'!E18&lt;&gt;"",1,0))</f>
        <v>1</v>
      </c>
      <c r="E15" s="158">
        <f>IF('Indicator Data'!F19="No Data",1,IF('Indicator Data imputation'!F18&lt;&gt;"",1,0))</f>
        <v>0</v>
      </c>
      <c r="F15" s="158">
        <f>IF('Indicator Data'!G19="No Data",1,IF('Indicator Data imputation'!G18&lt;&gt;"",1,0))</f>
        <v>0</v>
      </c>
      <c r="G15" s="158">
        <f>IF('Indicator Data'!H19="No Data",1,IF('Indicator Data imputation'!H18&lt;&gt;"",1,0))</f>
        <v>0</v>
      </c>
      <c r="H15" s="158">
        <f>IF('Indicator Data'!I19="No Data",1,IF('Indicator Data imputation'!I18&lt;&gt;"",1,0))</f>
        <v>0</v>
      </c>
      <c r="I15" s="158">
        <f>IF('Indicator Data'!J19="No Data",1,IF('Indicator Data imputation'!J18&lt;&gt;"",1,0))</f>
        <v>0</v>
      </c>
      <c r="J15" s="158">
        <f>IF('Indicator Data'!K19="No Data",1,IF('Indicator Data imputation'!K18&lt;&gt;"",1,0))</f>
        <v>0</v>
      </c>
      <c r="K15" s="158">
        <f>IF('Indicator Data'!L19="No Data",1,IF('Indicator Data imputation'!L18&lt;&gt;"",1,0))</f>
        <v>1</v>
      </c>
      <c r="L15" s="158">
        <f>IF('Indicator Data'!M19="No Data",1,IF('Indicator Data imputation'!M18&lt;&gt;"",1,0))</f>
        <v>1</v>
      </c>
      <c r="M15" s="158">
        <f>IF('Indicator Data'!N19="No Data",1,IF('Indicator Data imputation'!N18&lt;&gt;"",1,0))</f>
        <v>1</v>
      </c>
      <c r="N15" s="158">
        <f>IF('Indicator Data'!O19="No Data",1,IF('Indicator Data imputation'!O18&lt;&gt;"",1,0))</f>
        <v>1</v>
      </c>
      <c r="O15" s="158">
        <f>IF('Indicator Data'!P19="No Data",1,IF('Indicator Data imputation'!P18&lt;&gt;"",1,0))</f>
        <v>1</v>
      </c>
      <c r="P15" s="158">
        <f>IF('Indicator Data'!Q19="No Data",1,IF('Indicator Data imputation'!Q18&lt;&gt;"",1,0))</f>
        <v>0</v>
      </c>
      <c r="Q15" s="158">
        <f>IF('Indicator Data'!R19="No Data",1,IF('Indicator Data imputation'!R18&lt;&gt;"",1,0))</f>
        <v>0</v>
      </c>
      <c r="R15" s="158">
        <f>IF('Indicator Data'!S19="No Data",1,IF('Indicator Data imputation'!S18&lt;&gt;"",1,0))</f>
        <v>0</v>
      </c>
      <c r="S15" s="158">
        <f>IF('Indicator Data'!T19="No Data",1,IF('Indicator Data imputation'!T18&lt;&gt;"",1,0))</f>
        <v>0</v>
      </c>
      <c r="T15" s="158">
        <f>IF('Indicator Data'!U19="No Data",1,IF('Indicator Data imputation'!U18&lt;&gt;"",1,0))</f>
        <v>0</v>
      </c>
      <c r="U15" s="158">
        <f>IF('Indicator Data'!V19="No Data",1,IF('Indicator Data imputation'!V18&lt;&gt;"",1,0))</f>
        <v>0</v>
      </c>
      <c r="V15" s="158">
        <f>IF('Indicator Data'!W19="No Data",1,IF('Indicator Data imputation'!W18&lt;&gt;"",1,0))</f>
        <v>0</v>
      </c>
      <c r="W15" s="158">
        <f>IF('Indicator Data'!X19="No Data",1,IF('Indicator Data imputation'!X18&lt;&gt;"",1,0))</f>
        <v>0</v>
      </c>
      <c r="X15" s="158">
        <f>IF('Indicator Data'!Y19="No Data",1,IF('Indicator Data imputation'!Y18&lt;&gt;"",1,0))</f>
        <v>0</v>
      </c>
      <c r="Y15" s="158">
        <f>IF('Indicator Data'!Z19="No Data",1,IF('Indicator Data imputation'!Z18&lt;&gt;"",1,0))</f>
        <v>0</v>
      </c>
      <c r="Z15" s="158">
        <f>IF('Indicator Data'!AA19="No Data",1,IF('Indicator Data imputation'!AA18&lt;&gt;"",1,0))</f>
        <v>1</v>
      </c>
      <c r="AA15" s="158">
        <f>IF('Indicator Data'!AB19="No Data",1,IF('Indicator Data imputation'!AB18&lt;&gt;"",1,0))</f>
        <v>0</v>
      </c>
      <c r="AB15" s="158">
        <f>IF('Indicator Data'!AC19="No Data",1,IF('Indicator Data imputation'!AC18&lt;&gt;"",1,0))</f>
        <v>0</v>
      </c>
      <c r="AC15" s="158">
        <f>IF('Indicator Data'!AD19="No Data",1,IF('Indicator Data imputation'!AD18&lt;&gt;"",1,0))</f>
        <v>0</v>
      </c>
      <c r="AD15" s="158">
        <f>IF('Indicator Data'!AE19="No Data",1,IF('Indicator Data imputation'!AE18&lt;&gt;"",1,0))</f>
        <v>1</v>
      </c>
      <c r="AE15" s="158">
        <f>IF('Indicator Data'!AF19="No Data",1,IF('Indicator Data imputation'!AF18&lt;&gt;"",1,0))</f>
        <v>1</v>
      </c>
      <c r="AF15" s="158">
        <f>IF('Indicator Data'!AG19="No Data",1,IF('Indicator Data imputation'!AG18&lt;&gt;"",1,0))</f>
        <v>0</v>
      </c>
      <c r="AG15" s="158">
        <f>IF('Indicator Data'!AH19="No Data",1,IF('Indicator Data imputation'!AH18&lt;&gt;"",1,0))</f>
        <v>0</v>
      </c>
      <c r="AH15" s="158">
        <f>IF('Indicator Data'!AI19="No Data",1,IF('Indicator Data imputation'!AI18&lt;&gt;"",1,0))</f>
        <v>0</v>
      </c>
      <c r="AI15" s="158">
        <f>IF('Indicator Data'!AJ19="No Data",1,IF('Indicator Data imputation'!AJ18&lt;&gt;"",1,0))</f>
        <v>0</v>
      </c>
      <c r="AJ15" s="158">
        <f>IF('Indicator Data'!AK19="No Data",1,IF('Indicator Data imputation'!AK18&lt;&gt;"",1,0))</f>
        <v>0</v>
      </c>
      <c r="AK15" s="158">
        <f>IF('Indicator Data'!AL19="No Data",1,IF('Indicator Data imputation'!AL18&lt;&gt;"",1,0))</f>
        <v>0</v>
      </c>
      <c r="AL15" s="158">
        <f>IF('Indicator Data'!AM19="No Data",1,IF('Indicator Data imputation'!AM18&lt;&gt;"",1,0))</f>
        <v>0</v>
      </c>
      <c r="AM15" s="158">
        <f>IF('Indicator Data'!AN19="No Data",1,IF('Indicator Data imputation'!AN18&lt;&gt;"",1,0))</f>
        <v>0</v>
      </c>
      <c r="AN15" s="158">
        <f>IF('Indicator Data'!AO19="No Data",1,IF('Indicator Data imputation'!AO18&lt;&gt;"",1,0))</f>
        <v>0</v>
      </c>
      <c r="AO15" s="158">
        <f>IF('Indicator Data'!AP19="No Data",1,IF('Indicator Data imputation'!AP18&lt;&gt;"",1,0))</f>
        <v>0</v>
      </c>
      <c r="AP15" s="158">
        <f>IF('Indicator Data'!AQ19="No Data",1,IF('Indicator Data imputation'!AQ18&lt;&gt;"",1,0))</f>
        <v>1</v>
      </c>
      <c r="AQ15" s="158">
        <f>IF('Indicator Data'!AR19="No Data",1,IF('Indicator Data imputation'!AR18&lt;&gt;"",1,0))</f>
        <v>0</v>
      </c>
      <c r="AR15" s="158">
        <f>IF('Indicator Data'!AS19="No Data",1,IF('Indicator Data imputation'!AS18&lt;&gt;"",1,0))</f>
        <v>0</v>
      </c>
      <c r="AS15" s="158">
        <f>IF('Indicator Data'!AT19="No Data",1,IF('Indicator Data imputation'!AT18&lt;&gt;"",1,0))</f>
        <v>0</v>
      </c>
      <c r="AT15" s="158">
        <f>IF('Indicator Data'!AU19="No Data",1,IF('Indicator Data imputation'!AU18&lt;&gt;"",1,0))</f>
        <v>0</v>
      </c>
      <c r="AU15" s="158">
        <f>IF('Indicator Data'!AV19="No Data",1,IF('Indicator Data imputation'!AV18&lt;&gt;"",1,0))</f>
        <v>0</v>
      </c>
      <c r="AV15" s="158">
        <f>IF('Indicator Data'!AW19="No Data",1,IF('Indicator Data imputation'!AW18&lt;&gt;"",1,0))</f>
        <v>0</v>
      </c>
      <c r="AW15" s="158">
        <f>IF('Indicator Data'!AX19="No Data",1,IF('Indicator Data imputation'!AX18&lt;&gt;"",1,0))</f>
        <v>1</v>
      </c>
      <c r="AX15" s="158">
        <f>IF('Indicator Data'!AY19="No Data",1,IF('Indicator Data imputation'!AY18&lt;&gt;"",1,0))</f>
        <v>0</v>
      </c>
      <c r="AY15" s="158">
        <f>IF('Indicator Data'!AZ19="No Data",1,IF('Indicator Data imputation'!AZ18&lt;&gt;"",1,0))</f>
        <v>0</v>
      </c>
      <c r="AZ15" s="158">
        <f>IF('Indicator Data'!BA19="No Data",1,IF('Indicator Data imputation'!BA18&lt;&gt;"",1,0))</f>
        <v>1</v>
      </c>
      <c r="BA15" s="158">
        <f>IF('Indicator Data'!BB19="No Data",1,IF('Indicator Data imputation'!BB18&lt;&gt;"",1,0))</f>
        <v>0</v>
      </c>
      <c r="BB15" s="158">
        <f>IF('Indicator Data'!BC19="No Data",1,IF('Indicator Data imputation'!BC18&lt;&gt;"",1,0))</f>
        <v>0</v>
      </c>
      <c r="BC15" s="158">
        <f>IF('Indicator Data'!BD19="No Data",1,IF('Indicator Data imputation'!BD18&lt;&gt;"",1,0))</f>
        <v>0</v>
      </c>
      <c r="BD15" s="158">
        <f>IF('Indicator Data'!BE19="No Data",1,IF('Indicator Data imputation'!BE18&lt;&gt;"",1,0))</f>
        <v>0</v>
      </c>
      <c r="BE15" s="158">
        <f>IF('Indicator Data'!BF19="No Data",1,IF('Indicator Data imputation'!BF18&lt;&gt;"",1,0))</f>
        <v>0</v>
      </c>
      <c r="BF15" s="158">
        <f>IF('Indicator Data'!BG19="No Data",1,IF('Indicator Data imputation'!BG18&lt;&gt;"",1,0))</f>
        <v>0</v>
      </c>
      <c r="BG15" s="158">
        <f>IF('Indicator Data'!BH19="No Data",1,IF('Indicator Data imputation'!BH18&lt;&gt;"",1,0))</f>
        <v>0</v>
      </c>
      <c r="BH15" s="158">
        <f>IF('Indicator Data'!BI19="No Data",1,IF('Indicator Data imputation'!BI18&lt;&gt;"",1,0))</f>
        <v>0</v>
      </c>
      <c r="BI15" s="158">
        <f>IF('Indicator Data'!BJ19="No Data",1,IF('Indicator Data imputation'!BJ18&lt;&gt;"",1,0))</f>
        <v>0</v>
      </c>
      <c r="BJ15" s="158">
        <f>IF('Indicator Data'!BK19="No Data",1,IF('Indicator Data imputation'!BK18&lt;&gt;"",1,0))</f>
        <v>0</v>
      </c>
      <c r="BK15" s="158">
        <f>IF('Indicator Data'!BL19="No Data",1,IF('Indicator Data imputation'!BL18&lt;&gt;"",1,0))</f>
        <v>0</v>
      </c>
      <c r="BL15" s="158">
        <f>IF('Indicator Data'!BM19="No Data",1,IF('Indicator Data imputation'!BM18&lt;&gt;"",1,0))</f>
        <v>0</v>
      </c>
      <c r="BM15" s="158">
        <f>IF('Indicator Data'!BN19="No Data",1,IF('Indicator Data imputation'!BN18&lt;&gt;"",1,0))</f>
        <v>1</v>
      </c>
      <c r="BN15" s="158">
        <f>IF('Indicator Data'!BO19="No Data",1,IF('Indicator Data imputation'!BO18&lt;&gt;"",1,0))</f>
        <v>0</v>
      </c>
      <c r="BO15" s="158">
        <f>IF('Indicator Data'!BP19="No Data",1,IF('Indicator Data imputation'!BP18&lt;&gt;"",1,0))</f>
        <v>0</v>
      </c>
      <c r="BP15" s="158">
        <f>IF('Indicator Data'!BQ19="No Data",1,IF('Indicator Data imputation'!BQ18&lt;&gt;"",1,0))</f>
        <v>0</v>
      </c>
      <c r="BQ15" s="158">
        <f>IF('Indicator Data'!BR19="No Data",1,IF('Indicator Data imputation'!BR18&lt;&gt;"",1,0))</f>
        <v>0</v>
      </c>
      <c r="BR15" s="158">
        <f>IF('Indicator Data'!BS19="No Data",1,IF('Indicator Data imputation'!BS18&lt;&gt;"",1,0))</f>
        <v>0</v>
      </c>
      <c r="BS15" s="158">
        <f>IF('Indicator Data'!BT19="No Data",1,IF('Indicator Data imputation'!BT18&lt;&gt;"",1,0))</f>
        <v>0</v>
      </c>
      <c r="BT15" s="158">
        <f>IF('Indicator Data'!BU19="No Data",1,IF('Indicator Data imputation'!BU18&lt;&gt;"",1,0))</f>
        <v>0</v>
      </c>
      <c r="BU15" s="158">
        <f>IF('Indicator Data'!BV19="No Data",1,IF('Indicator Data imputation'!BV18&lt;&gt;"",1,0))</f>
        <v>0</v>
      </c>
      <c r="BV15" s="158">
        <f>IF('Indicator Data'!BW19="No Data",1,IF('Indicator Data imputation'!BW18&lt;&gt;"",1,0))</f>
        <v>0</v>
      </c>
      <c r="BW15" s="158">
        <f>IF('Indicator Data'!BX19="No Data",1,IF('Indicator Data imputation'!BX18&lt;&gt;"",1,0))</f>
        <v>0</v>
      </c>
      <c r="BX15" s="158">
        <f>IF('Indicator Data'!BY19="No Data",1,IF('Indicator Data imputation'!BY18&lt;&gt;"",1,0))</f>
        <v>0</v>
      </c>
      <c r="BY15" s="5">
        <f t="shared" si="0"/>
        <v>13</v>
      </c>
      <c r="BZ15" s="160">
        <f t="shared" si="1"/>
        <v>0.17333333333333334</v>
      </c>
    </row>
    <row r="16" spans="1:78" x14ac:dyDescent="0.25">
      <c r="A16" s="5" t="s">
        <v>28</v>
      </c>
      <c r="B16" s="158">
        <f>IF('Indicator Data'!C20="No Data",1,IF('Indicator Data imputation'!C19&lt;&gt;"",1,0))</f>
        <v>0</v>
      </c>
      <c r="C16" s="158">
        <f>IF('Indicator Data'!D20="No Data",1,IF('Indicator Data imputation'!D19&lt;&gt;"",1,0))</f>
        <v>0</v>
      </c>
      <c r="D16" s="158">
        <f>IF('Indicator Data'!E20="No Data",1,IF('Indicator Data imputation'!E19&lt;&gt;"",1,0))</f>
        <v>0</v>
      </c>
      <c r="E16" s="158">
        <f>IF('Indicator Data'!F20="No Data",1,IF('Indicator Data imputation'!F19&lt;&gt;"",1,0))</f>
        <v>0</v>
      </c>
      <c r="F16" s="158">
        <f>IF('Indicator Data'!G20="No Data",1,IF('Indicator Data imputation'!G19&lt;&gt;"",1,0))</f>
        <v>0</v>
      </c>
      <c r="G16" s="158">
        <f>IF('Indicator Data'!H20="No Data",1,IF('Indicator Data imputation'!H19&lt;&gt;"",1,0))</f>
        <v>0</v>
      </c>
      <c r="H16" s="158">
        <f>IF('Indicator Data'!I20="No Data",1,IF('Indicator Data imputation'!I19&lt;&gt;"",1,0))</f>
        <v>0</v>
      </c>
      <c r="I16" s="158">
        <f>IF('Indicator Data'!J20="No Data",1,IF('Indicator Data imputation'!J19&lt;&gt;"",1,0))</f>
        <v>0</v>
      </c>
      <c r="J16" s="158">
        <f>IF('Indicator Data'!K20="No Data",1,IF('Indicator Data imputation'!K19&lt;&gt;"",1,0))</f>
        <v>0</v>
      </c>
      <c r="K16" s="158">
        <f>IF('Indicator Data'!L20="No Data",1,IF('Indicator Data imputation'!L19&lt;&gt;"",1,0))</f>
        <v>0</v>
      </c>
      <c r="L16" s="158">
        <f>IF('Indicator Data'!M20="No Data",1,IF('Indicator Data imputation'!M19&lt;&gt;"",1,0))</f>
        <v>0</v>
      </c>
      <c r="M16" s="158">
        <f>IF('Indicator Data'!N20="No Data",1,IF('Indicator Data imputation'!N19&lt;&gt;"",1,0))</f>
        <v>1</v>
      </c>
      <c r="N16" s="158">
        <f>IF('Indicator Data'!O20="No Data",1,IF('Indicator Data imputation'!O19&lt;&gt;"",1,0))</f>
        <v>1</v>
      </c>
      <c r="O16" s="158">
        <f>IF('Indicator Data'!P20="No Data",1,IF('Indicator Data imputation'!P19&lt;&gt;"",1,0))</f>
        <v>1</v>
      </c>
      <c r="P16" s="158">
        <f>IF('Indicator Data'!Q20="No Data",1,IF('Indicator Data imputation'!Q19&lt;&gt;"",1,0))</f>
        <v>0</v>
      </c>
      <c r="Q16" s="158">
        <f>IF('Indicator Data'!R20="No Data",1,IF('Indicator Data imputation'!R19&lt;&gt;"",1,0))</f>
        <v>0</v>
      </c>
      <c r="R16" s="158">
        <f>IF('Indicator Data'!S20="No Data",1,IF('Indicator Data imputation'!S19&lt;&gt;"",1,0))</f>
        <v>0</v>
      </c>
      <c r="S16" s="158">
        <f>IF('Indicator Data'!T20="No Data",1,IF('Indicator Data imputation'!T19&lt;&gt;"",1,0))</f>
        <v>0</v>
      </c>
      <c r="T16" s="158">
        <f>IF('Indicator Data'!U20="No Data",1,IF('Indicator Data imputation'!U19&lt;&gt;"",1,0))</f>
        <v>0</v>
      </c>
      <c r="U16" s="158">
        <f>IF('Indicator Data'!V20="No Data",1,IF('Indicator Data imputation'!V19&lt;&gt;"",1,0))</f>
        <v>0</v>
      </c>
      <c r="V16" s="158">
        <f>IF('Indicator Data'!W20="No Data",1,IF('Indicator Data imputation'!W19&lt;&gt;"",1,0))</f>
        <v>0</v>
      </c>
      <c r="W16" s="158">
        <f>IF('Indicator Data'!X20="No Data",1,IF('Indicator Data imputation'!X19&lt;&gt;"",1,0))</f>
        <v>0</v>
      </c>
      <c r="X16" s="158">
        <f>IF('Indicator Data'!Y20="No Data",1,IF('Indicator Data imputation'!Y19&lt;&gt;"",1,0))</f>
        <v>0</v>
      </c>
      <c r="Y16" s="158">
        <f>IF('Indicator Data'!Z20="No Data",1,IF('Indicator Data imputation'!Z19&lt;&gt;"",1,0))</f>
        <v>0</v>
      </c>
      <c r="Z16" s="158">
        <f>IF('Indicator Data'!AA20="No Data",1,IF('Indicator Data imputation'!AA19&lt;&gt;"",1,0))</f>
        <v>0</v>
      </c>
      <c r="AA16" s="158">
        <f>IF('Indicator Data'!AB20="No Data",1,IF('Indicator Data imputation'!AB19&lt;&gt;"",1,0))</f>
        <v>0</v>
      </c>
      <c r="AB16" s="158">
        <f>IF('Indicator Data'!AC20="No Data",1,IF('Indicator Data imputation'!AC19&lt;&gt;"",1,0))</f>
        <v>1</v>
      </c>
      <c r="AC16" s="158">
        <f>IF('Indicator Data'!AD20="No Data",1,IF('Indicator Data imputation'!AD19&lt;&gt;"",1,0))</f>
        <v>1</v>
      </c>
      <c r="AD16" s="158">
        <f>IF('Indicator Data'!AE20="No Data",1,IF('Indicator Data imputation'!AE19&lt;&gt;"",1,0))</f>
        <v>1</v>
      </c>
      <c r="AE16" s="158">
        <f>IF('Indicator Data'!AF20="No Data",1,IF('Indicator Data imputation'!AF19&lt;&gt;"",1,0))</f>
        <v>0</v>
      </c>
      <c r="AF16" s="158">
        <f>IF('Indicator Data'!AG20="No Data",1,IF('Indicator Data imputation'!AG19&lt;&gt;"",1,0))</f>
        <v>0</v>
      </c>
      <c r="AG16" s="158">
        <f>IF('Indicator Data'!AH20="No Data",1,IF('Indicator Data imputation'!AH19&lt;&gt;"",1,0))</f>
        <v>0</v>
      </c>
      <c r="AH16" s="158">
        <f>IF('Indicator Data'!AI20="No Data",1,IF('Indicator Data imputation'!AI19&lt;&gt;"",1,0))</f>
        <v>0</v>
      </c>
      <c r="AI16" s="158">
        <f>IF('Indicator Data'!AJ20="No Data",1,IF('Indicator Data imputation'!AJ19&lt;&gt;"",1,0))</f>
        <v>0</v>
      </c>
      <c r="AJ16" s="158">
        <f>IF('Indicator Data'!AK20="No Data",1,IF('Indicator Data imputation'!AK19&lt;&gt;"",1,0))</f>
        <v>0</v>
      </c>
      <c r="AK16" s="158">
        <f>IF('Indicator Data'!AL20="No Data",1,IF('Indicator Data imputation'!AL19&lt;&gt;"",1,0))</f>
        <v>0</v>
      </c>
      <c r="AL16" s="158">
        <f>IF('Indicator Data'!AM20="No Data",1,IF('Indicator Data imputation'!AM19&lt;&gt;"",1,0))</f>
        <v>1</v>
      </c>
      <c r="AM16" s="158">
        <f>IF('Indicator Data'!AN20="No Data",1,IF('Indicator Data imputation'!AN19&lt;&gt;"",1,0))</f>
        <v>0</v>
      </c>
      <c r="AN16" s="158">
        <f>IF('Indicator Data'!AO20="No Data",1,IF('Indicator Data imputation'!AO19&lt;&gt;"",1,0))</f>
        <v>0</v>
      </c>
      <c r="AO16" s="158">
        <f>IF('Indicator Data'!AP20="No Data",1,IF('Indicator Data imputation'!AP19&lt;&gt;"",1,0))</f>
        <v>0</v>
      </c>
      <c r="AP16" s="158">
        <f>IF('Indicator Data'!AQ20="No Data",1,IF('Indicator Data imputation'!AQ19&lt;&gt;"",1,0))</f>
        <v>0</v>
      </c>
      <c r="AQ16" s="158">
        <f>IF('Indicator Data'!AR20="No Data",1,IF('Indicator Data imputation'!AR19&lt;&gt;"",1,0))</f>
        <v>0</v>
      </c>
      <c r="AR16" s="158">
        <f>IF('Indicator Data'!AS20="No Data",1,IF('Indicator Data imputation'!AS19&lt;&gt;"",1,0))</f>
        <v>0</v>
      </c>
      <c r="AS16" s="158">
        <f>IF('Indicator Data'!AT20="No Data",1,IF('Indicator Data imputation'!AT19&lt;&gt;"",1,0))</f>
        <v>1</v>
      </c>
      <c r="AT16" s="158">
        <f>IF('Indicator Data'!AU20="No Data",1,IF('Indicator Data imputation'!AU19&lt;&gt;"",1,0))</f>
        <v>0</v>
      </c>
      <c r="AU16" s="158">
        <f>IF('Indicator Data'!AV20="No Data",1,IF('Indicator Data imputation'!AV19&lt;&gt;"",1,0))</f>
        <v>0</v>
      </c>
      <c r="AV16" s="158">
        <f>IF('Indicator Data'!AW20="No Data",1,IF('Indicator Data imputation'!AW19&lt;&gt;"",1,0))</f>
        <v>0</v>
      </c>
      <c r="AW16" s="158">
        <f>IF('Indicator Data'!AX20="No Data",1,IF('Indicator Data imputation'!AX19&lt;&gt;"",1,0))</f>
        <v>1</v>
      </c>
      <c r="AX16" s="158">
        <f>IF('Indicator Data'!AY20="No Data",1,IF('Indicator Data imputation'!AY19&lt;&gt;"",1,0))</f>
        <v>0</v>
      </c>
      <c r="AY16" s="158">
        <f>IF('Indicator Data'!AZ20="No Data",1,IF('Indicator Data imputation'!AZ19&lt;&gt;"",1,0))</f>
        <v>0</v>
      </c>
      <c r="AZ16" s="158">
        <f>IF('Indicator Data'!BA20="No Data",1,IF('Indicator Data imputation'!BA19&lt;&gt;"",1,0))</f>
        <v>0</v>
      </c>
      <c r="BA16" s="158">
        <f>IF('Indicator Data'!BB20="No Data",1,IF('Indicator Data imputation'!BB19&lt;&gt;"",1,0))</f>
        <v>0</v>
      </c>
      <c r="BB16" s="158">
        <f>IF('Indicator Data'!BC20="No Data",1,IF('Indicator Data imputation'!BC19&lt;&gt;"",1,0))</f>
        <v>0</v>
      </c>
      <c r="BC16" s="158">
        <f>IF('Indicator Data'!BD20="No Data",1,IF('Indicator Data imputation'!BD19&lt;&gt;"",1,0))</f>
        <v>0</v>
      </c>
      <c r="BD16" s="158">
        <f>IF('Indicator Data'!BE20="No Data",1,IF('Indicator Data imputation'!BE19&lt;&gt;"",1,0))</f>
        <v>0</v>
      </c>
      <c r="BE16" s="158">
        <f>IF('Indicator Data'!BF20="No Data",1,IF('Indicator Data imputation'!BF19&lt;&gt;"",1,0))</f>
        <v>0</v>
      </c>
      <c r="BF16" s="158">
        <f>IF('Indicator Data'!BG20="No Data",1,IF('Indicator Data imputation'!BG19&lt;&gt;"",1,0))</f>
        <v>0</v>
      </c>
      <c r="BG16" s="158">
        <f>IF('Indicator Data'!BH20="No Data",1,IF('Indicator Data imputation'!BH19&lt;&gt;"",1,0))</f>
        <v>0</v>
      </c>
      <c r="BH16" s="158">
        <f>IF('Indicator Data'!BI20="No Data",1,IF('Indicator Data imputation'!BI19&lt;&gt;"",1,0))</f>
        <v>0</v>
      </c>
      <c r="BI16" s="158">
        <f>IF('Indicator Data'!BJ20="No Data",1,IF('Indicator Data imputation'!BJ19&lt;&gt;"",1,0))</f>
        <v>0</v>
      </c>
      <c r="BJ16" s="158">
        <f>IF('Indicator Data'!BK20="No Data",1,IF('Indicator Data imputation'!BK19&lt;&gt;"",1,0))</f>
        <v>0</v>
      </c>
      <c r="BK16" s="158">
        <f>IF('Indicator Data'!BL20="No Data",1,IF('Indicator Data imputation'!BL19&lt;&gt;"",1,0))</f>
        <v>0</v>
      </c>
      <c r="BL16" s="158">
        <f>IF('Indicator Data'!BM20="No Data",1,IF('Indicator Data imputation'!BM19&lt;&gt;"",1,0))</f>
        <v>0</v>
      </c>
      <c r="BM16" s="158">
        <f>IF('Indicator Data'!BN20="No Data",1,IF('Indicator Data imputation'!BN19&lt;&gt;"",1,0))</f>
        <v>0</v>
      </c>
      <c r="BN16" s="158">
        <f>IF('Indicator Data'!BO20="No Data",1,IF('Indicator Data imputation'!BO19&lt;&gt;"",1,0))</f>
        <v>0</v>
      </c>
      <c r="BO16" s="158">
        <f>IF('Indicator Data'!BP20="No Data",1,IF('Indicator Data imputation'!BP19&lt;&gt;"",1,0))</f>
        <v>0</v>
      </c>
      <c r="BP16" s="158">
        <f>IF('Indicator Data'!BQ20="No Data",1,IF('Indicator Data imputation'!BQ19&lt;&gt;"",1,0))</f>
        <v>0</v>
      </c>
      <c r="BQ16" s="158">
        <f>IF('Indicator Data'!BR20="No Data",1,IF('Indicator Data imputation'!BR19&lt;&gt;"",1,0))</f>
        <v>0</v>
      </c>
      <c r="BR16" s="158">
        <f>IF('Indicator Data'!BS20="No Data",1,IF('Indicator Data imputation'!BS19&lt;&gt;"",1,0))</f>
        <v>0</v>
      </c>
      <c r="BS16" s="158">
        <f>IF('Indicator Data'!BT20="No Data",1,IF('Indicator Data imputation'!BT19&lt;&gt;"",1,0))</f>
        <v>0</v>
      </c>
      <c r="BT16" s="158">
        <f>IF('Indicator Data'!BU20="No Data",1,IF('Indicator Data imputation'!BU19&lt;&gt;"",1,0))</f>
        <v>0</v>
      </c>
      <c r="BU16" s="158">
        <f>IF('Indicator Data'!BV20="No Data",1,IF('Indicator Data imputation'!BV19&lt;&gt;"",1,0))</f>
        <v>0</v>
      </c>
      <c r="BV16" s="158">
        <f>IF('Indicator Data'!BW20="No Data",1,IF('Indicator Data imputation'!BW19&lt;&gt;"",1,0))</f>
        <v>1</v>
      </c>
      <c r="BW16" s="158">
        <f>IF('Indicator Data'!BX20="No Data",1,IF('Indicator Data imputation'!BX19&lt;&gt;"",1,0))</f>
        <v>0</v>
      </c>
      <c r="BX16" s="158">
        <f>IF('Indicator Data'!BY20="No Data",1,IF('Indicator Data imputation'!BY19&lt;&gt;"",1,0))</f>
        <v>0</v>
      </c>
      <c r="BY16" s="5">
        <f t="shared" si="0"/>
        <v>10</v>
      </c>
      <c r="BZ16" s="160">
        <f t="shared" si="1"/>
        <v>0.13333333333333333</v>
      </c>
    </row>
    <row r="17" spans="1:78" x14ac:dyDescent="0.25">
      <c r="A17" s="5" t="s">
        <v>30</v>
      </c>
      <c r="B17" s="158">
        <f>IF('Indicator Data'!C21="No Data",1,IF('Indicator Data imputation'!C20&lt;&gt;"",1,0))</f>
        <v>0</v>
      </c>
      <c r="C17" s="158">
        <f>IF('Indicator Data'!D21="No Data",1,IF('Indicator Data imputation'!D20&lt;&gt;"",1,0))</f>
        <v>0</v>
      </c>
      <c r="D17" s="158">
        <f>IF('Indicator Data'!E21="No Data",1,IF('Indicator Data imputation'!E20&lt;&gt;"",1,0))</f>
        <v>0</v>
      </c>
      <c r="E17" s="158">
        <f>IF('Indicator Data'!F21="No Data",1,IF('Indicator Data imputation'!F20&lt;&gt;"",1,0))</f>
        <v>0</v>
      </c>
      <c r="F17" s="158">
        <f>IF('Indicator Data'!G21="No Data",1,IF('Indicator Data imputation'!G20&lt;&gt;"",1,0))</f>
        <v>0</v>
      </c>
      <c r="G17" s="158">
        <f>IF('Indicator Data'!H21="No Data",1,IF('Indicator Data imputation'!H20&lt;&gt;"",1,0))</f>
        <v>0</v>
      </c>
      <c r="H17" s="158">
        <f>IF('Indicator Data'!I21="No Data",1,IF('Indicator Data imputation'!I20&lt;&gt;"",1,0))</f>
        <v>0</v>
      </c>
      <c r="I17" s="158">
        <f>IF('Indicator Data'!J21="No Data",1,IF('Indicator Data imputation'!J20&lt;&gt;"",1,0))</f>
        <v>0</v>
      </c>
      <c r="J17" s="158">
        <f>IF('Indicator Data'!K21="No Data",1,IF('Indicator Data imputation'!K20&lt;&gt;"",1,0))</f>
        <v>0</v>
      </c>
      <c r="K17" s="158">
        <f>IF('Indicator Data'!L21="No Data",1,IF('Indicator Data imputation'!L20&lt;&gt;"",1,0))</f>
        <v>0</v>
      </c>
      <c r="L17" s="158">
        <f>IF('Indicator Data'!M21="No Data",1,IF('Indicator Data imputation'!M20&lt;&gt;"",1,0))</f>
        <v>0</v>
      </c>
      <c r="M17" s="158">
        <f>IF('Indicator Data'!N21="No Data",1,IF('Indicator Data imputation'!N20&lt;&gt;"",1,0))</f>
        <v>1</v>
      </c>
      <c r="N17" s="158">
        <f>IF('Indicator Data'!O21="No Data",1,IF('Indicator Data imputation'!O20&lt;&gt;"",1,0))</f>
        <v>1</v>
      </c>
      <c r="O17" s="158">
        <f>IF('Indicator Data'!P21="No Data",1,IF('Indicator Data imputation'!P20&lt;&gt;"",1,0))</f>
        <v>1</v>
      </c>
      <c r="P17" s="158">
        <f>IF('Indicator Data'!Q21="No Data",1,IF('Indicator Data imputation'!Q20&lt;&gt;"",1,0))</f>
        <v>0</v>
      </c>
      <c r="Q17" s="158">
        <f>IF('Indicator Data'!R21="No Data",1,IF('Indicator Data imputation'!R20&lt;&gt;"",1,0))</f>
        <v>0</v>
      </c>
      <c r="R17" s="158">
        <f>IF('Indicator Data'!S21="No Data",1,IF('Indicator Data imputation'!S20&lt;&gt;"",1,0))</f>
        <v>0</v>
      </c>
      <c r="S17" s="158">
        <f>IF('Indicator Data'!T21="No Data",1,IF('Indicator Data imputation'!T20&lt;&gt;"",1,0))</f>
        <v>0</v>
      </c>
      <c r="T17" s="158">
        <f>IF('Indicator Data'!U21="No Data",1,IF('Indicator Data imputation'!U20&lt;&gt;"",1,0))</f>
        <v>0</v>
      </c>
      <c r="U17" s="158">
        <f>IF('Indicator Data'!V21="No Data",1,IF('Indicator Data imputation'!V20&lt;&gt;"",1,0))</f>
        <v>0</v>
      </c>
      <c r="V17" s="158">
        <f>IF('Indicator Data'!W21="No Data",1,IF('Indicator Data imputation'!W20&lt;&gt;"",1,0))</f>
        <v>0</v>
      </c>
      <c r="W17" s="158">
        <f>IF('Indicator Data'!X21="No Data",1,IF('Indicator Data imputation'!X20&lt;&gt;"",1,0))</f>
        <v>0</v>
      </c>
      <c r="X17" s="158">
        <f>IF('Indicator Data'!Y21="No Data",1,IF('Indicator Data imputation'!Y20&lt;&gt;"",1,0))</f>
        <v>0</v>
      </c>
      <c r="Y17" s="158">
        <f>IF('Indicator Data'!Z21="No Data",1,IF('Indicator Data imputation'!Z20&lt;&gt;"",1,0))</f>
        <v>0</v>
      </c>
      <c r="Z17" s="158">
        <f>IF('Indicator Data'!AA21="No Data",1,IF('Indicator Data imputation'!AA20&lt;&gt;"",1,0))</f>
        <v>0</v>
      </c>
      <c r="AA17" s="158">
        <f>IF('Indicator Data'!AB21="No Data",1,IF('Indicator Data imputation'!AB20&lt;&gt;"",1,0))</f>
        <v>0</v>
      </c>
      <c r="AB17" s="158">
        <f>IF('Indicator Data'!AC21="No Data",1,IF('Indicator Data imputation'!AC20&lt;&gt;"",1,0))</f>
        <v>1</v>
      </c>
      <c r="AC17" s="158">
        <f>IF('Indicator Data'!AD21="No Data",1,IF('Indicator Data imputation'!AD20&lt;&gt;"",1,0))</f>
        <v>0</v>
      </c>
      <c r="AD17" s="158">
        <f>IF('Indicator Data'!AE21="No Data",1,IF('Indicator Data imputation'!AE20&lt;&gt;"",1,0))</f>
        <v>0</v>
      </c>
      <c r="AE17" s="158">
        <f>IF('Indicator Data'!AF21="No Data",1,IF('Indicator Data imputation'!AF20&lt;&gt;"",1,0))</f>
        <v>1</v>
      </c>
      <c r="AF17" s="158">
        <f>IF('Indicator Data'!AG21="No Data",1,IF('Indicator Data imputation'!AG20&lt;&gt;"",1,0))</f>
        <v>0</v>
      </c>
      <c r="AG17" s="158">
        <f>IF('Indicator Data'!AH21="No Data",1,IF('Indicator Data imputation'!AH20&lt;&gt;"",1,0))</f>
        <v>0</v>
      </c>
      <c r="AH17" s="158">
        <f>IF('Indicator Data'!AI21="No Data",1,IF('Indicator Data imputation'!AI20&lt;&gt;"",1,0))</f>
        <v>0</v>
      </c>
      <c r="AI17" s="158">
        <f>IF('Indicator Data'!AJ21="No Data",1,IF('Indicator Data imputation'!AJ20&lt;&gt;"",1,0))</f>
        <v>0</v>
      </c>
      <c r="AJ17" s="158">
        <f>IF('Indicator Data'!AK21="No Data",1,IF('Indicator Data imputation'!AK20&lt;&gt;"",1,0))</f>
        <v>0</v>
      </c>
      <c r="AK17" s="158">
        <f>IF('Indicator Data'!AL21="No Data",1,IF('Indicator Data imputation'!AL20&lt;&gt;"",1,0))</f>
        <v>0</v>
      </c>
      <c r="AL17" s="158">
        <f>IF('Indicator Data'!AM21="No Data",1,IF('Indicator Data imputation'!AM20&lt;&gt;"",1,0))</f>
        <v>1</v>
      </c>
      <c r="AM17" s="158">
        <f>IF('Indicator Data'!AN21="No Data",1,IF('Indicator Data imputation'!AN20&lt;&gt;"",1,0))</f>
        <v>0</v>
      </c>
      <c r="AN17" s="158">
        <f>IF('Indicator Data'!AO21="No Data",1,IF('Indicator Data imputation'!AO20&lt;&gt;"",1,0))</f>
        <v>0</v>
      </c>
      <c r="AO17" s="158">
        <f>IF('Indicator Data'!AP21="No Data",1,IF('Indicator Data imputation'!AP20&lt;&gt;"",1,0))</f>
        <v>0</v>
      </c>
      <c r="AP17" s="158">
        <f>IF('Indicator Data'!AQ21="No Data",1,IF('Indicator Data imputation'!AQ20&lt;&gt;"",1,0))</f>
        <v>1</v>
      </c>
      <c r="AQ17" s="158">
        <f>IF('Indicator Data'!AR21="No Data",1,IF('Indicator Data imputation'!AR20&lt;&gt;"",1,0))</f>
        <v>0</v>
      </c>
      <c r="AR17" s="158">
        <f>IF('Indicator Data'!AS21="No Data",1,IF('Indicator Data imputation'!AS20&lt;&gt;"",1,0))</f>
        <v>0</v>
      </c>
      <c r="AS17" s="158">
        <f>IF('Indicator Data'!AT21="No Data",1,IF('Indicator Data imputation'!AT20&lt;&gt;"",1,0))</f>
        <v>1</v>
      </c>
      <c r="AT17" s="158">
        <f>IF('Indicator Data'!AU21="No Data",1,IF('Indicator Data imputation'!AU20&lt;&gt;"",1,0))</f>
        <v>0</v>
      </c>
      <c r="AU17" s="158">
        <f>IF('Indicator Data'!AV21="No Data",1,IF('Indicator Data imputation'!AV20&lt;&gt;"",1,0))</f>
        <v>1</v>
      </c>
      <c r="AV17" s="158">
        <f>IF('Indicator Data'!AW21="No Data",1,IF('Indicator Data imputation'!AW20&lt;&gt;"",1,0))</f>
        <v>1</v>
      </c>
      <c r="AW17" s="158">
        <f>IF('Indicator Data'!AX21="No Data",1,IF('Indicator Data imputation'!AX20&lt;&gt;"",1,0))</f>
        <v>1</v>
      </c>
      <c r="AX17" s="158">
        <f>IF('Indicator Data'!AY21="No Data",1,IF('Indicator Data imputation'!AY20&lt;&gt;"",1,0))</f>
        <v>0</v>
      </c>
      <c r="AY17" s="158">
        <f>IF('Indicator Data'!AZ21="No Data",1,IF('Indicator Data imputation'!AZ20&lt;&gt;"",1,0))</f>
        <v>0</v>
      </c>
      <c r="AZ17" s="158">
        <f>IF('Indicator Data'!BA21="No Data",1,IF('Indicator Data imputation'!BA20&lt;&gt;"",1,0))</f>
        <v>0</v>
      </c>
      <c r="BA17" s="158">
        <f>IF('Indicator Data'!BB21="No Data",1,IF('Indicator Data imputation'!BB20&lt;&gt;"",1,0))</f>
        <v>0</v>
      </c>
      <c r="BB17" s="158">
        <f>IF('Indicator Data'!BC21="No Data",1,IF('Indicator Data imputation'!BC20&lt;&gt;"",1,0))</f>
        <v>0</v>
      </c>
      <c r="BC17" s="158">
        <f>IF('Indicator Data'!BD21="No Data",1,IF('Indicator Data imputation'!BD20&lt;&gt;"",1,0))</f>
        <v>0</v>
      </c>
      <c r="BD17" s="158">
        <f>IF('Indicator Data'!BE21="No Data",1,IF('Indicator Data imputation'!BE20&lt;&gt;"",1,0))</f>
        <v>0</v>
      </c>
      <c r="BE17" s="158">
        <f>IF('Indicator Data'!BF21="No Data",1,IF('Indicator Data imputation'!BF20&lt;&gt;"",1,0))</f>
        <v>0</v>
      </c>
      <c r="BF17" s="158">
        <f>IF('Indicator Data'!BG21="No Data",1,IF('Indicator Data imputation'!BG20&lt;&gt;"",1,0))</f>
        <v>0</v>
      </c>
      <c r="BG17" s="158">
        <f>IF('Indicator Data'!BH21="No Data",1,IF('Indicator Data imputation'!BH20&lt;&gt;"",1,0))</f>
        <v>0</v>
      </c>
      <c r="BH17" s="158">
        <f>IF('Indicator Data'!BI21="No Data",1,IF('Indicator Data imputation'!BI20&lt;&gt;"",1,0))</f>
        <v>0</v>
      </c>
      <c r="BI17" s="158">
        <f>IF('Indicator Data'!BJ21="No Data",1,IF('Indicator Data imputation'!BJ20&lt;&gt;"",1,0))</f>
        <v>1</v>
      </c>
      <c r="BJ17" s="158">
        <f>IF('Indicator Data'!BK21="No Data",1,IF('Indicator Data imputation'!BK20&lt;&gt;"",1,0))</f>
        <v>0</v>
      </c>
      <c r="BK17" s="158">
        <f>IF('Indicator Data'!BL21="No Data",1,IF('Indicator Data imputation'!BL20&lt;&gt;"",1,0))</f>
        <v>0</v>
      </c>
      <c r="BL17" s="158">
        <f>IF('Indicator Data'!BM21="No Data",1,IF('Indicator Data imputation'!BM20&lt;&gt;"",1,0))</f>
        <v>0</v>
      </c>
      <c r="BM17" s="158">
        <f>IF('Indicator Data'!BN21="No Data",1,IF('Indicator Data imputation'!BN20&lt;&gt;"",1,0))</f>
        <v>1</v>
      </c>
      <c r="BN17" s="158">
        <f>IF('Indicator Data'!BO21="No Data",1,IF('Indicator Data imputation'!BO20&lt;&gt;"",1,0))</f>
        <v>0</v>
      </c>
      <c r="BO17" s="158">
        <f>IF('Indicator Data'!BP21="No Data",1,IF('Indicator Data imputation'!BP20&lt;&gt;"",1,0))</f>
        <v>0</v>
      </c>
      <c r="BP17" s="158">
        <f>IF('Indicator Data'!BQ21="No Data",1,IF('Indicator Data imputation'!BQ20&lt;&gt;"",1,0))</f>
        <v>0</v>
      </c>
      <c r="BQ17" s="158">
        <f>IF('Indicator Data'!BR21="No Data",1,IF('Indicator Data imputation'!BR20&lt;&gt;"",1,0))</f>
        <v>0</v>
      </c>
      <c r="BR17" s="158">
        <f>IF('Indicator Data'!BS21="No Data",1,IF('Indicator Data imputation'!BS20&lt;&gt;"",1,0))</f>
        <v>0</v>
      </c>
      <c r="BS17" s="158">
        <f>IF('Indicator Data'!BT21="No Data",1,IF('Indicator Data imputation'!BT20&lt;&gt;"",1,0))</f>
        <v>0</v>
      </c>
      <c r="BT17" s="158">
        <f>IF('Indicator Data'!BU21="No Data",1,IF('Indicator Data imputation'!BU20&lt;&gt;"",1,0))</f>
        <v>0</v>
      </c>
      <c r="BU17" s="158">
        <f>IF('Indicator Data'!BV21="No Data",1,IF('Indicator Data imputation'!BV20&lt;&gt;"",1,0))</f>
        <v>0</v>
      </c>
      <c r="BV17" s="158">
        <f>IF('Indicator Data'!BW21="No Data",1,IF('Indicator Data imputation'!BW20&lt;&gt;"",1,0))</f>
        <v>0</v>
      </c>
      <c r="BW17" s="158">
        <f>IF('Indicator Data'!BX21="No Data",1,IF('Indicator Data imputation'!BX20&lt;&gt;"",1,0))</f>
        <v>0</v>
      </c>
      <c r="BX17" s="158">
        <f>IF('Indicator Data'!BY21="No Data",1,IF('Indicator Data imputation'!BY20&lt;&gt;"",1,0))</f>
        <v>0</v>
      </c>
      <c r="BY17" s="5">
        <f t="shared" si="0"/>
        <v>13</v>
      </c>
      <c r="BZ17" s="160">
        <f t="shared" si="1"/>
        <v>0.17333333333333334</v>
      </c>
    </row>
    <row r="18" spans="1:78" x14ac:dyDescent="0.25">
      <c r="A18" s="5" t="s">
        <v>32</v>
      </c>
      <c r="B18" s="158">
        <f>IF('Indicator Data'!C22="No Data",1,IF('Indicator Data imputation'!C21&lt;&gt;"",1,0))</f>
        <v>0</v>
      </c>
      <c r="C18" s="158">
        <f>IF('Indicator Data'!D22="No Data",1,IF('Indicator Data imputation'!D21&lt;&gt;"",1,0))</f>
        <v>0</v>
      </c>
      <c r="D18" s="158">
        <f>IF('Indicator Data'!E22="No Data",1,IF('Indicator Data imputation'!E21&lt;&gt;"",1,0))</f>
        <v>0</v>
      </c>
      <c r="E18" s="158">
        <f>IF('Indicator Data'!F22="No Data",1,IF('Indicator Data imputation'!F21&lt;&gt;"",1,0))</f>
        <v>0</v>
      </c>
      <c r="F18" s="158">
        <f>IF('Indicator Data'!G22="No Data",1,IF('Indicator Data imputation'!G21&lt;&gt;"",1,0))</f>
        <v>0</v>
      </c>
      <c r="G18" s="158">
        <f>IF('Indicator Data'!H22="No Data",1,IF('Indicator Data imputation'!H21&lt;&gt;"",1,0))</f>
        <v>0</v>
      </c>
      <c r="H18" s="158">
        <f>IF('Indicator Data'!I22="No Data",1,IF('Indicator Data imputation'!I21&lt;&gt;"",1,0))</f>
        <v>0</v>
      </c>
      <c r="I18" s="158">
        <f>IF('Indicator Data'!J22="No Data",1,IF('Indicator Data imputation'!J21&lt;&gt;"",1,0))</f>
        <v>0</v>
      </c>
      <c r="J18" s="158">
        <f>IF('Indicator Data'!K22="No Data",1,IF('Indicator Data imputation'!K21&lt;&gt;"",1,0))</f>
        <v>0</v>
      </c>
      <c r="K18" s="158">
        <f>IF('Indicator Data'!L22="No Data",1,IF('Indicator Data imputation'!L21&lt;&gt;"",1,0))</f>
        <v>0</v>
      </c>
      <c r="L18" s="158">
        <f>IF('Indicator Data'!M22="No Data",1,IF('Indicator Data imputation'!M21&lt;&gt;"",1,0))</f>
        <v>1</v>
      </c>
      <c r="M18" s="158">
        <f>IF('Indicator Data'!N22="No Data",1,IF('Indicator Data imputation'!N21&lt;&gt;"",1,0))</f>
        <v>1</v>
      </c>
      <c r="N18" s="158">
        <f>IF('Indicator Data'!O22="No Data",1,IF('Indicator Data imputation'!O21&lt;&gt;"",1,0))</f>
        <v>1</v>
      </c>
      <c r="O18" s="158">
        <f>IF('Indicator Data'!P22="No Data",1,IF('Indicator Data imputation'!P21&lt;&gt;"",1,0))</f>
        <v>1</v>
      </c>
      <c r="P18" s="158">
        <f>IF('Indicator Data'!Q22="No Data",1,IF('Indicator Data imputation'!Q21&lt;&gt;"",1,0))</f>
        <v>0</v>
      </c>
      <c r="Q18" s="158">
        <f>IF('Indicator Data'!R22="No Data",1,IF('Indicator Data imputation'!R21&lt;&gt;"",1,0))</f>
        <v>0</v>
      </c>
      <c r="R18" s="158">
        <f>IF('Indicator Data'!S22="No Data",1,IF('Indicator Data imputation'!S21&lt;&gt;"",1,0))</f>
        <v>0</v>
      </c>
      <c r="S18" s="158">
        <f>IF('Indicator Data'!T22="No Data",1,IF('Indicator Data imputation'!T21&lt;&gt;"",1,0))</f>
        <v>0</v>
      </c>
      <c r="T18" s="158">
        <f>IF('Indicator Data'!U22="No Data",1,IF('Indicator Data imputation'!U21&lt;&gt;"",1,0))</f>
        <v>0</v>
      </c>
      <c r="U18" s="158">
        <f>IF('Indicator Data'!V22="No Data",1,IF('Indicator Data imputation'!V21&lt;&gt;"",1,0))</f>
        <v>0</v>
      </c>
      <c r="V18" s="158">
        <f>IF('Indicator Data'!W22="No Data",1,IF('Indicator Data imputation'!W21&lt;&gt;"",1,0))</f>
        <v>0</v>
      </c>
      <c r="W18" s="158">
        <f>IF('Indicator Data'!X22="No Data",1,IF('Indicator Data imputation'!X21&lt;&gt;"",1,0))</f>
        <v>0</v>
      </c>
      <c r="X18" s="158">
        <f>IF('Indicator Data'!Y22="No Data",1,IF('Indicator Data imputation'!Y21&lt;&gt;"",1,0))</f>
        <v>0</v>
      </c>
      <c r="Y18" s="158">
        <f>IF('Indicator Data'!Z22="No Data",1,IF('Indicator Data imputation'!Z21&lt;&gt;"",1,0))</f>
        <v>0</v>
      </c>
      <c r="Z18" s="158">
        <f>IF('Indicator Data'!AA22="No Data",1,IF('Indicator Data imputation'!AA21&lt;&gt;"",1,0))</f>
        <v>1</v>
      </c>
      <c r="AA18" s="158">
        <f>IF('Indicator Data'!AB22="No Data",1,IF('Indicator Data imputation'!AB21&lt;&gt;"",1,0))</f>
        <v>0</v>
      </c>
      <c r="AB18" s="158">
        <f>IF('Indicator Data'!AC22="No Data",1,IF('Indicator Data imputation'!AC21&lt;&gt;"",1,0))</f>
        <v>0</v>
      </c>
      <c r="AC18" s="158">
        <f>IF('Indicator Data'!AD22="No Data",1,IF('Indicator Data imputation'!AD21&lt;&gt;"",1,0))</f>
        <v>0</v>
      </c>
      <c r="AD18" s="158">
        <f>IF('Indicator Data'!AE22="No Data",1,IF('Indicator Data imputation'!AE21&lt;&gt;"",1,0))</f>
        <v>0</v>
      </c>
      <c r="AE18" s="158">
        <f>IF('Indicator Data'!AF22="No Data",1,IF('Indicator Data imputation'!AF21&lt;&gt;"",1,0))</f>
        <v>0</v>
      </c>
      <c r="AF18" s="158">
        <f>IF('Indicator Data'!AG22="No Data",1,IF('Indicator Data imputation'!AG21&lt;&gt;"",1,0))</f>
        <v>0</v>
      </c>
      <c r="AG18" s="158">
        <f>IF('Indicator Data'!AH22="No Data",1,IF('Indicator Data imputation'!AH21&lt;&gt;"",1,0))</f>
        <v>0</v>
      </c>
      <c r="AH18" s="158">
        <f>IF('Indicator Data'!AI22="No Data",1,IF('Indicator Data imputation'!AI21&lt;&gt;"",1,0))</f>
        <v>0</v>
      </c>
      <c r="AI18" s="158">
        <f>IF('Indicator Data'!AJ22="No Data",1,IF('Indicator Data imputation'!AJ21&lt;&gt;"",1,0))</f>
        <v>0</v>
      </c>
      <c r="AJ18" s="158">
        <f>IF('Indicator Data'!AK22="No Data",1,IF('Indicator Data imputation'!AK21&lt;&gt;"",1,0))</f>
        <v>0</v>
      </c>
      <c r="AK18" s="158">
        <f>IF('Indicator Data'!AL22="No Data",1,IF('Indicator Data imputation'!AL21&lt;&gt;"",1,0))</f>
        <v>0</v>
      </c>
      <c r="AL18" s="158">
        <f>IF('Indicator Data'!AM22="No Data",1,IF('Indicator Data imputation'!AM21&lt;&gt;"",1,0))</f>
        <v>0</v>
      </c>
      <c r="AM18" s="158">
        <f>IF('Indicator Data'!AN22="No Data",1,IF('Indicator Data imputation'!AN21&lt;&gt;"",1,0))</f>
        <v>0</v>
      </c>
      <c r="AN18" s="158">
        <f>IF('Indicator Data'!AO22="No Data",1,IF('Indicator Data imputation'!AO21&lt;&gt;"",1,0))</f>
        <v>0</v>
      </c>
      <c r="AO18" s="158">
        <f>IF('Indicator Data'!AP22="No Data",1,IF('Indicator Data imputation'!AP21&lt;&gt;"",1,0))</f>
        <v>0</v>
      </c>
      <c r="AP18" s="158">
        <f>IF('Indicator Data'!AQ22="No Data",1,IF('Indicator Data imputation'!AQ21&lt;&gt;"",1,0))</f>
        <v>0</v>
      </c>
      <c r="AQ18" s="158">
        <f>IF('Indicator Data'!AR22="No Data",1,IF('Indicator Data imputation'!AR21&lt;&gt;"",1,0))</f>
        <v>0</v>
      </c>
      <c r="AR18" s="158">
        <f>IF('Indicator Data'!AS22="No Data",1,IF('Indicator Data imputation'!AS21&lt;&gt;"",1,0))</f>
        <v>0</v>
      </c>
      <c r="AS18" s="158">
        <f>IF('Indicator Data'!AT22="No Data",1,IF('Indicator Data imputation'!AT21&lt;&gt;"",1,0))</f>
        <v>0</v>
      </c>
      <c r="AT18" s="158">
        <f>IF('Indicator Data'!AU22="No Data",1,IF('Indicator Data imputation'!AU21&lt;&gt;"",1,0))</f>
        <v>0</v>
      </c>
      <c r="AU18" s="158">
        <f>IF('Indicator Data'!AV22="No Data",1,IF('Indicator Data imputation'!AV21&lt;&gt;"",1,0))</f>
        <v>0</v>
      </c>
      <c r="AV18" s="158">
        <f>IF('Indicator Data'!AW22="No Data",1,IF('Indicator Data imputation'!AW21&lt;&gt;"",1,0))</f>
        <v>0</v>
      </c>
      <c r="AW18" s="158">
        <f>IF('Indicator Data'!AX22="No Data",1,IF('Indicator Data imputation'!AX21&lt;&gt;"",1,0))</f>
        <v>0</v>
      </c>
      <c r="AX18" s="158">
        <f>IF('Indicator Data'!AY22="No Data",1,IF('Indicator Data imputation'!AY21&lt;&gt;"",1,0))</f>
        <v>0</v>
      </c>
      <c r="AY18" s="158">
        <f>IF('Indicator Data'!AZ22="No Data",1,IF('Indicator Data imputation'!AZ21&lt;&gt;"",1,0))</f>
        <v>0</v>
      </c>
      <c r="AZ18" s="158">
        <f>IF('Indicator Data'!BA22="No Data",1,IF('Indicator Data imputation'!BA21&lt;&gt;"",1,0))</f>
        <v>1</v>
      </c>
      <c r="BA18" s="158">
        <f>IF('Indicator Data'!BB22="No Data",1,IF('Indicator Data imputation'!BB21&lt;&gt;"",1,0))</f>
        <v>0</v>
      </c>
      <c r="BB18" s="158">
        <f>IF('Indicator Data'!BC22="No Data",1,IF('Indicator Data imputation'!BC21&lt;&gt;"",1,0))</f>
        <v>0</v>
      </c>
      <c r="BC18" s="158">
        <f>IF('Indicator Data'!BD22="No Data",1,IF('Indicator Data imputation'!BD21&lt;&gt;"",1,0))</f>
        <v>0</v>
      </c>
      <c r="BD18" s="158">
        <f>IF('Indicator Data'!BE22="No Data",1,IF('Indicator Data imputation'!BE21&lt;&gt;"",1,0))</f>
        <v>0</v>
      </c>
      <c r="BE18" s="158">
        <f>IF('Indicator Data'!BF22="No Data",1,IF('Indicator Data imputation'!BF21&lt;&gt;"",1,0))</f>
        <v>0</v>
      </c>
      <c r="BF18" s="158">
        <f>IF('Indicator Data'!BG22="No Data",1,IF('Indicator Data imputation'!BG21&lt;&gt;"",1,0))</f>
        <v>0</v>
      </c>
      <c r="BG18" s="158">
        <f>IF('Indicator Data'!BH22="No Data",1,IF('Indicator Data imputation'!BH21&lt;&gt;"",1,0))</f>
        <v>0</v>
      </c>
      <c r="BH18" s="158">
        <f>IF('Indicator Data'!BI22="No Data",1,IF('Indicator Data imputation'!BI21&lt;&gt;"",1,0))</f>
        <v>0</v>
      </c>
      <c r="BI18" s="158">
        <f>IF('Indicator Data'!BJ22="No Data",1,IF('Indicator Data imputation'!BJ21&lt;&gt;"",1,0))</f>
        <v>1</v>
      </c>
      <c r="BJ18" s="158">
        <f>IF('Indicator Data'!BK22="No Data",1,IF('Indicator Data imputation'!BK21&lt;&gt;"",1,0))</f>
        <v>0</v>
      </c>
      <c r="BK18" s="158">
        <f>IF('Indicator Data'!BL22="No Data",1,IF('Indicator Data imputation'!BL21&lt;&gt;"",1,0))</f>
        <v>1</v>
      </c>
      <c r="BL18" s="158">
        <f>IF('Indicator Data'!BM22="No Data",1,IF('Indicator Data imputation'!BM21&lt;&gt;"",1,0))</f>
        <v>0</v>
      </c>
      <c r="BM18" s="158">
        <f>IF('Indicator Data'!BN22="No Data",1,IF('Indicator Data imputation'!BN21&lt;&gt;"",1,0))</f>
        <v>0</v>
      </c>
      <c r="BN18" s="158">
        <f>IF('Indicator Data'!BO22="No Data",1,IF('Indicator Data imputation'!BO21&lt;&gt;"",1,0))</f>
        <v>0</v>
      </c>
      <c r="BO18" s="158">
        <f>IF('Indicator Data'!BP22="No Data",1,IF('Indicator Data imputation'!BP21&lt;&gt;"",1,0))</f>
        <v>0</v>
      </c>
      <c r="BP18" s="158">
        <f>IF('Indicator Data'!BQ22="No Data",1,IF('Indicator Data imputation'!BQ21&lt;&gt;"",1,0))</f>
        <v>0</v>
      </c>
      <c r="BQ18" s="158">
        <f>IF('Indicator Data'!BR22="No Data",1,IF('Indicator Data imputation'!BR21&lt;&gt;"",1,0))</f>
        <v>0</v>
      </c>
      <c r="BR18" s="158">
        <f>IF('Indicator Data'!BS22="No Data",1,IF('Indicator Data imputation'!BS21&lt;&gt;"",1,0))</f>
        <v>0</v>
      </c>
      <c r="BS18" s="158">
        <f>IF('Indicator Data'!BT22="No Data",1,IF('Indicator Data imputation'!BT21&lt;&gt;"",1,0))</f>
        <v>0</v>
      </c>
      <c r="BT18" s="158">
        <f>IF('Indicator Data'!BU22="No Data",1,IF('Indicator Data imputation'!BU21&lt;&gt;"",1,0))</f>
        <v>0</v>
      </c>
      <c r="BU18" s="158">
        <f>IF('Indicator Data'!BV22="No Data",1,IF('Indicator Data imputation'!BV21&lt;&gt;"",1,0))</f>
        <v>0</v>
      </c>
      <c r="BV18" s="158">
        <f>IF('Indicator Data'!BW22="No Data",1,IF('Indicator Data imputation'!BW21&lt;&gt;"",1,0))</f>
        <v>1</v>
      </c>
      <c r="BW18" s="158">
        <f>IF('Indicator Data'!BX22="No Data",1,IF('Indicator Data imputation'!BX21&lt;&gt;"",1,0))</f>
        <v>0</v>
      </c>
      <c r="BX18" s="158">
        <f>IF('Indicator Data'!BY22="No Data",1,IF('Indicator Data imputation'!BY21&lt;&gt;"",1,0))</f>
        <v>0</v>
      </c>
      <c r="BY18" s="5">
        <f t="shared" si="0"/>
        <v>9</v>
      </c>
      <c r="BZ18" s="160">
        <f t="shared" si="1"/>
        <v>0.12</v>
      </c>
    </row>
    <row r="19" spans="1:78" x14ac:dyDescent="0.25">
      <c r="A19" s="5" t="s">
        <v>34</v>
      </c>
      <c r="B19" s="158">
        <f>IF('Indicator Data'!C23="No Data",1,IF('Indicator Data imputation'!C22&lt;&gt;"",1,0))</f>
        <v>0</v>
      </c>
      <c r="C19" s="158">
        <f>IF('Indicator Data'!D23="No Data",1,IF('Indicator Data imputation'!D22&lt;&gt;"",1,0))</f>
        <v>0</v>
      </c>
      <c r="D19" s="158">
        <f>IF('Indicator Data'!E23="No Data",1,IF('Indicator Data imputation'!E22&lt;&gt;"",1,0))</f>
        <v>0</v>
      </c>
      <c r="E19" s="158">
        <f>IF('Indicator Data'!F23="No Data",1,IF('Indicator Data imputation'!F22&lt;&gt;"",1,0))</f>
        <v>0</v>
      </c>
      <c r="F19" s="158">
        <f>IF('Indicator Data'!G23="No Data",1,IF('Indicator Data imputation'!G22&lt;&gt;"",1,0))</f>
        <v>0</v>
      </c>
      <c r="G19" s="158">
        <f>IF('Indicator Data'!H23="No Data",1,IF('Indicator Data imputation'!H22&lt;&gt;"",1,0))</f>
        <v>0</v>
      </c>
      <c r="H19" s="158">
        <f>IF('Indicator Data'!I23="No Data",1,IF('Indicator Data imputation'!I22&lt;&gt;"",1,0))</f>
        <v>0</v>
      </c>
      <c r="I19" s="158">
        <f>IF('Indicator Data'!J23="No Data",1,IF('Indicator Data imputation'!J22&lt;&gt;"",1,0))</f>
        <v>0</v>
      </c>
      <c r="J19" s="158">
        <f>IF('Indicator Data'!K23="No Data",1,IF('Indicator Data imputation'!K22&lt;&gt;"",1,0))</f>
        <v>0</v>
      </c>
      <c r="K19" s="158">
        <f>IF('Indicator Data'!L23="No Data",1,IF('Indicator Data imputation'!L22&lt;&gt;"",1,0))</f>
        <v>0</v>
      </c>
      <c r="L19" s="158">
        <f>IF('Indicator Data'!M23="No Data",1,IF('Indicator Data imputation'!M22&lt;&gt;"",1,0))</f>
        <v>0</v>
      </c>
      <c r="M19" s="158">
        <f>IF('Indicator Data'!N23="No Data",1,IF('Indicator Data imputation'!N22&lt;&gt;"",1,0))</f>
        <v>0</v>
      </c>
      <c r="N19" s="158">
        <f>IF('Indicator Data'!O23="No Data",1,IF('Indicator Data imputation'!O22&lt;&gt;"",1,0))</f>
        <v>0</v>
      </c>
      <c r="O19" s="158">
        <f>IF('Indicator Data'!P23="No Data",1,IF('Indicator Data imputation'!P22&lt;&gt;"",1,0))</f>
        <v>0</v>
      </c>
      <c r="P19" s="158">
        <f>IF('Indicator Data'!Q23="No Data",1,IF('Indicator Data imputation'!Q22&lt;&gt;"",1,0))</f>
        <v>0</v>
      </c>
      <c r="Q19" s="158">
        <f>IF('Indicator Data'!R23="No Data",1,IF('Indicator Data imputation'!R22&lt;&gt;"",1,0))</f>
        <v>0</v>
      </c>
      <c r="R19" s="158">
        <f>IF('Indicator Data'!S23="No Data",1,IF('Indicator Data imputation'!S22&lt;&gt;"",1,0))</f>
        <v>0</v>
      </c>
      <c r="S19" s="158">
        <f>IF('Indicator Data'!T23="No Data",1,IF('Indicator Data imputation'!T22&lt;&gt;"",1,0))</f>
        <v>0</v>
      </c>
      <c r="T19" s="158">
        <f>IF('Indicator Data'!U23="No Data",1,IF('Indicator Data imputation'!U22&lt;&gt;"",1,0))</f>
        <v>0</v>
      </c>
      <c r="U19" s="158">
        <f>IF('Indicator Data'!V23="No Data",1,IF('Indicator Data imputation'!V22&lt;&gt;"",1,0))</f>
        <v>0</v>
      </c>
      <c r="V19" s="158">
        <f>IF('Indicator Data'!W23="No Data",1,IF('Indicator Data imputation'!W22&lt;&gt;"",1,0))</f>
        <v>0</v>
      </c>
      <c r="W19" s="158">
        <f>IF('Indicator Data'!X23="No Data",1,IF('Indicator Data imputation'!X22&lt;&gt;"",1,0))</f>
        <v>0</v>
      </c>
      <c r="X19" s="158">
        <f>IF('Indicator Data'!Y23="No Data",1,IF('Indicator Data imputation'!Y22&lt;&gt;"",1,0))</f>
        <v>0</v>
      </c>
      <c r="Y19" s="158">
        <f>IF('Indicator Data'!Z23="No Data",1,IF('Indicator Data imputation'!Z22&lt;&gt;"",1,0))</f>
        <v>0</v>
      </c>
      <c r="Z19" s="158">
        <f>IF('Indicator Data'!AA23="No Data",1,IF('Indicator Data imputation'!AA22&lt;&gt;"",1,0))</f>
        <v>0</v>
      </c>
      <c r="AA19" s="158">
        <f>IF('Indicator Data'!AB23="No Data",1,IF('Indicator Data imputation'!AB22&lt;&gt;"",1,0))</f>
        <v>0</v>
      </c>
      <c r="AB19" s="158">
        <f>IF('Indicator Data'!AC23="No Data",1,IF('Indicator Data imputation'!AC22&lt;&gt;"",1,0))</f>
        <v>0</v>
      </c>
      <c r="AC19" s="158">
        <f>IF('Indicator Data'!AD23="No Data",1,IF('Indicator Data imputation'!AD22&lt;&gt;"",1,0))</f>
        <v>0</v>
      </c>
      <c r="AD19" s="158">
        <f>IF('Indicator Data'!AE23="No Data",1,IF('Indicator Data imputation'!AE22&lt;&gt;"",1,0))</f>
        <v>0</v>
      </c>
      <c r="AE19" s="158">
        <f>IF('Indicator Data'!AF23="No Data",1,IF('Indicator Data imputation'!AF22&lt;&gt;"",1,0))</f>
        <v>0</v>
      </c>
      <c r="AF19" s="158">
        <f>IF('Indicator Data'!AG23="No Data",1,IF('Indicator Data imputation'!AG22&lt;&gt;"",1,0))</f>
        <v>0</v>
      </c>
      <c r="AG19" s="158">
        <f>IF('Indicator Data'!AH23="No Data",1,IF('Indicator Data imputation'!AH22&lt;&gt;"",1,0))</f>
        <v>0</v>
      </c>
      <c r="AH19" s="158">
        <f>IF('Indicator Data'!AI23="No Data",1,IF('Indicator Data imputation'!AI22&lt;&gt;"",1,0))</f>
        <v>0</v>
      </c>
      <c r="AI19" s="158">
        <f>IF('Indicator Data'!AJ23="No Data",1,IF('Indicator Data imputation'!AJ22&lt;&gt;"",1,0))</f>
        <v>0</v>
      </c>
      <c r="AJ19" s="158">
        <f>IF('Indicator Data'!AK23="No Data",1,IF('Indicator Data imputation'!AK22&lt;&gt;"",1,0))</f>
        <v>0</v>
      </c>
      <c r="AK19" s="158">
        <f>IF('Indicator Data'!AL23="No Data",1,IF('Indicator Data imputation'!AL22&lt;&gt;"",1,0))</f>
        <v>0</v>
      </c>
      <c r="AL19" s="158">
        <f>IF('Indicator Data'!AM23="No Data",1,IF('Indicator Data imputation'!AM22&lt;&gt;"",1,0))</f>
        <v>0</v>
      </c>
      <c r="AM19" s="158">
        <f>IF('Indicator Data'!AN23="No Data",1,IF('Indicator Data imputation'!AN22&lt;&gt;"",1,0))</f>
        <v>0</v>
      </c>
      <c r="AN19" s="158">
        <f>IF('Indicator Data'!AO23="No Data",1,IF('Indicator Data imputation'!AO22&lt;&gt;"",1,0))</f>
        <v>0</v>
      </c>
      <c r="AO19" s="158">
        <f>IF('Indicator Data'!AP23="No Data",1,IF('Indicator Data imputation'!AP22&lt;&gt;"",1,0))</f>
        <v>0</v>
      </c>
      <c r="AP19" s="158">
        <f>IF('Indicator Data'!AQ23="No Data",1,IF('Indicator Data imputation'!AQ22&lt;&gt;"",1,0))</f>
        <v>0</v>
      </c>
      <c r="AQ19" s="158">
        <f>IF('Indicator Data'!AR23="No Data",1,IF('Indicator Data imputation'!AR22&lt;&gt;"",1,0))</f>
        <v>0</v>
      </c>
      <c r="AR19" s="158">
        <f>IF('Indicator Data'!AS23="No Data",1,IF('Indicator Data imputation'!AS22&lt;&gt;"",1,0))</f>
        <v>0</v>
      </c>
      <c r="AS19" s="158">
        <f>IF('Indicator Data'!AT23="No Data",1,IF('Indicator Data imputation'!AT22&lt;&gt;"",1,0))</f>
        <v>0</v>
      </c>
      <c r="AT19" s="158">
        <f>IF('Indicator Data'!AU23="No Data",1,IF('Indicator Data imputation'!AU22&lt;&gt;"",1,0))</f>
        <v>0</v>
      </c>
      <c r="AU19" s="158">
        <f>IF('Indicator Data'!AV23="No Data",1,IF('Indicator Data imputation'!AV22&lt;&gt;"",1,0))</f>
        <v>0</v>
      </c>
      <c r="AV19" s="158">
        <f>IF('Indicator Data'!AW23="No Data",1,IF('Indicator Data imputation'!AW22&lt;&gt;"",1,0))</f>
        <v>0</v>
      </c>
      <c r="AW19" s="158">
        <f>IF('Indicator Data'!AX23="No Data",1,IF('Indicator Data imputation'!AX22&lt;&gt;"",1,0))</f>
        <v>0</v>
      </c>
      <c r="AX19" s="158">
        <f>IF('Indicator Data'!AY23="No Data",1,IF('Indicator Data imputation'!AY22&lt;&gt;"",1,0))</f>
        <v>0</v>
      </c>
      <c r="AY19" s="158">
        <f>IF('Indicator Data'!AZ23="No Data",1,IF('Indicator Data imputation'!AZ22&lt;&gt;"",1,0))</f>
        <v>0</v>
      </c>
      <c r="AZ19" s="158">
        <f>IF('Indicator Data'!BA23="No Data",1,IF('Indicator Data imputation'!BA22&lt;&gt;"",1,0))</f>
        <v>0</v>
      </c>
      <c r="BA19" s="158">
        <f>IF('Indicator Data'!BB23="No Data",1,IF('Indicator Data imputation'!BB22&lt;&gt;"",1,0))</f>
        <v>0</v>
      </c>
      <c r="BB19" s="158">
        <f>IF('Indicator Data'!BC23="No Data",1,IF('Indicator Data imputation'!BC22&lt;&gt;"",1,0))</f>
        <v>0</v>
      </c>
      <c r="BC19" s="158">
        <f>IF('Indicator Data'!BD23="No Data",1,IF('Indicator Data imputation'!BD22&lt;&gt;"",1,0))</f>
        <v>0</v>
      </c>
      <c r="BD19" s="158">
        <f>IF('Indicator Data'!BE23="No Data",1,IF('Indicator Data imputation'!BE22&lt;&gt;"",1,0))</f>
        <v>0</v>
      </c>
      <c r="BE19" s="158">
        <f>IF('Indicator Data'!BF23="No Data",1,IF('Indicator Data imputation'!BF22&lt;&gt;"",1,0))</f>
        <v>0</v>
      </c>
      <c r="BF19" s="158">
        <f>IF('Indicator Data'!BG23="No Data",1,IF('Indicator Data imputation'!BG22&lt;&gt;"",1,0))</f>
        <v>0</v>
      </c>
      <c r="BG19" s="158">
        <f>IF('Indicator Data'!BH23="No Data",1,IF('Indicator Data imputation'!BH22&lt;&gt;"",1,0))</f>
        <v>0</v>
      </c>
      <c r="BH19" s="158">
        <f>IF('Indicator Data'!BI23="No Data",1,IF('Indicator Data imputation'!BI22&lt;&gt;"",1,0))</f>
        <v>0</v>
      </c>
      <c r="BI19" s="158">
        <f>IF('Indicator Data'!BJ23="No Data",1,IF('Indicator Data imputation'!BJ22&lt;&gt;"",1,0))</f>
        <v>0</v>
      </c>
      <c r="BJ19" s="158">
        <f>IF('Indicator Data'!BK23="No Data",1,IF('Indicator Data imputation'!BK22&lt;&gt;"",1,0))</f>
        <v>0</v>
      </c>
      <c r="BK19" s="158">
        <f>IF('Indicator Data'!BL23="No Data",1,IF('Indicator Data imputation'!BL22&lt;&gt;"",1,0))</f>
        <v>0</v>
      </c>
      <c r="BL19" s="158">
        <f>IF('Indicator Data'!BM23="No Data",1,IF('Indicator Data imputation'!BM22&lt;&gt;"",1,0))</f>
        <v>0</v>
      </c>
      <c r="BM19" s="158">
        <f>IF('Indicator Data'!BN23="No Data",1,IF('Indicator Data imputation'!BN22&lt;&gt;"",1,0))</f>
        <v>0</v>
      </c>
      <c r="BN19" s="158">
        <f>IF('Indicator Data'!BO23="No Data",1,IF('Indicator Data imputation'!BO22&lt;&gt;"",1,0))</f>
        <v>0</v>
      </c>
      <c r="BO19" s="158">
        <f>IF('Indicator Data'!BP23="No Data",1,IF('Indicator Data imputation'!BP22&lt;&gt;"",1,0))</f>
        <v>0</v>
      </c>
      <c r="BP19" s="158">
        <f>IF('Indicator Data'!BQ23="No Data",1,IF('Indicator Data imputation'!BQ22&lt;&gt;"",1,0))</f>
        <v>0</v>
      </c>
      <c r="BQ19" s="158">
        <f>IF('Indicator Data'!BR23="No Data",1,IF('Indicator Data imputation'!BR22&lt;&gt;"",1,0))</f>
        <v>0</v>
      </c>
      <c r="BR19" s="158">
        <f>IF('Indicator Data'!BS23="No Data",1,IF('Indicator Data imputation'!BS22&lt;&gt;"",1,0))</f>
        <v>0</v>
      </c>
      <c r="BS19" s="158">
        <f>IF('Indicator Data'!BT23="No Data",1,IF('Indicator Data imputation'!BT22&lt;&gt;"",1,0))</f>
        <v>0</v>
      </c>
      <c r="BT19" s="158">
        <f>IF('Indicator Data'!BU23="No Data",1,IF('Indicator Data imputation'!BU22&lt;&gt;"",1,0))</f>
        <v>0</v>
      </c>
      <c r="BU19" s="158">
        <f>IF('Indicator Data'!BV23="No Data",1,IF('Indicator Data imputation'!BV22&lt;&gt;"",1,0))</f>
        <v>1</v>
      </c>
      <c r="BV19" s="158">
        <f>IF('Indicator Data'!BW23="No Data",1,IF('Indicator Data imputation'!BW22&lt;&gt;"",1,0))</f>
        <v>0</v>
      </c>
      <c r="BW19" s="158">
        <f>IF('Indicator Data'!BX23="No Data",1,IF('Indicator Data imputation'!BX22&lt;&gt;"",1,0))</f>
        <v>0</v>
      </c>
      <c r="BX19" s="158">
        <f>IF('Indicator Data'!BY23="No Data",1,IF('Indicator Data imputation'!BY22&lt;&gt;"",1,0))</f>
        <v>0</v>
      </c>
      <c r="BY19" s="5">
        <f t="shared" si="0"/>
        <v>1</v>
      </c>
      <c r="BZ19" s="160">
        <f t="shared" si="1"/>
        <v>1.3333333333333334E-2</v>
      </c>
    </row>
    <row r="20" spans="1:78" x14ac:dyDescent="0.25">
      <c r="A20" s="5" t="s">
        <v>36</v>
      </c>
      <c r="B20" s="158">
        <f>IF('Indicator Data'!C24="No Data",1,IF('Indicator Data imputation'!C23&lt;&gt;"",1,0))</f>
        <v>0</v>
      </c>
      <c r="C20" s="158">
        <f>IF('Indicator Data'!D24="No Data",1,IF('Indicator Data imputation'!D23&lt;&gt;"",1,0))</f>
        <v>0</v>
      </c>
      <c r="D20" s="158">
        <f>IF('Indicator Data'!E24="No Data",1,IF('Indicator Data imputation'!E23&lt;&gt;"",1,0))</f>
        <v>0</v>
      </c>
      <c r="E20" s="158">
        <f>IF('Indicator Data'!F24="No Data",1,IF('Indicator Data imputation'!F23&lt;&gt;"",1,0))</f>
        <v>0</v>
      </c>
      <c r="F20" s="158">
        <f>IF('Indicator Data'!G24="No Data",1,IF('Indicator Data imputation'!G23&lt;&gt;"",1,0))</f>
        <v>0</v>
      </c>
      <c r="G20" s="158">
        <f>IF('Indicator Data'!H24="No Data",1,IF('Indicator Data imputation'!H23&lt;&gt;"",1,0))</f>
        <v>0</v>
      </c>
      <c r="H20" s="158">
        <f>IF('Indicator Data'!I24="No Data",1,IF('Indicator Data imputation'!I23&lt;&gt;"",1,0))</f>
        <v>0</v>
      </c>
      <c r="I20" s="158">
        <f>IF('Indicator Data'!J24="No Data",1,IF('Indicator Data imputation'!J23&lt;&gt;"",1,0))</f>
        <v>0</v>
      </c>
      <c r="J20" s="158">
        <f>IF('Indicator Data'!K24="No Data",1,IF('Indicator Data imputation'!K23&lt;&gt;"",1,0))</f>
        <v>0</v>
      </c>
      <c r="K20" s="158">
        <f>IF('Indicator Data'!L24="No Data",1,IF('Indicator Data imputation'!L23&lt;&gt;"",1,0))</f>
        <v>0</v>
      </c>
      <c r="L20" s="158">
        <f>IF('Indicator Data'!M24="No Data",1,IF('Indicator Data imputation'!M23&lt;&gt;"",1,0))</f>
        <v>0</v>
      </c>
      <c r="M20" s="158">
        <f>IF('Indicator Data'!N24="No Data",1,IF('Indicator Data imputation'!N23&lt;&gt;"",1,0))</f>
        <v>1</v>
      </c>
      <c r="N20" s="158">
        <f>IF('Indicator Data'!O24="No Data",1,IF('Indicator Data imputation'!O23&lt;&gt;"",1,0))</f>
        <v>1</v>
      </c>
      <c r="O20" s="158">
        <f>IF('Indicator Data'!P24="No Data",1,IF('Indicator Data imputation'!P23&lt;&gt;"",1,0))</f>
        <v>1</v>
      </c>
      <c r="P20" s="158">
        <f>IF('Indicator Data'!Q24="No Data",1,IF('Indicator Data imputation'!Q23&lt;&gt;"",1,0))</f>
        <v>0</v>
      </c>
      <c r="Q20" s="158">
        <f>IF('Indicator Data'!R24="No Data",1,IF('Indicator Data imputation'!R23&lt;&gt;"",1,0))</f>
        <v>0</v>
      </c>
      <c r="R20" s="158">
        <f>IF('Indicator Data'!S24="No Data",1,IF('Indicator Data imputation'!S23&lt;&gt;"",1,0))</f>
        <v>0</v>
      </c>
      <c r="S20" s="158">
        <f>IF('Indicator Data'!T24="No Data",1,IF('Indicator Data imputation'!T23&lt;&gt;"",1,0))</f>
        <v>0</v>
      </c>
      <c r="T20" s="158">
        <f>IF('Indicator Data'!U24="No Data",1,IF('Indicator Data imputation'!U23&lt;&gt;"",1,0))</f>
        <v>0</v>
      </c>
      <c r="U20" s="158">
        <f>IF('Indicator Data'!V24="No Data",1,IF('Indicator Data imputation'!V23&lt;&gt;"",1,0))</f>
        <v>0</v>
      </c>
      <c r="V20" s="158">
        <f>IF('Indicator Data'!W24="No Data",1,IF('Indicator Data imputation'!W23&lt;&gt;"",1,0))</f>
        <v>0</v>
      </c>
      <c r="W20" s="158">
        <f>IF('Indicator Data'!X24="No Data",1,IF('Indicator Data imputation'!X23&lt;&gt;"",1,0))</f>
        <v>0</v>
      </c>
      <c r="X20" s="158">
        <f>IF('Indicator Data'!Y24="No Data",1,IF('Indicator Data imputation'!Y23&lt;&gt;"",1,0))</f>
        <v>0</v>
      </c>
      <c r="Y20" s="158">
        <f>IF('Indicator Data'!Z24="No Data",1,IF('Indicator Data imputation'!Z23&lt;&gt;"",1,0))</f>
        <v>0</v>
      </c>
      <c r="Z20" s="158">
        <f>IF('Indicator Data'!AA24="No Data",1,IF('Indicator Data imputation'!AA23&lt;&gt;"",1,0))</f>
        <v>1</v>
      </c>
      <c r="AA20" s="158">
        <f>IF('Indicator Data'!AB24="No Data",1,IF('Indicator Data imputation'!AB23&lt;&gt;"",1,0))</f>
        <v>0</v>
      </c>
      <c r="AB20" s="158">
        <f>IF('Indicator Data'!AC24="No Data",1,IF('Indicator Data imputation'!AC23&lt;&gt;"",1,0))</f>
        <v>0</v>
      </c>
      <c r="AC20" s="158">
        <f>IF('Indicator Data'!AD24="No Data",1,IF('Indicator Data imputation'!AD23&lt;&gt;"",1,0))</f>
        <v>0</v>
      </c>
      <c r="AD20" s="158">
        <f>IF('Indicator Data'!AE24="No Data",1,IF('Indicator Data imputation'!AE23&lt;&gt;"",1,0))</f>
        <v>0</v>
      </c>
      <c r="AE20" s="158">
        <f>IF('Indicator Data'!AF24="No Data",1,IF('Indicator Data imputation'!AF23&lt;&gt;"",1,0))</f>
        <v>1</v>
      </c>
      <c r="AF20" s="158">
        <f>IF('Indicator Data'!AG24="No Data",1,IF('Indicator Data imputation'!AG23&lt;&gt;"",1,0))</f>
        <v>0</v>
      </c>
      <c r="AG20" s="158">
        <f>IF('Indicator Data'!AH24="No Data",1,IF('Indicator Data imputation'!AH23&lt;&gt;"",1,0))</f>
        <v>0</v>
      </c>
      <c r="AH20" s="158">
        <f>IF('Indicator Data'!AI24="No Data",1,IF('Indicator Data imputation'!AI23&lt;&gt;"",1,0))</f>
        <v>0</v>
      </c>
      <c r="AI20" s="158">
        <f>IF('Indicator Data'!AJ24="No Data",1,IF('Indicator Data imputation'!AJ23&lt;&gt;"",1,0))</f>
        <v>0</v>
      </c>
      <c r="AJ20" s="158">
        <f>IF('Indicator Data'!AK24="No Data",1,IF('Indicator Data imputation'!AK23&lt;&gt;"",1,0))</f>
        <v>0</v>
      </c>
      <c r="AK20" s="158">
        <f>IF('Indicator Data'!AL24="No Data",1,IF('Indicator Data imputation'!AL23&lt;&gt;"",1,0))</f>
        <v>0</v>
      </c>
      <c r="AL20" s="158">
        <f>IF('Indicator Data'!AM24="No Data",1,IF('Indicator Data imputation'!AM23&lt;&gt;"",1,0))</f>
        <v>0</v>
      </c>
      <c r="AM20" s="158">
        <f>IF('Indicator Data'!AN24="No Data",1,IF('Indicator Data imputation'!AN23&lt;&gt;"",1,0))</f>
        <v>0</v>
      </c>
      <c r="AN20" s="158">
        <f>IF('Indicator Data'!AO24="No Data",1,IF('Indicator Data imputation'!AO23&lt;&gt;"",1,0))</f>
        <v>0</v>
      </c>
      <c r="AO20" s="158">
        <f>IF('Indicator Data'!AP24="No Data",1,IF('Indicator Data imputation'!AP23&lt;&gt;"",1,0))</f>
        <v>0</v>
      </c>
      <c r="AP20" s="158">
        <f>IF('Indicator Data'!AQ24="No Data",1,IF('Indicator Data imputation'!AQ23&lt;&gt;"",1,0))</f>
        <v>0</v>
      </c>
      <c r="AQ20" s="158">
        <f>IF('Indicator Data'!AR24="No Data",1,IF('Indicator Data imputation'!AR23&lt;&gt;"",1,0))</f>
        <v>0</v>
      </c>
      <c r="AR20" s="158">
        <f>IF('Indicator Data'!AS24="No Data",1,IF('Indicator Data imputation'!AS23&lt;&gt;"",1,0))</f>
        <v>0</v>
      </c>
      <c r="AS20" s="158">
        <f>IF('Indicator Data'!AT24="No Data",1,IF('Indicator Data imputation'!AT23&lt;&gt;"",1,0))</f>
        <v>0</v>
      </c>
      <c r="AT20" s="158">
        <f>IF('Indicator Data'!AU24="No Data",1,IF('Indicator Data imputation'!AU23&lt;&gt;"",1,0))</f>
        <v>0</v>
      </c>
      <c r="AU20" s="158">
        <f>IF('Indicator Data'!AV24="No Data",1,IF('Indicator Data imputation'!AV23&lt;&gt;"",1,0))</f>
        <v>0</v>
      </c>
      <c r="AV20" s="158">
        <f>IF('Indicator Data'!AW24="No Data",1,IF('Indicator Data imputation'!AW23&lt;&gt;"",1,0))</f>
        <v>1</v>
      </c>
      <c r="AW20" s="158">
        <f>IF('Indicator Data'!AX24="No Data",1,IF('Indicator Data imputation'!AX23&lt;&gt;"",1,0))</f>
        <v>0</v>
      </c>
      <c r="AX20" s="158">
        <f>IF('Indicator Data'!AY24="No Data",1,IF('Indicator Data imputation'!AY23&lt;&gt;"",1,0))</f>
        <v>0</v>
      </c>
      <c r="AY20" s="158">
        <f>IF('Indicator Data'!AZ24="No Data",1,IF('Indicator Data imputation'!AZ23&lt;&gt;"",1,0))</f>
        <v>0</v>
      </c>
      <c r="AZ20" s="158">
        <f>IF('Indicator Data'!BA24="No Data",1,IF('Indicator Data imputation'!BA23&lt;&gt;"",1,0))</f>
        <v>0</v>
      </c>
      <c r="BA20" s="158">
        <f>IF('Indicator Data'!BB24="No Data",1,IF('Indicator Data imputation'!BB23&lt;&gt;"",1,0))</f>
        <v>0</v>
      </c>
      <c r="BB20" s="158">
        <f>IF('Indicator Data'!BC24="No Data",1,IF('Indicator Data imputation'!BC23&lt;&gt;"",1,0))</f>
        <v>0</v>
      </c>
      <c r="BC20" s="158">
        <f>IF('Indicator Data'!BD24="No Data",1,IF('Indicator Data imputation'!BD23&lt;&gt;"",1,0))</f>
        <v>0</v>
      </c>
      <c r="BD20" s="158">
        <f>IF('Indicator Data'!BE24="No Data",1,IF('Indicator Data imputation'!BE23&lt;&gt;"",1,0))</f>
        <v>0</v>
      </c>
      <c r="BE20" s="158">
        <f>IF('Indicator Data'!BF24="No Data",1,IF('Indicator Data imputation'!BF23&lt;&gt;"",1,0))</f>
        <v>0</v>
      </c>
      <c r="BF20" s="158">
        <f>IF('Indicator Data'!BG24="No Data",1,IF('Indicator Data imputation'!BG23&lt;&gt;"",1,0))</f>
        <v>0</v>
      </c>
      <c r="BG20" s="158">
        <f>IF('Indicator Data'!BH24="No Data",1,IF('Indicator Data imputation'!BH23&lt;&gt;"",1,0))</f>
        <v>1</v>
      </c>
      <c r="BH20" s="158">
        <f>IF('Indicator Data'!BI24="No Data",1,IF('Indicator Data imputation'!BI23&lt;&gt;"",1,0))</f>
        <v>1</v>
      </c>
      <c r="BI20" s="158">
        <f>IF('Indicator Data'!BJ24="No Data",1,IF('Indicator Data imputation'!BJ23&lt;&gt;"",1,0))</f>
        <v>0</v>
      </c>
      <c r="BJ20" s="158">
        <f>IF('Indicator Data'!BK24="No Data",1,IF('Indicator Data imputation'!BK23&lt;&gt;"",1,0))</f>
        <v>0</v>
      </c>
      <c r="BK20" s="158">
        <f>IF('Indicator Data'!BL24="No Data",1,IF('Indicator Data imputation'!BL23&lt;&gt;"",1,0))</f>
        <v>0</v>
      </c>
      <c r="BL20" s="158">
        <f>IF('Indicator Data'!BM24="No Data",1,IF('Indicator Data imputation'!BM23&lt;&gt;"",1,0))</f>
        <v>0</v>
      </c>
      <c r="BM20" s="158">
        <f>IF('Indicator Data'!BN24="No Data",1,IF('Indicator Data imputation'!BN23&lt;&gt;"",1,0))</f>
        <v>0</v>
      </c>
      <c r="BN20" s="158">
        <f>IF('Indicator Data'!BO24="No Data",1,IF('Indicator Data imputation'!BO23&lt;&gt;"",1,0))</f>
        <v>0</v>
      </c>
      <c r="BO20" s="158">
        <f>IF('Indicator Data'!BP24="No Data",1,IF('Indicator Data imputation'!BP23&lt;&gt;"",1,0))</f>
        <v>0</v>
      </c>
      <c r="BP20" s="158">
        <f>IF('Indicator Data'!BQ24="No Data",1,IF('Indicator Data imputation'!BQ23&lt;&gt;"",1,0))</f>
        <v>0</v>
      </c>
      <c r="BQ20" s="158">
        <f>IF('Indicator Data'!BR24="No Data",1,IF('Indicator Data imputation'!BR23&lt;&gt;"",1,0))</f>
        <v>0</v>
      </c>
      <c r="BR20" s="158">
        <f>IF('Indicator Data'!BS24="No Data",1,IF('Indicator Data imputation'!BS23&lt;&gt;"",1,0))</f>
        <v>0</v>
      </c>
      <c r="BS20" s="158">
        <f>IF('Indicator Data'!BT24="No Data",1,IF('Indicator Data imputation'!BT23&lt;&gt;"",1,0))</f>
        <v>0</v>
      </c>
      <c r="BT20" s="158">
        <f>IF('Indicator Data'!BU24="No Data",1,IF('Indicator Data imputation'!BU23&lt;&gt;"",1,0))</f>
        <v>0</v>
      </c>
      <c r="BU20" s="158">
        <f>IF('Indicator Data'!BV24="No Data",1,IF('Indicator Data imputation'!BV23&lt;&gt;"",1,0))</f>
        <v>0</v>
      </c>
      <c r="BV20" s="158">
        <f>IF('Indicator Data'!BW24="No Data",1,IF('Indicator Data imputation'!BW23&lt;&gt;"",1,0))</f>
        <v>1</v>
      </c>
      <c r="BW20" s="158">
        <f>IF('Indicator Data'!BX24="No Data",1,IF('Indicator Data imputation'!BX23&lt;&gt;"",1,0))</f>
        <v>0</v>
      </c>
      <c r="BX20" s="158">
        <f>IF('Indicator Data'!BY24="No Data",1,IF('Indicator Data imputation'!BY23&lt;&gt;"",1,0))</f>
        <v>0</v>
      </c>
      <c r="BY20" s="5">
        <f t="shared" si="0"/>
        <v>9</v>
      </c>
      <c r="BZ20" s="160">
        <f t="shared" si="1"/>
        <v>0.12</v>
      </c>
    </row>
    <row r="21" spans="1:78" x14ac:dyDescent="0.25">
      <c r="A21" s="5" t="s">
        <v>38</v>
      </c>
      <c r="B21" s="158">
        <f>IF('Indicator Data'!C25="No Data",1,IF('Indicator Data imputation'!C24&lt;&gt;"",1,0))</f>
        <v>0</v>
      </c>
      <c r="C21" s="158">
        <f>IF('Indicator Data'!D25="No Data",1,IF('Indicator Data imputation'!D24&lt;&gt;"",1,0))</f>
        <v>0</v>
      </c>
      <c r="D21" s="158">
        <f>IF('Indicator Data'!E25="No Data",1,IF('Indicator Data imputation'!E24&lt;&gt;"",1,0))</f>
        <v>0</v>
      </c>
      <c r="E21" s="158">
        <f>IF('Indicator Data'!F25="No Data",1,IF('Indicator Data imputation'!F24&lt;&gt;"",1,0))</f>
        <v>0</v>
      </c>
      <c r="F21" s="158">
        <f>IF('Indicator Data'!G25="No Data",1,IF('Indicator Data imputation'!G24&lt;&gt;"",1,0))</f>
        <v>0</v>
      </c>
      <c r="G21" s="158">
        <f>IF('Indicator Data'!H25="No Data",1,IF('Indicator Data imputation'!H24&lt;&gt;"",1,0))</f>
        <v>0</v>
      </c>
      <c r="H21" s="158">
        <f>IF('Indicator Data'!I25="No Data",1,IF('Indicator Data imputation'!I24&lt;&gt;"",1,0))</f>
        <v>0</v>
      </c>
      <c r="I21" s="158">
        <f>IF('Indicator Data'!J25="No Data",1,IF('Indicator Data imputation'!J24&lt;&gt;"",1,0))</f>
        <v>0</v>
      </c>
      <c r="J21" s="158">
        <f>IF('Indicator Data'!K25="No Data",1,IF('Indicator Data imputation'!K24&lt;&gt;"",1,0))</f>
        <v>0</v>
      </c>
      <c r="K21" s="158">
        <f>IF('Indicator Data'!L25="No Data",1,IF('Indicator Data imputation'!L24&lt;&gt;"",1,0))</f>
        <v>0</v>
      </c>
      <c r="L21" s="158">
        <f>IF('Indicator Data'!M25="No Data",1,IF('Indicator Data imputation'!M24&lt;&gt;"",1,0))</f>
        <v>1</v>
      </c>
      <c r="M21" s="158">
        <f>IF('Indicator Data'!N25="No Data",1,IF('Indicator Data imputation'!N24&lt;&gt;"",1,0))</f>
        <v>1</v>
      </c>
      <c r="N21" s="158">
        <f>IF('Indicator Data'!O25="No Data",1,IF('Indicator Data imputation'!O24&lt;&gt;"",1,0))</f>
        <v>1</v>
      </c>
      <c r="O21" s="158">
        <f>IF('Indicator Data'!P25="No Data",1,IF('Indicator Data imputation'!P24&lt;&gt;"",1,0))</f>
        <v>1</v>
      </c>
      <c r="P21" s="158">
        <f>IF('Indicator Data'!Q25="No Data",1,IF('Indicator Data imputation'!Q24&lt;&gt;"",1,0))</f>
        <v>0</v>
      </c>
      <c r="Q21" s="158">
        <f>IF('Indicator Data'!R25="No Data",1,IF('Indicator Data imputation'!R24&lt;&gt;"",1,0))</f>
        <v>0</v>
      </c>
      <c r="R21" s="158">
        <f>IF('Indicator Data'!S25="No Data",1,IF('Indicator Data imputation'!S24&lt;&gt;"",1,0))</f>
        <v>0</v>
      </c>
      <c r="S21" s="158">
        <f>IF('Indicator Data'!T25="No Data",1,IF('Indicator Data imputation'!T24&lt;&gt;"",1,0))</f>
        <v>0</v>
      </c>
      <c r="T21" s="158">
        <f>IF('Indicator Data'!U25="No Data",1,IF('Indicator Data imputation'!U24&lt;&gt;"",1,0))</f>
        <v>0</v>
      </c>
      <c r="U21" s="158">
        <f>IF('Indicator Data'!V25="No Data",1,IF('Indicator Data imputation'!V24&lt;&gt;"",1,0))</f>
        <v>0</v>
      </c>
      <c r="V21" s="158">
        <f>IF('Indicator Data'!W25="No Data",1,IF('Indicator Data imputation'!W24&lt;&gt;"",1,0))</f>
        <v>0</v>
      </c>
      <c r="W21" s="158">
        <f>IF('Indicator Data'!X25="No Data",1,IF('Indicator Data imputation'!X24&lt;&gt;"",1,0))</f>
        <v>0</v>
      </c>
      <c r="X21" s="158">
        <f>IF('Indicator Data'!Y25="No Data",1,IF('Indicator Data imputation'!Y24&lt;&gt;"",1,0))</f>
        <v>0</v>
      </c>
      <c r="Y21" s="158">
        <f>IF('Indicator Data'!Z25="No Data",1,IF('Indicator Data imputation'!Z24&lt;&gt;"",1,0))</f>
        <v>0</v>
      </c>
      <c r="Z21" s="158">
        <f>IF('Indicator Data'!AA25="No Data",1,IF('Indicator Data imputation'!AA24&lt;&gt;"",1,0))</f>
        <v>0</v>
      </c>
      <c r="AA21" s="158">
        <f>IF('Indicator Data'!AB25="No Data",1,IF('Indicator Data imputation'!AB24&lt;&gt;"",1,0))</f>
        <v>0</v>
      </c>
      <c r="AB21" s="158">
        <f>IF('Indicator Data'!AC25="No Data",1,IF('Indicator Data imputation'!AC24&lt;&gt;"",1,0))</f>
        <v>0</v>
      </c>
      <c r="AC21" s="158">
        <f>IF('Indicator Data'!AD25="No Data",1,IF('Indicator Data imputation'!AD24&lt;&gt;"",1,0))</f>
        <v>0</v>
      </c>
      <c r="AD21" s="158">
        <f>IF('Indicator Data'!AE25="No Data",1,IF('Indicator Data imputation'!AE24&lt;&gt;"",1,0))</f>
        <v>1</v>
      </c>
      <c r="AE21" s="158">
        <f>IF('Indicator Data'!AF25="No Data",1,IF('Indicator Data imputation'!AF24&lt;&gt;"",1,0))</f>
        <v>0</v>
      </c>
      <c r="AF21" s="158">
        <f>IF('Indicator Data'!AG25="No Data",1,IF('Indicator Data imputation'!AG24&lt;&gt;"",1,0))</f>
        <v>0</v>
      </c>
      <c r="AG21" s="158">
        <f>IF('Indicator Data'!AH25="No Data",1,IF('Indicator Data imputation'!AH24&lt;&gt;"",1,0))</f>
        <v>0</v>
      </c>
      <c r="AH21" s="158">
        <f>IF('Indicator Data'!AI25="No Data",1,IF('Indicator Data imputation'!AI24&lt;&gt;"",1,0))</f>
        <v>0</v>
      </c>
      <c r="AI21" s="158">
        <f>IF('Indicator Data'!AJ25="No Data",1,IF('Indicator Data imputation'!AJ24&lt;&gt;"",1,0))</f>
        <v>0</v>
      </c>
      <c r="AJ21" s="158">
        <f>IF('Indicator Data'!AK25="No Data",1,IF('Indicator Data imputation'!AK24&lt;&gt;"",1,0))</f>
        <v>0</v>
      </c>
      <c r="AK21" s="158">
        <f>IF('Indicator Data'!AL25="No Data",1,IF('Indicator Data imputation'!AL24&lt;&gt;"",1,0))</f>
        <v>0</v>
      </c>
      <c r="AL21" s="158">
        <f>IF('Indicator Data'!AM25="No Data",1,IF('Indicator Data imputation'!AM24&lt;&gt;"",1,0))</f>
        <v>0</v>
      </c>
      <c r="AM21" s="158">
        <f>IF('Indicator Data'!AN25="No Data",1,IF('Indicator Data imputation'!AN24&lt;&gt;"",1,0))</f>
        <v>0</v>
      </c>
      <c r="AN21" s="158">
        <f>IF('Indicator Data'!AO25="No Data",1,IF('Indicator Data imputation'!AO24&lt;&gt;"",1,0))</f>
        <v>0</v>
      </c>
      <c r="AO21" s="158">
        <f>IF('Indicator Data'!AP25="No Data",1,IF('Indicator Data imputation'!AP24&lt;&gt;"",1,0))</f>
        <v>0</v>
      </c>
      <c r="AP21" s="158">
        <f>IF('Indicator Data'!AQ25="No Data",1,IF('Indicator Data imputation'!AQ24&lt;&gt;"",1,0))</f>
        <v>0</v>
      </c>
      <c r="AQ21" s="158">
        <f>IF('Indicator Data'!AR25="No Data",1,IF('Indicator Data imputation'!AR24&lt;&gt;"",1,0))</f>
        <v>0</v>
      </c>
      <c r="AR21" s="158">
        <f>IF('Indicator Data'!AS25="No Data",1,IF('Indicator Data imputation'!AS24&lt;&gt;"",1,0))</f>
        <v>0</v>
      </c>
      <c r="AS21" s="158">
        <f>IF('Indicator Data'!AT25="No Data",1,IF('Indicator Data imputation'!AT24&lt;&gt;"",1,0))</f>
        <v>0</v>
      </c>
      <c r="AT21" s="158">
        <f>IF('Indicator Data'!AU25="No Data",1,IF('Indicator Data imputation'!AU24&lt;&gt;"",1,0))</f>
        <v>0</v>
      </c>
      <c r="AU21" s="158">
        <f>IF('Indicator Data'!AV25="No Data",1,IF('Indicator Data imputation'!AV24&lt;&gt;"",1,0))</f>
        <v>0</v>
      </c>
      <c r="AV21" s="158">
        <f>IF('Indicator Data'!AW25="No Data",1,IF('Indicator Data imputation'!AW24&lt;&gt;"",1,0))</f>
        <v>0</v>
      </c>
      <c r="AW21" s="158">
        <f>IF('Indicator Data'!AX25="No Data",1,IF('Indicator Data imputation'!AX24&lt;&gt;"",1,0))</f>
        <v>0</v>
      </c>
      <c r="AX21" s="158">
        <f>IF('Indicator Data'!AY25="No Data",1,IF('Indicator Data imputation'!AY24&lt;&gt;"",1,0))</f>
        <v>0</v>
      </c>
      <c r="AY21" s="158">
        <f>IF('Indicator Data'!AZ25="No Data",1,IF('Indicator Data imputation'!AZ24&lt;&gt;"",1,0))</f>
        <v>0</v>
      </c>
      <c r="AZ21" s="158">
        <f>IF('Indicator Data'!BA25="No Data",1,IF('Indicator Data imputation'!BA24&lt;&gt;"",1,0))</f>
        <v>0</v>
      </c>
      <c r="BA21" s="158">
        <f>IF('Indicator Data'!BB25="No Data",1,IF('Indicator Data imputation'!BB24&lt;&gt;"",1,0))</f>
        <v>0</v>
      </c>
      <c r="BB21" s="158">
        <f>IF('Indicator Data'!BC25="No Data",1,IF('Indicator Data imputation'!BC24&lt;&gt;"",1,0))</f>
        <v>0</v>
      </c>
      <c r="BC21" s="158">
        <f>IF('Indicator Data'!BD25="No Data",1,IF('Indicator Data imputation'!BD24&lt;&gt;"",1,0))</f>
        <v>0</v>
      </c>
      <c r="BD21" s="158">
        <f>IF('Indicator Data'!BE25="No Data",1,IF('Indicator Data imputation'!BE24&lt;&gt;"",1,0))</f>
        <v>0</v>
      </c>
      <c r="BE21" s="158">
        <f>IF('Indicator Data'!BF25="No Data",1,IF('Indicator Data imputation'!BF24&lt;&gt;"",1,0))</f>
        <v>0</v>
      </c>
      <c r="BF21" s="158">
        <f>IF('Indicator Data'!BG25="No Data",1,IF('Indicator Data imputation'!BG24&lt;&gt;"",1,0))</f>
        <v>0</v>
      </c>
      <c r="BG21" s="158">
        <f>IF('Indicator Data'!BH25="No Data",1,IF('Indicator Data imputation'!BH24&lt;&gt;"",1,0))</f>
        <v>0</v>
      </c>
      <c r="BH21" s="158">
        <f>IF('Indicator Data'!BI25="No Data",1,IF('Indicator Data imputation'!BI24&lt;&gt;"",1,0))</f>
        <v>0</v>
      </c>
      <c r="BI21" s="158">
        <f>IF('Indicator Data'!BJ25="No Data",1,IF('Indicator Data imputation'!BJ24&lt;&gt;"",1,0))</f>
        <v>0</v>
      </c>
      <c r="BJ21" s="158">
        <f>IF('Indicator Data'!BK25="No Data",1,IF('Indicator Data imputation'!BK24&lt;&gt;"",1,0))</f>
        <v>0</v>
      </c>
      <c r="BK21" s="158">
        <f>IF('Indicator Data'!BL25="No Data",1,IF('Indicator Data imputation'!BL24&lt;&gt;"",1,0))</f>
        <v>0</v>
      </c>
      <c r="BL21" s="158">
        <f>IF('Indicator Data'!BM25="No Data",1,IF('Indicator Data imputation'!BM24&lt;&gt;"",1,0))</f>
        <v>0</v>
      </c>
      <c r="BM21" s="158">
        <f>IF('Indicator Data'!BN25="No Data",1,IF('Indicator Data imputation'!BN24&lt;&gt;"",1,0))</f>
        <v>0</v>
      </c>
      <c r="BN21" s="158">
        <f>IF('Indicator Data'!BO25="No Data",1,IF('Indicator Data imputation'!BO24&lt;&gt;"",1,0))</f>
        <v>0</v>
      </c>
      <c r="BO21" s="158">
        <f>IF('Indicator Data'!BP25="No Data",1,IF('Indicator Data imputation'!BP24&lt;&gt;"",1,0))</f>
        <v>0</v>
      </c>
      <c r="BP21" s="158">
        <f>IF('Indicator Data'!BQ25="No Data",1,IF('Indicator Data imputation'!BQ24&lt;&gt;"",1,0))</f>
        <v>0</v>
      </c>
      <c r="BQ21" s="158">
        <f>IF('Indicator Data'!BR25="No Data",1,IF('Indicator Data imputation'!BR24&lt;&gt;"",1,0))</f>
        <v>0</v>
      </c>
      <c r="BR21" s="158">
        <f>IF('Indicator Data'!BS25="No Data",1,IF('Indicator Data imputation'!BS24&lt;&gt;"",1,0))</f>
        <v>0</v>
      </c>
      <c r="BS21" s="158">
        <f>IF('Indicator Data'!BT25="No Data",1,IF('Indicator Data imputation'!BT24&lt;&gt;"",1,0))</f>
        <v>0</v>
      </c>
      <c r="BT21" s="158">
        <f>IF('Indicator Data'!BU25="No Data",1,IF('Indicator Data imputation'!BU24&lt;&gt;"",1,0))</f>
        <v>0</v>
      </c>
      <c r="BU21" s="158">
        <f>IF('Indicator Data'!BV25="No Data",1,IF('Indicator Data imputation'!BV24&lt;&gt;"",1,0))</f>
        <v>1</v>
      </c>
      <c r="BV21" s="158">
        <f>IF('Indicator Data'!BW25="No Data",1,IF('Indicator Data imputation'!BW24&lt;&gt;"",1,0))</f>
        <v>0</v>
      </c>
      <c r="BW21" s="158">
        <f>IF('Indicator Data'!BX25="No Data",1,IF('Indicator Data imputation'!BX24&lt;&gt;"",1,0))</f>
        <v>0</v>
      </c>
      <c r="BX21" s="158">
        <f>IF('Indicator Data'!BY25="No Data",1,IF('Indicator Data imputation'!BY24&lt;&gt;"",1,0))</f>
        <v>0</v>
      </c>
      <c r="BY21" s="5">
        <f t="shared" si="0"/>
        <v>6</v>
      </c>
      <c r="BZ21" s="160">
        <f t="shared" si="1"/>
        <v>0.08</v>
      </c>
    </row>
    <row r="22" spans="1:78" x14ac:dyDescent="0.25">
      <c r="A22" s="5" t="s">
        <v>39</v>
      </c>
      <c r="B22" s="158">
        <f>IF('Indicator Data'!C26="No Data",1,IF('Indicator Data imputation'!C25&lt;&gt;"",1,0))</f>
        <v>0</v>
      </c>
      <c r="C22" s="158">
        <f>IF('Indicator Data'!D26="No Data",1,IF('Indicator Data imputation'!D25&lt;&gt;"",1,0))</f>
        <v>0</v>
      </c>
      <c r="D22" s="158">
        <f>IF('Indicator Data'!E26="No Data",1,IF('Indicator Data imputation'!E25&lt;&gt;"",1,0))</f>
        <v>0</v>
      </c>
      <c r="E22" s="158">
        <f>IF('Indicator Data'!F26="No Data",1,IF('Indicator Data imputation'!F25&lt;&gt;"",1,0))</f>
        <v>0</v>
      </c>
      <c r="F22" s="158">
        <f>IF('Indicator Data'!G26="No Data",1,IF('Indicator Data imputation'!G25&lt;&gt;"",1,0))</f>
        <v>0</v>
      </c>
      <c r="G22" s="158">
        <f>IF('Indicator Data'!H26="No Data",1,IF('Indicator Data imputation'!H25&lt;&gt;"",1,0))</f>
        <v>0</v>
      </c>
      <c r="H22" s="158">
        <f>IF('Indicator Data'!I26="No Data",1,IF('Indicator Data imputation'!I25&lt;&gt;"",1,0))</f>
        <v>0</v>
      </c>
      <c r="I22" s="158">
        <f>IF('Indicator Data'!J26="No Data",1,IF('Indicator Data imputation'!J25&lt;&gt;"",1,0))</f>
        <v>0</v>
      </c>
      <c r="J22" s="158">
        <f>IF('Indicator Data'!K26="No Data",1,IF('Indicator Data imputation'!K25&lt;&gt;"",1,0))</f>
        <v>0</v>
      </c>
      <c r="K22" s="158">
        <f>IF('Indicator Data'!L26="No Data",1,IF('Indicator Data imputation'!L25&lt;&gt;"",1,0))</f>
        <v>0</v>
      </c>
      <c r="L22" s="158">
        <f>IF('Indicator Data'!M26="No Data",1,IF('Indicator Data imputation'!M25&lt;&gt;"",1,0))</f>
        <v>0</v>
      </c>
      <c r="M22" s="158">
        <f>IF('Indicator Data'!N26="No Data",1,IF('Indicator Data imputation'!N25&lt;&gt;"",1,0))</f>
        <v>1</v>
      </c>
      <c r="N22" s="158">
        <f>IF('Indicator Data'!O26="No Data",1,IF('Indicator Data imputation'!O25&lt;&gt;"",1,0))</f>
        <v>1</v>
      </c>
      <c r="O22" s="158">
        <f>IF('Indicator Data'!P26="No Data",1,IF('Indicator Data imputation'!P25&lt;&gt;"",1,0))</f>
        <v>1</v>
      </c>
      <c r="P22" s="158">
        <f>IF('Indicator Data'!Q26="No Data",1,IF('Indicator Data imputation'!Q25&lt;&gt;"",1,0))</f>
        <v>0</v>
      </c>
      <c r="Q22" s="158">
        <f>IF('Indicator Data'!R26="No Data",1,IF('Indicator Data imputation'!R25&lt;&gt;"",1,0))</f>
        <v>0</v>
      </c>
      <c r="R22" s="158">
        <f>IF('Indicator Data'!S26="No Data",1,IF('Indicator Data imputation'!S25&lt;&gt;"",1,0))</f>
        <v>0</v>
      </c>
      <c r="S22" s="158">
        <f>IF('Indicator Data'!T26="No Data",1,IF('Indicator Data imputation'!T25&lt;&gt;"",1,0))</f>
        <v>0</v>
      </c>
      <c r="T22" s="158">
        <f>IF('Indicator Data'!U26="No Data",1,IF('Indicator Data imputation'!U25&lt;&gt;"",1,0))</f>
        <v>0</v>
      </c>
      <c r="U22" s="158">
        <f>IF('Indicator Data'!V26="No Data",1,IF('Indicator Data imputation'!V25&lt;&gt;"",1,0))</f>
        <v>0</v>
      </c>
      <c r="V22" s="158">
        <f>IF('Indicator Data'!W26="No Data",1,IF('Indicator Data imputation'!W25&lt;&gt;"",1,0))</f>
        <v>0</v>
      </c>
      <c r="W22" s="158">
        <f>IF('Indicator Data'!X26="No Data",1,IF('Indicator Data imputation'!X25&lt;&gt;"",1,0))</f>
        <v>0</v>
      </c>
      <c r="X22" s="158">
        <f>IF('Indicator Data'!Y26="No Data",1,IF('Indicator Data imputation'!Y25&lt;&gt;"",1,0))</f>
        <v>0</v>
      </c>
      <c r="Y22" s="158">
        <f>IF('Indicator Data'!Z26="No Data",1,IF('Indicator Data imputation'!Z25&lt;&gt;"",1,0))</f>
        <v>0</v>
      </c>
      <c r="Z22" s="158">
        <f>IF('Indicator Data'!AA26="No Data",1,IF('Indicator Data imputation'!AA25&lt;&gt;"",1,0))</f>
        <v>1</v>
      </c>
      <c r="AA22" s="158">
        <f>IF('Indicator Data'!AB26="No Data",1,IF('Indicator Data imputation'!AB25&lt;&gt;"",1,0))</f>
        <v>0</v>
      </c>
      <c r="AB22" s="158">
        <f>IF('Indicator Data'!AC26="No Data",1,IF('Indicator Data imputation'!AC25&lt;&gt;"",1,0))</f>
        <v>0</v>
      </c>
      <c r="AC22" s="158">
        <f>IF('Indicator Data'!AD26="No Data",1,IF('Indicator Data imputation'!AD25&lt;&gt;"",1,0))</f>
        <v>0</v>
      </c>
      <c r="AD22" s="158">
        <f>IF('Indicator Data'!AE26="No Data",1,IF('Indicator Data imputation'!AE25&lt;&gt;"",1,0))</f>
        <v>0</v>
      </c>
      <c r="AE22" s="158">
        <f>IF('Indicator Data'!AF26="No Data",1,IF('Indicator Data imputation'!AF25&lt;&gt;"",1,0))</f>
        <v>0</v>
      </c>
      <c r="AF22" s="158">
        <f>IF('Indicator Data'!AG26="No Data",1,IF('Indicator Data imputation'!AG25&lt;&gt;"",1,0))</f>
        <v>0</v>
      </c>
      <c r="AG22" s="158">
        <f>IF('Indicator Data'!AH26="No Data",1,IF('Indicator Data imputation'!AH25&lt;&gt;"",1,0))</f>
        <v>0</v>
      </c>
      <c r="AH22" s="158">
        <f>IF('Indicator Data'!AI26="No Data",1,IF('Indicator Data imputation'!AI25&lt;&gt;"",1,0))</f>
        <v>0</v>
      </c>
      <c r="AI22" s="158">
        <f>IF('Indicator Data'!AJ26="No Data",1,IF('Indicator Data imputation'!AJ25&lt;&gt;"",1,0))</f>
        <v>0</v>
      </c>
      <c r="AJ22" s="158">
        <f>IF('Indicator Data'!AK26="No Data",1,IF('Indicator Data imputation'!AK25&lt;&gt;"",1,0))</f>
        <v>0</v>
      </c>
      <c r="AK22" s="158">
        <f>IF('Indicator Data'!AL26="No Data",1,IF('Indicator Data imputation'!AL25&lt;&gt;"",1,0))</f>
        <v>0</v>
      </c>
      <c r="AL22" s="158">
        <f>IF('Indicator Data'!AM26="No Data",1,IF('Indicator Data imputation'!AM25&lt;&gt;"",1,0))</f>
        <v>0</v>
      </c>
      <c r="AM22" s="158">
        <f>IF('Indicator Data'!AN26="No Data",1,IF('Indicator Data imputation'!AN25&lt;&gt;"",1,0))</f>
        <v>0</v>
      </c>
      <c r="AN22" s="158">
        <f>IF('Indicator Data'!AO26="No Data",1,IF('Indicator Data imputation'!AO25&lt;&gt;"",1,0))</f>
        <v>0</v>
      </c>
      <c r="AO22" s="158">
        <f>IF('Indicator Data'!AP26="No Data",1,IF('Indicator Data imputation'!AP25&lt;&gt;"",1,0))</f>
        <v>0</v>
      </c>
      <c r="AP22" s="158">
        <f>IF('Indicator Data'!AQ26="No Data",1,IF('Indicator Data imputation'!AQ25&lt;&gt;"",1,0))</f>
        <v>0</v>
      </c>
      <c r="AQ22" s="158">
        <f>IF('Indicator Data'!AR26="No Data",1,IF('Indicator Data imputation'!AR25&lt;&gt;"",1,0))</f>
        <v>0</v>
      </c>
      <c r="AR22" s="158">
        <f>IF('Indicator Data'!AS26="No Data",1,IF('Indicator Data imputation'!AS25&lt;&gt;"",1,0))</f>
        <v>0</v>
      </c>
      <c r="AS22" s="158">
        <f>IF('Indicator Data'!AT26="No Data",1,IF('Indicator Data imputation'!AT25&lt;&gt;"",1,0))</f>
        <v>0</v>
      </c>
      <c r="AT22" s="158">
        <f>IF('Indicator Data'!AU26="No Data",1,IF('Indicator Data imputation'!AU25&lt;&gt;"",1,0))</f>
        <v>0</v>
      </c>
      <c r="AU22" s="158">
        <f>IF('Indicator Data'!AV26="No Data",1,IF('Indicator Data imputation'!AV25&lt;&gt;"",1,0))</f>
        <v>1</v>
      </c>
      <c r="AV22" s="158">
        <f>IF('Indicator Data'!AW26="No Data",1,IF('Indicator Data imputation'!AW25&lt;&gt;"",1,0))</f>
        <v>1</v>
      </c>
      <c r="AW22" s="158">
        <f>IF('Indicator Data'!AX26="No Data",1,IF('Indicator Data imputation'!AX25&lt;&gt;"",1,0))</f>
        <v>1</v>
      </c>
      <c r="AX22" s="158">
        <f>IF('Indicator Data'!AY26="No Data",1,IF('Indicator Data imputation'!AY25&lt;&gt;"",1,0))</f>
        <v>0</v>
      </c>
      <c r="AY22" s="158">
        <f>IF('Indicator Data'!AZ26="No Data",1,IF('Indicator Data imputation'!AZ25&lt;&gt;"",1,0))</f>
        <v>0</v>
      </c>
      <c r="AZ22" s="158">
        <f>IF('Indicator Data'!BA26="No Data",1,IF('Indicator Data imputation'!BA25&lt;&gt;"",1,0))</f>
        <v>0</v>
      </c>
      <c r="BA22" s="158">
        <f>IF('Indicator Data'!BB26="No Data",1,IF('Indicator Data imputation'!BB25&lt;&gt;"",1,0))</f>
        <v>0</v>
      </c>
      <c r="BB22" s="158">
        <f>IF('Indicator Data'!BC26="No Data",1,IF('Indicator Data imputation'!BC25&lt;&gt;"",1,0))</f>
        <v>0</v>
      </c>
      <c r="BC22" s="158">
        <f>IF('Indicator Data'!BD26="No Data",1,IF('Indicator Data imputation'!BD25&lt;&gt;"",1,0))</f>
        <v>0</v>
      </c>
      <c r="BD22" s="158">
        <f>IF('Indicator Data'!BE26="No Data",1,IF('Indicator Data imputation'!BE25&lt;&gt;"",1,0))</f>
        <v>0</v>
      </c>
      <c r="BE22" s="158">
        <f>IF('Indicator Data'!BF26="No Data",1,IF('Indicator Data imputation'!BF25&lt;&gt;"",1,0))</f>
        <v>0</v>
      </c>
      <c r="BF22" s="158">
        <f>IF('Indicator Data'!BG26="No Data",1,IF('Indicator Data imputation'!BG25&lt;&gt;"",1,0))</f>
        <v>0</v>
      </c>
      <c r="BG22" s="158">
        <f>IF('Indicator Data'!BH26="No Data",1,IF('Indicator Data imputation'!BH25&lt;&gt;"",1,0))</f>
        <v>0</v>
      </c>
      <c r="BH22" s="158">
        <f>IF('Indicator Data'!BI26="No Data",1,IF('Indicator Data imputation'!BI25&lt;&gt;"",1,0))</f>
        <v>0</v>
      </c>
      <c r="BI22" s="158">
        <f>IF('Indicator Data'!BJ26="No Data",1,IF('Indicator Data imputation'!BJ25&lt;&gt;"",1,0))</f>
        <v>1</v>
      </c>
      <c r="BJ22" s="158">
        <f>IF('Indicator Data'!BK26="No Data",1,IF('Indicator Data imputation'!BK25&lt;&gt;"",1,0))</f>
        <v>0</v>
      </c>
      <c r="BK22" s="158">
        <f>IF('Indicator Data'!BL26="No Data",1,IF('Indicator Data imputation'!BL25&lt;&gt;"",1,0))</f>
        <v>0</v>
      </c>
      <c r="BL22" s="158">
        <f>IF('Indicator Data'!BM26="No Data",1,IF('Indicator Data imputation'!BM25&lt;&gt;"",1,0))</f>
        <v>0</v>
      </c>
      <c r="BM22" s="158">
        <f>IF('Indicator Data'!BN26="No Data",1,IF('Indicator Data imputation'!BN25&lt;&gt;"",1,0))</f>
        <v>0</v>
      </c>
      <c r="BN22" s="158">
        <f>IF('Indicator Data'!BO26="No Data",1,IF('Indicator Data imputation'!BO25&lt;&gt;"",1,0))</f>
        <v>0</v>
      </c>
      <c r="BO22" s="158">
        <f>IF('Indicator Data'!BP26="No Data",1,IF('Indicator Data imputation'!BP25&lt;&gt;"",1,0))</f>
        <v>0</v>
      </c>
      <c r="BP22" s="158">
        <f>IF('Indicator Data'!BQ26="No Data",1,IF('Indicator Data imputation'!BQ25&lt;&gt;"",1,0))</f>
        <v>0</v>
      </c>
      <c r="BQ22" s="158">
        <f>IF('Indicator Data'!BR26="No Data",1,IF('Indicator Data imputation'!BR25&lt;&gt;"",1,0))</f>
        <v>0</v>
      </c>
      <c r="BR22" s="158">
        <f>IF('Indicator Data'!BS26="No Data",1,IF('Indicator Data imputation'!BS25&lt;&gt;"",1,0))</f>
        <v>0</v>
      </c>
      <c r="BS22" s="158">
        <f>IF('Indicator Data'!BT26="No Data",1,IF('Indicator Data imputation'!BT25&lt;&gt;"",1,0))</f>
        <v>0</v>
      </c>
      <c r="BT22" s="158">
        <f>IF('Indicator Data'!BU26="No Data",1,IF('Indicator Data imputation'!BU25&lt;&gt;"",1,0))</f>
        <v>0</v>
      </c>
      <c r="BU22" s="158">
        <f>IF('Indicator Data'!BV26="No Data",1,IF('Indicator Data imputation'!BV25&lt;&gt;"",1,0))</f>
        <v>0</v>
      </c>
      <c r="BV22" s="158">
        <f>IF('Indicator Data'!BW26="No Data",1,IF('Indicator Data imputation'!BW25&lt;&gt;"",1,0))</f>
        <v>1</v>
      </c>
      <c r="BW22" s="158">
        <f>IF('Indicator Data'!BX26="No Data",1,IF('Indicator Data imputation'!BX25&lt;&gt;"",1,0))</f>
        <v>0</v>
      </c>
      <c r="BX22" s="158">
        <f>IF('Indicator Data'!BY26="No Data",1,IF('Indicator Data imputation'!BY25&lt;&gt;"",1,0))</f>
        <v>0</v>
      </c>
      <c r="BY22" s="5">
        <f t="shared" si="0"/>
        <v>9</v>
      </c>
      <c r="BZ22" s="160">
        <f t="shared" si="1"/>
        <v>0.12</v>
      </c>
    </row>
    <row r="23" spans="1:78" x14ac:dyDescent="0.25">
      <c r="A23" s="5" t="s">
        <v>41</v>
      </c>
      <c r="B23" s="158">
        <f>IF('Indicator Data'!C27="No Data",1,IF('Indicator Data imputation'!C26&lt;&gt;"",1,0))</f>
        <v>0</v>
      </c>
      <c r="C23" s="158">
        <f>IF('Indicator Data'!D27="No Data",1,IF('Indicator Data imputation'!D26&lt;&gt;"",1,0))</f>
        <v>0</v>
      </c>
      <c r="D23" s="158">
        <f>IF('Indicator Data'!E27="No Data",1,IF('Indicator Data imputation'!E26&lt;&gt;"",1,0))</f>
        <v>0</v>
      </c>
      <c r="E23" s="158">
        <f>IF('Indicator Data'!F27="No Data",1,IF('Indicator Data imputation'!F26&lt;&gt;"",1,0))</f>
        <v>0</v>
      </c>
      <c r="F23" s="158">
        <f>IF('Indicator Data'!G27="No Data",1,IF('Indicator Data imputation'!G26&lt;&gt;"",1,0))</f>
        <v>0</v>
      </c>
      <c r="G23" s="158">
        <f>IF('Indicator Data'!H27="No Data",1,IF('Indicator Data imputation'!H26&lt;&gt;"",1,0))</f>
        <v>0</v>
      </c>
      <c r="H23" s="158">
        <f>IF('Indicator Data'!I27="No Data",1,IF('Indicator Data imputation'!I26&lt;&gt;"",1,0))</f>
        <v>0</v>
      </c>
      <c r="I23" s="158">
        <f>IF('Indicator Data'!J27="No Data",1,IF('Indicator Data imputation'!J26&lt;&gt;"",1,0))</f>
        <v>0</v>
      </c>
      <c r="J23" s="158">
        <f>IF('Indicator Data'!K27="No Data",1,IF('Indicator Data imputation'!K26&lt;&gt;"",1,0))</f>
        <v>0</v>
      </c>
      <c r="K23" s="158">
        <f>IF('Indicator Data'!L27="No Data",1,IF('Indicator Data imputation'!L26&lt;&gt;"",1,0))</f>
        <v>0</v>
      </c>
      <c r="L23" s="158">
        <f>IF('Indicator Data'!M27="No Data",1,IF('Indicator Data imputation'!M26&lt;&gt;"",1,0))</f>
        <v>0</v>
      </c>
      <c r="M23" s="158">
        <f>IF('Indicator Data'!N27="No Data",1,IF('Indicator Data imputation'!N26&lt;&gt;"",1,0))</f>
        <v>0</v>
      </c>
      <c r="N23" s="158">
        <f>IF('Indicator Data'!O27="No Data",1,IF('Indicator Data imputation'!O26&lt;&gt;"",1,0))</f>
        <v>0</v>
      </c>
      <c r="O23" s="158">
        <f>IF('Indicator Data'!P27="No Data",1,IF('Indicator Data imputation'!P26&lt;&gt;"",1,0))</f>
        <v>0</v>
      </c>
      <c r="P23" s="158">
        <f>IF('Indicator Data'!Q27="No Data",1,IF('Indicator Data imputation'!Q26&lt;&gt;"",1,0))</f>
        <v>0</v>
      </c>
      <c r="Q23" s="158">
        <f>IF('Indicator Data'!R27="No Data",1,IF('Indicator Data imputation'!R26&lt;&gt;"",1,0))</f>
        <v>0</v>
      </c>
      <c r="R23" s="158">
        <f>IF('Indicator Data'!S27="No Data",1,IF('Indicator Data imputation'!S26&lt;&gt;"",1,0))</f>
        <v>0</v>
      </c>
      <c r="S23" s="158">
        <f>IF('Indicator Data'!T27="No Data",1,IF('Indicator Data imputation'!T26&lt;&gt;"",1,0))</f>
        <v>0</v>
      </c>
      <c r="T23" s="158">
        <f>IF('Indicator Data'!U27="No Data",1,IF('Indicator Data imputation'!U26&lt;&gt;"",1,0))</f>
        <v>0</v>
      </c>
      <c r="U23" s="158">
        <f>IF('Indicator Data'!V27="No Data",1,IF('Indicator Data imputation'!V26&lt;&gt;"",1,0))</f>
        <v>0</v>
      </c>
      <c r="V23" s="158">
        <f>IF('Indicator Data'!W27="No Data",1,IF('Indicator Data imputation'!W26&lt;&gt;"",1,0))</f>
        <v>0</v>
      </c>
      <c r="W23" s="158">
        <f>IF('Indicator Data'!X27="No Data",1,IF('Indicator Data imputation'!X26&lt;&gt;"",1,0))</f>
        <v>0</v>
      </c>
      <c r="X23" s="158">
        <f>IF('Indicator Data'!Y27="No Data",1,IF('Indicator Data imputation'!Y26&lt;&gt;"",1,0))</f>
        <v>0</v>
      </c>
      <c r="Y23" s="158">
        <f>IF('Indicator Data'!Z27="No Data",1,IF('Indicator Data imputation'!Z26&lt;&gt;"",1,0))</f>
        <v>0</v>
      </c>
      <c r="Z23" s="158">
        <f>IF('Indicator Data'!AA27="No Data",1,IF('Indicator Data imputation'!AA26&lt;&gt;"",1,0))</f>
        <v>0</v>
      </c>
      <c r="AA23" s="158">
        <f>IF('Indicator Data'!AB27="No Data",1,IF('Indicator Data imputation'!AB26&lt;&gt;"",1,0))</f>
        <v>0</v>
      </c>
      <c r="AB23" s="158">
        <f>IF('Indicator Data'!AC27="No Data",1,IF('Indicator Data imputation'!AC26&lt;&gt;"",1,0))</f>
        <v>1</v>
      </c>
      <c r="AC23" s="158">
        <f>IF('Indicator Data'!AD27="No Data",1,IF('Indicator Data imputation'!AD26&lt;&gt;"",1,0))</f>
        <v>0</v>
      </c>
      <c r="AD23" s="158">
        <f>IF('Indicator Data'!AE27="No Data",1,IF('Indicator Data imputation'!AE26&lt;&gt;"",1,0))</f>
        <v>0</v>
      </c>
      <c r="AE23" s="158">
        <f>IF('Indicator Data'!AF27="No Data",1,IF('Indicator Data imputation'!AF26&lt;&gt;"",1,0))</f>
        <v>1</v>
      </c>
      <c r="AF23" s="158">
        <f>IF('Indicator Data'!AG27="No Data",1,IF('Indicator Data imputation'!AG26&lt;&gt;"",1,0))</f>
        <v>0</v>
      </c>
      <c r="AG23" s="158">
        <f>IF('Indicator Data'!AH27="No Data",1,IF('Indicator Data imputation'!AH26&lt;&gt;"",1,0))</f>
        <v>0</v>
      </c>
      <c r="AH23" s="158">
        <f>IF('Indicator Data'!AI27="No Data",1,IF('Indicator Data imputation'!AI26&lt;&gt;"",1,0))</f>
        <v>0</v>
      </c>
      <c r="AI23" s="158">
        <f>IF('Indicator Data'!AJ27="No Data",1,IF('Indicator Data imputation'!AJ26&lt;&gt;"",1,0))</f>
        <v>0</v>
      </c>
      <c r="AJ23" s="158">
        <f>IF('Indicator Data'!AK27="No Data",1,IF('Indicator Data imputation'!AK26&lt;&gt;"",1,0))</f>
        <v>0</v>
      </c>
      <c r="AK23" s="158">
        <f>IF('Indicator Data'!AL27="No Data",1,IF('Indicator Data imputation'!AL26&lt;&gt;"",1,0))</f>
        <v>0</v>
      </c>
      <c r="AL23" s="158">
        <f>IF('Indicator Data'!AM27="No Data",1,IF('Indicator Data imputation'!AM26&lt;&gt;"",1,0))</f>
        <v>1</v>
      </c>
      <c r="AM23" s="158">
        <f>IF('Indicator Data'!AN27="No Data",1,IF('Indicator Data imputation'!AN26&lt;&gt;"",1,0))</f>
        <v>0</v>
      </c>
      <c r="AN23" s="158">
        <f>IF('Indicator Data'!AO27="No Data",1,IF('Indicator Data imputation'!AO26&lt;&gt;"",1,0))</f>
        <v>0</v>
      </c>
      <c r="AO23" s="158">
        <f>IF('Indicator Data'!AP27="No Data",1,IF('Indicator Data imputation'!AP26&lt;&gt;"",1,0))</f>
        <v>0</v>
      </c>
      <c r="AP23" s="158">
        <f>IF('Indicator Data'!AQ27="No Data",1,IF('Indicator Data imputation'!AQ26&lt;&gt;"",1,0))</f>
        <v>0</v>
      </c>
      <c r="AQ23" s="158">
        <f>IF('Indicator Data'!AR27="No Data",1,IF('Indicator Data imputation'!AR26&lt;&gt;"",1,0))</f>
        <v>0</v>
      </c>
      <c r="AR23" s="158">
        <f>IF('Indicator Data'!AS27="No Data",1,IF('Indicator Data imputation'!AS26&lt;&gt;"",1,0))</f>
        <v>0</v>
      </c>
      <c r="AS23" s="158">
        <f>IF('Indicator Data'!AT27="No Data",1,IF('Indicator Data imputation'!AT26&lt;&gt;"",1,0))</f>
        <v>0</v>
      </c>
      <c r="AT23" s="158">
        <f>IF('Indicator Data'!AU27="No Data",1,IF('Indicator Data imputation'!AU26&lt;&gt;"",1,0))</f>
        <v>0</v>
      </c>
      <c r="AU23" s="158">
        <f>IF('Indicator Data'!AV27="No Data",1,IF('Indicator Data imputation'!AV26&lt;&gt;"",1,0))</f>
        <v>0</v>
      </c>
      <c r="AV23" s="158">
        <f>IF('Indicator Data'!AW27="No Data",1,IF('Indicator Data imputation'!AW26&lt;&gt;"",1,0))</f>
        <v>0</v>
      </c>
      <c r="AW23" s="158">
        <f>IF('Indicator Data'!AX27="No Data",1,IF('Indicator Data imputation'!AX26&lt;&gt;"",1,0))</f>
        <v>0</v>
      </c>
      <c r="AX23" s="158">
        <f>IF('Indicator Data'!AY27="No Data",1,IF('Indicator Data imputation'!AY26&lt;&gt;"",1,0))</f>
        <v>0</v>
      </c>
      <c r="AY23" s="158">
        <f>IF('Indicator Data'!AZ27="No Data",1,IF('Indicator Data imputation'!AZ26&lt;&gt;"",1,0))</f>
        <v>0</v>
      </c>
      <c r="AZ23" s="158">
        <f>IF('Indicator Data'!BA27="No Data",1,IF('Indicator Data imputation'!BA26&lt;&gt;"",1,0))</f>
        <v>0</v>
      </c>
      <c r="BA23" s="158">
        <f>IF('Indicator Data'!BB27="No Data",1,IF('Indicator Data imputation'!BB26&lt;&gt;"",1,0))</f>
        <v>0</v>
      </c>
      <c r="BB23" s="158">
        <f>IF('Indicator Data'!BC27="No Data",1,IF('Indicator Data imputation'!BC26&lt;&gt;"",1,0))</f>
        <v>0</v>
      </c>
      <c r="BC23" s="158">
        <f>IF('Indicator Data'!BD27="No Data",1,IF('Indicator Data imputation'!BD26&lt;&gt;"",1,0))</f>
        <v>0</v>
      </c>
      <c r="BD23" s="158">
        <f>IF('Indicator Data'!BE27="No Data",1,IF('Indicator Data imputation'!BE26&lt;&gt;"",1,0))</f>
        <v>0</v>
      </c>
      <c r="BE23" s="158">
        <f>IF('Indicator Data'!BF27="No Data",1,IF('Indicator Data imputation'!BF26&lt;&gt;"",1,0))</f>
        <v>0</v>
      </c>
      <c r="BF23" s="158">
        <f>IF('Indicator Data'!BG27="No Data",1,IF('Indicator Data imputation'!BG26&lt;&gt;"",1,0))</f>
        <v>0</v>
      </c>
      <c r="BG23" s="158">
        <f>IF('Indicator Data'!BH27="No Data",1,IF('Indicator Data imputation'!BH26&lt;&gt;"",1,0))</f>
        <v>0</v>
      </c>
      <c r="BH23" s="158">
        <f>IF('Indicator Data'!BI27="No Data",1,IF('Indicator Data imputation'!BI26&lt;&gt;"",1,0))</f>
        <v>0</v>
      </c>
      <c r="BI23" s="158">
        <f>IF('Indicator Data'!BJ27="No Data",1,IF('Indicator Data imputation'!BJ26&lt;&gt;"",1,0))</f>
        <v>0</v>
      </c>
      <c r="BJ23" s="158">
        <f>IF('Indicator Data'!BK27="No Data",1,IF('Indicator Data imputation'!BK26&lt;&gt;"",1,0))</f>
        <v>0</v>
      </c>
      <c r="BK23" s="158">
        <f>IF('Indicator Data'!BL27="No Data",1,IF('Indicator Data imputation'!BL26&lt;&gt;"",1,0))</f>
        <v>0</v>
      </c>
      <c r="BL23" s="158">
        <f>IF('Indicator Data'!BM27="No Data",1,IF('Indicator Data imputation'!BM26&lt;&gt;"",1,0))</f>
        <v>0</v>
      </c>
      <c r="BM23" s="158">
        <f>IF('Indicator Data'!BN27="No Data",1,IF('Indicator Data imputation'!BN26&lt;&gt;"",1,0))</f>
        <v>0</v>
      </c>
      <c r="BN23" s="158">
        <f>IF('Indicator Data'!BO27="No Data",1,IF('Indicator Data imputation'!BO26&lt;&gt;"",1,0))</f>
        <v>0</v>
      </c>
      <c r="BO23" s="158">
        <f>IF('Indicator Data'!BP27="No Data",1,IF('Indicator Data imputation'!BP26&lt;&gt;"",1,0))</f>
        <v>0</v>
      </c>
      <c r="BP23" s="158">
        <f>IF('Indicator Data'!BQ27="No Data",1,IF('Indicator Data imputation'!BQ26&lt;&gt;"",1,0))</f>
        <v>0</v>
      </c>
      <c r="BQ23" s="158">
        <f>IF('Indicator Data'!BR27="No Data",1,IF('Indicator Data imputation'!BR26&lt;&gt;"",1,0))</f>
        <v>0</v>
      </c>
      <c r="BR23" s="158">
        <f>IF('Indicator Data'!BS27="No Data",1,IF('Indicator Data imputation'!BS26&lt;&gt;"",1,0))</f>
        <v>0</v>
      </c>
      <c r="BS23" s="158">
        <f>IF('Indicator Data'!BT27="No Data",1,IF('Indicator Data imputation'!BT26&lt;&gt;"",1,0))</f>
        <v>0</v>
      </c>
      <c r="BT23" s="158">
        <f>IF('Indicator Data'!BU27="No Data",1,IF('Indicator Data imputation'!BU26&lt;&gt;"",1,0))</f>
        <v>0</v>
      </c>
      <c r="BU23" s="158">
        <f>IF('Indicator Data'!BV27="No Data",1,IF('Indicator Data imputation'!BV26&lt;&gt;"",1,0))</f>
        <v>0</v>
      </c>
      <c r="BV23" s="158">
        <f>IF('Indicator Data'!BW27="No Data",1,IF('Indicator Data imputation'!BW26&lt;&gt;"",1,0))</f>
        <v>0</v>
      </c>
      <c r="BW23" s="158">
        <f>IF('Indicator Data'!BX27="No Data",1,IF('Indicator Data imputation'!BX26&lt;&gt;"",1,0))</f>
        <v>0</v>
      </c>
      <c r="BX23" s="158">
        <f>IF('Indicator Data'!BY27="No Data",1,IF('Indicator Data imputation'!BY26&lt;&gt;"",1,0))</f>
        <v>0</v>
      </c>
      <c r="BY23" s="5">
        <f t="shared" si="0"/>
        <v>3</v>
      </c>
      <c r="BZ23" s="160">
        <f t="shared" si="1"/>
        <v>0.04</v>
      </c>
    </row>
    <row r="24" spans="1:78" x14ac:dyDescent="0.25">
      <c r="A24" s="5" t="s">
        <v>43</v>
      </c>
      <c r="B24" s="158">
        <f>IF('Indicator Data'!C28="No Data",1,IF('Indicator Data imputation'!C27&lt;&gt;"",1,0))</f>
        <v>0</v>
      </c>
      <c r="C24" s="158">
        <f>IF('Indicator Data'!D28="No Data",1,IF('Indicator Data imputation'!D27&lt;&gt;"",1,0))</f>
        <v>0</v>
      </c>
      <c r="D24" s="158">
        <f>IF('Indicator Data'!E28="No Data",1,IF('Indicator Data imputation'!E27&lt;&gt;"",1,0))</f>
        <v>0</v>
      </c>
      <c r="E24" s="158">
        <f>IF('Indicator Data'!F28="No Data",1,IF('Indicator Data imputation'!F27&lt;&gt;"",1,0))</f>
        <v>0</v>
      </c>
      <c r="F24" s="158">
        <f>IF('Indicator Data'!G28="No Data",1,IF('Indicator Data imputation'!G27&lt;&gt;"",1,0))</f>
        <v>0</v>
      </c>
      <c r="G24" s="158">
        <f>IF('Indicator Data'!H28="No Data",1,IF('Indicator Data imputation'!H27&lt;&gt;"",1,0))</f>
        <v>0</v>
      </c>
      <c r="H24" s="158">
        <f>IF('Indicator Data'!I28="No Data",1,IF('Indicator Data imputation'!I27&lt;&gt;"",1,0))</f>
        <v>0</v>
      </c>
      <c r="I24" s="158">
        <f>IF('Indicator Data'!J28="No Data",1,IF('Indicator Data imputation'!J27&lt;&gt;"",1,0))</f>
        <v>0</v>
      </c>
      <c r="J24" s="158">
        <f>IF('Indicator Data'!K28="No Data",1,IF('Indicator Data imputation'!K27&lt;&gt;"",1,0))</f>
        <v>0</v>
      </c>
      <c r="K24" s="158">
        <f>IF('Indicator Data'!L28="No Data",1,IF('Indicator Data imputation'!L27&lt;&gt;"",1,0))</f>
        <v>0</v>
      </c>
      <c r="L24" s="158">
        <f>IF('Indicator Data'!M28="No Data",1,IF('Indicator Data imputation'!M27&lt;&gt;"",1,0))</f>
        <v>1</v>
      </c>
      <c r="M24" s="158">
        <f>IF('Indicator Data'!N28="No Data",1,IF('Indicator Data imputation'!N27&lt;&gt;"",1,0))</f>
        <v>1</v>
      </c>
      <c r="N24" s="158">
        <f>IF('Indicator Data'!O28="No Data",1,IF('Indicator Data imputation'!O27&lt;&gt;"",1,0))</f>
        <v>1</v>
      </c>
      <c r="O24" s="158">
        <f>IF('Indicator Data'!P28="No Data",1,IF('Indicator Data imputation'!P27&lt;&gt;"",1,0))</f>
        <v>1</v>
      </c>
      <c r="P24" s="158">
        <f>IF('Indicator Data'!Q28="No Data",1,IF('Indicator Data imputation'!Q27&lt;&gt;"",1,0))</f>
        <v>0</v>
      </c>
      <c r="Q24" s="158">
        <f>IF('Indicator Data'!R28="No Data",1,IF('Indicator Data imputation'!R27&lt;&gt;"",1,0))</f>
        <v>0</v>
      </c>
      <c r="R24" s="158">
        <f>IF('Indicator Data'!S28="No Data",1,IF('Indicator Data imputation'!S27&lt;&gt;"",1,0))</f>
        <v>0</v>
      </c>
      <c r="S24" s="158">
        <f>IF('Indicator Data'!T28="No Data",1,IF('Indicator Data imputation'!T27&lt;&gt;"",1,0))</f>
        <v>0</v>
      </c>
      <c r="T24" s="158">
        <f>IF('Indicator Data'!U28="No Data",1,IF('Indicator Data imputation'!U27&lt;&gt;"",1,0))</f>
        <v>0</v>
      </c>
      <c r="U24" s="158">
        <f>IF('Indicator Data'!V28="No Data",1,IF('Indicator Data imputation'!V27&lt;&gt;"",1,0))</f>
        <v>0</v>
      </c>
      <c r="V24" s="158">
        <f>IF('Indicator Data'!W28="No Data",1,IF('Indicator Data imputation'!W27&lt;&gt;"",1,0))</f>
        <v>0</v>
      </c>
      <c r="W24" s="158">
        <f>IF('Indicator Data'!X28="No Data",1,IF('Indicator Data imputation'!X27&lt;&gt;"",1,0))</f>
        <v>0</v>
      </c>
      <c r="X24" s="158">
        <f>IF('Indicator Data'!Y28="No Data",1,IF('Indicator Data imputation'!Y27&lt;&gt;"",1,0))</f>
        <v>0</v>
      </c>
      <c r="Y24" s="158">
        <f>IF('Indicator Data'!Z28="No Data",1,IF('Indicator Data imputation'!Z27&lt;&gt;"",1,0))</f>
        <v>0</v>
      </c>
      <c r="Z24" s="158">
        <f>IF('Indicator Data'!AA28="No Data",1,IF('Indicator Data imputation'!AA27&lt;&gt;"",1,0))</f>
        <v>0</v>
      </c>
      <c r="AA24" s="158">
        <f>IF('Indicator Data'!AB28="No Data",1,IF('Indicator Data imputation'!AB27&lt;&gt;"",1,0))</f>
        <v>0</v>
      </c>
      <c r="AB24" s="158">
        <f>IF('Indicator Data'!AC28="No Data",1,IF('Indicator Data imputation'!AC27&lt;&gt;"",1,0))</f>
        <v>1</v>
      </c>
      <c r="AC24" s="158">
        <f>IF('Indicator Data'!AD28="No Data",1,IF('Indicator Data imputation'!AD27&lt;&gt;"",1,0))</f>
        <v>0</v>
      </c>
      <c r="AD24" s="158">
        <f>IF('Indicator Data'!AE28="No Data",1,IF('Indicator Data imputation'!AE27&lt;&gt;"",1,0))</f>
        <v>0</v>
      </c>
      <c r="AE24" s="158">
        <f>IF('Indicator Data'!AF28="No Data",1,IF('Indicator Data imputation'!AF27&lt;&gt;"",1,0))</f>
        <v>0</v>
      </c>
      <c r="AF24" s="158">
        <f>IF('Indicator Data'!AG28="No Data",1,IF('Indicator Data imputation'!AG27&lt;&gt;"",1,0))</f>
        <v>0</v>
      </c>
      <c r="AG24" s="158">
        <f>IF('Indicator Data'!AH28="No Data",1,IF('Indicator Data imputation'!AH27&lt;&gt;"",1,0))</f>
        <v>0</v>
      </c>
      <c r="AH24" s="158">
        <f>IF('Indicator Data'!AI28="No Data",1,IF('Indicator Data imputation'!AI27&lt;&gt;"",1,0))</f>
        <v>0</v>
      </c>
      <c r="AI24" s="158">
        <f>IF('Indicator Data'!AJ28="No Data",1,IF('Indicator Data imputation'!AJ27&lt;&gt;"",1,0))</f>
        <v>0</v>
      </c>
      <c r="AJ24" s="158">
        <f>IF('Indicator Data'!AK28="No Data",1,IF('Indicator Data imputation'!AK27&lt;&gt;"",1,0))</f>
        <v>0</v>
      </c>
      <c r="AK24" s="158">
        <f>IF('Indicator Data'!AL28="No Data",1,IF('Indicator Data imputation'!AL27&lt;&gt;"",1,0))</f>
        <v>0</v>
      </c>
      <c r="AL24" s="158">
        <f>IF('Indicator Data'!AM28="No Data",1,IF('Indicator Data imputation'!AM27&lt;&gt;"",1,0))</f>
        <v>0</v>
      </c>
      <c r="AM24" s="158">
        <f>IF('Indicator Data'!AN28="No Data",1,IF('Indicator Data imputation'!AN27&lt;&gt;"",1,0))</f>
        <v>0</v>
      </c>
      <c r="AN24" s="158">
        <f>IF('Indicator Data'!AO28="No Data",1,IF('Indicator Data imputation'!AO27&lt;&gt;"",1,0))</f>
        <v>0</v>
      </c>
      <c r="AO24" s="158">
        <f>IF('Indicator Data'!AP28="No Data",1,IF('Indicator Data imputation'!AP27&lt;&gt;"",1,0))</f>
        <v>0</v>
      </c>
      <c r="AP24" s="158">
        <f>IF('Indicator Data'!AQ28="No Data",1,IF('Indicator Data imputation'!AQ27&lt;&gt;"",1,0))</f>
        <v>0</v>
      </c>
      <c r="AQ24" s="158">
        <f>IF('Indicator Data'!AR28="No Data",1,IF('Indicator Data imputation'!AR27&lt;&gt;"",1,0))</f>
        <v>0</v>
      </c>
      <c r="AR24" s="158">
        <f>IF('Indicator Data'!AS28="No Data",1,IF('Indicator Data imputation'!AS27&lt;&gt;"",1,0))</f>
        <v>0</v>
      </c>
      <c r="AS24" s="158">
        <f>IF('Indicator Data'!AT28="No Data",1,IF('Indicator Data imputation'!AT27&lt;&gt;"",1,0))</f>
        <v>0</v>
      </c>
      <c r="AT24" s="158">
        <f>IF('Indicator Data'!AU28="No Data",1,IF('Indicator Data imputation'!AU27&lt;&gt;"",1,0))</f>
        <v>0</v>
      </c>
      <c r="AU24" s="158">
        <f>IF('Indicator Data'!AV28="No Data",1,IF('Indicator Data imputation'!AV27&lt;&gt;"",1,0))</f>
        <v>0</v>
      </c>
      <c r="AV24" s="158">
        <f>IF('Indicator Data'!AW28="No Data",1,IF('Indicator Data imputation'!AW27&lt;&gt;"",1,0))</f>
        <v>0</v>
      </c>
      <c r="AW24" s="158">
        <f>IF('Indicator Data'!AX28="No Data",1,IF('Indicator Data imputation'!AX27&lt;&gt;"",1,0))</f>
        <v>0</v>
      </c>
      <c r="AX24" s="158">
        <f>IF('Indicator Data'!AY28="No Data",1,IF('Indicator Data imputation'!AY27&lt;&gt;"",1,0))</f>
        <v>0</v>
      </c>
      <c r="AY24" s="158">
        <f>IF('Indicator Data'!AZ28="No Data",1,IF('Indicator Data imputation'!AZ27&lt;&gt;"",1,0))</f>
        <v>0</v>
      </c>
      <c r="AZ24" s="158">
        <f>IF('Indicator Data'!BA28="No Data",1,IF('Indicator Data imputation'!BA27&lt;&gt;"",1,0))</f>
        <v>0</v>
      </c>
      <c r="BA24" s="158">
        <f>IF('Indicator Data'!BB28="No Data",1,IF('Indicator Data imputation'!BB27&lt;&gt;"",1,0))</f>
        <v>0</v>
      </c>
      <c r="BB24" s="158">
        <f>IF('Indicator Data'!BC28="No Data",1,IF('Indicator Data imputation'!BC27&lt;&gt;"",1,0))</f>
        <v>0</v>
      </c>
      <c r="BC24" s="158">
        <f>IF('Indicator Data'!BD28="No Data",1,IF('Indicator Data imputation'!BD27&lt;&gt;"",1,0))</f>
        <v>0</v>
      </c>
      <c r="BD24" s="158">
        <f>IF('Indicator Data'!BE28="No Data",1,IF('Indicator Data imputation'!BE27&lt;&gt;"",1,0))</f>
        <v>0</v>
      </c>
      <c r="BE24" s="158">
        <f>IF('Indicator Data'!BF28="No Data",1,IF('Indicator Data imputation'!BF27&lt;&gt;"",1,0))</f>
        <v>0</v>
      </c>
      <c r="BF24" s="158">
        <f>IF('Indicator Data'!BG28="No Data",1,IF('Indicator Data imputation'!BG27&lt;&gt;"",1,0))</f>
        <v>0</v>
      </c>
      <c r="BG24" s="158">
        <f>IF('Indicator Data'!BH28="No Data",1,IF('Indicator Data imputation'!BH27&lt;&gt;"",1,0))</f>
        <v>0</v>
      </c>
      <c r="BH24" s="158">
        <f>IF('Indicator Data'!BI28="No Data",1,IF('Indicator Data imputation'!BI27&lt;&gt;"",1,0))</f>
        <v>0</v>
      </c>
      <c r="BI24" s="158">
        <f>IF('Indicator Data'!BJ28="No Data",1,IF('Indicator Data imputation'!BJ27&lt;&gt;"",1,0))</f>
        <v>0</v>
      </c>
      <c r="BJ24" s="158">
        <f>IF('Indicator Data'!BK28="No Data",1,IF('Indicator Data imputation'!BK27&lt;&gt;"",1,0))</f>
        <v>0</v>
      </c>
      <c r="BK24" s="158">
        <f>IF('Indicator Data'!BL28="No Data",1,IF('Indicator Data imputation'!BL27&lt;&gt;"",1,0))</f>
        <v>0</v>
      </c>
      <c r="BL24" s="158">
        <f>IF('Indicator Data'!BM28="No Data",1,IF('Indicator Data imputation'!BM27&lt;&gt;"",1,0))</f>
        <v>0</v>
      </c>
      <c r="BM24" s="158">
        <f>IF('Indicator Data'!BN28="No Data",1,IF('Indicator Data imputation'!BN27&lt;&gt;"",1,0))</f>
        <v>0</v>
      </c>
      <c r="BN24" s="158">
        <f>IF('Indicator Data'!BO28="No Data",1,IF('Indicator Data imputation'!BO27&lt;&gt;"",1,0))</f>
        <v>0</v>
      </c>
      <c r="BO24" s="158">
        <f>IF('Indicator Data'!BP28="No Data",1,IF('Indicator Data imputation'!BP27&lt;&gt;"",1,0))</f>
        <v>0</v>
      </c>
      <c r="BP24" s="158">
        <f>IF('Indicator Data'!BQ28="No Data",1,IF('Indicator Data imputation'!BQ27&lt;&gt;"",1,0))</f>
        <v>0</v>
      </c>
      <c r="BQ24" s="158">
        <f>IF('Indicator Data'!BR28="No Data",1,IF('Indicator Data imputation'!BR27&lt;&gt;"",1,0))</f>
        <v>0</v>
      </c>
      <c r="BR24" s="158">
        <f>IF('Indicator Data'!BS28="No Data",1,IF('Indicator Data imputation'!BS27&lt;&gt;"",1,0))</f>
        <v>0</v>
      </c>
      <c r="BS24" s="158">
        <f>IF('Indicator Data'!BT28="No Data",1,IF('Indicator Data imputation'!BT27&lt;&gt;"",1,0))</f>
        <v>0</v>
      </c>
      <c r="BT24" s="158">
        <f>IF('Indicator Data'!BU28="No Data",1,IF('Indicator Data imputation'!BU27&lt;&gt;"",1,0))</f>
        <v>0</v>
      </c>
      <c r="BU24" s="158">
        <f>IF('Indicator Data'!BV28="No Data",1,IF('Indicator Data imputation'!BV27&lt;&gt;"",1,0))</f>
        <v>0</v>
      </c>
      <c r="BV24" s="158">
        <f>IF('Indicator Data'!BW28="No Data",1,IF('Indicator Data imputation'!BW27&lt;&gt;"",1,0))</f>
        <v>0</v>
      </c>
      <c r="BW24" s="158">
        <f>IF('Indicator Data'!BX28="No Data",1,IF('Indicator Data imputation'!BX27&lt;&gt;"",1,0))</f>
        <v>0</v>
      </c>
      <c r="BX24" s="158">
        <f>IF('Indicator Data'!BY28="No Data",1,IF('Indicator Data imputation'!BY27&lt;&gt;"",1,0))</f>
        <v>0</v>
      </c>
      <c r="BY24" s="5">
        <f t="shared" si="0"/>
        <v>5</v>
      </c>
      <c r="BZ24" s="160">
        <f t="shared" si="1"/>
        <v>6.6666666666666666E-2</v>
      </c>
    </row>
    <row r="25" spans="1:78" x14ac:dyDescent="0.25">
      <c r="A25" s="5" t="s">
        <v>45</v>
      </c>
      <c r="B25" s="158">
        <f>IF('Indicator Data'!C29="No Data",1,IF('Indicator Data imputation'!C28&lt;&gt;"",1,0))</f>
        <v>0</v>
      </c>
      <c r="C25" s="158">
        <f>IF('Indicator Data'!D29="No Data",1,IF('Indicator Data imputation'!D28&lt;&gt;"",1,0))</f>
        <v>0</v>
      </c>
      <c r="D25" s="158">
        <f>IF('Indicator Data'!E29="No Data",1,IF('Indicator Data imputation'!E28&lt;&gt;"",1,0))</f>
        <v>0</v>
      </c>
      <c r="E25" s="158">
        <f>IF('Indicator Data'!F29="No Data",1,IF('Indicator Data imputation'!F28&lt;&gt;"",1,0))</f>
        <v>0</v>
      </c>
      <c r="F25" s="158">
        <f>IF('Indicator Data'!G29="No Data",1,IF('Indicator Data imputation'!G28&lt;&gt;"",1,0))</f>
        <v>0</v>
      </c>
      <c r="G25" s="158">
        <f>IF('Indicator Data'!H29="No Data",1,IF('Indicator Data imputation'!H28&lt;&gt;"",1,0))</f>
        <v>0</v>
      </c>
      <c r="H25" s="158">
        <f>IF('Indicator Data'!I29="No Data",1,IF('Indicator Data imputation'!I28&lt;&gt;"",1,0))</f>
        <v>0</v>
      </c>
      <c r="I25" s="158">
        <f>IF('Indicator Data'!J29="No Data",1,IF('Indicator Data imputation'!J28&lt;&gt;"",1,0))</f>
        <v>0</v>
      </c>
      <c r="J25" s="158">
        <f>IF('Indicator Data'!K29="No Data",1,IF('Indicator Data imputation'!K28&lt;&gt;"",1,0))</f>
        <v>0</v>
      </c>
      <c r="K25" s="158">
        <f>IF('Indicator Data'!L29="No Data",1,IF('Indicator Data imputation'!L28&lt;&gt;"",1,0))</f>
        <v>0</v>
      </c>
      <c r="L25" s="158">
        <f>IF('Indicator Data'!M29="No Data",1,IF('Indicator Data imputation'!M28&lt;&gt;"",1,0))</f>
        <v>0</v>
      </c>
      <c r="M25" s="158">
        <f>IF('Indicator Data'!N29="No Data",1,IF('Indicator Data imputation'!N28&lt;&gt;"",1,0))</f>
        <v>1</v>
      </c>
      <c r="N25" s="158">
        <f>IF('Indicator Data'!O29="No Data",1,IF('Indicator Data imputation'!O28&lt;&gt;"",1,0))</f>
        <v>1</v>
      </c>
      <c r="O25" s="158">
        <f>IF('Indicator Data'!P29="No Data",1,IF('Indicator Data imputation'!P28&lt;&gt;"",1,0))</f>
        <v>1</v>
      </c>
      <c r="P25" s="158">
        <f>IF('Indicator Data'!Q29="No Data",1,IF('Indicator Data imputation'!Q28&lt;&gt;"",1,0))</f>
        <v>0</v>
      </c>
      <c r="Q25" s="158">
        <f>IF('Indicator Data'!R29="No Data",1,IF('Indicator Data imputation'!R28&lt;&gt;"",1,0))</f>
        <v>0</v>
      </c>
      <c r="R25" s="158">
        <f>IF('Indicator Data'!S29="No Data",1,IF('Indicator Data imputation'!S28&lt;&gt;"",1,0))</f>
        <v>0</v>
      </c>
      <c r="S25" s="158">
        <f>IF('Indicator Data'!T29="No Data",1,IF('Indicator Data imputation'!T28&lt;&gt;"",1,0))</f>
        <v>0</v>
      </c>
      <c r="T25" s="158">
        <f>IF('Indicator Data'!U29="No Data",1,IF('Indicator Data imputation'!U28&lt;&gt;"",1,0))</f>
        <v>0</v>
      </c>
      <c r="U25" s="158">
        <f>IF('Indicator Data'!V29="No Data",1,IF('Indicator Data imputation'!V28&lt;&gt;"",1,0))</f>
        <v>0</v>
      </c>
      <c r="V25" s="158">
        <f>IF('Indicator Data'!W29="No Data",1,IF('Indicator Data imputation'!W28&lt;&gt;"",1,0))</f>
        <v>0</v>
      </c>
      <c r="W25" s="158">
        <f>IF('Indicator Data'!X29="No Data",1,IF('Indicator Data imputation'!X28&lt;&gt;"",1,0))</f>
        <v>0</v>
      </c>
      <c r="X25" s="158">
        <f>IF('Indicator Data'!Y29="No Data",1,IF('Indicator Data imputation'!Y28&lt;&gt;"",1,0))</f>
        <v>0</v>
      </c>
      <c r="Y25" s="158">
        <f>IF('Indicator Data'!Z29="No Data",1,IF('Indicator Data imputation'!Z28&lt;&gt;"",1,0))</f>
        <v>0</v>
      </c>
      <c r="Z25" s="158">
        <f>IF('Indicator Data'!AA29="No Data",1,IF('Indicator Data imputation'!AA28&lt;&gt;"",1,0))</f>
        <v>1</v>
      </c>
      <c r="AA25" s="158">
        <f>IF('Indicator Data'!AB29="No Data",1,IF('Indicator Data imputation'!AB28&lt;&gt;"",1,0))</f>
        <v>0</v>
      </c>
      <c r="AB25" s="158">
        <f>IF('Indicator Data'!AC29="No Data",1,IF('Indicator Data imputation'!AC28&lt;&gt;"",1,0))</f>
        <v>1</v>
      </c>
      <c r="AC25" s="158">
        <f>IF('Indicator Data'!AD29="No Data",1,IF('Indicator Data imputation'!AD28&lt;&gt;"",1,0))</f>
        <v>0</v>
      </c>
      <c r="AD25" s="158">
        <f>IF('Indicator Data'!AE29="No Data",1,IF('Indicator Data imputation'!AE28&lt;&gt;"",1,0))</f>
        <v>1</v>
      </c>
      <c r="AE25" s="158">
        <f>IF('Indicator Data'!AF29="No Data",1,IF('Indicator Data imputation'!AF28&lt;&gt;"",1,0))</f>
        <v>1</v>
      </c>
      <c r="AF25" s="158">
        <f>IF('Indicator Data'!AG29="No Data",1,IF('Indicator Data imputation'!AG28&lt;&gt;"",1,0))</f>
        <v>0</v>
      </c>
      <c r="AG25" s="158">
        <f>IF('Indicator Data'!AH29="No Data",1,IF('Indicator Data imputation'!AH28&lt;&gt;"",1,0))</f>
        <v>0</v>
      </c>
      <c r="AH25" s="158">
        <f>IF('Indicator Data'!AI29="No Data",1,IF('Indicator Data imputation'!AI28&lt;&gt;"",1,0))</f>
        <v>0</v>
      </c>
      <c r="AI25" s="158">
        <f>IF('Indicator Data'!AJ29="No Data",1,IF('Indicator Data imputation'!AJ28&lt;&gt;"",1,0))</f>
        <v>0</v>
      </c>
      <c r="AJ25" s="158">
        <f>IF('Indicator Data'!AK29="No Data",1,IF('Indicator Data imputation'!AK28&lt;&gt;"",1,0))</f>
        <v>0</v>
      </c>
      <c r="AK25" s="158">
        <f>IF('Indicator Data'!AL29="No Data",1,IF('Indicator Data imputation'!AL28&lt;&gt;"",1,0))</f>
        <v>0</v>
      </c>
      <c r="AL25" s="158">
        <f>IF('Indicator Data'!AM29="No Data",1,IF('Indicator Data imputation'!AM28&lt;&gt;"",1,0))</f>
        <v>1</v>
      </c>
      <c r="AM25" s="158">
        <f>IF('Indicator Data'!AN29="No Data",1,IF('Indicator Data imputation'!AN28&lt;&gt;"",1,0))</f>
        <v>0</v>
      </c>
      <c r="AN25" s="158">
        <f>IF('Indicator Data'!AO29="No Data",1,IF('Indicator Data imputation'!AO28&lt;&gt;"",1,0))</f>
        <v>0</v>
      </c>
      <c r="AO25" s="158">
        <f>IF('Indicator Data'!AP29="No Data",1,IF('Indicator Data imputation'!AP28&lt;&gt;"",1,0))</f>
        <v>0</v>
      </c>
      <c r="AP25" s="158">
        <f>IF('Indicator Data'!AQ29="No Data",1,IF('Indicator Data imputation'!AQ28&lt;&gt;"",1,0))</f>
        <v>1</v>
      </c>
      <c r="AQ25" s="158">
        <f>IF('Indicator Data'!AR29="No Data",1,IF('Indicator Data imputation'!AR28&lt;&gt;"",1,0))</f>
        <v>1</v>
      </c>
      <c r="AR25" s="158">
        <f>IF('Indicator Data'!AS29="No Data",1,IF('Indicator Data imputation'!AS28&lt;&gt;"",1,0))</f>
        <v>0</v>
      </c>
      <c r="AS25" s="158">
        <f>IF('Indicator Data'!AT29="No Data",1,IF('Indicator Data imputation'!AT28&lt;&gt;"",1,0))</f>
        <v>0</v>
      </c>
      <c r="AT25" s="158">
        <f>IF('Indicator Data'!AU29="No Data",1,IF('Indicator Data imputation'!AU28&lt;&gt;"",1,0))</f>
        <v>0</v>
      </c>
      <c r="AU25" s="158">
        <f>IF('Indicator Data'!AV29="No Data",1,IF('Indicator Data imputation'!AV28&lt;&gt;"",1,0))</f>
        <v>0</v>
      </c>
      <c r="AV25" s="158">
        <f>IF('Indicator Data'!AW29="No Data",1,IF('Indicator Data imputation'!AW28&lt;&gt;"",1,0))</f>
        <v>1</v>
      </c>
      <c r="AW25" s="158">
        <f>IF('Indicator Data'!AX29="No Data",1,IF('Indicator Data imputation'!AX28&lt;&gt;"",1,0))</f>
        <v>1</v>
      </c>
      <c r="AX25" s="158">
        <f>IF('Indicator Data'!AY29="No Data",1,IF('Indicator Data imputation'!AY28&lt;&gt;"",1,0))</f>
        <v>0</v>
      </c>
      <c r="AY25" s="158">
        <f>IF('Indicator Data'!AZ29="No Data",1,IF('Indicator Data imputation'!AZ28&lt;&gt;"",1,0))</f>
        <v>0</v>
      </c>
      <c r="AZ25" s="158">
        <f>IF('Indicator Data'!BA29="No Data",1,IF('Indicator Data imputation'!BA28&lt;&gt;"",1,0))</f>
        <v>1</v>
      </c>
      <c r="BA25" s="158">
        <f>IF('Indicator Data'!BB29="No Data",1,IF('Indicator Data imputation'!BB28&lt;&gt;"",1,0))</f>
        <v>0</v>
      </c>
      <c r="BB25" s="158">
        <f>IF('Indicator Data'!BC29="No Data",1,IF('Indicator Data imputation'!BC28&lt;&gt;"",1,0))</f>
        <v>0</v>
      </c>
      <c r="BC25" s="158">
        <f>IF('Indicator Data'!BD29="No Data",1,IF('Indicator Data imputation'!BD28&lt;&gt;"",1,0))</f>
        <v>0</v>
      </c>
      <c r="BD25" s="158">
        <f>IF('Indicator Data'!BE29="No Data",1,IF('Indicator Data imputation'!BE28&lt;&gt;"",1,0))</f>
        <v>0</v>
      </c>
      <c r="BE25" s="158">
        <f>IF('Indicator Data'!BF29="No Data",1,IF('Indicator Data imputation'!BF28&lt;&gt;"",1,0))</f>
        <v>0</v>
      </c>
      <c r="BF25" s="158">
        <f>IF('Indicator Data'!BG29="No Data",1,IF('Indicator Data imputation'!BG28&lt;&gt;"",1,0))</f>
        <v>0</v>
      </c>
      <c r="BG25" s="158">
        <f>IF('Indicator Data'!BH29="No Data",1,IF('Indicator Data imputation'!BH28&lt;&gt;"",1,0))</f>
        <v>0</v>
      </c>
      <c r="BH25" s="158">
        <f>IF('Indicator Data'!BI29="No Data",1,IF('Indicator Data imputation'!BI28&lt;&gt;"",1,0))</f>
        <v>0</v>
      </c>
      <c r="BI25" s="158">
        <f>IF('Indicator Data'!BJ29="No Data",1,IF('Indicator Data imputation'!BJ28&lt;&gt;"",1,0))</f>
        <v>0</v>
      </c>
      <c r="BJ25" s="158">
        <f>IF('Indicator Data'!BK29="No Data",1,IF('Indicator Data imputation'!BK28&lt;&gt;"",1,0))</f>
        <v>0</v>
      </c>
      <c r="BK25" s="158">
        <f>IF('Indicator Data'!BL29="No Data",1,IF('Indicator Data imputation'!BL28&lt;&gt;"",1,0))</f>
        <v>0</v>
      </c>
      <c r="BL25" s="158">
        <f>IF('Indicator Data'!BM29="No Data",1,IF('Indicator Data imputation'!BM28&lt;&gt;"",1,0))</f>
        <v>0</v>
      </c>
      <c r="BM25" s="158">
        <f>IF('Indicator Data'!BN29="No Data",1,IF('Indicator Data imputation'!BN28&lt;&gt;"",1,0))</f>
        <v>0</v>
      </c>
      <c r="BN25" s="158">
        <f>IF('Indicator Data'!BO29="No Data",1,IF('Indicator Data imputation'!BO28&lt;&gt;"",1,0))</f>
        <v>0</v>
      </c>
      <c r="BO25" s="158">
        <f>IF('Indicator Data'!BP29="No Data",1,IF('Indicator Data imputation'!BP28&lt;&gt;"",1,0))</f>
        <v>0</v>
      </c>
      <c r="BP25" s="158">
        <f>IF('Indicator Data'!BQ29="No Data",1,IF('Indicator Data imputation'!BQ28&lt;&gt;"",1,0))</f>
        <v>0</v>
      </c>
      <c r="BQ25" s="158">
        <f>IF('Indicator Data'!BR29="No Data",1,IF('Indicator Data imputation'!BR28&lt;&gt;"",1,0))</f>
        <v>0</v>
      </c>
      <c r="BR25" s="158">
        <f>IF('Indicator Data'!BS29="No Data",1,IF('Indicator Data imputation'!BS28&lt;&gt;"",1,0))</f>
        <v>0</v>
      </c>
      <c r="BS25" s="158">
        <f>IF('Indicator Data'!BT29="No Data",1,IF('Indicator Data imputation'!BT28&lt;&gt;"",1,0))</f>
        <v>0</v>
      </c>
      <c r="BT25" s="158">
        <f>IF('Indicator Data'!BU29="No Data",1,IF('Indicator Data imputation'!BU28&lt;&gt;"",1,0))</f>
        <v>0</v>
      </c>
      <c r="BU25" s="158">
        <f>IF('Indicator Data'!BV29="No Data",1,IF('Indicator Data imputation'!BV28&lt;&gt;"",1,0))</f>
        <v>0</v>
      </c>
      <c r="BV25" s="158">
        <f>IF('Indicator Data'!BW29="No Data",1,IF('Indicator Data imputation'!BW28&lt;&gt;"",1,0))</f>
        <v>1</v>
      </c>
      <c r="BW25" s="158">
        <f>IF('Indicator Data'!BX29="No Data",1,IF('Indicator Data imputation'!BX28&lt;&gt;"",1,0))</f>
        <v>0</v>
      </c>
      <c r="BX25" s="158">
        <f>IF('Indicator Data'!BY29="No Data",1,IF('Indicator Data imputation'!BY28&lt;&gt;"",1,0))</f>
        <v>0</v>
      </c>
      <c r="BY25" s="5">
        <f t="shared" si="0"/>
        <v>14</v>
      </c>
      <c r="BZ25" s="160">
        <f t="shared" si="1"/>
        <v>0.18666666666666668</v>
      </c>
    </row>
    <row r="26" spans="1:78" x14ac:dyDescent="0.25">
      <c r="A26" s="5" t="s">
        <v>46</v>
      </c>
      <c r="B26" s="158">
        <f>IF('Indicator Data'!C30="No Data",1,IF('Indicator Data imputation'!C29&lt;&gt;"",1,0))</f>
        <v>0</v>
      </c>
      <c r="C26" s="158">
        <f>IF('Indicator Data'!D30="No Data",1,IF('Indicator Data imputation'!D29&lt;&gt;"",1,0))</f>
        <v>0</v>
      </c>
      <c r="D26" s="158">
        <f>IF('Indicator Data'!E30="No Data",1,IF('Indicator Data imputation'!E29&lt;&gt;"",1,0))</f>
        <v>0</v>
      </c>
      <c r="E26" s="158">
        <f>IF('Indicator Data'!F30="No Data",1,IF('Indicator Data imputation'!F29&lt;&gt;"",1,0))</f>
        <v>0</v>
      </c>
      <c r="F26" s="158">
        <f>IF('Indicator Data'!G30="No Data",1,IF('Indicator Data imputation'!G29&lt;&gt;"",1,0))</f>
        <v>0</v>
      </c>
      <c r="G26" s="158">
        <f>IF('Indicator Data'!H30="No Data",1,IF('Indicator Data imputation'!H29&lt;&gt;"",1,0))</f>
        <v>0</v>
      </c>
      <c r="H26" s="158">
        <f>IF('Indicator Data'!I30="No Data",1,IF('Indicator Data imputation'!I29&lt;&gt;"",1,0))</f>
        <v>0</v>
      </c>
      <c r="I26" s="158">
        <f>IF('Indicator Data'!J30="No Data",1,IF('Indicator Data imputation'!J29&lt;&gt;"",1,0))</f>
        <v>0</v>
      </c>
      <c r="J26" s="158">
        <f>IF('Indicator Data'!K30="No Data",1,IF('Indicator Data imputation'!K29&lt;&gt;"",1,0))</f>
        <v>0</v>
      </c>
      <c r="K26" s="158">
        <f>IF('Indicator Data'!L30="No Data",1,IF('Indicator Data imputation'!L29&lt;&gt;"",1,0))</f>
        <v>0</v>
      </c>
      <c r="L26" s="158">
        <f>IF('Indicator Data'!M30="No Data",1,IF('Indicator Data imputation'!M29&lt;&gt;"",1,0))</f>
        <v>0</v>
      </c>
      <c r="M26" s="158">
        <f>IF('Indicator Data'!N30="No Data",1,IF('Indicator Data imputation'!N29&lt;&gt;"",1,0))</f>
        <v>1</v>
      </c>
      <c r="N26" s="158">
        <f>IF('Indicator Data'!O30="No Data",1,IF('Indicator Data imputation'!O29&lt;&gt;"",1,0))</f>
        <v>1</v>
      </c>
      <c r="O26" s="158">
        <f>IF('Indicator Data'!P30="No Data",1,IF('Indicator Data imputation'!P29&lt;&gt;"",1,0))</f>
        <v>1</v>
      </c>
      <c r="P26" s="158">
        <f>IF('Indicator Data'!Q30="No Data",1,IF('Indicator Data imputation'!Q29&lt;&gt;"",1,0))</f>
        <v>0</v>
      </c>
      <c r="Q26" s="158">
        <f>IF('Indicator Data'!R30="No Data",1,IF('Indicator Data imputation'!R29&lt;&gt;"",1,0))</f>
        <v>0</v>
      </c>
      <c r="R26" s="158">
        <f>IF('Indicator Data'!S30="No Data",1,IF('Indicator Data imputation'!S29&lt;&gt;"",1,0))</f>
        <v>0</v>
      </c>
      <c r="S26" s="158">
        <f>IF('Indicator Data'!T30="No Data",1,IF('Indicator Data imputation'!T29&lt;&gt;"",1,0))</f>
        <v>0</v>
      </c>
      <c r="T26" s="158">
        <f>IF('Indicator Data'!U30="No Data",1,IF('Indicator Data imputation'!U29&lt;&gt;"",1,0))</f>
        <v>0</v>
      </c>
      <c r="U26" s="158">
        <f>IF('Indicator Data'!V30="No Data",1,IF('Indicator Data imputation'!V29&lt;&gt;"",1,0))</f>
        <v>0</v>
      </c>
      <c r="V26" s="158">
        <f>IF('Indicator Data'!W30="No Data",1,IF('Indicator Data imputation'!W29&lt;&gt;"",1,0))</f>
        <v>0</v>
      </c>
      <c r="W26" s="158">
        <f>IF('Indicator Data'!X30="No Data",1,IF('Indicator Data imputation'!X29&lt;&gt;"",1,0))</f>
        <v>0</v>
      </c>
      <c r="X26" s="158">
        <f>IF('Indicator Data'!Y30="No Data",1,IF('Indicator Data imputation'!Y29&lt;&gt;"",1,0))</f>
        <v>0</v>
      </c>
      <c r="Y26" s="158">
        <f>IF('Indicator Data'!Z30="No Data",1,IF('Indicator Data imputation'!Z29&lt;&gt;"",1,0))</f>
        <v>0</v>
      </c>
      <c r="Z26" s="158">
        <f>IF('Indicator Data'!AA30="No Data",1,IF('Indicator Data imputation'!AA29&lt;&gt;"",1,0))</f>
        <v>0</v>
      </c>
      <c r="AA26" s="158">
        <f>IF('Indicator Data'!AB30="No Data",1,IF('Indicator Data imputation'!AB29&lt;&gt;"",1,0))</f>
        <v>0</v>
      </c>
      <c r="AB26" s="158">
        <f>IF('Indicator Data'!AC30="No Data",1,IF('Indicator Data imputation'!AC29&lt;&gt;"",1,0))</f>
        <v>1</v>
      </c>
      <c r="AC26" s="158">
        <f>IF('Indicator Data'!AD30="No Data",1,IF('Indicator Data imputation'!AD29&lt;&gt;"",1,0))</f>
        <v>0</v>
      </c>
      <c r="AD26" s="158">
        <f>IF('Indicator Data'!AE30="No Data",1,IF('Indicator Data imputation'!AE29&lt;&gt;"",1,0))</f>
        <v>0</v>
      </c>
      <c r="AE26" s="158">
        <f>IF('Indicator Data'!AF30="No Data",1,IF('Indicator Data imputation'!AF29&lt;&gt;"",1,0))</f>
        <v>1</v>
      </c>
      <c r="AF26" s="158">
        <f>IF('Indicator Data'!AG30="No Data",1,IF('Indicator Data imputation'!AG29&lt;&gt;"",1,0))</f>
        <v>0</v>
      </c>
      <c r="AG26" s="158">
        <f>IF('Indicator Data'!AH30="No Data",1,IF('Indicator Data imputation'!AH29&lt;&gt;"",1,0))</f>
        <v>0</v>
      </c>
      <c r="AH26" s="158">
        <f>IF('Indicator Data'!AI30="No Data",1,IF('Indicator Data imputation'!AI29&lt;&gt;"",1,0))</f>
        <v>0</v>
      </c>
      <c r="AI26" s="158">
        <f>IF('Indicator Data'!AJ30="No Data",1,IF('Indicator Data imputation'!AJ29&lt;&gt;"",1,0))</f>
        <v>0</v>
      </c>
      <c r="AJ26" s="158">
        <f>IF('Indicator Data'!AK30="No Data",1,IF('Indicator Data imputation'!AK29&lt;&gt;"",1,0))</f>
        <v>0</v>
      </c>
      <c r="AK26" s="158">
        <f>IF('Indicator Data'!AL30="No Data",1,IF('Indicator Data imputation'!AL29&lt;&gt;"",1,0))</f>
        <v>0</v>
      </c>
      <c r="AL26" s="158">
        <f>IF('Indicator Data'!AM30="No Data",1,IF('Indicator Data imputation'!AM29&lt;&gt;"",1,0))</f>
        <v>1</v>
      </c>
      <c r="AM26" s="158">
        <f>IF('Indicator Data'!AN30="No Data",1,IF('Indicator Data imputation'!AN29&lt;&gt;"",1,0))</f>
        <v>0</v>
      </c>
      <c r="AN26" s="158">
        <f>IF('Indicator Data'!AO30="No Data",1,IF('Indicator Data imputation'!AO29&lt;&gt;"",1,0))</f>
        <v>0</v>
      </c>
      <c r="AO26" s="158">
        <f>IF('Indicator Data'!AP30="No Data",1,IF('Indicator Data imputation'!AP29&lt;&gt;"",1,0))</f>
        <v>0</v>
      </c>
      <c r="AP26" s="158">
        <f>IF('Indicator Data'!AQ30="No Data",1,IF('Indicator Data imputation'!AQ29&lt;&gt;"",1,0))</f>
        <v>1</v>
      </c>
      <c r="AQ26" s="158">
        <f>IF('Indicator Data'!AR30="No Data",1,IF('Indicator Data imputation'!AR29&lt;&gt;"",1,0))</f>
        <v>0</v>
      </c>
      <c r="AR26" s="158">
        <f>IF('Indicator Data'!AS30="No Data",1,IF('Indicator Data imputation'!AS29&lt;&gt;"",1,0))</f>
        <v>0</v>
      </c>
      <c r="AS26" s="158">
        <f>IF('Indicator Data'!AT30="No Data",1,IF('Indicator Data imputation'!AT29&lt;&gt;"",1,0))</f>
        <v>1</v>
      </c>
      <c r="AT26" s="158">
        <f>IF('Indicator Data'!AU30="No Data",1,IF('Indicator Data imputation'!AU29&lt;&gt;"",1,0))</f>
        <v>0</v>
      </c>
      <c r="AU26" s="158">
        <f>IF('Indicator Data'!AV30="No Data",1,IF('Indicator Data imputation'!AV29&lt;&gt;"",1,0))</f>
        <v>0</v>
      </c>
      <c r="AV26" s="158">
        <f>IF('Indicator Data'!AW30="No Data",1,IF('Indicator Data imputation'!AW29&lt;&gt;"",1,0))</f>
        <v>0</v>
      </c>
      <c r="AW26" s="158">
        <f>IF('Indicator Data'!AX30="No Data",1,IF('Indicator Data imputation'!AX29&lt;&gt;"",1,0))</f>
        <v>1</v>
      </c>
      <c r="AX26" s="158">
        <f>IF('Indicator Data'!AY30="No Data",1,IF('Indicator Data imputation'!AY29&lt;&gt;"",1,0))</f>
        <v>0</v>
      </c>
      <c r="AY26" s="158">
        <f>IF('Indicator Data'!AZ30="No Data",1,IF('Indicator Data imputation'!AZ29&lt;&gt;"",1,0))</f>
        <v>0</v>
      </c>
      <c r="AZ26" s="158">
        <f>IF('Indicator Data'!BA30="No Data",1,IF('Indicator Data imputation'!BA29&lt;&gt;"",1,0))</f>
        <v>0</v>
      </c>
      <c r="BA26" s="158">
        <f>IF('Indicator Data'!BB30="No Data",1,IF('Indicator Data imputation'!BB29&lt;&gt;"",1,0))</f>
        <v>0</v>
      </c>
      <c r="BB26" s="158">
        <f>IF('Indicator Data'!BC30="No Data",1,IF('Indicator Data imputation'!BC29&lt;&gt;"",1,0))</f>
        <v>0</v>
      </c>
      <c r="BC26" s="158">
        <f>IF('Indicator Data'!BD30="No Data",1,IF('Indicator Data imputation'!BD29&lt;&gt;"",1,0))</f>
        <v>0</v>
      </c>
      <c r="BD26" s="158">
        <f>IF('Indicator Data'!BE30="No Data",1,IF('Indicator Data imputation'!BE29&lt;&gt;"",1,0))</f>
        <v>0</v>
      </c>
      <c r="BE26" s="158">
        <f>IF('Indicator Data'!BF30="No Data",1,IF('Indicator Data imputation'!BF29&lt;&gt;"",1,0))</f>
        <v>0</v>
      </c>
      <c r="BF26" s="158">
        <f>IF('Indicator Data'!BG30="No Data",1,IF('Indicator Data imputation'!BG29&lt;&gt;"",1,0))</f>
        <v>0</v>
      </c>
      <c r="BG26" s="158">
        <f>IF('Indicator Data'!BH30="No Data",1,IF('Indicator Data imputation'!BH29&lt;&gt;"",1,0))</f>
        <v>0</v>
      </c>
      <c r="BH26" s="158">
        <f>IF('Indicator Data'!BI30="No Data",1,IF('Indicator Data imputation'!BI29&lt;&gt;"",1,0))</f>
        <v>0</v>
      </c>
      <c r="BI26" s="158">
        <f>IF('Indicator Data'!BJ30="No Data",1,IF('Indicator Data imputation'!BJ29&lt;&gt;"",1,0))</f>
        <v>0</v>
      </c>
      <c r="BJ26" s="158">
        <f>IF('Indicator Data'!BK30="No Data",1,IF('Indicator Data imputation'!BK29&lt;&gt;"",1,0))</f>
        <v>0</v>
      </c>
      <c r="BK26" s="158">
        <f>IF('Indicator Data'!BL30="No Data",1,IF('Indicator Data imputation'!BL29&lt;&gt;"",1,0))</f>
        <v>0</v>
      </c>
      <c r="BL26" s="158">
        <f>IF('Indicator Data'!BM30="No Data",1,IF('Indicator Data imputation'!BM29&lt;&gt;"",1,0))</f>
        <v>0</v>
      </c>
      <c r="BM26" s="158">
        <f>IF('Indicator Data'!BN30="No Data",1,IF('Indicator Data imputation'!BN29&lt;&gt;"",1,0))</f>
        <v>0</v>
      </c>
      <c r="BN26" s="158">
        <f>IF('Indicator Data'!BO30="No Data",1,IF('Indicator Data imputation'!BO29&lt;&gt;"",1,0))</f>
        <v>0</v>
      </c>
      <c r="BO26" s="158">
        <f>IF('Indicator Data'!BP30="No Data",1,IF('Indicator Data imputation'!BP29&lt;&gt;"",1,0))</f>
        <v>0</v>
      </c>
      <c r="BP26" s="158">
        <f>IF('Indicator Data'!BQ30="No Data",1,IF('Indicator Data imputation'!BQ29&lt;&gt;"",1,0))</f>
        <v>0</v>
      </c>
      <c r="BQ26" s="158">
        <f>IF('Indicator Data'!BR30="No Data",1,IF('Indicator Data imputation'!BR29&lt;&gt;"",1,0))</f>
        <v>0</v>
      </c>
      <c r="BR26" s="158">
        <f>IF('Indicator Data'!BS30="No Data",1,IF('Indicator Data imputation'!BS29&lt;&gt;"",1,0))</f>
        <v>0</v>
      </c>
      <c r="BS26" s="158">
        <f>IF('Indicator Data'!BT30="No Data",1,IF('Indicator Data imputation'!BT29&lt;&gt;"",1,0))</f>
        <v>0</v>
      </c>
      <c r="BT26" s="158">
        <f>IF('Indicator Data'!BU30="No Data",1,IF('Indicator Data imputation'!BU29&lt;&gt;"",1,0))</f>
        <v>0</v>
      </c>
      <c r="BU26" s="158">
        <f>IF('Indicator Data'!BV30="No Data",1,IF('Indicator Data imputation'!BV29&lt;&gt;"",1,0))</f>
        <v>0</v>
      </c>
      <c r="BV26" s="158">
        <f>IF('Indicator Data'!BW30="No Data",1,IF('Indicator Data imputation'!BW29&lt;&gt;"",1,0))</f>
        <v>0</v>
      </c>
      <c r="BW26" s="158">
        <f>IF('Indicator Data'!BX30="No Data",1,IF('Indicator Data imputation'!BX29&lt;&gt;"",1,0))</f>
        <v>0</v>
      </c>
      <c r="BX26" s="158">
        <f>IF('Indicator Data'!BY30="No Data",1,IF('Indicator Data imputation'!BY29&lt;&gt;"",1,0))</f>
        <v>0</v>
      </c>
      <c r="BY26" s="5">
        <f t="shared" si="0"/>
        <v>9</v>
      </c>
      <c r="BZ26" s="160">
        <f t="shared" si="1"/>
        <v>0.12</v>
      </c>
    </row>
    <row r="27" spans="1:78" x14ac:dyDescent="0.25">
      <c r="A27" s="5" t="s">
        <v>48</v>
      </c>
      <c r="B27" s="158">
        <f>IF('Indicator Data'!C31="No Data",1,IF('Indicator Data imputation'!C30&lt;&gt;"",1,0))</f>
        <v>0</v>
      </c>
      <c r="C27" s="158">
        <f>IF('Indicator Data'!D31="No Data",1,IF('Indicator Data imputation'!D30&lt;&gt;"",1,0))</f>
        <v>0</v>
      </c>
      <c r="D27" s="158">
        <f>IF('Indicator Data'!E31="No Data",1,IF('Indicator Data imputation'!E30&lt;&gt;"",1,0))</f>
        <v>0</v>
      </c>
      <c r="E27" s="158">
        <f>IF('Indicator Data'!F31="No Data",1,IF('Indicator Data imputation'!F30&lt;&gt;"",1,0))</f>
        <v>0</v>
      </c>
      <c r="F27" s="158">
        <f>IF('Indicator Data'!G31="No Data",1,IF('Indicator Data imputation'!G30&lt;&gt;"",1,0))</f>
        <v>0</v>
      </c>
      <c r="G27" s="158">
        <f>IF('Indicator Data'!H31="No Data",1,IF('Indicator Data imputation'!H30&lt;&gt;"",1,0))</f>
        <v>0</v>
      </c>
      <c r="H27" s="158">
        <f>IF('Indicator Data'!I31="No Data",1,IF('Indicator Data imputation'!I30&lt;&gt;"",1,0))</f>
        <v>0</v>
      </c>
      <c r="I27" s="158">
        <f>IF('Indicator Data'!J31="No Data",1,IF('Indicator Data imputation'!J30&lt;&gt;"",1,0))</f>
        <v>0</v>
      </c>
      <c r="J27" s="158">
        <f>IF('Indicator Data'!K31="No Data",1,IF('Indicator Data imputation'!K30&lt;&gt;"",1,0))</f>
        <v>0</v>
      </c>
      <c r="K27" s="158">
        <f>IF('Indicator Data'!L31="No Data",1,IF('Indicator Data imputation'!L30&lt;&gt;"",1,0))</f>
        <v>0</v>
      </c>
      <c r="L27" s="158">
        <f>IF('Indicator Data'!M31="No Data",1,IF('Indicator Data imputation'!M30&lt;&gt;"",1,0))</f>
        <v>0</v>
      </c>
      <c r="M27" s="158">
        <f>IF('Indicator Data'!N31="No Data",1,IF('Indicator Data imputation'!N30&lt;&gt;"",1,0))</f>
        <v>0</v>
      </c>
      <c r="N27" s="158">
        <f>IF('Indicator Data'!O31="No Data",1,IF('Indicator Data imputation'!O30&lt;&gt;"",1,0))</f>
        <v>0</v>
      </c>
      <c r="O27" s="158">
        <f>IF('Indicator Data'!P31="No Data",1,IF('Indicator Data imputation'!P30&lt;&gt;"",1,0))</f>
        <v>0</v>
      </c>
      <c r="P27" s="158">
        <f>IF('Indicator Data'!Q31="No Data",1,IF('Indicator Data imputation'!Q30&lt;&gt;"",1,0))</f>
        <v>0</v>
      </c>
      <c r="Q27" s="158">
        <f>IF('Indicator Data'!R31="No Data",1,IF('Indicator Data imputation'!R30&lt;&gt;"",1,0))</f>
        <v>0</v>
      </c>
      <c r="R27" s="158">
        <f>IF('Indicator Data'!S31="No Data",1,IF('Indicator Data imputation'!S30&lt;&gt;"",1,0))</f>
        <v>0</v>
      </c>
      <c r="S27" s="158">
        <f>IF('Indicator Data'!T31="No Data",1,IF('Indicator Data imputation'!T30&lt;&gt;"",1,0))</f>
        <v>0</v>
      </c>
      <c r="T27" s="158">
        <f>IF('Indicator Data'!U31="No Data",1,IF('Indicator Data imputation'!U30&lt;&gt;"",1,0))</f>
        <v>0</v>
      </c>
      <c r="U27" s="158">
        <f>IF('Indicator Data'!V31="No Data",1,IF('Indicator Data imputation'!V30&lt;&gt;"",1,0))</f>
        <v>0</v>
      </c>
      <c r="V27" s="158">
        <f>IF('Indicator Data'!W31="No Data",1,IF('Indicator Data imputation'!W30&lt;&gt;"",1,0))</f>
        <v>0</v>
      </c>
      <c r="W27" s="158">
        <f>IF('Indicator Data'!X31="No Data",1,IF('Indicator Data imputation'!X30&lt;&gt;"",1,0))</f>
        <v>0</v>
      </c>
      <c r="X27" s="158">
        <f>IF('Indicator Data'!Y31="No Data",1,IF('Indicator Data imputation'!Y30&lt;&gt;"",1,0))</f>
        <v>0</v>
      </c>
      <c r="Y27" s="158">
        <f>IF('Indicator Data'!Z31="No Data",1,IF('Indicator Data imputation'!Z30&lt;&gt;"",1,0))</f>
        <v>0</v>
      </c>
      <c r="Z27" s="158">
        <f>IF('Indicator Data'!AA31="No Data",1,IF('Indicator Data imputation'!AA30&lt;&gt;"",1,0))</f>
        <v>0</v>
      </c>
      <c r="AA27" s="158">
        <f>IF('Indicator Data'!AB31="No Data",1,IF('Indicator Data imputation'!AB30&lt;&gt;"",1,0))</f>
        <v>0</v>
      </c>
      <c r="AB27" s="158">
        <f>IF('Indicator Data'!AC31="No Data",1,IF('Indicator Data imputation'!AC30&lt;&gt;"",1,0))</f>
        <v>0</v>
      </c>
      <c r="AC27" s="158">
        <f>IF('Indicator Data'!AD31="No Data",1,IF('Indicator Data imputation'!AD30&lt;&gt;"",1,0))</f>
        <v>0</v>
      </c>
      <c r="AD27" s="158">
        <f>IF('Indicator Data'!AE31="No Data",1,IF('Indicator Data imputation'!AE30&lt;&gt;"",1,0))</f>
        <v>0</v>
      </c>
      <c r="AE27" s="158">
        <f>IF('Indicator Data'!AF31="No Data",1,IF('Indicator Data imputation'!AF30&lt;&gt;"",1,0))</f>
        <v>0</v>
      </c>
      <c r="AF27" s="158">
        <f>IF('Indicator Data'!AG31="No Data",1,IF('Indicator Data imputation'!AG30&lt;&gt;"",1,0))</f>
        <v>0</v>
      </c>
      <c r="AG27" s="158">
        <f>IF('Indicator Data'!AH31="No Data",1,IF('Indicator Data imputation'!AH30&lt;&gt;"",1,0))</f>
        <v>0</v>
      </c>
      <c r="AH27" s="158">
        <f>IF('Indicator Data'!AI31="No Data",1,IF('Indicator Data imputation'!AI30&lt;&gt;"",1,0))</f>
        <v>0</v>
      </c>
      <c r="AI27" s="158">
        <f>IF('Indicator Data'!AJ31="No Data",1,IF('Indicator Data imputation'!AJ30&lt;&gt;"",1,0))</f>
        <v>0</v>
      </c>
      <c r="AJ27" s="158">
        <f>IF('Indicator Data'!AK31="No Data",1,IF('Indicator Data imputation'!AK30&lt;&gt;"",1,0))</f>
        <v>0</v>
      </c>
      <c r="AK27" s="158">
        <f>IF('Indicator Data'!AL31="No Data",1,IF('Indicator Data imputation'!AL30&lt;&gt;"",1,0))</f>
        <v>0</v>
      </c>
      <c r="AL27" s="158">
        <f>IF('Indicator Data'!AM31="No Data",1,IF('Indicator Data imputation'!AM30&lt;&gt;"",1,0))</f>
        <v>0</v>
      </c>
      <c r="AM27" s="158">
        <f>IF('Indicator Data'!AN31="No Data",1,IF('Indicator Data imputation'!AN30&lt;&gt;"",1,0))</f>
        <v>0</v>
      </c>
      <c r="AN27" s="158">
        <f>IF('Indicator Data'!AO31="No Data",1,IF('Indicator Data imputation'!AO30&lt;&gt;"",1,0))</f>
        <v>0</v>
      </c>
      <c r="AO27" s="158">
        <f>IF('Indicator Data'!AP31="No Data",1,IF('Indicator Data imputation'!AP30&lt;&gt;"",1,0))</f>
        <v>0</v>
      </c>
      <c r="AP27" s="158">
        <f>IF('Indicator Data'!AQ31="No Data",1,IF('Indicator Data imputation'!AQ30&lt;&gt;"",1,0))</f>
        <v>0</v>
      </c>
      <c r="AQ27" s="158">
        <f>IF('Indicator Data'!AR31="No Data",1,IF('Indicator Data imputation'!AR30&lt;&gt;"",1,0))</f>
        <v>0</v>
      </c>
      <c r="AR27" s="158">
        <f>IF('Indicator Data'!AS31="No Data",1,IF('Indicator Data imputation'!AS30&lt;&gt;"",1,0))</f>
        <v>0</v>
      </c>
      <c r="AS27" s="158">
        <f>IF('Indicator Data'!AT31="No Data",1,IF('Indicator Data imputation'!AT30&lt;&gt;"",1,0))</f>
        <v>0</v>
      </c>
      <c r="AT27" s="158">
        <f>IF('Indicator Data'!AU31="No Data",1,IF('Indicator Data imputation'!AU30&lt;&gt;"",1,0))</f>
        <v>0</v>
      </c>
      <c r="AU27" s="158">
        <f>IF('Indicator Data'!AV31="No Data",1,IF('Indicator Data imputation'!AV30&lt;&gt;"",1,0))</f>
        <v>0</v>
      </c>
      <c r="AV27" s="158">
        <f>IF('Indicator Data'!AW31="No Data",1,IF('Indicator Data imputation'!AW30&lt;&gt;"",1,0))</f>
        <v>0</v>
      </c>
      <c r="AW27" s="158">
        <f>IF('Indicator Data'!AX31="No Data",1,IF('Indicator Data imputation'!AX30&lt;&gt;"",1,0))</f>
        <v>0</v>
      </c>
      <c r="AX27" s="158">
        <f>IF('Indicator Data'!AY31="No Data",1,IF('Indicator Data imputation'!AY30&lt;&gt;"",1,0))</f>
        <v>0</v>
      </c>
      <c r="AY27" s="158">
        <f>IF('Indicator Data'!AZ31="No Data",1,IF('Indicator Data imputation'!AZ30&lt;&gt;"",1,0))</f>
        <v>0</v>
      </c>
      <c r="AZ27" s="158">
        <f>IF('Indicator Data'!BA31="No Data",1,IF('Indicator Data imputation'!BA30&lt;&gt;"",1,0))</f>
        <v>0</v>
      </c>
      <c r="BA27" s="158">
        <f>IF('Indicator Data'!BB31="No Data",1,IF('Indicator Data imputation'!BB30&lt;&gt;"",1,0))</f>
        <v>0</v>
      </c>
      <c r="BB27" s="158">
        <f>IF('Indicator Data'!BC31="No Data",1,IF('Indicator Data imputation'!BC30&lt;&gt;"",1,0))</f>
        <v>0</v>
      </c>
      <c r="BC27" s="158">
        <f>IF('Indicator Data'!BD31="No Data",1,IF('Indicator Data imputation'!BD30&lt;&gt;"",1,0))</f>
        <v>0</v>
      </c>
      <c r="BD27" s="158">
        <f>IF('Indicator Data'!BE31="No Data",1,IF('Indicator Data imputation'!BE30&lt;&gt;"",1,0))</f>
        <v>0</v>
      </c>
      <c r="BE27" s="158">
        <f>IF('Indicator Data'!BF31="No Data",1,IF('Indicator Data imputation'!BF30&lt;&gt;"",1,0))</f>
        <v>0</v>
      </c>
      <c r="BF27" s="158">
        <f>IF('Indicator Data'!BG31="No Data",1,IF('Indicator Data imputation'!BG30&lt;&gt;"",1,0))</f>
        <v>0</v>
      </c>
      <c r="BG27" s="158">
        <f>IF('Indicator Data'!BH31="No Data",1,IF('Indicator Data imputation'!BH30&lt;&gt;"",1,0))</f>
        <v>0</v>
      </c>
      <c r="BH27" s="158">
        <f>IF('Indicator Data'!BI31="No Data",1,IF('Indicator Data imputation'!BI30&lt;&gt;"",1,0))</f>
        <v>0</v>
      </c>
      <c r="BI27" s="158">
        <f>IF('Indicator Data'!BJ31="No Data",1,IF('Indicator Data imputation'!BJ30&lt;&gt;"",1,0))</f>
        <v>0</v>
      </c>
      <c r="BJ27" s="158">
        <f>IF('Indicator Data'!BK31="No Data",1,IF('Indicator Data imputation'!BK30&lt;&gt;"",1,0))</f>
        <v>0</v>
      </c>
      <c r="BK27" s="158">
        <f>IF('Indicator Data'!BL31="No Data",1,IF('Indicator Data imputation'!BL30&lt;&gt;"",1,0))</f>
        <v>0</v>
      </c>
      <c r="BL27" s="158">
        <f>IF('Indicator Data'!BM31="No Data",1,IF('Indicator Data imputation'!BM30&lt;&gt;"",1,0))</f>
        <v>0</v>
      </c>
      <c r="BM27" s="158">
        <f>IF('Indicator Data'!BN31="No Data",1,IF('Indicator Data imputation'!BN30&lt;&gt;"",1,0))</f>
        <v>0</v>
      </c>
      <c r="BN27" s="158">
        <f>IF('Indicator Data'!BO31="No Data",1,IF('Indicator Data imputation'!BO30&lt;&gt;"",1,0))</f>
        <v>0</v>
      </c>
      <c r="BO27" s="158">
        <f>IF('Indicator Data'!BP31="No Data",1,IF('Indicator Data imputation'!BP30&lt;&gt;"",1,0))</f>
        <v>0</v>
      </c>
      <c r="BP27" s="158">
        <f>IF('Indicator Data'!BQ31="No Data",1,IF('Indicator Data imputation'!BQ30&lt;&gt;"",1,0))</f>
        <v>0</v>
      </c>
      <c r="BQ27" s="158">
        <f>IF('Indicator Data'!BR31="No Data",1,IF('Indicator Data imputation'!BR30&lt;&gt;"",1,0))</f>
        <v>0</v>
      </c>
      <c r="BR27" s="158">
        <f>IF('Indicator Data'!BS31="No Data",1,IF('Indicator Data imputation'!BS30&lt;&gt;"",1,0))</f>
        <v>0</v>
      </c>
      <c r="BS27" s="158">
        <f>IF('Indicator Data'!BT31="No Data",1,IF('Indicator Data imputation'!BT30&lt;&gt;"",1,0))</f>
        <v>0</v>
      </c>
      <c r="BT27" s="158">
        <f>IF('Indicator Data'!BU31="No Data",1,IF('Indicator Data imputation'!BU30&lt;&gt;"",1,0))</f>
        <v>0</v>
      </c>
      <c r="BU27" s="158">
        <f>IF('Indicator Data'!BV31="No Data",1,IF('Indicator Data imputation'!BV30&lt;&gt;"",1,0))</f>
        <v>0</v>
      </c>
      <c r="BV27" s="158">
        <f>IF('Indicator Data'!BW31="No Data",1,IF('Indicator Data imputation'!BW30&lt;&gt;"",1,0))</f>
        <v>0</v>
      </c>
      <c r="BW27" s="158">
        <f>IF('Indicator Data'!BX31="No Data",1,IF('Indicator Data imputation'!BX30&lt;&gt;"",1,0))</f>
        <v>0</v>
      </c>
      <c r="BX27" s="158">
        <f>IF('Indicator Data'!BY31="No Data",1,IF('Indicator Data imputation'!BY30&lt;&gt;"",1,0))</f>
        <v>0</v>
      </c>
      <c r="BY27" s="5">
        <f t="shared" si="0"/>
        <v>0</v>
      </c>
      <c r="BZ27" s="160">
        <f t="shared" si="1"/>
        <v>0</v>
      </c>
    </row>
    <row r="28" spans="1:78" x14ac:dyDescent="0.25">
      <c r="A28" s="5" t="s">
        <v>50</v>
      </c>
      <c r="B28" s="158">
        <f>IF('Indicator Data'!C32="No Data",1,IF('Indicator Data imputation'!C31&lt;&gt;"",1,0))</f>
        <v>0</v>
      </c>
      <c r="C28" s="158">
        <f>IF('Indicator Data'!D32="No Data",1,IF('Indicator Data imputation'!D31&lt;&gt;"",1,0))</f>
        <v>0</v>
      </c>
      <c r="D28" s="158">
        <f>IF('Indicator Data'!E32="No Data",1,IF('Indicator Data imputation'!E31&lt;&gt;"",1,0))</f>
        <v>0</v>
      </c>
      <c r="E28" s="158">
        <f>IF('Indicator Data'!F32="No Data",1,IF('Indicator Data imputation'!F31&lt;&gt;"",1,0))</f>
        <v>0</v>
      </c>
      <c r="F28" s="158">
        <f>IF('Indicator Data'!G32="No Data",1,IF('Indicator Data imputation'!G31&lt;&gt;"",1,0))</f>
        <v>0</v>
      </c>
      <c r="G28" s="158">
        <f>IF('Indicator Data'!H32="No Data",1,IF('Indicator Data imputation'!H31&lt;&gt;"",1,0))</f>
        <v>0</v>
      </c>
      <c r="H28" s="158">
        <f>IF('Indicator Data'!I32="No Data",1,IF('Indicator Data imputation'!I31&lt;&gt;"",1,0))</f>
        <v>0</v>
      </c>
      <c r="I28" s="158">
        <f>IF('Indicator Data'!J32="No Data",1,IF('Indicator Data imputation'!J31&lt;&gt;"",1,0))</f>
        <v>0</v>
      </c>
      <c r="J28" s="158">
        <f>IF('Indicator Data'!K32="No Data",1,IF('Indicator Data imputation'!K31&lt;&gt;"",1,0))</f>
        <v>0</v>
      </c>
      <c r="K28" s="158">
        <f>IF('Indicator Data'!L32="No Data",1,IF('Indicator Data imputation'!L31&lt;&gt;"",1,0))</f>
        <v>0</v>
      </c>
      <c r="L28" s="158">
        <f>IF('Indicator Data'!M32="No Data",1,IF('Indicator Data imputation'!M31&lt;&gt;"",1,0))</f>
        <v>0</v>
      </c>
      <c r="M28" s="158">
        <f>IF('Indicator Data'!N32="No Data",1,IF('Indicator Data imputation'!N31&lt;&gt;"",1,0))</f>
        <v>0</v>
      </c>
      <c r="N28" s="158">
        <f>IF('Indicator Data'!O32="No Data",1,IF('Indicator Data imputation'!O31&lt;&gt;"",1,0))</f>
        <v>0</v>
      </c>
      <c r="O28" s="158">
        <f>IF('Indicator Data'!P32="No Data",1,IF('Indicator Data imputation'!P31&lt;&gt;"",1,0))</f>
        <v>0</v>
      </c>
      <c r="P28" s="158">
        <f>IF('Indicator Data'!Q32="No Data",1,IF('Indicator Data imputation'!Q31&lt;&gt;"",1,0))</f>
        <v>0</v>
      </c>
      <c r="Q28" s="158">
        <f>IF('Indicator Data'!R32="No Data",1,IF('Indicator Data imputation'!R31&lt;&gt;"",1,0))</f>
        <v>0</v>
      </c>
      <c r="R28" s="158">
        <f>IF('Indicator Data'!S32="No Data",1,IF('Indicator Data imputation'!S31&lt;&gt;"",1,0))</f>
        <v>0</v>
      </c>
      <c r="S28" s="158">
        <f>IF('Indicator Data'!T32="No Data",1,IF('Indicator Data imputation'!T31&lt;&gt;"",1,0))</f>
        <v>0</v>
      </c>
      <c r="T28" s="158">
        <f>IF('Indicator Data'!U32="No Data",1,IF('Indicator Data imputation'!U31&lt;&gt;"",1,0))</f>
        <v>0</v>
      </c>
      <c r="U28" s="158">
        <f>IF('Indicator Data'!V32="No Data",1,IF('Indicator Data imputation'!V31&lt;&gt;"",1,0))</f>
        <v>0</v>
      </c>
      <c r="V28" s="158">
        <f>IF('Indicator Data'!W32="No Data",1,IF('Indicator Data imputation'!W31&lt;&gt;"",1,0))</f>
        <v>0</v>
      </c>
      <c r="W28" s="158">
        <f>IF('Indicator Data'!X32="No Data",1,IF('Indicator Data imputation'!X31&lt;&gt;"",1,0))</f>
        <v>0</v>
      </c>
      <c r="X28" s="158">
        <f>IF('Indicator Data'!Y32="No Data",1,IF('Indicator Data imputation'!Y31&lt;&gt;"",1,0))</f>
        <v>0</v>
      </c>
      <c r="Y28" s="158">
        <f>IF('Indicator Data'!Z32="No Data",1,IF('Indicator Data imputation'!Z31&lt;&gt;"",1,0))</f>
        <v>0</v>
      </c>
      <c r="Z28" s="158">
        <f>IF('Indicator Data'!AA32="No Data",1,IF('Indicator Data imputation'!AA31&lt;&gt;"",1,0))</f>
        <v>0</v>
      </c>
      <c r="AA28" s="158">
        <f>IF('Indicator Data'!AB32="No Data",1,IF('Indicator Data imputation'!AB31&lt;&gt;"",1,0))</f>
        <v>0</v>
      </c>
      <c r="AB28" s="158">
        <f>IF('Indicator Data'!AC32="No Data",1,IF('Indicator Data imputation'!AC31&lt;&gt;"",1,0))</f>
        <v>0</v>
      </c>
      <c r="AC28" s="158">
        <f>IF('Indicator Data'!AD32="No Data",1,IF('Indicator Data imputation'!AD31&lt;&gt;"",1,0))</f>
        <v>0</v>
      </c>
      <c r="AD28" s="158">
        <f>IF('Indicator Data'!AE32="No Data",1,IF('Indicator Data imputation'!AE31&lt;&gt;"",1,0))</f>
        <v>0</v>
      </c>
      <c r="AE28" s="158">
        <f>IF('Indicator Data'!AF32="No Data",1,IF('Indicator Data imputation'!AF31&lt;&gt;"",1,0))</f>
        <v>0</v>
      </c>
      <c r="AF28" s="158">
        <f>IF('Indicator Data'!AG32="No Data",1,IF('Indicator Data imputation'!AG31&lt;&gt;"",1,0))</f>
        <v>0</v>
      </c>
      <c r="AG28" s="158">
        <f>IF('Indicator Data'!AH32="No Data",1,IF('Indicator Data imputation'!AH31&lt;&gt;"",1,0))</f>
        <v>0</v>
      </c>
      <c r="AH28" s="158">
        <f>IF('Indicator Data'!AI32="No Data",1,IF('Indicator Data imputation'!AI31&lt;&gt;"",1,0))</f>
        <v>0</v>
      </c>
      <c r="AI28" s="158">
        <f>IF('Indicator Data'!AJ32="No Data",1,IF('Indicator Data imputation'!AJ31&lt;&gt;"",1,0))</f>
        <v>0</v>
      </c>
      <c r="AJ28" s="158">
        <f>IF('Indicator Data'!AK32="No Data",1,IF('Indicator Data imputation'!AK31&lt;&gt;"",1,0))</f>
        <v>0</v>
      </c>
      <c r="AK28" s="158">
        <f>IF('Indicator Data'!AL32="No Data",1,IF('Indicator Data imputation'!AL31&lt;&gt;"",1,0))</f>
        <v>0</v>
      </c>
      <c r="AL28" s="158">
        <f>IF('Indicator Data'!AM32="No Data",1,IF('Indicator Data imputation'!AM31&lt;&gt;"",1,0))</f>
        <v>0</v>
      </c>
      <c r="AM28" s="158">
        <f>IF('Indicator Data'!AN32="No Data",1,IF('Indicator Data imputation'!AN31&lt;&gt;"",1,0))</f>
        <v>0</v>
      </c>
      <c r="AN28" s="158">
        <f>IF('Indicator Data'!AO32="No Data",1,IF('Indicator Data imputation'!AO31&lt;&gt;"",1,0))</f>
        <v>0</v>
      </c>
      <c r="AO28" s="158">
        <f>IF('Indicator Data'!AP32="No Data",1,IF('Indicator Data imputation'!AP31&lt;&gt;"",1,0))</f>
        <v>0</v>
      </c>
      <c r="AP28" s="158">
        <f>IF('Indicator Data'!AQ32="No Data",1,IF('Indicator Data imputation'!AQ31&lt;&gt;"",1,0))</f>
        <v>0</v>
      </c>
      <c r="AQ28" s="158">
        <f>IF('Indicator Data'!AR32="No Data",1,IF('Indicator Data imputation'!AR31&lt;&gt;"",1,0))</f>
        <v>0</v>
      </c>
      <c r="AR28" s="158">
        <f>IF('Indicator Data'!AS32="No Data",1,IF('Indicator Data imputation'!AS31&lt;&gt;"",1,0))</f>
        <v>0</v>
      </c>
      <c r="AS28" s="158">
        <f>IF('Indicator Data'!AT32="No Data",1,IF('Indicator Data imputation'!AT31&lt;&gt;"",1,0))</f>
        <v>0</v>
      </c>
      <c r="AT28" s="158">
        <f>IF('Indicator Data'!AU32="No Data",1,IF('Indicator Data imputation'!AU31&lt;&gt;"",1,0))</f>
        <v>0</v>
      </c>
      <c r="AU28" s="158">
        <f>IF('Indicator Data'!AV32="No Data",1,IF('Indicator Data imputation'!AV31&lt;&gt;"",1,0))</f>
        <v>0</v>
      </c>
      <c r="AV28" s="158">
        <f>IF('Indicator Data'!AW32="No Data",1,IF('Indicator Data imputation'!AW31&lt;&gt;"",1,0))</f>
        <v>0</v>
      </c>
      <c r="AW28" s="158">
        <f>IF('Indicator Data'!AX32="No Data",1,IF('Indicator Data imputation'!AX31&lt;&gt;"",1,0))</f>
        <v>0</v>
      </c>
      <c r="AX28" s="158">
        <f>IF('Indicator Data'!AY32="No Data",1,IF('Indicator Data imputation'!AY31&lt;&gt;"",1,0))</f>
        <v>0</v>
      </c>
      <c r="AY28" s="158">
        <f>IF('Indicator Data'!AZ32="No Data",1,IF('Indicator Data imputation'!AZ31&lt;&gt;"",1,0))</f>
        <v>0</v>
      </c>
      <c r="AZ28" s="158">
        <f>IF('Indicator Data'!BA32="No Data",1,IF('Indicator Data imputation'!BA31&lt;&gt;"",1,0))</f>
        <v>0</v>
      </c>
      <c r="BA28" s="158">
        <f>IF('Indicator Data'!BB32="No Data",1,IF('Indicator Data imputation'!BB31&lt;&gt;"",1,0))</f>
        <v>0</v>
      </c>
      <c r="BB28" s="158">
        <f>IF('Indicator Data'!BC32="No Data",1,IF('Indicator Data imputation'!BC31&lt;&gt;"",1,0))</f>
        <v>0</v>
      </c>
      <c r="BC28" s="158">
        <f>IF('Indicator Data'!BD32="No Data",1,IF('Indicator Data imputation'!BD31&lt;&gt;"",1,0))</f>
        <v>0</v>
      </c>
      <c r="BD28" s="158">
        <f>IF('Indicator Data'!BE32="No Data",1,IF('Indicator Data imputation'!BE31&lt;&gt;"",1,0))</f>
        <v>0</v>
      </c>
      <c r="BE28" s="158">
        <f>IF('Indicator Data'!BF32="No Data",1,IF('Indicator Data imputation'!BF31&lt;&gt;"",1,0))</f>
        <v>0</v>
      </c>
      <c r="BF28" s="158">
        <f>IF('Indicator Data'!BG32="No Data",1,IF('Indicator Data imputation'!BG31&lt;&gt;"",1,0))</f>
        <v>0</v>
      </c>
      <c r="BG28" s="158">
        <f>IF('Indicator Data'!BH32="No Data",1,IF('Indicator Data imputation'!BH31&lt;&gt;"",1,0))</f>
        <v>1</v>
      </c>
      <c r="BH28" s="158">
        <f>IF('Indicator Data'!BI32="No Data",1,IF('Indicator Data imputation'!BI31&lt;&gt;"",1,0))</f>
        <v>1</v>
      </c>
      <c r="BI28" s="158">
        <f>IF('Indicator Data'!BJ32="No Data",1,IF('Indicator Data imputation'!BJ31&lt;&gt;"",1,0))</f>
        <v>0</v>
      </c>
      <c r="BJ28" s="158">
        <f>IF('Indicator Data'!BK32="No Data",1,IF('Indicator Data imputation'!BK31&lt;&gt;"",1,0))</f>
        <v>0</v>
      </c>
      <c r="BK28" s="158">
        <f>IF('Indicator Data'!BL32="No Data",1,IF('Indicator Data imputation'!BL31&lt;&gt;"",1,0))</f>
        <v>0</v>
      </c>
      <c r="BL28" s="158">
        <f>IF('Indicator Data'!BM32="No Data",1,IF('Indicator Data imputation'!BM31&lt;&gt;"",1,0))</f>
        <v>0</v>
      </c>
      <c r="BM28" s="158">
        <f>IF('Indicator Data'!BN32="No Data",1,IF('Indicator Data imputation'!BN31&lt;&gt;"",1,0))</f>
        <v>0</v>
      </c>
      <c r="BN28" s="158">
        <f>IF('Indicator Data'!BO32="No Data",1,IF('Indicator Data imputation'!BO31&lt;&gt;"",1,0))</f>
        <v>0</v>
      </c>
      <c r="BO28" s="158">
        <f>IF('Indicator Data'!BP32="No Data",1,IF('Indicator Data imputation'!BP31&lt;&gt;"",1,0))</f>
        <v>0</v>
      </c>
      <c r="BP28" s="158">
        <f>IF('Indicator Data'!BQ32="No Data",1,IF('Indicator Data imputation'!BQ31&lt;&gt;"",1,0))</f>
        <v>0</v>
      </c>
      <c r="BQ28" s="158">
        <f>IF('Indicator Data'!BR32="No Data",1,IF('Indicator Data imputation'!BR31&lt;&gt;"",1,0))</f>
        <v>0</v>
      </c>
      <c r="BR28" s="158">
        <f>IF('Indicator Data'!BS32="No Data",1,IF('Indicator Data imputation'!BS31&lt;&gt;"",1,0))</f>
        <v>0</v>
      </c>
      <c r="BS28" s="158">
        <f>IF('Indicator Data'!BT32="No Data",1,IF('Indicator Data imputation'!BT31&lt;&gt;"",1,0))</f>
        <v>0</v>
      </c>
      <c r="BT28" s="158">
        <f>IF('Indicator Data'!BU32="No Data",1,IF('Indicator Data imputation'!BU31&lt;&gt;"",1,0))</f>
        <v>0</v>
      </c>
      <c r="BU28" s="158">
        <f>IF('Indicator Data'!BV32="No Data",1,IF('Indicator Data imputation'!BV31&lt;&gt;"",1,0))</f>
        <v>0</v>
      </c>
      <c r="BV28" s="158">
        <f>IF('Indicator Data'!BW32="No Data",1,IF('Indicator Data imputation'!BW31&lt;&gt;"",1,0))</f>
        <v>0</v>
      </c>
      <c r="BW28" s="158">
        <f>IF('Indicator Data'!BX32="No Data",1,IF('Indicator Data imputation'!BX31&lt;&gt;"",1,0))</f>
        <v>0</v>
      </c>
      <c r="BX28" s="158">
        <f>IF('Indicator Data'!BY32="No Data",1,IF('Indicator Data imputation'!BY31&lt;&gt;"",1,0))</f>
        <v>0</v>
      </c>
      <c r="BY28" s="5">
        <f t="shared" si="0"/>
        <v>2</v>
      </c>
      <c r="BZ28" s="160">
        <f t="shared" si="1"/>
        <v>2.6666666666666668E-2</v>
      </c>
    </row>
    <row r="29" spans="1:78" x14ac:dyDescent="0.25">
      <c r="A29" s="5" t="s">
        <v>58</v>
      </c>
      <c r="B29" s="158">
        <f>IF('Indicator Data'!C33="No Data",1,IF('Indicator Data imputation'!C32&lt;&gt;"",1,0))</f>
        <v>0</v>
      </c>
      <c r="C29" s="158">
        <f>IF('Indicator Data'!D33="No Data",1,IF('Indicator Data imputation'!D32&lt;&gt;"",1,0))</f>
        <v>0</v>
      </c>
      <c r="D29" s="158">
        <f>IF('Indicator Data'!E33="No Data",1,IF('Indicator Data imputation'!E32&lt;&gt;"",1,0))</f>
        <v>1</v>
      </c>
      <c r="E29" s="158">
        <f>IF('Indicator Data'!F33="No Data",1,IF('Indicator Data imputation'!F32&lt;&gt;"",1,0))</f>
        <v>0</v>
      </c>
      <c r="F29" s="158">
        <f>IF('Indicator Data'!G33="No Data",1,IF('Indicator Data imputation'!G32&lt;&gt;"",1,0))</f>
        <v>0</v>
      </c>
      <c r="G29" s="158">
        <f>IF('Indicator Data'!H33="No Data",1,IF('Indicator Data imputation'!H32&lt;&gt;"",1,0))</f>
        <v>0</v>
      </c>
      <c r="H29" s="158">
        <f>IF('Indicator Data'!I33="No Data",1,IF('Indicator Data imputation'!I32&lt;&gt;"",1,0))</f>
        <v>0</v>
      </c>
      <c r="I29" s="158">
        <f>IF('Indicator Data'!J33="No Data",1,IF('Indicator Data imputation'!J32&lt;&gt;"",1,0))</f>
        <v>0</v>
      </c>
      <c r="J29" s="158">
        <f>IF('Indicator Data'!K33="No Data",1,IF('Indicator Data imputation'!K32&lt;&gt;"",1,0))</f>
        <v>0</v>
      </c>
      <c r="K29" s="158">
        <f>IF('Indicator Data'!L33="No Data",1,IF('Indicator Data imputation'!L32&lt;&gt;"",1,0))</f>
        <v>0</v>
      </c>
      <c r="L29" s="158">
        <f>IF('Indicator Data'!M33="No Data",1,IF('Indicator Data imputation'!M32&lt;&gt;"",1,0))</f>
        <v>0</v>
      </c>
      <c r="M29" s="158">
        <f>IF('Indicator Data'!N33="No Data",1,IF('Indicator Data imputation'!N32&lt;&gt;"",1,0))</f>
        <v>1</v>
      </c>
      <c r="N29" s="158">
        <f>IF('Indicator Data'!O33="No Data",1,IF('Indicator Data imputation'!O32&lt;&gt;"",1,0))</f>
        <v>1</v>
      </c>
      <c r="O29" s="158">
        <f>IF('Indicator Data'!P33="No Data",1,IF('Indicator Data imputation'!P32&lt;&gt;"",1,0))</f>
        <v>1</v>
      </c>
      <c r="P29" s="158">
        <f>IF('Indicator Data'!Q33="No Data",1,IF('Indicator Data imputation'!Q32&lt;&gt;"",1,0))</f>
        <v>0</v>
      </c>
      <c r="Q29" s="158">
        <f>IF('Indicator Data'!R33="No Data",1,IF('Indicator Data imputation'!R32&lt;&gt;"",1,0))</f>
        <v>0</v>
      </c>
      <c r="R29" s="158">
        <f>IF('Indicator Data'!S33="No Data",1,IF('Indicator Data imputation'!S32&lt;&gt;"",1,0))</f>
        <v>0</v>
      </c>
      <c r="S29" s="158">
        <f>IF('Indicator Data'!T33="No Data",1,IF('Indicator Data imputation'!T32&lt;&gt;"",1,0))</f>
        <v>0</v>
      </c>
      <c r="T29" s="158">
        <f>IF('Indicator Data'!U33="No Data",1,IF('Indicator Data imputation'!U32&lt;&gt;"",1,0))</f>
        <v>0</v>
      </c>
      <c r="U29" s="158">
        <f>IF('Indicator Data'!V33="No Data",1,IF('Indicator Data imputation'!V32&lt;&gt;"",1,0))</f>
        <v>0</v>
      </c>
      <c r="V29" s="158">
        <f>IF('Indicator Data'!W33="No Data",1,IF('Indicator Data imputation'!W32&lt;&gt;"",1,0))</f>
        <v>0</v>
      </c>
      <c r="W29" s="158">
        <f>IF('Indicator Data'!X33="No Data",1,IF('Indicator Data imputation'!X32&lt;&gt;"",1,0))</f>
        <v>0</v>
      </c>
      <c r="X29" s="158">
        <f>IF('Indicator Data'!Y33="No Data",1,IF('Indicator Data imputation'!Y32&lt;&gt;"",1,0))</f>
        <v>0</v>
      </c>
      <c r="Y29" s="158">
        <f>IF('Indicator Data'!Z33="No Data",1,IF('Indicator Data imputation'!Z32&lt;&gt;"",1,0))</f>
        <v>0</v>
      </c>
      <c r="Z29" s="158">
        <f>IF('Indicator Data'!AA33="No Data",1,IF('Indicator Data imputation'!AA32&lt;&gt;"",1,0))</f>
        <v>1</v>
      </c>
      <c r="AA29" s="158">
        <f>IF('Indicator Data'!AB33="No Data",1,IF('Indicator Data imputation'!AB32&lt;&gt;"",1,0))</f>
        <v>0</v>
      </c>
      <c r="AB29" s="158">
        <f>IF('Indicator Data'!AC33="No Data",1,IF('Indicator Data imputation'!AC32&lt;&gt;"",1,0))</f>
        <v>1</v>
      </c>
      <c r="AC29" s="158">
        <f>IF('Indicator Data'!AD33="No Data",1,IF('Indicator Data imputation'!AD32&lt;&gt;"",1,0))</f>
        <v>0</v>
      </c>
      <c r="AD29" s="158">
        <f>IF('Indicator Data'!AE33="No Data",1,IF('Indicator Data imputation'!AE32&lt;&gt;"",1,0))</f>
        <v>0</v>
      </c>
      <c r="AE29" s="158">
        <f>IF('Indicator Data'!AF33="No Data",1,IF('Indicator Data imputation'!AF32&lt;&gt;"",1,0))</f>
        <v>1</v>
      </c>
      <c r="AF29" s="158">
        <f>IF('Indicator Data'!AG33="No Data",1,IF('Indicator Data imputation'!AG32&lt;&gt;"",1,0))</f>
        <v>0</v>
      </c>
      <c r="AG29" s="158">
        <f>IF('Indicator Data'!AH33="No Data",1,IF('Indicator Data imputation'!AH32&lt;&gt;"",1,0))</f>
        <v>0</v>
      </c>
      <c r="AH29" s="158">
        <f>IF('Indicator Data'!AI33="No Data",1,IF('Indicator Data imputation'!AI32&lt;&gt;"",1,0))</f>
        <v>0</v>
      </c>
      <c r="AI29" s="158">
        <f>IF('Indicator Data'!AJ33="No Data",1,IF('Indicator Data imputation'!AJ32&lt;&gt;"",1,0))</f>
        <v>0</v>
      </c>
      <c r="AJ29" s="158">
        <f>IF('Indicator Data'!AK33="No Data",1,IF('Indicator Data imputation'!AK32&lt;&gt;"",1,0))</f>
        <v>0</v>
      </c>
      <c r="AK29" s="158">
        <f>IF('Indicator Data'!AL33="No Data",1,IF('Indicator Data imputation'!AL32&lt;&gt;"",1,0))</f>
        <v>0</v>
      </c>
      <c r="AL29" s="158">
        <f>IF('Indicator Data'!AM33="No Data",1,IF('Indicator Data imputation'!AM32&lt;&gt;"",1,0))</f>
        <v>1</v>
      </c>
      <c r="AM29" s="158">
        <f>IF('Indicator Data'!AN33="No Data",1,IF('Indicator Data imputation'!AN32&lt;&gt;"",1,0))</f>
        <v>0</v>
      </c>
      <c r="AN29" s="158">
        <f>IF('Indicator Data'!AO33="No Data",1,IF('Indicator Data imputation'!AO32&lt;&gt;"",1,0))</f>
        <v>0</v>
      </c>
      <c r="AO29" s="158">
        <f>IF('Indicator Data'!AP33="No Data",1,IF('Indicator Data imputation'!AP32&lt;&gt;"",1,0))</f>
        <v>0</v>
      </c>
      <c r="AP29" s="158">
        <f>IF('Indicator Data'!AQ33="No Data",1,IF('Indicator Data imputation'!AQ32&lt;&gt;"",1,0))</f>
        <v>0</v>
      </c>
      <c r="AQ29" s="158">
        <f>IF('Indicator Data'!AR33="No Data",1,IF('Indicator Data imputation'!AR32&lt;&gt;"",1,0))</f>
        <v>0</v>
      </c>
      <c r="AR29" s="158">
        <f>IF('Indicator Data'!AS33="No Data",1,IF('Indicator Data imputation'!AS32&lt;&gt;"",1,0))</f>
        <v>0</v>
      </c>
      <c r="AS29" s="158">
        <f>IF('Indicator Data'!AT33="No Data",1,IF('Indicator Data imputation'!AT32&lt;&gt;"",1,0))</f>
        <v>1</v>
      </c>
      <c r="AT29" s="158">
        <f>IF('Indicator Data'!AU33="No Data",1,IF('Indicator Data imputation'!AU32&lt;&gt;"",1,0))</f>
        <v>0</v>
      </c>
      <c r="AU29" s="158">
        <f>IF('Indicator Data'!AV33="No Data",1,IF('Indicator Data imputation'!AV32&lt;&gt;"",1,0))</f>
        <v>0</v>
      </c>
      <c r="AV29" s="158">
        <f>IF('Indicator Data'!AW33="No Data",1,IF('Indicator Data imputation'!AW32&lt;&gt;"",1,0))</f>
        <v>0</v>
      </c>
      <c r="AW29" s="158">
        <f>IF('Indicator Data'!AX33="No Data",1,IF('Indicator Data imputation'!AX32&lt;&gt;"",1,0))</f>
        <v>0</v>
      </c>
      <c r="AX29" s="158">
        <f>IF('Indicator Data'!AY33="No Data",1,IF('Indicator Data imputation'!AY32&lt;&gt;"",1,0))</f>
        <v>0</v>
      </c>
      <c r="AY29" s="158">
        <f>IF('Indicator Data'!AZ33="No Data",1,IF('Indicator Data imputation'!AZ32&lt;&gt;"",1,0))</f>
        <v>1</v>
      </c>
      <c r="AZ29" s="158">
        <f>IF('Indicator Data'!BA33="No Data",1,IF('Indicator Data imputation'!BA32&lt;&gt;"",1,0))</f>
        <v>0</v>
      </c>
      <c r="BA29" s="158">
        <f>IF('Indicator Data'!BB33="No Data",1,IF('Indicator Data imputation'!BB32&lt;&gt;"",1,0))</f>
        <v>0</v>
      </c>
      <c r="BB29" s="158">
        <f>IF('Indicator Data'!BC33="No Data",1,IF('Indicator Data imputation'!BC32&lt;&gt;"",1,0))</f>
        <v>0</v>
      </c>
      <c r="BC29" s="158">
        <f>IF('Indicator Data'!BD33="No Data",1,IF('Indicator Data imputation'!BD32&lt;&gt;"",1,0))</f>
        <v>0</v>
      </c>
      <c r="BD29" s="158">
        <f>IF('Indicator Data'!BE33="No Data",1,IF('Indicator Data imputation'!BE32&lt;&gt;"",1,0))</f>
        <v>0</v>
      </c>
      <c r="BE29" s="158">
        <f>IF('Indicator Data'!BF33="No Data",1,IF('Indicator Data imputation'!BF32&lt;&gt;"",1,0))</f>
        <v>0</v>
      </c>
      <c r="BF29" s="158">
        <f>IF('Indicator Data'!BG33="No Data",1,IF('Indicator Data imputation'!BG32&lt;&gt;"",1,0))</f>
        <v>0</v>
      </c>
      <c r="BG29" s="158">
        <f>IF('Indicator Data'!BH33="No Data",1,IF('Indicator Data imputation'!BH32&lt;&gt;"",1,0))</f>
        <v>0</v>
      </c>
      <c r="BH29" s="158">
        <f>IF('Indicator Data'!BI33="No Data",1,IF('Indicator Data imputation'!BI32&lt;&gt;"",1,0))</f>
        <v>0</v>
      </c>
      <c r="BI29" s="158">
        <f>IF('Indicator Data'!BJ33="No Data",1,IF('Indicator Data imputation'!BJ32&lt;&gt;"",1,0))</f>
        <v>0</v>
      </c>
      <c r="BJ29" s="158">
        <f>IF('Indicator Data'!BK33="No Data",1,IF('Indicator Data imputation'!BK32&lt;&gt;"",1,0))</f>
        <v>0</v>
      </c>
      <c r="BK29" s="158">
        <f>IF('Indicator Data'!BL33="No Data",1,IF('Indicator Data imputation'!BL32&lt;&gt;"",1,0))</f>
        <v>0</v>
      </c>
      <c r="BL29" s="158">
        <f>IF('Indicator Data'!BM33="No Data",1,IF('Indicator Data imputation'!BM32&lt;&gt;"",1,0))</f>
        <v>0</v>
      </c>
      <c r="BM29" s="158">
        <f>IF('Indicator Data'!BN33="No Data",1,IF('Indicator Data imputation'!BN32&lt;&gt;"",1,0))</f>
        <v>0</v>
      </c>
      <c r="BN29" s="158">
        <f>IF('Indicator Data'!BO33="No Data",1,IF('Indicator Data imputation'!BO32&lt;&gt;"",1,0))</f>
        <v>0</v>
      </c>
      <c r="BO29" s="158">
        <f>IF('Indicator Data'!BP33="No Data",1,IF('Indicator Data imputation'!BP32&lt;&gt;"",1,0))</f>
        <v>0</v>
      </c>
      <c r="BP29" s="158">
        <f>IF('Indicator Data'!BQ33="No Data",1,IF('Indicator Data imputation'!BQ32&lt;&gt;"",1,0))</f>
        <v>0</v>
      </c>
      <c r="BQ29" s="158">
        <f>IF('Indicator Data'!BR33="No Data",1,IF('Indicator Data imputation'!BR32&lt;&gt;"",1,0))</f>
        <v>0</v>
      </c>
      <c r="BR29" s="158">
        <f>IF('Indicator Data'!BS33="No Data",1,IF('Indicator Data imputation'!BS32&lt;&gt;"",1,0))</f>
        <v>0</v>
      </c>
      <c r="BS29" s="158">
        <f>IF('Indicator Data'!BT33="No Data",1,IF('Indicator Data imputation'!BT32&lt;&gt;"",1,0))</f>
        <v>0</v>
      </c>
      <c r="BT29" s="158">
        <f>IF('Indicator Data'!BU33="No Data",1,IF('Indicator Data imputation'!BU32&lt;&gt;"",1,0))</f>
        <v>0</v>
      </c>
      <c r="BU29" s="158">
        <f>IF('Indicator Data'!BV33="No Data",1,IF('Indicator Data imputation'!BV32&lt;&gt;"",1,0))</f>
        <v>0</v>
      </c>
      <c r="BV29" s="158">
        <f>IF('Indicator Data'!BW33="No Data",1,IF('Indicator Data imputation'!BW32&lt;&gt;"",1,0))</f>
        <v>1</v>
      </c>
      <c r="BW29" s="158">
        <f>IF('Indicator Data'!BX33="No Data",1,IF('Indicator Data imputation'!BX32&lt;&gt;"",1,0))</f>
        <v>0</v>
      </c>
      <c r="BX29" s="158">
        <f>IF('Indicator Data'!BY33="No Data",1,IF('Indicator Data imputation'!BY32&lt;&gt;"",1,0))</f>
        <v>0</v>
      </c>
      <c r="BY29" s="5">
        <f t="shared" si="0"/>
        <v>11</v>
      </c>
      <c r="BZ29" s="160">
        <f t="shared" si="1"/>
        <v>0.14666666666666667</v>
      </c>
    </row>
    <row r="30" spans="1:78" x14ac:dyDescent="0.25">
      <c r="A30" s="5" t="s">
        <v>52</v>
      </c>
      <c r="B30" s="158">
        <f>IF('Indicator Data'!C34="No Data",1,IF('Indicator Data imputation'!C33&lt;&gt;"",1,0))</f>
        <v>0</v>
      </c>
      <c r="C30" s="158">
        <f>IF('Indicator Data'!D34="No Data",1,IF('Indicator Data imputation'!D33&lt;&gt;"",1,0))</f>
        <v>0</v>
      </c>
      <c r="D30" s="158">
        <f>IF('Indicator Data'!E34="No Data",1,IF('Indicator Data imputation'!E33&lt;&gt;"",1,0))</f>
        <v>0</v>
      </c>
      <c r="E30" s="158">
        <f>IF('Indicator Data'!F34="No Data",1,IF('Indicator Data imputation'!F33&lt;&gt;"",1,0))</f>
        <v>0</v>
      </c>
      <c r="F30" s="158">
        <f>IF('Indicator Data'!G34="No Data",1,IF('Indicator Data imputation'!G33&lt;&gt;"",1,0))</f>
        <v>0</v>
      </c>
      <c r="G30" s="158">
        <f>IF('Indicator Data'!H34="No Data",1,IF('Indicator Data imputation'!H33&lt;&gt;"",1,0))</f>
        <v>0</v>
      </c>
      <c r="H30" s="158">
        <f>IF('Indicator Data'!I34="No Data",1,IF('Indicator Data imputation'!I33&lt;&gt;"",1,0))</f>
        <v>0</v>
      </c>
      <c r="I30" s="158">
        <f>IF('Indicator Data'!J34="No Data",1,IF('Indicator Data imputation'!J33&lt;&gt;"",1,0))</f>
        <v>0</v>
      </c>
      <c r="J30" s="158">
        <f>IF('Indicator Data'!K34="No Data",1,IF('Indicator Data imputation'!K33&lt;&gt;"",1,0))</f>
        <v>0</v>
      </c>
      <c r="K30" s="158">
        <f>IF('Indicator Data'!L34="No Data",1,IF('Indicator Data imputation'!L33&lt;&gt;"",1,0))</f>
        <v>0</v>
      </c>
      <c r="L30" s="158">
        <f>IF('Indicator Data'!M34="No Data",1,IF('Indicator Data imputation'!M33&lt;&gt;"",1,0))</f>
        <v>0</v>
      </c>
      <c r="M30" s="158">
        <f>IF('Indicator Data'!N34="No Data",1,IF('Indicator Data imputation'!N33&lt;&gt;"",1,0))</f>
        <v>1</v>
      </c>
      <c r="N30" s="158">
        <f>IF('Indicator Data'!O34="No Data",1,IF('Indicator Data imputation'!O33&lt;&gt;"",1,0))</f>
        <v>1</v>
      </c>
      <c r="O30" s="158">
        <f>IF('Indicator Data'!P34="No Data",1,IF('Indicator Data imputation'!P33&lt;&gt;"",1,0))</f>
        <v>1</v>
      </c>
      <c r="P30" s="158">
        <f>IF('Indicator Data'!Q34="No Data",1,IF('Indicator Data imputation'!Q33&lt;&gt;"",1,0))</f>
        <v>0</v>
      </c>
      <c r="Q30" s="158">
        <f>IF('Indicator Data'!R34="No Data",1,IF('Indicator Data imputation'!R33&lt;&gt;"",1,0))</f>
        <v>0</v>
      </c>
      <c r="R30" s="158">
        <f>IF('Indicator Data'!S34="No Data",1,IF('Indicator Data imputation'!S33&lt;&gt;"",1,0))</f>
        <v>0</v>
      </c>
      <c r="S30" s="158">
        <f>IF('Indicator Data'!T34="No Data",1,IF('Indicator Data imputation'!T33&lt;&gt;"",1,0))</f>
        <v>0</v>
      </c>
      <c r="T30" s="158">
        <f>IF('Indicator Data'!U34="No Data",1,IF('Indicator Data imputation'!U33&lt;&gt;"",1,0))</f>
        <v>0</v>
      </c>
      <c r="U30" s="158">
        <f>IF('Indicator Data'!V34="No Data",1,IF('Indicator Data imputation'!V33&lt;&gt;"",1,0))</f>
        <v>0</v>
      </c>
      <c r="V30" s="158">
        <f>IF('Indicator Data'!W34="No Data",1,IF('Indicator Data imputation'!W33&lt;&gt;"",1,0))</f>
        <v>0</v>
      </c>
      <c r="W30" s="158">
        <f>IF('Indicator Data'!X34="No Data",1,IF('Indicator Data imputation'!X33&lt;&gt;"",1,0))</f>
        <v>0</v>
      </c>
      <c r="X30" s="158">
        <f>IF('Indicator Data'!Y34="No Data",1,IF('Indicator Data imputation'!Y33&lt;&gt;"",1,0))</f>
        <v>0</v>
      </c>
      <c r="Y30" s="158">
        <f>IF('Indicator Data'!Z34="No Data",1,IF('Indicator Data imputation'!Z33&lt;&gt;"",1,0))</f>
        <v>0</v>
      </c>
      <c r="Z30" s="158">
        <f>IF('Indicator Data'!AA34="No Data",1,IF('Indicator Data imputation'!AA33&lt;&gt;"",1,0))</f>
        <v>0</v>
      </c>
      <c r="AA30" s="158">
        <f>IF('Indicator Data'!AB34="No Data",1,IF('Indicator Data imputation'!AB33&lt;&gt;"",1,0))</f>
        <v>0</v>
      </c>
      <c r="AB30" s="158">
        <f>IF('Indicator Data'!AC34="No Data",1,IF('Indicator Data imputation'!AC33&lt;&gt;"",1,0))</f>
        <v>0</v>
      </c>
      <c r="AC30" s="158">
        <f>IF('Indicator Data'!AD34="No Data",1,IF('Indicator Data imputation'!AD33&lt;&gt;"",1,0))</f>
        <v>0</v>
      </c>
      <c r="AD30" s="158">
        <f>IF('Indicator Data'!AE34="No Data",1,IF('Indicator Data imputation'!AE33&lt;&gt;"",1,0))</f>
        <v>0</v>
      </c>
      <c r="AE30" s="158">
        <f>IF('Indicator Data'!AF34="No Data",1,IF('Indicator Data imputation'!AF33&lt;&gt;"",1,0))</f>
        <v>0</v>
      </c>
      <c r="AF30" s="158">
        <f>IF('Indicator Data'!AG34="No Data",1,IF('Indicator Data imputation'!AG33&lt;&gt;"",1,0))</f>
        <v>0</v>
      </c>
      <c r="AG30" s="158">
        <f>IF('Indicator Data'!AH34="No Data",1,IF('Indicator Data imputation'!AH33&lt;&gt;"",1,0))</f>
        <v>0</v>
      </c>
      <c r="AH30" s="158">
        <f>IF('Indicator Data'!AI34="No Data",1,IF('Indicator Data imputation'!AI33&lt;&gt;"",1,0))</f>
        <v>0</v>
      </c>
      <c r="AI30" s="158">
        <f>IF('Indicator Data'!AJ34="No Data",1,IF('Indicator Data imputation'!AJ33&lt;&gt;"",1,0))</f>
        <v>0</v>
      </c>
      <c r="AJ30" s="158">
        <f>IF('Indicator Data'!AK34="No Data",1,IF('Indicator Data imputation'!AK33&lt;&gt;"",1,0))</f>
        <v>0</v>
      </c>
      <c r="AK30" s="158">
        <f>IF('Indicator Data'!AL34="No Data",1,IF('Indicator Data imputation'!AL33&lt;&gt;"",1,0))</f>
        <v>0</v>
      </c>
      <c r="AL30" s="158">
        <f>IF('Indicator Data'!AM34="No Data",1,IF('Indicator Data imputation'!AM33&lt;&gt;"",1,0))</f>
        <v>0</v>
      </c>
      <c r="AM30" s="158">
        <f>IF('Indicator Data'!AN34="No Data",1,IF('Indicator Data imputation'!AN33&lt;&gt;"",1,0))</f>
        <v>0</v>
      </c>
      <c r="AN30" s="158">
        <f>IF('Indicator Data'!AO34="No Data",1,IF('Indicator Data imputation'!AO33&lt;&gt;"",1,0))</f>
        <v>0</v>
      </c>
      <c r="AO30" s="158">
        <f>IF('Indicator Data'!AP34="No Data",1,IF('Indicator Data imputation'!AP33&lt;&gt;"",1,0))</f>
        <v>0</v>
      </c>
      <c r="AP30" s="158">
        <f>IF('Indicator Data'!AQ34="No Data",1,IF('Indicator Data imputation'!AQ33&lt;&gt;"",1,0))</f>
        <v>0</v>
      </c>
      <c r="AQ30" s="158">
        <f>IF('Indicator Data'!AR34="No Data",1,IF('Indicator Data imputation'!AR33&lt;&gt;"",1,0))</f>
        <v>0</v>
      </c>
      <c r="AR30" s="158">
        <f>IF('Indicator Data'!AS34="No Data",1,IF('Indicator Data imputation'!AS33&lt;&gt;"",1,0))</f>
        <v>0</v>
      </c>
      <c r="AS30" s="158">
        <f>IF('Indicator Data'!AT34="No Data",1,IF('Indicator Data imputation'!AT33&lt;&gt;"",1,0))</f>
        <v>0</v>
      </c>
      <c r="AT30" s="158">
        <f>IF('Indicator Data'!AU34="No Data",1,IF('Indicator Data imputation'!AU33&lt;&gt;"",1,0))</f>
        <v>0</v>
      </c>
      <c r="AU30" s="158">
        <f>IF('Indicator Data'!AV34="No Data",1,IF('Indicator Data imputation'!AV33&lt;&gt;"",1,0))</f>
        <v>0</v>
      </c>
      <c r="AV30" s="158">
        <f>IF('Indicator Data'!AW34="No Data",1,IF('Indicator Data imputation'!AW33&lt;&gt;"",1,0))</f>
        <v>0</v>
      </c>
      <c r="AW30" s="158">
        <f>IF('Indicator Data'!AX34="No Data",1,IF('Indicator Data imputation'!AX33&lt;&gt;"",1,0))</f>
        <v>0</v>
      </c>
      <c r="AX30" s="158">
        <f>IF('Indicator Data'!AY34="No Data",1,IF('Indicator Data imputation'!AY33&lt;&gt;"",1,0))</f>
        <v>0</v>
      </c>
      <c r="AY30" s="158">
        <f>IF('Indicator Data'!AZ34="No Data",1,IF('Indicator Data imputation'!AZ33&lt;&gt;"",1,0))</f>
        <v>0</v>
      </c>
      <c r="AZ30" s="158">
        <f>IF('Indicator Data'!BA34="No Data",1,IF('Indicator Data imputation'!BA33&lt;&gt;"",1,0))</f>
        <v>1</v>
      </c>
      <c r="BA30" s="158">
        <f>IF('Indicator Data'!BB34="No Data",1,IF('Indicator Data imputation'!BB33&lt;&gt;"",1,0))</f>
        <v>0</v>
      </c>
      <c r="BB30" s="158">
        <f>IF('Indicator Data'!BC34="No Data",1,IF('Indicator Data imputation'!BC33&lt;&gt;"",1,0))</f>
        <v>0</v>
      </c>
      <c r="BC30" s="158">
        <f>IF('Indicator Data'!BD34="No Data",1,IF('Indicator Data imputation'!BD33&lt;&gt;"",1,0))</f>
        <v>0</v>
      </c>
      <c r="BD30" s="158">
        <f>IF('Indicator Data'!BE34="No Data",1,IF('Indicator Data imputation'!BE33&lt;&gt;"",1,0))</f>
        <v>0</v>
      </c>
      <c r="BE30" s="158">
        <f>IF('Indicator Data'!BF34="No Data",1,IF('Indicator Data imputation'!BF33&lt;&gt;"",1,0))</f>
        <v>0</v>
      </c>
      <c r="BF30" s="158">
        <f>IF('Indicator Data'!BG34="No Data",1,IF('Indicator Data imputation'!BG33&lt;&gt;"",1,0))</f>
        <v>0</v>
      </c>
      <c r="BG30" s="158">
        <f>IF('Indicator Data'!BH34="No Data",1,IF('Indicator Data imputation'!BH33&lt;&gt;"",1,0))</f>
        <v>0</v>
      </c>
      <c r="BH30" s="158">
        <f>IF('Indicator Data'!BI34="No Data",1,IF('Indicator Data imputation'!BI33&lt;&gt;"",1,0))</f>
        <v>0</v>
      </c>
      <c r="BI30" s="158">
        <f>IF('Indicator Data'!BJ34="No Data",1,IF('Indicator Data imputation'!BJ33&lt;&gt;"",1,0))</f>
        <v>0</v>
      </c>
      <c r="BJ30" s="158">
        <f>IF('Indicator Data'!BK34="No Data",1,IF('Indicator Data imputation'!BK33&lt;&gt;"",1,0))</f>
        <v>0</v>
      </c>
      <c r="BK30" s="158">
        <f>IF('Indicator Data'!BL34="No Data",1,IF('Indicator Data imputation'!BL33&lt;&gt;"",1,0))</f>
        <v>0</v>
      </c>
      <c r="BL30" s="158">
        <f>IF('Indicator Data'!BM34="No Data",1,IF('Indicator Data imputation'!BM33&lt;&gt;"",1,0))</f>
        <v>0</v>
      </c>
      <c r="BM30" s="158">
        <f>IF('Indicator Data'!BN34="No Data",1,IF('Indicator Data imputation'!BN33&lt;&gt;"",1,0))</f>
        <v>0</v>
      </c>
      <c r="BN30" s="158">
        <f>IF('Indicator Data'!BO34="No Data",1,IF('Indicator Data imputation'!BO33&lt;&gt;"",1,0))</f>
        <v>0</v>
      </c>
      <c r="BO30" s="158">
        <f>IF('Indicator Data'!BP34="No Data",1,IF('Indicator Data imputation'!BP33&lt;&gt;"",1,0))</f>
        <v>0</v>
      </c>
      <c r="BP30" s="158">
        <f>IF('Indicator Data'!BQ34="No Data",1,IF('Indicator Data imputation'!BQ33&lt;&gt;"",1,0))</f>
        <v>0</v>
      </c>
      <c r="BQ30" s="158">
        <f>IF('Indicator Data'!BR34="No Data",1,IF('Indicator Data imputation'!BR33&lt;&gt;"",1,0))</f>
        <v>0</v>
      </c>
      <c r="BR30" s="158">
        <f>IF('Indicator Data'!BS34="No Data",1,IF('Indicator Data imputation'!BS33&lt;&gt;"",1,0))</f>
        <v>0</v>
      </c>
      <c r="BS30" s="158">
        <f>IF('Indicator Data'!BT34="No Data",1,IF('Indicator Data imputation'!BT33&lt;&gt;"",1,0))</f>
        <v>0</v>
      </c>
      <c r="BT30" s="158">
        <f>IF('Indicator Data'!BU34="No Data",1,IF('Indicator Data imputation'!BU33&lt;&gt;"",1,0))</f>
        <v>0</v>
      </c>
      <c r="BU30" s="158">
        <f>IF('Indicator Data'!BV34="No Data",1,IF('Indicator Data imputation'!BV33&lt;&gt;"",1,0))</f>
        <v>0</v>
      </c>
      <c r="BV30" s="158">
        <f>IF('Indicator Data'!BW34="No Data",1,IF('Indicator Data imputation'!BW33&lt;&gt;"",1,0))</f>
        <v>0</v>
      </c>
      <c r="BW30" s="158">
        <f>IF('Indicator Data'!BX34="No Data",1,IF('Indicator Data imputation'!BX33&lt;&gt;"",1,0))</f>
        <v>0</v>
      </c>
      <c r="BX30" s="158">
        <f>IF('Indicator Data'!BY34="No Data",1,IF('Indicator Data imputation'!BY33&lt;&gt;"",1,0))</f>
        <v>0</v>
      </c>
      <c r="BY30" s="5">
        <f t="shared" si="0"/>
        <v>4</v>
      </c>
      <c r="BZ30" s="160">
        <f t="shared" si="1"/>
        <v>5.3333333333333337E-2</v>
      </c>
    </row>
    <row r="31" spans="1:78" x14ac:dyDescent="0.25">
      <c r="A31" s="5" t="s">
        <v>54</v>
      </c>
      <c r="B31" s="158">
        <f>IF('Indicator Data'!C35="No Data",1,IF('Indicator Data imputation'!C34&lt;&gt;"",1,0))</f>
        <v>0</v>
      </c>
      <c r="C31" s="158">
        <f>IF('Indicator Data'!D35="No Data",1,IF('Indicator Data imputation'!D34&lt;&gt;"",1,0))</f>
        <v>0</v>
      </c>
      <c r="D31" s="158">
        <f>IF('Indicator Data'!E35="No Data",1,IF('Indicator Data imputation'!E34&lt;&gt;"",1,0))</f>
        <v>0</v>
      </c>
      <c r="E31" s="158">
        <f>IF('Indicator Data'!F35="No Data",1,IF('Indicator Data imputation'!F34&lt;&gt;"",1,0))</f>
        <v>0</v>
      </c>
      <c r="F31" s="158">
        <f>IF('Indicator Data'!G35="No Data",1,IF('Indicator Data imputation'!G34&lt;&gt;"",1,0))</f>
        <v>0</v>
      </c>
      <c r="G31" s="158">
        <f>IF('Indicator Data'!H35="No Data",1,IF('Indicator Data imputation'!H34&lt;&gt;"",1,0))</f>
        <v>0</v>
      </c>
      <c r="H31" s="158">
        <f>IF('Indicator Data'!I35="No Data",1,IF('Indicator Data imputation'!I34&lt;&gt;"",1,0))</f>
        <v>0</v>
      </c>
      <c r="I31" s="158">
        <f>IF('Indicator Data'!J35="No Data",1,IF('Indicator Data imputation'!J34&lt;&gt;"",1,0))</f>
        <v>0</v>
      </c>
      <c r="J31" s="158">
        <f>IF('Indicator Data'!K35="No Data",1,IF('Indicator Data imputation'!K34&lt;&gt;"",1,0))</f>
        <v>0</v>
      </c>
      <c r="K31" s="158">
        <f>IF('Indicator Data'!L35="No Data",1,IF('Indicator Data imputation'!L34&lt;&gt;"",1,0))</f>
        <v>0</v>
      </c>
      <c r="L31" s="158">
        <f>IF('Indicator Data'!M35="No Data",1,IF('Indicator Data imputation'!M34&lt;&gt;"",1,0))</f>
        <v>0</v>
      </c>
      <c r="M31" s="158">
        <f>IF('Indicator Data'!N35="No Data",1,IF('Indicator Data imputation'!N34&lt;&gt;"",1,0))</f>
        <v>0</v>
      </c>
      <c r="N31" s="158">
        <f>IF('Indicator Data'!O35="No Data",1,IF('Indicator Data imputation'!O34&lt;&gt;"",1,0))</f>
        <v>0</v>
      </c>
      <c r="O31" s="158">
        <f>IF('Indicator Data'!P35="No Data",1,IF('Indicator Data imputation'!P34&lt;&gt;"",1,0))</f>
        <v>0</v>
      </c>
      <c r="P31" s="158">
        <f>IF('Indicator Data'!Q35="No Data",1,IF('Indicator Data imputation'!Q34&lt;&gt;"",1,0))</f>
        <v>0</v>
      </c>
      <c r="Q31" s="158">
        <f>IF('Indicator Data'!R35="No Data",1,IF('Indicator Data imputation'!R34&lt;&gt;"",1,0))</f>
        <v>0</v>
      </c>
      <c r="R31" s="158">
        <f>IF('Indicator Data'!S35="No Data",1,IF('Indicator Data imputation'!S34&lt;&gt;"",1,0))</f>
        <v>0</v>
      </c>
      <c r="S31" s="158">
        <f>IF('Indicator Data'!T35="No Data",1,IF('Indicator Data imputation'!T34&lt;&gt;"",1,0))</f>
        <v>0</v>
      </c>
      <c r="T31" s="158">
        <f>IF('Indicator Data'!U35="No Data",1,IF('Indicator Data imputation'!U34&lt;&gt;"",1,0))</f>
        <v>0</v>
      </c>
      <c r="U31" s="158">
        <f>IF('Indicator Data'!V35="No Data",1,IF('Indicator Data imputation'!V34&lt;&gt;"",1,0))</f>
        <v>0</v>
      </c>
      <c r="V31" s="158">
        <f>IF('Indicator Data'!W35="No Data",1,IF('Indicator Data imputation'!W34&lt;&gt;"",1,0))</f>
        <v>0</v>
      </c>
      <c r="W31" s="158">
        <f>IF('Indicator Data'!X35="No Data",1,IF('Indicator Data imputation'!X34&lt;&gt;"",1,0))</f>
        <v>0</v>
      </c>
      <c r="X31" s="158">
        <f>IF('Indicator Data'!Y35="No Data",1,IF('Indicator Data imputation'!Y34&lt;&gt;"",1,0))</f>
        <v>0</v>
      </c>
      <c r="Y31" s="158">
        <f>IF('Indicator Data'!Z35="No Data",1,IF('Indicator Data imputation'!Z34&lt;&gt;"",1,0))</f>
        <v>0</v>
      </c>
      <c r="Z31" s="158">
        <f>IF('Indicator Data'!AA35="No Data",1,IF('Indicator Data imputation'!AA34&lt;&gt;"",1,0))</f>
        <v>0</v>
      </c>
      <c r="AA31" s="158">
        <f>IF('Indicator Data'!AB35="No Data",1,IF('Indicator Data imputation'!AB34&lt;&gt;"",1,0))</f>
        <v>0</v>
      </c>
      <c r="AB31" s="158">
        <f>IF('Indicator Data'!AC35="No Data",1,IF('Indicator Data imputation'!AC34&lt;&gt;"",1,0))</f>
        <v>0</v>
      </c>
      <c r="AC31" s="158">
        <f>IF('Indicator Data'!AD35="No Data",1,IF('Indicator Data imputation'!AD34&lt;&gt;"",1,0))</f>
        <v>0</v>
      </c>
      <c r="AD31" s="158">
        <f>IF('Indicator Data'!AE35="No Data",1,IF('Indicator Data imputation'!AE34&lt;&gt;"",1,0))</f>
        <v>0</v>
      </c>
      <c r="AE31" s="158">
        <f>IF('Indicator Data'!AF35="No Data",1,IF('Indicator Data imputation'!AF34&lt;&gt;"",1,0))</f>
        <v>0</v>
      </c>
      <c r="AF31" s="158">
        <f>IF('Indicator Data'!AG35="No Data",1,IF('Indicator Data imputation'!AG34&lt;&gt;"",1,0))</f>
        <v>0</v>
      </c>
      <c r="AG31" s="158">
        <f>IF('Indicator Data'!AH35="No Data",1,IF('Indicator Data imputation'!AH34&lt;&gt;"",1,0))</f>
        <v>0</v>
      </c>
      <c r="AH31" s="158">
        <f>IF('Indicator Data'!AI35="No Data",1,IF('Indicator Data imputation'!AI34&lt;&gt;"",1,0))</f>
        <v>0</v>
      </c>
      <c r="AI31" s="158">
        <f>IF('Indicator Data'!AJ35="No Data",1,IF('Indicator Data imputation'!AJ34&lt;&gt;"",1,0))</f>
        <v>0</v>
      </c>
      <c r="AJ31" s="158">
        <f>IF('Indicator Data'!AK35="No Data",1,IF('Indicator Data imputation'!AK34&lt;&gt;"",1,0))</f>
        <v>0</v>
      </c>
      <c r="AK31" s="158">
        <f>IF('Indicator Data'!AL35="No Data",1,IF('Indicator Data imputation'!AL34&lt;&gt;"",1,0))</f>
        <v>0</v>
      </c>
      <c r="AL31" s="158">
        <f>IF('Indicator Data'!AM35="No Data",1,IF('Indicator Data imputation'!AM34&lt;&gt;"",1,0))</f>
        <v>0</v>
      </c>
      <c r="AM31" s="158">
        <f>IF('Indicator Data'!AN35="No Data",1,IF('Indicator Data imputation'!AN34&lt;&gt;"",1,0))</f>
        <v>0</v>
      </c>
      <c r="AN31" s="158">
        <f>IF('Indicator Data'!AO35="No Data",1,IF('Indicator Data imputation'!AO34&lt;&gt;"",1,0))</f>
        <v>0</v>
      </c>
      <c r="AO31" s="158">
        <f>IF('Indicator Data'!AP35="No Data",1,IF('Indicator Data imputation'!AP34&lt;&gt;"",1,0))</f>
        <v>0</v>
      </c>
      <c r="AP31" s="158">
        <f>IF('Indicator Data'!AQ35="No Data",1,IF('Indicator Data imputation'!AQ34&lt;&gt;"",1,0))</f>
        <v>0</v>
      </c>
      <c r="AQ31" s="158">
        <f>IF('Indicator Data'!AR35="No Data",1,IF('Indicator Data imputation'!AR34&lt;&gt;"",1,0))</f>
        <v>0</v>
      </c>
      <c r="AR31" s="158">
        <f>IF('Indicator Data'!AS35="No Data",1,IF('Indicator Data imputation'!AS34&lt;&gt;"",1,0))</f>
        <v>0</v>
      </c>
      <c r="AS31" s="158">
        <f>IF('Indicator Data'!AT35="No Data",1,IF('Indicator Data imputation'!AT34&lt;&gt;"",1,0))</f>
        <v>0</v>
      </c>
      <c r="AT31" s="158">
        <f>IF('Indicator Data'!AU35="No Data",1,IF('Indicator Data imputation'!AU34&lt;&gt;"",1,0))</f>
        <v>0</v>
      </c>
      <c r="AU31" s="158">
        <f>IF('Indicator Data'!AV35="No Data",1,IF('Indicator Data imputation'!AV34&lt;&gt;"",1,0))</f>
        <v>0</v>
      </c>
      <c r="AV31" s="158">
        <f>IF('Indicator Data'!AW35="No Data",1,IF('Indicator Data imputation'!AW34&lt;&gt;"",1,0))</f>
        <v>0</v>
      </c>
      <c r="AW31" s="158">
        <f>IF('Indicator Data'!AX35="No Data",1,IF('Indicator Data imputation'!AX34&lt;&gt;"",1,0))</f>
        <v>0</v>
      </c>
      <c r="AX31" s="158">
        <f>IF('Indicator Data'!AY35="No Data",1,IF('Indicator Data imputation'!AY34&lt;&gt;"",1,0))</f>
        <v>0</v>
      </c>
      <c r="AY31" s="158">
        <f>IF('Indicator Data'!AZ35="No Data",1,IF('Indicator Data imputation'!AZ34&lt;&gt;"",1,0))</f>
        <v>0</v>
      </c>
      <c r="AZ31" s="158">
        <f>IF('Indicator Data'!BA35="No Data",1,IF('Indicator Data imputation'!BA34&lt;&gt;"",1,0))</f>
        <v>0</v>
      </c>
      <c r="BA31" s="158">
        <f>IF('Indicator Data'!BB35="No Data",1,IF('Indicator Data imputation'!BB34&lt;&gt;"",1,0))</f>
        <v>0</v>
      </c>
      <c r="BB31" s="158">
        <f>IF('Indicator Data'!BC35="No Data",1,IF('Indicator Data imputation'!BC34&lt;&gt;"",1,0))</f>
        <v>0</v>
      </c>
      <c r="BC31" s="158">
        <f>IF('Indicator Data'!BD35="No Data",1,IF('Indicator Data imputation'!BD34&lt;&gt;"",1,0))</f>
        <v>0</v>
      </c>
      <c r="BD31" s="158">
        <f>IF('Indicator Data'!BE35="No Data",1,IF('Indicator Data imputation'!BE34&lt;&gt;"",1,0))</f>
        <v>0</v>
      </c>
      <c r="BE31" s="158">
        <f>IF('Indicator Data'!BF35="No Data",1,IF('Indicator Data imputation'!BF34&lt;&gt;"",1,0))</f>
        <v>0</v>
      </c>
      <c r="BF31" s="158">
        <f>IF('Indicator Data'!BG35="No Data",1,IF('Indicator Data imputation'!BG34&lt;&gt;"",1,0))</f>
        <v>0</v>
      </c>
      <c r="BG31" s="158">
        <f>IF('Indicator Data'!BH35="No Data",1,IF('Indicator Data imputation'!BH34&lt;&gt;"",1,0))</f>
        <v>0</v>
      </c>
      <c r="BH31" s="158">
        <f>IF('Indicator Data'!BI35="No Data",1,IF('Indicator Data imputation'!BI34&lt;&gt;"",1,0))</f>
        <v>0</v>
      </c>
      <c r="BI31" s="158">
        <f>IF('Indicator Data'!BJ35="No Data",1,IF('Indicator Data imputation'!BJ34&lt;&gt;"",1,0))</f>
        <v>0</v>
      </c>
      <c r="BJ31" s="158">
        <f>IF('Indicator Data'!BK35="No Data",1,IF('Indicator Data imputation'!BK34&lt;&gt;"",1,0))</f>
        <v>0</v>
      </c>
      <c r="BK31" s="158">
        <f>IF('Indicator Data'!BL35="No Data",1,IF('Indicator Data imputation'!BL34&lt;&gt;"",1,0))</f>
        <v>0</v>
      </c>
      <c r="BL31" s="158">
        <f>IF('Indicator Data'!BM35="No Data",1,IF('Indicator Data imputation'!BM34&lt;&gt;"",1,0))</f>
        <v>0</v>
      </c>
      <c r="BM31" s="158">
        <f>IF('Indicator Data'!BN35="No Data",1,IF('Indicator Data imputation'!BN34&lt;&gt;"",1,0))</f>
        <v>0</v>
      </c>
      <c r="BN31" s="158">
        <f>IF('Indicator Data'!BO35="No Data",1,IF('Indicator Data imputation'!BO34&lt;&gt;"",1,0))</f>
        <v>0</v>
      </c>
      <c r="BO31" s="158">
        <f>IF('Indicator Data'!BP35="No Data",1,IF('Indicator Data imputation'!BP34&lt;&gt;"",1,0))</f>
        <v>0</v>
      </c>
      <c r="BP31" s="158">
        <f>IF('Indicator Data'!BQ35="No Data",1,IF('Indicator Data imputation'!BQ34&lt;&gt;"",1,0))</f>
        <v>0</v>
      </c>
      <c r="BQ31" s="158">
        <f>IF('Indicator Data'!BR35="No Data",1,IF('Indicator Data imputation'!BR34&lt;&gt;"",1,0))</f>
        <v>0</v>
      </c>
      <c r="BR31" s="158">
        <f>IF('Indicator Data'!BS35="No Data",1,IF('Indicator Data imputation'!BS34&lt;&gt;"",1,0))</f>
        <v>0</v>
      </c>
      <c r="BS31" s="158">
        <f>IF('Indicator Data'!BT35="No Data",1,IF('Indicator Data imputation'!BT34&lt;&gt;"",1,0))</f>
        <v>0</v>
      </c>
      <c r="BT31" s="158">
        <f>IF('Indicator Data'!BU35="No Data",1,IF('Indicator Data imputation'!BU34&lt;&gt;"",1,0))</f>
        <v>0</v>
      </c>
      <c r="BU31" s="158">
        <f>IF('Indicator Data'!BV35="No Data",1,IF('Indicator Data imputation'!BV34&lt;&gt;"",1,0))</f>
        <v>1</v>
      </c>
      <c r="BV31" s="158">
        <f>IF('Indicator Data'!BW35="No Data",1,IF('Indicator Data imputation'!BW34&lt;&gt;"",1,0))</f>
        <v>0</v>
      </c>
      <c r="BW31" s="158">
        <f>IF('Indicator Data'!BX35="No Data",1,IF('Indicator Data imputation'!BX34&lt;&gt;"",1,0))</f>
        <v>0</v>
      </c>
      <c r="BX31" s="158">
        <f>IF('Indicator Data'!BY35="No Data",1,IF('Indicator Data imputation'!BY34&lt;&gt;"",1,0))</f>
        <v>0</v>
      </c>
      <c r="BY31" s="5">
        <f t="shared" si="0"/>
        <v>1</v>
      </c>
      <c r="BZ31" s="160">
        <f t="shared" si="1"/>
        <v>1.3333333333333334E-2</v>
      </c>
    </row>
    <row r="32" spans="1:78" x14ac:dyDescent="0.25">
      <c r="A32" s="5" t="s">
        <v>56</v>
      </c>
      <c r="B32" s="158">
        <f>IF('Indicator Data'!C36="No Data",1,IF('Indicator Data imputation'!C35&lt;&gt;"",1,0))</f>
        <v>0</v>
      </c>
      <c r="C32" s="158">
        <f>IF('Indicator Data'!D36="No Data",1,IF('Indicator Data imputation'!D35&lt;&gt;"",1,0))</f>
        <v>0</v>
      </c>
      <c r="D32" s="158">
        <f>IF('Indicator Data'!E36="No Data",1,IF('Indicator Data imputation'!E35&lt;&gt;"",1,0))</f>
        <v>0</v>
      </c>
      <c r="E32" s="158">
        <f>IF('Indicator Data'!F36="No Data",1,IF('Indicator Data imputation'!F35&lt;&gt;"",1,0))</f>
        <v>0</v>
      </c>
      <c r="F32" s="158">
        <f>IF('Indicator Data'!G36="No Data",1,IF('Indicator Data imputation'!G35&lt;&gt;"",1,0))</f>
        <v>0</v>
      </c>
      <c r="G32" s="158">
        <f>IF('Indicator Data'!H36="No Data",1,IF('Indicator Data imputation'!H35&lt;&gt;"",1,0))</f>
        <v>0</v>
      </c>
      <c r="H32" s="158">
        <f>IF('Indicator Data'!I36="No Data",1,IF('Indicator Data imputation'!I35&lt;&gt;"",1,0))</f>
        <v>0</v>
      </c>
      <c r="I32" s="158">
        <f>IF('Indicator Data'!J36="No Data",1,IF('Indicator Data imputation'!J35&lt;&gt;"",1,0))</f>
        <v>0</v>
      </c>
      <c r="J32" s="158">
        <f>IF('Indicator Data'!K36="No Data",1,IF('Indicator Data imputation'!K35&lt;&gt;"",1,0))</f>
        <v>0</v>
      </c>
      <c r="K32" s="158">
        <f>IF('Indicator Data'!L36="No Data",1,IF('Indicator Data imputation'!L35&lt;&gt;"",1,0))</f>
        <v>0</v>
      </c>
      <c r="L32" s="158">
        <f>IF('Indicator Data'!M36="No Data",1,IF('Indicator Data imputation'!M35&lt;&gt;"",1,0))</f>
        <v>1</v>
      </c>
      <c r="M32" s="158">
        <f>IF('Indicator Data'!N36="No Data",1,IF('Indicator Data imputation'!N35&lt;&gt;"",1,0))</f>
        <v>1</v>
      </c>
      <c r="N32" s="158">
        <f>IF('Indicator Data'!O36="No Data",1,IF('Indicator Data imputation'!O35&lt;&gt;"",1,0))</f>
        <v>1</v>
      </c>
      <c r="O32" s="158">
        <f>IF('Indicator Data'!P36="No Data",1,IF('Indicator Data imputation'!P35&lt;&gt;"",1,0))</f>
        <v>1</v>
      </c>
      <c r="P32" s="158">
        <f>IF('Indicator Data'!Q36="No Data",1,IF('Indicator Data imputation'!Q35&lt;&gt;"",1,0))</f>
        <v>0</v>
      </c>
      <c r="Q32" s="158">
        <f>IF('Indicator Data'!R36="No Data",1,IF('Indicator Data imputation'!R35&lt;&gt;"",1,0))</f>
        <v>0</v>
      </c>
      <c r="R32" s="158">
        <f>IF('Indicator Data'!S36="No Data",1,IF('Indicator Data imputation'!S35&lt;&gt;"",1,0))</f>
        <v>0</v>
      </c>
      <c r="S32" s="158">
        <f>IF('Indicator Data'!T36="No Data",1,IF('Indicator Data imputation'!T35&lt;&gt;"",1,0))</f>
        <v>0</v>
      </c>
      <c r="T32" s="158">
        <f>IF('Indicator Data'!U36="No Data",1,IF('Indicator Data imputation'!U35&lt;&gt;"",1,0))</f>
        <v>0</v>
      </c>
      <c r="U32" s="158">
        <f>IF('Indicator Data'!V36="No Data",1,IF('Indicator Data imputation'!V35&lt;&gt;"",1,0))</f>
        <v>0</v>
      </c>
      <c r="V32" s="158">
        <f>IF('Indicator Data'!W36="No Data",1,IF('Indicator Data imputation'!W35&lt;&gt;"",1,0))</f>
        <v>0</v>
      </c>
      <c r="W32" s="158">
        <f>IF('Indicator Data'!X36="No Data",1,IF('Indicator Data imputation'!X35&lt;&gt;"",1,0))</f>
        <v>0</v>
      </c>
      <c r="X32" s="158">
        <f>IF('Indicator Data'!Y36="No Data",1,IF('Indicator Data imputation'!Y35&lt;&gt;"",1,0))</f>
        <v>0</v>
      </c>
      <c r="Y32" s="158">
        <f>IF('Indicator Data'!Z36="No Data",1,IF('Indicator Data imputation'!Z35&lt;&gt;"",1,0))</f>
        <v>0</v>
      </c>
      <c r="Z32" s="158">
        <f>IF('Indicator Data'!AA36="No Data",1,IF('Indicator Data imputation'!AA35&lt;&gt;"",1,0))</f>
        <v>0</v>
      </c>
      <c r="AA32" s="158">
        <f>IF('Indicator Data'!AB36="No Data",1,IF('Indicator Data imputation'!AB35&lt;&gt;"",1,0))</f>
        <v>0</v>
      </c>
      <c r="AB32" s="158">
        <f>IF('Indicator Data'!AC36="No Data",1,IF('Indicator Data imputation'!AC35&lt;&gt;"",1,0))</f>
        <v>1</v>
      </c>
      <c r="AC32" s="158">
        <f>IF('Indicator Data'!AD36="No Data",1,IF('Indicator Data imputation'!AD35&lt;&gt;"",1,0))</f>
        <v>0</v>
      </c>
      <c r="AD32" s="158">
        <f>IF('Indicator Data'!AE36="No Data",1,IF('Indicator Data imputation'!AE35&lt;&gt;"",1,0))</f>
        <v>0</v>
      </c>
      <c r="AE32" s="158">
        <f>IF('Indicator Data'!AF36="No Data",1,IF('Indicator Data imputation'!AF35&lt;&gt;"",1,0))</f>
        <v>0</v>
      </c>
      <c r="AF32" s="158">
        <f>IF('Indicator Data'!AG36="No Data",1,IF('Indicator Data imputation'!AG35&lt;&gt;"",1,0))</f>
        <v>0</v>
      </c>
      <c r="AG32" s="158">
        <f>IF('Indicator Data'!AH36="No Data",1,IF('Indicator Data imputation'!AH35&lt;&gt;"",1,0))</f>
        <v>0</v>
      </c>
      <c r="AH32" s="158">
        <f>IF('Indicator Data'!AI36="No Data",1,IF('Indicator Data imputation'!AI35&lt;&gt;"",1,0))</f>
        <v>0</v>
      </c>
      <c r="AI32" s="158">
        <f>IF('Indicator Data'!AJ36="No Data",1,IF('Indicator Data imputation'!AJ35&lt;&gt;"",1,0))</f>
        <v>0</v>
      </c>
      <c r="AJ32" s="158">
        <f>IF('Indicator Data'!AK36="No Data",1,IF('Indicator Data imputation'!AK35&lt;&gt;"",1,0))</f>
        <v>0</v>
      </c>
      <c r="AK32" s="158">
        <f>IF('Indicator Data'!AL36="No Data",1,IF('Indicator Data imputation'!AL35&lt;&gt;"",1,0))</f>
        <v>0</v>
      </c>
      <c r="AL32" s="158">
        <f>IF('Indicator Data'!AM36="No Data",1,IF('Indicator Data imputation'!AM35&lt;&gt;"",1,0))</f>
        <v>1</v>
      </c>
      <c r="AM32" s="158">
        <f>IF('Indicator Data'!AN36="No Data",1,IF('Indicator Data imputation'!AN35&lt;&gt;"",1,0))</f>
        <v>0</v>
      </c>
      <c r="AN32" s="158">
        <f>IF('Indicator Data'!AO36="No Data",1,IF('Indicator Data imputation'!AO35&lt;&gt;"",1,0))</f>
        <v>0</v>
      </c>
      <c r="AO32" s="158">
        <f>IF('Indicator Data'!AP36="No Data",1,IF('Indicator Data imputation'!AP35&lt;&gt;"",1,0))</f>
        <v>0</v>
      </c>
      <c r="AP32" s="158">
        <f>IF('Indicator Data'!AQ36="No Data",1,IF('Indicator Data imputation'!AQ35&lt;&gt;"",1,0))</f>
        <v>1</v>
      </c>
      <c r="AQ32" s="158">
        <f>IF('Indicator Data'!AR36="No Data",1,IF('Indicator Data imputation'!AR35&lt;&gt;"",1,0))</f>
        <v>0</v>
      </c>
      <c r="AR32" s="158">
        <f>IF('Indicator Data'!AS36="No Data",1,IF('Indicator Data imputation'!AS35&lt;&gt;"",1,0))</f>
        <v>0</v>
      </c>
      <c r="AS32" s="158">
        <f>IF('Indicator Data'!AT36="No Data",1,IF('Indicator Data imputation'!AT35&lt;&gt;"",1,0))</f>
        <v>1</v>
      </c>
      <c r="AT32" s="158">
        <f>IF('Indicator Data'!AU36="No Data",1,IF('Indicator Data imputation'!AU35&lt;&gt;"",1,0))</f>
        <v>0</v>
      </c>
      <c r="AU32" s="158">
        <f>IF('Indicator Data'!AV36="No Data",1,IF('Indicator Data imputation'!AV35&lt;&gt;"",1,0))</f>
        <v>1</v>
      </c>
      <c r="AV32" s="158">
        <f>IF('Indicator Data'!AW36="No Data",1,IF('Indicator Data imputation'!AW35&lt;&gt;"",1,0))</f>
        <v>1</v>
      </c>
      <c r="AW32" s="158">
        <f>IF('Indicator Data'!AX36="No Data",1,IF('Indicator Data imputation'!AX35&lt;&gt;"",1,0))</f>
        <v>1</v>
      </c>
      <c r="AX32" s="158">
        <f>IF('Indicator Data'!AY36="No Data",1,IF('Indicator Data imputation'!AY35&lt;&gt;"",1,0))</f>
        <v>0</v>
      </c>
      <c r="AY32" s="158">
        <f>IF('Indicator Data'!AZ36="No Data",1,IF('Indicator Data imputation'!AZ35&lt;&gt;"",1,0))</f>
        <v>0</v>
      </c>
      <c r="AZ32" s="158">
        <f>IF('Indicator Data'!BA36="No Data",1,IF('Indicator Data imputation'!BA35&lt;&gt;"",1,0))</f>
        <v>0</v>
      </c>
      <c r="BA32" s="158">
        <f>IF('Indicator Data'!BB36="No Data",1,IF('Indicator Data imputation'!BB35&lt;&gt;"",1,0))</f>
        <v>0</v>
      </c>
      <c r="BB32" s="158">
        <f>IF('Indicator Data'!BC36="No Data",1,IF('Indicator Data imputation'!BC35&lt;&gt;"",1,0))</f>
        <v>0</v>
      </c>
      <c r="BC32" s="158">
        <f>IF('Indicator Data'!BD36="No Data",1,IF('Indicator Data imputation'!BD35&lt;&gt;"",1,0))</f>
        <v>0</v>
      </c>
      <c r="BD32" s="158">
        <f>IF('Indicator Data'!BE36="No Data",1,IF('Indicator Data imputation'!BE35&lt;&gt;"",1,0))</f>
        <v>0</v>
      </c>
      <c r="BE32" s="158">
        <f>IF('Indicator Data'!BF36="No Data",1,IF('Indicator Data imputation'!BF35&lt;&gt;"",1,0))</f>
        <v>0</v>
      </c>
      <c r="BF32" s="158">
        <f>IF('Indicator Data'!BG36="No Data",1,IF('Indicator Data imputation'!BG35&lt;&gt;"",1,0))</f>
        <v>0</v>
      </c>
      <c r="BG32" s="158">
        <f>IF('Indicator Data'!BH36="No Data",1,IF('Indicator Data imputation'!BH35&lt;&gt;"",1,0))</f>
        <v>0</v>
      </c>
      <c r="BH32" s="158">
        <f>IF('Indicator Data'!BI36="No Data",1,IF('Indicator Data imputation'!BI35&lt;&gt;"",1,0))</f>
        <v>0</v>
      </c>
      <c r="BI32" s="158">
        <f>IF('Indicator Data'!BJ36="No Data",1,IF('Indicator Data imputation'!BJ35&lt;&gt;"",1,0))</f>
        <v>0</v>
      </c>
      <c r="BJ32" s="158">
        <f>IF('Indicator Data'!BK36="No Data",1,IF('Indicator Data imputation'!BK35&lt;&gt;"",1,0))</f>
        <v>0</v>
      </c>
      <c r="BK32" s="158">
        <f>IF('Indicator Data'!BL36="No Data",1,IF('Indicator Data imputation'!BL35&lt;&gt;"",1,0))</f>
        <v>0</v>
      </c>
      <c r="BL32" s="158">
        <f>IF('Indicator Data'!BM36="No Data",1,IF('Indicator Data imputation'!BM35&lt;&gt;"",1,0))</f>
        <v>0</v>
      </c>
      <c r="BM32" s="158">
        <f>IF('Indicator Data'!BN36="No Data",1,IF('Indicator Data imputation'!BN35&lt;&gt;"",1,0))</f>
        <v>1</v>
      </c>
      <c r="BN32" s="158">
        <f>IF('Indicator Data'!BO36="No Data",1,IF('Indicator Data imputation'!BO35&lt;&gt;"",1,0))</f>
        <v>0</v>
      </c>
      <c r="BO32" s="158">
        <f>IF('Indicator Data'!BP36="No Data",1,IF('Indicator Data imputation'!BP35&lt;&gt;"",1,0))</f>
        <v>0</v>
      </c>
      <c r="BP32" s="158">
        <f>IF('Indicator Data'!BQ36="No Data",1,IF('Indicator Data imputation'!BQ35&lt;&gt;"",1,0))</f>
        <v>0</v>
      </c>
      <c r="BQ32" s="158">
        <f>IF('Indicator Data'!BR36="No Data",1,IF('Indicator Data imputation'!BR35&lt;&gt;"",1,0))</f>
        <v>0</v>
      </c>
      <c r="BR32" s="158">
        <f>IF('Indicator Data'!BS36="No Data",1,IF('Indicator Data imputation'!BS35&lt;&gt;"",1,0))</f>
        <v>0</v>
      </c>
      <c r="BS32" s="158">
        <f>IF('Indicator Data'!BT36="No Data",1,IF('Indicator Data imputation'!BT35&lt;&gt;"",1,0))</f>
        <v>0</v>
      </c>
      <c r="BT32" s="158">
        <f>IF('Indicator Data'!BU36="No Data",1,IF('Indicator Data imputation'!BU35&lt;&gt;"",1,0))</f>
        <v>0</v>
      </c>
      <c r="BU32" s="158">
        <f>IF('Indicator Data'!BV36="No Data",1,IF('Indicator Data imputation'!BV35&lt;&gt;"",1,0))</f>
        <v>0</v>
      </c>
      <c r="BV32" s="158">
        <f>IF('Indicator Data'!BW36="No Data",1,IF('Indicator Data imputation'!BW35&lt;&gt;"",1,0))</f>
        <v>0</v>
      </c>
      <c r="BW32" s="158">
        <f>IF('Indicator Data'!BX36="No Data",1,IF('Indicator Data imputation'!BX35&lt;&gt;"",1,0))</f>
        <v>0</v>
      </c>
      <c r="BX32" s="158">
        <f>IF('Indicator Data'!BY36="No Data",1,IF('Indicator Data imputation'!BY35&lt;&gt;"",1,0))</f>
        <v>0</v>
      </c>
      <c r="BY32" s="5">
        <f t="shared" si="0"/>
        <v>12</v>
      </c>
      <c r="BZ32" s="160">
        <f t="shared" si="1"/>
        <v>0.16</v>
      </c>
    </row>
    <row r="33" spans="1:78" x14ac:dyDescent="0.25">
      <c r="A33" s="5" t="s">
        <v>59</v>
      </c>
      <c r="B33" s="158">
        <f>IF('Indicator Data'!C37="No Data",1,IF('Indicator Data imputation'!C36&lt;&gt;"",1,0))</f>
        <v>0</v>
      </c>
      <c r="C33" s="158">
        <f>IF('Indicator Data'!D37="No Data",1,IF('Indicator Data imputation'!D36&lt;&gt;"",1,0))</f>
        <v>0</v>
      </c>
      <c r="D33" s="158">
        <f>IF('Indicator Data'!E37="No Data",1,IF('Indicator Data imputation'!E36&lt;&gt;"",1,0))</f>
        <v>0</v>
      </c>
      <c r="E33" s="158">
        <f>IF('Indicator Data'!F37="No Data",1,IF('Indicator Data imputation'!F36&lt;&gt;"",1,0))</f>
        <v>0</v>
      </c>
      <c r="F33" s="158">
        <f>IF('Indicator Data'!G37="No Data",1,IF('Indicator Data imputation'!G36&lt;&gt;"",1,0))</f>
        <v>0</v>
      </c>
      <c r="G33" s="158">
        <f>IF('Indicator Data'!H37="No Data",1,IF('Indicator Data imputation'!H36&lt;&gt;"",1,0))</f>
        <v>0</v>
      </c>
      <c r="H33" s="158">
        <f>IF('Indicator Data'!I37="No Data",1,IF('Indicator Data imputation'!I36&lt;&gt;"",1,0))</f>
        <v>0</v>
      </c>
      <c r="I33" s="158">
        <f>IF('Indicator Data'!J37="No Data",1,IF('Indicator Data imputation'!J36&lt;&gt;"",1,0))</f>
        <v>0</v>
      </c>
      <c r="J33" s="158">
        <f>IF('Indicator Data'!K37="No Data",1,IF('Indicator Data imputation'!K36&lt;&gt;"",1,0))</f>
        <v>0</v>
      </c>
      <c r="K33" s="158">
        <f>IF('Indicator Data'!L37="No Data",1,IF('Indicator Data imputation'!L36&lt;&gt;"",1,0))</f>
        <v>0</v>
      </c>
      <c r="L33" s="158">
        <f>IF('Indicator Data'!M37="No Data",1,IF('Indicator Data imputation'!M36&lt;&gt;"",1,0))</f>
        <v>0</v>
      </c>
      <c r="M33" s="158">
        <f>IF('Indicator Data'!N37="No Data",1,IF('Indicator Data imputation'!N36&lt;&gt;"",1,0))</f>
        <v>0</v>
      </c>
      <c r="N33" s="158">
        <f>IF('Indicator Data'!O37="No Data",1,IF('Indicator Data imputation'!O36&lt;&gt;"",1,0))</f>
        <v>0</v>
      </c>
      <c r="O33" s="158">
        <f>IF('Indicator Data'!P37="No Data",1,IF('Indicator Data imputation'!P36&lt;&gt;"",1,0))</f>
        <v>0</v>
      </c>
      <c r="P33" s="158">
        <f>IF('Indicator Data'!Q37="No Data",1,IF('Indicator Data imputation'!Q36&lt;&gt;"",1,0))</f>
        <v>0</v>
      </c>
      <c r="Q33" s="158">
        <f>IF('Indicator Data'!R37="No Data",1,IF('Indicator Data imputation'!R36&lt;&gt;"",1,0))</f>
        <v>0</v>
      </c>
      <c r="R33" s="158">
        <f>IF('Indicator Data'!S37="No Data",1,IF('Indicator Data imputation'!S36&lt;&gt;"",1,0))</f>
        <v>0</v>
      </c>
      <c r="S33" s="158">
        <f>IF('Indicator Data'!T37="No Data",1,IF('Indicator Data imputation'!T36&lt;&gt;"",1,0))</f>
        <v>0</v>
      </c>
      <c r="T33" s="158">
        <f>IF('Indicator Data'!U37="No Data",1,IF('Indicator Data imputation'!U36&lt;&gt;"",1,0))</f>
        <v>0</v>
      </c>
      <c r="U33" s="158">
        <f>IF('Indicator Data'!V37="No Data",1,IF('Indicator Data imputation'!V36&lt;&gt;"",1,0))</f>
        <v>0</v>
      </c>
      <c r="V33" s="158">
        <f>IF('Indicator Data'!W37="No Data",1,IF('Indicator Data imputation'!W36&lt;&gt;"",1,0))</f>
        <v>0</v>
      </c>
      <c r="W33" s="158">
        <f>IF('Indicator Data'!X37="No Data",1,IF('Indicator Data imputation'!X36&lt;&gt;"",1,0))</f>
        <v>0</v>
      </c>
      <c r="X33" s="158">
        <f>IF('Indicator Data'!Y37="No Data",1,IF('Indicator Data imputation'!Y36&lt;&gt;"",1,0))</f>
        <v>0</v>
      </c>
      <c r="Y33" s="158">
        <f>IF('Indicator Data'!Z37="No Data",1,IF('Indicator Data imputation'!Z36&lt;&gt;"",1,0))</f>
        <v>0</v>
      </c>
      <c r="Z33" s="158">
        <f>IF('Indicator Data'!AA37="No Data",1,IF('Indicator Data imputation'!AA36&lt;&gt;"",1,0))</f>
        <v>1</v>
      </c>
      <c r="AA33" s="158">
        <f>IF('Indicator Data'!AB37="No Data",1,IF('Indicator Data imputation'!AB36&lt;&gt;"",1,0))</f>
        <v>0</v>
      </c>
      <c r="AB33" s="158">
        <f>IF('Indicator Data'!AC37="No Data",1,IF('Indicator Data imputation'!AC36&lt;&gt;"",1,0))</f>
        <v>0</v>
      </c>
      <c r="AC33" s="158">
        <f>IF('Indicator Data'!AD37="No Data",1,IF('Indicator Data imputation'!AD36&lt;&gt;"",1,0))</f>
        <v>0</v>
      </c>
      <c r="AD33" s="158">
        <f>IF('Indicator Data'!AE37="No Data",1,IF('Indicator Data imputation'!AE36&lt;&gt;"",1,0))</f>
        <v>0</v>
      </c>
      <c r="AE33" s="158">
        <f>IF('Indicator Data'!AF37="No Data",1,IF('Indicator Data imputation'!AF36&lt;&gt;"",1,0))</f>
        <v>0</v>
      </c>
      <c r="AF33" s="158">
        <f>IF('Indicator Data'!AG37="No Data",1,IF('Indicator Data imputation'!AG36&lt;&gt;"",1,0))</f>
        <v>0</v>
      </c>
      <c r="AG33" s="158">
        <f>IF('Indicator Data'!AH37="No Data",1,IF('Indicator Data imputation'!AH36&lt;&gt;"",1,0))</f>
        <v>0</v>
      </c>
      <c r="AH33" s="158">
        <f>IF('Indicator Data'!AI37="No Data",1,IF('Indicator Data imputation'!AI36&lt;&gt;"",1,0))</f>
        <v>0</v>
      </c>
      <c r="AI33" s="158">
        <f>IF('Indicator Data'!AJ37="No Data",1,IF('Indicator Data imputation'!AJ36&lt;&gt;"",1,0))</f>
        <v>0</v>
      </c>
      <c r="AJ33" s="158">
        <f>IF('Indicator Data'!AK37="No Data",1,IF('Indicator Data imputation'!AK36&lt;&gt;"",1,0))</f>
        <v>0</v>
      </c>
      <c r="AK33" s="158">
        <f>IF('Indicator Data'!AL37="No Data",1,IF('Indicator Data imputation'!AL36&lt;&gt;"",1,0))</f>
        <v>0</v>
      </c>
      <c r="AL33" s="158">
        <f>IF('Indicator Data'!AM37="No Data",1,IF('Indicator Data imputation'!AM36&lt;&gt;"",1,0))</f>
        <v>0</v>
      </c>
      <c r="AM33" s="158">
        <f>IF('Indicator Data'!AN37="No Data",1,IF('Indicator Data imputation'!AN36&lt;&gt;"",1,0))</f>
        <v>0</v>
      </c>
      <c r="AN33" s="158">
        <f>IF('Indicator Data'!AO37="No Data",1,IF('Indicator Data imputation'!AO36&lt;&gt;"",1,0))</f>
        <v>0</v>
      </c>
      <c r="AO33" s="158">
        <f>IF('Indicator Data'!AP37="No Data",1,IF('Indicator Data imputation'!AP36&lt;&gt;"",1,0))</f>
        <v>0</v>
      </c>
      <c r="AP33" s="158">
        <f>IF('Indicator Data'!AQ37="No Data",1,IF('Indicator Data imputation'!AQ36&lt;&gt;"",1,0))</f>
        <v>0</v>
      </c>
      <c r="AQ33" s="158">
        <f>IF('Indicator Data'!AR37="No Data",1,IF('Indicator Data imputation'!AR36&lt;&gt;"",1,0))</f>
        <v>1</v>
      </c>
      <c r="AR33" s="158">
        <f>IF('Indicator Data'!AS37="No Data",1,IF('Indicator Data imputation'!AS36&lt;&gt;"",1,0))</f>
        <v>0</v>
      </c>
      <c r="AS33" s="158">
        <f>IF('Indicator Data'!AT37="No Data",1,IF('Indicator Data imputation'!AT36&lt;&gt;"",1,0))</f>
        <v>0</v>
      </c>
      <c r="AT33" s="158">
        <f>IF('Indicator Data'!AU37="No Data",1,IF('Indicator Data imputation'!AU36&lt;&gt;"",1,0))</f>
        <v>0</v>
      </c>
      <c r="AU33" s="158">
        <f>IF('Indicator Data'!AV37="No Data",1,IF('Indicator Data imputation'!AV36&lt;&gt;"",1,0))</f>
        <v>0</v>
      </c>
      <c r="AV33" s="158">
        <f>IF('Indicator Data'!AW37="No Data",1,IF('Indicator Data imputation'!AW36&lt;&gt;"",1,0))</f>
        <v>0</v>
      </c>
      <c r="AW33" s="158">
        <f>IF('Indicator Data'!AX37="No Data",1,IF('Indicator Data imputation'!AX36&lt;&gt;"",1,0))</f>
        <v>0</v>
      </c>
      <c r="AX33" s="158">
        <f>IF('Indicator Data'!AY37="No Data",1,IF('Indicator Data imputation'!AY36&lt;&gt;"",1,0))</f>
        <v>0</v>
      </c>
      <c r="AY33" s="158">
        <f>IF('Indicator Data'!AZ37="No Data",1,IF('Indicator Data imputation'!AZ36&lt;&gt;"",1,0))</f>
        <v>0</v>
      </c>
      <c r="AZ33" s="158">
        <f>IF('Indicator Data'!BA37="No Data",1,IF('Indicator Data imputation'!BA36&lt;&gt;"",1,0))</f>
        <v>0</v>
      </c>
      <c r="BA33" s="158">
        <f>IF('Indicator Data'!BB37="No Data",1,IF('Indicator Data imputation'!BB36&lt;&gt;"",1,0))</f>
        <v>0</v>
      </c>
      <c r="BB33" s="158">
        <f>IF('Indicator Data'!BC37="No Data",1,IF('Indicator Data imputation'!BC36&lt;&gt;"",1,0))</f>
        <v>0</v>
      </c>
      <c r="BC33" s="158">
        <f>IF('Indicator Data'!BD37="No Data",1,IF('Indicator Data imputation'!BD36&lt;&gt;"",1,0))</f>
        <v>0</v>
      </c>
      <c r="BD33" s="158">
        <f>IF('Indicator Data'!BE37="No Data",1,IF('Indicator Data imputation'!BE36&lt;&gt;"",1,0))</f>
        <v>0</v>
      </c>
      <c r="BE33" s="158">
        <f>IF('Indicator Data'!BF37="No Data",1,IF('Indicator Data imputation'!BF36&lt;&gt;"",1,0))</f>
        <v>0</v>
      </c>
      <c r="BF33" s="158">
        <f>IF('Indicator Data'!BG37="No Data",1,IF('Indicator Data imputation'!BG36&lt;&gt;"",1,0))</f>
        <v>0</v>
      </c>
      <c r="BG33" s="158">
        <f>IF('Indicator Data'!BH37="No Data",1,IF('Indicator Data imputation'!BH36&lt;&gt;"",1,0))</f>
        <v>0</v>
      </c>
      <c r="BH33" s="158">
        <f>IF('Indicator Data'!BI37="No Data",1,IF('Indicator Data imputation'!BI36&lt;&gt;"",1,0))</f>
        <v>0</v>
      </c>
      <c r="BI33" s="158">
        <f>IF('Indicator Data'!BJ37="No Data",1,IF('Indicator Data imputation'!BJ36&lt;&gt;"",1,0))</f>
        <v>1</v>
      </c>
      <c r="BJ33" s="158">
        <f>IF('Indicator Data'!BK37="No Data",1,IF('Indicator Data imputation'!BK36&lt;&gt;"",1,0))</f>
        <v>0</v>
      </c>
      <c r="BK33" s="158">
        <f>IF('Indicator Data'!BL37="No Data",1,IF('Indicator Data imputation'!BL36&lt;&gt;"",1,0))</f>
        <v>0</v>
      </c>
      <c r="BL33" s="158">
        <f>IF('Indicator Data'!BM37="No Data",1,IF('Indicator Data imputation'!BM36&lt;&gt;"",1,0))</f>
        <v>0</v>
      </c>
      <c r="BM33" s="158">
        <f>IF('Indicator Data'!BN37="No Data",1,IF('Indicator Data imputation'!BN36&lt;&gt;"",1,0))</f>
        <v>0</v>
      </c>
      <c r="BN33" s="158">
        <f>IF('Indicator Data'!BO37="No Data",1,IF('Indicator Data imputation'!BO36&lt;&gt;"",1,0))</f>
        <v>0</v>
      </c>
      <c r="BO33" s="158">
        <f>IF('Indicator Data'!BP37="No Data",1,IF('Indicator Data imputation'!BP36&lt;&gt;"",1,0))</f>
        <v>0</v>
      </c>
      <c r="BP33" s="158">
        <f>IF('Indicator Data'!BQ37="No Data",1,IF('Indicator Data imputation'!BQ36&lt;&gt;"",1,0))</f>
        <v>0</v>
      </c>
      <c r="BQ33" s="158">
        <f>IF('Indicator Data'!BR37="No Data",1,IF('Indicator Data imputation'!BR36&lt;&gt;"",1,0))</f>
        <v>0</v>
      </c>
      <c r="BR33" s="158">
        <f>IF('Indicator Data'!BS37="No Data",1,IF('Indicator Data imputation'!BS36&lt;&gt;"",1,0))</f>
        <v>0</v>
      </c>
      <c r="BS33" s="158">
        <f>IF('Indicator Data'!BT37="No Data",1,IF('Indicator Data imputation'!BT36&lt;&gt;"",1,0))</f>
        <v>0</v>
      </c>
      <c r="BT33" s="158">
        <f>IF('Indicator Data'!BU37="No Data",1,IF('Indicator Data imputation'!BU36&lt;&gt;"",1,0))</f>
        <v>0</v>
      </c>
      <c r="BU33" s="158">
        <f>IF('Indicator Data'!BV37="No Data",1,IF('Indicator Data imputation'!BV36&lt;&gt;"",1,0))</f>
        <v>1</v>
      </c>
      <c r="BV33" s="158">
        <f>IF('Indicator Data'!BW37="No Data",1,IF('Indicator Data imputation'!BW36&lt;&gt;"",1,0))</f>
        <v>0</v>
      </c>
      <c r="BW33" s="158">
        <f>IF('Indicator Data'!BX37="No Data",1,IF('Indicator Data imputation'!BX36&lt;&gt;"",1,0))</f>
        <v>0</v>
      </c>
      <c r="BX33" s="158">
        <f>IF('Indicator Data'!BY37="No Data",1,IF('Indicator Data imputation'!BY36&lt;&gt;"",1,0))</f>
        <v>0</v>
      </c>
      <c r="BY33" s="5">
        <f t="shared" si="0"/>
        <v>4</v>
      </c>
      <c r="BZ33" s="160">
        <f t="shared" si="1"/>
        <v>5.3333333333333337E-2</v>
      </c>
    </row>
    <row r="34" spans="1:78" x14ac:dyDescent="0.25">
      <c r="A34" s="5" t="s">
        <v>61</v>
      </c>
      <c r="B34" s="158">
        <f>IF('Indicator Data'!C38="No Data",1,IF('Indicator Data imputation'!C37&lt;&gt;"",1,0))</f>
        <v>0</v>
      </c>
      <c r="C34" s="158">
        <f>IF('Indicator Data'!D38="No Data",1,IF('Indicator Data imputation'!D37&lt;&gt;"",1,0))</f>
        <v>0</v>
      </c>
      <c r="D34" s="158">
        <f>IF('Indicator Data'!E38="No Data",1,IF('Indicator Data imputation'!E37&lt;&gt;"",1,0))</f>
        <v>0</v>
      </c>
      <c r="E34" s="158">
        <f>IF('Indicator Data'!F38="No Data",1,IF('Indicator Data imputation'!F37&lt;&gt;"",1,0))</f>
        <v>0</v>
      </c>
      <c r="F34" s="158">
        <f>IF('Indicator Data'!G38="No Data",1,IF('Indicator Data imputation'!G37&lt;&gt;"",1,0))</f>
        <v>0</v>
      </c>
      <c r="G34" s="158">
        <f>IF('Indicator Data'!H38="No Data",1,IF('Indicator Data imputation'!H37&lt;&gt;"",1,0))</f>
        <v>0</v>
      </c>
      <c r="H34" s="158">
        <f>IF('Indicator Data'!I38="No Data",1,IF('Indicator Data imputation'!I37&lt;&gt;"",1,0))</f>
        <v>0</v>
      </c>
      <c r="I34" s="158">
        <f>IF('Indicator Data'!J38="No Data",1,IF('Indicator Data imputation'!J37&lt;&gt;"",1,0))</f>
        <v>0</v>
      </c>
      <c r="J34" s="158">
        <f>IF('Indicator Data'!K38="No Data",1,IF('Indicator Data imputation'!K37&lt;&gt;"",1,0))</f>
        <v>0</v>
      </c>
      <c r="K34" s="158">
        <f>IF('Indicator Data'!L38="No Data",1,IF('Indicator Data imputation'!L37&lt;&gt;"",1,0))</f>
        <v>0</v>
      </c>
      <c r="L34" s="158">
        <f>IF('Indicator Data'!M38="No Data",1,IF('Indicator Data imputation'!M37&lt;&gt;"",1,0))</f>
        <v>0</v>
      </c>
      <c r="M34" s="158">
        <f>IF('Indicator Data'!N38="No Data",1,IF('Indicator Data imputation'!N37&lt;&gt;"",1,0))</f>
        <v>0</v>
      </c>
      <c r="N34" s="158">
        <f>IF('Indicator Data'!O38="No Data",1,IF('Indicator Data imputation'!O37&lt;&gt;"",1,0))</f>
        <v>0</v>
      </c>
      <c r="O34" s="158">
        <f>IF('Indicator Data'!P38="No Data",1,IF('Indicator Data imputation'!P37&lt;&gt;"",1,0))</f>
        <v>0</v>
      </c>
      <c r="P34" s="158">
        <f>IF('Indicator Data'!Q38="No Data",1,IF('Indicator Data imputation'!Q37&lt;&gt;"",1,0))</f>
        <v>0</v>
      </c>
      <c r="Q34" s="158">
        <f>IF('Indicator Data'!R38="No Data",1,IF('Indicator Data imputation'!R37&lt;&gt;"",1,0))</f>
        <v>0</v>
      </c>
      <c r="R34" s="158">
        <f>IF('Indicator Data'!S38="No Data",1,IF('Indicator Data imputation'!S37&lt;&gt;"",1,0))</f>
        <v>0</v>
      </c>
      <c r="S34" s="158">
        <f>IF('Indicator Data'!T38="No Data",1,IF('Indicator Data imputation'!T37&lt;&gt;"",1,0))</f>
        <v>0</v>
      </c>
      <c r="T34" s="158">
        <f>IF('Indicator Data'!U38="No Data",1,IF('Indicator Data imputation'!U37&lt;&gt;"",1,0))</f>
        <v>0</v>
      </c>
      <c r="U34" s="158">
        <f>IF('Indicator Data'!V38="No Data",1,IF('Indicator Data imputation'!V37&lt;&gt;"",1,0))</f>
        <v>0</v>
      </c>
      <c r="V34" s="158">
        <f>IF('Indicator Data'!W38="No Data",1,IF('Indicator Data imputation'!W37&lt;&gt;"",1,0))</f>
        <v>0</v>
      </c>
      <c r="W34" s="158">
        <f>IF('Indicator Data'!X38="No Data",1,IF('Indicator Data imputation'!X37&lt;&gt;"",1,0))</f>
        <v>0</v>
      </c>
      <c r="X34" s="158">
        <f>IF('Indicator Data'!Y38="No Data",1,IF('Indicator Data imputation'!Y37&lt;&gt;"",1,0))</f>
        <v>0</v>
      </c>
      <c r="Y34" s="158">
        <f>IF('Indicator Data'!Z38="No Data",1,IF('Indicator Data imputation'!Z37&lt;&gt;"",1,0))</f>
        <v>0</v>
      </c>
      <c r="Z34" s="158">
        <f>IF('Indicator Data'!AA38="No Data",1,IF('Indicator Data imputation'!AA37&lt;&gt;"",1,0))</f>
        <v>0</v>
      </c>
      <c r="AA34" s="158">
        <f>IF('Indicator Data'!AB38="No Data",1,IF('Indicator Data imputation'!AB37&lt;&gt;"",1,0))</f>
        <v>0</v>
      </c>
      <c r="AB34" s="158">
        <f>IF('Indicator Data'!AC38="No Data",1,IF('Indicator Data imputation'!AC37&lt;&gt;"",1,0))</f>
        <v>0</v>
      </c>
      <c r="AC34" s="158">
        <f>IF('Indicator Data'!AD38="No Data",1,IF('Indicator Data imputation'!AD37&lt;&gt;"",1,0))</f>
        <v>0</v>
      </c>
      <c r="AD34" s="158">
        <f>IF('Indicator Data'!AE38="No Data",1,IF('Indicator Data imputation'!AE37&lt;&gt;"",1,0))</f>
        <v>0</v>
      </c>
      <c r="AE34" s="158">
        <f>IF('Indicator Data'!AF38="No Data",1,IF('Indicator Data imputation'!AF37&lt;&gt;"",1,0))</f>
        <v>0</v>
      </c>
      <c r="AF34" s="158">
        <f>IF('Indicator Data'!AG38="No Data",1,IF('Indicator Data imputation'!AG37&lt;&gt;"",1,0))</f>
        <v>0</v>
      </c>
      <c r="AG34" s="158">
        <f>IF('Indicator Data'!AH38="No Data",1,IF('Indicator Data imputation'!AH37&lt;&gt;"",1,0))</f>
        <v>0</v>
      </c>
      <c r="AH34" s="158">
        <f>IF('Indicator Data'!AI38="No Data",1,IF('Indicator Data imputation'!AI37&lt;&gt;"",1,0))</f>
        <v>0</v>
      </c>
      <c r="AI34" s="158">
        <f>IF('Indicator Data'!AJ38="No Data",1,IF('Indicator Data imputation'!AJ37&lt;&gt;"",1,0))</f>
        <v>0</v>
      </c>
      <c r="AJ34" s="158">
        <f>IF('Indicator Data'!AK38="No Data",1,IF('Indicator Data imputation'!AK37&lt;&gt;"",1,0))</f>
        <v>0</v>
      </c>
      <c r="AK34" s="158">
        <f>IF('Indicator Data'!AL38="No Data",1,IF('Indicator Data imputation'!AL37&lt;&gt;"",1,0))</f>
        <v>0</v>
      </c>
      <c r="AL34" s="158">
        <f>IF('Indicator Data'!AM38="No Data",1,IF('Indicator Data imputation'!AM37&lt;&gt;"",1,0))</f>
        <v>0</v>
      </c>
      <c r="AM34" s="158">
        <f>IF('Indicator Data'!AN38="No Data",1,IF('Indicator Data imputation'!AN37&lt;&gt;"",1,0))</f>
        <v>0</v>
      </c>
      <c r="AN34" s="158">
        <f>IF('Indicator Data'!AO38="No Data",1,IF('Indicator Data imputation'!AO37&lt;&gt;"",1,0))</f>
        <v>0</v>
      </c>
      <c r="AO34" s="158">
        <f>IF('Indicator Data'!AP38="No Data",1,IF('Indicator Data imputation'!AP37&lt;&gt;"",1,0))</f>
        <v>0</v>
      </c>
      <c r="AP34" s="158">
        <f>IF('Indicator Data'!AQ38="No Data",1,IF('Indicator Data imputation'!AQ37&lt;&gt;"",1,0))</f>
        <v>0</v>
      </c>
      <c r="AQ34" s="158">
        <f>IF('Indicator Data'!AR38="No Data",1,IF('Indicator Data imputation'!AR37&lt;&gt;"",1,0))</f>
        <v>1</v>
      </c>
      <c r="AR34" s="158">
        <f>IF('Indicator Data'!AS38="No Data",1,IF('Indicator Data imputation'!AS37&lt;&gt;"",1,0))</f>
        <v>0</v>
      </c>
      <c r="AS34" s="158">
        <f>IF('Indicator Data'!AT38="No Data",1,IF('Indicator Data imputation'!AT37&lt;&gt;"",1,0))</f>
        <v>0</v>
      </c>
      <c r="AT34" s="158">
        <f>IF('Indicator Data'!AU38="No Data",1,IF('Indicator Data imputation'!AU37&lt;&gt;"",1,0))</f>
        <v>0</v>
      </c>
      <c r="AU34" s="158">
        <f>IF('Indicator Data'!AV38="No Data",1,IF('Indicator Data imputation'!AV37&lt;&gt;"",1,0))</f>
        <v>0</v>
      </c>
      <c r="AV34" s="158">
        <f>IF('Indicator Data'!AW38="No Data",1,IF('Indicator Data imputation'!AW37&lt;&gt;"",1,0))</f>
        <v>0</v>
      </c>
      <c r="AW34" s="158">
        <f>IF('Indicator Data'!AX38="No Data",1,IF('Indicator Data imputation'!AX37&lt;&gt;"",1,0))</f>
        <v>0</v>
      </c>
      <c r="AX34" s="158">
        <f>IF('Indicator Data'!AY38="No Data",1,IF('Indicator Data imputation'!AY37&lt;&gt;"",1,0))</f>
        <v>0</v>
      </c>
      <c r="AY34" s="158">
        <f>IF('Indicator Data'!AZ38="No Data",1,IF('Indicator Data imputation'!AZ37&lt;&gt;"",1,0))</f>
        <v>0</v>
      </c>
      <c r="AZ34" s="158">
        <f>IF('Indicator Data'!BA38="No Data",1,IF('Indicator Data imputation'!BA37&lt;&gt;"",1,0))</f>
        <v>0</v>
      </c>
      <c r="BA34" s="158">
        <f>IF('Indicator Data'!BB38="No Data",1,IF('Indicator Data imputation'!BB37&lt;&gt;"",1,0))</f>
        <v>0</v>
      </c>
      <c r="BB34" s="158">
        <f>IF('Indicator Data'!BC38="No Data",1,IF('Indicator Data imputation'!BC37&lt;&gt;"",1,0))</f>
        <v>0</v>
      </c>
      <c r="BC34" s="158">
        <f>IF('Indicator Data'!BD38="No Data",1,IF('Indicator Data imputation'!BD37&lt;&gt;"",1,0))</f>
        <v>0</v>
      </c>
      <c r="BD34" s="158">
        <f>IF('Indicator Data'!BE38="No Data",1,IF('Indicator Data imputation'!BE37&lt;&gt;"",1,0))</f>
        <v>0</v>
      </c>
      <c r="BE34" s="158">
        <f>IF('Indicator Data'!BF38="No Data",1,IF('Indicator Data imputation'!BF37&lt;&gt;"",1,0))</f>
        <v>0</v>
      </c>
      <c r="BF34" s="158">
        <f>IF('Indicator Data'!BG38="No Data",1,IF('Indicator Data imputation'!BG37&lt;&gt;"",1,0))</f>
        <v>0</v>
      </c>
      <c r="BG34" s="158">
        <f>IF('Indicator Data'!BH38="No Data",1,IF('Indicator Data imputation'!BH37&lt;&gt;"",1,0))</f>
        <v>0</v>
      </c>
      <c r="BH34" s="158">
        <f>IF('Indicator Data'!BI38="No Data",1,IF('Indicator Data imputation'!BI37&lt;&gt;"",1,0))</f>
        <v>0</v>
      </c>
      <c r="BI34" s="158">
        <f>IF('Indicator Data'!BJ38="No Data",1,IF('Indicator Data imputation'!BJ37&lt;&gt;"",1,0))</f>
        <v>1</v>
      </c>
      <c r="BJ34" s="158">
        <f>IF('Indicator Data'!BK38="No Data",1,IF('Indicator Data imputation'!BK37&lt;&gt;"",1,0))</f>
        <v>0</v>
      </c>
      <c r="BK34" s="158">
        <f>IF('Indicator Data'!BL38="No Data",1,IF('Indicator Data imputation'!BL37&lt;&gt;"",1,0))</f>
        <v>0</v>
      </c>
      <c r="BL34" s="158">
        <f>IF('Indicator Data'!BM38="No Data",1,IF('Indicator Data imputation'!BM37&lt;&gt;"",1,0))</f>
        <v>0</v>
      </c>
      <c r="BM34" s="158">
        <f>IF('Indicator Data'!BN38="No Data",1,IF('Indicator Data imputation'!BN37&lt;&gt;"",1,0))</f>
        <v>0</v>
      </c>
      <c r="BN34" s="158">
        <f>IF('Indicator Data'!BO38="No Data",1,IF('Indicator Data imputation'!BO37&lt;&gt;"",1,0))</f>
        <v>0</v>
      </c>
      <c r="BO34" s="158">
        <f>IF('Indicator Data'!BP38="No Data",1,IF('Indicator Data imputation'!BP37&lt;&gt;"",1,0))</f>
        <v>0</v>
      </c>
      <c r="BP34" s="158">
        <f>IF('Indicator Data'!BQ38="No Data",1,IF('Indicator Data imputation'!BQ37&lt;&gt;"",1,0))</f>
        <v>0</v>
      </c>
      <c r="BQ34" s="158">
        <f>IF('Indicator Data'!BR38="No Data",1,IF('Indicator Data imputation'!BR37&lt;&gt;"",1,0))</f>
        <v>0</v>
      </c>
      <c r="BR34" s="158">
        <f>IF('Indicator Data'!BS38="No Data",1,IF('Indicator Data imputation'!BS37&lt;&gt;"",1,0))</f>
        <v>0</v>
      </c>
      <c r="BS34" s="158">
        <f>IF('Indicator Data'!BT38="No Data",1,IF('Indicator Data imputation'!BT37&lt;&gt;"",1,0))</f>
        <v>0</v>
      </c>
      <c r="BT34" s="158">
        <f>IF('Indicator Data'!BU38="No Data",1,IF('Indicator Data imputation'!BU37&lt;&gt;"",1,0))</f>
        <v>0</v>
      </c>
      <c r="BU34" s="158">
        <f>IF('Indicator Data'!BV38="No Data",1,IF('Indicator Data imputation'!BV37&lt;&gt;"",1,0))</f>
        <v>1</v>
      </c>
      <c r="BV34" s="158">
        <f>IF('Indicator Data'!BW38="No Data",1,IF('Indicator Data imputation'!BW37&lt;&gt;"",1,0))</f>
        <v>1</v>
      </c>
      <c r="BW34" s="158">
        <f>IF('Indicator Data'!BX38="No Data",1,IF('Indicator Data imputation'!BX37&lt;&gt;"",1,0))</f>
        <v>0</v>
      </c>
      <c r="BX34" s="158">
        <f>IF('Indicator Data'!BY38="No Data",1,IF('Indicator Data imputation'!BY37&lt;&gt;"",1,0))</f>
        <v>0</v>
      </c>
      <c r="BY34" s="5">
        <f t="shared" ref="BY34:BY65" si="2">SUM(B34:BX34)</f>
        <v>4</v>
      </c>
      <c r="BZ34" s="160">
        <f t="shared" si="1"/>
        <v>5.3333333333333337E-2</v>
      </c>
    </row>
    <row r="35" spans="1:78" x14ac:dyDescent="0.25">
      <c r="A35" s="5" t="s">
        <v>63</v>
      </c>
      <c r="B35" s="158">
        <f>IF('Indicator Data'!C39="No Data",1,IF('Indicator Data imputation'!C38&lt;&gt;"",1,0))</f>
        <v>0</v>
      </c>
      <c r="C35" s="158">
        <f>IF('Indicator Data'!D39="No Data",1,IF('Indicator Data imputation'!D38&lt;&gt;"",1,0))</f>
        <v>0</v>
      </c>
      <c r="D35" s="158">
        <f>IF('Indicator Data'!E39="No Data",1,IF('Indicator Data imputation'!E38&lt;&gt;"",1,0))</f>
        <v>0</v>
      </c>
      <c r="E35" s="158">
        <f>IF('Indicator Data'!F39="No Data",1,IF('Indicator Data imputation'!F38&lt;&gt;"",1,0))</f>
        <v>0</v>
      </c>
      <c r="F35" s="158">
        <f>IF('Indicator Data'!G39="No Data",1,IF('Indicator Data imputation'!G38&lt;&gt;"",1,0))</f>
        <v>0</v>
      </c>
      <c r="G35" s="158">
        <f>IF('Indicator Data'!H39="No Data",1,IF('Indicator Data imputation'!H38&lt;&gt;"",1,0))</f>
        <v>0</v>
      </c>
      <c r="H35" s="158">
        <f>IF('Indicator Data'!I39="No Data",1,IF('Indicator Data imputation'!I38&lt;&gt;"",1,0))</f>
        <v>0</v>
      </c>
      <c r="I35" s="158">
        <f>IF('Indicator Data'!J39="No Data",1,IF('Indicator Data imputation'!J38&lt;&gt;"",1,0))</f>
        <v>0</v>
      </c>
      <c r="J35" s="158">
        <f>IF('Indicator Data'!K39="No Data",1,IF('Indicator Data imputation'!K38&lt;&gt;"",1,0))</f>
        <v>0</v>
      </c>
      <c r="K35" s="158">
        <f>IF('Indicator Data'!L39="No Data",1,IF('Indicator Data imputation'!L38&lt;&gt;"",1,0))</f>
        <v>0</v>
      </c>
      <c r="L35" s="158">
        <f>IF('Indicator Data'!M39="No Data",1,IF('Indicator Data imputation'!M38&lt;&gt;"",1,0))</f>
        <v>1</v>
      </c>
      <c r="M35" s="158">
        <f>IF('Indicator Data'!N39="No Data",1,IF('Indicator Data imputation'!N38&lt;&gt;"",1,0))</f>
        <v>1</v>
      </c>
      <c r="N35" s="158">
        <f>IF('Indicator Data'!O39="No Data",1,IF('Indicator Data imputation'!O38&lt;&gt;"",1,0))</f>
        <v>1</v>
      </c>
      <c r="O35" s="158">
        <f>IF('Indicator Data'!P39="No Data",1,IF('Indicator Data imputation'!P38&lt;&gt;"",1,0))</f>
        <v>1</v>
      </c>
      <c r="P35" s="158">
        <f>IF('Indicator Data'!Q39="No Data",1,IF('Indicator Data imputation'!Q38&lt;&gt;"",1,0))</f>
        <v>0</v>
      </c>
      <c r="Q35" s="158">
        <f>IF('Indicator Data'!R39="No Data",1,IF('Indicator Data imputation'!R38&lt;&gt;"",1,0))</f>
        <v>0</v>
      </c>
      <c r="R35" s="158">
        <f>IF('Indicator Data'!S39="No Data",1,IF('Indicator Data imputation'!S38&lt;&gt;"",1,0))</f>
        <v>0</v>
      </c>
      <c r="S35" s="158">
        <f>IF('Indicator Data'!T39="No Data",1,IF('Indicator Data imputation'!T38&lt;&gt;"",1,0))</f>
        <v>0</v>
      </c>
      <c r="T35" s="158">
        <f>IF('Indicator Data'!U39="No Data",1,IF('Indicator Data imputation'!U38&lt;&gt;"",1,0))</f>
        <v>0</v>
      </c>
      <c r="U35" s="158">
        <f>IF('Indicator Data'!V39="No Data",1,IF('Indicator Data imputation'!V38&lt;&gt;"",1,0))</f>
        <v>0</v>
      </c>
      <c r="V35" s="158">
        <f>IF('Indicator Data'!W39="No Data",1,IF('Indicator Data imputation'!W38&lt;&gt;"",1,0))</f>
        <v>0</v>
      </c>
      <c r="W35" s="158">
        <f>IF('Indicator Data'!X39="No Data",1,IF('Indicator Data imputation'!X38&lt;&gt;"",1,0))</f>
        <v>0</v>
      </c>
      <c r="X35" s="158">
        <f>IF('Indicator Data'!Y39="No Data",1,IF('Indicator Data imputation'!Y38&lt;&gt;"",1,0))</f>
        <v>0</v>
      </c>
      <c r="Y35" s="158">
        <f>IF('Indicator Data'!Z39="No Data",1,IF('Indicator Data imputation'!Z38&lt;&gt;"",1,0))</f>
        <v>0</v>
      </c>
      <c r="Z35" s="158">
        <f>IF('Indicator Data'!AA39="No Data",1,IF('Indicator Data imputation'!AA38&lt;&gt;"",1,0))</f>
        <v>1</v>
      </c>
      <c r="AA35" s="158">
        <f>IF('Indicator Data'!AB39="No Data",1,IF('Indicator Data imputation'!AB38&lt;&gt;"",1,0))</f>
        <v>0</v>
      </c>
      <c r="AB35" s="158">
        <f>IF('Indicator Data'!AC39="No Data",1,IF('Indicator Data imputation'!AC38&lt;&gt;"",1,0))</f>
        <v>1</v>
      </c>
      <c r="AC35" s="158">
        <f>IF('Indicator Data'!AD39="No Data",1,IF('Indicator Data imputation'!AD38&lt;&gt;"",1,0))</f>
        <v>0</v>
      </c>
      <c r="AD35" s="158">
        <f>IF('Indicator Data'!AE39="No Data",1,IF('Indicator Data imputation'!AE38&lt;&gt;"",1,0))</f>
        <v>0</v>
      </c>
      <c r="AE35" s="158">
        <f>IF('Indicator Data'!AF39="No Data",1,IF('Indicator Data imputation'!AF38&lt;&gt;"",1,0))</f>
        <v>0</v>
      </c>
      <c r="AF35" s="158">
        <f>IF('Indicator Data'!AG39="No Data",1,IF('Indicator Data imputation'!AG38&lt;&gt;"",1,0))</f>
        <v>0</v>
      </c>
      <c r="AG35" s="158">
        <f>IF('Indicator Data'!AH39="No Data",1,IF('Indicator Data imputation'!AH38&lt;&gt;"",1,0))</f>
        <v>0</v>
      </c>
      <c r="AH35" s="158">
        <f>IF('Indicator Data'!AI39="No Data",1,IF('Indicator Data imputation'!AI38&lt;&gt;"",1,0))</f>
        <v>0</v>
      </c>
      <c r="AI35" s="158">
        <f>IF('Indicator Data'!AJ39="No Data",1,IF('Indicator Data imputation'!AJ38&lt;&gt;"",1,0))</f>
        <v>0</v>
      </c>
      <c r="AJ35" s="158">
        <f>IF('Indicator Data'!AK39="No Data",1,IF('Indicator Data imputation'!AK38&lt;&gt;"",1,0))</f>
        <v>0</v>
      </c>
      <c r="AK35" s="158">
        <f>IF('Indicator Data'!AL39="No Data",1,IF('Indicator Data imputation'!AL38&lt;&gt;"",1,0))</f>
        <v>0</v>
      </c>
      <c r="AL35" s="158">
        <f>IF('Indicator Data'!AM39="No Data",1,IF('Indicator Data imputation'!AM38&lt;&gt;"",1,0))</f>
        <v>1</v>
      </c>
      <c r="AM35" s="158">
        <f>IF('Indicator Data'!AN39="No Data",1,IF('Indicator Data imputation'!AN38&lt;&gt;"",1,0))</f>
        <v>0</v>
      </c>
      <c r="AN35" s="158">
        <f>IF('Indicator Data'!AO39="No Data",1,IF('Indicator Data imputation'!AO38&lt;&gt;"",1,0))</f>
        <v>0</v>
      </c>
      <c r="AO35" s="158">
        <f>IF('Indicator Data'!AP39="No Data",1,IF('Indicator Data imputation'!AP38&lt;&gt;"",1,0))</f>
        <v>0</v>
      </c>
      <c r="AP35" s="158">
        <f>IF('Indicator Data'!AQ39="No Data",1,IF('Indicator Data imputation'!AQ38&lt;&gt;"",1,0))</f>
        <v>0</v>
      </c>
      <c r="AQ35" s="158">
        <f>IF('Indicator Data'!AR39="No Data",1,IF('Indicator Data imputation'!AR38&lt;&gt;"",1,0))</f>
        <v>0</v>
      </c>
      <c r="AR35" s="158">
        <f>IF('Indicator Data'!AS39="No Data",1,IF('Indicator Data imputation'!AS38&lt;&gt;"",1,0))</f>
        <v>0</v>
      </c>
      <c r="AS35" s="158">
        <f>IF('Indicator Data'!AT39="No Data",1,IF('Indicator Data imputation'!AT38&lt;&gt;"",1,0))</f>
        <v>0</v>
      </c>
      <c r="AT35" s="158">
        <f>IF('Indicator Data'!AU39="No Data",1,IF('Indicator Data imputation'!AU38&lt;&gt;"",1,0))</f>
        <v>0</v>
      </c>
      <c r="AU35" s="158">
        <f>IF('Indicator Data'!AV39="No Data",1,IF('Indicator Data imputation'!AV38&lt;&gt;"",1,0))</f>
        <v>0</v>
      </c>
      <c r="AV35" s="158">
        <f>IF('Indicator Data'!AW39="No Data",1,IF('Indicator Data imputation'!AW38&lt;&gt;"",1,0))</f>
        <v>0</v>
      </c>
      <c r="AW35" s="158">
        <f>IF('Indicator Data'!AX39="No Data",1,IF('Indicator Data imputation'!AX38&lt;&gt;"",1,0))</f>
        <v>1</v>
      </c>
      <c r="AX35" s="158">
        <f>IF('Indicator Data'!AY39="No Data",1,IF('Indicator Data imputation'!AY38&lt;&gt;"",1,0))</f>
        <v>0</v>
      </c>
      <c r="AY35" s="158">
        <f>IF('Indicator Data'!AZ39="No Data",1,IF('Indicator Data imputation'!AZ38&lt;&gt;"",1,0))</f>
        <v>0</v>
      </c>
      <c r="AZ35" s="158">
        <f>IF('Indicator Data'!BA39="No Data",1,IF('Indicator Data imputation'!BA38&lt;&gt;"",1,0))</f>
        <v>0</v>
      </c>
      <c r="BA35" s="158">
        <f>IF('Indicator Data'!BB39="No Data",1,IF('Indicator Data imputation'!BB38&lt;&gt;"",1,0))</f>
        <v>0</v>
      </c>
      <c r="BB35" s="158">
        <f>IF('Indicator Data'!BC39="No Data",1,IF('Indicator Data imputation'!BC38&lt;&gt;"",1,0))</f>
        <v>0</v>
      </c>
      <c r="BC35" s="158">
        <f>IF('Indicator Data'!BD39="No Data",1,IF('Indicator Data imputation'!BD38&lt;&gt;"",1,0))</f>
        <v>0</v>
      </c>
      <c r="BD35" s="158">
        <f>IF('Indicator Data'!BE39="No Data",1,IF('Indicator Data imputation'!BE38&lt;&gt;"",1,0))</f>
        <v>0</v>
      </c>
      <c r="BE35" s="158">
        <f>IF('Indicator Data'!BF39="No Data",1,IF('Indicator Data imputation'!BF38&lt;&gt;"",1,0))</f>
        <v>0</v>
      </c>
      <c r="BF35" s="158">
        <f>IF('Indicator Data'!BG39="No Data",1,IF('Indicator Data imputation'!BG38&lt;&gt;"",1,0))</f>
        <v>0</v>
      </c>
      <c r="BG35" s="158">
        <f>IF('Indicator Data'!BH39="No Data",1,IF('Indicator Data imputation'!BH38&lt;&gt;"",1,0))</f>
        <v>0</v>
      </c>
      <c r="BH35" s="158">
        <f>IF('Indicator Data'!BI39="No Data",1,IF('Indicator Data imputation'!BI38&lt;&gt;"",1,0))</f>
        <v>0</v>
      </c>
      <c r="BI35" s="158">
        <f>IF('Indicator Data'!BJ39="No Data",1,IF('Indicator Data imputation'!BJ38&lt;&gt;"",1,0))</f>
        <v>0</v>
      </c>
      <c r="BJ35" s="158">
        <f>IF('Indicator Data'!BK39="No Data",1,IF('Indicator Data imputation'!BK38&lt;&gt;"",1,0))</f>
        <v>0</v>
      </c>
      <c r="BK35" s="158">
        <f>IF('Indicator Data'!BL39="No Data",1,IF('Indicator Data imputation'!BL38&lt;&gt;"",1,0))</f>
        <v>0</v>
      </c>
      <c r="BL35" s="158">
        <f>IF('Indicator Data'!BM39="No Data",1,IF('Indicator Data imputation'!BM38&lt;&gt;"",1,0))</f>
        <v>0</v>
      </c>
      <c r="BM35" s="158">
        <f>IF('Indicator Data'!BN39="No Data",1,IF('Indicator Data imputation'!BN38&lt;&gt;"",1,0))</f>
        <v>0</v>
      </c>
      <c r="BN35" s="158">
        <f>IF('Indicator Data'!BO39="No Data",1,IF('Indicator Data imputation'!BO38&lt;&gt;"",1,0))</f>
        <v>0</v>
      </c>
      <c r="BO35" s="158">
        <f>IF('Indicator Data'!BP39="No Data",1,IF('Indicator Data imputation'!BP38&lt;&gt;"",1,0))</f>
        <v>0</v>
      </c>
      <c r="BP35" s="158">
        <f>IF('Indicator Data'!BQ39="No Data",1,IF('Indicator Data imputation'!BQ38&lt;&gt;"",1,0))</f>
        <v>0</v>
      </c>
      <c r="BQ35" s="158">
        <f>IF('Indicator Data'!BR39="No Data",1,IF('Indicator Data imputation'!BR38&lt;&gt;"",1,0))</f>
        <v>0</v>
      </c>
      <c r="BR35" s="158">
        <f>IF('Indicator Data'!BS39="No Data",1,IF('Indicator Data imputation'!BS38&lt;&gt;"",1,0))</f>
        <v>0</v>
      </c>
      <c r="BS35" s="158">
        <f>IF('Indicator Data'!BT39="No Data",1,IF('Indicator Data imputation'!BT38&lt;&gt;"",1,0))</f>
        <v>0</v>
      </c>
      <c r="BT35" s="158">
        <f>IF('Indicator Data'!BU39="No Data",1,IF('Indicator Data imputation'!BU38&lt;&gt;"",1,0))</f>
        <v>0</v>
      </c>
      <c r="BU35" s="158">
        <f>IF('Indicator Data'!BV39="No Data",1,IF('Indicator Data imputation'!BV38&lt;&gt;"",1,0))</f>
        <v>0</v>
      </c>
      <c r="BV35" s="158">
        <f>IF('Indicator Data'!BW39="No Data",1,IF('Indicator Data imputation'!BW38&lt;&gt;"",1,0))</f>
        <v>0</v>
      </c>
      <c r="BW35" s="158">
        <f>IF('Indicator Data'!BX39="No Data",1,IF('Indicator Data imputation'!BX38&lt;&gt;"",1,0))</f>
        <v>0</v>
      </c>
      <c r="BX35" s="158">
        <f>IF('Indicator Data'!BY39="No Data",1,IF('Indicator Data imputation'!BY38&lt;&gt;"",1,0))</f>
        <v>0</v>
      </c>
      <c r="BY35" s="5">
        <f t="shared" si="2"/>
        <v>8</v>
      </c>
      <c r="BZ35" s="160">
        <f t="shared" si="1"/>
        <v>0.10666666666666667</v>
      </c>
    </row>
    <row r="36" spans="1:78" x14ac:dyDescent="0.25">
      <c r="A36" s="5" t="s">
        <v>65</v>
      </c>
      <c r="B36" s="158">
        <f>IF('Indicator Data'!C40="No Data",1,IF('Indicator Data imputation'!C39&lt;&gt;"",1,0))</f>
        <v>0</v>
      </c>
      <c r="C36" s="158">
        <f>IF('Indicator Data'!D40="No Data",1,IF('Indicator Data imputation'!D39&lt;&gt;"",1,0))</f>
        <v>0</v>
      </c>
      <c r="D36" s="158">
        <f>IF('Indicator Data'!E40="No Data",1,IF('Indicator Data imputation'!E39&lt;&gt;"",1,0))</f>
        <v>0</v>
      </c>
      <c r="E36" s="158">
        <f>IF('Indicator Data'!F40="No Data",1,IF('Indicator Data imputation'!F39&lt;&gt;"",1,0))</f>
        <v>0</v>
      </c>
      <c r="F36" s="158">
        <f>IF('Indicator Data'!G40="No Data",1,IF('Indicator Data imputation'!G39&lt;&gt;"",1,0))</f>
        <v>0</v>
      </c>
      <c r="G36" s="158">
        <f>IF('Indicator Data'!H40="No Data",1,IF('Indicator Data imputation'!H39&lt;&gt;"",1,0))</f>
        <v>0</v>
      </c>
      <c r="H36" s="158">
        <f>IF('Indicator Data'!I40="No Data",1,IF('Indicator Data imputation'!I39&lt;&gt;"",1,0))</f>
        <v>0</v>
      </c>
      <c r="I36" s="158">
        <f>IF('Indicator Data'!J40="No Data",1,IF('Indicator Data imputation'!J39&lt;&gt;"",1,0))</f>
        <v>0</v>
      </c>
      <c r="J36" s="158">
        <f>IF('Indicator Data'!K40="No Data",1,IF('Indicator Data imputation'!K39&lt;&gt;"",1,0))</f>
        <v>0</v>
      </c>
      <c r="K36" s="158">
        <f>IF('Indicator Data'!L40="No Data",1,IF('Indicator Data imputation'!L39&lt;&gt;"",1,0))</f>
        <v>0</v>
      </c>
      <c r="L36" s="158">
        <f>IF('Indicator Data'!M40="No Data",1,IF('Indicator Data imputation'!M39&lt;&gt;"",1,0))</f>
        <v>0</v>
      </c>
      <c r="M36" s="158">
        <f>IF('Indicator Data'!N40="No Data",1,IF('Indicator Data imputation'!N39&lt;&gt;"",1,0))</f>
        <v>1</v>
      </c>
      <c r="N36" s="158">
        <f>IF('Indicator Data'!O40="No Data",1,IF('Indicator Data imputation'!O39&lt;&gt;"",1,0))</f>
        <v>1</v>
      </c>
      <c r="O36" s="158">
        <f>IF('Indicator Data'!P40="No Data",1,IF('Indicator Data imputation'!P39&lt;&gt;"",1,0))</f>
        <v>1</v>
      </c>
      <c r="P36" s="158">
        <f>IF('Indicator Data'!Q40="No Data",1,IF('Indicator Data imputation'!Q39&lt;&gt;"",1,0))</f>
        <v>0</v>
      </c>
      <c r="Q36" s="158">
        <f>IF('Indicator Data'!R40="No Data",1,IF('Indicator Data imputation'!R39&lt;&gt;"",1,0))</f>
        <v>0</v>
      </c>
      <c r="R36" s="158">
        <f>IF('Indicator Data'!S40="No Data",1,IF('Indicator Data imputation'!S39&lt;&gt;"",1,0))</f>
        <v>0</v>
      </c>
      <c r="S36" s="158">
        <f>IF('Indicator Data'!T40="No Data",1,IF('Indicator Data imputation'!T39&lt;&gt;"",1,0))</f>
        <v>0</v>
      </c>
      <c r="T36" s="158">
        <f>IF('Indicator Data'!U40="No Data",1,IF('Indicator Data imputation'!U39&lt;&gt;"",1,0))</f>
        <v>0</v>
      </c>
      <c r="U36" s="158">
        <f>IF('Indicator Data'!V40="No Data",1,IF('Indicator Data imputation'!V39&lt;&gt;"",1,0))</f>
        <v>0</v>
      </c>
      <c r="V36" s="158">
        <f>IF('Indicator Data'!W40="No Data",1,IF('Indicator Data imputation'!W39&lt;&gt;"",1,0))</f>
        <v>0</v>
      </c>
      <c r="W36" s="158">
        <f>IF('Indicator Data'!X40="No Data",1,IF('Indicator Data imputation'!X39&lt;&gt;"",1,0))</f>
        <v>0</v>
      </c>
      <c r="X36" s="158">
        <f>IF('Indicator Data'!Y40="No Data",1,IF('Indicator Data imputation'!Y39&lt;&gt;"",1,0))</f>
        <v>0</v>
      </c>
      <c r="Y36" s="158">
        <f>IF('Indicator Data'!Z40="No Data",1,IF('Indicator Data imputation'!Z39&lt;&gt;"",1,0))</f>
        <v>0</v>
      </c>
      <c r="Z36" s="158">
        <f>IF('Indicator Data'!AA40="No Data",1,IF('Indicator Data imputation'!AA39&lt;&gt;"",1,0))</f>
        <v>1</v>
      </c>
      <c r="AA36" s="158">
        <f>IF('Indicator Data'!AB40="No Data",1,IF('Indicator Data imputation'!AB39&lt;&gt;"",1,0))</f>
        <v>0</v>
      </c>
      <c r="AB36" s="158">
        <f>IF('Indicator Data'!AC40="No Data",1,IF('Indicator Data imputation'!AC39&lt;&gt;"",1,0))</f>
        <v>1</v>
      </c>
      <c r="AC36" s="158">
        <f>IF('Indicator Data'!AD40="No Data",1,IF('Indicator Data imputation'!AD39&lt;&gt;"",1,0))</f>
        <v>1</v>
      </c>
      <c r="AD36" s="158">
        <f>IF('Indicator Data'!AE40="No Data",1,IF('Indicator Data imputation'!AE39&lt;&gt;"",1,0))</f>
        <v>0</v>
      </c>
      <c r="AE36" s="158">
        <f>IF('Indicator Data'!AF40="No Data",1,IF('Indicator Data imputation'!AF39&lt;&gt;"",1,0))</f>
        <v>0</v>
      </c>
      <c r="AF36" s="158">
        <f>IF('Indicator Data'!AG40="No Data",1,IF('Indicator Data imputation'!AG39&lt;&gt;"",1,0))</f>
        <v>0</v>
      </c>
      <c r="AG36" s="158">
        <f>IF('Indicator Data'!AH40="No Data",1,IF('Indicator Data imputation'!AH39&lt;&gt;"",1,0))</f>
        <v>0</v>
      </c>
      <c r="AH36" s="158">
        <f>IF('Indicator Data'!AI40="No Data",1,IF('Indicator Data imputation'!AI39&lt;&gt;"",1,0))</f>
        <v>0</v>
      </c>
      <c r="AI36" s="158">
        <f>IF('Indicator Data'!AJ40="No Data",1,IF('Indicator Data imputation'!AJ39&lt;&gt;"",1,0))</f>
        <v>0</v>
      </c>
      <c r="AJ36" s="158">
        <f>IF('Indicator Data'!AK40="No Data",1,IF('Indicator Data imputation'!AK39&lt;&gt;"",1,0))</f>
        <v>0</v>
      </c>
      <c r="AK36" s="158">
        <f>IF('Indicator Data'!AL40="No Data",1,IF('Indicator Data imputation'!AL39&lt;&gt;"",1,0))</f>
        <v>0</v>
      </c>
      <c r="AL36" s="158">
        <f>IF('Indicator Data'!AM40="No Data",1,IF('Indicator Data imputation'!AM39&lt;&gt;"",1,0))</f>
        <v>0</v>
      </c>
      <c r="AM36" s="158">
        <f>IF('Indicator Data'!AN40="No Data",1,IF('Indicator Data imputation'!AN39&lt;&gt;"",1,0))</f>
        <v>0</v>
      </c>
      <c r="AN36" s="158">
        <f>IF('Indicator Data'!AO40="No Data",1,IF('Indicator Data imputation'!AO39&lt;&gt;"",1,0))</f>
        <v>0</v>
      </c>
      <c r="AO36" s="158">
        <f>IF('Indicator Data'!AP40="No Data",1,IF('Indicator Data imputation'!AP39&lt;&gt;"",1,0))</f>
        <v>0</v>
      </c>
      <c r="AP36" s="158">
        <f>IF('Indicator Data'!AQ40="No Data",1,IF('Indicator Data imputation'!AQ39&lt;&gt;"",1,0))</f>
        <v>0</v>
      </c>
      <c r="AQ36" s="158">
        <f>IF('Indicator Data'!AR40="No Data",1,IF('Indicator Data imputation'!AR39&lt;&gt;"",1,0))</f>
        <v>0</v>
      </c>
      <c r="AR36" s="158">
        <f>IF('Indicator Data'!AS40="No Data",1,IF('Indicator Data imputation'!AS39&lt;&gt;"",1,0))</f>
        <v>0</v>
      </c>
      <c r="AS36" s="158">
        <f>IF('Indicator Data'!AT40="No Data",1,IF('Indicator Data imputation'!AT39&lt;&gt;"",1,0))</f>
        <v>0</v>
      </c>
      <c r="AT36" s="158">
        <f>IF('Indicator Data'!AU40="No Data",1,IF('Indicator Data imputation'!AU39&lt;&gt;"",1,0))</f>
        <v>0</v>
      </c>
      <c r="AU36" s="158">
        <f>IF('Indicator Data'!AV40="No Data",1,IF('Indicator Data imputation'!AV39&lt;&gt;"",1,0))</f>
        <v>0</v>
      </c>
      <c r="AV36" s="158">
        <f>IF('Indicator Data'!AW40="No Data",1,IF('Indicator Data imputation'!AW39&lt;&gt;"",1,0))</f>
        <v>1</v>
      </c>
      <c r="AW36" s="158">
        <f>IF('Indicator Data'!AX40="No Data",1,IF('Indicator Data imputation'!AX39&lt;&gt;"",1,0))</f>
        <v>0</v>
      </c>
      <c r="AX36" s="158">
        <f>IF('Indicator Data'!AY40="No Data",1,IF('Indicator Data imputation'!AY39&lt;&gt;"",1,0))</f>
        <v>0</v>
      </c>
      <c r="AY36" s="158">
        <f>IF('Indicator Data'!AZ40="No Data",1,IF('Indicator Data imputation'!AZ39&lt;&gt;"",1,0))</f>
        <v>0</v>
      </c>
      <c r="AZ36" s="158">
        <f>IF('Indicator Data'!BA40="No Data",1,IF('Indicator Data imputation'!BA39&lt;&gt;"",1,0))</f>
        <v>0</v>
      </c>
      <c r="BA36" s="158">
        <f>IF('Indicator Data'!BB40="No Data",1,IF('Indicator Data imputation'!BB39&lt;&gt;"",1,0))</f>
        <v>0</v>
      </c>
      <c r="BB36" s="158">
        <f>IF('Indicator Data'!BC40="No Data",1,IF('Indicator Data imputation'!BC39&lt;&gt;"",1,0))</f>
        <v>0</v>
      </c>
      <c r="BC36" s="158">
        <f>IF('Indicator Data'!BD40="No Data",1,IF('Indicator Data imputation'!BD39&lt;&gt;"",1,0))</f>
        <v>0</v>
      </c>
      <c r="BD36" s="158">
        <f>IF('Indicator Data'!BE40="No Data",1,IF('Indicator Data imputation'!BE39&lt;&gt;"",1,0))</f>
        <v>0</v>
      </c>
      <c r="BE36" s="158">
        <f>IF('Indicator Data'!BF40="No Data",1,IF('Indicator Data imputation'!BF39&lt;&gt;"",1,0))</f>
        <v>0</v>
      </c>
      <c r="BF36" s="158">
        <f>IF('Indicator Data'!BG40="No Data",1,IF('Indicator Data imputation'!BG39&lt;&gt;"",1,0))</f>
        <v>0</v>
      </c>
      <c r="BG36" s="158">
        <f>IF('Indicator Data'!BH40="No Data",1,IF('Indicator Data imputation'!BH39&lt;&gt;"",1,0))</f>
        <v>0</v>
      </c>
      <c r="BH36" s="158">
        <f>IF('Indicator Data'!BI40="No Data",1,IF('Indicator Data imputation'!BI39&lt;&gt;"",1,0))</f>
        <v>0</v>
      </c>
      <c r="BI36" s="158">
        <f>IF('Indicator Data'!BJ40="No Data",1,IF('Indicator Data imputation'!BJ39&lt;&gt;"",1,0))</f>
        <v>0</v>
      </c>
      <c r="BJ36" s="158">
        <f>IF('Indicator Data'!BK40="No Data",1,IF('Indicator Data imputation'!BK39&lt;&gt;"",1,0))</f>
        <v>0</v>
      </c>
      <c r="BK36" s="158">
        <f>IF('Indicator Data'!BL40="No Data",1,IF('Indicator Data imputation'!BL39&lt;&gt;"",1,0))</f>
        <v>0</v>
      </c>
      <c r="BL36" s="158">
        <f>IF('Indicator Data'!BM40="No Data",1,IF('Indicator Data imputation'!BM39&lt;&gt;"",1,0))</f>
        <v>0</v>
      </c>
      <c r="BM36" s="158">
        <f>IF('Indicator Data'!BN40="No Data",1,IF('Indicator Data imputation'!BN39&lt;&gt;"",1,0))</f>
        <v>0</v>
      </c>
      <c r="BN36" s="158">
        <f>IF('Indicator Data'!BO40="No Data",1,IF('Indicator Data imputation'!BO39&lt;&gt;"",1,0))</f>
        <v>0</v>
      </c>
      <c r="BO36" s="158">
        <f>IF('Indicator Data'!BP40="No Data",1,IF('Indicator Data imputation'!BP39&lt;&gt;"",1,0))</f>
        <v>0</v>
      </c>
      <c r="BP36" s="158">
        <f>IF('Indicator Data'!BQ40="No Data",1,IF('Indicator Data imputation'!BQ39&lt;&gt;"",1,0))</f>
        <v>0</v>
      </c>
      <c r="BQ36" s="158">
        <f>IF('Indicator Data'!BR40="No Data",1,IF('Indicator Data imputation'!BR39&lt;&gt;"",1,0))</f>
        <v>0</v>
      </c>
      <c r="BR36" s="158">
        <f>IF('Indicator Data'!BS40="No Data",1,IF('Indicator Data imputation'!BS39&lt;&gt;"",1,0))</f>
        <v>0</v>
      </c>
      <c r="BS36" s="158">
        <f>IF('Indicator Data'!BT40="No Data",1,IF('Indicator Data imputation'!BT39&lt;&gt;"",1,0))</f>
        <v>0</v>
      </c>
      <c r="BT36" s="158">
        <f>IF('Indicator Data'!BU40="No Data",1,IF('Indicator Data imputation'!BU39&lt;&gt;"",1,0))</f>
        <v>0</v>
      </c>
      <c r="BU36" s="158">
        <f>IF('Indicator Data'!BV40="No Data",1,IF('Indicator Data imputation'!BV39&lt;&gt;"",1,0))</f>
        <v>0</v>
      </c>
      <c r="BV36" s="158">
        <f>IF('Indicator Data'!BW40="No Data",1,IF('Indicator Data imputation'!BW39&lt;&gt;"",1,0))</f>
        <v>1</v>
      </c>
      <c r="BW36" s="158">
        <f>IF('Indicator Data'!BX40="No Data",1,IF('Indicator Data imputation'!BX39&lt;&gt;"",1,0))</f>
        <v>0</v>
      </c>
      <c r="BX36" s="158">
        <f>IF('Indicator Data'!BY40="No Data",1,IF('Indicator Data imputation'!BY39&lt;&gt;"",1,0))</f>
        <v>0</v>
      </c>
      <c r="BY36" s="5">
        <f t="shared" si="2"/>
        <v>8</v>
      </c>
      <c r="BZ36" s="160">
        <f t="shared" si="1"/>
        <v>0.10666666666666667</v>
      </c>
    </row>
    <row r="37" spans="1:78" x14ac:dyDescent="0.25">
      <c r="A37" s="5" t="s">
        <v>66</v>
      </c>
      <c r="B37" s="158">
        <f>IF('Indicator Data'!C41="No Data",1,IF('Indicator Data imputation'!C40&lt;&gt;"",1,0))</f>
        <v>0</v>
      </c>
      <c r="C37" s="158">
        <f>IF('Indicator Data'!D41="No Data",1,IF('Indicator Data imputation'!D40&lt;&gt;"",1,0))</f>
        <v>0</v>
      </c>
      <c r="D37" s="158">
        <f>IF('Indicator Data'!E41="No Data",1,IF('Indicator Data imputation'!E40&lt;&gt;"",1,0))</f>
        <v>0</v>
      </c>
      <c r="E37" s="158">
        <f>IF('Indicator Data'!F41="No Data",1,IF('Indicator Data imputation'!F40&lt;&gt;"",1,0))</f>
        <v>0</v>
      </c>
      <c r="F37" s="158">
        <f>IF('Indicator Data'!G41="No Data",1,IF('Indicator Data imputation'!G40&lt;&gt;"",1,0))</f>
        <v>0</v>
      </c>
      <c r="G37" s="158">
        <f>IF('Indicator Data'!H41="No Data",1,IF('Indicator Data imputation'!H40&lt;&gt;"",1,0))</f>
        <v>0</v>
      </c>
      <c r="H37" s="158">
        <f>IF('Indicator Data'!I41="No Data",1,IF('Indicator Data imputation'!I40&lt;&gt;"",1,0))</f>
        <v>0</v>
      </c>
      <c r="I37" s="158">
        <f>IF('Indicator Data'!J41="No Data",1,IF('Indicator Data imputation'!J40&lt;&gt;"",1,0))</f>
        <v>0</v>
      </c>
      <c r="J37" s="158">
        <f>IF('Indicator Data'!K41="No Data",1,IF('Indicator Data imputation'!K40&lt;&gt;"",1,0))</f>
        <v>0</v>
      </c>
      <c r="K37" s="158">
        <f>IF('Indicator Data'!L41="No Data",1,IF('Indicator Data imputation'!L40&lt;&gt;"",1,0))</f>
        <v>0</v>
      </c>
      <c r="L37" s="158">
        <f>IF('Indicator Data'!M41="No Data",1,IF('Indicator Data imputation'!M40&lt;&gt;"",1,0))</f>
        <v>1</v>
      </c>
      <c r="M37" s="158">
        <f>IF('Indicator Data'!N41="No Data",1,IF('Indicator Data imputation'!N40&lt;&gt;"",1,0))</f>
        <v>1</v>
      </c>
      <c r="N37" s="158">
        <f>IF('Indicator Data'!O41="No Data",1,IF('Indicator Data imputation'!O40&lt;&gt;"",1,0))</f>
        <v>1</v>
      </c>
      <c r="O37" s="158">
        <f>IF('Indicator Data'!P41="No Data",1,IF('Indicator Data imputation'!P40&lt;&gt;"",1,0))</f>
        <v>1</v>
      </c>
      <c r="P37" s="158">
        <f>IF('Indicator Data'!Q41="No Data",1,IF('Indicator Data imputation'!Q40&lt;&gt;"",1,0))</f>
        <v>0</v>
      </c>
      <c r="Q37" s="158">
        <f>IF('Indicator Data'!R41="No Data",1,IF('Indicator Data imputation'!R40&lt;&gt;"",1,0))</f>
        <v>0</v>
      </c>
      <c r="R37" s="158">
        <f>IF('Indicator Data'!S41="No Data",1,IF('Indicator Data imputation'!S40&lt;&gt;"",1,0))</f>
        <v>0</v>
      </c>
      <c r="S37" s="158">
        <f>IF('Indicator Data'!T41="No Data",1,IF('Indicator Data imputation'!T40&lt;&gt;"",1,0))</f>
        <v>0</v>
      </c>
      <c r="T37" s="158">
        <f>IF('Indicator Data'!U41="No Data",1,IF('Indicator Data imputation'!U40&lt;&gt;"",1,0))</f>
        <v>0</v>
      </c>
      <c r="U37" s="158">
        <f>IF('Indicator Data'!V41="No Data",1,IF('Indicator Data imputation'!V40&lt;&gt;"",1,0))</f>
        <v>0</v>
      </c>
      <c r="V37" s="158">
        <f>IF('Indicator Data'!W41="No Data",1,IF('Indicator Data imputation'!W40&lt;&gt;"",1,0))</f>
        <v>0</v>
      </c>
      <c r="W37" s="158">
        <f>IF('Indicator Data'!X41="No Data",1,IF('Indicator Data imputation'!X40&lt;&gt;"",1,0))</f>
        <v>0</v>
      </c>
      <c r="X37" s="158">
        <f>IF('Indicator Data'!Y41="No Data",1,IF('Indicator Data imputation'!Y40&lt;&gt;"",1,0))</f>
        <v>0</v>
      </c>
      <c r="Y37" s="158">
        <f>IF('Indicator Data'!Z41="No Data",1,IF('Indicator Data imputation'!Z40&lt;&gt;"",1,0))</f>
        <v>0</v>
      </c>
      <c r="Z37" s="158">
        <f>IF('Indicator Data'!AA41="No Data",1,IF('Indicator Data imputation'!AA40&lt;&gt;"",1,0))</f>
        <v>0</v>
      </c>
      <c r="AA37" s="158">
        <f>IF('Indicator Data'!AB41="No Data",1,IF('Indicator Data imputation'!AB40&lt;&gt;"",1,0))</f>
        <v>0</v>
      </c>
      <c r="AB37" s="158">
        <f>IF('Indicator Data'!AC41="No Data",1,IF('Indicator Data imputation'!AC40&lt;&gt;"",1,0))</f>
        <v>0</v>
      </c>
      <c r="AC37" s="158">
        <f>IF('Indicator Data'!AD41="No Data",1,IF('Indicator Data imputation'!AD40&lt;&gt;"",1,0))</f>
        <v>0</v>
      </c>
      <c r="AD37" s="158">
        <f>IF('Indicator Data'!AE41="No Data",1,IF('Indicator Data imputation'!AE40&lt;&gt;"",1,0))</f>
        <v>0</v>
      </c>
      <c r="AE37" s="158">
        <f>IF('Indicator Data'!AF41="No Data",1,IF('Indicator Data imputation'!AF40&lt;&gt;"",1,0))</f>
        <v>0</v>
      </c>
      <c r="AF37" s="158">
        <f>IF('Indicator Data'!AG41="No Data",1,IF('Indicator Data imputation'!AG40&lt;&gt;"",1,0))</f>
        <v>0</v>
      </c>
      <c r="AG37" s="158">
        <f>IF('Indicator Data'!AH41="No Data",1,IF('Indicator Data imputation'!AH40&lt;&gt;"",1,0))</f>
        <v>0</v>
      </c>
      <c r="AH37" s="158">
        <f>IF('Indicator Data'!AI41="No Data",1,IF('Indicator Data imputation'!AI40&lt;&gt;"",1,0))</f>
        <v>0</v>
      </c>
      <c r="AI37" s="158">
        <f>IF('Indicator Data'!AJ41="No Data",1,IF('Indicator Data imputation'!AJ40&lt;&gt;"",1,0))</f>
        <v>0</v>
      </c>
      <c r="AJ37" s="158">
        <f>IF('Indicator Data'!AK41="No Data",1,IF('Indicator Data imputation'!AK40&lt;&gt;"",1,0))</f>
        <v>0</v>
      </c>
      <c r="AK37" s="158">
        <f>IF('Indicator Data'!AL41="No Data",1,IF('Indicator Data imputation'!AL40&lt;&gt;"",1,0))</f>
        <v>0</v>
      </c>
      <c r="AL37" s="158">
        <f>IF('Indicator Data'!AM41="No Data",1,IF('Indicator Data imputation'!AM40&lt;&gt;"",1,0))</f>
        <v>0</v>
      </c>
      <c r="AM37" s="158">
        <f>IF('Indicator Data'!AN41="No Data",1,IF('Indicator Data imputation'!AN40&lt;&gt;"",1,0))</f>
        <v>0</v>
      </c>
      <c r="AN37" s="158">
        <f>IF('Indicator Data'!AO41="No Data",1,IF('Indicator Data imputation'!AO40&lt;&gt;"",1,0))</f>
        <v>0</v>
      </c>
      <c r="AO37" s="158">
        <f>IF('Indicator Data'!AP41="No Data",1,IF('Indicator Data imputation'!AP40&lt;&gt;"",1,0))</f>
        <v>0</v>
      </c>
      <c r="AP37" s="158">
        <f>IF('Indicator Data'!AQ41="No Data",1,IF('Indicator Data imputation'!AQ40&lt;&gt;"",1,0))</f>
        <v>0</v>
      </c>
      <c r="AQ37" s="158">
        <f>IF('Indicator Data'!AR41="No Data",1,IF('Indicator Data imputation'!AR40&lt;&gt;"",1,0))</f>
        <v>0</v>
      </c>
      <c r="AR37" s="158">
        <f>IF('Indicator Data'!AS41="No Data",1,IF('Indicator Data imputation'!AS40&lt;&gt;"",1,0))</f>
        <v>0</v>
      </c>
      <c r="AS37" s="158">
        <f>IF('Indicator Data'!AT41="No Data",1,IF('Indicator Data imputation'!AT40&lt;&gt;"",1,0))</f>
        <v>0</v>
      </c>
      <c r="AT37" s="158">
        <f>IF('Indicator Data'!AU41="No Data",1,IF('Indicator Data imputation'!AU40&lt;&gt;"",1,0))</f>
        <v>0</v>
      </c>
      <c r="AU37" s="158">
        <f>IF('Indicator Data'!AV41="No Data",1,IF('Indicator Data imputation'!AV40&lt;&gt;"",1,0))</f>
        <v>0</v>
      </c>
      <c r="AV37" s="158">
        <f>IF('Indicator Data'!AW41="No Data",1,IF('Indicator Data imputation'!AW40&lt;&gt;"",1,0))</f>
        <v>1</v>
      </c>
      <c r="AW37" s="158">
        <f>IF('Indicator Data'!AX41="No Data",1,IF('Indicator Data imputation'!AX40&lt;&gt;"",1,0))</f>
        <v>0</v>
      </c>
      <c r="AX37" s="158">
        <f>IF('Indicator Data'!AY41="No Data",1,IF('Indicator Data imputation'!AY40&lt;&gt;"",1,0))</f>
        <v>0</v>
      </c>
      <c r="AY37" s="158">
        <f>IF('Indicator Data'!AZ41="No Data",1,IF('Indicator Data imputation'!AZ40&lt;&gt;"",1,0))</f>
        <v>0</v>
      </c>
      <c r="AZ37" s="158">
        <f>IF('Indicator Data'!BA41="No Data",1,IF('Indicator Data imputation'!BA40&lt;&gt;"",1,0))</f>
        <v>0</v>
      </c>
      <c r="BA37" s="158">
        <f>IF('Indicator Data'!BB41="No Data",1,IF('Indicator Data imputation'!BB40&lt;&gt;"",1,0))</f>
        <v>0</v>
      </c>
      <c r="BB37" s="158">
        <f>IF('Indicator Data'!BC41="No Data",1,IF('Indicator Data imputation'!BC40&lt;&gt;"",1,0))</f>
        <v>0</v>
      </c>
      <c r="BC37" s="158">
        <f>IF('Indicator Data'!BD41="No Data",1,IF('Indicator Data imputation'!BD40&lt;&gt;"",1,0))</f>
        <v>0</v>
      </c>
      <c r="BD37" s="158">
        <f>IF('Indicator Data'!BE41="No Data",1,IF('Indicator Data imputation'!BE40&lt;&gt;"",1,0))</f>
        <v>0</v>
      </c>
      <c r="BE37" s="158">
        <f>IF('Indicator Data'!BF41="No Data",1,IF('Indicator Data imputation'!BF40&lt;&gt;"",1,0))</f>
        <v>0</v>
      </c>
      <c r="BF37" s="158">
        <f>IF('Indicator Data'!BG41="No Data",1,IF('Indicator Data imputation'!BG40&lt;&gt;"",1,0))</f>
        <v>0</v>
      </c>
      <c r="BG37" s="158">
        <f>IF('Indicator Data'!BH41="No Data",1,IF('Indicator Data imputation'!BH40&lt;&gt;"",1,0))</f>
        <v>0</v>
      </c>
      <c r="BH37" s="158">
        <f>IF('Indicator Data'!BI41="No Data",1,IF('Indicator Data imputation'!BI40&lt;&gt;"",1,0))</f>
        <v>0</v>
      </c>
      <c r="BI37" s="158">
        <f>IF('Indicator Data'!BJ41="No Data",1,IF('Indicator Data imputation'!BJ40&lt;&gt;"",1,0))</f>
        <v>0</v>
      </c>
      <c r="BJ37" s="158">
        <f>IF('Indicator Data'!BK41="No Data",1,IF('Indicator Data imputation'!BK40&lt;&gt;"",1,0))</f>
        <v>0</v>
      </c>
      <c r="BK37" s="158">
        <f>IF('Indicator Data'!BL41="No Data",1,IF('Indicator Data imputation'!BL40&lt;&gt;"",1,0))</f>
        <v>0</v>
      </c>
      <c r="BL37" s="158">
        <f>IF('Indicator Data'!BM41="No Data",1,IF('Indicator Data imputation'!BM40&lt;&gt;"",1,0))</f>
        <v>0</v>
      </c>
      <c r="BM37" s="158">
        <f>IF('Indicator Data'!BN41="No Data",1,IF('Indicator Data imputation'!BN40&lt;&gt;"",1,0))</f>
        <v>0</v>
      </c>
      <c r="BN37" s="158">
        <f>IF('Indicator Data'!BO41="No Data",1,IF('Indicator Data imputation'!BO40&lt;&gt;"",1,0))</f>
        <v>0</v>
      </c>
      <c r="BO37" s="158">
        <f>IF('Indicator Data'!BP41="No Data",1,IF('Indicator Data imputation'!BP40&lt;&gt;"",1,0))</f>
        <v>0</v>
      </c>
      <c r="BP37" s="158">
        <f>IF('Indicator Data'!BQ41="No Data",1,IF('Indicator Data imputation'!BQ40&lt;&gt;"",1,0))</f>
        <v>0</v>
      </c>
      <c r="BQ37" s="158">
        <f>IF('Indicator Data'!BR41="No Data",1,IF('Indicator Data imputation'!BR40&lt;&gt;"",1,0))</f>
        <v>0</v>
      </c>
      <c r="BR37" s="158">
        <f>IF('Indicator Data'!BS41="No Data",1,IF('Indicator Data imputation'!BS40&lt;&gt;"",1,0))</f>
        <v>0</v>
      </c>
      <c r="BS37" s="158">
        <f>IF('Indicator Data'!BT41="No Data",1,IF('Indicator Data imputation'!BT40&lt;&gt;"",1,0))</f>
        <v>0</v>
      </c>
      <c r="BT37" s="158">
        <f>IF('Indicator Data'!BU41="No Data",1,IF('Indicator Data imputation'!BU40&lt;&gt;"",1,0))</f>
        <v>0</v>
      </c>
      <c r="BU37" s="158">
        <f>IF('Indicator Data'!BV41="No Data",1,IF('Indicator Data imputation'!BV40&lt;&gt;"",1,0))</f>
        <v>0</v>
      </c>
      <c r="BV37" s="158">
        <f>IF('Indicator Data'!BW41="No Data",1,IF('Indicator Data imputation'!BW40&lt;&gt;"",1,0))</f>
        <v>0</v>
      </c>
      <c r="BW37" s="158">
        <f>IF('Indicator Data'!BX41="No Data",1,IF('Indicator Data imputation'!BX40&lt;&gt;"",1,0))</f>
        <v>0</v>
      </c>
      <c r="BX37" s="158">
        <f>IF('Indicator Data'!BY41="No Data",1,IF('Indicator Data imputation'!BY40&lt;&gt;"",1,0))</f>
        <v>0</v>
      </c>
      <c r="BY37" s="5">
        <f t="shared" si="2"/>
        <v>5</v>
      </c>
      <c r="BZ37" s="160">
        <f t="shared" si="1"/>
        <v>6.6666666666666666E-2</v>
      </c>
    </row>
    <row r="38" spans="1:78" x14ac:dyDescent="0.25">
      <c r="A38" s="5" t="s">
        <v>68</v>
      </c>
      <c r="B38" s="158">
        <f>IF('Indicator Data'!C42="No Data",1,IF('Indicator Data imputation'!C41&lt;&gt;"",1,0))</f>
        <v>0</v>
      </c>
      <c r="C38" s="158">
        <f>IF('Indicator Data'!D42="No Data",1,IF('Indicator Data imputation'!D41&lt;&gt;"",1,0))</f>
        <v>0</v>
      </c>
      <c r="D38" s="158">
        <f>IF('Indicator Data'!E42="No Data",1,IF('Indicator Data imputation'!E41&lt;&gt;"",1,0))</f>
        <v>1</v>
      </c>
      <c r="E38" s="158">
        <f>IF('Indicator Data'!F42="No Data",1,IF('Indicator Data imputation'!F41&lt;&gt;"",1,0))</f>
        <v>0</v>
      </c>
      <c r="F38" s="158">
        <f>IF('Indicator Data'!G42="No Data",1,IF('Indicator Data imputation'!G41&lt;&gt;"",1,0))</f>
        <v>0</v>
      </c>
      <c r="G38" s="158">
        <f>IF('Indicator Data'!H42="No Data",1,IF('Indicator Data imputation'!H41&lt;&gt;"",1,0))</f>
        <v>0</v>
      </c>
      <c r="H38" s="158">
        <f>IF('Indicator Data'!I42="No Data",1,IF('Indicator Data imputation'!I41&lt;&gt;"",1,0))</f>
        <v>0</v>
      </c>
      <c r="I38" s="158">
        <f>IF('Indicator Data'!J42="No Data",1,IF('Indicator Data imputation'!J41&lt;&gt;"",1,0))</f>
        <v>0</v>
      </c>
      <c r="J38" s="158">
        <f>IF('Indicator Data'!K42="No Data",1,IF('Indicator Data imputation'!K41&lt;&gt;"",1,0))</f>
        <v>0</v>
      </c>
      <c r="K38" s="158">
        <f>IF('Indicator Data'!L42="No Data",1,IF('Indicator Data imputation'!L41&lt;&gt;"",1,0))</f>
        <v>0</v>
      </c>
      <c r="L38" s="158">
        <f>IF('Indicator Data'!M42="No Data",1,IF('Indicator Data imputation'!M41&lt;&gt;"",1,0))</f>
        <v>0</v>
      </c>
      <c r="M38" s="158">
        <f>IF('Indicator Data'!N42="No Data",1,IF('Indicator Data imputation'!N41&lt;&gt;"",1,0))</f>
        <v>0</v>
      </c>
      <c r="N38" s="158">
        <f>IF('Indicator Data'!O42="No Data",1,IF('Indicator Data imputation'!O41&lt;&gt;"",1,0))</f>
        <v>0</v>
      </c>
      <c r="O38" s="158">
        <f>IF('Indicator Data'!P42="No Data",1,IF('Indicator Data imputation'!P41&lt;&gt;"",1,0))</f>
        <v>0</v>
      </c>
      <c r="P38" s="158">
        <f>IF('Indicator Data'!Q42="No Data",1,IF('Indicator Data imputation'!Q41&lt;&gt;"",1,0))</f>
        <v>0</v>
      </c>
      <c r="Q38" s="158">
        <f>IF('Indicator Data'!R42="No Data",1,IF('Indicator Data imputation'!R41&lt;&gt;"",1,0))</f>
        <v>0</v>
      </c>
      <c r="R38" s="158">
        <f>IF('Indicator Data'!S42="No Data",1,IF('Indicator Data imputation'!S41&lt;&gt;"",1,0))</f>
        <v>0</v>
      </c>
      <c r="S38" s="158">
        <f>IF('Indicator Data'!T42="No Data",1,IF('Indicator Data imputation'!T41&lt;&gt;"",1,0))</f>
        <v>0</v>
      </c>
      <c r="T38" s="158">
        <f>IF('Indicator Data'!U42="No Data",1,IF('Indicator Data imputation'!U41&lt;&gt;"",1,0))</f>
        <v>0</v>
      </c>
      <c r="U38" s="158">
        <f>IF('Indicator Data'!V42="No Data",1,IF('Indicator Data imputation'!V41&lt;&gt;"",1,0))</f>
        <v>0</v>
      </c>
      <c r="V38" s="158">
        <f>IF('Indicator Data'!W42="No Data",1,IF('Indicator Data imputation'!W41&lt;&gt;"",1,0))</f>
        <v>0</v>
      </c>
      <c r="W38" s="158">
        <f>IF('Indicator Data'!X42="No Data",1,IF('Indicator Data imputation'!X41&lt;&gt;"",1,0))</f>
        <v>0</v>
      </c>
      <c r="X38" s="158">
        <f>IF('Indicator Data'!Y42="No Data",1,IF('Indicator Data imputation'!Y41&lt;&gt;"",1,0))</f>
        <v>0</v>
      </c>
      <c r="Y38" s="158">
        <f>IF('Indicator Data'!Z42="No Data",1,IF('Indicator Data imputation'!Z41&lt;&gt;"",1,0))</f>
        <v>0</v>
      </c>
      <c r="Z38" s="158">
        <f>IF('Indicator Data'!AA42="No Data",1,IF('Indicator Data imputation'!AA41&lt;&gt;"",1,0))</f>
        <v>0</v>
      </c>
      <c r="AA38" s="158">
        <f>IF('Indicator Data'!AB42="No Data",1,IF('Indicator Data imputation'!AB41&lt;&gt;"",1,0))</f>
        <v>0</v>
      </c>
      <c r="AB38" s="158">
        <f>IF('Indicator Data'!AC42="No Data",1,IF('Indicator Data imputation'!AC41&lt;&gt;"",1,0))</f>
        <v>0</v>
      </c>
      <c r="AC38" s="158">
        <f>IF('Indicator Data'!AD42="No Data",1,IF('Indicator Data imputation'!AD41&lt;&gt;"",1,0))</f>
        <v>0</v>
      </c>
      <c r="AD38" s="158">
        <f>IF('Indicator Data'!AE42="No Data",1,IF('Indicator Data imputation'!AE41&lt;&gt;"",1,0))</f>
        <v>0</v>
      </c>
      <c r="AE38" s="158">
        <f>IF('Indicator Data'!AF42="No Data",1,IF('Indicator Data imputation'!AF41&lt;&gt;"",1,0))</f>
        <v>0</v>
      </c>
      <c r="AF38" s="158">
        <f>IF('Indicator Data'!AG42="No Data",1,IF('Indicator Data imputation'!AG41&lt;&gt;"",1,0))</f>
        <v>0</v>
      </c>
      <c r="AG38" s="158">
        <f>IF('Indicator Data'!AH42="No Data",1,IF('Indicator Data imputation'!AH41&lt;&gt;"",1,0))</f>
        <v>0</v>
      </c>
      <c r="AH38" s="158">
        <f>IF('Indicator Data'!AI42="No Data",1,IF('Indicator Data imputation'!AI41&lt;&gt;"",1,0))</f>
        <v>0</v>
      </c>
      <c r="AI38" s="158">
        <f>IF('Indicator Data'!AJ42="No Data",1,IF('Indicator Data imputation'!AJ41&lt;&gt;"",1,0))</f>
        <v>0</v>
      </c>
      <c r="AJ38" s="158">
        <f>IF('Indicator Data'!AK42="No Data",1,IF('Indicator Data imputation'!AK41&lt;&gt;"",1,0))</f>
        <v>0</v>
      </c>
      <c r="AK38" s="158">
        <f>IF('Indicator Data'!AL42="No Data",1,IF('Indicator Data imputation'!AL41&lt;&gt;"",1,0))</f>
        <v>0</v>
      </c>
      <c r="AL38" s="158">
        <f>IF('Indicator Data'!AM42="No Data",1,IF('Indicator Data imputation'!AM41&lt;&gt;"",1,0))</f>
        <v>0</v>
      </c>
      <c r="AM38" s="158">
        <f>IF('Indicator Data'!AN42="No Data",1,IF('Indicator Data imputation'!AN41&lt;&gt;"",1,0))</f>
        <v>0</v>
      </c>
      <c r="AN38" s="158">
        <f>IF('Indicator Data'!AO42="No Data",1,IF('Indicator Data imputation'!AO41&lt;&gt;"",1,0))</f>
        <v>0</v>
      </c>
      <c r="AO38" s="158">
        <f>IF('Indicator Data'!AP42="No Data",1,IF('Indicator Data imputation'!AP41&lt;&gt;"",1,0))</f>
        <v>0</v>
      </c>
      <c r="AP38" s="158">
        <f>IF('Indicator Data'!AQ42="No Data",1,IF('Indicator Data imputation'!AQ41&lt;&gt;"",1,0))</f>
        <v>0</v>
      </c>
      <c r="AQ38" s="158">
        <f>IF('Indicator Data'!AR42="No Data",1,IF('Indicator Data imputation'!AR41&lt;&gt;"",1,0))</f>
        <v>0</v>
      </c>
      <c r="AR38" s="158">
        <f>IF('Indicator Data'!AS42="No Data",1,IF('Indicator Data imputation'!AS41&lt;&gt;"",1,0))</f>
        <v>0</v>
      </c>
      <c r="AS38" s="158">
        <f>IF('Indicator Data'!AT42="No Data",1,IF('Indicator Data imputation'!AT41&lt;&gt;"",1,0))</f>
        <v>0</v>
      </c>
      <c r="AT38" s="158">
        <f>IF('Indicator Data'!AU42="No Data",1,IF('Indicator Data imputation'!AU41&lt;&gt;"",1,0))</f>
        <v>0</v>
      </c>
      <c r="AU38" s="158">
        <f>IF('Indicator Data'!AV42="No Data",1,IF('Indicator Data imputation'!AV41&lt;&gt;"",1,0))</f>
        <v>0</v>
      </c>
      <c r="AV38" s="158">
        <f>IF('Indicator Data'!AW42="No Data",1,IF('Indicator Data imputation'!AW41&lt;&gt;"",1,0))</f>
        <v>0</v>
      </c>
      <c r="AW38" s="158">
        <f>IF('Indicator Data'!AX42="No Data",1,IF('Indicator Data imputation'!AX41&lt;&gt;"",1,0))</f>
        <v>0</v>
      </c>
      <c r="AX38" s="158">
        <f>IF('Indicator Data'!AY42="No Data",1,IF('Indicator Data imputation'!AY41&lt;&gt;"",1,0))</f>
        <v>0</v>
      </c>
      <c r="AY38" s="158">
        <f>IF('Indicator Data'!AZ42="No Data",1,IF('Indicator Data imputation'!AZ41&lt;&gt;"",1,0))</f>
        <v>1</v>
      </c>
      <c r="AZ38" s="158">
        <f>IF('Indicator Data'!BA42="No Data",1,IF('Indicator Data imputation'!BA41&lt;&gt;"",1,0))</f>
        <v>0</v>
      </c>
      <c r="BA38" s="158">
        <f>IF('Indicator Data'!BB42="No Data",1,IF('Indicator Data imputation'!BB41&lt;&gt;"",1,0))</f>
        <v>0</v>
      </c>
      <c r="BB38" s="158">
        <f>IF('Indicator Data'!BC42="No Data",1,IF('Indicator Data imputation'!BC41&lt;&gt;"",1,0))</f>
        <v>0</v>
      </c>
      <c r="BC38" s="158">
        <f>IF('Indicator Data'!BD42="No Data",1,IF('Indicator Data imputation'!BD41&lt;&gt;"",1,0))</f>
        <v>0</v>
      </c>
      <c r="BD38" s="158">
        <f>IF('Indicator Data'!BE42="No Data",1,IF('Indicator Data imputation'!BE41&lt;&gt;"",1,0))</f>
        <v>0</v>
      </c>
      <c r="BE38" s="158">
        <f>IF('Indicator Data'!BF42="No Data",1,IF('Indicator Data imputation'!BF41&lt;&gt;"",1,0))</f>
        <v>0</v>
      </c>
      <c r="BF38" s="158">
        <f>IF('Indicator Data'!BG42="No Data",1,IF('Indicator Data imputation'!BG41&lt;&gt;"",1,0))</f>
        <v>0</v>
      </c>
      <c r="BG38" s="158">
        <f>IF('Indicator Data'!BH42="No Data",1,IF('Indicator Data imputation'!BH41&lt;&gt;"",1,0))</f>
        <v>0</v>
      </c>
      <c r="BH38" s="158">
        <f>IF('Indicator Data'!BI42="No Data",1,IF('Indicator Data imputation'!BI41&lt;&gt;"",1,0))</f>
        <v>1</v>
      </c>
      <c r="BI38" s="158">
        <f>IF('Indicator Data'!BJ42="No Data",1,IF('Indicator Data imputation'!BJ41&lt;&gt;"",1,0))</f>
        <v>0</v>
      </c>
      <c r="BJ38" s="158">
        <f>IF('Indicator Data'!BK42="No Data",1,IF('Indicator Data imputation'!BK41&lt;&gt;"",1,0))</f>
        <v>0</v>
      </c>
      <c r="BK38" s="158">
        <f>IF('Indicator Data'!BL42="No Data",1,IF('Indicator Data imputation'!BL41&lt;&gt;"",1,0))</f>
        <v>0</v>
      </c>
      <c r="BL38" s="158">
        <f>IF('Indicator Data'!BM42="No Data",1,IF('Indicator Data imputation'!BM41&lt;&gt;"",1,0))</f>
        <v>0</v>
      </c>
      <c r="BM38" s="158">
        <f>IF('Indicator Data'!BN42="No Data",1,IF('Indicator Data imputation'!BN41&lt;&gt;"",1,0))</f>
        <v>0</v>
      </c>
      <c r="BN38" s="158">
        <f>IF('Indicator Data'!BO42="No Data",1,IF('Indicator Data imputation'!BO41&lt;&gt;"",1,0))</f>
        <v>0</v>
      </c>
      <c r="BO38" s="158">
        <f>IF('Indicator Data'!BP42="No Data",1,IF('Indicator Data imputation'!BP41&lt;&gt;"",1,0))</f>
        <v>0</v>
      </c>
      <c r="BP38" s="158">
        <f>IF('Indicator Data'!BQ42="No Data",1,IF('Indicator Data imputation'!BQ41&lt;&gt;"",1,0))</f>
        <v>0</v>
      </c>
      <c r="BQ38" s="158">
        <f>IF('Indicator Data'!BR42="No Data",1,IF('Indicator Data imputation'!BR41&lt;&gt;"",1,0))</f>
        <v>0</v>
      </c>
      <c r="BR38" s="158">
        <f>IF('Indicator Data'!BS42="No Data",1,IF('Indicator Data imputation'!BS41&lt;&gt;"",1,0))</f>
        <v>0</v>
      </c>
      <c r="BS38" s="158">
        <f>IF('Indicator Data'!BT42="No Data",1,IF('Indicator Data imputation'!BT41&lt;&gt;"",1,0))</f>
        <v>0</v>
      </c>
      <c r="BT38" s="158">
        <f>IF('Indicator Data'!BU42="No Data",1,IF('Indicator Data imputation'!BU41&lt;&gt;"",1,0))</f>
        <v>0</v>
      </c>
      <c r="BU38" s="158">
        <f>IF('Indicator Data'!BV42="No Data",1,IF('Indicator Data imputation'!BV41&lt;&gt;"",1,0))</f>
        <v>1</v>
      </c>
      <c r="BV38" s="158">
        <f>IF('Indicator Data'!BW42="No Data",1,IF('Indicator Data imputation'!BW41&lt;&gt;"",1,0))</f>
        <v>1</v>
      </c>
      <c r="BW38" s="158">
        <f>IF('Indicator Data'!BX42="No Data",1,IF('Indicator Data imputation'!BX41&lt;&gt;"",1,0))</f>
        <v>0</v>
      </c>
      <c r="BX38" s="158">
        <f>IF('Indicator Data'!BY42="No Data",1,IF('Indicator Data imputation'!BY41&lt;&gt;"",1,0))</f>
        <v>0</v>
      </c>
      <c r="BY38" s="5">
        <f t="shared" si="2"/>
        <v>5</v>
      </c>
      <c r="BZ38" s="160">
        <f t="shared" si="1"/>
        <v>6.6666666666666666E-2</v>
      </c>
    </row>
    <row r="39" spans="1:78" x14ac:dyDescent="0.25">
      <c r="A39" s="5" t="s">
        <v>71</v>
      </c>
      <c r="B39" s="158">
        <f>IF('Indicator Data'!C43="No Data",1,IF('Indicator Data imputation'!C42&lt;&gt;"",1,0))</f>
        <v>0</v>
      </c>
      <c r="C39" s="158">
        <f>IF('Indicator Data'!D43="No Data",1,IF('Indicator Data imputation'!D42&lt;&gt;"",1,0))</f>
        <v>0</v>
      </c>
      <c r="D39" s="158">
        <f>IF('Indicator Data'!E43="No Data",1,IF('Indicator Data imputation'!E42&lt;&gt;"",1,0))</f>
        <v>0</v>
      </c>
      <c r="E39" s="158">
        <f>IF('Indicator Data'!F43="No Data",1,IF('Indicator Data imputation'!F42&lt;&gt;"",1,0))</f>
        <v>0</v>
      </c>
      <c r="F39" s="158">
        <f>IF('Indicator Data'!G43="No Data",1,IF('Indicator Data imputation'!G42&lt;&gt;"",1,0))</f>
        <v>0</v>
      </c>
      <c r="G39" s="158">
        <f>IF('Indicator Data'!H43="No Data",1,IF('Indicator Data imputation'!H42&lt;&gt;"",1,0))</f>
        <v>0</v>
      </c>
      <c r="H39" s="158">
        <f>IF('Indicator Data'!I43="No Data",1,IF('Indicator Data imputation'!I42&lt;&gt;"",1,0))</f>
        <v>0</v>
      </c>
      <c r="I39" s="158">
        <f>IF('Indicator Data'!J43="No Data",1,IF('Indicator Data imputation'!J42&lt;&gt;"",1,0))</f>
        <v>0</v>
      </c>
      <c r="J39" s="158">
        <f>IF('Indicator Data'!K43="No Data",1,IF('Indicator Data imputation'!K42&lt;&gt;"",1,0))</f>
        <v>0</v>
      </c>
      <c r="K39" s="158">
        <f>IF('Indicator Data'!L43="No Data",1,IF('Indicator Data imputation'!L42&lt;&gt;"",1,0))</f>
        <v>0</v>
      </c>
      <c r="L39" s="158">
        <f>IF('Indicator Data'!M43="No Data",1,IF('Indicator Data imputation'!M42&lt;&gt;"",1,0))</f>
        <v>0</v>
      </c>
      <c r="M39" s="158">
        <f>IF('Indicator Data'!N43="No Data",1,IF('Indicator Data imputation'!N42&lt;&gt;"",1,0))</f>
        <v>0</v>
      </c>
      <c r="N39" s="158">
        <f>IF('Indicator Data'!O43="No Data",1,IF('Indicator Data imputation'!O42&lt;&gt;"",1,0))</f>
        <v>0</v>
      </c>
      <c r="O39" s="158">
        <f>IF('Indicator Data'!P43="No Data",1,IF('Indicator Data imputation'!P42&lt;&gt;"",1,0))</f>
        <v>0</v>
      </c>
      <c r="P39" s="158">
        <f>IF('Indicator Data'!Q43="No Data",1,IF('Indicator Data imputation'!Q42&lt;&gt;"",1,0))</f>
        <v>0</v>
      </c>
      <c r="Q39" s="158">
        <f>IF('Indicator Data'!R43="No Data",1,IF('Indicator Data imputation'!R42&lt;&gt;"",1,0))</f>
        <v>0</v>
      </c>
      <c r="R39" s="158">
        <f>IF('Indicator Data'!S43="No Data",1,IF('Indicator Data imputation'!S42&lt;&gt;"",1,0))</f>
        <v>0</v>
      </c>
      <c r="S39" s="158">
        <f>IF('Indicator Data'!T43="No Data",1,IF('Indicator Data imputation'!T42&lt;&gt;"",1,0))</f>
        <v>0</v>
      </c>
      <c r="T39" s="158">
        <f>IF('Indicator Data'!U43="No Data",1,IF('Indicator Data imputation'!U42&lt;&gt;"",1,0))</f>
        <v>0</v>
      </c>
      <c r="U39" s="158">
        <f>IF('Indicator Data'!V43="No Data",1,IF('Indicator Data imputation'!V42&lt;&gt;"",1,0))</f>
        <v>0</v>
      </c>
      <c r="V39" s="158">
        <f>IF('Indicator Data'!W43="No Data",1,IF('Indicator Data imputation'!W42&lt;&gt;"",1,0))</f>
        <v>0</v>
      </c>
      <c r="W39" s="158">
        <f>IF('Indicator Data'!X43="No Data",1,IF('Indicator Data imputation'!X42&lt;&gt;"",1,0))</f>
        <v>0</v>
      </c>
      <c r="X39" s="158">
        <f>IF('Indicator Data'!Y43="No Data",1,IF('Indicator Data imputation'!Y42&lt;&gt;"",1,0))</f>
        <v>0</v>
      </c>
      <c r="Y39" s="158">
        <f>IF('Indicator Data'!Z43="No Data",1,IF('Indicator Data imputation'!Z42&lt;&gt;"",1,0))</f>
        <v>0</v>
      </c>
      <c r="Z39" s="158">
        <f>IF('Indicator Data'!AA43="No Data",1,IF('Indicator Data imputation'!AA42&lt;&gt;"",1,0))</f>
        <v>0</v>
      </c>
      <c r="AA39" s="158">
        <f>IF('Indicator Data'!AB43="No Data",1,IF('Indicator Data imputation'!AB42&lt;&gt;"",1,0))</f>
        <v>0</v>
      </c>
      <c r="AB39" s="158">
        <f>IF('Indicator Data'!AC43="No Data",1,IF('Indicator Data imputation'!AC42&lt;&gt;"",1,0))</f>
        <v>0</v>
      </c>
      <c r="AC39" s="158">
        <f>IF('Indicator Data'!AD43="No Data",1,IF('Indicator Data imputation'!AD42&lt;&gt;"",1,0))</f>
        <v>0</v>
      </c>
      <c r="AD39" s="158">
        <f>IF('Indicator Data'!AE43="No Data",1,IF('Indicator Data imputation'!AE42&lt;&gt;"",1,0))</f>
        <v>0</v>
      </c>
      <c r="AE39" s="158">
        <f>IF('Indicator Data'!AF43="No Data",1,IF('Indicator Data imputation'!AF42&lt;&gt;"",1,0))</f>
        <v>0</v>
      </c>
      <c r="AF39" s="158">
        <f>IF('Indicator Data'!AG43="No Data",1,IF('Indicator Data imputation'!AG42&lt;&gt;"",1,0))</f>
        <v>0</v>
      </c>
      <c r="AG39" s="158">
        <f>IF('Indicator Data'!AH43="No Data",1,IF('Indicator Data imputation'!AH42&lt;&gt;"",1,0))</f>
        <v>0</v>
      </c>
      <c r="AH39" s="158">
        <f>IF('Indicator Data'!AI43="No Data",1,IF('Indicator Data imputation'!AI42&lt;&gt;"",1,0))</f>
        <v>0</v>
      </c>
      <c r="AI39" s="158">
        <f>IF('Indicator Data'!AJ43="No Data",1,IF('Indicator Data imputation'!AJ42&lt;&gt;"",1,0))</f>
        <v>0</v>
      </c>
      <c r="AJ39" s="158">
        <f>IF('Indicator Data'!AK43="No Data",1,IF('Indicator Data imputation'!AK42&lt;&gt;"",1,0))</f>
        <v>0</v>
      </c>
      <c r="AK39" s="158">
        <f>IF('Indicator Data'!AL43="No Data",1,IF('Indicator Data imputation'!AL42&lt;&gt;"",1,0))</f>
        <v>0</v>
      </c>
      <c r="AL39" s="158">
        <f>IF('Indicator Data'!AM43="No Data",1,IF('Indicator Data imputation'!AM42&lt;&gt;"",1,0))</f>
        <v>0</v>
      </c>
      <c r="AM39" s="158">
        <f>IF('Indicator Data'!AN43="No Data",1,IF('Indicator Data imputation'!AN42&lt;&gt;"",1,0))</f>
        <v>0</v>
      </c>
      <c r="AN39" s="158">
        <f>IF('Indicator Data'!AO43="No Data",1,IF('Indicator Data imputation'!AO42&lt;&gt;"",1,0))</f>
        <v>0</v>
      </c>
      <c r="AO39" s="158">
        <f>IF('Indicator Data'!AP43="No Data",1,IF('Indicator Data imputation'!AP42&lt;&gt;"",1,0))</f>
        <v>0</v>
      </c>
      <c r="AP39" s="158">
        <f>IF('Indicator Data'!AQ43="No Data",1,IF('Indicator Data imputation'!AQ42&lt;&gt;"",1,0))</f>
        <v>0</v>
      </c>
      <c r="AQ39" s="158">
        <f>IF('Indicator Data'!AR43="No Data",1,IF('Indicator Data imputation'!AR42&lt;&gt;"",1,0))</f>
        <v>0</v>
      </c>
      <c r="AR39" s="158">
        <f>IF('Indicator Data'!AS43="No Data",1,IF('Indicator Data imputation'!AS42&lt;&gt;"",1,0))</f>
        <v>0</v>
      </c>
      <c r="AS39" s="158">
        <f>IF('Indicator Data'!AT43="No Data",1,IF('Indicator Data imputation'!AT42&lt;&gt;"",1,0))</f>
        <v>0</v>
      </c>
      <c r="AT39" s="158">
        <f>IF('Indicator Data'!AU43="No Data",1,IF('Indicator Data imputation'!AU42&lt;&gt;"",1,0))</f>
        <v>0</v>
      </c>
      <c r="AU39" s="158">
        <f>IF('Indicator Data'!AV43="No Data",1,IF('Indicator Data imputation'!AV42&lt;&gt;"",1,0))</f>
        <v>0</v>
      </c>
      <c r="AV39" s="158">
        <f>IF('Indicator Data'!AW43="No Data",1,IF('Indicator Data imputation'!AW42&lt;&gt;"",1,0))</f>
        <v>0</v>
      </c>
      <c r="AW39" s="158">
        <f>IF('Indicator Data'!AX43="No Data",1,IF('Indicator Data imputation'!AX42&lt;&gt;"",1,0))</f>
        <v>0</v>
      </c>
      <c r="AX39" s="158">
        <f>IF('Indicator Data'!AY43="No Data",1,IF('Indicator Data imputation'!AY42&lt;&gt;"",1,0))</f>
        <v>0</v>
      </c>
      <c r="AY39" s="158">
        <f>IF('Indicator Data'!AZ43="No Data",1,IF('Indicator Data imputation'!AZ42&lt;&gt;"",1,0))</f>
        <v>0</v>
      </c>
      <c r="AZ39" s="158">
        <f>IF('Indicator Data'!BA43="No Data",1,IF('Indicator Data imputation'!BA42&lt;&gt;"",1,0))</f>
        <v>0</v>
      </c>
      <c r="BA39" s="158">
        <f>IF('Indicator Data'!BB43="No Data",1,IF('Indicator Data imputation'!BB42&lt;&gt;"",1,0))</f>
        <v>0</v>
      </c>
      <c r="BB39" s="158">
        <f>IF('Indicator Data'!BC43="No Data",1,IF('Indicator Data imputation'!BC42&lt;&gt;"",1,0))</f>
        <v>0</v>
      </c>
      <c r="BC39" s="158">
        <f>IF('Indicator Data'!BD43="No Data",1,IF('Indicator Data imputation'!BD42&lt;&gt;"",1,0))</f>
        <v>0</v>
      </c>
      <c r="BD39" s="158">
        <f>IF('Indicator Data'!BE43="No Data",1,IF('Indicator Data imputation'!BE42&lt;&gt;"",1,0))</f>
        <v>0</v>
      </c>
      <c r="BE39" s="158">
        <f>IF('Indicator Data'!BF43="No Data",1,IF('Indicator Data imputation'!BF42&lt;&gt;"",1,0))</f>
        <v>0</v>
      </c>
      <c r="BF39" s="158">
        <f>IF('Indicator Data'!BG43="No Data",1,IF('Indicator Data imputation'!BG42&lt;&gt;"",1,0))</f>
        <v>0</v>
      </c>
      <c r="BG39" s="158">
        <f>IF('Indicator Data'!BH43="No Data",1,IF('Indicator Data imputation'!BH42&lt;&gt;"",1,0))</f>
        <v>0</v>
      </c>
      <c r="BH39" s="158">
        <f>IF('Indicator Data'!BI43="No Data",1,IF('Indicator Data imputation'!BI42&lt;&gt;"",1,0))</f>
        <v>0</v>
      </c>
      <c r="BI39" s="158">
        <f>IF('Indicator Data'!BJ43="No Data",1,IF('Indicator Data imputation'!BJ42&lt;&gt;"",1,0))</f>
        <v>1</v>
      </c>
      <c r="BJ39" s="158">
        <f>IF('Indicator Data'!BK43="No Data",1,IF('Indicator Data imputation'!BK42&lt;&gt;"",1,0))</f>
        <v>0</v>
      </c>
      <c r="BK39" s="158">
        <f>IF('Indicator Data'!BL43="No Data",1,IF('Indicator Data imputation'!BL42&lt;&gt;"",1,0))</f>
        <v>0</v>
      </c>
      <c r="BL39" s="158">
        <f>IF('Indicator Data'!BM43="No Data",1,IF('Indicator Data imputation'!BM42&lt;&gt;"",1,0))</f>
        <v>0</v>
      </c>
      <c r="BM39" s="158">
        <f>IF('Indicator Data'!BN43="No Data",1,IF('Indicator Data imputation'!BN42&lt;&gt;"",1,0))</f>
        <v>0</v>
      </c>
      <c r="BN39" s="158">
        <f>IF('Indicator Data'!BO43="No Data",1,IF('Indicator Data imputation'!BO42&lt;&gt;"",1,0))</f>
        <v>0</v>
      </c>
      <c r="BO39" s="158">
        <f>IF('Indicator Data'!BP43="No Data",1,IF('Indicator Data imputation'!BP42&lt;&gt;"",1,0))</f>
        <v>0</v>
      </c>
      <c r="BP39" s="158">
        <f>IF('Indicator Data'!BQ43="No Data",1,IF('Indicator Data imputation'!BQ42&lt;&gt;"",1,0))</f>
        <v>0</v>
      </c>
      <c r="BQ39" s="158">
        <f>IF('Indicator Data'!BR43="No Data",1,IF('Indicator Data imputation'!BR42&lt;&gt;"",1,0))</f>
        <v>0</v>
      </c>
      <c r="BR39" s="158">
        <f>IF('Indicator Data'!BS43="No Data",1,IF('Indicator Data imputation'!BS42&lt;&gt;"",1,0))</f>
        <v>0</v>
      </c>
      <c r="BS39" s="158">
        <f>IF('Indicator Data'!BT43="No Data",1,IF('Indicator Data imputation'!BT42&lt;&gt;"",1,0))</f>
        <v>0</v>
      </c>
      <c r="BT39" s="158">
        <f>IF('Indicator Data'!BU43="No Data",1,IF('Indicator Data imputation'!BU42&lt;&gt;"",1,0))</f>
        <v>0</v>
      </c>
      <c r="BU39" s="158">
        <f>IF('Indicator Data'!BV43="No Data",1,IF('Indicator Data imputation'!BV42&lt;&gt;"",1,0))</f>
        <v>1</v>
      </c>
      <c r="BV39" s="158">
        <f>IF('Indicator Data'!BW43="No Data",1,IF('Indicator Data imputation'!BW42&lt;&gt;"",1,0))</f>
        <v>0</v>
      </c>
      <c r="BW39" s="158">
        <f>IF('Indicator Data'!BX43="No Data",1,IF('Indicator Data imputation'!BX42&lt;&gt;"",1,0))</f>
        <v>0</v>
      </c>
      <c r="BX39" s="158">
        <f>IF('Indicator Data'!BY43="No Data",1,IF('Indicator Data imputation'!BY42&lt;&gt;"",1,0))</f>
        <v>0</v>
      </c>
      <c r="BY39" s="5">
        <f t="shared" si="2"/>
        <v>2</v>
      </c>
      <c r="BZ39" s="160">
        <f t="shared" si="1"/>
        <v>2.6666666666666668E-2</v>
      </c>
    </row>
    <row r="40" spans="1:78" x14ac:dyDescent="0.25">
      <c r="A40" s="5" t="s">
        <v>70</v>
      </c>
      <c r="B40" s="158">
        <f>IF('Indicator Data'!C44="No Data",1,IF('Indicator Data imputation'!C43&lt;&gt;"",1,0))</f>
        <v>0</v>
      </c>
      <c r="C40" s="158">
        <f>IF('Indicator Data'!D44="No Data",1,IF('Indicator Data imputation'!D43&lt;&gt;"",1,0))</f>
        <v>0</v>
      </c>
      <c r="D40" s="158">
        <f>IF('Indicator Data'!E44="No Data",1,IF('Indicator Data imputation'!E43&lt;&gt;"",1,0))</f>
        <v>0</v>
      </c>
      <c r="E40" s="158">
        <f>IF('Indicator Data'!F44="No Data",1,IF('Indicator Data imputation'!F43&lt;&gt;"",1,0))</f>
        <v>0</v>
      </c>
      <c r="F40" s="158">
        <f>IF('Indicator Data'!G44="No Data",1,IF('Indicator Data imputation'!G43&lt;&gt;"",1,0))</f>
        <v>0</v>
      </c>
      <c r="G40" s="158">
        <f>IF('Indicator Data'!H44="No Data",1,IF('Indicator Data imputation'!H43&lt;&gt;"",1,0))</f>
        <v>0</v>
      </c>
      <c r="H40" s="158">
        <f>IF('Indicator Data'!I44="No Data",1,IF('Indicator Data imputation'!I43&lt;&gt;"",1,0))</f>
        <v>0</v>
      </c>
      <c r="I40" s="158">
        <f>IF('Indicator Data'!J44="No Data",1,IF('Indicator Data imputation'!J43&lt;&gt;"",1,0))</f>
        <v>0</v>
      </c>
      <c r="J40" s="158">
        <f>IF('Indicator Data'!K44="No Data",1,IF('Indicator Data imputation'!K43&lt;&gt;"",1,0))</f>
        <v>0</v>
      </c>
      <c r="K40" s="158">
        <f>IF('Indicator Data'!L44="No Data",1,IF('Indicator Data imputation'!L43&lt;&gt;"",1,0))</f>
        <v>0</v>
      </c>
      <c r="L40" s="158">
        <f>IF('Indicator Data'!M44="No Data",1,IF('Indicator Data imputation'!M43&lt;&gt;"",1,0))</f>
        <v>0</v>
      </c>
      <c r="M40" s="158">
        <f>IF('Indicator Data'!N44="No Data",1,IF('Indicator Data imputation'!N43&lt;&gt;"",1,0))</f>
        <v>0</v>
      </c>
      <c r="N40" s="158">
        <f>IF('Indicator Data'!O44="No Data",1,IF('Indicator Data imputation'!O43&lt;&gt;"",1,0))</f>
        <v>0</v>
      </c>
      <c r="O40" s="158">
        <f>IF('Indicator Data'!P44="No Data",1,IF('Indicator Data imputation'!P43&lt;&gt;"",1,0))</f>
        <v>0</v>
      </c>
      <c r="P40" s="158">
        <f>IF('Indicator Data'!Q44="No Data",1,IF('Indicator Data imputation'!Q43&lt;&gt;"",1,0))</f>
        <v>0</v>
      </c>
      <c r="Q40" s="158">
        <f>IF('Indicator Data'!R44="No Data",1,IF('Indicator Data imputation'!R43&lt;&gt;"",1,0))</f>
        <v>0</v>
      </c>
      <c r="R40" s="158">
        <f>IF('Indicator Data'!S44="No Data",1,IF('Indicator Data imputation'!S43&lt;&gt;"",1,0))</f>
        <v>0</v>
      </c>
      <c r="S40" s="158">
        <f>IF('Indicator Data'!T44="No Data",1,IF('Indicator Data imputation'!T43&lt;&gt;"",1,0))</f>
        <v>0</v>
      </c>
      <c r="T40" s="158">
        <f>IF('Indicator Data'!U44="No Data",1,IF('Indicator Data imputation'!U43&lt;&gt;"",1,0))</f>
        <v>0</v>
      </c>
      <c r="U40" s="158">
        <f>IF('Indicator Data'!V44="No Data",1,IF('Indicator Data imputation'!V43&lt;&gt;"",1,0))</f>
        <v>0</v>
      </c>
      <c r="V40" s="158">
        <f>IF('Indicator Data'!W44="No Data",1,IF('Indicator Data imputation'!W43&lt;&gt;"",1,0))</f>
        <v>0</v>
      </c>
      <c r="W40" s="158">
        <f>IF('Indicator Data'!X44="No Data",1,IF('Indicator Data imputation'!X43&lt;&gt;"",1,0))</f>
        <v>0</v>
      </c>
      <c r="X40" s="158">
        <f>IF('Indicator Data'!Y44="No Data",1,IF('Indicator Data imputation'!Y43&lt;&gt;"",1,0))</f>
        <v>0</v>
      </c>
      <c r="Y40" s="158">
        <f>IF('Indicator Data'!Z44="No Data",1,IF('Indicator Data imputation'!Z43&lt;&gt;"",1,0))</f>
        <v>0</v>
      </c>
      <c r="Z40" s="158">
        <f>IF('Indicator Data'!AA44="No Data",1,IF('Indicator Data imputation'!AA43&lt;&gt;"",1,0))</f>
        <v>0</v>
      </c>
      <c r="AA40" s="158">
        <f>IF('Indicator Data'!AB44="No Data",1,IF('Indicator Data imputation'!AB43&lt;&gt;"",1,0))</f>
        <v>0</v>
      </c>
      <c r="AB40" s="158">
        <f>IF('Indicator Data'!AC44="No Data",1,IF('Indicator Data imputation'!AC43&lt;&gt;"",1,0))</f>
        <v>0</v>
      </c>
      <c r="AC40" s="158">
        <f>IF('Indicator Data'!AD44="No Data",1,IF('Indicator Data imputation'!AD43&lt;&gt;"",1,0))</f>
        <v>0</v>
      </c>
      <c r="AD40" s="158">
        <f>IF('Indicator Data'!AE44="No Data",1,IF('Indicator Data imputation'!AE43&lt;&gt;"",1,0))</f>
        <v>0</v>
      </c>
      <c r="AE40" s="158">
        <f>IF('Indicator Data'!AF44="No Data",1,IF('Indicator Data imputation'!AF43&lt;&gt;"",1,0))</f>
        <v>0</v>
      </c>
      <c r="AF40" s="158">
        <f>IF('Indicator Data'!AG44="No Data",1,IF('Indicator Data imputation'!AG43&lt;&gt;"",1,0))</f>
        <v>0</v>
      </c>
      <c r="AG40" s="158">
        <f>IF('Indicator Data'!AH44="No Data",1,IF('Indicator Data imputation'!AH43&lt;&gt;"",1,0))</f>
        <v>0</v>
      </c>
      <c r="AH40" s="158">
        <f>IF('Indicator Data'!AI44="No Data",1,IF('Indicator Data imputation'!AI43&lt;&gt;"",1,0))</f>
        <v>0</v>
      </c>
      <c r="AI40" s="158">
        <f>IF('Indicator Data'!AJ44="No Data",1,IF('Indicator Data imputation'!AJ43&lt;&gt;"",1,0))</f>
        <v>0</v>
      </c>
      <c r="AJ40" s="158">
        <f>IF('Indicator Data'!AK44="No Data",1,IF('Indicator Data imputation'!AK43&lt;&gt;"",1,0))</f>
        <v>0</v>
      </c>
      <c r="AK40" s="158">
        <f>IF('Indicator Data'!AL44="No Data",1,IF('Indicator Data imputation'!AL43&lt;&gt;"",1,0))</f>
        <v>0</v>
      </c>
      <c r="AL40" s="158">
        <f>IF('Indicator Data'!AM44="No Data",1,IF('Indicator Data imputation'!AM43&lt;&gt;"",1,0))</f>
        <v>0</v>
      </c>
      <c r="AM40" s="158">
        <f>IF('Indicator Data'!AN44="No Data",1,IF('Indicator Data imputation'!AN43&lt;&gt;"",1,0))</f>
        <v>0</v>
      </c>
      <c r="AN40" s="158">
        <f>IF('Indicator Data'!AO44="No Data",1,IF('Indicator Data imputation'!AO43&lt;&gt;"",1,0))</f>
        <v>0</v>
      </c>
      <c r="AO40" s="158">
        <f>IF('Indicator Data'!AP44="No Data",1,IF('Indicator Data imputation'!AP43&lt;&gt;"",1,0))</f>
        <v>0</v>
      </c>
      <c r="AP40" s="158">
        <f>IF('Indicator Data'!AQ44="No Data",1,IF('Indicator Data imputation'!AQ43&lt;&gt;"",1,0))</f>
        <v>0</v>
      </c>
      <c r="AQ40" s="158">
        <f>IF('Indicator Data'!AR44="No Data",1,IF('Indicator Data imputation'!AR43&lt;&gt;"",1,0))</f>
        <v>0</v>
      </c>
      <c r="AR40" s="158">
        <f>IF('Indicator Data'!AS44="No Data",1,IF('Indicator Data imputation'!AS43&lt;&gt;"",1,0))</f>
        <v>0</v>
      </c>
      <c r="AS40" s="158">
        <f>IF('Indicator Data'!AT44="No Data",1,IF('Indicator Data imputation'!AT43&lt;&gt;"",1,0))</f>
        <v>0</v>
      </c>
      <c r="AT40" s="158">
        <f>IF('Indicator Data'!AU44="No Data",1,IF('Indicator Data imputation'!AU43&lt;&gt;"",1,0))</f>
        <v>0</v>
      </c>
      <c r="AU40" s="158">
        <f>IF('Indicator Data'!AV44="No Data",1,IF('Indicator Data imputation'!AV43&lt;&gt;"",1,0))</f>
        <v>0</v>
      </c>
      <c r="AV40" s="158">
        <f>IF('Indicator Data'!AW44="No Data",1,IF('Indicator Data imputation'!AW43&lt;&gt;"",1,0))</f>
        <v>0</v>
      </c>
      <c r="AW40" s="158">
        <f>IF('Indicator Data'!AX44="No Data",1,IF('Indicator Data imputation'!AX43&lt;&gt;"",1,0))</f>
        <v>0</v>
      </c>
      <c r="AX40" s="158">
        <f>IF('Indicator Data'!AY44="No Data",1,IF('Indicator Data imputation'!AY43&lt;&gt;"",1,0))</f>
        <v>0</v>
      </c>
      <c r="AY40" s="158">
        <f>IF('Indicator Data'!AZ44="No Data",1,IF('Indicator Data imputation'!AZ43&lt;&gt;"",1,0))</f>
        <v>0</v>
      </c>
      <c r="AZ40" s="158">
        <f>IF('Indicator Data'!BA44="No Data",1,IF('Indicator Data imputation'!BA43&lt;&gt;"",1,0))</f>
        <v>0</v>
      </c>
      <c r="BA40" s="158">
        <f>IF('Indicator Data'!BB44="No Data",1,IF('Indicator Data imputation'!BB43&lt;&gt;"",1,0))</f>
        <v>0</v>
      </c>
      <c r="BB40" s="158">
        <f>IF('Indicator Data'!BC44="No Data",1,IF('Indicator Data imputation'!BC43&lt;&gt;"",1,0))</f>
        <v>0</v>
      </c>
      <c r="BC40" s="158">
        <f>IF('Indicator Data'!BD44="No Data",1,IF('Indicator Data imputation'!BD43&lt;&gt;"",1,0))</f>
        <v>0</v>
      </c>
      <c r="BD40" s="158">
        <f>IF('Indicator Data'!BE44="No Data",1,IF('Indicator Data imputation'!BE43&lt;&gt;"",1,0))</f>
        <v>0</v>
      </c>
      <c r="BE40" s="158">
        <f>IF('Indicator Data'!BF44="No Data",1,IF('Indicator Data imputation'!BF43&lt;&gt;"",1,0))</f>
        <v>0</v>
      </c>
      <c r="BF40" s="158">
        <f>IF('Indicator Data'!BG44="No Data",1,IF('Indicator Data imputation'!BG43&lt;&gt;"",1,0))</f>
        <v>0</v>
      </c>
      <c r="BG40" s="158">
        <f>IF('Indicator Data'!BH44="No Data",1,IF('Indicator Data imputation'!BH43&lt;&gt;"",1,0))</f>
        <v>0</v>
      </c>
      <c r="BH40" s="158">
        <f>IF('Indicator Data'!BI44="No Data",1,IF('Indicator Data imputation'!BI43&lt;&gt;"",1,0))</f>
        <v>1</v>
      </c>
      <c r="BI40" s="158">
        <f>IF('Indicator Data'!BJ44="No Data",1,IF('Indicator Data imputation'!BJ43&lt;&gt;"",1,0))</f>
        <v>0</v>
      </c>
      <c r="BJ40" s="158">
        <f>IF('Indicator Data'!BK44="No Data",1,IF('Indicator Data imputation'!BK43&lt;&gt;"",1,0))</f>
        <v>0</v>
      </c>
      <c r="BK40" s="158">
        <f>IF('Indicator Data'!BL44="No Data",1,IF('Indicator Data imputation'!BL43&lt;&gt;"",1,0))</f>
        <v>0</v>
      </c>
      <c r="BL40" s="158">
        <f>IF('Indicator Data'!BM44="No Data",1,IF('Indicator Data imputation'!BM43&lt;&gt;"",1,0))</f>
        <v>0</v>
      </c>
      <c r="BM40" s="158">
        <f>IF('Indicator Data'!BN44="No Data",1,IF('Indicator Data imputation'!BN43&lt;&gt;"",1,0))</f>
        <v>0</v>
      </c>
      <c r="BN40" s="158">
        <f>IF('Indicator Data'!BO44="No Data",1,IF('Indicator Data imputation'!BO43&lt;&gt;"",1,0))</f>
        <v>0</v>
      </c>
      <c r="BO40" s="158">
        <f>IF('Indicator Data'!BP44="No Data",1,IF('Indicator Data imputation'!BP43&lt;&gt;"",1,0))</f>
        <v>0</v>
      </c>
      <c r="BP40" s="158">
        <f>IF('Indicator Data'!BQ44="No Data",1,IF('Indicator Data imputation'!BQ43&lt;&gt;"",1,0))</f>
        <v>0</v>
      </c>
      <c r="BQ40" s="158">
        <f>IF('Indicator Data'!BR44="No Data",1,IF('Indicator Data imputation'!BR43&lt;&gt;"",1,0))</f>
        <v>0</v>
      </c>
      <c r="BR40" s="158">
        <f>IF('Indicator Data'!BS44="No Data",1,IF('Indicator Data imputation'!BS43&lt;&gt;"",1,0))</f>
        <v>0</v>
      </c>
      <c r="BS40" s="158">
        <f>IF('Indicator Data'!BT44="No Data",1,IF('Indicator Data imputation'!BT43&lt;&gt;"",1,0))</f>
        <v>0</v>
      </c>
      <c r="BT40" s="158">
        <f>IF('Indicator Data'!BU44="No Data",1,IF('Indicator Data imputation'!BU43&lt;&gt;"",1,0))</f>
        <v>0</v>
      </c>
      <c r="BU40" s="158">
        <f>IF('Indicator Data'!BV44="No Data",1,IF('Indicator Data imputation'!BV43&lt;&gt;"",1,0))</f>
        <v>1</v>
      </c>
      <c r="BV40" s="158">
        <f>IF('Indicator Data'!BW44="No Data",1,IF('Indicator Data imputation'!BW43&lt;&gt;"",1,0))</f>
        <v>0</v>
      </c>
      <c r="BW40" s="158">
        <f>IF('Indicator Data'!BX44="No Data",1,IF('Indicator Data imputation'!BX43&lt;&gt;"",1,0))</f>
        <v>0</v>
      </c>
      <c r="BX40" s="158">
        <f>IF('Indicator Data'!BY44="No Data",1,IF('Indicator Data imputation'!BY43&lt;&gt;"",1,0))</f>
        <v>0</v>
      </c>
      <c r="BY40" s="5">
        <f t="shared" si="2"/>
        <v>2</v>
      </c>
      <c r="BZ40" s="160">
        <f t="shared" si="1"/>
        <v>2.6666666666666668E-2</v>
      </c>
    </row>
    <row r="41" spans="1:78" x14ac:dyDescent="0.25">
      <c r="A41" s="5" t="s">
        <v>72</v>
      </c>
      <c r="B41" s="158">
        <f>IF('Indicator Data'!C45="No Data",1,IF('Indicator Data imputation'!C44&lt;&gt;"",1,0))</f>
        <v>0</v>
      </c>
      <c r="C41" s="158">
        <f>IF('Indicator Data'!D45="No Data",1,IF('Indicator Data imputation'!D44&lt;&gt;"",1,0))</f>
        <v>0</v>
      </c>
      <c r="D41" s="158">
        <f>IF('Indicator Data'!E45="No Data",1,IF('Indicator Data imputation'!E44&lt;&gt;"",1,0))</f>
        <v>0</v>
      </c>
      <c r="E41" s="158">
        <f>IF('Indicator Data'!F45="No Data",1,IF('Indicator Data imputation'!F44&lt;&gt;"",1,0))</f>
        <v>0</v>
      </c>
      <c r="F41" s="158">
        <f>IF('Indicator Data'!G45="No Data",1,IF('Indicator Data imputation'!G44&lt;&gt;"",1,0))</f>
        <v>0</v>
      </c>
      <c r="G41" s="158">
        <f>IF('Indicator Data'!H45="No Data",1,IF('Indicator Data imputation'!H44&lt;&gt;"",1,0))</f>
        <v>0</v>
      </c>
      <c r="H41" s="158">
        <f>IF('Indicator Data'!I45="No Data",1,IF('Indicator Data imputation'!I44&lt;&gt;"",1,0))</f>
        <v>0</v>
      </c>
      <c r="I41" s="158">
        <f>IF('Indicator Data'!J45="No Data",1,IF('Indicator Data imputation'!J44&lt;&gt;"",1,0))</f>
        <v>0</v>
      </c>
      <c r="J41" s="158">
        <f>IF('Indicator Data'!K45="No Data",1,IF('Indicator Data imputation'!K44&lt;&gt;"",1,0))</f>
        <v>0</v>
      </c>
      <c r="K41" s="158">
        <f>IF('Indicator Data'!L45="No Data",1,IF('Indicator Data imputation'!L44&lt;&gt;"",1,0))</f>
        <v>0</v>
      </c>
      <c r="L41" s="158">
        <f>IF('Indicator Data'!M45="No Data",1,IF('Indicator Data imputation'!M44&lt;&gt;"",1,0))</f>
        <v>1</v>
      </c>
      <c r="M41" s="158">
        <f>IF('Indicator Data'!N45="No Data",1,IF('Indicator Data imputation'!N44&lt;&gt;"",1,0))</f>
        <v>1</v>
      </c>
      <c r="N41" s="158">
        <f>IF('Indicator Data'!O45="No Data",1,IF('Indicator Data imputation'!O44&lt;&gt;"",1,0))</f>
        <v>1</v>
      </c>
      <c r="O41" s="158">
        <f>IF('Indicator Data'!P45="No Data",1,IF('Indicator Data imputation'!P44&lt;&gt;"",1,0))</f>
        <v>1</v>
      </c>
      <c r="P41" s="158">
        <f>IF('Indicator Data'!Q45="No Data",1,IF('Indicator Data imputation'!Q44&lt;&gt;"",1,0))</f>
        <v>0</v>
      </c>
      <c r="Q41" s="158">
        <f>IF('Indicator Data'!R45="No Data",1,IF('Indicator Data imputation'!R44&lt;&gt;"",1,0))</f>
        <v>0</v>
      </c>
      <c r="R41" s="158">
        <f>IF('Indicator Data'!S45="No Data",1,IF('Indicator Data imputation'!S44&lt;&gt;"",1,0))</f>
        <v>0</v>
      </c>
      <c r="S41" s="158">
        <f>IF('Indicator Data'!T45="No Data",1,IF('Indicator Data imputation'!T44&lt;&gt;"",1,0))</f>
        <v>0</v>
      </c>
      <c r="T41" s="158">
        <f>IF('Indicator Data'!U45="No Data",1,IF('Indicator Data imputation'!U44&lt;&gt;"",1,0))</f>
        <v>0</v>
      </c>
      <c r="U41" s="158">
        <f>IF('Indicator Data'!V45="No Data",1,IF('Indicator Data imputation'!V44&lt;&gt;"",1,0))</f>
        <v>0</v>
      </c>
      <c r="V41" s="158">
        <f>IF('Indicator Data'!W45="No Data",1,IF('Indicator Data imputation'!W44&lt;&gt;"",1,0))</f>
        <v>0</v>
      </c>
      <c r="W41" s="158">
        <f>IF('Indicator Data'!X45="No Data",1,IF('Indicator Data imputation'!X44&lt;&gt;"",1,0))</f>
        <v>0</v>
      </c>
      <c r="X41" s="158">
        <f>IF('Indicator Data'!Y45="No Data",1,IF('Indicator Data imputation'!Y44&lt;&gt;"",1,0))</f>
        <v>0</v>
      </c>
      <c r="Y41" s="158">
        <f>IF('Indicator Data'!Z45="No Data",1,IF('Indicator Data imputation'!Z44&lt;&gt;"",1,0))</f>
        <v>0</v>
      </c>
      <c r="Z41" s="158">
        <f>IF('Indicator Data'!AA45="No Data",1,IF('Indicator Data imputation'!AA44&lt;&gt;"",1,0))</f>
        <v>0</v>
      </c>
      <c r="AA41" s="158">
        <f>IF('Indicator Data'!AB45="No Data",1,IF('Indicator Data imputation'!AB44&lt;&gt;"",1,0))</f>
        <v>0</v>
      </c>
      <c r="AB41" s="158">
        <f>IF('Indicator Data'!AC45="No Data",1,IF('Indicator Data imputation'!AC44&lt;&gt;"",1,0))</f>
        <v>0</v>
      </c>
      <c r="AC41" s="158">
        <f>IF('Indicator Data'!AD45="No Data",1,IF('Indicator Data imputation'!AD44&lt;&gt;"",1,0))</f>
        <v>0</v>
      </c>
      <c r="AD41" s="158">
        <f>IF('Indicator Data'!AE45="No Data",1,IF('Indicator Data imputation'!AE44&lt;&gt;"",1,0))</f>
        <v>0</v>
      </c>
      <c r="AE41" s="158">
        <f>IF('Indicator Data'!AF45="No Data",1,IF('Indicator Data imputation'!AF44&lt;&gt;"",1,0))</f>
        <v>0</v>
      </c>
      <c r="AF41" s="158">
        <f>IF('Indicator Data'!AG45="No Data",1,IF('Indicator Data imputation'!AG44&lt;&gt;"",1,0))</f>
        <v>0</v>
      </c>
      <c r="AG41" s="158">
        <f>IF('Indicator Data'!AH45="No Data",1,IF('Indicator Data imputation'!AH44&lt;&gt;"",1,0))</f>
        <v>0</v>
      </c>
      <c r="AH41" s="158">
        <f>IF('Indicator Data'!AI45="No Data",1,IF('Indicator Data imputation'!AI44&lt;&gt;"",1,0))</f>
        <v>0</v>
      </c>
      <c r="AI41" s="158">
        <f>IF('Indicator Data'!AJ45="No Data",1,IF('Indicator Data imputation'!AJ44&lt;&gt;"",1,0))</f>
        <v>0</v>
      </c>
      <c r="AJ41" s="158">
        <f>IF('Indicator Data'!AK45="No Data",1,IF('Indicator Data imputation'!AK44&lt;&gt;"",1,0))</f>
        <v>0</v>
      </c>
      <c r="AK41" s="158">
        <f>IF('Indicator Data'!AL45="No Data",1,IF('Indicator Data imputation'!AL44&lt;&gt;"",1,0))</f>
        <v>0</v>
      </c>
      <c r="AL41" s="158">
        <f>IF('Indicator Data'!AM45="No Data",1,IF('Indicator Data imputation'!AM44&lt;&gt;"",1,0))</f>
        <v>1</v>
      </c>
      <c r="AM41" s="158">
        <f>IF('Indicator Data'!AN45="No Data",1,IF('Indicator Data imputation'!AN44&lt;&gt;"",1,0))</f>
        <v>0</v>
      </c>
      <c r="AN41" s="158">
        <f>IF('Indicator Data'!AO45="No Data",1,IF('Indicator Data imputation'!AO44&lt;&gt;"",1,0))</f>
        <v>0</v>
      </c>
      <c r="AO41" s="158">
        <f>IF('Indicator Data'!AP45="No Data",1,IF('Indicator Data imputation'!AP44&lt;&gt;"",1,0))</f>
        <v>0</v>
      </c>
      <c r="AP41" s="158">
        <f>IF('Indicator Data'!AQ45="No Data",1,IF('Indicator Data imputation'!AQ44&lt;&gt;"",1,0))</f>
        <v>0</v>
      </c>
      <c r="AQ41" s="158">
        <f>IF('Indicator Data'!AR45="No Data",1,IF('Indicator Data imputation'!AR44&lt;&gt;"",1,0))</f>
        <v>0</v>
      </c>
      <c r="AR41" s="158">
        <f>IF('Indicator Data'!AS45="No Data",1,IF('Indicator Data imputation'!AS44&lt;&gt;"",1,0))</f>
        <v>0</v>
      </c>
      <c r="AS41" s="158">
        <f>IF('Indicator Data'!AT45="No Data",1,IF('Indicator Data imputation'!AT44&lt;&gt;"",1,0))</f>
        <v>0</v>
      </c>
      <c r="AT41" s="158">
        <f>IF('Indicator Data'!AU45="No Data",1,IF('Indicator Data imputation'!AU44&lt;&gt;"",1,0))</f>
        <v>0</v>
      </c>
      <c r="AU41" s="158">
        <f>IF('Indicator Data'!AV45="No Data",1,IF('Indicator Data imputation'!AV44&lt;&gt;"",1,0))</f>
        <v>0</v>
      </c>
      <c r="AV41" s="158">
        <f>IF('Indicator Data'!AW45="No Data",1,IF('Indicator Data imputation'!AW44&lt;&gt;"",1,0))</f>
        <v>0</v>
      </c>
      <c r="AW41" s="158">
        <f>IF('Indicator Data'!AX45="No Data",1,IF('Indicator Data imputation'!AX44&lt;&gt;"",1,0))</f>
        <v>0</v>
      </c>
      <c r="AX41" s="158">
        <f>IF('Indicator Data'!AY45="No Data",1,IF('Indicator Data imputation'!AY44&lt;&gt;"",1,0))</f>
        <v>0</v>
      </c>
      <c r="AY41" s="158">
        <f>IF('Indicator Data'!AZ45="No Data",1,IF('Indicator Data imputation'!AZ44&lt;&gt;"",1,0))</f>
        <v>0</v>
      </c>
      <c r="AZ41" s="158">
        <f>IF('Indicator Data'!BA45="No Data",1,IF('Indicator Data imputation'!BA44&lt;&gt;"",1,0))</f>
        <v>0</v>
      </c>
      <c r="BA41" s="158">
        <f>IF('Indicator Data'!BB45="No Data",1,IF('Indicator Data imputation'!BB44&lt;&gt;"",1,0))</f>
        <v>0</v>
      </c>
      <c r="BB41" s="158">
        <f>IF('Indicator Data'!BC45="No Data",1,IF('Indicator Data imputation'!BC44&lt;&gt;"",1,0))</f>
        <v>0</v>
      </c>
      <c r="BC41" s="158">
        <f>IF('Indicator Data'!BD45="No Data",1,IF('Indicator Data imputation'!BD44&lt;&gt;"",1,0))</f>
        <v>0</v>
      </c>
      <c r="BD41" s="158">
        <f>IF('Indicator Data'!BE45="No Data",1,IF('Indicator Data imputation'!BE44&lt;&gt;"",1,0))</f>
        <v>0</v>
      </c>
      <c r="BE41" s="158">
        <f>IF('Indicator Data'!BF45="No Data",1,IF('Indicator Data imputation'!BF44&lt;&gt;"",1,0))</f>
        <v>0</v>
      </c>
      <c r="BF41" s="158">
        <f>IF('Indicator Data'!BG45="No Data",1,IF('Indicator Data imputation'!BG44&lt;&gt;"",1,0))</f>
        <v>0</v>
      </c>
      <c r="BG41" s="158">
        <f>IF('Indicator Data'!BH45="No Data",1,IF('Indicator Data imputation'!BH44&lt;&gt;"",1,0))</f>
        <v>0</v>
      </c>
      <c r="BH41" s="158">
        <f>IF('Indicator Data'!BI45="No Data",1,IF('Indicator Data imputation'!BI44&lt;&gt;"",1,0))</f>
        <v>0</v>
      </c>
      <c r="BI41" s="158">
        <f>IF('Indicator Data'!BJ45="No Data",1,IF('Indicator Data imputation'!BJ44&lt;&gt;"",1,0))</f>
        <v>0</v>
      </c>
      <c r="BJ41" s="158">
        <f>IF('Indicator Data'!BK45="No Data",1,IF('Indicator Data imputation'!BK44&lt;&gt;"",1,0))</f>
        <v>0</v>
      </c>
      <c r="BK41" s="158">
        <f>IF('Indicator Data'!BL45="No Data",1,IF('Indicator Data imputation'!BL44&lt;&gt;"",1,0))</f>
        <v>0</v>
      </c>
      <c r="BL41" s="158">
        <f>IF('Indicator Data'!BM45="No Data",1,IF('Indicator Data imputation'!BM44&lt;&gt;"",1,0))</f>
        <v>0</v>
      </c>
      <c r="BM41" s="158">
        <f>IF('Indicator Data'!BN45="No Data",1,IF('Indicator Data imputation'!BN44&lt;&gt;"",1,0))</f>
        <v>0</v>
      </c>
      <c r="BN41" s="158">
        <f>IF('Indicator Data'!BO45="No Data",1,IF('Indicator Data imputation'!BO44&lt;&gt;"",1,0))</f>
        <v>0</v>
      </c>
      <c r="BO41" s="158">
        <f>IF('Indicator Data'!BP45="No Data",1,IF('Indicator Data imputation'!BP44&lt;&gt;"",1,0))</f>
        <v>0</v>
      </c>
      <c r="BP41" s="158">
        <f>IF('Indicator Data'!BQ45="No Data",1,IF('Indicator Data imputation'!BQ44&lt;&gt;"",1,0))</f>
        <v>0</v>
      </c>
      <c r="BQ41" s="158">
        <f>IF('Indicator Data'!BR45="No Data",1,IF('Indicator Data imputation'!BR44&lt;&gt;"",1,0))</f>
        <v>0</v>
      </c>
      <c r="BR41" s="158">
        <f>IF('Indicator Data'!BS45="No Data",1,IF('Indicator Data imputation'!BS44&lt;&gt;"",1,0))</f>
        <v>0</v>
      </c>
      <c r="BS41" s="158">
        <f>IF('Indicator Data'!BT45="No Data",1,IF('Indicator Data imputation'!BT44&lt;&gt;"",1,0))</f>
        <v>0</v>
      </c>
      <c r="BT41" s="158">
        <f>IF('Indicator Data'!BU45="No Data",1,IF('Indicator Data imputation'!BU44&lt;&gt;"",1,0))</f>
        <v>0</v>
      </c>
      <c r="BU41" s="158">
        <f>IF('Indicator Data'!BV45="No Data",1,IF('Indicator Data imputation'!BV44&lt;&gt;"",1,0))</f>
        <v>0</v>
      </c>
      <c r="BV41" s="158">
        <f>IF('Indicator Data'!BW45="No Data",1,IF('Indicator Data imputation'!BW44&lt;&gt;"",1,0))</f>
        <v>0</v>
      </c>
      <c r="BW41" s="158">
        <f>IF('Indicator Data'!BX45="No Data",1,IF('Indicator Data imputation'!BX44&lt;&gt;"",1,0))</f>
        <v>0</v>
      </c>
      <c r="BX41" s="158">
        <f>IF('Indicator Data'!BY45="No Data",1,IF('Indicator Data imputation'!BY44&lt;&gt;"",1,0))</f>
        <v>0</v>
      </c>
      <c r="BY41" s="5">
        <f t="shared" si="2"/>
        <v>5</v>
      </c>
      <c r="BZ41" s="160">
        <f t="shared" si="1"/>
        <v>6.6666666666666666E-2</v>
      </c>
    </row>
    <row r="42" spans="1:78" x14ac:dyDescent="0.25">
      <c r="A42" s="5" t="s">
        <v>74</v>
      </c>
      <c r="B42" s="158">
        <f>IF('Indicator Data'!C46="No Data",1,IF('Indicator Data imputation'!C45&lt;&gt;"",1,0))</f>
        <v>0</v>
      </c>
      <c r="C42" s="158">
        <f>IF('Indicator Data'!D46="No Data",1,IF('Indicator Data imputation'!D45&lt;&gt;"",1,0))</f>
        <v>0</v>
      </c>
      <c r="D42" s="158">
        <f>IF('Indicator Data'!E46="No Data",1,IF('Indicator Data imputation'!E45&lt;&gt;"",1,0))</f>
        <v>0</v>
      </c>
      <c r="E42" s="158">
        <f>IF('Indicator Data'!F46="No Data",1,IF('Indicator Data imputation'!F45&lt;&gt;"",1,0))</f>
        <v>0</v>
      </c>
      <c r="F42" s="158">
        <f>IF('Indicator Data'!G46="No Data",1,IF('Indicator Data imputation'!G45&lt;&gt;"",1,0))</f>
        <v>0</v>
      </c>
      <c r="G42" s="158">
        <f>IF('Indicator Data'!H46="No Data",1,IF('Indicator Data imputation'!H45&lt;&gt;"",1,0))</f>
        <v>0</v>
      </c>
      <c r="H42" s="158">
        <f>IF('Indicator Data'!I46="No Data",1,IF('Indicator Data imputation'!I45&lt;&gt;"",1,0))</f>
        <v>0</v>
      </c>
      <c r="I42" s="158">
        <f>IF('Indicator Data'!J46="No Data",1,IF('Indicator Data imputation'!J45&lt;&gt;"",1,0))</f>
        <v>0</v>
      </c>
      <c r="J42" s="158">
        <f>IF('Indicator Data'!K46="No Data",1,IF('Indicator Data imputation'!K45&lt;&gt;"",1,0))</f>
        <v>0</v>
      </c>
      <c r="K42" s="158">
        <f>IF('Indicator Data'!L46="No Data",1,IF('Indicator Data imputation'!L45&lt;&gt;"",1,0))</f>
        <v>0</v>
      </c>
      <c r="L42" s="158">
        <f>IF('Indicator Data'!M46="No Data",1,IF('Indicator Data imputation'!M45&lt;&gt;"",1,0))</f>
        <v>0</v>
      </c>
      <c r="M42" s="158">
        <f>IF('Indicator Data'!N46="No Data",1,IF('Indicator Data imputation'!N45&lt;&gt;"",1,0))</f>
        <v>0</v>
      </c>
      <c r="N42" s="158">
        <f>IF('Indicator Data'!O46="No Data",1,IF('Indicator Data imputation'!O45&lt;&gt;"",1,0))</f>
        <v>0</v>
      </c>
      <c r="O42" s="158">
        <f>IF('Indicator Data'!P46="No Data",1,IF('Indicator Data imputation'!P45&lt;&gt;"",1,0))</f>
        <v>0</v>
      </c>
      <c r="P42" s="158">
        <f>IF('Indicator Data'!Q46="No Data",1,IF('Indicator Data imputation'!Q45&lt;&gt;"",1,0))</f>
        <v>0</v>
      </c>
      <c r="Q42" s="158">
        <f>IF('Indicator Data'!R46="No Data",1,IF('Indicator Data imputation'!R45&lt;&gt;"",1,0))</f>
        <v>0</v>
      </c>
      <c r="R42" s="158">
        <f>IF('Indicator Data'!S46="No Data",1,IF('Indicator Data imputation'!S45&lt;&gt;"",1,0))</f>
        <v>0</v>
      </c>
      <c r="S42" s="158">
        <f>IF('Indicator Data'!T46="No Data",1,IF('Indicator Data imputation'!T45&lt;&gt;"",1,0))</f>
        <v>0</v>
      </c>
      <c r="T42" s="158">
        <f>IF('Indicator Data'!U46="No Data",1,IF('Indicator Data imputation'!U45&lt;&gt;"",1,0))</f>
        <v>0</v>
      </c>
      <c r="U42" s="158">
        <f>IF('Indicator Data'!V46="No Data",1,IF('Indicator Data imputation'!V45&lt;&gt;"",1,0))</f>
        <v>0</v>
      </c>
      <c r="V42" s="158">
        <f>IF('Indicator Data'!W46="No Data",1,IF('Indicator Data imputation'!W45&lt;&gt;"",1,0))</f>
        <v>0</v>
      </c>
      <c r="W42" s="158">
        <f>IF('Indicator Data'!X46="No Data",1,IF('Indicator Data imputation'!X45&lt;&gt;"",1,0))</f>
        <v>0</v>
      </c>
      <c r="X42" s="158">
        <f>IF('Indicator Data'!Y46="No Data",1,IF('Indicator Data imputation'!Y45&lt;&gt;"",1,0))</f>
        <v>0</v>
      </c>
      <c r="Y42" s="158">
        <f>IF('Indicator Data'!Z46="No Data",1,IF('Indicator Data imputation'!Z45&lt;&gt;"",1,0))</f>
        <v>0</v>
      </c>
      <c r="Z42" s="158">
        <f>IF('Indicator Data'!AA46="No Data",1,IF('Indicator Data imputation'!AA45&lt;&gt;"",1,0))</f>
        <v>0</v>
      </c>
      <c r="AA42" s="158">
        <f>IF('Indicator Data'!AB46="No Data",1,IF('Indicator Data imputation'!AB45&lt;&gt;"",1,0))</f>
        <v>0</v>
      </c>
      <c r="AB42" s="158">
        <f>IF('Indicator Data'!AC46="No Data",1,IF('Indicator Data imputation'!AC45&lt;&gt;"",1,0))</f>
        <v>0</v>
      </c>
      <c r="AC42" s="158">
        <f>IF('Indicator Data'!AD46="No Data",1,IF('Indicator Data imputation'!AD45&lt;&gt;"",1,0))</f>
        <v>0</v>
      </c>
      <c r="AD42" s="158">
        <f>IF('Indicator Data'!AE46="No Data",1,IF('Indicator Data imputation'!AE45&lt;&gt;"",1,0))</f>
        <v>0</v>
      </c>
      <c r="AE42" s="158">
        <f>IF('Indicator Data'!AF46="No Data",1,IF('Indicator Data imputation'!AF45&lt;&gt;"",1,0))</f>
        <v>0</v>
      </c>
      <c r="AF42" s="158">
        <f>IF('Indicator Data'!AG46="No Data",1,IF('Indicator Data imputation'!AG45&lt;&gt;"",1,0))</f>
        <v>0</v>
      </c>
      <c r="AG42" s="158">
        <f>IF('Indicator Data'!AH46="No Data",1,IF('Indicator Data imputation'!AH45&lt;&gt;"",1,0))</f>
        <v>0</v>
      </c>
      <c r="AH42" s="158">
        <f>IF('Indicator Data'!AI46="No Data",1,IF('Indicator Data imputation'!AI45&lt;&gt;"",1,0))</f>
        <v>0</v>
      </c>
      <c r="AI42" s="158">
        <f>IF('Indicator Data'!AJ46="No Data",1,IF('Indicator Data imputation'!AJ45&lt;&gt;"",1,0))</f>
        <v>0</v>
      </c>
      <c r="AJ42" s="158">
        <f>IF('Indicator Data'!AK46="No Data",1,IF('Indicator Data imputation'!AK45&lt;&gt;"",1,0))</f>
        <v>0</v>
      </c>
      <c r="AK42" s="158">
        <f>IF('Indicator Data'!AL46="No Data",1,IF('Indicator Data imputation'!AL45&lt;&gt;"",1,0))</f>
        <v>0</v>
      </c>
      <c r="AL42" s="158">
        <f>IF('Indicator Data'!AM46="No Data",1,IF('Indicator Data imputation'!AM45&lt;&gt;"",1,0))</f>
        <v>0</v>
      </c>
      <c r="AM42" s="158">
        <f>IF('Indicator Data'!AN46="No Data",1,IF('Indicator Data imputation'!AN45&lt;&gt;"",1,0))</f>
        <v>0</v>
      </c>
      <c r="AN42" s="158">
        <f>IF('Indicator Data'!AO46="No Data",1,IF('Indicator Data imputation'!AO45&lt;&gt;"",1,0))</f>
        <v>0</v>
      </c>
      <c r="AO42" s="158">
        <f>IF('Indicator Data'!AP46="No Data",1,IF('Indicator Data imputation'!AP45&lt;&gt;"",1,0))</f>
        <v>0</v>
      </c>
      <c r="AP42" s="158">
        <f>IF('Indicator Data'!AQ46="No Data",1,IF('Indicator Data imputation'!AQ45&lt;&gt;"",1,0))</f>
        <v>0</v>
      </c>
      <c r="AQ42" s="158">
        <f>IF('Indicator Data'!AR46="No Data",1,IF('Indicator Data imputation'!AR45&lt;&gt;"",1,0))</f>
        <v>0</v>
      </c>
      <c r="AR42" s="158">
        <f>IF('Indicator Data'!AS46="No Data",1,IF('Indicator Data imputation'!AS45&lt;&gt;"",1,0))</f>
        <v>0</v>
      </c>
      <c r="AS42" s="158">
        <f>IF('Indicator Data'!AT46="No Data",1,IF('Indicator Data imputation'!AT45&lt;&gt;"",1,0))</f>
        <v>0</v>
      </c>
      <c r="AT42" s="158">
        <f>IF('Indicator Data'!AU46="No Data",1,IF('Indicator Data imputation'!AU45&lt;&gt;"",1,0))</f>
        <v>0</v>
      </c>
      <c r="AU42" s="158">
        <f>IF('Indicator Data'!AV46="No Data",1,IF('Indicator Data imputation'!AV45&lt;&gt;"",1,0))</f>
        <v>0</v>
      </c>
      <c r="AV42" s="158">
        <f>IF('Indicator Data'!AW46="No Data",1,IF('Indicator Data imputation'!AW45&lt;&gt;"",1,0))</f>
        <v>0</v>
      </c>
      <c r="AW42" s="158">
        <f>IF('Indicator Data'!AX46="No Data",1,IF('Indicator Data imputation'!AX45&lt;&gt;"",1,0))</f>
        <v>0</v>
      </c>
      <c r="AX42" s="158">
        <f>IF('Indicator Data'!AY46="No Data",1,IF('Indicator Data imputation'!AY45&lt;&gt;"",1,0))</f>
        <v>0</v>
      </c>
      <c r="AY42" s="158">
        <f>IF('Indicator Data'!AZ46="No Data",1,IF('Indicator Data imputation'!AZ45&lt;&gt;"",1,0))</f>
        <v>0</v>
      </c>
      <c r="AZ42" s="158">
        <f>IF('Indicator Data'!BA46="No Data",1,IF('Indicator Data imputation'!BA45&lt;&gt;"",1,0))</f>
        <v>0</v>
      </c>
      <c r="BA42" s="158">
        <f>IF('Indicator Data'!BB46="No Data",1,IF('Indicator Data imputation'!BB45&lt;&gt;"",1,0))</f>
        <v>0</v>
      </c>
      <c r="BB42" s="158">
        <f>IF('Indicator Data'!BC46="No Data",1,IF('Indicator Data imputation'!BC45&lt;&gt;"",1,0))</f>
        <v>0</v>
      </c>
      <c r="BC42" s="158">
        <f>IF('Indicator Data'!BD46="No Data",1,IF('Indicator Data imputation'!BD45&lt;&gt;"",1,0))</f>
        <v>0</v>
      </c>
      <c r="BD42" s="158">
        <f>IF('Indicator Data'!BE46="No Data",1,IF('Indicator Data imputation'!BE45&lt;&gt;"",1,0))</f>
        <v>0</v>
      </c>
      <c r="BE42" s="158">
        <f>IF('Indicator Data'!BF46="No Data",1,IF('Indicator Data imputation'!BF45&lt;&gt;"",1,0))</f>
        <v>0</v>
      </c>
      <c r="BF42" s="158">
        <f>IF('Indicator Data'!BG46="No Data",1,IF('Indicator Data imputation'!BG45&lt;&gt;"",1,0))</f>
        <v>0</v>
      </c>
      <c r="BG42" s="158">
        <f>IF('Indicator Data'!BH46="No Data",1,IF('Indicator Data imputation'!BH45&lt;&gt;"",1,0))</f>
        <v>0</v>
      </c>
      <c r="BH42" s="158">
        <f>IF('Indicator Data'!BI46="No Data",1,IF('Indicator Data imputation'!BI45&lt;&gt;"",1,0))</f>
        <v>0</v>
      </c>
      <c r="BI42" s="158">
        <f>IF('Indicator Data'!BJ46="No Data",1,IF('Indicator Data imputation'!BJ45&lt;&gt;"",1,0))</f>
        <v>0</v>
      </c>
      <c r="BJ42" s="158">
        <f>IF('Indicator Data'!BK46="No Data",1,IF('Indicator Data imputation'!BK45&lt;&gt;"",1,0))</f>
        <v>0</v>
      </c>
      <c r="BK42" s="158">
        <f>IF('Indicator Data'!BL46="No Data",1,IF('Indicator Data imputation'!BL45&lt;&gt;"",1,0))</f>
        <v>0</v>
      </c>
      <c r="BL42" s="158">
        <f>IF('Indicator Data'!BM46="No Data",1,IF('Indicator Data imputation'!BM45&lt;&gt;"",1,0))</f>
        <v>0</v>
      </c>
      <c r="BM42" s="158">
        <f>IF('Indicator Data'!BN46="No Data",1,IF('Indicator Data imputation'!BN45&lt;&gt;"",1,0))</f>
        <v>0</v>
      </c>
      <c r="BN42" s="158">
        <f>IF('Indicator Data'!BO46="No Data",1,IF('Indicator Data imputation'!BO45&lt;&gt;"",1,0))</f>
        <v>0</v>
      </c>
      <c r="BO42" s="158">
        <f>IF('Indicator Data'!BP46="No Data",1,IF('Indicator Data imputation'!BP45&lt;&gt;"",1,0))</f>
        <v>0</v>
      </c>
      <c r="BP42" s="158">
        <f>IF('Indicator Data'!BQ46="No Data",1,IF('Indicator Data imputation'!BQ45&lt;&gt;"",1,0))</f>
        <v>0</v>
      </c>
      <c r="BQ42" s="158">
        <f>IF('Indicator Data'!BR46="No Data",1,IF('Indicator Data imputation'!BR45&lt;&gt;"",1,0))</f>
        <v>0</v>
      </c>
      <c r="BR42" s="158">
        <f>IF('Indicator Data'!BS46="No Data",1,IF('Indicator Data imputation'!BS45&lt;&gt;"",1,0))</f>
        <v>0</v>
      </c>
      <c r="BS42" s="158">
        <f>IF('Indicator Data'!BT46="No Data",1,IF('Indicator Data imputation'!BT45&lt;&gt;"",1,0))</f>
        <v>0</v>
      </c>
      <c r="BT42" s="158">
        <f>IF('Indicator Data'!BU46="No Data",1,IF('Indicator Data imputation'!BU45&lt;&gt;"",1,0))</f>
        <v>0</v>
      </c>
      <c r="BU42" s="158">
        <f>IF('Indicator Data'!BV46="No Data",1,IF('Indicator Data imputation'!BV45&lt;&gt;"",1,0))</f>
        <v>1</v>
      </c>
      <c r="BV42" s="158">
        <f>IF('Indicator Data'!BW46="No Data",1,IF('Indicator Data imputation'!BW45&lt;&gt;"",1,0))</f>
        <v>0</v>
      </c>
      <c r="BW42" s="158">
        <f>IF('Indicator Data'!BX46="No Data",1,IF('Indicator Data imputation'!BX45&lt;&gt;"",1,0))</f>
        <v>0</v>
      </c>
      <c r="BX42" s="158">
        <f>IF('Indicator Data'!BY46="No Data",1,IF('Indicator Data imputation'!BY45&lt;&gt;"",1,0))</f>
        <v>0</v>
      </c>
      <c r="BY42" s="5">
        <f t="shared" si="2"/>
        <v>1</v>
      </c>
      <c r="BZ42" s="160">
        <f t="shared" si="1"/>
        <v>1.3333333333333334E-2</v>
      </c>
    </row>
    <row r="43" spans="1:78" x14ac:dyDescent="0.25">
      <c r="A43" s="5" t="s">
        <v>75</v>
      </c>
      <c r="B43" s="158">
        <f>IF('Indicator Data'!C47="No Data",1,IF('Indicator Data imputation'!C46&lt;&gt;"",1,0))</f>
        <v>0</v>
      </c>
      <c r="C43" s="158">
        <f>IF('Indicator Data'!D47="No Data",1,IF('Indicator Data imputation'!D46&lt;&gt;"",1,0))</f>
        <v>0</v>
      </c>
      <c r="D43" s="158">
        <f>IF('Indicator Data'!E47="No Data",1,IF('Indicator Data imputation'!E46&lt;&gt;"",1,0))</f>
        <v>0</v>
      </c>
      <c r="E43" s="158">
        <f>IF('Indicator Data'!F47="No Data",1,IF('Indicator Data imputation'!F46&lt;&gt;"",1,0))</f>
        <v>0</v>
      </c>
      <c r="F43" s="158">
        <f>IF('Indicator Data'!G47="No Data",1,IF('Indicator Data imputation'!G46&lt;&gt;"",1,0))</f>
        <v>0</v>
      </c>
      <c r="G43" s="158">
        <f>IF('Indicator Data'!H47="No Data",1,IF('Indicator Data imputation'!H46&lt;&gt;"",1,0))</f>
        <v>0</v>
      </c>
      <c r="H43" s="158">
        <f>IF('Indicator Data'!I47="No Data",1,IF('Indicator Data imputation'!I46&lt;&gt;"",1,0))</f>
        <v>0</v>
      </c>
      <c r="I43" s="158">
        <f>IF('Indicator Data'!J47="No Data",1,IF('Indicator Data imputation'!J46&lt;&gt;"",1,0))</f>
        <v>0</v>
      </c>
      <c r="J43" s="158">
        <f>IF('Indicator Data'!K47="No Data",1,IF('Indicator Data imputation'!K46&lt;&gt;"",1,0))</f>
        <v>0</v>
      </c>
      <c r="K43" s="158">
        <f>IF('Indicator Data'!L47="No Data",1,IF('Indicator Data imputation'!L46&lt;&gt;"",1,0))</f>
        <v>0</v>
      </c>
      <c r="L43" s="158">
        <f>IF('Indicator Data'!M47="No Data",1,IF('Indicator Data imputation'!M46&lt;&gt;"",1,0))</f>
        <v>0</v>
      </c>
      <c r="M43" s="158">
        <f>IF('Indicator Data'!N47="No Data",1,IF('Indicator Data imputation'!N46&lt;&gt;"",1,0))</f>
        <v>1</v>
      </c>
      <c r="N43" s="158">
        <f>IF('Indicator Data'!O47="No Data",1,IF('Indicator Data imputation'!O46&lt;&gt;"",1,0))</f>
        <v>1</v>
      </c>
      <c r="O43" s="158">
        <f>IF('Indicator Data'!P47="No Data",1,IF('Indicator Data imputation'!P46&lt;&gt;"",1,0))</f>
        <v>1</v>
      </c>
      <c r="P43" s="158">
        <f>IF('Indicator Data'!Q47="No Data",1,IF('Indicator Data imputation'!Q46&lt;&gt;"",1,0))</f>
        <v>0</v>
      </c>
      <c r="Q43" s="158">
        <f>IF('Indicator Data'!R47="No Data",1,IF('Indicator Data imputation'!R46&lt;&gt;"",1,0))</f>
        <v>0</v>
      </c>
      <c r="R43" s="158">
        <f>IF('Indicator Data'!S47="No Data",1,IF('Indicator Data imputation'!S46&lt;&gt;"",1,0))</f>
        <v>0</v>
      </c>
      <c r="S43" s="158">
        <f>IF('Indicator Data'!T47="No Data",1,IF('Indicator Data imputation'!T46&lt;&gt;"",1,0))</f>
        <v>0</v>
      </c>
      <c r="T43" s="158">
        <f>IF('Indicator Data'!U47="No Data",1,IF('Indicator Data imputation'!U46&lt;&gt;"",1,0))</f>
        <v>0</v>
      </c>
      <c r="U43" s="158">
        <f>IF('Indicator Data'!V47="No Data",1,IF('Indicator Data imputation'!V46&lt;&gt;"",1,0))</f>
        <v>0</v>
      </c>
      <c r="V43" s="158">
        <f>IF('Indicator Data'!W47="No Data",1,IF('Indicator Data imputation'!W46&lt;&gt;"",1,0))</f>
        <v>0</v>
      </c>
      <c r="W43" s="158">
        <f>IF('Indicator Data'!X47="No Data",1,IF('Indicator Data imputation'!X46&lt;&gt;"",1,0))</f>
        <v>0</v>
      </c>
      <c r="X43" s="158">
        <f>IF('Indicator Data'!Y47="No Data",1,IF('Indicator Data imputation'!Y46&lt;&gt;"",1,0))</f>
        <v>0</v>
      </c>
      <c r="Y43" s="158">
        <f>IF('Indicator Data'!Z47="No Data",1,IF('Indicator Data imputation'!Z46&lt;&gt;"",1,0))</f>
        <v>0</v>
      </c>
      <c r="Z43" s="158">
        <f>IF('Indicator Data'!AA47="No Data",1,IF('Indicator Data imputation'!AA46&lt;&gt;"",1,0))</f>
        <v>0</v>
      </c>
      <c r="AA43" s="158">
        <f>IF('Indicator Data'!AB47="No Data",1,IF('Indicator Data imputation'!AB46&lt;&gt;"",1,0))</f>
        <v>0</v>
      </c>
      <c r="AB43" s="158">
        <f>IF('Indicator Data'!AC47="No Data",1,IF('Indicator Data imputation'!AC46&lt;&gt;"",1,0))</f>
        <v>1</v>
      </c>
      <c r="AC43" s="158">
        <f>IF('Indicator Data'!AD47="No Data",1,IF('Indicator Data imputation'!AD46&lt;&gt;"",1,0))</f>
        <v>0</v>
      </c>
      <c r="AD43" s="158">
        <f>IF('Indicator Data'!AE47="No Data",1,IF('Indicator Data imputation'!AE46&lt;&gt;"",1,0))</f>
        <v>0</v>
      </c>
      <c r="AE43" s="158">
        <f>IF('Indicator Data'!AF47="No Data",1,IF('Indicator Data imputation'!AF46&lt;&gt;"",1,0))</f>
        <v>1</v>
      </c>
      <c r="AF43" s="158">
        <f>IF('Indicator Data'!AG47="No Data",1,IF('Indicator Data imputation'!AG46&lt;&gt;"",1,0))</f>
        <v>0</v>
      </c>
      <c r="AG43" s="158">
        <f>IF('Indicator Data'!AH47="No Data",1,IF('Indicator Data imputation'!AH46&lt;&gt;"",1,0))</f>
        <v>0</v>
      </c>
      <c r="AH43" s="158">
        <f>IF('Indicator Data'!AI47="No Data",1,IF('Indicator Data imputation'!AI46&lt;&gt;"",1,0))</f>
        <v>0</v>
      </c>
      <c r="AI43" s="158">
        <f>IF('Indicator Data'!AJ47="No Data",1,IF('Indicator Data imputation'!AJ46&lt;&gt;"",1,0))</f>
        <v>0</v>
      </c>
      <c r="AJ43" s="158">
        <f>IF('Indicator Data'!AK47="No Data",1,IF('Indicator Data imputation'!AK46&lt;&gt;"",1,0))</f>
        <v>0</v>
      </c>
      <c r="AK43" s="158">
        <f>IF('Indicator Data'!AL47="No Data",1,IF('Indicator Data imputation'!AL46&lt;&gt;"",1,0))</f>
        <v>0</v>
      </c>
      <c r="AL43" s="158">
        <f>IF('Indicator Data'!AM47="No Data",1,IF('Indicator Data imputation'!AM46&lt;&gt;"",1,0))</f>
        <v>1</v>
      </c>
      <c r="AM43" s="158">
        <f>IF('Indicator Data'!AN47="No Data",1,IF('Indicator Data imputation'!AN46&lt;&gt;"",1,0))</f>
        <v>0</v>
      </c>
      <c r="AN43" s="158">
        <f>IF('Indicator Data'!AO47="No Data",1,IF('Indicator Data imputation'!AO46&lt;&gt;"",1,0))</f>
        <v>0</v>
      </c>
      <c r="AO43" s="158">
        <f>IF('Indicator Data'!AP47="No Data",1,IF('Indicator Data imputation'!AP46&lt;&gt;"",1,0))</f>
        <v>0</v>
      </c>
      <c r="AP43" s="158">
        <f>IF('Indicator Data'!AQ47="No Data",1,IF('Indicator Data imputation'!AQ46&lt;&gt;"",1,0))</f>
        <v>1</v>
      </c>
      <c r="AQ43" s="158">
        <f>IF('Indicator Data'!AR47="No Data",1,IF('Indicator Data imputation'!AR46&lt;&gt;"",1,0))</f>
        <v>0</v>
      </c>
      <c r="AR43" s="158">
        <f>IF('Indicator Data'!AS47="No Data",1,IF('Indicator Data imputation'!AS46&lt;&gt;"",1,0))</f>
        <v>0</v>
      </c>
      <c r="AS43" s="158">
        <f>IF('Indicator Data'!AT47="No Data",1,IF('Indicator Data imputation'!AT46&lt;&gt;"",1,0))</f>
        <v>1</v>
      </c>
      <c r="AT43" s="158">
        <f>IF('Indicator Data'!AU47="No Data",1,IF('Indicator Data imputation'!AU46&lt;&gt;"",1,0))</f>
        <v>0</v>
      </c>
      <c r="AU43" s="158">
        <f>IF('Indicator Data'!AV47="No Data",1,IF('Indicator Data imputation'!AV46&lt;&gt;"",1,0))</f>
        <v>0</v>
      </c>
      <c r="AV43" s="158">
        <f>IF('Indicator Data'!AW47="No Data",1,IF('Indicator Data imputation'!AW46&lt;&gt;"",1,0))</f>
        <v>1</v>
      </c>
      <c r="AW43" s="158">
        <f>IF('Indicator Data'!AX47="No Data",1,IF('Indicator Data imputation'!AX46&lt;&gt;"",1,0))</f>
        <v>1</v>
      </c>
      <c r="AX43" s="158">
        <f>IF('Indicator Data'!AY47="No Data",1,IF('Indicator Data imputation'!AY46&lt;&gt;"",1,0))</f>
        <v>0</v>
      </c>
      <c r="AY43" s="158">
        <f>IF('Indicator Data'!AZ47="No Data",1,IF('Indicator Data imputation'!AZ46&lt;&gt;"",1,0))</f>
        <v>0</v>
      </c>
      <c r="AZ43" s="158">
        <f>IF('Indicator Data'!BA47="No Data",1,IF('Indicator Data imputation'!BA46&lt;&gt;"",1,0))</f>
        <v>0</v>
      </c>
      <c r="BA43" s="158">
        <f>IF('Indicator Data'!BB47="No Data",1,IF('Indicator Data imputation'!BB46&lt;&gt;"",1,0))</f>
        <v>0</v>
      </c>
      <c r="BB43" s="158">
        <f>IF('Indicator Data'!BC47="No Data",1,IF('Indicator Data imputation'!BC46&lt;&gt;"",1,0))</f>
        <v>0</v>
      </c>
      <c r="BC43" s="158">
        <f>IF('Indicator Data'!BD47="No Data",1,IF('Indicator Data imputation'!BD46&lt;&gt;"",1,0))</f>
        <v>0</v>
      </c>
      <c r="BD43" s="158">
        <f>IF('Indicator Data'!BE47="No Data",1,IF('Indicator Data imputation'!BE46&lt;&gt;"",1,0))</f>
        <v>0</v>
      </c>
      <c r="BE43" s="158">
        <f>IF('Indicator Data'!BF47="No Data",1,IF('Indicator Data imputation'!BF46&lt;&gt;"",1,0))</f>
        <v>0</v>
      </c>
      <c r="BF43" s="158">
        <f>IF('Indicator Data'!BG47="No Data",1,IF('Indicator Data imputation'!BG46&lt;&gt;"",1,0))</f>
        <v>0</v>
      </c>
      <c r="BG43" s="158">
        <f>IF('Indicator Data'!BH47="No Data",1,IF('Indicator Data imputation'!BH46&lt;&gt;"",1,0))</f>
        <v>0</v>
      </c>
      <c r="BH43" s="158">
        <f>IF('Indicator Data'!BI47="No Data",1,IF('Indicator Data imputation'!BI46&lt;&gt;"",1,0))</f>
        <v>0</v>
      </c>
      <c r="BI43" s="158">
        <f>IF('Indicator Data'!BJ47="No Data",1,IF('Indicator Data imputation'!BJ46&lt;&gt;"",1,0))</f>
        <v>0</v>
      </c>
      <c r="BJ43" s="158">
        <f>IF('Indicator Data'!BK47="No Data",1,IF('Indicator Data imputation'!BK46&lt;&gt;"",1,0))</f>
        <v>0</v>
      </c>
      <c r="BK43" s="158">
        <f>IF('Indicator Data'!BL47="No Data",1,IF('Indicator Data imputation'!BL46&lt;&gt;"",1,0))</f>
        <v>0</v>
      </c>
      <c r="BL43" s="158">
        <f>IF('Indicator Data'!BM47="No Data",1,IF('Indicator Data imputation'!BM46&lt;&gt;"",1,0))</f>
        <v>0</v>
      </c>
      <c r="BM43" s="158">
        <f>IF('Indicator Data'!BN47="No Data",1,IF('Indicator Data imputation'!BN46&lt;&gt;"",1,0))</f>
        <v>0</v>
      </c>
      <c r="BN43" s="158">
        <f>IF('Indicator Data'!BO47="No Data",1,IF('Indicator Data imputation'!BO46&lt;&gt;"",1,0))</f>
        <v>0</v>
      </c>
      <c r="BO43" s="158">
        <f>IF('Indicator Data'!BP47="No Data",1,IF('Indicator Data imputation'!BP46&lt;&gt;"",1,0))</f>
        <v>0</v>
      </c>
      <c r="BP43" s="158">
        <f>IF('Indicator Data'!BQ47="No Data",1,IF('Indicator Data imputation'!BQ46&lt;&gt;"",1,0))</f>
        <v>0</v>
      </c>
      <c r="BQ43" s="158">
        <f>IF('Indicator Data'!BR47="No Data",1,IF('Indicator Data imputation'!BR46&lt;&gt;"",1,0))</f>
        <v>0</v>
      </c>
      <c r="BR43" s="158">
        <f>IF('Indicator Data'!BS47="No Data",1,IF('Indicator Data imputation'!BS46&lt;&gt;"",1,0))</f>
        <v>0</v>
      </c>
      <c r="BS43" s="158">
        <f>IF('Indicator Data'!BT47="No Data",1,IF('Indicator Data imputation'!BT46&lt;&gt;"",1,0))</f>
        <v>0</v>
      </c>
      <c r="BT43" s="158">
        <f>IF('Indicator Data'!BU47="No Data",1,IF('Indicator Data imputation'!BU46&lt;&gt;"",1,0))</f>
        <v>0</v>
      </c>
      <c r="BU43" s="158">
        <f>IF('Indicator Data'!BV47="No Data",1,IF('Indicator Data imputation'!BV46&lt;&gt;"",1,0))</f>
        <v>0</v>
      </c>
      <c r="BV43" s="158">
        <f>IF('Indicator Data'!BW47="No Data",1,IF('Indicator Data imputation'!BW46&lt;&gt;"",1,0))</f>
        <v>1</v>
      </c>
      <c r="BW43" s="158">
        <f>IF('Indicator Data'!BX47="No Data",1,IF('Indicator Data imputation'!BX46&lt;&gt;"",1,0))</f>
        <v>0</v>
      </c>
      <c r="BX43" s="158">
        <f>IF('Indicator Data'!BY47="No Data",1,IF('Indicator Data imputation'!BY46&lt;&gt;"",1,0))</f>
        <v>0</v>
      </c>
      <c r="BY43" s="5">
        <f t="shared" si="2"/>
        <v>11</v>
      </c>
      <c r="BZ43" s="160">
        <f t="shared" si="1"/>
        <v>0.14666666666666667</v>
      </c>
    </row>
    <row r="44" spans="1:78" x14ac:dyDescent="0.25">
      <c r="A44" s="5" t="s">
        <v>77</v>
      </c>
      <c r="B44" s="158">
        <f>IF('Indicator Data'!C48="No Data",1,IF('Indicator Data imputation'!C47&lt;&gt;"",1,0))</f>
        <v>0</v>
      </c>
      <c r="C44" s="158">
        <f>IF('Indicator Data'!D48="No Data",1,IF('Indicator Data imputation'!D47&lt;&gt;"",1,0))</f>
        <v>0</v>
      </c>
      <c r="D44" s="158">
        <f>IF('Indicator Data'!E48="No Data",1,IF('Indicator Data imputation'!E47&lt;&gt;"",1,0))</f>
        <v>0</v>
      </c>
      <c r="E44" s="158">
        <f>IF('Indicator Data'!F48="No Data",1,IF('Indicator Data imputation'!F47&lt;&gt;"",1,0))</f>
        <v>0</v>
      </c>
      <c r="F44" s="158">
        <f>IF('Indicator Data'!G48="No Data",1,IF('Indicator Data imputation'!G47&lt;&gt;"",1,0))</f>
        <v>0</v>
      </c>
      <c r="G44" s="158">
        <f>IF('Indicator Data'!H48="No Data",1,IF('Indicator Data imputation'!H47&lt;&gt;"",1,0))</f>
        <v>0</v>
      </c>
      <c r="H44" s="158">
        <f>IF('Indicator Data'!I48="No Data",1,IF('Indicator Data imputation'!I47&lt;&gt;"",1,0))</f>
        <v>0</v>
      </c>
      <c r="I44" s="158">
        <f>IF('Indicator Data'!J48="No Data",1,IF('Indicator Data imputation'!J47&lt;&gt;"",1,0))</f>
        <v>0</v>
      </c>
      <c r="J44" s="158">
        <f>IF('Indicator Data'!K48="No Data",1,IF('Indicator Data imputation'!K47&lt;&gt;"",1,0))</f>
        <v>0</v>
      </c>
      <c r="K44" s="158">
        <f>IF('Indicator Data'!L48="No Data",1,IF('Indicator Data imputation'!L47&lt;&gt;"",1,0))</f>
        <v>0</v>
      </c>
      <c r="L44" s="158">
        <f>IF('Indicator Data'!M48="No Data",1,IF('Indicator Data imputation'!M47&lt;&gt;"",1,0))</f>
        <v>1</v>
      </c>
      <c r="M44" s="158">
        <f>IF('Indicator Data'!N48="No Data",1,IF('Indicator Data imputation'!N47&lt;&gt;"",1,0))</f>
        <v>1</v>
      </c>
      <c r="N44" s="158">
        <f>IF('Indicator Data'!O48="No Data",1,IF('Indicator Data imputation'!O47&lt;&gt;"",1,0))</f>
        <v>1</v>
      </c>
      <c r="O44" s="158">
        <f>IF('Indicator Data'!P48="No Data",1,IF('Indicator Data imputation'!P47&lt;&gt;"",1,0))</f>
        <v>1</v>
      </c>
      <c r="P44" s="158">
        <f>IF('Indicator Data'!Q48="No Data",1,IF('Indicator Data imputation'!Q47&lt;&gt;"",1,0))</f>
        <v>0</v>
      </c>
      <c r="Q44" s="158">
        <f>IF('Indicator Data'!R48="No Data",1,IF('Indicator Data imputation'!R47&lt;&gt;"",1,0))</f>
        <v>0</v>
      </c>
      <c r="R44" s="158">
        <f>IF('Indicator Data'!S48="No Data",1,IF('Indicator Data imputation'!S47&lt;&gt;"",1,0))</f>
        <v>0</v>
      </c>
      <c r="S44" s="158">
        <f>IF('Indicator Data'!T48="No Data",1,IF('Indicator Data imputation'!T47&lt;&gt;"",1,0))</f>
        <v>0</v>
      </c>
      <c r="T44" s="158">
        <f>IF('Indicator Data'!U48="No Data",1,IF('Indicator Data imputation'!U47&lt;&gt;"",1,0))</f>
        <v>0</v>
      </c>
      <c r="U44" s="158">
        <f>IF('Indicator Data'!V48="No Data",1,IF('Indicator Data imputation'!V47&lt;&gt;"",1,0))</f>
        <v>0</v>
      </c>
      <c r="V44" s="158">
        <f>IF('Indicator Data'!W48="No Data",1,IF('Indicator Data imputation'!W47&lt;&gt;"",1,0))</f>
        <v>0</v>
      </c>
      <c r="W44" s="158">
        <f>IF('Indicator Data'!X48="No Data",1,IF('Indicator Data imputation'!X47&lt;&gt;"",1,0))</f>
        <v>0</v>
      </c>
      <c r="X44" s="158">
        <f>IF('Indicator Data'!Y48="No Data",1,IF('Indicator Data imputation'!Y47&lt;&gt;"",1,0))</f>
        <v>0</v>
      </c>
      <c r="Y44" s="158">
        <f>IF('Indicator Data'!Z48="No Data",1,IF('Indicator Data imputation'!Z47&lt;&gt;"",1,0))</f>
        <v>0</v>
      </c>
      <c r="Z44" s="158">
        <f>IF('Indicator Data'!AA48="No Data",1,IF('Indicator Data imputation'!AA47&lt;&gt;"",1,0))</f>
        <v>1</v>
      </c>
      <c r="AA44" s="158">
        <f>IF('Indicator Data'!AB48="No Data",1,IF('Indicator Data imputation'!AB47&lt;&gt;"",1,0))</f>
        <v>0</v>
      </c>
      <c r="AB44" s="158">
        <f>IF('Indicator Data'!AC48="No Data",1,IF('Indicator Data imputation'!AC47&lt;&gt;"",1,0))</f>
        <v>0</v>
      </c>
      <c r="AC44" s="158">
        <f>IF('Indicator Data'!AD48="No Data",1,IF('Indicator Data imputation'!AD47&lt;&gt;"",1,0))</f>
        <v>0</v>
      </c>
      <c r="AD44" s="158">
        <f>IF('Indicator Data'!AE48="No Data",1,IF('Indicator Data imputation'!AE47&lt;&gt;"",1,0))</f>
        <v>0</v>
      </c>
      <c r="AE44" s="158">
        <f>IF('Indicator Data'!AF48="No Data",1,IF('Indicator Data imputation'!AF47&lt;&gt;"",1,0))</f>
        <v>0</v>
      </c>
      <c r="AF44" s="158">
        <f>IF('Indicator Data'!AG48="No Data",1,IF('Indicator Data imputation'!AG47&lt;&gt;"",1,0))</f>
        <v>0</v>
      </c>
      <c r="AG44" s="158">
        <f>IF('Indicator Data'!AH48="No Data",1,IF('Indicator Data imputation'!AH47&lt;&gt;"",1,0))</f>
        <v>0</v>
      </c>
      <c r="AH44" s="158">
        <f>IF('Indicator Data'!AI48="No Data",1,IF('Indicator Data imputation'!AI47&lt;&gt;"",1,0))</f>
        <v>0</v>
      </c>
      <c r="AI44" s="158">
        <f>IF('Indicator Data'!AJ48="No Data",1,IF('Indicator Data imputation'!AJ47&lt;&gt;"",1,0))</f>
        <v>0</v>
      </c>
      <c r="AJ44" s="158">
        <f>IF('Indicator Data'!AK48="No Data",1,IF('Indicator Data imputation'!AK47&lt;&gt;"",1,0))</f>
        <v>0</v>
      </c>
      <c r="AK44" s="158">
        <f>IF('Indicator Data'!AL48="No Data",1,IF('Indicator Data imputation'!AL47&lt;&gt;"",1,0))</f>
        <v>0</v>
      </c>
      <c r="AL44" s="158">
        <f>IF('Indicator Data'!AM48="No Data",1,IF('Indicator Data imputation'!AM47&lt;&gt;"",1,0))</f>
        <v>1</v>
      </c>
      <c r="AM44" s="158">
        <f>IF('Indicator Data'!AN48="No Data",1,IF('Indicator Data imputation'!AN47&lt;&gt;"",1,0))</f>
        <v>0</v>
      </c>
      <c r="AN44" s="158">
        <f>IF('Indicator Data'!AO48="No Data",1,IF('Indicator Data imputation'!AO47&lt;&gt;"",1,0))</f>
        <v>0</v>
      </c>
      <c r="AO44" s="158">
        <f>IF('Indicator Data'!AP48="No Data",1,IF('Indicator Data imputation'!AP47&lt;&gt;"",1,0))</f>
        <v>0</v>
      </c>
      <c r="AP44" s="158">
        <f>IF('Indicator Data'!AQ48="No Data",1,IF('Indicator Data imputation'!AQ47&lt;&gt;"",1,0))</f>
        <v>1</v>
      </c>
      <c r="AQ44" s="158">
        <f>IF('Indicator Data'!AR48="No Data",1,IF('Indicator Data imputation'!AR47&lt;&gt;"",1,0))</f>
        <v>1</v>
      </c>
      <c r="AR44" s="158">
        <f>IF('Indicator Data'!AS48="No Data",1,IF('Indicator Data imputation'!AS47&lt;&gt;"",1,0))</f>
        <v>0</v>
      </c>
      <c r="AS44" s="158">
        <f>IF('Indicator Data'!AT48="No Data",1,IF('Indicator Data imputation'!AT47&lt;&gt;"",1,0))</f>
        <v>1</v>
      </c>
      <c r="AT44" s="158">
        <f>IF('Indicator Data'!AU48="No Data",1,IF('Indicator Data imputation'!AU47&lt;&gt;"",1,0))</f>
        <v>0</v>
      </c>
      <c r="AU44" s="158">
        <f>IF('Indicator Data'!AV48="No Data",1,IF('Indicator Data imputation'!AV47&lt;&gt;"",1,0))</f>
        <v>0</v>
      </c>
      <c r="AV44" s="158">
        <f>IF('Indicator Data'!AW48="No Data",1,IF('Indicator Data imputation'!AW47&lt;&gt;"",1,0))</f>
        <v>0</v>
      </c>
      <c r="AW44" s="158">
        <f>IF('Indicator Data'!AX48="No Data",1,IF('Indicator Data imputation'!AX47&lt;&gt;"",1,0))</f>
        <v>1</v>
      </c>
      <c r="AX44" s="158">
        <f>IF('Indicator Data'!AY48="No Data",1,IF('Indicator Data imputation'!AY47&lt;&gt;"",1,0))</f>
        <v>0</v>
      </c>
      <c r="AY44" s="158">
        <f>IF('Indicator Data'!AZ48="No Data",1,IF('Indicator Data imputation'!AZ47&lt;&gt;"",1,0))</f>
        <v>0</v>
      </c>
      <c r="AZ44" s="158">
        <f>IF('Indicator Data'!BA48="No Data",1,IF('Indicator Data imputation'!BA47&lt;&gt;"",1,0))</f>
        <v>1</v>
      </c>
      <c r="BA44" s="158">
        <f>IF('Indicator Data'!BB48="No Data",1,IF('Indicator Data imputation'!BB47&lt;&gt;"",1,0))</f>
        <v>0</v>
      </c>
      <c r="BB44" s="158">
        <f>IF('Indicator Data'!BC48="No Data",1,IF('Indicator Data imputation'!BC47&lt;&gt;"",1,0))</f>
        <v>0</v>
      </c>
      <c r="BC44" s="158">
        <f>IF('Indicator Data'!BD48="No Data",1,IF('Indicator Data imputation'!BD47&lt;&gt;"",1,0))</f>
        <v>0</v>
      </c>
      <c r="BD44" s="158">
        <f>IF('Indicator Data'!BE48="No Data",1,IF('Indicator Data imputation'!BE47&lt;&gt;"",1,0))</f>
        <v>0</v>
      </c>
      <c r="BE44" s="158">
        <f>IF('Indicator Data'!BF48="No Data",1,IF('Indicator Data imputation'!BF47&lt;&gt;"",1,0))</f>
        <v>0</v>
      </c>
      <c r="BF44" s="158">
        <f>IF('Indicator Data'!BG48="No Data",1,IF('Indicator Data imputation'!BG47&lt;&gt;"",1,0))</f>
        <v>0</v>
      </c>
      <c r="BG44" s="158">
        <f>IF('Indicator Data'!BH48="No Data",1,IF('Indicator Data imputation'!BH47&lt;&gt;"",1,0))</f>
        <v>0</v>
      </c>
      <c r="BH44" s="158">
        <f>IF('Indicator Data'!BI48="No Data",1,IF('Indicator Data imputation'!BI47&lt;&gt;"",1,0))</f>
        <v>0</v>
      </c>
      <c r="BI44" s="158">
        <f>IF('Indicator Data'!BJ48="No Data",1,IF('Indicator Data imputation'!BJ47&lt;&gt;"",1,0))</f>
        <v>0</v>
      </c>
      <c r="BJ44" s="158">
        <f>IF('Indicator Data'!BK48="No Data",1,IF('Indicator Data imputation'!BK47&lt;&gt;"",1,0))</f>
        <v>0</v>
      </c>
      <c r="BK44" s="158">
        <f>IF('Indicator Data'!BL48="No Data",1,IF('Indicator Data imputation'!BL47&lt;&gt;"",1,0))</f>
        <v>0</v>
      </c>
      <c r="BL44" s="158">
        <f>IF('Indicator Data'!BM48="No Data",1,IF('Indicator Data imputation'!BM47&lt;&gt;"",1,0))</f>
        <v>0</v>
      </c>
      <c r="BM44" s="158">
        <f>IF('Indicator Data'!BN48="No Data",1,IF('Indicator Data imputation'!BN47&lt;&gt;"",1,0))</f>
        <v>0</v>
      </c>
      <c r="BN44" s="158">
        <f>IF('Indicator Data'!BO48="No Data",1,IF('Indicator Data imputation'!BO47&lt;&gt;"",1,0))</f>
        <v>0</v>
      </c>
      <c r="BO44" s="158">
        <f>IF('Indicator Data'!BP48="No Data",1,IF('Indicator Data imputation'!BP47&lt;&gt;"",1,0))</f>
        <v>0</v>
      </c>
      <c r="BP44" s="158">
        <f>IF('Indicator Data'!BQ48="No Data",1,IF('Indicator Data imputation'!BQ47&lt;&gt;"",1,0))</f>
        <v>0</v>
      </c>
      <c r="BQ44" s="158">
        <f>IF('Indicator Data'!BR48="No Data",1,IF('Indicator Data imputation'!BR47&lt;&gt;"",1,0))</f>
        <v>0</v>
      </c>
      <c r="BR44" s="158">
        <f>IF('Indicator Data'!BS48="No Data",1,IF('Indicator Data imputation'!BS47&lt;&gt;"",1,0))</f>
        <v>0</v>
      </c>
      <c r="BS44" s="158">
        <f>IF('Indicator Data'!BT48="No Data",1,IF('Indicator Data imputation'!BT47&lt;&gt;"",1,0))</f>
        <v>0</v>
      </c>
      <c r="BT44" s="158">
        <f>IF('Indicator Data'!BU48="No Data",1,IF('Indicator Data imputation'!BU47&lt;&gt;"",1,0))</f>
        <v>0</v>
      </c>
      <c r="BU44" s="158">
        <f>IF('Indicator Data'!BV48="No Data",1,IF('Indicator Data imputation'!BV47&lt;&gt;"",1,0))</f>
        <v>0</v>
      </c>
      <c r="BV44" s="158">
        <f>IF('Indicator Data'!BW48="No Data",1,IF('Indicator Data imputation'!BW47&lt;&gt;"",1,0))</f>
        <v>1</v>
      </c>
      <c r="BW44" s="158">
        <f>IF('Indicator Data'!BX48="No Data",1,IF('Indicator Data imputation'!BX47&lt;&gt;"",1,0))</f>
        <v>0</v>
      </c>
      <c r="BX44" s="158">
        <f>IF('Indicator Data'!BY48="No Data",1,IF('Indicator Data imputation'!BY47&lt;&gt;"",1,0))</f>
        <v>0</v>
      </c>
      <c r="BY44" s="5">
        <f t="shared" si="2"/>
        <v>12</v>
      </c>
      <c r="BZ44" s="160">
        <f t="shared" si="1"/>
        <v>0.16</v>
      </c>
    </row>
    <row r="45" spans="1:78" x14ac:dyDescent="0.25">
      <c r="A45" s="5" t="s">
        <v>79</v>
      </c>
      <c r="B45" s="158">
        <f>IF('Indicator Data'!C49="No Data",1,IF('Indicator Data imputation'!C48&lt;&gt;"",1,0))</f>
        <v>0</v>
      </c>
      <c r="C45" s="158">
        <f>IF('Indicator Data'!D49="No Data",1,IF('Indicator Data imputation'!D48&lt;&gt;"",1,0))</f>
        <v>0</v>
      </c>
      <c r="D45" s="158">
        <f>IF('Indicator Data'!E49="No Data",1,IF('Indicator Data imputation'!E48&lt;&gt;"",1,0))</f>
        <v>0</v>
      </c>
      <c r="E45" s="158">
        <f>IF('Indicator Data'!F49="No Data",1,IF('Indicator Data imputation'!F48&lt;&gt;"",1,0))</f>
        <v>0</v>
      </c>
      <c r="F45" s="158">
        <f>IF('Indicator Data'!G49="No Data",1,IF('Indicator Data imputation'!G48&lt;&gt;"",1,0))</f>
        <v>0</v>
      </c>
      <c r="G45" s="158">
        <f>IF('Indicator Data'!H49="No Data",1,IF('Indicator Data imputation'!H48&lt;&gt;"",1,0))</f>
        <v>0</v>
      </c>
      <c r="H45" s="158">
        <f>IF('Indicator Data'!I49="No Data",1,IF('Indicator Data imputation'!I48&lt;&gt;"",1,0))</f>
        <v>0</v>
      </c>
      <c r="I45" s="158">
        <f>IF('Indicator Data'!J49="No Data",1,IF('Indicator Data imputation'!J48&lt;&gt;"",1,0))</f>
        <v>0</v>
      </c>
      <c r="J45" s="158">
        <f>IF('Indicator Data'!K49="No Data",1,IF('Indicator Data imputation'!K48&lt;&gt;"",1,0))</f>
        <v>0</v>
      </c>
      <c r="K45" s="158">
        <f>IF('Indicator Data'!L49="No Data",1,IF('Indicator Data imputation'!L48&lt;&gt;"",1,0))</f>
        <v>0</v>
      </c>
      <c r="L45" s="158">
        <f>IF('Indicator Data'!M49="No Data",1,IF('Indicator Data imputation'!M48&lt;&gt;"",1,0))</f>
        <v>0</v>
      </c>
      <c r="M45" s="158">
        <f>IF('Indicator Data'!N49="No Data",1,IF('Indicator Data imputation'!N48&lt;&gt;"",1,0))</f>
        <v>1</v>
      </c>
      <c r="N45" s="158">
        <f>IF('Indicator Data'!O49="No Data",1,IF('Indicator Data imputation'!O48&lt;&gt;"",1,0))</f>
        <v>1</v>
      </c>
      <c r="O45" s="158">
        <f>IF('Indicator Data'!P49="No Data",1,IF('Indicator Data imputation'!P48&lt;&gt;"",1,0))</f>
        <v>1</v>
      </c>
      <c r="P45" s="158">
        <f>IF('Indicator Data'!Q49="No Data",1,IF('Indicator Data imputation'!Q48&lt;&gt;"",1,0))</f>
        <v>0</v>
      </c>
      <c r="Q45" s="158">
        <f>IF('Indicator Data'!R49="No Data",1,IF('Indicator Data imputation'!R48&lt;&gt;"",1,0))</f>
        <v>0</v>
      </c>
      <c r="R45" s="158">
        <f>IF('Indicator Data'!S49="No Data",1,IF('Indicator Data imputation'!S48&lt;&gt;"",1,0))</f>
        <v>0</v>
      </c>
      <c r="S45" s="158">
        <f>IF('Indicator Data'!T49="No Data",1,IF('Indicator Data imputation'!T48&lt;&gt;"",1,0))</f>
        <v>0</v>
      </c>
      <c r="T45" s="158">
        <f>IF('Indicator Data'!U49="No Data",1,IF('Indicator Data imputation'!U48&lt;&gt;"",1,0))</f>
        <v>0</v>
      </c>
      <c r="U45" s="158">
        <f>IF('Indicator Data'!V49="No Data",1,IF('Indicator Data imputation'!V48&lt;&gt;"",1,0))</f>
        <v>0</v>
      </c>
      <c r="V45" s="158">
        <f>IF('Indicator Data'!W49="No Data",1,IF('Indicator Data imputation'!W48&lt;&gt;"",1,0))</f>
        <v>0</v>
      </c>
      <c r="W45" s="158">
        <f>IF('Indicator Data'!X49="No Data",1,IF('Indicator Data imputation'!X48&lt;&gt;"",1,0))</f>
        <v>0</v>
      </c>
      <c r="X45" s="158">
        <f>IF('Indicator Data'!Y49="No Data",1,IF('Indicator Data imputation'!Y48&lt;&gt;"",1,0))</f>
        <v>0</v>
      </c>
      <c r="Y45" s="158">
        <f>IF('Indicator Data'!Z49="No Data",1,IF('Indicator Data imputation'!Z48&lt;&gt;"",1,0))</f>
        <v>0</v>
      </c>
      <c r="Z45" s="158">
        <f>IF('Indicator Data'!AA49="No Data",1,IF('Indicator Data imputation'!AA48&lt;&gt;"",1,0))</f>
        <v>0</v>
      </c>
      <c r="AA45" s="158">
        <f>IF('Indicator Data'!AB49="No Data",1,IF('Indicator Data imputation'!AB48&lt;&gt;"",1,0))</f>
        <v>0</v>
      </c>
      <c r="AB45" s="158">
        <f>IF('Indicator Data'!AC49="No Data",1,IF('Indicator Data imputation'!AC48&lt;&gt;"",1,0))</f>
        <v>1</v>
      </c>
      <c r="AC45" s="158">
        <f>IF('Indicator Data'!AD49="No Data",1,IF('Indicator Data imputation'!AD48&lt;&gt;"",1,0))</f>
        <v>0</v>
      </c>
      <c r="AD45" s="158">
        <f>IF('Indicator Data'!AE49="No Data",1,IF('Indicator Data imputation'!AE48&lt;&gt;"",1,0))</f>
        <v>0</v>
      </c>
      <c r="AE45" s="158">
        <f>IF('Indicator Data'!AF49="No Data",1,IF('Indicator Data imputation'!AF48&lt;&gt;"",1,0))</f>
        <v>1</v>
      </c>
      <c r="AF45" s="158">
        <f>IF('Indicator Data'!AG49="No Data",1,IF('Indicator Data imputation'!AG48&lt;&gt;"",1,0))</f>
        <v>0</v>
      </c>
      <c r="AG45" s="158">
        <f>IF('Indicator Data'!AH49="No Data",1,IF('Indicator Data imputation'!AH48&lt;&gt;"",1,0))</f>
        <v>0</v>
      </c>
      <c r="AH45" s="158">
        <f>IF('Indicator Data'!AI49="No Data",1,IF('Indicator Data imputation'!AI48&lt;&gt;"",1,0))</f>
        <v>0</v>
      </c>
      <c r="AI45" s="158">
        <f>IF('Indicator Data'!AJ49="No Data",1,IF('Indicator Data imputation'!AJ48&lt;&gt;"",1,0))</f>
        <v>0</v>
      </c>
      <c r="AJ45" s="158">
        <f>IF('Indicator Data'!AK49="No Data",1,IF('Indicator Data imputation'!AK48&lt;&gt;"",1,0))</f>
        <v>0</v>
      </c>
      <c r="AK45" s="158">
        <f>IF('Indicator Data'!AL49="No Data",1,IF('Indicator Data imputation'!AL48&lt;&gt;"",1,0))</f>
        <v>0</v>
      </c>
      <c r="AL45" s="158">
        <f>IF('Indicator Data'!AM49="No Data",1,IF('Indicator Data imputation'!AM48&lt;&gt;"",1,0))</f>
        <v>1</v>
      </c>
      <c r="AM45" s="158">
        <f>IF('Indicator Data'!AN49="No Data",1,IF('Indicator Data imputation'!AN48&lt;&gt;"",1,0))</f>
        <v>0</v>
      </c>
      <c r="AN45" s="158">
        <f>IF('Indicator Data'!AO49="No Data",1,IF('Indicator Data imputation'!AO48&lt;&gt;"",1,0))</f>
        <v>0</v>
      </c>
      <c r="AO45" s="158">
        <f>IF('Indicator Data'!AP49="No Data",1,IF('Indicator Data imputation'!AP48&lt;&gt;"",1,0))</f>
        <v>0</v>
      </c>
      <c r="AP45" s="158">
        <f>IF('Indicator Data'!AQ49="No Data",1,IF('Indicator Data imputation'!AQ48&lt;&gt;"",1,0))</f>
        <v>1</v>
      </c>
      <c r="AQ45" s="158">
        <f>IF('Indicator Data'!AR49="No Data",1,IF('Indicator Data imputation'!AR48&lt;&gt;"",1,0))</f>
        <v>0</v>
      </c>
      <c r="AR45" s="158">
        <f>IF('Indicator Data'!AS49="No Data",1,IF('Indicator Data imputation'!AS48&lt;&gt;"",1,0))</f>
        <v>0</v>
      </c>
      <c r="AS45" s="158">
        <f>IF('Indicator Data'!AT49="No Data",1,IF('Indicator Data imputation'!AT48&lt;&gt;"",1,0))</f>
        <v>1</v>
      </c>
      <c r="AT45" s="158">
        <f>IF('Indicator Data'!AU49="No Data",1,IF('Indicator Data imputation'!AU48&lt;&gt;"",1,0))</f>
        <v>0</v>
      </c>
      <c r="AU45" s="158">
        <f>IF('Indicator Data'!AV49="No Data",1,IF('Indicator Data imputation'!AV48&lt;&gt;"",1,0))</f>
        <v>0</v>
      </c>
      <c r="AV45" s="158">
        <f>IF('Indicator Data'!AW49="No Data",1,IF('Indicator Data imputation'!AW48&lt;&gt;"",1,0))</f>
        <v>0</v>
      </c>
      <c r="AW45" s="158">
        <f>IF('Indicator Data'!AX49="No Data",1,IF('Indicator Data imputation'!AX48&lt;&gt;"",1,0))</f>
        <v>1</v>
      </c>
      <c r="AX45" s="158">
        <f>IF('Indicator Data'!AY49="No Data",1,IF('Indicator Data imputation'!AY48&lt;&gt;"",1,0))</f>
        <v>0</v>
      </c>
      <c r="AY45" s="158">
        <f>IF('Indicator Data'!AZ49="No Data",1,IF('Indicator Data imputation'!AZ48&lt;&gt;"",1,0))</f>
        <v>0</v>
      </c>
      <c r="AZ45" s="158">
        <f>IF('Indicator Data'!BA49="No Data",1,IF('Indicator Data imputation'!BA48&lt;&gt;"",1,0))</f>
        <v>0</v>
      </c>
      <c r="BA45" s="158">
        <f>IF('Indicator Data'!BB49="No Data",1,IF('Indicator Data imputation'!BB48&lt;&gt;"",1,0))</f>
        <v>0</v>
      </c>
      <c r="BB45" s="158">
        <f>IF('Indicator Data'!BC49="No Data",1,IF('Indicator Data imputation'!BC48&lt;&gt;"",1,0))</f>
        <v>0</v>
      </c>
      <c r="BC45" s="158">
        <f>IF('Indicator Data'!BD49="No Data",1,IF('Indicator Data imputation'!BD48&lt;&gt;"",1,0))</f>
        <v>0</v>
      </c>
      <c r="BD45" s="158">
        <f>IF('Indicator Data'!BE49="No Data",1,IF('Indicator Data imputation'!BE48&lt;&gt;"",1,0))</f>
        <v>0</v>
      </c>
      <c r="BE45" s="158">
        <f>IF('Indicator Data'!BF49="No Data",1,IF('Indicator Data imputation'!BF48&lt;&gt;"",1,0))</f>
        <v>0</v>
      </c>
      <c r="BF45" s="158">
        <f>IF('Indicator Data'!BG49="No Data",1,IF('Indicator Data imputation'!BG48&lt;&gt;"",1,0))</f>
        <v>0</v>
      </c>
      <c r="BG45" s="158">
        <f>IF('Indicator Data'!BH49="No Data",1,IF('Indicator Data imputation'!BH48&lt;&gt;"",1,0))</f>
        <v>0</v>
      </c>
      <c r="BH45" s="158">
        <f>IF('Indicator Data'!BI49="No Data",1,IF('Indicator Data imputation'!BI48&lt;&gt;"",1,0))</f>
        <v>0</v>
      </c>
      <c r="BI45" s="158">
        <f>IF('Indicator Data'!BJ49="No Data",1,IF('Indicator Data imputation'!BJ48&lt;&gt;"",1,0))</f>
        <v>1</v>
      </c>
      <c r="BJ45" s="158">
        <f>IF('Indicator Data'!BK49="No Data",1,IF('Indicator Data imputation'!BK48&lt;&gt;"",1,0))</f>
        <v>0</v>
      </c>
      <c r="BK45" s="158">
        <f>IF('Indicator Data'!BL49="No Data",1,IF('Indicator Data imputation'!BL48&lt;&gt;"",1,0))</f>
        <v>0</v>
      </c>
      <c r="BL45" s="158">
        <f>IF('Indicator Data'!BM49="No Data",1,IF('Indicator Data imputation'!BM48&lt;&gt;"",1,0))</f>
        <v>0</v>
      </c>
      <c r="BM45" s="158">
        <f>IF('Indicator Data'!BN49="No Data",1,IF('Indicator Data imputation'!BN48&lt;&gt;"",1,0))</f>
        <v>0</v>
      </c>
      <c r="BN45" s="158">
        <f>IF('Indicator Data'!BO49="No Data",1,IF('Indicator Data imputation'!BO48&lt;&gt;"",1,0))</f>
        <v>0</v>
      </c>
      <c r="BO45" s="158">
        <f>IF('Indicator Data'!BP49="No Data",1,IF('Indicator Data imputation'!BP48&lt;&gt;"",1,0))</f>
        <v>0</v>
      </c>
      <c r="BP45" s="158">
        <f>IF('Indicator Data'!BQ49="No Data",1,IF('Indicator Data imputation'!BQ48&lt;&gt;"",1,0))</f>
        <v>0</v>
      </c>
      <c r="BQ45" s="158">
        <f>IF('Indicator Data'!BR49="No Data",1,IF('Indicator Data imputation'!BR48&lt;&gt;"",1,0))</f>
        <v>0</v>
      </c>
      <c r="BR45" s="158">
        <f>IF('Indicator Data'!BS49="No Data",1,IF('Indicator Data imputation'!BS48&lt;&gt;"",1,0))</f>
        <v>0</v>
      </c>
      <c r="BS45" s="158">
        <f>IF('Indicator Data'!BT49="No Data",1,IF('Indicator Data imputation'!BT48&lt;&gt;"",1,0))</f>
        <v>0</v>
      </c>
      <c r="BT45" s="158">
        <f>IF('Indicator Data'!BU49="No Data",1,IF('Indicator Data imputation'!BU48&lt;&gt;"",1,0))</f>
        <v>0</v>
      </c>
      <c r="BU45" s="158">
        <f>IF('Indicator Data'!BV49="No Data",1,IF('Indicator Data imputation'!BV48&lt;&gt;"",1,0))</f>
        <v>0</v>
      </c>
      <c r="BV45" s="158">
        <f>IF('Indicator Data'!BW49="No Data",1,IF('Indicator Data imputation'!BW48&lt;&gt;"",1,0))</f>
        <v>0</v>
      </c>
      <c r="BW45" s="158">
        <f>IF('Indicator Data'!BX49="No Data",1,IF('Indicator Data imputation'!BX48&lt;&gt;"",1,0))</f>
        <v>0</v>
      </c>
      <c r="BX45" s="158">
        <f>IF('Indicator Data'!BY49="No Data",1,IF('Indicator Data imputation'!BY48&lt;&gt;"",1,0))</f>
        <v>0</v>
      </c>
      <c r="BY45" s="5">
        <f t="shared" si="2"/>
        <v>10</v>
      </c>
      <c r="BZ45" s="160">
        <f t="shared" si="1"/>
        <v>0.13333333333333333</v>
      </c>
    </row>
    <row r="46" spans="1:78" x14ac:dyDescent="0.25">
      <c r="A46" s="5" t="s">
        <v>81</v>
      </c>
      <c r="B46" s="158">
        <f>IF('Indicator Data'!C50="No Data",1,IF('Indicator Data imputation'!C49&lt;&gt;"",1,0))</f>
        <v>0</v>
      </c>
      <c r="C46" s="158">
        <f>IF('Indicator Data'!D50="No Data",1,IF('Indicator Data imputation'!D49&lt;&gt;"",1,0))</f>
        <v>0</v>
      </c>
      <c r="D46" s="158">
        <f>IF('Indicator Data'!E50="No Data",1,IF('Indicator Data imputation'!E49&lt;&gt;"",1,0))</f>
        <v>0</v>
      </c>
      <c r="E46" s="158">
        <f>IF('Indicator Data'!F50="No Data",1,IF('Indicator Data imputation'!F49&lt;&gt;"",1,0))</f>
        <v>0</v>
      </c>
      <c r="F46" s="158">
        <f>IF('Indicator Data'!G50="No Data",1,IF('Indicator Data imputation'!G49&lt;&gt;"",1,0))</f>
        <v>0</v>
      </c>
      <c r="G46" s="158">
        <f>IF('Indicator Data'!H50="No Data",1,IF('Indicator Data imputation'!H49&lt;&gt;"",1,0))</f>
        <v>0</v>
      </c>
      <c r="H46" s="158">
        <f>IF('Indicator Data'!I50="No Data",1,IF('Indicator Data imputation'!I49&lt;&gt;"",1,0))</f>
        <v>0</v>
      </c>
      <c r="I46" s="158">
        <f>IF('Indicator Data'!J50="No Data",1,IF('Indicator Data imputation'!J49&lt;&gt;"",1,0))</f>
        <v>0</v>
      </c>
      <c r="J46" s="158">
        <f>IF('Indicator Data'!K50="No Data",1,IF('Indicator Data imputation'!K49&lt;&gt;"",1,0))</f>
        <v>0</v>
      </c>
      <c r="K46" s="158">
        <f>IF('Indicator Data'!L50="No Data",1,IF('Indicator Data imputation'!L49&lt;&gt;"",1,0))</f>
        <v>0</v>
      </c>
      <c r="L46" s="158">
        <f>IF('Indicator Data'!M50="No Data",1,IF('Indicator Data imputation'!M49&lt;&gt;"",1,0))</f>
        <v>0</v>
      </c>
      <c r="M46" s="158">
        <f>IF('Indicator Data'!N50="No Data",1,IF('Indicator Data imputation'!N49&lt;&gt;"",1,0))</f>
        <v>1</v>
      </c>
      <c r="N46" s="158">
        <f>IF('Indicator Data'!O50="No Data",1,IF('Indicator Data imputation'!O49&lt;&gt;"",1,0))</f>
        <v>1</v>
      </c>
      <c r="O46" s="158">
        <f>IF('Indicator Data'!P50="No Data",1,IF('Indicator Data imputation'!P49&lt;&gt;"",1,0))</f>
        <v>1</v>
      </c>
      <c r="P46" s="158">
        <f>IF('Indicator Data'!Q50="No Data",1,IF('Indicator Data imputation'!Q49&lt;&gt;"",1,0))</f>
        <v>0</v>
      </c>
      <c r="Q46" s="158">
        <f>IF('Indicator Data'!R50="No Data",1,IF('Indicator Data imputation'!R49&lt;&gt;"",1,0))</f>
        <v>0</v>
      </c>
      <c r="R46" s="158">
        <f>IF('Indicator Data'!S50="No Data",1,IF('Indicator Data imputation'!S49&lt;&gt;"",1,0))</f>
        <v>0</v>
      </c>
      <c r="S46" s="158">
        <f>IF('Indicator Data'!T50="No Data",1,IF('Indicator Data imputation'!T49&lt;&gt;"",1,0))</f>
        <v>0</v>
      </c>
      <c r="T46" s="158">
        <f>IF('Indicator Data'!U50="No Data",1,IF('Indicator Data imputation'!U49&lt;&gt;"",1,0))</f>
        <v>0</v>
      </c>
      <c r="U46" s="158">
        <f>IF('Indicator Data'!V50="No Data",1,IF('Indicator Data imputation'!V49&lt;&gt;"",1,0))</f>
        <v>0</v>
      </c>
      <c r="V46" s="158">
        <f>IF('Indicator Data'!W50="No Data",1,IF('Indicator Data imputation'!W49&lt;&gt;"",1,0))</f>
        <v>0</v>
      </c>
      <c r="W46" s="158">
        <f>IF('Indicator Data'!X50="No Data",1,IF('Indicator Data imputation'!X49&lt;&gt;"",1,0))</f>
        <v>0</v>
      </c>
      <c r="X46" s="158">
        <f>IF('Indicator Data'!Y50="No Data",1,IF('Indicator Data imputation'!Y49&lt;&gt;"",1,0))</f>
        <v>0</v>
      </c>
      <c r="Y46" s="158">
        <f>IF('Indicator Data'!Z50="No Data",1,IF('Indicator Data imputation'!Z49&lt;&gt;"",1,0))</f>
        <v>0</v>
      </c>
      <c r="Z46" s="158">
        <f>IF('Indicator Data'!AA50="No Data",1,IF('Indicator Data imputation'!AA49&lt;&gt;"",1,0))</f>
        <v>0</v>
      </c>
      <c r="AA46" s="158">
        <f>IF('Indicator Data'!AB50="No Data",1,IF('Indicator Data imputation'!AB49&lt;&gt;"",1,0))</f>
        <v>0</v>
      </c>
      <c r="AB46" s="158">
        <f>IF('Indicator Data'!AC50="No Data",1,IF('Indicator Data imputation'!AC49&lt;&gt;"",1,0))</f>
        <v>1</v>
      </c>
      <c r="AC46" s="158">
        <f>IF('Indicator Data'!AD50="No Data",1,IF('Indicator Data imputation'!AD49&lt;&gt;"",1,0))</f>
        <v>0</v>
      </c>
      <c r="AD46" s="158">
        <f>IF('Indicator Data'!AE50="No Data",1,IF('Indicator Data imputation'!AE49&lt;&gt;"",1,0))</f>
        <v>0</v>
      </c>
      <c r="AE46" s="158">
        <f>IF('Indicator Data'!AF50="No Data",1,IF('Indicator Data imputation'!AF49&lt;&gt;"",1,0))</f>
        <v>1</v>
      </c>
      <c r="AF46" s="158">
        <f>IF('Indicator Data'!AG50="No Data",1,IF('Indicator Data imputation'!AG49&lt;&gt;"",1,0))</f>
        <v>0</v>
      </c>
      <c r="AG46" s="158">
        <f>IF('Indicator Data'!AH50="No Data",1,IF('Indicator Data imputation'!AH49&lt;&gt;"",1,0))</f>
        <v>0</v>
      </c>
      <c r="AH46" s="158">
        <f>IF('Indicator Data'!AI50="No Data",1,IF('Indicator Data imputation'!AI49&lt;&gt;"",1,0))</f>
        <v>0</v>
      </c>
      <c r="AI46" s="158">
        <f>IF('Indicator Data'!AJ50="No Data",1,IF('Indicator Data imputation'!AJ49&lt;&gt;"",1,0))</f>
        <v>0</v>
      </c>
      <c r="AJ46" s="158">
        <f>IF('Indicator Data'!AK50="No Data",1,IF('Indicator Data imputation'!AK49&lt;&gt;"",1,0))</f>
        <v>0</v>
      </c>
      <c r="AK46" s="158">
        <f>IF('Indicator Data'!AL50="No Data",1,IF('Indicator Data imputation'!AL49&lt;&gt;"",1,0))</f>
        <v>0</v>
      </c>
      <c r="AL46" s="158">
        <f>IF('Indicator Data'!AM50="No Data",1,IF('Indicator Data imputation'!AM49&lt;&gt;"",1,0))</f>
        <v>1</v>
      </c>
      <c r="AM46" s="158">
        <f>IF('Indicator Data'!AN50="No Data",1,IF('Indicator Data imputation'!AN49&lt;&gt;"",1,0))</f>
        <v>0</v>
      </c>
      <c r="AN46" s="158">
        <f>IF('Indicator Data'!AO50="No Data",1,IF('Indicator Data imputation'!AO49&lt;&gt;"",1,0))</f>
        <v>0</v>
      </c>
      <c r="AO46" s="158">
        <f>IF('Indicator Data'!AP50="No Data",1,IF('Indicator Data imputation'!AP49&lt;&gt;"",1,0))</f>
        <v>0</v>
      </c>
      <c r="AP46" s="158">
        <f>IF('Indicator Data'!AQ50="No Data",1,IF('Indicator Data imputation'!AQ49&lt;&gt;"",1,0))</f>
        <v>1</v>
      </c>
      <c r="AQ46" s="158">
        <f>IF('Indicator Data'!AR50="No Data",1,IF('Indicator Data imputation'!AR49&lt;&gt;"",1,0))</f>
        <v>0</v>
      </c>
      <c r="AR46" s="158">
        <f>IF('Indicator Data'!AS50="No Data",1,IF('Indicator Data imputation'!AS49&lt;&gt;"",1,0))</f>
        <v>0</v>
      </c>
      <c r="AS46" s="158">
        <f>IF('Indicator Data'!AT50="No Data",1,IF('Indicator Data imputation'!AT49&lt;&gt;"",1,0))</f>
        <v>1</v>
      </c>
      <c r="AT46" s="158">
        <f>IF('Indicator Data'!AU50="No Data",1,IF('Indicator Data imputation'!AU49&lt;&gt;"",1,0))</f>
        <v>0</v>
      </c>
      <c r="AU46" s="158">
        <f>IF('Indicator Data'!AV50="No Data",1,IF('Indicator Data imputation'!AV49&lt;&gt;"",1,0))</f>
        <v>0</v>
      </c>
      <c r="AV46" s="158">
        <f>IF('Indicator Data'!AW50="No Data",1,IF('Indicator Data imputation'!AW49&lt;&gt;"",1,0))</f>
        <v>0</v>
      </c>
      <c r="AW46" s="158">
        <f>IF('Indicator Data'!AX50="No Data",1,IF('Indicator Data imputation'!AX49&lt;&gt;"",1,0))</f>
        <v>1</v>
      </c>
      <c r="AX46" s="158">
        <f>IF('Indicator Data'!AY50="No Data",1,IF('Indicator Data imputation'!AY49&lt;&gt;"",1,0))</f>
        <v>0</v>
      </c>
      <c r="AY46" s="158">
        <f>IF('Indicator Data'!AZ50="No Data",1,IF('Indicator Data imputation'!AZ49&lt;&gt;"",1,0))</f>
        <v>0</v>
      </c>
      <c r="AZ46" s="158">
        <f>IF('Indicator Data'!BA50="No Data",1,IF('Indicator Data imputation'!BA49&lt;&gt;"",1,0))</f>
        <v>0</v>
      </c>
      <c r="BA46" s="158">
        <f>IF('Indicator Data'!BB50="No Data",1,IF('Indicator Data imputation'!BB49&lt;&gt;"",1,0))</f>
        <v>0</v>
      </c>
      <c r="BB46" s="158">
        <f>IF('Indicator Data'!BC50="No Data",1,IF('Indicator Data imputation'!BC49&lt;&gt;"",1,0))</f>
        <v>0</v>
      </c>
      <c r="BC46" s="158">
        <f>IF('Indicator Data'!BD50="No Data",1,IF('Indicator Data imputation'!BD49&lt;&gt;"",1,0))</f>
        <v>0</v>
      </c>
      <c r="BD46" s="158">
        <f>IF('Indicator Data'!BE50="No Data",1,IF('Indicator Data imputation'!BE49&lt;&gt;"",1,0))</f>
        <v>0</v>
      </c>
      <c r="BE46" s="158">
        <f>IF('Indicator Data'!BF50="No Data",1,IF('Indicator Data imputation'!BF49&lt;&gt;"",1,0))</f>
        <v>0</v>
      </c>
      <c r="BF46" s="158">
        <f>IF('Indicator Data'!BG50="No Data",1,IF('Indicator Data imputation'!BG49&lt;&gt;"",1,0))</f>
        <v>0</v>
      </c>
      <c r="BG46" s="158">
        <f>IF('Indicator Data'!BH50="No Data",1,IF('Indicator Data imputation'!BH49&lt;&gt;"",1,0))</f>
        <v>0</v>
      </c>
      <c r="BH46" s="158">
        <f>IF('Indicator Data'!BI50="No Data",1,IF('Indicator Data imputation'!BI49&lt;&gt;"",1,0))</f>
        <v>0</v>
      </c>
      <c r="BI46" s="158">
        <f>IF('Indicator Data'!BJ50="No Data",1,IF('Indicator Data imputation'!BJ49&lt;&gt;"",1,0))</f>
        <v>0</v>
      </c>
      <c r="BJ46" s="158">
        <f>IF('Indicator Data'!BK50="No Data",1,IF('Indicator Data imputation'!BK49&lt;&gt;"",1,0))</f>
        <v>0</v>
      </c>
      <c r="BK46" s="158">
        <f>IF('Indicator Data'!BL50="No Data",1,IF('Indicator Data imputation'!BL49&lt;&gt;"",1,0))</f>
        <v>0</v>
      </c>
      <c r="BL46" s="158">
        <f>IF('Indicator Data'!BM50="No Data",1,IF('Indicator Data imputation'!BM49&lt;&gt;"",1,0))</f>
        <v>0</v>
      </c>
      <c r="BM46" s="158">
        <f>IF('Indicator Data'!BN50="No Data",1,IF('Indicator Data imputation'!BN49&lt;&gt;"",1,0))</f>
        <v>1</v>
      </c>
      <c r="BN46" s="158">
        <f>IF('Indicator Data'!BO50="No Data",1,IF('Indicator Data imputation'!BO49&lt;&gt;"",1,0))</f>
        <v>0</v>
      </c>
      <c r="BO46" s="158">
        <f>IF('Indicator Data'!BP50="No Data",1,IF('Indicator Data imputation'!BP49&lt;&gt;"",1,0))</f>
        <v>0</v>
      </c>
      <c r="BP46" s="158">
        <f>IF('Indicator Data'!BQ50="No Data",1,IF('Indicator Data imputation'!BQ49&lt;&gt;"",1,0))</f>
        <v>0</v>
      </c>
      <c r="BQ46" s="158">
        <f>IF('Indicator Data'!BR50="No Data",1,IF('Indicator Data imputation'!BR49&lt;&gt;"",1,0))</f>
        <v>0</v>
      </c>
      <c r="BR46" s="158">
        <f>IF('Indicator Data'!BS50="No Data",1,IF('Indicator Data imputation'!BS49&lt;&gt;"",1,0))</f>
        <v>0</v>
      </c>
      <c r="BS46" s="158">
        <f>IF('Indicator Data'!BT50="No Data",1,IF('Indicator Data imputation'!BT49&lt;&gt;"",1,0))</f>
        <v>0</v>
      </c>
      <c r="BT46" s="158">
        <f>IF('Indicator Data'!BU50="No Data",1,IF('Indicator Data imputation'!BU49&lt;&gt;"",1,0))</f>
        <v>0</v>
      </c>
      <c r="BU46" s="158">
        <f>IF('Indicator Data'!BV50="No Data",1,IF('Indicator Data imputation'!BV49&lt;&gt;"",1,0))</f>
        <v>0</v>
      </c>
      <c r="BV46" s="158">
        <f>IF('Indicator Data'!BW50="No Data",1,IF('Indicator Data imputation'!BW49&lt;&gt;"",1,0))</f>
        <v>1</v>
      </c>
      <c r="BW46" s="158">
        <f>IF('Indicator Data'!BX50="No Data",1,IF('Indicator Data imputation'!BX49&lt;&gt;"",1,0))</f>
        <v>0</v>
      </c>
      <c r="BX46" s="158">
        <f>IF('Indicator Data'!BY50="No Data",1,IF('Indicator Data imputation'!BY49&lt;&gt;"",1,0))</f>
        <v>0</v>
      </c>
      <c r="BY46" s="5">
        <f t="shared" si="2"/>
        <v>11</v>
      </c>
      <c r="BZ46" s="160">
        <f t="shared" si="1"/>
        <v>0.14666666666666667</v>
      </c>
    </row>
    <row r="47" spans="1:78" x14ac:dyDescent="0.25">
      <c r="A47" s="5" t="s">
        <v>83</v>
      </c>
      <c r="B47" s="158">
        <f>IF('Indicator Data'!C51="No Data",1,IF('Indicator Data imputation'!C50&lt;&gt;"",1,0))</f>
        <v>0</v>
      </c>
      <c r="C47" s="158">
        <f>IF('Indicator Data'!D51="No Data",1,IF('Indicator Data imputation'!D50&lt;&gt;"",1,0))</f>
        <v>0</v>
      </c>
      <c r="D47" s="158">
        <f>IF('Indicator Data'!E51="No Data",1,IF('Indicator Data imputation'!E50&lt;&gt;"",1,0))</f>
        <v>0</v>
      </c>
      <c r="E47" s="158">
        <f>IF('Indicator Data'!F51="No Data",1,IF('Indicator Data imputation'!F50&lt;&gt;"",1,0))</f>
        <v>0</v>
      </c>
      <c r="F47" s="158">
        <f>IF('Indicator Data'!G51="No Data",1,IF('Indicator Data imputation'!G50&lt;&gt;"",1,0))</f>
        <v>0</v>
      </c>
      <c r="G47" s="158">
        <f>IF('Indicator Data'!H51="No Data",1,IF('Indicator Data imputation'!H50&lt;&gt;"",1,0))</f>
        <v>0</v>
      </c>
      <c r="H47" s="158">
        <f>IF('Indicator Data'!I51="No Data",1,IF('Indicator Data imputation'!I50&lt;&gt;"",1,0))</f>
        <v>0</v>
      </c>
      <c r="I47" s="158">
        <f>IF('Indicator Data'!J51="No Data",1,IF('Indicator Data imputation'!J50&lt;&gt;"",1,0))</f>
        <v>0</v>
      </c>
      <c r="J47" s="158">
        <f>IF('Indicator Data'!K51="No Data",1,IF('Indicator Data imputation'!K50&lt;&gt;"",1,0))</f>
        <v>0</v>
      </c>
      <c r="K47" s="158">
        <f>IF('Indicator Data'!L51="No Data",1,IF('Indicator Data imputation'!L50&lt;&gt;"",1,0))</f>
        <v>0</v>
      </c>
      <c r="L47" s="158">
        <f>IF('Indicator Data'!M51="No Data",1,IF('Indicator Data imputation'!M50&lt;&gt;"",1,0))</f>
        <v>0</v>
      </c>
      <c r="M47" s="158">
        <f>IF('Indicator Data'!N51="No Data",1,IF('Indicator Data imputation'!N50&lt;&gt;"",1,0))</f>
        <v>1</v>
      </c>
      <c r="N47" s="158">
        <f>IF('Indicator Data'!O51="No Data",1,IF('Indicator Data imputation'!O50&lt;&gt;"",1,0))</f>
        <v>1</v>
      </c>
      <c r="O47" s="158">
        <f>IF('Indicator Data'!P51="No Data",1,IF('Indicator Data imputation'!P50&lt;&gt;"",1,0))</f>
        <v>1</v>
      </c>
      <c r="P47" s="158">
        <f>IF('Indicator Data'!Q51="No Data",1,IF('Indicator Data imputation'!Q50&lt;&gt;"",1,0))</f>
        <v>0</v>
      </c>
      <c r="Q47" s="158">
        <f>IF('Indicator Data'!R51="No Data",1,IF('Indicator Data imputation'!R50&lt;&gt;"",1,0))</f>
        <v>0</v>
      </c>
      <c r="R47" s="158">
        <f>IF('Indicator Data'!S51="No Data",1,IF('Indicator Data imputation'!S50&lt;&gt;"",1,0))</f>
        <v>0</v>
      </c>
      <c r="S47" s="158">
        <f>IF('Indicator Data'!T51="No Data",1,IF('Indicator Data imputation'!T50&lt;&gt;"",1,0))</f>
        <v>0</v>
      </c>
      <c r="T47" s="158">
        <f>IF('Indicator Data'!U51="No Data",1,IF('Indicator Data imputation'!U50&lt;&gt;"",1,0))</f>
        <v>0</v>
      </c>
      <c r="U47" s="158">
        <f>IF('Indicator Data'!V51="No Data",1,IF('Indicator Data imputation'!V50&lt;&gt;"",1,0))</f>
        <v>0</v>
      </c>
      <c r="V47" s="158">
        <f>IF('Indicator Data'!W51="No Data",1,IF('Indicator Data imputation'!W50&lt;&gt;"",1,0))</f>
        <v>0</v>
      </c>
      <c r="W47" s="158">
        <f>IF('Indicator Data'!X51="No Data",1,IF('Indicator Data imputation'!X50&lt;&gt;"",1,0))</f>
        <v>0</v>
      </c>
      <c r="X47" s="158">
        <f>IF('Indicator Data'!Y51="No Data",1,IF('Indicator Data imputation'!Y50&lt;&gt;"",1,0))</f>
        <v>0</v>
      </c>
      <c r="Y47" s="158">
        <f>IF('Indicator Data'!Z51="No Data",1,IF('Indicator Data imputation'!Z50&lt;&gt;"",1,0))</f>
        <v>0</v>
      </c>
      <c r="Z47" s="158">
        <f>IF('Indicator Data'!AA51="No Data",1,IF('Indicator Data imputation'!AA50&lt;&gt;"",1,0))</f>
        <v>1</v>
      </c>
      <c r="AA47" s="158">
        <f>IF('Indicator Data'!AB51="No Data",1,IF('Indicator Data imputation'!AB50&lt;&gt;"",1,0))</f>
        <v>0</v>
      </c>
      <c r="AB47" s="158">
        <f>IF('Indicator Data'!AC51="No Data",1,IF('Indicator Data imputation'!AC50&lt;&gt;"",1,0))</f>
        <v>1</v>
      </c>
      <c r="AC47" s="158">
        <f>IF('Indicator Data'!AD51="No Data",1,IF('Indicator Data imputation'!AD50&lt;&gt;"",1,0))</f>
        <v>0</v>
      </c>
      <c r="AD47" s="158">
        <f>IF('Indicator Data'!AE51="No Data",1,IF('Indicator Data imputation'!AE50&lt;&gt;"",1,0))</f>
        <v>0</v>
      </c>
      <c r="AE47" s="158">
        <f>IF('Indicator Data'!AF51="No Data",1,IF('Indicator Data imputation'!AF50&lt;&gt;"",1,0))</f>
        <v>0</v>
      </c>
      <c r="AF47" s="158">
        <f>IF('Indicator Data'!AG51="No Data",1,IF('Indicator Data imputation'!AG50&lt;&gt;"",1,0))</f>
        <v>0</v>
      </c>
      <c r="AG47" s="158">
        <f>IF('Indicator Data'!AH51="No Data",1,IF('Indicator Data imputation'!AH50&lt;&gt;"",1,0))</f>
        <v>0</v>
      </c>
      <c r="AH47" s="158">
        <f>IF('Indicator Data'!AI51="No Data",1,IF('Indicator Data imputation'!AI50&lt;&gt;"",1,0))</f>
        <v>0</v>
      </c>
      <c r="AI47" s="158">
        <f>IF('Indicator Data'!AJ51="No Data",1,IF('Indicator Data imputation'!AJ50&lt;&gt;"",1,0))</f>
        <v>0</v>
      </c>
      <c r="AJ47" s="158">
        <f>IF('Indicator Data'!AK51="No Data",1,IF('Indicator Data imputation'!AK50&lt;&gt;"",1,0))</f>
        <v>0</v>
      </c>
      <c r="AK47" s="158">
        <f>IF('Indicator Data'!AL51="No Data",1,IF('Indicator Data imputation'!AL50&lt;&gt;"",1,0))</f>
        <v>0</v>
      </c>
      <c r="AL47" s="158">
        <f>IF('Indicator Data'!AM51="No Data",1,IF('Indicator Data imputation'!AM50&lt;&gt;"",1,0))</f>
        <v>1</v>
      </c>
      <c r="AM47" s="158">
        <f>IF('Indicator Data'!AN51="No Data",1,IF('Indicator Data imputation'!AN50&lt;&gt;"",1,0))</f>
        <v>0</v>
      </c>
      <c r="AN47" s="158">
        <f>IF('Indicator Data'!AO51="No Data",1,IF('Indicator Data imputation'!AO50&lt;&gt;"",1,0))</f>
        <v>0</v>
      </c>
      <c r="AO47" s="158">
        <f>IF('Indicator Data'!AP51="No Data",1,IF('Indicator Data imputation'!AP50&lt;&gt;"",1,0))</f>
        <v>0</v>
      </c>
      <c r="AP47" s="158">
        <f>IF('Indicator Data'!AQ51="No Data",1,IF('Indicator Data imputation'!AQ50&lt;&gt;"",1,0))</f>
        <v>1</v>
      </c>
      <c r="AQ47" s="158">
        <f>IF('Indicator Data'!AR51="No Data",1,IF('Indicator Data imputation'!AR50&lt;&gt;"",1,0))</f>
        <v>0</v>
      </c>
      <c r="AR47" s="158">
        <f>IF('Indicator Data'!AS51="No Data",1,IF('Indicator Data imputation'!AS50&lt;&gt;"",1,0))</f>
        <v>0</v>
      </c>
      <c r="AS47" s="158">
        <f>IF('Indicator Data'!AT51="No Data",1,IF('Indicator Data imputation'!AT50&lt;&gt;"",1,0))</f>
        <v>1</v>
      </c>
      <c r="AT47" s="158">
        <f>IF('Indicator Data'!AU51="No Data",1,IF('Indicator Data imputation'!AU50&lt;&gt;"",1,0))</f>
        <v>0</v>
      </c>
      <c r="AU47" s="158">
        <f>IF('Indicator Data'!AV51="No Data",1,IF('Indicator Data imputation'!AV50&lt;&gt;"",1,0))</f>
        <v>0</v>
      </c>
      <c r="AV47" s="158">
        <f>IF('Indicator Data'!AW51="No Data",1,IF('Indicator Data imputation'!AW50&lt;&gt;"",1,0))</f>
        <v>0</v>
      </c>
      <c r="AW47" s="158">
        <f>IF('Indicator Data'!AX51="No Data",1,IF('Indicator Data imputation'!AX50&lt;&gt;"",1,0))</f>
        <v>1</v>
      </c>
      <c r="AX47" s="158">
        <f>IF('Indicator Data'!AY51="No Data",1,IF('Indicator Data imputation'!AY50&lt;&gt;"",1,0))</f>
        <v>0</v>
      </c>
      <c r="AY47" s="158">
        <f>IF('Indicator Data'!AZ51="No Data",1,IF('Indicator Data imputation'!AZ50&lt;&gt;"",1,0))</f>
        <v>0</v>
      </c>
      <c r="AZ47" s="158">
        <f>IF('Indicator Data'!BA51="No Data",1,IF('Indicator Data imputation'!BA50&lt;&gt;"",1,0))</f>
        <v>0</v>
      </c>
      <c r="BA47" s="158">
        <f>IF('Indicator Data'!BB51="No Data",1,IF('Indicator Data imputation'!BB50&lt;&gt;"",1,0))</f>
        <v>0</v>
      </c>
      <c r="BB47" s="158">
        <f>IF('Indicator Data'!BC51="No Data",1,IF('Indicator Data imputation'!BC50&lt;&gt;"",1,0))</f>
        <v>0</v>
      </c>
      <c r="BC47" s="158">
        <f>IF('Indicator Data'!BD51="No Data",1,IF('Indicator Data imputation'!BD50&lt;&gt;"",1,0))</f>
        <v>0</v>
      </c>
      <c r="BD47" s="158">
        <f>IF('Indicator Data'!BE51="No Data",1,IF('Indicator Data imputation'!BE50&lt;&gt;"",1,0))</f>
        <v>0</v>
      </c>
      <c r="BE47" s="158">
        <f>IF('Indicator Data'!BF51="No Data",1,IF('Indicator Data imputation'!BF50&lt;&gt;"",1,0))</f>
        <v>0</v>
      </c>
      <c r="BF47" s="158">
        <f>IF('Indicator Data'!BG51="No Data",1,IF('Indicator Data imputation'!BG50&lt;&gt;"",1,0))</f>
        <v>0</v>
      </c>
      <c r="BG47" s="158">
        <f>IF('Indicator Data'!BH51="No Data",1,IF('Indicator Data imputation'!BH50&lt;&gt;"",1,0))</f>
        <v>0</v>
      </c>
      <c r="BH47" s="158">
        <f>IF('Indicator Data'!BI51="No Data",1,IF('Indicator Data imputation'!BI50&lt;&gt;"",1,0))</f>
        <v>0</v>
      </c>
      <c r="BI47" s="158">
        <f>IF('Indicator Data'!BJ51="No Data",1,IF('Indicator Data imputation'!BJ50&lt;&gt;"",1,0))</f>
        <v>0</v>
      </c>
      <c r="BJ47" s="158">
        <f>IF('Indicator Data'!BK51="No Data",1,IF('Indicator Data imputation'!BK50&lt;&gt;"",1,0))</f>
        <v>0</v>
      </c>
      <c r="BK47" s="158">
        <f>IF('Indicator Data'!BL51="No Data",1,IF('Indicator Data imputation'!BL50&lt;&gt;"",1,0))</f>
        <v>0</v>
      </c>
      <c r="BL47" s="158">
        <f>IF('Indicator Data'!BM51="No Data",1,IF('Indicator Data imputation'!BM50&lt;&gt;"",1,0))</f>
        <v>0</v>
      </c>
      <c r="BM47" s="158">
        <f>IF('Indicator Data'!BN51="No Data",1,IF('Indicator Data imputation'!BN50&lt;&gt;"",1,0))</f>
        <v>1</v>
      </c>
      <c r="BN47" s="158">
        <f>IF('Indicator Data'!BO51="No Data",1,IF('Indicator Data imputation'!BO50&lt;&gt;"",1,0))</f>
        <v>0</v>
      </c>
      <c r="BO47" s="158">
        <f>IF('Indicator Data'!BP51="No Data",1,IF('Indicator Data imputation'!BP50&lt;&gt;"",1,0))</f>
        <v>0</v>
      </c>
      <c r="BP47" s="158">
        <f>IF('Indicator Data'!BQ51="No Data",1,IF('Indicator Data imputation'!BQ50&lt;&gt;"",1,0))</f>
        <v>0</v>
      </c>
      <c r="BQ47" s="158">
        <f>IF('Indicator Data'!BR51="No Data",1,IF('Indicator Data imputation'!BR50&lt;&gt;"",1,0))</f>
        <v>0</v>
      </c>
      <c r="BR47" s="158">
        <f>IF('Indicator Data'!BS51="No Data",1,IF('Indicator Data imputation'!BS50&lt;&gt;"",1,0))</f>
        <v>0</v>
      </c>
      <c r="BS47" s="158">
        <f>IF('Indicator Data'!BT51="No Data",1,IF('Indicator Data imputation'!BT50&lt;&gt;"",1,0))</f>
        <v>0</v>
      </c>
      <c r="BT47" s="158">
        <f>IF('Indicator Data'!BU51="No Data",1,IF('Indicator Data imputation'!BU50&lt;&gt;"",1,0))</f>
        <v>0</v>
      </c>
      <c r="BU47" s="158">
        <f>IF('Indicator Data'!BV51="No Data",1,IF('Indicator Data imputation'!BV50&lt;&gt;"",1,0))</f>
        <v>0</v>
      </c>
      <c r="BV47" s="158">
        <f>IF('Indicator Data'!BW51="No Data",1,IF('Indicator Data imputation'!BW50&lt;&gt;"",1,0))</f>
        <v>0</v>
      </c>
      <c r="BW47" s="158">
        <f>IF('Indicator Data'!BX51="No Data",1,IF('Indicator Data imputation'!BX50&lt;&gt;"",1,0))</f>
        <v>0</v>
      </c>
      <c r="BX47" s="158">
        <f>IF('Indicator Data'!BY51="No Data",1,IF('Indicator Data imputation'!BY50&lt;&gt;"",1,0))</f>
        <v>0</v>
      </c>
      <c r="BY47" s="5">
        <f t="shared" si="2"/>
        <v>10</v>
      </c>
      <c r="BZ47" s="160">
        <f t="shared" si="1"/>
        <v>0.13333333333333333</v>
      </c>
    </row>
    <row r="48" spans="1:78" x14ac:dyDescent="0.25">
      <c r="A48" s="5" t="s">
        <v>85</v>
      </c>
      <c r="B48" s="158">
        <f>IF('Indicator Data'!C52="No Data",1,IF('Indicator Data imputation'!C51&lt;&gt;"",1,0))</f>
        <v>0</v>
      </c>
      <c r="C48" s="158">
        <f>IF('Indicator Data'!D52="No Data",1,IF('Indicator Data imputation'!D51&lt;&gt;"",1,0))</f>
        <v>0</v>
      </c>
      <c r="D48" s="158">
        <f>IF('Indicator Data'!E52="No Data",1,IF('Indicator Data imputation'!E51&lt;&gt;"",1,0))</f>
        <v>0</v>
      </c>
      <c r="E48" s="158">
        <f>IF('Indicator Data'!F52="No Data",1,IF('Indicator Data imputation'!F51&lt;&gt;"",1,0))</f>
        <v>0</v>
      </c>
      <c r="F48" s="158">
        <f>IF('Indicator Data'!G52="No Data",1,IF('Indicator Data imputation'!G51&lt;&gt;"",1,0))</f>
        <v>0</v>
      </c>
      <c r="G48" s="158">
        <f>IF('Indicator Data'!H52="No Data",1,IF('Indicator Data imputation'!H51&lt;&gt;"",1,0))</f>
        <v>0</v>
      </c>
      <c r="H48" s="158">
        <f>IF('Indicator Data'!I52="No Data",1,IF('Indicator Data imputation'!I51&lt;&gt;"",1,0))</f>
        <v>0</v>
      </c>
      <c r="I48" s="158">
        <f>IF('Indicator Data'!J52="No Data",1,IF('Indicator Data imputation'!J51&lt;&gt;"",1,0))</f>
        <v>0</v>
      </c>
      <c r="J48" s="158">
        <f>IF('Indicator Data'!K52="No Data",1,IF('Indicator Data imputation'!K51&lt;&gt;"",1,0))</f>
        <v>0</v>
      </c>
      <c r="K48" s="158">
        <f>IF('Indicator Data'!L52="No Data",1,IF('Indicator Data imputation'!L51&lt;&gt;"",1,0))</f>
        <v>0</v>
      </c>
      <c r="L48" s="158">
        <f>IF('Indicator Data'!M52="No Data",1,IF('Indicator Data imputation'!M51&lt;&gt;"",1,0))</f>
        <v>0</v>
      </c>
      <c r="M48" s="158">
        <f>IF('Indicator Data'!N52="No Data",1,IF('Indicator Data imputation'!N51&lt;&gt;"",1,0))</f>
        <v>0</v>
      </c>
      <c r="N48" s="158">
        <f>IF('Indicator Data'!O52="No Data",1,IF('Indicator Data imputation'!O51&lt;&gt;"",1,0))</f>
        <v>0</v>
      </c>
      <c r="O48" s="158">
        <f>IF('Indicator Data'!P52="No Data",1,IF('Indicator Data imputation'!P51&lt;&gt;"",1,0))</f>
        <v>0</v>
      </c>
      <c r="P48" s="158">
        <f>IF('Indicator Data'!Q52="No Data",1,IF('Indicator Data imputation'!Q51&lt;&gt;"",1,0))</f>
        <v>0</v>
      </c>
      <c r="Q48" s="158">
        <f>IF('Indicator Data'!R52="No Data",1,IF('Indicator Data imputation'!R51&lt;&gt;"",1,0))</f>
        <v>0</v>
      </c>
      <c r="R48" s="158">
        <f>IF('Indicator Data'!S52="No Data",1,IF('Indicator Data imputation'!S51&lt;&gt;"",1,0))</f>
        <v>0</v>
      </c>
      <c r="S48" s="158">
        <f>IF('Indicator Data'!T52="No Data",1,IF('Indicator Data imputation'!T51&lt;&gt;"",1,0))</f>
        <v>0</v>
      </c>
      <c r="T48" s="158">
        <f>IF('Indicator Data'!U52="No Data",1,IF('Indicator Data imputation'!U51&lt;&gt;"",1,0))</f>
        <v>0</v>
      </c>
      <c r="U48" s="158">
        <f>IF('Indicator Data'!V52="No Data",1,IF('Indicator Data imputation'!V51&lt;&gt;"",1,0))</f>
        <v>0</v>
      </c>
      <c r="V48" s="158">
        <f>IF('Indicator Data'!W52="No Data",1,IF('Indicator Data imputation'!W51&lt;&gt;"",1,0))</f>
        <v>0</v>
      </c>
      <c r="W48" s="158">
        <f>IF('Indicator Data'!X52="No Data",1,IF('Indicator Data imputation'!X51&lt;&gt;"",1,0))</f>
        <v>0</v>
      </c>
      <c r="X48" s="158">
        <f>IF('Indicator Data'!Y52="No Data",1,IF('Indicator Data imputation'!Y51&lt;&gt;"",1,0))</f>
        <v>0</v>
      </c>
      <c r="Y48" s="158">
        <f>IF('Indicator Data'!Z52="No Data",1,IF('Indicator Data imputation'!Z51&lt;&gt;"",1,0))</f>
        <v>0</v>
      </c>
      <c r="Z48" s="158">
        <f>IF('Indicator Data'!AA52="No Data",1,IF('Indicator Data imputation'!AA51&lt;&gt;"",1,0))</f>
        <v>1</v>
      </c>
      <c r="AA48" s="158">
        <f>IF('Indicator Data'!AB52="No Data",1,IF('Indicator Data imputation'!AB51&lt;&gt;"",1,0))</f>
        <v>0</v>
      </c>
      <c r="AB48" s="158">
        <f>IF('Indicator Data'!AC52="No Data",1,IF('Indicator Data imputation'!AC51&lt;&gt;"",1,0))</f>
        <v>1</v>
      </c>
      <c r="AC48" s="158">
        <f>IF('Indicator Data'!AD52="No Data",1,IF('Indicator Data imputation'!AD51&lt;&gt;"",1,0))</f>
        <v>0</v>
      </c>
      <c r="AD48" s="158">
        <f>IF('Indicator Data'!AE52="No Data",1,IF('Indicator Data imputation'!AE51&lt;&gt;"",1,0))</f>
        <v>0</v>
      </c>
      <c r="AE48" s="158">
        <f>IF('Indicator Data'!AF52="No Data",1,IF('Indicator Data imputation'!AF51&lt;&gt;"",1,0))</f>
        <v>0</v>
      </c>
      <c r="AF48" s="158">
        <f>IF('Indicator Data'!AG52="No Data",1,IF('Indicator Data imputation'!AG51&lt;&gt;"",1,0))</f>
        <v>0</v>
      </c>
      <c r="AG48" s="158">
        <f>IF('Indicator Data'!AH52="No Data",1,IF('Indicator Data imputation'!AH51&lt;&gt;"",1,0))</f>
        <v>0</v>
      </c>
      <c r="AH48" s="158">
        <f>IF('Indicator Data'!AI52="No Data",1,IF('Indicator Data imputation'!AI51&lt;&gt;"",1,0))</f>
        <v>0</v>
      </c>
      <c r="AI48" s="158">
        <f>IF('Indicator Data'!AJ52="No Data",1,IF('Indicator Data imputation'!AJ51&lt;&gt;"",1,0))</f>
        <v>0</v>
      </c>
      <c r="AJ48" s="158">
        <f>IF('Indicator Data'!AK52="No Data",1,IF('Indicator Data imputation'!AK51&lt;&gt;"",1,0))</f>
        <v>0</v>
      </c>
      <c r="AK48" s="158">
        <f>IF('Indicator Data'!AL52="No Data",1,IF('Indicator Data imputation'!AL51&lt;&gt;"",1,0))</f>
        <v>0</v>
      </c>
      <c r="AL48" s="158">
        <f>IF('Indicator Data'!AM52="No Data",1,IF('Indicator Data imputation'!AM51&lt;&gt;"",1,0))</f>
        <v>1</v>
      </c>
      <c r="AM48" s="158">
        <f>IF('Indicator Data'!AN52="No Data",1,IF('Indicator Data imputation'!AN51&lt;&gt;"",1,0))</f>
        <v>0</v>
      </c>
      <c r="AN48" s="158">
        <f>IF('Indicator Data'!AO52="No Data",1,IF('Indicator Data imputation'!AO51&lt;&gt;"",1,0))</f>
        <v>0</v>
      </c>
      <c r="AO48" s="158">
        <f>IF('Indicator Data'!AP52="No Data",1,IF('Indicator Data imputation'!AP51&lt;&gt;"",1,0))</f>
        <v>0</v>
      </c>
      <c r="AP48" s="158">
        <f>IF('Indicator Data'!AQ52="No Data",1,IF('Indicator Data imputation'!AQ51&lt;&gt;"",1,0))</f>
        <v>0</v>
      </c>
      <c r="AQ48" s="158">
        <f>IF('Indicator Data'!AR52="No Data",1,IF('Indicator Data imputation'!AR51&lt;&gt;"",1,0))</f>
        <v>0</v>
      </c>
      <c r="AR48" s="158">
        <f>IF('Indicator Data'!AS52="No Data",1,IF('Indicator Data imputation'!AS51&lt;&gt;"",1,0))</f>
        <v>0</v>
      </c>
      <c r="AS48" s="158">
        <f>IF('Indicator Data'!AT52="No Data",1,IF('Indicator Data imputation'!AT51&lt;&gt;"",1,0))</f>
        <v>0</v>
      </c>
      <c r="AT48" s="158">
        <f>IF('Indicator Data'!AU52="No Data",1,IF('Indicator Data imputation'!AU51&lt;&gt;"",1,0))</f>
        <v>0</v>
      </c>
      <c r="AU48" s="158">
        <f>IF('Indicator Data'!AV52="No Data",1,IF('Indicator Data imputation'!AV51&lt;&gt;"",1,0))</f>
        <v>0</v>
      </c>
      <c r="AV48" s="158">
        <f>IF('Indicator Data'!AW52="No Data",1,IF('Indicator Data imputation'!AW51&lt;&gt;"",1,0))</f>
        <v>0</v>
      </c>
      <c r="AW48" s="158">
        <f>IF('Indicator Data'!AX52="No Data",1,IF('Indicator Data imputation'!AX51&lt;&gt;"",1,0))</f>
        <v>0</v>
      </c>
      <c r="AX48" s="158">
        <f>IF('Indicator Data'!AY52="No Data",1,IF('Indicator Data imputation'!AY51&lt;&gt;"",1,0))</f>
        <v>0</v>
      </c>
      <c r="AY48" s="158">
        <f>IF('Indicator Data'!AZ52="No Data",1,IF('Indicator Data imputation'!AZ51&lt;&gt;"",1,0))</f>
        <v>1</v>
      </c>
      <c r="AZ48" s="158">
        <f>IF('Indicator Data'!BA52="No Data",1,IF('Indicator Data imputation'!BA51&lt;&gt;"",1,0))</f>
        <v>0</v>
      </c>
      <c r="BA48" s="158">
        <f>IF('Indicator Data'!BB52="No Data",1,IF('Indicator Data imputation'!BB51&lt;&gt;"",1,0))</f>
        <v>0</v>
      </c>
      <c r="BB48" s="158">
        <f>IF('Indicator Data'!BC52="No Data",1,IF('Indicator Data imputation'!BC51&lt;&gt;"",1,0))</f>
        <v>0</v>
      </c>
      <c r="BC48" s="158">
        <f>IF('Indicator Data'!BD52="No Data",1,IF('Indicator Data imputation'!BD51&lt;&gt;"",1,0))</f>
        <v>0</v>
      </c>
      <c r="BD48" s="158">
        <f>IF('Indicator Data'!BE52="No Data",1,IF('Indicator Data imputation'!BE51&lt;&gt;"",1,0))</f>
        <v>0</v>
      </c>
      <c r="BE48" s="158">
        <f>IF('Indicator Data'!BF52="No Data",1,IF('Indicator Data imputation'!BF51&lt;&gt;"",1,0))</f>
        <v>0</v>
      </c>
      <c r="BF48" s="158">
        <f>IF('Indicator Data'!BG52="No Data",1,IF('Indicator Data imputation'!BG51&lt;&gt;"",1,0))</f>
        <v>0</v>
      </c>
      <c r="BG48" s="158">
        <f>IF('Indicator Data'!BH52="No Data",1,IF('Indicator Data imputation'!BH51&lt;&gt;"",1,0))</f>
        <v>0</v>
      </c>
      <c r="BH48" s="158">
        <f>IF('Indicator Data'!BI52="No Data",1,IF('Indicator Data imputation'!BI51&lt;&gt;"",1,0))</f>
        <v>0</v>
      </c>
      <c r="BI48" s="158">
        <f>IF('Indicator Data'!BJ52="No Data",1,IF('Indicator Data imputation'!BJ51&lt;&gt;"",1,0))</f>
        <v>0</v>
      </c>
      <c r="BJ48" s="158">
        <f>IF('Indicator Data'!BK52="No Data",1,IF('Indicator Data imputation'!BK51&lt;&gt;"",1,0))</f>
        <v>0</v>
      </c>
      <c r="BK48" s="158">
        <f>IF('Indicator Data'!BL52="No Data",1,IF('Indicator Data imputation'!BL51&lt;&gt;"",1,0))</f>
        <v>0</v>
      </c>
      <c r="BL48" s="158">
        <f>IF('Indicator Data'!BM52="No Data",1,IF('Indicator Data imputation'!BM51&lt;&gt;"",1,0))</f>
        <v>0</v>
      </c>
      <c r="BM48" s="158">
        <f>IF('Indicator Data'!BN52="No Data",1,IF('Indicator Data imputation'!BN51&lt;&gt;"",1,0))</f>
        <v>1</v>
      </c>
      <c r="BN48" s="158">
        <f>IF('Indicator Data'!BO52="No Data",1,IF('Indicator Data imputation'!BO51&lt;&gt;"",1,0))</f>
        <v>0</v>
      </c>
      <c r="BO48" s="158">
        <f>IF('Indicator Data'!BP52="No Data",1,IF('Indicator Data imputation'!BP51&lt;&gt;"",1,0))</f>
        <v>0</v>
      </c>
      <c r="BP48" s="158">
        <f>IF('Indicator Data'!BQ52="No Data",1,IF('Indicator Data imputation'!BQ51&lt;&gt;"",1,0))</f>
        <v>0</v>
      </c>
      <c r="BQ48" s="158">
        <f>IF('Indicator Data'!BR52="No Data",1,IF('Indicator Data imputation'!BR51&lt;&gt;"",1,0))</f>
        <v>0</v>
      </c>
      <c r="BR48" s="158">
        <f>IF('Indicator Data'!BS52="No Data",1,IF('Indicator Data imputation'!BS51&lt;&gt;"",1,0))</f>
        <v>0</v>
      </c>
      <c r="BS48" s="158">
        <f>IF('Indicator Data'!BT52="No Data",1,IF('Indicator Data imputation'!BT51&lt;&gt;"",1,0))</f>
        <v>0</v>
      </c>
      <c r="BT48" s="158">
        <f>IF('Indicator Data'!BU52="No Data",1,IF('Indicator Data imputation'!BU51&lt;&gt;"",1,0))</f>
        <v>0</v>
      </c>
      <c r="BU48" s="158">
        <f>IF('Indicator Data'!BV52="No Data",1,IF('Indicator Data imputation'!BV51&lt;&gt;"",1,0))</f>
        <v>0</v>
      </c>
      <c r="BV48" s="158">
        <f>IF('Indicator Data'!BW52="No Data",1,IF('Indicator Data imputation'!BW51&lt;&gt;"",1,0))</f>
        <v>0</v>
      </c>
      <c r="BW48" s="158">
        <f>IF('Indicator Data'!BX52="No Data",1,IF('Indicator Data imputation'!BX51&lt;&gt;"",1,0))</f>
        <v>0</v>
      </c>
      <c r="BX48" s="158">
        <f>IF('Indicator Data'!BY52="No Data",1,IF('Indicator Data imputation'!BY51&lt;&gt;"",1,0))</f>
        <v>0</v>
      </c>
      <c r="BY48" s="5">
        <f t="shared" si="2"/>
        <v>5</v>
      </c>
      <c r="BZ48" s="160">
        <f t="shared" si="1"/>
        <v>6.6666666666666666E-2</v>
      </c>
    </row>
    <row r="49" spans="1:78" x14ac:dyDescent="0.25">
      <c r="A49" s="5" t="s">
        <v>87</v>
      </c>
      <c r="B49" s="158">
        <f>IF('Indicator Data'!C53="No Data",1,IF('Indicator Data imputation'!C52&lt;&gt;"",1,0))</f>
        <v>0</v>
      </c>
      <c r="C49" s="158">
        <f>IF('Indicator Data'!D53="No Data",1,IF('Indicator Data imputation'!D52&lt;&gt;"",1,0))</f>
        <v>0</v>
      </c>
      <c r="D49" s="158">
        <f>IF('Indicator Data'!E53="No Data",1,IF('Indicator Data imputation'!E52&lt;&gt;"",1,0))</f>
        <v>1</v>
      </c>
      <c r="E49" s="158">
        <f>IF('Indicator Data'!F53="No Data",1,IF('Indicator Data imputation'!F52&lt;&gt;"",1,0))</f>
        <v>0</v>
      </c>
      <c r="F49" s="158">
        <f>IF('Indicator Data'!G53="No Data",1,IF('Indicator Data imputation'!G52&lt;&gt;"",1,0))</f>
        <v>0</v>
      </c>
      <c r="G49" s="158">
        <f>IF('Indicator Data'!H53="No Data",1,IF('Indicator Data imputation'!H52&lt;&gt;"",1,0))</f>
        <v>0</v>
      </c>
      <c r="H49" s="158">
        <f>IF('Indicator Data'!I53="No Data",1,IF('Indicator Data imputation'!I52&lt;&gt;"",1,0))</f>
        <v>0</v>
      </c>
      <c r="I49" s="158">
        <f>IF('Indicator Data'!J53="No Data",1,IF('Indicator Data imputation'!J52&lt;&gt;"",1,0))</f>
        <v>0</v>
      </c>
      <c r="J49" s="158">
        <f>IF('Indicator Data'!K53="No Data",1,IF('Indicator Data imputation'!K52&lt;&gt;"",1,0))</f>
        <v>0</v>
      </c>
      <c r="K49" s="158">
        <f>IF('Indicator Data'!L53="No Data",1,IF('Indicator Data imputation'!L52&lt;&gt;"",1,0))</f>
        <v>0</v>
      </c>
      <c r="L49" s="158">
        <f>IF('Indicator Data'!M53="No Data",1,IF('Indicator Data imputation'!M52&lt;&gt;"",1,0))</f>
        <v>1</v>
      </c>
      <c r="M49" s="158">
        <f>IF('Indicator Data'!N53="No Data",1,IF('Indicator Data imputation'!N52&lt;&gt;"",1,0))</f>
        <v>1</v>
      </c>
      <c r="N49" s="158">
        <f>IF('Indicator Data'!O53="No Data",1,IF('Indicator Data imputation'!O52&lt;&gt;"",1,0))</f>
        <v>1</v>
      </c>
      <c r="O49" s="158">
        <f>IF('Indicator Data'!P53="No Data",1,IF('Indicator Data imputation'!P52&lt;&gt;"",1,0))</f>
        <v>1</v>
      </c>
      <c r="P49" s="158">
        <f>IF('Indicator Data'!Q53="No Data",1,IF('Indicator Data imputation'!Q52&lt;&gt;"",1,0))</f>
        <v>0</v>
      </c>
      <c r="Q49" s="158">
        <f>IF('Indicator Data'!R53="No Data",1,IF('Indicator Data imputation'!R52&lt;&gt;"",1,0))</f>
        <v>0</v>
      </c>
      <c r="R49" s="158">
        <f>IF('Indicator Data'!S53="No Data",1,IF('Indicator Data imputation'!S52&lt;&gt;"",1,0))</f>
        <v>0</v>
      </c>
      <c r="S49" s="158">
        <f>IF('Indicator Data'!T53="No Data",1,IF('Indicator Data imputation'!T52&lt;&gt;"",1,0))</f>
        <v>0</v>
      </c>
      <c r="T49" s="158">
        <f>IF('Indicator Data'!U53="No Data",1,IF('Indicator Data imputation'!U52&lt;&gt;"",1,0))</f>
        <v>0</v>
      </c>
      <c r="U49" s="158">
        <f>IF('Indicator Data'!V53="No Data",1,IF('Indicator Data imputation'!V52&lt;&gt;"",1,0))</f>
        <v>0</v>
      </c>
      <c r="V49" s="158">
        <f>IF('Indicator Data'!W53="No Data",1,IF('Indicator Data imputation'!W52&lt;&gt;"",1,0))</f>
        <v>0</v>
      </c>
      <c r="W49" s="158">
        <f>IF('Indicator Data'!X53="No Data",1,IF('Indicator Data imputation'!X52&lt;&gt;"",1,0))</f>
        <v>0</v>
      </c>
      <c r="X49" s="158">
        <f>IF('Indicator Data'!Y53="No Data",1,IF('Indicator Data imputation'!Y52&lt;&gt;"",1,0))</f>
        <v>0</v>
      </c>
      <c r="Y49" s="158">
        <f>IF('Indicator Data'!Z53="No Data",1,IF('Indicator Data imputation'!Z52&lt;&gt;"",1,0))</f>
        <v>0</v>
      </c>
      <c r="Z49" s="158">
        <f>IF('Indicator Data'!AA53="No Data",1,IF('Indicator Data imputation'!AA52&lt;&gt;"",1,0))</f>
        <v>1</v>
      </c>
      <c r="AA49" s="158">
        <f>IF('Indicator Data'!AB53="No Data",1,IF('Indicator Data imputation'!AB52&lt;&gt;"",1,0))</f>
        <v>0</v>
      </c>
      <c r="AB49" s="158">
        <f>IF('Indicator Data'!AC53="No Data",1,IF('Indicator Data imputation'!AC52&lt;&gt;"",1,0))</f>
        <v>1</v>
      </c>
      <c r="AC49" s="158">
        <f>IF('Indicator Data'!AD53="No Data",1,IF('Indicator Data imputation'!AD52&lt;&gt;"",1,0))</f>
        <v>1</v>
      </c>
      <c r="AD49" s="158">
        <f>IF('Indicator Data'!AE53="No Data",1,IF('Indicator Data imputation'!AE52&lt;&gt;"",1,0))</f>
        <v>0</v>
      </c>
      <c r="AE49" s="158">
        <f>IF('Indicator Data'!AF53="No Data",1,IF('Indicator Data imputation'!AF52&lt;&gt;"",1,0))</f>
        <v>1</v>
      </c>
      <c r="AF49" s="158">
        <f>IF('Indicator Data'!AG53="No Data",1,IF('Indicator Data imputation'!AG52&lt;&gt;"",1,0))</f>
        <v>1</v>
      </c>
      <c r="AG49" s="158">
        <f>IF('Indicator Data'!AH53="No Data",1,IF('Indicator Data imputation'!AH52&lt;&gt;"",1,0))</f>
        <v>0</v>
      </c>
      <c r="AH49" s="158">
        <f>IF('Indicator Data'!AI53="No Data",1,IF('Indicator Data imputation'!AI52&lt;&gt;"",1,0))</f>
        <v>0</v>
      </c>
      <c r="AI49" s="158">
        <f>IF('Indicator Data'!AJ53="No Data",1,IF('Indicator Data imputation'!AJ52&lt;&gt;"",1,0))</f>
        <v>0</v>
      </c>
      <c r="AJ49" s="158">
        <f>IF('Indicator Data'!AK53="No Data",1,IF('Indicator Data imputation'!AK52&lt;&gt;"",1,0))</f>
        <v>0</v>
      </c>
      <c r="AK49" s="158">
        <f>IF('Indicator Data'!AL53="No Data",1,IF('Indicator Data imputation'!AL52&lt;&gt;"",1,0))</f>
        <v>0</v>
      </c>
      <c r="AL49" s="158">
        <f>IF('Indicator Data'!AM53="No Data",1,IF('Indicator Data imputation'!AM52&lt;&gt;"",1,0))</f>
        <v>1</v>
      </c>
      <c r="AM49" s="158">
        <f>IF('Indicator Data'!AN53="No Data",1,IF('Indicator Data imputation'!AN52&lt;&gt;"",1,0))</f>
        <v>0</v>
      </c>
      <c r="AN49" s="158">
        <f>IF('Indicator Data'!AO53="No Data",1,IF('Indicator Data imputation'!AO52&lt;&gt;"",1,0))</f>
        <v>0</v>
      </c>
      <c r="AO49" s="158">
        <f>IF('Indicator Data'!AP53="No Data",1,IF('Indicator Data imputation'!AP52&lt;&gt;"",1,0))</f>
        <v>0</v>
      </c>
      <c r="AP49" s="158">
        <f>IF('Indicator Data'!AQ53="No Data",1,IF('Indicator Data imputation'!AQ52&lt;&gt;"",1,0))</f>
        <v>0</v>
      </c>
      <c r="AQ49" s="158">
        <f>IF('Indicator Data'!AR53="No Data",1,IF('Indicator Data imputation'!AR52&lt;&gt;"",1,0))</f>
        <v>0</v>
      </c>
      <c r="AR49" s="158">
        <f>IF('Indicator Data'!AS53="No Data",1,IF('Indicator Data imputation'!AS52&lt;&gt;"",1,0))</f>
        <v>0</v>
      </c>
      <c r="AS49" s="158">
        <f>IF('Indicator Data'!AT53="No Data",1,IF('Indicator Data imputation'!AT52&lt;&gt;"",1,0))</f>
        <v>1</v>
      </c>
      <c r="AT49" s="158">
        <f>IF('Indicator Data'!AU53="No Data",1,IF('Indicator Data imputation'!AU52&lt;&gt;"",1,0))</f>
        <v>0</v>
      </c>
      <c r="AU49" s="158">
        <f>IF('Indicator Data'!AV53="No Data",1,IF('Indicator Data imputation'!AV52&lt;&gt;"",1,0))</f>
        <v>1</v>
      </c>
      <c r="AV49" s="158">
        <f>IF('Indicator Data'!AW53="No Data",1,IF('Indicator Data imputation'!AW52&lt;&gt;"",1,0))</f>
        <v>1</v>
      </c>
      <c r="AW49" s="158">
        <f>IF('Indicator Data'!AX53="No Data",1,IF('Indicator Data imputation'!AX52&lt;&gt;"",1,0))</f>
        <v>1</v>
      </c>
      <c r="AX49" s="158">
        <f>IF('Indicator Data'!AY53="No Data",1,IF('Indicator Data imputation'!AY52&lt;&gt;"",1,0))</f>
        <v>0</v>
      </c>
      <c r="AY49" s="158">
        <f>IF('Indicator Data'!AZ53="No Data",1,IF('Indicator Data imputation'!AZ52&lt;&gt;"",1,0))</f>
        <v>1</v>
      </c>
      <c r="AZ49" s="158">
        <f>IF('Indicator Data'!BA53="No Data",1,IF('Indicator Data imputation'!BA52&lt;&gt;"",1,0))</f>
        <v>1</v>
      </c>
      <c r="BA49" s="158">
        <f>IF('Indicator Data'!BB53="No Data",1,IF('Indicator Data imputation'!BB52&lt;&gt;"",1,0))</f>
        <v>0</v>
      </c>
      <c r="BB49" s="158">
        <f>IF('Indicator Data'!BC53="No Data",1,IF('Indicator Data imputation'!BC52&lt;&gt;"",1,0))</f>
        <v>0</v>
      </c>
      <c r="BC49" s="158">
        <f>IF('Indicator Data'!BD53="No Data",1,IF('Indicator Data imputation'!BD52&lt;&gt;"",1,0))</f>
        <v>0</v>
      </c>
      <c r="BD49" s="158">
        <f>IF('Indicator Data'!BE53="No Data",1,IF('Indicator Data imputation'!BE52&lt;&gt;"",1,0))</f>
        <v>0</v>
      </c>
      <c r="BE49" s="158">
        <f>IF('Indicator Data'!BF53="No Data",1,IF('Indicator Data imputation'!BF52&lt;&gt;"",1,0))</f>
        <v>0</v>
      </c>
      <c r="BF49" s="158">
        <f>IF('Indicator Data'!BG53="No Data",1,IF('Indicator Data imputation'!BG52&lt;&gt;"",1,0))</f>
        <v>0</v>
      </c>
      <c r="BG49" s="158">
        <f>IF('Indicator Data'!BH53="No Data",1,IF('Indicator Data imputation'!BH52&lt;&gt;"",1,0))</f>
        <v>0</v>
      </c>
      <c r="BH49" s="158">
        <f>IF('Indicator Data'!BI53="No Data",1,IF('Indicator Data imputation'!BI52&lt;&gt;"",1,0))</f>
        <v>0</v>
      </c>
      <c r="BI49" s="158">
        <f>IF('Indicator Data'!BJ53="No Data",1,IF('Indicator Data imputation'!BJ52&lt;&gt;"",1,0))</f>
        <v>1</v>
      </c>
      <c r="BJ49" s="158">
        <f>IF('Indicator Data'!BK53="No Data",1,IF('Indicator Data imputation'!BK52&lt;&gt;"",1,0))</f>
        <v>0</v>
      </c>
      <c r="BK49" s="158">
        <f>IF('Indicator Data'!BL53="No Data",1,IF('Indicator Data imputation'!BL52&lt;&gt;"",1,0))</f>
        <v>0</v>
      </c>
      <c r="BL49" s="158">
        <f>IF('Indicator Data'!BM53="No Data",1,IF('Indicator Data imputation'!BM52&lt;&gt;"",1,0))</f>
        <v>0</v>
      </c>
      <c r="BM49" s="158">
        <f>IF('Indicator Data'!BN53="No Data",1,IF('Indicator Data imputation'!BN52&lt;&gt;"",1,0))</f>
        <v>1</v>
      </c>
      <c r="BN49" s="158">
        <f>IF('Indicator Data'!BO53="No Data",1,IF('Indicator Data imputation'!BO52&lt;&gt;"",1,0))</f>
        <v>0</v>
      </c>
      <c r="BO49" s="158">
        <f>IF('Indicator Data'!BP53="No Data",1,IF('Indicator Data imputation'!BP52&lt;&gt;"",1,0))</f>
        <v>0</v>
      </c>
      <c r="BP49" s="158">
        <f>IF('Indicator Data'!BQ53="No Data",1,IF('Indicator Data imputation'!BQ52&lt;&gt;"",1,0))</f>
        <v>0</v>
      </c>
      <c r="BQ49" s="158">
        <f>IF('Indicator Data'!BR53="No Data",1,IF('Indicator Data imputation'!BR52&lt;&gt;"",1,0))</f>
        <v>0</v>
      </c>
      <c r="BR49" s="158">
        <f>IF('Indicator Data'!BS53="No Data",1,IF('Indicator Data imputation'!BS52&lt;&gt;"",1,0))</f>
        <v>0</v>
      </c>
      <c r="BS49" s="158">
        <f>IF('Indicator Data'!BT53="No Data",1,IF('Indicator Data imputation'!BT52&lt;&gt;"",1,0))</f>
        <v>0</v>
      </c>
      <c r="BT49" s="158">
        <f>IF('Indicator Data'!BU53="No Data",1,IF('Indicator Data imputation'!BU52&lt;&gt;"",1,0))</f>
        <v>0</v>
      </c>
      <c r="BU49" s="158">
        <f>IF('Indicator Data'!BV53="No Data",1,IF('Indicator Data imputation'!BV52&lt;&gt;"",1,0))</f>
        <v>0</v>
      </c>
      <c r="BV49" s="158">
        <f>IF('Indicator Data'!BW53="No Data",1,IF('Indicator Data imputation'!BW52&lt;&gt;"",1,0))</f>
        <v>1</v>
      </c>
      <c r="BW49" s="158">
        <f>IF('Indicator Data'!BX53="No Data",1,IF('Indicator Data imputation'!BX52&lt;&gt;"",1,0))</f>
        <v>0</v>
      </c>
      <c r="BX49" s="158">
        <f>IF('Indicator Data'!BY53="No Data",1,IF('Indicator Data imputation'!BY52&lt;&gt;"",1,0))</f>
        <v>1</v>
      </c>
      <c r="BY49" s="5">
        <f t="shared" si="2"/>
        <v>21</v>
      </c>
      <c r="BZ49" s="160">
        <f t="shared" si="1"/>
        <v>0.28000000000000003</v>
      </c>
    </row>
    <row r="50" spans="1:78" x14ac:dyDescent="0.25">
      <c r="A50" s="5" t="s">
        <v>89</v>
      </c>
      <c r="B50" s="158">
        <f>IF('Indicator Data'!C54="No Data",1,IF('Indicator Data imputation'!C53&lt;&gt;"",1,0))</f>
        <v>0</v>
      </c>
      <c r="C50" s="158">
        <f>IF('Indicator Data'!D54="No Data",1,IF('Indicator Data imputation'!D53&lt;&gt;"",1,0))</f>
        <v>0</v>
      </c>
      <c r="D50" s="158">
        <f>IF('Indicator Data'!E54="No Data",1,IF('Indicator Data imputation'!E53&lt;&gt;"",1,0))</f>
        <v>0</v>
      </c>
      <c r="E50" s="158">
        <f>IF('Indicator Data'!F54="No Data",1,IF('Indicator Data imputation'!F53&lt;&gt;"",1,0))</f>
        <v>0</v>
      </c>
      <c r="F50" s="158">
        <f>IF('Indicator Data'!G54="No Data",1,IF('Indicator Data imputation'!G53&lt;&gt;"",1,0))</f>
        <v>0</v>
      </c>
      <c r="G50" s="158">
        <f>IF('Indicator Data'!H54="No Data",1,IF('Indicator Data imputation'!H53&lt;&gt;"",1,0))</f>
        <v>0</v>
      </c>
      <c r="H50" s="158">
        <f>IF('Indicator Data'!I54="No Data",1,IF('Indicator Data imputation'!I53&lt;&gt;"",1,0))</f>
        <v>0</v>
      </c>
      <c r="I50" s="158">
        <f>IF('Indicator Data'!J54="No Data",1,IF('Indicator Data imputation'!J53&lt;&gt;"",1,0))</f>
        <v>0</v>
      </c>
      <c r="J50" s="158">
        <f>IF('Indicator Data'!K54="No Data",1,IF('Indicator Data imputation'!K53&lt;&gt;"",1,0))</f>
        <v>0</v>
      </c>
      <c r="K50" s="158">
        <f>IF('Indicator Data'!L54="No Data",1,IF('Indicator Data imputation'!L53&lt;&gt;"",1,0))</f>
        <v>0</v>
      </c>
      <c r="L50" s="158">
        <f>IF('Indicator Data'!M54="No Data",1,IF('Indicator Data imputation'!M53&lt;&gt;"",1,0))</f>
        <v>1</v>
      </c>
      <c r="M50" s="158">
        <f>IF('Indicator Data'!N54="No Data",1,IF('Indicator Data imputation'!N53&lt;&gt;"",1,0))</f>
        <v>1</v>
      </c>
      <c r="N50" s="158">
        <f>IF('Indicator Data'!O54="No Data",1,IF('Indicator Data imputation'!O53&lt;&gt;"",1,0))</f>
        <v>1</v>
      </c>
      <c r="O50" s="158">
        <f>IF('Indicator Data'!P54="No Data",1,IF('Indicator Data imputation'!P53&lt;&gt;"",1,0))</f>
        <v>1</v>
      </c>
      <c r="P50" s="158">
        <f>IF('Indicator Data'!Q54="No Data",1,IF('Indicator Data imputation'!Q53&lt;&gt;"",1,0))</f>
        <v>0</v>
      </c>
      <c r="Q50" s="158">
        <f>IF('Indicator Data'!R54="No Data",1,IF('Indicator Data imputation'!R53&lt;&gt;"",1,0))</f>
        <v>0</v>
      </c>
      <c r="R50" s="158">
        <f>IF('Indicator Data'!S54="No Data",1,IF('Indicator Data imputation'!S53&lt;&gt;"",1,0))</f>
        <v>0</v>
      </c>
      <c r="S50" s="158">
        <f>IF('Indicator Data'!T54="No Data",1,IF('Indicator Data imputation'!T53&lt;&gt;"",1,0))</f>
        <v>0</v>
      </c>
      <c r="T50" s="158">
        <f>IF('Indicator Data'!U54="No Data",1,IF('Indicator Data imputation'!U53&lt;&gt;"",1,0))</f>
        <v>0</v>
      </c>
      <c r="U50" s="158">
        <f>IF('Indicator Data'!V54="No Data",1,IF('Indicator Data imputation'!V53&lt;&gt;"",1,0))</f>
        <v>0</v>
      </c>
      <c r="V50" s="158">
        <f>IF('Indicator Data'!W54="No Data",1,IF('Indicator Data imputation'!W53&lt;&gt;"",1,0))</f>
        <v>0</v>
      </c>
      <c r="W50" s="158">
        <f>IF('Indicator Data'!X54="No Data",1,IF('Indicator Data imputation'!X53&lt;&gt;"",1,0))</f>
        <v>0</v>
      </c>
      <c r="X50" s="158">
        <f>IF('Indicator Data'!Y54="No Data",1,IF('Indicator Data imputation'!Y53&lt;&gt;"",1,0))</f>
        <v>0</v>
      </c>
      <c r="Y50" s="158">
        <f>IF('Indicator Data'!Z54="No Data",1,IF('Indicator Data imputation'!Z53&lt;&gt;"",1,0))</f>
        <v>0</v>
      </c>
      <c r="Z50" s="158">
        <f>IF('Indicator Data'!AA54="No Data",1,IF('Indicator Data imputation'!AA53&lt;&gt;"",1,0))</f>
        <v>0</v>
      </c>
      <c r="AA50" s="158">
        <f>IF('Indicator Data'!AB54="No Data",1,IF('Indicator Data imputation'!AB53&lt;&gt;"",1,0))</f>
        <v>0</v>
      </c>
      <c r="AB50" s="158">
        <f>IF('Indicator Data'!AC54="No Data",1,IF('Indicator Data imputation'!AC53&lt;&gt;"",1,0))</f>
        <v>0</v>
      </c>
      <c r="AC50" s="158">
        <f>IF('Indicator Data'!AD54="No Data",1,IF('Indicator Data imputation'!AD53&lt;&gt;"",1,0))</f>
        <v>0</v>
      </c>
      <c r="AD50" s="158">
        <f>IF('Indicator Data'!AE54="No Data",1,IF('Indicator Data imputation'!AE53&lt;&gt;"",1,0))</f>
        <v>0</v>
      </c>
      <c r="AE50" s="158">
        <f>IF('Indicator Data'!AF54="No Data",1,IF('Indicator Data imputation'!AF53&lt;&gt;"",1,0))</f>
        <v>0</v>
      </c>
      <c r="AF50" s="158">
        <f>IF('Indicator Data'!AG54="No Data",1,IF('Indicator Data imputation'!AG53&lt;&gt;"",1,0))</f>
        <v>0</v>
      </c>
      <c r="AG50" s="158">
        <f>IF('Indicator Data'!AH54="No Data",1,IF('Indicator Data imputation'!AH53&lt;&gt;"",1,0))</f>
        <v>0</v>
      </c>
      <c r="AH50" s="158">
        <f>IF('Indicator Data'!AI54="No Data",1,IF('Indicator Data imputation'!AI53&lt;&gt;"",1,0))</f>
        <v>0</v>
      </c>
      <c r="AI50" s="158">
        <f>IF('Indicator Data'!AJ54="No Data",1,IF('Indicator Data imputation'!AJ53&lt;&gt;"",1,0))</f>
        <v>0</v>
      </c>
      <c r="AJ50" s="158">
        <f>IF('Indicator Data'!AK54="No Data",1,IF('Indicator Data imputation'!AK53&lt;&gt;"",1,0))</f>
        <v>0</v>
      </c>
      <c r="AK50" s="158">
        <f>IF('Indicator Data'!AL54="No Data",1,IF('Indicator Data imputation'!AL53&lt;&gt;"",1,0))</f>
        <v>0</v>
      </c>
      <c r="AL50" s="158">
        <f>IF('Indicator Data'!AM54="No Data",1,IF('Indicator Data imputation'!AM53&lt;&gt;"",1,0))</f>
        <v>0</v>
      </c>
      <c r="AM50" s="158">
        <f>IF('Indicator Data'!AN54="No Data",1,IF('Indicator Data imputation'!AN53&lt;&gt;"",1,0))</f>
        <v>0</v>
      </c>
      <c r="AN50" s="158">
        <f>IF('Indicator Data'!AO54="No Data",1,IF('Indicator Data imputation'!AO53&lt;&gt;"",1,0))</f>
        <v>0</v>
      </c>
      <c r="AO50" s="158">
        <f>IF('Indicator Data'!AP54="No Data",1,IF('Indicator Data imputation'!AP53&lt;&gt;"",1,0))</f>
        <v>0</v>
      </c>
      <c r="AP50" s="158">
        <f>IF('Indicator Data'!AQ54="No Data",1,IF('Indicator Data imputation'!AQ53&lt;&gt;"",1,0))</f>
        <v>0</v>
      </c>
      <c r="AQ50" s="158">
        <f>IF('Indicator Data'!AR54="No Data",1,IF('Indicator Data imputation'!AR53&lt;&gt;"",1,0))</f>
        <v>0</v>
      </c>
      <c r="AR50" s="158">
        <f>IF('Indicator Data'!AS54="No Data",1,IF('Indicator Data imputation'!AS53&lt;&gt;"",1,0))</f>
        <v>0</v>
      </c>
      <c r="AS50" s="158">
        <f>IF('Indicator Data'!AT54="No Data",1,IF('Indicator Data imputation'!AT53&lt;&gt;"",1,0))</f>
        <v>0</v>
      </c>
      <c r="AT50" s="158">
        <f>IF('Indicator Data'!AU54="No Data",1,IF('Indicator Data imputation'!AU53&lt;&gt;"",1,0))</f>
        <v>0</v>
      </c>
      <c r="AU50" s="158">
        <f>IF('Indicator Data'!AV54="No Data",1,IF('Indicator Data imputation'!AV53&lt;&gt;"",1,0))</f>
        <v>0</v>
      </c>
      <c r="AV50" s="158">
        <f>IF('Indicator Data'!AW54="No Data",1,IF('Indicator Data imputation'!AW53&lt;&gt;"",1,0))</f>
        <v>0</v>
      </c>
      <c r="AW50" s="158">
        <f>IF('Indicator Data'!AX54="No Data",1,IF('Indicator Data imputation'!AX53&lt;&gt;"",1,0))</f>
        <v>0</v>
      </c>
      <c r="AX50" s="158">
        <f>IF('Indicator Data'!AY54="No Data",1,IF('Indicator Data imputation'!AY53&lt;&gt;"",1,0))</f>
        <v>0</v>
      </c>
      <c r="AY50" s="158">
        <f>IF('Indicator Data'!AZ54="No Data",1,IF('Indicator Data imputation'!AZ53&lt;&gt;"",1,0))</f>
        <v>0</v>
      </c>
      <c r="AZ50" s="158">
        <f>IF('Indicator Data'!BA54="No Data",1,IF('Indicator Data imputation'!BA53&lt;&gt;"",1,0))</f>
        <v>0</v>
      </c>
      <c r="BA50" s="158">
        <f>IF('Indicator Data'!BB54="No Data",1,IF('Indicator Data imputation'!BB53&lt;&gt;"",1,0))</f>
        <v>0</v>
      </c>
      <c r="BB50" s="158">
        <f>IF('Indicator Data'!BC54="No Data",1,IF('Indicator Data imputation'!BC53&lt;&gt;"",1,0))</f>
        <v>0</v>
      </c>
      <c r="BC50" s="158">
        <f>IF('Indicator Data'!BD54="No Data",1,IF('Indicator Data imputation'!BD53&lt;&gt;"",1,0))</f>
        <v>0</v>
      </c>
      <c r="BD50" s="158">
        <f>IF('Indicator Data'!BE54="No Data",1,IF('Indicator Data imputation'!BE53&lt;&gt;"",1,0))</f>
        <v>0</v>
      </c>
      <c r="BE50" s="158">
        <f>IF('Indicator Data'!BF54="No Data",1,IF('Indicator Data imputation'!BF53&lt;&gt;"",1,0))</f>
        <v>0</v>
      </c>
      <c r="BF50" s="158">
        <f>IF('Indicator Data'!BG54="No Data",1,IF('Indicator Data imputation'!BG53&lt;&gt;"",1,0))</f>
        <v>0</v>
      </c>
      <c r="BG50" s="158">
        <f>IF('Indicator Data'!BH54="No Data",1,IF('Indicator Data imputation'!BH53&lt;&gt;"",1,0))</f>
        <v>0</v>
      </c>
      <c r="BH50" s="158">
        <f>IF('Indicator Data'!BI54="No Data",1,IF('Indicator Data imputation'!BI53&lt;&gt;"",1,0))</f>
        <v>0</v>
      </c>
      <c r="BI50" s="158">
        <f>IF('Indicator Data'!BJ54="No Data",1,IF('Indicator Data imputation'!BJ53&lt;&gt;"",1,0))</f>
        <v>0</v>
      </c>
      <c r="BJ50" s="158">
        <f>IF('Indicator Data'!BK54="No Data",1,IF('Indicator Data imputation'!BK53&lt;&gt;"",1,0))</f>
        <v>0</v>
      </c>
      <c r="BK50" s="158">
        <f>IF('Indicator Data'!BL54="No Data",1,IF('Indicator Data imputation'!BL53&lt;&gt;"",1,0))</f>
        <v>0</v>
      </c>
      <c r="BL50" s="158">
        <f>IF('Indicator Data'!BM54="No Data",1,IF('Indicator Data imputation'!BM53&lt;&gt;"",1,0))</f>
        <v>0</v>
      </c>
      <c r="BM50" s="158">
        <f>IF('Indicator Data'!BN54="No Data",1,IF('Indicator Data imputation'!BN53&lt;&gt;"",1,0))</f>
        <v>0</v>
      </c>
      <c r="BN50" s="158">
        <f>IF('Indicator Data'!BO54="No Data",1,IF('Indicator Data imputation'!BO53&lt;&gt;"",1,0))</f>
        <v>0</v>
      </c>
      <c r="BO50" s="158">
        <f>IF('Indicator Data'!BP54="No Data",1,IF('Indicator Data imputation'!BP53&lt;&gt;"",1,0))</f>
        <v>0</v>
      </c>
      <c r="BP50" s="158">
        <f>IF('Indicator Data'!BQ54="No Data",1,IF('Indicator Data imputation'!BQ53&lt;&gt;"",1,0))</f>
        <v>0</v>
      </c>
      <c r="BQ50" s="158">
        <f>IF('Indicator Data'!BR54="No Data",1,IF('Indicator Data imputation'!BR53&lt;&gt;"",1,0))</f>
        <v>0</v>
      </c>
      <c r="BR50" s="158">
        <f>IF('Indicator Data'!BS54="No Data",1,IF('Indicator Data imputation'!BS53&lt;&gt;"",1,0))</f>
        <v>0</v>
      </c>
      <c r="BS50" s="158">
        <f>IF('Indicator Data'!BT54="No Data",1,IF('Indicator Data imputation'!BT53&lt;&gt;"",1,0))</f>
        <v>0</v>
      </c>
      <c r="BT50" s="158">
        <f>IF('Indicator Data'!BU54="No Data",1,IF('Indicator Data imputation'!BU53&lt;&gt;"",1,0))</f>
        <v>0</v>
      </c>
      <c r="BU50" s="158">
        <f>IF('Indicator Data'!BV54="No Data",1,IF('Indicator Data imputation'!BV53&lt;&gt;"",1,0))</f>
        <v>1</v>
      </c>
      <c r="BV50" s="158">
        <f>IF('Indicator Data'!BW54="No Data",1,IF('Indicator Data imputation'!BW53&lt;&gt;"",1,0))</f>
        <v>0</v>
      </c>
      <c r="BW50" s="158">
        <f>IF('Indicator Data'!BX54="No Data",1,IF('Indicator Data imputation'!BX53&lt;&gt;"",1,0))</f>
        <v>0</v>
      </c>
      <c r="BX50" s="158">
        <f>IF('Indicator Data'!BY54="No Data",1,IF('Indicator Data imputation'!BY53&lt;&gt;"",1,0))</f>
        <v>0</v>
      </c>
      <c r="BY50" s="5">
        <f t="shared" si="2"/>
        <v>5</v>
      </c>
      <c r="BZ50" s="160">
        <f t="shared" si="1"/>
        <v>6.6666666666666666E-2</v>
      </c>
    </row>
    <row r="51" spans="1:78" x14ac:dyDescent="0.25">
      <c r="A51" s="5" t="s">
        <v>92</v>
      </c>
      <c r="B51" s="158">
        <f>IF('Indicator Data'!C55="No Data",1,IF('Indicator Data imputation'!C54&lt;&gt;"",1,0))</f>
        <v>0</v>
      </c>
      <c r="C51" s="158">
        <f>IF('Indicator Data'!D55="No Data",1,IF('Indicator Data imputation'!D54&lt;&gt;"",1,0))</f>
        <v>0</v>
      </c>
      <c r="D51" s="158">
        <f>IF('Indicator Data'!E55="No Data",1,IF('Indicator Data imputation'!E54&lt;&gt;"",1,0))</f>
        <v>0</v>
      </c>
      <c r="E51" s="158">
        <f>IF('Indicator Data'!F55="No Data",1,IF('Indicator Data imputation'!F54&lt;&gt;"",1,0))</f>
        <v>0</v>
      </c>
      <c r="F51" s="158">
        <f>IF('Indicator Data'!G55="No Data",1,IF('Indicator Data imputation'!G54&lt;&gt;"",1,0))</f>
        <v>0</v>
      </c>
      <c r="G51" s="158">
        <f>IF('Indicator Data'!H55="No Data",1,IF('Indicator Data imputation'!H54&lt;&gt;"",1,0))</f>
        <v>0</v>
      </c>
      <c r="H51" s="158">
        <f>IF('Indicator Data'!I55="No Data",1,IF('Indicator Data imputation'!I54&lt;&gt;"",1,0))</f>
        <v>0</v>
      </c>
      <c r="I51" s="158">
        <f>IF('Indicator Data'!J55="No Data",1,IF('Indicator Data imputation'!J54&lt;&gt;"",1,0))</f>
        <v>0</v>
      </c>
      <c r="J51" s="158">
        <f>IF('Indicator Data'!K55="No Data",1,IF('Indicator Data imputation'!K54&lt;&gt;"",1,0))</f>
        <v>0</v>
      </c>
      <c r="K51" s="158">
        <f>IF('Indicator Data'!L55="No Data",1,IF('Indicator Data imputation'!L54&lt;&gt;"",1,0))</f>
        <v>0</v>
      </c>
      <c r="L51" s="158">
        <f>IF('Indicator Data'!M55="No Data",1,IF('Indicator Data imputation'!M54&lt;&gt;"",1,0))</f>
        <v>1</v>
      </c>
      <c r="M51" s="158">
        <f>IF('Indicator Data'!N55="No Data",1,IF('Indicator Data imputation'!N54&lt;&gt;"",1,0))</f>
        <v>1</v>
      </c>
      <c r="N51" s="158">
        <f>IF('Indicator Data'!O55="No Data",1,IF('Indicator Data imputation'!O54&lt;&gt;"",1,0))</f>
        <v>1</v>
      </c>
      <c r="O51" s="158">
        <f>IF('Indicator Data'!P55="No Data",1,IF('Indicator Data imputation'!P54&lt;&gt;"",1,0))</f>
        <v>1</v>
      </c>
      <c r="P51" s="158">
        <f>IF('Indicator Data'!Q55="No Data",1,IF('Indicator Data imputation'!Q54&lt;&gt;"",1,0))</f>
        <v>0</v>
      </c>
      <c r="Q51" s="158">
        <f>IF('Indicator Data'!R55="No Data",1,IF('Indicator Data imputation'!R54&lt;&gt;"",1,0))</f>
        <v>0</v>
      </c>
      <c r="R51" s="158">
        <f>IF('Indicator Data'!S55="No Data",1,IF('Indicator Data imputation'!S54&lt;&gt;"",1,0))</f>
        <v>0</v>
      </c>
      <c r="S51" s="158">
        <f>IF('Indicator Data'!T55="No Data",1,IF('Indicator Data imputation'!T54&lt;&gt;"",1,0))</f>
        <v>0</v>
      </c>
      <c r="T51" s="158">
        <f>IF('Indicator Data'!U55="No Data",1,IF('Indicator Data imputation'!U54&lt;&gt;"",1,0))</f>
        <v>0</v>
      </c>
      <c r="U51" s="158">
        <f>IF('Indicator Data'!V55="No Data",1,IF('Indicator Data imputation'!V54&lt;&gt;"",1,0))</f>
        <v>0</v>
      </c>
      <c r="V51" s="158">
        <f>IF('Indicator Data'!W55="No Data",1,IF('Indicator Data imputation'!W54&lt;&gt;"",1,0))</f>
        <v>0</v>
      </c>
      <c r="W51" s="158">
        <f>IF('Indicator Data'!X55="No Data",1,IF('Indicator Data imputation'!X54&lt;&gt;"",1,0))</f>
        <v>0</v>
      </c>
      <c r="X51" s="158">
        <f>IF('Indicator Data'!Y55="No Data",1,IF('Indicator Data imputation'!Y54&lt;&gt;"",1,0))</f>
        <v>0</v>
      </c>
      <c r="Y51" s="158">
        <f>IF('Indicator Data'!Z55="No Data",1,IF('Indicator Data imputation'!Z54&lt;&gt;"",1,0))</f>
        <v>0</v>
      </c>
      <c r="Z51" s="158">
        <f>IF('Indicator Data'!AA55="No Data",1,IF('Indicator Data imputation'!AA54&lt;&gt;"",1,0))</f>
        <v>0</v>
      </c>
      <c r="AA51" s="158">
        <f>IF('Indicator Data'!AB55="No Data",1,IF('Indicator Data imputation'!AB54&lt;&gt;"",1,0))</f>
        <v>0</v>
      </c>
      <c r="AB51" s="158">
        <f>IF('Indicator Data'!AC55="No Data",1,IF('Indicator Data imputation'!AC54&lt;&gt;"",1,0))</f>
        <v>0</v>
      </c>
      <c r="AC51" s="158">
        <f>IF('Indicator Data'!AD55="No Data",1,IF('Indicator Data imputation'!AD54&lt;&gt;"",1,0))</f>
        <v>0</v>
      </c>
      <c r="AD51" s="158">
        <f>IF('Indicator Data'!AE55="No Data",1,IF('Indicator Data imputation'!AE54&lt;&gt;"",1,0))</f>
        <v>0</v>
      </c>
      <c r="AE51" s="158">
        <f>IF('Indicator Data'!AF55="No Data",1,IF('Indicator Data imputation'!AF54&lt;&gt;"",1,0))</f>
        <v>0</v>
      </c>
      <c r="AF51" s="158">
        <f>IF('Indicator Data'!AG55="No Data",1,IF('Indicator Data imputation'!AG54&lt;&gt;"",1,0))</f>
        <v>0</v>
      </c>
      <c r="AG51" s="158">
        <f>IF('Indicator Data'!AH55="No Data",1,IF('Indicator Data imputation'!AH54&lt;&gt;"",1,0))</f>
        <v>0</v>
      </c>
      <c r="AH51" s="158">
        <f>IF('Indicator Data'!AI55="No Data",1,IF('Indicator Data imputation'!AI54&lt;&gt;"",1,0))</f>
        <v>0</v>
      </c>
      <c r="AI51" s="158">
        <f>IF('Indicator Data'!AJ55="No Data",1,IF('Indicator Data imputation'!AJ54&lt;&gt;"",1,0))</f>
        <v>0</v>
      </c>
      <c r="AJ51" s="158">
        <f>IF('Indicator Data'!AK55="No Data",1,IF('Indicator Data imputation'!AK54&lt;&gt;"",1,0))</f>
        <v>0</v>
      </c>
      <c r="AK51" s="158">
        <f>IF('Indicator Data'!AL55="No Data",1,IF('Indicator Data imputation'!AL54&lt;&gt;"",1,0))</f>
        <v>0</v>
      </c>
      <c r="AL51" s="158">
        <f>IF('Indicator Data'!AM55="No Data",1,IF('Indicator Data imputation'!AM54&lt;&gt;"",1,0))</f>
        <v>0</v>
      </c>
      <c r="AM51" s="158">
        <f>IF('Indicator Data'!AN55="No Data",1,IF('Indicator Data imputation'!AN54&lt;&gt;"",1,0))</f>
        <v>0</v>
      </c>
      <c r="AN51" s="158">
        <f>IF('Indicator Data'!AO55="No Data",1,IF('Indicator Data imputation'!AO54&lt;&gt;"",1,0))</f>
        <v>0</v>
      </c>
      <c r="AO51" s="158">
        <f>IF('Indicator Data'!AP55="No Data",1,IF('Indicator Data imputation'!AP54&lt;&gt;"",1,0))</f>
        <v>0</v>
      </c>
      <c r="AP51" s="158">
        <f>IF('Indicator Data'!AQ55="No Data",1,IF('Indicator Data imputation'!AQ54&lt;&gt;"",1,0))</f>
        <v>0</v>
      </c>
      <c r="AQ51" s="158">
        <f>IF('Indicator Data'!AR55="No Data",1,IF('Indicator Data imputation'!AR54&lt;&gt;"",1,0))</f>
        <v>0</v>
      </c>
      <c r="AR51" s="158">
        <f>IF('Indicator Data'!AS55="No Data",1,IF('Indicator Data imputation'!AS54&lt;&gt;"",1,0))</f>
        <v>0</v>
      </c>
      <c r="AS51" s="158">
        <f>IF('Indicator Data'!AT55="No Data",1,IF('Indicator Data imputation'!AT54&lt;&gt;"",1,0))</f>
        <v>0</v>
      </c>
      <c r="AT51" s="158">
        <f>IF('Indicator Data'!AU55="No Data",1,IF('Indicator Data imputation'!AU54&lt;&gt;"",1,0))</f>
        <v>0</v>
      </c>
      <c r="AU51" s="158">
        <f>IF('Indicator Data'!AV55="No Data",1,IF('Indicator Data imputation'!AV54&lt;&gt;"",1,0))</f>
        <v>0</v>
      </c>
      <c r="AV51" s="158">
        <f>IF('Indicator Data'!AW55="No Data",1,IF('Indicator Data imputation'!AW54&lt;&gt;"",1,0))</f>
        <v>0</v>
      </c>
      <c r="AW51" s="158">
        <f>IF('Indicator Data'!AX55="No Data",1,IF('Indicator Data imputation'!AX54&lt;&gt;"",1,0))</f>
        <v>0</v>
      </c>
      <c r="AX51" s="158">
        <f>IF('Indicator Data'!AY55="No Data",1,IF('Indicator Data imputation'!AY54&lt;&gt;"",1,0))</f>
        <v>0</v>
      </c>
      <c r="AY51" s="158">
        <f>IF('Indicator Data'!AZ55="No Data",1,IF('Indicator Data imputation'!AZ54&lt;&gt;"",1,0))</f>
        <v>0</v>
      </c>
      <c r="AZ51" s="158">
        <f>IF('Indicator Data'!BA55="No Data",1,IF('Indicator Data imputation'!BA54&lt;&gt;"",1,0))</f>
        <v>0</v>
      </c>
      <c r="BA51" s="158">
        <f>IF('Indicator Data'!BB55="No Data",1,IF('Indicator Data imputation'!BB54&lt;&gt;"",1,0))</f>
        <v>0</v>
      </c>
      <c r="BB51" s="158">
        <f>IF('Indicator Data'!BC55="No Data",1,IF('Indicator Data imputation'!BC54&lt;&gt;"",1,0))</f>
        <v>0</v>
      </c>
      <c r="BC51" s="158">
        <f>IF('Indicator Data'!BD55="No Data",1,IF('Indicator Data imputation'!BD54&lt;&gt;"",1,0))</f>
        <v>0</v>
      </c>
      <c r="BD51" s="158">
        <f>IF('Indicator Data'!BE55="No Data",1,IF('Indicator Data imputation'!BE54&lt;&gt;"",1,0))</f>
        <v>0</v>
      </c>
      <c r="BE51" s="158">
        <f>IF('Indicator Data'!BF55="No Data",1,IF('Indicator Data imputation'!BF54&lt;&gt;"",1,0))</f>
        <v>0</v>
      </c>
      <c r="BF51" s="158">
        <f>IF('Indicator Data'!BG55="No Data",1,IF('Indicator Data imputation'!BG54&lt;&gt;"",1,0))</f>
        <v>0</v>
      </c>
      <c r="BG51" s="158">
        <f>IF('Indicator Data'!BH55="No Data",1,IF('Indicator Data imputation'!BH54&lt;&gt;"",1,0))</f>
        <v>0</v>
      </c>
      <c r="BH51" s="158">
        <f>IF('Indicator Data'!BI55="No Data",1,IF('Indicator Data imputation'!BI54&lt;&gt;"",1,0))</f>
        <v>0</v>
      </c>
      <c r="BI51" s="158">
        <f>IF('Indicator Data'!BJ55="No Data",1,IF('Indicator Data imputation'!BJ54&lt;&gt;"",1,0))</f>
        <v>0</v>
      </c>
      <c r="BJ51" s="158">
        <f>IF('Indicator Data'!BK55="No Data",1,IF('Indicator Data imputation'!BK54&lt;&gt;"",1,0))</f>
        <v>0</v>
      </c>
      <c r="BK51" s="158">
        <f>IF('Indicator Data'!BL55="No Data",1,IF('Indicator Data imputation'!BL54&lt;&gt;"",1,0))</f>
        <v>0</v>
      </c>
      <c r="BL51" s="158">
        <f>IF('Indicator Data'!BM55="No Data",1,IF('Indicator Data imputation'!BM54&lt;&gt;"",1,0))</f>
        <v>0</v>
      </c>
      <c r="BM51" s="158">
        <f>IF('Indicator Data'!BN55="No Data",1,IF('Indicator Data imputation'!BN54&lt;&gt;"",1,0))</f>
        <v>0</v>
      </c>
      <c r="BN51" s="158">
        <f>IF('Indicator Data'!BO55="No Data",1,IF('Indicator Data imputation'!BO54&lt;&gt;"",1,0))</f>
        <v>0</v>
      </c>
      <c r="BO51" s="158">
        <f>IF('Indicator Data'!BP55="No Data",1,IF('Indicator Data imputation'!BP54&lt;&gt;"",1,0))</f>
        <v>0</v>
      </c>
      <c r="BP51" s="158">
        <f>IF('Indicator Data'!BQ55="No Data",1,IF('Indicator Data imputation'!BQ54&lt;&gt;"",1,0))</f>
        <v>0</v>
      </c>
      <c r="BQ51" s="158">
        <f>IF('Indicator Data'!BR55="No Data",1,IF('Indicator Data imputation'!BR54&lt;&gt;"",1,0))</f>
        <v>0</v>
      </c>
      <c r="BR51" s="158">
        <f>IF('Indicator Data'!BS55="No Data",1,IF('Indicator Data imputation'!BS54&lt;&gt;"",1,0))</f>
        <v>0</v>
      </c>
      <c r="BS51" s="158">
        <f>IF('Indicator Data'!BT55="No Data",1,IF('Indicator Data imputation'!BT54&lt;&gt;"",1,0))</f>
        <v>0</v>
      </c>
      <c r="BT51" s="158">
        <f>IF('Indicator Data'!BU55="No Data",1,IF('Indicator Data imputation'!BU54&lt;&gt;"",1,0))</f>
        <v>0</v>
      </c>
      <c r="BU51" s="158">
        <f>IF('Indicator Data'!BV55="No Data",1,IF('Indicator Data imputation'!BV54&lt;&gt;"",1,0))</f>
        <v>0</v>
      </c>
      <c r="BV51" s="158">
        <f>IF('Indicator Data'!BW55="No Data",1,IF('Indicator Data imputation'!BW54&lt;&gt;"",1,0))</f>
        <v>0</v>
      </c>
      <c r="BW51" s="158">
        <f>IF('Indicator Data'!BX55="No Data",1,IF('Indicator Data imputation'!BX54&lt;&gt;"",1,0))</f>
        <v>0</v>
      </c>
      <c r="BX51" s="158">
        <f>IF('Indicator Data'!BY55="No Data",1,IF('Indicator Data imputation'!BY54&lt;&gt;"",1,0))</f>
        <v>0</v>
      </c>
      <c r="BY51" s="5">
        <f t="shared" si="2"/>
        <v>4</v>
      </c>
      <c r="BZ51" s="160">
        <f t="shared" si="1"/>
        <v>5.3333333333333337E-2</v>
      </c>
    </row>
    <row r="52" spans="1:78" x14ac:dyDescent="0.25">
      <c r="A52" s="5" t="s">
        <v>94</v>
      </c>
      <c r="B52" s="158">
        <f>IF('Indicator Data'!C56="No Data",1,IF('Indicator Data imputation'!C55&lt;&gt;"",1,0))</f>
        <v>0</v>
      </c>
      <c r="C52" s="158">
        <f>IF('Indicator Data'!D56="No Data",1,IF('Indicator Data imputation'!D55&lt;&gt;"",1,0))</f>
        <v>0</v>
      </c>
      <c r="D52" s="158">
        <f>IF('Indicator Data'!E56="No Data",1,IF('Indicator Data imputation'!E55&lt;&gt;"",1,0))</f>
        <v>0</v>
      </c>
      <c r="E52" s="158">
        <f>IF('Indicator Data'!F56="No Data",1,IF('Indicator Data imputation'!F55&lt;&gt;"",1,0))</f>
        <v>0</v>
      </c>
      <c r="F52" s="158">
        <f>IF('Indicator Data'!G56="No Data",1,IF('Indicator Data imputation'!G55&lt;&gt;"",1,0))</f>
        <v>0</v>
      </c>
      <c r="G52" s="158">
        <f>IF('Indicator Data'!H56="No Data",1,IF('Indicator Data imputation'!H55&lt;&gt;"",1,0))</f>
        <v>0</v>
      </c>
      <c r="H52" s="158">
        <f>IF('Indicator Data'!I56="No Data",1,IF('Indicator Data imputation'!I55&lt;&gt;"",1,0))</f>
        <v>0</v>
      </c>
      <c r="I52" s="158">
        <f>IF('Indicator Data'!J56="No Data",1,IF('Indicator Data imputation'!J55&lt;&gt;"",1,0))</f>
        <v>0</v>
      </c>
      <c r="J52" s="158">
        <f>IF('Indicator Data'!K56="No Data",1,IF('Indicator Data imputation'!K55&lt;&gt;"",1,0))</f>
        <v>0</v>
      </c>
      <c r="K52" s="158">
        <f>IF('Indicator Data'!L56="No Data",1,IF('Indicator Data imputation'!L55&lt;&gt;"",1,0))</f>
        <v>0</v>
      </c>
      <c r="L52" s="158">
        <f>IF('Indicator Data'!M56="No Data",1,IF('Indicator Data imputation'!M55&lt;&gt;"",1,0))</f>
        <v>0</v>
      </c>
      <c r="M52" s="158">
        <f>IF('Indicator Data'!N56="No Data",1,IF('Indicator Data imputation'!N55&lt;&gt;"",1,0))</f>
        <v>0</v>
      </c>
      <c r="N52" s="158">
        <f>IF('Indicator Data'!O56="No Data",1,IF('Indicator Data imputation'!O55&lt;&gt;"",1,0))</f>
        <v>0</v>
      </c>
      <c r="O52" s="158">
        <f>IF('Indicator Data'!P56="No Data",1,IF('Indicator Data imputation'!P55&lt;&gt;"",1,0))</f>
        <v>0</v>
      </c>
      <c r="P52" s="158">
        <f>IF('Indicator Data'!Q56="No Data",1,IF('Indicator Data imputation'!Q55&lt;&gt;"",1,0))</f>
        <v>0</v>
      </c>
      <c r="Q52" s="158">
        <f>IF('Indicator Data'!R56="No Data",1,IF('Indicator Data imputation'!R55&lt;&gt;"",1,0))</f>
        <v>0</v>
      </c>
      <c r="R52" s="158">
        <f>IF('Indicator Data'!S56="No Data",1,IF('Indicator Data imputation'!S55&lt;&gt;"",1,0))</f>
        <v>0</v>
      </c>
      <c r="S52" s="158">
        <f>IF('Indicator Data'!T56="No Data",1,IF('Indicator Data imputation'!T55&lt;&gt;"",1,0))</f>
        <v>0</v>
      </c>
      <c r="T52" s="158">
        <f>IF('Indicator Data'!U56="No Data",1,IF('Indicator Data imputation'!U55&lt;&gt;"",1,0))</f>
        <v>0</v>
      </c>
      <c r="U52" s="158">
        <f>IF('Indicator Data'!V56="No Data",1,IF('Indicator Data imputation'!V55&lt;&gt;"",1,0))</f>
        <v>0</v>
      </c>
      <c r="V52" s="158">
        <f>IF('Indicator Data'!W56="No Data",1,IF('Indicator Data imputation'!W55&lt;&gt;"",1,0))</f>
        <v>0</v>
      </c>
      <c r="W52" s="158">
        <f>IF('Indicator Data'!X56="No Data",1,IF('Indicator Data imputation'!X55&lt;&gt;"",1,0))</f>
        <v>0</v>
      </c>
      <c r="X52" s="158">
        <f>IF('Indicator Data'!Y56="No Data",1,IF('Indicator Data imputation'!Y55&lt;&gt;"",1,0))</f>
        <v>0</v>
      </c>
      <c r="Y52" s="158">
        <f>IF('Indicator Data'!Z56="No Data",1,IF('Indicator Data imputation'!Z55&lt;&gt;"",1,0))</f>
        <v>0</v>
      </c>
      <c r="Z52" s="158">
        <f>IF('Indicator Data'!AA56="No Data",1,IF('Indicator Data imputation'!AA55&lt;&gt;"",1,0))</f>
        <v>0</v>
      </c>
      <c r="AA52" s="158">
        <f>IF('Indicator Data'!AB56="No Data",1,IF('Indicator Data imputation'!AB55&lt;&gt;"",1,0))</f>
        <v>0</v>
      </c>
      <c r="AB52" s="158">
        <f>IF('Indicator Data'!AC56="No Data",1,IF('Indicator Data imputation'!AC55&lt;&gt;"",1,0))</f>
        <v>0</v>
      </c>
      <c r="AC52" s="158">
        <f>IF('Indicator Data'!AD56="No Data",1,IF('Indicator Data imputation'!AD55&lt;&gt;"",1,0))</f>
        <v>0</v>
      </c>
      <c r="AD52" s="158">
        <f>IF('Indicator Data'!AE56="No Data",1,IF('Indicator Data imputation'!AE55&lt;&gt;"",1,0))</f>
        <v>0</v>
      </c>
      <c r="AE52" s="158">
        <f>IF('Indicator Data'!AF56="No Data",1,IF('Indicator Data imputation'!AF55&lt;&gt;"",1,0))</f>
        <v>0</v>
      </c>
      <c r="AF52" s="158">
        <f>IF('Indicator Data'!AG56="No Data",1,IF('Indicator Data imputation'!AG55&lt;&gt;"",1,0))</f>
        <v>0</v>
      </c>
      <c r="AG52" s="158">
        <f>IF('Indicator Data'!AH56="No Data",1,IF('Indicator Data imputation'!AH55&lt;&gt;"",1,0))</f>
        <v>0</v>
      </c>
      <c r="AH52" s="158">
        <f>IF('Indicator Data'!AI56="No Data",1,IF('Indicator Data imputation'!AI55&lt;&gt;"",1,0))</f>
        <v>0</v>
      </c>
      <c r="AI52" s="158">
        <f>IF('Indicator Data'!AJ56="No Data",1,IF('Indicator Data imputation'!AJ55&lt;&gt;"",1,0))</f>
        <v>0</v>
      </c>
      <c r="AJ52" s="158">
        <f>IF('Indicator Data'!AK56="No Data",1,IF('Indicator Data imputation'!AK55&lt;&gt;"",1,0))</f>
        <v>0</v>
      </c>
      <c r="AK52" s="158">
        <f>IF('Indicator Data'!AL56="No Data",1,IF('Indicator Data imputation'!AL55&lt;&gt;"",1,0))</f>
        <v>0</v>
      </c>
      <c r="AL52" s="158">
        <f>IF('Indicator Data'!AM56="No Data",1,IF('Indicator Data imputation'!AM55&lt;&gt;"",1,0))</f>
        <v>0</v>
      </c>
      <c r="AM52" s="158">
        <f>IF('Indicator Data'!AN56="No Data",1,IF('Indicator Data imputation'!AN55&lt;&gt;"",1,0))</f>
        <v>0</v>
      </c>
      <c r="AN52" s="158">
        <f>IF('Indicator Data'!AO56="No Data",1,IF('Indicator Data imputation'!AO55&lt;&gt;"",1,0))</f>
        <v>0</v>
      </c>
      <c r="AO52" s="158">
        <f>IF('Indicator Data'!AP56="No Data",1,IF('Indicator Data imputation'!AP55&lt;&gt;"",1,0))</f>
        <v>0</v>
      </c>
      <c r="AP52" s="158">
        <f>IF('Indicator Data'!AQ56="No Data",1,IF('Indicator Data imputation'!AQ55&lt;&gt;"",1,0))</f>
        <v>0</v>
      </c>
      <c r="AQ52" s="158">
        <f>IF('Indicator Data'!AR56="No Data",1,IF('Indicator Data imputation'!AR55&lt;&gt;"",1,0))</f>
        <v>0</v>
      </c>
      <c r="AR52" s="158">
        <f>IF('Indicator Data'!AS56="No Data",1,IF('Indicator Data imputation'!AS55&lt;&gt;"",1,0))</f>
        <v>0</v>
      </c>
      <c r="AS52" s="158">
        <f>IF('Indicator Data'!AT56="No Data",1,IF('Indicator Data imputation'!AT55&lt;&gt;"",1,0))</f>
        <v>0</v>
      </c>
      <c r="AT52" s="158">
        <f>IF('Indicator Data'!AU56="No Data",1,IF('Indicator Data imputation'!AU55&lt;&gt;"",1,0))</f>
        <v>0</v>
      </c>
      <c r="AU52" s="158">
        <f>IF('Indicator Data'!AV56="No Data",1,IF('Indicator Data imputation'!AV55&lt;&gt;"",1,0))</f>
        <v>0</v>
      </c>
      <c r="AV52" s="158">
        <f>IF('Indicator Data'!AW56="No Data",1,IF('Indicator Data imputation'!AW55&lt;&gt;"",1,0))</f>
        <v>0</v>
      </c>
      <c r="AW52" s="158">
        <f>IF('Indicator Data'!AX56="No Data",1,IF('Indicator Data imputation'!AX55&lt;&gt;"",1,0))</f>
        <v>0</v>
      </c>
      <c r="AX52" s="158">
        <f>IF('Indicator Data'!AY56="No Data",1,IF('Indicator Data imputation'!AY55&lt;&gt;"",1,0))</f>
        <v>0</v>
      </c>
      <c r="AY52" s="158">
        <f>IF('Indicator Data'!AZ56="No Data",1,IF('Indicator Data imputation'!AZ55&lt;&gt;"",1,0))</f>
        <v>0</v>
      </c>
      <c r="AZ52" s="158">
        <f>IF('Indicator Data'!BA56="No Data",1,IF('Indicator Data imputation'!BA55&lt;&gt;"",1,0))</f>
        <v>0</v>
      </c>
      <c r="BA52" s="158">
        <f>IF('Indicator Data'!BB56="No Data",1,IF('Indicator Data imputation'!BB55&lt;&gt;"",1,0))</f>
        <v>0</v>
      </c>
      <c r="BB52" s="158">
        <f>IF('Indicator Data'!BC56="No Data",1,IF('Indicator Data imputation'!BC55&lt;&gt;"",1,0))</f>
        <v>0</v>
      </c>
      <c r="BC52" s="158">
        <f>IF('Indicator Data'!BD56="No Data",1,IF('Indicator Data imputation'!BD55&lt;&gt;"",1,0))</f>
        <v>0</v>
      </c>
      <c r="BD52" s="158">
        <f>IF('Indicator Data'!BE56="No Data",1,IF('Indicator Data imputation'!BE55&lt;&gt;"",1,0))</f>
        <v>0</v>
      </c>
      <c r="BE52" s="158">
        <f>IF('Indicator Data'!BF56="No Data",1,IF('Indicator Data imputation'!BF55&lt;&gt;"",1,0))</f>
        <v>0</v>
      </c>
      <c r="BF52" s="158">
        <f>IF('Indicator Data'!BG56="No Data",1,IF('Indicator Data imputation'!BG55&lt;&gt;"",1,0))</f>
        <v>0</v>
      </c>
      <c r="BG52" s="158">
        <f>IF('Indicator Data'!BH56="No Data",1,IF('Indicator Data imputation'!BH55&lt;&gt;"",1,0))</f>
        <v>0</v>
      </c>
      <c r="BH52" s="158">
        <f>IF('Indicator Data'!BI56="No Data",1,IF('Indicator Data imputation'!BI55&lt;&gt;"",1,0))</f>
        <v>0</v>
      </c>
      <c r="BI52" s="158">
        <f>IF('Indicator Data'!BJ56="No Data",1,IF('Indicator Data imputation'!BJ55&lt;&gt;"",1,0))</f>
        <v>0</v>
      </c>
      <c r="BJ52" s="158">
        <f>IF('Indicator Data'!BK56="No Data",1,IF('Indicator Data imputation'!BK55&lt;&gt;"",1,0))</f>
        <v>0</v>
      </c>
      <c r="BK52" s="158">
        <f>IF('Indicator Data'!BL56="No Data",1,IF('Indicator Data imputation'!BL55&lt;&gt;"",1,0))</f>
        <v>0</v>
      </c>
      <c r="BL52" s="158">
        <f>IF('Indicator Data'!BM56="No Data",1,IF('Indicator Data imputation'!BM55&lt;&gt;"",1,0))</f>
        <v>0</v>
      </c>
      <c r="BM52" s="158">
        <f>IF('Indicator Data'!BN56="No Data",1,IF('Indicator Data imputation'!BN55&lt;&gt;"",1,0))</f>
        <v>0</v>
      </c>
      <c r="BN52" s="158">
        <f>IF('Indicator Data'!BO56="No Data",1,IF('Indicator Data imputation'!BO55&lt;&gt;"",1,0))</f>
        <v>0</v>
      </c>
      <c r="BO52" s="158">
        <f>IF('Indicator Data'!BP56="No Data",1,IF('Indicator Data imputation'!BP55&lt;&gt;"",1,0))</f>
        <v>0</v>
      </c>
      <c r="BP52" s="158">
        <f>IF('Indicator Data'!BQ56="No Data",1,IF('Indicator Data imputation'!BQ55&lt;&gt;"",1,0))</f>
        <v>0</v>
      </c>
      <c r="BQ52" s="158">
        <f>IF('Indicator Data'!BR56="No Data",1,IF('Indicator Data imputation'!BR55&lt;&gt;"",1,0))</f>
        <v>0</v>
      </c>
      <c r="BR52" s="158">
        <f>IF('Indicator Data'!BS56="No Data",1,IF('Indicator Data imputation'!BS55&lt;&gt;"",1,0))</f>
        <v>0</v>
      </c>
      <c r="BS52" s="158">
        <f>IF('Indicator Data'!BT56="No Data",1,IF('Indicator Data imputation'!BT55&lt;&gt;"",1,0))</f>
        <v>0</v>
      </c>
      <c r="BT52" s="158">
        <f>IF('Indicator Data'!BU56="No Data",1,IF('Indicator Data imputation'!BU55&lt;&gt;"",1,0))</f>
        <v>0</v>
      </c>
      <c r="BU52" s="158">
        <f>IF('Indicator Data'!BV56="No Data",1,IF('Indicator Data imputation'!BV55&lt;&gt;"",1,0))</f>
        <v>0</v>
      </c>
      <c r="BV52" s="158">
        <f>IF('Indicator Data'!BW56="No Data",1,IF('Indicator Data imputation'!BW55&lt;&gt;"",1,0))</f>
        <v>1</v>
      </c>
      <c r="BW52" s="158">
        <f>IF('Indicator Data'!BX56="No Data",1,IF('Indicator Data imputation'!BX55&lt;&gt;"",1,0))</f>
        <v>0</v>
      </c>
      <c r="BX52" s="158">
        <f>IF('Indicator Data'!BY56="No Data",1,IF('Indicator Data imputation'!BY55&lt;&gt;"",1,0))</f>
        <v>0</v>
      </c>
      <c r="BY52" s="5">
        <f t="shared" si="2"/>
        <v>1</v>
      </c>
      <c r="BZ52" s="160">
        <f t="shared" si="1"/>
        <v>1.3333333333333334E-2</v>
      </c>
    </row>
    <row r="53" spans="1:78" x14ac:dyDescent="0.25">
      <c r="A53" s="5" t="s">
        <v>96</v>
      </c>
      <c r="B53" s="158">
        <f>IF('Indicator Data'!C57="No Data",1,IF('Indicator Data imputation'!C56&lt;&gt;"",1,0))</f>
        <v>0</v>
      </c>
      <c r="C53" s="158">
        <f>IF('Indicator Data'!D57="No Data",1,IF('Indicator Data imputation'!D56&lt;&gt;"",1,0))</f>
        <v>0</v>
      </c>
      <c r="D53" s="158">
        <f>IF('Indicator Data'!E57="No Data",1,IF('Indicator Data imputation'!E56&lt;&gt;"",1,0))</f>
        <v>0</v>
      </c>
      <c r="E53" s="158">
        <f>IF('Indicator Data'!F57="No Data",1,IF('Indicator Data imputation'!F56&lt;&gt;"",1,0))</f>
        <v>0</v>
      </c>
      <c r="F53" s="158">
        <f>IF('Indicator Data'!G57="No Data",1,IF('Indicator Data imputation'!G56&lt;&gt;"",1,0))</f>
        <v>0</v>
      </c>
      <c r="G53" s="158">
        <f>IF('Indicator Data'!H57="No Data",1,IF('Indicator Data imputation'!H56&lt;&gt;"",1,0))</f>
        <v>0</v>
      </c>
      <c r="H53" s="158">
        <f>IF('Indicator Data'!I57="No Data",1,IF('Indicator Data imputation'!I56&lt;&gt;"",1,0))</f>
        <v>0</v>
      </c>
      <c r="I53" s="158">
        <f>IF('Indicator Data'!J57="No Data",1,IF('Indicator Data imputation'!J56&lt;&gt;"",1,0))</f>
        <v>0</v>
      </c>
      <c r="J53" s="158">
        <f>IF('Indicator Data'!K57="No Data",1,IF('Indicator Data imputation'!K56&lt;&gt;"",1,0))</f>
        <v>0</v>
      </c>
      <c r="K53" s="158">
        <f>IF('Indicator Data'!L57="No Data",1,IF('Indicator Data imputation'!L56&lt;&gt;"",1,0))</f>
        <v>0</v>
      </c>
      <c r="L53" s="158">
        <f>IF('Indicator Data'!M57="No Data",1,IF('Indicator Data imputation'!M56&lt;&gt;"",1,0))</f>
        <v>1</v>
      </c>
      <c r="M53" s="158">
        <f>IF('Indicator Data'!N57="No Data",1,IF('Indicator Data imputation'!N56&lt;&gt;"",1,0))</f>
        <v>1</v>
      </c>
      <c r="N53" s="158">
        <f>IF('Indicator Data'!O57="No Data",1,IF('Indicator Data imputation'!O56&lt;&gt;"",1,0))</f>
        <v>1</v>
      </c>
      <c r="O53" s="158">
        <f>IF('Indicator Data'!P57="No Data",1,IF('Indicator Data imputation'!P56&lt;&gt;"",1,0))</f>
        <v>1</v>
      </c>
      <c r="P53" s="158">
        <f>IF('Indicator Data'!Q57="No Data",1,IF('Indicator Data imputation'!Q56&lt;&gt;"",1,0))</f>
        <v>0</v>
      </c>
      <c r="Q53" s="158">
        <f>IF('Indicator Data'!R57="No Data",1,IF('Indicator Data imputation'!R56&lt;&gt;"",1,0))</f>
        <v>0</v>
      </c>
      <c r="R53" s="158">
        <f>IF('Indicator Data'!S57="No Data",1,IF('Indicator Data imputation'!S56&lt;&gt;"",1,0))</f>
        <v>0</v>
      </c>
      <c r="S53" s="158">
        <f>IF('Indicator Data'!T57="No Data",1,IF('Indicator Data imputation'!T56&lt;&gt;"",1,0))</f>
        <v>0</v>
      </c>
      <c r="T53" s="158">
        <f>IF('Indicator Data'!U57="No Data",1,IF('Indicator Data imputation'!U56&lt;&gt;"",1,0))</f>
        <v>0</v>
      </c>
      <c r="U53" s="158">
        <f>IF('Indicator Data'!V57="No Data",1,IF('Indicator Data imputation'!V56&lt;&gt;"",1,0))</f>
        <v>0</v>
      </c>
      <c r="V53" s="158">
        <f>IF('Indicator Data'!W57="No Data",1,IF('Indicator Data imputation'!W56&lt;&gt;"",1,0))</f>
        <v>0</v>
      </c>
      <c r="W53" s="158">
        <f>IF('Indicator Data'!X57="No Data",1,IF('Indicator Data imputation'!X56&lt;&gt;"",1,0))</f>
        <v>0</v>
      </c>
      <c r="X53" s="158">
        <f>IF('Indicator Data'!Y57="No Data",1,IF('Indicator Data imputation'!Y56&lt;&gt;"",1,0))</f>
        <v>0</v>
      </c>
      <c r="Y53" s="158">
        <f>IF('Indicator Data'!Z57="No Data",1,IF('Indicator Data imputation'!Z56&lt;&gt;"",1,0))</f>
        <v>0</v>
      </c>
      <c r="Z53" s="158">
        <f>IF('Indicator Data'!AA57="No Data",1,IF('Indicator Data imputation'!AA56&lt;&gt;"",1,0))</f>
        <v>0</v>
      </c>
      <c r="AA53" s="158">
        <f>IF('Indicator Data'!AB57="No Data",1,IF('Indicator Data imputation'!AB56&lt;&gt;"",1,0))</f>
        <v>0</v>
      </c>
      <c r="AB53" s="158">
        <f>IF('Indicator Data'!AC57="No Data",1,IF('Indicator Data imputation'!AC56&lt;&gt;"",1,0))</f>
        <v>0</v>
      </c>
      <c r="AC53" s="158">
        <f>IF('Indicator Data'!AD57="No Data",1,IF('Indicator Data imputation'!AD56&lt;&gt;"",1,0))</f>
        <v>0</v>
      </c>
      <c r="AD53" s="158">
        <f>IF('Indicator Data'!AE57="No Data",1,IF('Indicator Data imputation'!AE56&lt;&gt;"",1,0))</f>
        <v>0</v>
      </c>
      <c r="AE53" s="158">
        <f>IF('Indicator Data'!AF57="No Data",1,IF('Indicator Data imputation'!AF56&lt;&gt;"",1,0))</f>
        <v>0</v>
      </c>
      <c r="AF53" s="158">
        <f>IF('Indicator Data'!AG57="No Data",1,IF('Indicator Data imputation'!AG56&lt;&gt;"",1,0))</f>
        <v>0</v>
      </c>
      <c r="AG53" s="158">
        <f>IF('Indicator Data'!AH57="No Data",1,IF('Indicator Data imputation'!AH56&lt;&gt;"",1,0))</f>
        <v>0</v>
      </c>
      <c r="AH53" s="158">
        <f>IF('Indicator Data'!AI57="No Data",1,IF('Indicator Data imputation'!AI56&lt;&gt;"",1,0))</f>
        <v>0</v>
      </c>
      <c r="AI53" s="158">
        <f>IF('Indicator Data'!AJ57="No Data",1,IF('Indicator Data imputation'!AJ56&lt;&gt;"",1,0))</f>
        <v>0</v>
      </c>
      <c r="AJ53" s="158">
        <f>IF('Indicator Data'!AK57="No Data",1,IF('Indicator Data imputation'!AK56&lt;&gt;"",1,0))</f>
        <v>0</v>
      </c>
      <c r="AK53" s="158">
        <f>IF('Indicator Data'!AL57="No Data",1,IF('Indicator Data imputation'!AL56&lt;&gt;"",1,0))</f>
        <v>0</v>
      </c>
      <c r="AL53" s="158">
        <f>IF('Indicator Data'!AM57="No Data",1,IF('Indicator Data imputation'!AM56&lt;&gt;"",1,0))</f>
        <v>1</v>
      </c>
      <c r="AM53" s="158">
        <f>IF('Indicator Data'!AN57="No Data",1,IF('Indicator Data imputation'!AN56&lt;&gt;"",1,0))</f>
        <v>0</v>
      </c>
      <c r="AN53" s="158">
        <f>IF('Indicator Data'!AO57="No Data",1,IF('Indicator Data imputation'!AO56&lt;&gt;"",1,0))</f>
        <v>0</v>
      </c>
      <c r="AO53" s="158">
        <f>IF('Indicator Data'!AP57="No Data",1,IF('Indicator Data imputation'!AP56&lt;&gt;"",1,0))</f>
        <v>0</v>
      </c>
      <c r="AP53" s="158">
        <f>IF('Indicator Data'!AQ57="No Data",1,IF('Indicator Data imputation'!AQ56&lt;&gt;"",1,0))</f>
        <v>0</v>
      </c>
      <c r="AQ53" s="158">
        <f>IF('Indicator Data'!AR57="No Data",1,IF('Indicator Data imputation'!AR56&lt;&gt;"",1,0))</f>
        <v>0</v>
      </c>
      <c r="AR53" s="158">
        <f>IF('Indicator Data'!AS57="No Data",1,IF('Indicator Data imputation'!AS56&lt;&gt;"",1,0))</f>
        <v>0</v>
      </c>
      <c r="AS53" s="158">
        <f>IF('Indicator Data'!AT57="No Data",1,IF('Indicator Data imputation'!AT56&lt;&gt;"",1,0))</f>
        <v>0</v>
      </c>
      <c r="AT53" s="158">
        <f>IF('Indicator Data'!AU57="No Data",1,IF('Indicator Data imputation'!AU56&lt;&gt;"",1,0))</f>
        <v>0</v>
      </c>
      <c r="AU53" s="158">
        <f>IF('Indicator Data'!AV57="No Data",1,IF('Indicator Data imputation'!AV56&lt;&gt;"",1,0))</f>
        <v>0</v>
      </c>
      <c r="AV53" s="158">
        <f>IF('Indicator Data'!AW57="No Data",1,IF('Indicator Data imputation'!AW56&lt;&gt;"",1,0))</f>
        <v>0</v>
      </c>
      <c r="AW53" s="158">
        <f>IF('Indicator Data'!AX57="No Data",1,IF('Indicator Data imputation'!AX56&lt;&gt;"",1,0))</f>
        <v>0</v>
      </c>
      <c r="AX53" s="158">
        <f>IF('Indicator Data'!AY57="No Data",1,IF('Indicator Data imputation'!AY56&lt;&gt;"",1,0))</f>
        <v>0</v>
      </c>
      <c r="AY53" s="158">
        <f>IF('Indicator Data'!AZ57="No Data",1,IF('Indicator Data imputation'!AZ56&lt;&gt;"",1,0))</f>
        <v>0</v>
      </c>
      <c r="AZ53" s="158">
        <f>IF('Indicator Data'!BA57="No Data",1,IF('Indicator Data imputation'!BA56&lt;&gt;"",1,0))</f>
        <v>0</v>
      </c>
      <c r="BA53" s="158">
        <f>IF('Indicator Data'!BB57="No Data",1,IF('Indicator Data imputation'!BB56&lt;&gt;"",1,0))</f>
        <v>0</v>
      </c>
      <c r="BB53" s="158">
        <f>IF('Indicator Data'!BC57="No Data",1,IF('Indicator Data imputation'!BC56&lt;&gt;"",1,0))</f>
        <v>0</v>
      </c>
      <c r="BC53" s="158">
        <f>IF('Indicator Data'!BD57="No Data",1,IF('Indicator Data imputation'!BD56&lt;&gt;"",1,0))</f>
        <v>0</v>
      </c>
      <c r="BD53" s="158">
        <f>IF('Indicator Data'!BE57="No Data",1,IF('Indicator Data imputation'!BE56&lt;&gt;"",1,0))</f>
        <v>0</v>
      </c>
      <c r="BE53" s="158">
        <f>IF('Indicator Data'!BF57="No Data",1,IF('Indicator Data imputation'!BF56&lt;&gt;"",1,0))</f>
        <v>0</v>
      </c>
      <c r="BF53" s="158">
        <f>IF('Indicator Data'!BG57="No Data",1,IF('Indicator Data imputation'!BG56&lt;&gt;"",1,0))</f>
        <v>0</v>
      </c>
      <c r="BG53" s="158">
        <f>IF('Indicator Data'!BH57="No Data",1,IF('Indicator Data imputation'!BH56&lt;&gt;"",1,0))</f>
        <v>0</v>
      </c>
      <c r="BH53" s="158">
        <f>IF('Indicator Data'!BI57="No Data",1,IF('Indicator Data imputation'!BI56&lt;&gt;"",1,0))</f>
        <v>0</v>
      </c>
      <c r="BI53" s="158">
        <f>IF('Indicator Data'!BJ57="No Data",1,IF('Indicator Data imputation'!BJ56&lt;&gt;"",1,0))</f>
        <v>0</v>
      </c>
      <c r="BJ53" s="158">
        <f>IF('Indicator Data'!BK57="No Data",1,IF('Indicator Data imputation'!BK56&lt;&gt;"",1,0))</f>
        <v>0</v>
      </c>
      <c r="BK53" s="158">
        <f>IF('Indicator Data'!BL57="No Data",1,IF('Indicator Data imputation'!BL56&lt;&gt;"",1,0))</f>
        <v>0</v>
      </c>
      <c r="BL53" s="158">
        <f>IF('Indicator Data'!BM57="No Data",1,IF('Indicator Data imputation'!BM56&lt;&gt;"",1,0))</f>
        <v>0</v>
      </c>
      <c r="BM53" s="158">
        <f>IF('Indicator Data'!BN57="No Data",1,IF('Indicator Data imputation'!BN56&lt;&gt;"",1,0))</f>
        <v>0</v>
      </c>
      <c r="BN53" s="158">
        <f>IF('Indicator Data'!BO57="No Data",1,IF('Indicator Data imputation'!BO56&lt;&gt;"",1,0))</f>
        <v>0</v>
      </c>
      <c r="BO53" s="158">
        <f>IF('Indicator Data'!BP57="No Data",1,IF('Indicator Data imputation'!BP56&lt;&gt;"",1,0))</f>
        <v>0</v>
      </c>
      <c r="BP53" s="158">
        <f>IF('Indicator Data'!BQ57="No Data",1,IF('Indicator Data imputation'!BQ56&lt;&gt;"",1,0))</f>
        <v>0</v>
      </c>
      <c r="BQ53" s="158">
        <f>IF('Indicator Data'!BR57="No Data",1,IF('Indicator Data imputation'!BR56&lt;&gt;"",1,0))</f>
        <v>0</v>
      </c>
      <c r="BR53" s="158">
        <f>IF('Indicator Data'!BS57="No Data",1,IF('Indicator Data imputation'!BS56&lt;&gt;"",1,0))</f>
        <v>0</v>
      </c>
      <c r="BS53" s="158">
        <f>IF('Indicator Data'!BT57="No Data",1,IF('Indicator Data imputation'!BT56&lt;&gt;"",1,0))</f>
        <v>0</v>
      </c>
      <c r="BT53" s="158">
        <f>IF('Indicator Data'!BU57="No Data",1,IF('Indicator Data imputation'!BU56&lt;&gt;"",1,0))</f>
        <v>0</v>
      </c>
      <c r="BU53" s="158">
        <f>IF('Indicator Data'!BV57="No Data",1,IF('Indicator Data imputation'!BV56&lt;&gt;"",1,0))</f>
        <v>0</v>
      </c>
      <c r="BV53" s="158">
        <f>IF('Indicator Data'!BW57="No Data",1,IF('Indicator Data imputation'!BW56&lt;&gt;"",1,0))</f>
        <v>0</v>
      </c>
      <c r="BW53" s="158">
        <f>IF('Indicator Data'!BX57="No Data",1,IF('Indicator Data imputation'!BX56&lt;&gt;"",1,0))</f>
        <v>0</v>
      </c>
      <c r="BX53" s="158">
        <f>IF('Indicator Data'!BY57="No Data",1,IF('Indicator Data imputation'!BY56&lt;&gt;"",1,0))</f>
        <v>0</v>
      </c>
      <c r="BY53" s="5">
        <f t="shared" si="2"/>
        <v>5</v>
      </c>
      <c r="BZ53" s="160">
        <f t="shared" si="1"/>
        <v>6.6666666666666666E-2</v>
      </c>
    </row>
    <row r="54" spans="1:78" x14ac:dyDescent="0.25">
      <c r="A54" s="5" t="s">
        <v>98</v>
      </c>
      <c r="B54" s="158">
        <f>IF('Indicator Data'!C58="No Data",1,IF('Indicator Data imputation'!C57&lt;&gt;"",1,0))</f>
        <v>0</v>
      </c>
      <c r="C54" s="158">
        <f>IF('Indicator Data'!D58="No Data",1,IF('Indicator Data imputation'!D57&lt;&gt;"",1,0))</f>
        <v>0</v>
      </c>
      <c r="D54" s="158">
        <f>IF('Indicator Data'!E58="No Data",1,IF('Indicator Data imputation'!E57&lt;&gt;"",1,0))</f>
        <v>0</v>
      </c>
      <c r="E54" s="158">
        <f>IF('Indicator Data'!F58="No Data",1,IF('Indicator Data imputation'!F57&lt;&gt;"",1,0))</f>
        <v>0</v>
      </c>
      <c r="F54" s="158">
        <f>IF('Indicator Data'!G58="No Data",1,IF('Indicator Data imputation'!G57&lt;&gt;"",1,0))</f>
        <v>0</v>
      </c>
      <c r="G54" s="158">
        <f>IF('Indicator Data'!H58="No Data",1,IF('Indicator Data imputation'!H57&lt;&gt;"",1,0))</f>
        <v>0</v>
      </c>
      <c r="H54" s="158">
        <f>IF('Indicator Data'!I58="No Data",1,IF('Indicator Data imputation'!I57&lt;&gt;"",1,0))</f>
        <v>0</v>
      </c>
      <c r="I54" s="158">
        <f>IF('Indicator Data'!J58="No Data",1,IF('Indicator Data imputation'!J57&lt;&gt;"",1,0))</f>
        <v>0</v>
      </c>
      <c r="J54" s="158">
        <f>IF('Indicator Data'!K58="No Data",1,IF('Indicator Data imputation'!K57&lt;&gt;"",1,0))</f>
        <v>0</v>
      </c>
      <c r="K54" s="158">
        <f>IF('Indicator Data'!L58="No Data",1,IF('Indicator Data imputation'!L57&lt;&gt;"",1,0))</f>
        <v>0</v>
      </c>
      <c r="L54" s="158">
        <f>IF('Indicator Data'!M58="No Data",1,IF('Indicator Data imputation'!M57&lt;&gt;"",1,0))</f>
        <v>0</v>
      </c>
      <c r="M54" s="158">
        <f>IF('Indicator Data'!N58="No Data",1,IF('Indicator Data imputation'!N57&lt;&gt;"",1,0))</f>
        <v>0</v>
      </c>
      <c r="N54" s="158">
        <f>IF('Indicator Data'!O58="No Data",1,IF('Indicator Data imputation'!O57&lt;&gt;"",1,0))</f>
        <v>0</v>
      </c>
      <c r="O54" s="158">
        <f>IF('Indicator Data'!P58="No Data",1,IF('Indicator Data imputation'!P57&lt;&gt;"",1,0))</f>
        <v>0</v>
      </c>
      <c r="P54" s="158">
        <f>IF('Indicator Data'!Q58="No Data",1,IF('Indicator Data imputation'!Q57&lt;&gt;"",1,0))</f>
        <v>0</v>
      </c>
      <c r="Q54" s="158">
        <f>IF('Indicator Data'!R58="No Data",1,IF('Indicator Data imputation'!R57&lt;&gt;"",1,0))</f>
        <v>0</v>
      </c>
      <c r="R54" s="158">
        <f>IF('Indicator Data'!S58="No Data",1,IF('Indicator Data imputation'!S57&lt;&gt;"",1,0))</f>
        <v>0</v>
      </c>
      <c r="S54" s="158">
        <f>IF('Indicator Data'!T58="No Data",1,IF('Indicator Data imputation'!T57&lt;&gt;"",1,0))</f>
        <v>0</v>
      </c>
      <c r="T54" s="158">
        <f>IF('Indicator Data'!U58="No Data",1,IF('Indicator Data imputation'!U57&lt;&gt;"",1,0))</f>
        <v>0</v>
      </c>
      <c r="U54" s="158">
        <f>IF('Indicator Data'!V58="No Data",1,IF('Indicator Data imputation'!V57&lt;&gt;"",1,0))</f>
        <v>0</v>
      </c>
      <c r="V54" s="158">
        <f>IF('Indicator Data'!W58="No Data",1,IF('Indicator Data imputation'!W57&lt;&gt;"",1,0))</f>
        <v>0</v>
      </c>
      <c r="W54" s="158">
        <f>IF('Indicator Data'!X58="No Data",1,IF('Indicator Data imputation'!X57&lt;&gt;"",1,0))</f>
        <v>0</v>
      </c>
      <c r="X54" s="158">
        <f>IF('Indicator Data'!Y58="No Data",1,IF('Indicator Data imputation'!Y57&lt;&gt;"",1,0))</f>
        <v>0</v>
      </c>
      <c r="Y54" s="158">
        <f>IF('Indicator Data'!Z58="No Data",1,IF('Indicator Data imputation'!Z57&lt;&gt;"",1,0))</f>
        <v>0</v>
      </c>
      <c r="Z54" s="158">
        <f>IF('Indicator Data'!AA58="No Data",1,IF('Indicator Data imputation'!AA57&lt;&gt;"",1,0))</f>
        <v>1</v>
      </c>
      <c r="AA54" s="158">
        <f>IF('Indicator Data'!AB58="No Data",1,IF('Indicator Data imputation'!AB57&lt;&gt;"",1,0))</f>
        <v>0</v>
      </c>
      <c r="AB54" s="158">
        <f>IF('Indicator Data'!AC58="No Data",1,IF('Indicator Data imputation'!AC57&lt;&gt;"",1,0))</f>
        <v>0</v>
      </c>
      <c r="AC54" s="158">
        <f>IF('Indicator Data'!AD58="No Data",1,IF('Indicator Data imputation'!AD57&lt;&gt;"",1,0))</f>
        <v>1</v>
      </c>
      <c r="AD54" s="158">
        <f>IF('Indicator Data'!AE58="No Data",1,IF('Indicator Data imputation'!AE57&lt;&gt;"",1,0))</f>
        <v>0</v>
      </c>
      <c r="AE54" s="158">
        <f>IF('Indicator Data'!AF58="No Data",1,IF('Indicator Data imputation'!AF57&lt;&gt;"",1,0))</f>
        <v>0</v>
      </c>
      <c r="AF54" s="158">
        <f>IF('Indicator Data'!AG58="No Data",1,IF('Indicator Data imputation'!AG57&lt;&gt;"",1,0))</f>
        <v>0</v>
      </c>
      <c r="AG54" s="158">
        <f>IF('Indicator Data'!AH58="No Data",1,IF('Indicator Data imputation'!AH57&lt;&gt;"",1,0))</f>
        <v>0</v>
      </c>
      <c r="AH54" s="158">
        <f>IF('Indicator Data'!AI58="No Data",1,IF('Indicator Data imputation'!AI57&lt;&gt;"",1,0))</f>
        <v>0</v>
      </c>
      <c r="AI54" s="158">
        <f>IF('Indicator Data'!AJ58="No Data",1,IF('Indicator Data imputation'!AJ57&lt;&gt;"",1,0))</f>
        <v>0</v>
      </c>
      <c r="AJ54" s="158">
        <f>IF('Indicator Data'!AK58="No Data",1,IF('Indicator Data imputation'!AK57&lt;&gt;"",1,0))</f>
        <v>0</v>
      </c>
      <c r="AK54" s="158">
        <f>IF('Indicator Data'!AL58="No Data",1,IF('Indicator Data imputation'!AL57&lt;&gt;"",1,0))</f>
        <v>0</v>
      </c>
      <c r="AL54" s="158">
        <f>IF('Indicator Data'!AM58="No Data",1,IF('Indicator Data imputation'!AM57&lt;&gt;"",1,0))</f>
        <v>1</v>
      </c>
      <c r="AM54" s="158">
        <f>IF('Indicator Data'!AN58="No Data",1,IF('Indicator Data imputation'!AN57&lt;&gt;"",1,0))</f>
        <v>0</v>
      </c>
      <c r="AN54" s="158">
        <f>IF('Indicator Data'!AO58="No Data",1,IF('Indicator Data imputation'!AO57&lt;&gt;"",1,0))</f>
        <v>0</v>
      </c>
      <c r="AO54" s="158">
        <f>IF('Indicator Data'!AP58="No Data",1,IF('Indicator Data imputation'!AP57&lt;&gt;"",1,0))</f>
        <v>0</v>
      </c>
      <c r="AP54" s="158">
        <f>IF('Indicator Data'!AQ58="No Data",1,IF('Indicator Data imputation'!AQ57&lt;&gt;"",1,0))</f>
        <v>0</v>
      </c>
      <c r="AQ54" s="158">
        <f>IF('Indicator Data'!AR58="No Data",1,IF('Indicator Data imputation'!AR57&lt;&gt;"",1,0))</f>
        <v>1</v>
      </c>
      <c r="AR54" s="158">
        <f>IF('Indicator Data'!AS58="No Data",1,IF('Indicator Data imputation'!AS57&lt;&gt;"",1,0))</f>
        <v>0</v>
      </c>
      <c r="AS54" s="158">
        <f>IF('Indicator Data'!AT58="No Data",1,IF('Indicator Data imputation'!AT57&lt;&gt;"",1,0))</f>
        <v>0</v>
      </c>
      <c r="AT54" s="158">
        <f>IF('Indicator Data'!AU58="No Data",1,IF('Indicator Data imputation'!AU57&lt;&gt;"",1,0))</f>
        <v>0</v>
      </c>
      <c r="AU54" s="158">
        <f>IF('Indicator Data'!AV58="No Data",1,IF('Indicator Data imputation'!AV57&lt;&gt;"",1,0))</f>
        <v>0</v>
      </c>
      <c r="AV54" s="158">
        <f>IF('Indicator Data'!AW58="No Data",1,IF('Indicator Data imputation'!AW57&lt;&gt;"",1,0))</f>
        <v>0</v>
      </c>
      <c r="AW54" s="158">
        <f>IF('Indicator Data'!AX58="No Data",1,IF('Indicator Data imputation'!AX57&lt;&gt;"",1,0))</f>
        <v>0</v>
      </c>
      <c r="AX54" s="158">
        <f>IF('Indicator Data'!AY58="No Data",1,IF('Indicator Data imputation'!AY57&lt;&gt;"",1,0))</f>
        <v>0</v>
      </c>
      <c r="AY54" s="158">
        <f>IF('Indicator Data'!AZ58="No Data",1,IF('Indicator Data imputation'!AZ57&lt;&gt;"",1,0))</f>
        <v>1</v>
      </c>
      <c r="AZ54" s="158">
        <f>IF('Indicator Data'!BA58="No Data",1,IF('Indicator Data imputation'!BA57&lt;&gt;"",1,0))</f>
        <v>1</v>
      </c>
      <c r="BA54" s="158">
        <f>IF('Indicator Data'!BB58="No Data",1,IF('Indicator Data imputation'!BB57&lt;&gt;"",1,0))</f>
        <v>0</v>
      </c>
      <c r="BB54" s="158">
        <f>IF('Indicator Data'!BC58="No Data",1,IF('Indicator Data imputation'!BC57&lt;&gt;"",1,0))</f>
        <v>0</v>
      </c>
      <c r="BC54" s="158">
        <f>IF('Indicator Data'!BD58="No Data",1,IF('Indicator Data imputation'!BD57&lt;&gt;"",1,0))</f>
        <v>0</v>
      </c>
      <c r="BD54" s="158">
        <f>IF('Indicator Data'!BE58="No Data",1,IF('Indicator Data imputation'!BE57&lt;&gt;"",1,0))</f>
        <v>0</v>
      </c>
      <c r="BE54" s="158">
        <f>IF('Indicator Data'!BF58="No Data",1,IF('Indicator Data imputation'!BF57&lt;&gt;"",1,0))</f>
        <v>0</v>
      </c>
      <c r="BF54" s="158">
        <f>IF('Indicator Data'!BG58="No Data",1,IF('Indicator Data imputation'!BG57&lt;&gt;"",1,0))</f>
        <v>0</v>
      </c>
      <c r="BG54" s="158">
        <f>IF('Indicator Data'!BH58="No Data",1,IF('Indicator Data imputation'!BH57&lt;&gt;"",1,0))</f>
        <v>1</v>
      </c>
      <c r="BH54" s="158">
        <f>IF('Indicator Data'!BI58="No Data",1,IF('Indicator Data imputation'!BI57&lt;&gt;"",1,0))</f>
        <v>1</v>
      </c>
      <c r="BI54" s="158">
        <f>IF('Indicator Data'!BJ58="No Data",1,IF('Indicator Data imputation'!BJ57&lt;&gt;"",1,0))</f>
        <v>1</v>
      </c>
      <c r="BJ54" s="158">
        <f>IF('Indicator Data'!BK58="No Data",1,IF('Indicator Data imputation'!BK57&lt;&gt;"",1,0))</f>
        <v>0</v>
      </c>
      <c r="BK54" s="158">
        <f>IF('Indicator Data'!BL58="No Data",1,IF('Indicator Data imputation'!BL57&lt;&gt;"",1,0))</f>
        <v>0</v>
      </c>
      <c r="BL54" s="158">
        <f>IF('Indicator Data'!BM58="No Data",1,IF('Indicator Data imputation'!BM57&lt;&gt;"",1,0))</f>
        <v>0</v>
      </c>
      <c r="BM54" s="158">
        <f>IF('Indicator Data'!BN58="No Data",1,IF('Indicator Data imputation'!BN57&lt;&gt;"",1,0))</f>
        <v>0</v>
      </c>
      <c r="BN54" s="158">
        <f>IF('Indicator Data'!BO58="No Data",1,IF('Indicator Data imputation'!BO57&lt;&gt;"",1,0))</f>
        <v>0</v>
      </c>
      <c r="BO54" s="158">
        <f>IF('Indicator Data'!BP58="No Data",1,IF('Indicator Data imputation'!BP57&lt;&gt;"",1,0))</f>
        <v>0</v>
      </c>
      <c r="BP54" s="158">
        <f>IF('Indicator Data'!BQ58="No Data",1,IF('Indicator Data imputation'!BQ57&lt;&gt;"",1,0))</f>
        <v>0</v>
      </c>
      <c r="BQ54" s="158">
        <f>IF('Indicator Data'!BR58="No Data",1,IF('Indicator Data imputation'!BR57&lt;&gt;"",1,0))</f>
        <v>0</v>
      </c>
      <c r="BR54" s="158">
        <f>IF('Indicator Data'!BS58="No Data",1,IF('Indicator Data imputation'!BS57&lt;&gt;"",1,0))</f>
        <v>0</v>
      </c>
      <c r="BS54" s="158">
        <f>IF('Indicator Data'!BT58="No Data",1,IF('Indicator Data imputation'!BT57&lt;&gt;"",1,0))</f>
        <v>0</v>
      </c>
      <c r="BT54" s="158">
        <f>IF('Indicator Data'!BU58="No Data",1,IF('Indicator Data imputation'!BU57&lt;&gt;"",1,0))</f>
        <v>0</v>
      </c>
      <c r="BU54" s="158">
        <f>IF('Indicator Data'!BV58="No Data",1,IF('Indicator Data imputation'!BV57&lt;&gt;"",1,0))</f>
        <v>1</v>
      </c>
      <c r="BV54" s="158">
        <f>IF('Indicator Data'!BW58="No Data",1,IF('Indicator Data imputation'!BW57&lt;&gt;"",1,0))</f>
        <v>1</v>
      </c>
      <c r="BW54" s="158">
        <f>IF('Indicator Data'!BX58="No Data",1,IF('Indicator Data imputation'!BX57&lt;&gt;"",1,0))</f>
        <v>0</v>
      </c>
      <c r="BX54" s="158">
        <f>IF('Indicator Data'!BY58="No Data",1,IF('Indicator Data imputation'!BY57&lt;&gt;"",1,0))</f>
        <v>0</v>
      </c>
      <c r="BY54" s="5">
        <f t="shared" si="2"/>
        <v>11</v>
      </c>
      <c r="BZ54" s="160">
        <f t="shared" si="1"/>
        <v>0.14666666666666667</v>
      </c>
    </row>
    <row r="55" spans="1:78" x14ac:dyDescent="0.25">
      <c r="A55" s="5" t="s">
        <v>100</v>
      </c>
      <c r="B55" s="158">
        <f>IF('Indicator Data'!C59="No Data",1,IF('Indicator Data imputation'!C58&lt;&gt;"",1,0))</f>
        <v>0</v>
      </c>
      <c r="C55" s="158">
        <f>IF('Indicator Data'!D59="No Data",1,IF('Indicator Data imputation'!D58&lt;&gt;"",1,0))</f>
        <v>0</v>
      </c>
      <c r="D55" s="158">
        <f>IF('Indicator Data'!E59="No Data",1,IF('Indicator Data imputation'!E58&lt;&gt;"",1,0))</f>
        <v>0</v>
      </c>
      <c r="E55" s="158">
        <f>IF('Indicator Data'!F59="No Data",1,IF('Indicator Data imputation'!F58&lt;&gt;"",1,0))</f>
        <v>0</v>
      </c>
      <c r="F55" s="158">
        <f>IF('Indicator Data'!G59="No Data",1,IF('Indicator Data imputation'!G58&lt;&gt;"",1,0))</f>
        <v>0</v>
      </c>
      <c r="G55" s="158">
        <f>IF('Indicator Data'!H59="No Data",1,IF('Indicator Data imputation'!H58&lt;&gt;"",1,0))</f>
        <v>0</v>
      </c>
      <c r="H55" s="158">
        <f>IF('Indicator Data'!I59="No Data",1,IF('Indicator Data imputation'!I58&lt;&gt;"",1,0))</f>
        <v>0</v>
      </c>
      <c r="I55" s="158">
        <f>IF('Indicator Data'!J59="No Data",1,IF('Indicator Data imputation'!J58&lt;&gt;"",1,0))</f>
        <v>0</v>
      </c>
      <c r="J55" s="158">
        <f>IF('Indicator Data'!K59="No Data",1,IF('Indicator Data imputation'!K58&lt;&gt;"",1,0))</f>
        <v>0</v>
      </c>
      <c r="K55" s="158">
        <f>IF('Indicator Data'!L59="No Data",1,IF('Indicator Data imputation'!L58&lt;&gt;"",1,0))</f>
        <v>0</v>
      </c>
      <c r="L55" s="158">
        <f>IF('Indicator Data'!M59="No Data",1,IF('Indicator Data imputation'!M58&lt;&gt;"",1,0))</f>
        <v>0</v>
      </c>
      <c r="M55" s="158">
        <f>IF('Indicator Data'!N59="No Data",1,IF('Indicator Data imputation'!N58&lt;&gt;"",1,0))</f>
        <v>0</v>
      </c>
      <c r="N55" s="158">
        <f>IF('Indicator Data'!O59="No Data",1,IF('Indicator Data imputation'!O58&lt;&gt;"",1,0))</f>
        <v>0</v>
      </c>
      <c r="O55" s="158">
        <f>IF('Indicator Data'!P59="No Data",1,IF('Indicator Data imputation'!P58&lt;&gt;"",1,0))</f>
        <v>0</v>
      </c>
      <c r="P55" s="158">
        <f>IF('Indicator Data'!Q59="No Data",1,IF('Indicator Data imputation'!Q58&lt;&gt;"",1,0))</f>
        <v>0</v>
      </c>
      <c r="Q55" s="158">
        <f>IF('Indicator Data'!R59="No Data",1,IF('Indicator Data imputation'!R58&lt;&gt;"",1,0))</f>
        <v>0</v>
      </c>
      <c r="R55" s="158">
        <f>IF('Indicator Data'!S59="No Data",1,IF('Indicator Data imputation'!S58&lt;&gt;"",1,0))</f>
        <v>0</v>
      </c>
      <c r="S55" s="158">
        <f>IF('Indicator Data'!T59="No Data",1,IF('Indicator Data imputation'!T58&lt;&gt;"",1,0))</f>
        <v>0</v>
      </c>
      <c r="T55" s="158">
        <f>IF('Indicator Data'!U59="No Data",1,IF('Indicator Data imputation'!U58&lt;&gt;"",1,0))</f>
        <v>0</v>
      </c>
      <c r="U55" s="158">
        <f>IF('Indicator Data'!V59="No Data",1,IF('Indicator Data imputation'!V58&lt;&gt;"",1,0))</f>
        <v>0</v>
      </c>
      <c r="V55" s="158">
        <f>IF('Indicator Data'!W59="No Data",1,IF('Indicator Data imputation'!W58&lt;&gt;"",1,0))</f>
        <v>0</v>
      </c>
      <c r="W55" s="158">
        <f>IF('Indicator Data'!X59="No Data",1,IF('Indicator Data imputation'!X58&lt;&gt;"",1,0))</f>
        <v>0</v>
      </c>
      <c r="X55" s="158">
        <f>IF('Indicator Data'!Y59="No Data",1,IF('Indicator Data imputation'!Y58&lt;&gt;"",1,0))</f>
        <v>1</v>
      </c>
      <c r="Y55" s="158">
        <f>IF('Indicator Data'!Z59="No Data",1,IF('Indicator Data imputation'!Z58&lt;&gt;"",1,0))</f>
        <v>1</v>
      </c>
      <c r="Z55" s="158">
        <f>IF('Indicator Data'!AA59="No Data",1,IF('Indicator Data imputation'!AA58&lt;&gt;"",1,0))</f>
        <v>1</v>
      </c>
      <c r="AA55" s="158">
        <f>IF('Indicator Data'!AB59="No Data",1,IF('Indicator Data imputation'!AB58&lt;&gt;"",1,0))</f>
        <v>0</v>
      </c>
      <c r="AB55" s="158">
        <f>IF('Indicator Data'!AC59="No Data",1,IF('Indicator Data imputation'!AC58&lt;&gt;"",1,0))</f>
        <v>1</v>
      </c>
      <c r="AC55" s="158">
        <f>IF('Indicator Data'!AD59="No Data",1,IF('Indicator Data imputation'!AD58&lt;&gt;"",1,0))</f>
        <v>0</v>
      </c>
      <c r="AD55" s="158">
        <f>IF('Indicator Data'!AE59="No Data",1,IF('Indicator Data imputation'!AE58&lt;&gt;"",1,0))</f>
        <v>0</v>
      </c>
      <c r="AE55" s="158">
        <f>IF('Indicator Data'!AF59="No Data",1,IF('Indicator Data imputation'!AF58&lt;&gt;"",1,0))</f>
        <v>1</v>
      </c>
      <c r="AF55" s="158">
        <f>IF('Indicator Data'!AG59="No Data",1,IF('Indicator Data imputation'!AG58&lt;&gt;"",1,0))</f>
        <v>0</v>
      </c>
      <c r="AG55" s="158">
        <f>IF('Indicator Data'!AH59="No Data",1,IF('Indicator Data imputation'!AH58&lt;&gt;"",1,0))</f>
        <v>0</v>
      </c>
      <c r="AH55" s="158">
        <f>IF('Indicator Data'!AI59="No Data",1,IF('Indicator Data imputation'!AI58&lt;&gt;"",1,0))</f>
        <v>0</v>
      </c>
      <c r="AI55" s="158">
        <f>IF('Indicator Data'!AJ59="No Data",1,IF('Indicator Data imputation'!AJ58&lt;&gt;"",1,0))</f>
        <v>0</v>
      </c>
      <c r="AJ55" s="158">
        <f>IF('Indicator Data'!AK59="No Data",1,IF('Indicator Data imputation'!AK58&lt;&gt;"",1,0))</f>
        <v>0</v>
      </c>
      <c r="AK55" s="158">
        <f>IF('Indicator Data'!AL59="No Data",1,IF('Indicator Data imputation'!AL58&lt;&gt;"",1,0))</f>
        <v>0</v>
      </c>
      <c r="AL55" s="158">
        <f>IF('Indicator Data'!AM59="No Data",1,IF('Indicator Data imputation'!AM58&lt;&gt;"",1,0))</f>
        <v>1</v>
      </c>
      <c r="AM55" s="158">
        <f>IF('Indicator Data'!AN59="No Data",1,IF('Indicator Data imputation'!AN58&lt;&gt;"",1,0))</f>
        <v>0</v>
      </c>
      <c r="AN55" s="158">
        <f>IF('Indicator Data'!AO59="No Data",1,IF('Indicator Data imputation'!AO58&lt;&gt;"",1,0))</f>
        <v>0</v>
      </c>
      <c r="AO55" s="158">
        <f>IF('Indicator Data'!AP59="No Data",1,IF('Indicator Data imputation'!AP58&lt;&gt;"",1,0))</f>
        <v>0</v>
      </c>
      <c r="AP55" s="158">
        <f>IF('Indicator Data'!AQ59="No Data",1,IF('Indicator Data imputation'!AQ58&lt;&gt;"",1,0))</f>
        <v>1</v>
      </c>
      <c r="AQ55" s="158">
        <f>IF('Indicator Data'!AR59="No Data",1,IF('Indicator Data imputation'!AR58&lt;&gt;"",1,0))</f>
        <v>1</v>
      </c>
      <c r="AR55" s="158">
        <f>IF('Indicator Data'!AS59="No Data",1,IF('Indicator Data imputation'!AS58&lt;&gt;"",1,0))</f>
        <v>0</v>
      </c>
      <c r="AS55" s="158">
        <f>IF('Indicator Data'!AT59="No Data",1,IF('Indicator Data imputation'!AT58&lt;&gt;"",1,0))</f>
        <v>0</v>
      </c>
      <c r="AT55" s="158">
        <f>IF('Indicator Data'!AU59="No Data",1,IF('Indicator Data imputation'!AU58&lt;&gt;"",1,0))</f>
        <v>0</v>
      </c>
      <c r="AU55" s="158">
        <f>IF('Indicator Data'!AV59="No Data",1,IF('Indicator Data imputation'!AV58&lt;&gt;"",1,0))</f>
        <v>0</v>
      </c>
      <c r="AV55" s="158">
        <f>IF('Indicator Data'!AW59="No Data",1,IF('Indicator Data imputation'!AW58&lt;&gt;"",1,0))</f>
        <v>0</v>
      </c>
      <c r="AW55" s="158">
        <f>IF('Indicator Data'!AX59="No Data",1,IF('Indicator Data imputation'!AX58&lt;&gt;"",1,0))</f>
        <v>0</v>
      </c>
      <c r="AX55" s="158">
        <f>IF('Indicator Data'!AY59="No Data",1,IF('Indicator Data imputation'!AY58&lt;&gt;"",1,0))</f>
        <v>0</v>
      </c>
      <c r="AY55" s="158">
        <f>IF('Indicator Data'!AZ59="No Data",1,IF('Indicator Data imputation'!AZ58&lt;&gt;"",1,0))</f>
        <v>1</v>
      </c>
      <c r="AZ55" s="158">
        <f>IF('Indicator Data'!BA59="No Data",1,IF('Indicator Data imputation'!BA58&lt;&gt;"",1,0))</f>
        <v>1</v>
      </c>
      <c r="BA55" s="158">
        <f>IF('Indicator Data'!BB59="No Data",1,IF('Indicator Data imputation'!BB58&lt;&gt;"",1,0))</f>
        <v>0</v>
      </c>
      <c r="BB55" s="158">
        <f>IF('Indicator Data'!BC59="No Data",1,IF('Indicator Data imputation'!BC58&lt;&gt;"",1,0))</f>
        <v>0</v>
      </c>
      <c r="BC55" s="158">
        <f>IF('Indicator Data'!BD59="No Data",1,IF('Indicator Data imputation'!BD58&lt;&gt;"",1,0))</f>
        <v>0</v>
      </c>
      <c r="BD55" s="158">
        <f>IF('Indicator Data'!BE59="No Data",1,IF('Indicator Data imputation'!BE58&lt;&gt;"",1,0))</f>
        <v>0</v>
      </c>
      <c r="BE55" s="158">
        <f>IF('Indicator Data'!BF59="No Data",1,IF('Indicator Data imputation'!BF58&lt;&gt;"",1,0))</f>
        <v>0</v>
      </c>
      <c r="BF55" s="158">
        <f>IF('Indicator Data'!BG59="No Data",1,IF('Indicator Data imputation'!BG58&lt;&gt;"",1,0))</f>
        <v>0</v>
      </c>
      <c r="BG55" s="158">
        <f>IF('Indicator Data'!BH59="No Data",1,IF('Indicator Data imputation'!BH58&lt;&gt;"",1,0))</f>
        <v>1</v>
      </c>
      <c r="BH55" s="158">
        <f>IF('Indicator Data'!BI59="No Data",1,IF('Indicator Data imputation'!BI58&lt;&gt;"",1,0))</f>
        <v>1</v>
      </c>
      <c r="BI55" s="158">
        <f>IF('Indicator Data'!BJ59="No Data",1,IF('Indicator Data imputation'!BJ58&lt;&gt;"",1,0))</f>
        <v>1</v>
      </c>
      <c r="BJ55" s="158">
        <f>IF('Indicator Data'!BK59="No Data",1,IF('Indicator Data imputation'!BK58&lt;&gt;"",1,0))</f>
        <v>0</v>
      </c>
      <c r="BK55" s="158">
        <f>IF('Indicator Data'!BL59="No Data",1,IF('Indicator Data imputation'!BL58&lt;&gt;"",1,0))</f>
        <v>0</v>
      </c>
      <c r="BL55" s="158">
        <f>IF('Indicator Data'!BM59="No Data",1,IF('Indicator Data imputation'!BM58&lt;&gt;"",1,0))</f>
        <v>0</v>
      </c>
      <c r="BM55" s="158">
        <f>IF('Indicator Data'!BN59="No Data",1,IF('Indicator Data imputation'!BN58&lt;&gt;"",1,0))</f>
        <v>0</v>
      </c>
      <c r="BN55" s="158">
        <f>IF('Indicator Data'!BO59="No Data",1,IF('Indicator Data imputation'!BO58&lt;&gt;"",1,0))</f>
        <v>0</v>
      </c>
      <c r="BO55" s="158">
        <f>IF('Indicator Data'!BP59="No Data",1,IF('Indicator Data imputation'!BP58&lt;&gt;"",1,0))</f>
        <v>0</v>
      </c>
      <c r="BP55" s="158">
        <f>IF('Indicator Data'!BQ59="No Data",1,IF('Indicator Data imputation'!BQ58&lt;&gt;"",1,0))</f>
        <v>0</v>
      </c>
      <c r="BQ55" s="158">
        <f>IF('Indicator Data'!BR59="No Data",1,IF('Indicator Data imputation'!BR58&lt;&gt;"",1,0))</f>
        <v>0</v>
      </c>
      <c r="BR55" s="158">
        <f>IF('Indicator Data'!BS59="No Data",1,IF('Indicator Data imputation'!BS58&lt;&gt;"",1,0))</f>
        <v>0</v>
      </c>
      <c r="BS55" s="158">
        <f>IF('Indicator Data'!BT59="No Data",1,IF('Indicator Data imputation'!BT58&lt;&gt;"",1,0))</f>
        <v>1</v>
      </c>
      <c r="BT55" s="158">
        <f>IF('Indicator Data'!BU59="No Data",1,IF('Indicator Data imputation'!BU58&lt;&gt;"",1,0))</f>
        <v>0</v>
      </c>
      <c r="BU55" s="158">
        <f>IF('Indicator Data'!BV59="No Data",1,IF('Indicator Data imputation'!BV58&lt;&gt;"",1,0))</f>
        <v>0</v>
      </c>
      <c r="BV55" s="158">
        <f>IF('Indicator Data'!BW59="No Data",1,IF('Indicator Data imputation'!BW58&lt;&gt;"",1,0))</f>
        <v>0</v>
      </c>
      <c r="BW55" s="158">
        <f>IF('Indicator Data'!BX59="No Data",1,IF('Indicator Data imputation'!BX58&lt;&gt;"",1,0))</f>
        <v>0</v>
      </c>
      <c r="BX55" s="158">
        <f>IF('Indicator Data'!BY59="No Data",1,IF('Indicator Data imputation'!BY58&lt;&gt;"",1,0))</f>
        <v>0</v>
      </c>
      <c r="BY55" s="5">
        <f t="shared" si="2"/>
        <v>14</v>
      </c>
      <c r="BZ55" s="160">
        <f t="shared" si="1"/>
        <v>0.18666666666666668</v>
      </c>
    </row>
    <row r="56" spans="1:78" x14ac:dyDescent="0.25">
      <c r="A56" s="5" t="s">
        <v>102</v>
      </c>
      <c r="B56" s="158">
        <f>IF('Indicator Data'!C60="No Data",1,IF('Indicator Data imputation'!C59&lt;&gt;"",1,0))</f>
        <v>0</v>
      </c>
      <c r="C56" s="158">
        <f>IF('Indicator Data'!D60="No Data",1,IF('Indicator Data imputation'!D59&lt;&gt;"",1,0))</f>
        <v>0</v>
      </c>
      <c r="D56" s="158">
        <f>IF('Indicator Data'!E60="No Data",1,IF('Indicator Data imputation'!E59&lt;&gt;"",1,0))</f>
        <v>0</v>
      </c>
      <c r="E56" s="158">
        <f>IF('Indicator Data'!F60="No Data",1,IF('Indicator Data imputation'!F59&lt;&gt;"",1,0))</f>
        <v>0</v>
      </c>
      <c r="F56" s="158">
        <f>IF('Indicator Data'!G60="No Data",1,IF('Indicator Data imputation'!G59&lt;&gt;"",1,0))</f>
        <v>0</v>
      </c>
      <c r="G56" s="158">
        <f>IF('Indicator Data'!H60="No Data",1,IF('Indicator Data imputation'!H59&lt;&gt;"",1,0))</f>
        <v>0</v>
      </c>
      <c r="H56" s="158">
        <f>IF('Indicator Data'!I60="No Data",1,IF('Indicator Data imputation'!I59&lt;&gt;"",1,0))</f>
        <v>0</v>
      </c>
      <c r="I56" s="158">
        <f>IF('Indicator Data'!J60="No Data",1,IF('Indicator Data imputation'!J59&lt;&gt;"",1,0))</f>
        <v>0</v>
      </c>
      <c r="J56" s="158">
        <f>IF('Indicator Data'!K60="No Data",1,IF('Indicator Data imputation'!K59&lt;&gt;"",1,0))</f>
        <v>0</v>
      </c>
      <c r="K56" s="158">
        <f>IF('Indicator Data'!L60="No Data",1,IF('Indicator Data imputation'!L59&lt;&gt;"",1,0))</f>
        <v>0</v>
      </c>
      <c r="L56" s="158">
        <f>IF('Indicator Data'!M60="No Data",1,IF('Indicator Data imputation'!M59&lt;&gt;"",1,0))</f>
        <v>0</v>
      </c>
      <c r="M56" s="158">
        <f>IF('Indicator Data'!N60="No Data",1,IF('Indicator Data imputation'!N59&lt;&gt;"",1,0))</f>
        <v>1</v>
      </c>
      <c r="N56" s="158">
        <f>IF('Indicator Data'!O60="No Data",1,IF('Indicator Data imputation'!O59&lt;&gt;"",1,0))</f>
        <v>1</v>
      </c>
      <c r="O56" s="158">
        <f>IF('Indicator Data'!P60="No Data",1,IF('Indicator Data imputation'!P59&lt;&gt;"",1,0))</f>
        <v>1</v>
      </c>
      <c r="P56" s="158">
        <f>IF('Indicator Data'!Q60="No Data",1,IF('Indicator Data imputation'!Q59&lt;&gt;"",1,0))</f>
        <v>0</v>
      </c>
      <c r="Q56" s="158">
        <f>IF('Indicator Data'!R60="No Data",1,IF('Indicator Data imputation'!R59&lt;&gt;"",1,0))</f>
        <v>0</v>
      </c>
      <c r="R56" s="158">
        <f>IF('Indicator Data'!S60="No Data",1,IF('Indicator Data imputation'!S59&lt;&gt;"",1,0))</f>
        <v>0</v>
      </c>
      <c r="S56" s="158">
        <f>IF('Indicator Data'!T60="No Data",1,IF('Indicator Data imputation'!T59&lt;&gt;"",1,0))</f>
        <v>0</v>
      </c>
      <c r="T56" s="158">
        <f>IF('Indicator Data'!U60="No Data",1,IF('Indicator Data imputation'!U59&lt;&gt;"",1,0))</f>
        <v>0</v>
      </c>
      <c r="U56" s="158">
        <f>IF('Indicator Data'!V60="No Data",1,IF('Indicator Data imputation'!V59&lt;&gt;"",1,0))</f>
        <v>0</v>
      </c>
      <c r="V56" s="158">
        <f>IF('Indicator Data'!W60="No Data",1,IF('Indicator Data imputation'!W59&lt;&gt;"",1,0))</f>
        <v>0</v>
      </c>
      <c r="W56" s="158">
        <f>IF('Indicator Data'!X60="No Data",1,IF('Indicator Data imputation'!X59&lt;&gt;"",1,0))</f>
        <v>0</v>
      </c>
      <c r="X56" s="158">
        <f>IF('Indicator Data'!Y60="No Data",1,IF('Indicator Data imputation'!Y59&lt;&gt;"",1,0))</f>
        <v>0</v>
      </c>
      <c r="Y56" s="158">
        <f>IF('Indicator Data'!Z60="No Data",1,IF('Indicator Data imputation'!Z59&lt;&gt;"",1,0))</f>
        <v>0</v>
      </c>
      <c r="Z56" s="158">
        <f>IF('Indicator Data'!AA60="No Data",1,IF('Indicator Data imputation'!AA59&lt;&gt;"",1,0))</f>
        <v>0</v>
      </c>
      <c r="AA56" s="158">
        <f>IF('Indicator Data'!AB60="No Data",1,IF('Indicator Data imputation'!AB59&lt;&gt;"",1,0))</f>
        <v>0</v>
      </c>
      <c r="AB56" s="158">
        <f>IF('Indicator Data'!AC60="No Data",1,IF('Indicator Data imputation'!AC59&lt;&gt;"",1,0))</f>
        <v>1</v>
      </c>
      <c r="AC56" s="158">
        <f>IF('Indicator Data'!AD60="No Data",1,IF('Indicator Data imputation'!AD59&lt;&gt;"",1,0))</f>
        <v>0</v>
      </c>
      <c r="AD56" s="158">
        <f>IF('Indicator Data'!AE60="No Data",1,IF('Indicator Data imputation'!AE59&lt;&gt;"",1,0))</f>
        <v>0</v>
      </c>
      <c r="AE56" s="158">
        <f>IF('Indicator Data'!AF60="No Data",1,IF('Indicator Data imputation'!AF59&lt;&gt;"",1,0))</f>
        <v>1</v>
      </c>
      <c r="AF56" s="158">
        <f>IF('Indicator Data'!AG60="No Data",1,IF('Indicator Data imputation'!AG59&lt;&gt;"",1,0))</f>
        <v>0</v>
      </c>
      <c r="AG56" s="158">
        <f>IF('Indicator Data'!AH60="No Data",1,IF('Indicator Data imputation'!AH59&lt;&gt;"",1,0))</f>
        <v>0</v>
      </c>
      <c r="AH56" s="158">
        <f>IF('Indicator Data'!AI60="No Data",1,IF('Indicator Data imputation'!AI59&lt;&gt;"",1,0))</f>
        <v>0</v>
      </c>
      <c r="AI56" s="158">
        <f>IF('Indicator Data'!AJ60="No Data",1,IF('Indicator Data imputation'!AJ59&lt;&gt;"",1,0))</f>
        <v>0</v>
      </c>
      <c r="AJ56" s="158">
        <f>IF('Indicator Data'!AK60="No Data",1,IF('Indicator Data imputation'!AK59&lt;&gt;"",1,0))</f>
        <v>0</v>
      </c>
      <c r="AK56" s="158">
        <f>IF('Indicator Data'!AL60="No Data",1,IF('Indicator Data imputation'!AL59&lt;&gt;"",1,0))</f>
        <v>0</v>
      </c>
      <c r="AL56" s="158">
        <f>IF('Indicator Data'!AM60="No Data",1,IF('Indicator Data imputation'!AM59&lt;&gt;"",1,0))</f>
        <v>1</v>
      </c>
      <c r="AM56" s="158">
        <f>IF('Indicator Data'!AN60="No Data",1,IF('Indicator Data imputation'!AN59&lt;&gt;"",1,0))</f>
        <v>0</v>
      </c>
      <c r="AN56" s="158">
        <f>IF('Indicator Data'!AO60="No Data",1,IF('Indicator Data imputation'!AO59&lt;&gt;"",1,0))</f>
        <v>0</v>
      </c>
      <c r="AO56" s="158">
        <f>IF('Indicator Data'!AP60="No Data",1,IF('Indicator Data imputation'!AP59&lt;&gt;"",1,0))</f>
        <v>0</v>
      </c>
      <c r="AP56" s="158">
        <f>IF('Indicator Data'!AQ60="No Data",1,IF('Indicator Data imputation'!AQ59&lt;&gt;"",1,0))</f>
        <v>1</v>
      </c>
      <c r="AQ56" s="158">
        <f>IF('Indicator Data'!AR60="No Data",1,IF('Indicator Data imputation'!AR59&lt;&gt;"",1,0))</f>
        <v>0</v>
      </c>
      <c r="AR56" s="158">
        <f>IF('Indicator Data'!AS60="No Data",1,IF('Indicator Data imputation'!AS59&lt;&gt;"",1,0))</f>
        <v>0</v>
      </c>
      <c r="AS56" s="158">
        <f>IF('Indicator Data'!AT60="No Data",1,IF('Indicator Data imputation'!AT59&lt;&gt;"",1,0))</f>
        <v>1</v>
      </c>
      <c r="AT56" s="158">
        <f>IF('Indicator Data'!AU60="No Data",1,IF('Indicator Data imputation'!AU59&lt;&gt;"",1,0))</f>
        <v>0</v>
      </c>
      <c r="AU56" s="158">
        <f>IF('Indicator Data'!AV60="No Data",1,IF('Indicator Data imputation'!AV59&lt;&gt;"",1,0))</f>
        <v>0</v>
      </c>
      <c r="AV56" s="158">
        <f>IF('Indicator Data'!AW60="No Data",1,IF('Indicator Data imputation'!AW59&lt;&gt;"",1,0))</f>
        <v>0</v>
      </c>
      <c r="AW56" s="158">
        <f>IF('Indicator Data'!AX60="No Data",1,IF('Indicator Data imputation'!AX59&lt;&gt;"",1,0))</f>
        <v>1</v>
      </c>
      <c r="AX56" s="158">
        <f>IF('Indicator Data'!AY60="No Data",1,IF('Indicator Data imputation'!AY59&lt;&gt;"",1,0))</f>
        <v>0</v>
      </c>
      <c r="AY56" s="158">
        <f>IF('Indicator Data'!AZ60="No Data",1,IF('Indicator Data imputation'!AZ59&lt;&gt;"",1,0))</f>
        <v>0</v>
      </c>
      <c r="AZ56" s="158">
        <f>IF('Indicator Data'!BA60="No Data",1,IF('Indicator Data imputation'!BA59&lt;&gt;"",1,0))</f>
        <v>0</v>
      </c>
      <c r="BA56" s="158">
        <f>IF('Indicator Data'!BB60="No Data",1,IF('Indicator Data imputation'!BB59&lt;&gt;"",1,0))</f>
        <v>0</v>
      </c>
      <c r="BB56" s="158">
        <f>IF('Indicator Data'!BC60="No Data",1,IF('Indicator Data imputation'!BC59&lt;&gt;"",1,0))</f>
        <v>0</v>
      </c>
      <c r="BC56" s="158">
        <f>IF('Indicator Data'!BD60="No Data",1,IF('Indicator Data imputation'!BD59&lt;&gt;"",1,0))</f>
        <v>0</v>
      </c>
      <c r="BD56" s="158">
        <f>IF('Indicator Data'!BE60="No Data",1,IF('Indicator Data imputation'!BE59&lt;&gt;"",1,0))</f>
        <v>0</v>
      </c>
      <c r="BE56" s="158">
        <f>IF('Indicator Data'!BF60="No Data",1,IF('Indicator Data imputation'!BF59&lt;&gt;"",1,0))</f>
        <v>0</v>
      </c>
      <c r="BF56" s="158">
        <f>IF('Indicator Data'!BG60="No Data",1,IF('Indicator Data imputation'!BG59&lt;&gt;"",1,0))</f>
        <v>0</v>
      </c>
      <c r="BG56" s="158">
        <f>IF('Indicator Data'!BH60="No Data",1,IF('Indicator Data imputation'!BH59&lt;&gt;"",1,0))</f>
        <v>0</v>
      </c>
      <c r="BH56" s="158">
        <f>IF('Indicator Data'!BI60="No Data",1,IF('Indicator Data imputation'!BI59&lt;&gt;"",1,0))</f>
        <v>0</v>
      </c>
      <c r="BI56" s="158">
        <f>IF('Indicator Data'!BJ60="No Data",1,IF('Indicator Data imputation'!BJ59&lt;&gt;"",1,0))</f>
        <v>1</v>
      </c>
      <c r="BJ56" s="158">
        <f>IF('Indicator Data'!BK60="No Data",1,IF('Indicator Data imputation'!BK59&lt;&gt;"",1,0))</f>
        <v>0</v>
      </c>
      <c r="BK56" s="158">
        <f>IF('Indicator Data'!BL60="No Data",1,IF('Indicator Data imputation'!BL59&lt;&gt;"",1,0))</f>
        <v>0</v>
      </c>
      <c r="BL56" s="158">
        <f>IF('Indicator Data'!BM60="No Data",1,IF('Indicator Data imputation'!BM59&lt;&gt;"",1,0))</f>
        <v>0</v>
      </c>
      <c r="BM56" s="158">
        <f>IF('Indicator Data'!BN60="No Data",1,IF('Indicator Data imputation'!BN59&lt;&gt;"",1,0))</f>
        <v>0</v>
      </c>
      <c r="BN56" s="158">
        <f>IF('Indicator Data'!BO60="No Data",1,IF('Indicator Data imputation'!BO59&lt;&gt;"",1,0))</f>
        <v>0</v>
      </c>
      <c r="BO56" s="158">
        <f>IF('Indicator Data'!BP60="No Data",1,IF('Indicator Data imputation'!BP59&lt;&gt;"",1,0))</f>
        <v>0</v>
      </c>
      <c r="BP56" s="158">
        <f>IF('Indicator Data'!BQ60="No Data",1,IF('Indicator Data imputation'!BQ59&lt;&gt;"",1,0))</f>
        <v>0</v>
      </c>
      <c r="BQ56" s="158">
        <f>IF('Indicator Data'!BR60="No Data",1,IF('Indicator Data imputation'!BR59&lt;&gt;"",1,0))</f>
        <v>0</v>
      </c>
      <c r="BR56" s="158">
        <f>IF('Indicator Data'!BS60="No Data",1,IF('Indicator Data imputation'!BS59&lt;&gt;"",1,0))</f>
        <v>0</v>
      </c>
      <c r="BS56" s="158">
        <f>IF('Indicator Data'!BT60="No Data",1,IF('Indicator Data imputation'!BT59&lt;&gt;"",1,0))</f>
        <v>0</v>
      </c>
      <c r="BT56" s="158">
        <f>IF('Indicator Data'!BU60="No Data",1,IF('Indicator Data imputation'!BU59&lt;&gt;"",1,0))</f>
        <v>0</v>
      </c>
      <c r="BU56" s="158">
        <f>IF('Indicator Data'!BV60="No Data",1,IF('Indicator Data imputation'!BV59&lt;&gt;"",1,0))</f>
        <v>0</v>
      </c>
      <c r="BV56" s="158">
        <f>IF('Indicator Data'!BW60="No Data",1,IF('Indicator Data imputation'!BW59&lt;&gt;"",1,0))</f>
        <v>1</v>
      </c>
      <c r="BW56" s="158">
        <f>IF('Indicator Data'!BX60="No Data",1,IF('Indicator Data imputation'!BX59&lt;&gt;"",1,0))</f>
        <v>0</v>
      </c>
      <c r="BX56" s="158">
        <f>IF('Indicator Data'!BY60="No Data",1,IF('Indicator Data imputation'!BY59&lt;&gt;"",1,0))</f>
        <v>0</v>
      </c>
      <c r="BY56" s="5">
        <f t="shared" si="2"/>
        <v>11</v>
      </c>
      <c r="BZ56" s="160">
        <f t="shared" si="1"/>
        <v>0.14666666666666667</v>
      </c>
    </row>
    <row r="57" spans="1:78" x14ac:dyDescent="0.25">
      <c r="A57" s="5" t="s">
        <v>308</v>
      </c>
      <c r="B57" s="158">
        <f>IF('Indicator Data'!C61="No Data",1,IF('Indicator Data imputation'!C60&lt;&gt;"",1,0))</f>
        <v>0</v>
      </c>
      <c r="C57" s="158">
        <f>IF('Indicator Data'!D61="No Data",1,IF('Indicator Data imputation'!D60&lt;&gt;"",1,0))</f>
        <v>0</v>
      </c>
      <c r="D57" s="158">
        <f>IF('Indicator Data'!E61="No Data",1,IF('Indicator Data imputation'!E60&lt;&gt;"",1,0))</f>
        <v>0</v>
      </c>
      <c r="E57" s="158">
        <f>IF('Indicator Data'!F61="No Data",1,IF('Indicator Data imputation'!F60&lt;&gt;"",1,0))</f>
        <v>0</v>
      </c>
      <c r="F57" s="158">
        <f>IF('Indicator Data'!G61="No Data",1,IF('Indicator Data imputation'!G60&lt;&gt;"",1,0))</f>
        <v>0</v>
      </c>
      <c r="G57" s="158">
        <f>IF('Indicator Data'!H61="No Data",1,IF('Indicator Data imputation'!H60&lt;&gt;"",1,0))</f>
        <v>0</v>
      </c>
      <c r="H57" s="158">
        <f>IF('Indicator Data'!I61="No Data",1,IF('Indicator Data imputation'!I60&lt;&gt;"",1,0))</f>
        <v>0</v>
      </c>
      <c r="I57" s="158">
        <f>IF('Indicator Data'!J61="No Data",1,IF('Indicator Data imputation'!J60&lt;&gt;"",1,0))</f>
        <v>0</v>
      </c>
      <c r="J57" s="158">
        <f>IF('Indicator Data'!K61="No Data",1,IF('Indicator Data imputation'!K60&lt;&gt;"",1,0))</f>
        <v>0</v>
      </c>
      <c r="K57" s="158">
        <f>IF('Indicator Data'!L61="No Data",1,IF('Indicator Data imputation'!L60&lt;&gt;"",1,0))</f>
        <v>0</v>
      </c>
      <c r="L57" s="158">
        <f>IF('Indicator Data'!M61="No Data",1,IF('Indicator Data imputation'!M60&lt;&gt;"",1,0))</f>
        <v>0</v>
      </c>
      <c r="M57" s="158">
        <f>IF('Indicator Data'!N61="No Data",1,IF('Indicator Data imputation'!N60&lt;&gt;"",1,0))</f>
        <v>0</v>
      </c>
      <c r="N57" s="158">
        <f>IF('Indicator Data'!O61="No Data",1,IF('Indicator Data imputation'!O60&lt;&gt;"",1,0))</f>
        <v>0</v>
      </c>
      <c r="O57" s="158">
        <f>IF('Indicator Data'!P61="No Data",1,IF('Indicator Data imputation'!P60&lt;&gt;"",1,0))</f>
        <v>0</v>
      </c>
      <c r="P57" s="158">
        <f>IF('Indicator Data'!Q61="No Data",1,IF('Indicator Data imputation'!Q60&lt;&gt;"",1,0))</f>
        <v>0</v>
      </c>
      <c r="Q57" s="158">
        <f>IF('Indicator Data'!R61="No Data",1,IF('Indicator Data imputation'!R60&lt;&gt;"",1,0))</f>
        <v>0</v>
      </c>
      <c r="R57" s="158">
        <f>IF('Indicator Data'!S61="No Data",1,IF('Indicator Data imputation'!S60&lt;&gt;"",1,0))</f>
        <v>0</v>
      </c>
      <c r="S57" s="158">
        <f>IF('Indicator Data'!T61="No Data",1,IF('Indicator Data imputation'!T60&lt;&gt;"",1,0))</f>
        <v>0</v>
      </c>
      <c r="T57" s="158">
        <f>IF('Indicator Data'!U61="No Data",1,IF('Indicator Data imputation'!U60&lt;&gt;"",1,0))</f>
        <v>0</v>
      </c>
      <c r="U57" s="158">
        <f>IF('Indicator Data'!V61="No Data",1,IF('Indicator Data imputation'!V60&lt;&gt;"",1,0))</f>
        <v>0</v>
      </c>
      <c r="V57" s="158">
        <f>IF('Indicator Data'!W61="No Data",1,IF('Indicator Data imputation'!W60&lt;&gt;"",1,0))</f>
        <v>0</v>
      </c>
      <c r="W57" s="158">
        <f>IF('Indicator Data'!X61="No Data",1,IF('Indicator Data imputation'!X60&lt;&gt;"",1,0))</f>
        <v>0</v>
      </c>
      <c r="X57" s="158">
        <f>IF('Indicator Data'!Y61="No Data",1,IF('Indicator Data imputation'!Y60&lt;&gt;"",1,0))</f>
        <v>0</v>
      </c>
      <c r="Y57" s="158">
        <f>IF('Indicator Data'!Z61="No Data",1,IF('Indicator Data imputation'!Z60&lt;&gt;"",1,0))</f>
        <v>0</v>
      </c>
      <c r="Z57" s="158">
        <f>IF('Indicator Data'!AA61="No Data",1,IF('Indicator Data imputation'!AA60&lt;&gt;"",1,0))</f>
        <v>0</v>
      </c>
      <c r="AA57" s="158">
        <f>IF('Indicator Data'!AB61="No Data",1,IF('Indicator Data imputation'!AB60&lt;&gt;"",1,0))</f>
        <v>0</v>
      </c>
      <c r="AB57" s="158">
        <f>IF('Indicator Data'!AC61="No Data",1,IF('Indicator Data imputation'!AC60&lt;&gt;"",1,0))</f>
        <v>0</v>
      </c>
      <c r="AC57" s="158">
        <f>IF('Indicator Data'!AD61="No Data",1,IF('Indicator Data imputation'!AD60&lt;&gt;"",1,0))</f>
        <v>0</v>
      </c>
      <c r="AD57" s="158">
        <f>IF('Indicator Data'!AE61="No Data",1,IF('Indicator Data imputation'!AE60&lt;&gt;"",1,0))</f>
        <v>0</v>
      </c>
      <c r="AE57" s="158">
        <f>IF('Indicator Data'!AF61="No Data",1,IF('Indicator Data imputation'!AF60&lt;&gt;"",1,0))</f>
        <v>0</v>
      </c>
      <c r="AF57" s="158">
        <f>IF('Indicator Data'!AG61="No Data",1,IF('Indicator Data imputation'!AG60&lt;&gt;"",1,0))</f>
        <v>0</v>
      </c>
      <c r="AG57" s="158">
        <f>IF('Indicator Data'!AH61="No Data",1,IF('Indicator Data imputation'!AH60&lt;&gt;"",1,0))</f>
        <v>0</v>
      </c>
      <c r="AH57" s="158">
        <f>IF('Indicator Data'!AI61="No Data",1,IF('Indicator Data imputation'!AI60&lt;&gt;"",1,0))</f>
        <v>0</v>
      </c>
      <c r="AI57" s="158">
        <f>IF('Indicator Data'!AJ61="No Data",1,IF('Indicator Data imputation'!AJ60&lt;&gt;"",1,0))</f>
        <v>0</v>
      </c>
      <c r="AJ57" s="158">
        <f>IF('Indicator Data'!AK61="No Data",1,IF('Indicator Data imputation'!AK60&lt;&gt;"",1,0))</f>
        <v>0</v>
      </c>
      <c r="AK57" s="158">
        <f>IF('Indicator Data'!AL61="No Data",1,IF('Indicator Data imputation'!AL60&lt;&gt;"",1,0))</f>
        <v>0</v>
      </c>
      <c r="AL57" s="158">
        <f>IF('Indicator Data'!AM61="No Data",1,IF('Indicator Data imputation'!AM60&lt;&gt;"",1,0))</f>
        <v>0</v>
      </c>
      <c r="AM57" s="158">
        <f>IF('Indicator Data'!AN61="No Data",1,IF('Indicator Data imputation'!AN60&lt;&gt;"",1,0))</f>
        <v>0</v>
      </c>
      <c r="AN57" s="158">
        <f>IF('Indicator Data'!AO61="No Data",1,IF('Indicator Data imputation'!AO60&lt;&gt;"",1,0))</f>
        <v>0</v>
      </c>
      <c r="AO57" s="158">
        <f>IF('Indicator Data'!AP61="No Data",1,IF('Indicator Data imputation'!AP60&lt;&gt;"",1,0))</f>
        <v>0</v>
      </c>
      <c r="AP57" s="158">
        <f>IF('Indicator Data'!AQ61="No Data",1,IF('Indicator Data imputation'!AQ60&lt;&gt;"",1,0))</f>
        <v>1</v>
      </c>
      <c r="AQ57" s="158">
        <f>IF('Indicator Data'!AR61="No Data",1,IF('Indicator Data imputation'!AR60&lt;&gt;"",1,0))</f>
        <v>0</v>
      </c>
      <c r="AR57" s="158">
        <f>IF('Indicator Data'!AS61="No Data",1,IF('Indicator Data imputation'!AS60&lt;&gt;"",1,0))</f>
        <v>0</v>
      </c>
      <c r="AS57" s="158">
        <f>IF('Indicator Data'!AT61="No Data",1,IF('Indicator Data imputation'!AT60&lt;&gt;"",1,0))</f>
        <v>0</v>
      </c>
      <c r="AT57" s="158">
        <f>IF('Indicator Data'!AU61="No Data",1,IF('Indicator Data imputation'!AU60&lt;&gt;"",1,0))</f>
        <v>0</v>
      </c>
      <c r="AU57" s="158">
        <f>IF('Indicator Data'!AV61="No Data",1,IF('Indicator Data imputation'!AV60&lt;&gt;"",1,0))</f>
        <v>0</v>
      </c>
      <c r="AV57" s="158">
        <f>IF('Indicator Data'!AW61="No Data",1,IF('Indicator Data imputation'!AW60&lt;&gt;"",1,0))</f>
        <v>0</v>
      </c>
      <c r="AW57" s="158">
        <f>IF('Indicator Data'!AX61="No Data",1,IF('Indicator Data imputation'!AX60&lt;&gt;"",1,0))</f>
        <v>0</v>
      </c>
      <c r="AX57" s="158">
        <f>IF('Indicator Data'!AY61="No Data",1,IF('Indicator Data imputation'!AY60&lt;&gt;"",1,0))</f>
        <v>0</v>
      </c>
      <c r="AY57" s="158">
        <f>IF('Indicator Data'!AZ61="No Data",1,IF('Indicator Data imputation'!AZ60&lt;&gt;"",1,0))</f>
        <v>0</v>
      </c>
      <c r="AZ57" s="158">
        <f>IF('Indicator Data'!BA61="No Data",1,IF('Indicator Data imputation'!BA60&lt;&gt;"",1,0))</f>
        <v>0</v>
      </c>
      <c r="BA57" s="158">
        <f>IF('Indicator Data'!BB61="No Data",1,IF('Indicator Data imputation'!BB60&lt;&gt;"",1,0))</f>
        <v>0</v>
      </c>
      <c r="BB57" s="158">
        <f>IF('Indicator Data'!BC61="No Data",1,IF('Indicator Data imputation'!BC60&lt;&gt;"",1,0))</f>
        <v>0</v>
      </c>
      <c r="BC57" s="158">
        <f>IF('Indicator Data'!BD61="No Data",1,IF('Indicator Data imputation'!BD60&lt;&gt;"",1,0))</f>
        <v>0</v>
      </c>
      <c r="BD57" s="158">
        <f>IF('Indicator Data'!BE61="No Data",1,IF('Indicator Data imputation'!BE60&lt;&gt;"",1,0))</f>
        <v>0</v>
      </c>
      <c r="BE57" s="158">
        <f>IF('Indicator Data'!BF61="No Data",1,IF('Indicator Data imputation'!BF60&lt;&gt;"",1,0))</f>
        <v>0</v>
      </c>
      <c r="BF57" s="158">
        <f>IF('Indicator Data'!BG61="No Data",1,IF('Indicator Data imputation'!BG60&lt;&gt;"",1,0))</f>
        <v>0</v>
      </c>
      <c r="BG57" s="158">
        <f>IF('Indicator Data'!BH61="No Data",1,IF('Indicator Data imputation'!BH60&lt;&gt;"",1,0))</f>
        <v>0</v>
      </c>
      <c r="BH57" s="158">
        <f>IF('Indicator Data'!BI61="No Data",1,IF('Indicator Data imputation'!BI60&lt;&gt;"",1,0))</f>
        <v>0</v>
      </c>
      <c r="BI57" s="158">
        <f>IF('Indicator Data'!BJ61="No Data",1,IF('Indicator Data imputation'!BJ60&lt;&gt;"",1,0))</f>
        <v>0</v>
      </c>
      <c r="BJ57" s="158">
        <f>IF('Indicator Data'!BK61="No Data",1,IF('Indicator Data imputation'!BK60&lt;&gt;"",1,0))</f>
        <v>0</v>
      </c>
      <c r="BK57" s="158">
        <f>IF('Indicator Data'!BL61="No Data",1,IF('Indicator Data imputation'!BL60&lt;&gt;"",1,0))</f>
        <v>0</v>
      </c>
      <c r="BL57" s="158">
        <f>IF('Indicator Data'!BM61="No Data",1,IF('Indicator Data imputation'!BM60&lt;&gt;"",1,0))</f>
        <v>0</v>
      </c>
      <c r="BM57" s="158">
        <f>IF('Indicator Data'!BN61="No Data",1,IF('Indicator Data imputation'!BN60&lt;&gt;"",1,0))</f>
        <v>0</v>
      </c>
      <c r="BN57" s="158">
        <f>IF('Indicator Data'!BO61="No Data",1,IF('Indicator Data imputation'!BO60&lt;&gt;"",1,0))</f>
        <v>0</v>
      </c>
      <c r="BO57" s="158">
        <f>IF('Indicator Data'!BP61="No Data",1,IF('Indicator Data imputation'!BP60&lt;&gt;"",1,0))</f>
        <v>0</v>
      </c>
      <c r="BP57" s="158">
        <f>IF('Indicator Data'!BQ61="No Data",1,IF('Indicator Data imputation'!BQ60&lt;&gt;"",1,0))</f>
        <v>0</v>
      </c>
      <c r="BQ57" s="158">
        <f>IF('Indicator Data'!BR61="No Data",1,IF('Indicator Data imputation'!BR60&lt;&gt;"",1,0))</f>
        <v>0</v>
      </c>
      <c r="BR57" s="158">
        <f>IF('Indicator Data'!BS61="No Data",1,IF('Indicator Data imputation'!BS60&lt;&gt;"",1,0))</f>
        <v>0</v>
      </c>
      <c r="BS57" s="158">
        <f>IF('Indicator Data'!BT61="No Data",1,IF('Indicator Data imputation'!BT60&lt;&gt;"",1,0))</f>
        <v>0</v>
      </c>
      <c r="BT57" s="158">
        <f>IF('Indicator Data'!BU61="No Data",1,IF('Indicator Data imputation'!BU60&lt;&gt;"",1,0))</f>
        <v>0</v>
      </c>
      <c r="BU57" s="158">
        <f>IF('Indicator Data'!BV61="No Data",1,IF('Indicator Data imputation'!BV60&lt;&gt;"",1,0))</f>
        <v>0</v>
      </c>
      <c r="BV57" s="158">
        <f>IF('Indicator Data'!BW61="No Data",1,IF('Indicator Data imputation'!BW60&lt;&gt;"",1,0))</f>
        <v>0</v>
      </c>
      <c r="BW57" s="158">
        <f>IF('Indicator Data'!BX61="No Data",1,IF('Indicator Data imputation'!BX60&lt;&gt;"",1,0))</f>
        <v>0</v>
      </c>
      <c r="BX57" s="158">
        <f>IF('Indicator Data'!BY61="No Data",1,IF('Indicator Data imputation'!BY60&lt;&gt;"",1,0))</f>
        <v>0</v>
      </c>
      <c r="BY57" s="5">
        <f t="shared" si="2"/>
        <v>1</v>
      </c>
      <c r="BZ57" s="160">
        <f t="shared" si="1"/>
        <v>1.3333333333333334E-2</v>
      </c>
    </row>
    <row r="58" spans="1:78" x14ac:dyDescent="0.25">
      <c r="A58" s="5" t="s">
        <v>104</v>
      </c>
      <c r="B58" s="158">
        <f>IF('Indicator Data'!C62="No Data",1,IF('Indicator Data imputation'!C61&lt;&gt;"",1,0))</f>
        <v>0</v>
      </c>
      <c r="C58" s="158">
        <f>IF('Indicator Data'!D62="No Data",1,IF('Indicator Data imputation'!D61&lt;&gt;"",1,0))</f>
        <v>0</v>
      </c>
      <c r="D58" s="158">
        <f>IF('Indicator Data'!E62="No Data",1,IF('Indicator Data imputation'!E61&lt;&gt;"",1,0))</f>
        <v>0</v>
      </c>
      <c r="E58" s="158">
        <f>IF('Indicator Data'!F62="No Data",1,IF('Indicator Data imputation'!F61&lt;&gt;"",1,0))</f>
        <v>0</v>
      </c>
      <c r="F58" s="158">
        <f>IF('Indicator Data'!G62="No Data",1,IF('Indicator Data imputation'!G61&lt;&gt;"",1,0))</f>
        <v>0</v>
      </c>
      <c r="G58" s="158">
        <f>IF('Indicator Data'!H62="No Data",1,IF('Indicator Data imputation'!H61&lt;&gt;"",1,0))</f>
        <v>0</v>
      </c>
      <c r="H58" s="158">
        <f>IF('Indicator Data'!I62="No Data",1,IF('Indicator Data imputation'!I61&lt;&gt;"",1,0))</f>
        <v>0</v>
      </c>
      <c r="I58" s="158">
        <f>IF('Indicator Data'!J62="No Data",1,IF('Indicator Data imputation'!J61&lt;&gt;"",1,0))</f>
        <v>0</v>
      </c>
      <c r="J58" s="158">
        <f>IF('Indicator Data'!K62="No Data",1,IF('Indicator Data imputation'!K61&lt;&gt;"",1,0))</f>
        <v>0</v>
      </c>
      <c r="K58" s="158">
        <f>IF('Indicator Data'!L62="No Data",1,IF('Indicator Data imputation'!L61&lt;&gt;"",1,0))</f>
        <v>0</v>
      </c>
      <c r="L58" s="158">
        <f>IF('Indicator Data'!M62="No Data",1,IF('Indicator Data imputation'!M61&lt;&gt;"",1,0))</f>
        <v>0</v>
      </c>
      <c r="M58" s="158">
        <f>IF('Indicator Data'!N62="No Data",1,IF('Indicator Data imputation'!N61&lt;&gt;"",1,0))</f>
        <v>0</v>
      </c>
      <c r="N58" s="158">
        <f>IF('Indicator Data'!O62="No Data",1,IF('Indicator Data imputation'!O61&lt;&gt;"",1,0))</f>
        <v>0</v>
      </c>
      <c r="O58" s="158">
        <f>IF('Indicator Data'!P62="No Data",1,IF('Indicator Data imputation'!P61&lt;&gt;"",1,0))</f>
        <v>0</v>
      </c>
      <c r="P58" s="158">
        <f>IF('Indicator Data'!Q62="No Data",1,IF('Indicator Data imputation'!Q61&lt;&gt;"",1,0))</f>
        <v>0</v>
      </c>
      <c r="Q58" s="158">
        <f>IF('Indicator Data'!R62="No Data",1,IF('Indicator Data imputation'!R61&lt;&gt;"",1,0))</f>
        <v>0</v>
      </c>
      <c r="R58" s="158">
        <f>IF('Indicator Data'!S62="No Data",1,IF('Indicator Data imputation'!S61&lt;&gt;"",1,0))</f>
        <v>0</v>
      </c>
      <c r="S58" s="158">
        <f>IF('Indicator Data'!T62="No Data",1,IF('Indicator Data imputation'!T61&lt;&gt;"",1,0))</f>
        <v>0</v>
      </c>
      <c r="T58" s="158">
        <f>IF('Indicator Data'!U62="No Data",1,IF('Indicator Data imputation'!U61&lt;&gt;"",1,0))</f>
        <v>0</v>
      </c>
      <c r="U58" s="158">
        <f>IF('Indicator Data'!V62="No Data",1,IF('Indicator Data imputation'!V61&lt;&gt;"",1,0))</f>
        <v>0</v>
      </c>
      <c r="V58" s="158">
        <f>IF('Indicator Data'!W62="No Data",1,IF('Indicator Data imputation'!W61&lt;&gt;"",1,0))</f>
        <v>0</v>
      </c>
      <c r="W58" s="158">
        <f>IF('Indicator Data'!X62="No Data",1,IF('Indicator Data imputation'!X61&lt;&gt;"",1,0))</f>
        <v>0</v>
      </c>
      <c r="X58" s="158">
        <f>IF('Indicator Data'!Y62="No Data",1,IF('Indicator Data imputation'!Y61&lt;&gt;"",1,0))</f>
        <v>0</v>
      </c>
      <c r="Y58" s="158">
        <f>IF('Indicator Data'!Z62="No Data",1,IF('Indicator Data imputation'!Z61&lt;&gt;"",1,0))</f>
        <v>0</v>
      </c>
      <c r="Z58" s="158">
        <f>IF('Indicator Data'!AA62="No Data",1,IF('Indicator Data imputation'!AA61&lt;&gt;"",1,0))</f>
        <v>0</v>
      </c>
      <c r="AA58" s="158">
        <f>IF('Indicator Data'!AB62="No Data",1,IF('Indicator Data imputation'!AB61&lt;&gt;"",1,0))</f>
        <v>0</v>
      </c>
      <c r="AB58" s="158">
        <f>IF('Indicator Data'!AC62="No Data",1,IF('Indicator Data imputation'!AC61&lt;&gt;"",1,0))</f>
        <v>0</v>
      </c>
      <c r="AC58" s="158">
        <f>IF('Indicator Data'!AD62="No Data",1,IF('Indicator Data imputation'!AD61&lt;&gt;"",1,0))</f>
        <v>0</v>
      </c>
      <c r="AD58" s="158">
        <f>IF('Indicator Data'!AE62="No Data",1,IF('Indicator Data imputation'!AE61&lt;&gt;"",1,0))</f>
        <v>0</v>
      </c>
      <c r="AE58" s="158">
        <f>IF('Indicator Data'!AF62="No Data",1,IF('Indicator Data imputation'!AF61&lt;&gt;"",1,0))</f>
        <v>0</v>
      </c>
      <c r="AF58" s="158">
        <f>IF('Indicator Data'!AG62="No Data",1,IF('Indicator Data imputation'!AG61&lt;&gt;"",1,0))</f>
        <v>0</v>
      </c>
      <c r="AG58" s="158">
        <f>IF('Indicator Data'!AH62="No Data",1,IF('Indicator Data imputation'!AH61&lt;&gt;"",1,0))</f>
        <v>0</v>
      </c>
      <c r="AH58" s="158">
        <f>IF('Indicator Data'!AI62="No Data",1,IF('Indicator Data imputation'!AI61&lt;&gt;"",1,0))</f>
        <v>0</v>
      </c>
      <c r="AI58" s="158">
        <f>IF('Indicator Data'!AJ62="No Data",1,IF('Indicator Data imputation'!AJ61&lt;&gt;"",1,0))</f>
        <v>0</v>
      </c>
      <c r="AJ58" s="158">
        <f>IF('Indicator Data'!AK62="No Data",1,IF('Indicator Data imputation'!AK61&lt;&gt;"",1,0))</f>
        <v>0</v>
      </c>
      <c r="AK58" s="158">
        <f>IF('Indicator Data'!AL62="No Data",1,IF('Indicator Data imputation'!AL61&lt;&gt;"",1,0))</f>
        <v>0</v>
      </c>
      <c r="AL58" s="158">
        <f>IF('Indicator Data'!AM62="No Data",1,IF('Indicator Data imputation'!AM61&lt;&gt;"",1,0))</f>
        <v>0</v>
      </c>
      <c r="AM58" s="158">
        <f>IF('Indicator Data'!AN62="No Data",1,IF('Indicator Data imputation'!AN61&lt;&gt;"",1,0))</f>
        <v>0</v>
      </c>
      <c r="AN58" s="158">
        <f>IF('Indicator Data'!AO62="No Data",1,IF('Indicator Data imputation'!AO61&lt;&gt;"",1,0))</f>
        <v>0</v>
      </c>
      <c r="AO58" s="158">
        <f>IF('Indicator Data'!AP62="No Data",1,IF('Indicator Data imputation'!AP61&lt;&gt;"",1,0))</f>
        <v>0</v>
      </c>
      <c r="AP58" s="158">
        <f>IF('Indicator Data'!AQ62="No Data",1,IF('Indicator Data imputation'!AQ61&lt;&gt;"",1,0))</f>
        <v>0</v>
      </c>
      <c r="AQ58" s="158">
        <f>IF('Indicator Data'!AR62="No Data",1,IF('Indicator Data imputation'!AR61&lt;&gt;"",1,0))</f>
        <v>0</v>
      </c>
      <c r="AR58" s="158">
        <f>IF('Indicator Data'!AS62="No Data",1,IF('Indicator Data imputation'!AS61&lt;&gt;"",1,0))</f>
        <v>0</v>
      </c>
      <c r="AS58" s="158">
        <f>IF('Indicator Data'!AT62="No Data",1,IF('Indicator Data imputation'!AT61&lt;&gt;"",1,0))</f>
        <v>0</v>
      </c>
      <c r="AT58" s="158">
        <f>IF('Indicator Data'!AU62="No Data",1,IF('Indicator Data imputation'!AU61&lt;&gt;"",1,0))</f>
        <v>0</v>
      </c>
      <c r="AU58" s="158">
        <f>IF('Indicator Data'!AV62="No Data",1,IF('Indicator Data imputation'!AV61&lt;&gt;"",1,0))</f>
        <v>0</v>
      </c>
      <c r="AV58" s="158">
        <f>IF('Indicator Data'!AW62="No Data",1,IF('Indicator Data imputation'!AW61&lt;&gt;"",1,0))</f>
        <v>0</v>
      </c>
      <c r="AW58" s="158">
        <f>IF('Indicator Data'!AX62="No Data",1,IF('Indicator Data imputation'!AX61&lt;&gt;"",1,0))</f>
        <v>0</v>
      </c>
      <c r="AX58" s="158">
        <f>IF('Indicator Data'!AY62="No Data",1,IF('Indicator Data imputation'!AY61&lt;&gt;"",1,0))</f>
        <v>0</v>
      </c>
      <c r="AY58" s="158">
        <f>IF('Indicator Data'!AZ62="No Data",1,IF('Indicator Data imputation'!AZ61&lt;&gt;"",1,0))</f>
        <v>0</v>
      </c>
      <c r="AZ58" s="158">
        <f>IF('Indicator Data'!BA62="No Data",1,IF('Indicator Data imputation'!BA61&lt;&gt;"",1,0))</f>
        <v>0</v>
      </c>
      <c r="BA58" s="158">
        <f>IF('Indicator Data'!BB62="No Data",1,IF('Indicator Data imputation'!BB61&lt;&gt;"",1,0))</f>
        <v>0</v>
      </c>
      <c r="BB58" s="158">
        <f>IF('Indicator Data'!BC62="No Data",1,IF('Indicator Data imputation'!BC61&lt;&gt;"",1,0))</f>
        <v>0</v>
      </c>
      <c r="BC58" s="158">
        <f>IF('Indicator Data'!BD62="No Data",1,IF('Indicator Data imputation'!BD61&lt;&gt;"",1,0))</f>
        <v>0</v>
      </c>
      <c r="BD58" s="158">
        <f>IF('Indicator Data'!BE62="No Data",1,IF('Indicator Data imputation'!BE61&lt;&gt;"",1,0))</f>
        <v>0</v>
      </c>
      <c r="BE58" s="158">
        <f>IF('Indicator Data'!BF62="No Data",1,IF('Indicator Data imputation'!BF61&lt;&gt;"",1,0))</f>
        <v>0</v>
      </c>
      <c r="BF58" s="158">
        <f>IF('Indicator Data'!BG62="No Data",1,IF('Indicator Data imputation'!BG61&lt;&gt;"",1,0))</f>
        <v>0</v>
      </c>
      <c r="BG58" s="158">
        <f>IF('Indicator Data'!BH62="No Data",1,IF('Indicator Data imputation'!BH61&lt;&gt;"",1,0))</f>
        <v>0</v>
      </c>
      <c r="BH58" s="158">
        <f>IF('Indicator Data'!BI62="No Data",1,IF('Indicator Data imputation'!BI61&lt;&gt;"",1,0))</f>
        <v>0</v>
      </c>
      <c r="BI58" s="158">
        <f>IF('Indicator Data'!BJ62="No Data",1,IF('Indicator Data imputation'!BJ61&lt;&gt;"",1,0))</f>
        <v>0</v>
      </c>
      <c r="BJ58" s="158">
        <f>IF('Indicator Data'!BK62="No Data",1,IF('Indicator Data imputation'!BK61&lt;&gt;"",1,0))</f>
        <v>0</v>
      </c>
      <c r="BK58" s="158">
        <f>IF('Indicator Data'!BL62="No Data",1,IF('Indicator Data imputation'!BL61&lt;&gt;"",1,0))</f>
        <v>0</v>
      </c>
      <c r="BL58" s="158">
        <f>IF('Indicator Data'!BM62="No Data",1,IF('Indicator Data imputation'!BM61&lt;&gt;"",1,0))</f>
        <v>0</v>
      </c>
      <c r="BM58" s="158">
        <f>IF('Indicator Data'!BN62="No Data",1,IF('Indicator Data imputation'!BN61&lt;&gt;"",1,0))</f>
        <v>0</v>
      </c>
      <c r="BN58" s="158">
        <f>IF('Indicator Data'!BO62="No Data",1,IF('Indicator Data imputation'!BO61&lt;&gt;"",1,0))</f>
        <v>0</v>
      </c>
      <c r="BO58" s="158">
        <f>IF('Indicator Data'!BP62="No Data",1,IF('Indicator Data imputation'!BP61&lt;&gt;"",1,0))</f>
        <v>0</v>
      </c>
      <c r="BP58" s="158">
        <f>IF('Indicator Data'!BQ62="No Data",1,IF('Indicator Data imputation'!BQ61&lt;&gt;"",1,0))</f>
        <v>0</v>
      </c>
      <c r="BQ58" s="158">
        <f>IF('Indicator Data'!BR62="No Data",1,IF('Indicator Data imputation'!BR61&lt;&gt;"",1,0))</f>
        <v>0</v>
      </c>
      <c r="BR58" s="158">
        <f>IF('Indicator Data'!BS62="No Data",1,IF('Indicator Data imputation'!BS61&lt;&gt;"",1,0))</f>
        <v>0</v>
      </c>
      <c r="BS58" s="158">
        <f>IF('Indicator Data'!BT62="No Data",1,IF('Indicator Data imputation'!BT61&lt;&gt;"",1,0))</f>
        <v>0</v>
      </c>
      <c r="BT58" s="158">
        <f>IF('Indicator Data'!BU62="No Data",1,IF('Indicator Data imputation'!BU61&lt;&gt;"",1,0))</f>
        <v>0</v>
      </c>
      <c r="BU58" s="158">
        <f>IF('Indicator Data'!BV62="No Data",1,IF('Indicator Data imputation'!BV61&lt;&gt;"",1,0))</f>
        <v>1</v>
      </c>
      <c r="BV58" s="158">
        <f>IF('Indicator Data'!BW62="No Data",1,IF('Indicator Data imputation'!BW61&lt;&gt;"",1,0))</f>
        <v>0</v>
      </c>
      <c r="BW58" s="158">
        <f>IF('Indicator Data'!BX62="No Data",1,IF('Indicator Data imputation'!BX61&lt;&gt;"",1,0))</f>
        <v>0</v>
      </c>
      <c r="BX58" s="158">
        <f>IF('Indicator Data'!BY62="No Data",1,IF('Indicator Data imputation'!BY61&lt;&gt;"",1,0))</f>
        <v>0</v>
      </c>
      <c r="BY58" s="5">
        <f t="shared" si="2"/>
        <v>1</v>
      </c>
      <c r="BZ58" s="160">
        <f t="shared" si="1"/>
        <v>1.3333333333333334E-2</v>
      </c>
    </row>
    <row r="59" spans="1:78" x14ac:dyDescent="0.25">
      <c r="A59" s="5" t="s">
        <v>106</v>
      </c>
      <c r="B59" s="158">
        <f>IF('Indicator Data'!C63="No Data",1,IF('Indicator Data imputation'!C62&lt;&gt;"",1,0))</f>
        <v>0</v>
      </c>
      <c r="C59" s="158">
        <f>IF('Indicator Data'!D63="No Data",1,IF('Indicator Data imputation'!D62&lt;&gt;"",1,0))</f>
        <v>0</v>
      </c>
      <c r="D59" s="158">
        <f>IF('Indicator Data'!E63="No Data",1,IF('Indicator Data imputation'!E62&lt;&gt;"",1,0))</f>
        <v>1</v>
      </c>
      <c r="E59" s="158">
        <f>IF('Indicator Data'!F63="No Data",1,IF('Indicator Data imputation'!F62&lt;&gt;"",1,0))</f>
        <v>0</v>
      </c>
      <c r="F59" s="158">
        <f>IF('Indicator Data'!G63="No Data",1,IF('Indicator Data imputation'!G62&lt;&gt;"",1,0))</f>
        <v>0</v>
      </c>
      <c r="G59" s="158">
        <f>IF('Indicator Data'!H63="No Data",1,IF('Indicator Data imputation'!H62&lt;&gt;"",1,0))</f>
        <v>0</v>
      </c>
      <c r="H59" s="158">
        <f>IF('Indicator Data'!I63="No Data",1,IF('Indicator Data imputation'!I62&lt;&gt;"",1,0))</f>
        <v>0</v>
      </c>
      <c r="I59" s="158">
        <f>IF('Indicator Data'!J63="No Data",1,IF('Indicator Data imputation'!J62&lt;&gt;"",1,0))</f>
        <v>0</v>
      </c>
      <c r="J59" s="158">
        <f>IF('Indicator Data'!K63="No Data",1,IF('Indicator Data imputation'!K62&lt;&gt;"",1,0))</f>
        <v>0</v>
      </c>
      <c r="K59" s="158">
        <f>IF('Indicator Data'!L63="No Data",1,IF('Indicator Data imputation'!L62&lt;&gt;"",1,0))</f>
        <v>0</v>
      </c>
      <c r="L59" s="158">
        <f>IF('Indicator Data'!M63="No Data",1,IF('Indicator Data imputation'!M62&lt;&gt;"",1,0))</f>
        <v>0</v>
      </c>
      <c r="M59" s="158">
        <f>IF('Indicator Data'!N63="No Data",1,IF('Indicator Data imputation'!N62&lt;&gt;"",1,0))</f>
        <v>1</v>
      </c>
      <c r="N59" s="158">
        <f>IF('Indicator Data'!O63="No Data",1,IF('Indicator Data imputation'!O62&lt;&gt;"",1,0))</f>
        <v>1</v>
      </c>
      <c r="O59" s="158">
        <f>IF('Indicator Data'!P63="No Data",1,IF('Indicator Data imputation'!P62&lt;&gt;"",1,0))</f>
        <v>1</v>
      </c>
      <c r="P59" s="158">
        <f>IF('Indicator Data'!Q63="No Data",1,IF('Indicator Data imputation'!Q62&lt;&gt;"",1,0))</f>
        <v>0</v>
      </c>
      <c r="Q59" s="158">
        <f>IF('Indicator Data'!R63="No Data",1,IF('Indicator Data imputation'!R62&lt;&gt;"",1,0))</f>
        <v>0</v>
      </c>
      <c r="R59" s="158">
        <f>IF('Indicator Data'!S63="No Data",1,IF('Indicator Data imputation'!S62&lt;&gt;"",1,0))</f>
        <v>0</v>
      </c>
      <c r="S59" s="158">
        <f>IF('Indicator Data'!T63="No Data",1,IF('Indicator Data imputation'!T62&lt;&gt;"",1,0))</f>
        <v>0</v>
      </c>
      <c r="T59" s="158">
        <f>IF('Indicator Data'!U63="No Data",1,IF('Indicator Data imputation'!U62&lt;&gt;"",1,0))</f>
        <v>0</v>
      </c>
      <c r="U59" s="158">
        <f>IF('Indicator Data'!V63="No Data",1,IF('Indicator Data imputation'!V62&lt;&gt;"",1,0))</f>
        <v>0</v>
      </c>
      <c r="V59" s="158">
        <f>IF('Indicator Data'!W63="No Data",1,IF('Indicator Data imputation'!W62&lt;&gt;"",1,0))</f>
        <v>0</v>
      </c>
      <c r="W59" s="158">
        <f>IF('Indicator Data'!X63="No Data",1,IF('Indicator Data imputation'!X62&lt;&gt;"",1,0))</f>
        <v>0</v>
      </c>
      <c r="X59" s="158">
        <f>IF('Indicator Data'!Y63="No Data",1,IF('Indicator Data imputation'!Y62&lt;&gt;"",1,0))</f>
        <v>0</v>
      </c>
      <c r="Y59" s="158">
        <f>IF('Indicator Data'!Z63="No Data",1,IF('Indicator Data imputation'!Z62&lt;&gt;"",1,0))</f>
        <v>0</v>
      </c>
      <c r="Z59" s="158">
        <f>IF('Indicator Data'!AA63="No Data",1,IF('Indicator Data imputation'!AA62&lt;&gt;"",1,0))</f>
        <v>0</v>
      </c>
      <c r="AA59" s="158">
        <f>IF('Indicator Data'!AB63="No Data",1,IF('Indicator Data imputation'!AB62&lt;&gt;"",1,0))</f>
        <v>0</v>
      </c>
      <c r="AB59" s="158">
        <f>IF('Indicator Data'!AC63="No Data",1,IF('Indicator Data imputation'!AC62&lt;&gt;"",1,0))</f>
        <v>1</v>
      </c>
      <c r="AC59" s="158">
        <f>IF('Indicator Data'!AD63="No Data",1,IF('Indicator Data imputation'!AD62&lt;&gt;"",1,0))</f>
        <v>0</v>
      </c>
      <c r="AD59" s="158">
        <f>IF('Indicator Data'!AE63="No Data",1,IF('Indicator Data imputation'!AE62&lt;&gt;"",1,0))</f>
        <v>0</v>
      </c>
      <c r="AE59" s="158">
        <f>IF('Indicator Data'!AF63="No Data",1,IF('Indicator Data imputation'!AF62&lt;&gt;"",1,0))</f>
        <v>0</v>
      </c>
      <c r="AF59" s="158">
        <f>IF('Indicator Data'!AG63="No Data",1,IF('Indicator Data imputation'!AG62&lt;&gt;"",1,0))</f>
        <v>0</v>
      </c>
      <c r="AG59" s="158">
        <f>IF('Indicator Data'!AH63="No Data",1,IF('Indicator Data imputation'!AH62&lt;&gt;"",1,0))</f>
        <v>0</v>
      </c>
      <c r="AH59" s="158">
        <f>IF('Indicator Data'!AI63="No Data",1,IF('Indicator Data imputation'!AI62&lt;&gt;"",1,0))</f>
        <v>0</v>
      </c>
      <c r="AI59" s="158">
        <f>IF('Indicator Data'!AJ63="No Data",1,IF('Indicator Data imputation'!AJ62&lt;&gt;"",1,0))</f>
        <v>0</v>
      </c>
      <c r="AJ59" s="158">
        <f>IF('Indicator Data'!AK63="No Data",1,IF('Indicator Data imputation'!AK62&lt;&gt;"",1,0))</f>
        <v>0</v>
      </c>
      <c r="AK59" s="158">
        <f>IF('Indicator Data'!AL63="No Data",1,IF('Indicator Data imputation'!AL62&lt;&gt;"",1,0))</f>
        <v>0</v>
      </c>
      <c r="AL59" s="158">
        <f>IF('Indicator Data'!AM63="No Data",1,IF('Indicator Data imputation'!AM62&lt;&gt;"",1,0))</f>
        <v>1</v>
      </c>
      <c r="AM59" s="158">
        <f>IF('Indicator Data'!AN63="No Data",1,IF('Indicator Data imputation'!AN62&lt;&gt;"",1,0))</f>
        <v>0</v>
      </c>
      <c r="AN59" s="158">
        <f>IF('Indicator Data'!AO63="No Data",1,IF('Indicator Data imputation'!AO62&lt;&gt;"",1,0))</f>
        <v>0</v>
      </c>
      <c r="AO59" s="158">
        <f>IF('Indicator Data'!AP63="No Data",1,IF('Indicator Data imputation'!AP62&lt;&gt;"",1,0))</f>
        <v>0</v>
      </c>
      <c r="AP59" s="158">
        <f>IF('Indicator Data'!AQ63="No Data",1,IF('Indicator Data imputation'!AQ62&lt;&gt;"",1,0))</f>
        <v>0</v>
      </c>
      <c r="AQ59" s="158">
        <f>IF('Indicator Data'!AR63="No Data",1,IF('Indicator Data imputation'!AR62&lt;&gt;"",1,0))</f>
        <v>0</v>
      </c>
      <c r="AR59" s="158">
        <f>IF('Indicator Data'!AS63="No Data",1,IF('Indicator Data imputation'!AS62&lt;&gt;"",1,0))</f>
        <v>0</v>
      </c>
      <c r="AS59" s="158">
        <f>IF('Indicator Data'!AT63="No Data",1,IF('Indicator Data imputation'!AT62&lt;&gt;"",1,0))</f>
        <v>1</v>
      </c>
      <c r="AT59" s="158">
        <f>IF('Indicator Data'!AU63="No Data",1,IF('Indicator Data imputation'!AU62&lt;&gt;"",1,0))</f>
        <v>0</v>
      </c>
      <c r="AU59" s="158">
        <f>IF('Indicator Data'!AV63="No Data",1,IF('Indicator Data imputation'!AV62&lt;&gt;"",1,0))</f>
        <v>0</v>
      </c>
      <c r="AV59" s="158">
        <f>IF('Indicator Data'!AW63="No Data",1,IF('Indicator Data imputation'!AW62&lt;&gt;"",1,0))</f>
        <v>1</v>
      </c>
      <c r="AW59" s="158">
        <f>IF('Indicator Data'!AX63="No Data",1,IF('Indicator Data imputation'!AX62&lt;&gt;"",1,0))</f>
        <v>1</v>
      </c>
      <c r="AX59" s="158">
        <f>IF('Indicator Data'!AY63="No Data",1,IF('Indicator Data imputation'!AY62&lt;&gt;"",1,0))</f>
        <v>0</v>
      </c>
      <c r="AY59" s="158">
        <f>IF('Indicator Data'!AZ63="No Data",1,IF('Indicator Data imputation'!AZ62&lt;&gt;"",1,0))</f>
        <v>0</v>
      </c>
      <c r="AZ59" s="158">
        <f>IF('Indicator Data'!BA63="No Data",1,IF('Indicator Data imputation'!BA62&lt;&gt;"",1,0))</f>
        <v>0</v>
      </c>
      <c r="BA59" s="158">
        <f>IF('Indicator Data'!BB63="No Data",1,IF('Indicator Data imputation'!BB62&lt;&gt;"",1,0))</f>
        <v>0</v>
      </c>
      <c r="BB59" s="158">
        <f>IF('Indicator Data'!BC63="No Data",1,IF('Indicator Data imputation'!BC62&lt;&gt;"",1,0))</f>
        <v>0</v>
      </c>
      <c r="BC59" s="158">
        <f>IF('Indicator Data'!BD63="No Data",1,IF('Indicator Data imputation'!BD62&lt;&gt;"",1,0))</f>
        <v>0</v>
      </c>
      <c r="BD59" s="158">
        <f>IF('Indicator Data'!BE63="No Data",1,IF('Indicator Data imputation'!BE62&lt;&gt;"",1,0))</f>
        <v>0</v>
      </c>
      <c r="BE59" s="158">
        <f>IF('Indicator Data'!BF63="No Data",1,IF('Indicator Data imputation'!BF62&lt;&gt;"",1,0))</f>
        <v>0</v>
      </c>
      <c r="BF59" s="158">
        <f>IF('Indicator Data'!BG63="No Data",1,IF('Indicator Data imputation'!BG62&lt;&gt;"",1,0))</f>
        <v>0</v>
      </c>
      <c r="BG59" s="158">
        <f>IF('Indicator Data'!BH63="No Data",1,IF('Indicator Data imputation'!BH62&lt;&gt;"",1,0))</f>
        <v>0</v>
      </c>
      <c r="BH59" s="158">
        <f>IF('Indicator Data'!BI63="No Data",1,IF('Indicator Data imputation'!BI62&lt;&gt;"",1,0))</f>
        <v>0</v>
      </c>
      <c r="BI59" s="158">
        <f>IF('Indicator Data'!BJ63="No Data",1,IF('Indicator Data imputation'!BJ62&lt;&gt;"",1,0))</f>
        <v>0</v>
      </c>
      <c r="BJ59" s="158">
        <f>IF('Indicator Data'!BK63="No Data",1,IF('Indicator Data imputation'!BK62&lt;&gt;"",1,0))</f>
        <v>0</v>
      </c>
      <c r="BK59" s="158">
        <f>IF('Indicator Data'!BL63="No Data",1,IF('Indicator Data imputation'!BL62&lt;&gt;"",1,0))</f>
        <v>1</v>
      </c>
      <c r="BL59" s="158">
        <f>IF('Indicator Data'!BM63="No Data",1,IF('Indicator Data imputation'!BM62&lt;&gt;"",1,0))</f>
        <v>0</v>
      </c>
      <c r="BM59" s="158">
        <f>IF('Indicator Data'!BN63="No Data",1,IF('Indicator Data imputation'!BN62&lt;&gt;"",1,0))</f>
        <v>1</v>
      </c>
      <c r="BN59" s="158">
        <f>IF('Indicator Data'!BO63="No Data",1,IF('Indicator Data imputation'!BO62&lt;&gt;"",1,0))</f>
        <v>0</v>
      </c>
      <c r="BO59" s="158">
        <f>IF('Indicator Data'!BP63="No Data",1,IF('Indicator Data imputation'!BP62&lt;&gt;"",1,0))</f>
        <v>0</v>
      </c>
      <c r="BP59" s="158">
        <f>IF('Indicator Data'!BQ63="No Data",1,IF('Indicator Data imputation'!BQ62&lt;&gt;"",1,0))</f>
        <v>0</v>
      </c>
      <c r="BQ59" s="158">
        <f>IF('Indicator Data'!BR63="No Data",1,IF('Indicator Data imputation'!BR62&lt;&gt;"",1,0))</f>
        <v>0</v>
      </c>
      <c r="BR59" s="158">
        <f>IF('Indicator Data'!BS63="No Data",1,IF('Indicator Data imputation'!BS62&lt;&gt;"",1,0))</f>
        <v>0</v>
      </c>
      <c r="BS59" s="158">
        <f>IF('Indicator Data'!BT63="No Data",1,IF('Indicator Data imputation'!BT62&lt;&gt;"",1,0))</f>
        <v>0</v>
      </c>
      <c r="BT59" s="158">
        <f>IF('Indicator Data'!BU63="No Data",1,IF('Indicator Data imputation'!BU62&lt;&gt;"",1,0))</f>
        <v>0</v>
      </c>
      <c r="BU59" s="158">
        <f>IF('Indicator Data'!BV63="No Data",1,IF('Indicator Data imputation'!BV62&lt;&gt;"",1,0))</f>
        <v>0</v>
      </c>
      <c r="BV59" s="158">
        <f>IF('Indicator Data'!BW63="No Data",1,IF('Indicator Data imputation'!BW62&lt;&gt;"",1,0))</f>
        <v>0</v>
      </c>
      <c r="BW59" s="158">
        <f>IF('Indicator Data'!BX63="No Data",1,IF('Indicator Data imputation'!BX62&lt;&gt;"",1,0))</f>
        <v>0</v>
      </c>
      <c r="BX59" s="158">
        <f>IF('Indicator Data'!BY63="No Data",1,IF('Indicator Data imputation'!BY62&lt;&gt;"",1,0))</f>
        <v>0</v>
      </c>
      <c r="BY59" s="5">
        <f t="shared" si="2"/>
        <v>11</v>
      </c>
      <c r="BZ59" s="160">
        <f t="shared" si="1"/>
        <v>0.14666666666666667</v>
      </c>
    </row>
    <row r="60" spans="1:78" x14ac:dyDescent="0.25">
      <c r="A60" s="5" t="s">
        <v>108</v>
      </c>
      <c r="B60" s="158">
        <f>IF('Indicator Data'!C64="No Data",1,IF('Indicator Data imputation'!C63&lt;&gt;"",1,0))</f>
        <v>0</v>
      </c>
      <c r="C60" s="158">
        <f>IF('Indicator Data'!D64="No Data",1,IF('Indicator Data imputation'!D63&lt;&gt;"",1,0))</f>
        <v>0</v>
      </c>
      <c r="D60" s="158">
        <f>IF('Indicator Data'!E64="No Data",1,IF('Indicator Data imputation'!E63&lt;&gt;"",1,0))</f>
        <v>1</v>
      </c>
      <c r="E60" s="158">
        <f>IF('Indicator Data'!F64="No Data",1,IF('Indicator Data imputation'!F63&lt;&gt;"",1,0))</f>
        <v>0</v>
      </c>
      <c r="F60" s="158">
        <f>IF('Indicator Data'!G64="No Data",1,IF('Indicator Data imputation'!G63&lt;&gt;"",1,0))</f>
        <v>0</v>
      </c>
      <c r="G60" s="158">
        <f>IF('Indicator Data'!H64="No Data",1,IF('Indicator Data imputation'!H63&lt;&gt;"",1,0))</f>
        <v>0</v>
      </c>
      <c r="H60" s="158">
        <f>IF('Indicator Data'!I64="No Data",1,IF('Indicator Data imputation'!I63&lt;&gt;"",1,0))</f>
        <v>0</v>
      </c>
      <c r="I60" s="158">
        <f>IF('Indicator Data'!J64="No Data",1,IF('Indicator Data imputation'!J63&lt;&gt;"",1,0))</f>
        <v>0</v>
      </c>
      <c r="J60" s="158">
        <f>IF('Indicator Data'!K64="No Data",1,IF('Indicator Data imputation'!K63&lt;&gt;"",1,0))</f>
        <v>0</v>
      </c>
      <c r="K60" s="158">
        <f>IF('Indicator Data'!L64="No Data",1,IF('Indicator Data imputation'!L63&lt;&gt;"",1,0))</f>
        <v>0</v>
      </c>
      <c r="L60" s="158">
        <f>IF('Indicator Data'!M64="No Data",1,IF('Indicator Data imputation'!M63&lt;&gt;"",1,0))</f>
        <v>0</v>
      </c>
      <c r="M60" s="158">
        <f>IF('Indicator Data'!N64="No Data",1,IF('Indicator Data imputation'!N63&lt;&gt;"",1,0))</f>
        <v>1</v>
      </c>
      <c r="N60" s="158">
        <f>IF('Indicator Data'!O64="No Data",1,IF('Indicator Data imputation'!O63&lt;&gt;"",1,0))</f>
        <v>1</v>
      </c>
      <c r="O60" s="158">
        <f>IF('Indicator Data'!P64="No Data",1,IF('Indicator Data imputation'!P63&lt;&gt;"",1,0))</f>
        <v>1</v>
      </c>
      <c r="P60" s="158">
        <f>IF('Indicator Data'!Q64="No Data",1,IF('Indicator Data imputation'!Q63&lt;&gt;"",1,0))</f>
        <v>0</v>
      </c>
      <c r="Q60" s="158">
        <f>IF('Indicator Data'!R64="No Data",1,IF('Indicator Data imputation'!R63&lt;&gt;"",1,0))</f>
        <v>0</v>
      </c>
      <c r="R60" s="158">
        <f>IF('Indicator Data'!S64="No Data",1,IF('Indicator Data imputation'!S63&lt;&gt;"",1,0))</f>
        <v>0</v>
      </c>
      <c r="S60" s="158">
        <f>IF('Indicator Data'!T64="No Data",1,IF('Indicator Data imputation'!T63&lt;&gt;"",1,0))</f>
        <v>0</v>
      </c>
      <c r="T60" s="158">
        <f>IF('Indicator Data'!U64="No Data",1,IF('Indicator Data imputation'!U63&lt;&gt;"",1,0))</f>
        <v>0</v>
      </c>
      <c r="U60" s="158">
        <f>IF('Indicator Data'!V64="No Data",1,IF('Indicator Data imputation'!V63&lt;&gt;"",1,0))</f>
        <v>0</v>
      </c>
      <c r="V60" s="158">
        <f>IF('Indicator Data'!W64="No Data",1,IF('Indicator Data imputation'!W63&lt;&gt;"",1,0))</f>
        <v>0</v>
      </c>
      <c r="W60" s="158">
        <f>IF('Indicator Data'!X64="No Data",1,IF('Indicator Data imputation'!X63&lt;&gt;"",1,0))</f>
        <v>0</v>
      </c>
      <c r="X60" s="158">
        <f>IF('Indicator Data'!Y64="No Data",1,IF('Indicator Data imputation'!Y63&lt;&gt;"",1,0))</f>
        <v>0</v>
      </c>
      <c r="Y60" s="158">
        <f>IF('Indicator Data'!Z64="No Data",1,IF('Indicator Data imputation'!Z63&lt;&gt;"",1,0))</f>
        <v>0</v>
      </c>
      <c r="Z60" s="158">
        <f>IF('Indicator Data'!AA64="No Data",1,IF('Indicator Data imputation'!AA63&lt;&gt;"",1,0))</f>
        <v>0</v>
      </c>
      <c r="AA60" s="158">
        <f>IF('Indicator Data'!AB64="No Data",1,IF('Indicator Data imputation'!AB63&lt;&gt;"",1,0))</f>
        <v>0</v>
      </c>
      <c r="AB60" s="158">
        <f>IF('Indicator Data'!AC64="No Data",1,IF('Indicator Data imputation'!AC63&lt;&gt;"",1,0))</f>
        <v>1</v>
      </c>
      <c r="AC60" s="158">
        <f>IF('Indicator Data'!AD64="No Data",1,IF('Indicator Data imputation'!AD63&lt;&gt;"",1,0))</f>
        <v>0</v>
      </c>
      <c r="AD60" s="158">
        <f>IF('Indicator Data'!AE64="No Data",1,IF('Indicator Data imputation'!AE63&lt;&gt;"",1,0))</f>
        <v>0</v>
      </c>
      <c r="AE60" s="158">
        <f>IF('Indicator Data'!AF64="No Data",1,IF('Indicator Data imputation'!AF63&lt;&gt;"",1,0))</f>
        <v>1</v>
      </c>
      <c r="AF60" s="158">
        <f>IF('Indicator Data'!AG64="No Data",1,IF('Indicator Data imputation'!AG63&lt;&gt;"",1,0))</f>
        <v>0</v>
      </c>
      <c r="AG60" s="158">
        <f>IF('Indicator Data'!AH64="No Data",1,IF('Indicator Data imputation'!AH63&lt;&gt;"",1,0))</f>
        <v>0</v>
      </c>
      <c r="AH60" s="158">
        <f>IF('Indicator Data'!AI64="No Data",1,IF('Indicator Data imputation'!AI63&lt;&gt;"",1,0))</f>
        <v>0</v>
      </c>
      <c r="AI60" s="158">
        <f>IF('Indicator Data'!AJ64="No Data",1,IF('Indicator Data imputation'!AJ63&lt;&gt;"",1,0))</f>
        <v>0</v>
      </c>
      <c r="AJ60" s="158">
        <f>IF('Indicator Data'!AK64="No Data",1,IF('Indicator Data imputation'!AK63&lt;&gt;"",1,0))</f>
        <v>0</v>
      </c>
      <c r="AK60" s="158">
        <f>IF('Indicator Data'!AL64="No Data",1,IF('Indicator Data imputation'!AL63&lt;&gt;"",1,0))</f>
        <v>0</v>
      </c>
      <c r="AL60" s="158">
        <f>IF('Indicator Data'!AM64="No Data",1,IF('Indicator Data imputation'!AM63&lt;&gt;"",1,0))</f>
        <v>1</v>
      </c>
      <c r="AM60" s="158">
        <f>IF('Indicator Data'!AN64="No Data",1,IF('Indicator Data imputation'!AN63&lt;&gt;"",1,0))</f>
        <v>0</v>
      </c>
      <c r="AN60" s="158">
        <f>IF('Indicator Data'!AO64="No Data",1,IF('Indicator Data imputation'!AO63&lt;&gt;"",1,0))</f>
        <v>0</v>
      </c>
      <c r="AO60" s="158">
        <f>IF('Indicator Data'!AP64="No Data",1,IF('Indicator Data imputation'!AP63&lt;&gt;"",1,0))</f>
        <v>0</v>
      </c>
      <c r="AP60" s="158">
        <f>IF('Indicator Data'!AQ64="No Data",1,IF('Indicator Data imputation'!AQ63&lt;&gt;"",1,0))</f>
        <v>1</v>
      </c>
      <c r="AQ60" s="158">
        <f>IF('Indicator Data'!AR64="No Data",1,IF('Indicator Data imputation'!AR63&lt;&gt;"",1,0))</f>
        <v>0</v>
      </c>
      <c r="AR60" s="158">
        <f>IF('Indicator Data'!AS64="No Data",1,IF('Indicator Data imputation'!AS63&lt;&gt;"",1,0))</f>
        <v>0</v>
      </c>
      <c r="AS60" s="158">
        <f>IF('Indicator Data'!AT64="No Data",1,IF('Indicator Data imputation'!AT63&lt;&gt;"",1,0))</f>
        <v>1</v>
      </c>
      <c r="AT60" s="158">
        <f>IF('Indicator Data'!AU64="No Data",1,IF('Indicator Data imputation'!AU63&lt;&gt;"",1,0))</f>
        <v>0</v>
      </c>
      <c r="AU60" s="158">
        <f>IF('Indicator Data'!AV64="No Data",1,IF('Indicator Data imputation'!AV63&lt;&gt;"",1,0))</f>
        <v>1</v>
      </c>
      <c r="AV60" s="158">
        <f>IF('Indicator Data'!AW64="No Data",1,IF('Indicator Data imputation'!AW63&lt;&gt;"",1,0))</f>
        <v>1</v>
      </c>
      <c r="AW60" s="158">
        <f>IF('Indicator Data'!AX64="No Data",1,IF('Indicator Data imputation'!AX63&lt;&gt;"",1,0))</f>
        <v>1</v>
      </c>
      <c r="AX60" s="158">
        <f>IF('Indicator Data'!AY64="No Data",1,IF('Indicator Data imputation'!AY63&lt;&gt;"",1,0))</f>
        <v>0</v>
      </c>
      <c r="AY60" s="158">
        <f>IF('Indicator Data'!AZ64="No Data",1,IF('Indicator Data imputation'!AZ63&lt;&gt;"",1,0))</f>
        <v>0</v>
      </c>
      <c r="AZ60" s="158">
        <f>IF('Indicator Data'!BA64="No Data",1,IF('Indicator Data imputation'!BA63&lt;&gt;"",1,0))</f>
        <v>0</v>
      </c>
      <c r="BA60" s="158">
        <f>IF('Indicator Data'!BB64="No Data",1,IF('Indicator Data imputation'!BB63&lt;&gt;"",1,0))</f>
        <v>0</v>
      </c>
      <c r="BB60" s="158">
        <f>IF('Indicator Data'!BC64="No Data",1,IF('Indicator Data imputation'!BC63&lt;&gt;"",1,0))</f>
        <v>0</v>
      </c>
      <c r="BC60" s="158">
        <f>IF('Indicator Data'!BD64="No Data",1,IF('Indicator Data imputation'!BD63&lt;&gt;"",1,0))</f>
        <v>0</v>
      </c>
      <c r="BD60" s="158">
        <f>IF('Indicator Data'!BE64="No Data",1,IF('Indicator Data imputation'!BE63&lt;&gt;"",1,0))</f>
        <v>0</v>
      </c>
      <c r="BE60" s="158">
        <f>IF('Indicator Data'!BF64="No Data",1,IF('Indicator Data imputation'!BF63&lt;&gt;"",1,0))</f>
        <v>0</v>
      </c>
      <c r="BF60" s="158">
        <f>IF('Indicator Data'!BG64="No Data",1,IF('Indicator Data imputation'!BG63&lt;&gt;"",1,0))</f>
        <v>0</v>
      </c>
      <c r="BG60" s="158">
        <f>IF('Indicator Data'!BH64="No Data",1,IF('Indicator Data imputation'!BH63&lt;&gt;"",1,0))</f>
        <v>0</v>
      </c>
      <c r="BH60" s="158">
        <f>IF('Indicator Data'!BI64="No Data",1,IF('Indicator Data imputation'!BI63&lt;&gt;"",1,0))</f>
        <v>0</v>
      </c>
      <c r="BI60" s="158">
        <f>IF('Indicator Data'!BJ64="No Data",1,IF('Indicator Data imputation'!BJ63&lt;&gt;"",1,0))</f>
        <v>0</v>
      </c>
      <c r="BJ60" s="158">
        <f>IF('Indicator Data'!BK64="No Data",1,IF('Indicator Data imputation'!BK63&lt;&gt;"",1,0))</f>
        <v>0</v>
      </c>
      <c r="BK60" s="158">
        <f>IF('Indicator Data'!BL64="No Data",1,IF('Indicator Data imputation'!BL63&lt;&gt;"",1,0))</f>
        <v>0</v>
      </c>
      <c r="BL60" s="158">
        <f>IF('Indicator Data'!BM64="No Data",1,IF('Indicator Data imputation'!BM63&lt;&gt;"",1,0))</f>
        <v>0</v>
      </c>
      <c r="BM60" s="158">
        <f>IF('Indicator Data'!BN64="No Data",1,IF('Indicator Data imputation'!BN63&lt;&gt;"",1,0))</f>
        <v>1</v>
      </c>
      <c r="BN60" s="158">
        <f>IF('Indicator Data'!BO64="No Data",1,IF('Indicator Data imputation'!BO63&lt;&gt;"",1,0))</f>
        <v>0</v>
      </c>
      <c r="BO60" s="158">
        <f>IF('Indicator Data'!BP64="No Data",1,IF('Indicator Data imputation'!BP63&lt;&gt;"",1,0))</f>
        <v>0</v>
      </c>
      <c r="BP60" s="158">
        <f>IF('Indicator Data'!BQ64="No Data",1,IF('Indicator Data imputation'!BQ63&lt;&gt;"",1,0))</f>
        <v>0</v>
      </c>
      <c r="BQ60" s="158">
        <f>IF('Indicator Data'!BR64="No Data",1,IF('Indicator Data imputation'!BR63&lt;&gt;"",1,0))</f>
        <v>0</v>
      </c>
      <c r="BR60" s="158">
        <f>IF('Indicator Data'!BS64="No Data",1,IF('Indicator Data imputation'!BS63&lt;&gt;"",1,0))</f>
        <v>0</v>
      </c>
      <c r="BS60" s="158">
        <f>IF('Indicator Data'!BT64="No Data",1,IF('Indicator Data imputation'!BT63&lt;&gt;"",1,0))</f>
        <v>0</v>
      </c>
      <c r="BT60" s="158">
        <f>IF('Indicator Data'!BU64="No Data",1,IF('Indicator Data imputation'!BU63&lt;&gt;"",1,0))</f>
        <v>0</v>
      </c>
      <c r="BU60" s="158">
        <f>IF('Indicator Data'!BV64="No Data",1,IF('Indicator Data imputation'!BV63&lt;&gt;"",1,0))</f>
        <v>0</v>
      </c>
      <c r="BV60" s="158">
        <f>IF('Indicator Data'!BW64="No Data",1,IF('Indicator Data imputation'!BW63&lt;&gt;"",1,0))</f>
        <v>0</v>
      </c>
      <c r="BW60" s="158">
        <f>IF('Indicator Data'!BX64="No Data",1,IF('Indicator Data imputation'!BX63&lt;&gt;"",1,0))</f>
        <v>0</v>
      </c>
      <c r="BX60" s="158">
        <f>IF('Indicator Data'!BY64="No Data",1,IF('Indicator Data imputation'!BY63&lt;&gt;"",1,0))</f>
        <v>0</v>
      </c>
      <c r="BY60" s="5">
        <f t="shared" si="2"/>
        <v>13</v>
      </c>
      <c r="BZ60" s="160">
        <f t="shared" si="1"/>
        <v>0.17333333333333334</v>
      </c>
    </row>
    <row r="61" spans="1:78" x14ac:dyDescent="0.25">
      <c r="A61" s="5" t="s">
        <v>110</v>
      </c>
      <c r="B61" s="158">
        <f>IF('Indicator Data'!C65="No Data",1,IF('Indicator Data imputation'!C64&lt;&gt;"",1,0))</f>
        <v>0</v>
      </c>
      <c r="C61" s="158">
        <f>IF('Indicator Data'!D65="No Data",1,IF('Indicator Data imputation'!D64&lt;&gt;"",1,0))</f>
        <v>0</v>
      </c>
      <c r="D61" s="158">
        <f>IF('Indicator Data'!E65="No Data",1,IF('Indicator Data imputation'!E64&lt;&gt;"",1,0))</f>
        <v>0</v>
      </c>
      <c r="E61" s="158">
        <f>IF('Indicator Data'!F65="No Data",1,IF('Indicator Data imputation'!F64&lt;&gt;"",1,0))</f>
        <v>0</v>
      </c>
      <c r="F61" s="158">
        <f>IF('Indicator Data'!G65="No Data",1,IF('Indicator Data imputation'!G64&lt;&gt;"",1,0))</f>
        <v>0</v>
      </c>
      <c r="G61" s="158">
        <f>IF('Indicator Data'!H65="No Data",1,IF('Indicator Data imputation'!H64&lt;&gt;"",1,0))</f>
        <v>0</v>
      </c>
      <c r="H61" s="158">
        <f>IF('Indicator Data'!I65="No Data",1,IF('Indicator Data imputation'!I64&lt;&gt;"",1,0))</f>
        <v>0</v>
      </c>
      <c r="I61" s="158">
        <f>IF('Indicator Data'!J65="No Data",1,IF('Indicator Data imputation'!J64&lt;&gt;"",1,0))</f>
        <v>0</v>
      </c>
      <c r="J61" s="158">
        <f>IF('Indicator Data'!K65="No Data",1,IF('Indicator Data imputation'!K64&lt;&gt;"",1,0))</f>
        <v>0</v>
      </c>
      <c r="K61" s="158">
        <f>IF('Indicator Data'!L65="No Data",1,IF('Indicator Data imputation'!L64&lt;&gt;"",1,0))</f>
        <v>0</v>
      </c>
      <c r="L61" s="158">
        <f>IF('Indicator Data'!M65="No Data",1,IF('Indicator Data imputation'!M64&lt;&gt;"",1,0))</f>
        <v>0</v>
      </c>
      <c r="M61" s="158">
        <f>IF('Indicator Data'!N65="No Data",1,IF('Indicator Data imputation'!N64&lt;&gt;"",1,0))</f>
        <v>1</v>
      </c>
      <c r="N61" s="158">
        <f>IF('Indicator Data'!O65="No Data",1,IF('Indicator Data imputation'!O64&lt;&gt;"",1,0))</f>
        <v>1</v>
      </c>
      <c r="O61" s="158">
        <f>IF('Indicator Data'!P65="No Data",1,IF('Indicator Data imputation'!P64&lt;&gt;"",1,0))</f>
        <v>1</v>
      </c>
      <c r="P61" s="158">
        <f>IF('Indicator Data'!Q65="No Data",1,IF('Indicator Data imputation'!Q64&lt;&gt;"",1,0))</f>
        <v>0</v>
      </c>
      <c r="Q61" s="158">
        <f>IF('Indicator Data'!R65="No Data",1,IF('Indicator Data imputation'!R64&lt;&gt;"",1,0))</f>
        <v>0</v>
      </c>
      <c r="R61" s="158">
        <f>IF('Indicator Data'!S65="No Data",1,IF('Indicator Data imputation'!S64&lt;&gt;"",1,0))</f>
        <v>0</v>
      </c>
      <c r="S61" s="158">
        <f>IF('Indicator Data'!T65="No Data",1,IF('Indicator Data imputation'!T64&lt;&gt;"",1,0))</f>
        <v>0</v>
      </c>
      <c r="T61" s="158">
        <f>IF('Indicator Data'!U65="No Data",1,IF('Indicator Data imputation'!U64&lt;&gt;"",1,0))</f>
        <v>0</v>
      </c>
      <c r="U61" s="158">
        <f>IF('Indicator Data'!V65="No Data",1,IF('Indicator Data imputation'!V64&lt;&gt;"",1,0))</f>
        <v>0</v>
      </c>
      <c r="V61" s="158">
        <f>IF('Indicator Data'!W65="No Data",1,IF('Indicator Data imputation'!W64&lt;&gt;"",1,0))</f>
        <v>0</v>
      </c>
      <c r="W61" s="158">
        <f>IF('Indicator Data'!X65="No Data",1,IF('Indicator Data imputation'!X64&lt;&gt;"",1,0))</f>
        <v>0</v>
      </c>
      <c r="X61" s="158">
        <f>IF('Indicator Data'!Y65="No Data",1,IF('Indicator Data imputation'!Y64&lt;&gt;"",1,0))</f>
        <v>0</v>
      </c>
      <c r="Y61" s="158">
        <f>IF('Indicator Data'!Z65="No Data",1,IF('Indicator Data imputation'!Z64&lt;&gt;"",1,0))</f>
        <v>0</v>
      </c>
      <c r="Z61" s="158">
        <f>IF('Indicator Data'!AA65="No Data",1,IF('Indicator Data imputation'!AA64&lt;&gt;"",1,0))</f>
        <v>0</v>
      </c>
      <c r="AA61" s="158">
        <f>IF('Indicator Data'!AB65="No Data",1,IF('Indicator Data imputation'!AB64&lt;&gt;"",1,0))</f>
        <v>0</v>
      </c>
      <c r="AB61" s="158">
        <f>IF('Indicator Data'!AC65="No Data",1,IF('Indicator Data imputation'!AC64&lt;&gt;"",1,0))</f>
        <v>1</v>
      </c>
      <c r="AC61" s="158">
        <f>IF('Indicator Data'!AD65="No Data",1,IF('Indicator Data imputation'!AD64&lt;&gt;"",1,0))</f>
        <v>0</v>
      </c>
      <c r="AD61" s="158">
        <f>IF('Indicator Data'!AE65="No Data",1,IF('Indicator Data imputation'!AE64&lt;&gt;"",1,0))</f>
        <v>0</v>
      </c>
      <c r="AE61" s="158">
        <f>IF('Indicator Data'!AF65="No Data",1,IF('Indicator Data imputation'!AF64&lt;&gt;"",1,0))</f>
        <v>1</v>
      </c>
      <c r="AF61" s="158">
        <f>IF('Indicator Data'!AG65="No Data",1,IF('Indicator Data imputation'!AG64&lt;&gt;"",1,0))</f>
        <v>0</v>
      </c>
      <c r="AG61" s="158">
        <f>IF('Indicator Data'!AH65="No Data",1,IF('Indicator Data imputation'!AH64&lt;&gt;"",1,0))</f>
        <v>0</v>
      </c>
      <c r="AH61" s="158">
        <f>IF('Indicator Data'!AI65="No Data",1,IF('Indicator Data imputation'!AI64&lt;&gt;"",1,0))</f>
        <v>0</v>
      </c>
      <c r="AI61" s="158">
        <f>IF('Indicator Data'!AJ65="No Data",1,IF('Indicator Data imputation'!AJ64&lt;&gt;"",1,0))</f>
        <v>0</v>
      </c>
      <c r="AJ61" s="158">
        <f>IF('Indicator Data'!AK65="No Data",1,IF('Indicator Data imputation'!AK64&lt;&gt;"",1,0))</f>
        <v>0</v>
      </c>
      <c r="AK61" s="158">
        <f>IF('Indicator Data'!AL65="No Data",1,IF('Indicator Data imputation'!AL64&lt;&gt;"",1,0))</f>
        <v>0</v>
      </c>
      <c r="AL61" s="158">
        <f>IF('Indicator Data'!AM65="No Data",1,IF('Indicator Data imputation'!AM64&lt;&gt;"",1,0))</f>
        <v>1</v>
      </c>
      <c r="AM61" s="158">
        <f>IF('Indicator Data'!AN65="No Data",1,IF('Indicator Data imputation'!AN64&lt;&gt;"",1,0))</f>
        <v>0</v>
      </c>
      <c r="AN61" s="158">
        <f>IF('Indicator Data'!AO65="No Data",1,IF('Indicator Data imputation'!AO64&lt;&gt;"",1,0))</f>
        <v>0</v>
      </c>
      <c r="AO61" s="158">
        <f>IF('Indicator Data'!AP65="No Data",1,IF('Indicator Data imputation'!AP64&lt;&gt;"",1,0))</f>
        <v>0</v>
      </c>
      <c r="AP61" s="158">
        <f>IF('Indicator Data'!AQ65="No Data",1,IF('Indicator Data imputation'!AQ64&lt;&gt;"",1,0))</f>
        <v>1</v>
      </c>
      <c r="AQ61" s="158">
        <f>IF('Indicator Data'!AR65="No Data",1,IF('Indicator Data imputation'!AR64&lt;&gt;"",1,0))</f>
        <v>0</v>
      </c>
      <c r="AR61" s="158">
        <f>IF('Indicator Data'!AS65="No Data",1,IF('Indicator Data imputation'!AS64&lt;&gt;"",1,0))</f>
        <v>0</v>
      </c>
      <c r="AS61" s="158">
        <f>IF('Indicator Data'!AT65="No Data",1,IF('Indicator Data imputation'!AT64&lt;&gt;"",1,0))</f>
        <v>1</v>
      </c>
      <c r="AT61" s="158">
        <f>IF('Indicator Data'!AU65="No Data",1,IF('Indicator Data imputation'!AU64&lt;&gt;"",1,0))</f>
        <v>0</v>
      </c>
      <c r="AU61" s="158">
        <f>IF('Indicator Data'!AV65="No Data",1,IF('Indicator Data imputation'!AV64&lt;&gt;"",1,0))</f>
        <v>0</v>
      </c>
      <c r="AV61" s="158">
        <f>IF('Indicator Data'!AW65="No Data",1,IF('Indicator Data imputation'!AW64&lt;&gt;"",1,0))</f>
        <v>0</v>
      </c>
      <c r="AW61" s="158">
        <f>IF('Indicator Data'!AX65="No Data",1,IF('Indicator Data imputation'!AX64&lt;&gt;"",1,0))</f>
        <v>1</v>
      </c>
      <c r="AX61" s="158">
        <f>IF('Indicator Data'!AY65="No Data",1,IF('Indicator Data imputation'!AY64&lt;&gt;"",1,0))</f>
        <v>0</v>
      </c>
      <c r="AY61" s="158">
        <f>IF('Indicator Data'!AZ65="No Data",1,IF('Indicator Data imputation'!AZ64&lt;&gt;"",1,0))</f>
        <v>0</v>
      </c>
      <c r="AZ61" s="158">
        <f>IF('Indicator Data'!BA65="No Data",1,IF('Indicator Data imputation'!BA64&lt;&gt;"",1,0))</f>
        <v>0</v>
      </c>
      <c r="BA61" s="158">
        <f>IF('Indicator Data'!BB65="No Data",1,IF('Indicator Data imputation'!BB64&lt;&gt;"",1,0))</f>
        <v>0</v>
      </c>
      <c r="BB61" s="158">
        <f>IF('Indicator Data'!BC65="No Data",1,IF('Indicator Data imputation'!BC64&lt;&gt;"",1,0))</f>
        <v>0</v>
      </c>
      <c r="BC61" s="158">
        <f>IF('Indicator Data'!BD65="No Data",1,IF('Indicator Data imputation'!BD64&lt;&gt;"",1,0))</f>
        <v>0</v>
      </c>
      <c r="BD61" s="158">
        <f>IF('Indicator Data'!BE65="No Data",1,IF('Indicator Data imputation'!BE64&lt;&gt;"",1,0))</f>
        <v>0</v>
      </c>
      <c r="BE61" s="158">
        <f>IF('Indicator Data'!BF65="No Data",1,IF('Indicator Data imputation'!BF64&lt;&gt;"",1,0))</f>
        <v>0</v>
      </c>
      <c r="BF61" s="158">
        <f>IF('Indicator Data'!BG65="No Data",1,IF('Indicator Data imputation'!BG64&lt;&gt;"",1,0))</f>
        <v>0</v>
      </c>
      <c r="BG61" s="158">
        <f>IF('Indicator Data'!BH65="No Data",1,IF('Indicator Data imputation'!BH64&lt;&gt;"",1,0))</f>
        <v>0</v>
      </c>
      <c r="BH61" s="158">
        <f>IF('Indicator Data'!BI65="No Data",1,IF('Indicator Data imputation'!BI64&lt;&gt;"",1,0))</f>
        <v>0</v>
      </c>
      <c r="BI61" s="158">
        <f>IF('Indicator Data'!BJ65="No Data",1,IF('Indicator Data imputation'!BJ64&lt;&gt;"",1,0))</f>
        <v>0</v>
      </c>
      <c r="BJ61" s="158">
        <f>IF('Indicator Data'!BK65="No Data",1,IF('Indicator Data imputation'!BK64&lt;&gt;"",1,0))</f>
        <v>0</v>
      </c>
      <c r="BK61" s="158">
        <f>IF('Indicator Data'!BL65="No Data",1,IF('Indicator Data imputation'!BL64&lt;&gt;"",1,0))</f>
        <v>0</v>
      </c>
      <c r="BL61" s="158">
        <f>IF('Indicator Data'!BM65="No Data",1,IF('Indicator Data imputation'!BM64&lt;&gt;"",1,0))</f>
        <v>0</v>
      </c>
      <c r="BM61" s="158">
        <f>IF('Indicator Data'!BN65="No Data",1,IF('Indicator Data imputation'!BN64&lt;&gt;"",1,0))</f>
        <v>1</v>
      </c>
      <c r="BN61" s="158">
        <f>IF('Indicator Data'!BO65="No Data",1,IF('Indicator Data imputation'!BO64&lt;&gt;"",1,0))</f>
        <v>0</v>
      </c>
      <c r="BO61" s="158">
        <f>IF('Indicator Data'!BP65="No Data",1,IF('Indicator Data imputation'!BP64&lt;&gt;"",1,0))</f>
        <v>0</v>
      </c>
      <c r="BP61" s="158">
        <f>IF('Indicator Data'!BQ65="No Data",1,IF('Indicator Data imputation'!BQ64&lt;&gt;"",1,0))</f>
        <v>0</v>
      </c>
      <c r="BQ61" s="158">
        <f>IF('Indicator Data'!BR65="No Data",1,IF('Indicator Data imputation'!BR64&lt;&gt;"",1,0))</f>
        <v>0</v>
      </c>
      <c r="BR61" s="158">
        <f>IF('Indicator Data'!BS65="No Data",1,IF('Indicator Data imputation'!BS64&lt;&gt;"",1,0))</f>
        <v>0</v>
      </c>
      <c r="BS61" s="158">
        <f>IF('Indicator Data'!BT65="No Data",1,IF('Indicator Data imputation'!BT64&lt;&gt;"",1,0))</f>
        <v>0</v>
      </c>
      <c r="BT61" s="158">
        <f>IF('Indicator Data'!BU65="No Data",1,IF('Indicator Data imputation'!BU64&lt;&gt;"",1,0))</f>
        <v>0</v>
      </c>
      <c r="BU61" s="158">
        <f>IF('Indicator Data'!BV65="No Data",1,IF('Indicator Data imputation'!BV64&lt;&gt;"",1,0))</f>
        <v>0</v>
      </c>
      <c r="BV61" s="158">
        <f>IF('Indicator Data'!BW65="No Data",1,IF('Indicator Data imputation'!BW64&lt;&gt;"",1,0))</f>
        <v>0</v>
      </c>
      <c r="BW61" s="158">
        <f>IF('Indicator Data'!BX65="No Data",1,IF('Indicator Data imputation'!BX64&lt;&gt;"",1,0))</f>
        <v>0</v>
      </c>
      <c r="BX61" s="158">
        <f>IF('Indicator Data'!BY65="No Data",1,IF('Indicator Data imputation'!BY64&lt;&gt;"",1,0))</f>
        <v>0</v>
      </c>
      <c r="BY61" s="5">
        <f t="shared" si="2"/>
        <v>10</v>
      </c>
      <c r="BZ61" s="160">
        <f t="shared" si="1"/>
        <v>0.13333333333333333</v>
      </c>
    </row>
    <row r="62" spans="1:78" x14ac:dyDescent="0.25">
      <c r="A62" s="5" t="s">
        <v>112</v>
      </c>
      <c r="B62" s="158">
        <f>IF('Indicator Data'!C66="No Data",1,IF('Indicator Data imputation'!C65&lt;&gt;"",1,0))</f>
        <v>0</v>
      </c>
      <c r="C62" s="158">
        <f>IF('Indicator Data'!D66="No Data",1,IF('Indicator Data imputation'!D65&lt;&gt;"",1,0))</f>
        <v>0</v>
      </c>
      <c r="D62" s="158">
        <f>IF('Indicator Data'!E66="No Data",1,IF('Indicator Data imputation'!E65&lt;&gt;"",1,0))</f>
        <v>0</v>
      </c>
      <c r="E62" s="158">
        <f>IF('Indicator Data'!F66="No Data",1,IF('Indicator Data imputation'!F65&lt;&gt;"",1,0))</f>
        <v>0</v>
      </c>
      <c r="F62" s="158">
        <f>IF('Indicator Data'!G66="No Data",1,IF('Indicator Data imputation'!G65&lt;&gt;"",1,0))</f>
        <v>0</v>
      </c>
      <c r="G62" s="158">
        <f>IF('Indicator Data'!H66="No Data",1,IF('Indicator Data imputation'!H65&lt;&gt;"",1,0))</f>
        <v>0</v>
      </c>
      <c r="H62" s="158">
        <f>IF('Indicator Data'!I66="No Data",1,IF('Indicator Data imputation'!I65&lt;&gt;"",1,0))</f>
        <v>0</v>
      </c>
      <c r="I62" s="158">
        <f>IF('Indicator Data'!J66="No Data",1,IF('Indicator Data imputation'!J65&lt;&gt;"",1,0))</f>
        <v>0</v>
      </c>
      <c r="J62" s="158">
        <f>IF('Indicator Data'!K66="No Data",1,IF('Indicator Data imputation'!K65&lt;&gt;"",1,0))</f>
        <v>0</v>
      </c>
      <c r="K62" s="158">
        <f>IF('Indicator Data'!L66="No Data",1,IF('Indicator Data imputation'!L65&lt;&gt;"",1,0))</f>
        <v>0</v>
      </c>
      <c r="L62" s="158">
        <f>IF('Indicator Data'!M66="No Data",1,IF('Indicator Data imputation'!M65&lt;&gt;"",1,0))</f>
        <v>0</v>
      </c>
      <c r="M62" s="158">
        <f>IF('Indicator Data'!N66="No Data",1,IF('Indicator Data imputation'!N65&lt;&gt;"",1,0))</f>
        <v>0</v>
      </c>
      <c r="N62" s="158">
        <f>IF('Indicator Data'!O66="No Data",1,IF('Indicator Data imputation'!O65&lt;&gt;"",1,0))</f>
        <v>0</v>
      </c>
      <c r="O62" s="158">
        <f>IF('Indicator Data'!P66="No Data",1,IF('Indicator Data imputation'!P65&lt;&gt;"",1,0))</f>
        <v>0</v>
      </c>
      <c r="P62" s="158">
        <f>IF('Indicator Data'!Q66="No Data",1,IF('Indicator Data imputation'!Q65&lt;&gt;"",1,0))</f>
        <v>0</v>
      </c>
      <c r="Q62" s="158">
        <f>IF('Indicator Data'!R66="No Data",1,IF('Indicator Data imputation'!R65&lt;&gt;"",1,0))</f>
        <v>0</v>
      </c>
      <c r="R62" s="158">
        <f>IF('Indicator Data'!S66="No Data",1,IF('Indicator Data imputation'!S65&lt;&gt;"",1,0))</f>
        <v>0</v>
      </c>
      <c r="S62" s="158">
        <f>IF('Indicator Data'!T66="No Data",1,IF('Indicator Data imputation'!T65&lt;&gt;"",1,0))</f>
        <v>0</v>
      </c>
      <c r="T62" s="158">
        <f>IF('Indicator Data'!U66="No Data",1,IF('Indicator Data imputation'!U65&lt;&gt;"",1,0))</f>
        <v>0</v>
      </c>
      <c r="U62" s="158">
        <f>IF('Indicator Data'!V66="No Data",1,IF('Indicator Data imputation'!V65&lt;&gt;"",1,0))</f>
        <v>0</v>
      </c>
      <c r="V62" s="158">
        <f>IF('Indicator Data'!W66="No Data",1,IF('Indicator Data imputation'!W65&lt;&gt;"",1,0))</f>
        <v>0</v>
      </c>
      <c r="W62" s="158">
        <f>IF('Indicator Data'!X66="No Data",1,IF('Indicator Data imputation'!X65&lt;&gt;"",1,0))</f>
        <v>0</v>
      </c>
      <c r="X62" s="158">
        <f>IF('Indicator Data'!Y66="No Data",1,IF('Indicator Data imputation'!Y65&lt;&gt;"",1,0))</f>
        <v>0</v>
      </c>
      <c r="Y62" s="158">
        <f>IF('Indicator Data'!Z66="No Data",1,IF('Indicator Data imputation'!Z65&lt;&gt;"",1,0))</f>
        <v>0</v>
      </c>
      <c r="Z62" s="158">
        <f>IF('Indicator Data'!AA66="No Data",1,IF('Indicator Data imputation'!AA65&lt;&gt;"",1,0))</f>
        <v>0</v>
      </c>
      <c r="AA62" s="158">
        <f>IF('Indicator Data'!AB66="No Data",1,IF('Indicator Data imputation'!AB65&lt;&gt;"",1,0))</f>
        <v>0</v>
      </c>
      <c r="AB62" s="158">
        <f>IF('Indicator Data'!AC66="No Data",1,IF('Indicator Data imputation'!AC65&lt;&gt;"",1,0))</f>
        <v>1</v>
      </c>
      <c r="AC62" s="158">
        <f>IF('Indicator Data'!AD66="No Data",1,IF('Indicator Data imputation'!AD65&lt;&gt;"",1,0))</f>
        <v>1</v>
      </c>
      <c r="AD62" s="158">
        <f>IF('Indicator Data'!AE66="No Data",1,IF('Indicator Data imputation'!AE65&lt;&gt;"",1,0))</f>
        <v>0</v>
      </c>
      <c r="AE62" s="158">
        <f>IF('Indicator Data'!AF66="No Data",1,IF('Indicator Data imputation'!AF65&lt;&gt;"",1,0))</f>
        <v>0</v>
      </c>
      <c r="AF62" s="158">
        <f>IF('Indicator Data'!AG66="No Data",1,IF('Indicator Data imputation'!AG65&lt;&gt;"",1,0))</f>
        <v>0</v>
      </c>
      <c r="AG62" s="158">
        <f>IF('Indicator Data'!AH66="No Data",1,IF('Indicator Data imputation'!AH65&lt;&gt;"",1,0))</f>
        <v>0</v>
      </c>
      <c r="AH62" s="158">
        <f>IF('Indicator Data'!AI66="No Data",1,IF('Indicator Data imputation'!AI65&lt;&gt;"",1,0))</f>
        <v>0</v>
      </c>
      <c r="AI62" s="158">
        <f>IF('Indicator Data'!AJ66="No Data",1,IF('Indicator Data imputation'!AJ65&lt;&gt;"",1,0))</f>
        <v>0</v>
      </c>
      <c r="AJ62" s="158">
        <f>IF('Indicator Data'!AK66="No Data",1,IF('Indicator Data imputation'!AK65&lt;&gt;"",1,0))</f>
        <v>0</v>
      </c>
      <c r="AK62" s="158">
        <f>IF('Indicator Data'!AL66="No Data",1,IF('Indicator Data imputation'!AL65&lt;&gt;"",1,0))</f>
        <v>0</v>
      </c>
      <c r="AL62" s="158">
        <f>IF('Indicator Data'!AM66="No Data",1,IF('Indicator Data imputation'!AM65&lt;&gt;"",1,0))</f>
        <v>0</v>
      </c>
      <c r="AM62" s="158">
        <f>IF('Indicator Data'!AN66="No Data",1,IF('Indicator Data imputation'!AN65&lt;&gt;"",1,0))</f>
        <v>0</v>
      </c>
      <c r="AN62" s="158">
        <f>IF('Indicator Data'!AO66="No Data",1,IF('Indicator Data imputation'!AO65&lt;&gt;"",1,0))</f>
        <v>0</v>
      </c>
      <c r="AO62" s="158">
        <f>IF('Indicator Data'!AP66="No Data",1,IF('Indicator Data imputation'!AP65&lt;&gt;"",1,0))</f>
        <v>0</v>
      </c>
      <c r="AP62" s="158">
        <f>IF('Indicator Data'!AQ66="No Data",1,IF('Indicator Data imputation'!AQ65&lt;&gt;"",1,0))</f>
        <v>0</v>
      </c>
      <c r="AQ62" s="158">
        <f>IF('Indicator Data'!AR66="No Data",1,IF('Indicator Data imputation'!AR65&lt;&gt;"",1,0))</f>
        <v>0</v>
      </c>
      <c r="AR62" s="158">
        <f>IF('Indicator Data'!AS66="No Data",1,IF('Indicator Data imputation'!AS65&lt;&gt;"",1,0))</f>
        <v>0</v>
      </c>
      <c r="AS62" s="158">
        <f>IF('Indicator Data'!AT66="No Data",1,IF('Indicator Data imputation'!AT65&lt;&gt;"",1,0))</f>
        <v>0</v>
      </c>
      <c r="AT62" s="158">
        <f>IF('Indicator Data'!AU66="No Data",1,IF('Indicator Data imputation'!AU65&lt;&gt;"",1,0))</f>
        <v>0</v>
      </c>
      <c r="AU62" s="158">
        <f>IF('Indicator Data'!AV66="No Data",1,IF('Indicator Data imputation'!AV65&lt;&gt;"",1,0))</f>
        <v>0</v>
      </c>
      <c r="AV62" s="158">
        <f>IF('Indicator Data'!AW66="No Data",1,IF('Indicator Data imputation'!AW65&lt;&gt;"",1,0))</f>
        <v>0</v>
      </c>
      <c r="AW62" s="158">
        <f>IF('Indicator Data'!AX66="No Data",1,IF('Indicator Data imputation'!AX65&lt;&gt;"",1,0))</f>
        <v>0</v>
      </c>
      <c r="AX62" s="158">
        <f>IF('Indicator Data'!AY66="No Data",1,IF('Indicator Data imputation'!AY65&lt;&gt;"",1,0))</f>
        <v>0</v>
      </c>
      <c r="AY62" s="158">
        <f>IF('Indicator Data'!AZ66="No Data",1,IF('Indicator Data imputation'!AZ65&lt;&gt;"",1,0))</f>
        <v>0</v>
      </c>
      <c r="AZ62" s="158">
        <f>IF('Indicator Data'!BA66="No Data",1,IF('Indicator Data imputation'!BA65&lt;&gt;"",1,0))</f>
        <v>0</v>
      </c>
      <c r="BA62" s="158">
        <f>IF('Indicator Data'!BB66="No Data",1,IF('Indicator Data imputation'!BB65&lt;&gt;"",1,0))</f>
        <v>0</v>
      </c>
      <c r="BB62" s="158">
        <f>IF('Indicator Data'!BC66="No Data",1,IF('Indicator Data imputation'!BC65&lt;&gt;"",1,0))</f>
        <v>0</v>
      </c>
      <c r="BC62" s="158">
        <f>IF('Indicator Data'!BD66="No Data",1,IF('Indicator Data imputation'!BD65&lt;&gt;"",1,0))</f>
        <v>0</v>
      </c>
      <c r="BD62" s="158">
        <f>IF('Indicator Data'!BE66="No Data",1,IF('Indicator Data imputation'!BE65&lt;&gt;"",1,0))</f>
        <v>0</v>
      </c>
      <c r="BE62" s="158">
        <f>IF('Indicator Data'!BF66="No Data",1,IF('Indicator Data imputation'!BF65&lt;&gt;"",1,0))</f>
        <v>0</v>
      </c>
      <c r="BF62" s="158">
        <f>IF('Indicator Data'!BG66="No Data",1,IF('Indicator Data imputation'!BG65&lt;&gt;"",1,0))</f>
        <v>0</v>
      </c>
      <c r="BG62" s="158">
        <f>IF('Indicator Data'!BH66="No Data",1,IF('Indicator Data imputation'!BH65&lt;&gt;"",1,0))</f>
        <v>0</v>
      </c>
      <c r="BH62" s="158">
        <f>IF('Indicator Data'!BI66="No Data",1,IF('Indicator Data imputation'!BI65&lt;&gt;"",1,0))</f>
        <v>0</v>
      </c>
      <c r="BI62" s="158">
        <f>IF('Indicator Data'!BJ66="No Data",1,IF('Indicator Data imputation'!BJ65&lt;&gt;"",1,0))</f>
        <v>0</v>
      </c>
      <c r="BJ62" s="158">
        <f>IF('Indicator Data'!BK66="No Data",1,IF('Indicator Data imputation'!BK65&lt;&gt;"",1,0))</f>
        <v>0</v>
      </c>
      <c r="BK62" s="158">
        <f>IF('Indicator Data'!BL66="No Data",1,IF('Indicator Data imputation'!BL65&lt;&gt;"",1,0))</f>
        <v>0</v>
      </c>
      <c r="BL62" s="158">
        <f>IF('Indicator Data'!BM66="No Data",1,IF('Indicator Data imputation'!BM65&lt;&gt;"",1,0))</f>
        <v>0</v>
      </c>
      <c r="BM62" s="158">
        <f>IF('Indicator Data'!BN66="No Data",1,IF('Indicator Data imputation'!BN65&lt;&gt;"",1,0))</f>
        <v>0</v>
      </c>
      <c r="BN62" s="158">
        <f>IF('Indicator Data'!BO66="No Data",1,IF('Indicator Data imputation'!BO65&lt;&gt;"",1,0))</f>
        <v>0</v>
      </c>
      <c r="BO62" s="158">
        <f>IF('Indicator Data'!BP66="No Data",1,IF('Indicator Data imputation'!BP65&lt;&gt;"",1,0))</f>
        <v>0</v>
      </c>
      <c r="BP62" s="158">
        <f>IF('Indicator Data'!BQ66="No Data",1,IF('Indicator Data imputation'!BQ65&lt;&gt;"",1,0))</f>
        <v>0</v>
      </c>
      <c r="BQ62" s="158">
        <f>IF('Indicator Data'!BR66="No Data",1,IF('Indicator Data imputation'!BR65&lt;&gt;"",1,0))</f>
        <v>0</v>
      </c>
      <c r="BR62" s="158">
        <f>IF('Indicator Data'!BS66="No Data",1,IF('Indicator Data imputation'!BS65&lt;&gt;"",1,0))</f>
        <v>0</v>
      </c>
      <c r="BS62" s="158">
        <f>IF('Indicator Data'!BT66="No Data",1,IF('Indicator Data imputation'!BT65&lt;&gt;"",1,0))</f>
        <v>0</v>
      </c>
      <c r="BT62" s="158">
        <f>IF('Indicator Data'!BU66="No Data",1,IF('Indicator Data imputation'!BU65&lt;&gt;"",1,0))</f>
        <v>0</v>
      </c>
      <c r="BU62" s="158">
        <f>IF('Indicator Data'!BV66="No Data",1,IF('Indicator Data imputation'!BV65&lt;&gt;"",1,0))</f>
        <v>1</v>
      </c>
      <c r="BV62" s="158">
        <f>IF('Indicator Data'!BW66="No Data",1,IF('Indicator Data imputation'!BW65&lt;&gt;"",1,0))</f>
        <v>1</v>
      </c>
      <c r="BW62" s="158">
        <f>IF('Indicator Data'!BX66="No Data",1,IF('Indicator Data imputation'!BX65&lt;&gt;"",1,0))</f>
        <v>0</v>
      </c>
      <c r="BX62" s="158">
        <f>IF('Indicator Data'!BY66="No Data",1,IF('Indicator Data imputation'!BY65&lt;&gt;"",1,0))</f>
        <v>0</v>
      </c>
      <c r="BY62" s="5">
        <f t="shared" si="2"/>
        <v>4</v>
      </c>
      <c r="BZ62" s="160">
        <f t="shared" si="1"/>
        <v>5.3333333333333337E-2</v>
      </c>
    </row>
    <row r="63" spans="1:78" x14ac:dyDescent="0.25">
      <c r="A63" s="5" t="s">
        <v>114</v>
      </c>
      <c r="B63" s="158">
        <f>IF('Indicator Data'!C67="No Data",1,IF('Indicator Data imputation'!C66&lt;&gt;"",1,0))</f>
        <v>0</v>
      </c>
      <c r="C63" s="158">
        <f>IF('Indicator Data'!D67="No Data",1,IF('Indicator Data imputation'!D66&lt;&gt;"",1,0))</f>
        <v>0</v>
      </c>
      <c r="D63" s="158">
        <f>IF('Indicator Data'!E67="No Data",1,IF('Indicator Data imputation'!E66&lt;&gt;"",1,0))</f>
        <v>0</v>
      </c>
      <c r="E63" s="158">
        <f>IF('Indicator Data'!F67="No Data",1,IF('Indicator Data imputation'!F66&lt;&gt;"",1,0))</f>
        <v>0</v>
      </c>
      <c r="F63" s="158">
        <f>IF('Indicator Data'!G67="No Data",1,IF('Indicator Data imputation'!G66&lt;&gt;"",1,0))</f>
        <v>0</v>
      </c>
      <c r="G63" s="158">
        <f>IF('Indicator Data'!H67="No Data",1,IF('Indicator Data imputation'!H66&lt;&gt;"",1,0))</f>
        <v>0</v>
      </c>
      <c r="H63" s="158">
        <f>IF('Indicator Data'!I67="No Data",1,IF('Indicator Data imputation'!I66&lt;&gt;"",1,0))</f>
        <v>0</v>
      </c>
      <c r="I63" s="158">
        <f>IF('Indicator Data'!J67="No Data",1,IF('Indicator Data imputation'!J66&lt;&gt;"",1,0))</f>
        <v>0</v>
      </c>
      <c r="J63" s="158">
        <f>IF('Indicator Data'!K67="No Data",1,IF('Indicator Data imputation'!K66&lt;&gt;"",1,0))</f>
        <v>0</v>
      </c>
      <c r="K63" s="158">
        <f>IF('Indicator Data'!L67="No Data",1,IF('Indicator Data imputation'!L66&lt;&gt;"",1,0))</f>
        <v>0</v>
      </c>
      <c r="L63" s="158">
        <f>IF('Indicator Data'!M67="No Data",1,IF('Indicator Data imputation'!M66&lt;&gt;"",1,0))</f>
        <v>0</v>
      </c>
      <c r="M63" s="158">
        <f>IF('Indicator Data'!N67="No Data",1,IF('Indicator Data imputation'!N66&lt;&gt;"",1,0))</f>
        <v>0</v>
      </c>
      <c r="N63" s="158">
        <f>IF('Indicator Data'!O67="No Data",1,IF('Indicator Data imputation'!O66&lt;&gt;"",1,0))</f>
        <v>0</v>
      </c>
      <c r="O63" s="158">
        <f>IF('Indicator Data'!P67="No Data",1,IF('Indicator Data imputation'!P66&lt;&gt;"",1,0))</f>
        <v>0</v>
      </c>
      <c r="P63" s="158">
        <f>IF('Indicator Data'!Q67="No Data",1,IF('Indicator Data imputation'!Q66&lt;&gt;"",1,0))</f>
        <v>0</v>
      </c>
      <c r="Q63" s="158">
        <f>IF('Indicator Data'!R67="No Data",1,IF('Indicator Data imputation'!R66&lt;&gt;"",1,0))</f>
        <v>0</v>
      </c>
      <c r="R63" s="158">
        <f>IF('Indicator Data'!S67="No Data",1,IF('Indicator Data imputation'!S66&lt;&gt;"",1,0))</f>
        <v>0</v>
      </c>
      <c r="S63" s="158">
        <f>IF('Indicator Data'!T67="No Data",1,IF('Indicator Data imputation'!T66&lt;&gt;"",1,0))</f>
        <v>0</v>
      </c>
      <c r="T63" s="158">
        <f>IF('Indicator Data'!U67="No Data",1,IF('Indicator Data imputation'!U66&lt;&gt;"",1,0))</f>
        <v>0</v>
      </c>
      <c r="U63" s="158">
        <f>IF('Indicator Data'!V67="No Data",1,IF('Indicator Data imputation'!V66&lt;&gt;"",1,0))</f>
        <v>0</v>
      </c>
      <c r="V63" s="158">
        <f>IF('Indicator Data'!W67="No Data",1,IF('Indicator Data imputation'!W66&lt;&gt;"",1,0))</f>
        <v>0</v>
      </c>
      <c r="W63" s="158">
        <f>IF('Indicator Data'!X67="No Data",1,IF('Indicator Data imputation'!X66&lt;&gt;"",1,0))</f>
        <v>0</v>
      </c>
      <c r="X63" s="158">
        <f>IF('Indicator Data'!Y67="No Data",1,IF('Indicator Data imputation'!Y66&lt;&gt;"",1,0))</f>
        <v>0</v>
      </c>
      <c r="Y63" s="158">
        <f>IF('Indicator Data'!Z67="No Data",1,IF('Indicator Data imputation'!Z66&lt;&gt;"",1,0))</f>
        <v>0</v>
      </c>
      <c r="Z63" s="158">
        <f>IF('Indicator Data'!AA67="No Data",1,IF('Indicator Data imputation'!AA66&lt;&gt;"",1,0))</f>
        <v>0</v>
      </c>
      <c r="AA63" s="158">
        <f>IF('Indicator Data'!AB67="No Data",1,IF('Indicator Data imputation'!AB66&lt;&gt;"",1,0))</f>
        <v>0</v>
      </c>
      <c r="AB63" s="158">
        <f>IF('Indicator Data'!AC67="No Data",1,IF('Indicator Data imputation'!AC66&lt;&gt;"",1,0))</f>
        <v>0</v>
      </c>
      <c r="AC63" s="158">
        <f>IF('Indicator Data'!AD67="No Data",1,IF('Indicator Data imputation'!AD66&lt;&gt;"",1,0))</f>
        <v>0</v>
      </c>
      <c r="AD63" s="158">
        <f>IF('Indicator Data'!AE67="No Data",1,IF('Indicator Data imputation'!AE66&lt;&gt;"",1,0))</f>
        <v>0</v>
      </c>
      <c r="AE63" s="158">
        <f>IF('Indicator Data'!AF67="No Data",1,IF('Indicator Data imputation'!AF66&lt;&gt;"",1,0))</f>
        <v>0</v>
      </c>
      <c r="AF63" s="158">
        <f>IF('Indicator Data'!AG67="No Data",1,IF('Indicator Data imputation'!AG66&lt;&gt;"",1,0))</f>
        <v>0</v>
      </c>
      <c r="AG63" s="158">
        <f>IF('Indicator Data'!AH67="No Data",1,IF('Indicator Data imputation'!AH66&lt;&gt;"",1,0))</f>
        <v>0</v>
      </c>
      <c r="AH63" s="158">
        <f>IF('Indicator Data'!AI67="No Data",1,IF('Indicator Data imputation'!AI66&lt;&gt;"",1,0))</f>
        <v>0</v>
      </c>
      <c r="AI63" s="158">
        <f>IF('Indicator Data'!AJ67="No Data",1,IF('Indicator Data imputation'!AJ66&lt;&gt;"",1,0))</f>
        <v>0</v>
      </c>
      <c r="AJ63" s="158">
        <f>IF('Indicator Data'!AK67="No Data",1,IF('Indicator Data imputation'!AK66&lt;&gt;"",1,0))</f>
        <v>0</v>
      </c>
      <c r="AK63" s="158">
        <f>IF('Indicator Data'!AL67="No Data",1,IF('Indicator Data imputation'!AL66&lt;&gt;"",1,0))</f>
        <v>0</v>
      </c>
      <c r="AL63" s="158">
        <f>IF('Indicator Data'!AM67="No Data",1,IF('Indicator Data imputation'!AM66&lt;&gt;"",1,0))</f>
        <v>0</v>
      </c>
      <c r="AM63" s="158">
        <f>IF('Indicator Data'!AN67="No Data",1,IF('Indicator Data imputation'!AN66&lt;&gt;"",1,0))</f>
        <v>0</v>
      </c>
      <c r="AN63" s="158">
        <f>IF('Indicator Data'!AO67="No Data",1,IF('Indicator Data imputation'!AO66&lt;&gt;"",1,0))</f>
        <v>0</v>
      </c>
      <c r="AO63" s="158">
        <f>IF('Indicator Data'!AP67="No Data",1,IF('Indicator Data imputation'!AP66&lt;&gt;"",1,0))</f>
        <v>0</v>
      </c>
      <c r="AP63" s="158">
        <f>IF('Indicator Data'!AQ67="No Data",1,IF('Indicator Data imputation'!AQ66&lt;&gt;"",1,0))</f>
        <v>0</v>
      </c>
      <c r="AQ63" s="158">
        <f>IF('Indicator Data'!AR67="No Data",1,IF('Indicator Data imputation'!AR66&lt;&gt;"",1,0))</f>
        <v>0</v>
      </c>
      <c r="AR63" s="158">
        <f>IF('Indicator Data'!AS67="No Data",1,IF('Indicator Data imputation'!AS66&lt;&gt;"",1,0))</f>
        <v>0</v>
      </c>
      <c r="AS63" s="158">
        <f>IF('Indicator Data'!AT67="No Data",1,IF('Indicator Data imputation'!AT66&lt;&gt;"",1,0))</f>
        <v>0</v>
      </c>
      <c r="AT63" s="158">
        <f>IF('Indicator Data'!AU67="No Data",1,IF('Indicator Data imputation'!AU66&lt;&gt;"",1,0))</f>
        <v>0</v>
      </c>
      <c r="AU63" s="158">
        <f>IF('Indicator Data'!AV67="No Data",1,IF('Indicator Data imputation'!AV66&lt;&gt;"",1,0))</f>
        <v>0</v>
      </c>
      <c r="AV63" s="158">
        <f>IF('Indicator Data'!AW67="No Data",1,IF('Indicator Data imputation'!AW66&lt;&gt;"",1,0))</f>
        <v>0</v>
      </c>
      <c r="AW63" s="158">
        <f>IF('Indicator Data'!AX67="No Data",1,IF('Indicator Data imputation'!AX66&lt;&gt;"",1,0))</f>
        <v>0</v>
      </c>
      <c r="AX63" s="158">
        <f>IF('Indicator Data'!AY67="No Data",1,IF('Indicator Data imputation'!AY66&lt;&gt;"",1,0))</f>
        <v>0</v>
      </c>
      <c r="AY63" s="158">
        <f>IF('Indicator Data'!AZ67="No Data",1,IF('Indicator Data imputation'!AZ66&lt;&gt;"",1,0))</f>
        <v>0</v>
      </c>
      <c r="AZ63" s="158">
        <f>IF('Indicator Data'!BA67="No Data",1,IF('Indicator Data imputation'!BA66&lt;&gt;"",1,0))</f>
        <v>0</v>
      </c>
      <c r="BA63" s="158">
        <f>IF('Indicator Data'!BB67="No Data",1,IF('Indicator Data imputation'!BB66&lt;&gt;"",1,0))</f>
        <v>0</v>
      </c>
      <c r="BB63" s="158">
        <f>IF('Indicator Data'!BC67="No Data",1,IF('Indicator Data imputation'!BC66&lt;&gt;"",1,0))</f>
        <v>0</v>
      </c>
      <c r="BC63" s="158">
        <f>IF('Indicator Data'!BD67="No Data",1,IF('Indicator Data imputation'!BD66&lt;&gt;"",1,0))</f>
        <v>0</v>
      </c>
      <c r="BD63" s="158">
        <f>IF('Indicator Data'!BE67="No Data",1,IF('Indicator Data imputation'!BE66&lt;&gt;"",1,0))</f>
        <v>0</v>
      </c>
      <c r="BE63" s="158">
        <f>IF('Indicator Data'!BF67="No Data",1,IF('Indicator Data imputation'!BF66&lt;&gt;"",1,0))</f>
        <v>0</v>
      </c>
      <c r="BF63" s="158">
        <f>IF('Indicator Data'!BG67="No Data",1,IF('Indicator Data imputation'!BG66&lt;&gt;"",1,0))</f>
        <v>0</v>
      </c>
      <c r="BG63" s="158">
        <f>IF('Indicator Data'!BH67="No Data",1,IF('Indicator Data imputation'!BH66&lt;&gt;"",1,0))</f>
        <v>0</v>
      </c>
      <c r="BH63" s="158">
        <f>IF('Indicator Data'!BI67="No Data",1,IF('Indicator Data imputation'!BI66&lt;&gt;"",1,0))</f>
        <v>0</v>
      </c>
      <c r="BI63" s="158">
        <f>IF('Indicator Data'!BJ67="No Data",1,IF('Indicator Data imputation'!BJ66&lt;&gt;"",1,0))</f>
        <v>0</v>
      </c>
      <c r="BJ63" s="158">
        <f>IF('Indicator Data'!BK67="No Data",1,IF('Indicator Data imputation'!BK66&lt;&gt;"",1,0))</f>
        <v>0</v>
      </c>
      <c r="BK63" s="158">
        <f>IF('Indicator Data'!BL67="No Data",1,IF('Indicator Data imputation'!BL66&lt;&gt;"",1,0))</f>
        <v>0</v>
      </c>
      <c r="BL63" s="158">
        <f>IF('Indicator Data'!BM67="No Data",1,IF('Indicator Data imputation'!BM66&lt;&gt;"",1,0))</f>
        <v>0</v>
      </c>
      <c r="BM63" s="158">
        <f>IF('Indicator Data'!BN67="No Data",1,IF('Indicator Data imputation'!BN66&lt;&gt;"",1,0))</f>
        <v>0</v>
      </c>
      <c r="BN63" s="158">
        <f>IF('Indicator Data'!BO67="No Data",1,IF('Indicator Data imputation'!BO66&lt;&gt;"",1,0))</f>
        <v>0</v>
      </c>
      <c r="BO63" s="158">
        <f>IF('Indicator Data'!BP67="No Data",1,IF('Indicator Data imputation'!BP66&lt;&gt;"",1,0))</f>
        <v>0</v>
      </c>
      <c r="BP63" s="158">
        <f>IF('Indicator Data'!BQ67="No Data",1,IF('Indicator Data imputation'!BQ66&lt;&gt;"",1,0))</f>
        <v>0</v>
      </c>
      <c r="BQ63" s="158">
        <f>IF('Indicator Data'!BR67="No Data",1,IF('Indicator Data imputation'!BR66&lt;&gt;"",1,0))</f>
        <v>0</v>
      </c>
      <c r="BR63" s="158">
        <f>IF('Indicator Data'!BS67="No Data",1,IF('Indicator Data imputation'!BS66&lt;&gt;"",1,0))</f>
        <v>0</v>
      </c>
      <c r="BS63" s="158">
        <f>IF('Indicator Data'!BT67="No Data",1,IF('Indicator Data imputation'!BT66&lt;&gt;"",1,0))</f>
        <v>0</v>
      </c>
      <c r="BT63" s="158">
        <f>IF('Indicator Data'!BU67="No Data",1,IF('Indicator Data imputation'!BU66&lt;&gt;"",1,0))</f>
        <v>0</v>
      </c>
      <c r="BU63" s="158">
        <f>IF('Indicator Data'!BV67="No Data",1,IF('Indicator Data imputation'!BV66&lt;&gt;"",1,0))</f>
        <v>0</v>
      </c>
      <c r="BV63" s="158">
        <f>IF('Indicator Data'!BW67="No Data",1,IF('Indicator Data imputation'!BW66&lt;&gt;"",1,0))</f>
        <v>0</v>
      </c>
      <c r="BW63" s="158">
        <f>IF('Indicator Data'!BX67="No Data",1,IF('Indicator Data imputation'!BX66&lt;&gt;"",1,0))</f>
        <v>0</v>
      </c>
      <c r="BX63" s="158">
        <f>IF('Indicator Data'!BY67="No Data",1,IF('Indicator Data imputation'!BY66&lt;&gt;"",1,0))</f>
        <v>0</v>
      </c>
      <c r="BY63" s="5">
        <f t="shared" si="2"/>
        <v>0</v>
      </c>
      <c r="BZ63" s="160">
        <f t="shared" si="1"/>
        <v>0</v>
      </c>
    </row>
    <row r="64" spans="1:78" x14ac:dyDescent="0.25">
      <c r="A64" s="5" t="s">
        <v>116</v>
      </c>
      <c r="B64" s="158">
        <f>IF('Indicator Data'!C68="No Data",1,IF('Indicator Data imputation'!C67&lt;&gt;"",1,0))</f>
        <v>0</v>
      </c>
      <c r="C64" s="158">
        <f>IF('Indicator Data'!D68="No Data",1,IF('Indicator Data imputation'!D67&lt;&gt;"",1,0))</f>
        <v>0</v>
      </c>
      <c r="D64" s="158">
        <f>IF('Indicator Data'!E68="No Data",1,IF('Indicator Data imputation'!E67&lt;&gt;"",1,0))</f>
        <v>0</v>
      </c>
      <c r="E64" s="158">
        <f>IF('Indicator Data'!F68="No Data",1,IF('Indicator Data imputation'!F67&lt;&gt;"",1,0))</f>
        <v>0</v>
      </c>
      <c r="F64" s="158">
        <f>IF('Indicator Data'!G68="No Data",1,IF('Indicator Data imputation'!G67&lt;&gt;"",1,0))</f>
        <v>0</v>
      </c>
      <c r="G64" s="158">
        <f>IF('Indicator Data'!H68="No Data",1,IF('Indicator Data imputation'!H67&lt;&gt;"",1,0))</f>
        <v>0</v>
      </c>
      <c r="H64" s="158">
        <f>IF('Indicator Data'!I68="No Data",1,IF('Indicator Data imputation'!I67&lt;&gt;"",1,0))</f>
        <v>0</v>
      </c>
      <c r="I64" s="158">
        <f>IF('Indicator Data'!J68="No Data",1,IF('Indicator Data imputation'!J67&lt;&gt;"",1,0))</f>
        <v>0</v>
      </c>
      <c r="J64" s="158">
        <f>IF('Indicator Data'!K68="No Data",1,IF('Indicator Data imputation'!K67&lt;&gt;"",1,0))</f>
        <v>0</v>
      </c>
      <c r="K64" s="158">
        <f>IF('Indicator Data'!L68="No Data",1,IF('Indicator Data imputation'!L67&lt;&gt;"",1,0))</f>
        <v>0</v>
      </c>
      <c r="L64" s="158">
        <f>IF('Indicator Data'!M68="No Data",1,IF('Indicator Data imputation'!M67&lt;&gt;"",1,0))</f>
        <v>0</v>
      </c>
      <c r="M64" s="158">
        <f>IF('Indicator Data'!N68="No Data",1,IF('Indicator Data imputation'!N67&lt;&gt;"",1,0))</f>
        <v>1</v>
      </c>
      <c r="N64" s="158">
        <f>IF('Indicator Data'!O68="No Data",1,IF('Indicator Data imputation'!O67&lt;&gt;"",1,0))</f>
        <v>1</v>
      </c>
      <c r="O64" s="158">
        <f>IF('Indicator Data'!P68="No Data",1,IF('Indicator Data imputation'!P67&lt;&gt;"",1,0))</f>
        <v>1</v>
      </c>
      <c r="P64" s="158">
        <f>IF('Indicator Data'!Q68="No Data",1,IF('Indicator Data imputation'!Q67&lt;&gt;"",1,0))</f>
        <v>0</v>
      </c>
      <c r="Q64" s="158">
        <f>IF('Indicator Data'!R68="No Data",1,IF('Indicator Data imputation'!R67&lt;&gt;"",1,0))</f>
        <v>0</v>
      </c>
      <c r="R64" s="158">
        <f>IF('Indicator Data'!S68="No Data",1,IF('Indicator Data imputation'!S67&lt;&gt;"",1,0))</f>
        <v>0</v>
      </c>
      <c r="S64" s="158">
        <f>IF('Indicator Data'!T68="No Data",1,IF('Indicator Data imputation'!T67&lt;&gt;"",1,0))</f>
        <v>0</v>
      </c>
      <c r="T64" s="158">
        <f>IF('Indicator Data'!U68="No Data",1,IF('Indicator Data imputation'!U67&lt;&gt;"",1,0))</f>
        <v>0</v>
      </c>
      <c r="U64" s="158">
        <f>IF('Indicator Data'!V68="No Data",1,IF('Indicator Data imputation'!V67&lt;&gt;"",1,0))</f>
        <v>0</v>
      </c>
      <c r="V64" s="158">
        <f>IF('Indicator Data'!W68="No Data",1,IF('Indicator Data imputation'!W67&lt;&gt;"",1,0))</f>
        <v>0</v>
      </c>
      <c r="W64" s="158">
        <f>IF('Indicator Data'!X68="No Data",1,IF('Indicator Data imputation'!X67&lt;&gt;"",1,0))</f>
        <v>0</v>
      </c>
      <c r="X64" s="158">
        <f>IF('Indicator Data'!Y68="No Data",1,IF('Indicator Data imputation'!Y67&lt;&gt;"",1,0))</f>
        <v>0</v>
      </c>
      <c r="Y64" s="158">
        <f>IF('Indicator Data'!Z68="No Data",1,IF('Indicator Data imputation'!Z67&lt;&gt;"",1,0))</f>
        <v>0</v>
      </c>
      <c r="Z64" s="158">
        <f>IF('Indicator Data'!AA68="No Data",1,IF('Indicator Data imputation'!AA67&lt;&gt;"",1,0))</f>
        <v>1</v>
      </c>
      <c r="AA64" s="158">
        <f>IF('Indicator Data'!AB68="No Data",1,IF('Indicator Data imputation'!AB67&lt;&gt;"",1,0))</f>
        <v>0</v>
      </c>
      <c r="AB64" s="158">
        <f>IF('Indicator Data'!AC68="No Data",1,IF('Indicator Data imputation'!AC67&lt;&gt;"",1,0))</f>
        <v>1</v>
      </c>
      <c r="AC64" s="158">
        <f>IF('Indicator Data'!AD68="No Data",1,IF('Indicator Data imputation'!AD67&lt;&gt;"",1,0))</f>
        <v>0</v>
      </c>
      <c r="AD64" s="158">
        <f>IF('Indicator Data'!AE68="No Data",1,IF('Indicator Data imputation'!AE67&lt;&gt;"",1,0))</f>
        <v>0</v>
      </c>
      <c r="AE64" s="158">
        <f>IF('Indicator Data'!AF68="No Data",1,IF('Indicator Data imputation'!AF67&lt;&gt;"",1,0))</f>
        <v>0</v>
      </c>
      <c r="AF64" s="158">
        <f>IF('Indicator Data'!AG68="No Data",1,IF('Indicator Data imputation'!AG67&lt;&gt;"",1,0))</f>
        <v>0</v>
      </c>
      <c r="AG64" s="158">
        <f>IF('Indicator Data'!AH68="No Data",1,IF('Indicator Data imputation'!AH67&lt;&gt;"",1,0))</f>
        <v>0</v>
      </c>
      <c r="AH64" s="158">
        <f>IF('Indicator Data'!AI68="No Data",1,IF('Indicator Data imputation'!AI67&lt;&gt;"",1,0))</f>
        <v>0</v>
      </c>
      <c r="AI64" s="158">
        <f>IF('Indicator Data'!AJ68="No Data",1,IF('Indicator Data imputation'!AJ67&lt;&gt;"",1,0))</f>
        <v>0</v>
      </c>
      <c r="AJ64" s="158">
        <f>IF('Indicator Data'!AK68="No Data",1,IF('Indicator Data imputation'!AK67&lt;&gt;"",1,0))</f>
        <v>0</v>
      </c>
      <c r="AK64" s="158">
        <f>IF('Indicator Data'!AL68="No Data",1,IF('Indicator Data imputation'!AL67&lt;&gt;"",1,0))</f>
        <v>0</v>
      </c>
      <c r="AL64" s="158">
        <f>IF('Indicator Data'!AM68="No Data",1,IF('Indicator Data imputation'!AM67&lt;&gt;"",1,0))</f>
        <v>1</v>
      </c>
      <c r="AM64" s="158">
        <f>IF('Indicator Data'!AN68="No Data",1,IF('Indicator Data imputation'!AN67&lt;&gt;"",1,0))</f>
        <v>0</v>
      </c>
      <c r="AN64" s="158">
        <f>IF('Indicator Data'!AO68="No Data",1,IF('Indicator Data imputation'!AO67&lt;&gt;"",1,0))</f>
        <v>0</v>
      </c>
      <c r="AO64" s="158">
        <f>IF('Indicator Data'!AP68="No Data",1,IF('Indicator Data imputation'!AP67&lt;&gt;"",1,0))</f>
        <v>0</v>
      </c>
      <c r="AP64" s="158">
        <f>IF('Indicator Data'!AQ68="No Data",1,IF('Indicator Data imputation'!AQ67&lt;&gt;"",1,0))</f>
        <v>0</v>
      </c>
      <c r="AQ64" s="158">
        <f>IF('Indicator Data'!AR68="No Data",1,IF('Indicator Data imputation'!AR67&lt;&gt;"",1,0))</f>
        <v>0</v>
      </c>
      <c r="AR64" s="158">
        <f>IF('Indicator Data'!AS68="No Data",1,IF('Indicator Data imputation'!AS67&lt;&gt;"",1,0))</f>
        <v>0</v>
      </c>
      <c r="AS64" s="158">
        <f>IF('Indicator Data'!AT68="No Data",1,IF('Indicator Data imputation'!AT67&lt;&gt;"",1,0))</f>
        <v>0</v>
      </c>
      <c r="AT64" s="158">
        <f>IF('Indicator Data'!AU68="No Data",1,IF('Indicator Data imputation'!AU67&lt;&gt;"",1,0))</f>
        <v>0</v>
      </c>
      <c r="AU64" s="158">
        <f>IF('Indicator Data'!AV68="No Data",1,IF('Indicator Data imputation'!AV67&lt;&gt;"",1,0))</f>
        <v>0</v>
      </c>
      <c r="AV64" s="158">
        <f>IF('Indicator Data'!AW68="No Data",1,IF('Indicator Data imputation'!AW67&lt;&gt;"",1,0))</f>
        <v>0</v>
      </c>
      <c r="AW64" s="158">
        <f>IF('Indicator Data'!AX68="No Data",1,IF('Indicator Data imputation'!AX67&lt;&gt;"",1,0))</f>
        <v>0</v>
      </c>
      <c r="AX64" s="158">
        <f>IF('Indicator Data'!AY68="No Data",1,IF('Indicator Data imputation'!AY67&lt;&gt;"",1,0))</f>
        <v>0</v>
      </c>
      <c r="AY64" s="158">
        <f>IF('Indicator Data'!AZ68="No Data",1,IF('Indicator Data imputation'!AZ67&lt;&gt;"",1,0))</f>
        <v>0</v>
      </c>
      <c r="AZ64" s="158">
        <f>IF('Indicator Data'!BA68="No Data",1,IF('Indicator Data imputation'!BA67&lt;&gt;"",1,0))</f>
        <v>0</v>
      </c>
      <c r="BA64" s="158">
        <f>IF('Indicator Data'!BB68="No Data",1,IF('Indicator Data imputation'!BB67&lt;&gt;"",1,0))</f>
        <v>0</v>
      </c>
      <c r="BB64" s="158">
        <f>IF('Indicator Data'!BC68="No Data",1,IF('Indicator Data imputation'!BC67&lt;&gt;"",1,0))</f>
        <v>0</v>
      </c>
      <c r="BC64" s="158">
        <f>IF('Indicator Data'!BD68="No Data",1,IF('Indicator Data imputation'!BD67&lt;&gt;"",1,0))</f>
        <v>0</v>
      </c>
      <c r="BD64" s="158">
        <f>IF('Indicator Data'!BE68="No Data",1,IF('Indicator Data imputation'!BE67&lt;&gt;"",1,0))</f>
        <v>0</v>
      </c>
      <c r="BE64" s="158">
        <f>IF('Indicator Data'!BF68="No Data",1,IF('Indicator Data imputation'!BF67&lt;&gt;"",1,0))</f>
        <v>0</v>
      </c>
      <c r="BF64" s="158">
        <f>IF('Indicator Data'!BG68="No Data",1,IF('Indicator Data imputation'!BG67&lt;&gt;"",1,0))</f>
        <v>0</v>
      </c>
      <c r="BG64" s="158">
        <f>IF('Indicator Data'!BH68="No Data",1,IF('Indicator Data imputation'!BH67&lt;&gt;"",1,0))</f>
        <v>0</v>
      </c>
      <c r="BH64" s="158">
        <f>IF('Indicator Data'!BI68="No Data",1,IF('Indicator Data imputation'!BI67&lt;&gt;"",1,0))</f>
        <v>0</v>
      </c>
      <c r="BI64" s="158">
        <f>IF('Indicator Data'!BJ68="No Data",1,IF('Indicator Data imputation'!BJ67&lt;&gt;"",1,0))</f>
        <v>0</v>
      </c>
      <c r="BJ64" s="158">
        <f>IF('Indicator Data'!BK68="No Data",1,IF('Indicator Data imputation'!BK67&lt;&gt;"",1,0))</f>
        <v>0</v>
      </c>
      <c r="BK64" s="158">
        <f>IF('Indicator Data'!BL68="No Data",1,IF('Indicator Data imputation'!BL67&lt;&gt;"",1,0))</f>
        <v>0</v>
      </c>
      <c r="BL64" s="158">
        <f>IF('Indicator Data'!BM68="No Data",1,IF('Indicator Data imputation'!BM67&lt;&gt;"",1,0))</f>
        <v>0</v>
      </c>
      <c r="BM64" s="158">
        <f>IF('Indicator Data'!BN68="No Data",1,IF('Indicator Data imputation'!BN67&lt;&gt;"",1,0))</f>
        <v>0</v>
      </c>
      <c r="BN64" s="158">
        <f>IF('Indicator Data'!BO68="No Data",1,IF('Indicator Data imputation'!BO67&lt;&gt;"",1,0))</f>
        <v>0</v>
      </c>
      <c r="BO64" s="158">
        <f>IF('Indicator Data'!BP68="No Data",1,IF('Indicator Data imputation'!BP67&lt;&gt;"",1,0))</f>
        <v>0</v>
      </c>
      <c r="BP64" s="158">
        <f>IF('Indicator Data'!BQ68="No Data",1,IF('Indicator Data imputation'!BQ67&lt;&gt;"",1,0))</f>
        <v>0</v>
      </c>
      <c r="BQ64" s="158">
        <f>IF('Indicator Data'!BR68="No Data",1,IF('Indicator Data imputation'!BR67&lt;&gt;"",1,0))</f>
        <v>0</v>
      </c>
      <c r="BR64" s="158">
        <f>IF('Indicator Data'!BS68="No Data",1,IF('Indicator Data imputation'!BS67&lt;&gt;"",1,0))</f>
        <v>0</v>
      </c>
      <c r="BS64" s="158">
        <f>IF('Indicator Data'!BT68="No Data",1,IF('Indicator Data imputation'!BT67&lt;&gt;"",1,0))</f>
        <v>0</v>
      </c>
      <c r="BT64" s="158">
        <f>IF('Indicator Data'!BU68="No Data",1,IF('Indicator Data imputation'!BU67&lt;&gt;"",1,0))</f>
        <v>0</v>
      </c>
      <c r="BU64" s="158">
        <f>IF('Indicator Data'!BV68="No Data",1,IF('Indicator Data imputation'!BV67&lt;&gt;"",1,0))</f>
        <v>0</v>
      </c>
      <c r="BV64" s="158">
        <f>IF('Indicator Data'!BW68="No Data",1,IF('Indicator Data imputation'!BW67&lt;&gt;"",1,0))</f>
        <v>0</v>
      </c>
      <c r="BW64" s="158">
        <f>IF('Indicator Data'!BX68="No Data",1,IF('Indicator Data imputation'!BX67&lt;&gt;"",1,0))</f>
        <v>0</v>
      </c>
      <c r="BX64" s="158">
        <f>IF('Indicator Data'!BY68="No Data",1,IF('Indicator Data imputation'!BY67&lt;&gt;"",1,0))</f>
        <v>0</v>
      </c>
      <c r="BY64" s="5">
        <f t="shared" si="2"/>
        <v>6</v>
      </c>
      <c r="BZ64" s="160">
        <f t="shared" si="1"/>
        <v>0.08</v>
      </c>
    </row>
    <row r="65" spans="1:78" x14ac:dyDescent="0.25">
      <c r="A65" s="5" t="s">
        <v>118</v>
      </c>
      <c r="B65" s="158">
        <f>IF('Indicator Data'!C69="No Data",1,IF('Indicator Data imputation'!C68&lt;&gt;"",1,0))</f>
        <v>0</v>
      </c>
      <c r="C65" s="158">
        <f>IF('Indicator Data'!D69="No Data",1,IF('Indicator Data imputation'!D68&lt;&gt;"",1,0))</f>
        <v>0</v>
      </c>
      <c r="D65" s="158">
        <f>IF('Indicator Data'!E69="No Data",1,IF('Indicator Data imputation'!E68&lt;&gt;"",1,0))</f>
        <v>0</v>
      </c>
      <c r="E65" s="158">
        <f>IF('Indicator Data'!F69="No Data",1,IF('Indicator Data imputation'!F68&lt;&gt;"",1,0))</f>
        <v>0</v>
      </c>
      <c r="F65" s="158">
        <f>IF('Indicator Data'!G69="No Data",1,IF('Indicator Data imputation'!G68&lt;&gt;"",1,0))</f>
        <v>0</v>
      </c>
      <c r="G65" s="158">
        <f>IF('Indicator Data'!H69="No Data",1,IF('Indicator Data imputation'!H68&lt;&gt;"",1,0))</f>
        <v>0</v>
      </c>
      <c r="H65" s="158">
        <f>IF('Indicator Data'!I69="No Data",1,IF('Indicator Data imputation'!I68&lt;&gt;"",1,0))</f>
        <v>0</v>
      </c>
      <c r="I65" s="158">
        <f>IF('Indicator Data'!J69="No Data",1,IF('Indicator Data imputation'!J68&lt;&gt;"",1,0))</f>
        <v>0</v>
      </c>
      <c r="J65" s="158">
        <f>IF('Indicator Data'!K69="No Data",1,IF('Indicator Data imputation'!K68&lt;&gt;"",1,0))</f>
        <v>0</v>
      </c>
      <c r="K65" s="158">
        <f>IF('Indicator Data'!L69="No Data",1,IF('Indicator Data imputation'!L68&lt;&gt;"",1,0))</f>
        <v>0</v>
      </c>
      <c r="L65" s="158">
        <f>IF('Indicator Data'!M69="No Data",1,IF('Indicator Data imputation'!M68&lt;&gt;"",1,0))</f>
        <v>0</v>
      </c>
      <c r="M65" s="158">
        <f>IF('Indicator Data'!N69="No Data",1,IF('Indicator Data imputation'!N68&lt;&gt;"",1,0))</f>
        <v>1</v>
      </c>
      <c r="N65" s="158">
        <f>IF('Indicator Data'!O69="No Data",1,IF('Indicator Data imputation'!O68&lt;&gt;"",1,0))</f>
        <v>1</v>
      </c>
      <c r="O65" s="158">
        <f>IF('Indicator Data'!P69="No Data",1,IF('Indicator Data imputation'!P68&lt;&gt;"",1,0))</f>
        <v>1</v>
      </c>
      <c r="P65" s="158">
        <f>IF('Indicator Data'!Q69="No Data",1,IF('Indicator Data imputation'!Q68&lt;&gt;"",1,0))</f>
        <v>0</v>
      </c>
      <c r="Q65" s="158">
        <f>IF('Indicator Data'!R69="No Data",1,IF('Indicator Data imputation'!R68&lt;&gt;"",1,0))</f>
        <v>0</v>
      </c>
      <c r="R65" s="158">
        <f>IF('Indicator Data'!S69="No Data",1,IF('Indicator Data imputation'!S68&lt;&gt;"",1,0))</f>
        <v>0</v>
      </c>
      <c r="S65" s="158">
        <f>IF('Indicator Data'!T69="No Data",1,IF('Indicator Data imputation'!T68&lt;&gt;"",1,0))</f>
        <v>0</v>
      </c>
      <c r="T65" s="158">
        <f>IF('Indicator Data'!U69="No Data",1,IF('Indicator Data imputation'!U68&lt;&gt;"",1,0))</f>
        <v>0</v>
      </c>
      <c r="U65" s="158">
        <f>IF('Indicator Data'!V69="No Data",1,IF('Indicator Data imputation'!V68&lt;&gt;"",1,0))</f>
        <v>0</v>
      </c>
      <c r="V65" s="158">
        <f>IF('Indicator Data'!W69="No Data",1,IF('Indicator Data imputation'!W68&lt;&gt;"",1,0))</f>
        <v>0</v>
      </c>
      <c r="W65" s="158">
        <f>IF('Indicator Data'!X69="No Data",1,IF('Indicator Data imputation'!X68&lt;&gt;"",1,0))</f>
        <v>0</v>
      </c>
      <c r="X65" s="158">
        <f>IF('Indicator Data'!Y69="No Data",1,IF('Indicator Data imputation'!Y68&lt;&gt;"",1,0))</f>
        <v>0</v>
      </c>
      <c r="Y65" s="158">
        <f>IF('Indicator Data'!Z69="No Data",1,IF('Indicator Data imputation'!Z68&lt;&gt;"",1,0))</f>
        <v>0</v>
      </c>
      <c r="Z65" s="158">
        <f>IF('Indicator Data'!AA69="No Data",1,IF('Indicator Data imputation'!AA68&lt;&gt;"",1,0))</f>
        <v>0</v>
      </c>
      <c r="AA65" s="158">
        <f>IF('Indicator Data'!AB69="No Data",1,IF('Indicator Data imputation'!AB68&lt;&gt;"",1,0))</f>
        <v>0</v>
      </c>
      <c r="AB65" s="158">
        <f>IF('Indicator Data'!AC69="No Data",1,IF('Indicator Data imputation'!AC68&lt;&gt;"",1,0))</f>
        <v>1</v>
      </c>
      <c r="AC65" s="158">
        <f>IF('Indicator Data'!AD69="No Data",1,IF('Indicator Data imputation'!AD68&lt;&gt;"",1,0))</f>
        <v>0</v>
      </c>
      <c r="AD65" s="158">
        <f>IF('Indicator Data'!AE69="No Data",1,IF('Indicator Data imputation'!AE68&lt;&gt;"",1,0))</f>
        <v>0</v>
      </c>
      <c r="AE65" s="158">
        <f>IF('Indicator Data'!AF69="No Data",1,IF('Indicator Data imputation'!AF68&lt;&gt;"",1,0))</f>
        <v>0</v>
      </c>
      <c r="AF65" s="158">
        <f>IF('Indicator Data'!AG69="No Data",1,IF('Indicator Data imputation'!AG68&lt;&gt;"",1,0))</f>
        <v>0</v>
      </c>
      <c r="AG65" s="158">
        <f>IF('Indicator Data'!AH69="No Data",1,IF('Indicator Data imputation'!AH68&lt;&gt;"",1,0))</f>
        <v>0</v>
      </c>
      <c r="AH65" s="158">
        <f>IF('Indicator Data'!AI69="No Data",1,IF('Indicator Data imputation'!AI68&lt;&gt;"",1,0))</f>
        <v>0</v>
      </c>
      <c r="AI65" s="158">
        <f>IF('Indicator Data'!AJ69="No Data",1,IF('Indicator Data imputation'!AJ68&lt;&gt;"",1,0))</f>
        <v>0</v>
      </c>
      <c r="AJ65" s="158">
        <f>IF('Indicator Data'!AK69="No Data",1,IF('Indicator Data imputation'!AK68&lt;&gt;"",1,0))</f>
        <v>0</v>
      </c>
      <c r="AK65" s="158">
        <f>IF('Indicator Data'!AL69="No Data",1,IF('Indicator Data imputation'!AL68&lt;&gt;"",1,0))</f>
        <v>0</v>
      </c>
      <c r="AL65" s="158">
        <f>IF('Indicator Data'!AM69="No Data",1,IF('Indicator Data imputation'!AM68&lt;&gt;"",1,0))</f>
        <v>1</v>
      </c>
      <c r="AM65" s="158">
        <f>IF('Indicator Data'!AN69="No Data",1,IF('Indicator Data imputation'!AN68&lt;&gt;"",1,0))</f>
        <v>0</v>
      </c>
      <c r="AN65" s="158">
        <f>IF('Indicator Data'!AO69="No Data",1,IF('Indicator Data imputation'!AO68&lt;&gt;"",1,0))</f>
        <v>0</v>
      </c>
      <c r="AO65" s="158">
        <f>IF('Indicator Data'!AP69="No Data",1,IF('Indicator Data imputation'!AP68&lt;&gt;"",1,0))</f>
        <v>0</v>
      </c>
      <c r="AP65" s="158">
        <f>IF('Indicator Data'!AQ69="No Data",1,IF('Indicator Data imputation'!AQ68&lt;&gt;"",1,0))</f>
        <v>1</v>
      </c>
      <c r="AQ65" s="158">
        <f>IF('Indicator Data'!AR69="No Data",1,IF('Indicator Data imputation'!AR68&lt;&gt;"",1,0))</f>
        <v>0</v>
      </c>
      <c r="AR65" s="158">
        <f>IF('Indicator Data'!AS69="No Data",1,IF('Indicator Data imputation'!AS68&lt;&gt;"",1,0))</f>
        <v>0</v>
      </c>
      <c r="AS65" s="158">
        <f>IF('Indicator Data'!AT69="No Data",1,IF('Indicator Data imputation'!AT68&lt;&gt;"",1,0))</f>
        <v>1</v>
      </c>
      <c r="AT65" s="158">
        <f>IF('Indicator Data'!AU69="No Data",1,IF('Indicator Data imputation'!AU68&lt;&gt;"",1,0))</f>
        <v>0</v>
      </c>
      <c r="AU65" s="158">
        <f>IF('Indicator Data'!AV69="No Data",1,IF('Indicator Data imputation'!AV68&lt;&gt;"",1,0))</f>
        <v>1</v>
      </c>
      <c r="AV65" s="158">
        <f>IF('Indicator Data'!AW69="No Data",1,IF('Indicator Data imputation'!AW68&lt;&gt;"",1,0))</f>
        <v>1</v>
      </c>
      <c r="AW65" s="158">
        <f>IF('Indicator Data'!AX69="No Data",1,IF('Indicator Data imputation'!AX68&lt;&gt;"",1,0))</f>
        <v>1</v>
      </c>
      <c r="AX65" s="158">
        <f>IF('Indicator Data'!AY69="No Data",1,IF('Indicator Data imputation'!AY68&lt;&gt;"",1,0))</f>
        <v>0</v>
      </c>
      <c r="AY65" s="158">
        <f>IF('Indicator Data'!AZ69="No Data",1,IF('Indicator Data imputation'!AZ68&lt;&gt;"",1,0))</f>
        <v>0</v>
      </c>
      <c r="AZ65" s="158">
        <f>IF('Indicator Data'!BA69="No Data",1,IF('Indicator Data imputation'!BA68&lt;&gt;"",1,0))</f>
        <v>0</v>
      </c>
      <c r="BA65" s="158">
        <f>IF('Indicator Data'!BB69="No Data",1,IF('Indicator Data imputation'!BB68&lt;&gt;"",1,0))</f>
        <v>0</v>
      </c>
      <c r="BB65" s="158">
        <f>IF('Indicator Data'!BC69="No Data",1,IF('Indicator Data imputation'!BC68&lt;&gt;"",1,0))</f>
        <v>0</v>
      </c>
      <c r="BC65" s="158">
        <f>IF('Indicator Data'!BD69="No Data",1,IF('Indicator Data imputation'!BD68&lt;&gt;"",1,0))</f>
        <v>0</v>
      </c>
      <c r="BD65" s="158">
        <f>IF('Indicator Data'!BE69="No Data",1,IF('Indicator Data imputation'!BE68&lt;&gt;"",1,0))</f>
        <v>0</v>
      </c>
      <c r="BE65" s="158">
        <f>IF('Indicator Data'!BF69="No Data",1,IF('Indicator Data imputation'!BF68&lt;&gt;"",1,0))</f>
        <v>0</v>
      </c>
      <c r="BF65" s="158">
        <f>IF('Indicator Data'!BG69="No Data",1,IF('Indicator Data imputation'!BG68&lt;&gt;"",1,0))</f>
        <v>0</v>
      </c>
      <c r="BG65" s="158">
        <f>IF('Indicator Data'!BH69="No Data",1,IF('Indicator Data imputation'!BH68&lt;&gt;"",1,0))</f>
        <v>0</v>
      </c>
      <c r="BH65" s="158">
        <f>IF('Indicator Data'!BI69="No Data",1,IF('Indicator Data imputation'!BI68&lt;&gt;"",1,0))</f>
        <v>0</v>
      </c>
      <c r="BI65" s="158">
        <f>IF('Indicator Data'!BJ69="No Data",1,IF('Indicator Data imputation'!BJ68&lt;&gt;"",1,0))</f>
        <v>0</v>
      </c>
      <c r="BJ65" s="158">
        <f>IF('Indicator Data'!BK69="No Data",1,IF('Indicator Data imputation'!BK68&lt;&gt;"",1,0))</f>
        <v>0</v>
      </c>
      <c r="BK65" s="158">
        <f>IF('Indicator Data'!BL69="No Data",1,IF('Indicator Data imputation'!BL68&lt;&gt;"",1,0))</f>
        <v>0</v>
      </c>
      <c r="BL65" s="158">
        <f>IF('Indicator Data'!BM69="No Data",1,IF('Indicator Data imputation'!BM68&lt;&gt;"",1,0))</f>
        <v>0</v>
      </c>
      <c r="BM65" s="158">
        <f>IF('Indicator Data'!BN69="No Data",1,IF('Indicator Data imputation'!BN68&lt;&gt;"",1,0))</f>
        <v>1</v>
      </c>
      <c r="BN65" s="158">
        <f>IF('Indicator Data'!BO69="No Data",1,IF('Indicator Data imputation'!BO68&lt;&gt;"",1,0))</f>
        <v>0</v>
      </c>
      <c r="BO65" s="158">
        <f>IF('Indicator Data'!BP69="No Data",1,IF('Indicator Data imputation'!BP68&lt;&gt;"",1,0))</f>
        <v>0</v>
      </c>
      <c r="BP65" s="158">
        <f>IF('Indicator Data'!BQ69="No Data",1,IF('Indicator Data imputation'!BQ68&lt;&gt;"",1,0))</f>
        <v>0</v>
      </c>
      <c r="BQ65" s="158">
        <f>IF('Indicator Data'!BR69="No Data",1,IF('Indicator Data imputation'!BR68&lt;&gt;"",1,0))</f>
        <v>0</v>
      </c>
      <c r="BR65" s="158">
        <f>IF('Indicator Data'!BS69="No Data",1,IF('Indicator Data imputation'!BS68&lt;&gt;"",1,0))</f>
        <v>0</v>
      </c>
      <c r="BS65" s="158">
        <f>IF('Indicator Data'!BT69="No Data",1,IF('Indicator Data imputation'!BT68&lt;&gt;"",1,0))</f>
        <v>0</v>
      </c>
      <c r="BT65" s="158">
        <f>IF('Indicator Data'!BU69="No Data",1,IF('Indicator Data imputation'!BU68&lt;&gt;"",1,0))</f>
        <v>0</v>
      </c>
      <c r="BU65" s="158">
        <f>IF('Indicator Data'!BV69="No Data",1,IF('Indicator Data imputation'!BV68&lt;&gt;"",1,0))</f>
        <v>0</v>
      </c>
      <c r="BV65" s="158">
        <f>IF('Indicator Data'!BW69="No Data",1,IF('Indicator Data imputation'!BW68&lt;&gt;"",1,0))</f>
        <v>0</v>
      </c>
      <c r="BW65" s="158">
        <f>IF('Indicator Data'!BX69="No Data",1,IF('Indicator Data imputation'!BX68&lt;&gt;"",1,0))</f>
        <v>0</v>
      </c>
      <c r="BX65" s="158">
        <f>IF('Indicator Data'!BY69="No Data",1,IF('Indicator Data imputation'!BY68&lt;&gt;"",1,0))</f>
        <v>0</v>
      </c>
      <c r="BY65" s="5">
        <f t="shared" si="2"/>
        <v>11</v>
      </c>
      <c r="BZ65" s="160">
        <f t="shared" si="1"/>
        <v>0.14666666666666667</v>
      </c>
    </row>
    <row r="66" spans="1:78" x14ac:dyDescent="0.25">
      <c r="A66" s="5" t="s">
        <v>120</v>
      </c>
      <c r="B66" s="158">
        <f>IF('Indicator Data'!C70="No Data",1,IF('Indicator Data imputation'!C69&lt;&gt;"",1,0))</f>
        <v>0</v>
      </c>
      <c r="C66" s="158">
        <f>IF('Indicator Data'!D70="No Data",1,IF('Indicator Data imputation'!D69&lt;&gt;"",1,0))</f>
        <v>0</v>
      </c>
      <c r="D66" s="158">
        <f>IF('Indicator Data'!E70="No Data",1,IF('Indicator Data imputation'!E69&lt;&gt;"",1,0))</f>
        <v>0</v>
      </c>
      <c r="E66" s="158">
        <f>IF('Indicator Data'!F70="No Data",1,IF('Indicator Data imputation'!F69&lt;&gt;"",1,0))</f>
        <v>0</v>
      </c>
      <c r="F66" s="158">
        <f>IF('Indicator Data'!G70="No Data",1,IF('Indicator Data imputation'!G69&lt;&gt;"",1,0))</f>
        <v>0</v>
      </c>
      <c r="G66" s="158">
        <f>IF('Indicator Data'!H70="No Data",1,IF('Indicator Data imputation'!H69&lt;&gt;"",1,0))</f>
        <v>0</v>
      </c>
      <c r="H66" s="158">
        <f>IF('Indicator Data'!I70="No Data",1,IF('Indicator Data imputation'!I69&lt;&gt;"",1,0))</f>
        <v>0</v>
      </c>
      <c r="I66" s="158">
        <f>IF('Indicator Data'!J70="No Data",1,IF('Indicator Data imputation'!J69&lt;&gt;"",1,0))</f>
        <v>0</v>
      </c>
      <c r="J66" s="158">
        <f>IF('Indicator Data'!K70="No Data",1,IF('Indicator Data imputation'!K69&lt;&gt;"",1,0))</f>
        <v>0</v>
      </c>
      <c r="K66" s="158">
        <f>IF('Indicator Data'!L70="No Data",1,IF('Indicator Data imputation'!L69&lt;&gt;"",1,0))</f>
        <v>0</v>
      </c>
      <c r="L66" s="158">
        <f>IF('Indicator Data'!M70="No Data",1,IF('Indicator Data imputation'!M69&lt;&gt;"",1,0))</f>
        <v>0</v>
      </c>
      <c r="M66" s="158">
        <f>IF('Indicator Data'!N70="No Data",1,IF('Indicator Data imputation'!N69&lt;&gt;"",1,0))</f>
        <v>0</v>
      </c>
      <c r="N66" s="158">
        <f>IF('Indicator Data'!O70="No Data",1,IF('Indicator Data imputation'!O69&lt;&gt;"",1,0))</f>
        <v>0</v>
      </c>
      <c r="O66" s="158">
        <f>IF('Indicator Data'!P70="No Data",1,IF('Indicator Data imputation'!P69&lt;&gt;"",1,0))</f>
        <v>0</v>
      </c>
      <c r="P66" s="158">
        <f>IF('Indicator Data'!Q70="No Data",1,IF('Indicator Data imputation'!Q69&lt;&gt;"",1,0))</f>
        <v>0</v>
      </c>
      <c r="Q66" s="158">
        <f>IF('Indicator Data'!R70="No Data",1,IF('Indicator Data imputation'!R69&lt;&gt;"",1,0))</f>
        <v>0</v>
      </c>
      <c r="R66" s="158">
        <f>IF('Indicator Data'!S70="No Data",1,IF('Indicator Data imputation'!S69&lt;&gt;"",1,0))</f>
        <v>0</v>
      </c>
      <c r="S66" s="158">
        <f>IF('Indicator Data'!T70="No Data",1,IF('Indicator Data imputation'!T69&lt;&gt;"",1,0))</f>
        <v>0</v>
      </c>
      <c r="T66" s="158">
        <f>IF('Indicator Data'!U70="No Data",1,IF('Indicator Data imputation'!U69&lt;&gt;"",1,0))</f>
        <v>0</v>
      </c>
      <c r="U66" s="158">
        <f>IF('Indicator Data'!V70="No Data",1,IF('Indicator Data imputation'!V69&lt;&gt;"",1,0))</f>
        <v>0</v>
      </c>
      <c r="V66" s="158">
        <f>IF('Indicator Data'!W70="No Data",1,IF('Indicator Data imputation'!W69&lt;&gt;"",1,0))</f>
        <v>0</v>
      </c>
      <c r="W66" s="158">
        <f>IF('Indicator Data'!X70="No Data",1,IF('Indicator Data imputation'!X69&lt;&gt;"",1,0))</f>
        <v>0</v>
      </c>
      <c r="X66" s="158">
        <f>IF('Indicator Data'!Y70="No Data",1,IF('Indicator Data imputation'!Y69&lt;&gt;"",1,0))</f>
        <v>0</v>
      </c>
      <c r="Y66" s="158">
        <f>IF('Indicator Data'!Z70="No Data",1,IF('Indicator Data imputation'!Z69&lt;&gt;"",1,0))</f>
        <v>0</v>
      </c>
      <c r="Z66" s="158">
        <f>IF('Indicator Data'!AA70="No Data",1,IF('Indicator Data imputation'!AA69&lt;&gt;"",1,0))</f>
        <v>0</v>
      </c>
      <c r="AA66" s="158">
        <f>IF('Indicator Data'!AB70="No Data",1,IF('Indicator Data imputation'!AB69&lt;&gt;"",1,0))</f>
        <v>0</v>
      </c>
      <c r="AB66" s="158">
        <f>IF('Indicator Data'!AC70="No Data",1,IF('Indicator Data imputation'!AC69&lt;&gt;"",1,0))</f>
        <v>0</v>
      </c>
      <c r="AC66" s="158">
        <f>IF('Indicator Data'!AD70="No Data",1,IF('Indicator Data imputation'!AD69&lt;&gt;"",1,0))</f>
        <v>0</v>
      </c>
      <c r="AD66" s="158">
        <f>IF('Indicator Data'!AE70="No Data",1,IF('Indicator Data imputation'!AE69&lt;&gt;"",1,0))</f>
        <v>0</v>
      </c>
      <c r="AE66" s="158">
        <f>IF('Indicator Data'!AF70="No Data",1,IF('Indicator Data imputation'!AF69&lt;&gt;"",1,0))</f>
        <v>0</v>
      </c>
      <c r="AF66" s="158">
        <f>IF('Indicator Data'!AG70="No Data",1,IF('Indicator Data imputation'!AG69&lt;&gt;"",1,0))</f>
        <v>0</v>
      </c>
      <c r="AG66" s="158">
        <f>IF('Indicator Data'!AH70="No Data",1,IF('Indicator Data imputation'!AH69&lt;&gt;"",1,0))</f>
        <v>0</v>
      </c>
      <c r="AH66" s="158">
        <f>IF('Indicator Data'!AI70="No Data",1,IF('Indicator Data imputation'!AI69&lt;&gt;"",1,0))</f>
        <v>0</v>
      </c>
      <c r="AI66" s="158">
        <f>IF('Indicator Data'!AJ70="No Data",1,IF('Indicator Data imputation'!AJ69&lt;&gt;"",1,0))</f>
        <v>0</v>
      </c>
      <c r="AJ66" s="158">
        <f>IF('Indicator Data'!AK70="No Data",1,IF('Indicator Data imputation'!AK69&lt;&gt;"",1,0))</f>
        <v>0</v>
      </c>
      <c r="AK66" s="158">
        <f>IF('Indicator Data'!AL70="No Data",1,IF('Indicator Data imputation'!AL69&lt;&gt;"",1,0))</f>
        <v>0</v>
      </c>
      <c r="AL66" s="158">
        <f>IF('Indicator Data'!AM70="No Data",1,IF('Indicator Data imputation'!AM69&lt;&gt;"",1,0))</f>
        <v>0</v>
      </c>
      <c r="AM66" s="158">
        <f>IF('Indicator Data'!AN70="No Data",1,IF('Indicator Data imputation'!AN69&lt;&gt;"",1,0))</f>
        <v>0</v>
      </c>
      <c r="AN66" s="158">
        <f>IF('Indicator Data'!AO70="No Data",1,IF('Indicator Data imputation'!AO69&lt;&gt;"",1,0))</f>
        <v>0</v>
      </c>
      <c r="AO66" s="158">
        <f>IF('Indicator Data'!AP70="No Data",1,IF('Indicator Data imputation'!AP69&lt;&gt;"",1,0))</f>
        <v>0</v>
      </c>
      <c r="AP66" s="158">
        <f>IF('Indicator Data'!AQ70="No Data",1,IF('Indicator Data imputation'!AQ69&lt;&gt;"",1,0))</f>
        <v>0</v>
      </c>
      <c r="AQ66" s="158">
        <f>IF('Indicator Data'!AR70="No Data",1,IF('Indicator Data imputation'!AR69&lt;&gt;"",1,0))</f>
        <v>0</v>
      </c>
      <c r="AR66" s="158">
        <f>IF('Indicator Data'!AS70="No Data",1,IF('Indicator Data imputation'!AS69&lt;&gt;"",1,0))</f>
        <v>0</v>
      </c>
      <c r="AS66" s="158">
        <f>IF('Indicator Data'!AT70="No Data",1,IF('Indicator Data imputation'!AT69&lt;&gt;"",1,0))</f>
        <v>0</v>
      </c>
      <c r="AT66" s="158">
        <f>IF('Indicator Data'!AU70="No Data",1,IF('Indicator Data imputation'!AU69&lt;&gt;"",1,0))</f>
        <v>0</v>
      </c>
      <c r="AU66" s="158">
        <f>IF('Indicator Data'!AV70="No Data",1,IF('Indicator Data imputation'!AV69&lt;&gt;"",1,0))</f>
        <v>0</v>
      </c>
      <c r="AV66" s="158">
        <f>IF('Indicator Data'!AW70="No Data",1,IF('Indicator Data imputation'!AW69&lt;&gt;"",1,0))</f>
        <v>0</v>
      </c>
      <c r="AW66" s="158">
        <f>IF('Indicator Data'!AX70="No Data",1,IF('Indicator Data imputation'!AX69&lt;&gt;"",1,0))</f>
        <v>0</v>
      </c>
      <c r="AX66" s="158">
        <f>IF('Indicator Data'!AY70="No Data",1,IF('Indicator Data imputation'!AY69&lt;&gt;"",1,0))</f>
        <v>0</v>
      </c>
      <c r="AY66" s="158">
        <f>IF('Indicator Data'!AZ70="No Data",1,IF('Indicator Data imputation'!AZ69&lt;&gt;"",1,0))</f>
        <v>0</v>
      </c>
      <c r="AZ66" s="158">
        <f>IF('Indicator Data'!BA70="No Data",1,IF('Indicator Data imputation'!BA69&lt;&gt;"",1,0))</f>
        <v>0</v>
      </c>
      <c r="BA66" s="158">
        <f>IF('Indicator Data'!BB70="No Data",1,IF('Indicator Data imputation'!BB69&lt;&gt;"",1,0))</f>
        <v>0</v>
      </c>
      <c r="BB66" s="158">
        <f>IF('Indicator Data'!BC70="No Data",1,IF('Indicator Data imputation'!BC69&lt;&gt;"",1,0))</f>
        <v>0</v>
      </c>
      <c r="BC66" s="158">
        <f>IF('Indicator Data'!BD70="No Data",1,IF('Indicator Data imputation'!BD69&lt;&gt;"",1,0))</f>
        <v>0</v>
      </c>
      <c r="BD66" s="158">
        <f>IF('Indicator Data'!BE70="No Data",1,IF('Indicator Data imputation'!BE69&lt;&gt;"",1,0))</f>
        <v>0</v>
      </c>
      <c r="BE66" s="158">
        <f>IF('Indicator Data'!BF70="No Data",1,IF('Indicator Data imputation'!BF69&lt;&gt;"",1,0))</f>
        <v>0</v>
      </c>
      <c r="BF66" s="158">
        <f>IF('Indicator Data'!BG70="No Data",1,IF('Indicator Data imputation'!BG69&lt;&gt;"",1,0))</f>
        <v>0</v>
      </c>
      <c r="BG66" s="158">
        <f>IF('Indicator Data'!BH70="No Data",1,IF('Indicator Data imputation'!BH69&lt;&gt;"",1,0))</f>
        <v>0</v>
      </c>
      <c r="BH66" s="158">
        <f>IF('Indicator Data'!BI70="No Data",1,IF('Indicator Data imputation'!BI69&lt;&gt;"",1,0))</f>
        <v>0</v>
      </c>
      <c r="BI66" s="158">
        <f>IF('Indicator Data'!BJ70="No Data",1,IF('Indicator Data imputation'!BJ69&lt;&gt;"",1,0))</f>
        <v>0</v>
      </c>
      <c r="BJ66" s="158">
        <f>IF('Indicator Data'!BK70="No Data",1,IF('Indicator Data imputation'!BK69&lt;&gt;"",1,0))</f>
        <v>0</v>
      </c>
      <c r="BK66" s="158">
        <f>IF('Indicator Data'!BL70="No Data",1,IF('Indicator Data imputation'!BL69&lt;&gt;"",1,0))</f>
        <v>0</v>
      </c>
      <c r="BL66" s="158">
        <f>IF('Indicator Data'!BM70="No Data",1,IF('Indicator Data imputation'!BM69&lt;&gt;"",1,0))</f>
        <v>0</v>
      </c>
      <c r="BM66" s="158">
        <f>IF('Indicator Data'!BN70="No Data",1,IF('Indicator Data imputation'!BN69&lt;&gt;"",1,0))</f>
        <v>0</v>
      </c>
      <c r="BN66" s="158">
        <f>IF('Indicator Data'!BO70="No Data",1,IF('Indicator Data imputation'!BO69&lt;&gt;"",1,0))</f>
        <v>0</v>
      </c>
      <c r="BO66" s="158">
        <f>IF('Indicator Data'!BP70="No Data",1,IF('Indicator Data imputation'!BP69&lt;&gt;"",1,0))</f>
        <v>0</v>
      </c>
      <c r="BP66" s="158">
        <f>IF('Indicator Data'!BQ70="No Data",1,IF('Indicator Data imputation'!BQ69&lt;&gt;"",1,0))</f>
        <v>0</v>
      </c>
      <c r="BQ66" s="158">
        <f>IF('Indicator Data'!BR70="No Data",1,IF('Indicator Data imputation'!BR69&lt;&gt;"",1,0))</f>
        <v>0</v>
      </c>
      <c r="BR66" s="158">
        <f>IF('Indicator Data'!BS70="No Data",1,IF('Indicator Data imputation'!BS69&lt;&gt;"",1,0))</f>
        <v>0</v>
      </c>
      <c r="BS66" s="158">
        <f>IF('Indicator Data'!BT70="No Data",1,IF('Indicator Data imputation'!BT69&lt;&gt;"",1,0))</f>
        <v>0</v>
      </c>
      <c r="BT66" s="158">
        <f>IF('Indicator Data'!BU70="No Data",1,IF('Indicator Data imputation'!BU69&lt;&gt;"",1,0))</f>
        <v>0</v>
      </c>
      <c r="BU66" s="158">
        <f>IF('Indicator Data'!BV70="No Data",1,IF('Indicator Data imputation'!BV69&lt;&gt;"",1,0))</f>
        <v>0</v>
      </c>
      <c r="BV66" s="158">
        <f>IF('Indicator Data'!BW70="No Data",1,IF('Indicator Data imputation'!BW69&lt;&gt;"",1,0))</f>
        <v>0</v>
      </c>
      <c r="BW66" s="158">
        <f>IF('Indicator Data'!BX70="No Data",1,IF('Indicator Data imputation'!BX69&lt;&gt;"",1,0))</f>
        <v>0</v>
      </c>
      <c r="BX66" s="158">
        <f>IF('Indicator Data'!BY70="No Data",1,IF('Indicator Data imputation'!BY69&lt;&gt;"",1,0))</f>
        <v>0</v>
      </c>
      <c r="BY66" s="5">
        <f t="shared" ref="BY66:BY97" si="3">SUM(B66:BX66)</f>
        <v>0</v>
      </c>
      <c r="BZ66" s="160">
        <f t="shared" si="1"/>
        <v>0</v>
      </c>
    </row>
    <row r="67" spans="1:78" x14ac:dyDescent="0.25">
      <c r="A67" s="5" t="s">
        <v>122</v>
      </c>
      <c r="B67" s="158">
        <f>IF('Indicator Data'!C71="No Data",1,IF('Indicator Data imputation'!C70&lt;&gt;"",1,0))</f>
        <v>0</v>
      </c>
      <c r="C67" s="158">
        <f>IF('Indicator Data'!D71="No Data",1,IF('Indicator Data imputation'!D70&lt;&gt;"",1,0))</f>
        <v>0</v>
      </c>
      <c r="D67" s="158">
        <f>IF('Indicator Data'!E71="No Data",1,IF('Indicator Data imputation'!E70&lt;&gt;"",1,0))</f>
        <v>0</v>
      </c>
      <c r="E67" s="158">
        <f>IF('Indicator Data'!F71="No Data",1,IF('Indicator Data imputation'!F70&lt;&gt;"",1,0))</f>
        <v>0</v>
      </c>
      <c r="F67" s="158">
        <f>IF('Indicator Data'!G71="No Data",1,IF('Indicator Data imputation'!G70&lt;&gt;"",1,0))</f>
        <v>0</v>
      </c>
      <c r="G67" s="158">
        <f>IF('Indicator Data'!H71="No Data",1,IF('Indicator Data imputation'!H70&lt;&gt;"",1,0))</f>
        <v>0</v>
      </c>
      <c r="H67" s="158">
        <f>IF('Indicator Data'!I71="No Data",1,IF('Indicator Data imputation'!I70&lt;&gt;"",1,0))</f>
        <v>0</v>
      </c>
      <c r="I67" s="158">
        <f>IF('Indicator Data'!J71="No Data",1,IF('Indicator Data imputation'!J70&lt;&gt;"",1,0))</f>
        <v>0</v>
      </c>
      <c r="J67" s="158">
        <f>IF('Indicator Data'!K71="No Data",1,IF('Indicator Data imputation'!K70&lt;&gt;"",1,0))</f>
        <v>0</v>
      </c>
      <c r="K67" s="158">
        <f>IF('Indicator Data'!L71="No Data",1,IF('Indicator Data imputation'!L70&lt;&gt;"",1,0))</f>
        <v>0</v>
      </c>
      <c r="L67" s="158">
        <f>IF('Indicator Data'!M71="No Data",1,IF('Indicator Data imputation'!M70&lt;&gt;"",1,0))</f>
        <v>0</v>
      </c>
      <c r="M67" s="158">
        <f>IF('Indicator Data'!N71="No Data",1,IF('Indicator Data imputation'!N70&lt;&gt;"",1,0))</f>
        <v>1</v>
      </c>
      <c r="N67" s="158">
        <f>IF('Indicator Data'!O71="No Data",1,IF('Indicator Data imputation'!O70&lt;&gt;"",1,0))</f>
        <v>1</v>
      </c>
      <c r="O67" s="158">
        <f>IF('Indicator Data'!P71="No Data",1,IF('Indicator Data imputation'!P70&lt;&gt;"",1,0))</f>
        <v>1</v>
      </c>
      <c r="P67" s="158">
        <f>IF('Indicator Data'!Q71="No Data",1,IF('Indicator Data imputation'!Q70&lt;&gt;"",1,0))</f>
        <v>0</v>
      </c>
      <c r="Q67" s="158">
        <f>IF('Indicator Data'!R71="No Data",1,IF('Indicator Data imputation'!R70&lt;&gt;"",1,0))</f>
        <v>0</v>
      </c>
      <c r="R67" s="158">
        <f>IF('Indicator Data'!S71="No Data",1,IF('Indicator Data imputation'!S70&lt;&gt;"",1,0))</f>
        <v>0</v>
      </c>
      <c r="S67" s="158">
        <f>IF('Indicator Data'!T71="No Data",1,IF('Indicator Data imputation'!T70&lt;&gt;"",1,0))</f>
        <v>0</v>
      </c>
      <c r="T67" s="158">
        <f>IF('Indicator Data'!U71="No Data",1,IF('Indicator Data imputation'!U70&lt;&gt;"",1,0))</f>
        <v>0</v>
      </c>
      <c r="U67" s="158">
        <f>IF('Indicator Data'!V71="No Data",1,IF('Indicator Data imputation'!V70&lt;&gt;"",1,0))</f>
        <v>0</v>
      </c>
      <c r="V67" s="158">
        <f>IF('Indicator Data'!W71="No Data",1,IF('Indicator Data imputation'!W70&lt;&gt;"",1,0))</f>
        <v>0</v>
      </c>
      <c r="W67" s="158">
        <f>IF('Indicator Data'!X71="No Data",1,IF('Indicator Data imputation'!X70&lt;&gt;"",1,0))</f>
        <v>0</v>
      </c>
      <c r="X67" s="158">
        <f>IF('Indicator Data'!Y71="No Data",1,IF('Indicator Data imputation'!Y70&lt;&gt;"",1,0))</f>
        <v>0</v>
      </c>
      <c r="Y67" s="158">
        <f>IF('Indicator Data'!Z71="No Data",1,IF('Indicator Data imputation'!Z70&lt;&gt;"",1,0))</f>
        <v>0</v>
      </c>
      <c r="Z67" s="158">
        <f>IF('Indicator Data'!AA71="No Data",1,IF('Indicator Data imputation'!AA70&lt;&gt;"",1,0))</f>
        <v>0</v>
      </c>
      <c r="AA67" s="158">
        <f>IF('Indicator Data'!AB71="No Data",1,IF('Indicator Data imputation'!AB70&lt;&gt;"",1,0))</f>
        <v>0</v>
      </c>
      <c r="AB67" s="158">
        <f>IF('Indicator Data'!AC71="No Data",1,IF('Indicator Data imputation'!AC70&lt;&gt;"",1,0))</f>
        <v>1</v>
      </c>
      <c r="AC67" s="158">
        <f>IF('Indicator Data'!AD71="No Data",1,IF('Indicator Data imputation'!AD70&lt;&gt;"",1,0))</f>
        <v>0</v>
      </c>
      <c r="AD67" s="158">
        <f>IF('Indicator Data'!AE71="No Data",1,IF('Indicator Data imputation'!AE70&lt;&gt;"",1,0))</f>
        <v>1</v>
      </c>
      <c r="AE67" s="158">
        <f>IF('Indicator Data'!AF71="No Data",1,IF('Indicator Data imputation'!AF70&lt;&gt;"",1,0))</f>
        <v>0</v>
      </c>
      <c r="AF67" s="158">
        <f>IF('Indicator Data'!AG71="No Data",1,IF('Indicator Data imputation'!AG70&lt;&gt;"",1,0))</f>
        <v>0</v>
      </c>
      <c r="AG67" s="158">
        <f>IF('Indicator Data'!AH71="No Data",1,IF('Indicator Data imputation'!AH70&lt;&gt;"",1,0))</f>
        <v>0</v>
      </c>
      <c r="AH67" s="158">
        <f>IF('Indicator Data'!AI71="No Data",1,IF('Indicator Data imputation'!AI70&lt;&gt;"",1,0))</f>
        <v>0</v>
      </c>
      <c r="AI67" s="158">
        <f>IF('Indicator Data'!AJ71="No Data",1,IF('Indicator Data imputation'!AJ70&lt;&gt;"",1,0))</f>
        <v>0</v>
      </c>
      <c r="AJ67" s="158">
        <f>IF('Indicator Data'!AK71="No Data",1,IF('Indicator Data imputation'!AK70&lt;&gt;"",1,0))</f>
        <v>0</v>
      </c>
      <c r="AK67" s="158">
        <f>IF('Indicator Data'!AL71="No Data",1,IF('Indicator Data imputation'!AL70&lt;&gt;"",1,0))</f>
        <v>0</v>
      </c>
      <c r="AL67" s="158">
        <f>IF('Indicator Data'!AM71="No Data",1,IF('Indicator Data imputation'!AM70&lt;&gt;"",1,0))</f>
        <v>1</v>
      </c>
      <c r="AM67" s="158">
        <f>IF('Indicator Data'!AN71="No Data",1,IF('Indicator Data imputation'!AN70&lt;&gt;"",1,0))</f>
        <v>0</v>
      </c>
      <c r="AN67" s="158">
        <f>IF('Indicator Data'!AO71="No Data",1,IF('Indicator Data imputation'!AO70&lt;&gt;"",1,0))</f>
        <v>0</v>
      </c>
      <c r="AO67" s="158">
        <f>IF('Indicator Data'!AP71="No Data",1,IF('Indicator Data imputation'!AP70&lt;&gt;"",1,0))</f>
        <v>0</v>
      </c>
      <c r="AP67" s="158">
        <f>IF('Indicator Data'!AQ71="No Data",1,IF('Indicator Data imputation'!AQ70&lt;&gt;"",1,0))</f>
        <v>1</v>
      </c>
      <c r="AQ67" s="158">
        <f>IF('Indicator Data'!AR71="No Data",1,IF('Indicator Data imputation'!AR70&lt;&gt;"",1,0))</f>
        <v>0</v>
      </c>
      <c r="AR67" s="158">
        <f>IF('Indicator Data'!AS71="No Data",1,IF('Indicator Data imputation'!AS70&lt;&gt;"",1,0))</f>
        <v>0</v>
      </c>
      <c r="AS67" s="158">
        <f>IF('Indicator Data'!AT71="No Data",1,IF('Indicator Data imputation'!AT70&lt;&gt;"",1,0))</f>
        <v>1</v>
      </c>
      <c r="AT67" s="158">
        <f>IF('Indicator Data'!AU71="No Data",1,IF('Indicator Data imputation'!AU70&lt;&gt;"",1,0))</f>
        <v>0</v>
      </c>
      <c r="AU67" s="158">
        <f>IF('Indicator Data'!AV71="No Data",1,IF('Indicator Data imputation'!AV70&lt;&gt;"",1,0))</f>
        <v>0</v>
      </c>
      <c r="AV67" s="158">
        <f>IF('Indicator Data'!AW71="No Data",1,IF('Indicator Data imputation'!AW70&lt;&gt;"",1,0))</f>
        <v>0</v>
      </c>
      <c r="AW67" s="158">
        <f>IF('Indicator Data'!AX71="No Data",1,IF('Indicator Data imputation'!AX70&lt;&gt;"",1,0))</f>
        <v>1</v>
      </c>
      <c r="AX67" s="158">
        <f>IF('Indicator Data'!AY71="No Data",1,IF('Indicator Data imputation'!AY70&lt;&gt;"",1,0))</f>
        <v>0</v>
      </c>
      <c r="AY67" s="158">
        <f>IF('Indicator Data'!AZ71="No Data",1,IF('Indicator Data imputation'!AZ70&lt;&gt;"",1,0))</f>
        <v>0</v>
      </c>
      <c r="AZ67" s="158">
        <f>IF('Indicator Data'!BA71="No Data",1,IF('Indicator Data imputation'!BA70&lt;&gt;"",1,0))</f>
        <v>0</v>
      </c>
      <c r="BA67" s="158">
        <f>IF('Indicator Data'!BB71="No Data",1,IF('Indicator Data imputation'!BB70&lt;&gt;"",1,0))</f>
        <v>0</v>
      </c>
      <c r="BB67" s="158">
        <f>IF('Indicator Data'!BC71="No Data",1,IF('Indicator Data imputation'!BC70&lt;&gt;"",1,0))</f>
        <v>0</v>
      </c>
      <c r="BC67" s="158">
        <f>IF('Indicator Data'!BD71="No Data",1,IF('Indicator Data imputation'!BD70&lt;&gt;"",1,0))</f>
        <v>0</v>
      </c>
      <c r="BD67" s="158">
        <f>IF('Indicator Data'!BE71="No Data",1,IF('Indicator Data imputation'!BE70&lt;&gt;"",1,0))</f>
        <v>0</v>
      </c>
      <c r="BE67" s="158">
        <f>IF('Indicator Data'!BF71="No Data",1,IF('Indicator Data imputation'!BF70&lt;&gt;"",1,0))</f>
        <v>0</v>
      </c>
      <c r="BF67" s="158">
        <f>IF('Indicator Data'!BG71="No Data",1,IF('Indicator Data imputation'!BG70&lt;&gt;"",1,0))</f>
        <v>0</v>
      </c>
      <c r="BG67" s="158">
        <f>IF('Indicator Data'!BH71="No Data",1,IF('Indicator Data imputation'!BH70&lt;&gt;"",1,0))</f>
        <v>0</v>
      </c>
      <c r="BH67" s="158">
        <f>IF('Indicator Data'!BI71="No Data",1,IF('Indicator Data imputation'!BI70&lt;&gt;"",1,0))</f>
        <v>0</v>
      </c>
      <c r="BI67" s="158">
        <f>IF('Indicator Data'!BJ71="No Data",1,IF('Indicator Data imputation'!BJ70&lt;&gt;"",1,0))</f>
        <v>0</v>
      </c>
      <c r="BJ67" s="158">
        <f>IF('Indicator Data'!BK71="No Data",1,IF('Indicator Data imputation'!BK70&lt;&gt;"",1,0))</f>
        <v>0</v>
      </c>
      <c r="BK67" s="158">
        <f>IF('Indicator Data'!BL71="No Data",1,IF('Indicator Data imputation'!BL70&lt;&gt;"",1,0))</f>
        <v>0</v>
      </c>
      <c r="BL67" s="158">
        <f>IF('Indicator Data'!BM71="No Data",1,IF('Indicator Data imputation'!BM70&lt;&gt;"",1,0))</f>
        <v>0</v>
      </c>
      <c r="BM67" s="158">
        <f>IF('Indicator Data'!BN71="No Data",1,IF('Indicator Data imputation'!BN70&lt;&gt;"",1,0))</f>
        <v>0</v>
      </c>
      <c r="BN67" s="158">
        <f>IF('Indicator Data'!BO71="No Data",1,IF('Indicator Data imputation'!BO70&lt;&gt;"",1,0))</f>
        <v>0</v>
      </c>
      <c r="BO67" s="158">
        <f>IF('Indicator Data'!BP71="No Data",1,IF('Indicator Data imputation'!BP70&lt;&gt;"",1,0))</f>
        <v>0</v>
      </c>
      <c r="BP67" s="158">
        <f>IF('Indicator Data'!BQ71="No Data",1,IF('Indicator Data imputation'!BQ70&lt;&gt;"",1,0))</f>
        <v>0</v>
      </c>
      <c r="BQ67" s="158">
        <f>IF('Indicator Data'!BR71="No Data",1,IF('Indicator Data imputation'!BR70&lt;&gt;"",1,0))</f>
        <v>0</v>
      </c>
      <c r="BR67" s="158">
        <f>IF('Indicator Data'!BS71="No Data",1,IF('Indicator Data imputation'!BS70&lt;&gt;"",1,0))</f>
        <v>0</v>
      </c>
      <c r="BS67" s="158">
        <f>IF('Indicator Data'!BT71="No Data",1,IF('Indicator Data imputation'!BT70&lt;&gt;"",1,0))</f>
        <v>0</v>
      </c>
      <c r="BT67" s="158">
        <f>IF('Indicator Data'!BU71="No Data",1,IF('Indicator Data imputation'!BU70&lt;&gt;"",1,0))</f>
        <v>0</v>
      </c>
      <c r="BU67" s="158">
        <f>IF('Indicator Data'!BV71="No Data",1,IF('Indicator Data imputation'!BV70&lt;&gt;"",1,0))</f>
        <v>0</v>
      </c>
      <c r="BV67" s="158">
        <f>IF('Indicator Data'!BW71="No Data",1,IF('Indicator Data imputation'!BW70&lt;&gt;"",1,0))</f>
        <v>0</v>
      </c>
      <c r="BW67" s="158">
        <f>IF('Indicator Data'!BX71="No Data",1,IF('Indicator Data imputation'!BX70&lt;&gt;"",1,0))</f>
        <v>0</v>
      </c>
      <c r="BX67" s="158">
        <f>IF('Indicator Data'!BY71="No Data",1,IF('Indicator Data imputation'!BY70&lt;&gt;"",1,0))</f>
        <v>0</v>
      </c>
      <c r="BY67" s="5">
        <f t="shared" si="3"/>
        <v>9</v>
      </c>
      <c r="BZ67" s="160">
        <f t="shared" ref="BZ67:BZ130" si="4">BY67/75</f>
        <v>0.12</v>
      </c>
    </row>
    <row r="68" spans="1:78" x14ac:dyDescent="0.25">
      <c r="A68" s="5" t="s">
        <v>124</v>
      </c>
      <c r="B68" s="158">
        <f>IF('Indicator Data'!C72="No Data",1,IF('Indicator Data imputation'!C71&lt;&gt;"",1,0))</f>
        <v>0</v>
      </c>
      <c r="C68" s="158">
        <f>IF('Indicator Data'!D72="No Data",1,IF('Indicator Data imputation'!D71&lt;&gt;"",1,0))</f>
        <v>0</v>
      </c>
      <c r="D68" s="158">
        <f>IF('Indicator Data'!E72="No Data",1,IF('Indicator Data imputation'!E71&lt;&gt;"",1,0))</f>
        <v>1</v>
      </c>
      <c r="E68" s="158">
        <f>IF('Indicator Data'!F72="No Data",1,IF('Indicator Data imputation'!F71&lt;&gt;"",1,0))</f>
        <v>0</v>
      </c>
      <c r="F68" s="158">
        <f>IF('Indicator Data'!G72="No Data",1,IF('Indicator Data imputation'!G71&lt;&gt;"",1,0))</f>
        <v>0</v>
      </c>
      <c r="G68" s="158">
        <f>IF('Indicator Data'!H72="No Data",1,IF('Indicator Data imputation'!H71&lt;&gt;"",1,0))</f>
        <v>0</v>
      </c>
      <c r="H68" s="158">
        <f>IF('Indicator Data'!I72="No Data",1,IF('Indicator Data imputation'!I71&lt;&gt;"",1,0))</f>
        <v>0</v>
      </c>
      <c r="I68" s="158">
        <f>IF('Indicator Data'!J72="No Data",1,IF('Indicator Data imputation'!J71&lt;&gt;"",1,0))</f>
        <v>0</v>
      </c>
      <c r="J68" s="158">
        <f>IF('Indicator Data'!K72="No Data",1,IF('Indicator Data imputation'!K71&lt;&gt;"",1,0))</f>
        <v>0</v>
      </c>
      <c r="K68" s="158">
        <f>IF('Indicator Data'!L72="No Data",1,IF('Indicator Data imputation'!L71&lt;&gt;"",1,0))</f>
        <v>1</v>
      </c>
      <c r="L68" s="158">
        <f>IF('Indicator Data'!M72="No Data",1,IF('Indicator Data imputation'!M71&lt;&gt;"",1,0))</f>
        <v>1</v>
      </c>
      <c r="M68" s="158">
        <f>IF('Indicator Data'!N72="No Data",1,IF('Indicator Data imputation'!N71&lt;&gt;"",1,0))</f>
        <v>1</v>
      </c>
      <c r="N68" s="158">
        <f>IF('Indicator Data'!O72="No Data",1,IF('Indicator Data imputation'!O71&lt;&gt;"",1,0))</f>
        <v>1</v>
      </c>
      <c r="O68" s="158">
        <f>IF('Indicator Data'!P72="No Data",1,IF('Indicator Data imputation'!P71&lt;&gt;"",1,0))</f>
        <v>1</v>
      </c>
      <c r="P68" s="158">
        <f>IF('Indicator Data'!Q72="No Data",1,IF('Indicator Data imputation'!Q71&lt;&gt;"",1,0))</f>
        <v>0</v>
      </c>
      <c r="Q68" s="158">
        <f>IF('Indicator Data'!R72="No Data",1,IF('Indicator Data imputation'!R71&lt;&gt;"",1,0))</f>
        <v>0</v>
      </c>
      <c r="R68" s="158">
        <f>IF('Indicator Data'!S72="No Data",1,IF('Indicator Data imputation'!S71&lt;&gt;"",1,0))</f>
        <v>0</v>
      </c>
      <c r="S68" s="158">
        <f>IF('Indicator Data'!T72="No Data",1,IF('Indicator Data imputation'!T71&lt;&gt;"",1,0))</f>
        <v>0</v>
      </c>
      <c r="T68" s="158">
        <f>IF('Indicator Data'!U72="No Data",1,IF('Indicator Data imputation'!U71&lt;&gt;"",1,0))</f>
        <v>0</v>
      </c>
      <c r="U68" s="158">
        <f>IF('Indicator Data'!V72="No Data",1,IF('Indicator Data imputation'!V71&lt;&gt;"",1,0))</f>
        <v>0</v>
      </c>
      <c r="V68" s="158">
        <f>IF('Indicator Data'!W72="No Data",1,IF('Indicator Data imputation'!W71&lt;&gt;"",1,0))</f>
        <v>0</v>
      </c>
      <c r="W68" s="158">
        <f>IF('Indicator Data'!X72="No Data",1,IF('Indicator Data imputation'!X71&lt;&gt;"",1,0))</f>
        <v>0</v>
      </c>
      <c r="X68" s="158">
        <f>IF('Indicator Data'!Y72="No Data",1,IF('Indicator Data imputation'!Y71&lt;&gt;"",1,0))</f>
        <v>0</v>
      </c>
      <c r="Y68" s="158">
        <f>IF('Indicator Data'!Z72="No Data",1,IF('Indicator Data imputation'!Z71&lt;&gt;"",1,0))</f>
        <v>0</v>
      </c>
      <c r="Z68" s="158">
        <f>IF('Indicator Data'!AA72="No Data",1,IF('Indicator Data imputation'!AA71&lt;&gt;"",1,0))</f>
        <v>1</v>
      </c>
      <c r="AA68" s="158">
        <f>IF('Indicator Data'!AB72="No Data",1,IF('Indicator Data imputation'!AB71&lt;&gt;"",1,0))</f>
        <v>0</v>
      </c>
      <c r="AB68" s="158">
        <f>IF('Indicator Data'!AC72="No Data",1,IF('Indicator Data imputation'!AC71&lt;&gt;"",1,0))</f>
        <v>1</v>
      </c>
      <c r="AC68" s="158">
        <f>IF('Indicator Data'!AD72="No Data",1,IF('Indicator Data imputation'!AD71&lt;&gt;"",1,0))</f>
        <v>1</v>
      </c>
      <c r="AD68" s="158">
        <f>IF('Indicator Data'!AE72="No Data",1,IF('Indicator Data imputation'!AE71&lt;&gt;"",1,0))</f>
        <v>1</v>
      </c>
      <c r="AE68" s="158">
        <f>IF('Indicator Data'!AF72="No Data",1,IF('Indicator Data imputation'!AF71&lt;&gt;"",1,0))</f>
        <v>0</v>
      </c>
      <c r="AF68" s="158">
        <f>IF('Indicator Data'!AG72="No Data",1,IF('Indicator Data imputation'!AG71&lt;&gt;"",1,0))</f>
        <v>0</v>
      </c>
      <c r="AG68" s="158">
        <f>IF('Indicator Data'!AH72="No Data",1,IF('Indicator Data imputation'!AH71&lt;&gt;"",1,0))</f>
        <v>0</v>
      </c>
      <c r="AH68" s="158">
        <f>IF('Indicator Data'!AI72="No Data",1,IF('Indicator Data imputation'!AI71&lt;&gt;"",1,0))</f>
        <v>0</v>
      </c>
      <c r="AI68" s="158">
        <f>IF('Indicator Data'!AJ72="No Data",1,IF('Indicator Data imputation'!AJ71&lt;&gt;"",1,0))</f>
        <v>0</v>
      </c>
      <c r="AJ68" s="158">
        <f>IF('Indicator Data'!AK72="No Data",1,IF('Indicator Data imputation'!AK71&lt;&gt;"",1,0))</f>
        <v>0</v>
      </c>
      <c r="AK68" s="158">
        <f>IF('Indicator Data'!AL72="No Data",1,IF('Indicator Data imputation'!AL71&lt;&gt;"",1,0))</f>
        <v>0</v>
      </c>
      <c r="AL68" s="158">
        <f>IF('Indicator Data'!AM72="No Data",1,IF('Indicator Data imputation'!AM71&lt;&gt;"",1,0))</f>
        <v>1</v>
      </c>
      <c r="AM68" s="158">
        <f>IF('Indicator Data'!AN72="No Data",1,IF('Indicator Data imputation'!AN71&lt;&gt;"",1,0))</f>
        <v>0</v>
      </c>
      <c r="AN68" s="158">
        <f>IF('Indicator Data'!AO72="No Data",1,IF('Indicator Data imputation'!AO71&lt;&gt;"",1,0))</f>
        <v>0</v>
      </c>
      <c r="AO68" s="158">
        <f>IF('Indicator Data'!AP72="No Data",1,IF('Indicator Data imputation'!AP71&lt;&gt;"",1,0))</f>
        <v>0</v>
      </c>
      <c r="AP68" s="158">
        <f>IF('Indicator Data'!AQ72="No Data",1,IF('Indicator Data imputation'!AQ71&lt;&gt;"",1,0))</f>
        <v>0</v>
      </c>
      <c r="AQ68" s="158">
        <f>IF('Indicator Data'!AR72="No Data",1,IF('Indicator Data imputation'!AR71&lt;&gt;"",1,0))</f>
        <v>0</v>
      </c>
      <c r="AR68" s="158">
        <f>IF('Indicator Data'!AS72="No Data",1,IF('Indicator Data imputation'!AS71&lt;&gt;"",1,0))</f>
        <v>0</v>
      </c>
      <c r="AS68" s="158">
        <f>IF('Indicator Data'!AT72="No Data",1,IF('Indicator Data imputation'!AT71&lt;&gt;"",1,0))</f>
        <v>1</v>
      </c>
      <c r="AT68" s="158">
        <f>IF('Indicator Data'!AU72="No Data",1,IF('Indicator Data imputation'!AU71&lt;&gt;"",1,0))</f>
        <v>0</v>
      </c>
      <c r="AU68" s="158">
        <f>IF('Indicator Data'!AV72="No Data",1,IF('Indicator Data imputation'!AV71&lt;&gt;"",1,0))</f>
        <v>1</v>
      </c>
      <c r="AV68" s="158">
        <f>IF('Indicator Data'!AW72="No Data",1,IF('Indicator Data imputation'!AW71&lt;&gt;"",1,0))</f>
        <v>1</v>
      </c>
      <c r="AW68" s="158">
        <f>IF('Indicator Data'!AX72="No Data",1,IF('Indicator Data imputation'!AX71&lt;&gt;"",1,0))</f>
        <v>1</v>
      </c>
      <c r="AX68" s="158">
        <f>IF('Indicator Data'!AY72="No Data",1,IF('Indicator Data imputation'!AY71&lt;&gt;"",1,0))</f>
        <v>0</v>
      </c>
      <c r="AY68" s="158">
        <f>IF('Indicator Data'!AZ72="No Data",1,IF('Indicator Data imputation'!AZ71&lt;&gt;"",1,0))</f>
        <v>1</v>
      </c>
      <c r="AZ68" s="158">
        <f>IF('Indicator Data'!BA72="No Data",1,IF('Indicator Data imputation'!BA71&lt;&gt;"",1,0))</f>
        <v>1</v>
      </c>
      <c r="BA68" s="158">
        <f>IF('Indicator Data'!BB72="No Data",1,IF('Indicator Data imputation'!BB71&lt;&gt;"",1,0))</f>
        <v>0</v>
      </c>
      <c r="BB68" s="158">
        <f>IF('Indicator Data'!BC72="No Data",1,IF('Indicator Data imputation'!BC71&lt;&gt;"",1,0))</f>
        <v>0</v>
      </c>
      <c r="BC68" s="158">
        <f>IF('Indicator Data'!BD72="No Data",1,IF('Indicator Data imputation'!BD71&lt;&gt;"",1,0))</f>
        <v>0</v>
      </c>
      <c r="BD68" s="158">
        <f>IF('Indicator Data'!BE72="No Data",1,IF('Indicator Data imputation'!BE71&lt;&gt;"",1,0))</f>
        <v>0</v>
      </c>
      <c r="BE68" s="158">
        <f>IF('Indicator Data'!BF72="No Data",1,IF('Indicator Data imputation'!BF71&lt;&gt;"",1,0))</f>
        <v>0</v>
      </c>
      <c r="BF68" s="158">
        <f>IF('Indicator Data'!BG72="No Data",1,IF('Indicator Data imputation'!BG71&lt;&gt;"",1,0))</f>
        <v>0</v>
      </c>
      <c r="BG68" s="158">
        <f>IF('Indicator Data'!BH72="No Data",1,IF('Indicator Data imputation'!BH71&lt;&gt;"",1,0))</f>
        <v>0</v>
      </c>
      <c r="BH68" s="158">
        <f>IF('Indicator Data'!BI72="No Data",1,IF('Indicator Data imputation'!BI71&lt;&gt;"",1,0))</f>
        <v>1</v>
      </c>
      <c r="BI68" s="158">
        <f>IF('Indicator Data'!BJ72="No Data",1,IF('Indicator Data imputation'!BJ71&lt;&gt;"",1,0))</f>
        <v>0</v>
      </c>
      <c r="BJ68" s="158">
        <f>IF('Indicator Data'!BK72="No Data",1,IF('Indicator Data imputation'!BK71&lt;&gt;"",1,0))</f>
        <v>0</v>
      </c>
      <c r="BK68" s="158">
        <f>IF('Indicator Data'!BL72="No Data",1,IF('Indicator Data imputation'!BL71&lt;&gt;"",1,0))</f>
        <v>0</v>
      </c>
      <c r="BL68" s="158">
        <f>IF('Indicator Data'!BM72="No Data",1,IF('Indicator Data imputation'!BM71&lt;&gt;"",1,0))</f>
        <v>0</v>
      </c>
      <c r="BM68" s="158">
        <f>IF('Indicator Data'!BN72="No Data",1,IF('Indicator Data imputation'!BN71&lt;&gt;"",1,0))</f>
        <v>1</v>
      </c>
      <c r="BN68" s="158">
        <f>IF('Indicator Data'!BO72="No Data",1,IF('Indicator Data imputation'!BO71&lt;&gt;"",1,0))</f>
        <v>0</v>
      </c>
      <c r="BO68" s="158">
        <f>IF('Indicator Data'!BP72="No Data",1,IF('Indicator Data imputation'!BP71&lt;&gt;"",1,0))</f>
        <v>0</v>
      </c>
      <c r="BP68" s="158">
        <f>IF('Indicator Data'!BQ72="No Data",1,IF('Indicator Data imputation'!BQ71&lt;&gt;"",1,0))</f>
        <v>0</v>
      </c>
      <c r="BQ68" s="158">
        <f>IF('Indicator Data'!BR72="No Data",1,IF('Indicator Data imputation'!BR71&lt;&gt;"",1,0))</f>
        <v>0</v>
      </c>
      <c r="BR68" s="158">
        <f>IF('Indicator Data'!BS72="No Data",1,IF('Indicator Data imputation'!BS71&lt;&gt;"",1,0))</f>
        <v>0</v>
      </c>
      <c r="BS68" s="158">
        <f>IF('Indicator Data'!BT72="No Data",1,IF('Indicator Data imputation'!BT71&lt;&gt;"",1,0))</f>
        <v>0</v>
      </c>
      <c r="BT68" s="158">
        <f>IF('Indicator Data'!BU72="No Data",1,IF('Indicator Data imputation'!BU71&lt;&gt;"",1,0))</f>
        <v>0</v>
      </c>
      <c r="BU68" s="158">
        <f>IF('Indicator Data'!BV72="No Data",1,IF('Indicator Data imputation'!BV71&lt;&gt;"",1,0))</f>
        <v>0</v>
      </c>
      <c r="BV68" s="158">
        <f>IF('Indicator Data'!BW72="No Data",1,IF('Indicator Data imputation'!BW71&lt;&gt;"",1,0))</f>
        <v>1</v>
      </c>
      <c r="BW68" s="158">
        <f>IF('Indicator Data'!BX72="No Data",1,IF('Indicator Data imputation'!BX71&lt;&gt;"",1,0))</f>
        <v>0</v>
      </c>
      <c r="BX68" s="158">
        <f>IF('Indicator Data'!BY72="No Data",1,IF('Indicator Data imputation'!BY71&lt;&gt;"",1,0))</f>
        <v>0</v>
      </c>
      <c r="BY68" s="5">
        <f t="shared" si="3"/>
        <v>20</v>
      </c>
      <c r="BZ68" s="160">
        <f t="shared" si="4"/>
        <v>0.26666666666666666</v>
      </c>
    </row>
    <row r="69" spans="1:78" x14ac:dyDescent="0.25">
      <c r="A69" s="5" t="s">
        <v>126</v>
      </c>
      <c r="B69" s="158">
        <f>IF('Indicator Data'!C73="No Data",1,IF('Indicator Data imputation'!C72&lt;&gt;"",1,0))</f>
        <v>0</v>
      </c>
      <c r="C69" s="158">
        <f>IF('Indicator Data'!D73="No Data",1,IF('Indicator Data imputation'!D72&lt;&gt;"",1,0))</f>
        <v>0</v>
      </c>
      <c r="D69" s="158">
        <f>IF('Indicator Data'!E73="No Data",1,IF('Indicator Data imputation'!E72&lt;&gt;"",1,0))</f>
        <v>0</v>
      </c>
      <c r="E69" s="158">
        <f>IF('Indicator Data'!F73="No Data",1,IF('Indicator Data imputation'!F72&lt;&gt;"",1,0))</f>
        <v>0</v>
      </c>
      <c r="F69" s="158">
        <f>IF('Indicator Data'!G73="No Data",1,IF('Indicator Data imputation'!G72&lt;&gt;"",1,0))</f>
        <v>0</v>
      </c>
      <c r="G69" s="158">
        <f>IF('Indicator Data'!H73="No Data",1,IF('Indicator Data imputation'!H72&lt;&gt;"",1,0))</f>
        <v>0</v>
      </c>
      <c r="H69" s="158">
        <f>IF('Indicator Data'!I73="No Data",1,IF('Indicator Data imputation'!I72&lt;&gt;"",1,0))</f>
        <v>0</v>
      </c>
      <c r="I69" s="158">
        <f>IF('Indicator Data'!J73="No Data",1,IF('Indicator Data imputation'!J72&lt;&gt;"",1,0))</f>
        <v>0</v>
      </c>
      <c r="J69" s="158">
        <f>IF('Indicator Data'!K73="No Data",1,IF('Indicator Data imputation'!K72&lt;&gt;"",1,0))</f>
        <v>0</v>
      </c>
      <c r="K69" s="158">
        <f>IF('Indicator Data'!L73="No Data",1,IF('Indicator Data imputation'!L72&lt;&gt;"",1,0))</f>
        <v>0</v>
      </c>
      <c r="L69" s="158">
        <f>IF('Indicator Data'!M73="No Data",1,IF('Indicator Data imputation'!M72&lt;&gt;"",1,0))</f>
        <v>1</v>
      </c>
      <c r="M69" s="158">
        <f>IF('Indicator Data'!N73="No Data",1,IF('Indicator Data imputation'!N72&lt;&gt;"",1,0))</f>
        <v>1</v>
      </c>
      <c r="N69" s="158">
        <f>IF('Indicator Data'!O73="No Data",1,IF('Indicator Data imputation'!O72&lt;&gt;"",1,0))</f>
        <v>1</v>
      </c>
      <c r="O69" s="158">
        <f>IF('Indicator Data'!P73="No Data",1,IF('Indicator Data imputation'!P72&lt;&gt;"",1,0))</f>
        <v>1</v>
      </c>
      <c r="P69" s="158">
        <f>IF('Indicator Data'!Q73="No Data",1,IF('Indicator Data imputation'!Q72&lt;&gt;"",1,0))</f>
        <v>0</v>
      </c>
      <c r="Q69" s="158">
        <f>IF('Indicator Data'!R73="No Data",1,IF('Indicator Data imputation'!R72&lt;&gt;"",1,0))</f>
        <v>0</v>
      </c>
      <c r="R69" s="158">
        <f>IF('Indicator Data'!S73="No Data",1,IF('Indicator Data imputation'!S72&lt;&gt;"",1,0))</f>
        <v>0</v>
      </c>
      <c r="S69" s="158">
        <f>IF('Indicator Data'!T73="No Data",1,IF('Indicator Data imputation'!T72&lt;&gt;"",1,0))</f>
        <v>0</v>
      </c>
      <c r="T69" s="158">
        <f>IF('Indicator Data'!U73="No Data",1,IF('Indicator Data imputation'!U72&lt;&gt;"",1,0))</f>
        <v>0</v>
      </c>
      <c r="U69" s="158">
        <f>IF('Indicator Data'!V73="No Data",1,IF('Indicator Data imputation'!V72&lt;&gt;"",1,0))</f>
        <v>0</v>
      </c>
      <c r="V69" s="158">
        <f>IF('Indicator Data'!W73="No Data",1,IF('Indicator Data imputation'!W72&lt;&gt;"",1,0))</f>
        <v>0</v>
      </c>
      <c r="W69" s="158">
        <f>IF('Indicator Data'!X73="No Data",1,IF('Indicator Data imputation'!X72&lt;&gt;"",1,0))</f>
        <v>0</v>
      </c>
      <c r="X69" s="158">
        <f>IF('Indicator Data'!Y73="No Data",1,IF('Indicator Data imputation'!Y72&lt;&gt;"",1,0))</f>
        <v>0</v>
      </c>
      <c r="Y69" s="158">
        <f>IF('Indicator Data'!Z73="No Data",1,IF('Indicator Data imputation'!Z72&lt;&gt;"",1,0))</f>
        <v>0</v>
      </c>
      <c r="Z69" s="158">
        <f>IF('Indicator Data'!AA73="No Data",1,IF('Indicator Data imputation'!AA72&lt;&gt;"",1,0))</f>
        <v>0</v>
      </c>
      <c r="AA69" s="158">
        <f>IF('Indicator Data'!AB73="No Data",1,IF('Indicator Data imputation'!AB72&lt;&gt;"",1,0))</f>
        <v>0</v>
      </c>
      <c r="AB69" s="158">
        <f>IF('Indicator Data'!AC73="No Data",1,IF('Indicator Data imputation'!AC72&lt;&gt;"",1,0))</f>
        <v>0</v>
      </c>
      <c r="AC69" s="158">
        <f>IF('Indicator Data'!AD73="No Data",1,IF('Indicator Data imputation'!AD72&lt;&gt;"",1,0))</f>
        <v>0</v>
      </c>
      <c r="AD69" s="158">
        <f>IF('Indicator Data'!AE73="No Data",1,IF('Indicator Data imputation'!AE72&lt;&gt;"",1,0))</f>
        <v>0</v>
      </c>
      <c r="AE69" s="158">
        <f>IF('Indicator Data'!AF73="No Data",1,IF('Indicator Data imputation'!AF72&lt;&gt;"",1,0))</f>
        <v>0</v>
      </c>
      <c r="AF69" s="158">
        <f>IF('Indicator Data'!AG73="No Data",1,IF('Indicator Data imputation'!AG72&lt;&gt;"",1,0))</f>
        <v>0</v>
      </c>
      <c r="AG69" s="158">
        <f>IF('Indicator Data'!AH73="No Data",1,IF('Indicator Data imputation'!AH72&lt;&gt;"",1,0))</f>
        <v>0</v>
      </c>
      <c r="AH69" s="158">
        <f>IF('Indicator Data'!AI73="No Data",1,IF('Indicator Data imputation'!AI72&lt;&gt;"",1,0))</f>
        <v>0</v>
      </c>
      <c r="AI69" s="158">
        <f>IF('Indicator Data'!AJ73="No Data",1,IF('Indicator Data imputation'!AJ72&lt;&gt;"",1,0))</f>
        <v>0</v>
      </c>
      <c r="AJ69" s="158">
        <f>IF('Indicator Data'!AK73="No Data",1,IF('Indicator Data imputation'!AK72&lt;&gt;"",1,0))</f>
        <v>0</v>
      </c>
      <c r="AK69" s="158">
        <f>IF('Indicator Data'!AL73="No Data",1,IF('Indicator Data imputation'!AL72&lt;&gt;"",1,0))</f>
        <v>0</v>
      </c>
      <c r="AL69" s="158">
        <f>IF('Indicator Data'!AM73="No Data",1,IF('Indicator Data imputation'!AM72&lt;&gt;"",1,0))</f>
        <v>0</v>
      </c>
      <c r="AM69" s="158">
        <f>IF('Indicator Data'!AN73="No Data",1,IF('Indicator Data imputation'!AN72&lt;&gt;"",1,0))</f>
        <v>0</v>
      </c>
      <c r="AN69" s="158">
        <f>IF('Indicator Data'!AO73="No Data",1,IF('Indicator Data imputation'!AO72&lt;&gt;"",1,0))</f>
        <v>0</v>
      </c>
      <c r="AO69" s="158">
        <f>IF('Indicator Data'!AP73="No Data",1,IF('Indicator Data imputation'!AP72&lt;&gt;"",1,0))</f>
        <v>0</v>
      </c>
      <c r="AP69" s="158">
        <f>IF('Indicator Data'!AQ73="No Data",1,IF('Indicator Data imputation'!AQ72&lt;&gt;"",1,0))</f>
        <v>0</v>
      </c>
      <c r="AQ69" s="158">
        <f>IF('Indicator Data'!AR73="No Data",1,IF('Indicator Data imputation'!AR72&lt;&gt;"",1,0))</f>
        <v>0</v>
      </c>
      <c r="AR69" s="158">
        <f>IF('Indicator Data'!AS73="No Data",1,IF('Indicator Data imputation'!AS72&lt;&gt;"",1,0))</f>
        <v>0</v>
      </c>
      <c r="AS69" s="158">
        <f>IF('Indicator Data'!AT73="No Data",1,IF('Indicator Data imputation'!AT72&lt;&gt;"",1,0))</f>
        <v>0</v>
      </c>
      <c r="AT69" s="158">
        <f>IF('Indicator Data'!AU73="No Data",1,IF('Indicator Data imputation'!AU72&lt;&gt;"",1,0))</f>
        <v>0</v>
      </c>
      <c r="AU69" s="158">
        <f>IF('Indicator Data'!AV73="No Data",1,IF('Indicator Data imputation'!AV72&lt;&gt;"",1,0))</f>
        <v>0</v>
      </c>
      <c r="AV69" s="158">
        <f>IF('Indicator Data'!AW73="No Data",1,IF('Indicator Data imputation'!AW72&lt;&gt;"",1,0))</f>
        <v>0</v>
      </c>
      <c r="AW69" s="158">
        <f>IF('Indicator Data'!AX73="No Data",1,IF('Indicator Data imputation'!AX72&lt;&gt;"",1,0))</f>
        <v>0</v>
      </c>
      <c r="AX69" s="158">
        <f>IF('Indicator Data'!AY73="No Data",1,IF('Indicator Data imputation'!AY72&lt;&gt;"",1,0))</f>
        <v>0</v>
      </c>
      <c r="AY69" s="158">
        <f>IF('Indicator Data'!AZ73="No Data",1,IF('Indicator Data imputation'!AZ72&lt;&gt;"",1,0))</f>
        <v>0</v>
      </c>
      <c r="AZ69" s="158">
        <f>IF('Indicator Data'!BA73="No Data",1,IF('Indicator Data imputation'!BA72&lt;&gt;"",1,0))</f>
        <v>0</v>
      </c>
      <c r="BA69" s="158">
        <f>IF('Indicator Data'!BB73="No Data",1,IF('Indicator Data imputation'!BB72&lt;&gt;"",1,0))</f>
        <v>0</v>
      </c>
      <c r="BB69" s="158">
        <f>IF('Indicator Data'!BC73="No Data",1,IF('Indicator Data imputation'!BC72&lt;&gt;"",1,0))</f>
        <v>0</v>
      </c>
      <c r="BC69" s="158">
        <f>IF('Indicator Data'!BD73="No Data",1,IF('Indicator Data imputation'!BD72&lt;&gt;"",1,0))</f>
        <v>0</v>
      </c>
      <c r="BD69" s="158">
        <f>IF('Indicator Data'!BE73="No Data",1,IF('Indicator Data imputation'!BE72&lt;&gt;"",1,0))</f>
        <v>0</v>
      </c>
      <c r="BE69" s="158">
        <f>IF('Indicator Data'!BF73="No Data",1,IF('Indicator Data imputation'!BF72&lt;&gt;"",1,0))</f>
        <v>0</v>
      </c>
      <c r="BF69" s="158">
        <f>IF('Indicator Data'!BG73="No Data",1,IF('Indicator Data imputation'!BG72&lt;&gt;"",1,0))</f>
        <v>0</v>
      </c>
      <c r="BG69" s="158">
        <f>IF('Indicator Data'!BH73="No Data",1,IF('Indicator Data imputation'!BH72&lt;&gt;"",1,0))</f>
        <v>0</v>
      </c>
      <c r="BH69" s="158">
        <f>IF('Indicator Data'!BI73="No Data",1,IF('Indicator Data imputation'!BI72&lt;&gt;"",1,0))</f>
        <v>0</v>
      </c>
      <c r="BI69" s="158">
        <f>IF('Indicator Data'!BJ73="No Data",1,IF('Indicator Data imputation'!BJ72&lt;&gt;"",1,0))</f>
        <v>0</v>
      </c>
      <c r="BJ69" s="158">
        <f>IF('Indicator Data'!BK73="No Data",1,IF('Indicator Data imputation'!BK72&lt;&gt;"",1,0))</f>
        <v>0</v>
      </c>
      <c r="BK69" s="158">
        <f>IF('Indicator Data'!BL73="No Data",1,IF('Indicator Data imputation'!BL72&lt;&gt;"",1,0))</f>
        <v>0</v>
      </c>
      <c r="BL69" s="158">
        <f>IF('Indicator Data'!BM73="No Data",1,IF('Indicator Data imputation'!BM72&lt;&gt;"",1,0))</f>
        <v>0</v>
      </c>
      <c r="BM69" s="158">
        <f>IF('Indicator Data'!BN73="No Data",1,IF('Indicator Data imputation'!BN72&lt;&gt;"",1,0))</f>
        <v>0</v>
      </c>
      <c r="BN69" s="158">
        <f>IF('Indicator Data'!BO73="No Data",1,IF('Indicator Data imputation'!BO72&lt;&gt;"",1,0))</f>
        <v>0</v>
      </c>
      <c r="BO69" s="158">
        <f>IF('Indicator Data'!BP73="No Data",1,IF('Indicator Data imputation'!BP72&lt;&gt;"",1,0))</f>
        <v>0</v>
      </c>
      <c r="BP69" s="158">
        <f>IF('Indicator Data'!BQ73="No Data",1,IF('Indicator Data imputation'!BQ72&lt;&gt;"",1,0))</f>
        <v>0</v>
      </c>
      <c r="BQ69" s="158">
        <f>IF('Indicator Data'!BR73="No Data",1,IF('Indicator Data imputation'!BR72&lt;&gt;"",1,0))</f>
        <v>0</v>
      </c>
      <c r="BR69" s="158">
        <f>IF('Indicator Data'!BS73="No Data",1,IF('Indicator Data imputation'!BS72&lt;&gt;"",1,0))</f>
        <v>0</v>
      </c>
      <c r="BS69" s="158">
        <f>IF('Indicator Data'!BT73="No Data",1,IF('Indicator Data imputation'!BT72&lt;&gt;"",1,0))</f>
        <v>0</v>
      </c>
      <c r="BT69" s="158">
        <f>IF('Indicator Data'!BU73="No Data",1,IF('Indicator Data imputation'!BU72&lt;&gt;"",1,0))</f>
        <v>0</v>
      </c>
      <c r="BU69" s="158">
        <f>IF('Indicator Data'!BV73="No Data",1,IF('Indicator Data imputation'!BV72&lt;&gt;"",1,0))</f>
        <v>0</v>
      </c>
      <c r="BV69" s="158">
        <f>IF('Indicator Data'!BW73="No Data",1,IF('Indicator Data imputation'!BW72&lt;&gt;"",1,0))</f>
        <v>0</v>
      </c>
      <c r="BW69" s="158">
        <f>IF('Indicator Data'!BX73="No Data",1,IF('Indicator Data imputation'!BX72&lt;&gt;"",1,0))</f>
        <v>0</v>
      </c>
      <c r="BX69" s="158">
        <f>IF('Indicator Data'!BY73="No Data",1,IF('Indicator Data imputation'!BY72&lt;&gt;"",1,0))</f>
        <v>0</v>
      </c>
      <c r="BY69" s="5">
        <f t="shared" si="3"/>
        <v>4</v>
      </c>
      <c r="BZ69" s="160">
        <f t="shared" si="4"/>
        <v>5.3333333333333337E-2</v>
      </c>
    </row>
    <row r="70" spans="1:78" x14ac:dyDescent="0.25">
      <c r="A70" s="5" t="s">
        <v>128</v>
      </c>
      <c r="B70" s="158">
        <f>IF('Indicator Data'!C74="No Data",1,IF('Indicator Data imputation'!C73&lt;&gt;"",1,0))</f>
        <v>0</v>
      </c>
      <c r="C70" s="158">
        <f>IF('Indicator Data'!D74="No Data",1,IF('Indicator Data imputation'!D73&lt;&gt;"",1,0))</f>
        <v>0</v>
      </c>
      <c r="D70" s="158">
        <f>IF('Indicator Data'!E74="No Data",1,IF('Indicator Data imputation'!E73&lt;&gt;"",1,0))</f>
        <v>0</v>
      </c>
      <c r="E70" s="158">
        <f>IF('Indicator Data'!F74="No Data",1,IF('Indicator Data imputation'!F73&lt;&gt;"",1,0))</f>
        <v>0</v>
      </c>
      <c r="F70" s="158">
        <f>IF('Indicator Data'!G74="No Data",1,IF('Indicator Data imputation'!G73&lt;&gt;"",1,0))</f>
        <v>0</v>
      </c>
      <c r="G70" s="158">
        <f>IF('Indicator Data'!H74="No Data",1,IF('Indicator Data imputation'!H73&lt;&gt;"",1,0))</f>
        <v>0</v>
      </c>
      <c r="H70" s="158">
        <f>IF('Indicator Data'!I74="No Data",1,IF('Indicator Data imputation'!I73&lt;&gt;"",1,0))</f>
        <v>0</v>
      </c>
      <c r="I70" s="158">
        <f>IF('Indicator Data'!J74="No Data",1,IF('Indicator Data imputation'!J73&lt;&gt;"",1,0))</f>
        <v>0</v>
      </c>
      <c r="J70" s="158">
        <f>IF('Indicator Data'!K74="No Data",1,IF('Indicator Data imputation'!K73&lt;&gt;"",1,0))</f>
        <v>0</v>
      </c>
      <c r="K70" s="158">
        <f>IF('Indicator Data'!L74="No Data",1,IF('Indicator Data imputation'!L73&lt;&gt;"",1,0))</f>
        <v>0</v>
      </c>
      <c r="L70" s="158">
        <f>IF('Indicator Data'!M74="No Data",1,IF('Indicator Data imputation'!M73&lt;&gt;"",1,0))</f>
        <v>0</v>
      </c>
      <c r="M70" s="158">
        <f>IF('Indicator Data'!N74="No Data",1,IF('Indicator Data imputation'!N73&lt;&gt;"",1,0))</f>
        <v>0</v>
      </c>
      <c r="N70" s="158">
        <f>IF('Indicator Data'!O74="No Data",1,IF('Indicator Data imputation'!O73&lt;&gt;"",1,0))</f>
        <v>0</v>
      </c>
      <c r="O70" s="158">
        <f>IF('Indicator Data'!P74="No Data",1,IF('Indicator Data imputation'!P73&lt;&gt;"",1,0))</f>
        <v>0</v>
      </c>
      <c r="P70" s="158">
        <f>IF('Indicator Data'!Q74="No Data",1,IF('Indicator Data imputation'!Q73&lt;&gt;"",1,0))</f>
        <v>0</v>
      </c>
      <c r="Q70" s="158">
        <f>IF('Indicator Data'!R74="No Data",1,IF('Indicator Data imputation'!R73&lt;&gt;"",1,0))</f>
        <v>0</v>
      </c>
      <c r="R70" s="158">
        <f>IF('Indicator Data'!S74="No Data",1,IF('Indicator Data imputation'!S73&lt;&gt;"",1,0))</f>
        <v>0</v>
      </c>
      <c r="S70" s="158">
        <f>IF('Indicator Data'!T74="No Data",1,IF('Indicator Data imputation'!T73&lt;&gt;"",1,0))</f>
        <v>0</v>
      </c>
      <c r="T70" s="158">
        <f>IF('Indicator Data'!U74="No Data",1,IF('Indicator Data imputation'!U73&lt;&gt;"",1,0))</f>
        <v>0</v>
      </c>
      <c r="U70" s="158">
        <f>IF('Indicator Data'!V74="No Data",1,IF('Indicator Data imputation'!V73&lt;&gt;"",1,0))</f>
        <v>0</v>
      </c>
      <c r="V70" s="158">
        <f>IF('Indicator Data'!W74="No Data",1,IF('Indicator Data imputation'!W73&lt;&gt;"",1,0))</f>
        <v>0</v>
      </c>
      <c r="W70" s="158">
        <f>IF('Indicator Data'!X74="No Data",1,IF('Indicator Data imputation'!X73&lt;&gt;"",1,0))</f>
        <v>0</v>
      </c>
      <c r="X70" s="158">
        <f>IF('Indicator Data'!Y74="No Data",1,IF('Indicator Data imputation'!Y73&lt;&gt;"",1,0))</f>
        <v>0</v>
      </c>
      <c r="Y70" s="158">
        <f>IF('Indicator Data'!Z74="No Data",1,IF('Indicator Data imputation'!Z73&lt;&gt;"",1,0))</f>
        <v>0</v>
      </c>
      <c r="Z70" s="158">
        <f>IF('Indicator Data'!AA74="No Data",1,IF('Indicator Data imputation'!AA73&lt;&gt;"",1,0))</f>
        <v>0</v>
      </c>
      <c r="AA70" s="158">
        <f>IF('Indicator Data'!AB74="No Data",1,IF('Indicator Data imputation'!AB73&lt;&gt;"",1,0))</f>
        <v>0</v>
      </c>
      <c r="AB70" s="158">
        <f>IF('Indicator Data'!AC74="No Data",1,IF('Indicator Data imputation'!AC73&lt;&gt;"",1,0))</f>
        <v>0</v>
      </c>
      <c r="AC70" s="158">
        <f>IF('Indicator Data'!AD74="No Data",1,IF('Indicator Data imputation'!AD73&lt;&gt;"",1,0))</f>
        <v>0</v>
      </c>
      <c r="AD70" s="158">
        <f>IF('Indicator Data'!AE74="No Data",1,IF('Indicator Data imputation'!AE73&lt;&gt;"",1,0))</f>
        <v>0</v>
      </c>
      <c r="AE70" s="158">
        <f>IF('Indicator Data'!AF74="No Data",1,IF('Indicator Data imputation'!AF73&lt;&gt;"",1,0))</f>
        <v>0</v>
      </c>
      <c r="AF70" s="158">
        <f>IF('Indicator Data'!AG74="No Data",1,IF('Indicator Data imputation'!AG73&lt;&gt;"",1,0))</f>
        <v>0</v>
      </c>
      <c r="AG70" s="158">
        <f>IF('Indicator Data'!AH74="No Data",1,IF('Indicator Data imputation'!AH73&lt;&gt;"",1,0))</f>
        <v>0</v>
      </c>
      <c r="AH70" s="158">
        <f>IF('Indicator Data'!AI74="No Data",1,IF('Indicator Data imputation'!AI73&lt;&gt;"",1,0))</f>
        <v>0</v>
      </c>
      <c r="AI70" s="158">
        <f>IF('Indicator Data'!AJ74="No Data",1,IF('Indicator Data imputation'!AJ73&lt;&gt;"",1,0))</f>
        <v>0</v>
      </c>
      <c r="AJ70" s="158">
        <f>IF('Indicator Data'!AK74="No Data",1,IF('Indicator Data imputation'!AK73&lt;&gt;"",1,0))</f>
        <v>0</v>
      </c>
      <c r="AK70" s="158">
        <f>IF('Indicator Data'!AL74="No Data",1,IF('Indicator Data imputation'!AL73&lt;&gt;"",1,0))</f>
        <v>0</v>
      </c>
      <c r="AL70" s="158">
        <f>IF('Indicator Data'!AM74="No Data",1,IF('Indicator Data imputation'!AM73&lt;&gt;"",1,0))</f>
        <v>0</v>
      </c>
      <c r="AM70" s="158">
        <f>IF('Indicator Data'!AN74="No Data",1,IF('Indicator Data imputation'!AN73&lt;&gt;"",1,0))</f>
        <v>0</v>
      </c>
      <c r="AN70" s="158">
        <f>IF('Indicator Data'!AO74="No Data",1,IF('Indicator Data imputation'!AO73&lt;&gt;"",1,0))</f>
        <v>0</v>
      </c>
      <c r="AO70" s="158">
        <f>IF('Indicator Data'!AP74="No Data",1,IF('Indicator Data imputation'!AP73&lt;&gt;"",1,0))</f>
        <v>0</v>
      </c>
      <c r="AP70" s="158">
        <f>IF('Indicator Data'!AQ74="No Data",1,IF('Indicator Data imputation'!AQ73&lt;&gt;"",1,0))</f>
        <v>0</v>
      </c>
      <c r="AQ70" s="158">
        <f>IF('Indicator Data'!AR74="No Data",1,IF('Indicator Data imputation'!AR73&lt;&gt;"",1,0))</f>
        <v>0</v>
      </c>
      <c r="AR70" s="158">
        <f>IF('Indicator Data'!AS74="No Data",1,IF('Indicator Data imputation'!AS73&lt;&gt;"",1,0))</f>
        <v>0</v>
      </c>
      <c r="AS70" s="158">
        <f>IF('Indicator Data'!AT74="No Data",1,IF('Indicator Data imputation'!AT73&lt;&gt;"",1,0))</f>
        <v>0</v>
      </c>
      <c r="AT70" s="158">
        <f>IF('Indicator Data'!AU74="No Data",1,IF('Indicator Data imputation'!AU73&lt;&gt;"",1,0))</f>
        <v>0</v>
      </c>
      <c r="AU70" s="158">
        <f>IF('Indicator Data'!AV74="No Data",1,IF('Indicator Data imputation'!AV73&lt;&gt;"",1,0))</f>
        <v>0</v>
      </c>
      <c r="AV70" s="158">
        <f>IF('Indicator Data'!AW74="No Data",1,IF('Indicator Data imputation'!AW73&lt;&gt;"",1,0))</f>
        <v>0</v>
      </c>
      <c r="AW70" s="158">
        <f>IF('Indicator Data'!AX74="No Data",1,IF('Indicator Data imputation'!AX73&lt;&gt;"",1,0))</f>
        <v>0</v>
      </c>
      <c r="AX70" s="158">
        <f>IF('Indicator Data'!AY74="No Data",1,IF('Indicator Data imputation'!AY73&lt;&gt;"",1,0))</f>
        <v>0</v>
      </c>
      <c r="AY70" s="158">
        <f>IF('Indicator Data'!AZ74="No Data",1,IF('Indicator Data imputation'!AZ73&lt;&gt;"",1,0))</f>
        <v>1</v>
      </c>
      <c r="AZ70" s="158">
        <f>IF('Indicator Data'!BA74="No Data",1,IF('Indicator Data imputation'!BA73&lt;&gt;"",1,0))</f>
        <v>0</v>
      </c>
      <c r="BA70" s="158">
        <f>IF('Indicator Data'!BB74="No Data",1,IF('Indicator Data imputation'!BB73&lt;&gt;"",1,0))</f>
        <v>0</v>
      </c>
      <c r="BB70" s="158">
        <f>IF('Indicator Data'!BC74="No Data",1,IF('Indicator Data imputation'!BC73&lt;&gt;"",1,0))</f>
        <v>0</v>
      </c>
      <c r="BC70" s="158">
        <f>IF('Indicator Data'!BD74="No Data",1,IF('Indicator Data imputation'!BD73&lt;&gt;"",1,0))</f>
        <v>0</v>
      </c>
      <c r="BD70" s="158">
        <f>IF('Indicator Data'!BE74="No Data",1,IF('Indicator Data imputation'!BE73&lt;&gt;"",1,0))</f>
        <v>0</v>
      </c>
      <c r="BE70" s="158">
        <f>IF('Indicator Data'!BF74="No Data",1,IF('Indicator Data imputation'!BF73&lt;&gt;"",1,0))</f>
        <v>0</v>
      </c>
      <c r="BF70" s="158">
        <f>IF('Indicator Data'!BG74="No Data",1,IF('Indicator Data imputation'!BG73&lt;&gt;"",1,0))</f>
        <v>0</v>
      </c>
      <c r="BG70" s="158">
        <f>IF('Indicator Data'!BH74="No Data",1,IF('Indicator Data imputation'!BH73&lt;&gt;"",1,0))</f>
        <v>0</v>
      </c>
      <c r="BH70" s="158">
        <f>IF('Indicator Data'!BI74="No Data",1,IF('Indicator Data imputation'!BI73&lt;&gt;"",1,0))</f>
        <v>0</v>
      </c>
      <c r="BI70" s="158">
        <f>IF('Indicator Data'!BJ74="No Data",1,IF('Indicator Data imputation'!BJ73&lt;&gt;"",1,0))</f>
        <v>0</v>
      </c>
      <c r="BJ70" s="158">
        <f>IF('Indicator Data'!BK74="No Data",1,IF('Indicator Data imputation'!BK73&lt;&gt;"",1,0))</f>
        <v>0</v>
      </c>
      <c r="BK70" s="158">
        <f>IF('Indicator Data'!BL74="No Data",1,IF('Indicator Data imputation'!BL73&lt;&gt;"",1,0))</f>
        <v>0</v>
      </c>
      <c r="BL70" s="158">
        <f>IF('Indicator Data'!BM74="No Data",1,IF('Indicator Data imputation'!BM73&lt;&gt;"",1,0))</f>
        <v>0</v>
      </c>
      <c r="BM70" s="158">
        <f>IF('Indicator Data'!BN74="No Data",1,IF('Indicator Data imputation'!BN73&lt;&gt;"",1,0))</f>
        <v>0</v>
      </c>
      <c r="BN70" s="158">
        <f>IF('Indicator Data'!BO74="No Data",1,IF('Indicator Data imputation'!BO73&lt;&gt;"",1,0))</f>
        <v>0</v>
      </c>
      <c r="BO70" s="158">
        <f>IF('Indicator Data'!BP74="No Data",1,IF('Indicator Data imputation'!BP73&lt;&gt;"",1,0))</f>
        <v>0</v>
      </c>
      <c r="BP70" s="158">
        <f>IF('Indicator Data'!BQ74="No Data",1,IF('Indicator Data imputation'!BQ73&lt;&gt;"",1,0))</f>
        <v>0</v>
      </c>
      <c r="BQ70" s="158">
        <f>IF('Indicator Data'!BR74="No Data",1,IF('Indicator Data imputation'!BR73&lt;&gt;"",1,0))</f>
        <v>0</v>
      </c>
      <c r="BR70" s="158">
        <f>IF('Indicator Data'!BS74="No Data",1,IF('Indicator Data imputation'!BS73&lt;&gt;"",1,0))</f>
        <v>0</v>
      </c>
      <c r="BS70" s="158">
        <f>IF('Indicator Data'!BT74="No Data",1,IF('Indicator Data imputation'!BT73&lt;&gt;"",1,0))</f>
        <v>0</v>
      </c>
      <c r="BT70" s="158">
        <f>IF('Indicator Data'!BU74="No Data",1,IF('Indicator Data imputation'!BU73&lt;&gt;"",1,0))</f>
        <v>0</v>
      </c>
      <c r="BU70" s="158">
        <f>IF('Indicator Data'!BV74="No Data",1,IF('Indicator Data imputation'!BV73&lt;&gt;"",1,0))</f>
        <v>1</v>
      </c>
      <c r="BV70" s="158">
        <f>IF('Indicator Data'!BW74="No Data",1,IF('Indicator Data imputation'!BW73&lt;&gt;"",1,0))</f>
        <v>1</v>
      </c>
      <c r="BW70" s="158">
        <f>IF('Indicator Data'!BX74="No Data",1,IF('Indicator Data imputation'!BX73&lt;&gt;"",1,0))</f>
        <v>0</v>
      </c>
      <c r="BX70" s="158">
        <f>IF('Indicator Data'!BY74="No Data",1,IF('Indicator Data imputation'!BY73&lt;&gt;"",1,0))</f>
        <v>0</v>
      </c>
      <c r="BY70" s="5">
        <f t="shared" si="3"/>
        <v>3</v>
      </c>
      <c r="BZ70" s="160">
        <f t="shared" si="4"/>
        <v>0.04</v>
      </c>
    </row>
    <row r="71" spans="1:78" x14ac:dyDescent="0.25">
      <c r="A71" s="5" t="s">
        <v>130</v>
      </c>
      <c r="B71" s="158">
        <f>IF('Indicator Data'!C75="No Data",1,IF('Indicator Data imputation'!C74&lt;&gt;"",1,0))</f>
        <v>0</v>
      </c>
      <c r="C71" s="158">
        <f>IF('Indicator Data'!D75="No Data",1,IF('Indicator Data imputation'!D74&lt;&gt;"",1,0))</f>
        <v>0</v>
      </c>
      <c r="D71" s="158">
        <f>IF('Indicator Data'!E75="No Data",1,IF('Indicator Data imputation'!E74&lt;&gt;"",1,0))</f>
        <v>0</v>
      </c>
      <c r="E71" s="158">
        <f>IF('Indicator Data'!F75="No Data",1,IF('Indicator Data imputation'!F74&lt;&gt;"",1,0))</f>
        <v>0</v>
      </c>
      <c r="F71" s="158">
        <f>IF('Indicator Data'!G75="No Data",1,IF('Indicator Data imputation'!G74&lt;&gt;"",1,0))</f>
        <v>0</v>
      </c>
      <c r="G71" s="158">
        <f>IF('Indicator Data'!H75="No Data",1,IF('Indicator Data imputation'!H74&lt;&gt;"",1,0))</f>
        <v>0</v>
      </c>
      <c r="H71" s="158">
        <f>IF('Indicator Data'!I75="No Data",1,IF('Indicator Data imputation'!I74&lt;&gt;"",1,0))</f>
        <v>0</v>
      </c>
      <c r="I71" s="158">
        <f>IF('Indicator Data'!J75="No Data",1,IF('Indicator Data imputation'!J74&lt;&gt;"",1,0))</f>
        <v>0</v>
      </c>
      <c r="J71" s="158">
        <f>IF('Indicator Data'!K75="No Data",1,IF('Indicator Data imputation'!K74&lt;&gt;"",1,0))</f>
        <v>0</v>
      </c>
      <c r="K71" s="158">
        <f>IF('Indicator Data'!L75="No Data",1,IF('Indicator Data imputation'!L74&lt;&gt;"",1,0))</f>
        <v>0</v>
      </c>
      <c r="L71" s="158">
        <f>IF('Indicator Data'!M75="No Data",1,IF('Indicator Data imputation'!M74&lt;&gt;"",1,0))</f>
        <v>0</v>
      </c>
      <c r="M71" s="158">
        <f>IF('Indicator Data'!N75="No Data",1,IF('Indicator Data imputation'!N74&lt;&gt;"",1,0))</f>
        <v>0</v>
      </c>
      <c r="N71" s="158">
        <f>IF('Indicator Data'!O75="No Data",1,IF('Indicator Data imputation'!O74&lt;&gt;"",1,0))</f>
        <v>0</v>
      </c>
      <c r="O71" s="158">
        <f>IF('Indicator Data'!P75="No Data",1,IF('Indicator Data imputation'!P74&lt;&gt;"",1,0))</f>
        <v>0</v>
      </c>
      <c r="P71" s="158">
        <f>IF('Indicator Data'!Q75="No Data",1,IF('Indicator Data imputation'!Q74&lt;&gt;"",1,0))</f>
        <v>0</v>
      </c>
      <c r="Q71" s="158">
        <f>IF('Indicator Data'!R75="No Data",1,IF('Indicator Data imputation'!R74&lt;&gt;"",1,0))</f>
        <v>0</v>
      </c>
      <c r="R71" s="158">
        <f>IF('Indicator Data'!S75="No Data",1,IF('Indicator Data imputation'!S74&lt;&gt;"",1,0))</f>
        <v>0</v>
      </c>
      <c r="S71" s="158">
        <f>IF('Indicator Data'!T75="No Data",1,IF('Indicator Data imputation'!T74&lt;&gt;"",1,0))</f>
        <v>0</v>
      </c>
      <c r="T71" s="158">
        <f>IF('Indicator Data'!U75="No Data",1,IF('Indicator Data imputation'!U74&lt;&gt;"",1,0))</f>
        <v>0</v>
      </c>
      <c r="U71" s="158">
        <f>IF('Indicator Data'!V75="No Data",1,IF('Indicator Data imputation'!V74&lt;&gt;"",1,0))</f>
        <v>0</v>
      </c>
      <c r="V71" s="158">
        <f>IF('Indicator Data'!W75="No Data",1,IF('Indicator Data imputation'!W74&lt;&gt;"",1,0))</f>
        <v>0</v>
      </c>
      <c r="W71" s="158">
        <f>IF('Indicator Data'!X75="No Data",1,IF('Indicator Data imputation'!X74&lt;&gt;"",1,0))</f>
        <v>0</v>
      </c>
      <c r="X71" s="158">
        <f>IF('Indicator Data'!Y75="No Data",1,IF('Indicator Data imputation'!Y74&lt;&gt;"",1,0))</f>
        <v>0</v>
      </c>
      <c r="Y71" s="158">
        <f>IF('Indicator Data'!Z75="No Data",1,IF('Indicator Data imputation'!Z74&lt;&gt;"",1,0))</f>
        <v>0</v>
      </c>
      <c r="Z71" s="158">
        <f>IF('Indicator Data'!AA75="No Data",1,IF('Indicator Data imputation'!AA74&lt;&gt;"",1,0))</f>
        <v>1</v>
      </c>
      <c r="AA71" s="158">
        <f>IF('Indicator Data'!AB75="No Data",1,IF('Indicator Data imputation'!AB74&lt;&gt;"",1,0))</f>
        <v>0</v>
      </c>
      <c r="AB71" s="158">
        <f>IF('Indicator Data'!AC75="No Data",1,IF('Indicator Data imputation'!AC74&lt;&gt;"",1,0))</f>
        <v>0</v>
      </c>
      <c r="AC71" s="158">
        <f>IF('Indicator Data'!AD75="No Data",1,IF('Indicator Data imputation'!AD74&lt;&gt;"",1,0))</f>
        <v>0</v>
      </c>
      <c r="AD71" s="158">
        <f>IF('Indicator Data'!AE75="No Data",1,IF('Indicator Data imputation'!AE74&lt;&gt;"",1,0))</f>
        <v>0</v>
      </c>
      <c r="AE71" s="158">
        <f>IF('Indicator Data'!AF75="No Data",1,IF('Indicator Data imputation'!AF74&lt;&gt;"",1,0))</f>
        <v>0</v>
      </c>
      <c r="AF71" s="158">
        <f>IF('Indicator Data'!AG75="No Data",1,IF('Indicator Data imputation'!AG74&lt;&gt;"",1,0))</f>
        <v>0</v>
      </c>
      <c r="AG71" s="158">
        <f>IF('Indicator Data'!AH75="No Data",1,IF('Indicator Data imputation'!AH74&lt;&gt;"",1,0))</f>
        <v>0</v>
      </c>
      <c r="AH71" s="158">
        <f>IF('Indicator Data'!AI75="No Data",1,IF('Indicator Data imputation'!AI74&lt;&gt;"",1,0))</f>
        <v>0</v>
      </c>
      <c r="AI71" s="158">
        <f>IF('Indicator Data'!AJ75="No Data",1,IF('Indicator Data imputation'!AJ74&lt;&gt;"",1,0))</f>
        <v>0</v>
      </c>
      <c r="AJ71" s="158">
        <f>IF('Indicator Data'!AK75="No Data",1,IF('Indicator Data imputation'!AK74&lt;&gt;"",1,0))</f>
        <v>0</v>
      </c>
      <c r="AK71" s="158">
        <f>IF('Indicator Data'!AL75="No Data",1,IF('Indicator Data imputation'!AL74&lt;&gt;"",1,0))</f>
        <v>0</v>
      </c>
      <c r="AL71" s="158">
        <f>IF('Indicator Data'!AM75="No Data",1,IF('Indicator Data imputation'!AM74&lt;&gt;"",1,0))</f>
        <v>1</v>
      </c>
      <c r="AM71" s="158">
        <f>IF('Indicator Data'!AN75="No Data",1,IF('Indicator Data imputation'!AN74&lt;&gt;"",1,0))</f>
        <v>0</v>
      </c>
      <c r="AN71" s="158">
        <f>IF('Indicator Data'!AO75="No Data",1,IF('Indicator Data imputation'!AO74&lt;&gt;"",1,0))</f>
        <v>0</v>
      </c>
      <c r="AO71" s="158">
        <f>IF('Indicator Data'!AP75="No Data",1,IF('Indicator Data imputation'!AP74&lt;&gt;"",1,0))</f>
        <v>0</v>
      </c>
      <c r="AP71" s="158">
        <f>IF('Indicator Data'!AQ75="No Data",1,IF('Indicator Data imputation'!AQ74&lt;&gt;"",1,0))</f>
        <v>0</v>
      </c>
      <c r="AQ71" s="158">
        <f>IF('Indicator Data'!AR75="No Data",1,IF('Indicator Data imputation'!AR74&lt;&gt;"",1,0))</f>
        <v>0</v>
      </c>
      <c r="AR71" s="158">
        <f>IF('Indicator Data'!AS75="No Data",1,IF('Indicator Data imputation'!AS74&lt;&gt;"",1,0))</f>
        <v>0</v>
      </c>
      <c r="AS71" s="158">
        <f>IF('Indicator Data'!AT75="No Data",1,IF('Indicator Data imputation'!AT74&lt;&gt;"",1,0))</f>
        <v>0</v>
      </c>
      <c r="AT71" s="158">
        <f>IF('Indicator Data'!AU75="No Data",1,IF('Indicator Data imputation'!AU74&lt;&gt;"",1,0))</f>
        <v>0</v>
      </c>
      <c r="AU71" s="158">
        <f>IF('Indicator Data'!AV75="No Data",1,IF('Indicator Data imputation'!AV74&lt;&gt;"",1,0))</f>
        <v>0</v>
      </c>
      <c r="AV71" s="158">
        <f>IF('Indicator Data'!AW75="No Data",1,IF('Indicator Data imputation'!AW74&lt;&gt;"",1,0))</f>
        <v>0</v>
      </c>
      <c r="AW71" s="158">
        <f>IF('Indicator Data'!AX75="No Data",1,IF('Indicator Data imputation'!AX74&lt;&gt;"",1,0))</f>
        <v>0</v>
      </c>
      <c r="AX71" s="158">
        <f>IF('Indicator Data'!AY75="No Data",1,IF('Indicator Data imputation'!AY74&lt;&gt;"",1,0))</f>
        <v>0</v>
      </c>
      <c r="AY71" s="158">
        <f>IF('Indicator Data'!AZ75="No Data",1,IF('Indicator Data imputation'!AZ74&lt;&gt;"",1,0))</f>
        <v>1</v>
      </c>
      <c r="AZ71" s="158">
        <f>IF('Indicator Data'!BA75="No Data",1,IF('Indicator Data imputation'!BA74&lt;&gt;"",1,0))</f>
        <v>0</v>
      </c>
      <c r="BA71" s="158">
        <f>IF('Indicator Data'!BB75="No Data",1,IF('Indicator Data imputation'!BB74&lt;&gt;"",1,0))</f>
        <v>0</v>
      </c>
      <c r="BB71" s="158">
        <f>IF('Indicator Data'!BC75="No Data",1,IF('Indicator Data imputation'!BC74&lt;&gt;"",1,0))</f>
        <v>0</v>
      </c>
      <c r="BC71" s="158">
        <f>IF('Indicator Data'!BD75="No Data",1,IF('Indicator Data imputation'!BD74&lt;&gt;"",1,0))</f>
        <v>0</v>
      </c>
      <c r="BD71" s="158">
        <f>IF('Indicator Data'!BE75="No Data",1,IF('Indicator Data imputation'!BE74&lt;&gt;"",1,0))</f>
        <v>0</v>
      </c>
      <c r="BE71" s="158">
        <f>IF('Indicator Data'!BF75="No Data",1,IF('Indicator Data imputation'!BF74&lt;&gt;"",1,0))</f>
        <v>0</v>
      </c>
      <c r="BF71" s="158">
        <f>IF('Indicator Data'!BG75="No Data",1,IF('Indicator Data imputation'!BG74&lt;&gt;"",1,0))</f>
        <v>0</v>
      </c>
      <c r="BG71" s="158">
        <f>IF('Indicator Data'!BH75="No Data",1,IF('Indicator Data imputation'!BH74&lt;&gt;"",1,0))</f>
        <v>0</v>
      </c>
      <c r="BH71" s="158">
        <f>IF('Indicator Data'!BI75="No Data",1,IF('Indicator Data imputation'!BI74&lt;&gt;"",1,0))</f>
        <v>0</v>
      </c>
      <c r="BI71" s="158">
        <f>IF('Indicator Data'!BJ75="No Data",1,IF('Indicator Data imputation'!BJ74&lt;&gt;"",1,0))</f>
        <v>0</v>
      </c>
      <c r="BJ71" s="158">
        <f>IF('Indicator Data'!BK75="No Data",1,IF('Indicator Data imputation'!BK74&lt;&gt;"",1,0))</f>
        <v>0</v>
      </c>
      <c r="BK71" s="158">
        <f>IF('Indicator Data'!BL75="No Data",1,IF('Indicator Data imputation'!BL74&lt;&gt;"",1,0))</f>
        <v>0</v>
      </c>
      <c r="BL71" s="158">
        <f>IF('Indicator Data'!BM75="No Data",1,IF('Indicator Data imputation'!BM74&lt;&gt;"",1,0))</f>
        <v>0</v>
      </c>
      <c r="BM71" s="158">
        <f>IF('Indicator Data'!BN75="No Data",1,IF('Indicator Data imputation'!BN74&lt;&gt;"",1,0))</f>
        <v>0</v>
      </c>
      <c r="BN71" s="158">
        <f>IF('Indicator Data'!BO75="No Data",1,IF('Indicator Data imputation'!BO74&lt;&gt;"",1,0))</f>
        <v>0</v>
      </c>
      <c r="BO71" s="158">
        <f>IF('Indicator Data'!BP75="No Data",1,IF('Indicator Data imputation'!BP74&lt;&gt;"",1,0))</f>
        <v>0</v>
      </c>
      <c r="BP71" s="158">
        <f>IF('Indicator Data'!BQ75="No Data",1,IF('Indicator Data imputation'!BQ74&lt;&gt;"",1,0))</f>
        <v>0</v>
      </c>
      <c r="BQ71" s="158">
        <f>IF('Indicator Data'!BR75="No Data",1,IF('Indicator Data imputation'!BR74&lt;&gt;"",1,0))</f>
        <v>0</v>
      </c>
      <c r="BR71" s="158">
        <f>IF('Indicator Data'!BS75="No Data",1,IF('Indicator Data imputation'!BS74&lt;&gt;"",1,0))</f>
        <v>0</v>
      </c>
      <c r="BS71" s="158">
        <f>IF('Indicator Data'!BT75="No Data",1,IF('Indicator Data imputation'!BT74&lt;&gt;"",1,0))</f>
        <v>0</v>
      </c>
      <c r="BT71" s="158">
        <f>IF('Indicator Data'!BU75="No Data",1,IF('Indicator Data imputation'!BU74&lt;&gt;"",1,0))</f>
        <v>0</v>
      </c>
      <c r="BU71" s="158">
        <f>IF('Indicator Data'!BV75="No Data",1,IF('Indicator Data imputation'!BV74&lt;&gt;"",1,0))</f>
        <v>1</v>
      </c>
      <c r="BV71" s="158">
        <f>IF('Indicator Data'!BW75="No Data",1,IF('Indicator Data imputation'!BW74&lt;&gt;"",1,0))</f>
        <v>0</v>
      </c>
      <c r="BW71" s="158">
        <f>IF('Indicator Data'!BX75="No Data",1,IF('Indicator Data imputation'!BX74&lt;&gt;"",1,0))</f>
        <v>0</v>
      </c>
      <c r="BX71" s="158">
        <f>IF('Indicator Data'!BY75="No Data",1,IF('Indicator Data imputation'!BY74&lt;&gt;"",1,0))</f>
        <v>0</v>
      </c>
      <c r="BY71" s="5">
        <f t="shared" si="3"/>
        <v>4</v>
      </c>
      <c r="BZ71" s="160">
        <f t="shared" si="4"/>
        <v>5.3333333333333337E-2</v>
      </c>
    </row>
    <row r="72" spans="1:78" x14ac:dyDescent="0.25">
      <c r="A72" s="5" t="s">
        <v>131</v>
      </c>
      <c r="B72" s="158">
        <f>IF('Indicator Data'!C76="No Data",1,IF('Indicator Data imputation'!C75&lt;&gt;"",1,0))</f>
        <v>0</v>
      </c>
      <c r="C72" s="158">
        <f>IF('Indicator Data'!D76="No Data",1,IF('Indicator Data imputation'!D75&lt;&gt;"",1,0))</f>
        <v>0</v>
      </c>
      <c r="D72" s="158">
        <f>IF('Indicator Data'!E76="No Data",1,IF('Indicator Data imputation'!E75&lt;&gt;"",1,0))</f>
        <v>0</v>
      </c>
      <c r="E72" s="158">
        <f>IF('Indicator Data'!F76="No Data",1,IF('Indicator Data imputation'!F75&lt;&gt;"",1,0))</f>
        <v>0</v>
      </c>
      <c r="F72" s="158">
        <f>IF('Indicator Data'!G76="No Data",1,IF('Indicator Data imputation'!G75&lt;&gt;"",1,0))</f>
        <v>0</v>
      </c>
      <c r="G72" s="158">
        <f>IF('Indicator Data'!H76="No Data",1,IF('Indicator Data imputation'!H75&lt;&gt;"",1,0))</f>
        <v>0</v>
      </c>
      <c r="H72" s="158">
        <f>IF('Indicator Data'!I76="No Data",1,IF('Indicator Data imputation'!I75&lt;&gt;"",1,0))</f>
        <v>0</v>
      </c>
      <c r="I72" s="158">
        <f>IF('Indicator Data'!J76="No Data",1,IF('Indicator Data imputation'!J75&lt;&gt;"",1,0))</f>
        <v>0</v>
      </c>
      <c r="J72" s="158">
        <f>IF('Indicator Data'!K76="No Data",1,IF('Indicator Data imputation'!K75&lt;&gt;"",1,0))</f>
        <v>0</v>
      </c>
      <c r="K72" s="158">
        <f>IF('Indicator Data'!L76="No Data",1,IF('Indicator Data imputation'!L75&lt;&gt;"",1,0))</f>
        <v>0</v>
      </c>
      <c r="L72" s="158">
        <f>IF('Indicator Data'!M76="No Data",1,IF('Indicator Data imputation'!M75&lt;&gt;"",1,0))</f>
        <v>1</v>
      </c>
      <c r="M72" s="158">
        <f>IF('Indicator Data'!N76="No Data",1,IF('Indicator Data imputation'!N75&lt;&gt;"",1,0))</f>
        <v>1</v>
      </c>
      <c r="N72" s="158">
        <f>IF('Indicator Data'!O76="No Data",1,IF('Indicator Data imputation'!O75&lt;&gt;"",1,0))</f>
        <v>1</v>
      </c>
      <c r="O72" s="158">
        <f>IF('Indicator Data'!P76="No Data",1,IF('Indicator Data imputation'!P75&lt;&gt;"",1,0))</f>
        <v>1</v>
      </c>
      <c r="P72" s="158">
        <f>IF('Indicator Data'!Q76="No Data",1,IF('Indicator Data imputation'!Q75&lt;&gt;"",1,0))</f>
        <v>0</v>
      </c>
      <c r="Q72" s="158">
        <f>IF('Indicator Data'!R76="No Data",1,IF('Indicator Data imputation'!R75&lt;&gt;"",1,0))</f>
        <v>0</v>
      </c>
      <c r="R72" s="158">
        <f>IF('Indicator Data'!S76="No Data",1,IF('Indicator Data imputation'!S75&lt;&gt;"",1,0))</f>
        <v>0</v>
      </c>
      <c r="S72" s="158">
        <f>IF('Indicator Data'!T76="No Data",1,IF('Indicator Data imputation'!T75&lt;&gt;"",1,0))</f>
        <v>0</v>
      </c>
      <c r="T72" s="158">
        <f>IF('Indicator Data'!U76="No Data",1,IF('Indicator Data imputation'!U75&lt;&gt;"",1,0))</f>
        <v>0</v>
      </c>
      <c r="U72" s="158">
        <f>IF('Indicator Data'!V76="No Data",1,IF('Indicator Data imputation'!V75&lt;&gt;"",1,0))</f>
        <v>0</v>
      </c>
      <c r="V72" s="158">
        <f>IF('Indicator Data'!W76="No Data",1,IF('Indicator Data imputation'!W75&lt;&gt;"",1,0))</f>
        <v>0</v>
      </c>
      <c r="W72" s="158">
        <f>IF('Indicator Data'!X76="No Data",1,IF('Indicator Data imputation'!X75&lt;&gt;"",1,0))</f>
        <v>0</v>
      </c>
      <c r="X72" s="158">
        <f>IF('Indicator Data'!Y76="No Data",1,IF('Indicator Data imputation'!Y75&lt;&gt;"",1,0))</f>
        <v>0</v>
      </c>
      <c r="Y72" s="158">
        <f>IF('Indicator Data'!Z76="No Data",1,IF('Indicator Data imputation'!Z75&lt;&gt;"",1,0))</f>
        <v>0</v>
      </c>
      <c r="Z72" s="158">
        <f>IF('Indicator Data'!AA76="No Data",1,IF('Indicator Data imputation'!AA75&lt;&gt;"",1,0))</f>
        <v>0</v>
      </c>
      <c r="AA72" s="158">
        <f>IF('Indicator Data'!AB76="No Data",1,IF('Indicator Data imputation'!AB75&lt;&gt;"",1,0))</f>
        <v>0</v>
      </c>
      <c r="AB72" s="158">
        <f>IF('Indicator Data'!AC76="No Data",1,IF('Indicator Data imputation'!AC75&lt;&gt;"",1,0))</f>
        <v>0</v>
      </c>
      <c r="AC72" s="158">
        <f>IF('Indicator Data'!AD76="No Data",1,IF('Indicator Data imputation'!AD75&lt;&gt;"",1,0))</f>
        <v>0</v>
      </c>
      <c r="AD72" s="158">
        <f>IF('Indicator Data'!AE76="No Data",1,IF('Indicator Data imputation'!AE75&lt;&gt;"",1,0))</f>
        <v>1</v>
      </c>
      <c r="AE72" s="158">
        <f>IF('Indicator Data'!AF76="No Data",1,IF('Indicator Data imputation'!AF75&lt;&gt;"",1,0))</f>
        <v>0</v>
      </c>
      <c r="AF72" s="158">
        <f>IF('Indicator Data'!AG76="No Data",1,IF('Indicator Data imputation'!AG75&lt;&gt;"",1,0))</f>
        <v>0</v>
      </c>
      <c r="AG72" s="158">
        <f>IF('Indicator Data'!AH76="No Data",1,IF('Indicator Data imputation'!AH75&lt;&gt;"",1,0))</f>
        <v>0</v>
      </c>
      <c r="AH72" s="158">
        <f>IF('Indicator Data'!AI76="No Data",1,IF('Indicator Data imputation'!AI75&lt;&gt;"",1,0))</f>
        <v>0</v>
      </c>
      <c r="AI72" s="158">
        <f>IF('Indicator Data'!AJ76="No Data",1,IF('Indicator Data imputation'!AJ75&lt;&gt;"",1,0))</f>
        <v>0</v>
      </c>
      <c r="AJ72" s="158">
        <f>IF('Indicator Data'!AK76="No Data",1,IF('Indicator Data imputation'!AK75&lt;&gt;"",1,0))</f>
        <v>0</v>
      </c>
      <c r="AK72" s="158">
        <f>IF('Indicator Data'!AL76="No Data",1,IF('Indicator Data imputation'!AL75&lt;&gt;"",1,0))</f>
        <v>0</v>
      </c>
      <c r="AL72" s="158">
        <f>IF('Indicator Data'!AM76="No Data",1,IF('Indicator Data imputation'!AM75&lt;&gt;"",1,0))</f>
        <v>0</v>
      </c>
      <c r="AM72" s="158">
        <f>IF('Indicator Data'!AN76="No Data",1,IF('Indicator Data imputation'!AN75&lt;&gt;"",1,0))</f>
        <v>0</v>
      </c>
      <c r="AN72" s="158">
        <f>IF('Indicator Data'!AO76="No Data",1,IF('Indicator Data imputation'!AO75&lt;&gt;"",1,0))</f>
        <v>0</v>
      </c>
      <c r="AO72" s="158">
        <f>IF('Indicator Data'!AP76="No Data",1,IF('Indicator Data imputation'!AP75&lt;&gt;"",1,0))</f>
        <v>0</v>
      </c>
      <c r="AP72" s="158">
        <f>IF('Indicator Data'!AQ76="No Data",1,IF('Indicator Data imputation'!AQ75&lt;&gt;"",1,0))</f>
        <v>0</v>
      </c>
      <c r="AQ72" s="158">
        <f>IF('Indicator Data'!AR76="No Data",1,IF('Indicator Data imputation'!AR75&lt;&gt;"",1,0))</f>
        <v>0</v>
      </c>
      <c r="AR72" s="158">
        <f>IF('Indicator Data'!AS76="No Data",1,IF('Indicator Data imputation'!AS75&lt;&gt;"",1,0))</f>
        <v>0</v>
      </c>
      <c r="AS72" s="158">
        <f>IF('Indicator Data'!AT76="No Data",1,IF('Indicator Data imputation'!AT75&lt;&gt;"",1,0))</f>
        <v>0</v>
      </c>
      <c r="AT72" s="158">
        <f>IF('Indicator Data'!AU76="No Data",1,IF('Indicator Data imputation'!AU75&lt;&gt;"",1,0))</f>
        <v>0</v>
      </c>
      <c r="AU72" s="158">
        <f>IF('Indicator Data'!AV76="No Data",1,IF('Indicator Data imputation'!AV75&lt;&gt;"",1,0))</f>
        <v>0</v>
      </c>
      <c r="AV72" s="158">
        <f>IF('Indicator Data'!AW76="No Data",1,IF('Indicator Data imputation'!AW75&lt;&gt;"",1,0))</f>
        <v>0</v>
      </c>
      <c r="AW72" s="158">
        <f>IF('Indicator Data'!AX76="No Data",1,IF('Indicator Data imputation'!AX75&lt;&gt;"",1,0))</f>
        <v>0</v>
      </c>
      <c r="AX72" s="158">
        <f>IF('Indicator Data'!AY76="No Data",1,IF('Indicator Data imputation'!AY75&lt;&gt;"",1,0))</f>
        <v>0</v>
      </c>
      <c r="AY72" s="158">
        <f>IF('Indicator Data'!AZ76="No Data",1,IF('Indicator Data imputation'!AZ75&lt;&gt;"",1,0))</f>
        <v>0</v>
      </c>
      <c r="AZ72" s="158">
        <f>IF('Indicator Data'!BA76="No Data",1,IF('Indicator Data imputation'!BA75&lt;&gt;"",1,0))</f>
        <v>1</v>
      </c>
      <c r="BA72" s="158">
        <f>IF('Indicator Data'!BB76="No Data",1,IF('Indicator Data imputation'!BB75&lt;&gt;"",1,0))</f>
        <v>0</v>
      </c>
      <c r="BB72" s="158">
        <f>IF('Indicator Data'!BC76="No Data",1,IF('Indicator Data imputation'!BC75&lt;&gt;"",1,0))</f>
        <v>0</v>
      </c>
      <c r="BC72" s="158">
        <f>IF('Indicator Data'!BD76="No Data",1,IF('Indicator Data imputation'!BD75&lt;&gt;"",1,0))</f>
        <v>0</v>
      </c>
      <c r="BD72" s="158">
        <f>IF('Indicator Data'!BE76="No Data",1,IF('Indicator Data imputation'!BE75&lt;&gt;"",1,0))</f>
        <v>0</v>
      </c>
      <c r="BE72" s="158">
        <f>IF('Indicator Data'!BF76="No Data",1,IF('Indicator Data imputation'!BF75&lt;&gt;"",1,0))</f>
        <v>0</v>
      </c>
      <c r="BF72" s="158">
        <f>IF('Indicator Data'!BG76="No Data",1,IF('Indicator Data imputation'!BG75&lt;&gt;"",1,0))</f>
        <v>0</v>
      </c>
      <c r="BG72" s="158">
        <f>IF('Indicator Data'!BH76="No Data",1,IF('Indicator Data imputation'!BH75&lt;&gt;"",1,0))</f>
        <v>0</v>
      </c>
      <c r="BH72" s="158">
        <f>IF('Indicator Data'!BI76="No Data",1,IF('Indicator Data imputation'!BI75&lt;&gt;"",1,0))</f>
        <v>0</v>
      </c>
      <c r="BI72" s="158">
        <f>IF('Indicator Data'!BJ76="No Data",1,IF('Indicator Data imputation'!BJ75&lt;&gt;"",1,0))</f>
        <v>1</v>
      </c>
      <c r="BJ72" s="158">
        <f>IF('Indicator Data'!BK76="No Data",1,IF('Indicator Data imputation'!BK75&lt;&gt;"",1,0))</f>
        <v>0</v>
      </c>
      <c r="BK72" s="158">
        <f>IF('Indicator Data'!BL76="No Data",1,IF('Indicator Data imputation'!BL75&lt;&gt;"",1,0))</f>
        <v>0</v>
      </c>
      <c r="BL72" s="158">
        <f>IF('Indicator Data'!BM76="No Data",1,IF('Indicator Data imputation'!BM75&lt;&gt;"",1,0))</f>
        <v>0</v>
      </c>
      <c r="BM72" s="158">
        <f>IF('Indicator Data'!BN76="No Data",1,IF('Indicator Data imputation'!BN75&lt;&gt;"",1,0))</f>
        <v>0</v>
      </c>
      <c r="BN72" s="158">
        <f>IF('Indicator Data'!BO76="No Data",1,IF('Indicator Data imputation'!BO75&lt;&gt;"",1,0))</f>
        <v>0</v>
      </c>
      <c r="BO72" s="158">
        <f>IF('Indicator Data'!BP76="No Data",1,IF('Indicator Data imputation'!BP75&lt;&gt;"",1,0))</f>
        <v>0</v>
      </c>
      <c r="BP72" s="158">
        <f>IF('Indicator Data'!BQ76="No Data",1,IF('Indicator Data imputation'!BQ75&lt;&gt;"",1,0))</f>
        <v>0</v>
      </c>
      <c r="BQ72" s="158">
        <f>IF('Indicator Data'!BR76="No Data",1,IF('Indicator Data imputation'!BR75&lt;&gt;"",1,0))</f>
        <v>0</v>
      </c>
      <c r="BR72" s="158">
        <f>IF('Indicator Data'!BS76="No Data",1,IF('Indicator Data imputation'!BS75&lt;&gt;"",1,0))</f>
        <v>0</v>
      </c>
      <c r="BS72" s="158">
        <f>IF('Indicator Data'!BT76="No Data",1,IF('Indicator Data imputation'!BT75&lt;&gt;"",1,0))</f>
        <v>0</v>
      </c>
      <c r="BT72" s="158">
        <f>IF('Indicator Data'!BU76="No Data",1,IF('Indicator Data imputation'!BU75&lt;&gt;"",1,0))</f>
        <v>0</v>
      </c>
      <c r="BU72" s="158">
        <f>IF('Indicator Data'!BV76="No Data",1,IF('Indicator Data imputation'!BV75&lt;&gt;"",1,0))</f>
        <v>0</v>
      </c>
      <c r="BV72" s="158">
        <f>IF('Indicator Data'!BW76="No Data",1,IF('Indicator Data imputation'!BW75&lt;&gt;"",1,0))</f>
        <v>0</v>
      </c>
      <c r="BW72" s="158">
        <f>IF('Indicator Data'!BX76="No Data",1,IF('Indicator Data imputation'!BX75&lt;&gt;"",1,0))</f>
        <v>0</v>
      </c>
      <c r="BX72" s="158">
        <f>IF('Indicator Data'!BY76="No Data",1,IF('Indicator Data imputation'!BY75&lt;&gt;"",1,0))</f>
        <v>0</v>
      </c>
      <c r="BY72" s="5">
        <f t="shared" si="3"/>
        <v>7</v>
      </c>
      <c r="BZ72" s="160">
        <f t="shared" si="4"/>
        <v>9.3333333333333338E-2</v>
      </c>
    </row>
    <row r="73" spans="1:78" x14ac:dyDescent="0.25">
      <c r="A73" s="5" t="s">
        <v>133</v>
      </c>
      <c r="B73" s="158">
        <f>IF('Indicator Data'!C77="No Data",1,IF('Indicator Data imputation'!C76&lt;&gt;"",1,0))</f>
        <v>0</v>
      </c>
      <c r="C73" s="158">
        <f>IF('Indicator Data'!D77="No Data",1,IF('Indicator Data imputation'!D76&lt;&gt;"",1,0))</f>
        <v>0</v>
      </c>
      <c r="D73" s="158">
        <f>IF('Indicator Data'!E77="No Data",1,IF('Indicator Data imputation'!E76&lt;&gt;"",1,0))</f>
        <v>0</v>
      </c>
      <c r="E73" s="158">
        <f>IF('Indicator Data'!F77="No Data",1,IF('Indicator Data imputation'!F76&lt;&gt;"",1,0))</f>
        <v>0</v>
      </c>
      <c r="F73" s="158">
        <f>IF('Indicator Data'!G77="No Data",1,IF('Indicator Data imputation'!G76&lt;&gt;"",1,0))</f>
        <v>0</v>
      </c>
      <c r="G73" s="158">
        <f>IF('Indicator Data'!H77="No Data",1,IF('Indicator Data imputation'!H76&lt;&gt;"",1,0))</f>
        <v>0</v>
      </c>
      <c r="H73" s="158">
        <f>IF('Indicator Data'!I77="No Data",1,IF('Indicator Data imputation'!I76&lt;&gt;"",1,0))</f>
        <v>0</v>
      </c>
      <c r="I73" s="158">
        <f>IF('Indicator Data'!J77="No Data",1,IF('Indicator Data imputation'!J76&lt;&gt;"",1,0))</f>
        <v>0</v>
      </c>
      <c r="J73" s="158">
        <f>IF('Indicator Data'!K77="No Data",1,IF('Indicator Data imputation'!K76&lt;&gt;"",1,0))</f>
        <v>0</v>
      </c>
      <c r="K73" s="158">
        <f>IF('Indicator Data'!L77="No Data",1,IF('Indicator Data imputation'!L76&lt;&gt;"",1,0))</f>
        <v>0</v>
      </c>
      <c r="L73" s="158">
        <f>IF('Indicator Data'!M77="No Data",1,IF('Indicator Data imputation'!M76&lt;&gt;"",1,0))</f>
        <v>1</v>
      </c>
      <c r="M73" s="158">
        <f>IF('Indicator Data'!N77="No Data",1,IF('Indicator Data imputation'!N76&lt;&gt;"",1,0))</f>
        <v>1</v>
      </c>
      <c r="N73" s="158">
        <f>IF('Indicator Data'!O77="No Data",1,IF('Indicator Data imputation'!O76&lt;&gt;"",1,0))</f>
        <v>1</v>
      </c>
      <c r="O73" s="158">
        <f>IF('Indicator Data'!P77="No Data",1,IF('Indicator Data imputation'!P76&lt;&gt;"",1,0))</f>
        <v>1</v>
      </c>
      <c r="P73" s="158">
        <f>IF('Indicator Data'!Q77="No Data",1,IF('Indicator Data imputation'!Q76&lt;&gt;"",1,0))</f>
        <v>0</v>
      </c>
      <c r="Q73" s="158">
        <f>IF('Indicator Data'!R77="No Data",1,IF('Indicator Data imputation'!R76&lt;&gt;"",1,0))</f>
        <v>0</v>
      </c>
      <c r="R73" s="158">
        <f>IF('Indicator Data'!S77="No Data",1,IF('Indicator Data imputation'!S76&lt;&gt;"",1,0))</f>
        <v>0</v>
      </c>
      <c r="S73" s="158">
        <f>IF('Indicator Data'!T77="No Data",1,IF('Indicator Data imputation'!T76&lt;&gt;"",1,0))</f>
        <v>0</v>
      </c>
      <c r="T73" s="158">
        <f>IF('Indicator Data'!U77="No Data",1,IF('Indicator Data imputation'!U76&lt;&gt;"",1,0))</f>
        <v>0</v>
      </c>
      <c r="U73" s="158">
        <f>IF('Indicator Data'!V77="No Data",1,IF('Indicator Data imputation'!V76&lt;&gt;"",1,0))</f>
        <v>0</v>
      </c>
      <c r="V73" s="158">
        <f>IF('Indicator Data'!W77="No Data",1,IF('Indicator Data imputation'!W76&lt;&gt;"",1,0))</f>
        <v>0</v>
      </c>
      <c r="W73" s="158">
        <f>IF('Indicator Data'!X77="No Data",1,IF('Indicator Data imputation'!X76&lt;&gt;"",1,0))</f>
        <v>0</v>
      </c>
      <c r="X73" s="158">
        <f>IF('Indicator Data'!Y77="No Data",1,IF('Indicator Data imputation'!Y76&lt;&gt;"",1,0))</f>
        <v>0</v>
      </c>
      <c r="Y73" s="158">
        <f>IF('Indicator Data'!Z77="No Data",1,IF('Indicator Data imputation'!Z76&lt;&gt;"",1,0))</f>
        <v>0</v>
      </c>
      <c r="Z73" s="158">
        <f>IF('Indicator Data'!AA77="No Data",1,IF('Indicator Data imputation'!AA76&lt;&gt;"",1,0))</f>
        <v>0</v>
      </c>
      <c r="AA73" s="158">
        <f>IF('Indicator Data'!AB77="No Data",1,IF('Indicator Data imputation'!AB76&lt;&gt;"",1,0))</f>
        <v>0</v>
      </c>
      <c r="AB73" s="158">
        <f>IF('Indicator Data'!AC77="No Data",1,IF('Indicator Data imputation'!AC76&lt;&gt;"",1,0))</f>
        <v>0</v>
      </c>
      <c r="AC73" s="158">
        <f>IF('Indicator Data'!AD77="No Data",1,IF('Indicator Data imputation'!AD76&lt;&gt;"",1,0))</f>
        <v>0</v>
      </c>
      <c r="AD73" s="158">
        <f>IF('Indicator Data'!AE77="No Data",1,IF('Indicator Data imputation'!AE76&lt;&gt;"",1,0))</f>
        <v>0</v>
      </c>
      <c r="AE73" s="158">
        <f>IF('Indicator Data'!AF77="No Data",1,IF('Indicator Data imputation'!AF76&lt;&gt;"",1,0))</f>
        <v>0</v>
      </c>
      <c r="AF73" s="158">
        <f>IF('Indicator Data'!AG77="No Data",1,IF('Indicator Data imputation'!AG76&lt;&gt;"",1,0))</f>
        <v>0</v>
      </c>
      <c r="AG73" s="158">
        <f>IF('Indicator Data'!AH77="No Data",1,IF('Indicator Data imputation'!AH76&lt;&gt;"",1,0))</f>
        <v>0</v>
      </c>
      <c r="AH73" s="158">
        <f>IF('Indicator Data'!AI77="No Data",1,IF('Indicator Data imputation'!AI76&lt;&gt;"",1,0))</f>
        <v>0</v>
      </c>
      <c r="AI73" s="158">
        <f>IF('Indicator Data'!AJ77="No Data",1,IF('Indicator Data imputation'!AJ76&lt;&gt;"",1,0))</f>
        <v>0</v>
      </c>
      <c r="AJ73" s="158">
        <f>IF('Indicator Data'!AK77="No Data",1,IF('Indicator Data imputation'!AK76&lt;&gt;"",1,0))</f>
        <v>0</v>
      </c>
      <c r="AK73" s="158">
        <f>IF('Indicator Data'!AL77="No Data",1,IF('Indicator Data imputation'!AL76&lt;&gt;"",1,0))</f>
        <v>0</v>
      </c>
      <c r="AL73" s="158">
        <f>IF('Indicator Data'!AM77="No Data",1,IF('Indicator Data imputation'!AM76&lt;&gt;"",1,0))</f>
        <v>0</v>
      </c>
      <c r="AM73" s="158">
        <f>IF('Indicator Data'!AN77="No Data",1,IF('Indicator Data imputation'!AN76&lt;&gt;"",1,0))</f>
        <v>0</v>
      </c>
      <c r="AN73" s="158">
        <f>IF('Indicator Data'!AO77="No Data",1,IF('Indicator Data imputation'!AO76&lt;&gt;"",1,0))</f>
        <v>0</v>
      </c>
      <c r="AO73" s="158">
        <f>IF('Indicator Data'!AP77="No Data",1,IF('Indicator Data imputation'!AP76&lt;&gt;"",1,0))</f>
        <v>0</v>
      </c>
      <c r="AP73" s="158">
        <f>IF('Indicator Data'!AQ77="No Data",1,IF('Indicator Data imputation'!AQ76&lt;&gt;"",1,0))</f>
        <v>0</v>
      </c>
      <c r="AQ73" s="158">
        <f>IF('Indicator Data'!AR77="No Data",1,IF('Indicator Data imputation'!AR76&lt;&gt;"",1,0))</f>
        <v>0</v>
      </c>
      <c r="AR73" s="158">
        <f>IF('Indicator Data'!AS77="No Data",1,IF('Indicator Data imputation'!AS76&lt;&gt;"",1,0))</f>
        <v>0</v>
      </c>
      <c r="AS73" s="158">
        <f>IF('Indicator Data'!AT77="No Data",1,IF('Indicator Data imputation'!AT76&lt;&gt;"",1,0))</f>
        <v>0</v>
      </c>
      <c r="AT73" s="158">
        <f>IF('Indicator Data'!AU77="No Data",1,IF('Indicator Data imputation'!AU76&lt;&gt;"",1,0))</f>
        <v>0</v>
      </c>
      <c r="AU73" s="158">
        <f>IF('Indicator Data'!AV77="No Data",1,IF('Indicator Data imputation'!AV76&lt;&gt;"",1,0))</f>
        <v>0</v>
      </c>
      <c r="AV73" s="158">
        <f>IF('Indicator Data'!AW77="No Data",1,IF('Indicator Data imputation'!AW76&lt;&gt;"",1,0))</f>
        <v>0</v>
      </c>
      <c r="AW73" s="158">
        <f>IF('Indicator Data'!AX77="No Data",1,IF('Indicator Data imputation'!AX76&lt;&gt;"",1,0))</f>
        <v>0</v>
      </c>
      <c r="AX73" s="158">
        <f>IF('Indicator Data'!AY77="No Data",1,IF('Indicator Data imputation'!AY76&lt;&gt;"",1,0))</f>
        <v>0</v>
      </c>
      <c r="AY73" s="158">
        <f>IF('Indicator Data'!AZ77="No Data",1,IF('Indicator Data imputation'!AZ76&lt;&gt;"",1,0))</f>
        <v>0</v>
      </c>
      <c r="AZ73" s="158">
        <f>IF('Indicator Data'!BA77="No Data",1,IF('Indicator Data imputation'!BA76&lt;&gt;"",1,0))</f>
        <v>0</v>
      </c>
      <c r="BA73" s="158">
        <f>IF('Indicator Data'!BB77="No Data",1,IF('Indicator Data imputation'!BB76&lt;&gt;"",1,0))</f>
        <v>0</v>
      </c>
      <c r="BB73" s="158">
        <f>IF('Indicator Data'!BC77="No Data",1,IF('Indicator Data imputation'!BC76&lt;&gt;"",1,0))</f>
        <v>0</v>
      </c>
      <c r="BC73" s="158">
        <f>IF('Indicator Data'!BD77="No Data",1,IF('Indicator Data imputation'!BD76&lt;&gt;"",1,0))</f>
        <v>0</v>
      </c>
      <c r="BD73" s="158">
        <f>IF('Indicator Data'!BE77="No Data",1,IF('Indicator Data imputation'!BE76&lt;&gt;"",1,0))</f>
        <v>0</v>
      </c>
      <c r="BE73" s="158">
        <f>IF('Indicator Data'!BF77="No Data",1,IF('Indicator Data imputation'!BF76&lt;&gt;"",1,0))</f>
        <v>0</v>
      </c>
      <c r="BF73" s="158">
        <f>IF('Indicator Data'!BG77="No Data",1,IF('Indicator Data imputation'!BG76&lt;&gt;"",1,0))</f>
        <v>0</v>
      </c>
      <c r="BG73" s="158">
        <f>IF('Indicator Data'!BH77="No Data",1,IF('Indicator Data imputation'!BH76&lt;&gt;"",1,0))</f>
        <v>0</v>
      </c>
      <c r="BH73" s="158">
        <f>IF('Indicator Data'!BI77="No Data",1,IF('Indicator Data imputation'!BI76&lt;&gt;"",1,0))</f>
        <v>0</v>
      </c>
      <c r="BI73" s="158">
        <f>IF('Indicator Data'!BJ77="No Data",1,IF('Indicator Data imputation'!BJ76&lt;&gt;"",1,0))</f>
        <v>0</v>
      </c>
      <c r="BJ73" s="158">
        <f>IF('Indicator Data'!BK77="No Data",1,IF('Indicator Data imputation'!BK76&lt;&gt;"",1,0))</f>
        <v>0</v>
      </c>
      <c r="BK73" s="158">
        <f>IF('Indicator Data'!BL77="No Data",1,IF('Indicator Data imputation'!BL76&lt;&gt;"",1,0))</f>
        <v>0</v>
      </c>
      <c r="BL73" s="158">
        <f>IF('Indicator Data'!BM77="No Data",1,IF('Indicator Data imputation'!BM76&lt;&gt;"",1,0))</f>
        <v>0</v>
      </c>
      <c r="BM73" s="158">
        <f>IF('Indicator Data'!BN77="No Data",1,IF('Indicator Data imputation'!BN76&lt;&gt;"",1,0))</f>
        <v>0</v>
      </c>
      <c r="BN73" s="158">
        <f>IF('Indicator Data'!BO77="No Data",1,IF('Indicator Data imputation'!BO76&lt;&gt;"",1,0))</f>
        <v>0</v>
      </c>
      <c r="BO73" s="158">
        <f>IF('Indicator Data'!BP77="No Data",1,IF('Indicator Data imputation'!BP76&lt;&gt;"",1,0))</f>
        <v>0</v>
      </c>
      <c r="BP73" s="158">
        <f>IF('Indicator Data'!BQ77="No Data",1,IF('Indicator Data imputation'!BQ76&lt;&gt;"",1,0))</f>
        <v>0</v>
      </c>
      <c r="BQ73" s="158">
        <f>IF('Indicator Data'!BR77="No Data",1,IF('Indicator Data imputation'!BR76&lt;&gt;"",1,0))</f>
        <v>0</v>
      </c>
      <c r="BR73" s="158">
        <f>IF('Indicator Data'!BS77="No Data",1,IF('Indicator Data imputation'!BS76&lt;&gt;"",1,0))</f>
        <v>0</v>
      </c>
      <c r="BS73" s="158">
        <f>IF('Indicator Data'!BT77="No Data",1,IF('Indicator Data imputation'!BT76&lt;&gt;"",1,0))</f>
        <v>0</v>
      </c>
      <c r="BT73" s="158">
        <f>IF('Indicator Data'!BU77="No Data",1,IF('Indicator Data imputation'!BU76&lt;&gt;"",1,0))</f>
        <v>0</v>
      </c>
      <c r="BU73" s="158">
        <f>IF('Indicator Data'!BV77="No Data",1,IF('Indicator Data imputation'!BV76&lt;&gt;"",1,0))</f>
        <v>0</v>
      </c>
      <c r="BV73" s="158">
        <f>IF('Indicator Data'!BW77="No Data",1,IF('Indicator Data imputation'!BW76&lt;&gt;"",1,0))</f>
        <v>1</v>
      </c>
      <c r="BW73" s="158">
        <f>IF('Indicator Data'!BX77="No Data",1,IF('Indicator Data imputation'!BX76&lt;&gt;"",1,0))</f>
        <v>0</v>
      </c>
      <c r="BX73" s="158">
        <f>IF('Indicator Data'!BY77="No Data",1,IF('Indicator Data imputation'!BY76&lt;&gt;"",1,0))</f>
        <v>0</v>
      </c>
      <c r="BY73" s="5">
        <f t="shared" si="3"/>
        <v>5</v>
      </c>
      <c r="BZ73" s="160">
        <f t="shared" si="4"/>
        <v>6.6666666666666666E-2</v>
      </c>
    </row>
    <row r="74" spans="1:78" x14ac:dyDescent="0.25">
      <c r="A74" s="5" t="s">
        <v>135</v>
      </c>
      <c r="B74" s="158">
        <f>IF('Indicator Data'!C78="No Data",1,IF('Indicator Data imputation'!C77&lt;&gt;"",1,0))</f>
        <v>0</v>
      </c>
      <c r="C74" s="158">
        <f>IF('Indicator Data'!D78="No Data",1,IF('Indicator Data imputation'!D77&lt;&gt;"",1,0))</f>
        <v>0</v>
      </c>
      <c r="D74" s="158">
        <f>IF('Indicator Data'!E78="No Data",1,IF('Indicator Data imputation'!E77&lt;&gt;"",1,0))</f>
        <v>0</v>
      </c>
      <c r="E74" s="158">
        <f>IF('Indicator Data'!F78="No Data",1,IF('Indicator Data imputation'!F77&lt;&gt;"",1,0))</f>
        <v>0</v>
      </c>
      <c r="F74" s="158">
        <f>IF('Indicator Data'!G78="No Data",1,IF('Indicator Data imputation'!G77&lt;&gt;"",1,0))</f>
        <v>0</v>
      </c>
      <c r="G74" s="158">
        <f>IF('Indicator Data'!H78="No Data",1,IF('Indicator Data imputation'!H77&lt;&gt;"",1,0))</f>
        <v>0</v>
      </c>
      <c r="H74" s="158">
        <f>IF('Indicator Data'!I78="No Data",1,IF('Indicator Data imputation'!I77&lt;&gt;"",1,0))</f>
        <v>0</v>
      </c>
      <c r="I74" s="158">
        <f>IF('Indicator Data'!J78="No Data",1,IF('Indicator Data imputation'!J77&lt;&gt;"",1,0))</f>
        <v>0</v>
      </c>
      <c r="J74" s="158">
        <f>IF('Indicator Data'!K78="No Data",1,IF('Indicator Data imputation'!K77&lt;&gt;"",1,0))</f>
        <v>0</v>
      </c>
      <c r="K74" s="158">
        <f>IF('Indicator Data'!L78="No Data",1,IF('Indicator Data imputation'!L77&lt;&gt;"",1,0))</f>
        <v>0</v>
      </c>
      <c r="L74" s="158">
        <f>IF('Indicator Data'!M78="No Data",1,IF('Indicator Data imputation'!M77&lt;&gt;"",1,0))</f>
        <v>1</v>
      </c>
      <c r="M74" s="158">
        <f>IF('Indicator Data'!N78="No Data",1,IF('Indicator Data imputation'!N77&lt;&gt;"",1,0))</f>
        <v>1</v>
      </c>
      <c r="N74" s="158">
        <f>IF('Indicator Data'!O78="No Data",1,IF('Indicator Data imputation'!O77&lt;&gt;"",1,0))</f>
        <v>1</v>
      </c>
      <c r="O74" s="158">
        <f>IF('Indicator Data'!P78="No Data",1,IF('Indicator Data imputation'!P77&lt;&gt;"",1,0))</f>
        <v>1</v>
      </c>
      <c r="P74" s="158">
        <f>IF('Indicator Data'!Q78="No Data",1,IF('Indicator Data imputation'!Q77&lt;&gt;"",1,0))</f>
        <v>0</v>
      </c>
      <c r="Q74" s="158">
        <f>IF('Indicator Data'!R78="No Data",1,IF('Indicator Data imputation'!R77&lt;&gt;"",1,0))</f>
        <v>0</v>
      </c>
      <c r="R74" s="158">
        <f>IF('Indicator Data'!S78="No Data",1,IF('Indicator Data imputation'!S77&lt;&gt;"",1,0))</f>
        <v>0</v>
      </c>
      <c r="S74" s="158">
        <f>IF('Indicator Data'!T78="No Data",1,IF('Indicator Data imputation'!T77&lt;&gt;"",1,0))</f>
        <v>0</v>
      </c>
      <c r="T74" s="158">
        <f>IF('Indicator Data'!U78="No Data",1,IF('Indicator Data imputation'!U77&lt;&gt;"",1,0))</f>
        <v>0</v>
      </c>
      <c r="U74" s="158">
        <f>IF('Indicator Data'!V78="No Data",1,IF('Indicator Data imputation'!V77&lt;&gt;"",1,0))</f>
        <v>0</v>
      </c>
      <c r="V74" s="158">
        <f>IF('Indicator Data'!W78="No Data",1,IF('Indicator Data imputation'!W77&lt;&gt;"",1,0))</f>
        <v>0</v>
      </c>
      <c r="W74" s="158">
        <f>IF('Indicator Data'!X78="No Data",1,IF('Indicator Data imputation'!X77&lt;&gt;"",1,0))</f>
        <v>0</v>
      </c>
      <c r="X74" s="158">
        <f>IF('Indicator Data'!Y78="No Data",1,IF('Indicator Data imputation'!Y77&lt;&gt;"",1,0))</f>
        <v>0</v>
      </c>
      <c r="Y74" s="158">
        <f>IF('Indicator Data'!Z78="No Data",1,IF('Indicator Data imputation'!Z77&lt;&gt;"",1,0))</f>
        <v>0</v>
      </c>
      <c r="Z74" s="158">
        <f>IF('Indicator Data'!AA78="No Data",1,IF('Indicator Data imputation'!AA77&lt;&gt;"",1,0))</f>
        <v>0</v>
      </c>
      <c r="AA74" s="158">
        <f>IF('Indicator Data'!AB78="No Data",1,IF('Indicator Data imputation'!AB77&lt;&gt;"",1,0))</f>
        <v>0</v>
      </c>
      <c r="AB74" s="158">
        <f>IF('Indicator Data'!AC78="No Data",1,IF('Indicator Data imputation'!AC77&lt;&gt;"",1,0))</f>
        <v>0</v>
      </c>
      <c r="AC74" s="158">
        <f>IF('Indicator Data'!AD78="No Data",1,IF('Indicator Data imputation'!AD77&lt;&gt;"",1,0))</f>
        <v>0</v>
      </c>
      <c r="AD74" s="158">
        <f>IF('Indicator Data'!AE78="No Data",1,IF('Indicator Data imputation'!AE77&lt;&gt;"",1,0))</f>
        <v>0</v>
      </c>
      <c r="AE74" s="158">
        <f>IF('Indicator Data'!AF78="No Data",1,IF('Indicator Data imputation'!AF77&lt;&gt;"",1,0))</f>
        <v>0</v>
      </c>
      <c r="AF74" s="158">
        <f>IF('Indicator Data'!AG78="No Data",1,IF('Indicator Data imputation'!AG77&lt;&gt;"",1,0))</f>
        <v>0</v>
      </c>
      <c r="AG74" s="158">
        <f>IF('Indicator Data'!AH78="No Data",1,IF('Indicator Data imputation'!AH77&lt;&gt;"",1,0))</f>
        <v>0</v>
      </c>
      <c r="AH74" s="158">
        <f>IF('Indicator Data'!AI78="No Data",1,IF('Indicator Data imputation'!AI77&lt;&gt;"",1,0))</f>
        <v>0</v>
      </c>
      <c r="AI74" s="158">
        <f>IF('Indicator Data'!AJ78="No Data",1,IF('Indicator Data imputation'!AJ77&lt;&gt;"",1,0))</f>
        <v>0</v>
      </c>
      <c r="AJ74" s="158">
        <f>IF('Indicator Data'!AK78="No Data",1,IF('Indicator Data imputation'!AK77&lt;&gt;"",1,0))</f>
        <v>0</v>
      </c>
      <c r="AK74" s="158">
        <f>IF('Indicator Data'!AL78="No Data",1,IF('Indicator Data imputation'!AL77&lt;&gt;"",1,0))</f>
        <v>0</v>
      </c>
      <c r="AL74" s="158">
        <f>IF('Indicator Data'!AM78="No Data",1,IF('Indicator Data imputation'!AM77&lt;&gt;"",1,0))</f>
        <v>0</v>
      </c>
      <c r="AM74" s="158">
        <f>IF('Indicator Data'!AN78="No Data",1,IF('Indicator Data imputation'!AN77&lt;&gt;"",1,0))</f>
        <v>0</v>
      </c>
      <c r="AN74" s="158">
        <f>IF('Indicator Data'!AO78="No Data",1,IF('Indicator Data imputation'!AO77&lt;&gt;"",1,0))</f>
        <v>0</v>
      </c>
      <c r="AO74" s="158">
        <f>IF('Indicator Data'!AP78="No Data",1,IF('Indicator Data imputation'!AP77&lt;&gt;"",1,0))</f>
        <v>0</v>
      </c>
      <c r="AP74" s="158">
        <f>IF('Indicator Data'!AQ78="No Data",1,IF('Indicator Data imputation'!AQ77&lt;&gt;"",1,0))</f>
        <v>0</v>
      </c>
      <c r="AQ74" s="158">
        <f>IF('Indicator Data'!AR78="No Data",1,IF('Indicator Data imputation'!AR77&lt;&gt;"",1,0))</f>
        <v>0</v>
      </c>
      <c r="AR74" s="158">
        <f>IF('Indicator Data'!AS78="No Data",1,IF('Indicator Data imputation'!AS77&lt;&gt;"",1,0))</f>
        <v>0</v>
      </c>
      <c r="AS74" s="158">
        <f>IF('Indicator Data'!AT78="No Data",1,IF('Indicator Data imputation'!AT77&lt;&gt;"",1,0))</f>
        <v>0</v>
      </c>
      <c r="AT74" s="158">
        <f>IF('Indicator Data'!AU78="No Data",1,IF('Indicator Data imputation'!AU77&lt;&gt;"",1,0))</f>
        <v>0</v>
      </c>
      <c r="AU74" s="158">
        <f>IF('Indicator Data'!AV78="No Data",1,IF('Indicator Data imputation'!AV77&lt;&gt;"",1,0))</f>
        <v>0</v>
      </c>
      <c r="AV74" s="158">
        <f>IF('Indicator Data'!AW78="No Data",1,IF('Indicator Data imputation'!AW77&lt;&gt;"",1,0))</f>
        <v>0</v>
      </c>
      <c r="AW74" s="158">
        <f>IF('Indicator Data'!AX78="No Data",1,IF('Indicator Data imputation'!AX77&lt;&gt;"",1,0))</f>
        <v>0</v>
      </c>
      <c r="AX74" s="158">
        <f>IF('Indicator Data'!AY78="No Data",1,IF('Indicator Data imputation'!AY77&lt;&gt;"",1,0))</f>
        <v>0</v>
      </c>
      <c r="AY74" s="158">
        <f>IF('Indicator Data'!AZ78="No Data",1,IF('Indicator Data imputation'!AZ77&lt;&gt;"",1,0))</f>
        <v>0</v>
      </c>
      <c r="AZ74" s="158">
        <f>IF('Indicator Data'!BA78="No Data",1,IF('Indicator Data imputation'!BA77&lt;&gt;"",1,0))</f>
        <v>0</v>
      </c>
      <c r="BA74" s="158">
        <f>IF('Indicator Data'!BB78="No Data",1,IF('Indicator Data imputation'!BB77&lt;&gt;"",1,0))</f>
        <v>0</v>
      </c>
      <c r="BB74" s="158">
        <f>IF('Indicator Data'!BC78="No Data",1,IF('Indicator Data imputation'!BC77&lt;&gt;"",1,0))</f>
        <v>0</v>
      </c>
      <c r="BC74" s="158">
        <f>IF('Indicator Data'!BD78="No Data",1,IF('Indicator Data imputation'!BD77&lt;&gt;"",1,0))</f>
        <v>0</v>
      </c>
      <c r="BD74" s="158">
        <f>IF('Indicator Data'!BE78="No Data",1,IF('Indicator Data imputation'!BE77&lt;&gt;"",1,0))</f>
        <v>0</v>
      </c>
      <c r="BE74" s="158">
        <f>IF('Indicator Data'!BF78="No Data",1,IF('Indicator Data imputation'!BF77&lt;&gt;"",1,0))</f>
        <v>0</v>
      </c>
      <c r="BF74" s="158">
        <f>IF('Indicator Data'!BG78="No Data",1,IF('Indicator Data imputation'!BG77&lt;&gt;"",1,0))</f>
        <v>0</v>
      </c>
      <c r="BG74" s="158">
        <f>IF('Indicator Data'!BH78="No Data",1,IF('Indicator Data imputation'!BH77&lt;&gt;"",1,0))</f>
        <v>0</v>
      </c>
      <c r="BH74" s="158">
        <f>IF('Indicator Data'!BI78="No Data",1,IF('Indicator Data imputation'!BI77&lt;&gt;"",1,0))</f>
        <v>0</v>
      </c>
      <c r="BI74" s="158">
        <f>IF('Indicator Data'!BJ78="No Data",1,IF('Indicator Data imputation'!BJ77&lt;&gt;"",1,0))</f>
        <v>0</v>
      </c>
      <c r="BJ74" s="158">
        <f>IF('Indicator Data'!BK78="No Data",1,IF('Indicator Data imputation'!BK77&lt;&gt;"",1,0))</f>
        <v>0</v>
      </c>
      <c r="BK74" s="158">
        <f>IF('Indicator Data'!BL78="No Data",1,IF('Indicator Data imputation'!BL77&lt;&gt;"",1,0))</f>
        <v>0</v>
      </c>
      <c r="BL74" s="158">
        <f>IF('Indicator Data'!BM78="No Data",1,IF('Indicator Data imputation'!BM77&lt;&gt;"",1,0))</f>
        <v>0</v>
      </c>
      <c r="BM74" s="158">
        <f>IF('Indicator Data'!BN78="No Data",1,IF('Indicator Data imputation'!BN77&lt;&gt;"",1,0))</f>
        <v>0</v>
      </c>
      <c r="BN74" s="158">
        <f>IF('Indicator Data'!BO78="No Data",1,IF('Indicator Data imputation'!BO77&lt;&gt;"",1,0))</f>
        <v>0</v>
      </c>
      <c r="BO74" s="158">
        <f>IF('Indicator Data'!BP78="No Data",1,IF('Indicator Data imputation'!BP77&lt;&gt;"",1,0))</f>
        <v>0</v>
      </c>
      <c r="BP74" s="158">
        <f>IF('Indicator Data'!BQ78="No Data",1,IF('Indicator Data imputation'!BQ77&lt;&gt;"",1,0))</f>
        <v>0</v>
      </c>
      <c r="BQ74" s="158">
        <f>IF('Indicator Data'!BR78="No Data",1,IF('Indicator Data imputation'!BR77&lt;&gt;"",1,0))</f>
        <v>0</v>
      </c>
      <c r="BR74" s="158">
        <f>IF('Indicator Data'!BS78="No Data",1,IF('Indicator Data imputation'!BS77&lt;&gt;"",1,0))</f>
        <v>0</v>
      </c>
      <c r="BS74" s="158">
        <f>IF('Indicator Data'!BT78="No Data",1,IF('Indicator Data imputation'!BT77&lt;&gt;"",1,0))</f>
        <v>0</v>
      </c>
      <c r="BT74" s="158">
        <f>IF('Indicator Data'!BU78="No Data",1,IF('Indicator Data imputation'!BU77&lt;&gt;"",1,0))</f>
        <v>0</v>
      </c>
      <c r="BU74" s="158">
        <f>IF('Indicator Data'!BV78="No Data",1,IF('Indicator Data imputation'!BV77&lt;&gt;"",1,0))</f>
        <v>1</v>
      </c>
      <c r="BV74" s="158">
        <f>IF('Indicator Data'!BW78="No Data",1,IF('Indicator Data imputation'!BW77&lt;&gt;"",1,0))</f>
        <v>0</v>
      </c>
      <c r="BW74" s="158">
        <f>IF('Indicator Data'!BX78="No Data",1,IF('Indicator Data imputation'!BX77&lt;&gt;"",1,0))</f>
        <v>0</v>
      </c>
      <c r="BX74" s="158">
        <f>IF('Indicator Data'!BY78="No Data",1,IF('Indicator Data imputation'!BY77&lt;&gt;"",1,0))</f>
        <v>0</v>
      </c>
      <c r="BY74" s="5">
        <f t="shared" si="3"/>
        <v>5</v>
      </c>
      <c r="BZ74" s="160">
        <f t="shared" si="4"/>
        <v>6.6666666666666666E-2</v>
      </c>
    </row>
    <row r="75" spans="1:78" x14ac:dyDescent="0.25">
      <c r="A75" s="5" t="s">
        <v>137</v>
      </c>
      <c r="B75" s="158">
        <f>IF('Indicator Data'!C79="No Data",1,IF('Indicator Data imputation'!C78&lt;&gt;"",1,0))</f>
        <v>0</v>
      </c>
      <c r="C75" s="158">
        <f>IF('Indicator Data'!D79="No Data",1,IF('Indicator Data imputation'!D78&lt;&gt;"",1,0))</f>
        <v>0</v>
      </c>
      <c r="D75" s="158">
        <f>IF('Indicator Data'!E79="No Data",1,IF('Indicator Data imputation'!E78&lt;&gt;"",1,0))</f>
        <v>0</v>
      </c>
      <c r="E75" s="158">
        <f>IF('Indicator Data'!F79="No Data",1,IF('Indicator Data imputation'!F78&lt;&gt;"",1,0))</f>
        <v>0</v>
      </c>
      <c r="F75" s="158">
        <f>IF('Indicator Data'!G79="No Data",1,IF('Indicator Data imputation'!G78&lt;&gt;"",1,0))</f>
        <v>0</v>
      </c>
      <c r="G75" s="158">
        <f>IF('Indicator Data'!H79="No Data",1,IF('Indicator Data imputation'!H78&lt;&gt;"",1,0))</f>
        <v>0</v>
      </c>
      <c r="H75" s="158">
        <f>IF('Indicator Data'!I79="No Data",1,IF('Indicator Data imputation'!I78&lt;&gt;"",1,0))</f>
        <v>0</v>
      </c>
      <c r="I75" s="158">
        <f>IF('Indicator Data'!J79="No Data",1,IF('Indicator Data imputation'!J78&lt;&gt;"",1,0))</f>
        <v>0</v>
      </c>
      <c r="J75" s="158">
        <f>IF('Indicator Data'!K79="No Data",1,IF('Indicator Data imputation'!K78&lt;&gt;"",1,0))</f>
        <v>0</v>
      </c>
      <c r="K75" s="158">
        <f>IF('Indicator Data'!L79="No Data",1,IF('Indicator Data imputation'!L78&lt;&gt;"",1,0))</f>
        <v>0</v>
      </c>
      <c r="L75" s="158">
        <f>IF('Indicator Data'!M79="No Data",1,IF('Indicator Data imputation'!M78&lt;&gt;"",1,0))</f>
        <v>0</v>
      </c>
      <c r="M75" s="158">
        <f>IF('Indicator Data'!N79="No Data",1,IF('Indicator Data imputation'!N78&lt;&gt;"",1,0))</f>
        <v>1</v>
      </c>
      <c r="N75" s="158">
        <f>IF('Indicator Data'!O79="No Data",1,IF('Indicator Data imputation'!O78&lt;&gt;"",1,0))</f>
        <v>1</v>
      </c>
      <c r="O75" s="158">
        <f>IF('Indicator Data'!P79="No Data",1,IF('Indicator Data imputation'!P78&lt;&gt;"",1,0))</f>
        <v>1</v>
      </c>
      <c r="P75" s="158">
        <f>IF('Indicator Data'!Q79="No Data",1,IF('Indicator Data imputation'!Q78&lt;&gt;"",1,0))</f>
        <v>0</v>
      </c>
      <c r="Q75" s="158">
        <f>IF('Indicator Data'!R79="No Data",1,IF('Indicator Data imputation'!R78&lt;&gt;"",1,0))</f>
        <v>0</v>
      </c>
      <c r="R75" s="158">
        <f>IF('Indicator Data'!S79="No Data",1,IF('Indicator Data imputation'!S78&lt;&gt;"",1,0))</f>
        <v>0</v>
      </c>
      <c r="S75" s="158">
        <f>IF('Indicator Data'!T79="No Data",1,IF('Indicator Data imputation'!T78&lt;&gt;"",1,0))</f>
        <v>0</v>
      </c>
      <c r="T75" s="158">
        <f>IF('Indicator Data'!U79="No Data",1,IF('Indicator Data imputation'!U78&lt;&gt;"",1,0))</f>
        <v>0</v>
      </c>
      <c r="U75" s="158">
        <f>IF('Indicator Data'!V79="No Data",1,IF('Indicator Data imputation'!V78&lt;&gt;"",1,0))</f>
        <v>0</v>
      </c>
      <c r="V75" s="158">
        <f>IF('Indicator Data'!W79="No Data",1,IF('Indicator Data imputation'!W78&lt;&gt;"",1,0))</f>
        <v>0</v>
      </c>
      <c r="W75" s="158">
        <f>IF('Indicator Data'!X79="No Data",1,IF('Indicator Data imputation'!X78&lt;&gt;"",1,0))</f>
        <v>0</v>
      </c>
      <c r="X75" s="158">
        <f>IF('Indicator Data'!Y79="No Data",1,IF('Indicator Data imputation'!Y78&lt;&gt;"",1,0))</f>
        <v>0</v>
      </c>
      <c r="Y75" s="158">
        <f>IF('Indicator Data'!Z79="No Data",1,IF('Indicator Data imputation'!Z78&lt;&gt;"",1,0))</f>
        <v>0</v>
      </c>
      <c r="Z75" s="158">
        <f>IF('Indicator Data'!AA79="No Data",1,IF('Indicator Data imputation'!AA78&lt;&gt;"",1,0))</f>
        <v>0</v>
      </c>
      <c r="AA75" s="158">
        <f>IF('Indicator Data'!AB79="No Data",1,IF('Indicator Data imputation'!AB78&lt;&gt;"",1,0))</f>
        <v>0</v>
      </c>
      <c r="AB75" s="158">
        <f>IF('Indicator Data'!AC79="No Data",1,IF('Indicator Data imputation'!AC78&lt;&gt;"",1,0))</f>
        <v>1</v>
      </c>
      <c r="AC75" s="158">
        <f>IF('Indicator Data'!AD79="No Data",1,IF('Indicator Data imputation'!AD78&lt;&gt;"",1,0))</f>
        <v>0</v>
      </c>
      <c r="AD75" s="158">
        <f>IF('Indicator Data'!AE79="No Data",1,IF('Indicator Data imputation'!AE78&lt;&gt;"",1,0))</f>
        <v>0</v>
      </c>
      <c r="AE75" s="158">
        <f>IF('Indicator Data'!AF79="No Data",1,IF('Indicator Data imputation'!AF78&lt;&gt;"",1,0))</f>
        <v>0</v>
      </c>
      <c r="AF75" s="158">
        <f>IF('Indicator Data'!AG79="No Data",1,IF('Indicator Data imputation'!AG78&lt;&gt;"",1,0))</f>
        <v>0</v>
      </c>
      <c r="AG75" s="158">
        <f>IF('Indicator Data'!AH79="No Data",1,IF('Indicator Data imputation'!AH78&lt;&gt;"",1,0))</f>
        <v>0</v>
      </c>
      <c r="AH75" s="158">
        <f>IF('Indicator Data'!AI79="No Data",1,IF('Indicator Data imputation'!AI78&lt;&gt;"",1,0))</f>
        <v>0</v>
      </c>
      <c r="AI75" s="158">
        <f>IF('Indicator Data'!AJ79="No Data",1,IF('Indicator Data imputation'!AJ78&lt;&gt;"",1,0))</f>
        <v>0</v>
      </c>
      <c r="AJ75" s="158">
        <f>IF('Indicator Data'!AK79="No Data",1,IF('Indicator Data imputation'!AK78&lt;&gt;"",1,0))</f>
        <v>0</v>
      </c>
      <c r="AK75" s="158">
        <f>IF('Indicator Data'!AL79="No Data",1,IF('Indicator Data imputation'!AL78&lt;&gt;"",1,0))</f>
        <v>0</v>
      </c>
      <c r="AL75" s="158">
        <f>IF('Indicator Data'!AM79="No Data",1,IF('Indicator Data imputation'!AM78&lt;&gt;"",1,0))</f>
        <v>1</v>
      </c>
      <c r="AM75" s="158">
        <f>IF('Indicator Data'!AN79="No Data",1,IF('Indicator Data imputation'!AN78&lt;&gt;"",1,0))</f>
        <v>0</v>
      </c>
      <c r="AN75" s="158">
        <f>IF('Indicator Data'!AO79="No Data",1,IF('Indicator Data imputation'!AO78&lt;&gt;"",1,0))</f>
        <v>0</v>
      </c>
      <c r="AO75" s="158">
        <f>IF('Indicator Data'!AP79="No Data",1,IF('Indicator Data imputation'!AP78&lt;&gt;"",1,0))</f>
        <v>0</v>
      </c>
      <c r="AP75" s="158">
        <f>IF('Indicator Data'!AQ79="No Data",1,IF('Indicator Data imputation'!AQ78&lt;&gt;"",1,0))</f>
        <v>1</v>
      </c>
      <c r="AQ75" s="158">
        <f>IF('Indicator Data'!AR79="No Data",1,IF('Indicator Data imputation'!AR78&lt;&gt;"",1,0))</f>
        <v>0</v>
      </c>
      <c r="AR75" s="158">
        <f>IF('Indicator Data'!AS79="No Data",1,IF('Indicator Data imputation'!AS78&lt;&gt;"",1,0))</f>
        <v>0</v>
      </c>
      <c r="AS75" s="158">
        <f>IF('Indicator Data'!AT79="No Data",1,IF('Indicator Data imputation'!AT78&lt;&gt;"",1,0))</f>
        <v>1</v>
      </c>
      <c r="AT75" s="158">
        <f>IF('Indicator Data'!AU79="No Data",1,IF('Indicator Data imputation'!AU78&lt;&gt;"",1,0))</f>
        <v>0</v>
      </c>
      <c r="AU75" s="158">
        <f>IF('Indicator Data'!AV79="No Data",1,IF('Indicator Data imputation'!AV78&lt;&gt;"",1,0))</f>
        <v>1</v>
      </c>
      <c r="AV75" s="158">
        <f>IF('Indicator Data'!AW79="No Data",1,IF('Indicator Data imputation'!AW78&lt;&gt;"",1,0))</f>
        <v>0</v>
      </c>
      <c r="AW75" s="158">
        <f>IF('Indicator Data'!AX79="No Data",1,IF('Indicator Data imputation'!AX78&lt;&gt;"",1,0))</f>
        <v>1</v>
      </c>
      <c r="AX75" s="158">
        <f>IF('Indicator Data'!AY79="No Data",1,IF('Indicator Data imputation'!AY78&lt;&gt;"",1,0))</f>
        <v>0</v>
      </c>
      <c r="AY75" s="158">
        <f>IF('Indicator Data'!AZ79="No Data",1,IF('Indicator Data imputation'!AZ78&lt;&gt;"",1,0))</f>
        <v>0</v>
      </c>
      <c r="AZ75" s="158">
        <f>IF('Indicator Data'!BA79="No Data",1,IF('Indicator Data imputation'!BA78&lt;&gt;"",1,0))</f>
        <v>0</v>
      </c>
      <c r="BA75" s="158">
        <f>IF('Indicator Data'!BB79="No Data",1,IF('Indicator Data imputation'!BB78&lt;&gt;"",1,0))</f>
        <v>0</v>
      </c>
      <c r="BB75" s="158">
        <f>IF('Indicator Data'!BC79="No Data",1,IF('Indicator Data imputation'!BC78&lt;&gt;"",1,0))</f>
        <v>0</v>
      </c>
      <c r="BC75" s="158">
        <f>IF('Indicator Data'!BD79="No Data",1,IF('Indicator Data imputation'!BD78&lt;&gt;"",1,0))</f>
        <v>0</v>
      </c>
      <c r="BD75" s="158">
        <f>IF('Indicator Data'!BE79="No Data",1,IF('Indicator Data imputation'!BE78&lt;&gt;"",1,0))</f>
        <v>0</v>
      </c>
      <c r="BE75" s="158">
        <f>IF('Indicator Data'!BF79="No Data",1,IF('Indicator Data imputation'!BF78&lt;&gt;"",1,0))</f>
        <v>0</v>
      </c>
      <c r="BF75" s="158">
        <f>IF('Indicator Data'!BG79="No Data",1,IF('Indicator Data imputation'!BG78&lt;&gt;"",1,0))</f>
        <v>0</v>
      </c>
      <c r="BG75" s="158">
        <f>IF('Indicator Data'!BH79="No Data",1,IF('Indicator Data imputation'!BH78&lt;&gt;"",1,0))</f>
        <v>0</v>
      </c>
      <c r="BH75" s="158">
        <f>IF('Indicator Data'!BI79="No Data",1,IF('Indicator Data imputation'!BI78&lt;&gt;"",1,0))</f>
        <v>0</v>
      </c>
      <c r="BI75" s="158">
        <f>IF('Indicator Data'!BJ79="No Data",1,IF('Indicator Data imputation'!BJ78&lt;&gt;"",1,0))</f>
        <v>0</v>
      </c>
      <c r="BJ75" s="158">
        <f>IF('Indicator Data'!BK79="No Data",1,IF('Indicator Data imputation'!BK78&lt;&gt;"",1,0))</f>
        <v>0</v>
      </c>
      <c r="BK75" s="158">
        <f>IF('Indicator Data'!BL79="No Data",1,IF('Indicator Data imputation'!BL78&lt;&gt;"",1,0))</f>
        <v>0</v>
      </c>
      <c r="BL75" s="158">
        <f>IF('Indicator Data'!BM79="No Data",1,IF('Indicator Data imputation'!BM78&lt;&gt;"",1,0))</f>
        <v>0</v>
      </c>
      <c r="BM75" s="158">
        <f>IF('Indicator Data'!BN79="No Data",1,IF('Indicator Data imputation'!BN78&lt;&gt;"",1,0))</f>
        <v>0</v>
      </c>
      <c r="BN75" s="158">
        <f>IF('Indicator Data'!BO79="No Data",1,IF('Indicator Data imputation'!BO78&lt;&gt;"",1,0))</f>
        <v>0</v>
      </c>
      <c r="BO75" s="158">
        <f>IF('Indicator Data'!BP79="No Data",1,IF('Indicator Data imputation'!BP78&lt;&gt;"",1,0))</f>
        <v>0</v>
      </c>
      <c r="BP75" s="158">
        <f>IF('Indicator Data'!BQ79="No Data",1,IF('Indicator Data imputation'!BQ78&lt;&gt;"",1,0))</f>
        <v>0</v>
      </c>
      <c r="BQ75" s="158">
        <f>IF('Indicator Data'!BR79="No Data",1,IF('Indicator Data imputation'!BR78&lt;&gt;"",1,0))</f>
        <v>0</v>
      </c>
      <c r="BR75" s="158">
        <f>IF('Indicator Data'!BS79="No Data",1,IF('Indicator Data imputation'!BS78&lt;&gt;"",1,0))</f>
        <v>0</v>
      </c>
      <c r="BS75" s="158">
        <f>IF('Indicator Data'!BT79="No Data",1,IF('Indicator Data imputation'!BT78&lt;&gt;"",1,0))</f>
        <v>0</v>
      </c>
      <c r="BT75" s="158">
        <f>IF('Indicator Data'!BU79="No Data",1,IF('Indicator Data imputation'!BU78&lt;&gt;"",1,0))</f>
        <v>0</v>
      </c>
      <c r="BU75" s="158">
        <f>IF('Indicator Data'!BV79="No Data",1,IF('Indicator Data imputation'!BV78&lt;&gt;"",1,0))</f>
        <v>0</v>
      </c>
      <c r="BV75" s="158">
        <f>IF('Indicator Data'!BW79="No Data",1,IF('Indicator Data imputation'!BW78&lt;&gt;"",1,0))</f>
        <v>0</v>
      </c>
      <c r="BW75" s="158">
        <f>IF('Indicator Data'!BX79="No Data",1,IF('Indicator Data imputation'!BX78&lt;&gt;"",1,0))</f>
        <v>0</v>
      </c>
      <c r="BX75" s="158">
        <f>IF('Indicator Data'!BY79="No Data",1,IF('Indicator Data imputation'!BY78&lt;&gt;"",1,0))</f>
        <v>0</v>
      </c>
      <c r="BY75" s="5">
        <f t="shared" si="3"/>
        <v>9</v>
      </c>
      <c r="BZ75" s="160">
        <f t="shared" si="4"/>
        <v>0.12</v>
      </c>
    </row>
    <row r="76" spans="1:78" x14ac:dyDescent="0.25">
      <c r="A76" s="5" t="s">
        <v>139</v>
      </c>
      <c r="B76" s="158">
        <f>IF('Indicator Data'!C80="No Data",1,IF('Indicator Data imputation'!C79&lt;&gt;"",1,0))</f>
        <v>0</v>
      </c>
      <c r="C76" s="158">
        <f>IF('Indicator Data'!D80="No Data",1,IF('Indicator Data imputation'!D79&lt;&gt;"",1,0))</f>
        <v>0</v>
      </c>
      <c r="D76" s="158">
        <f>IF('Indicator Data'!E80="No Data",1,IF('Indicator Data imputation'!E79&lt;&gt;"",1,0))</f>
        <v>1</v>
      </c>
      <c r="E76" s="158">
        <f>IF('Indicator Data'!F80="No Data",1,IF('Indicator Data imputation'!F79&lt;&gt;"",1,0))</f>
        <v>0</v>
      </c>
      <c r="F76" s="158">
        <f>IF('Indicator Data'!G80="No Data",1,IF('Indicator Data imputation'!G79&lt;&gt;"",1,0))</f>
        <v>0</v>
      </c>
      <c r="G76" s="158">
        <f>IF('Indicator Data'!H80="No Data",1,IF('Indicator Data imputation'!H79&lt;&gt;"",1,0))</f>
        <v>0</v>
      </c>
      <c r="H76" s="158">
        <f>IF('Indicator Data'!I80="No Data",1,IF('Indicator Data imputation'!I79&lt;&gt;"",1,0))</f>
        <v>0</v>
      </c>
      <c r="I76" s="158">
        <f>IF('Indicator Data'!J80="No Data",1,IF('Indicator Data imputation'!J79&lt;&gt;"",1,0))</f>
        <v>0</v>
      </c>
      <c r="J76" s="158">
        <f>IF('Indicator Data'!K80="No Data",1,IF('Indicator Data imputation'!K79&lt;&gt;"",1,0))</f>
        <v>0</v>
      </c>
      <c r="K76" s="158">
        <f>IF('Indicator Data'!L80="No Data",1,IF('Indicator Data imputation'!L79&lt;&gt;"",1,0))</f>
        <v>1</v>
      </c>
      <c r="L76" s="158">
        <f>IF('Indicator Data'!M80="No Data",1,IF('Indicator Data imputation'!M79&lt;&gt;"",1,0))</f>
        <v>1</v>
      </c>
      <c r="M76" s="158">
        <f>IF('Indicator Data'!N80="No Data",1,IF('Indicator Data imputation'!N79&lt;&gt;"",1,0))</f>
        <v>1</v>
      </c>
      <c r="N76" s="158">
        <f>IF('Indicator Data'!O80="No Data",1,IF('Indicator Data imputation'!O79&lt;&gt;"",1,0))</f>
        <v>1</v>
      </c>
      <c r="O76" s="158">
        <f>IF('Indicator Data'!P80="No Data",1,IF('Indicator Data imputation'!P79&lt;&gt;"",1,0))</f>
        <v>1</v>
      </c>
      <c r="P76" s="158">
        <f>IF('Indicator Data'!Q80="No Data",1,IF('Indicator Data imputation'!Q79&lt;&gt;"",1,0))</f>
        <v>0</v>
      </c>
      <c r="Q76" s="158">
        <f>IF('Indicator Data'!R80="No Data",1,IF('Indicator Data imputation'!R79&lt;&gt;"",1,0))</f>
        <v>0</v>
      </c>
      <c r="R76" s="158">
        <f>IF('Indicator Data'!S80="No Data",1,IF('Indicator Data imputation'!S79&lt;&gt;"",1,0))</f>
        <v>0</v>
      </c>
      <c r="S76" s="158">
        <f>IF('Indicator Data'!T80="No Data",1,IF('Indicator Data imputation'!T79&lt;&gt;"",1,0))</f>
        <v>0</v>
      </c>
      <c r="T76" s="158">
        <f>IF('Indicator Data'!U80="No Data",1,IF('Indicator Data imputation'!U79&lt;&gt;"",1,0))</f>
        <v>0</v>
      </c>
      <c r="U76" s="158">
        <f>IF('Indicator Data'!V80="No Data",1,IF('Indicator Data imputation'!V79&lt;&gt;"",1,0))</f>
        <v>0</v>
      </c>
      <c r="V76" s="158">
        <f>IF('Indicator Data'!W80="No Data",1,IF('Indicator Data imputation'!W79&lt;&gt;"",1,0))</f>
        <v>0</v>
      </c>
      <c r="W76" s="158">
        <f>IF('Indicator Data'!X80="No Data",1,IF('Indicator Data imputation'!X79&lt;&gt;"",1,0))</f>
        <v>0</v>
      </c>
      <c r="X76" s="158">
        <f>IF('Indicator Data'!Y80="No Data",1,IF('Indicator Data imputation'!Y79&lt;&gt;"",1,0))</f>
        <v>0</v>
      </c>
      <c r="Y76" s="158">
        <f>IF('Indicator Data'!Z80="No Data",1,IF('Indicator Data imputation'!Z79&lt;&gt;"",1,0))</f>
        <v>0</v>
      </c>
      <c r="Z76" s="158">
        <f>IF('Indicator Data'!AA80="No Data",1,IF('Indicator Data imputation'!AA79&lt;&gt;"",1,0))</f>
        <v>1</v>
      </c>
      <c r="AA76" s="158">
        <f>IF('Indicator Data'!AB80="No Data",1,IF('Indicator Data imputation'!AB79&lt;&gt;"",1,0))</f>
        <v>0</v>
      </c>
      <c r="AB76" s="158">
        <f>IF('Indicator Data'!AC80="No Data",1,IF('Indicator Data imputation'!AC79&lt;&gt;"",1,0))</f>
        <v>1</v>
      </c>
      <c r="AC76" s="158">
        <f>IF('Indicator Data'!AD80="No Data",1,IF('Indicator Data imputation'!AD79&lt;&gt;"",1,0))</f>
        <v>0</v>
      </c>
      <c r="AD76" s="158">
        <f>IF('Indicator Data'!AE80="No Data",1,IF('Indicator Data imputation'!AE79&lt;&gt;"",1,0))</f>
        <v>0</v>
      </c>
      <c r="AE76" s="158">
        <f>IF('Indicator Data'!AF80="No Data",1,IF('Indicator Data imputation'!AF79&lt;&gt;"",1,0))</f>
        <v>1</v>
      </c>
      <c r="AF76" s="158">
        <f>IF('Indicator Data'!AG80="No Data",1,IF('Indicator Data imputation'!AG79&lt;&gt;"",1,0))</f>
        <v>0</v>
      </c>
      <c r="AG76" s="158">
        <f>IF('Indicator Data'!AH80="No Data",1,IF('Indicator Data imputation'!AH79&lt;&gt;"",1,0))</f>
        <v>0</v>
      </c>
      <c r="AH76" s="158">
        <f>IF('Indicator Data'!AI80="No Data",1,IF('Indicator Data imputation'!AI79&lt;&gt;"",1,0))</f>
        <v>0</v>
      </c>
      <c r="AI76" s="158">
        <f>IF('Indicator Data'!AJ80="No Data",1,IF('Indicator Data imputation'!AJ79&lt;&gt;"",1,0))</f>
        <v>0</v>
      </c>
      <c r="AJ76" s="158">
        <f>IF('Indicator Data'!AK80="No Data",1,IF('Indicator Data imputation'!AK79&lt;&gt;"",1,0))</f>
        <v>0</v>
      </c>
      <c r="AK76" s="158">
        <f>IF('Indicator Data'!AL80="No Data",1,IF('Indicator Data imputation'!AL79&lt;&gt;"",1,0))</f>
        <v>0</v>
      </c>
      <c r="AL76" s="158">
        <f>IF('Indicator Data'!AM80="No Data",1,IF('Indicator Data imputation'!AM79&lt;&gt;"",1,0))</f>
        <v>1</v>
      </c>
      <c r="AM76" s="158">
        <f>IF('Indicator Data'!AN80="No Data",1,IF('Indicator Data imputation'!AN79&lt;&gt;"",1,0))</f>
        <v>0</v>
      </c>
      <c r="AN76" s="158">
        <f>IF('Indicator Data'!AO80="No Data",1,IF('Indicator Data imputation'!AO79&lt;&gt;"",1,0))</f>
        <v>0</v>
      </c>
      <c r="AO76" s="158">
        <f>IF('Indicator Data'!AP80="No Data",1,IF('Indicator Data imputation'!AP79&lt;&gt;"",1,0))</f>
        <v>0</v>
      </c>
      <c r="AP76" s="158">
        <f>IF('Indicator Data'!AQ80="No Data",1,IF('Indicator Data imputation'!AQ79&lt;&gt;"",1,0))</f>
        <v>1</v>
      </c>
      <c r="AQ76" s="158">
        <f>IF('Indicator Data'!AR80="No Data",1,IF('Indicator Data imputation'!AR79&lt;&gt;"",1,0))</f>
        <v>0</v>
      </c>
      <c r="AR76" s="158">
        <f>IF('Indicator Data'!AS80="No Data",1,IF('Indicator Data imputation'!AS79&lt;&gt;"",1,0))</f>
        <v>0</v>
      </c>
      <c r="AS76" s="158">
        <f>IF('Indicator Data'!AT80="No Data",1,IF('Indicator Data imputation'!AT79&lt;&gt;"",1,0))</f>
        <v>1</v>
      </c>
      <c r="AT76" s="158">
        <f>IF('Indicator Data'!AU80="No Data",1,IF('Indicator Data imputation'!AU79&lt;&gt;"",1,0))</f>
        <v>0</v>
      </c>
      <c r="AU76" s="158">
        <f>IF('Indicator Data'!AV80="No Data",1,IF('Indicator Data imputation'!AV79&lt;&gt;"",1,0))</f>
        <v>1</v>
      </c>
      <c r="AV76" s="158">
        <f>IF('Indicator Data'!AW80="No Data",1,IF('Indicator Data imputation'!AW79&lt;&gt;"",1,0))</f>
        <v>1</v>
      </c>
      <c r="AW76" s="158">
        <f>IF('Indicator Data'!AX80="No Data",1,IF('Indicator Data imputation'!AX79&lt;&gt;"",1,0))</f>
        <v>1</v>
      </c>
      <c r="AX76" s="158">
        <f>IF('Indicator Data'!AY80="No Data",1,IF('Indicator Data imputation'!AY79&lt;&gt;"",1,0))</f>
        <v>0</v>
      </c>
      <c r="AY76" s="158">
        <f>IF('Indicator Data'!AZ80="No Data",1,IF('Indicator Data imputation'!AZ79&lt;&gt;"",1,0))</f>
        <v>0</v>
      </c>
      <c r="AZ76" s="158">
        <f>IF('Indicator Data'!BA80="No Data",1,IF('Indicator Data imputation'!BA79&lt;&gt;"",1,0))</f>
        <v>0</v>
      </c>
      <c r="BA76" s="158">
        <f>IF('Indicator Data'!BB80="No Data",1,IF('Indicator Data imputation'!BB79&lt;&gt;"",1,0))</f>
        <v>0</v>
      </c>
      <c r="BB76" s="158">
        <f>IF('Indicator Data'!BC80="No Data",1,IF('Indicator Data imputation'!BC79&lt;&gt;"",1,0))</f>
        <v>0</v>
      </c>
      <c r="BC76" s="158">
        <f>IF('Indicator Data'!BD80="No Data",1,IF('Indicator Data imputation'!BD79&lt;&gt;"",1,0))</f>
        <v>0</v>
      </c>
      <c r="BD76" s="158">
        <f>IF('Indicator Data'!BE80="No Data",1,IF('Indicator Data imputation'!BE79&lt;&gt;"",1,0))</f>
        <v>0</v>
      </c>
      <c r="BE76" s="158">
        <f>IF('Indicator Data'!BF80="No Data",1,IF('Indicator Data imputation'!BF79&lt;&gt;"",1,0))</f>
        <v>0</v>
      </c>
      <c r="BF76" s="158">
        <f>IF('Indicator Data'!BG80="No Data",1,IF('Indicator Data imputation'!BG79&lt;&gt;"",1,0))</f>
        <v>0</v>
      </c>
      <c r="BG76" s="158">
        <f>IF('Indicator Data'!BH80="No Data",1,IF('Indicator Data imputation'!BH79&lt;&gt;"",1,0))</f>
        <v>0</v>
      </c>
      <c r="BH76" s="158">
        <f>IF('Indicator Data'!BI80="No Data",1,IF('Indicator Data imputation'!BI79&lt;&gt;"",1,0))</f>
        <v>0</v>
      </c>
      <c r="BI76" s="158">
        <f>IF('Indicator Data'!BJ80="No Data",1,IF('Indicator Data imputation'!BJ79&lt;&gt;"",1,0))</f>
        <v>1</v>
      </c>
      <c r="BJ76" s="158">
        <f>IF('Indicator Data'!BK80="No Data",1,IF('Indicator Data imputation'!BK79&lt;&gt;"",1,0))</f>
        <v>0</v>
      </c>
      <c r="BK76" s="158">
        <f>IF('Indicator Data'!BL80="No Data",1,IF('Indicator Data imputation'!BL79&lt;&gt;"",1,0))</f>
        <v>0</v>
      </c>
      <c r="BL76" s="158">
        <f>IF('Indicator Data'!BM80="No Data",1,IF('Indicator Data imputation'!BM79&lt;&gt;"",1,0))</f>
        <v>0</v>
      </c>
      <c r="BM76" s="158">
        <f>IF('Indicator Data'!BN80="No Data",1,IF('Indicator Data imputation'!BN79&lt;&gt;"",1,0))</f>
        <v>1</v>
      </c>
      <c r="BN76" s="158">
        <f>IF('Indicator Data'!BO80="No Data",1,IF('Indicator Data imputation'!BO79&lt;&gt;"",1,0))</f>
        <v>0</v>
      </c>
      <c r="BO76" s="158">
        <f>IF('Indicator Data'!BP80="No Data",1,IF('Indicator Data imputation'!BP79&lt;&gt;"",1,0))</f>
        <v>0</v>
      </c>
      <c r="BP76" s="158">
        <f>IF('Indicator Data'!BQ80="No Data",1,IF('Indicator Data imputation'!BQ79&lt;&gt;"",1,0))</f>
        <v>0</v>
      </c>
      <c r="BQ76" s="158">
        <f>IF('Indicator Data'!BR80="No Data",1,IF('Indicator Data imputation'!BR79&lt;&gt;"",1,0))</f>
        <v>0</v>
      </c>
      <c r="BR76" s="158">
        <f>IF('Indicator Data'!BS80="No Data",1,IF('Indicator Data imputation'!BS79&lt;&gt;"",1,0))</f>
        <v>0</v>
      </c>
      <c r="BS76" s="158">
        <f>IF('Indicator Data'!BT80="No Data",1,IF('Indicator Data imputation'!BT79&lt;&gt;"",1,0))</f>
        <v>0</v>
      </c>
      <c r="BT76" s="158">
        <f>IF('Indicator Data'!BU80="No Data",1,IF('Indicator Data imputation'!BU79&lt;&gt;"",1,0))</f>
        <v>0</v>
      </c>
      <c r="BU76" s="158">
        <f>IF('Indicator Data'!BV80="No Data",1,IF('Indicator Data imputation'!BV79&lt;&gt;"",1,0))</f>
        <v>0</v>
      </c>
      <c r="BV76" s="158">
        <f>IF('Indicator Data'!BW80="No Data",1,IF('Indicator Data imputation'!BW79&lt;&gt;"",1,0))</f>
        <v>0</v>
      </c>
      <c r="BW76" s="158">
        <f>IF('Indicator Data'!BX80="No Data",1,IF('Indicator Data imputation'!BX79&lt;&gt;"",1,0))</f>
        <v>0</v>
      </c>
      <c r="BX76" s="158">
        <f>IF('Indicator Data'!BY80="No Data",1,IF('Indicator Data imputation'!BY79&lt;&gt;"",1,0))</f>
        <v>0</v>
      </c>
      <c r="BY76" s="5">
        <f t="shared" si="3"/>
        <v>17</v>
      </c>
      <c r="BZ76" s="160">
        <f t="shared" si="4"/>
        <v>0.22666666666666666</v>
      </c>
    </row>
    <row r="77" spans="1:78" x14ac:dyDescent="0.25">
      <c r="A77" s="5" t="s">
        <v>141</v>
      </c>
      <c r="B77" s="158">
        <f>IF('Indicator Data'!C81="No Data",1,IF('Indicator Data imputation'!C80&lt;&gt;"",1,0))</f>
        <v>0</v>
      </c>
      <c r="C77" s="158">
        <f>IF('Indicator Data'!D81="No Data",1,IF('Indicator Data imputation'!D80&lt;&gt;"",1,0))</f>
        <v>0</v>
      </c>
      <c r="D77" s="158">
        <f>IF('Indicator Data'!E81="No Data",1,IF('Indicator Data imputation'!E80&lt;&gt;"",1,0))</f>
        <v>0</v>
      </c>
      <c r="E77" s="158">
        <f>IF('Indicator Data'!F81="No Data",1,IF('Indicator Data imputation'!F80&lt;&gt;"",1,0))</f>
        <v>0</v>
      </c>
      <c r="F77" s="158">
        <f>IF('Indicator Data'!G81="No Data",1,IF('Indicator Data imputation'!G80&lt;&gt;"",1,0))</f>
        <v>0</v>
      </c>
      <c r="G77" s="158">
        <f>IF('Indicator Data'!H81="No Data",1,IF('Indicator Data imputation'!H80&lt;&gt;"",1,0))</f>
        <v>0</v>
      </c>
      <c r="H77" s="158">
        <f>IF('Indicator Data'!I81="No Data",1,IF('Indicator Data imputation'!I80&lt;&gt;"",1,0))</f>
        <v>0</v>
      </c>
      <c r="I77" s="158">
        <f>IF('Indicator Data'!J81="No Data",1,IF('Indicator Data imputation'!J80&lt;&gt;"",1,0))</f>
        <v>0</v>
      </c>
      <c r="J77" s="158">
        <f>IF('Indicator Data'!K81="No Data",1,IF('Indicator Data imputation'!K80&lt;&gt;"",1,0))</f>
        <v>0</v>
      </c>
      <c r="K77" s="158">
        <f>IF('Indicator Data'!L81="No Data",1,IF('Indicator Data imputation'!L80&lt;&gt;"",1,0))</f>
        <v>0</v>
      </c>
      <c r="L77" s="158">
        <f>IF('Indicator Data'!M81="No Data",1,IF('Indicator Data imputation'!M80&lt;&gt;"",1,0))</f>
        <v>0</v>
      </c>
      <c r="M77" s="158">
        <f>IF('Indicator Data'!N81="No Data",1,IF('Indicator Data imputation'!N80&lt;&gt;"",1,0))</f>
        <v>1</v>
      </c>
      <c r="N77" s="158">
        <f>IF('Indicator Data'!O81="No Data",1,IF('Indicator Data imputation'!O80&lt;&gt;"",1,0))</f>
        <v>1</v>
      </c>
      <c r="O77" s="158">
        <f>IF('Indicator Data'!P81="No Data",1,IF('Indicator Data imputation'!P80&lt;&gt;"",1,0))</f>
        <v>1</v>
      </c>
      <c r="P77" s="158">
        <f>IF('Indicator Data'!Q81="No Data",1,IF('Indicator Data imputation'!Q80&lt;&gt;"",1,0))</f>
        <v>0</v>
      </c>
      <c r="Q77" s="158">
        <f>IF('Indicator Data'!R81="No Data",1,IF('Indicator Data imputation'!R80&lt;&gt;"",1,0))</f>
        <v>0</v>
      </c>
      <c r="R77" s="158">
        <f>IF('Indicator Data'!S81="No Data",1,IF('Indicator Data imputation'!S80&lt;&gt;"",1,0))</f>
        <v>0</v>
      </c>
      <c r="S77" s="158">
        <f>IF('Indicator Data'!T81="No Data",1,IF('Indicator Data imputation'!T80&lt;&gt;"",1,0))</f>
        <v>0</v>
      </c>
      <c r="T77" s="158">
        <f>IF('Indicator Data'!U81="No Data",1,IF('Indicator Data imputation'!U80&lt;&gt;"",1,0))</f>
        <v>0</v>
      </c>
      <c r="U77" s="158">
        <f>IF('Indicator Data'!V81="No Data",1,IF('Indicator Data imputation'!V80&lt;&gt;"",1,0))</f>
        <v>0</v>
      </c>
      <c r="V77" s="158">
        <f>IF('Indicator Data'!W81="No Data",1,IF('Indicator Data imputation'!W80&lt;&gt;"",1,0))</f>
        <v>0</v>
      </c>
      <c r="W77" s="158">
        <f>IF('Indicator Data'!X81="No Data",1,IF('Indicator Data imputation'!X80&lt;&gt;"",1,0))</f>
        <v>0</v>
      </c>
      <c r="X77" s="158">
        <f>IF('Indicator Data'!Y81="No Data",1,IF('Indicator Data imputation'!Y80&lt;&gt;"",1,0))</f>
        <v>0</v>
      </c>
      <c r="Y77" s="158">
        <f>IF('Indicator Data'!Z81="No Data",1,IF('Indicator Data imputation'!Z80&lt;&gt;"",1,0))</f>
        <v>0</v>
      </c>
      <c r="Z77" s="158">
        <f>IF('Indicator Data'!AA81="No Data",1,IF('Indicator Data imputation'!AA80&lt;&gt;"",1,0))</f>
        <v>0</v>
      </c>
      <c r="AA77" s="158">
        <f>IF('Indicator Data'!AB81="No Data",1,IF('Indicator Data imputation'!AB80&lt;&gt;"",1,0))</f>
        <v>0</v>
      </c>
      <c r="AB77" s="158">
        <f>IF('Indicator Data'!AC81="No Data",1,IF('Indicator Data imputation'!AC80&lt;&gt;"",1,0))</f>
        <v>0</v>
      </c>
      <c r="AC77" s="158">
        <f>IF('Indicator Data'!AD81="No Data",1,IF('Indicator Data imputation'!AD80&lt;&gt;"",1,0))</f>
        <v>0</v>
      </c>
      <c r="AD77" s="158">
        <f>IF('Indicator Data'!AE81="No Data",1,IF('Indicator Data imputation'!AE80&lt;&gt;"",1,0))</f>
        <v>0</v>
      </c>
      <c r="AE77" s="158">
        <f>IF('Indicator Data'!AF81="No Data",1,IF('Indicator Data imputation'!AF80&lt;&gt;"",1,0))</f>
        <v>0</v>
      </c>
      <c r="AF77" s="158">
        <f>IF('Indicator Data'!AG81="No Data",1,IF('Indicator Data imputation'!AG80&lt;&gt;"",1,0))</f>
        <v>0</v>
      </c>
      <c r="AG77" s="158">
        <f>IF('Indicator Data'!AH81="No Data",1,IF('Indicator Data imputation'!AH80&lt;&gt;"",1,0))</f>
        <v>0</v>
      </c>
      <c r="AH77" s="158">
        <f>IF('Indicator Data'!AI81="No Data",1,IF('Indicator Data imputation'!AI80&lt;&gt;"",1,0))</f>
        <v>0</v>
      </c>
      <c r="AI77" s="158">
        <f>IF('Indicator Data'!AJ81="No Data",1,IF('Indicator Data imputation'!AJ80&lt;&gt;"",1,0))</f>
        <v>0</v>
      </c>
      <c r="AJ77" s="158">
        <f>IF('Indicator Data'!AK81="No Data",1,IF('Indicator Data imputation'!AK80&lt;&gt;"",1,0))</f>
        <v>0</v>
      </c>
      <c r="AK77" s="158">
        <f>IF('Indicator Data'!AL81="No Data",1,IF('Indicator Data imputation'!AL80&lt;&gt;"",1,0))</f>
        <v>0</v>
      </c>
      <c r="AL77" s="158">
        <f>IF('Indicator Data'!AM81="No Data",1,IF('Indicator Data imputation'!AM80&lt;&gt;"",1,0))</f>
        <v>0</v>
      </c>
      <c r="AM77" s="158">
        <f>IF('Indicator Data'!AN81="No Data",1,IF('Indicator Data imputation'!AN80&lt;&gt;"",1,0))</f>
        <v>0</v>
      </c>
      <c r="AN77" s="158">
        <f>IF('Indicator Data'!AO81="No Data",1,IF('Indicator Data imputation'!AO80&lt;&gt;"",1,0))</f>
        <v>0</v>
      </c>
      <c r="AO77" s="158">
        <f>IF('Indicator Data'!AP81="No Data",1,IF('Indicator Data imputation'!AP80&lt;&gt;"",1,0))</f>
        <v>0</v>
      </c>
      <c r="AP77" s="158">
        <f>IF('Indicator Data'!AQ81="No Data",1,IF('Indicator Data imputation'!AQ80&lt;&gt;"",1,0))</f>
        <v>0</v>
      </c>
      <c r="AQ77" s="158">
        <f>IF('Indicator Data'!AR81="No Data",1,IF('Indicator Data imputation'!AR80&lt;&gt;"",1,0))</f>
        <v>0</v>
      </c>
      <c r="AR77" s="158">
        <f>IF('Indicator Data'!AS81="No Data",1,IF('Indicator Data imputation'!AS80&lt;&gt;"",1,0))</f>
        <v>0</v>
      </c>
      <c r="AS77" s="158">
        <f>IF('Indicator Data'!AT81="No Data",1,IF('Indicator Data imputation'!AT80&lt;&gt;"",1,0))</f>
        <v>0</v>
      </c>
      <c r="AT77" s="158">
        <f>IF('Indicator Data'!AU81="No Data",1,IF('Indicator Data imputation'!AU80&lt;&gt;"",1,0))</f>
        <v>0</v>
      </c>
      <c r="AU77" s="158">
        <f>IF('Indicator Data'!AV81="No Data",1,IF('Indicator Data imputation'!AV80&lt;&gt;"",1,0))</f>
        <v>0</v>
      </c>
      <c r="AV77" s="158">
        <f>IF('Indicator Data'!AW81="No Data",1,IF('Indicator Data imputation'!AW80&lt;&gt;"",1,0))</f>
        <v>0</v>
      </c>
      <c r="AW77" s="158">
        <f>IF('Indicator Data'!AX81="No Data",1,IF('Indicator Data imputation'!AX80&lt;&gt;"",1,0))</f>
        <v>0</v>
      </c>
      <c r="AX77" s="158">
        <f>IF('Indicator Data'!AY81="No Data",1,IF('Indicator Data imputation'!AY80&lt;&gt;"",1,0))</f>
        <v>0</v>
      </c>
      <c r="AY77" s="158">
        <f>IF('Indicator Data'!AZ81="No Data",1,IF('Indicator Data imputation'!AZ80&lt;&gt;"",1,0))</f>
        <v>0</v>
      </c>
      <c r="AZ77" s="158">
        <f>IF('Indicator Data'!BA81="No Data",1,IF('Indicator Data imputation'!BA80&lt;&gt;"",1,0))</f>
        <v>0</v>
      </c>
      <c r="BA77" s="158">
        <f>IF('Indicator Data'!BB81="No Data",1,IF('Indicator Data imputation'!BB80&lt;&gt;"",1,0))</f>
        <v>0</v>
      </c>
      <c r="BB77" s="158">
        <f>IF('Indicator Data'!BC81="No Data",1,IF('Indicator Data imputation'!BC80&lt;&gt;"",1,0))</f>
        <v>0</v>
      </c>
      <c r="BC77" s="158">
        <f>IF('Indicator Data'!BD81="No Data",1,IF('Indicator Data imputation'!BD80&lt;&gt;"",1,0))</f>
        <v>0</v>
      </c>
      <c r="BD77" s="158">
        <f>IF('Indicator Data'!BE81="No Data",1,IF('Indicator Data imputation'!BE80&lt;&gt;"",1,0))</f>
        <v>0</v>
      </c>
      <c r="BE77" s="158">
        <f>IF('Indicator Data'!BF81="No Data",1,IF('Indicator Data imputation'!BF80&lt;&gt;"",1,0))</f>
        <v>0</v>
      </c>
      <c r="BF77" s="158">
        <f>IF('Indicator Data'!BG81="No Data",1,IF('Indicator Data imputation'!BG80&lt;&gt;"",1,0))</f>
        <v>0</v>
      </c>
      <c r="BG77" s="158">
        <f>IF('Indicator Data'!BH81="No Data",1,IF('Indicator Data imputation'!BH80&lt;&gt;"",1,0))</f>
        <v>0</v>
      </c>
      <c r="BH77" s="158">
        <f>IF('Indicator Data'!BI81="No Data",1,IF('Indicator Data imputation'!BI80&lt;&gt;"",1,0))</f>
        <v>0</v>
      </c>
      <c r="BI77" s="158">
        <f>IF('Indicator Data'!BJ81="No Data",1,IF('Indicator Data imputation'!BJ80&lt;&gt;"",1,0))</f>
        <v>0</v>
      </c>
      <c r="BJ77" s="158">
        <f>IF('Indicator Data'!BK81="No Data",1,IF('Indicator Data imputation'!BK80&lt;&gt;"",1,0))</f>
        <v>0</v>
      </c>
      <c r="BK77" s="158">
        <f>IF('Indicator Data'!BL81="No Data",1,IF('Indicator Data imputation'!BL80&lt;&gt;"",1,0))</f>
        <v>0</v>
      </c>
      <c r="BL77" s="158">
        <f>IF('Indicator Data'!BM81="No Data",1,IF('Indicator Data imputation'!BM80&lt;&gt;"",1,0))</f>
        <v>0</v>
      </c>
      <c r="BM77" s="158">
        <f>IF('Indicator Data'!BN81="No Data",1,IF('Indicator Data imputation'!BN80&lt;&gt;"",1,0))</f>
        <v>0</v>
      </c>
      <c r="BN77" s="158">
        <f>IF('Indicator Data'!BO81="No Data",1,IF('Indicator Data imputation'!BO80&lt;&gt;"",1,0))</f>
        <v>0</v>
      </c>
      <c r="BO77" s="158">
        <f>IF('Indicator Data'!BP81="No Data",1,IF('Indicator Data imputation'!BP80&lt;&gt;"",1,0))</f>
        <v>0</v>
      </c>
      <c r="BP77" s="158">
        <f>IF('Indicator Data'!BQ81="No Data",1,IF('Indicator Data imputation'!BQ80&lt;&gt;"",1,0))</f>
        <v>0</v>
      </c>
      <c r="BQ77" s="158">
        <f>IF('Indicator Data'!BR81="No Data",1,IF('Indicator Data imputation'!BR80&lt;&gt;"",1,0))</f>
        <v>0</v>
      </c>
      <c r="BR77" s="158">
        <f>IF('Indicator Data'!BS81="No Data",1,IF('Indicator Data imputation'!BS80&lt;&gt;"",1,0))</f>
        <v>0</v>
      </c>
      <c r="BS77" s="158">
        <f>IF('Indicator Data'!BT81="No Data",1,IF('Indicator Data imputation'!BT80&lt;&gt;"",1,0))</f>
        <v>0</v>
      </c>
      <c r="BT77" s="158">
        <f>IF('Indicator Data'!BU81="No Data",1,IF('Indicator Data imputation'!BU80&lt;&gt;"",1,0))</f>
        <v>0</v>
      </c>
      <c r="BU77" s="158">
        <f>IF('Indicator Data'!BV81="No Data",1,IF('Indicator Data imputation'!BV80&lt;&gt;"",1,0))</f>
        <v>0</v>
      </c>
      <c r="BV77" s="158">
        <f>IF('Indicator Data'!BW81="No Data",1,IF('Indicator Data imputation'!BW80&lt;&gt;"",1,0))</f>
        <v>1</v>
      </c>
      <c r="BW77" s="158">
        <f>IF('Indicator Data'!BX81="No Data",1,IF('Indicator Data imputation'!BX80&lt;&gt;"",1,0))</f>
        <v>0</v>
      </c>
      <c r="BX77" s="158">
        <f>IF('Indicator Data'!BY81="No Data",1,IF('Indicator Data imputation'!BY80&lt;&gt;"",1,0))</f>
        <v>0</v>
      </c>
      <c r="BY77" s="5">
        <f t="shared" si="3"/>
        <v>4</v>
      </c>
      <c r="BZ77" s="160">
        <f t="shared" si="4"/>
        <v>5.3333333333333337E-2</v>
      </c>
    </row>
    <row r="78" spans="1:78" x14ac:dyDescent="0.25">
      <c r="A78" s="5" t="s">
        <v>143</v>
      </c>
      <c r="B78" s="158">
        <f>IF('Indicator Data'!C82="No Data",1,IF('Indicator Data imputation'!C81&lt;&gt;"",1,0))</f>
        <v>0</v>
      </c>
      <c r="C78" s="158">
        <f>IF('Indicator Data'!D82="No Data",1,IF('Indicator Data imputation'!D81&lt;&gt;"",1,0))</f>
        <v>0</v>
      </c>
      <c r="D78" s="158">
        <f>IF('Indicator Data'!E82="No Data",1,IF('Indicator Data imputation'!E81&lt;&gt;"",1,0))</f>
        <v>0</v>
      </c>
      <c r="E78" s="158">
        <f>IF('Indicator Data'!F82="No Data",1,IF('Indicator Data imputation'!F81&lt;&gt;"",1,0))</f>
        <v>0</v>
      </c>
      <c r="F78" s="158">
        <f>IF('Indicator Data'!G82="No Data",1,IF('Indicator Data imputation'!G81&lt;&gt;"",1,0))</f>
        <v>0</v>
      </c>
      <c r="G78" s="158">
        <f>IF('Indicator Data'!H82="No Data",1,IF('Indicator Data imputation'!H81&lt;&gt;"",1,0))</f>
        <v>0</v>
      </c>
      <c r="H78" s="158">
        <f>IF('Indicator Data'!I82="No Data",1,IF('Indicator Data imputation'!I81&lt;&gt;"",1,0))</f>
        <v>0</v>
      </c>
      <c r="I78" s="158">
        <f>IF('Indicator Data'!J82="No Data",1,IF('Indicator Data imputation'!J81&lt;&gt;"",1,0))</f>
        <v>0</v>
      </c>
      <c r="J78" s="158">
        <f>IF('Indicator Data'!K82="No Data",1,IF('Indicator Data imputation'!K81&lt;&gt;"",1,0))</f>
        <v>0</v>
      </c>
      <c r="K78" s="158">
        <f>IF('Indicator Data'!L82="No Data",1,IF('Indicator Data imputation'!L81&lt;&gt;"",1,0))</f>
        <v>0</v>
      </c>
      <c r="L78" s="158">
        <f>IF('Indicator Data'!M82="No Data",1,IF('Indicator Data imputation'!M81&lt;&gt;"",1,0))</f>
        <v>0</v>
      </c>
      <c r="M78" s="158">
        <f>IF('Indicator Data'!N82="No Data",1,IF('Indicator Data imputation'!N81&lt;&gt;"",1,0))</f>
        <v>1</v>
      </c>
      <c r="N78" s="158">
        <f>IF('Indicator Data'!O82="No Data",1,IF('Indicator Data imputation'!O81&lt;&gt;"",1,0))</f>
        <v>1</v>
      </c>
      <c r="O78" s="158">
        <f>IF('Indicator Data'!P82="No Data",1,IF('Indicator Data imputation'!P81&lt;&gt;"",1,0))</f>
        <v>1</v>
      </c>
      <c r="P78" s="158">
        <f>IF('Indicator Data'!Q82="No Data",1,IF('Indicator Data imputation'!Q81&lt;&gt;"",1,0))</f>
        <v>0</v>
      </c>
      <c r="Q78" s="158">
        <f>IF('Indicator Data'!R82="No Data",1,IF('Indicator Data imputation'!R81&lt;&gt;"",1,0))</f>
        <v>0</v>
      </c>
      <c r="R78" s="158">
        <f>IF('Indicator Data'!S82="No Data",1,IF('Indicator Data imputation'!S81&lt;&gt;"",1,0))</f>
        <v>0</v>
      </c>
      <c r="S78" s="158">
        <f>IF('Indicator Data'!T82="No Data",1,IF('Indicator Data imputation'!T81&lt;&gt;"",1,0))</f>
        <v>0</v>
      </c>
      <c r="T78" s="158">
        <f>IF('Indicator Data'!U82="No Data",1,IF('Indicator Data imputation'!U81&lt;&gt;"",1,0))</f>
        <v>0</v>
      </c>
      <c r="U78" s="158">
        <f>IF('Indicator Data'!V82="No Data",1,IF('Indicator Data imputation'!V81&lt;&gt;"",1,0))</f>
        <v>0</v>
      </c>
      <c r="V78" s="158">
        <f>IF('Indicator Data'!W82="No Data",1,IF('Indicator Data imputation'!W81&lt;&gt;"",1,0))</f>
        <v>0</v>
      </c>
      <c r="W78" s="158">
        <f>IF('Indicator Data'!X82="No Data",1,IF('Indicator Data imputation'!X81&lt;&gt;"",1,0))</f>
        <v>0</v>
      </c>
      <c r="X78" s="158">
        <f>IF('Indicator Data'!Y82="No Data",1,IF('Indicator Data imputation'!Y81&lt;&gt;"",1,0))</f>
        <v>0</v>
      </c>
      <c r="Y78" s="158">
        <f>IF('Indicator Data'!Z82="No Data",1,IF('Indicator Data imputation'!Z81&lt;&gt;"",1,0))</f>
        <v>0</v>
      </c>
      <c r="Z78" s="158">
        <f>IF('Indicator Data'!AA82="No Data",1,IF('Indicator Data imputation'!AA81&lt;&gt;"",1,0))</f>
        <v>0</v>
      </c>
      <c r="AA78" s="158">
        <f>IF('Indicator Data'!AB82="No Data",1,IF('Indicator Data imputation'!AB81&lt;&gt;"",1,0))</f>
        <v>0</v>
      </c>
      <c r="AB78" s="158">
        <f>IF('Indicator Data'!AC82="No Data",1,IF('Indicator Data imputation'!AC81&lt;&gt;"",1,0))</f>
        <v>0</v>
      </c>
      <c r="AC78" s="158">
        <f>IF('Indicator Data'!AD82="No Data",1,IF('Indicator Data imputation'!AD81&lt;&gt;"",1,0))</f>
        <v>0</v>
      </c>
      <c r="AD78" s="158">
        <f>IF('Indicator Data'!AE82="No Data",1,IF('Indicator Data imputation'!AE81&lt;&gt;"",1,0))</f>
        <v>0</v>
      </c>
      <c r="AE78" s="158">
        <f>IF('Indicator Data'!AF82="No Data",1,IF('Indicator Data imputation'!AF81&lt;&gt;"",1,0))</f>
        <v>0</v>
      </c>
      <c r="AF78" s="158">
        <f>IF('Indicator Data'!AG82="No Data",1,IF('Indicator Data imputation'!AG81&lt;&gt;"",1,0))</f>
        <v>0</v>
      </c>
      <c r="AG78" s="158">
        <f>IF('Indicator Data'!AH82="No Data",1,IF('Indicator Data imputation'!AH81&lt;&gt;"",1,0))</f>
        <v>0</v>
      </c>
      <c r="AH78" s="158">
        <f>IF('Indicator Data'!AI82="No Data",1,IF('Indicator Data imputation'!AI81&lt;&gt;"",1,0))</f>
        <v>0</v>
      </c>
      <c r="AI78" s="158">
        <f>IF('Indicator Data'!AJ82="No Data",1,IF('Indicator Data imputation'!AJ81&lt;&gt;"",1,0))</f>
        <v>0</v>
      </c>
      <c r="AJ78" s="158">
        <f>IF('Indicator Data'!AK82="No Data",1,IF('Indicator Data imputation'!AK81&lt;&gt;"",1,0))</f>
        <v>0</v>
      </c>
      <c r="AK78" s="158">
        <f>IF('Indicator Data'!AL82="No Data",1,IF('Indicator Data imputation'!AL81&lt;&gt;"",1,0))</f>
        <v>0</v>
      </c>
      <c r="AL78" s="158">
        <f>IF('Indicator Data'!AM82="No Data",1,IF('Indicator Data imputation'!AM81&lt;&gt;"",1,0))</f>
        <v>0</v>
      </c>
      <c r="AM78" s="158">
        <f>IF('Indicator Data'!AN82="No Data",1,IF('Indicator Data imputation'!AN81&lt;&gt;"",1,0))</f>
        <v>0</v>
      </c>
      <c r="AN78" s="158">
        <f>IF('Indicator Data'!AO82="No Data",1,IF('Indicator Data imputation'!AO81&lt;&gt;"",1,0))</f>
        <v>0</v>
      </c>
      <c r="AO78" s="158">
        <f>IF('Indicator Data'!AP82="No Data",1,IF('Indicator Data imputation'!AP81&lt;&gt;"",1,0))</f>
        <v>0</v>
      </c>
      <c r="AP78" s="158">
        <f>IF('Indicator Data'!AQ82="No Data",1,IF('Indicator Data imputation'!AQ81&lt;&gt;"",1,0))</f>
        <v>0</v>
      </c>
      <c r="AQ78" s="158">
        <f>IF('Indicator Data'!AR82="No Data",1,IF('Indicator Data imputation'!AR81&lt;&gt;"",1,0))</f>
        <v>0</v>
      </c>
      <c r="AR78" s="158">
        <f>IF('Indicator Data'!AS82="No Data",1,IF('Indicator Data imputation'!AS81&lt;&gt;"",1,0))</f>
        <v>0</v>
      </c>
      <c r="AS78" s="158">
        <f>IF('Indicator Data'!AT82="No Data",1,IF('Indicator Data imputation'!AT81&lt;&gt;"",1,0))</f>
        <v>0</v>
      </c>
      <c r="AT78" s="158">
        <f>IF('Indicator Data'!AU82="No Data",1,IF('Indicator Data imputation'!AU81&lt;&gt;"",1,0))</f>
        <v>0</v>
      </c>
      <c r="AU78" s="158">
        <f>IF('Indicator Data'!AV82="No Data",1,IF('Indicator Data imputation'!AV81&lt;&gt;"",1,0))</f>
        <v>0</v>
      </c>
      <c r="AV78" s="158">
        <f>IF('Indicator Data'!AW82="No Data",1,IF('Indicator Data imputation'!AW81&lt;&gt;"",1,0))</f>
        <v>0</v>
      </c>
      <c r="AW78" s="158">
        <f>IF('Indicator Data'!AX82="No Data",1,IF('Indicator Data imputation'!AX81&lt;&gt;"",1,0))</f>
        <v>0</v>
      </c>
      <c r="AX78" s="158">
        <f>IF('Indicator Data'!AY82="No Data",1,IF('Indicator Data imputation'!AY81&lt;&gt;"",1,0))</f>
        <v>0</v>
      </c>
      <c r="AY78" s="158">
        <f>IF('Indicator Data'!AZ82="No Data",1,IF('Indicator Data imputation'!AZ81&lt;&gt;"",1,0))</f>
        <v>0</v>
      </c>
      <c r="AZ78" s="158">
        <f>IF('Indicator Data'!BA82="No Data",1,IF('Indicator Data imputation'!BA81&lt;&gt;"",1,0))</f>
        <v>0</v>
      </c>
      <c r="BA78" s="158">
        <f>IF('Indicator Data'!BB82="No Data",1,IF('Indicator Data imputation'!BB81&lt;&gt;"",1,0))</f>
        <v>0</v>
      </c>
      <c r="BB78" s="158">
        <f>IF('Indicator Data'!BC82="No Data",1,IF('Indicator Data imputation'!BC81&lt;&gt;"",1,0))</f>
        <v>0</v>
      </c>
      <c r="BC78" s="158">
        <f>IF('Indicator Data'!BD82="No Data",1,IF('Indicator Data imputation'!BD81&lt;&gt;"",1,0))</f>
        <v>0</v>
      </c>
      <c r="BD78" s="158">
        <f>IF('Indicator Data'!BE82="No Data",1,IF('Indicator Data imputation'!BE81&lt;&gt;"",1,0))</f>
        <v>0</v>
      </c>
      <c r="BE78" s="158">
        <f>IF('Indicator Data'!BF82="No Data",1,IF('Indicator Data imputation'!BF81&lt;&gt;"",1,0))</f>
        <v>0</v>
      </c>
      <c r="BF78" s="158">
        <f>IF('Indicator Data'!BG82="No Data",1,IF('Indicator Data imputation'!BG81&lt;&gt;"",1,0))</f>
        <v>0</v>
      </c>
      <c r="BG78" s="158">
        <f>IF('Indicator Data'!BH82="No Data",1,IF('Indicator Data imputation'!BH81&lt;&gt;"",1,0))</f>
        <v>0</v>
      </c>
      <c r="BH78" s="158">
        <f>IF('Indicator Data'!BI82="No Data",1,IF('Indicator Data imputation'!BI81&lt;&gt;"",1,0))</f>
        <v>0</v>
      </c>
      <c r="BI78" s="158">
        <f>IF('Indicator Data'!BJ82="No Data",1,IF('Indicator Data imputation'!BJ81&lt;&gt;"",1,0))</f>
        <v>0</v>
      </c>
      <c r="BJ78" s="158">
        <f>IF('Indicator Data'!BK82="No Data",1,IF('Indicator Data imputation'!BK81&lt;&gt;"",1,0))</f>
        <v>0</v>
      </c>
      <c r="BK78" s="158">
        <f>IF('Indicator Data'!BL82="No Data",1,IF('Indicator Data imputation'!BL81&lt;&gt;"",1,0))</f>
        <v>0</v>
      </c>
      <c r="BL78" s="158">
        <f>IF('Indicator Data'!BM82="No Data",1,IF('Indicator Data imputation'!BM81&lt;&gt;"",1,0))</f>
        <v>0</v>
      </c>
      <c r="BM78" s="158">
        <f>IF('Indicator Data'!BN82="No Data",1,IF('Indicator Data imputation'!BN81&lt;&gt;"",1,0))</f>
        <v>0</v>
      </c>
      <c r="BN78" s="158">
        <f>IF('Indicator Data'!BO82="No Data",1,IF('Indicator Data imputation'!BO81&lt;&gt;"",1,0))</f>
        <v>0</v>
      </c>
      <c r="BO78" s="158">
        <f>IF('Indicator Data'!BP82="No Data",1,IF('Indicator Data imputation'!BP81&lt;&gt;"",1,0))</f>
        <v>0</v>
      </c>
      <c r="BP78" s="158">
        <f>IF('Indicator Data'!BQ82="No Data",1,IF('Indicator Data imputation'!BQ81&lt;&gt;"",1,0))</f>
        <v>0</v>
      </c>
      <c r="BQ78" s="158">
        <f>IF('Indicator Data'!BR82="No Data",1,IF('Indicator Data imputation'!BR81&lt;&gt;"",1,0))</f>
        <v>0</v>
      </c>
      <c r="BR78" s="158">
        <f>IF('Indicator Data'!BS82="No Data",1,IF('Indicator Data imputation'!BS81&lt;&gt;"",1,0))</f>
        <v>0</v>
      </c>
      <c r="BS78" s="158">
        <f>IF('Indicator Data'!BT82="No Data",1,IF('Indicator Data imputation'!BT81&lt;&gt;"",1,0))</f>
        <v>0</v>
      </c>
      <c r="BT78" s="158">
        <f>IF('Indicator Data'!BU82="No Data",1,IF('Indicator Data imputation'!BU81&lt;&gt;"",1,0))</f>
        <v>0</v>
      </c>
      <c r="BU78" s="158">
        <f>IF('Indicator Data'!BV82="No Data",1,IF('Indicator Data imputation'!BV81&lt;&gt;"",1,0))</f>
        <v>0</v>
      </c>
      <c r="BV78" s="158">
        <f>IF('Indicator Data'!BW82="No Data",1,IF('Indicator Data imputation'!BW81&lt;&gt;"",1,0))</f>
        <v>1</v>
      </c>
      <c r="BW78" s="158">
        <f>IF('Indicator Data'!BX82="No Data",1,IF('Indicator Data imputation'!BX81&lt;&gt;"",1,0))</f>
        <v>0</v>
      </c>
      <c r="BX78" s="158">
        <f>IF('Indicator Data'!BY82="No Data",1,IF('Indicator Data imputation'!BY81&lt;&gt;"",1,0))</f>
        <v>0</v>
      </c>
      <c r="BY78" s="5">
        <f t="shared" si="3"/>
        <v>4</v>
      </c>
      <c r="BZ78" s="160">
        <f t="shared" si="4"/>
        <v>5.3333333333333337E-2</v>
      </c>
    </row>
    <row r="79" spans="1:78" x14ac:dyDescent="0.25">
      <c r="A79" s="5" t="s">
        <v>145</v>
      </c>
      <c r="B79" s="158">
        <f>IF('Indicator Data'!C83="No Data",1,IF('Indicator Data imputation'!C82&lt;&gt;"",1,0))</f>
        <v>0</v>
      </c>
      <c r="C79" s="158">
        <f>IF('Indicator Data'!D83="No Data",1,IF('Indicator Data imputation'!D82&lt;&gt;"",1,0))</f>
        <v>0</v>
      </c>
      <c r="D79" s="158">
        <f>IF('Indicator Data'!E83="No Data",1,IF('Indicator Data imputation'!E82&lt;&gt;"",1,0))</f>
        <v>0</v>
      </c>
      <c r="E79" s="158">
        <f>IF('Indicator Data'!F83="No Data",1,IF('Indicator Data imputation'!F82&lt;&gt;"",1,0))</f>
        <v>0</v>
      </c>
      <c r="F79" s="158">
        <f>IF('Indicator Data'!G83="No Data",1,IF('Indicator Data imputation'!G82&lt;&gt;"",1,0))</f>
        <v>0</v>
      </c>
      <c r="G79" s="158">
        <f>IF('Indicator Data'!H83="No Data",1,IF('Indicator Data imputation'!H82&lt;&gt;"",1,0))</f>
        <v>0</v>
      </c>
      <c r="H79" s="158">
        <f>IF('Indicator Data'!I83="No Data",1,IF('Indicator Data imputation'!I82&lt;&gt;"",1,0))</f>
        <v>0</v>
      </c>
      <c r="I79" s="158">
        <f>IF('Indicator Data'!J83="No Data",1,IF('Indicator Data imputation'!J82&lt;&gt;"",1,0))</f>
        <v>0</v>
      </c>
      <c r="J79" s="158">
        <f>IF('Indicator Data'!K83="No Data",1,IF('Indicator Data imputation'!K82&lt;&gt;"",1,0))</f>
        <v>0</v>
      </c>
      <c r="K79" s="158">
        <f>IF('Indicator Data'!L83="No Data",1,IF('Indicator Data imputation'!L82&lt;&gt;"",1,0))</f>
        <v>0</v>
      </c>
      <c r="L79" s="158">
        <f>IF('Indicator Data'!M83="No Data",1,IF('Indicator Data imputation'!M82&lt;&gt;"",1,0))</f>
        <v>0</v>
      </c>
      <c r="M79" s="158">
        <f>IF('Indicator Data'!N83="No Data",1,IF('Indicator Data imputation'!N82&lt;&gt;"",1,0))</f>
        <v>1</v>
      </c>
      <c r="N79" s="158">
        <f>IF('Indicator Data'!O83="No Data",1,IF('Indicator Data imputation'!O82&lt;&gt;"",1,0))</f>
        <v>1</v>
      </c>
      <c r="O79" s="158">
        <f>IF('Indicator Data'!P83="No Data",1,IF('Indicator Data imputation'!P82&lt;&gt;"",1,0))</f>
        <v>1</v>
      </c>
      <c r="P79" s="158">
        <f>IF('Indicator Data'!Q83="No Data",1,IF('Indicator Data imputation'!Q82&lt;&gt;"",1,0))</f>
        <v>0</v>
      </c>
      <c r="Q79" s="158">
        <f>IF('Indicator Data'!R83="No Data",1,IF('Indicator Data imputation'!R82&lt;&gt;"",1,0))</f>
        <v>0</v>
      </c>
      <c r="R79" s="158">
        <f>IF('Indicator Data'!S83="No Data",1,IF('Indicator Data imputation'!S82&lt;&gt;"",1,0))</f>
        <v>0</v>
      </c>
      <c r="S79" s="158">
        <f>IF('Indicator Data'!T83="No Data",1,IF('Indicator Data imputation'!T82&lt;&gt;"",1,0))</f>
        <v>0</v>
      </c>
      <c r="T79" s="158">
        <f>IF('Indicator Data'!U83="No Data",1,IF('Indicator Data imputation'!U82&lt;&gt;"",1,0))</f>
        <v>0</v>
      </c>
      <c r="U79" s="158">
        <f>IF('Indicator Data'!V83="No Data",1,IF('Indicator Data imputation'!V82&lt;&gt;"",1,0))</f>
        <v>0</v>
      </c>
      <c r="V79" s="158">
        <f>IF('Indicator Data'!W83="No Data",1,IF('Indicator Data imputation'!W82&lt;&gt;"",1,0))</f>
        <v>0</v>
      </c>
      <c r="W79" s="158">
        <f>IF('Indicator Data'!X83="No Data",1,IF('Indicator Data imputation'!X82&lt;&gt;"",1,0))</f>
        <v>0</v>
      </c>
      <c r="X79" s="158">
        <f>IF('Indicator Data'!Y83="No Data",1,IF('Indicator Data imputation'!Y82&lt;&gt;"",1,0))</f>
        <v>0</v>
      </c>
      <c r="Y79" s="158">
        <f>IF('Indicator Data'!Z83="No Data",1,IF('Indicator Data imputation'!Z82&lt;&gt;"",1,0))</f>
        <v>0</v>
      </c>
      <c r="Z79" s="158">
        <f>IF('Indicator Data'!AA83="No Data",1,IF('Indicator Data imputation'!AA82&lt;&gt;"",1,0))</f>
        <v>0</v>
      </c>
      <c r="AA79" s="158">
        <f>IF('Indicator Data'!AB83="No Data",1,IF('Indicator Data imputation'!AB82&lt;&gt;"",1,0))</f>
        <v>0</v>
      </c>
      <c r="AB79" s="158">
        <f>IF('Indicator Data'!AC83="No Data",1,IF('Indicator Data imputation'!AC82&lt;&gt;"",1,0))</f>
        <v>1</v>
      </c>
      <c r="AC79" s="158">
        <f>IF('Indicator Data'!AD83="No Data",1,IF('Indicator Data imputation'!AD82&lt;&gt;"",1,0))</f>
        <v>0</v>
      </c>
      <c r="AD79" s="158">
        <f>IF('Indicator Data'!AE83="No Data",1,IF('Indicator Data imputation'!AE82&lt;&gt;"",1,0))</f>
        <v>0</v>
      </c>
      <c r="AE79" s="158">
        <f>IF('Indicator Data'!AF83="No Data",1,IF('Indicator Data imputation'!AF82&lt;&gt;"",1,0))</f>
        <v>0</v>
      </c>
      <c r="AF79" s="158">
        <f>IF('Indicator Data'!AG83="No Data",1,IF('Indicator Data imputation'!AG82&lt;&gt;"",1,0))</f>
        <v>0</v>
      </c>
      <c r="AG79" s="158">
        <f>IF('Indicator Data'!AH83="No Data",1,IF('Indicator Data imputation'!AH82&lt;&gt;"",1,0))</f>
        <v>0</v>
      </c>
      <c r="AH79" s="158">
        <f>IF('Indicator Data'!AI83="No Data",1,IF('Indicator Data imputation'!AI82&lt;&gt;"",1,0))</f>
        <v>0</v>
      </c>
      <c r="AI79" s="158">
        <f>IF('Indicator Data'!AJ83="No Data",1,IF('Indicator Data imputation'!AJ82&lt;&gt;"",1,0))</f>
        <v>0</v>
      </c>
      <c r="AJ79" s="158">
        <f>IF('Indicator Data'!AK83="No Data",1,IF('Indicator Data imputation'!AK82&lt;&gt;"",1,0))</f>
        <v>0</v>
      </c>
      <c r="AK79" s="158">
        <f>IF('Indicator Data'!AL83="No Data",1,IF('Indicator Data imputation'!AL82&lt;&gt;"",1,0))</f>
        <v>0</v>
      </c>
      <c r="AL79" s="158">
        <f>IF('Indicator Data'!AM83="No Data",1,IF('Indicator Data imputation'!AM82&lt;&gt;"",1,0))</f>
        <v>1</v>
      </c>
      <c r="AM79" s="158">
        <f>IF('Indicator Data'!AN83="No Data",1,IF('Indicator Data imputation'!AN82&lt;&gt;"",1,0))</f>
        <v>0</v>
      </c>
      <c r="AN79" s="158">
        <f>IF('Indicator Data'!AO83="No Data",1,IF('Indicator Data imputation'!AO82&lt;&gt;"",1,0))</f>
        <v>0</v>
      </c>
      <c r="AO79" s="158">
        <f>IF('Indicator Data'!AP83="No Data",1,IF('Indicator Data imputation'!AP82&lt;&gt;"",1,0))</f>
        <v>0</v>
      </c>
      <c r="AP79" s="158">
        <f>IF('Indicator Data'!AQ83="No Data",1,IF('Indicator Data imputation'!AQ82&lt;&gt;"",1,0))</f>
        <v>0</v>
      </c>
      <c r="AQ79" s="158">
        <f>IF('Indicator Data'!AR83="No Data",1,IF('Indicator Data imputation'!AR82&lt;&gt;"",1,0))</f>
        <v>0</v>
      </c>
      <c r="AR79" s="158">
        <f>IF('Indicator Data'!AS83="No Data",1,IF('Indicator Data imputation'!AS82&lt;&gt;"",1,0))</f>
        <v>0</v>
      </c>
      <c r="AS79" s="158">
        <f>IF('Indicator Data'!AT83="No Data",1,IF('Indicator Data imputation'!AT82&lt;&gt;"",1,0))</f>
        <v>1</v>
      </c>
      <c r="AT79" s="158">
        <f>IF('Indicator Data'!AU83="No Data",1,IF('Indicator Data imputation'!AU82&lt;&gt;"",1,0))</f>
        <v>0</v>
      </c>
      <c r="AU79" s="158">
        <f>IF('Indicator Data'!AV83="No Data",1,IF('Indicator Data imputation'!AV82&lt;&gt;"",1,0))</f>
        <v>0</v>
      </c>
      <c r="AV79" s="158">
        <f>IF('Indicator Data'!AW83="No Data",1,IF('Indicator Data imputation'!AW82&lt;&gt;"",1,0))</f>
        <v>0</v>
      </c>
      <c r="AW79" s="158">
        <f>IF('Indicator Data'!AX83="No Data",1,IF('Indicator Data imputation'!AX82&lt;&gt;"",1,0))</f>
        <v>0</v>
      </c>
      <c r="AX79" s="158">
        <f>IF('Indicator Data'!AY83="No Data",1,IF('Indicator Data imputation'!AY82&lt;&gt;"",1,0))</f>
        <v>0</v>
      </c>
      <c r="AY79" s="158">
        <f>IF('Indicator Data'!AZ83="No Data",1,IF('Indicator Data imputation'!AZ82&lt;&gt;"",1,0))</f>
        <v>0</v>
      </c>
      <c r="AZ79" s="158">
        <f>IF('Indicator Data'!BA83="No Data",1,IF('Indicator Data imputation'!BA82&lt;&gt;"",1,0))</f>
        <v>0</v>
      </c>
      <c r="BA79" s="158">
        <f>IF('Indicator Data'!BB83="No Data",1,IF('Indicator Data imputation'!BB82&lt;&gt;"",1,0))</f>
        <v>0</v>
      </c>
      <c r="BB79" s="158">
        <f>IF('Indicator Data'!BC83="No Data",1,IF('Indicator Data imputation'!BC82&lt;&gt;"",1,0))</f>
        <v>0</v>
      </c>
      <c r="BC79" s="158">
        <f>IF('Indicator Data'!BD83="No Data",1,IF('Indicator Data imputation'!BD82&lt;&gt;"",1,0))</f>
        <v>0</v>
      </c>
      <c r="BD79" s="158">
        <f>IF('Indicator Data'!BE83="No Data",1,IF('Indicator Data imputation'!BE82&lt;&gt;"",1,0))</f>
        <v>0</v>
      </c>
      <c r="BE79" s="158">
        <f>IF('Indicator Data'!BF83="No Data",1,IF('Indicator Data imputation'!BF82&lt;&gt;"",1,0))</f>
        <v>0</v>
      </c>
      <c r="BF79" s="158">
        <f>IF('Indicator Data'!BG83="No Data",1,IF('Indicator Data imputation'!BG82&lt;&gt;"",1,0))</f>
        <v>0</v>
      </c>
      <c r="BG79" s="158">
        <f>IF('Indicator Data'!BH83="No Data",1,IF('Indicator Data imputation'!BH82&lt;&gt;"",1,0))</f>
        <v>0</v>
      </c>
      <c r="BH79" s="158">
        <f>IF('Indicator Data'!BI83="No Data",1,IF('Indicator Data imputation'!BI82&lt;&gt;"",1,0))</f>
        <v>0</v>
      </c>
      <c r="BI79" s="158">
        <f>IF('Indicator Data'!BJ83="No Data",1,IF('Indicator Data imputation'!BJ82&lt;&gt;"",1,0))</f>
        <v>0</v>
      </c>
      <c r="BJ79" s="158">
        <f>IF('Indicator Data'!BK83="No Data",1,IF('Indicator Data imputation'!BK82&lt;&gt;"",1,0))</f>
        <v>0</v>
      </c>
      <c r="BK79" s="158">
        <f>IF('Indicator Data'!BL83="No Data",1,IF('Indicator Data imputation'!BL82&lt;&gt;"",1,0))</f>
        <v>0</v>
      </c>
      <c r="BL79" s="158">
        <f>IF('Indicator Data'!BM83="No Data",1,IF('Indicator Data imputation'!BM82&lt;&gt;"",1,0))</f>
        <v>0</v>
      </c>
      <c r="BM79" s="158">
        <f>IF('Indicator Data'!BN83="No Data",1,IF('Indicator Data imputation'!BN82&lt;&gt;"",1,0))</f>
        <v>0</v>
      </c>
      <c r="BN79" s="158">
        <f>IF('Indicator Data'!BO83="No Data",1,IF('Indicator Data imputation'!BO82&lt;&gt;"",1,0))</f>
        <v>0</v>
      </c>
      <c r="BO79" s="158">
        <f>IF('Indicator Data'!BP83="No Data",1,IF('Indicator Data imputation'!BP82&lt;&gt;"",1,0))</f>
        <v>0</v>
      </c>
      <c r="BP79" s="158">
        <f>IF('Indicator Data'!BQ83="No Data",1,IF('Indicator Data imputation'!BQ82&lt;&gt;"",1,0))</f>
        <v>0</v>
      </c>
      <c r="BQ79" s="158">
        <f>IF('Indicator Data'!BR83="No Data",1,IF('Indicator Data imputation'!BR82&lt;&gt;"",1,0))</f>
        <v>0</v>
      </c>
      <c r="BR79" s="158">
        <f>IF('Indicator Data'!BS83="No Data",1,IF('Indicator Data imputation'!BS82&lt;&gt;"",1,0))</f>
        <v>0</v>
      </c>
      <c r="BS79" s="158">
        <f>IF('Indicator Data'!BT83="No Data",1,IF('Indicator Data imputation'!BT82&lt;&gt;"",1,0))</f>
        <v>0</v>
      </c>
      <c r="BT79" s="158">
        <f>IF('Indicator Data'!BU83="No Data",1,IF('Indicator Data imputation'!BU82&lt;&gt;"",1,0))</f>
        <v>0</v>
      </c>
      <c r="BU79" s="158">
        <f>IF('Indicator Data'!BV83="No Data",1,IF('Indicator Data imputation'!BV82&lt;&gt;"",1,0))</f>
        <v>0</v>
      </c>
      <c r="BV79" s="158">
        <f>IF('Indicator Data'!BW83="No Data",1,IF('Indicator Data imputation'!BW82&lt;&gt;"",1,0))</f>
        <v>1</v>
      </c>
      <c r="BW79" s="158">
        <f>IF('Indicator Data'!BX83="No Data",1,IF('Indicator Data imputation'!BX82&lt;&gt;"",1,0))</f>
        <v>0</v>
      </c>
      <c r="BX79" s="158">
        <f>IF('Indicator Data'!BY83="No Data",1,IF('Indicator Data imputation'!BY82&lt;&gt;"",1,0))</f>
        <v>0</v>
      </c>
      <c r="BY79" s="5">
        <f t="shared" si="3"/>
        <v>7</v>
      </c>
      <c r="BZ79" s="160">
        <f t="shared" si="4"/>
        <v>9.3333333333333338E-2</v>
      </c>
    </row>
    <row r="80" spans="1:78" x14ac:dyDescent="0.25">
      <c r="A80" s="5" t="s">
        <v>146</v>
      </c>
      <c r="B80" s="158">
        <f>IF('Indicator Data'!C84="No Data",1,IF('Indicator Data imputation'!C83&lt;&gt;"",1,0))</f>
        <v>0</v>
      </c>
      <c r="C80" s="158">
        <f>IF('Indicator Data'!D84="No Data",1,IF('Indicator Data imputation'!D83&lt;&gt;"",1,0))</f>
        <v>0</v>
      </c>
      <c r="D80" s="158">
        <f>IF('Indicator Data'!E84="No Data",1,IF('Indicator Data imputation'!E83&lt;&gt;"",1,0))</f>
        <v>0</v>
      </c>
      <c r="E80" s="158">
        <f>IF('Indicator Data'!F84="No Data",1,IF('Indicator Data imputation'!F83&lt;&gt;"",1,0))</f>
        <v>0</v>
      </c>
      <c r="F80" s="158">
        <f>IF('Indicator Data'!G84="No Data",1,IF('Indicator Data imputation'!G83&lt;&gt;"",1,0))</f>
        <v>0</v>
      </c>
      <c r="G80" s="158">
        <f>IF('Indicator Data'!H84="No Data",1,IF('Indicator Data imputation'!H83&lt;&gt;"",1,0))</f>
        <v>0</v>
      </c>
      <c r="H80" s="158">
        <f>IF('Indicator Data'!I84="No Data",1,IF('Indicator Data imputation'!I83&lt;&gt;"",1,0))</f>
        <v>0</v>
      </c>
      <c r="I80" s="158">
        <f>IF('Indicator Data'!J84="No Data",1,IF('Indicator Data imputation'!J83&lt;&gt;"",1,0))</f>
        <v>0</v>
      </c>
      <c r="J80" s="158">
        <f>IF('Indicator Data'!K84="No Data",1,IF('Indicator Data imputation'!K83&lt;&gt;"",1,0))</f>
        <v>0</v>
      </c>
      <c r="K80" s="158">
        <f>IF('Indicator Data'!L84="No Data",1,IF('Indicator Data imputation'!L83&lt;&gt;"",1,0))</f>
        <v>0</v>
      </c>
      <c r="L80" s="158">
        <f>IF('Indicator Data'!M84="No Data",1,IF('Indicator Data imputation'!M83&lt;&gt;"",1,0))</f>
        <v>0</v>
      </c>
      <c r="M80" s="158">
        <f>IF('Indicator Data'!N84="No Data",1,IF('Indicator Data imputation'!N83&lt;&gt;"",1,0))</f>
        <v>1</v>
      </c>
      <c r="N80" s="158">
        <f>IF('Indicator Data'!O84="No Data",1,IF('Indicator Data imputation'!O83&lt;&gt;"",1,0))</f>
        <v>1</v>
      </c>
      <c r="O80" s="158">
        <f>IF('Indicator Data'!P84="No Data",1,IF('Indicator Data imputation'!P83&lt;&gt;"",1,0))</f>
        <v>1</v>
      </c>
      <c r="P80" s="158">
        <f>IF('Indicator Data'!Q84="No Data",1,IF('Indicator Data imputation'!Q83&lt;&gt;"",1,0))</f>
        <v>0</v>
      </c>
      <c r="Q80" s="158">
        <f>IF('Indicator Data'!R84="No Data",1,IF('Indicator Data imputation'!R83&lt;&gt;"",1,0))</f>
        <v>0</v>
      </c>
      <c r="R80" s="158">
        <f>IF('Indicator Data'!S84="No Data",1,IF('Indicator Data imputation'!S83&lt;&gt;"",1,0))</f>
        <v>0</v>
      </c>
      <c r="S80" s="158">
        <f>IF('Indicator Data'!T84="No Data",1,IF('Indicator Data imputation'!T83&lt;&gt;"",1,0))</f>
        <v>0</v>
      </c>
      <c r="T80" s="158">
        <f>IF('Indicator Data'!U84="No Data",1,IF('Indicator Data imputation'!U83&lt;&gt;"",1,0))</f>
        <v>0</v>
      </c>
      <c r="U80" s="158">
        <f>IF('Indicator Data'!V84="No Data",1,IF('Indicator Data imputation'!V83&lt;&gt;"",1,0))</f>
        <v>0</v>
      </c>
      <c r="V80" s="158">
        <f>IF('Indicator Data'!W84="No Data",1,IF('Indicator Data imputation'!W83&lt;&gt;"",1,0))</f>
        <v>0</v>
      </c>
      <c r="W80" s="158">
        <f>IF('Indicator Data'!X84="No Data",1,IF('Indicator Data imputation'!X83&lt;&gt;"",1,0))</f>
        <v>0</v>
      </c>
      <c r="X80" s="158">
        <f>IF('Indicator Data'!Y84="No Data",1,IF('Indicator Data imputation'!Y83&lt;&gt;"",1,0))</f>
        <v>0</v>
      </c>
      <c r="Y80" s="158">
        <f>IF('Indicator Data'!Z84="No Data",1,IF('Indicator Data imputation'!Z83&lt;&gt;"",1,0))</f>
        <v>0</v>
      </c>
      <c r="Z80" s="158">
        <f>IF('Indicator Data'!AA84="No Data",1,IF('Indicator Data imputation'!AA83&lt;&gt;"",1,0))</f>
        <v>1</v>
      </c>
      <c r="AA80" s="158">
        <f>IF('Indicator Data'!AB84="No Data",1,IF('Indicator Data imputation'!AB83&lt;&gt;"",1,0))</f>
        <v>0</v>
      </c>
      <c r="AB80" s="158">
        <f>IF('Indicator Data'!AC84="No Data",1,IF('Indicator Data imputation'!AC83&lt;&gt;"",1,0))</f>
        <v>0</v>
      </c>
      <c r="AC80" s="158">
        <f>IF('Indicator Data'!AD84="No Data",1,IF('Indicator Data imputation'!AD83&lt;&gt;"",1,0))</f>
        <v>0</v>
      </c>
      <c r="AD80" s="158">
        <f>IF('Indicator Data'!AE84="No Data",1,IF('Indicator Data imputation'!AE83&lt;&gt;"",1,0))</f>
        <v>0</v>
      </c>
      <c r="AE80" s="158">
        <f>IF('Indicator Data'!AF84="No Data",1,IF('Indicator Data imputation'!AF83&lt;&gt;"",1,0))</f>
        <v>0</v>
      </c>
      <c r="AF80" s="158">
        <f>IF('Indicator Data'!AG84="No Data",1,IF('Indicator Data imputation'!AG83&lt;&gt;"",1,0))</f>
        <v>0</v>
      </c>
      <c r="AG80" s="158">
        <f>IF('Indicator Data'!AH84="No Data",1,IF('Indicator Data imputation'!AH83&lt;&gt;"",1,0))</f>
        <v>0</v>
      </c>
      <c r="AH80" s="158">
        <f>IF('Indicator Data'!AI84="No Data",1,IF('Indicator Data imputation'!AI83&lt;&gt;"",1,0))</f>
        <v>0</v>
      </c>
      <c r="AI80" s="158">
        <f>IF('Indicator Data'!AJ84="No Data",1,IF('Indicator Data imputation'!AJ83&lt;&gt;"",1,0))</f>
        <v>0</v>
      </c>
      <c r="AJ80" s="158">
        <f>IF('Indicator Data'!AK84="No Data",1,IF('Indicator Data imputation'!AK83&lt;&gt;"",1,0))</f>
        <v>0</v>
      </c>
      <c r="AK80" s="158">
        <f>IF('Indicator Data'!AL84="No Data",1,IF('Indicator Data imputation'!AL83&lt;&gt;"",1,0))</f>
        <v>0</v>
      </c>
      <c r="AL80" s="158">
        <f>IF('Indicator Data'!AM84="No Data",1,IF('Indicator Data imputation'!AM83&lt;&gt;"",1,0))</f>
        <v>0</v>
      </c>
      <c r="AM80" s="158">
        <f>IF('Indicator Data'!AN84="No Data",1,IF('Indicator Data imputation'!AN83&lt;&gt;"",1,0))</f>
        <v>0</v>
      </c>
      <c r="AN80" s="158">
        <f>IF('Indicator Data'!AO84="No Data",1,IF('Indicator Data imputation'!AO83&lt;&gt;"",1,0))</f>
        <v>0</v>
      </c>
      <c r="AO80" s="158">
        <f>IF('Indicator Data'!AP84="No Data",1,IF('Indicator Data imputation'!AP83&lt;&gt;"",1,0))</f>
        <v>0</v>
      </c>
      <c r="AP80" s="158">
        <f>IF('Indicator Data'!AQ84="No Data",1,IF('Indicator Data imputation'!AQ83&lt;&gt;"",1,0))</f>
        <v>0</v>
      </c>
      <c r="AQ80" s="158">
        <f>IF('Indicator Data'!AR84="No Data",1,IF('Indicator Data imputation'!AR83&lt;&gt;"",1,0))</f>
        <v>0</v>
      </c>
      <c r="AR80" s="158">
        <f>IF('Indicator Data'!AS84="No Data",1,IF('Indicator Data imputation'!AS83&lt;&gt;"",1,0))</f>
        <v>0</v>
      </c>
      <c r="AS80" s="158">
        <f>IF('Indicator Data'!AT84="No Data",1,IF('Indicator Data imputation'!AT83&lt;&gt;"",1,0))</f>
        <v>0</v>
      </c>
      <c r="AT80" s="158">
        <f>IF('Indicator Data'!AU84="No Data",1,IF('Indicator Data imputation'!AU83&lt;&gt;"",1,0))</f>
        <v>0</v>
      </c>
      <c r="AU80" s="158">
        <f>IF('Indicator Data'!AV84="No Data",1,IF('Indicator Data imputation'!AV83&lt;&gt;"",1,0))</f>
        <v>1</v>
      </c>
      <c r="AV80" s="158">
        <f>IF('Indicator Data'!AW84="No Data",1,IF('Indicator Data imputation'!AW83&lt;&gt;"",1,0))</f>
        <v>1</v>
      </c>
      <c r="AW80" s="158">
        <f>IF('Indicator Data'!AX84="No Data",1,IF('Indicator Data imputation'!AX83&lt;&gt;"",1,0))</f>
        <v>0</v>
      </c>
      <c r="AX80" s="158">
        <f>IF('Indicator Data'!AY84="No Data",1,IF('Indicator Data imputation'!AY83&lt;&gt;"",1,0))</f>
        <v>0</v>
      </c>
      <c r="AY80" s="158">
        <f>IF('Indicator Data'!AZ84="No Data",1,IF('Indicator Data imputation'!AZ83&lt;&gt;"",1,0))</f>
        <v>0</v>
      </c>
      <c r="AZ80" s="158">
        <f>IF('Indicator Data'!BA84="No Data",1,IF('Indicator Data imputation'!BA83&lt;&gt;"",1,0))</f>
        <v>0</v>
      </c>
      <c r="BA80" s="158">
        <f>IF('Indicator Data'!BB84="No Data",1,IF('Indicator Data imputation'!BB83&lt;&gt;"",1,0))</f>
        <v>0</v>
      </c>
      <c r="BB80" s="158">
        <f>IF('Indicator Data'!BC84="No Data",1,IF('Indicator Data imputation'!BC83&lt;&gt;"",1,0))</f>
        <v>0</v>
      </c>
      <c r="BC80" s="158">
        <f>IF('Indicator Data'!BD84="No Data",1,IF('Indicator Data imputation'!BD83&lt;&gt;"",1,0))</f>
        <v>0</v>
      </c>
      <c r="BD80" s="158">
        <f>IF('Indicator Data'!BE84="No Data",1,IF('Indicator Data imputation'!BE83&lt;&gt;"",1,0))</f>
        <v>0</v>
      </c>
      <c r="BE80" s="158">
        <f>IF('Indicator Data'!BF84="No Data",1,IF('Indicator Data imputation'!BF83&lt;&gt;"",1,0))</f>
        <v>0</v>
      </c>
      <c r="BF80" s="158">
        <f>IF('Indicator Data'!BG84="No Data",1,IF('Indicator Data imputation'!BG83&lt;&gt;"",1,0))</f>
        <v>0</v>
      </c>
      <c r="BG80" s="158">
        <f>IF('Indicator Data'!BH84="No Data",1,IF('Indicator Data imputation'!BH83&lt;&gt;"",1,0))</f>
        <v>0</v>
      </c>
      <c r="BH80" s="158">
        <f>IF('Indicator Data'!BI84="No Data",1,IF('Indicator Data imputation'!BI83&lt;&gt;"",1,0))</f>
        <v>0</v>
      </c>
      <c r="BI80" s="158">
        <f>IF('Indicator Data'!BJ84="No Data",1,IF('Indicator Data imputation'!BJ83&lt;&gt;"",1,0))</f>
        <v>0</v>
      </c>
      <c r="BJ80" s="158">
        <f>IF('Indicator Data'!BK84="No Data",1,IF('Indicator Data imputation'!BK83&lt;&gt;"",1,0))</f>
        <v>0</v>
      </c>
      <c r="BK80" s="158">
        <f>IF('Indicator Data'!BL84="No Data",1,IF('Indicator Data imputation'!BL83&lt;&gt;"",1,0))</f>
        <v>0</v>
      </c>
      <c r="BL80" s="158">
        <f>IF('Indicator Data'!BM84="No Data",1,IF('Indicator Data imputation'!BM83&lt;&gt;"",1,0))</f>
        <v>0</v>
      </c>
      <c r="BM80" s="158">
        <f>IF('Indicator Data'!BN84="No Data",1,IF('Indicator Data imputation'!BN83&lt;&gt;"",1,0))</f>
        <v>0</v>
      </c>
      <c r="BN80" s="158">
        <f>IF('Indicator Data'!BO84="No Data",1,IF('Indicator Data imputation'!BO83&lt;&gt;"",1,0))</f>
        <v>0</v>
      </c>
      <c r="BO80" s="158">
        <f>IF('Indicator Data'!BP84="No Data",1,IF('Indicator Data imputation'!BP83&lt;&gt;"",1,0))</f>
        <v>0</v>
      </c>
      <c r="BP80" s="158">
        <f>IF('Indicator Data'!BQ84="No Data",1,IF('Indicator Data imputation'!BQ83&lt;&gt;"",1,0))</f>
        <v>0</v>
      </c>
      <c r="BQ80" s="158">
        <f>IF('Indicator Data'!BR84="No Data",1,IF('Indicator Data imputation'!BR83&lt;&gt;"",1,0))</f>
        <v>0</v>
      </c>
      <c r="BR80" s="158">
        <f>IF('Indicator Data'!BS84="No Data",1,IF('Indicator Data imputation'!BS83&lt;&gt;"",1,0))</f>
        <v>0</v>
      </c>
      <c r="BS80" s="158">
        <f>IF('Indicator Data'!BT84="No Data",1,IF('Indicator Data imputation'!BT83&lt;&gt;"",1,0))</f>
        <v>0</v>
      </c>
      <c r="BT80" s="158">
        <f>IF('Indicator Data'!BU84="No Data",1,IF('Indicator Data imputation'!BU83&lt;&gt;"",1,0))</f>
        <v>0</v>
      </c>
      <c r="BU80" s="158">
        <f>IF('Indicator Data'!BV84="No Data",1,IF('Indicator Data imputation'!BV83&lt;&gt;"",1,0))</f>
        <v>0</v>
      </c>
      <c r="BV80" s="158">
        <f>IF('Indicator Data'!BW84="No Data",1,IF('Indicator Data imputation'!BW83&lt;&gt;"",1,0))</f>
        <v>0</v>
      </c>
      <c r="BW80" s="158">
        <f>IF('Indicator Data'!BX84="No Data",1,IF('Indicator Data imputation'!BX83&lt;&gt;"",1,0))</f>
        <v>0</v>
      </c>
      <c r="BX80" s="158">
        <f>IF('Indicator Data'!BY84="No Data",1,IF('Indicator Data imputation'!BY83&lt;&gt;"",1,0))</f>
        <v>0</v>
      </c>
      <c r="BY80" s="5">
        <f t="shared" si="3"/>
        <v>6</v>
      </c>
      <c r="BZ80" s="160">
        <f t="shared" si="4"/>
        <v>0.08</v>
      </c>
    </row>
    <row r="81" spans="1:78" x14ac:dyDescent="0.25">
      <c r="A81" s="5" t="s">
        <v>148</v>
      </c>
      <c r="B81" s="158">
        <f>IF('Indicator Data'!C85="No Data",1,IF('Indicator Data imputation'!C84&lt;&gt;"",1,0))</f>
        <v>0</v>
      </c>
      <c r="C81" s="158">
        <f>IF('Indicator Data'!D85="No Data",1,IF('Indicator Data imputation'!D84&lt;&gt;"",1,0))</f>
        <v>0</v>
      </c>
      <c r="D81" s="158">
        <f>IF('Indicator Data'!E85="No Data",1,IF('Indicator Data imputation'!E84&lt;&gt;"",1,0))</f>
        <v>0</v>
      </c>
      <c r="E81" s="158">
        <f>IF('Indicator Data'!F85="No Data",1,IF('Indicator Data imputation'!F84&lt;&gt;"",1,0))</f>
        <v>0</v>
      </c>
      <c r="F81" s="158">
        <f>IF('Indicator Data'!G85="No Data",1,IF('Indicator Data imputation'!G84&lt;&gt;"",1,0))</f>
        <v>0</v>
      </c>
      <c r="G81" s="158">
        <f>IF('Indicator Data'!H85="No Data",1,IF('Indicator Data imputation'!H84&lt;&gt;"",1,0))</f>
        <v>0</v>
      </c>
      <c r="H81" s="158">
        <f>IF('Indicator Data'!I85="No Data",1,IF('Indicator Data imputation'!I84&lt;&gt;"",1,0))</f>
        <v>0</v>
      </c>
      <c r="I81" s="158">
        <f>IF('Indicator Data'!J85="No Data",1,IF('Indicator Data imputation'!J84&lt;&gt;"",1,0))</f>
        <v>0</v>
      </c>
      <c r="J81" s="158">
        <f>IF('Indicator Data'!K85="No Data",1,IF('Indicator Data imputation'!K84&lt;&gt;"",1,0))</f>
        <v>0</v>
      </c>
      <c r="K81" s="158">
        <f>IF('Indicator Data'!L85="No Data",1,IF('Indicator Data imputation'!L84&lt;&gt;"",1,0))</f>
        <v>0</v>
      </c>
      <c r="L81" s="158">
        <f>IF('Indicator Data'!M85="No Data",1,IF('Indicator Data imputation'!M84&lt;&gt;"",1,0))</f>
        <v>0</v>
      </c>
      <c r="M81" s="158">
        <f>IF('Indicator Data'!N85="No Data",1,IF('Indicator Data imputation'!N84&lt;&gt;"",1,0))</f>
        <v>1</v>
      </c>
      <c r="N81" s="158">
        <f>IF('Indicator Data'!O85="No Data",1,IF('Indicator Data imputation'!O84&lt;&gt;"",1,0))</f>
        <v>1</v>
      </c>
      <c r="O81" s="158">
        <f>IF('Indicator Data'!P85="No Data",1,IF('Indicator Data imputation'!P84&lt;&gt;"",1,0))</f>
        <v>1</v>
      </c>
      <c r="P81" s="158">
        <f>IF('Indicator Data'!Q85="No Data",1,IF('Indicator Data imputation'!Q84&lt;&gt;"",1,0))</f>
        <v>0</v>
      </c>
      <c r="Q81" s="158">
        <f>IF('Indicator Data'!R85="No Data",1,IF('Indicator Data imputation'!R84&lt;&gt;"",1,0))</f>
        <v>0</v>
      </c>
      <c r="R81" s="158">
        <f>IF('Indicator Data'!S85="No Data",1,IF('Indicator Data imputation'!S84&lt;&gt;"",1,0))</f>
        <v>0</v>
      </c>
      <c r="S81" s="158">
        <f>IF('Indicator Data'!T85="No Data",1,IF('Indicator Data imputation'!T84&lt;&gt;"",1,0))</f>
        <v>0</v>
      </c>
      <c r="T81" s="158">
        <f>IF('Indicator Data'!U85="No Data",1,IF('Indicator Data imputation'!U84&lt;&gt;"",1,0))</f>
        <v>0</v>
      </c>
      <c r="U81" s="158">
        <f>IF('Indicator Data'!V85="No Data",1,IF('Indicator Data imputation'!V84&lt;&gt;"",1,0))</f>
        <v>0</v>
      </c>
      <c r="V81" s="158">
        <f>IF('Indicator Data'!W85="No Data",1,IF('Indicator Data imputation'!W84&lt;&gt;"",1,0))</f>
        <v>0</v>
      </c>
      <c r="W81" s="158">
        <f>IF('Indicator Data'!X85="No Data",1,IF('Indicator Data imputation'!X84&lt;&gt;"",1,0))</f>
        <v>0</v>
      </c>
      <c r="X81" s="158">
        <f>IF('Indicator Data'!Y85="No Data",1,IF('Indicator Data imputation'!Y84&lt;&gt;"",1,0))</f>
        <v>0</v>
      </c>
      <c r="Y81" s="158">
        <f>IF('Indicator Data'!Z85="No Data",1,IF('Indicator Data imputation'!Z84&lt;&gt;"",1,0))</f>
        <v>0</v>
      </c>
      <c r="Z81" s="158">
        <f>IF('Indicator Data'!AA85="No Data",1,IF('Indicator Data imputation'!AA84&lt;&gt;"",1,0))</f>
        <v>0</v>
      </c>
      <c r="AA81" s="158">
        <f>IF('Indicator Data'!AB85="No Data",1,IF('Indicator Data imputation'!AB84&lt;&gt;"",1,0))</f>
        <v>0</v>
      </c>
      <c r="AB81" s="158">
        <f>IF('Indicator Data'!AC85="No Data",1,IF('Indicator Data imputation'!AC84&lt;&gt;"",1,0))</f>
        <v>1</v>
      </c>
      <c r="AC81" s="158">
        <f>IF('Indicator Data'!AD85="No Data",1,IF('Indicator Data imputation'!AD84&lt;&gt;"",1,0))</f>
        <v>0</v>
      </c>
      <c r="AD81" s="158">
        <f>IF('Indicator Data'!AE85="No Data",1,IF('Indicator Data imputation'!AE84&lt;&gt;"",1,0))</f>
        <v>0</v>
      </c>
      <c r="AE81" s="158">
        <f>IF('Indicator Data'!AF85="No Data",1,IF('Indicator Data imputation'!AF84&lt;&gt;"",1,0))</f>
        <v>1</v>
      </c>
      <c r="AF81" s="158">
        <f>IF('Indicator Data'!AG85="No Data",1,IF('Indicator Data imputation'!AG84&lt;&gt;"",1,0))</f>
        <v>0</v>
      </c>
      <c r="AG81" s="158">
        <f>IF('Indicator Data'!AH85="No Data",1,IF('Indicator Data imputation'!AH84&lt;&gt;"",1,0))</f>
        <v>0</v>
      </c>
      <c r="AH81" s="158">
        <f>IF('Indicator Data'!AI85="No Data",1,IF('Indicator Data imputation'!AI84&lt;&gt;"",1,0))</f>
        <v>0</v>
      </c>
      <c r="AI81" s="158">
        <f>IF('Indicator Data'!AJ85="No Data",1,IF('Indicator Data imputation'!AJ84&lt;&gt;"",1,0))</f>
        <v>0</v>
      </c>
      <c r="AJ81" s="158">
        <f>IF('Indicator Data'!AK85="No Data",1,IF('Indicator Data imputation'!AK84&lt;&gt;"",1,0))</f>
        <v>0</v>
      </c>
      <c r="AK81" s="158">
        <f>IF('Indicator Data'!AL85="No Data",1,IF('Indicator Data imputation'!AL84&lt;&gt;"",1,0))</f>
        <v>0</v>
      </c>
      <c r="AL81" s="158">
        <f>IF('Indicator Data'!AM85="No Data",1,IF('Indicator Data imputation'!AM84&lt;&gt;"",1,0))</f>
        <v>1</v>
      </c>
      <c r="AM81" s="158">
        <f>IF('Indicator Data'!AN85="No Data",1,IF('Indicator Data imputation'!AN84&lt;&gt;"",1,0))</f>
        <v>0</v>
      </c>
      <c r="AN81" s="158">
        <f>IF('Indicator Data'!AO85="No Data",1,IF('Indicator Data imputation'!AO84&lt;&gt;"",1,0))</f>
        <v>0</v>
      </c>
      <c r="AO81" s="158">
        <f>IF('Indicator Data'!AP85="No Data",1,IF('Indicator Data imputation'!AP84&lt;&gt;"",1,0))</f>
        <v>0</v>
      </c>
      <c r="AP81" s="158">
        <f>IF('Indicator Data'!AQ85="No Data",1,IF('Indicator Data imputation'!AQ84&lt;&gt;"",1,0))</f>
        <v>1</v>
      </c>
      <c r="AQ81" s="158">
        <f>IF('Indicator Data'!AR85="No Data",1,IF('Indicator Data imputation'!AR84&lt;&gt;"",1,0))</f>
        <v>0</v>
      </c>
      <c r="AR81" s="158">
        <f>IF('Indicator Data'!AS85="No Data",1,IF('Indicator Data imputation'!AS84&lt;&gt;"",1,0))</f>
        <v>0</v>
      </c>
      <c r="AS81" s="158">
        <f>IF('Indicator Data'!AT85="No Data",1,IF('Indicator Data imputation'!AT84&lt;&gt;"",1,0))</f>
        <v>1</v>
      </c>
      <c r="AT81" s="158">
        <f>IF('Indicator Data'!AU85="No Data",1,IF('Indicator Data imputation'!AU84&lt;&gt;"",1,0))</f>
        <v>0</v>
      </c>
      <c r="AU81" s="158">
        <f>IF('Indicator Data'!AV85="No Data",1,IF('Indicator Data imputation'!AV84&lt;&gt;"",1,0))</f>
        <v>0</v>
      </c>
      <c r="AV81" s="158">
        <f>IF('Indicator Data'!AW85="No Data",1,IF('Indicator Data imputation'!AW84&lt;&gt;"",1,0))</f>
        <v>1</v>
      </c>
      <c r="AW81" s="158">
        <f>IF('Indicator Data'!AX85="No Data",1,IF('Indicator Data imputation'!AX84&lt;&gt;"",1,0))</f>
        <v>1</v>
      </c>
      <c r="AX81" s="158">
        <f>IF('Indicator Data'!AY85="No Data",1,IF('Indicator Data imputation'!AY84&lt;&gt;"",1,0))</f>
        <v>0</v>
      </c>
      <c r="AY81" s="158">
        <f>IF('Indicator Data'!AZ85="No Data",1,IF('Indicator Data imputation'!AZ84&lt;&gt;"",1,0))</f>
        <v>0</v>
      </c>
      <c r="AZ81" s="158">
        <f>IF('Indicator Data'!BA85="No Data",1,IF('Indicator Data imputation'!BA84&lt;&gt;"",1,0))</f>
        <v>0</v>
      </c>
      <c r="BA81" s="158">
        <f>IF('Indicator Data'!BB85="No Data",1,IF('Indicator Data imputation'!BB84&lt;&gt;"",1,0))</f>
        <v>0</v>
      </c>
      <c r="BB81" s="158">
        <f>IF('Indicator Data'!BC85="No Data",1,IF('Indicator Data imputation'!BC84&lt;&gt;"",1,0))</f>
        <v>0</v>
      </c>
      <c r="BC81" s="158">
        <f>IF('Indicator Data'!BD85="No Data",1,IF('Indicator Data imputation'!BD84&lt;&gt;"",1,0))</f>
        <v>0</v>
      </c>
      <c r="BD81" s="158">
        <f>IF('Indicator Data'!BE85="No Data",1,IF('Indicator Data imputation'!BE84&lt;&gt;"",1,0))</f>
        <v>0</v>
      </c>
      <c r="BE81" s="158">
        <f>IF('Indicator Data'!BF85="No Data",1,IF('Indicator Data imputation'!BF84&lt;&gt;"",1,0))</f>
        <v>0</v>
      </c>
      <c r="BF81" s="158">
        <f>IF('Indicator Data'!BG85="No Data",1,IF('Indicator Data imputation'!BG84&lt;&gt;"",1,0))</f>
        <v>0</v>
      </c>
      <c r="BG81" s="158">
        <f>IF('Indicator Data'!BH85="No Data",1,IF('Indicator Data imputation'!BH84&lt;&gt;"",1,0))</f>
        <v>0</v>
      </c>
      <c r="BH81" s="158">
        <f>IF('Indicator Data'!BI85="No Data",1,IF('Indicator Data imputation'!BI84&lt;&gt;"",1,0))</f>
        <v>0</v>
      </c>
      <c r="BI81" s="158">
        <f>IF('Indicator Data'!BJ85="No Data",1,IF('Indicator Data imputation'!BJ84&lt;&gt;"",1,0))</f>
        <v>1</v>
      </c>
      <c r="BJ81" s="158">
        <f>IF('Indicator Data'!BK85="No Data",1,IF('Indicator Data imputation'!BK84&lt;&gt;"",1,0))</f>
        <v>0</v>
      </c>
      <c r="BK81" s="158">
        <f>IF('Indicator Data'!BL85="No Data",1,IF('Indicator Data imputation'!BL84&lt;&gt;"",1,0))</f>
        <v>0</v>
      </c>
      <c r="BL81" s="158">
        <f>IF('Indicator Data'!BM85="No Data",1,IF('Indicator Data imputation'!BM84&lt;&gt;"",1,0))</f>
        <v>0</v>
      </c>
      <c r="BM81" s="158">
        <f>IF('Indicator Data'!BN85="No Data",1,IF('Indicator Data imputation'!BN84&lt;&gt;"",1,0))</f>
        <v>1</v>
      </c>
      <c r="BN81" s="158">
        <f>IF('Indicator Data'!BO85="No Data",1,IF('Indicator Data imputation'!BO84&lt;&gt;"",1,0))</f>
        <v>0</v>
      </c>
      <c r="BO81" s="158">
        <f>IF('Indicator Data'!BP85="No Data",1,IF('Indicator Data imputation'!BP84&lt;&gt;"",1,0))</f>
        <v>0</v>
      </c>
      <c r="BP81" s="158">
        <f>IF('Indicator Data'!BQ85="No Data",1,IF('Indicator Data imputation'!BQ84&lt;&gt;"",1,0))</f>
        <v>0</v>
      </c>
      <c r="BQ81" s="158">
        <f>IF('Indicator Data'!BR85="No Data",1,IF('Indicator Data imputation'!BR84&lt;&gt;"",1,0))</f>
        <v>0</v>
      </c>
      <c r="BR81" s="158">
        <f>IF('Indicator Data'!BS85="No Data",1,IF('Indicator Data imputation'!BS84&lt;&gt;"",1,0))</f>
        <v>0</v>
      </c>
      <c r="BS81" s="158">
        <f>IF('Indicator Data'!BT85="No Data",1,IF('Indicator Data imputation'!BT84&lt;&gt;"",1,0))</f>
        <v>0</v>
      </c>
      <c r="BT81" s="158">
        <f>IF('Indicator Data'!BU85="No Data",1,IF('Indicator Data imputation'!BU84&lt;&gt;"",1,0))</f>
        <v>0</v>
      </c>
      <c r="BU81" s="158">
        <f>IF('Indicator Data'!BV85="No Data",1,IF('Indicator Data imputation'!BV84&lt;&gt;"",1,0))</f>
        <v>1</v>
      </c>
      <c r="BV81" s="158">
        <f>IF('Indicator Data'!BW85="No Data",1,IF('Indicator Data imputation'!BW84&lt;&gt;"",1,0))</f>
        <v>0</v>
      </c>
      <c r="BW81" s="158">
        <f>IF('Indicator Data'!BX85="No Data",1,IF('Indicator Data imputation'!BX84&lt;&gt;"",1,0))</f>
        <v>0</v>
      </c>
      <c r="BX81" s="158">
        <f>IF('Indicator Data'!BY85="No Data",1,IF('Indicator Data imputation'!BY84&lt;&gt;"",1,0))</f>
        <v>0</v>
      </c>
      <c r="BY81" s="5">
        <f t="shared" si="3"/>
        <v>13</v>
      </c>
      <c r="BZ81" s="160">
        <f t="shared" si="4"/>
        <v>0.17333333333333334</v>
      </c>
    </row>
    <row r="82" spans="1:78" x14ac:dyDescent="0.25">
      <c r="A82" s="5" t="s">
        <v>150</v>
      </c>
      <c r="B82" s="158">
        <f>IF('Indicator Data'!C86="No Data",1,IF('Indicator Data imputation'!C85&lt;&gt;"",1,0))</f>
        <v>0</v>
      </c>
      <c r="C82" s="158">
        <f>IF('Indicator Data'!D86="No Data",1,IF('Indicator Data imputation'!D85&lt;&gt;"",1,0))</f>
        <v>0</v>
      </c>
      <c r="D82" s="158">
        <f>IF('Indicator Data'!E86="No Data",1,IF('Indicator Data imputation'!E85&lt;&gt;"",1,0))</f>
        <v>0</v>
      </c>
      <c r="E82" s="158">
        <f>IF('Indicator Data'!F86="No Data",1,IF('Indicator Data imputation'!F85&lt;&gt;"",1,0))</f>
        <v>0</v>
      </c>
      <c r="F82" s="158">
        <f>IF('Indicator Data'!G86="No Data",1,IF('Indicator Data imputation'!G85&lt;&gt;"",1,0))</f>
        <v>0</v>
      </c>
      <c r="G82" s="158">
        <f>IF('Indicator Data'!H86="No Data",1,IF('Indicator Data imputation'!H85&lt;&gt;"",1,0))</f>
        <v>0</v>
      </c>
      <c r="H82" s="158">
        <f>IF('Indicator Data'!I86="No Data",1,IF('Indicator Data imputation'!I85&lt;&gt;"",1,0))</f>
        <v>0</v>
      </c>
      <c r="I82" s="158">
        <f>IF('Indicator Data'!J86="No Data",1,IF('Indicator Data imputation'!J85&lt;&gt;"",1,0))</f>
        <v>0</v>
      </c>
      <c r="J82" s="158">
        <f>IF('Indicator Data'!K86="No Data",1,IF('Indicator Data imputation'!K85&lt;&gt;"",1,0))</f>
        <v>0</v>
      </c>
      <c r="K82" s="158">
        <f>IF('Indicator Data'!L86="No Data",1,IF('Indicator Data imputation'!L85&lt;&gt;"",1,0))</f>
        <v>0</v>
      </c>
      <c r="L82" s="158">
        <f>IF('Indicator Data'!M86="No Data",1,IF('Indicator Data imputation'!M85&lt;&gt;"",1,0))</f>
        <v>0</v>
      </c>
      <c r="M82" s="158">
        <f>IF('Indicator Data'!N86="No Data",1,IF('Indicator Data imputation'!N85&lt;&gt;"",1,0))</f>
        <v>1</v>
      </c>
      <c r="N82" s="158">
        <f>IF('Indicator Data'!O86="No Data",1,IF('Indicator Data imputation'!O85&lt;&gt;"",1,0))</f>
        <v>1</v>
      </c>
      <c r="O82" s="158">
        <f>IF('Indicator Data'!P86="No Data",1,IF('Indicator Data imputation'!P85&lt;&gt;"",1,0))</f>
        <v>1</v>
      </c>
      <c r="P82" s="158">
        <f>IF('Indicator Data'!Q86="No Data",1,IF('Indicator Data imputation'!Q85&lt;&gt;"",1,0))</f>
        <v>0</v>
      </c>
      <c r="Q82" s="158">
        <f>IF('Indicator Data'!R86="No Data",1,IF('Indicator Data imputation'!R85&lt;&gt;"",1,0))</f>
        <v>0</v>
      </c>
      <c r="R82" s="158">
        <f>IF('Indicator Data'!S86="No Data",1,IF('Indicator Data imputation'!S85&lt;&gt;"",1,0))</f>
        <v>0</v>
      </c>
      <c r="S82" s="158">
        <f>IF('Indicator Data'!T86="No Data",1,IF('Indicator Data imputation'!T85&lt;&gt;"",1,0))</f>
        <v>0</v>
      </c>
      <c r="T82" s="158">
        <f>IF('Indicator Data'!U86="No Data",1,IF('Indicator Data imputation'!U85&lt;&gt;"",1,0))</f>
        <v>0</v>
      </c>
      <c r="U82" s="158">
        <f>IF('Indicator Data'!V86="No Data",1,IF('Indicator Data imputation'!V85&lt;&gt;"",1,0))</f>
        <v>0</v>
      </c>
      <c r="V82" s="158">
        <f>IF('Indicator Data'!W86="No Data",1,IF('Indicator Data imputation'!W85&lt;&gt;"",1,0))</f>
        <v>0</v>
      </c>
      <c r="W82" s="158">
        <f>IF('Indicator Data'!X86="No Data",1,IF('Indicator Data imputation'!X85&lt;&gt;"",1,0))</f>
        <v>0</v>
      </c>
      <c r="X82" s="158">
        <f>IF('Indicator Data'!Y86="No Data",1,IF('Indicator Data imputation'!Y85&lt;&gt;"",1,0))</f>
        <v>0</v>
      </c>
      <c r="Y82" s="158">
        <f>IF('Indicator Data'!Z86="No Data",1,IF('Indicator Data imputation'!Z85&lt;&gt;"",1,0))</f>
        <v>0</v>
      </c>
      <c r="Z82" s="158">
        <f>IF('Indicator Data'!AA86="No Data",1,IF('Indicator Data imputation'!AA85&lt;&gt;"",1,0))</f>
        <v>0</v>
      </c>
      <c r="AA82" s="158">
        <f>IF('Indicator Data'!AB86="No Data",1,IF('Indicator Data imputation'!AB85&lt;&gt;"",1,0))</f>
        <v>0</v>
      </c>
      <c r="AB82" s="158">
        <f>IF('Indicator Data'!AC86="No Data",1,IF('Indicator Data imputation'!AC85&lt;&gt;"",1,0))</f>
        <v>1</v>
      </c>
      <c r="AC82" s="158">
        <f>IF('Indicator Data'!AD86="No Data",1,IF('Indicator Data imputation'!AD85&lt;&gt;"",1,0))</f>
        <v>0</v>
      </c>
      <c r="AD82" s="158">
        <f>IF('Indicator Data'!AE86="No Data",1,IF('Indicator Data imputation'!AE85&lt;&gt;"",1,0))</f>
        <v>0</v>
      </c>
      <c r="AE82" s="158">
        <f>IF('Indicator Data'!AF86="No Data",1,IF('Indicator Data imputation'!AF85&lt;&gt;"",1,0))</f>
        <v>1</v>
      </c>
      <c r="AF82" s="158">
        <f>IF('Indicator Data'!AG86="No Data",1,IF('Indicator Data imputation'!AG85&lt;&gt;"",1,0))</f>
        <v>0</v>
      </c>
      <c r="AG82" s="158">
        <f>IF('Indicator Data'!AH86="No Data",1,IF('Indicator Data imputation'!AH85&lt;&gt;"",1,0))</f>
        <v>0</v>
      </c>
      <c r="AH82" s="158">
        <f>IF('Indicator Data'!AI86="No Data",1,IF('Indicator Data imputation'!AI85&lt;&gt;"",1,0))</f>
        <v>0</v>
      </c>
      <c r="AI82" s="158">
        <f>IF('Indicator Data'!AJ86="No Data",1,IF('Indicator Data imputation'!AJ85&lt;&gt;"",1,0))</f>
        <v>0</v>
      </c>
      <c r="AJ82" s="158">
        <f>IF('Indicator Data'!AK86="No Data",1,IF('Indicator Data imputation'!AK85&lt;&gt;"",1,0))</f>
        <v>0</v>
      </c>
      <c r="AK82" s="158">
        <f>IF('Indicator Data'!AL86="No Data",1,IF('Indicator Data imputation'!AL85&lt;&gt;"",1,0))</f>
        <v>0</v>
      </c>
      <c r="AL82" s="158">
        <f>IF('Indicator Data'!AM86="No Data",1,IF('Indicator Data imputation'!AM85&lt;&gt;"",1,0))</f>
        <v>1</v>
      </c>
      <c r="AM82" s="158">
        <f>IF('Indicator Data'!AN86="No Data",1,IF('Indicator Data imputation'!AN85&lt;&gt;"",1,0))</f>
        <v>0</v>
      </c>
      <c r="AN82" s="158">
        <f>IF('Indicator Data'!AO86="No Data",1,IF('Indicator Data imputation'!AO85&lt;&gt;"",1,0))</f>
        <v>0</v>
      </c>
      <c r="AO82" s="158">
        <f>IF('Indicator Data'!AP86="No Data",1,IF('Indicator Data imputation'!AP85&lt;&gt;"",1,0))</f>
        <v>0</v>
      </c>
      <c r="AP82" s="158">
        <f>IF('Indicator Data'!AQ86="No Data",1,IF('Indicator Data imputation'!AQ85&lt;&gt;"",1,0))</f>
        <v>1</v>
      </c>
      <c r="AQ82" s="158">
        <f>IF('Indicator Data'!AR86="No Data",1,IF('Indicator Data imputation'!AR85&lt;&gt;"",1,0))</f>
        <v>0</v>
      </c>
      <c r="AR82" s="158">
        <f>IF('Indicator Data'!AS86="No Data",1,IF('Indicator Data imputation'!AS85&lt;&gt;"",1,0))</f>
        <v>0</v>
      </c>
      <c r="AS82" s="158">
        <f>IF('Indicator Data'!AT86="No Data",1,IF('Indicator Data imputation'!AT85&lt;&gt;"",1,0))</f>
        <v>1</v>
      </c>
      <c r="AT82" s="158">
        <f>IF('Indicator Data'!AU86="No Data",1,IF('Indicator Data imputation'!AU85&lt;&gt;"",1,0))</f>
        <v>0</v>
      </c>
      <c r="AU82" s="158">
        <f>IF('Indicator Data'!AV86="No Data",1,IF('Indicator Data imputation'!AV85&lt;&gt;"",1,0))</f>
        <v>1</v>
      </c>
      <c r="AV82" s="158">
        <f>IF('Indicator Data'!AW86="No Data",1,IF('Indicator Data imputation'!AW85&lt;&gt;"",1,0))</f>
        <v>1</v>
      </c>
      <c r="AW82" s="158">
        <f>IF('Indicator Data'!AX86="No Data",1,IF('Indicator Data imputation'!AX85&lt;&gt;"",1,0))</f>
        <v>1</v>
      </c>
      <c r="AX82" s="158">
        <f>IF('Indicator Data'!AY86="No Data",1,IF('Indicator Data imputation'!AY85&lt;&gt;"",1,0))</f>
        <v>0</v>
      </c>
      <c r="AY82" s="158">
        <f>IF('Indicator Data'!AZ86="No Data",1,IF('Indicator Data imputation'!AZ85&lt;&gt;"",1,0))</f>
        <v>0</v>
      </c>
      <c r="AZ82" s="158">
        <f>IF('Indicator Data'!BA86="No Data",1,IF('Indicator Data imputation'!BA85&lt;&gt;"",1,0))</f>
        <v>0</v>
      </c>
      <c r="BA82" s="158">
        <f>IF('Indicator Data'!BB86="No Data",1,IF('Indicator Data imputation'!BB85&lt;&gt;"",1,0))</f>
        <v>0</v>
      </c>
      <c r="BB82" s="158">
        <f>IF('Indicator Data'!BC86="No Data",1,IF('Indicator Data imputation'!BC85&lt;&gt;"",1,0))</f>
        <v>0</v>
      </c>
      <c r="BC82" s="158">
        <f>IF('Indicator Data'!BD86="No Data",1,IF('Indicator Data imputation'!BD85&lt;&gt;"",1,0))</f>
        <v>0</v>
      </c>
      <c r="BD82" s="158">
        <f>IF('Indicator Data'!BE86="No Data",1,IF('Indicator Data imputation'!BE85&lt;&gt;"",1,0))</f>
        <v>0</v>
      </c>
      <c r="BE82" s="158">
        <f>IF('Indicator Data'!BF86="No Data",1,IF('Indicator Data imputation'!BF85&lt;&gt;"",1,0))</f>
        <v>0</v>
      </c>
      <c r="BF82" s="158">
        <f>IF('Indicator Data'!BG86="No Data",1,IF('Indicator Data imputation'!BG85&lt;&gt;"",1,0))</f>
        <v>0</v>
      </c>
      <c r="BG82" s="158">
        <f>IF('Indicator Data'!BH86="No Data",1,IF('Indicator Data imputation'!BH85&lt;&gt;"",1,0))</f>
        <v>0</v>
      </c>
      <c r="BH82" s="158">
        <f>IF('Indicator Data'!BI86="No Data",1,IF('Indicator Data imputation'!BI85&lt;&gt;"",1,0))</f>
        <v>0</v>
      </c>
      <c r="BI82" s="158">
        <f>IF('Indicator Data'!BJ86="No Data",1,IF('Indicator Data imputation'!BJ85&lt;&gt;"",1,0))</f>
        <v>1</v>
      </c>
      <c r="BJ82" s="158">
        <f>IF('Indicator Data'!BK86="No Data",1,IF('Indicator Data imputation'!BK85&lt;&gt;"",1,0))</f>
        <v>0</v>
      </c>
      <c r="BK82" s="158">
        <f>IF('Indicator Data'!BL86="No Data",1,IF('Indicator Data imputation'!BL85&lt;&gt;"",1,0))</f>
        <v>0</v>
      </c>
      <c r="BL82" s="158">
        <f>IF('Indicator Data'!BM86="No Data",1,IF('Indicator Data imputation'!BM85&lt;&gt;"",1,0))</f>
        <v>0</v>
      </c>
      <c r="BM82" s="158">
        <f>IF('Indicator Data'!BN86="No Data",1,IF('Indicator Data imputation'!BN85&lt;&gt;"",1,0))</f>
        <v>1</v>
      </c>
      <c r="BN82" s="158">
        <f>IF('Indicator Data'!BO86="No Data",1,IF('Indicator Data imputation'!BO85&lt;&gt;"",1,0))</f>
        <v>0</v>
      </c>
      <c r="BO82" s="158">
        <f>IF('Indicator Data'!BP86="No Data",1,IF('Indicator Data imputation'!BP85&lt;&gt;"",1,0))</f>
        <v>0</v>
      </c>
      <c r="BP82" s="158">
        <f>IF('Indicator Data'!BQ86="No Data",1,IF('Indicator Data imputation'!BQ85&lt;&gt;"",1,0))</f>
        <v>0</v>
      </c>
      <c r="BQ82" s="158">
        <f>IF('Indicator Data'!BR86="No Data",1,IF('Indicator Data imputation'!BR85&lt;&gt;"",1,0))</f>
        <v>0</v>
      </c>
      <c r="BR82" s="158">
        <f>IF('Indicator Data'!BS86="No Data",1,IF('Indicator Data imputation'!BS85&lt;&gt;"",1,0))</f>
        <v>0</v>
      </c>
      <c r="BS82" s="158">
        <f>IF('Indicator Data'!BT86="No Data",1,IF('Indicator Data imputation'!BT85&lt;&gt;"",1,0))</f>
        <v>0</v>
      </c>
      <c r="BT82" s="158">
        <f>IF('Indicator Data'!BU86="No Data",1,IF('Indicator Data imputation'!BU85&lt;&gt;"",1,0))</f>
        <v>0</v>
      </c>
      <c r="BU82" s="158">
        <f>IF('Indicator Data'!BV86="No Data",1,IF('Indicator Data imputation'!BV85&lt;&gt;"",1,0))</f>
        <v>0</v>
      </c>
      <c r="BV82" s="158">
        <f>IF('Indicator Data'!BW86="No Data",1,IF('Indicator Data imputation'!BW85&lt;&gt;"",1,0))</f>
        <v>0</v>
      </c>
      <c r="BW82" s="158">
        <f>IF('Indicator Data'!BX86="No Data",1,IF('Indicator Data imputation'!BX85&lt;&gt;"",1,0))</f>
        <v>0</v>
      </c>
      <c r="BX82" s="158">
        <f>IF('Indicator Data'!BY86="No Data",1,IF('Indicator Data imputation'!BY85&lt;&gt;"",1,0))</f>
        <v>0</v>
      </c>
      <c r="BY82" s="5">
        <f t="shared" si="3"/>
        <v>13</v>
      </c>
      <c r="BZ82" s="160">
        <f t="shared" si="4"/>
        <v>0.17333333333333334</v>
      </c>
    </row>
    <row r="83" spans="1:78" x14ac:dyDescent="0.25">
      <c r="A83" s="5" t="s">
        <v>152</v>
      </c>
      <c r="B83" s="158">
        <f>IF('Indicator Data'!C87="No Data",1,IF('Indicator Data imputation'!C86&lt;&gt;"",1,0))</f>
        <v>0</v>
      </c>
      <c r="C83" s="158">
        <f>IF('Indicator Data'!D87="No Data",1,IF('Indicator Data imputation'!D86&lt;&gt;"",1,0))</f>
        <v>0</v>
      </c>
      <c r="D83" s="158">
        <f>IF('Indicator Data'!E87="No Data",1,IF('Indicator Data imputation'!E86&lt;&gt;"",1,0))</f>
        <v>0</v>
      </c>
      <c r="E83" s="158">
        <f>IF('Indicator Data'!F87="No Data",1,IF('Indicator Data imputation'!F86&lt;&gt;"",1,0))</f>
        <v>0</v>
      </c>
      <c r="F83" s="158">
        <f>IF('Indicator Data'!G87="No Data",1,IF('Indicator Data imputation'!G86&lt;&gt;"",1,0))</f>
        <v>0</v>
      </c>
      <c r="G83" s="158">
        <f>IF('Indicator Data'!H87="No Data",1,IF('Indicator Data imputation'!H86&lt;&gt;"",1,0))</f>
        <v>0</v>
      </c>
      <c r="H83" s="158">
        <f>IF('Indicator Data'!I87="No Data",1,IF('Indicator Data imputation'!I86&lt;&gt;"",1,0))</f>
        <v>0</v>
      </c>
      <c r="I83" s="158">
        <f>IF('Indicator Data'!J87="No Data",1,IF('Indicator Data imputation'!J86&lt;&gt;"",1,0))</f>
        <v>0</v>
      </c>
      <c r="J83" s="158">
        <f>IF('Indicator Data'!K87="No Data",1,IF('Indicator Data imputation'!K86&lt;&gt;"",1,0))</f>
        <v>0</v>
      </c>
      <c r="K83" s="158">
        <f>IF('Indicator Data'!L87="No Data",1,IF('Indicator Data imputation'!L86&lt;&gt;"",1,0))</f>
        <v>0</v>
      </c>
      <c r="L83" s="158">
        <f>IF('Indicator Data'!M87="No Data",1,IF('Indicator Data imputation'!M86&lt;&gt;"",1,0))</f>
        <v>0</v>
      </c>
      <c r="M83" s="158">
        <f>IF('Indicator Data'!N87="No Data",1,IF('Indicator Data imputation'!N86&lt;&gt;"",1,0))</f>
        <v>1</v>
      </c>
      <c r="N83" s="158">
        <f>IF('Indicator Data'!O87="No Data",1,IF('Indicator Data imputation'!O86&lt;&gt;"",1,0))</f>
        <v>1</v>
      </c>
      <c r="O83" s="158">
        <f>IF('Indicator Data'!P87="No Data",1,IF('Indicator Data imputation'!P86&lt;&gt;"",1,0))</f>
        <v>1</v>
      </c>
      <c r="P83" s="158">
        <f>IF('Indicator Data'!Q87="No Data",1,IF('Indicator Data imputation'!Q86&lt;&gt;"",1,0))</f>
        <v>0</v>
      </c>
      <c r="Q83" s="158">
        <f>IF('Indicator Data'!R87="No Data",1,IF('Indicator Data imputation'!R86&lt;&gt;"",1,0))</f>
        <v>0</v>
      </c>
      <c r="R83" s="158">
        <f>IF('Indicator Data'!S87="No Data",1,IF('Indicator Data imputation'!S86&lt;&gt;"",1,0))</f>
        <v>0</v>
      </c>
      <c r="S83" s="158">
        <f>IF('Indicator Data'!T87="No Data",1,IF('Indicator Data imputation'!T86&lt;&gt;"",1,0))</f>
        <v>0</v>
      </c>
      <c r="T83" s="158">
        <f>IF('Indicator Data'!U87="No Data",1,IF('Indicator Data imputation'!U86&lt;&gt;"",1,0))</f>
        <v>0</v>
      </c>
      <c r="U83" s="158">
        <f>IF('Indicator Data'!V87="No Data",1,IF('Indicator Data imputation'!V86&lt;&gt;"",1,0))</f>
        <v>0</v>
      </c>
      <c r="V83" s="158">
        <f>IF('Indicator Data'!W87="No Data",1,IF('Indicator Data imputation'!W86&lt;&gt;"",1,0))</f>
        <v>0</v>
      </c>
      <c r="W83" s="158">
        <f>IF('Indicator Data'!X87="No Data",1,IF('Indicator Data imputation'!X86&lt;&gt;"",1,0))</f>
        <v>0</v>
      </c>
      <c r="X83" s="158">
        <f>IF('Indicator Data'!Y87="No Data",1,IF('Indicator Data imputation'!Y86&lt;&gt;"",1,0))</f>
        <v>0</v>
      </c>
      <c r="Y83" s="158">
        <f>IF('Indicator Data'!Z87="No Data",1,IF('Indicator Data imputation'!Z86&lt;&gt;"",1,0))</f>
        <v>0</v>
      </c>
      <c r="Z83" s="158">
        <f>IF('Indicator Data'!AA87="No Data",1,IF('Indicator Data imputation'!AA86&lt;&gt;"",1,0))</f>
        <v>0</v>
      </c>
      <c r="AA83" s="158">
        <f>IF('Indicator Data'!AB87="No Data",1,IF('Indicator Data imputation'!AB86&lt;&gt;"",1,0))</f>
        <v>0</v>
      </c>
      <c r="AB83" s="158">
        <f>IF('Indicator Data'!AC87="No Data",1,IF('Indicator Data imputation'!AC86&lt;&gt;"",1,0))</f>
        <v>1</v>
      </c>
      <c r="AC83" s="158">
        <f>IF('Indicator Data'!AD87="No Data",1,IF('Indicator Data imputation'!AD86&lt;&gt;"",1,0))</f>
        <v>0</v>
      </c>
      <c r="AD83" s="158">
        <f>IF('Indicator Data'!AE87="No Data",1,IF('Indicator Data imputation'!AE86&lt;&gt;"",1,0))</f>
        <v>0</v>
      </c>
      <c r="AE83" s="158">
        <f>IF('Indicator Data'!AF87="No Data",1,IF('Indicator Data imputation'!AF86&lt;&gt;"",1,0))</f>
        <v>1</v>
      </c>
      <c r="AF83" s="158">
        <f>IF('Indicator Data'!AG87="No Data",1,IF('Indicator Data imputation'!AG86&lt;&gt;"",1,0))</f>
        <v>0</v>
      </c>
      <c r="AG83" s="158">
        <f>IF('Indicator Data'!AH87="No Data",1,IF('Indicator Data imputation'!AH86&lt;&gt;"",1,0))</f>
        <v>0</v>
      </c>
      <c r="AH83" s="158">
        <f>IF('Indicator Data'!AI87="No Data",1,IF('Indicator Data imputation'!AI86&lt;&gt;"",1,0))</f>
        <v>0</v>
      </c>
      <c r="AI83" s="158">
        <f>IF('Indicator Data'!AJ87="No Data",1,IF('Indicator Data imputation'!AJ86&lt;&gt;"",1,0))</f>
        <v>0</v>
      </c>
      <c r="AJ83" s="158">
        <f>IF('Indicator Data'!AK87="No Data",1,IF('Indicator Data imputation'!AK86&lt;&gt;"",1,0))</f>
        <v>0</v>
      </c>
      <c r="AK83" s="158">
        <f>IF('Indicator Data'!AL87="No Data",1,IF('Indicator Data imputation'!AL86&lt;&gt;"",1,0))</f>
        <v>0</v>
      </c>
      <c r="AL83" s="158">
        <f>IF('Indicator Data'!AM87="No Data",1,IF('Indicator Data imputation'!AM86&lt;&gt;"",1,0))</f>
        <v>1</v>
      </c>
      <c r="AM83" s="158">
        <f>IF('Indicator Data'!AN87="No Data",1,IF('Indicator Data imputation'!AN86&lt;&gt;"",1,0))</f>
        <v>0</v>
      </c>
      <c r="AN83" s="158">
        <f>IF('Indicator Data'!AO87="No Data",1,IF('Indicator Data imputation'!AO86&lt;&gt;"",1,0))</f>
        <v>0</v>
      </c>
      <c r="AO83" s="158">
        <f>IF('Indicator Data'!AP87="No Data",1,IF('Indicator Data imputation'!AP86&lt;&gt;"",1,0))</f>
        <v>0</v>
      </c>
      <c r="AP83" s="158">
        <f>IF('Indicator Data'!AQ87="No Data",1,IF('Indicator Data imputation'!AQ86&lt;&gt;"",1,0))</f>
        <v>1</v>
      </c>
      <c r="AQ83" s="158">
        <f>IF('Indicator Data'!AR87="No Data",1,IF('Indicator Data imputation'!AR86&lt;&gt;"",1,0))</f>
        <v>0</v>
      </c>
      <c r="AR83" s="158">
        <f>IF('Indicator Data'!AS87="No Data",1,IF('Indicator Data imputation'!AS86&lt;&gt;"",1,0))</f>
        <v>0</v>
      </c>
      <c r="AS83" s="158">
        <f>IF('Indicator Data'!AT87="No Data",1,IF('Indicator Data imputation'!AT86&lt;&gt;"",1,0))</f>
        <v>1</v>
      </c>
      <c r="AT83" s="158">
        <f>IF('Indicator Data'!AU87="No Data",1,IF('Indicator Data imputation'!AU86&lt;&gt;"",1,0))</f>
        <v>0</v>
      </c>
      <c r="AU83" s="158">
        <f>IF('Indicator Data'!AV87="No Data",1,IF('Indicator Data imputation'!AV86&lt;&gt;"",1,0))</f>
        <v>0</v>
      </c>
      <c r="AV83" s="158">
        <f>IF('Indicator Data'!AW87="No Data",1,IF('Indicator Data imputation'!AW86&lt;&gt;"",1,0))</f>
        <v>0</v>
      </c>
      <c r="AW83" s="158">
        <f>IF('Indicator Data'!AX87="No Data",1,IF('Indicator Data imputation'!AX86&lt;&gt;"",1,0))</f>
        <v>1</v>
      </c>
      <c r="AX83" s="158">
        <f>IF('Indicator Data'!AY87="No Data",1,IF('Indicator Data imputation'!AY86&lt;&gt;"",1,0))</f>
        <v>0</v>
      </c>
      <c r="AY83" s="158">
        <f>IF('Indicator Data'!AZ87="No Data",1,IF('Indicator Data imputation'!AZ86&lt;&gt;"",1,0))</f>
        <v>0</v>
      </c>
      <c r="AZ83" s="158">
        <f>IF('Indicator Data'!BA87="No Data",1,IF('Indicator Data imputation'!BA86&lt;&gt;"",1,0))</f>
        <v>0</v>
      </c>
      <c r="BA83" s="158">
        <f>IF('Indicator Data'!BB87="No Data",1,IF('Indicator Data imputation'!BB86&lt;&gt;"",1,0))</f>
        <v>0</v>
      </c>
      <c r="BB83" s="158">
        <f>IF('Indicator Data'!BC87="No Data",1,IF('Indicator Data imputation'!BC86&lt;&gt;"",1,0))</f>
        <v>0</v>
      </c>
      <c r="BC83" s="158">
        <f>IF('Indicator Data'!BD87="No Data",1,IF('Indicator Data imputation'!BD86&lt;&gt;"",1,0))</f>
        <v>0</v>
      </c>
      <c r="BD83" s="158">
        <f>IF('Indicator Data'!BE87="No Data",1,IF('Indicator Data imputation'!BE86&lt;&gt;"",1,0))</f>
        <v>0</v>
      </c>
      <c r="BE83" s="158">
        <f>IF('Indicator Data'!BF87="No Data",1,IF('Indicator Data imputation'!BF86&lt;&gt;"",1,0))</f>
        <v>0</v>
      </c>
      <c r="BF83" s="158">
        <f>IF('Indicator Data'!BG87="No Data",1,IF('Indicator Data imputation'!BG86&lt;&gt;"",1,0))</f>
        <v>0</v>
      </c>
      <c r="BG83" s="158">
        <f>IF('Indicator Data'!BH87="No Data",1,IF('Indicator Data imputation'!BH86&lt;&gt;"",1,0))</f>
        <v>0</v>
      </c>
      <c r="BH83" s="158">
        <f>IF('Indicator Data'!BI87="No Data",1,IF('Indicator Data imputation'!BI86&lt;&gt;"",1,0))</f>
        <v>0</v>
      </c>
      <c r="BI83" s="158">
        <f>IF('Indicator Data'!BJ87="No Data",1,IF('Indicator Data imputation'!BJ86&lt;&gt;"",1,0))</f>
        <v>0</v>
      </c>
      <c r="BJ83" s="158">
        <f>IF('Indicator Data'!BK87="No Data",1,IF('Indicator Data imputation'!BK86&lt;&gt;"",1,0))</f>
        <v>0</v>
      </c>
      <c r="BK83" s="158">
        <f>IF('Indicator Data'!BL87="No Data",1,IF('Indicator Data imputation'!BL86&lt;&gt;"",1,0))</f>
        <v>0</v>
      </c>
      <c r="BL83" s="158">
        <f>IF('Indicator Data'!BM87="No Data",1,IF('Indicator Data imputation'!BM86&lt;&gt;"",1,0))</f>
        <v>0</v>
      </c>
      <c r="BM83" s="158">
        <f>IF('Indicator Data'!BN87="No Data",1,IF('Indicator Data imputation'!BN86&lt;&gt;"",1,0))</f>
        <v>0</v>
      </c>
      <c r="BN83" s="158">
        <f>IF('Indicator Data'!BO87="No Data",1,IF('Indicator Data imputation'!BO86&lt;&gt;"",1,0))</f>
        <v>0</v>
      </c>
      <c r="BO83" s="158">
        <f>IF('Indicator Data'!BP87="No Data",1,IF('Indicator Data imputation'!BP86&lt;&gt;"",1,0))</f>
        <v>0</v>
      </c>
      <c r="BP83" s="158">
        <f>IF('Indicator Data'!BQ87="No Data",1,IF('Indicator Data imputation'!BQ86&lt;&gt;"",1,0))</f>
        <v>0</v>
      </c>
      <c r="BQ83" s="158">
        <f>IF('Indicator Data'!BR87="No Data",1,IF('Indicator Data imputation'!BR86&lt;&gt;"",1,0))</f>
        <v>0</v>
      </c>
      <c r="BR83" s="158">
        <f>IF('Indicator Data'!BS87="No Data",1,IF('Indicator Data imputation'!BS86&lt;&gt;"",1,0))</f>
        <v>0</v>
      </c>
      <c r="BS83" s="158">
        <f>IF('Indicator Data'!BT87="No Data",1,IF('Indicator Data imputation'!BT86&lt;&gt;"",1,0))</f>
        <v>0</v>
      </c>
      <c r="BT83" s="158">
        <f>IF('Indicator Data'!BU87="No Data",1,IF('Indicator Data imputation'!BU86&lt;&gt;"",1,0))</f>
        <v>0</v>
      </c>
      <c r="BU83" s="158">
        <f>IF('Indicator Data'!BV87="No Data",1,IF('Indicator Data imputation'!BV86&lt;&gt;"",1,0))</f>
        <v>0</v>
      </c>
      <c r="BV83" s="158">
        <f>IF('Indicator Data'!BW87="No Data",1,IF('Indicator Data imputation'!BW86&lt;&gt;"",1,0))</f>
        <v>0</v>
      </c>
      <c r="BW83" s="158">
        <f>IF('Indicator Data'!BX87="No Data",1,IF('Indicator Data imputation'!BX86&lt;&gt;"",1,0))</f>
        <v>0</v>
      </c>
      <c r="BX83" s="158">
        <f>IF('Indicator Data'!BY87="No Data",1,IF('Indicator Data imputation'!BY86&lt;&gt;"",1,0))</f>
        <v>0</v>
      </c>
      <c r="BY83" s="5">
        <f t="shared" si="3"/>
        <v>9</v>
      </c>
      <c r="BZ83" s="160">
        <f t="shared" si="4"/>
        <v>0.12</v>
      </c>
    </row>
    <row r="84" spans="1:78" x14ac:dyDescent="0.25">
      <c r="A84" s="5" t="s">
        <v>154</v>
      </c>
      <c r="B84" s="158">
        <f>IF('Indicator Data'!C88="No Data",1,IF('Indicator Data imputation'!C87&lt;&gt;"",1,0))</f>
        <v>0</v>
      </c>
      <c r="C84" s="158">
        <f>IF('Indicator Data'!D88="No Data",1,IF('Indicator Data imputation'!D87&lt;&gt;"",1,0))</f>
        <v>0</v>
      </c>
      <c r="D84" s="158">
        <f>IF('Indicator Data'!E88="No Data",1,IF('Indicator Data imputation'!E87&lt;&gt;"",1,0))</f>
        <v>0</v>
      </c>
      <c r="E84" s="158">
        <f>IF('Indicator Data'!F88="No Data",1,IF('Indicator Data imputation'!F87&lt;&gt;"",1,0))</f>
        <v>0</v>
      </c>
      <c r="F84" s="158">
        <f>IF('Indicator Data'!G88="No Data",1,IF('Indicator Data imputation'!G87&lt;&gt;"",1,0))</f>
        <v>0</v>
      </c>
      <c r="G84" s="158">
        <f>IF('Indicator Data'!H88="No Data",1,IF('Indicator Data imputation'!H87&lt;&gt;"",1,0))</f>
        <v>0</v>
      </c>
      <c r="H84" s="158">
        <f>IF('Indicator Data'!I88="No Data",1,IF('Indicator Data imputation'!I87&lt;&gt;"",1,0))</f>
        <v>0</v>
      </c>
      <c r="I84" s="158">
        <f>IF('Indicator Data'!J88="No Data",1,IF('Indicator Data imputation'!J87&lt;&gt;"",1,0))</f>
        <v>0</v>
      </c>
      <c r="J84" s="158">
        <f>IF('Indicator Data'!K88="No Data",1,IF('Indicator Data imputation'!K87&lt;&gt;"",1,0))</f>
        <v>0</v>
      </c>
      <c r="K84" s="158">
        <f>IF('Indicator Data'!L88="No Data",1,IF('Indicator Data imputation'!L87&lt;&gt;"",1,0))</f>
        <v>0</v>
      </c>
      <c r="L84" s="158">
        <f>IF('Indicator Data'!M88="No Data",1,IF('Indicator Data imputation'!M87&lt;&gt;"",1,0))</f>
        <v>1</v>
      </c>
      <c r="M84" s="158">
        <f>IF('Indicator Data'!N88="No Data",1,IF('Indicator Data imputation'!N87&lt;&gt;"",1,0))</f>
        <v>1</v>
      </c>
      <c r="N84" s="158">
        <f>IF('Indicator Data'!O88="No Data",1,IF('Indicator Data imputation'!O87&lt;&gt;"",1,0))</f>
        <v>1</v>
      </c>
      <c r="O84" s="158">
        <f>IF('Indicator Data'!P88="No Data",1,IF('Indicator Data imputation'!P87&lt;&gt;"",1,0))</f>
        <v>1</v>
      </c>
      <c r="P84" s="158">
        <f>IF('Indicator Data'!Q88="No Data",1,IF('Indicator Data imputation'!Q87&lt;&gt;"",1,0))</f>
        <v>0</v>
      </c>
      <c r="Q84" s="158">
        <f>IF('Indicator Data'!R88="No Data",1,IF('Indicator Data imputation'!R87&lt;&gt;"",1,0))</f>
        <v>0</v>
      </c>
      <c r="R84" s="158">
        <f>IF('Indicator Data'!S88="No Data",1,IF('Indicator Data imputation'!S87&lt;&gt;"",1,0))</f>
        <v>0</v>
      </c>
      <c r="S84" s="158">
        <f>IF('Indicator Data'!T88="No Data",1,IF('Indicator Data imputation'!T87&lt;&gt;"",1,0))</f>
        <v>0</v>
      </c>
      <c r="T84" s="158">
        <f>IF('Indicator Data'!U88="No Data",1,IF('Indicator Data imputation'!U87&lt;&gt;"",1,0))</f>
        <v>0</v>
      </c>
      <c r="U84" s="158">
        <f>IF('Indicator Data'!V88="No Data",1,IF('Indicator Data imputation'!V87&lt;&gt;"",1,0))</f>
        <v>0</v>
      </c>
      <c r="V84" s="158">
        <f>IF('Indicator Data'!W88="No Data",1,IF('Indicator Data imputation'!W87&lt;&gt;"",1,0))</f>
        <v>0</v>
      </c>
      <c r="W84" s="158">
        <f>IF('Indicator Data'!X88="No Data",1,IF('Indicator Data imputation'!X87&lt;&gt;"",1,0))</f>
        <v>0</v>
      </c>
      <c r="X84" s="158">
        <f>IF('Indicator Data'!Y88="No Data",1,IF('Indicator Data imputation'!Y87&lt;&gt;"",1,0))</f>
        <v>0</v>
      </c>
      <c r="Y84" s="158">
        <f>IF('Indicator Data'!Z88="No Data",1,IF('Indicator Data imputation'!Z87&lt;&gt;"",1,0))</f>
        <v>0</v>
      </c>
      <c r="Z84" s="158">
        <f>IF('Indicator Data'!AA88="No Data",1,IF('Indicator Data imputation'!AA87&lt;&gt;"",1,0))</f>
        <v>0</v>
      </c>
      <c r="AA84" s="158">
        <f>IF('Indicator Data'!AB88="No Data",1,IF('Indicator Data imputation'!AB87&lt;&gt;"",1,0))</f>
        <v>0</v>
      </c>
      <c r="AB84" s="158">
        <f>IF('Indicator Data'!AC88="No Data",1,IF('Indicator Data imputation'!AC87&lt;&gt;"",1,0))</f>
        <v>0</v>
      </c>
      <c r="AC84" s="158">
        <f>IF('Indicator Data'!AD88="No Data",1,IF('Indicator Data imputation'!AD87&lt;&gt;"",1,0))</f>
        <v>0</v>
      </c>
      <c r="AD84" s="158">
        <f>IF('Indicator Data'!AE88="No Data",1,IF('Indicator Data imputation'!AE87&lt;&gt;"",1,0))</f>
        <v>0</v>
      </c>
      <c r="AE84" s="158">
        <f>IF('Indicator Data'!AF88="No Data",1,IF('Indicator Data imputation'!AF87&lt;&gt;"",1,0))</f>
        <v>0</v>
      </c>
      <c r="AF84" s="158">
        <f>IF('Indicator Data'!AG88="No Data",1,IF('Indicator Data imputation'!AG87&lt;&gt;"",1,0))</f>
        <v>0</v>
      </c>
      <c r="AG84" s="158">
        <f>IF('Indicator Data'!AH88="No Data",1,IF('Indicator Data imputation'!AH87&lt;&gt;"",1,0))</f>
        <v>0</v>
      </c>
      <c r="AH84" s="158">
        <f>IF('Indicator Data'!AI88="No Data",1,IF('Indicator Data imputation'!AI87&lt;&gt;"",1,0))</f>
        <v>0</v>
      </c>
      <c r="AI84" s="158">
        <f>IF('Indicator Data'!AJ88="No Data",1,IF('Indicator Data imputation'!AJ87&lt;&gt;"",1,0))</f>
        <v>0</v>
      </c>
      <c r="AJ84" s="158">
        <f>IF('Indicator Data'!AK88="No Data",1,IF('Indicator Data imputation'!AK87&lt;&gt;"",1,0))</f>
        <v>0</v>
      </c>
      <c r="AK84" s="158">
        <f>IF('Indicator Data'!AL88="No Data",1,IF('Indicator Data imputation'!AL87&lt;&gt;"",1,0))</f>
        <v>0</v>
      </c>
      <c r="AL84" s="158">
        <f>IF('Indicator Data'!AM88="No Data",1,IF('Indicator Data imputation'!AM87&lt;&gt;"",1,0))</f>
        <v>0</v>
      </c>
      <c r="AM84" s="158">
        <f>IF('Indicator Data'!AN88="No Data",1,IF('Indicator Data imputation'!AN87&lt;&gt;"",1,0))</f>
        <v>0</v>
      </c>
      <c r="AN84" s="158">
        <f>IF('Indicator Data'!AO88="No Data",1,IF('Indicator Data imputation'!AO87&lt;&gt;"",1,0))</f>
        <v>0</v>
      </c>
      <c r="AO84" s="158">
        <f>IF('Indicator Data'!AP88="No Data",1,IF('Indicator Data imputation'!AP87&lt;&gt;"",1,0))</f>
        <v>0</v>
      </c>
      <c r="AP84" s="158">
        <f>IF('Indicator Data'!AQ88="No Data",1,IF('Indicator Data imputation'!AQ87&lt;&gt;"",1,0))</f>
        <v>0</v>
      </c>
      <c r="AQ84" s="158">
        <f>IF('Indicator Data'!AR88="No Data",1,IF('Indicator Data imputation'!AR87&lt;&gt;"",1,0))</f>
        <v>0</v>
      </c>
      <c r="AR84" s="158">
        <f>IF('Indicator Data'!AS88="No Data",1,IF('Indicator Data imputation'!AS87&lt;&gt;"",1,0))</f>
        <v>0</v>
      </c>
      <c r="AS84" s="158">
        <f>IF('Indicator Data'!AT88="No Data",1,IF('Indicator Data imputation'!AT87&lt;&gt;"",1,0))</f>
        <v>0</v>
      </c>
      <c r="AT84" s="158">
        <f>IF('Indicator Data'!AU88="No Data",1,IF('Indicator Data imputation'!AU87&lt;&gt;"",1,0))</f>
        <v>0</v>
      </c>
      <c r="AU84" s="158">
        <f>IF('Indicator Data'!AV88="No Data",1,IF('Indicator Data imputation'!AV87&lt;&gt;"",1,0))</f>
        <v>0</v>
      </c>
      <c r="AV84" s="158">
        <f>IF('Indicator Data'!AW88="No Data",1,IF('Indicator Data imputation'!AW87&lt;&gt;"",1,0))</f>
        <v>0</v>
      </c>
      <c r="AW84" s="158">
        <f>IF('Indicator Data'!AX88="No Data",1,IF('Indicator Data imputation'!AX87&lt;&gt;"",1,0))</f>
        <v>1</v>
      </c>
      <c r="AX84" s="158">
        <f>IF('Indicator Data'!AY88="No Data",1,IF('Indicator Data imputation'!AY87&lt;&gt;"",1,0))</f>
        <v>0</v>
      </c>
      <c r="AY84" s="158">
        <f>IF('Indicator Data'!AZ88="No Data",1,IF('Indicator Data imputation'!AZ87&lt;&gt;"",1,0))</f>
        <v>0</v>
      </c>
      <c r="AZ84" s="158">
        <f>IF('Indicator Data'!BA88="No Data",1,IF('Indicator Data imputation'!BA87&lt;&gt;"",1,0))</f>
        <v>1</v>
      </c>
      <c r="BA84" s="158">
        <f>IF('Indicator Data'!BB88="No Data",1,IF('Indicator Data imputation'!BB87&lt;&gt;"",1,0))</f>
        <v>0</v>
      </c>
      <c r="BB84" s="158">
        <f>IF('Indicator Data'!BC88="No Data",1,IF('Indicator Data imputation'!BC87&lt;&gt;"",1,0))</f>
        <v>0</v>
      </c>
      <c r="BC84" s="158">
        <f>IF('Indicator Data'!BD88="No Data",1,IF('Indicator Data imputation'!BD87&lt;&gt;"",1,0))</f>
        <v>0</v>
      </c>
      <c r="BD84" s="158">
        <f>IF('Indicator Data'!BE88="No Data",1,IF('Indicator Data imputation'!BE87&lt;&gt;"",1,0))</f>
        <v>0</v>
      </c>
      <c r="BE84" s="158">
        <f>IF('Indicator Data'!BF88="No Data",1,IF('Indicator Data imputation'!BF87&lt;&gt;"",1,0))</f>
        <v>0</v>
      </c>
      <c r="BF84" s="158">
        <f>IF('Indicator Data'!BG88="No Data",1,IF('Indicator Data imputation'!BG87&lt;&gt;"",1,0))</f>
        <v>0</v>
      </c>
      <c r="BG84" s="158">
        <f>IF('Indicator Data'!BH88="No Data",1,IF('Indicator Data imputation'!BH87&lt;&gt;"",1,0))</f>
        <v>0</v>
      </c>
      <c r="BH84" s="158">
        <f>IF('Indicator Data'!BI88="No Data",1,IF('Indicator Data imputation'!BI87&lt;&gt;"",1,0))</f>
        <v>0</v>
      </c>
      <c r="BI84" s="158">
        <f>IF('Indicator Data'!BJ88="No Data",1,IF('Indicator Data imputation'!BJ87&lt;&gt;"",1,0))</f>
        <v>0</v>
      </c>
      <c r="BJ84" s="158">
        <f>IF('Indicator Data'!BK88="No Data",1,IF('Indicator Data imputation'!BK87&lt;&gt;"",1,0))</f>
        <v>0</v>
      </c>
      <c r="BK84" s="158">
        <f>IF('Indicator Data'!BL88="No Data",1,IF('Indicator Data imputation'!BL87&lt;&gt;"",1,0))</f>
        <v>0</v>
      </c>
      <c r="BL84" s="158">
        <f>IF('Indicator Data'!BM88="No Data",1,IF('Indicator Data imputation'!BM87&lt;&gt;"",1,0))</f>
        <v>0</v>
      </c>
      <c r="BM84" s="158">
        <f>IF('Indicator Data'!BN88="No Data",1,IF('Indicator Data imputation'!BN87&lt;&gt;"",1,0))</f>
        <v>0</v>
      </c>
      <c r="BN84" s="158">
        <f>IF('Indicator Data'!BO88="No Data",1,IF('Indicator Data imputation'!BO87&lt;&gt;"",1,0))</f>
        <v>0</v>
      </c>
      <c r="BO84" s="158">
        <f>IF('Indicator Data'!BP88="No Data",1,IF('Indicator Data imputation'!BP87&lt;&gt;"",1,0))</f>
        <v>0</v>
      </c>
      <c r="BP84" s="158">
        <f>IF('Indicator Data'!BQ88="No Data",1,IF('Indicator Data imputation'!BQ87&lt;&gt;"",1,0))</f>
        <v>0</v>
      </c>
      <c r="BQ84" s="158">
        <f>IF('Indicator Data'!BR88="No Data",1,IF('Indicator Data imputation'!BR87&lt;&gt;"",1,0))</f>
        <v>0</v>
      </c>
      <c r="BR84" s="158">
        <f>IF('Indicator Data'!BS88="No Data",1,IF('Indicator Data imputation'!BS87&lt;&gt;"",1,0))</f>
        <v>0</v>
      </c>
      <c r="BS84" s="158">
        <f>IF('Indicator Data'!BT88="No Data",1,IF('Indicator Data imputation'!BT87&lt;&gt;"",1,0))</f>
        <v>0</v>
      </c>
      <c r="BT84" s="158">
        <f>IF('Indicator Data'!BU88="No Data",1,IF('Indicator Data imputation'!BU87&lt;&gt;"",1,0))</f>
        <v>0</v>
      </c>
      <c r="BU84" s="158">
        <f>IF('Indicator Data'!BV88="No Data",1,IF('Indicator Data imputation'!BV87&lt;&gt;"",1,0))</f>
        <v>0</v>
      </c>
      <c r="BV84" s="158">
        <f>IF('Indicator Data'!BW88="No Data",1,IF('Indicator Data imputation'!BW87&lt;&gt;"",1,0))</f>
        <v>1</v>
      </c>
      <c r="BW84" s="158">
        <f>IF('Indicator Data'!BX88="No Data",1,IF('Indicator Data imputation'!BX87&lt;&gt;"",1,0))</f>
        <v>0</v>
      </c>
      <c r="BX84" s="158">
        <f>IF('Indicator Data'!BY88="No Data",1,IF('Indicator Data imputation'!BY87&lt;&gt;"",1,0))</f>
        <v>0</v>
      </c>
      <c r="BY84" s="5">
        <f t="shared" si="3"/>
        <v>7</v>
      </c>
      <c r="BZ84" s="160">
        <f t="shared" si="4"/>
        <v>9.3333333333333338E-2</v>
      </c>
    </row>
    <row r="85" spans="1:78" x14ac:dyDescent="0.25">
      <c r="A85" s="5" t="s">
        <v>156</v>
      </c>
      <c r="B85" s="158">
        <f>IF('Indicator Data'!C89="No Data",1,IF('Indicator Data imputation'!C88&lt;&gt;"",1,0))</f>
        <v>0</v>
      </c>
      <c r="C85" s="158">
        <f>IF('Indicator Data'!D89="No Data",1,IF('Indicator Data imputation'!D88&lt;&gt;"",1,0))</f>
        <v>0</v>
      </c>
      <c r="D85" s="158">
        <f>IF('Indicator Data'!E89="No Data",1,IF('Indicator Data imputation'!E88&lt;&gt;"",1,0))</f>
        <v>0</v>
      </c>
      <c r="E85" s="158">
        <f>IF('Indicator Data'!F89="No Data",1,IF('Indicator Data imputation'!F88&lt;&gt;"",1,0))</f>
        <v>0</v>
      </c>
      <c r="F85" s="158">
        <f>IF('Indicator Data'!G89="No Data",1,IF('Indicator Data imputation'!G88&lt;&gt;"",1,0))</f>
        <v>0</v>
      </c>
      <c r="G85" s="158">
        <f>IF('Indicator Data'!H89="No Data",1,IF('Indicator Data imputation'!H88&lt;&gt;"",1,0))</f>
        <v>0</v>
      </c>
      <c r="H85" s="158">
        <f>IF('Indicator Data'!I89="No Data",1,IF('Indicator Data imputation'!I88&lt;&gt;"",1,0))</f>
        <v>0</v>
      </c>
      <c r="I85" s="158">
        <f>IF('Indicator Data'!J89="No Data",1,IF('Indicator Data imputation'!J88&lt;&gt;"",1,0))</f>
        <v>0</v>
      </c>
      <c r="J85" s="158">
        <f>IF('Indicator Data'!K89="No Data",1,IF('Indicator Data imputation'!K88&lt;&gt;"",1,0))</f>
        <v>0</v>
      </c>
      <c r="K85" s="158">
        <f>IF('Indicator Data'!L89="No Data",1,IF('Indicator Data imputation'!L88&lt;&gt;"",1,0))</f>
        <v>0</v>
      </c>
      <c r="L85" s="158">
        <f>IF('Indicator Data'!M89="No Data",1,IF('Indicator Data imputation'!M88&lt;&gt;"",1,0))</f>
        <v>0</v>
      </c>
      <c r="M85" s="158">
        <f>IF('Indicator Data'!N89="No Data",1,IF('Indicator Data imputation'!N88&lt;&gt;"",1,0))</f>
        <v>1</v>
      </c>
      <c r="N85" s="158">
        <f>IF('Indicator Data'!O89="No Data",1,IF('Indicator Data imputation'!O88&lt;&gt;"",1,0))</f>
        <v>1</v>
      </c>
      <c r="O85" s="158">
        <f>IF('Indicator Data'!P89="No Data",1,IF('Indicator Data imputation'!P88&lt;&gt;"",1,0))</f>
        <v>1</v>
      </c>
      <c r="P85" s="158">
        <f>IF('Indicator Data'!Q89="No Data",1,IF('Indicator Data imputation'!Q88&lt;&gt;"",1,0))</f>
        <v>0</v>
      </c>
      <c r="Q85" s="158">
        <f>IF('Indicator Data'!R89="No Data",1,IF('Indicator Data imputation'!R88&lt;&gt;"",1,0))</f>
        <v>0</v>
      </c>
      <c r="R85" s="158">
        <f>IF('Indicator Data'!S89="No Data",1,IF('Indicator Data imputation'!S88&lt;&gt;"",1,0))</f>
        <v>0</v>
      </c>
      <c r="S85" s="158">
        <f>IF('Indicator Data'!T89="No Data",1,IF('Indicator Data imputation'!T88&lt;&gt;"",1,0))</f>
        <v>0</v>
      </c>
      <c r="T85" s="158">
        <f>IF('Indicator Data'!U89="No Data",1,IF('Indicator Data imputation'!U88&lt;&gt;"",1,0))</f>
        <v>0</v>
      </c>
      <c r="U85" s="158">
        <f>IF('Indicator Data'!V89="No Data",1,IF('Indicator Data imputation'!V88&lt;&gt;"",1,0))</f>
        <v>0</v>
      </c>
      <c r="V85" s="158">
        <f>IF('Indicator Data'!W89="No Data",1,IF('Indicator Data imputation'!W88&lt;&gt;"",1,0))</f>
        <v>0</v>
      </c>
      <c r="W85" s="158">
        <f>IF('Indicator Data'!X89="No Data",1,IF('Indicator Data imputation'!X88&lt;&gt;"",1,0))</f>
        <v>0</v>
      </c>
      <c r="X85" s="158">
        <f>IF('Indicator Data'!Y89="No Data",1,IF('Indicator Data imputation'!Y88&lt;&gt;"",1,0))</f>
        <v>0</v>
      </c>
      <c r="Y85" s="158">
        <f>IF('Indicator Data'!Z89="No Data",1,IF('Indicator Data imputation'!Z88&lt;&gt;"",1,0))</f>
        <v>0</v>
      </c>
      <c r="Z85" s="158">
        <f>IF('Indicator Data'!AA89="No Data",1,IF('Indicator Data imputation'!AA88&lt;&gt;"",1,0))</f>
        <v>0</v>
      </c>
      <c r="AA85" s="158">
        <f>IF('Indicator Data'!AB89="No Data",1,IF('Indicator Data imputation'!AB88&lt;&gt;"",1,0))</f>
        <v>0</v>
      </c>
      <c r="AB85" s="158">
        <f>IF('Indicator Data'!AC89="No Data",1,IF('Indicator Data imputation'!AC88&lt;&gt;"",1,0))</f>
        <v>1</v>
      </c>
      <c r="AC85" s="158">
        <f>IF('Indicator Data'!AD89="No Data",1,IF('Indicator Data imputation'!AD88&lt;&gt;"",1,0))</f>
        <v>0</v>
      </c>
      <c r="AD85" s="158">
        <f>IF('Indicator Data'!AE89="No Data",1,IF('Indicator Data imputation'!AE88&lt;&gt;"",1,0))</f>
        <v>1</v>
      </c>
      <c r="AE85" s="158">
        <f>IF('Indicator Data'!AF89="No Data",1,IF('Indicator Data imputation'!AF88&lt;&gt;"",1,0))</f>
        <v>1</v>
      </c>
      <c r="AF85" s="158">
        <f>IF('Indicator Data'!AG89="No Data",1,IF('Indicator Data imputation'!AG88&lt;&gt;"",1,0))</f>
        <v>0</v>
      </c>
      <c r="AG85" s="158">
        <f>IF('Indicator Data'!AH89="No Data",1,IF('Indicator Data imputation'!AH88&lt;&gt;"",1,0))</f>
        <v>0</v>
      </c>
      <c r="AH85" s="158">
        <f>IF('Indicator Data'!AI89="No Data",1,IF('Indicator Data imputation'!AI88&lt;&gt;"",1,0))</f>
        <v>0</v>
      </c>
      <c r="AI85" s="158">
        <f>IF('Indicator Data'!AJ89="No Data",1,IF('Indicator Data imputation'!AJ88&lt;&gt;"",1,0))</f>
        <v>0</v>
      </c>
      <c r="AJ85" s="158">
        <f>IF('Indicator Data'!AK89="No Data",1,IF('Indicator Data imputation'!AK88&lt;&gt;"",1,0))</f>
        <v>0</v>
      </c>
      <c r="AK85" s="158">
        <f>IF('Indicator Data'!AL89="No Data",1,IF('Indicator Data imputation'!AL88&lt;&gt;"",1,0))</f>
        <v>0</v>
      </c>
      <c r="AL85" s="158">
        <f>IF('Indicator Data'!AM89="No Data",1,IF('Indicator Data imputation'!AM88&lt;&gt;"",1,0))</f>
        <v>1</v>
      </c>
      <c r="AM85" s="158">
        <f>IF('Indicator Data'!AN89="No Data",1,IF('Indicator Data imputation'!AN88&lt;&gt;"",1,0))</f>
        <v>0</v>
      </c>
      <c r="AN85" s="158">
        <f>IF('Indicator Data'!AO89="No Data",1,IF('Indicator Data imputation'!AO88&lt;&gt;"",1,0))</f>
        <v>0</v>
      </c>
      <c r="AO85" s="158">
        <f>IF('Indicator Data'!AP89="No Data",1,IF('Indicator Data imputation'!AP88&lt;&gt;"",1,0))</f>
        <v>0</v>
      </c>
      <c r="AP85" s="158">
        <f>IF('Indicator Data'!AQ89="No Data",1,IF('Indicator Data imputation'!AQ88&lt;&gt;"",1,0))</f>
        <v>1</v>
      </c>
      <c r="AQ85" s="158">
        <f>IF('Indicator Data'!AR89="No Data",1,IF('Indicator Data imputation'!AR88&lt;&gt;"",1,0))</f>
        <v>0</v>
      </c>
      <c r="AR85" s="158">
        <f>IF('Indicator Data'!AS89="No Data",1,IF('Indicator Data imputation'!AS88&lt;&gt;"",1,0))</f>
        <v>0</v>
      </c>
      <c r="AS85" s="158">
        <f>IF('Indicator Data'!AT89="No Data",1,IF('Indicator Data imputation'!AT88&lt;&gt;"",1,0))</f>
        <v>0</v>
      </c>
      <c r="AT85" s="158">
        <f>IF('Indicator Data'!AU89="No Data",1,IF('Indicator Data imputation'!AU88&lt;&gt;"",1,0))</f>
        <v>0</v>
      </c>
      <c r="AU85" s="158">
        <f>IF('Indicator Data'!AV89="No Data",1,IF('Indicator Data imputation'!AV88&lt;&gt;"",1,0))</f>
        <v>0</v>
      </c>
      <c r="AV85" s="158">
        <f>IF('Indicator Data'!AW89="No Data",1,IF('Indicator Data imputation'!AW88&lt;&gt;"",1,0))</f>
        <v>0</v>
      </c>
      <c r="AW85" s="158">
        <f>IF('Indicator Data'!AX89="No Data",1,IF('Indicator Data imputation'!AX88&lt;&gt;"",1,0))</f>
        <v>1</v>
      </c>
      <c r="AX85" s="158">
        <f>IF('Indicator Data'!AY89="No Data",1,IF('Indicator Data imputation'!AY88&lt;&gt;"",1,0))</f>
        <v>0</v>
      </c>
      <c r="AY85" s="158">
        <f>IF('Indicator Data'!AZ89="No Data",1,IF('Indicator Data imputation'!AZ88&lt;&gt;"",1,0))</f>
        <v>0</v>
      </c>
      <c r="AZ85" s="158">
        <f>IF('Indicator Data'!BA89="No Data",1,IF('Indicator Data imputation'!BA88&lt;&gt;"",1,0))</f>
        <v>1</v>
      </c>
      <c r="BA85" s="158">
        <f>IF('Indicator Data'!BB89="No Data",1,IF('Indicator Data imputation'!BB88&lt;&gt;"",1,0))</f>
        <v>0</v>
      </c>
      <c r="BB85" s="158">
        <f>IF('Indicator Data'!BC89="No Data",1,IF('Indicator Data imputation'!BC88&lt;&gt;"",1,0))</f>
        <v>0</v>
      </c>
      <c r="BC85" s="158">
        <f>IF('Indicator Data'!BD89="No Data",1,IF('Indicator Data imputation'!BD88&lt;&gt;"",1,0))</f>
        <v>0</v>
      </c>
      <c r="BD85" s="158">
        <f>IF('Indicator Data'!BE89="No Data",1,IF('Indicator Data imputation'!BE88&lt;&gt;"",1,0))</f>
        <v>0</v>
      </c>
      <c r="BE85" s="158">
        <f>IF('Indicator Data'!BF89="No Data",1,IF('Indicator Data imputation'!BF88&lt;&gt;"",1,0))</f>
        <v>0</v>
      </c>
      <c r="BF85" s="158">
        <f>IF('Indicator Data'!BG89="No Data",1,IF('Indicator Data imputation'!BG88&lt;&gt;"",1,0))</f>
        <v>0</v>
      </c>
      <c r="BG85" s="158">
        <f>IF('Indicator Data'!BH89="No Data",1,IF('Indicator Data imputation'!BH88&lt;&gt;"",1,0))</f>
        <v>0</v>
      </c>
      <c r="BH85" s="158">
        <f>IF('Indicator Data'!BI89="No Data",1,IF('Indicator Data imputation'!BI88&lt;&gt;"",1,0))</f>
        <v>0</v>
      </c>
      <c r="BI85" s="158">
        <f>IF('Indicator Data'!BJ89="No Data",1,IF('Indicator Data imputation'!BJ88&lt;&gt;"",1,0))</f>
        <v>0</v>
      </c>
      <c r="BJ85" s="158">
        <f>IF('Indicator Data'!BK89="No Data",1,IF('Indicator Data imputation'!BK88&lt;&gt;"",1,0))</f>
        <v>0</v>
      </c>
      <c r="BK85" s="158">
        <f>IF('Indicator Data'!BL89="No Data",1,IF('Indicator Data imputation'!BL88&lt;&gt;"",1,0))</f>
        <v>0</v>
      </c>
      <c r="BL85" s="158">
        <f>IF('Indicator Data'!BM89="No Data",1,IF('Indicator Data imputation'!BM88&lt;&gt;"",1,0))</f>
        <v>0</v>
      </c>
      <c r="BM85" s="158">
        <f>IF('Indicator Data'!BN89="No Data",1,IF('Indicator Data imputation'!BN88&lt;&gt;"",1,0))</f>
        <v>1</v>
      </c>
      <c r="BN85" s="158">
        <f>IF('Indicator Data'!BO89="No Data",1,IF('Indicator Data imputation'!BO88&lt;&gt;"",1,0))</f>
        <v>0</v>
      </c>
      <c r="BO85" s="158">
        <f>IF('Indicator Data'!BP89="No Data",1,IF('Indicator Data imputation'!BP88&lt;&gt;"",1,0))</f>
        <v>0</v>
      </c>
      <c r="BP85" s="158">
        <f>IF('Indicator Data'!BQ89="No Data",1,IF('Indicator Data imputation'!BQ88&lt;&gt;"",1,0))</f>
        <v>0</v>
      </c>
      <c r="BQ85" s="158">
        <f>IF('Indicator Data'!BR89="No Data",1,IF('Indicator Data imputation'!BR88&lt;&gt;"",1,0))</f>
        <v>0</v>
      </c>
      <c r="BR85" s="158">
        <f>IF('Indicator Data'!BS89="No Data",1,IF('Indicator Data imputation'!BS88&lt;&gt;"",1,0))</f>
        <v>0</v>
      </c>
      <c r="BS85" s="158">
        <f>IF('Indicator Data'!BT89="No Data",1,IF('Indicator Data imputation'!BT88&lt;&gt;"",1,0))</f>
        <v>0</v>
      </c>
      <c r="BT85" s="158">
        <f>IF('Indicator Data'!BU89="No Data",1,IF('Indicator Data imputation'!BU88&lt;&gt;"",1,0))</f>
        <v>0</v>
      </c>
      <c r="BU85" s="158">
        <f>IF('Indicator Data'!BV89="No Data",1,IF('Indicator Data imputation'!BV88&lt;&gt;"",1,0))</f>
        <v>0</v>
      </c>
      <c r="BV85" s="158">
        <f>IF('Indicator Data'!BW89="No Data",1,IF('Indicator Data imputation'!BW88&lt;&gt;"",1,0))</f>
        <v>0</v>
      </c>
      <c r="BW85" s="158">
        <f>IF('Indicator Data'!BX89="No Data",1,IF('Indicator Data imputation'!BX88&lt;&gt;"",1,0))</f>
        <v>0</v>
      </c>
      <c r="BX85" s="158">
        <f>IF('Indicator Data'!BY89="No Data",1,IF('Indicator Data imputation'!BY88&lt;&gt;"",1,0))</f>
        <v>0</v>
      </c>
      <c r="BY85" s="5">
        <f t="shared" si="3"/>
        <v>11</v>
      </c>
      <c r="BZ85" s="160">
        <f t="shared" si="4"/>
        <v>0.14666666666666667</v>
      </c>
    </row>
    <row r="86" spans="1:78" x14ac:dyDescent="0.25">
      <c r="A86" s="5" t="s">
        <v>158</v>
      </c>
      <c r="B86" s="158">
        <f>IF('Indicator Data'!C90="No Data",1,IF('Indicator Data imputation'!C89&lt;&gt;"",1,0))</f>
        <v>0</v>
      </c>
      <c r="C86" s="158">
        <f>IF('Indicator Data'!D90="No Data",1,IF('Indicator Data imputation'!D89&lt;&gt;"",1,0))</f>
        <v>0</v>
      </c>
      <c r="D86" s="158">
        <f>IF('Indicator Data'!E90="No Data",1,IF('Indicator Data imputation'!E89&lt;&gt;"",1,0))</f>
        <v>0</v>
      </c>
      <c r="E86" s="158">
        <f>IF('Indicator Data'!F90="No Data",1,IF('Indicator Data imputation'!F89&lt;&gt;"",1,0))</f>
        <v>0</v>
      </c>
      <c r="F86" s="158">
        <f>IF('Indicator Data'!G90="No Data",1,IF('Indicator Data imputation'!G89&lt;&gt;"",1,0))</f>
        <v>0</v>
      </c>
      <c r="G86" s="158">
        <f>IF('Indicator Data'!H90="No Data",1,IF('Indicator Data imputation'!H89&lt;&gt;"",1,0))</f>
        <v>0</v>
      </c>
      <c r="H86" s="158">
        <f>IF('Indicator Data'!I90="No Data",1,IF('Indicator Data imputation'!I89&lt;&gt;"",1,0))</f>
        <v>0</v>
      </c>
      <c r="I86" s="158">
        <f>IF('Indicator Data'!J90="No Data",1,IF('Indicator Data imputation'!J89&lt;&gt;"",1,0))</f>
        <v>0</v>
      </c>
      <c r="J86" s="158">
        <f>IF('Indicator Data'!K90="No Data",1,IF('Indicator Data imputation'!K89&lt;&gt;"",1,0))</f>
        <v>0</v>
      </c>
      <c r="K86" s="158">
        <f>IF('Indicator Data'!L90="No Data",1,IF('Indicator Data imputation'!L89&lt;&gt;"",1,0))</f>
        <v>0</v>
      </c>
      <c r="L86" s="158">
        <f>IF('Indicator Data'!M90="No Data",1,IF('Indicator Data imputation'!M89&lt;&gt;"",1,0))</f>
        <v>0</v>
      </c>
      <c r="M86" s="158">
        <f>IF('Indicator Data'!N90="No Data",1,IF('Indicator Data imputation'!N89&lt;&gt;"",1,0))</f>
        <v>1</v>
      </c>
      <c r="N86" s="158">
        <f>IF('Indicator Data'!O90="No Data",1,IF('Indicator Data imputation'!O89&lt;&gt;"",1,0))</f>
        <v>1</v>
      </c>
      <c r="O86" s="158">
        <f>IF('Indicator Data'!P90="No Data",1,IF('Indicator Data imputation'!P89&lt;&gt;"",1,0))</f>
        <v>1</v>
      </c>
      <c r="P86" s="158">
        <f>IF('Indicator Data'!Q90="No Data",1,IF('Indicator Data imputation'!Q89&lt;&gt;"",1,0))</f>
        <v>0</v>
      </c>
      <c r="Q86" s="158">
        <f>IF('Indicator Data'!R90="No Data",1,IF('Indicator Data imputation'!R89&lt;&gt;"",1,0))</f>
        <v>0</v>
      </c>
      <c r="R86" s="158">
        <f>IF('Indicator Data'!S90="No Data",1,IF('Indicator Data imputation'!S89&lt;&gt;"",1,0))</f>
        <v>0</v>
      </c>
      <c r="S86" s="158">
        <f>IF('Indicator Data'!T90="No Data",1,IF('Indicator Data imputation'!T89&lt;&gt;"",1,0))</f>
        <v>0</v>
      </c>
      <c r="T86" s="158">
        <f>IF('Indicator Data'!U90="No Data",1,IF('Indicator Data imputation'!U89&lt;&gt;"",1,0))</f>
        <v>0</v>
      </c>
      <c r="U86" s="158">
        <f>IF('Indicator Data'!V90="No Data",1,IF('Indicator Data imputation'!V89&lt;&gt;"",1,0))</f>
        <v>0</v>
      </c>
      <c r="V86" s="158">
        <f>IF('Indicator Data'!W90="No Data",1,IF('Indicator Data imputation'!W89&lt;&gt;"",1,0))</f>
        <v>0</v>
      </c>
      <c r="W86" s="158">
        <f>IF('Indicator Data'!X90="No Data",1,IF('Indicator Data imputation'!X89&lt;&gt;"",1,0))</f>
        <v>0</v>
      </c>
      <c r="X86" s="158">
        <f>IF('Indicator Data'!Y90="No Data",1,IF('Indicator Data imputation'!Y89&lt;&gt;"",1,0))</f>
        <v>0</v>
      </c>
      <c r="Y86" s="158">
        <f>IF('Indicator Data'!Z90="No Data",1,IF('Indicator Data imputation'!Z89&lt;&gt;"",1,0))</f>
        <v>0</v>
      </c>
      <c r="Z86" s="158">
        <f>IF('Indicator Data'!AA90="No Data",1,IF('Indicator Data imputation'!AA89&lt;&gt;"",1,0))</f>
        <v>0</v>
      </c>
      <c r="AA86" s="158">
        <f>IF('Indicator Data'!AB90="No Data",1,IF('Indicator Data imputation'!AB89&lt;&gt;"",1,0))</f>
        <v>0</v>
      </c>
      <c r="AB86" s="158">
        <f>IF('Indicator Data'!AC90="No Data",1,IF('Indicator Data imputation'!AC89&lt;&gt;"",1,0))</f>
        <v>1</v>
      </c>
      <c r="AC86" s="158">
        <f>IF('Indicator Data'!AD90="No Data",1,IF('Indicator Data imputation'!AD89&lt;&gt;"",1,0))</f>
        <v>0</v>
      </c>
      <c r="AD86" s="158">
        <f>IF('Indicator Data'!AE90="No Data",1,IF('Indicator Data imputation'!AE89&lt;&gt;"",1,0))</f>
        <v>0</v>
      </c>
      <c r="AE86" s="158">
        <f>IF('Indicator Data'!AF90="No Data",1,IF('Indicator Data imputation'!AF89&lt;&gt;"",1,0))</f>
        <v>0</v>
      </c>
      <c r="AF86" s="158">
        <f>IF('Indicator Data'!AG90="No Data",1,IF('Indicator Data imputation'!AG89&lt;&gt;"",1,0))</f>
        <v>0</v>
      </c>
      <c r="AG86" s="158">
        <f>IF('Indicator Data'!AH90="No Data",1,IF('Indicator Data imputation'!AH89&lt;&gt;"",1,0))</f>
        <v>0</v>
      </c>
      <c r="AH86" s="158">
        <f>IF('Indicator Data'!AI90="No Data",1,IF('Indicator Data imputation'!AI89&lt;&gt;"",1,0))</f>
        <v>0</v>
      </c>
      <c r="AI86" s="158">
        <f>IF('Indicator Data'!AJ90="No Data",1,IF('Indicator Data imputation'!AJ89&lt;&gt;"",1,0))</f>
        <v>0</v>
      </c>
      <c r="AJ86" s="158">
        <f>IF('Indicator Data'!AK90="No Data",1,IF('Indicator Data imputation'!AK89&lt;&gt;"",1,0))</f>
        <v>0</v>
      </c>
      <c r="AK86" s="158">
        <f>IF('Indicator Data'!AL90="No Data",1,IF('Indicator Data imputation'!AL89&lt;&gt;"",1,0))</f>
        <v>0</v>
      </c>
      <c r="AL86" s="158">
        <f>IF('Indicator Data'!AM90="No Data",1,IF('Indicator Data imputation'!AM89&lt;&gt;"",1,0))</f>
        <v>0</v>
      </c>
      <c r="AM86" s="158">
        <f>IF('Indicator Data'!AN90="No Data",1,IF('Indicator Data imputation'!AN89&lt;&gt;"",1,0))</f>
        <v>0</v>
      </c>
      <c r="AN86" s="158">
        <f>IF('Indicator Data'!AO90="No Data",1,IF('Indicator Data imputation'!AO89&lt;&gt;"",1,0))</f>
        <v>0</v>
      </c>
      <c r="AO86" s="158">
        <f>IF('Indicator Data'!AP90="No Data",1,IF('Indicator Data imputation'!AP89&lt;&gt;"",1,0))</f>
        <v>0</v>
      </c>
      <c r="AP86" s="158">
        <f>IF('Indicator Data'!AQ90="No Data",1,IF('Indicator Data imputation'!AQ89&lt;&gt;"",1,0))</f>
        <v>0</v>
      </c>
      <c r="AQ86" s="158">
        <f>IF('Indicator Data'!AR90="No Data",1,IF('Indicator Data imputation'!AR89&lt;&gt;"",1,0))</f>
        <v>0</v>
      </c>
      <c r="AR86" s="158">
        <f>IF('Indicator Data'!AS90="No Data",1,IF('Indicator Data imputation'!AS89&lt;&gt;"",1,0))</f>
        <v>0</v>
      </c>
      <c r="AS86" s="158">
        <f>IF('Indicator Data'!AT90="No Data",1,IF('Indicator Data imputation'!AT89&lt;&gt;"",1,0))</f>
        <v>0</v>
      </c>
      <c r="AT86" s="158">
        <f>IF('Indicator Data'!AU90="No Data",1,IF('Indicator Data imputation'!AU89&lt;&gt;"",1,0))</f>
        <v>0</v>
      </c>
      <c r="AU86" s="158">
        <f>IF('Indicator Data'!AV90="No Data",1,IF('Indicator Data imputation'!AV89&lt;&gt;"",1,0))</f>
        <v>0</v>
      </c>
      <c r="AV86" s="158">
        <f>IF('Indicator Data'!AW90="No Data",1,IF('Indicator Data imputation'!AW89&lt;&gt;"",1,0))</f>
        <v>1</v>
      </c>
      <c r="AW86" s="158">
        <f>IF('Indicator Data'!AX90="No Data",1,IF('Indicator Data imputation'!AX89&lt;&gt;"",1,0))</f>
        <v>1</v>
      </c>
      <c r="AX86" s="158">
        <f>IF('Indicator Data'!AY90="No Data",1,IF('Indicator Data imputation'!AY89&lt;&gt;"",1,0))</f>
        <v>0</v>
      </c>
      <c r="AY86" s="158">
        <f>IF('Indicator Data'!AZ90="No Data",1,IF('Indicator Data imputation'!AZ89&lt;&gt;"",1,0))</f>
        <v>0</v>
      </c>
      <c r="AZ86" s="158">
        <f>IF('Indicator Data'!BA90="No Data",1,IF('Indicator Data imputation'!BA89&lt;&gt;"",1,0))</f>
        <v>0</v>
      </c>
      <c r="BA86" s="158">
        <f>IF('Indicator Data'!BB90="No Data",1,IF('Indicator Data imputation'!BB89&lt;&gt;"",1,0))</f>
        <v>0</v>
      </c>
      <c r="BB86" s="158">
        <f>IF('Indicator Data'!BC90="No Data",1,IF('Indicator Data imputation'!BC89&lt;&gt;"",1,0))</f>
        <v>0</v>
      </c>
      <c r="BC86" s="158">
        <f>IF('Indicator Data'!BD90="No Data",1,IF('Indicator Data imputation'!BD89&lt;&gt;"",1,0))</f>
        <v>0</v>
      </c>
      <c r="BD86" s="158">
        <f>IF('Indicator Data'!BE90="No Data",1,IF('Indicator Data imputation'!BE89&lt;&gt;"",1,0))</f>
        <v>0</v>
      </c>
      <c r="BE86" s="158">
        <f>IF('Indicator Data'!BF90="No Data",1,IF('Indicator Data imputation'!BF89&lt;&gt;"",1,0))</f>
        <v>0</v>
      </c>
      <c r="BF86" s="158">
        <f>IF('Indicator Data'!BG90="No Data",1,IF('Indicator Data imputation'!BG89&lt;&gt;"",1,0))</f>
        <v>0</v>
      </c>
      <c r="BG86" s="158">
        <f>IF('Indicator Data'!BH90="No Data",1,IF('Indicator Data imputation'!BH89&lt;&gt;"",1,0))</f>
        <v>0</v>
      </c>
      <c r="BH86" s="158">
        <f>IF('Indicator Data'!BI90="No Data",1,IF('Indicator Data imputation'!BI89&lt;&gt;"",1,0))</f>
        <v>0</v>
      </c>
      <c r="BI86" s="158">
        <f>IF('Indicator Data'!BJ90="No Data",1,IF('Indicator Data imputation'!BJ89&lt;&gt;"",1,0))</f>
        <v>0</v>
      </c>
      <c r="BJ86" s="158">
        <f>IF('Indicator Data'!BK90="No Data",1,IF('Indicator Data imputation'!BK89&lt;&gt;"",1,0))</f>
        <v>0</v>
      </c>
      <c r="BK86" s="158">
        <f>IF('Indicator Data'!BL90="No Data",1,IF('Indicator Data imputation'!BL89&lt;&gt;"",1,0))</f>
        <v>0</v>
      </c>
      <c r="BL86" s="158">
        <f>IF('Indicator Data'!BM90="No Data",1,IF('Indicator Data imputation'!BM89&lt;&gt;"",1,0))</f>
        <v>0</v>
      </c>
      <c r="BM86" s="158">
        <f>IF('Indicator Data'!BN90="No Data",1,IF('Indicator Data imputation'!BN89&lt;&gt;"",1,0))</f>
        <v>0</v>
      </c>
      <c r="BN86" s="158">
        <f>IF('Indicator Data'!BO90="No Data",1,IF('Indicator Data imputation'!BO89&lt;&gt;"",1,0))</f>
        <v>0</v>
      </c>
      <c r="BO86" s="158">
        <f>IF('Indicator Data'!BP90="No Data",1,IF('Indicator Data imputation'!BP89&lt;&gt;"",1,0))</f>
        <v>0</v>
      </c>
      <c r="BP86" s="158">
        <f>IF('Indicator Data'!BQ90="No Data",1,IF('Indicator Data imputation'!BQ89&lt;&gt;"",1,0))</f>
        <v>0</v>
      </c>
      <c r="BQ86" s="158">
        <f>IF('Indicator Data'!BR90="No Data",1,IF('Indicator Data imputation'!BR89&lt;&gt;"",1,0))</f>
        <v>0</v>
      </c>
      <c r="BR86" s="158">
        <f>IF('Indicator Data'!BS90="No Data",1,IF('Indicator Data imputation'!BS89&lt;&gt;"",1,0))</f>
        <v>0</v>
      </c>
      <c r="BS86" s="158">
        <f>IF('Indicator Data'!BT90="No Data",1,IF('Indicator Data imputation'!BT89&lt;&gt;"",1,0))</f>
        <v>0</v>
      </c>
      <c r="BT86" s="158">
        <f>IF('Indicator Data'!BU90="No Data",1,IF('Indicator Data imputation'!BU89&lt;&gt;"",1,0))</f>
        <v>0</v>
      </c>
      <c r="BU86" s="158">
        <f>IF('Indicator Data'!BV90="No Data",1,IF('Indicator Data imputation'!BV89&lt;&gt;"",1,0))</f>
        <v>0</v>
      </c>
      <c r="BV86" s="158">
        <f>IF('Indicator Data'!BW90="No Data",1,IF('Indicator Data imputation'!BW89&lt;&gt;"",1,0))</f>
        <v>1</v>
      </c>
      <c r="BW86" s="158">
        <f>IF('Indicator Data'!BX90="No Data",1,IF('Indicator Data imputation'!BX89&lt;&gt;"",1,0))</f>
        <v>0</v>
      </c>
      <c r="BX86" s="158">
        <f>IF('Indicator Data'!BY90="No Data",1,IF('Indicator Data imputation'!BY89&lt;&gt;"",1,0))</f>
        <v>0</v>
      </c>
      <c r="BY86" s="5">
        <f t="shared" si="3"/>
        <v>7</v>
      </c>
      <c r="BZ86" s="160">
        <f t="shared" si="4"/>
        <v>9.3333333333333338E-2</v>
      </c>
    </row>
    <row r="87" spans="1:78" x14ac:dyDescent="0.25">
      <c r="A87" s="5" t="s">
        <v>160</v>
      </c>
      <c r="B87" s="158">
        <f>IF('Indicator Data'!C91="No Data",1,IF('Indicator Data imputation'!C90&lt;&gt;"",1,0))</f>
        <v>0</v>
      </c>
      <c r="C87" s="158">
        <f>IF('Indicator Data'!D91="No Data",1,IF('Indicator Data imputation'!D90&lt;&gt;"",1,0))</f>
        <v>0</v>
      </c>
      <c r="D87" s="158">
        <f>IF('Indicator Data'!E91="No Data",1,IF('Indicator Data imputation'!E90&lt;&gt;"",1,0))</f>
        <v>0</v>
      </c>
      <c r="E87" s="158">
        <f>IF('Indicator Data'!F91="No Data",1,IF('Indicator Data imputation'!F90&lt;&gt;"",1,0))</f>
        <v>0</v>
      </c>
      <c r="F87" s="158">
        <f>IF('Indicator Data'!G91="No Data",1,IF('Indicator Data imputation'!G90&lt;&gt;"",1,0))</f>
        <v>0</v>
      </c>
      <c r="G87" s="158">
        <f>IF('Indicator Data'!H91="No Data",1,IF('Indicator Data imputation'!H90&lt;&gt;"",1,0))</f>
        <v>0</v>
      </c>
      <c r="H87" s="158">
        <f>IF('Indicator Data'!I91="No Data",1,IF('Indicator Data imputation'!I90&lt;&gt;"",1,0))</f>
        <v>0</v>
      </c>
      <c r="I87" s="158">
        <f>IF('Indicator Data'!J91="No Data",1,IF('Indicator Data imputation'!J90&lt;&gt;"",1,0))</f>
        <v>0</v>
      </c>
      <c r="J87" s="158">
        <f>IF('Indicator Data'!K91="No Data",1,IF('Indicator Data imputation'!K90&lt;&gt;"",1,0))</f>
        <v>0</v>
      </c>
      <c r="K87" s="158">
        <f>IF('Indicator Data'!L91="No Data",1,IF('Indicator Data imputation'!L90&lt;&gt;"",1,0))</f>
        <v>0</v>
      </c>
      <c r="L87" s="158">
        <f>IF('Indicator Data'!M91="No Data",1,IF('Indicator Data imputation'!M90&lt;&gt;"",1,0))</f>
        <v>0</v>
      </c>
      <c r="M87" s="158">
        <f>IF('Indicator Data'!N91="No Data",1,IF('Indicator Data imputation'!N90&lt;&gt;"",1,0))</f>
        <v>1</v>
      </c>
      <c r="N87" s="158">
        <f>IF('Indicator Data'!O91="No Data",1,IF('Indicator Data imputation'!O90&lt;&gt;"",1,0))</f>
        <v>1</v>
      </c>
      <c r="O87" s="158">
        <f>IF('Indicator Data'!P91="No Data",1,IF('Indicator Data imputation'!P90&lt;&gt;"",1,0))</f>
        <v>1</v>
      </c>
      <c r="P87" s="158">
        <f>IF('Indicator Data'!Q91="No Data",1,IF('Indicator Data imputation'!Q90&lt;&gt;"",1,0))</f>
        <v>0</v>
      </c>
      <c r="Q87" s="158">
        <f>IF('Indicator Data'!R91="No Data",1,IF('Indicator Data imputation'!R90&lt;&gt;"",1,0))</f>
        <v>0</v>
      </c>
      <c r="R87" s="158">
        <f>IF('Indicator Data'!S91="No Data",1,IF('Indicator Data imputation'!S90&lt;&gt;"",1,0))</f>
        <v>0</v>
      </c>
      <c r="S87" s="158">
        <f>IF('Indicator Data'!T91="No Data",1,IF('Indicator Data imputation'!T90&lt;&gt;"",1,0))</f>
        <v>0</v>
      </c>
      <c r="T87" s="158">
        <f>IF('Indicator Data'!U91="No Data",1,IF('Indicator Data imputation'!U90&lt;&gt;"",1,0))</f>
        <v>0</v>
      </c>
      <c r="U87" s="158">
        <f>IF('Indicator Data'!V91="No Data",1,IF('Indicator Data imputation'!V90&lt;&gt;"",1,0))</f>
        <v>0</v>
      </c>
      <c r="V87" s="158">
        <f>IF('Indicator Data'!W91="No Data",1,IF('Indicator Data imputation'!W90&lt;&gt;"",1,0))</f>
        <v>0</v>
      </c>
      <c r="W87" s="158">
        <f>IF('Indicator Data'!X91="No Data",1,IF('Indicator Data imputation'!X90&lt;&gt;"",1,0))</f>
        <v>0</v>
      </c>
      <c r="X87" s="158">
        <f>IF('Indicator Data'!Y91="No Data",1,IF('Indicator Data imputation'!Y90&lt;&gt;"",1,0))</f>
        <v>0</v>
      </c>
      <c r="Y87" s="158">
        <f>IF('Indicator Data'!Z91="No Data",1,IF('Indicator Data imputation'!Z90&lt;&gt;"",1,0))</f>
        <v>0</v>
      </c>
      <c r="Z87" s="158">
        <f>IF('Indicator Data'!AA91="No Data",1,IF('Indicator Data imputation'!AA90&lt;&gt;"",1,0))</f>
        <v>0</v>
      </c>
      <c r="AA87" s="158">
        <f>IF('Indicator Data'!AB91="No Data",1,IF('Indicator Data imputation'!AB90&lt;&gt;"",1,0))</f>
        <v>0</v>
      </c>
      <c r="AB87" s="158">
        <f>IF('Indicator Data'!AC91="No Data",1,IF('Indicator Data imputation'!AC90&lt;&gt;"",1,0))</f>
        <v>0</v>
      </c>
      <c r="AC87" s="158">
        <f>IF('Indicator Data'!AD91="No Data",1,IF('Indicator Data imputation'!AD90&lt;&gt;"",1,0))</f>
        <v>0</v>
      </c>
      <c r="AD87" s="158">
        <f>IF('Indicator Data'!AE91="No Data",1,IF('Indicator Data imputation'!AE90&lt;&gt;"",1,0))</f>
        <v>0</v>
      </c>
      <c r="AE87" s="158">
        <f>IF('Indicator Data'!AF91="No Data",1,IF('Indicator Data imputation'!AF90&lt;&gt;"",1,0))</f>
        <v>1</v>
      </c>
      <c r="AF87" s="158">
        <f>IF('Indicator Data'!AG91="No Data",1,IF('Indicator Data imputation'!AG90&lt;&gt;"",1,0))</f>
        <v>0</v>
      </c>
      <c r="AG87" s="158">
        <f>IF('Indicator Data'!AH91="No Data",1,IF('Indicator Data imputation'!AH90&lt;&gt;"",1,0))</f>
        <v>0</v>
      </c>
      <c r="AH87" s="158">
        <f>IF('Indicator Data'!AI91="No Data",1,IF('Indicator Data imputation'!AI90&lt;&gt;"",1,0))</f>
        <v>0</v>
      </c>
      <c r="AI87" s="158">
        <f>IF('Indicator Data'!AJ91="No Data",1,IF('Indicator Data imputation'!AJ90&lt;&gt;"",1,0))</f>
        <v>0</v>
      </c>
      <c r="AJ87" s="158">
        <f>IF('Indicator Data'!AK91="No Data",1,IF('Indicator Data imputation'!AK90&lt;&gt;"",1,0))</f>
        <v>0</v>
      </c>
      <c r="AK87" s="158">
        <f>IF('Indicator Data'!AL91="No Data",1,IF('Indicator Data imputation'!AL90&lt;&gt;"",1,0))</f>
        <v>0</v>
      </c>
      <c r="AL87" s="158">
        <f>IF('Indicator Data'!AM91="No Data",1,IF('Indicator Data imputation'!AM90&lt;&gt;"",1,0))</f>
        <v>0</v>
      </c>
      <c r="AM87" s="158">
        <f>IF('Indicator Data'!AN91="No Data",1,IF('Indicator Data imputation'!AN90&lt;&gt;"",1,0))</f>
        <v>0</v>
      </c>
      <c r="AN87" s="158">
        <f>IF('Indicator Data'!AO91="No Data",1,IF('Indicator Data imputation'!AO90&lt;&gt;"",1,0))</f>
        <v>0</v>
      </c>
      <c r="AO87" s="158">
        <f>IF('Indicator Data'!AP91="No Data",1,IF('Indicator Data imputation'!AP90&lt;&gt;"",1,0))</f>
        <v>0</v>
      </c>
      <c r="AP87" s="158">
        <f>IF('Indicator Data'!AQ91="No Data",1,IF('Indicator Data imputation'!AQ90&lt;&gt;"",1,0))</f>
        <v>0</v>
      </c>
      <c r="AQ87" s="158">
        <f>IF('Indicator Data'!AR91="No Data",1,IF('Indicator Data imputation'!AR90&lt;&gt;"",1,0))</f>
        <v>0</v>
      </c>
      <c r="AR87" s="158">
        <f>IF('Indicator Data'!AS91="No Data",1,IF('Indicator Data imputation'!AS90&lt;&gt;"",1,0))</f>
        <v>0</v>
      </c>
      <c r="AS87" s="158">
        <f>IF('Indicator Data'!AT91="No Data",1,IF('Indicator Data imputation'!AT90&lt;&gt;"",1,0))</f>
        <v>0</v>
      </c>
      <c r="AT87" s="158">
        <f>IF('Indicator Data'!AU91="No Data",1,IF('Indicator Data imputation'!AU90&lt;&gt;"",1,0))</f>
        <v>0</v>
      </c>
      <c r="AU87" s="158">
        <f>IF('Indicator Data'!AV91="No Data",1,IF('Indicator Data imputation'!AV90&lt;&gt;"",1,0))</f>
        <v>0</v>
      </c>
      <c r="AV87" s="158">
        <f>IF('Indicator Data'!AW91="No Data",1,IF('Indicator Data imputation'!AW90&lt;&gt;"",1,0))</f>
        <v>0</v>
      </c>
      <c r="AW87" s="158">
        <f>IF('Indicator Data'!AX91="No Data",1,IF('Indicator Data imputation'!AX90&lt;&gt;"",1,0))</f>
        <v>0</v>
      </c>
      <c r="AX87" s="158">
        <f>IF('Indicator Data'!AY91="No Data",1,IF('Indicator Data imputation'!AY90&lt;&gt;"",1,0))</f>
        <v>0</v>
      </c>
      <c r="AY87" s="158">
        <f>IF('Indicator Data'!AZ91="No Data",1,IF('Indicator Data imputation'!AZ90&lt;&gt;"",1,0))</f>
        <v>0</v>
      </c>
      <c r="AZ87" s="158">
        <f>IF('Indicator Data'!BA91="No Data",1,IF('Indicator Data imputation'!BA90&lt;&gt;"",1,0))</f>
        <v>0</v>
      </c>
      <c r="BA87" s="158">
        <f>IF('Indicator Data'!BB91="No Data",1,IF('Indicator Data imputation'!BB90&lt;&gt;"",1,0))</f>
        <v>0</v>
      </c>
      <c r="BB87" s="158">
        <f>IF('Indicator Data'!BC91="No Data",1,IF('Indicator Data imputation'!BC90&lt;&gt;"",1,0))</f>
        <v>0</v>
      </c>
      <c r="BC87" s="158">
        <f>IF('Indicator Data'!BD91="No Data",1,IF('Indicator Data imputation'!BD90&lt;&gt;"",1,0))</f>
        <v>0</v>
      </c>
      <c r="BD87" s="158">
        <f>IF('Indicator Data'!BE91="No Data",1,IF('Indicator Data imputation'!BE90&lt;&gt;"",1,0))</f>
        <v>0</v>
      </c>
      <c r="BE87" s="158">
        <f>IF('Indicator Data'!BF91="No Data",1,IF('Indicator Data imputation'!BF90&lt;&gt;"",1,0))</f>
        <v>0</v>
      </c>
      <c r="BF87" s="158">
        <f>IF('Indicator Data'!BG91="No Data",1,IF('Indicator Data imputation'!BG90&lt;&gt;"",1,0))</f>
        <v>0</v>
      </c>
      <c r="BG87" s="158">
        <f>IF('Indicator Data'!BH91="No Data",1,IF('Indicator Data imputation'!BH90&lt;&gt;"",1,0))</f>
        <v>0</v>
      </c>
      <c r="BH87" s="158">
        <f>IF('Indicator Data'!BI91="No Data",1,IF('Indicator Data imputation'!BI90&lt;&gt;"",1,0))</f>
        <v>0</v>
      </c>
      <c r="BI87" s="158">
        <f>IF('Indicator Data'!BJ91="No Data",1,IF('Indicator Data imputation'!BJ90&lt;&gt;"",1,0))</f>
        <v>0</v>
      </c>
      <c r="BJ87" s="158">
        <f>IF('Indicator Data'!BK91="No Data",1,IF('Indicator Data imputation'!BK90&lt;&gt;"",1,0))</f>
        <v>0</v>
      </c>
      <c r="BK87" s="158">
        <f>IF('Indicator Data'!BL91="No Data",1,IF('Indicator Data imputation'!BL90&lt;&gt;"",1,0))</f>
        <v>0</v>
      </c>
      <c r="BL87" s="158">
        <f>IF('Indicator Data'!BM91="No Data",1,IF('Indicator Data imputation'!BM90&lt;&gt;"",1,0))</f>
        <v>0</v>
      </c>
      <c r="BM87" s="158">
        <f>IF('Indicator Data'!BN91="No Data",1,IF('Indicator Data imputation'!BN90&lt;&gt;"",1,0))</f>
        <v>0</v>
      </c>
      <c r="BN87" s="158">
        <f>IF('Indicator Data'!BO91="No Data",1,IF('Indicator Data imputation'!BO90&lt;&gt;"",1,0))</f>
        <v>0</v>
      </c>
      <c r="BO87" s="158">
        <f>IF('Indicator Data'!BP91="No Data",1,IF('Indicator Data imputation'!BP90&lt;&gt;"",1,0))</f>
        <v>0</v>
      </c>
      <c r="BP87" s="158">
        <f>IF('Indicator Data'!BQ91="No Data",1,IF('Indicator Data imputation'!BQ90&lt;&gt;"",1,0))</f>
        <v>0</v>
      </c>
      <c r="BQ87" s="158">
        <f>IF('Indicator Data'!BR91="No Data",1,IF('Indicator Data imputation'!BR90&lt;&gt;"",1,0))</f>
        <v>0</v>
      </c>
      <c r="BR87" s="158">
        <f>IF('Indicator Data'!BS91="No Data",1,IF('Indicator Data imputation'!BS90&lt;&gt;"",1,0))</f>
        <v>0</v>
      </c>
      <c r="BS87" s="158">
        <f>IF('Indicator Data'!BT91="No Data",1,IF('Indicator Data imputation'!BT90&lt;&gt;"",1,0))</f>
        <v>0</v>
      </c>
      <c r="BT87" s="158">
        <f>IF('Indicator Data'!BU91="No Data",1,IF('Indicator Data imputation'!BU90&lt;&gt;"",1,0))</f>
        <v>0</v>
      </c>
      <c r="BU87" s="158">
        <f>IF('Indicator Data'!BV91="No Data",1,IF('Indicator Data imputation'!BV90&lt;&gt;"",1,0))</f>
        <v>0</v>
      </c>
      <c r="BV87" s="158">
        <f>IF('Indicator Data'!BW91="No Data",1,IF('Indicator Data imputation'!BW90&lt;&gt;"",1,0))</f>
        <v>0</v>
      </c>
      <c r="BW87" s="158">
        <f>IF('Indicator Data'!BX91="No Data",1,IF('Indicator Data imputation'!BX90&lt;&gt;"",1,0))</f>
        <v>0</v>
      </c>
      <c r="BX87" s="158">
        <f>IF('Indicator Data'!BY91="No Data",1,IF('Indicator Data imputation'!BY90&lt;&gt;"",1,0))</f>
        <v>0</v>
      </c>
      <c r="BY87" s="5">
        <f t="shared" si="3"/>
        <v>4</v>
      </c>
      <c r="BZ87" s="160">
        <f t="shared" si="4"/>
        <v>5.3333333333333337E-2</v>
      </c>
    </row>
    <row r="88" spans="1:78" x14ac:dyDescent="0.25">
      <c r="A88" s="5" t="s">
        <v>162</v>
      </c>
      <c r="B88" s="158">
        <f>IF('Indicator Data'!C92="No Data",1,IF('Indicator Data imputation'!C91&lt;&gt;"",1,0))</f>
        <v>0</v>
      </c>
      <c r="C88" s="158">
        <f>IF('Indicator Data'!D92="No Data",1,IF('Indicator Data imputation'!D91&lt;&gt;"",1,0))</f>
        <v>0</v>
      </c>
      <c r="D88" s="158">
        <f>IF('Indicator Data'!E92="No Data",1,IF('Indicator Data imputation'!E91&lt;&gt;"",1,0))</f>
        <v>0</v>
      </c>
      <c r="E88" s="158">
        <f>IF('Indicator Data'!F92="No Data",1,IF('Indicator Data imputation'!F91&lt;&gt;"",1,0))</f>
        <v>0</v>
      </c>
      <c r="F88" s="158">
        <f>IF('Indicator Data'!G92="No Data",1,IF('Indicator Data imputation'!G91&lt;&gt;"",1,0))</f>
        <v>0</v>
      </c>
      <c r="G88" s="158">
        <f>IF('Indicator Data'!H92="No Data",1,IF('Indicator Data imputation'!H91&lt;&gt;"",1,0))</f>
        <v>0</v>
      </c>
      <c r="H88" s="158">
        <f>IF('Indicator Data'!I92="No Data",1,IF('Indicator Data imputation'!I91&lt;&gt;"",1,0))</f>
        <v>0</v>
      </c>
      <c r="I88" s="158">
        <f>IF('Indicator Data'!J92="No Data",1,IF('Indicator Data imputation'!J91&lt;&gt;"",1,0))</f>
        <v>0</v>
      </c>
      <c r="J88" s="158">
        <f>IF('Indicator Data'!K92="No Data",1,IF('Indicator Data imputation'!K91&lt;&gt;"",1,0))</f>
        <v>0</v>
      </c>
      <c r="K88" s="158">
        <f>IF('Indicator Data'!L92="No Data",1,IF('Indicator Data imputation'!L91&lt;&gt;"",1,0))</f>
        <v>0</v>
      </c>
      <c r="L88" s="158">
        <f>IF('Indicator Data'!M92="No Data",1,IF('Indicator Data imputation'!M91&lt;&gt;"",1,0))</f>
        <v>0</v>
      </c>
      <c r="M88" s="158">
        <f>IF('Indicator Data'!N92="No Data",1,IF('Indicator Data imputation'!N91&lt;&gt;"",1,0))</f>
        <v>0</v>
      </c>
      <c r="N88" s="158">
        <f>IF('Indicator Data'!O92="No Data",1,IF('Indicator Data imputation'!O91&lt;&gt;"",1,0))</f>
        <v>0</v>
      </c>
      <c r="O88" s="158">
        <f>IF('Indicator Data'!P92="No Data",1,IF('Indicator Data imputation'!P91&lt;&gt;"",1,0))</f>
        <v>0</v>
      </c>
      <c r="P88" s="158">
        <f>IF('Indicator Data'!Q92="No Data",1,IF('Indicator Data imputation'!Q91&lt;&gt;"",1,0))</f>
        <v>0</v>
      </c>
      <c r="Q88" s="158">
        <f>IF('Indicator Data'!R92="No Data",1,IF('Indicator Data imputation'!R91&lt;&gt;"",1,0))</f>
        <v>0</v>
      </c>
      <c r="R88" s="158">
        <f>IF('Indicator Data'!S92="No Data",1,IF('Indicator Data imputation'!S91&lt;&gt;"",1,0))</f>
        <v>0</v>
      </c>
      <c r="S88" s="158">
        <f>IF('Indicator Data'!T92="No Data",1,IF('Indicator Data imputation'!T91&lt;&gt;"",1,0))</f>
        <v>0</v>
      </c>
      <c r="T88" s="158">
        <f>IF('Indicator Data'!U92="No Data",1,IF('Indicator Data imputation'!U91&lt;&gt;"",1,0))</f>
        <v>0</v>
      </c>
      <c r="U88" s="158">
        <f>IF('Indicator Data'!V92="No Data",1,IF('Indicator Data imputation'!V91&lt;&gt;"",1,0))</f>
        <v>0</v>
      </c>
      <c r="V88" s="158">
        <f>IF('Indicator Data'!W92="No Data",1,IF('Indicator Data imputation'!W91&lt;&gt;"",1,0))</f>
        <v>0</v>
      </c>
      <c r="W88" s="158">
        <f>IF('Indicator Data'!X92="No Data",1,IF('Indicator Data imputation'!X91&lt;&gt;"",1,0))</f>
        <v>0</v>
      </c>
      <c r="X88" s="158">
        <f>IF('Indicator Data'!Y92="No Data",1,IF('Indicator Data imputation'!Y91&lt;&gt;"",1,0))</f>
        <v>0</v>
      </c>
      <c r="Y88" s="158">
        <f>IF('Indicator Data'!Z92="No Data",1,IF('Indicator Data imputation'!Z91&lt;&gt;"",1,0))</f>
        <v>0</v>
      </c>
      <c r="Z88" s="158">
        <f>IF('Indicator Data'!AA92="No Data",1,IF('Indicator Data imputation'!AA91&lt;&gt;"",1,0))</f>
        <v>0</v>
      </c>
      <c r="AA88" s="158">
        <f>IF('Indicator Data'!AB92="No Data",1,IF('Indicator Data imputation'!AB91&lt;&gt;"",1,0))</f>
        <v>0</v>
      </c>
      <c r="AB88" s="158">
        <f>IF('Indicator Data'!AC92="No Data",1,IF('Indicator Data imputation'!AC91&lt;&gt;"",1,0))</f>
        <v>0</v>
      </c>
      <c r="AC88" s="158">
        <f>IF('Indicator Data'!AD92="No Data",1,IF('Indicator Data imputation'!AD91&lt;&gt;"",1,0))</f>
        <v>0</v>
      </c>
      <c r="AD88" s="158">
        <f>IF('Indicator Data'!AE92="No Data",1,IF('Indicator Data imputation'!AE91&lt;&gt;"",1,0))</f>
        <v>0</v>
      </c>
      <c r="AE88" s="158">
        <f>IF('Indicator Data'!AF92="No Data",1,IF('Indicator Data imputation'!AF91&lt;&gt;"",1,0))</f>
        <v>0</v>
      </c>
      <c r="AF88" s="158">
        <f>IF('Indicator Data'!AG92="No Data",1,IF('Indicator Data imputation'!AG91&lt;&gt;"",1,0))</f>
        <v>0</v>
      </c>
      <c r="AG88" s="158">
        <f>IF('Indicator Data'!AH92="No Data",1,IF('Indicator Data imputation'!AH91&lt;&gt;"",1,0))</f>
        <v>0</v>
      </c>
      <c r="AH88" s="158">
        <f>IF('Indicator Data'!AI92="No Data",1,IF('Indicator Data imputation'!AI91&lt;&gt;"",1,0))</f>
        <v>0</v>
      </c>
      <c r="AI88" s="158">
        <f>IF('Indicator Data'!AJ92="No Data",1,IF('Indicator Data imputation'!AJ91&lt;&gt;"",1,0))</f>
        <v>0</v>
      </c>
      <c r="AJ88" s="158">
        <f>IF('Indicator Data'!AK92="No Data",1,IF('Indicator Data imputation'!AK91&lt;&gt;"",1,0))</f>
        <v>0</v>
      </c>
      <c r="AK88" s="158">
        <f>IF('Indicator Data'!AL92="No Data",1,IF('Indicator Data imputation'!AL91&lt;&gt;"",1,0))</f>
        <v>0</v>
      </c>
      <c r="AL88" s="158">
        <f>IF('Indicator Data'!AM92="No Data",1,IF('Indicator Data imputation'!AM91&lt;&gt;"",1,0))</f>
        <v>0</v>
      </c>
      <c r="AM88" s="158">
        <f>IF('Indicator Data'!AN92="No Data",1,IF('Indicator Data imputation'!AN91&lt;&gt;"",1,0))</f>
        <v>0</v>
      </c>
      <c r="AN88" s="158">
        <f>IF('Indicator Data'!AO92="No Data",1,IF('Indicator Data imputation'!AO91&lt;&gt;"",1,0))</f>
        <v>0</v>
      </c>
      <c r="AO88" s="158">
        <f>IF('Indicator Data'!AP92="No Data",1,IF('Indicator Data imputation'!AP91&lt;&gt;"",1,0))</f>
        <v>0</v>
      </c>
      <c r="AP88" s="158">
        <f>IF('Indicator Data'!AQ92="No Data",1,IF('Indicator Data imputation'!AQ91&lt;&gt;"",1,0))</f>
        <v>0</v>
      </c>
      <c r="AQ88" s="158">
        <f>IF('Indicator Data'!AR92="No Data",1,IF('Indicator Data imputation'!AR91&lt;&gt;"",1,0))</f>
        <v>0</v>
      </c>
      <c r="AR88" s="158">
        <f>IF('Indicator Data'!AS92="No Data",1,IF('Indicator Data imputation'!AS91&lt;&gt;"",1,0))</f>
        <v>0</v>
      </c>
      <c r="AS88" s="158">
        <f>IF('Indicator Data'!AT92="No Data",1,IF('Indicator Data imputation'!AT91&lt;&gt;"",1,0))</f>
        <v>0</v>
      </c>
      <c r="AT88" s="158">
        <f>IF('Indicator Data'!AU92="No Data",1,IF('Indicator Data imputation'!AU91&lt;&gt;"",1,0))</f>
        <v>0</v>
      </c>
      <c r="AU88" s="158">
        <f>IF('Indicator Data'!AV92="No Data",1,IF('Indicator Data imputation'!AV91&lt;&gt;"",1,0))</f>
        <v>0</v>
      </c>
      <c r="AV88" s="158">
        <f>IF('Indicator Data'!AW92="No Data",1,IF('Indicator Data imputation'!AW91&lt;&gt;"",1,0))</f>
        <v>0</v>
      </c>
      <c r="AW88" s="158">
        <f>IF('Indicator Data'!AX92="No Data",1,IF('Indicator Data imputation'!AX91&lt;&gt;"",1,0))</f>
        <v>0</v>
      </c>
      <c r="AX88" s="158">
        <f>IF('Indicator Data'!AY92="No Data",1,IF('Indicator Data imputation'!AY91&lt;&gt;"",1,0))</f>
        <v>0</v>
      </c>
      <c r="AY88" s="158">
        <f>IF('Indicator Data'!AZ92="No Data",1,IF('Indicator Data imputation'!AZ91&lt;&gt;"",1,0))</f>
        <v>0</v>
      </c>
      <c r="AZ88" s="158">
        <f>IF('Indicator Data'!BA92="No Data",1,IF('Indicator Data imputation'!BA91&lt;&gt;"",1,0))</f>
        <v>0</v>
      </c>
      <c r="BA88" s="158">
        <f>IF('Indicator Data'!BB92="No Data",1,IF('Indicator Data imputation'!BB91&lt;&gt;"",1,0))</f>
        <v>0</v>
      </c>
      <c r="BB88" s="158">
        <f>IF('Indicator Data'!BC92="No Data",1,IF('Indicator Data imputation'!BC91&lt;&gt;"",1,0))</f>
        <v>0</v>
      </c>
      <c r="BC88" s="158">
        <f>IF('Indicator Data'!BD92="No Data",1,IF('Indicator Data imputation'!BD91&lt;&gt;"",1,0))</f>
        <v>0</v>
      </c>
      <c r="BD88" s="158">
        <f>IF('Indicator Data'!BE92="No Data",1,IF('Indicator Data imputation'!BE91&lt;&gt;"",1,0))</f>
        <v>0</v>
      </c>
      <c r="BE88" s="158">
        <f>IF('Indicator Data'!BF92="No Data",1,IF('Indicator Data imputation'!BF91&lt;&gt;"",1,0))</f>
        <v>0</v>
      </c>
      <c r="BF88" s="158">
        <f>IF('Indicator Data'!BG92="No Data",1,IF('Indicator Data imputation'!BG91&lt;&gt;"",1,0))</f>
        <v>0</v>
      </c>
      <c r="BG88" s="158">
        <f>IF('Indicator Data'!BH92="No Data",1,IF('Indicator Data imputation'!BH91&lt;&gt;"",1,0))</f>
        <v>0</v>
      </c>
      <c r="BH88" s="158">
        <f>IF('Indicator Data'!BI92="No Data",1,IF('Indicator Data imputation'!BI91&lt;&gt;"",1,0))</f>
        <v>0</v>
      </c>
      <c r="BI88" s="158">
        <f>IF('Indicator Data'!BJ92="No Data",1,IF('Indicator Data imputation'!BJ91&lt;&gt;"",1,0))</f>
        <v>0</v>
      </c>
      <c r="BJ88" s="158">
        <f>IF('Indicator Data'!BK92="No Data",1,IF('Indicator Data imputation'!BK91&lt;&gt;"",1,0))</f>
        <v>0</v>
      </c>
      <c r="BK88" s="158">
        <f>IF('Indicator Data'!BL92="No Data",1,IF('Indicator Data imputation'!BL91&lt;&gt;"",1,0))</f>
        <v>0</v>
      </c>
      <c r="BL88" s="158">
        <f>IF('Indicator Data'!BM92="No Data",1,IF('Indicator Data imputation'!BM91&lt;&gt;"",1,0))</f>
        <v>0</v>
      </c>
      <c r="BM88" s="158">
        <f>IF('Indicator Data'!BN92="No Data",1,IF('Indicator Data imputation'!BN91&lt;&gt;"",1,0))</f>
        <v>0</v>
      </c>
      <c r="BN88" s="158">
        <f>IF('Indicator Data'!BO92="No Data",1,IF('Indicator Data imputation'!BO91&lt;&gt;"",1,0))</f>
        <v>0</v>
      </c>
      <c r="BO88" s="158">
        <f>IF('Indicator Data'!BP92="No Data",1,IF('Indicator Data imputation'!BP91&lt;&gt;"",1,0))</f>
        <v>0</v>
      </c>
      <c r="BP88" s="158">
        <f>IF('Indicator Data'!BQ92="No Data",1,IF('Indicator Data imputation'!BQ91&lt;&gt;"",1,0))</f>
        <v>0</v>
      </c>
      <c r="BQ88" s="158">
        <f>IF('Indicator Data'!BR92="No Data",1,IF('Indicator Data imputation'!BR91&lt;&gt;"",1,0))</f>
        <v>0</v>
      </c>
      <c r="BR88" s="158">
        <f>IF('Indicator Data'!BS92="No Data",1,IF('Indicator Data imputation'!BS91&lt;&gt;"",1,0))</f>
        <v>0</v>
      </c>
      <c r="BS88" s="158">
        <f>IF('Indicator Data'!BT92="No Data",1,IF('Indicator Data imputation'!BT91&lt;&gt;"",1,0))</f>
        <v>0</v>
      </c>
      <c r="BT88" s="158">
        <f>IF('Indicator Data'!BU92="No Data",1,IF('Indicator Data imputation'!BU91&lt;&gt;"",1,0))</f>
        <v>0</v>
      </c>
      <c r="BU88" s="158">
        <f>IF('Indicator Data'!BV92="No Data",1,IF('Indicator Data imputation'!BV91&lt;&gt;"",1,0))</f>
        <v>0</v>
      </c>
      <c r="BV88" s="158">
        <f>IF('Indicator Data'!BW92="No Data",1,IF('Indicator Data imputation'!BW91&lt;&gt;"",1,0))</f>
        <v>0</v>
      </c>
      <c r="BW88" s="158">
        <f>IF('Indicator Data'!BX92="No Data",1,IF('Indicator Data imputation'!BX91&lt;&gt;"",1,0))</f>
        <v>0</v>
      </c>
      <c r="BX88" s="158">
        <f>IF('Indicator Data'!BY92="No Data",1,IF('Indicator Data imputation'!BY91&lt;&gt;"",1,0))</f>
        <v>0</v>
      </c>
      <c r="BY88" s="5">
        <f t="shared" si="3"/>
        <v>0</v>
      </c>
      <c r="BZ88" s="160">
        <f t="shared" si="4"/>
        <v>0</v>
      </c>
    </row>
    <row r="89" spans="1:78" x14ac:dyDescent="0.25">
      <c r="A89" s="5" t="s">
        <v>164</v>
      </c>
      <c r="B89" s="158">
        <f>IF('Indicator Data'!C93="No Data",1,IF('Indicator Data imputation'!C92&lt;&gt;"",1,0))</f>
        <v>0</v>
      </c>
      <c r="C89" s="158">
        <f>IF('Indicator Data'!D93="No Data",1,IF('Indicator Data imputation'!D92&lt;&gt;"",1,0))</f>
        <v>0</v>
      </c>
      <c r="D89" s="158">
        <f>IF('Indicator Data'!E93="No Data",1,IF('Indicator Data imputation'!E92&lt;&gt;"",1,0))</f>
        <v>1</v>
      </c>
      <c r="E89" s="158">
        <f>IF('Indicator Data'!F93="No Data",1,IF('Indicator Data imputation'!F92&lt;&gt;"",1,0))</f>
        <v>0</v>
      </c>
      <c r="F89" s="158">
        <f>IF('Indicator Data'!G93="No Data",1,IF('Indicator Data imputation'!G92&lt;&gt;"",1,0))</f>
        <v>0</v>
      </c>
      <c r="G89" s="158">
        <f>IF('Indicator Data'!H93="No Data",1,IF('Indicator Data imputation'!H92&lt;&gt;"",1,0))</f>
        <v>0</v>
      </c>
      <c r="H89" s="158">
        <f>IF('Indicator Data'!I93="No Data",1,IF('Indicator Data imputation'!I92&lt;&gt;"",1,0))</f>
        <v>0</v>
      </c>
      <c r="I89" s="158">
        <f>IF('Indicator Data'!J93="No Data",1,IF('Indicator Data imputation'!J92&lt;&gt;"",1,0))</f>
        <v>0</v>
      </c>
      <c r="J89" s="158">
        <f>IF('Indicator Data'!K93="No Data",1,IF('Indicator Data imputation'!K92&lt;&gt;"",1,0))</f>
        <v>0</v>
      </c>
      <c r="K89" s="158">
        <f>IF('Indicator Data'!L93="No Data",1,IF('Indicator Data imputation'!L92&lt;&gt;"",1,0))</f>
        <v>1</v>
      </c>
      <c r="L89" s="158">
        <f>IF('Indicator Data'!M93="No Data",1,IF('Indicator Data imputation'!M92&lt;&gt;"",1,0))</f>
        <v>1</v>
      </c>
      <c r="M89" s="158">
        <f>IF('Indicator Data'!N93="No Data",1,IF('Indicator Data imputation'!N92&lt;&gt;"",1,0))</f>
        <v>1</v>
      </c>
      <c r="N89" s="158">
        <f>IF('Indicator Data'!O93="No Data",1,IF('Indicator Data imputation'!O92&lt;&gt;"",1,0))</f>
        <v>1</v>
      </c>
      <c r="O89" s="158">
        <f>IF('Indicator Data'!P93="No Data",1,IF('Indicator Data imputation'!P92&lt;&gt;"",1,0))</f>
        <v>1</v>
      </c>
      <c r="P89" s="158">
        <f>IF('Indicator Data'!Q93="No Data",1,IF('Indicator Data imputation'!Q92&lt;&gt;"",1,0))</f>
        <v>0</v>
      </c>
      <c r="Q89" s="158">
        <f>IF('Indicator Data'!R93="No Data",1,IF('Indicator Data imputation'!R92&lt;&gt;"",1,0))</f>
        <v>0</v>
      </c>
      <c r="R89" s="158">
        <f>IF('Indicator Data'!S93="No Data",1,IF('Indicator Data imputation'!S92&lt;&gt;"",1,0))</f>
        <v>0</v>
      </c>
      <c r="S89" s="158">
        <f>IF('Indicator Data'!T93="No Data",1,IF('Indicator Data imputation'!T92&lt;&gt;"",1,0))</f>
        <v>0</v>
      </c>
      <c r="T89" s="158">
        <f>IF('Indicator Data'!U93="No Data",1,IF('Indicator Data imputation'!U92&lt;&gt;"",1,0))</f>
        <v>0</v>
      </c>
      <c r="U89" s="158">
        <f>IF('Indicator Data'!V93="No Data",1,IF('Indicator Data imputation'!V92&lt;&gt;"",1,0))</f>
        <v>0</v>
      </c>
      <c r="V89" s="158">
        <f>IF('Indicator Data'!W93="No Data",1,IF('Indicator Data imputation'!W92&lt;&gt;"",1,0))</f>
        <v>0</v>
      </c>
      <c r="W89" s="158">
        <f>IF('Indicator Data'!X93="No Data",1,IF('Indicator Data imputation'!X92&lt;&gt;"",1,0))</f>
        <v>0</v>
      </c>
      <c r="X89" s="158">
        <f>IF('Indicator Data'!Y93="No Data",1,IF('Indicator Data imputation'!Y92&lt;&gt;"",1,0))</f>
        <v>0</v>
      </c>
      <c r="Y89" s="158">
        <f>IF('Indicator Data'!Z93="No Data",1,IF('Indicator Data imputation'!Z92&lt;&gt;"",1,0))</f>
        <v>0</v>
      </c>
      <c r="Z89" s="158">
        <f>IF('Indicator Data'!AA93="No Data",1,IF('Indicator Data imputation'!AA92&lt;&gt;"",1,0))</f>
        <v>1</v>
      </c>
      <c r="AA89" s="158">
        <f>IF('Indicator Data'!AB93="No Data",1,IF('Indicator Data imputation'!AB92&lt;&gt;"",1,0))</f>
        <v>0</v>
      </c>
      <c r="AB89" s="158">
        <f>IF('Indicator Data'!AC93="No Data",1,IF('Indicator Data imputation'!AC92&lt;&gt;"",1,0))</f>
        <v>1</v>
      </c>
      <c r="AC89" s="158">
        <f>IF('Indicator Data'!AD93="No Data",1,IF('Indicator Data imputation'!AD92&lt;&gt;"",1,0))</f>
        <v>1</v>
      </c>
      <c r="AD89" s="158">
        <f>IF('Indicator Data'!AE93="No Data",1,IF('Indicator Data imputation'!AE92&lt;&gt;"",1,0))</f>
        <v>0</v>
      </c>
      <c r="AE89" s="158">
        <f>IF('Indicator Data'!AF93="No Data",1,IF('Indicator Data imputation'!AF92&lt;&gt;"",1,0))</f>
        <v>1</v>
      </c>
      <c r="AF89" s="158">
        <f>IF('Indicator Data'!AG93="No Data",1,IF('Indicator Data imputation'!AG92&lt;&gt;"",1,0))</f>
        <v>0</v>
      </c>
      <c r="AG89" s="158">
        <f>IF('Indicator Data'!AH93="No Data",1,IF('Indicator Data imputation'!AH92&lt;&gt;"",1,0))</f>
        <v>0</v>
      </c>
      <c r="AH89" s="158">
        <f>IF('Indicator Data'!AI93="No Data",1,IF('Indicator Data imputation'!AI92&lt;&gt;"",1,0))</f>
        <v>0</v>
      </c>
      <c r="AI89" s="158">
        <f>IF('Indicator Data'!AJ93="No Data",1,IF('Indicator Data imputation'!AJ92&lt;&gt;"",1,0))</f>
        <v>0</v>
      </c>
      <c r="AJ89" s="158">
        <f>IF('Indicator Data'!AK93="No Data",1,IF('Indicator Data imputation'!AK92&lt;&gt;"",1,0))</f>
        <v>0</v>
      </c>
      <c r="AK89" s="158">
        <f>IF('Indicator Data'!AL93="No Data",1,IF('Indicator Data imputation'!AL92&lt;&gt;"",1,0))</f>
        <v>0</v>
      </c>
      <c r="AL89" s="158">
        <f>IF('Indicator Data'!AM93="No Data",1,IF('Indicator Data imputation'!AM92&lt;&gt;"",1,0))</f>
        <v>1</v>
      </c>
      <c r="AM89" s="158">
        <f>IF('Indicator Data'!AN93="No Data",1,IF('Indicator Data imputation'!AN92&lt;&gt;"",1,0))</f>
        <v>0</v>
      </c>
      <c r="AN89" s="158">
        <f>IF('Indicator Data'!AO93="No Data",1,IF('Indicator Data imputation'!AO92&lt;&gt;"",1,0))</f>
        <v>0</v>
      </c>
      <c r="AO89" s="158">
        <f>IF('Indicator Data'!AP93="No Data",1,IF('Indicator Data imputation'!AP92&lt;&gt;"",1,0))</f>
        <v>0</v>
      </c>
      <c r="AP89" s="158">
        <f>IF('Indicator Data'!AQ93="No Data",1,IF('Indicator Data imputation'!AQ92&lt;&gt;"",1,0))</f>
        <v>0</v>
      </c>
      <c r="AQ89" s="158">
        <f>IF('Indicator Data'!AR93="No Data",1,IF('Indicator Data imputation'!AR92&lt;&gt;"",1,0))</f>
        <v>0</v>
      </c>
      <c r="AR89" s="158">
        <f>IF('Indicator Data'!AS93="No Data",1,IF('Indicator Data imputation'!AS92&lt;&gt;"",1,0))</f>
        <v>0</v>
      </c>
      <c r="AS89" s="158">
        <f>IF('Indicator Data'!AT93="No Data",1,IF('Indicator Data imputation'!AT92&lt;&gt;"",1,0))</f>
        <v>0</v>
      </c>
      <c r="AT89" s="158">
        <f>IF('Indicator Data'!AU93="No Data",1,IF('Indicator Data imputation'!AU92&lt;&gt;"",1,0))</f>
        <v>0</v>
      </c>
      <c r="AU89" s="158">
        <f>IF('Indicator Data'!AV93="No Data",1,IF('Indicator Data imputation'!AV92&lt;&gt;"",1,0))</f>
        <v>1</v>
      </c>
      <c r="AV89" s="158">
        <f>IF('Indicator Data'!AW93="No Data",1,IF('Indicator Data imputation'!AW92&lt;&gt;"",1,0))</f>
        <v>1</v>
      </c>
      <c r="AW89" s="158">
        <f>IF('Indicator Data'!AX93="No Data",1,IF('Indicator Data imputation'!AX92&lt;&gt;"",1,0))</f>
        <v>1</v>
      </c>
      <c r="AX89" s="158">
        <f>IF('Indicator Data'!AY93="No Data",1,IF('Indicator Data imputation'!AY92&lt;&gt;"",1,0))</f>
        <v>0</v>
      </c>
      <c r="AY89" s="158">
        <f>IF('Indicator Data'!AZ93="No Data",1,IF('Indicator Data imputation'!AZ92&lt;&gt;"",1,0))</f>
        <v>1</v>
      </c>
      <c r="AZ89" s="158">
        <f>IF('Indicator Data'!BA93="No Data",1,IF('Indicator Data imputation'!BA92&lt;&gt;"",1,0))</f>
        <v>0</v>
      </c>
      <c r="BA89" s="158">
        <f>IF('Indicator Data'!BB93="No Data",1,IF('Indicator Data imputation'!BB92&lt;&gt;"",1,0))</f>
        <v>0</v>
      </c>
      <c r="BB89" s="158">
        <f>IF('Indicator Data'!BC93="No Data",1,IF('Indicator Data imputation'!BC92&lt;&gt;"",1,0))</f>
        <v>0</v>
      </c>
      <c r="BC89" s="158">
        <f>IF('Indicator Data'!BD93="No Data",1,IF('Indicator Data imputation'!BD92&lt;&gt;"",1,0))</f>
        <v>0</v>
      </c>
      <c r="BD89" s="158">
        <f>IF('Indicator Data'!BE93="No Data",1,IF('Indicator Data imputation'!BE92&lt;&gt;"",1,0))</f>
        <v>0</v>
      </c>
      <c r="BE89" s="158">
        <f>IF('Indicator Data'!BF93="No Data",1,IF('Indicator Data imputation'!BF92&lt;&gt;"",1,0))</f>
        <v>0</v>
      </c>
      <c r="BF89" s="158">
        <f>IF('Indicator Data'!BG93="No Data",1,IF('Indicator Data imputation'!BG92&lt;&gt;"",1,0))</f>
        <v>0</v>
      </c>
      <c r="BG89" s="158">
        <f>IF('Indicator Data'!BH93="No Data",1,IF('Indicator Data imputation'!BH92&lt;&gt;"",1,0))</f>
        <v>0</v>
      </c>
      <c r="BH89" s="158">
        <f>IF('Indicator Data'!BI93="No Data",1,IF('Indicator Data imputation'!BI92&lt;&gt;"",1,0))</f>
        <v>0</v>
      </c>
      <c r="BI89" s="158">
        <f>IF('Indicator Data'!BJ93="No Data",1,IF('Indicator Data imputation'!BJ92&lt;&gt;"",1,0))</f>
        <v>1</v>
      </c>
      <c r="BJ89" s="158">
        <f>IF('Indicator Data'!BK93="No Data",1,IF('Indicator Data imputation'!BK92&lt;&gt;"",1,0))</f>
        <v>0</v>
      </c>
      <c r="BK89" s="158">
        <f>IF('Indicator Data'!BL93="No Data",1,IF('Indicator Data imputation'!BL92&lt;&gt;"",1,0))</f>
        <v>1</v>
      </c>
      <c r="BL89" s="158">
        <f>IF('Indicator Data'!BM93="No Data",1,IF('Indicator Data imputation'!BM92&lt;&gt;"",1,0))</f>
        <v>0</v>
      </c>
      <c r="BM89" s="158">
        <f>IF('Indicator Data'!BN93="No Data",1,IF('Indicator Data imputation'!BN92&lt;&gt;"",1,0))</f>
        <v>1</v>
      </c>
      <c r="BN89" s="158">
        <f>IF('Indicator Data'!BO93="No Data",1,IF('Indicator Data imputation'!BO92&lt;&gt;"",1,0))</f>
        <v>0</v>
      </c>
      <c r="BO89" s="158">
        <f>IF('Indicator Data'!BP93="No Data",1,IF('Indicator Data imputation'!BP92&lt;&gt;"",1,0))</f>
        <v>0</v>
      </c>
      <c r="BP89" s="158">
        <f>IF('Indicator Data'!BQ93="No Data",1,IF('Indicator Data imputation'!BQ92&lt;&gt;"",1,0))</f>
        <v>0</v>
      </c>
      <c r="BQ89" s="158">
        <f>IF('Indicator Data'!BR93="No Data",1,IF('Indicator Data imputation'!BR92&lt;&gt;"",1,0))</f>
        <v>0</v>
      </c>
      <c r="BR89" s="158">
        <f>IF('Indicator Data'!BS93="No Data",1,IF('Indicator Data imputation'!BS92&lt;&gt;"",1,0))</f>
        <v>0</v>
      </c>
      <c r="BS89" s="158">
        <f>IF('Indicator Data'!BT93="No Data",1,IF('Indicator Data imputation'!BT92&lt;&gt;"",1,0))</f>
        <v>0</v>
      </c>
      <c r="BT89" s="158">
        <f>IF('Indicator Data'!BU93="No Data",1,IF('Indicator Data imputation'!BU92&lt;&gt;"",1,0))</f>
        <v>0</v>
      </c>
      <c r="BU89" s="158">
        <f>IF('Indicator Data'!BV93="No Data",1,IF('Indicator Data imputation'!BV92&lt;&gt;"",1,0))</f>
        <v>0</v>
      </c>
      <c r="BV89" s="158">
        <f>IF('Indicator Data'!BW93="No Data",1,IF('Indicator Data imputation'!BW92&lt;&gt;"",1,0))</f>
        <v>0</v>
      </c>
      <c r="BW89" s="158">
        <f>IF('Indicator Data'!BX93="No Data",1,IF('Indicator Data imputation'!BX92&lt;&gt;"",1,0))</f>
        <v>0</v>
      </c>
      <c r="BX89" s="158">
        <f>IF('Indicator Data'!BY93="No Data",1,IF('Indicator Data imputation'!BY92&lt;&gt;"",1,0))</f>
        <v>0</v>
      </c>
      <c r="BY89" s="5">
        <f t="shared" si="3"/>
        <v>18</v>
      </c>
      <c r="BZ89" s="160">
        <f t="shared" si="4"/>
        <v>0.24</v>
      </c>
    </row>
    <row r="90" spans="1:78" x14ac:dyDescent="0.25">
      <c r="A90" s="5" t="s">
        <v>166</v>
      </c>
      <c r="B90" s="158">
        <f>IF('Indicator Data'!C94="No Data",1,IF('Indicator Data imputation'!C93&lt;&gt;"",1,0))</f>
        <v>0</v>
      </c>
      <c r="C90" s="158">
        <f>IF('Indicator Data'!D94="No Data",1,IF('Indicator Data imputation'!D93&lt;&gt;"",1,0))</f>
        <v>0</v>
      </c>
      <c r="D90" s="158">
        <f>IF('Indicator Data'!E94="No Data",1,IF('Indicator Data imputation'!E93&lt;&gt;"",1,0))</f>
        <v>0</v>
      </c>
      <c r="E90" s="158">
        <f>IF('Indicator Data'!F94="No Data",1,IF('Indicator Data imputation'!F93&lt;&gt;"",1,0))</f>
        <v>0</v>
      </c>
      <c r="F90" s="158">
        <f>IF('Indicator Data'!G94="No Data",1,IF('Indicator Data imputation'!G93&lt;&gt;"",1,0))</f>
        <v>0</v>
      </c>
      <c r="G90" s="158">
        <f>IF('Indicator Data'!H94="No Data",1,IF('Indicator Data imputation'!H93&lt;&gt;"",1,0))</f>
        <v>0</v>
      </c>
      <c r="H90" s="158">
        <f>IF('Indicator Data'!I94="No Data",1,IF('Indicator Data imputation'!I93&lt;&gt;"",1,0))</f>
        <v>0</v>
      </c>
      <c r="I90" s="158">
        <f>IF('Indicator Data'!J94="No Data",1,IF('Indicator Data imputation'!J93&lt;&gt;"",1,0))</f>
        <v>0</v>
      </c>
      <c r="J90" s="158">
        <f>IF('Indicator Data'!K94="No Data",1,IF('Indicator Data imputation'!K93&lt;&gt;"",1,0))</f>
        <v>0</v>
      </c>
      <c r="K90" s="158">
        <f>IF('Indicator Data'!L94="No Data",1,IF('Indicator Data imputation'!L93&lt;&gt;"",1,0))</f>
        <v>0</v>
      </c>
      <c r="L90" s="158">
        <f>IF('Indicator Data'!M94="No Data",1,IF('Indicator Data imputation'!M93&lt;&gt;"",1,0))</f>
        <v>0</v>
      </c>
      <c r="M90" s="158">
        <f>IF('Indicator Data'!N94="No Data",1,IF('Indicator Data imputation'!N93&lt;&gt;"",1,0))</f>
        <v>1</v>
      </c>
      <c r="N90" s="158">
        <f>IF('Indicator Data'!O94="No Data",1,IF('Indicator Data imputation'!O93&lt;&gt;"",1,0))</f>
        <v>1</v>
      </c>
      <c r="O90" s="158">
        <f>IF('Indicator Data'!P94="No Data",1,IF('Indicator Data imputation'!P93&lt;&gt;"",1,0))</f>
        <v>1</v>
      </c>
      <c r="P90" s="158">
        <f>IF('Indicator Data'!Q94="No Data",1,IF('Indicator Data imputation'!Q93&lt;&gt;"",1,0))</f>
        <v>0</v>
      </c>
      <c r="Q90" s="158">
        <f>IF('Indicator Data'!R94="No Data",1,IF('Indicator Data imputation'!R93&lt;&gt;"",1,0))</f>
        <v>0</v>
      </c>
      <c r="R90" s="158">
        <f>IF('Indicator Data'!S94="No Data",1,IF('Indicator Data imputation'!S93&lt;&gt;"",1,0))</f>
        <v>0</v>
      </c>
      <c r="S90" s="158">
        <f>IF('Indicator Data'!T94="No Data",1,IF('Indicator Data imputation'!T93&lt;&gt;"",1,0))</f>
        <v>0</v>
      </c>
      <c r="T90" s="158">
        <f>IF('Indicator Data'!U94="No Data",1,IF('Indicator Data imputation'!U93&lt;&gt;"",1,0))</f>
        <v>0</v>
      </c>
      <c r="U90" s="158">
        <f>IF('Indicator Data'!V94="No Data",1,IF('Indicator Data imputation'!V93&lt;&gt;"",1,0))</f>
        <v>0</v>
      </c>
      <c r="V90" s="158">
        <f>IF('Indicator Data'!W94="No Data",1,IF('Indicator Data imputation'!W93&lt;&gt;"",1,0))</f>
        <v>0</v>
      </c>
      <c r="W90" s="158">
        <f>IF('Indicator Data'!X94="No Data",1,IF('Indicator Data imputation'!X93&lt;&gt;"",1,0))</f>
        <v>0</v>
      </c>
      <c r="X90" s="158">
        <f>IF('Indicator Data'!Y94="No Data",1,IF('Indicator Data imputation'!Y93&lt;&gt;"",1,0))</f>
        <v>0</v>
      </c>
      <c r="Y90" s="158">
        <f>IF('Indicator Data'!Z94="No Data",1,IF('Indicator Data imputation'!Z93&lt;&gt;"",1,0))</f>
        <v>0</v>
      </c>
      <c r="Z90" s="158">
        <f>IF('Indicator Data'!AA94="No Data",1,IF('Indicator Data imputation'!AA93&lt;&gt;"",1,0))</f>
        <v>0</v>
      </c>
      <c r="AA90" s="158">
        <f>IF('Indicator Data'!AB94="No Data",1,IF('Indicator Data imputation'!AB93&lt;&gt;"",1,0))</f>
        <v>0</v>
      </c>
      <c r="AB90" s="158">
        <f>IF('Indicator Data'!AC94="No Data",1,IF('Indicator Data imputation'!AC93&lt;&gt;"",1,0))</f>
        <v>1</v>
      </c>
      <c r="AC90" s="158">
        <f>IF('Indicator Data'!AD94="No Data",1,IF('Indicator Data imputation'!AD93&lt;&gt;"",1,0))</f>
        <v>1</v>
      </c>
      <c r="AD90" s="158">
        <f>IF('Indicator Data'!AE94="No Data",1,IF('Indicator Data imputation'!AE93&lt;&gt;"",1,0))</f>
        <v>0</v>
      </c>
      <c r="AE90" s="158">
        <f>IF('Indicator Data'!AF94="No Data",1,IF('Indicator Data imputation'!AF93&lt;&gt;"",1,0))</f>
        <v>1</v>
      </c>
      <c r="AF90" s="158">
        <f>IF('Indicator Data'!AG94="No Data",1,IF('Indicator Data imputation'!AG93&lt;&gt;"",1,0))</f>
        <v>0</v>
      </c>
      <c r="AG90" s="158">
        <f>IF('Indicator Data'!AH94="No Data",1,IF('Indicator Data imputation'!AH93&lt;&gt;"",1,0))</f>
        <v>0</v>
      </c>
      <c r="AH90" s="158">
        <f>IF('Indicator Data'!AI94="No Data",1,IF('Indicator Data imputation'!AI93&lt;&gt;"",1,0))</f>
        <v>0</v>
      </c>
      <c r="AI90" s="158">
        <f>IF('Indicator Data'!AJ94="No Data",1,IF('Indicator Data imputation'!AJ93&lt;&gt;"",1,0))</f>
        <v>0</v>
      </c>
      <c r="AJ90" s="158">
        <f>IF('Indicator Data'!AK94="No Data",1,IF('Indicator Data imputation'!AK93&lt;&gt;"",1,0))</f>
        <v>0</v>
      </c>
      <c r="AK90" s="158">
        <f>IF('Indicator Data'!AL94="No Data",1,IF('Indicator Data imputation'!AL93&lt;&gt;"",1,0))</f>
        <v>1</v>
      </c>
      <c r="AL90" s="158">
        <f>IF('Indicator Data'!AM94="No Data",1,IF('Indicator Data imputation'!AM93&lt;&gt;"",1,0))</f>
        <v>1</v>
      </c>
      <c r="AM90" s="158">
        <f>IF('Indicator Data'!AN94="No Data",1,IF('Indicator Data imputation'!AN93&lt;&gt;"",1,0))</f>
        <v>0</v>
      </c>
      <c r="AN90" s="158">
        <f>IF('Indicator Data'!AO94="No Data",1,IF('Indicator Data imputation'!AO93&lt;&gt;"",1,0))</f>
        <v>0</v>
      </c>
      <c r="AO90" s="158">
        <f>IF('Indicator Data'!AP94="No Data",1,IF('Indicator Data imputation'!AP93&lt;&gt;"",1,0))</f>
        <v>0</v>
      </c>
      <c r="AP90" s="158">
        <f>IF('Indicator Data'!AQ94="No Data",1,IF('Indicator Data imputation'!AQ93&lt;&gt;"",1,0))</f>
        <v>1</v>
      </c>
      <c r="AQ90" s="158">
        <f>IF('Indicator Data'!AR94="No Data",1,IF('Indicator Data imputation'!AR93&lt;&gt;"",1,0))</f>
        <v>1</v>
      </c>
      <c r="AR90" s="158">
        <f>IF('Indicator Data'!AS94="No Data",1,IF('Indicator Data imputation'!AS93&lt;&gt;"",1,0))</f>
        <v>0</v>
      </c>
      <c r="AS90" s="158">
        <f>IF('Indicator Data'!AT94="No Data",1,IF('Indicator Data imputation'!AT93&lt;&gt;"",1,0))</f>
        <v>0</v>
      </c>
      <c r="AT90" s="158">
        <f>IF('Indicator Data'!AU94="No Data",1,IF('Indicator Data imputation'!AU93&lt;&gt;"",1,0))</f>
        <v>0</v>
      </c>
      <c r="AU90" s="158">
        <f>IF('Indicator Data'!AV94="No Data",1,IF('Indicator Data imputation'!AV93&lt;&gt;"",1,0))</f>
        <v>1</v>
      </c>
      <c r="AV90" s="158">
        <f>IF('Indicator Data'!AW94="No Data",1,IF('Indicator Data imputation'!AW93&lt;&gt;"",1,0))</f>
        <v>1</v>
      </c>
      <c r="AW90" s="158">
        <f>IF('Indicator Data'!AX94="No Data",1,IF('Indicator Data imputation'!AX93&lt;&gt;"",1,0))</f>
        <v>0</v>
      </c>
      <c r="AX90" s="158">
        <f>IF('Indicator Data'!AY94="No Data",1,IF('Indicator Data imputation'!AY93&lt;&gt;"",1,0))</f>
        <v>0</v>
      </c>
      <c r="AY90" s="158">
        <f>IF('Indicator Data'!AZ94="No Data",1,IF('Indicator Data imputation'!AZ93&lt;&gt;"",1,0))</f>
        <v>0</v>
      </c>
      <c r="AZ90" s="158">
        <f>IF('Indicator Data'!BA94="No Data",1,IF('Indicator Data imputation'!BA93&lt;&gt;"",1,0))</f>
        <v>1</v>
      </c>
      <c r="BA90" s="158">
        <f>IF('Indicator Data'!BB94="No Data",1,IF('Indicator Data imputation'!BB93&lt;&gt;"",1,0))</f>
        <v>0</v>
      </c>
      <c r="BB90" s="158">
        <f>IF('Indicator Data'!BC94="No Data",1,IF('Indicator Data imputation'!BC93&lt;&gt;"",1,0))</f>
        <v>0</v>
      </c>
      <c r="BC90" s="158">
        <f>IF('Indicator Data'!BD94="No Data",1,IF('Indicator Data imputation'!BD93&lt;&gt;"",1,0))</f>
        <v>0</v>
      </c>
      <c r="BD90" s="158">
        <f>IF('Indicator Data'!BE94="No Data",1,IF('Indicator Data imputation'!BE93&lt;&gt;"",1,0))</f>
        <v>0</v>
      </c>
      <c r="BE90" s="158">
        <f>IF('Indicator Data'!BF94="No Data",1,IF('Indicator Data imputation'!BF93&lt;&gt;"",1,0))</f>
        <v>0</v>
      </c>
      <c r="BF90" s="158">
        <f>IF('Indicator Data'!BG94="No Data",1,IF('Indicator Data imputation'!BG93&lt;&gt;"",1,0))</f>
        <v>0</v>
      </c>
      <c r="BG90" s="158">
        <f>IF('Indicator Data'!BH94="No Data",1,IF('Indicator Data imputation'!BH93&lt;&gt;"",1,0))</f>
        <v>0</v>
      </c>
      <c r="BH90" s="158">
        <f>IF('Indicator Data'!BI94="No Data",1,IF('Indicator Data imputation'!BI93&lt;&gt;"",1,0))</f>
        <v>0</v>
      </c>
      <c r="BI90" s="158">
        <f>IF('Indicator Data'!BJ94="No Data",1,IF('Indicator Data imputation'!BJ93&lt;&gt;"",1,0))</f>
        <v>1</v>
      </c>
      <c r="BJ90" s="158">
        <f>IF('Indicator Data'!BK94="No Data",1,IF('Indicator Data imputation'!BK93&lt;&gt;"",1,0))</f>
        <v>0</v>
      </c>
      <c r="BK90" s="158">
        <f>IF('Indicator Data'!BL94="No Data",1,IF('Indicator Data imputation'!BL93&lt;&gt;"",1,0))</f>
        <v>0</v>
      </c>
      <c r="BL90" s="158">
        <f>IF('Indicator Data'!BM94="No Data",1,IF('Indicator Data imputation'!BM93&lt;&gt;"",1,0))</f>
        <v>0</v>
      </c>
      <c r="BM90" s="158">
        <f>IF('Indicator Data'!BN94="No Data",1,IF('Indicator Data imputation'!BN93&lt;&gt;"",1,0))</f>
        <v>0</v>
      </c>
      <c r="BN90" s="158">
        <f>IF('Indicator Data'!BO94="No Data",1,IF('Indicator Data imputation'!BO93&lt;&gt;"",1,0))</f>
        <v>1</v>
      </c>
      <c r="BO90" s="158">
        <f>IF('Indicator Data'!BP94="No Data",1,IF('Indicator Data imputation'!BP93&lt;&gt;"",1,0))</f>
        <v>0</v>
      </c>
      <c r="BP90" s="158">
        <f>IF('Indicator Data'!BQ94="No Data",1,IF('Indicator Data imputation'!BQ93&lt;&gt;"",1,0))</f>
        <v>0</v>
      </c>
      <c r="BQ90" s="158">
        <f>IF('Indicator Data'!BR94="No Data",1,IF('Indicator Data imputation'!BR93&lt;&gt;"",1,0))</f>
        <v>0</v>
      </c>
      <c r="BR90" s="158">
        <f>IF('Indicator Data'!BS94="No Data",1,IF('Indicator Data imputation'!BS93&lt;&gt;"",1,0))</f>
        <v>0</v>
      </c>
      <c r="BS90" s="158">
        <f>IF('Indicator Data'!BT94="No Data",1,IF('Indicator Data imputation'!BT93&lt;&gt;"",1,0))</f>
        <v>0</v>
      </c>
      <c r="BT90" s="158">
        <f>IF('Indicator Data'!BU94="No Data",1,IF('Indicator Data imputation'!BU93&lt;&gt;"",1,0))</f>
        <v>0</v>
      </c>
      <c r="BU90" s="158">
        <f>IF('Indicator Data'!BV94="No Data",1,IF('Indicator Data imputation'!BV93&lt;&gt;"",1,0))</f>
        <v>0</v>
      </c>
      <c r="BV90" s="158">
        <f>IF('Indicator Data'!BW94="No Data",1,IF('Indicator Data imputation'!BW93&lt;&gt;"",1,0))</f>
        <v>1</v>
      </c>
      <c r="BW90" s="158">
        <f>IF('Indicator Data'!BX94="No Data",1,IF('Indicator Data imputation'!BX93&lt;&gt;"",1,0))</f>
        <v>1</v>
      </c>
      <c r="BX90" s="158">
        <f>IF('Indicator Data'!BY94="No Data",1,IF('Indicator Data imputation'!BY93&lt;&gt;"",1,0))</f>
        <v>0</v>
      </c>
      <c r="BY90" s="5">
        <f t="shared" si="3"/>
        <v>17</v>
      </c>
      <c r="BZ90" s="160">
        <f t="shared" si="4"/>
        <v>0.22666666666666666</v>
      </c>
    </row>
    <row r="91" spans="1:78" x14ac:dyDescent="0.25">
      <c r="A91" s="5" t="s">
        <v>297</v>
      </c>
      <c r="B91" s="158">
        <f>IF('Indicator Data'!C95="No Data",1,IF('Indicator Data imputation'!C94&lt;&gt;"",1,0))</f>
        <v>0</v>
      </c>
      <c r="C91" s="158">
        <f>IF('Indicator Data'!D95="No Data",1,IF('Indicator Data imputation'!D94&lt;&gt;"",1,0))</f>
        <v>0</v>
      </c>
      <c r="D91" s="158">
        <f>IF('Indicator Data'!E95="No Data",1,IF('Indicator Data imputation'!E94&lt;&gt;"",1,0))</f>
        <v>0</v>
      </c>
      <c r="E91" s="158">
        <f>IF('Indicator Data'!F95="No Data",1,IF('Indicator Data imputation'!F94&lt;&gt;"",1,0))</f>
        <v>0</v>
      </c>
      <c r="F91" s="158">
        <f>IF('Indicator Data'!G95="No Data",1,IF('Indicator Data imputation'!G94&lt;&gt;"",1,0))</f>
        <v>0</v>
      </c>
      <c r="G91" s="158">
        <f>IF('Indicator Data'!H95="No Data",1,IF('Indicator Data imputation'!H94&lt;&gt;"",1,0))</f>
        <v>0</v>
      </c>
      <c r="H91" s="158">
        <f>IF('Indicator Data'!I95="No Data",1,IF('Indicator Data imputation'!I94&lt;&gt;"",1,0))</f>
        <v>0</v>
      </c>
      <c r="I91" s="158">
        <f>IF('Indicator Data'!J95="No Data",1,IF('Indicator Data imputation'!J94&lt;&gt;"",1,0))</f>
        <v>0</v>
      </c>
      <c r="J91" s="158">
        <f>IF('Indicator Data'!K95="No Data",1,IF('Indicator Data imputation'!K94&lt;&gt;"",1,0))</f>
        <v>0</v>
      </c>
      <c r="K91" s="158">
        <f>IF('Indicator Data'!L95="No Data",1,IF('Indicator Data imputation'!L94&lt;&gt;"",1,0))</f>
        <v>0</v>
      </c>
      <c r="L91" s="158">
        <f>IF('Indicator Data'!M95="No Data",1,IF('Indicator Data imputation'!M94&lt;&gt;"",1,0))</f>
        <v>0</v>
      </c>
      <c r="M91" s="158">
        <f>IF('Indicator Data'!N95="No Data",1,IF('Indicator Data imputation'!N94&lt;&gt;"",1,0))</f>
        <v>1</v>
      </c>
      <c r="N91" s="158">
        <f>IF('Indicator Data'!O95="No Data",1,IF('Indicator Data imputation'!O94&lt;&gt;"",1,0))</f>
        <v>1</v>
      </c>
      <c r="O91" s="158">
        <f>IF('Indicator Data'!P95="No Data",1,IF('Indicator Data imputation'!P94&lt;&gt;"",1,0))</f>
        <v>1</v>
      </c>
      <c r="P91" s="158">
        <f>IF('Indicator Data'!Q95="No Data",1,IF('Indicator Data imputation'!Q94&lt;&gt;"",1,0))</f>
        <v>0</v>
      </c>
      <c r="Q91" s="158">
        <f>IF('Indicator Data'!R95="No Data",1,IF('Indicator Data imputation'!R94&lt;&gt;"",1,0))</f>
        <v>0</v>
      </c>
      <c r="R91" s="158">
        <f>IF('Indicator Data'!S95="No Data",1,IF('Indicator Data imputation'!S94&lt;&gt;"",1,0))</f>
        <v>0</v>
      </c>
      <c r="S91" s="158">
        <f>IF('Indicator Data'!T95="No Data",1,IF('Indicator Data imputation'!T94&lt;&gt;"",1,0))</f>
        <v>0</v>
      </c>
      <c r="T91" s="158">
        <f>IF('Indicator Data'!U95="No Data",1,IF('Indicator Data imputation'!U94&lt;&gt;"",1,0))</f>
        <v>0</v>
      </c>
      <c r="U91" s="158">
        <f>IF('Indicator Data'!V95="No Data",1,IF('Indicator Data imputation'!V94&lt;&gt;"",1,0))</f>
        <v>0</v>
      </c>
      <c r="V91" s="158">
        <f>IF('Indicator Data'!W95="No Data",1,IF('Indicator Data imputation'!W94&lt;&gt;"",1,0))</f>
        <v>0</v>
      </c>
      <c r="W91" s="158">
        <f>IF('Indicator Data'!X95="No Data",1,IF('Indicator Data imputation'!X94&lt;&gt;"",1,0))</f>
        <v>0</v>
      </c>
      <c r="X91" s="158">
        <f>IF('Indicator Data'!Y95="No Data",1,IF('Indicator Data imputation'!Y94&lt;&gt;"",1,0))</f>
        <v>0</v>
      </c>
      <c r="Y91" s="158">
        <f>IF('Indicator Data'!Z95="No Data",1,IF('Indicator Data imputation'!Z94&lt;&gt;"",1,0))</f>
        <v>0</v>
      </c>
      <c r="Z91" s="158">
        <f>IF('Indicator Data'!AA95="No Data",1,IF('Indicator Data imputation'!AA94&lt;&gt;"",1,0))</f>
        <v>1</v>
      </c>
      <c r="AA91" s="158">
        <f>IF('Indicator Data'!AB95="No Data",1,IF('Indicator Data imputation'!AB94&lt;&gt;"",1,0))</f>
        <v>0</v>
      </c>
      <c r="AB91" s="158">
        <f>IF('Indicator Data'!AC95="No Data",1,IF('Indicator Data imputation'!AC94&lt;&gt;"",1,0))</f>
        <v>1</v>
      </c>
      <c r="AC91" s="158">
        <f>IF('Indicator Data'!AD95="No Data",1,IF('Indicator Data imputation'!AD94&lt;&gt;"",1,0))</f>
        <v>0</v>
      </c>
      <c r="AD91" s="158">
        <f>IF('Indicator Data'!AE95="No Data",1,IF('Indicator Data imputation'!AE94&lt;&gt;"",1,0))</f>
        <v>0</v>
      </c>
      <c r="AE91" s="158">
        <f>IF('Indicator Data'!AF95="No Data",1,IF('Indicator Data imputation'!AF94&lt;&gt;"",1,0))</f>
        <v>1</v>
      </c>
      <c r="AF91" s="158">
        <f>IF('Indicator Data'!AG95="No Data",1,IF('Indicator Data imputation'!AG94&lt;&gt;"",1,0))</f>
        <v>0</v>
      </c>
      <c r="AG91" s="158">
        <f>IF('Indicator Data'!AH95="No Data",1,IF('Indicator Data imputation'!AH94&lt;&gt;"",1,0))</f>
        <v>0</v>
      </c>
      <c r="AH91" s="158">
        <f>IF('Indicator Data'!AI95="No Data",1,IF('Indicator Data imputation'!AI94&lt;&gt;"",1,0))</f>
        <v>0</v>
      </c>
      <c r="AI91" s="158">
        <f>IF('Indicator Data'!AJ95="No Data",1,IF('Indicator Data imputation'!AJ94&lt;&gt;"",1,0))</f>
        <v>0</v>
      </c>
      <c r="AJ91" s="158">
        <f>IF('Indicator Data'!AK95="No Data",1,IF('Indicator Data imputation'!AK94&lt;&gt;"",1,0))</f>
        <v>0</v>
      </c>
      <c r="AK91" s="158">
        <f>IF('Indicator Data'!AL95="No Data",1,IF('Indicator Data imputation'!AL94&lt;&gt;"",1,0))</f>
        <v>0</v>
      </c>
      <c r="AL91" s="158">
        <f>IF('Indicator Data'!AM95="No Data",1,IF('Indicator Data imputation'!AM94&lt;&gt;"",1,0))</f>
        <v>1</v>
      </c>
      <c r="AM91" s="158">
        <f>IF('Indicator Data'!AN95="No Data",1,IF('Indicator Data imputation'!AN94&lt;&gt;"",1,0))</f>
        <v>0</v>
      </c>
      <c r="AN91" s="158">
        <f>IF('Indicator Data'!AO95="No Data",1,IF('Indicator Data imputation'!AO94&lt;&gt;"",1,0))</f>
        <v>0</v>
      </c>
      <c r="AO91" s="158">
        <f>IF('Indicator Data'!AP95="No Data",1,IF('Indicator Data imputation'!AP94&lt;&gt;"",1,0))</f>
        <v>0</v>
      </c>
      <c r="AP91" s="158">
        <f>IF('Indicator Data'!AQ95="No Data",1,IF('Indicator Data imputation'!AQ94&lt;&gt;"",1,0))</f>
        <v>1</v>
      </c>
      <c r="AQ91" s="158">
        <f>IF('Indicator Data'!AR95="No Data",1,IF('Indicator Data imputation'!AR94&lt;&gt;"",1,0))</f>
        <v>0</v>
      </c>
      <c r="AR91" s="158">
        <f>IF('Indicator Data'!AS95="No Data",1,IF('Indicator Data imputation'!AS94&lt;&gt;"",1,0))</f>
        <v>0</v>
      </c>
      <c r="AS91" s="158">
        <f>IF('Indicator Data'!AT95="No Data",1,IF('Indicator Data imputation'!AT94&lt;&gt;"",1,0))</f>
        <v>0</v>
      </c>
      <c r="AT91" s="158">
        <f>IF('Indicator Data'!AU95="No Data",1,IF('Indicator Data imputation'!AU94&lt;&gt;"",1,0))</f>
        <v>0</v>
      </c>
      <c r="AU91" s="158">
        <f>IF('Indicator Data'!AV95="No Data",1,IF('Indicator Data imputation'!AV94&lt;&gt;"",1,0))</f>
        <v>1</v>
      </c>
      <c r="AV91" s="158">
        <f>IF('Indicator Data'!AW95="No Data",1,IF('Indicator Data imputation'!AW94&lt;&gt;"",1,0))</f>
        <v>1</v>
      </c>
      <c r="AW91" s="158">
        <f>IF('Indicator Data'!AX95="No Data",1,IF('Indicator Data imputation'!AX94&lt;&gt;"",1,0))</f>
        <v>0</v>
      </c>
      <c r="AX91" s="158">
        <f>IF('Indicator Data'!AY95="No Data",1,IF('Indicator Data imputation'!AY94&lt;&gt;"",1,0))</f>
        <v>0</v>
      </c>
      <c r="AY91" s="158">
        <f>IF('Indicator Data'!AZ95="No Data",1,IF('Indicator Data imputation'!AZ94&lt;&gt;"",1,0))</f>
        <v>0</v>
      </c>
      <c r="AZ91" s="158">
        <f>IF('Indicator Data'!BA95="No Data",1,IF('Indicator Data imputation'!BA94&lt;&gt;"",1,0))</f>
        <v>0</v>
      </c>
      <c r="BA91" s="158">
        <f>IF('Indicator Data'!BB95="No Data",1,IF('Indicator Data imputation'!BB94&lt;&gt;"",1,0))</f>
        <v>0</v>
      </c>
      <c r="BB91" s="158">
        <f>IF('Indicator Data'!BC95="No Data",1,IF('Indicator Data imputation'!BC94&lt;&gt;"",1,0))</f>
        <v>0</v>
      </c>
      <c r="BC91" s="158">
        <f>IF('Indicator Data'!BD95="No Data",1,IF('Indicator Data imputation'!BD94&lt;&gt;"",1,0))</f>
        <v>0</v>
      </c>
      <c r="BD91" s="158">
        <f>IF('Indicator Data'!BE95="No Data",1,IF('Indicator Data imputation'!BE94&lt;&gt;"",1,0))</f>
        <v>0</v>
      </c>
      <c r="BE91" s="158">
        <f>IF('Indicator Data'!BF95="No Data",1,IF('Indicator Data imputation'!BF94&lt;&gt;"",1,0))</f>
        <v>0</v>
      </c>
      <c r="BF91" s="158">
        <f>IF('Indicator Data'!BG95="No Data",1,IF('Indicator Data imputation'!BG94&lt;&gt;"",1,0))</f>
        <v>0</v>
      </c>
      <c r="BG91" s="158">
        <f>IF('Indicator Data'!BH95="No Data",1,IF('Indicator Data imputation'!BH94&lt;&gt;"",1,0))</f>
        <v>0</v>
      </c>
      <c r="BH91" s="158">
        <f>IF('Indicator Data'!BI95="No Data",1,IF('Indicator Data imputation'!BI94&lt;&gt;"",1,0))</f>
        <v>0</v>
      </c>
      <c r="BI91" s="158">
        <f>IF('Indicator Data'!BJ95="No Data",1,IF('Indicator Data imputation'!BJ94&lt;&gt;"",1,0))</f>
        <v>0</v>
      </c>
      <c r="BJ91" s="158">
        <f>IF('Indicator Data'!BK95="No Data",1,IF('Indicator Data imputation'!BK94&lt;&gt;"",1,0))</f>
        <v>0</v>
      </c>
      <c r="BK91" s="158">
        <f>IF('Indicator Data'!BL95="No Data",1,IF('Indicator Data imputation'!BL94&lt;&gt;"",1,0))</f>
        <v>0</v>
      </c>
      <c r="BL91" s="158">
        <f>IF('Indicator Data'!BM95="No Data",1,IF('Indicator Data imputation'!BM94&lt;&gt;"",1,0))</f>
        <v>0</v>
      </c>
      <c r="BM91" s="158">
        <f>IF('Indicator Data'!BN95="No Data",1,IF('Indicator Data imputation'!BN94&lt;&gt;"",1,0))</f>
        <v>0</v>
      </c>
      <c r="BN91" s="158">
        <f>IF('Indicator Data'!BO95="No Data",1,IF('Indicator Data imputation'!BO94&lt;&gt;"",1,0))</f>
        <v>0</v>
      </c>
      <c r="BO91" s="158">
        <f>IF('Indicator Data'!BP95="No Data",1,IF('Indicator Data imputation'!BP94&lt;&gt;"",1,0))</f>
        <v>0</v>
      </c>
      <c r="BP91" s="158">
        <f>IF('Indicator Data'!BQ95="No Data",1,IF('Indicator Data imputation'!BQ94&lt;&gt;"",1,0))</f>
        <v>0</v>
      </c>
      <c r="BQ91" s="158">
        <f>IF('Indicator Data'!BR95="No Data",1,IF('Indicator Data imputation'!BR94&lt;&gt;"",1,0))</f>
        <v>0</v>
      </c>
      <c r="BR91" s="158">
        <f>IF('Indicator Data'!BS95="No Data",1,IF('Indicator Data imputation'!BS94&lt;&gt;"",1,0))</f>
        <v>0</v>
      </c>
      <c r="BS91" s="158">
        <f>IF('Indicator Data'!BT95="No Data",1,IF('Indicator Data imputation'!BT94&lt;&gt;"",1,0))</f>
        <v>0</v>
      </c>
      <c r="BT91" s="158">
        <f>IF('Indicator Data'!BU95="No Data",1,IF('Indicator Data imputation'!BU94&lt;&gt;"",1,0))</f>
        <v>0</v>
      </c>
      <c r="BU91" s="158">
        <f>IF('Indicator Data'!BV95="No Data",1,IF('Indicator Data imputation'!BV94&lt;&gt;"",1,0))</f>
        <v>0</v>
      </c>
      <c r="BV91" s="158">
        <f>IF('Indicator Data'!BW95="No Data",1,IF('Indicator Data imputation'!BW94&lt;&gt;"",1,0))</f>
        <v>0</v>
      </c>
      <c r="BW91" s="158">
        <f>IF('Indicator Data'!BX95="No Data",1,IF('Indicator Data imputation'!BX94&lt;&gt;"",1,0))</f>
        <v>0</v>
      </c>
      <c r="BX91" s="158">
        <f>IF('Indicator Data'!BY95="No Data",1,IF('Indicator Data imputation'!BY94&lt;&gt;"",1,0))</f>
        <v>0</v>
      </c>
      <c r="BY91" s="5">
        <f t="shared" si="3"/>
        <v>10</v>
      </c>
      <c r="BZ91" s="160">
        <f t="shared" si="4"/>
        <v>0.13333333333333333</v>
      </c>
    </row>
    <row r="92" spans="1:78" x14ac:dyDescent="0.25">
      <c r="A92" s="5" t="s">
        <v>167</v>
      </c>
      <c r="B92" s="158">
        <f>IF('Indicator Data'!C96="No Data",1,IF('Indicator Data imputation'!C95&lt;&gt;"",1,0))</f>
        <v>0</v>
      </c>
      <c r="C92" s="158">
        <f>IF('Indicator Data'!D96="No Data",1,IF('Indicator Data imputation'!D95&lt;&gt;"",1,0))</f>
        <v>0</v>
      </c>
      <c r="D92" s="158">
        <f>IF('Indicator Data'!E96="No Data",1,IF('Indicator Data imputation'!E95&lt;&gt;"",1,0))</f>
        <v>0</v>
      </c>
      <c r="E92" s="158">
        <f>IF('Indicator Data'!F96="No Data",1,IF('Indicator Data imputation'!F95&lt;&gt;"",1,0))</f>
        <v>0</v>
      </c>
      <c r="F92" s="158">
        <f>IF('Indicator Data'!G96="No Data",1,IF('Indicator Data imputation'!G95&lt;&gt;"",1,0))</f>
        <v>0</v>
      </c>
      <c r="G92" s="158">
        <f>IF('Indicator Data'!H96="No Data",1,IF('Indicator Data imputation'!H95&lt;&gt;"",1,0))</f>
        <v>0</v>
      </c>
      <c r="H92" s="158">
        <f>IF('Indicator Data'!I96="No Data",1,IF('Indicator Data imputation'!I95&lt;&gt;"",1,0))</f>
        <v>0</v>
      </c>
      <c r="I92" s="158">
        <f>IF('Indicator Data'!J96="No Data",1,IF('Indicator Data imputation'!J95&lt;&gt;"",1,0))</f>
        <v>0</v>
      </c>
      <c r="J92" s="158">
        <f>IF('Indicator Data'!K96="No Data",1,IF('Indicator Data imputation'!K95&lt;&gt;"",1,0))</f>
        <v>0</v>
      </c>
      <c r="K92" s="158">
        <f>IF('Indicator Data'!L96="No Data",1,IF('Indicator Data imputation'!L95&lt;&gt;"",1,0))</f>
        <v>0</v>
      </c>
      <c r="L92" s="158">
        <f>IF('Indicator Data'!M96="No Data",1,IF('Indicator Data imputation'!M95&lt;&gt;"",1,0))</f>
        <v>0</v>
      </c>
      <c r="M92" s="158">
        <f>IF('Indicator Data'!N96="No Data",1,IF('Indicator Data imputation'!N95&lt;&gt;"",1,0))</f>
        <v>1</v>
      </c>
      <c r="N92" s="158">
        <f>IF('Indicator Data'!O96="No Data",1,IF('Indicator Data imputation'!O95&lt;&gt;"",1,0))</f>
        <v>1</v>
      </c>
      <c r="O92" s="158">
        <f>IF('Indicator Data'!P96="No Data",1,IF('Indicator Data imputation'!P95&lt;&gt;"",1,0))</f>
        <v>1</v>
      </c>
      <c r="P92" s="158">
        <f>IF('Indicator Data'!Q96="No Data",1,IF('Indicator Data imputation'!Q95&lt;&gt;"",1,0))</f>
        <v>0</v>
      </c>
      <c r="Q92" s="158">
        <f>IF('Indicator Data'!R96="No Data",1,IF('Indicator Data imputation'!R95&lt;&gt;"",1,0))</f>
        <v>0</v>
      </c>
      <c r="R92" s="158">
        <f>IF('Indicator Data'!S96="No Data",1,IF('Indicator Data imputation'!S95&lt;&gt;"",1,0))</f>
        <v>0</v>
      </c>
      <c r="S92" s="158">
        <f>IF('Indicator Data'!T96="No Data",1,IF('Indicator Data imputation'!T95&lt;&gt;"",1,0))</f>
        <v>0</v>
      </c>
      <c r="T92" s="158">
        <f>IF('Indicator Data'!U96="No Data",1,IF('Indicator Data imputation'!U95&lt;&gt;"",1,0))</f>
        <v>0</v>
      </c>
      <c r="U92" s="158">
        <f>IF('Indicator Data'!V96="No Data",1,IF('Indicator Data imputation'!V95&lt;&gt;"",1,0))</f>
        <v>0</v>
      </c>
      <c r="V92" s="158">
        <f>IF('Indicator Data'!W96="No Data",1,IF('Indicator Data imputation'!W95&lt;&gt;"",1,0))</f>
        <v>0</v>
      </c>
      <c r="W92" s="158">
        <f>IF('Indicator Data'!X96="No Data",1,IF('Indicator Data imputation'!X95&lt;&gt;"",1,0))</f>
        <v>0</v>
      </c>
      <c r="X92" s="158">
        <f>IF('Indicator Data'!Y96="No Data",1,IF('Indicator Data imputation'!Y95&lt;&gt;"",1,0))</f>
        <v>0</v>
      </c>
      <c r="Y92" s="158">
        <f>IF('Indicator Data'!Z96="No Data",1,IF('Indicator Data imputation'!Z95&lt;&gt;"",1,0))</f>
        <v>0</v>
      </c>
      <c r="Z92" s="158">
        <f>IF('Indicator Data'!AA96="No Data",1,IF('Indicator Data imputation'!AA95&lt;&gt;"",1,0))</f>
        <v>1</v>
      </c>
      <c r="AA92" s="158">
        <f>IF('Indicator Data'!AB96="No Data",1,IF('Indicator Data imputation'!AB95&lt;&gt;"",1,0))</f>
        <v>0</v>
      </c>
      <c r="AB92" s="158">
        <f>IF('Indicator Data'!AC96="No Data",1,IF('Indicator Data imputation'!AC95&lt;&gt;"",1,0))</f>
        <v>1</v>
      </c>
      <c r="AC92" s="158">
        <f>IF('Indicator Data'!AD96="No Data",1,IF('Indicator Data imputation'!AD95&lt;&gt;"",1,0))</f>
        <v>0</v>
      </c>
      <c r="AD92" s="158">
        <f>IF('Indicator Data'!AE96="No Data",1,IF('Indicator Data imputation'!AE95&lt;&gt;"",1,0))</f>
        <v>0</v>
      </c>
      <c r="AE92" s="158">
        <f>IF('Indicator Data'!AF96="No Data",1,IF('Indicator Data imputation'!AF95&lt;&gt;"",1,0))</f>
        <v>1</v>
      </c>
      <c r="AF92" s="158">
        <f>IF('Indicator Data'!AG96="No Data",1,IF('Indicator Data imputation'!AG95&lt;&gt;"",1,0))</f>
        <v>0</v>
      </c>
      <c r="AG92" s="158">
        <f>IF('Indicator Data'!AH96="No Data",1,IF('Indicator Data imputation'!AH95&lt;&gt;"",1,0))</f>
        <v>0</v>
      </c>
      <c r="AH92" s="158">
        <f>IF('Indicator Data'!AI96="No Data",1,IF('Indicator Data imputation'!AI95&lt;&gt;"",1,0))</f>
        <v>0</v>
      </c>
      <c r="AI92" s="158">
        <f>IF('Indicator Data'!AJ96="No Data",1,IF('Indicator Data imputation'!AJ95&lt;&gt;"",1,0))</f>
        <v>0</v>
      </c>
      <c r="AJ92" s="158">
        <f>IF('Indicator Data'!AK96="No Data",1,IF('Indicator Data imputation'!AK95&lt;&gt;"",1,0))</f>
        <v>0</v>
      </c>
      <c r="AK92" s="158">
        <f>IF('Indicator Data'!AL96="No Data",1,IF('Indicator Data imputation'!AL95&lt;&gt;"",1,0))</f>
        <v>0</v>
      </c>
      <c r="AL92" s="158">
        <f>IF('Indicator Data'!AM96="No Data",1,IF('Indicator Data imputation'!AM95&lt;&gt;"",1,0))</f>
        <v>1</v>
      </c>
      <c r="AM92" s="158">
        <f>IF('Indicator Data'!AN96="No Data",1,IF('Indicator Data imputation'!AN95&lt;&gt;"",1,0))</f>
        <v>0</v>
      </c>
      <c r="AN92" s="158">
        <f>IF('Indicator Data'!AO96="No Data",1,IF('Indicator Data imputation'!AO95&lt;&gt;"",1,0))</f>
        <v>0</v>
      </c>
      <c r="AO92" s="158">
        <f>IF('Indicator Data'!AP96="No Data",1,IF('Indicator Data imputation'!AP95&lt;&gt;"",1,0))</f>
        <v>0</v>
      </c>
      <c r="AP92" s="158">
        <f>IF('Indicator Data'!AQ96="No Data",1,IF('Indicator Data imputation'!AQ95&lt;&gt;"",1,0))</f>
        <v>1</v>
      </c>
      <c r="AQ92" s="158">
        <f>IF('Indicator Data'!AR96="No Data",1,IF('Indicator Data imputation'!AR95&lt;&gt;"",1,0))</f>
        <v>0</v>
      </c>
      <c r="AR92" s="158">
        <f>IF('Indicator Data'!AS96="No Data",1,IF('Indicator Data imputation'!AS95&lt;&gt;"",1,0))</f>
        <v>0</v>
      </c>
      <c r="AS92" s="158">
        <f>IF('Indicator Data'!AT96="No Data",1,IF('Indicator Data imputation'!AT95&lt;&gt;"",1,0))</f>
        <v>0</v>
      </c>
      <c r="AT92" s="158">
        <f>IF('Indicator Data'!AU96="No Data",1,IF('Indicator Data imputation'!AU95&lt;&gt;"",1,0))</f>
        <v>0</v>
      </c>
      <c r="AU92" s="158">
        <f>IF('Indicator Data'!AV96="No Data",1,IF('Indicator Data imputation'!AV95&lt;&gt;"",1,0))</f>
        <v>0</v>
      </c>
      <c r="AV92" s="158">
        <f>IF('Indicator Data'!AW96="No Data",1,IF('Indicator Data imputation'!AW95&lt;&gt;"",1,0))</f>
        <v>0</v>
      </c>
      <c r="AW92" s="158">
        <f>IF('Indicator Data'!AX96="No Data",1,IF('Indicator Data imputation'!AX95&lt;&gt;"",1,0))</f>
        <v>1</v>
      </c>
      <c r="AX92" s="158">
        <f>IF('Indicator Data'!AY96="No Data",1,IF('Indicator Data imputation'!AY95&lt;&gt;"",1,0))</f>
        <v>0</v>
      </c>
      <c r="AY92" s="158">
        <f>IF('Indicator Data'!AZ96="No Data",1,IF('Indicator Data imputation'!AZ95&lt;&gt;"",1,0))</f>
        <v>0</v>
      </c>
      <c r="AZ92" s="158">
        <f>IF('Indicator Data'!BA96="No Data",1,IF('Indicator Data imputation'!BA95&lt;&gt;"",1,0))</f>
        <v>1</v>
      </c>
      <c r="BA92" s="158">
        <f>IF('Indicator Data'!BB96="No Data",1,IF('Indicator Data imputation'!BB95&lt;&gt;"",1,0))</f>
        <v>0</v>
      </c>
      <c r="BB92" s="158">
        <f>IF('Indicator Data'!BC96="No Data",1,IF('Indicator Data imputation'!BC95&lt;&gt;"",1,0))</f>
        <v>0</v>
      </c>
      <c r="BC92" s="158">
        <f>IF('Indicator Data'!BD96="No Data",1,IF('Indicator Data imputation'!BD95&lt;&gt;"",1,0))</f>
        <v>0</v>
      </c>
      <c r="BD92" s="158">
        <f>IF('Indicator Data'!BE96="No Data",1,IF('Indicator Data imputation'!BE95&lt;&gt;"",1,0))</f>
        <v>0</v>
      </c>
      <c r="BE92" s="158">
        <f>IF('Indicator Data'!BF96="No Data",1,IF('Indicator Data imputation'!BF95&lt;&gt;"",1,0))</f>
        <v>0</v>
      </c>
      <c r="BF92" s="158">
        <f>IF('Indicator Data'!BG96="No Data",1,IF('Indicator Data imputation'!BG95&lt;&gt;"",1,0))</f>
        <v>0</v>
      </c>
      <c r="BG92" s="158">
        <f>IF('Indicator Data'!BH96="No Data",1,IF('Indicator Data imputation'!BH95&lt;&gt;"",1,0))</f>
        <v>0</v>
      </c>
      <c r="BH92" s="158">
        <f>IF('Indicator Data'!BI96="No Data",1,IF('Indicator Data imputation'!BI95&lt;&gt;"",1,0))</f>
        <v>0</v>
      </c>
      <c r="BI92" s="158">
        <f>IF('Indicator Data'!BJ96="No Data",1,IF('Indicator Data imputation'!BJ95&lt;&gt;"",1,0))</f>
        <v>1</v>
      </c>
      <c r="BJ92" s="158">
        <f>IF('Indicator Data'!BK96="No Data",1,IF('Indicator Data imputation'!BK95&lt;&gt;"",1,0))</f>
        <v>0</v>
      </c>
      <c r="BK92" s="158">
        <f>IF('Indicator Data'!BL96="No Data",1,IF('Indicator Data imputation'!BL95&lt;&gt;"",1,0))</f>
        <v>0</v>
      </c>
      <c r="BL92" s="158">
        <f>IF('Indicator Data'!BM96="No Data",1,IF('Indicator Data imputation'!BM95&lt;&gt;"",1,0))</f>
        <v>0</v>
      </c>
      <c r="BM92" s="158">
        <f>IF('Indicator Data'!BN96="No Data",1,IF('Indicator Data imputation'!BN95&lt;&gt;"",1,0))</f>
        <v>0</v>
      </c>
      <c r="BN92" s="158">
        <f>IF('Indicator Data'!BO96="No Data",1,IF('Indicator Data imputation'!BO95&lt;&gt;"",1,0))</f>
        <v>0</v>
      </c>
      <c r="BO92" s="158">
        <f>IF('Indicator Data'!BP96="No Data",1,IF('Indicator Data imputation'!BP95&lt;&gt;"",1,0))</f>
        <v>0</v>
      </c>
      <c r="BP92" s="158">
        <f>IF('Indicator Data'!BQ96="No Data",1,IF('Indicator Data imputation'!BQ95&lt;&gt;"",1,0))</f>
        <v>0</v>
      </c>
      <c r="BQ92" s="158">
        <f>IF('Indicator Data'!BR96="No Data",1,IF('Indicator Data imputation'!BR95&lt;&gt;"",1,0))</f>
        <v>0</v>
      </c>
      <c r="BR92" s="158">
        <f>IF('Indicator Data'!BS96="No Data",1,IF('Indicator Data imputation'!BS95&lt;&gt;"",1,0))</f>
        <v>0</v>
      </c>
      <c r="BS92" s="158">
        <f>IF('Indicator Data'!BT96="No Data",1,IF('Indicator Data imputation'!BT95&lt;&gt;"",1,0))</f>
        <v>0</v>
      </c>
      <c r="BT92" s="158">
        <f>IF('Indicator Data'!BU96="No Data",1,IF('Indicator Data imputation'!BU95&lt;&gt;"",1,0))</f>
        <v>0</v>
      </c>
      <c r="BU92" s="158">
        <f>IF('Indicator Data'!BV96="No Data",1,IF('Indicator Data imputation'!BV95&lt;&gt;"",1,0))</f>
        <v>0</v>
      </c>
      <c r="BV92" s="158">
        <f>IF('Indicator Data'!BW96="No Data",1,IF('Indicator Data imputation'!BW95&lt;&gt;"",1,0))</f>
        <v>0</v>
      </c>
      <c r="BW92" s="158">
        <f>IF('Indicator Data'!BX96="No Data",1,IF('Indicator Data imputation'!BX95&lt;&gt;"",1,0))</f>
        <v>0</v>
      </c>
      <c r="BX92" s="158">
        <f>IF('Indicator Data'!BY96="No Data",1,IF('Indicator Data imputation'!BY95&lt;&gt;"",1,0))</f>
        <v>0</v>
      </c>
      <c r="BY92" s="5">
        <f t="shared" si="3"/>
        <v>11</v>
      </c>
      <c r="BZ92" s="160">
        <f t="shared" si="4"/>
        <v>0.14666666666666667</v>
      </c>
    </row>
    <row r="93" spans="1:78" x14ac:dyDescent="0.25">
      <c r="A93" s="5" t="s">
        <v>169</v>
      </c>
      <c r="B93" s="158">
        <f>IF('Indicator Data'!C97="No Data",1,IF('Indicator Data imputation'!C96&lt;&gt;"",1,0))</f>
        <v>0</v>
      </c>
      <c r="C93" s="158">
        <f>IF('Indicator Data'!D97="No Data",1,IF('Indicator Data imputation'!D96&lt;&gt;"",1,0))</f>
        <v>0</v>
      </c>
      <c r="D93" s="158">
        <f>IF('Indicator Data'!E97="No Data",1,IF('Indicator Data imputation'!E96&lt;&gt;"",1,0))</f>
        <v>0</v>
      </c>
      <c r="E93" s="158">
        <f>IF('Indicator Data'!F97="No Data",1,IF('Indicator Data imputation'!F96&lt;&gt;"",1,0))</f>
        <v>0</v>
      </c>
      <c r="F93" s="158">
        <f>IF('Indicator Data'!G97="No Data",1,IF('Indicator Data imputation'!G96&lt;&gt;"",1,0))</f>
        <v>0</v>
      </c>
      <c r="G93" s="158">
        <f>IF('Indicator Data'!H97="No Data",1,IF('Indicator Data imputation'!H96&lt;&gt;"",1,0))</f>
        <v>0</v>
      </c>
      <c r="H93" s="158">
        <f>IF('Indicator Data'!I97="No Data",1,IF('Indicator Data imputation'!I96&lt;&gt;"",1,0))</f>
        <v>0</v>
      </c>
      <c r="I93" s="158">
        <f>IF('Indicator Data'!J97="No Data",1,IF('Indicator Data imputation'!J96&lt;&gt;"",1,0))</f>
        <v>0</v>
      </c>
      <c r="J93" s="158">
        <f>IF('Indicator Data'!K97="No Data",1,IF('Indicator Data imputation'!K96&lt;&gt;"",1,0))</f>
        <v>0</v>
      </c>
      <c r="K93" s="158">
        <f>IF('Indicator Data'!L97="No Data",1,IF('Indicator Data imputation'!L96&lt;&gt;"",1,0))</f>
        <v>0</v>
      </c>
      <c r="L93" s="158">
        <f>IF('Indicator Data'!M97="No Data",1,IF('Indicator Data imputation'!M96&lt;&gt;"",1,0))</f>
        <v>0</v>
      </c>
      <c r="M93" s="158">
        <f>IF('Indicator Data'!N97="No Data",1,IF('Indicator Data imputation'!N96&lt;&gt;"",1,0))</f>
        <v>1</v>
      </c>
      <c r="N93" s="158">
        <f>IF('Indicator Data'!O97="No Data",1,IF('Indicator Data imputation'!O96&lt;&gt;"",1,0))</f>
        <v>1</v>
      </c>
      <c r="O93" s="158">
        <f>IF('Indicator Data'!P97="No Data",1,IF('Indicator Data imputation'!P96&lt;&gt;"",1,0))</f>
        <v>1</v>
      </c>
      <c r="P93" s="158">
        <f>IF('Indicator Data'!Q97="No Data",1,IF('Indicator Data imputation'!Q96&lt;&gt;"",1,0))</f>
        <v>0</v>
      </c>
      <c r="Q93" s="158">
        <f>IF('Indicator Data'!R97="No Data",1,IF('Indicator Data imputation'!R96&lt;&gt;"",1,0))</f>
        <v>0</v>
      </c>
      <c r="R93" s="158">
        <f>IF('Indicator Data'!S97="No Data",1,IF('Indicator Data imputation'!S96&lt;&gt;"",1,0))</f>
        <v>0</v>
      </c>
      <c r="S93" s="158">
        <f>IF('Indicator Data'!T97="No Data",1,IF('Indicator Data imputation'!T96&lt;&gt;"",1,0))</f>
        <v>0</v>
      </c>
      <c r="T93" s="158">
        <f>IF('Indicator Data'!U97="No Data",1,IF('Indicator Data imputation'!U96&lt;&gt;"",1,0))</f>
        <v>0</v>
      </c>
      <c r="U93" s="158">
        <f>IF('Indicator Data'!V97="No Data",1,IF('Indicator Data imputation'!V96&lt;&gt;"",1,0))</f>
        <v>0</v>
      </c>
      <c r="V93" s="158">
        <f>IF('Indicator Data'!W97="No Data",1,IF('Indicator Data imputation'!W96&lt;&gt;"",1,0))</f>
        <v>0</v>
      </c>
      <c r="W93" s="158">
        <f>IF('Indicator Data'!X97="No Data",1,IF('Indicator Data imputation'!X96&lt;&gt;"",1,0))</f>
        <v>0</v>
      </c>
      <c r="X93" s="158">
        <f>IF('Indicator Data'!Y97="No Data",1,IF('Indicator Data imputation'!Y96&lt;&gt;"",1,0))</f>
        <v>0</v>
      </c>
      <c r="Y93" s="158">
        <f>IF('Indicator Data'!Z97="No Data",1,IF('Indicator Data imputation'!Z96&lt;&gt;"",1,0))</f>
        <v>0</v>
      </c>
      <c r="Z93" s="158">
        <f>IF('Indicator Data'!AA97="No Data",1,IF('Indicator Data imputation'!AA96&lt;&gt;"",1,0))</f>
        <v>0</v>
      </c>
      <c r="AA93" s="158">
        <f>IF('Indicator Data'!AB97="No Data",1,IF('Indicator Data imputation'!AB96&lt;&gt;"",1,0))</f>
        <v>0</v>
      </c>
      <c r="AB93" s="158">
        <f>IF('Indicator Data'!AC97="No Data",1,IF('Indicator Data imputation'!AC96&lt;&gt;"",1,0))</f>
        <v>0</v>
      </c>
      <c r="AC93" s="158">
        <f>IF('Indicator Data'!AD97="No Data",1,IF('Indicator Data imputation'!AD96&lt;&gt;"",1,0))</f>
        <v>0</v>
      </c>
      <c r="AD93" s="158">
        <f>IF('Indicator Data'!AE97="No Data",1,IF('Indicator Data imputation'!AE96&lt;&gt;"",1,0))</f>
        <v>0</v>
      </c>
      <c r="AE93" s="158">
        <f>IF('Indicator Data'!AF97="No Data",1,IF('Indicator Data imputation'!AF96&lt;&gt;"",1,0))</f>
        <v>0</v>
      </c>
      <c r="AF93" s="158">
        <f>IF('Indicator Data'!AG97="No Data",1,IF('Indicator Data imputation'!AG96&lt;&gt;"",1,0))</f>
        <v>0</v>
      </c>
      <c r="AG93" s="158">
        <f>IF('Indicator Data'!AH97="No Data",1,IF('Indicator Data imputation'!AH96&lt;&gt;"",1,0))</f>
        <v>0</v>
      </c>
      <c r="AH93" s="158">
        <f>IF('Indicator Data'!AI97="No Data",1,IF('Indicator Data imputation'!AI96&lt;&gt;"",1,0))</f>
        <v>0</v>
      </c>
      <c r="AI93" s="158">
        <f>IF('Indicator Data'!AJ97="No Data",1,IF('Indicator Data imputation'!AJ96&lt;&gt;"",1,0))</f>
        <v>0</v>
      </c>
      <c r="AJ93" s="158">
        <f>IF('Indicator Data'!AK97="No Data",1,IF('Indicator Data imputation'!AK96&lt;&gt;"",1,0))</f>
        <v>0</v>
      </c>
      <c r="AK93" s="158">
        <f>IF('Indicator Data'!AL97="No Data",1,IF('Indicator Data imputation'!AL96&lt;&gt;"",1,0))</f>
        <v>0</v>
      </c>
      <c r="AL93" s="158">
        <f>IF('Indicator Data'!AM97="No Data",1,IF('Indicator Data imputation'!AM96&lt;&gt;"",1,0))</f>
        <v>0</v>
      </c>
      <c r="AM93" s="158">
        <f>IF('Indicator Data'!AN97="No Data",1,IF('Indicator Data imputation'!AN96&lt;&gt;"",1,0))</f>
        <v>0</v>
      </c>
      <c r="AN93" s="158">
        <f>IF('Indicator Data'!AO97="No Data",1,IF('Indicator Data imputation'!AO96&lt;&gt;"",1,0))</f>
        <v>0</v>
      </c>
      <c r="AO93" s="158">
        <f>IF('Indicator Data'!AP97="No Data",1,IF('Indicator Data imputation'!AP96&lt;&gt;"",1,0))</f>
        <v>0</v>
      </c>
      <c r="AP93" s="158">
        <f>IF('Indicator Data'!AQ97="No Data",1,IF('Indicator Data imputation'!AQ96&lt;&gt;"",1,0))</f>
        <v>0</v>
      </c>
      <c r="AQ93" s="158">
        <f>IF('Indicator Data'!AR97="No Data",1,IF('Indicator Data imputation'!AR96&lt;&gt;"",1,0))</f>
        <v>0</v>
      </c>
      <c r="AR93" s="158">
        <f>IF('Indicator Data'!AS97="No Data",1,IF('Indicator Data imputation'!AS96&lt;&gt;"",1,0))</f>
        <v>0</v>
      </c>
      <c r="AS93" s="158">
        <f>IF('Indicator Data'!AT97="No Data",1,IF('Indicator Data imputation'!AT96&lt;&gt;"",1,0))</f>
        <v>0</v>
      </c>
      <c r="AT93" s="158">
        <f>IF('Indicator Data'!AU97="No Data",1,IF('Indicator Data imputation'!AU96&lt;&gt;"",1,0))</f>
        <v>0</v>
      </c>
      <c r="AU93" s="158">
        <f>IF('Indicator Data'!AV97="No Data",1,IF('Indicator Data imputation'!AV96&lt;&gt;"",1,0))</f>
        <v>0</v>
      </c>
      <c r="AV93" s="158">
        <f>IF('Indicator Data'!AW97="No Data",1,IF('Indicator Data imputation'!AW96&lt;&gt;"",1,0))</f>
        <v>0</v>
      </c>
      <c r="AW93" s="158">
        <f>IF('Indicator Data'!AX97="No Data",1,IF('Indicator Data imputation'!AX96&lt;&gt;"",1,0))</f>
        <v>0</v>
      </c>
      <c r="AX93" s="158">
        <f>IF('Indicator Data'!AY97="No Data",1,IF('Indicator Data imputation'!AY96&lt;&gt;"",1,0))</f>
        <v>0</v>
      </c>
      <c r="AY93" s="158">
        <f>IF('Indicator Data'!AZ97="No Data",1,IF('Indicator Data imputation'!AZ96&lt;&gt;"",1,0))</f>
        <v>0</v>
      </c>
      <c r="AZ93" s="158">
        <f>IF('Indicator Data'!BA97="No Data",1,IF('Indicator Data imputation'!BA96&lt;&gt;"",1,0))</f>
        <v>0</v>
      </c>
      <c r="BA93" s="158">
        <f>IF('Indicator Data'!BB97="No Data",1,IF('Indicator Data imputation'!BB96&lt;&gt;"",1,0))</f>
        <v>0</v>
      </c>
      <c r="BB93" s="158">
        <f>IF('Indicator Data'!BC97="No Data",1,IF('Indicator Data imputation'!BC96&lt;&gt;"",1,0))</f>
        <v>0</v>
      </c>
      <c r="BC93" s="158">
        <f>IF('Indicator Data'!BD97="No Data",1,IF('Indicator Data imputation'!BD96&lt;&gt;"",1,0))</f>
        <v>0</v>
      </c>
      <c r="BD93" s="158">
        <f>IF('Indicator Data'!BE97="No Data",1,IF('Indicator Data imputation'!BE96&lt;&gt;"",1,0))</f>
        <v>0</v>
      </c>
      <c r="BE93" s="158">
        <f>IF('Indicator Data'!BF97="No Data",1,IF('Indicator Data imputation'!BF96&lt;&gt;"",1,0))</f>
        <v>0</v>
      </c>
      <c r="BF93" s="158">
        <f>IF('Indicator Data'!BG97="No Data",1,IF('Indicator Data imputation'!BG96&lt;&gt;"",1,0))</f>
        <v>0</v>
      </c>
      <c r="BG93" s="158">
        <f>IF('Indicator Data'!BH97="No Data",1,IF('Indicator Data imputation'!BH96&lt;&gt;"",1,0))</f>
        <v>0</v>
      </c>
      <c r="BH93" s="158">
        <f>IF('Indicator Data'!BI97="No Data",1,IF('Indicator Data imputation'!BI96&lt;&gt;"",1,0))</f>
        <v>0</v>
      </c>
      <c r="BI93" s="158">
        <f>IF('Indicator Data'!BJ97="No Data",1,IF('Indicator Data imputation'!BJ96&lt;&gt;"",1,0))</f>
        <v>0</v>
      </c>
      <c r="BJ93" s="158">
        <f>IF('Indicator Data'!BK97="No Data",1,IF('Indicator Data imputation'!BK96&lt;&gt;"",1,0))</f>
        <v>0</v>
      </c>
      <c r="BK93" s="158">
        <f>IF('Indicator Data'!BL97="No Data",1,IF('Indicator Data imputation'!BL96&lt;&gt;"",1,0))</f>
        <v>0</v>
      </c>
      <c r="BL93" s="158">
        <f>IF('Indicator Data'!BM97="No Data",1,IF('Indicator Data imputation'!BM96&lt;&gt;"",1,0))</f>
        <v>0</v>
      </c>
      <c r="BM93" s="158">
        <f>IF('Indicator Data'!BN97="No Data",1,IF('Indicator Data imputation'!BN96&lt;&gt;"",1,0))</f>
        <v>0</v>
      </c>
      <c r="BN93" s="158">
        <f>IF('Indicator Data'!BO97="No Data",1,IF('Indicator Data imputation'!BO96&lt;&gt;"",1,0))</f>
        <v>0</v>
      </c>
      <c r="BO93" s="158">
        <f>IF('Indicator Data'!BP97="No Data",1,IF('Indicator Data imputation'!BP96&lt;&gt;"",1,0))</f>
        <v>0</v>
      </c>
      <c r="BP93" s="158">
        <f>IF('Indicator Data'!BQ97="No Data",1,IF('Indicator Data imputation'!BQ96&lt;&gt;"",1,0))</f>
        <v>0</v>
      </c>
      <c r="BQ93" s="158">
        <f>IF('Indicator Data'!BR97="No Data",1,IF('Indicator Data imputation'!BR96&lt;&gt;"",1,0))</f>
        <v>0</v>
      </c>
      <c r="BR93" s="158">
        <f>IF('Indicator Data'!BS97="No Data",1,IF('Indicator Data imputation'!BS96&lt;&gt;"",1,0))</f>
        <v>0</v>
      </c>
      <c r="BS93" s="158">
        <f>IF('Indicator Data'!BT97="No Data",1,IF('Indicator Data imputation'!BT96&lt;&gt;"",1,0))</f>
        <v>0</v>
      </c>
      <c r="BT93" s="158">
        <f>IF('Indicator Data'!BU97="No Data",1,IF('Indicator Data imputation'!BU96&lt;&gt;"",1,0))</f>
        <v>0</v>
      </c>
      <c r="BU93" s="158">
        <f>IF('Indicator Data'!BV97="No Data",1,IF('Indicator Data imputation'!BV96&lt;&gt;"",1,0))</f>
        <v>0</v>
      </c>
      <c r="BV93" s="158">
        <f>IF('Indicator Data'!BW97="No Data",1,IF('Indicator Data imputation'!BW96&lt;&gt;"",1,0))</f>
        <v>0</v>
      </c>
      <c r="BW93" s="158">
        <f>IF('Indicator Data'!BX97="No Data",1,IF('Indicator Data imputation'!BX96&lt;&gt;"",1,0))</f>
        <v>0</v>
      </c>
      <c r="BX93" s="158">
        <f>IF('Indicator Data'!BY97="No Data",1,IF('Indicator Data imputation'!BY96&lt;&gt;"",1,0))</f>
        <v>0</v>
      </c>
      <c r="BY93" s="5">
        <f t="shared" si="3"/>
        <v>3</v>
      </c>
      <c r="BZ93" s="160">
        <f t="shared" si="4"/>
        <v>0.04</v>
      </c>
    </row>
    <row r="94" spans="1:78" x14ac:dyDescent="0.25">
      <c r="A94" s="5" t="s">
        <v>171</v>
      </c>
      <c r="B94" s="158">
        <f>IF('Indicator Data'!C98="No Data",1,IF('Indicator Data imputation'!C97&lt;&gt;"",1,0))</f>
        <v>0</v>
      </c>
      <c r="C94" s="158">
        <f>IF('Indicator Data'!D98="No Data",1,IF('Indicator Data imputation'!D97&lt;&gt;"",1,0))</f>
        <v>0</v>
      </c>
      <c r="D94" s="158">
        <f>IF('Indicator Data'!E98="No Data",1,IF('Indicator Data imputation'!E97&lt;&gt;"",1,0))</f>
        <v>0</v>
      </c>
      <c r="E94" s="158">
        <f>IF('Indicator Data'!F98="No Data",1,IF('Indicator Data imputation'!F97&lt;&gt;"",1,0))</f>
        <v>0</v>
      </c>
      <c r="F94" s="158">
        <f>IF('Indicator Data'!G98="No Data",1,IF('Indicator Data imputation'!G97&lt;&gt;"",1,0))</f>
        <v>0</v>
      </c>
      <c r="G94" s="158">
        <f>IF('Indicator Data'!H98="No Data",1,IF('Indicator Data imputation'!H97&lt;&gt;"",1,0))</f>
        <v>0</v>
      </c>
      <c r="H94" s="158">
        <f>IF('Indicator Data'!I98="No Data",1,IF('Indicator Data imputation'!I97&lt;&gt;"",1,0))</f>
        <v>0</v>
      </c>
      <c r="I94" s="158">
        <f>IF('Indicator Data'!J98="No Data",1,IF('Indicator Data imputation'!J97&lt;&gt;"",1,0))</f>
        <v>0</v>
      </c>
      <c r="J94" s="158">
        <f>IF('Indicator Data'!K98="No Data",1,IF('Indicator Data imputation'!K97&lt;&gt;"",1,0))</f>
        <v>0</v>
      </c>
      <c r="K94" s="158">
        <f>IF('Indicator Data'!L98="No Data",1,IF('Indicator Data imputation'!L97&lt;&gt;"",1,0))</f>
        <v>0</v>
      </c>
      <c r="L94" s="158">
        <f>IF('Indicator Data'!M98="No Data",1,IF('Indicator Data imputation'!M97&lt;&gt;"",1,0))</f>
        <v>0</v>
      </c>
      <c r="M94" s="158">
        <f>IF('Indicator Data'!N98="No Data",1,IF('Indicator Data imputation'!N97&lt;&gt;"",1,0))</f>
        <v>1</v>
      </c>
      <c r="N94" s="158">
        <f>IF('Indicator Data'!O98="No Data",1,IF('Indicator Data imputation'!O97&lt;&gt;"",1,0))</f>
        <v>1</v>
      </c>
      <c r="O94" s="158">
        <f>IF('Indicator Data'!P98="No Data",1,IF('Indicator Data imputation'!P97&lt;&gt;"",1,0))</f>
        <v>1</v>
      </c>
      <c r="P94" s="158">
        <f>IF('Indicator Data'!Q98="No Data",1,IF('Indicator Data imputation'!Q97&lt;&gt;"",1,0))</f>
        <v>0</v>
      </c>
      <c r="Q94" s="158">
        <f>IF('Indicator Data'!R98="No Data",1,IF('Indicator Data imputation'!R97&lt;&gt;"",1,0))</f>
        <v>0</v>
      </c>
      <c r="R94" s="158">
        <f>IF('Indicator Data'!S98="No Data",1,IF('Indicator Data imputation'!S97&lt;&gt;"",1,0))</f>
        <v>0</v>
      </c>
      <c r="S94" s="158">
        <f>IF('Indicator Data'!T98="No Data",1,IF('Indicator Data imputation'!T97&lt;&gt;"",1,0))</f>
        <v>0</v>
      </c>
      <c r="T94" s="158">
        <f>IF('Indicator Data'!U98="No Data",1,IF('Indicator Data imputation'!U97&lt;&gt;"",1,0))</f>
        <v>0</v>
      </c>
      <c r="U94" s="158">
        <f>IF('Indicator Data'!V98="No Data",1,IF('Indicator Data imputation'!V97&lt;&gt;"",1,0))</f>
        <v>0</v>
      </c>
      <c r="V94" s="158">
        <f>IF('Indicator Data'!W98="No Data",1,IF('Indicator Data imputation'!W97&lt;&gt;"",1,0))</f>
        <v>0</v>
      </c>
      <c r="W94" s="158">
        <f>IF('Indicator Data'!X98="No Data",1,IF('Indicator Data imputation'!X97&lt;&gt;"",1,0))</f>
        <v>0</v>
      </c>
      <c r="X94" s="158">
        <f>IF('Indicator Data'!Y98="No Data",1,IF('Indicator Data imputation'!Y97&lt;&gt;"",1,0))</f>
        <v>0</v>
      </c>
      <c r="Y94" s="158">
        <f>IF('Indicator Data'!Z98="No Data",1,IF('Indicator Data imputation'!Z97&lt;&gt;"",1,0))</f>
        <v>0</v>
      </c>
      <c r="Z94" s="158">
        <f>IF('Indicator Data'!AA98="No Data",1,IF('Indicator Data imputation'!AA97&lt;&gt;"",1,0))</f>
        <v>1</v>
      </c>
      <c r="AA94" s="158">
        <f>IF('Indicator Data'!AB98="No Data",1,IF('Indicator Data imputation'!AB97&lt;&gt;"",1,0))</f>
        <v>0</v>
      </c>
      <c r="AB94" s="158">
        <f>IF('Indicator Data'!AC98="No Data",1,IF('Indicator Data imputation'!AC97&lt;&gt;"",1,0))</f>
        <v>0</v>
      </c>
      <c r="AC94" s="158">
        <f>IF('Indicator Data'!AD98="No Data",1,IF('Indicator Data imputation'!AD97&lt;&gt;"",1,0))</f>
        <v>0</v>
      </c>
      <c r="AD94" s="158">
        <f>IF('Indicator Data'!AE98="No Data",1,IF('Indicator Data imputation'!AE97&lt;&gt;"",1,0))</f>
        <v>0</v>
      </c>
      <c r="AE94" s="158">
        <f>IF('Indicator Data'!AF98="No Data",1,IF('Indicator Data imputation'!AF97&lt;&gt;"",1,0))</f>
        <v>0</v>
      </c>
      <c r="AF94" s="158">
        <f>IF('Indicator Data'!AG98="No Data",1,IF('Indicator Data imputation'!AG97&lt;&gt;"",1,0))</f>
        <v>0</v>
      </c>
      <c r="AG94" s="158">
        <f>IF('Indicator Data'!AH98="No Data",1,IF('Indicator Data imputation'!AH97&lt;&gt;"",1,0))</f>
        <v>0</v>
      </c>
      <c r="AH94" s="158">
        <f>IF('Indicator Data'!AI98="No Data",1,IF('Indicator Data imputation'!AI97&lt;&gt;"",1,0))</f>
        <v>0</v>
      </c>
      <c r="AI94" s="158">
        <f>IF('Indicator Data'!AJ98="No Data",1,IF('Indicator Data imputation'!AJ97&lt;&gt;"",1,0))</f>
        <v>0</v>
      </c>
      <c r="AJ94" s="158">
        <f>IF('Indicator Data'!AK98="No Data",1,IF('Indicator Data imputation'!AK97&lt;&gt;"",1,0))</f>
        <v>0</v>
      </c>
      <c r="AK94" s="158">
        <f>IF('Indicator Data'!AL98="No Data",1,IF('Indicator Data imputation'!AL97&lt;&gt;"",1,0))</f>
        <v>0</v>
      </c>
      <c r="AL94" s="158">
        <f>IF('Indicator Data'!AM98="No Data",1,IF('Indicator Data imputation'!AM97&lt;&gt;"",1,0))</f>
        <v>0</v>
      </c>
      <c r="AM94" s="158">
        <f>IF('Indicator Data'!AN98="No Data",1,IF('Indicator Data imputation'!AN97&lt;&gt;"",1,0))</f>
        <v>0</v>
      </c>
      <c r="AN94" s="158">
        <f>IF('Indicator Data'!AO98="No Data",1,IF('Indicator Data imputation'!AO97&lt;&gt;"",1,0))</f>
        <v>0</v>
      </c>
      <c r="AO94" s="158">
        <f>IF('Indicator Data'!AP98="No Data",1,IF('Indicator Data imputation'!AP97&lt;&gt;"",1,0))</f>
        <v>0</v>
      </c>
      <c r="AP94" s="158">
        <f>IF('Indicator Data'!AQ98="No Data",1,IF('Indicator Data imputation'!AQ97&lt;&gt;"",1,0))</f>
        <v>0</v>
      </c>
      <c r="AQ94" s="158">
        <f>IF('Indicator Data'!AR98="No Data",1,IF('Indicator Data imputation'!AR97&lt;&gt;"",1,0))</f>
        <v>0</v>
      </c>
      <c r="AR94" s="158">
        <f>IF('Indicator Data'!AS98="No Data",1,IF('Indicator Data imputation'!AS97&lt;&gt;"",1,0))</f>
        <v>0</v>
      </c>
      <c r="AS94" s="158">
        <f>IF('Indicator Data'!AT98="No Data",1,IF('Indicator Data imputation'!AT97&lt;&gt;"",1,0))</f>
        <v>0</v>
      </c>
      <c r="AT94" s="158">
        <f>IF('Indicator Data'!AU98="No Data",1,IF('Indicator Data imputation'!AU97&lt;&gt;"",1,0))</f>
        <v>0</v>
      </c>
      <c r="AU94" s="158">
        <f>IF('Indicator Data'!AV98="No Data",1,IF('Indicator Data imputation'!AV97&lt;&gt;"",1,0))</f>
        <v>0</v>
      </c>
      <c r="AV94" s="158">
        <f>IF('Indicator Data'!AW98="No Data",1,IF('Indicator Data imputation'!AW97&lt;&gt;"",1,0))</f>
        <v>1</v>
      </c>
      <c r="AW94" s="158">
        <f>IF('Indicator Data'!AX98="No Data",1,IF('Indicator Data imputation'!AX97&lt;&gt;"",1,0))</f>
        <v>0</v>
      </c>
      <c r="AX94" s="158">
        <f>IF('Indicator Data'!AY98="No Data",1,IF('Indicator Data imputation'!AY97&lt;&gt;"",1,0))</f>
        <v>0</v>
      </c>
      <c r="AY94" s="158">
        <f>IF('Indicator Data'!AZ98="No Data",1,IF('Indicator Data imputation'!AZ97&lt;&gt;"",1,0))</f>
        <v>0</v>
      </c>
      <c r="AZ94" s="158">
        <f>IF('Indicator Data'!BA98="No Data",1,IF('Indicator Data imputation'!BA97&lt;&gt;"",1,0))</f>
        <v>0</v>
      </c>
      <c r="BA94" s="158">
        <f>IF('Indicator Data'!BB98="No Data",1,IF('Indicator Data imputation'!BB97&lt;&gt;"",1,0))</f>
        <v>0</v>
      </c>
      <c r="BB94" s="158">
        <f>IF('Indicator Data'!BC98="No Data",1,IF('Indicator Data imputation'!BC97&lt;&gt;"",1,0))</f>
        <v>0</v>
      </c>
      <c r="BC94" s="158">
        <f>IF('Indicator Data'!BD98="No Data",1,IF('Indicator Data imputation'!BD97&lt;&gt;"",1,0))</f>
        <v>0</v>
      </c>
      <c r="BD94" s="158">
        <f>IF('Indicator Data'!BE98="No Data",1,IF('Indicator Data imputation'!BE97&lt;&gt;"",1,0))</f>
        <v>0</v>
      </c>
      <c r="BE94" s="158">
        <f>IF('Indicator Data'!BF98="No Data",1,IF('Indicator Data imputation'!BF97&lt;&gt;"",1,0))</f>
        <v>0</v>
      </c>
      <c r="BF94" s="158">
        <f>IF('Indicator Data'!BG98="No Data",1,IF('Indicator Data imputation'!BG97&lt;&gt;"",1,0))</f>
        <v>0</v>
      </c>
      <c r="BG94" s="158">
        <f>IF('Indicator Data'!BH98="No Data",1,IF('Indicator Data imputation'!BH97&lt;&gt;"",1,0))</f>
        <v>0</v>
      </c>
      <c r="BH94" s="158">
        <f>IF('Indicator Data'!BI98="No Data",1,IF('Indicator Data imputation'!BI97&lt;&gt;"",1,0))</f>
        <v>0</v>
      </c>
      <c r="BI94" s="158">
        <f>IF('Indicator Data'!BJ98="No Data",1,IF('Indicator Data imputation'!BJ97&lt;&gt;"",1,0))</f>
        <v>0</v>
      </c>
      <c r="BJ94" s="158">
        <f>IF('Indicator Data'!BK98="No Data",1,IF('Indicator Data imputation'!BK97&lt;&gt;"",1,0))</f>
        <v>0</v>
      </c>
      <c r="BK94" s="158">
        <f>IF('Indicator Data'!BL98="No Data",1,IF('Indicator Data imputation'!BL97&lt;&gt;"",1,0))</f>
        <v>0</v>
      </c>
      <c r="BL94" s="158">
        <f>IF('Indicator Data'!BM98="No Data",1,IF('Indicator Data imputation'!BM97&lt;&gt;"",1,0))</f>
        <v>0</v>
      </c>
      <c r="BM94" s="158">
        <f>IF('Indicator Data'!BN98="No Data",1,IF('Indicator Data imputation'!BN97&lt;&gt;"",1,0))</f>
        <v>0</v>
      </c>
      <c r="BN94" s="158">
        <f>IF('Indicator Data'!BO98="No Data",1,IF('Indicator Data imputation'!BO97&lt;&gt;"",1,0))</f>
        <v>0</v>
      </c>
      <c r="BO94" s="158">
        <f>IF('Indicator Data'!BP98="No Data",1,IF('Indicator Data imputation'!BP97&lt;&gt;"",1,0))</f>
        <v>0</v>
      </c>
      <c r="BP94" s="158">
        <f>IF('Indicator Data'!BQ98="No Data",1,IF('Indicator Data imputation'!BQ97&lt;&gt;"",1,0))</f>
        <v>0</v>
      </c>
      <c r="BQ94" s="158">
        <f>IF('Indicator Data'!BR98="No Data",1,IF('Indicator Data imputation'!BR97&lt;&gt;"",1,0))</f>
        <v>0</v>
      </c>
      <c r="BR94" s="158">
        <f>IF('Indicator Data'!BS98="No Data",1,IF('Indicator Data imputation'!BS97&lt;&gt;"",1,0))</f>
        <v>0</v>
      </c>
      <c r="BS94" s="158">
        <f>IF('Indicator Data'!BT98="No Data",1,IF('Indicator Data imputation'!BT97&lt;&gt;"",1,0))</f>
        <v>0</v>
      </c>
      <c r="BT94" s="158">
        <f>IF('Indicator Data'!BU98="No Data",1,IF('Indicator Data imputation'!BU97&lt;&gt;"",1,0))</f>
        <v>0</v>
      </c>
      <c r="BU94" s="158">
        <f>IF('Indicator Data'!BV98="No Data",1,IF('Indicator Data imputation'!BV97&lt;&gt;"",1,0))</f>
        <v>1</v>
      </c>
      <c r="BV94" s="158">
        <f>IF('Indicator Data'!BW98="No Data",1,IF('Indicator Data imputation'!BW97&lt;&gt;"",1,0))</f>
        <v>0</v>
      </c>
      <c r="BW94" s="158">
        <f>IF('Indicator Data'!BX98="No Data",1,IF('Indicator Data imputation'!BX97&lt;&gt;"",1,0))</f>
        <v>0</v>
      </c>
      <c r="BX94" s="158">
        <f>IF('Indicator Data'!BY98="No Data",1,IF('Indicator Data imputation'!BY97&lt;&gt;"",1,0))</f>
        <v>0</v>
      </c>
      <c r="BY94" s="5">
        <f t="shared" si="3"/>
        <v>6</v>
      </c>
      <c r="BZ94" s="160">
        <f t="shared" si="4"/>
        <v>0.08</v>
      </c>
    </row>
    <row r="95" spans="1:78" x14ac:dyDescent="0.25">
      <c r="A95" s="5" t="s">
        <v>172</v>
      </c>
      <c r="B95" s="158">
        <f>IF('Indicator Data'!C99="No Data",1,IF('Indicator Data imputation'!C98&lt;&gt;"",1,0))</f>
        <v>0</v>
      </c>
      <c r="C95" s="158">
        <f>IF('Indicator Data'!D99="No Data",1,IF('Indicator Data imputation'!D98&lt;&gt;"",1,0))</f>
        <v>0</v>
      </c>
      <c r="D95" s="158">
        <f>IF('Indicator Data'!E99="No Data",1,IF('Indicator Data imputation'!E98&lt;&gt;"",1,0))</f>
        <v>0</v>
      </c>
      <c r="E95" s="158">
        <f>IF('Indicator Data'!F99="No Data",1,IF('Indicator Data imputation'!F98&lt;&gt;"",1,0))</f>
        <v>0</v>
      </c>
      <c r="F95" s="158">
        <f>IF('Indicator Data'!G99="No Data",1,IF('Indicator Data imputation'!G98&lt;&gt;"",1,0))</f>
        <v>0</v>
      </c>
      <c r="G95" s="158">
        <f>IF('Indicator Data'!H99="No Data",1,IF('Indicator Data imputation'!H98&lt;&gt;"",1,0))</f>
        <v>0</v>
      </c>
      <c r="H95" s="158">
        <f>IF('Indicator Data'!I99="No Data",1,IF('Indicator Data imputation'!I98&lt;&gt;"",1,0))</f>
        <v>0</v>
      </c>
      <c r="I95" s="158">
        <f>IF('Indicator Data'!J99="No Data",1,IF('Indicator Data imputation'!J98&lt;&gt;"",1,0))</f>
        <v>0</v>
      </c>
      <c r="J95" s="158">
        <f>IF('Indicator Data'!K99="No Data",1,IF('Indicator Data imputation'!K98&lt;&gt;"",1,0))</f>
        <v>0</v>
      </c>
      <c r="K95" s="158">
        <f>IF('Indicator Data'!L99="No Data",1,IF('Indicator Data imputation'!L98&lt;&gt;"",1,0))</f>
        <v>0</v>
      </c>
      <c r="L95" s="158">
        <f>IF('Indicator Data'!M99="No Data",1,IF('Indicator Data imputation'!M98&lt;&gt;"",1,0))</f>
        <v>0</v>
      </c>
      <c r="M95" s="158">
        <f>IF('Indicator Data'!N99="No Data",1,IF('Indicator Data imputation'!N98&lt;&gt;"",1,0))</f>
        <v>1</v>
      </c>
      <c r="N95" s="158">
        <f>IF('Indicator Data'!O99="No Data",1,IF('Indicator Data imputation'!O98&lt;&gt;"",1,0))</f>
        <v>1</v>
      </c>
      <c r="O95" s="158">
        <f>IF('Indicator Data'!P99="No Data",1,IF('Indicator Data imputation'!P98&lt;&gt;"",1,0))</f>
        <v>1</v>
      </c>
      <c r="P95" s="158">
        <f>IF('Indicator Data'!Q99="No Data",1,IF('Indicator Data imputation'!Q98&lt;&gt;"",1,0))</f>
        <v>0</v>
      </c>
      <c r="Q95" s="158">
        <f>IF('Indicator Data'!R99="No Data",1,IF('Indicator Data imputation'!R98&lt;&gt;"",1,0))</f>
        <v>0</v>
      </c>
      <c r="R95" s="158">
        <f>IF('Indicator Data'!S99="No Data",1,IF('Indicator Data imputation'!S98&lt;&gt;"",1,0))</f>
        <v>0</v>
      </c>
      <c r="S95" s="158">
        <f>IF('Indicator Data'!T99="No Data",1,IF('Indicator Data imputation'!T98&lt;&gt;"",1,0))</f>
        <v>0</v>
      </c>
      <c r="T95" s="158">
        <f>IF('Indicator Data'!U99="No Data",1,IF('Indicator Data imputation'!U98&lt;&gt;"",1,0))</f>
        <v>0</v>
      </c>
      <c r="U95" s="158">
        <f>IF('Indicator Data'!V99="No Data",1,IF('Indicator Data imputation'!V98&lt;&gt;"",1,0))</f>
        <v>0</v>
      </c>
      <c r="V95" s="158">
        <f>IF('Indicator Data'!W99="No Data",1,IF('Indicator Data imputation'!W98&lt;&gt;"",1,0))</f>
        <v>0</v>
      </c>
      <c r="W95" s="158">
        <f>IF('Indicator Data'!X99="No Data",1,IF('Indicator Data imputation'!X98&lt;&gt;"",1,0))</f>
        <v>0</v>
      </c>
      <c r="X95" s="158">
        <f>IF('Indicator Data'!Y99="No Data",1,IF('Indicator Data imputation'!Y98&lt;&gt;"",1,0))</f>
        <v>0</v>
      </c>
      <c r="Y95" s="158">
        <f>IF('Indicator Data'!Z99="No Data",1,IF('Indicator Data imputation'!Z98&lt;&gt;"",1,0))</f>
        <v>0</v>
      </c>
      <c r="Z95" s="158">
        <f>IF('Indicator Data'!AA99="No Data",1,IF('Indicator Data imputation'!AA98&lt;&gt;"",1,0))</f>
        <v>0</v>
      </c>
      <c r="AA95" s="158">
        <f>IF('Indicator Data'!AB99="No Data",1,IF('Indicator Data imputation'!AB98&lt;&gt;"",1,0))</f>
        <v>0</v>
      </c>
      <c r="AB95" s="158">
        <f>IF('Indicator Data'!AC99="No Data",1,IF('Indicator Data imputation'!AC98&lt;&gt;"",1,0))</f>
        <v>1</v>
      </c>
      <c r="AC95" s="158">
        <f>IF('Indicator Data'!AD99="No Data",1,IF('Indicator Data imputation'!AD98&lt;&gt;"",1,0))</f>
        <v>0</v>
      </c>
      <c r="AD95" s="158">
        <f>IF('Indicator Data'!AE99="No Data",1,IF('Indicator Data imputation'!AE98&lt;&gt;"",1,0))</f>
        <v>0</v>
      </c>
      <c r="AE95" s="158">
        <f>IF('Indicator Data'!AF99="No Data",1,IF('Indicator Data imputation'!AF98&lt;&gt;"",1,0))</f>
        <v>1</v>
      </c>
      <c r="AF95" s="158">
        <f>IF('Indicator Data'!AG99="No Data",1,IF('Indicator Data imputation'!AG98&lt;&gt;"",1,0))</f>
        <v>0</v>
      </c>
      <c r="AG95" s="158">
        <f>IF('Indicator Data'!AH99="No Data",1,IF('Indicator Data imputation'!AH98&lt;&gt;"",1,0))</f>
        <v>0</v>
      </c>
      <c r="AH95" s="158">
        <f>IF('Indicator Data'!AI99="No Data",1,IF('Indicator Data imputation'!AI98&lt;&gt;"",1,0))</f>
        <v>0</v>
      </c>
      <c r="AI95" s="158">
        <f>IF('Indicator Data'!AJ99="No Data",1,IF('Indicator Data imputation'!AJ98&lt;&gt;"",1,0))</f>
        <v>0</v>
      </c>
      <c r="AJ95" s="158">
        <f>IF('Indicator Data'!AK99="No Data",1,IF('Indicator Data imputation'!AK98&lt;&gt;"",1,0))</f>
        <v>0</v>
      </c>
      <c r="AK95" s="158">
        <f>IF('Indicator Data'!AL99="No Data",1,IF('Indicator Data imputation'!AL98&lt;&gt;"",1,0))</f>
        <v>0</v>
      </c>
      <c r="AL95" s="158">
        <f>IF('Indicator Data'!AM99="No Data",1,IF('Indicator Data imputation'!AM98&lt;&gt;"",1,0))</f>
        <v>1</v>
      </c>
      <c r="AM95" s="158">
        <f>IF('Indicator Data'!AN99="No Data",1,IF('Indicator Data imputation'!AN98&lt;&gt;"",1,0))</f>
        <v>0</v>
      </c>
      <c r="AN95" s="158">
        <f>IF('Indicator Data'!AO99="No Data",1,IF('Indicator Data imputation'!AO98&lt;&gt;"",1,0))</f>
        <v>0</v>
      </c>
      <c r="AO95" s="158">
        <f>IF('Indicator Data'!AP99="No Data",1,IF('Indicator Data imputation'!AP98&lt;&gt;"",1,0))</f>
        <v>0</v>
      </c>
      <c r="AP95" s="158">
        <f>IF('Indicator Data'!AQ99="No Data",1,IF('Indicator Data imputation'!AQ98&lt;&gt;"",1,0))</f>
        <v>1</v>
      </c>
      <c r="AQ95" s="158">
        <f>IF('Indicator Data'!AR99="No Data",1,IF('Indicator Data imputation'!AR98&lt;&gt;"",1,0))</f>
        <v>0</v>
      </c>
      <c r="AR95" s="158">
        <f>IF('Indicator Data'!AS99="No Data",1,IF('Indicator Data imputation'!AS98&lt;&gt;"",1,0))</f>
        <v>0</v>
      </c>
      <c r="AS95" s="158">
        <f>IF('Indicator Data'!AT99="No Data",1,IF('Indicator Data imputation'!AT98&lt;&gt;"",1,0))</f>
        <v>1</v>
      </c>
      <c r="AT95" s="158">
        <f>IF('Indicator Data'!AU99="No Data",1,IF('Indicator Data imputation'!AU98&lt;&gt;"",1,0))</f>
        <v>0</v>
      </c>
      <c r="AU95" s="158">
        <f>IF('Indicator Data'!AV99="No Data",1,IF('Indicator Data imputation'!AV98&lt;&gt;"",1,0))</f>
        <v>0</v>
      </c>
      <c r="AV95" s="158">
        <f>IF('Indicator Data'!AW99="No Data",1,IF('Indicator Data imputation'!AW98&lt;&gt;"",1,0))</f>
        <v>1</v>
      </c>
      <c r="AW95" s="158">
        <f>IF('Indicator Data'!AX99="No Data",1,IF('Indicator Data imputation'!AX98&lt;&gt;"",1,0))</f>
        <v>1</v>
      </c>
      <c r="AX95" s="158">
        <f>IF('Indicator Data'!AY99="No Data",1,IF('Indicator Data imputation'!AY98&lt;&gt;"",1,0))</f>
        <v>0</v>
      </c>
      <c r="AY95" s="158">
        <f>IF('Indicator Data'!AZ99="No Data",1,IF('Indicator Data imputation'!AZ98&lt;&gt;"",1,0))</f>
        <v>0</v>
      </c>
      <c r="AZ95" s="158">
        <f>IF('Indicator Data'!BA99="No Data",1,IF('Indicator Data imputation'!BA98&lt;&gt;"",1,0))</f>
        <v>0</v>
      </c>
      <c r="BA95" s="158">
        <f>IF('Indicator Data'!BB99="No Data",1,IF('Indicator Data imputation'!BB98&lt;&gt;"",1,0))</f>
        <v>0</v>
      </c>
      <c r="BB95" s="158">
        <f>IF('Indicator Data'!BC99="No Data",1,IF('Indicator Data imputation'!BC98&lt;&gt;"",1,0))</f>
        <v>0</v>
      </c>
      <c r="BC95" s="158">
        <f>IF('Indicator Data'!BD99="No Data",1,IF('Indicator Data imputation'!BD98&lt;&gt;"",1,0))</f>
        <v>0</v>
      </c>
      <c r="BD95" s="158">
        <f>IF('Indicator Data'!BE99="No Data",1,IF('Indicator Data imputation'!BE98&lt;&gt;"",1,0))</f>
        <v>0</v>
      </c>
      <c r="BE95" s="158">
        <f>IF('Indicator Data'!BF99="No Data",1,IF('Indicator Data imputation'!BF98&lt;&gt;"",1,0))</f>
        <v>0</v>
      </c>
      <c r="BF95" s="158">
        <f>IF('Indicator Data'!BG99="No Data",1,IF('Indicator Data imputation'!BG98&lt;&gt;"",1,0))</f>
        <v>0</v>
      </c>
      <c r="BG95" s="158">
        <f>IF('Indicator Data'!BH99="No Data",1,IF('Indicator Data imputation'!BH98&lt;&gt;"",1,0))</f>
        <v>0</v>
      </c>
      <c r="BH95" s="158">
        <f>IF('Indicator Data'!BI99="No Data",1,IF('Indicator Data imputation'!BI98&lt;&gt;"",1,0))</f>
        <v>0</v>
      </c>
      <c r="BI95" s="158">
        <f>IF('Indicator Data'!BJ99="No Data",1,IF('Indicator Data imputation'!BJ98&lt;&gt;"",1,0))</f>
        <v>1</v>
      </c>
      <c r="BJ95" s="158">
        <f>IF('Indicator Data'!BK99="No Data",1,IF('Indicator Data imputation'!BK98&lt;&gt;"",1,0))</f>
        <v>0</v>
      </c>
      <c r="BK95" s="158">
        <f>IF('Indicator Data'!BL99="No Data",1,IF('Indicator Data imputation'!BL98&lt;&gt;"",1,0))</f>
        <v>0</v>
      </c>
      <c r="BL95" s="158">
        <f>IF('Indicator Data'!BM99="No Data",1,IF('Indicator Data imputation'!BM98&lt;&gt;"",1,0))</f>
        <v>0</v>
      </c>
      <c r="BM95" s="158">
        <f>IF('Indicator Data'!BN99="No Data",1,IF('Indicator Data imputation'!BN98&lt;&gt;"",1,0))</f>
        <v>0</v>
      </c>
      <c r="BN95" s="158">
        <f>IF('Indicator Data'!BO99="No Data",1,IF('Indicator Data imputation'!BO98&lt;&gt;"",1,0))</f>
        <v>0</v>
      </c>
      <c r="BO95" s="158">
        <f>IF('Indicator Data'!BP99="No Data",1,IF('Indicator Data imputation'!BP98&lt;&gt;"",1,0))</f>
        <v>0</v>
      </c>
      <c r="BP95" s="158">
        <f>IF('Indicator Data'!BQ99="No Data",1,IF('Indicator Data imputation'!BQ98&lt;&gt;"",1,0))</f>
        <v>0</v>
      </c>
      <c r="BQ95" s="158">
        <f>IF('Indicator Data'!BR99="No Data",1,IF('Indicator Data imputation'!BR98&lt;&gt;"",1,0))</f>
        <v>0</v>
      </c>
      <c r="BR95" s="158">
        <f>IF('Indicator Data'!BS99="No Data",1,IF('Indicator Data imputation'!BS98&lt;&gt;"",1,0))</f>
        <v>0</v>
      </c>
      <c r="BS95" s="158">
        <f>IF('Indicator Data'!BT99="No Data",1,IF('Indicator Data imputation'!BT98&lt;&gt;"",1,0))</f>
        <v>0</v>
      </c>
      <c r="BT95" s="158">
        <f>IF('Indicator Data'!BU99="No Data",1,IF('Indicator Data imputation'!BU98&lt;&gt;"",1,0))</f>
        <v>0</v>
      </c>
      <c r="BU95" s="158">
        <f>IF('Indicator Data'!BV99="No Data",1,IF('Indicator Data imputation'!BV98&lt;&gt;"",1,0))</f>
        <v>0</v>
      </c>
      <c r="BV95" s="158">
        <f>IF('Indicator Data'!BW99="No Data",1,IF('Indicator Data imputation'!BW98&lt;&gt;"",1,0))</f>
        <v>0</v>
      </c>
      <c r="BW95" s="158">
        <f>IF('Indicator Data'!BX99="No Data",1,IF('Indicator Data imputation'!BX98&lt;&gt;"",1,0))</f>
        <v>0</v>
      </c>
      <c r="BX95" s="158">
        <f>IF('Indicator Data'!BY99="No Data",1,IF('Indicator Data imputation'!BY98&lt;&gt;"",1,0))</f>
        <v>0</v>
      </c>
      <c r="BY95" s="5">
        <f t="shared" si="3"/>
        <v>11</v>
      </c>
      <c r="BZ95" s="160">
        <f t="shared" si="4"/>
        <v>0.14666666666666667</v>
      </c>
    </row>
    <row r="96" spans="1:78" x14ac:dyDescent="0.25">
      <c r="A96" s="5" t="s">
        <v>173</v>
      </c>
      <c r="B96" s="158">
        <f>IF('Indicator Data'!C100="No Data",1,IF('Indicator Data imputation'!C99&lt;&gt;"",1,0))</f>
        <v>0</v>
      </c>
      <c r="C96" s="158">
        <f>IF('Indicator Data'!D100="No Data",1,IF('Indicator Data imputation'!D99&lt;&gt;"",1,0))</f>
        <v>0</v>
      </c>
      <c r="D96" s="158">
        <f>IF('Indicator Data'!E100="No Data",1,IF('Indicator Data imputation'!E99&lt;&gt;"",1,0))</f>
        <v>0</v>
      </c>
      <c r="E96" s="158">
        <f>IF('Indicator Data'!F100="No Data",1,IF('Indicator Data imputation'!F99&lt;&gt;"",1,0))</f>
        <v>0</v>
      </c>
      <c r="F96" s="158">
        <f>IF('Indicator Data'!G100="No Data",1,IF('Indicator Data imputation'!G99&lt;&gt;"",1,0))</f>
        <v>0</v>
      </c>
      <c r="G96" s="158">
        <f>IF('Indicator Data'!H100="No Data",1,IF('Indicator Data imputation'!H99&lt;&gt;"",1,0))</f>
        <v>0</v>
      </c>
      <c r="H96" s="158">
        <f>IF('Indicator Data'!I100="No Data",1,IF('Indicator Data imputation'!I99&lt;&gt;"",1,0))</f>
        <v>0</v>
      </c>
      <c r="I96" s="158">
        <f>IF('Indicator Data'!J100="No Data",1,IF('Indicator Data imputation'!J99&lt;&gt;"",1,0))</f>
        <v>0</v>
      </c>
      <c r="J96" s="158">
        <f>IF('Indicator Data'!K100="No Data",1,IF('Indicator Data imputation'!K99&lt;&gt;"",1,0))</f>
        <v>0</v>
      </c>
      <c r="K96" s="158">
        <f>IF('Indicator Data'!L100="No Data",1,IF('Indicator Data imputation'!L99&lt;&gt;"",1,0))</f>
        <v>0</v>
      </c>
      <c r="L96" s="158">
        <f>IF('Indicator Data'!M100="No Data",1,IF('Indicator Data imputation'!M99&lt;&gt;"",1,0))</f>
        <v>0</v>
      </c>
      <c r="M96" s="158">
        <f>IF('Indicator Data'!N100="No Data",1,IF('Indicator Data imputation'!N99&lt;&gt;"",1,0))</f>
        <v>1</v>
      </c>
      <c r="N96" s="158">
        <f>IF('Indicator Data'!O100="No Data",1,IF('Indicator Data imputation'!O99&lt;&gt;"",1,0))</f>
        <v>1</v>
      </c>
      <c r="O96" s="158">
        <f>IF('Indicator Data'!P100="No Data",1,IF('Indicator Data imputation'!P99&lt;&gt;"",1,0))</f>
        <v>1</v>
      </c>
      <c r="P96" s="158">
        <f>IF('Indicator Data'!Q100="No Data",1,IF('Indicator Data imputation'!Q99&lt;&gt;"",1,0))</f>
        <v>0</v>
      </c>
      <c r="Q96" s="158">
        <f>IF('Indicator Data'!R100="No Data",1,IF('Indicator Data imputation'!R99&lt;&gt;"",1,0))</f>
        <v>0</v>
      </c>
      <c r="R96" s="158">
        <f>IF('Indicator Data'!S100="No Data",1,IF('Indicator Data imputation'!S99&lt;&gt;"",1,0))</f>
        <v>0</v>
      </c>
      <c r="S96" s="158">
        <f>IF('Indicator Data'!T100="No Data",1,IF('Indicator Data imputation'!T99&lt;&gt;"",1,0))</f>
        <v>0</v>
      </c>
      <c r="T96" s="158">
        <f>IF('Indicator Data'!U100="No Data",1,IF('Indicator Data imputation'!U99&lt;&gt;"",1,0))</f>
        <v>0</v>
      </c>
      <c r="U96" s="158">
        <f>IF('Indicator Data'!V100="No Data",1,IF('Indicator Data imputation'!V99&lt;&gt;"",1,0))</f>
        <v>0</v>
      </c>
      <c r="V96" s="158">
        <f>IF('Indicator Data'!W100="No Data",1,IF('Indicator Data imputation'!W99&lt;&gt;"",1,0))</f>
        <v>0</v>
      </c>
      <c r="W96" s="158">
        <f>IF('Indicator Data'!X100="No Data",1,IF('Indicator Data imputation'!X99&lt;&gt;"",1,0))</f>
        <v>0</v>
      </c>
      <c r="X96" s="158">
        <f>IF('Indicator Data'!Y100="No Data",1,IF('Indicator Data imputation'!Y99&lt;&gt;"",1,0))</f>
        <v>0</v>
      </c>
      <c r="Y96" s="158">
        <f>IF('Indicator Data'!Z100="No Data",1,IF('Indicator Data imputation'!Z99&lt;&gt;"",1,0))</f>
        <v>0</v>
      </c>
      <c r="Z96" s="158">
        <f>IF('Indicator Data'!AA100="No Data",1,IF('Indicator Data imputation'!AA99&lt;&gt;"",1,0))</f>
        <v>1</v>
      </c>
      <c r="AA96" s="158">
        <f>IF('Indicator Data'!AB100="No Data",1,IF('Indicator Data imputation'!AB99&lt;&gt;"",1,0))</f>
        <v>0</v>
      </c>
      <c r="AB96" s="158">
        <f>IF('Indicator Data'!AC100="No Data",1,IF('Indicator Data imputation'!AC99&lt;&gt;"",1,0))</f>
        <v>1</v>
      </c>
      <c r="AC96" s="158">
        <f>IF('Indicator Data'!AD100="No Data",1,IF('Indicator Data imputation'!AD99&lt;&gt;"",1,0))</f>
        <v>1</v>
      </c>
      <c r="AD96" s="158">
        <f>IF('Indicator Data'!AE100="No Data",1,IF('Indicator Data imputation'!AE99&lt;&gt;"",1,0))</f>
        <v>0</v>
      </c>
      <c r="AE96" s="158">
        <f>IF('Indicator Data'!AF100="No Data",1,IF('Indicator Data imputation'!AF99&lt;&gt;"",1,0))</f>
        <v>0</v>
      </c>
      <c r="AF96" s="158">
        <f>IF('Indicator Data'!AG100="No Data",1,IF('Indicator Data imputation'!AG99&lt;&gt;"",1,0))</f>
        <v>0</v>
      </c>
      <c r="AG96" s="158">
        <f>IF('Indicator Data'!AH100="No Data",1,IF('Indicator Data imputation'!AH99&lt;&gt;"",1,0))</f>
        <v>0</v>
      </c>
      <c r="AH96" s="158">
        <f>IF('Indicator Data'!AI100="No Data",1,IF('Indicator Data imputation'!AI99&lt;&gt;"",1,0))</f>
        <v>0</v>
      </c>
      <c r="AI96" s="158">
        <f>IF('Indicator Data'!AJ100="No Data",1,IF('Indicator Data imputation'!AJ99&lt;&gt;"",1,0))</f>
        <v>0</v>
      </c>
      <c r="AJ96" s="158">
        <f>IF('Indicator Data'!AK100="No Data",1,IF('Indicator Data imputation'!AK99&lt;&gt;"",1,0))</f>
        <v>0</v>
      </c>
      <c r="AK96" s="158">
        <f>IF('Indicator Data'!AL100="No Data",1,IF('Indicator Data imputation'!AL99&lt;&gt;"",1,0))</f>
        <v>0</v>
      </c>
      <c r="AL96" s="158">
        <f>IF('Indicator Data'!AM100="No Data",1,IF('Indicator Data imputation'!AM99&lt;&gt;"",1,0))</f>
        <v>1</v>
      </c>
      <c r="AM96" s="158">
        <f>IF('Indicator Data'!AN100="No Data",1,IF('Indicator Data imputation'!AN99&lt;&gt;"",1,0))</f>
        <v>0</v>
      </c>
      <c r="AN96" s="158">
        <f>IF('Indicator Data'!AO100="No Data",1,IF('Indicator Data imputation'!AO99&lt;&gt;"",1,0))</f>
        <v>0</v>
      </c>
      <c r="AO96" s="158">
        <f>IF('Indicator Data'!AP100="No Data",1,IF('Indicator Data imputation'!AP99&lt;&gt;"",1,0))</f>
        <v>0</v>
      </c>
      <c r="AP96" s="158">
        <f>IF('Indicator Data'!AQ100="No Data",1,IF('Indicator Data imputation'!AQ99&lt;&gt;"",1,0))</f>
        <v>0</v>
      </c>
      <c r="AQ96" s="158">
        <f>IF('Indicator Data'!AR100="No Data",1,IF('Indicator Data imputation'!AR99&lt;&gt;"",1,0))</f>
        <v>0</v>
      </c>
      <c r="AR96" s="158">
        <f>IF('Indicator Data'!AS100="No Data",1,IF('Indicator Data imputation'!AS99&lt;&gt;"",1,0))</f>
        <v>0</v>
      </c>
      <c r="AS96" s="158">
        <f>IF('Indicator Data'!AT100="No Data",1,IF('Indicator Data imputation'!AT99&lt;&gt;"",1,0))</f>
        <v>1</v>
      </c>
      <c r="AT96" s="158">
        <f>IF('Indicator Data'!AU100="No Data",1,IF('Indicator Data imputation'!AU99&lt;&gt;"",1,0))</f>
        <v>0</v>
      </c>
      <c r="AU96" s="158">
        <f>IF('Indicator Data'!AV100="No Data",1,IF('Indicator Data imputation'!AV99&lt;&gt;"",1,0))</f>
        <v>0</v>
      </c>
      <c r="AV96" s="158">
        <f>IF('Indicator Data'!AW100="No Data",1,IF('Indicator Data imputation'!AW99&lt;&gt;"",1,0))</f>
        <v>0</v>
      </c>
      <c r="AW96" s="158">
        <f>IF('Indicator Data'!AX100="No Data",1,IF('Indicator Data imputation'!AX99&lt;&gt;"",1,0))</f>
        <v>1</v>
      </c>
      <c r="AX96" s="158">
        <f>IF('Indicator Data'!AY100="No Data",1,IF('Indicator Data imputation'!AY99&lt;&gt;"",1,0))</f>
        <v>0</v>
      </c>
      <c r="AY96" s="158">
        <f>IF('Indicator Data'!AZ100="No Data",1,IF('Indicator Data imputation'!AZ99&lt;&gt;"",1,0))</f>
        <v>0</v>
      </c>
      <c r="AZ96" s="158">
        <f>IF('Indicator Data'!BA100="No Data",1,IF('Indicator Data imputation'!BA99&lt;&gt;"",1,0))</f>
        <v>0</v>
      </c>
      <c r="BA96" s="158">
        <f>IF('Indicator Data'!BB100="No Data",1,IF('Indicator Data imputation'!BB99&lt;&gt;"",1,0))</f>
        <v>0</v>
      </c>
      <c r="BB96" s="158">
        <f>IF('Indicator Data'!BC100="No Data",1,IF('Indicator Data imputation'!BC99&lt;&gt;"",1,0))</f>
        <v>0</v>
      </c>
      <c r="BC96" s="158">
        <f>IF('Indicator Data'!BD100="No Data",1,IF('Indicator Data imputation'!BD99&lt;&gt;"",1,0))</f>
        <v>0</v>
      </c>
      <c r="BD96" s="158">
        <f>IF('Indicator Data'!BE100="No Data",1,IF('Indicator Data imputation'!BE99&lt;&gt;"",1,0))</f>
        <v>0</v>
      </c>
      <c r="BE96" s="158">
        <f>IF('Indicator Data'!BF100="No Data",1,IF('Indicator Data imputation'!BF99&lt;&gt;"",1,0))</f>
        <v>0</v>
      </c>
      <c r="BF96" s="158">
        <f>IF('Indicator Data'!BG100="No Data",1,IF('Indicator Data imputation'!BG99&lt;&gt;"",1,0))</f>
        <v>0</v>
      </c>
      <c r="BG96" s="158">
        <f>IF('Indicator Data'!BH100="No Data",1,IF('Indicator Data imputation'!BH99&lt;&gt;"",1,0))</f>
        <v>0</v>
      </c>
      <c r="BH96" s="158">
        <f>IF('Indicator Data'!BI100="No Data",1,IF('Indicator Data imputation'!BI99&lt;&gt;"",1,0))</f>
        <v>0</v>
      </c>
      <c r="BI96" s="158">
        <f>IF('Indicator Data'!BJ100="No Data",1,IF('Indicator Data imputation'!BJ99&lt;&gt;"",1,0))</f>
        <v>0</v>
      </c>
      <c r="BJ96" s="158">
        <f>IF('Indicator Data'!BK100="No Data",1,IF('Indicator Data imputation'!BK99&lt;&gt;"",1,0))</f>
        <v>0</v>
      </c>
      <c r="BK96" s="158">
        <f>IF('Indicator Data'!BL100="No Data",1,IF('Indicator Data imputation'!BL99&lt;&gt;"",1,0))</f>
        <v>0</v>
      </c>
      <c r="BL96" s="158">
        <f>IF('Indicator Data'!BM100="No Data",1,IF('Indicator Data imputation'!BM99&lt;&gt;"",1,0))</f>
        <v>0</v>
      </c>
      <c r="BM96" s="158">
        <f>IF('Indicator Data'!BN100="No Data",1,IF('Indicator Data imputation'!BN99&lt;&gt;"",1,0))</f>
        <v>0</v>
      </c>
      <c r="BN96" s="158">
        <f>IF('Indicator Data'!BO100="No Data",1,IF('Indicator Data imputation'!BO99&lt;&gt;"",1,0))</f>
        <v>0</v>
      </c>
      <c r="BO96" s="158">
        <f>IF('Indicator Data'!BP100="No Data",1,IF('Indicator Data imputation'!BP99&lt;&gt;"",1,0))</f>
        <v>0</v>
      </c>
      <c r="BP96" s="158">
        <f>IF('Indicator Data'!BQ100="No Data",1,IF('Indicator Data imputation'!BQ99&lt;&gt;"",1,0))</f>
        <v>0</v>
      </c>
      <c r="BQ96" s="158">
        <f>IF('Indicator Data'!BR100="No Data",1,IF('Indicator Data imputation'!BR99&lt;&gt;"",1,0))</f>
        <v>0</v>
      </c>
      <c r="BR96" s="158">
        <f>IF('Indicator Data'!BS100="No Data",1,IF('Indicator Data imputation'!BS99&lt;&gt;"",1,0))</f>
        <v>0</v>
      </c>
      <c r="BS96" s="158">
        <f>IF('Indicator Data'!BT100="No Data",1,IF('Indicator Data imputation'!BT99&lt;&gt;"",1,0))</f>
        <v>0</v>
      </c>
      <c r="BT96" s="158">
        <f>IF('Indicator Data'!BU100="No Data",1,IF('Indicator Data imputation'!BU99&lt;&gt;"",1,0))</f>
        <v>0</v>
      </c>
      <c r="BU96" s="158">
        <f>IF('Indicator Data'!BV100="No Data",1,IF('Indicator Data imputation'!BV99&lt;&gt;"",1,0))</f>
        <v>0</v>
      </c>
      <c r="BV96" s="158">
        <f>IF('Indicator Data'!BW100="No Data",1,IF('Indicator Data imputation'!BW99&lt;&gt;"",1,0))</f>
        <v>0</v>
      </c>
      <c r="BW96" s="158">
        <f>IF('Indicator Data'!BX100="No Data",1,IF('Indicator Data imputation'!BX99&lt;&gt;"",1,0))</f>
        <v>0</v>
      </c>
      <c r="BX96" s="158">
        <f>IF('Indicator Data'!BY100="No Data",1,IF('Indicator Data imputation'!BY99&lt;&gt;"",1,0))</f>
        <v>0</v>
      </c>
      <c r="BY96" s="5">
        <f t="shared" si="3"/>
        <v>9</v>
      </c>
      <c r="BZ96" s="160">
        <f t="shared" si="4"/>
        <v>0.12</v>
      </c>
    </row>
    <row r="97" spans="1:78" x14ac:dyDescent="0.25">
      <c r="A97" s="5" t="s">
        <v>175</v>
      </c>
      <c r="B97" s="158">
        <f>IF('Indicator Data'!C101="No Data",1,IF('Indicator Data imputation'!C100&lt;&gt;"",1,0))</f>
        <v>0</v>
      </c>
      <c r="C97" s="158">
        <f>IF('Indicator Data'!D101="No Data",1,IF('Indicator Data imputation'!D100&lt;&gt;"",1,0))</f>
        <v>0</v>
      </c>
      <c r="D97" s="158">
        <f>IF('Indicator Data'!E101="No Data",1,IF('Indicator Data imputation'!E100&lt;&gt;"",1,0))</f>
        <v>0</v>
      </c>
      <c r="E97" s="158">
        <f>IF('Indicator Data'!F101="No Data",1,IF('Indicator Data imputation'!F100&lt;&gt;"",1,0))</f>
        <v>0</v>
      </c>
      <c r="F97" s="158">
        <f>IF('Indicator Data'!G101="No Data",1,IF('Indicator Data imputation'!G100&lt;&gt;"",1,0))</f>
        <v>0</v>
      </c>
      <c r="G97" s="158">
        <f>IF('Indicator Data'!H101="No Data",1,IF('Indicator Data imputation'!H100&lt;&gt;"",1,0))</f>
        <v>0</v>
      </c>
      <c r="H97" s="158">
        <f>IF('Indicator Data'!I101="No Data",1,IF('Indicator Data imputation'!I100&lt;&gt;"",1,0))</f>
        <v>0</v>
      </c>
      <c r="I97" s="158">
        <f>IF('Indicator Data'!J101="No Data",1,IF('Indicator Data imputation'!J100&lt;&gt;"",1,0))</f>
        <v>0</v>
      </c>
      <c r="J97" s="158">
        <f>IF('Indicator Data'!K101="No Data",1,IF('Indicator Data imputation'!K100&lt;&gt;"",1,0))</f>
        <v>0</v>
      </c>
      <c r="K97" s="158">
        <f>IF('Indicator Data'!L101="No Data",1,IF('Indicator Data imputation'!L100&lt;&gt;"",1,0))</f>
        <v>0</v>
      </c>
      <c r="L97" s="158">
        <f>IF('Indicator Data'!M101="No Data",1,IF('Indicator Data imputation'!M100&lt;&gt;"",1,0))</f>
        <v>0</v>
      </c>
      <c r="M97" s="158">
        <f>IF('Indicator Data'!N101="No Data",1,IF('Indicator Data imputation'!N100&lt;&gt;"",1,0))</f>
        <v>0</v>
      </c>
      <c r="N97" s="158">
        <f>IF('Indicator Data'!O101="No Data",1,IF('Indicator Data imputation'!O100&lt;&gt;"",1,0))</f>
        <v>0</v>
      </c>
      <c r="O97" s="158">
        <f>IF('Indicator Data'!P101="No Data",1,IF('Indicator Data imputation'!P100&lt;&gt;"",1,0))</f>
        <v>0</v>
      </c>
      <c r="P97" s="158">
        <f>IF('Indicator Data'!Q101="No Data",1,IF('Indicator Data imputation'!Q100&lt;&gt;"",1,0))</f>
        <v>0</v>
      </c>
      <c r="Q97" s="158">
        <f>IF('Indicator Data'!R101="No Data",1,IF('Indicator Data imputation'!R100&lt;&gt;"",1,0))</f>
        <v>0</v>
      </c>
      <c r="R97" s="158">
        <f>IF('Indicator Data'!S101="No Data",1,IF('Indicator Data imputation'!S100&lt;&gt;"",1,0))</f>
        <v>0</v>
      </c>
      <c r="S97" s="158">
        <f>IF('Indicator Data'!T101="No Data",1,IF('Indicator Data imputation'!T100&lt;&gt;"",1,0))</f>
        <v>0</v>
      </c>
      <c r="T97" s="158">
        <f>IF('Indicator Data'!U101="No Data",1,IF('Indicator Data imputation'!U100&lt;&gt;"",1,0))</f>
        <v>0</v>
      </c>
      <c r="U97" s="158">
        <f>IF('Indicator Data'!V101="No Data",1,IF('Indicator Data imputation'!V100&lt;&gt;"",1,0))</f>
        <v>0</v>
      </c>
      <c r="V97" s="158">
        <f>IF('Indicator Data'!W101="No Data",1,IF('Indicator Data imputation'!W100&lt;&gt;"",1,0))</f>
        <v>0</v>
      </c>
      <c r="W97" s="158">
        <f>IF('Indicator Data'!X101="No Data",1,IF('Indicator Data imputation'!X100&lt;&gt;"",1,0))</f>
        <v>0</v>
      </c>
      <c r="X97" s="158">
        <f>IF('Indicator Data'!Y101="No Data",1,IF('Indicator Data imputation'!Y100&lt;&gt;"",1,0))</f>
        <v>0</v>
      </c>
      <c r="Y97" s="158">
        <f>IF('Indicator Data'!Z101="No Data",1,IF('Indicator Data imputation'!Z100&lt;&gt;"",1,0))</f>
        <v>0</v>
      </c>
      <c r="Z97" s="158">
        <f>IF('Indicator Data'!AA101="No Data",1,IF('Indicator Data imputation'!AA100&lt;&gt;"",1,0))</f>
        <v>0</v>
      </c>
      <c r="AA97" s="158">
        <f>IF('Indicator Data'!AB101="No Data",1,IF('Indicator Data imputation'!AB100&lt;&gt;"",1,0))</f>
        <v>0</v>
      </c>
      <c r="AB97" s="158">
        <f>IF('Indicator Data'!AC101="No Data",1,IF('Indicator Data imputation'!AC100&lt;&gt;"",1,0))</f>
        <v>0</v>
      </c>
      <c r="AC97" s="158">
        <f>IF('Indicator Data'!AD101="No Data",1,IF('Indicator Data imputation'!AD100&lt;&gt;"",1,0))</f>
        <v>0</v>
      </c>
      <c r="AD97" s="158">
        <f>IF('Indicator Data'!AE101="No Data",1,IF('Indicator Data imputation'!AE100&lt;&gt;"",1,0))</f>
        <v>0</v>
      </c>
      <c r="AE97" s="158">
        <f>IF('Indicator Data'!AF101="No Data",1,IF('Indicator Data imputation'!AF100&lt;&gt;"",1,0))</f>
        <v>0</v>
      </c>
      <c r="AF97" s="158">
        <f>IF('Indicator Data'!AG101="No Data",1,IF('Indicator Data imputation'!AG100&lt;&gt;"",1,0))</f>
        <v>0</v>
      </c>
      <c r="AG97" s="158">
        <f>IF('Indicator Data'!AH101="No Data",1,IF('Indicator Data imputation'!AH100&lt;&gt;"",1,0))</f>
        <v>0</v>
      </c>
      <c r="AH97" s="158">
        <f>IF('Indicator Data'!AI101="No Data",1,IF('Indicator Data imputation'!AI100&lt;&gt;"",1,0))</f>
        <v>0</v>
      </c>
      <c r="AI97" s="158">
        <f>IF('Indicator Data'!AJ101="No Data",1,IF('Indicator Data imputation'!AJ100&lt;&gt;"",1,0))</f>
        <v>0</v>
      </c>
      <c r="AJ97" s="158">
        <f>IF('Indicator Data'!AK101="No Data",1,IF('Indicator Data imputation'!AK100&lt;&gt;"",1,0))</f>
        <v>0</v>
      </c>
      <c r="AK97" s="158">
        <f>IF('Indicator Data'!AL101="No Data",1,IF('Indicator Data imputation'!AL100&lt;&gt;"",1,0))</f>
        <v>0</v>
      </c>
      <c r="AL97" s="158">
        <f>IF('Indicator Data'!AM101="No Data",1,IF('Indicator Data imputation'!AM100&lt;&gt;"",1,0))</f>
        <v>0</v>
      </c>
      <c r="AM97" s="158">
        <f>IF('Indicator Data'!AN101="No Data",1,IF('Indicator Data imputation'!AN100&lt;&gt;"",1,0))</f>
        <v>0</v>
      </c>
      <c r="AN97" s="158">
        <f>IF('Indicator Data'!AO101="No Data",1,IF('Indicator Data imputation'!AO100&lt;&gt;"",1,0))</f>
        <v>0</v>
      </c>
      <c r="AO97" s="158">
        <f>IF('Indicator Data'!AP101="No Data",1,IF('Indicator Data imputation'!AP100&lt;&gt;"",1,0))</f>
        <v>0</v>
      </c>
      <c r="AP97" s="158">
        <f>IF('Indicator Data'!AQ101="No Data",1,IF('Indicator Data imputation'!AQ100&lt;&gt;"",1,0))</f>
        <v>0</v>
      </c>
      <c r="AQ97" s="158">
        <f>IF('Indicator Data'!AR101="No Data",1,IF('Indicator Data imputation'!AR100&lt;&gt;"",1,0))</f>
        <v>0</v>
      </c>
      <c r="AR97" s="158">
        <f>IF('Indicator Data'!AS101="No Data",1,IF('Indicator Data imputation'!AS100&lt;&gt;"",1,0))</f>
        <v>0</v>
      </c>
      <c r="AS97" s="158">
        <f>IF('Indicator Data'!AT101="No Data",1,IF('Indicator Data imputation'!AT100&lt;&gt;"",1,0))</f>
        <v>0</v>
      </c>
      <c r="AT97" s="158">
        <f>IF('Indicator Data'!AU101="No Data",1,IF('Indicator Data imputation'!AU100&lt;&gt;"",1,0))</f>
        <v>0</v>
      </c>
      <c r="AU97" s="158">
        <f>IF('Indicator Data'!AV101="No Data",1,IF('Indicator Data imputation'!AV100&lt;&gt;"",1,0))</f>
        <v>0</v>
      </c>
      <c r="AV97" s="158">
        <f>IF('Indicator Data'!AW101="No Data",1,IF('Indicator Data imputation'!AW100&lt;&gt;"",1,0))</f>
        <v>0</v>
      </c>
      <c r="AW97" s="158">
        <f>IF('Indicator Data'!AX101="No Data",1,IF('Indicator Data imputation'!AX100&lt;&gt;"",1,0))</f>
        <v>1</v>
      </c>
      <c r="AX97" s="158">
        <f>IF('Indicator Data'!AY101="No Data",1,IF('Indicator Data imputation'!AY100&lt;&gt;"",1,0))</f>
        <v>0</v>
      </c>
      <c r="AY97" s="158">
        <f>IF('Indicator Data'!AZ101="No Data",1,IF('Indicator Data imputation'!AZ100&lt;&gt;"",1,0))</f>
        <v>0</v>
      </c>
      <c r="AZ97" s="158">
        <f>IF('Indicator Data'!BA101="No Data",1,IF('Indicator Data imputation'!BA100&lt;&gt;"",1,0))</f>
        <v>0</v>
      </c>
      <c r="BA97" s="158">
        <f>IF('Indicator Data'!BB101="No Data",1,IF('Indicator Data imputation'!BB100&lt;&gt;"",1,0))</f>
        <v>0</v>
      </c>
      <c r="BB97" s="158">
        <f>IF('Indicator Data'!BC101="No Data",1,IF('Indicator Data imputation'!BC100&lt;&gt;"",1,0))</f>
        <v>0</v>
      </c>
      <c r="BC97" s="158">
        <f>IF('Indicator Data'!BD101="No Data",1,IF('Indicator Data imputation'!BD100&lt;&gt;"",1,0))</f>
        <v>0</v>
      </c>
      <c r="BD97" s="158">
        <f>IF('Indicator Data'!BE101="No Data",1,IF('Indicator Data imputation'!BE100&lt;&gt;"",1,0))</f>
        <v>0</v>
      </c>
      <c r="BE97" s="158">
        <f>IF('Indicator Data'!BF101="No Data",1,IF('Indicator Data imputation'!BF100&lt;&gt;"",1,0))</f>
        <v>0</v>
      </c>
      <c r="BF97" s="158">
        <f>IF('Indicator Data'!BG101="No Data",1,IF('Indicator Data imputation'!BG100&lt;&gt;"",1,0))</f>
        <v>0</v>
      </c>
      <c r="BG97" s="158">
        <f>IF('Indicator Data'!BH101="No Data",1,IF('Indicator Data imputation'!BH100&lt;&gt;"",1,0))</f>
        <v>0</v>
      </c>
      <c r="BH97" s="158">
        <f>IF('Indicator Data'!BI101="No Data",1,IF('Indicator Data imputation'!BI100&lt;&gt;"",1,0))</f>
        <v>0</v>
      </c>
      <c r="BI97" s="158">
        <f>IF('Indicator Data'!BJ101="No Data",1,IF('Indicator Data imputation'!BJ100&lt;&gt;"",1,0))</f>
        <v>0</v>
      </c>
      <c r="BJ97" s="158">
        <f>IF('Indicator Data'!BK101="No Data",1,IF('Indicator Data imputation'!BK100&lt;&gt;"",1,0))</f>
        <v>0</v>
      </c>
      <c r="BK97" s="158">
        <f>IF('Indicator Data'!BL101="No Data",1,IF('Indicator Data imputation'!BL100&lt;&gt;"",1,0))</f>
        <v>0</v>
      </c>
      <c r="BL97" s="158">
        <f>IF('Indicator Data'!BM101="No Data",1,IF('Indicator Data imputation'!BM100&lt;&gt;"",1,0))</f>
        <v>0</v>
      </c>
      <c r="BM97" s="158">
        <f>IF('Indicator Data'!BN101="No Data",1,IF('Indicator Data imputation'!BN100&lt;&gt;"",1,0))</f>
        <v>0</v>
      </c>
      <c r="BN97" s="158">
        <f>IF('Indicator Data'!BO101="No Data",1,IF('Indicator Data imputation'!BO100&lt;&gt;"",1,0))</f>
        <v>0</v>
      </c>
      <c r="BO97" s="158">
        <f>IF('Indicator Data'!BP101="No Data",1,IF('Indicator Data imputation'!BP100&lt;&gt;"",1,0))</f>
        <v>0</v>
      </c>
      <c r="BP97" s="158">
        <f>IF('Indicator Data'!BQ101="No Data",1,IF('Indicator Data imputation'!BQ100&lt;&gt;"",1,0))</f>
        <v>0</v>
      </c>
      <c r="BQ97" s="158">
        <f>IF('Indicator Data'!BR101="No Data",1,IF('Indicator Data imputation'!BR100&lt;&gt;"",1,0))</f>
        <v>0</v>
      </c>
      <c r="BR97" s="158">
        <f>IF('Indicator Data'!BS101="No Data",1,IF('Indicator Data imputation'!BS100&lt;&gt;"",1,0))</f>
        <v>0</v>
      </c>
      <c r="BS97" s="158">
        <f>IF('Indicator Data'!BT101="No Data",1,IF('Indicator Data imputation'!BT100&lt;&gt;"",1,0))</f>
        <v>1</v>
      </c>
      <c r="BT97" s="158">
        <f>IF('Indicator Data'!BU101="No Data",1,IF('Indicator Data imputation'!BU100&lt;&gt;"",1,0))</f>
        <v>0</v>
      </c>
      <c r="BU97" s="158">
        <f>IF('Indicator Data'!BV101="No Data",1,IF('Indicator Data imputation'!BV100&lt;&gt;"",1,0))</f>
        <v>0</v>
      </c>
      <c r="BV97" s="158">
        <f>IF('Indicator Data'!BW101="No Data",1,IF('Indicator Data imputation'!BW100&lt;&gt;"",1,0))</f>
        <v>0</v>
      </c>
      <c r="BW97" s="158">
        <f>IF('Indicator Data'!BX101="No Data",1,IF('Indicator Data imputation'!BX100&lt;&gt;"",1,0))</f>
        <v>0</v>
      </c>
      <c r="BX97" s="158">
        <f>IF('Indicator Data'!BY101="No Data",1,IF('Indicator Data imputation'!BY100&lt;&gt;"",1,0))</f>
        <v>0</v>
      </c>
      <c r="BY97" s="5">
        <f t="shared" si="3"/>
        <v>2</v>
      </c>
      <c r="BZ97" s="160">
        <f t="shared" si="4"/>
        <v>2.6666666666666668E-2</v>
      </c>
    </row>
    <row r="98" spans="1:78" x14ac:dyDescent="0.25">
      <c r="A98" s="5" t="s">
        <v>177</v>
      </c>
      <c r="B98" s="158">
        <f>IF('Indicator Data'!C102="No Data",1,IF('Indicator Data imputation'!C101&lt;&gt;"",1,0))</f>
        <v>0</v>
      </c>
      <c r="C98" s="158">
        <f>IF('Indicator Data'!D102="No Data",1,IF('Indicator Data imputation'!D101&lt;&gt;"",1,0))</f>
        <v>0</v>
      </c>
      <c r="D98" s="158">
        <f>IF('Indicator Data'!E102="No Data",1,IF('Indicator Data imputation'!E101&lt;&gt;"",1,0))</f>
        <v>0</v>
      </c>
      <c r="E98" s="158">
        <f>IF('Indicator Data'!F102="No Data",1,IF('Indicator Data imputation'!F101&lt;&gt;"",1,0))</f>
        <v>0</v>
      </c>
      <c r="F98" s="158">
        <f>IF('Indicator Data'!G102="No Data",1,IF('Indicator Data imputation'!G101&lt;&gt;"",1,0))</f>
        <v>0</v>
      </c>
      <c r="G98" s="158">
        <f>IF('Indicator Data'!H102="No Data",1,IF('Indicator Data imputation'!H101&lt;&gt;"",1,0))</f>
        <v>0</v>
      </c>
      <c r="H98" s="158">
        <f>IF('Indicator Data'!I102="No Data",1,IF('Indicator Data imputation'!I101&lt;&gt;"",1,0))</f>
        <v>0</v>
      </c>
      <c r="I98" s="158">
        <f>IF('Indicator Data'!J102="No Data",1,IF('Indicator Data imputation'!J101&lt;&gt;"",1,0))</f>
        <v>0</v>
      </c>
      <c r="J98" s="158">
        <f>IF('Indicator Data'!K102="No Data",1,IF('Indicator Data imputation'!K101&lt;&gt;"",1,0))</f>
        <v>0</v>
      </c>
      <c r="K98" s="158">
        <f>IF('Indicator Data'!L102="No Data",1,IF('Indicator Data imputation'!L101&lt;&gt;"",1,0))</f>
        <v>0</v>
      </c>
      <c r="L98" s="158">
        <f>IF('Indicator Data'!M102="No Data",1,IF('Indicator Data imputation'!M101&lt;&gt;"",1,0))</f>
        <v>0</v>
      </c>
      <c r="M98" s="158">
        <f>IF('Indicator Data'!N102="No Data",1,IF('Indicator Data imputation'!N101&lt;&gt;"",1,0))</f>
        <v>0</v>
      </c>
      <c r="N98" s="158">
        <f>IF('Indicator Data'!O102="No Data",1,IF('Indicator Data imputation'!O101&lt;&gt;"",1,0))</f>
        <v>0</v>
      </c>
      <c r="O98" s="158">
        <f>IF('Indicator Data'!P102="No Data",1,IF('Indicator Data imputation'!P101&lt;&gt;"",1,0))</f>
        <v>0</v>
      </c>
      <c r="P98" s="158">
        <f>IF('Indicator Data'!Q102="No Data",1,IF('Indicator Data imputation'!Q101&lt;&gt;"",1,0))</f>
        <v>0</v>
      </c>
      <c r="Q98" s="158">
        <f>IF('Indicator Data'!R102="No Data",1,IF('Indicator Data imputation'!R101&lt;&gt;"",1,0))</f>
        <v>0</v>
      </c>
      <c r="R98" s="158">
        <f>IF('Indicator Data'!S102="No Data",1,IF('Indicator Data imputation'!S101&lt;&gt;"",1,0))</f>
        <v>0</v>
      </c>
      <c r="S98" s="158">
        <f>IF('Indicator Data'!T102="No Data",1,IF('Indicator Data imputation'!T101&lt;&gt;"",1,0))</f>
        <v>0</v>
      </c>
      <c r="T98" s="158">
        <f>IF('Indicator Data'!U102="No Data",1,IF('Indicator Data imputation'!U101&lt;&gt;"",1,0))</f>
        <v>0</v>
      </c>
      <c r="U98" s="158">
        <f>IF('Indicator Data'!V102="No Data",1,IF('Indicator Data imputation'!V101&lt;&gt;"",1,0))</f>
        <v>0</v>
      </c>
      <c r="V98" s="158">
        <f>IF('Indicator Data'!W102="No Data",1,IF('Indicator Data imputation'!W101&lt;&gt;"",1,0))</f>
        <v>0</v>
      </c>
      <c r="W98" s="158">
        <f>IF('Indicator Data'!X102="No Data",1,IF('Indicator Data imputation'!X101&lt;&gt;"",1,0))</f>
        <v>0</v>
      </c>
      <c r="X98" s="158">
        <f>IF('Indicator Data'!Y102="No Data",1,IF('Indicator Data imputation'!Y101&lt;&gt;"",1,0))</f>
        <v>0</v>
      </c>
      <c r="Y98" s="158">
        <f>IF('Indicator Data'!Z102="No Data",1,IF('Indicator Data imputation'!Z101&lt;&gt;"",1,0))</f>
        <v>0</v>
      </c>
      <c r="Z98" s="158">
        <f>IF('Indicator Data'!AA102="No Data",1,IF('Indicator Data imputation'!AA101&lt;&gt;"",1,0))</f>
        <v>0</v>
      </c>
      <c r="AA98" s="158">
        <f>IF('Indicator Data'!AB102="No Data",1,IF('Indicator Data imputation'!AB101&lt;&gt;"",1,0))</f>
        <v>0</v>
      </c>
      <c r="AB98" s="158">
        <f>IF('Indicator Data'!AC102="No Data",1,IF('Indicator Data imputation'!AC101&lt;&gt;"",1,0))</f>
        <v>0</v>
      </c>
      <c r="AC98" s="158">
        <f>IF('Indicator Data'!AD102="No Data",1,IF('Indicator Data imputation'!AD101&lt;&gt;"",1,0))</f>
        <v>1</v>
      </c>
      <c r="AD98" s="158">
        <f>IF('Indicator Data'!AE102="No Data",1,IF('Indicator Data imputation'!AE101&lt;&gt;"",1,0))</f>
        <v>0</v>
      </c>
      <c r="AE98" s="158">
        <f>IF('Indicator Data'!AF102="No Data",1,IF('Indicator Data imputation'!AF101&lt;&gt;"",1,0))</f>
        <v>0</v>
      </c>
      <c r="AF98" s="158">
        <f>IF('Indicator Data'!AG102="No Data",1,IF('Indicator Data imputation'!AG101&lt;&gt;"",1,0))</f>
        <v>0</v>
      </c>
      <c r="AG98" s="158">
        <f>IF('Indicator Data'!AH102="No Data",1,IF('Indicator Data imputation'!AH101&lt;&gt;"",1,0))</f>
        <v>0</v>
      </c>
      <c r="AH98" s="158">
        <f>IF('Indicator Data'!AI102="No Data",1,IF('Indicator Data imputation'!AI101&lt;&gt;"",1,0))</f>
        <v>0</v>
      </c>
      <c r="AI98" s="158">
        <f>IF('Indicator Data'!AJ102="No Data",1,IF('Indicator Data imputation'!AJ101&lt;&gt;"",1,0))</f>
        <v>0</v>
      </c>
      <c r="AJ98" s="158">
        <f>IF('Indicator Data'!AK102="No Data",1,IF('Indicator Data imputation'!AK101&lt;&gt;"",1,0))</f>
        <v>0</v>
      </c>
      <c r="AK98" s="158">
        <f>IF('Indicator Data'!AL102="No Data",1,IF('Indicator Data imputation'!AL101&lt;&gt;"",1,0))</f>
        <v>0</v>
      </c>
      <c r="AL98" s="158">
        <f>IF('Indicator Data'!AM102="No Data",1,IF('Indicator Data imputation'!AM101&lt;&gt;"",1,0))</f>
        <v>0</v>
      </c>
      <c r="AM98" s="158">
        <f>IF('Indicator Data'!AN102="No Data",1,IF('Indicator Data imputation'!AN101&lt;&gt;"",1,0))</f>
        <v>0</v>
      </c>
      <c r="AN98" s="158">
        <f>IF('Indicator Data'!AO102="No Data",1,IF('Indicator Data imputation'!AO101&lt;&gt;"",1,0))</f>
        <v>0</v>
      </c>
      <c r="AO98" s="158">
        <f>IF('Indicator Data'!AP102="No Data",1,IF('Indicator Data imputation'!AP101&lt;&gt;"",1,0))</f>
        <v>0</v>
      </c>
      <c r="AP98" s="158">
        <f>IF('Indicator Data'!AQ102="No Data",1,IF('Indicator Data imputation'!AQ101&lt;&gt;"",1,0))</f>
        <v>0</v>
      </c>
      <c r="AQ98" s="158">
        <f>IF('Indicator Data'!AR102="No Data",1,IF('Indicator Data imputation'!AR101&lt;&gt;"",1,0))</f>
        <v>0</v>
      </c>
      <c r="AR98" s="158">
        <f>IF('Indicator Data'!AS102="No Data",1,IF('Indicator Data imputation'!AS101&lt;&gt;"",1,0))</f>
        <v>0</v>
      </c>
      <c r="AS98" s="158">
        <f>IF('Indicator Data'!AT102="No Data",1,IF('Indicator Data imputation'!AT101&lt;&gt;"",1,0))</f>
        <v>0</v>
      </c>
      <c r="AT98" s="158">
        <f>IF('Indicator Data'!AU102="No Data",1,IF('Indicator Data imputation'!AU101&lt;&gt;"",1,0))</f>
        <v>0</v>
      </c>
      <c r="AU98" s="158">
        <f>IF('Indicator Data'!AV102="No Data",1,IF('Indicator Data imputation'!AV101&lt;&gt;"",1,0))</f>
        <v>0</v>
      </c>
      <c r="AV98" s="158">
        <f>IF('Indicator Data'!AW102="No Data",1,IF('Indicator Data imputation'!AW101&lt;&gt;"",1,0))</f>
        <v>0</v>
      </c>
      <c r="AW98" s="158">
        <f>IF('Indicator Data'!AX102="No Data",1,IF('Indicator Data imputation'!AX101&lt;&gt;"",1,0))</f>
        <v>0</v>
      </c>
      <c r="AX98" s="158">
        <f>IF('Indicator Data'!AY102="No Data",1,IF('Indicator Data imputation'!AY101&lt;&gt;"",1,0))</f>
        <v>0</v>
      </c>
      <c r="AY98" s="158">
        <f>IF('Indicator Data'!AZ102="No Data",1,IF('Indicator Data imputation'!AZ101&lt;&gt;"",1,0))</f>
        <v>0</v>
      </c>
      <c r="AZ98" s="158">
        <f>IF('Indicator Data'!BA102="No Data",1,IF('Indicator Data imputation'!BA101&lt;&gt;"",1,0))</f>
        <v>0</v>
      </c>
      <c r="BA98" s="158">
        <f>IF('Indicator Data'!BB102="No Data",1,IF('Indicator Data imputation'!BB101&lt;&gt;"",1,0))</f>
        <v>0</v>
      </c>
      <c r="BB98" s="158">
        <f>IF('Indicator Data'!BC102="No Data",1,IF('Indicator Data imputation'!BC101&lt;&gt;"",1,0))</f>
        <v>0</v>
      </c>
      <c r="BC98" s="158">
        <f>IF('Indicator Data'!BD102="No Data",1,IF('Indicator Data imputation'!BD101&lt;&gt;"",1,0))</f>
        <v>0</v>
      </c>
      <c r="BD98" s="158">
        <f>IF('Indicator Data'!BE102="No Data",1,IF('Indicator Data imputation'!BE101&lt;&gt;"",1,0))</f>
        <v>0</v>
      </c>
      <c r="BE98" s="158">
        <f>IF('Indicator Data'!BF102="No Data",1,IF('Indicator Data imputation'!BF101&lt;&gt;"",1,0))</f>
        <v>0</v>
      </c>
      <c r="BF98" s="158">
        <f>IF('Indicator Data'!BG102="No Data",1,IF('Indicator Data imputation'!BG101&lt;&gt;"",1,0))</f>
        <v>0</v>
      </c>
      <c r="BG98" s="158">
        <f>IF('Indicator Data'!BH102="No Data",1,IF('Indicator Data imputation'!BH101&lt;&gt;"",1,0))</f>
        <v>0</v>
      </c>
      <c r="BH98" s="158">
        <f>IF('Indicator Data'!BI102="No Data",1,IF('Indicator Data imputation'!BI101&lt;&gt;"",1,0))</f>
        <v>0</v>
      </c>
      <c r="BI98" s="158">
        <f>IF('Indicator Data'!BJ102="No Data",1,IF('Indicator Data imputation'!BJ101&lt;&gt;"",1,0))</f>
        <v>1</v>
      </c>
      <c r="BJ98" s="158">
        <f>IF('Indicator Data'!BK102="No Data",1,IF('Indicator Data imputation'!BK101&lt;&gt;"",1,0))</f>
        <v>0</v>
      </c>
      <c r="BK98" s="158">
        <f>IF('Indicator Data'!BL102="No Data",1,IF('Indicator Data imputation'!BL101&lt;&gt;"",1,0))</f>
        <v>0</v>
      </c>
      <c r="BL98" s="158">
        <f>IF('Indicator Data'!BM102="No Data",1,IF('Indicator Data imputation'!BM101&lt;&gt;"",1,0))</f>
        <v>0</v>
      </c>
      <c r="BM98" s="158">
        <f>IF('Indicator Data'!BN102="No Data",1,IF('Indicator Data imputation'!BN101&lt;&gt;"",1,0))</f>
        <v>0</v>
      </c>
      <c r="BN98" s="158">
        <f>IF('Indicator Data'!BO102="No Data",1,IF('Indicator Data imputation'!BO101&lt;&gt;"",1,0))</f>
        <v>0</v>
      </c>
      <c r="BO98" s="158">
        <f>IF('Indicator Data'!BP102="No Data",1,IF('Indicator Data imputation'!BP101&lt;&gt;"",1,0))</f>
        <v>0</v>
      </c>
      <c r="BP98" s="158">
        <f>IF('Indicator Data'!BQ102="No Data",1,IF('Indicator Data imputation'!BQ101&lt;&gt;"",1,0))</f>
        <v>0</v>
      </c>
      <c r="BQ98" s="158">
        <f>IF('Indicator Data'!BR102="No Data",1,IF('Indicator Data imputation'!BR101&lt;&gt;"",1,0))</f>
        <v>0</v>
      </c>
      <c r="BR98" s="158">
        <f>IF('Indicator Data'!BS102="No Data",1,IF('Indicator Data imputation'!BS101&lt;&gt;"",1,0))</f>
        <v>0</v>
      </c>
      <c r="BS98" s="158">
        <f>IF('Indicator Data'!BT102="No Data",1,IF('Indicator Data imputation'!BT101&lt;&gt;"",1,0))</f>
        <v>0</v>
      </c>
      <c r="BT98" s="158">
        <f>IF('Indicator Data'!BU102="No Data",1,IF('Indicator Data imputation'!BU101&lt;&gt;"",1,0))</f>
        <v>0</v>
      </c>
      <c r="BU98" s="158">
        <f>IF('Indicator Data'!BV102="No Data",1,IF('Indicator Data imputation'!BV101&lt;&gt;"",1,0))</f>
        <v>1</v>
      </c>
      <c r="BV98" s="158">
        <f>IF('Indicator Data'!BW102="No Data",1,IF('Indicator Data imputation'!BW101&lt;&gt;"",1,0))</f>
        <v>0</v>
      </c>
      <c r="BW98" s="158">
        <f>IF('Indicator Data'!BX102="No Data",1,IF('Indicator Data imputation'!BX101&lt;&gt;"",1,0))</f>
        <v>0</v>
      </c>
      <c r="BX98" s="158">
        <f>IF('Indicator Data'!BY102="No Data",1,IF('Indicator Data imputation'!BY101&lt;&gt;"",1,0))</f>
        <v>0</v>
      </c>
      <c r="BY98" s="5">
        <f t="shared" ref="BY98:BY129" si="5">SUM(B98:BX98)</f>
        <v>3</v>
      </c>
      <c r="BZ98" s="160">
        <f t="shared" si="4"/>
        <v>0.04</v>
      </c>
    </row>
    <row r="99" spans="1:78" x14ac:dyDescent="0.25">
      <c r="A99" s="5" t="s">
        <v>179</v>
      </c>
      <c r="B99" s="158">
        <f>IF('Indicator Data'!C103="No Data",1,IF('Indicator Data imputation'!C102&lt;&gt;"",1,0))</f>
        <v>0</v>
      </c>
      <c r="C99" s="158">
        <f>IF('Indicator Data'!D103="No Data",1,IF('Indicator Data imputation'!D102&lt;&gt;"",1,0))</f>
        <v>0</v>
      </c>
      <c r="D99" s="158">
        <f>IF('Indicator Data'!E103="No Data",1,IF('Indicator Data imputation'!E102&lt;&gt;"",1,0))</f>
        <v>0</v>
      </c>
      <c r="E99" s="158">
        <f>IF('Indicator Data'!F103="No Data",1,IF('Indicator Data imputation'!F102&lt;&gt;"",1,0))</f>
        <v>0</v>
      </c>
      <c r="F99" s="158">
        <f>IF('Indicator Data'!G103="No Data",1,IF('Indicator Data imputation'!G102&lt;&gt;"",1,0))</f>
        <v>0</v>
      </c>
      <c r="G99" s="158">
        <f>IF('Indicator Data'!H103="No Data",1,IF('Indicator Data imputation'!H102&lt;&gt;"",1,0))</f>
        <v>0</v>
      </c>
      <c r="H99" s="158">
        <f>IF('Indicator Data'!I103="No Data",1,IF('Indicator Data imputation'!I102&lt;&gt;"",1,0))</f>
        <v>0</v>
      </c>
      <c r="I99" s="158">
        <f>IF('Indicator Data'!J103="No Data",1,IF('Indicator Data imputation'!J102&lt;&gt;"",1,0))</f>
        <v>0</v>
      </c>
      <c r="J99" s="158">
        <f>IF('Indicator Data'!K103="No Data",1,IF('Indicator Data imputation'!K102&lt;&gt;"",1,0))</f>
        <v>0</v>
      </c>
      <c r="K99" s="158">
        <f>IF('Indicator Data'!L103="No Data",1,IF('Indicator Data imputation'!L102&lt;&gt;"",1,0))</f>
        <v>0</v>
      </c>
      <c r="L99" s="158">
        <f>IF('Indicator Data'!M103="No Data",1,IF('Indicator Data imputation'!M102&lt;&gt;"",1,0))</f>
        <v>0</v>
      </c>
      <c r="M99" s="158">
        <f>IF('Indicator Data'!N103="No Data",1,IF('Indicator Data imputation'!N102&lt;&gt;"",1,0))</f>
        <v>0</v>
      </c>
      <c r="N99" s="158">
        <f>IF('Indicator Data'!O103="No Data",1,IF('Indicator Data imputation'!O102&lt;&gt;"",1,0))</f>
        <v>0</v>
      </c>
      <c r="O99" s="158">
        <f>IF('Indicator Data'!P103="No Data",1,IF('Indicator Data imputation'!P102&lt;&gt;"",1,0))</f>
        <v>0</v>
      </c>
      <c r="P99" s="158">
        <f>IF('Indicator Data'!Q103="No Data",1,IF('Indicator Data imputation'!Q102&lt;&gt;"",1,0))</f>
        <v>0</v>
      </c>
      <c r="Q99" s="158">
        <f>IF('Indicator Data'!R103="No Data",1,IF('Indicator Data imputation'!R102&lt;&gt;"",1,0))</f>
        <v>0</v>
      </c>
      <c r="R99" s="158">
        <f>IF('Indicator Data'!S103="No Data",1,IF('Indicator Data imputation'!S102&lt;&gt;"",1,0))</f>
        <v>0</v>
      </c>
      <c r="S99" s="158">
        <f>IF('Indicator Data'!T103="No Data",1,IF('Indicator Data imputation'!T102&lt;&gt;"",1,0))</f>
        <v>0</v>
      </c>
      <c r="T99" s="158">
        <f>IF('Indicator Data'!U103="No Data",1,IF('Indicator Data imputation'!U102&lt;&gt;"",1,0))</f>
        <v>0</v>
      </c>
      <c r="U99" s="158">
        <f>IF('Indicator Data'!V103="No Data",1,IF('Indicator Data imputation'!V102&lt;&gt;"",1,0))</f>
        <v>0</v>
      </c>
      <c r="V99" s="158">
        <f>IF('Indicator Data'!W103="No Data",1,IF('Indicator Data imputation'!W102&lt;&gt;"",1,0))</f>
        <v>0</v>
      </c>
      <c r="W99" s="158">
        <f>IF('Indicator Data'!X103="No Data",1,IF('Indicator Data imputation'!X102&lt;&gt;"",1,0))</f>
        <v>0</v>
      </c>
      <c r="X99" s="158">
        <f>IF('Indicator Data'!Y103="No Data",1,IF('Indicator Data imputation'!Y102&lt;&gt;"",1,0))</f>
        <v>0</v>
      </c>
      <c r="Y99" s="158">
        <f>IF('Indicator Data'!Z103="No Data",1,IF('Indicator Data imputation'!Z102&lt;&gt;"",1,0))</f>
        <v>0</v>
      </c>
      <c r="Z99" s="158">
        <f>IF('Indicator Data'!AA103="No Data",1,IF('Indicator Data imputation'!AA102&lt;&gt;"",1,0))</f>
        <v>1</v>
      </c>
      <c r="AA99" s="158">
        <f>IF('Indicator Data'!AB103="No Data",1,IF('Indicator Data imputation'!AB102&lt;&gt;"",1,0))</f>
        <v>0</v>
      </c>
      <c r="AB99" s="158">
        <f>IF('Indicator Data'!AC103="No Data",1,IF('Indicator Data imputation'!AC102&lt;&gt;"",1,0))</f>
        <v>1</v>
      </c>
      <c r="AC99" s="158">
        <f>IF('Indicator Data'!AD103="No Data",1,IF('Indicator Data imputation'!AD102&lt;&gt;"",1,0))</f>
        <v>0</v>
      </c>
      <c r="AD99" s="158">
        <f>IF('Indicator Data'!AE103="No Data",1,IF('Indicator Data imputation'!AE102&lt;&gt;"",1,0))</f>
        <v>0</v>
      </c>
      <c r="AE99" s="158">
        <f>IF('Indicator Data'!AF103="No Data",1,IF('Indicator Data imputation'!AF102&lt;&gt;"",1,0))</f>
        <v>1</v>
      </c>
      <c r="AF99" s="158">
        <f>IF('Indicator Data'!AG103="No Data",1,IF('Indicator Data imputation'!AG102&lt;&gt;"",1,0))</f>
        <v>0</v>
      </c>
      <c r="AG99" s="158">
        <f>IF('Indicator Data'!AH103="No Data",1,IF('Indicator Data imputation'!AH102&lt;&gt;"",1,0))</f>
        <v>0</v>
      </c>
      <c r="AH99" s="158">
        <f>IF('Indicator Data'!AI103="No Data",1,IF('Indicator Data imputation'!AI102&lt;&gt;"",1,0))</f>
        <v>0</v>
      </c>
      <c r="AI99" s="158">
        <f>IF('Indicator Data'!AJ103="No Data",1,IF('Indicator Data imputation'!AJ102&lt;&gt;"",1,0))</f>
        <v>0</v>
      </c>
      <c r="AJ99" s="158">
        <f>IF('Indicator Data'!AK103="No Data",1,IF('Indicator Data imputation'!AK102&lt;&gt;"",1,0))</f>
        <v>0</v>
      </c>
      <c r="AK99" s="158">
        <f>IF('Indicator Data'!AL103="No Data",1,IF('Indicator Data imputation'!AL102&lt;&gt;"",1,0))</f>
        <v>0</v>
      </c>
      <c r="AL99" s="158">
        <f>IF('Indicator Data'!AM103="No Data",1,IF('Indicator Data imputation'!AM102&lt;&gt;"",1,0))</f>
        <v>0</v>
      </c>
      <c r="AM99" s="158">
        <f>IF('Indicator Data'!AN103="No Data",1,IF('Indicator Data imputation'!AN102&lt;&gt;"",1,0))</f>
        <v>0</v>
      </c>
      <c r="AN99" s="158">
        <f>IF('Indicator Data'!AO103="No Data",1,IF('Indicator Data imputation'!AO102&lt;&gt;"",1,0))</f>
        <v>0</v>
      </c>
      <c r="AO99" s="158">
        <f>IF('Indicator Data'!AP103="No Data",1,IF('Indicator Data imputation'!AP102&lt;&gt;"",1,0))</f>
        <v>0</v>
      </c>
      <c r="AP99" s="158">
        <f>IF('Indicator Data'!AQ103="No Data",1,IF('Indicator Data imputation'!AQ102&lt;&gt;"",1,0))</f>
        <v>0</v>
      </c>
      <c r="AQ99" s="158">
        <f>IF('Indicator Data'!AR103="No Data",1,IF('Indicator Data imputation'!AR102&lt;&gt;"",1,0))</f>
        <v>1</v>
      </c>
      <c r="AR99" s="158">
        <f>IF('Indicator Data'!AS103="No Data",1,IF('Indicator Data imputation'!AS102&lt;&gt;"",1,0))</f>
        <v>0</v>
      </c>
      <c r="AS99" s="158">
        <f>IF('Indicator Data'!AT103="No Data",1,IF('Indicator Data imputation'!AT102&lt;&gt;"",1,0))</f>
        <v>0</v>
      </c>
      <c r="AT99" s="158">
        <f>IF('Indicator Data'!AU103="No Data",1,IF('Indicator Data imputation'!AU102&lt;&gt;"",1,0))</f>
        <v>0</v>
      </c>
      <c r="AU99" s="158">
        <f>IF('Indicator Data'!AV103="No Data",1,IF('Indicator Data imputation'!AV102&lt;&gt;"",1,0))</f>
        <v>1</v>
      </c>
      <c r="AV99" s="158">
        <f>IF('Indicator Data'!AW103="No Data",1,IF('Indicator Data imputation'!AW102&lt;&gt;"",1,0))</f>
        <v>1</v>
      </c>
      <c r="AW99" s="158">
        <f>IF('Indicator Data'!AX103="No Data",1,IF('Indicator Data imputation'!AX102&lt;&gt;"",1,0))</f>
        <v>1</v>
      </c>
      <c r="AX99" s="158">
        <f>IF('Indicator Data'!AY103="No Data",1,IF('Indicator Data imputation'!AY102&lt;&gt;"",1,0))</f>
        <v>0</v>
      </c>
      <c r="AY99" s="158">
        <f>IF('Indicator Data'!AZ103="No Data",1,IF('Indicator Data imputation'!AZ102&lt;&gt;"",1,0))</f>
        <v>0</v>
      </c>
      <c r="AZ99" s="158">
        <f>IF('Indicator Data'!BA103="No Data",1,IF('Indicator Data imputation'!BA102&lt;&gt;"",1,0))</f>
        <v>1</v>
      </c>
      <c r="BA99" s="158">
        <f>IF('Indicator Data'!BB103="No Data",1,IF('Indicator Data imputation'!BB102&lt;&gt;"",1,0))</f>
        <v>0</v>
      </c>
      <c r="BB99" s="158">
        <f>IF('Indicator Data'!BC103="No Data",1,IF('Indicator Data imputation'!BC102&lt;&gt;"",1,0))</f>
        <v>0</v>
      </c>
      <c r="BC99" s="158">
        <f>IF('Indicator Data'!BD103="No Data",1,IF('Indicator Data imputation'!BD102&lt;&gt;"",1,0))</f>
        <v>0</v>
      </c>
      <c r="BD99" s="158">
        <f>IF('Indicator Data'!BE103="No Data",1,IF('Indicator Data imputation'!BE102&lt;&gt;"",1,0))</f>
        <v>0</v>
      </c>
      <c r="BE99" s="158">
        <f>IF('Indicator Data'!BF103="No Data",1,IF('Indicator Data imputation'!BF102&lt;&gt;"",1,0))</f>
        <v>0</v>
      </c>
      <c r="BF99" s="158">
        <f>IF('Indicator Data'!BG103="No Data",1,IF('Indicator Data imputation'!BG102&lt;&gt;"",1,0))</f>
        <v>0</v>
      </c>
      <c r="BG99" s="158">
        <f>IF('Indicator Data'!BH103="No Data",1,IF('Indicator Data imputation'!BH102&lt;&gt;"",1,0))</f>
        <v>0</v>
      </c>
      <c r="BH99" s="158">
        <f>IF('Indicator Data'!BI103="No Data",1,IF('Indicator Data imputation'!BI102&lt;&gt;"",1,0))</f>
        <v>1</v>
      </c>
      <c r="BI99" s="158">
        <f>IF('Indicator Data'!BJ103="No Data",1,IF('Indicator Data imputation'!BJ102&lt;&gt;"",1,0))</f>
        <v>1</v>
      </c>
      <c r="BJ99" s="158">
        <f>IF('Indicator Data'!BK103="No Data",1,IF('Indicator Data imputation'!BK102&lt;&gt;"",1,0))</f>
        <v>0</v>
      </c>
      <c r="BK99" s="158">
        <f>IF('Indicator Data'!BL103="No Data",1,IF('Indicator Data imputation'!BL102&lt;&gt;"",1,0))</f>
        <v>0</v>
      </c>
      <c r="BL99" s="158">
        <f>IF('Indicator Data'!BM103="No Data",1,IF('Indicator Data imputation'!BM102&lt;&gt;"",1,0))</f>
        <v>0</v>
      </c>
      <c r="BM99" s="158">
        <f>IF('Indicator Data'!BN103="No Data",1,IF('Indicator Data imputation'!BN102&lt;&gt;"",1,0))</f>
        <v>0</v>
      </c>
      <c r="BN99" s="158">
        <f>IF('Indicator Data'!BO103="No Data",1,IF('Indicator Data imputation'!BO102&lt;&gt;"",1,0))</f>
        <v>0</v>
      </c>
      <c r="BO99" s="158">
        <f>IF('Indicator Data'!BP103="No Data",1,IF('Indicator Data imputation'!BP102&lt;&gt;"",1,0))</f>
        <v>0</v>
      </c>
      <c r="BP99" s="158">
        <f>IF('Indicator Data'!BQ103="No Data",1,IF('Indicator Data imputation'!BQ102&lt;&gt;"",1,0))</f>
        <v>0</v>
      </c>
      <c r="BQ99" s="158">
        <f>IF('Indicator Data'!BR103="No Data",1,IF('Indicator Data imputation'!BR102&lt;&gt;"",1,0))</f>
        <v>0</v>
      </c>
      <c r="BR99" s="158">
        <f>IF('Indicator Data'!BS103="No Data",1,IF('Indicator Data imputation'!BS102&lt;&gt;"",1,0))</f>
        <v>0</v>
      </c>
      <c r="BS99" s="158">
        <f>IF('Indicator Data'!BT103="No Data",1,IF('Indicator Data imputation'!BT102&lt;&gt;"",1,0))</f>
        <v>0</v>
      </c>
      <c r="BT99" s="158">
        <f>IF('Indicator Data'!BU103="No Data",1,IF('Indicator Data imputation'!BU102&lt;&gt;"",1,0))</f>
        <v>0</v>
      </c>
      <c r="BU99" s="158">
        <f>IF('Indicator Data'!BV103="No Data",1,IF('Indicator Data imputation'!BV102&lt;&gt;"",1,0))</f>
        <v>0</v>
      </c>
      <c r="BV99" s="158">
        <f>IF('Indicator Data'!BW103="No Data",1,IF('Indicator Data imputation'!BW102&lt;&gt;"",1,0))</f>
        <v>0</v>
      </c>
      <c r="BW99" s="158">
        <f>IF('Indicator Data'!BX103="No Data",1,IF('Indicator Data imputation'!BX102&lt;&gt;"",1,0))</f>
        <v>0</v>
      </c>
      <c r="BX99" s="158">
        <f>IF('Indicator Data'!BY103="No Data",1,IF('Indicator Data imputation'!BY102&lt;&gt;"",1,0))</f>
        <v>0</v>
      </c>
      <c r="BY99" s="5">
        <f t="shared" si="5"/>
        <v>10</v>
      </c>
      <c r="BZ99" s="160">
        <f t="shared" si="4"/>
        <v>0.13333333333333333</v>
      </c>
    </row>
    <row r="100" spans="1:78" x14ac:dyDescent="0.25">
      <c r="A100" s="5" t="s">
        <v>181</v>
      </c>
      <c r="B100" s="158">
        <f>IF('Indicator Data'!C104="No Data",1,IF('Indicator Data imputation'!C103&lt;&gt;"",1,0))</f>
        <v>0</v>
      </c>
      <c r="C100" s="158">
        <f>IF('Indicator Data'!D104="No Data",1,IF('Indicator Data imputation'!D103&lt;&gt;"",1,0))</f>
        <v>0</v>
      </c>
      <c r="D100" s="158">
        <f>IF('Indicator Data'!E104="No Data",1,IF('Indicator Data imputation'!E103&lt;&gt;"",1,0))</f>
        <v>1</v>
      </c>
      <c r="E100" s="158">
        <f>IF('Indicator Data'!F104="No Data",1,IF('Indicator Data imputation'!F103&lt;&gt;"",1,0))</f>
        <v>0</v>
      </c>
      <c r="F100" s="158">
        <f>IF('Indicator Data'!G104="No Data",1,IF('Indicator Data imputation'!G103&lt;&gt;"",1,0))</f>
        <v>0</v>
      </c>
      <c r="G100" s="158">
        <f>IF('Indicator Data'!H104="No Data",1,IF('Indicator Data imputation'!H103&lt;&gt;"",1,0))</f>
        <v>0</v>
      </c>
      <c r="H100" s="158">
        <f>IF('Indicator Data'!I104="No Data",1,IF('Indicator Data imputation'!I103&lt;&gt;"",1,0))</f>
        <v>0</v>
      </c>
      <c r="I100" s="158">
        <f>IF('Indicator Data'!J104="No Data",1,IF('Indicator Data imputation'!J103&lt;&gt;"",1,0))</f>
        <v>0</v>
      </c>
      <c r="J100" s="158">
        <f>IF('Indicator Data'!K104="No Data",1,IF('Indicator Data imputation'!K103&lt;&gt;"",1,0))</f>
        <v>0</v>
      </c>
      <c r="K100" s="158">
        <f>IF('Indicator Data'!L104="No Data",1,IF('Indicator Data imputation'!L103&lt;&gt;"",1,0))</f>
        <v>1</v>
      </c>
      <c r="L100" s="158">
        <f>IF('Indicator Data'!M104="No Data",1,IF('Indicator Data imputation'!M103&lt;&gt;"",1,0))</f>
        <v>0</v>
      </c>
      <c r="M100" s="158">
        <f>IF('Indicator Data'!N104="No Data",1,IF('Indicator Data imputation'!N103&lt;&gt;"",1,0))</f>
        <v>1</v>
      </c>
      <c r="N100" s="158">
        <f>IF('Indicator Data'!O104="No Data",1,IF('Indicator Data imputation'!O103&lt;&gt;"",1,0))</f>
        <v>1</v>
      </c>
      <c r="O100" s="158">
        <f>IF('Indicator Data'!P104="No Data",1,IF('Indicator Data imputation'!P103&lt;&gt;"",1,0))</f>
        <v>1</v>
      </c>
      <c r="P100" s="158">
        <f>IF('Indicator Data'!Q104="No Data",1,IF('Indicator Data imputation'!Q103&lt;&gt;"",1,0))</f>
        <v>0</v>
      </c>
      <c r="Q100" s="158">
        <f>IF('Indicator Data'!R104="No Data",1,IF('Indicator Data imputation'!R103&lt;&gt;"",1,0))</f>
        <v>0</v>
      </c>
      <c r="R100" s="158">
        <f>IF('Indicator Data'!S104="No Data",1,IF('Indicator Data imputation'!S103&lt;&gt;"",1,0))</f>
        <v>0</v>
      </c>
      <c r="S100" s="158">
        <f>IF('Indicator Data'!T104="No Data",1,IF('Indicator Data imputation'!T103&lt;&gt;"",1,0))</f>
        <v>0</v>
      </c>
      <c r="T100" s="158">
        <f>IF('Indicator Data'!U104="No Data",1,IF('Indicator Data imputation'!U103&lt;&gt;"",1,0))</f>
        <v>0</v>
      </c>
      <c r="U100" s="158">
        <f>IF('Indicator Data'!V104="No Data",1,IF('Indicator Data imputation'!V103&lt;&gt;"",1,0))</f>
        <v>0</v>
      </c>
      <c r="V100" s="158">
        <f>IF('Indicator Data'!W104="No Data",1,IF('Indicator Data imputation'!W103&lt;&gt;"",1,0))</f>
        <v>0</v>
      </c>
      <c r="W100" s="158">
        <f>IF('Indicator Data'!X104="No Data",1,IF('Indicator Data imputation'!X103&lt;&gt;"",1,0))</f>
        <v>0</v>
      </c>
      <c r="X100" s="158">
        <f>IF('Indicator Data'!Y104="No Data",1,IF('Indicator Data imputation'!Y103&lt;&gt;"",1,0))</f>
        <v>0</v>
      </c>
      <c r="Y100" s="158">
        <f>IF('Indicator Data'!Z104="No Data",1,IF('Indicator Data imputation'!Z103&lt;&gt;"",1,0))</f>
        <v>0</v>
      </c>
      <c r="Z100" s="158">
        <f>IF('Indicator Data'!AA104="No Data",1,IF('Indicator Data imputation'!AA103&lt;&gt;"",1,0))</f>
        <v>0</v>
      </c>
      <c r="AA100" s="158">
        <f>IF('Indicator Data'!AB104="No Data",1,IF('Indicator Data imputation'!AB103&lt;&gt;"",1,0))</f>
        <v>0</v>
      </c>
      <c r="AB100" s="158">
        <f>IF('Indicator Data'!AC104="No Data",1,IF('Indicator Data imputation'!AC103&lt;&gt;"",1,0))</f>
        <v>1</v>
      </c>
      <c r="AC100" s="158">
        <f>IF('Indicator Data'!AD104="No Data",1,IF('Indicator Data imputation'!AD103&lt;&gt;"",1,0))</f>
        <v>0</v>
      </c>
      <c r="AD100" s="158">
        <f>IF('Indicator Data'!AE104="No Data",1,IF('Indicator Data imputation'!AE103&lt;&gt;"",1,0))</f>
        <v>1</v>
      </c>
      <c r="AE100" s="158">
        <f>IF('Indicator Data'!AF104="No Data",1,IF('Indicator Data imputation'!AF103&lt;&gt;"",1,0))</f>
        <v>1</v>
      </c>
      <c r="AF100" s="158">
        <f>IF('Indicator Data'!AG104="No Data",1,IF('Indicator Data imputation'!AG103&lt;&gt;"",1,0))</f>
        <v>1</v>
      </c>
      <c r="AG100" s="158">
        <f>IF('Indicator Data'!AH104="No Data",1,IF('Indicator Data imputation'!AH103&lt;&gt;"",1,0))</f>
        <v>0</v>
      </c>
      <c r="AH100" s="158">
        <f>IF('Indicator Data'!AI104="No Data",1,IF('Indicator Data imputation'!AI103&lt;&gt;"",1,0))</f>
        <v>0</v>
      </c>
      <c r="AI100" s="158">
        <f>IF('Indicator Data'!AJ104="No Data",1,IF('Indicator Data imputation'!AJ103&lt;&gt;"",1,0))</f>
        <v>0</v>
      </c>
      <c r="AJ100" s="158">
        <f>IF('Indicator Data'!AK104="No Data",1,IF('Indicator Data imputation'!AK103&lt;&gt;"",1,0))</f>
        <v>0</v>
      </c>
      <c r="AK100" s="158">
        <f>IF('Indicator Data'!AL104="No Data",1,IF('Indicator Data imputation'!AL103&lt;&gt;"",1,0))</f>
        <v>0</v>
      </c>
      <c r="AL100" s="158">
        <f>IF('Indicator Data'!AM104="No Data",1,IF('Indicator Data imputation'!AM103&lt;&gt;"",1,0))</f>
        <v>1</v>
      </c>
      <c r="AM100" s="158">
        <f>IF('Indicator Data'!AN104="No Data",1,IF('Indicator Data imputation'!AN103&lt;&gt;"",1,0))</f>
        <v>0</v>
      </c>
      <c r="AN100" s="158">
        <f>IF('Indicator Data'!AO104="No Data",1,IF('Indicator Data imputation'!AO103&lt;&gt;"",1,0))</f>
        <v>0</v>
      </c>
      <c r="AO100" s="158">
        <f>IF('Indicator Data'!AP104="No Data",1,IF('Indicator Data imputation'!AP103&lt;&gt;"",1,0))</f>
        <v>0</v>
      </c>
      <c r="AP100" s="158">
        <f>IF('Indicator Data'!AQ104="No Data",1,IF('Indicator Data imputation'!AQ103&lt;&gt;"",1,0))</f>
        <v>1</v>
      </c>
      <c r="AQ100" s="158">
        <f>IF('Indicator Data'!AR104="No Data",1,IF('Indicator Data imputation'!AR103&lt;&gt;"",1,0))</f>
        <v>1</v>
      </c>
      <c r="AR100" s="158">
        <f>IF('Indicator Data'!AS104="No Data",1,IF('Indicator Data imputation'!AS103&lt;&gt;"",1,0))</f>
        <v>1</v>
      </c>
      <c r="AS100" s="158">
        <f>IF('Indicator Data'!AT104="No Data",1,IF('Indicator Data imputation'!AT103&lt;&gt;"",1,0))</f>
        <v>1</v>
      </c>
      <c r="AT100" s="158">
        <f>IF('Indicator Data'!AU104="No Data",1,IF('Indicator Data imputation'!AU103&lt;&gt;"",1,0))</f>
        <v>1</v>
      </c>
      <c r="AU100" s="158">
        <f>IF('Indicator Data'!AV104="No Data",1,IF('Indicator Data imputation'!AV103&lt;&gt;"",1,0))</f>
        <v>1</v>
      </c>
      <c r="AV100" s="158">
        <f>IF('Indicator Data'!AW104="No Data",1,IF('Indicator Data imputation'!AW103&lt;&gt;"",1,0))</f>
        <v>1</v>
      </c>
      <c r="AW100" s="158">
        <f>IF('Indicator Data'!AX104="No Data",1,IF('Indicator Data imputation'!AX103&lt;&gt;"",1,0))</f>
        <v>1</v>
      </c>
      <c r="AX100" s="158">
        <f>IF('Indicator Data'!AY104="No Data",1,IF('Indicator Data imputation'!AY103&lt;&gt;"",1,0))</f>
        <v>1</v>
      </c>
      <c r="AY100" s="158">
        <f>IF('Indicator Data'!AZ104="No Data",1,IF('Indicator Data imputation'!AZ103&lt;&gt;"",1,0))</f>
        <v>1</v>
      </c>
      <c r="AZ100" s="158">
        <f>IF('Indicator Data'!BA104="No Data",1,IF('Indicator Data imputation'!BA103&lt;&gt;"",1,0))</f>
        <v>1</v>
      </c>
      <c r="BA100" s="158">
        <f>IF('Indicator Data'!BB104="No Data",1,IF('Indicator Data imputation'!BB103&lt;&gt;"",1,0))</f>
        <v>0</v>
      </c>
      <c r="BB100" s="158">
        <f>IF('Indicator Data'!BC104="No Data",1,IF('Indicator Data imputation'!BC103&lt;&gt;"",1,0))</f>
        <v>0</v>
      </c>
      <c r="BC100" s="158">
        <f>IF('Indicator Data'!BD104="No Data",1,IF('Indicator Data imputation'!BD103&lt;&gt;"",1,0))</f>
        <v>0</v>
      </c>
      <c r="BD100" s="158">
        <f>IF('Indicator Data'!BE104="No Data",1,IF('Indicator Data imputation'!BE103&lt;&gt;"",1,0))</f>
        <v>0</v>
      </c>
      <c r="BE100" s="158">
        <f>IF('Indicator Data'!BF104="No Data",1,IF('Indicator Data imputation'!BF103&lt;&gt;"",1,0))</f>
        <v>0</v>
      </c>
      <c r="BF100" s="158">
        <f>IF('Indicator Data'!BG104="No Data",1,IF('Indicator Data imputation'!BG103&lt;&gt;"",1,0))</f>
        <v>0</v>
      </c>
      <c r="BG100" s="158">
        <f>IF('Indicator Data'!BH104="No Data",1,IF('Indicator Data imputation'!BH103&lt;&gt;"",1,0))</f>
        <v>1</v>
      </c>
      <c r="BH100" s="158">
        <f>IF('Indicator Data'!BI104="No Data",1,IF('Indicator Data imputation'!BI103&lt;&gt;"",1,0))</f>
        <v>1</v>
      </c>
      <c r="BI100" s="158">
        <f>IF('Indicator Data'!BJ104="No Data",1,IF('Indicator Data imputation'!BJ103&lt;&gt;"",1,0))</f>
        <v>1</v>
      </c>
      <c r="BJ100" s="158">
        <f>IF('Indicator Data'!BK104="No Data",1,IF('Indicator Data imputation'!BK103&lt;&gt;"",1,0))</f>
        <v>0</v>
      </c>
      <c r="BK100" s="158">
        <f>IF('Indicator Data'!BL104="No Data",1,IF('Indicator Data imputation'!BL103&lt;&gt;"",1,0))</f>
        <v>1</v>
      </c>
      <c r="BL100" s="158">
        <f>IF('Indicator Data'!BM104="No Data",1,IF('Indicator Data imputation'!BM103&lt;&gt;"",1,0))</f>
        <v>0</v>
      </c>
      <c r="BM100" s="158">
        <f>IF('Indicator Data'!BN104="No Data",1,IF('Indicator Data imputation'!BN103&lt;&gt;"",1,0))</f>
        <v>1</v>
      </c>
      <c r="BN100" s="158">
        <f>IF('Indicator Data'!BO104="No Data",1,IF('Indicator Data imputation'!BO103&lt;&gt;"",1,0))</f>
        <v>0</v>
      </c>
      <c r="BO100" s="158">
        <f>IF('Indicator Data'!BP104="No Data",1,IF('Indicator Data imputation'!BP103&lt;&gt;"",1,0))</f>
        <v>0</v>
      </c>
      <c r="BP100" s="158">
        <f>IF('Indicator Data'!BQ104="No Data",1,IF('Indicator Data imputation'!BQ103&lt;&gt;"",1,0))</f>
        <v>0</v>
      </c>
      <c r="BQ100" s="158">
        <f>IF('Indicator Data'!BR104="No Data",1,IF('Indicator Data imputation'!BR103&lt;&gt;"",1,0))</f>
        <v>0</v>
      </c>
      <c r="BR100" s="158">
        <f>IF('Indicator Data'!BS104="No Data",1,IF('Indicator Data imputation'!BS103&lt;&gt;"",1,0))</f>
        <v>0</v>
      </c>
      <c r="BS100" s="158">
        <f>IF('Indicator Data'!BT104="No Data",1,IF('Indicator Data imputation'!BT103&lt;&gt;"",1,0))</f>
        <v>1</v>
      </c>
      <c r="BT100" s="158">
        <f>IF('Indicator Data'!BU104="No Data",1,IF('Indicator Data imputation'!BU103&lt;&gt;"",1,0))</f>
        <v>1</v>
      </c>
      <c r="BU100" s="158">
        <f>IF('Indicator Data'!BV104="No Data",1,IF('Indicator Data imputation'!BV103&lt;&gt;"",1,0))</f>
        <v>1</v>
      </c>
      <c r="BV100" s="158">
        <f>IF('Indicator Data'!BW104="No Data",1,IF('Indicator Data imputation'!BW103&lt;&gt;"",1,0))</f>
        <v>1</v>
      </c>
      <c r="BW100" s="158">
        <f>IF('Indicator Data'!BX104="No Data",1,IF('Indicator Data imputation'!BX103&lt;&gt;"",1,0))</f>
        <v>1</v>
      </c>
      <c r="BX100" s="158">
        <f>IF('Indicator Data'!BY104="No Data",1,IF('Indicator Data imputation'!BY103&lt;&gt;"",1,0))</f>
        <v>1</v>
      </c>
      <c r="BY100" s="5">
        <f t="shared" si="5"/>
        <v>32</v>
      </c>
      <c r="BZ100" s="160">
        <f t="shared" si="4"/>
        <v>0.42666666666666669</v>
      </c>
    </row>
    <row r="101" spans="1:78" x14ac:dyDescent="0.25">
      <c r="A101" s="5" t="s">
        <v>183</v>
      </c>
      <c r="B101" s="158">
        <f>IF('Indicator Data'!C105="No Data",1,IF('Indicator Data imputation'!C104&lt;&gt;"",1,0))</f>
        <v>0</v>
      </c>
      <c r="C101" s="158">
        <f>IF('Indicator Data'!D105="No Data",1,IF('Indicator Data imputation'!D104&lt;&gt;"",1,0))</f>
        <v>0</v>
      </c>
      <c r="D101" s="158">
        <f>IF('Indicator Data'!E105="No Data",1,IF('Indicator Data imputation'!E104&lt;&gt;"",1,0))</f>
        <v>0</v>
      </c>
      <c r="E101" s="158">
        <f>IF('Indicator Data'!F105="No Data",1,IF('Indicator Data imputation'!F104&lt;&gt;"",1,0))</f>
        <v>0</v>
      </c>
      <c r="F101" s="158">
        <f>IF('Indicator Data'!G105="No Data",1,IF('Indicator Data imputation'!G104&lt;&gt;"",1,0))</f>
        <v>0</v>
      </c>
      <c r="G101" s="158">
        <f>IF('Indicator Data'!H105="No Data",1,IF('Indicator Data imputation'!H104&lt;&gt;"",1,0))</f>
        <v>0</v>
      </c>
      <c r="H101" s="158">
        <f>IF('Indicator Data'!I105="No Data",1,IF('Indicator Data imputation'!I104&lt;&gt;"",1,0))</f>
        <v>0</v>
      </c>
      <c r="I101" s="158">
        <f>IF('Indicator Data'!J105="No Data",1,IF('Indicator Data imputation'!J104&lt;&gt;"",1,0))</f>
        <v>0</v>
      </c>
      <c r="J101" s="158">
        <f>IF('Indicator Data'!K105="No Data",1,IF('Indicator Data imputation'!K104&lt;&gt;"",1,0))</f>
        <v>0</v>
      </c>
      <c r="K101" s="158">
        <f>IF('Indicator Data'!L105="No Data",1,IF('Indicator Data imputation'!L104&lt;&gt;"",1,0))</f>
        <v>0</v>
      </c>
      <c r="L101" s="158">
        <f>IF('Indicator Data'!M105="No Data",1,IF('Indicator Data imputation'!M104&lt;&gt;"",1,0))</f>
        <v>0</v>
      </c>
      <c r="M101" s="158">
        <f>IF('Indicator Data'!N105="No Data",1,IF('Indicator Data imputation'!N104&lt;&gt;"",1,0))</f>
        <v>1</v>
      </c>
      <c r="N101" s="158">
        <f>IF('Indicator Data'!O105="No Data",1,IF('Indicator Data imputation'!O104&lt;&gt;"",1,0))</f>
        <v>1</v>
      </c>
      <c r="O101" s="158">
        <f>IF('Indicator Data'!P105="No Data",1,IF('Indicator Data imputation'!P104&lt;&gt;"",1,0))</f>
        <v>1</v>
      </c>
      <c r="P101" s="158">
        <f>IF('Indicator Data'!Q105="No Data",1,IF('Indicator Data imputation'!Q104&lt;&gt;"",1,0))</f>
        <v>0</v>
      </c>
      <c r="Q101" s="158">
        <f>IF('Indicator Data'!R105="No Data",1,IF('Indicator Data imputation'!R104&lt;&gt;"",1,0))</f>
        <v>0</v>
      </c>
      <c r="R101" s="158">
        <f>IF('Indicator Data'!S105="No Data",1,IF('Indicator Data imputation'!S104&lt;&gt;"",1,0))</f>
        <v>0</v>
      </c>
      <c r="S101" s="158">
        <f>IF('Indicator Data'!T105="No Data",1,IF('Indicator Data imputation'!T104&lt;&gt;"",1,0))</f>
        <v>0</v>
      </c>
      <c r="T101" s="158">
        <f>IF('Indicator Data'!U105="No Data",1,IF('Indicator Data imputation'!U104&lt;&gt;"",1,0))</f>
        <v>0</v>
      </c>
      <c r="U101" s="158">
        <f>IF('Indicator Data'!V105="No Data",1,IF('Indicator Data imputation'!V104&lt;&gt;"",1,0))</f>
        <v>0</v>
      </c>
      <c r="V101" s="158">
        <f>IF('Indicator Data'!W105="No Data",1,IF('Indicator Data imputation'!W104&lt;&gt;"",1,0))</f>
        <v>0</v>
      </c>
      <c r="W101" s="158">
        <f>IF('Indicator Data'!X105="No Data",1,IF('Indicator Data imputation'!X104&lt;&gt;"",1,0))</f>
        <v>0</v>
      </c>
      <c r="X101" s="158">
        <f>IF('Indicator Data'!Y105="No Data",1,IF('Indicator Data imputation'!Y104&lt;&gt;"",1,0))</f>
        <v>0</v>
      </c>
      <c r="Y101" s="158">
        <f>IF('Indicator Data'!Z105="No Data",1,IF('Indicator Data imputation'!Z104&lt;&gt;"",1,0))</f>
        <v>0</v>
      </c>
      <c r="Z101" s="158">
        <f>IF('Indicator Data'!AA105="No Data",1,IF('Indicator Data imputation'!AA104&lt;&gt;"",1,0))</f>
        <v>0</v>
      </c>
      <c r="AA101" s="158">
        <f>IF('Indicator Data'!AB105="No Data",1,IF('Indicator Data imputation'!AB104&lt;&gt;"",1,0))</f>
        <v>0</v>
      </c>
      <c r="AB101" s="158">
        <f>IF('Indicator Data'!AC105="No Data",1,IF('Indicator Data imputation'!AC104&lt;&gt;"",1,0))</f>
        <v>1</v>
      </c>
      <c r="AC101" s="158">
        <f>IF('Indicator Data'!AD105="No Data",1,IF('Indicator Data imputation'!AD104&lt;&gt;"",1,0))</f>
        <v>0</v>
      </c>
      <c r="AD101" s="158">
        <f>IF('Indicator Data'!AE105="No Data",1,IF('Indicator Data imputation'!AE104&lt;&gt;"",1,0))</f>
        <v>0</v>
      </c>
      <c r="AE101" s="158">
        <f>IF('Indicator Data'!AF105="No Data",1,IF('Indicator Data imputation'!AF104&lt;&gt;"",1,0))</f>
        <v>1</v>
      </c>
      <c r="AF101" s="158">
        <f>IF('Indicator Data'!AG105="No Data",1,IF('Indicator Data imputation'!AG104&lt;&gt;"",1,0))</f>
        <v>0</v>
      </c>
      <c r="AG101" s="158">
        <f>IF('Indicator Data'!AH105="No Data",1,IF('Indicator Data imputation'!AH104&lt;&gt;"",1,0))</f>
        <v>0</v>
      </c>
      <c r="AH101" s="158">
        <f>IF('Indicator Data'!AI105="No Data",1,IF('Indicator Data imputation'!AI104&lt;&gt;"",1,0))</f>
        <v>0</v>
      </c>
      <c r="AI101" s="158">
        <f>IF('Indicator Data'!AJ105="No Data",1,IF('Indicator Data imputation'!AJ104&lt;&gt;"",1,0))</f>
        <v>0</v>
      </c>
      <c r="AJ101" s="158">
        <f>IF('Indicator Data'!AK105="No Data",1,IF('Indicator Data imputation'!AK104&lt;&gt;"",1,0))</f>
        <v>0</v>
      </c>
      <c r="AK101" s="158">
        <f>IF('Indicator Data'!AL105="No Data",1,IF('Indicator Data imputation'!AL104&lt;&gt;"",1,0))</f>
        <v>0</v>
      </c>
      <c r="AL101" s="158">
        <f>IF('Indicator Data'!AM105="No Data",1,IF('Indicator Data imputation'!AM104&lt;&gt;"",1,0))</f>
        <v>1</v>
      </c>
      <c r="AM101" s="158">
        <f>IF('Indicator Data'!AN105="No Data",1,IF('Indicator Data imputation'!AN104&lt;&gt;"",1,0))</f>
        <v>0</v>
      </c>
      <c r="AN101" s="158">
        <f>IF('Indicator Data'!AO105="No Data",1,IF('Indicator Data imputation'!AO104&lt;&gt;"",1,0))</f>
        <v>0</v>
      </c>
      <c r="AO101" s="158">
        <f>IF('Indicator Data'!AP105="No Data",1,IF('Indicator Data imputation'!AP104&lt;&gt;"",1,0))</f>
        <v>0</v>
      </c>
      <c r="AP101" s="158">
        <f>IF('Indicator Data'!AQ105="No Data",1,IF('Indicator Data imputation'!AQ104&lt;&gt;"",1,0))</f>
        <v>1</v>
      </c>
      <c r="AQ101" s="158">
        <f>IF('Indicator Data'!AR105="No Data",1,IF('Indicator Data imputation'!AR104&lt;&gt;"",1,0))</f>
        <v>0</v>
      </c>
      <c r="AR101" s="158">
        <f>IF('Indicator Data'!AS105="No Data",1,IF('Indicator Data imputation'!AS104&lt;&gt;"",1,0))</f>
        <v>0</v>
      </c>
      <c r="AS101" s="158">
        <f>IF('Indicator Data'!AT105="No Data",1,IF('Indicator Data imputation'!AT104&lt;&gt;"",1,0))</f>
        <v>1</v>
      </c>
      <c r="AT101" s="158">
        <f>IF('Indicator Data'!AU105="No Data",1,IF('Indicator Data imputation'!AU104&lt;&gt;"",1,0))</f>
        <v>0</v>
      </c>
      <c r="AU101" s="158">
        <f>IF('Indicator Data'!AV105="No Data",1,IF('Indicator Data imputation'!AV104&lt;&gt;"",1,0))</f>
        <v>0</v>
      </c>
      <c r="AV101" s="158">
        <f>IF('Indicator Data'!AW105="No Data",1,IF('Indicator Data imputation'!AW104&lt;&gt;"",1,0))</f>
        <v>0</v>
      </c>
      <c r="AW101" s="158">
        <f>IF('Indicator Data'!AX105="No Data",1,IF('Indicator Data imputation'!AX104&lt;&gt;"",1,0))</f>
        <v>1</v>
      </c>
      <c r="AX101" s="158">
        <f>IF('Indicator Data'!AY105="No Data",1,IF('Indicator Data imputation'!AY104&lt;&gt;"",1,0))</f>
        <v>0</v>
      </c>
      <c r="AY101" s="158">
        <f>IF('Indicator Data'!AZ105="No Data",1,IF('Indicator Data imputation'!AZ104&lt;&gt;"",1,0))</f>
        <v>0</v>
      </c>
      <c r="AZ101" s="158">
        <f>IF('Indicator Data'!BA105="No Data",1,IF('Indicator Data imputation'!BA104&lt;&gt;"",1,0))</f>
        <v>0</v>
      </c>
      <c r="BA101" s="158">
        <f>IF('Indicator Data'!BB105="No Data",1,IF('Indicator Data imputation'!BB104&lt;&gt;"",1,0))</f>
        <v>0</v>
      </c>
      <c r="BB101" s="158">
        <f>IF('Indicator Data'!BC105="No Data",1,IF('Indicator Data imputation'!BC104&lt;&gt;"",1,0))</f>
        <v>0</v>
      </c>
      <c r="BC101" s="158">
        <f>IF('Indicator Data'!BD105="No Data",1,IF('Indicator Data imputation'!BD104&lt;&gt;"",1,0))</f>
        <v>0</v>
      </c>
      <c r="BD101" s="158">
        <f>IF('Indicator Data'!BE105="No Data",1,IF('Indicator Data imputation'!BE104&lt;&gt;"",1,0))</f>
        <v>0</v>
      </c>
      <c r="BE101" s="158">
        <f>IF('Indicator Data'!BF105="No Data",1,IF('Indicator Data imputation'!BF104&lt;&gt;"",1,0))</f>
        <v>0</v>
      </c>
      <c r="BF101" s="158">
        <f>IF('Indicator Data'!BG105="No Data",1,IF('Indicator Data imputation'!BG104&lt;&gt;"",1,0))</f>
        <v>0</v>
      </c>
      <c r="BG101" s="158">
        <f>IF('Indicator Data'!BH105="No Data",1,IF('Indicator Data imputation'!BH104&lt;&gt;"",1,0))</f>
        <v>0</v>
      </c>
      <c r="BH101" s="158">
        <f>IF('Indicator Data'!BI105="No Data",1,IF('Indicator Data imputation'!BI104&lt;&gt;"",1,0))</f>
        <v>0</v>
      </c>
      <c r="BI101" s="158">
        <f>IF('Indicator Data'!BJ105="No Data",1,IF('Indicator Data imputation'!BJ104&lt;&gt;"",1,0))</f>
        <v>1</v>
      </c>
      <c r="BJ101" s="158">
        <f>IF('Indicator Data'!BK105="No Data",1,IF('Indicator Data imputation'!BK104&lt;&gt;"",1,0))</f>
        <v>0</v>
      </c>
      <c r="BK101" s="158">
        <f>IF('Indicator Data'!BL105="No Data",1,IF('Indicator Data imputation'!BL104&lt;&gt;"",1,0))</f>
        <v>0</v>
      </c>
      <c r="BL101" s="158">
        <f>IF('Indicator Data'!BM105="No Data",1,IF('Indicator Data imputation'!BM104&lt;&gt;"",1,0))</f>
        <v>0</v>
      </c>
      <c r="BM101" s="158">
        <f>IF('Indicator Data'!BN105="No Data",1,IF('Indicator Data imputation'!BN104&lt;&gt;"",1,0))</f>
        <v>0</v>
      </c>
      <c r="BN101" s="158">
        <f>IF('Indicator Data'!BO105="No Data",1,IF('Indicator Data imputation'!BO104&lt;&gt;"",1,0))</f>
        <v>0</v>
      </c>
      <c r="BO101" s="158">
        <f>IF('Indicator Data'!BP105="No Data",1,IF('Indicator Data imputation'!BP104&lt;&gt;"",1,0))</f>
        <v>0</v>
      </c>
      <c r="BP101" s="158">
        <f>IF('Indicator Data'!BQ105="No Data",1,IF('Indicator Data imputation'!BQ104&lt;&gt;"",1,0))</f>
        <v>0</v>
      </c>
      <c r="BQ101" s="158">
        <f>IF('Indicator Data'!BR105="No Data",1,IF('Indicator Data imputation'!BR104&lt;&gt;"",1,0))</f>
        <v>0</v>
      </c>
      <c r="BR101" s="158">
        <f>IF('Indicator Data'!BS105="No Data",1,IF('Indicator Data imputation'!BS104&lt;&gt;"",1,0))</f>
        <v>0</v>
      </c>
      <c r="BS101" s="158">
        <f>IF('Indicator Data'!BT105="No Data",1,IF('Indicator Data imputation'!BT104&lt;&gt;"",1,0))</f>
        <v>0</v>
      </c>
      <c r="BT101" s="158">
        <f>IF('Indicator Data'!BU105="No Data",1,IF('Indicator Data imputation'!BU104&lt;&gt;"",1,0))</f>
        <v>0</v>
      </c>
      <c r="BU101" s="158">
        <f>IF('Indicator Data'!BV105="No Data",1,IF('Indicator Data imputation'!BV104&lt;&gt;"",1,0))</f>
        <v>0</v>
      </c>
      <c r="BV101" s="158">
        <f>IF('Indicator Data'!BW105="No Data",1,IF('Indicator Data imputation'!BW104&lt;&gt;"",1,0))</f>
        <v>0</v>
      </c>
      <c r="BW101" s="158">
        <f>IF('Indicator Data'!BX105="No Data",1,IF('Indicator Data imputation'!BX104&lt;&gt;"",1,0))</f>
        <v>0</v>
      </c>
      <c r="BX101" s="158">
        <f>IF('Indicator Data'!BY105="No Data",1,IF('Indicator Data imputation'!BY104&lt;&gt;"",1,0))</f>
        <v>0</v>
      </c>
      <c r="BY101" s="5">
        <f t="shared" si="5"/>
        <v>10</v>
      </c>
      <c r="BZ101" s="160">
        <f t="shared" si="4"/>
        <v>0.13333333333333333</v>
      </c>
    </row>
    <row r="102" spans="1:78" x14ac:dyDescent="0.25">
      <c r="A102" s="5" t="s">
        <v>185</v>
      </c>
      <c r="B102" s="158">
        <f>IF('Indicator Data'!C106="No Data",1,IF('Indicator Data imputation'!C105&lt;&gt;"",1,0))</f>
        <v>0</v>
      </c>
      <c r="C102" s="158">
        <f>IF('Indicator Data'!D106="No Data",1,IF('Indicator Data imputation'!D105&lt;&gt;"",1,0))</f>
        <v>0</v>
      </c>
      <c r="D102" s="158">
        <f>IF('Indicator Data'!E106="No Data",1,IF('Indicator Data imputation'!E105&lt;&gt;"",1,0))</f>
        <v>0</v>
      </c>
      <c r="E102" s="158">
        <f>IF('Indicator Data'!F106="No Data",1,IF('Indicator Data imputation'!F105&lt;&gt;"",1,0))</f>
        <v>0</v>
      </c>
      <c r="F102" s="158">
        <f>IF('Indicator Data'!G106="No Data",1,IF('Indicator Data imputation'!G105&lt;&gt;"",1,0))</f>
        <v>0</v>
      </c>
      <c r="G102" s="158">
        <f>IF('Indicator Data'!H106="No Data",1,IF('Indicator Data imputation'!H105&lt;&gt;"",1,0))</f>
        <v>0</v>
      </c>
      <c r="H102" s="158">
        <f>IF('Indicator Data'!I106="No Data",1,IF('Indicator Data imputation'!I105&lt;&gt;"",1,0))</f>
        <v>0</v>
      </c>
      <c r="I102" s="158">
        <f>IF('Indicator Data'!J106="No Data",1,IF('Indicator Data imputation'!J105&lt;&gt;"",1,0))</f>
        <v>0</v>
      </c>
      <c r="J102" s="158">
        <f>IF('Indicator Data'!K106="No Data",1,IF('Indicator Data imputation'!K105&lt;&gt;"",1,0))</f>
        <v>0</v>
      </c>
      <c r="K102" s="158">
        <f>IF('Indicator Data'!L106="No Data",1,IF('Indicator Data imputation'!L105&lt;&gt;"",1,0))</f>
        <v>0</v>
      </c>
      <c r="L102" s="158">
        <f>IF('Indicator Data'!M106="No Data",1,IF('Indicator Data imputation'!M105&lt;&gt;"",1,0))</f>
        <v>0</v>
      </c>
      <c r="M102" s="158">
        <f>IF('Indicator Data'!N106="No Data",1,IF('Indicator Data imputation'!N105&lt;&gt;"",1,0))</f>
        <v>1</v>
      </c>
      <c r="N102" s="158">
        <f>IF('Indicator Data'!O106="No Data",1,IF('Indicator Data imputation'!O105&lt;&gt;"",1,0))</f>
        <v>1</v>
      </c>
      <c r="O102" s="158">
        <f>IF('Indicator Data'!P106="No Data",1,IF('Indicator Data imputation'!P105&lt;&gt;"",1,0))</f>
        <v>1</v>
      </c>
      <c r="P102" s="158">
        <f>IF('Indicator Data'!Q106="No Data",1,IF('Indicator Data imputation'!Q105&lt;&gt;"",1,0))</f>
        <v>0</v>
      </c>
      <c r="Q102" s="158">
        <f>IF('Indicator Data'!R106="No Data",1,IF('Indicator Data imputation'!R105&lt;&gt;"",1,0))</f>
        <v>0</v>
      </c>
      <c r="R102" s="158">
        <f>IF('Indicator Data'!S106="No Data",1,IF('Indicator Data imputation'!S105&lt;&gt;"",1,0))</f>
        <v>0</v>
      </c>
      <c r="S102" s="158">
        <f>IF('Indicator Data'!T106="No Data",1,IF('Indicator Data imputation'!T105&lt;&gt;"",1,0))</f>
        <v>0</v>
      </c>
      <c r="T102" s="158">
        <f>IF('Indicator Data'!U106="No Data",1,IF('Indicator Data imputation'!U105&lt;&gt;"",1,0))</f>
        <v>0</v>
      </c>
      <c r="U102" s="158">
        <f>IF('Indicator Data'!V106="No Data",1,IF('Indicator Data imputation'!V105&lt;&gt;"",1,0))</f>
        <v>0</v>
      </c>
      <c r="V102" s="158">
        <f>IF('Indicator Data'!W106="No Data",1,IF('Indicator Data imputation'!W105&lt;&gt;"",1,0))</f>
        <v>0</v>
      </c>
      <c r="W102" s="158">
        <f>IF('Indicator Data'!X106="No Data",1,IF('Indicator Data imputation'!X105&lt;&gt;"",1,0))</f>
        <v>0</v>
      </c>
      <c r="X102" s="158">
        <f>IF('Indicator Data'!Y106="No Data",1,IF('Indicator Data imputation'!Y105&lt;&gt;"",1,0))</f>
        <v>0</v>
      </c>
      <c r="Y102" s="158">
        <f>IF('Indicator Data'!Z106="No Data",1,IF('Indicator Data imputation'!Z105&lt;&gt;"",1,0))</f>
        <v>0</v>
      </c>
      <c r="Z102" s="158">
        <f>IF('Indicator Data'!AA106="No Data",1,IF('Indicator Data imputation'!AA105&lt;&gt;"",1,0))</f>
        <v>0</v>
      </c>
      <c r="AA102" s="158">
        <f>IF('Indicator Data'!AB106="No Data",1,IF('Indicator Data imputation'!AB105&lt;&gt;"",1,0))</f>
        <v>0</v>
      </c>
      <c r="AB102" s="158">
        <f>IF('Indicator Data'!AC106="No Data",1,IF('Indicator Data imputation'!AC105&lt;&gt;"",1,0))</f>
        <v>1</v>
      </c>
      <c r="AC102" s="158">
        <f>IF('Indicator Data'!AD106="No Data",1,IF('Indicator Data imputation'!AD105&lt;&gt;"",1,0))</f>
        <v>1</v>
      </c>
      <c r="AD102" s="158">
        <f>IF('Indicator Data'!AE106="No Data",1,IF('Indicator Data imputation'!AE105&lt;&gt;"",1,0))</f>
        <v>0</v>
      </c>
      <c r="AE102" s="158">
        <f>IF('Indicator Data'!AF106="No Data",1,IF('Indicator Data imputation'!AF105&lt;&gt;"",1,0))</f>
        <v>1</v>
      </c>
      <c r="AF102" s="158">
        <f>IF('Indicator Data'!AG106="No Data",1,IF('Indicator Data imputation'!AG105&lt;&gt;"",1,0))</f>
        <v>0</v>
      </c>
      <c r="AG102" s="158">
        <f>IF('Indicator Data'!AH106="No Data",1,IF('Indicator Data imputation'!AH105&lt;&gt;"",1,0))</f>
        <v>0</v>
      </c>
      <c r="AH102" s="158">
        <f>IF('Indicator Data'!AI106="No Data",1,IF('Indicator Data imputation'!AI105&lt;&gt;"",1,0))</f>
        <v>0</v>
      </c>
      <c r="AI102" s="158">
        <f>IF('Indicator Data'!AJ106="No Data",1,IF('Indicator Data imputation'!AJ105&lt;&gt;"",1,0))</f>
        <v>0</v>
      </c>
      <c r="AJ102" s="158">
        <f>IF('Indicator Data'!AK106="No Data",1,IF('Indicator Data imputation'!AK105&lt;&gt;"",1,0))</f>
        <v>0</v>
      </c>
      <c r="AK102" s="158">
        <f>IF('Indicator Data'!AL106="No Data",1,IF('Indicator Data imputation'!AL105&lt;&gt;"",1,0))</f>
        <v>0</v>
      </c>
      <c r="AL102" s="158">
        <f>IF('Indicator Data'!AM106="No Data",1,IF('Indicator Data imputation'!AM105&lt;&gt;"",1,0))</f>
        <v>1</v>
      </c>
      <c r="AM102" s="158">
        <f>IF('Indicator Data'!AN106="No Data",1,IF('Indicator Data imputation'!AN105&lt;&gt;"",1,0))</f>
        <v>0</v>
      </c>
      <c r="AN102" s="158">
        <f>IF('Indicator Data'!AO106="No Data",1,IF('Indicator Data imputation'!AO105&lt;&gt;"",1,0))</f>
        <v>0</v>
      </c>
      <c r="AO102" s="158">
        <f>IF('Indicator Data'!AP106="No Data",1,IF('Indicator Data imputation'!AP105&lt;&gt;"",1,0))</f>
        <v>0</v>
      </c>
      <c r="AP102" s="158">
        <f>IF('Indicator Data'!AQ106="No Data",1,IF('Indicator Data imputation'!AQ105&lt;&gt;"",1,0))</f>
        <v>1</v>
      </c>
      <c r="AQ102" s="158">
        <f>IF('Indicator Data'!AR106="No Data",1,IF('Indicator Data imputation'!AR105&lt;&gt;"",1,0))</f>
        <v>0</v>
      </c>
      <c r="AR102" s="158">
        <f>IF('Indicator Data'!AS106="No Data",1,IF('Indicator Data imputation'!AS105&lt;&gt;"",1,0))</f>
        <v>0</v>
      </c>
      <c r="AS102" s="158">
        <f>IF('Indicator Data'!AT106="No Data",1,IF('Indicator Data imputation'!AT105&lt;&gt;"",1,0))</f>
        <v>1</v>
      </c>
      <c r="AT102" s="158">
        <f>IF('Indicator Data'!AU106="No Data",1,IF('Indicator Data imputation'!AU105&lt;&gt;"",1,0))</f>
        <v>0</v>
      </c>
      <c r="AU102" s="158">
        <f>IF('Indicator Data'!AV106="No Data",1,IF('Indicator Data imputation'!AV105&lt;&gt;"",1,0))</f>
        <v>1</v>
      </c>
      <c r="AV102" s="158">
        <f>IF('Indicator Data'!AW106="No Data",1,IF('Indicator Data imputation'!AW105&lt;&gt;"",1,0))</f>
        <v>0</v>
      </c>
      <c r="AW102" s="158">
        <f>IF('Indicator Data'!AX106="No Data",1,IF('Indicator Data imputation'!AX105&lt;&gt;"",1,0))</f>
        <v>1</v>
      </c>
      <c r="AX102" s="158">
        <f>IF('Indicator Data'!AY106="No Data",1,IF('Indicator Data imputation'!AY105&lt;&gt;"",1,0))</f>
        <v>0</v>
      </c>
      <c r="AY102" s="158">
        <f>IF('Indicator Data'!AZ106="No Data",1,IF('Indicator Data imputation'!AZ105&lt;&gt;"",1,0))</f>
        <v>0</v>
      </c>
      <c r="AZ102" s="158">
        <f>IF('Indicator Data'!BA106="No Data",1,IF('Indicator Data imputation'!BA105&lt;&gt;"",1,0))</f>
        <v>0</v>
      </c>
      <c r="BA102" s="158">
        <f>IF('Indicator Data'!BB106="No Data",1,IF('Indicator Data imputation'!BB105&lt;&gt;"",1,0))</f>
        <v>0</v>
      </c>
      <c r="BB102" s="158">
        <f>IF('Indicator Data'!BC106="No Data",1,IF('Indicator Data imputation'!BC105&lt;&gt;"",1,0))</f>
        <v>0</v>
      </c>
      <c r="BC102" s="158">
        <f>IF('Indicator Data'!BD106="No Data",1,IF('Indicator Data imputation'!BD105&lt;&gt;"",1,0))</f>
        <v>0</v>
      </c>
      <c r="BD102" s="158">
        <f>IF('Indicator Data'!BE106="No Data",1,IF('Indicator Data imputation'!BE105&lt;&gt;"",1,0))</f>
        <v>0</v>
      </c>
      <c r="BE102" s="158">
        <f>IF('Indicator Data'!BF106="No Data",1,IF('Indicator Data imputation'!BF105&lt;&gt;"",1,0))</f>
        <v>0</v>
      </c>
      <c r="BF102" s="158">
        <f>IF('Indicator Data'!BG106="No Data",1,IF('Indicator Data imputation'!BG105&lt;&gt;"",1,0))</f>
        <v>0</v>
      </c>
      <c r="BG102" s="158">
        <f>IF('Indicator Data'!BH106="No Data",1,IF('Indicator Data imputation'!BH105&lt;&gt;"",1,0))</f>
        <v>0</v>
      </c>
      <c r="BH102" s="158">
        <f>IF('Indicator Data'!BI106="No Data",1,IF('Indicator Data imputation'!BI105&lt;&gt;"",1,0))</f>
        <v>0</v>
      </c>
      <c r="BI102" s="158">
        <f>IF('Indicator Data'!BJ106="No Data",1,IF('Indicator Data imputation'!BJ105&lt;&gt;"",1,0))</f>
        <v>1</v>
      </c>
      <c r="BJ102" s="158">
        <f>IF('Indicator Data'!BK106="No Data",1,IF('Indicator Data imputation'!BK105&lt;&gt;"",1,0))</f>
        <v>0</v>
      </c>
      <c r="BK102" s="158">
        <f>IF('Indicator Data'!BL106="No Data",1,IF('Indicator Data imputation'!BL105&lt;&gt;"",1,0))</f>
        <v>0</v>
      </c>
      <c r="BL102" s="158">
        <f>IF('Indicator Data'!BM106="No Data",1,IF('Indicator Data imputation'!BM105&lt;&gt;"",1,0))</f>
        <v>0</v>
      </c>
      <c r="BM102" s="158">
        <f>IF('Indicator Data'!BN106="No Data",1,IF('Indicator Data imputation'!BN105&lt;&gt;"",1,0))</f>
        <v>1</v>
      </c>
      <c r="BN102" s="158">
        <f>IF('Indicator Data'!BO106="No Data",1,IF('Indicator Data imputation'!BO105&lt;&gt;"",1,0))</f>
        <v>0</v>
      </c>
      <c r="BO102" s="158">
        <f>IF('Indicator Data'!BP106="No Data",1,IF('Indicator Data imputation'!BP105&lt;&gt;"",1,0))</f>
        <v>0</v>
      </c>
      <c r="BP102" s="158">
        <f>IF('Indicator Data'!BQ106="No Data",1,IF('Indicator Data imputation'!BQ105&lt;&gt;"",1,0))</f>
        <v>0</v>
      </c>
      <c r="BQ102" s="158">
        <f>IF('Indicator Data'!BR106="No Data",1,IF('Indicator Data imputation'!BR105&lt;&gt;"",1,0))</f>
        <v>0</v>
      </c>
      <c r="BR102" s="158">
        <f>IF('Indicator Data'!BS106="No Data",1,IF('Indicator Data imputation'!BS105&lt;&gt;"",1,0))</f>
        <v>0</v>
      </c>
      <c r="BS102" s="158">
        <f>IF('Indicator Data'!BT106="No Data",1,IF('Indicator Data imputation'!BT105&lt;&gt;"",1,0))</f>
        <v>0</v>
      </c>
      <c r="BT102" s="158">
        <f>IF('Indicator Data'!BU106="No Data",1,IF('Indicator Data imputation'!BU105&lt;&gt;"",1,0))</f>
        <v>0</v>
      </c>
      <c r="BU102" s="158">
        <f>IF('Indicator Data'!BV106="No Data",1,IF('Indicator Data imputation'!BV105&lt;&gt;"",1,0))</f>
        <v>0</v>
      </c>
      <c r="BV102" s="158">
        <f>IF('Indicator Data'!BW106="No Data",1,IF('Indicator Data imputation'!BW105&lt;&gt;"",1,0))</f>
        <v>0</v>
      </c>
      <c r="BW102" s="158">
        <f>IF('Indicator Data'!BX106="No Data",1,IF('Indicator Data imputation'!BX105&lt;&gt;"",1,0))</f>
        <v>0</v>
      </c>
      <c r="BX102" s="158">
        <f>IF('Indicator Data'!BY106="No Data",1,IF('Indicator Data imputation'!BY105&lt;&gt;"",1,0))</f>
        <v>0</v>
      </c>
      <c r="BY102" s="5">
        <f t="shared" si="5"/>
        <v>13</v>
      </c>
      <c r="BZ102" s="160">
        <f t="shared" si="4"/>
        <v>0.17333333333333334</v>
      </c>
    </row>
    <row r="103" spans="1:78" x14ac:dyDescent="0.25">
      <c r="A103" s="5" t="s">
        <v>188</v>
      </c>
      <c r="B103" s="158">
        <f>IF('Indicator Data'!C107="No Data",1,IF('Indicator Data imputation'!C106&lt;&gt;"",1,0))</f>
        <v>0</v>
      </c>
      <c r="C103" s="158">
        <f>IF('Indicator Data'!D107="No Data",1,IF('Indicator Data imputation'!D106&lt;&gt;"",1,0))</f>
        <v>0</v>
      </c>
      <c r="D103" s="158">
        <f>IF('Indicator Data'!E107="No Data",1,IF('Indicator Data imputation'!E106&lt;&gt;"",1,0))</f>
        <v>0</v>
      </c>
      <c r="E103" s="158">
        <f>IF('Indicator Data'!F107="No Data",1,IF('Indicator Data imputation'!F106&lt;&gt;"",1,0))</f>
        <v>0</v>
      </c>
      <c r="F103" s="158">
        <f>IF('Indicator Data'!G107="No Data",1,IF('Indicator Data imputation'!G106&lt;&gt;"",1,0))</f>
        <v>0</v>
      </c>
      <c r="G103" s="158">
        <f>IF('Indicator Data'!H107="No Data",1,IF('Indicator Data imputation'!H106&lt;&gt;"",1,0))</f>
        <v>0</v>
      </c>
      <c r="H103" s="158">
        <f>IF('Indicator Data'!I107="No Data",1,IF('Indicator Data imputation'!I106&lt;&gt;"",1,0))</f>
        <v>0</v>
      </c>
      <c r="I103" s="158">
        <f>IF('Indicator Data'!J107="No Data",1,IF('Indicator Data imputation'!J106&lt;&gt;"",1,0))</f>
        <v>0</v>
      </c>
      <c r="J103" s="158">
        <f>IF('Indicator Data'!K107="No Data",1,IF('Indicator Data imputation'!K106&lt;&gt;"",1,0))</f>
        <v>0</v>
      </c>
      <c r="K103" s="158">
        <f>IF('Indicator Data'!L107="No Data",1,IF('Indicator Data imputation'!L106&lt;&gt;"",1,0))</f>
        <v>0</v>
      </c>
      <c r="L103" s="158">
        <f>IF('Indicator Data'!M107="No Data",1,IF('Indicator Data imputation'!M106&lt;&gt;"",1,0))</f>
        <v>0</v>
      </c>
      <c r="M103" s="158">
        <f>IF('Indicator Data'!N107="No Data",1,IF('Indicator Data imputation'!N106&lt;&gt;"",1,0))</f>
        <v>0</v>
      </c>
      <c r="N103" s="158">
        <f>IF('Indicator Data'!O107="No Data",1,IF('Indicator Data imputation'!O106&lt;&gt;"",1,0))</f>
        <v>0</v>
      </c>
      <c r="O103" s="158">
        <f>IF('Indicator Data'!P107="No Data",1,IF('Indicator Data imputation'!P106&lt;&gt;"",1,0))</f>
        <v>0</v>
      </c>
      <c r="P103" s="158">
        <f>IF('Indicator Data'!Q107="No Data",1,IF('Indicator Data imputation'!Q106&lt;&gt;"",1,0))</f>
        <v>0</v>
      </c>
      <c r="Q103" s="158">
        <f>IF('Indicator Data'!R107="No Data",1,IF('Indicator Data imputation'!R106&lt;&gt;"",1,0))</f>
        <v>0</v>
      </c>
      <c r="R103" s="158">
        <f>IF('Indicator Data'!S107="No Data",1,IF('Indicator Data imputation'!S106&lt;&gt;"",1,0))</f>
        <v>0</v>
      </c>
      <c r="S103" s="158">
        <f>IF('Indicator Data'!T107="No Data",1,IF('Indicator Data imputation'!T106&lt;&gt;"",1,0))</f>
        <v>0</v>
      </c>
      <c r="T103" s="158">
        <f>IF('Indicator Data'!U107="No Data",1,IF('Indicator Data imputation'!U106&lt;&gt;"",1,0))</f>
        <v>0</v>
      </c>
      <c r="U103" s="158">
        <f>IF('Indicator Data'!V107="No Data",1,IF('Indicator Data imputation'!V106&lt;&gt;"",1,0))</f>
        <v>0</v>
      </c>
      <c r="V103" s="158">
        <f>IF('Indicator Data'!W107="No Data",1,IF('Indicator Data imputation'!W106&lt;&gt;"",1,0))</f>
        <v>0</v>
      </c>
      <c r="W103" s="158">
        <f>IF('Indicator Data'!X107="No Data",1,IF('Indicator Data imputation'!X106&lt;&gt;"",1,0))</f>
        <v>0</v>
      </c>
      <c r="X103" s="158">
        <f>IF('Indicator Data'!Y107="No Data",1,IF('Indicator Data imputation'!Y106&lt;&gt;"",1,0))</f>
        <v>0</v>
      </c>
      <c r="Y103" s="158">
        <f>IF('Indicator Data'!Z107="No Data",1,IF('Indicator Data imputation'!Z106&lt;&gt;"",1,0))</f>
        <v>0</v>
      </c>
      <c r="Z103" s="158">
        <f>IF('Indicator Data'!AA107="No Data",1,IF('Indicator Data imputation'!AA106&lt;&gt;"",1,0))</f>
        <v>0</v>
      </c>
      <c r="AA103" s="158">
        <f>IF('Indicator Data'!AB107="No Data",1,IF('Indicator Data imputation'!AB106&lt;&gt;"",1,0))</f>
        <v>0</v>
      </c>
      <c r="AB103" s="158">
        <f>IF('Indicator Data'!AC107="No Data",1,IF('Indicator Data imputation'!AC106&lt;&gt;"",1,0))</f>
        <v>0</v>
      </c>
      <c r="AC103" s="158">
        <f>IF('Indicator Data'!AD107="No Data",1,IF('Indicator Data imputation'!AD106&lt;&gt;"",1,0))</f>
        <v>0</v>
      </c>
      <c r="AD103" s="158">
        <f>IF('Indicator Data'!AE107="No Data",1,IF('Indicator Data imputation'!AE106&lt;&gt;"",1,0))</f>
        <v>0</v>
      </c>
      <c r="AE103" s="158">
        <f>IF('Indicator Data'!AF107="No Data",1,IF('Indicator Data imputation'!AF106&lt;&gt;"",1,0))</f>
        <v>0</v>
      </c>
      <c r="AF103" s="158">
        <f>IF('Indicator Data'!AG107="No Data",1,IF('Indicator Data imputation'!AG106&lt;&gt;"",1,0))</f>
        <v>0</v>
      </c>
      <c r="AG103" s="158">
        <f>IF('Indicator Data'!AH107="No Data",1,IF('Indicator Data imputation'!AH106&lt;&gt;"",1,0))</f>
        <v>0</v>
      </c>
      <c r="AH103" s="158">
        <f>IF('Indicator Data'!AI107="No Data",1,IF('Indicator Data imputation'!AI106&lt;&gt;"",1,0))</f>
        <v>0</v>
      </c>
      <c r="AI103" s="158">
        <f>IF('Indicator Data'!AJ107="No Data",1,IF('Indicator Data imputation'!AJ106&lt;&gt;"",1,0))</f>
        <v>0</v>
      </c>
      <c r="AJ103" s="158">
        <f>IF('Indicator Data'!AK107="No Data",1,IF('Indicator Data imputation'!AK106&lt;&gt;"",1,0))</f>
        <v>0</v>
      </c>
      <c r="AK103" s="158">
        <f>IF('Indicator Data'!AL107="No Data",1,IF('Indicator Data imputation'!AL106&lt;&gt;"",1,0))</f>
        <v>0</v>
      </c>
      <c r="AL103" s="158">
        <f>IF('Indicator Data'!AM107="No Data",1,IF('Indicator Data imputation'!AM106&lt;&gt;"",1,0))</f>
        <v>0</v>
      </c>
      <c r="AM103" s="158">
        <f>IF('Indicator Data'!AN107="No Data",1,IF('Indicator Data imputation'!AN106&lt;&gt;"",1,0))</f>
        <v>0</v>
      </c>
      <c r="AN103" s="158">
        <f>IF('Indicator Data'!AO107="No Data",1,IF('Indicator Data imputation'!AO106&lt;&gt;"",1,0))</f>
        <v>0</v>
      </c>
      <c r="AO103" s="158">
        <f>IF('Indicator Data'!AP107="No Data",1,IF('Indicator Data imputation'!AP106&lt;&gt;"",1,0))</f>
        <v>0</v>
      </c>
      <c r="AP103" s="158">
        <f>IF('Indicator Data'!AQ107="No Data",1,IF('Indicator Data imputation'!AQ106&lt;&gt;"",1,0))</f>
        <v>0</v>
      </c>
      <c r="AQ103" s="158">
        <f>IF('Indicator Data'!AR107="No Data",1,IF('Indicator Data imputation'!AR106&lt;&gt;"",1,0))</f>
        <v>0</v>
      </c>
      <c r="AR103" s="158">
        <f>IF('Indicator Data'!AS107="No Data",1,IF('Indicator Data imputation'!AS106&lt;&gt;"",1,0))</f>
        <v>0</v>
      </c>
      <c r="AS103" s="158">
        <f>IF('Indicator Data'!AT107="No Data",1,IF('Indicator Data imputation'!AT106&lt;&gt;"",1,0))</f>
        <v>1</v>
      </c>
      <c r="AT103" s="158">
        <f>IF('Indicator Data'!AU107="No Data",1,IF('Indicator Data imputation'!AU106&lt;&gt;"",1,0))</f>
        <v>0</v>
      </c>
      <c r="AU103" s="158">
        <f>IF('Indicator Data'!AV107="No Data",1,IF('Indicator Data imputation'!AV106&lt;&gt;"",1,0))</f>
        <v>0</v>
      </c>
      <c r="AV103" s="158">
        <f>IF('Indicator Data'!AW107="No Data",1,IF('Indicator Data imputation'!AW106&lt;&gt;"",1,0))</f>
        <v>0</v>
      </c>
      <c r="AW103" s="158">
        <f>IF('Indicator Data'!AX107="No Data",1,IF('Indicator Data imputation'!AX106&lt;&gt;"",1,0))</f>
        <v>0</v>
      </c>
      <c r="AX103" s="158">
        <f>IF('Indicator Data'!AY107="No Data",1,IF('Indicator Data imputation'!AY106&lt;&gt;"",1,0))</f>
        <v>0</v>
      </c>
      <c r="AY103" s="158">
        <f>IF('Indicator Data'!AZ107="No Data",1,IF('Indicator Data imputation'!AZ106&lt;&gt;"",1,0))</f>
        <v>1</v>
      </c>
      <c r="AZ103" s="158">
        <f>IF('Indicator Data'!BA107="No Data",1,IF('Indicator Data imputation'!BA106&lt;&gt;"",1,0))</f>
        <v>0</v>
      </c>
      <c r="BA103" s="158">
        <f>IF('Indicator Data'!BB107="No Data",1,IF('Indicator Data imputation'!BB106&lt;&gt;"",1,0))</f>
        <v>0</v>
      </c>
      <c r="BB103" s="158">
        <f>IF('Indicator Data'!BC107="No Data",1,IF('Indicator Data imputation'!BC106&lt;&gt;"",1,0))</f>
        <v>0</v>
      </c>
      <c r="BC103" s="158">
        <f>IF('Indicator Data'!BD107="No Data",1,IF('Indicator Data imputation'!BD106&lt;&gt;"",1,0))</f>
        <v>0</v>
      </c>
      <c r="BD103" s="158">
        <f>IF('Indicator Data'!BE107="No Data",1,IF('Indicator Data imputation'!BE106&lt;&gt;"",1,0))</f>
        <v>0</v>
      </c>
      <c r="BE103" s="158">
        <f>IF('Indicator Data'!BF107="No Data",1,IF('Indicator Data imputation'!BF106&lt;&gt;"",1,0))</f>
        <v>0</v>
      </c>
      <c r="BF103" s="158">
        <f>IF('Indicator Data'!BG107="No Data",1,IF('Indicator Data imputation'!BG106&lt;&gt;"",1,0))</f>
        <v>0</v>
      </c>
      <c r="BG103" s="158">
        <f>IF('Indicator Data'!BH107="No Data",1,IF('Indicator Data imputation'!BH106&lt;&gt;"",1,0))</f>
        <v>0</v>
      </c>
      <c r="BH103" s="158">
        <f>IF('Indicator Data'!BI107="No Data",1,IF('Indicator Data imputation'!BI106&lt;&gt;"",1,0))</f>
        <v>0</v>
      </c>
      <c r="BI103" s="158">
        <f>IF('Indicator Data'!BJ107="No Data",1,IF('Indicator Data imputation'!BJ106&lt;&gt;"",1,0))</f>
        <v>0</v>
      </c>
      <c r="BJ103" s="158">
        <f>IF('Indicator Data'!BK107="No Data",1,IF('Indicator Data imputation'!BK106&lt;&gt;"",1,0))</f>
        <v>0</v>
      </c>
      <c r="BK103" s="158">
        <f>IF('Indicator Data'!BL107="No Data",1,IF('Indicator Data imputation'!BL106&lt;&gt;"",1,0))</f>
        <v>0</v>
      </c>
      <c r="BL103" s="158">
        <f>IF('Indicator Data'!BM107="No Data",1,IF('Indicator Data imputation'!BM106&lt;&gt;"",1,0))</f>
        <v>0</v>
      </c>
      <c r="BM103" s="158">
        <f>IF('Indicator Data'!BN107="No Data",1,IF('Indicator Data imputation'!BN106&lt;&gt;"",1,0))</f>
        <v>0</v>
      </c>
      <c r="BN103" s="158">
        <f>IF('Indicator Data'!BO107="No Data",1,IF('Indicator Data imputation'!BO106&lt;&gt;"",1,0))</f>
        <v>0</v>
      </c>
      <c r="BO103" s="158">
        <f>IF('Indicator Data'!BP107="No Data",1,IF('Indicator Data imputation'!BP106&lt;&gt;"",1,0))</f>
        <v>0</v>
      </c>
      <c r="BP103" s="158">
        <f>IF('Indicator Data'!BQ107="No Data",1,IF('Indicator Data imputation'!BQ106&lt;&gt;"",1,0))</f>
        <v>0</v>
      </c>
      <c r="BQ103" s="158">
        <f>IF('Indicator Data'!BR107="No Data",1,IF('Indicator Data imputation'!BR106&lt;&gt;"",1,0))</f>
        <v>0</v>
      </c>
      <c r="BR103" s="158">
        <f>IF('Indicator Data'!BS107="No Data",1,IF('Indicator Data imputation'!BS106&lt;&gt;"",1,0))</f>
        <v>0</v>
      </c>
      <c r="BS103" s="158">
        <f>IF('Indicator Data'!BT107="No Data",1,IF('Indicator Data imputation'!BT106&lt;&gt;"",1,0))</f>
        <v>0</v>
      </c>
      <c r="BT103" s="158">
        <f>IF('Indicator Data'!BU107="No Data",1,IF('Indicator Data imputation'!BU106&lt;&gt;"",1,0))</f>
        <v>0</v>
      </c>
      <c r="BU103" s="158">
        <f>IF('Indicator Data'!BV107="No Data",1,IF('Indicator Data imputation'!BV106&lt;&gt;"",1,0))</f>
        <v>1</v>
      </c>
      <c r="BV103" s="158">
        <f>IF('Indicator Data'!BW107="No Data",1,IF('Indicator Data imputation'!BW106&lt;&gt;"",1,0))</f>
        <v>0</v>
      </c>
      <c r="BW103" s="158">
        <f>IF('Indicator Data'!BX107="No Data",1,IF('Indicator Data imputation'!BX106&lt;&gt;"",1,0))</f>
        <v>0</v>
      </c>
      <c r="BX103" s="158">
        <f>IF('Indicator Data'!BY107="No Data",1,IF('Indicator Data imputation'!BY106&lt;&gt;"",1,0))</f>
        <v>0</v>
      </c>
      <c r="BY103" s="5">
        <f t="shared" si="5"/>
        <v>3</v>
      </c>
      <c r="BZ103" s="160">
        <f t="shared" si="4"/>
        <v>0.04</v>
      </c>
    </row>
    <row r="104" spans="1:78" x14ac:dyDescent="0.25">
      <c r="A104" s="5" t="s">
        <v>190</v>
      </c>
      <c r="B104" s="158">
        <f>IF('Indicator Data'!C108="No Data",1,IF('Indicator Data imputation'!C107&lt;&gt;"",1,0))</f>
        <v>0</v>
      </c>
      <c r="C104" s="158">
        <f>IF('Indicator Data'!D108="No Data",1,IF('Indicator Data imputation'!D107&lt;&gt;"",1,0))</f>
        <v>0</v>
      </c>
      <c r="D104" s="158">
        <f>IF('Indicator Data'!E108="No Data",1,IF('Indicator Data imputation'!E107&lt;&gt;"",1,0))</f>
        <v>0</v>
      </c>
      <c r="E104" s="158">
        <f>IF('Indicator Data'!F108="No Data",1,IF('Indicator Data imputation'!F107&lt;&gt;"",1,0))</f>
        <v>0</v>
      </c>
      <c r="F104" s="158">
        <f>IF('Indicator Data'!G108="No Data",1,IF('Indicator Data imputation'!G107&lt;&gt;"",1,0))</f>
        <v>0</v>
      </c>
      <c r="G104" s="158">
        <f>IF('Indicator Data'!H108="No Data",1,IF('Indicator Data imputation'!H107&lt;&gt;"",1,0))</f>
        <v>0</v>
      </c>
      <c r="H104" s="158">
        <f>IF('Indicator Data'!I108="No Data",1,IF('Indicator Data imputation'!I107&lt;&gt;"",1,0))</f>
        <v>0</v>
      </c>
      <c r="I104" s="158">
        <f>IF('Indicator Data'!J108="No Data",1,IF('Indicator Data imputation'!J107&lt;&gt;"",1,0))</f>
        <v>0</v>
      </c>
      <c r="J104" s="158">
        <f>IF('Indicator Data'!K108="No Data",1,IF('Indicator Data imputation'!K107&lt;&gt;"",1,0))</f>
        <v>0</v>
      </c>
      <c r="K104" s="158">
        <f>IF('Indicator Data'!L108="No Data",1,IF('Indicator Data imputation'!L107&lt;&gt;"",1,0))</f>
        <v>0</v>
      </c>
      <c r="L104" s="158">
        <f>IF('Indicator Data'!M108="No Data",1,IF('Indicator Data imputation'!M107&lt;&gt;"",1,0))</f>
        <v>0</v>
      </c>
      <c r="M104" s="158">
        <f>IF('Indicator Data'!N108="No Data",1,IF('Indicator Data imputation'!N107&lt;&gt;"",1,0))</f>
        <v>0</v>
      </c>
      <c r="N104" s="158">
        <f>IF('Indicator Data'!O108="No Data",1,IF('Indicator Data imputation'!O107&lt;&gt;"",1,0))</f>
        <v>0</v>
      </c>
      <c r="O104" s="158">
        <f>IF('Indicator Data'!P108="No Data",1,IF('Indicator Data imputation'!P107&lt;&gt;"",1,0))</f>
        <v>0</v>
      </c>
      <c r="P104" s="158">
        <f>IF('Indicator Data'!Q108="No Data",1,IF('Indicator Data imputation'!Q107&lt;&gt;"",1,0))</f>
        <v>0</v>
      </c>
      <c r="Q104" s="158">
        <f>IF('Indicator Data'!R108="No Data",1,IF('Indicator Data imputation'!R107&lt;&gt;"",1,0))</f>
        <v>0</v>
      </c>
      <c r="R104" s="158">
        <f>IF('Indicator Data'!S108="No Data",1,IF('Indicator Data imputation'!S107&lt;&gt;"",1,0))</f>
        <v>0</v>
      </c>
      <c r="S104" s="158">
        <f>IF('Indicator Data'!T108="No Data",1,IF('Indicator Data imputation'!T107&lt;&gt;"",1,0))</f>
        <v>0</v>
      </c>
      <c r="T104" s="158">
        <f>IF('Indicator Data'!U108="No Data",1,IF('Indicator Data imputation'!U107&lt;&gt;"",1,0))</f>
        <v>0</v>
      </c>
      <c r="U104" s="158">
        <f>IF('Indicator Data'!V108="No Data",1,IF('Indicator Data imputation'!V107&lt;&gt;"",1,0))</f>
        <v>0</v>
      </c>
      <c r="V104" s="158">
        <f>IF('Indicator Data'!W108="No Data",1,IF('Indicator Data imputation'!W107&lt;&gt;"",1,0))</f>
        <v>0</v>
      </c>
      <c r="W104" s="158">
        <f>IF('Indicator Data'!X108="No Data",1,IF('Indicator Data imputation'!X107&lt;&gt;"",1,0))</f>
        <v>0</v>
      </c>
      <c r="X104" s="158">
        <f>IF('Indicator Data'!Y108="No Data",1,IF('Indicator Data imputation'!Y107&lt;&gt;"",1,0))</f>
        <v>0</v>
      </c>
      <c r="Y104" s="158">
        <f>IF('Indicator Data'!Z108="No Data",1,IF('Indicator Data imputation'!Z107&lt;&gt;"",1,0))</f>
        <v>0</v>
      </c>
      <c r="Z104" s="158">
        <f>IF('Indicator Data'!AA108="No Data",1,IF('Indicator Data imputation'!AA107&lt;&gt;"",1,0))</f>
        <v>0</v>
      </c>
      <c r="AA104" s="158">
        <f>IF('Indicator Data'!AB108="No Data",1,IF('Indicator Data imputation'!AB107&lt;&gt;"",1,0))</f>
        <v>0</v>
      </c>
      <c r="AB104" s="158">
        <f>IF('Indicator Data'!AC108="No Data",1,IF('Indicator Data imputation'!AC107&lt;&gt;"",1,0))</f>
        <v>0</v>
      </c>
      <c r="AC104" s="158">
        <f>IF('Indicator Data'!AD108="No Data",1,IF('Indicator Data imputation'!AD107&lt;&gt;"",1,0))</f>
        <v>0</v>
      </c>
      <c r="AD104" s="158">
        <f>IF('Indicator Data'!AE108="No Data",1,IF('Indicator Data imputation'!AE107&lt;&gt;"",1,0))</f>
        <v>0</v>
      </c>
      <c r="AE104" s="158">
        <f>IF('Indicator Data'!AF108="No Data",1,IF('Indicator Data imputation'!AF107&lt;&gt;"",1,0))</f>
        <v>0</v>
      </c>
      <c r="AF104" s="158">
        <f>IF('Indicator Data'!AG108="No Data",1,IF('Indicator Data imputation'!AG107&lt;&gt;"",1,0))</f>
        <v>0</v>
      </c>
      <c r="AG104" s="158">
        <f>IF('Indicator Data'!AH108="No Data",1,IF('Indicator Data imputation'!AH107&lt;&gt;"",1,0))</f>
        <v>0</v>
      </c>
      <c r="AH104" s="158">
        <f>IF('Indicator Data'!AI108="No Data",1,IF('Indicator Data imputation'!AI107&lt;&gt;"",1,0))</f>
        <v>0</v>
      </c>
      <c r="AI104" s="158">
        <f>IF('Indicator Data'!AJ108="No Data",1,IF('Indicator Data imputation'!AJ107&lt;&gt;"",1,0))</f>
        <v>0</v>
      </c>
      <c r="AJ104" s="158">
        <f>IF('Indicator Data'!AK108="No Data",1,IF('Indicator Data imputation'!AK107&lt;&gt;"",1,0))</f>
        <v>0</v>
      </c>
      <c r="AK104" s="158">
        <f>IF('Indicator Data'!AL108="No Data",1,IF('Indicator Data imputation'!AL107&lt;&gt;"",1,0))</f>
        <v>0</v>
      </c>
      <c r="AL104" s="158">
        <f>IF('Indicator Data'!AM108="No Data",1,IF('Indicator Data imputation'!AM107&lt;&gt;"",1,0))</f>
        <v>0</v>
      </c>
      <c r="AM104" s="158">
        <f>IF('Indicator Data'!AN108="No Data",1,IF('Indicator Data imputation'!AN107&lt;&gt;"",1,0))</f>
        <v>0</v>
      </c>
      <c r="AN104" s="158">
        <f>IF('Indicator Data'!AO108="No Data",1,IF('Indicator Data imputation'!AO107&lt;&gt;"",1,0))</f>
        <v>0</v>
      </c>
      <c r="AO104" s="158">
        <f>IF('Indicator Data'!AP108="No Data",1,IF('Indicator Data imputation'!AP107&lt;&gt;"",1,0))</f>
        <v>0</v>
      </c>
      <c r="AP104" s="158">
        <f>IF('Indicator Data'!AQ108="No Data",1,IF('Indicator Data imputation'!AQ107&lt;&gt;"",1,0))</f>
        <v>0</v>
      </c>
      <c r="AQ104" s="158">
        <f>IF('Indicator Data'!AR108="No Data",1,IF('Indicator Data imputation'!AR107&lt;&gt;"",1,0))</f>
        <v>0</v>
      </c>
      <c r="AR104" s="158">
        <f>IF('Indicator Data'!AS108="No Data",1,IF('Indicator Data imputation'!AS107&lt;&gt;"",1,0))</f>
        <v>0</v>
      </c>
      <c r="AS104" s="158">
        <f>IF('Indicator Data'!AT108="No Data",1,IF('Indicator Data imputation'!AT107&lt;&gt;"",1,0))</f>
        <v>0</v>
      </c>
      <c r="AT104" s="158">
        <f>IF('Indicator Data'!AU108="No Data",1,IF('Indicator Data imputation'!AU107&lt;&gt;"",1,0))</f>
        <v>0</v>
      </c>
      <c r="AU104" s="158">
        <f>IF('Indicator Data'!AV108="No Data",1,IF('Indicator Data imputation'!AV107&lt;&gt;"",1,0))</f>
        <v>0</v>
      </c>
      <c r="AV104" s="158">
        <f>IF('Indicator Data'!AW108="No Data",1,IF('Indicator Data imputation'!AW107&lt;&gt;"",1,0))</f>
        <v>0</v>
      </c>
      <c r="AW104" s="158">
        <f>IF('Indicator Data'!AX108="No Data",1,IF('Indicator Data imputation'!AX107&lt;&gt;"",1,0))</f>
        <v>0</v>
      </c>
      <c r="AX104" s="158">
        <f>IF('Indicator Data'!AY108="No Data",1,IF('Indicator Data imputation'!AY107&lt;&gt;"",1,0))</f>
        <v>0</v>
      </c>
      <c r="AY104" s="158">
        <f>IF('Indicator Data'!AZ108="No Data",1,IF('Indicator Data imputation'!AZ107&lt;&gt;"",1,0))</f>
        <v>0</v>
      </c>
      <c r="AZ104" s="158">
        <f>IF('Indicator Data'!BA108="No Data",1,IF('Indicator Data imputation'!BA107&lt;&gt;"",1,0))</f>
        <v>0</v>
      </c>
      <c r="BA104" s="158">
        <f>IF('Indicator Data'!BB108="No Data",1,IF('Indicator Data imputation'!BB107&lt;&gt;"",1,0))</f>
        <v>0</v>
      </c>
      <c r="BB104" s="158">
        <f>IF('Indicator Data'!BC108="No Data",1,IF('Indicator Data imputation'!BC107&lt;&gt;"",1,0))</f>
        <v>0</v>
      </c>
      <c r="BC104" s="158">
        <f>IF('Indicator Data'!BD108="No Data",1,IF('Indicator Data imputation'!BD107&lt;&gt;"",1,0))</f>
        <v>0</v>
      </c>
      <c r="BD104" s="158">
        <f>IF('Indicator Data'!BE108="No Data",1,IF('Indicator Data imputation'!BE107&lt;&gt;"",1,0))</f>
        <v>0</v>
      </c>
      <c r="BE104" s="158">
        <f>IF('Indicator Data'!BF108="No Data",1,IF('Indicator Data imputation'!BF107&lt;&gt;"",1,0))</f>
        <v>0</v>
      </c>
      <c r="BF104" s="158">
        <f>IF('Indicator Data'!BG108="No Data",1,IF('Indicator Data imputation'!BG107&lt;&gt;"",1,0))</f>
        <v>0</v>
      </c>
      <c r="BG104" s="158">
        <f>IF('Indicator Data'!BH108="No Data",1,IF('Indicator Data imputation'!BH107&lt;&gt;"",1,0))</f>
        <v>0</v>
      </c>
      <c r="BH104" s="158">
        <f>IF('Indicator Data'!BI108="No Data",1,IF('Indicator Data imputation'!BI107&lt;&gt;"",1,0))</f>
        <v>0</v>
      </c>
      <c r="BI104" s="158">
        <f>IF('Indicator Data'!BJ108="No Data",1,IF('Indicator Data imputation'!BJ107&lt;&gt;"",1,0))</f>
        <v>0</v>
      </c>
      <c r="BJ104" s="158">
        <f>IF('Indicator Data'!BK108="No Data",1,IF('Indicator Data imputation'!BK107&lt;&gt;"",1,0))</f>
        <v>0</v>
      </c>
      <c r="BK104" s="158">
        <f>IF('Indicator Data'!BL108="No Data",1,IF('Indicator Data imputation'!BL107&lt;&gt;"",1,0))</f>
        <v>0</v>
      </c>
      <c r="BL104" s="158">
        <f>IF('Indicator Data'!BM108="No Data",1,IF('Indicator Data imputation'!BM107&lt;&gt;"",1,0))</f>
        <v>0</v>
      </c>
      <c r="BM104" s="158">
        <f>IF('Indicator Data'!BN108="No Data",1,IF('Indicator Data imputation'!BN107&lt;&gt;"",1,0))</f>
        <v>0</v>
      </c>
      <c r="BN104" s="158">
        <f>IF('Indicator Data'!BO108="No Data",1,IF('Indicator Data imputation'!BO107&lt;&gt;"",1,0))</f>
        <v>0</v>
      </c>
      <c r="BO104" s="158">
        <f>IF('Indicator Data'!BP108="No Data",1,IF('Indicator Data imputation'!BP107&lt;&gt;"",1,0))</f>
        <v>0</v>
      </c>
      <c r="BP104" s="158">
        <f>IF('Indicator Data'!BQ108="No Data",1,IF('Indicator Data imputation'!BQ107&lt;&gt;"",1,0))</f>
        <v>0</v>
      </c>
      <c r="BQ104" s="158">
        <f>IF('Indicator Data'!BR108="No Data",1,IF('Indicator Data imputation'!BR107&lt;&gt;"",1,0))</f>
        <v>0</v>
      </c>
      <c r="BR104" s="158">
        <f>IF('Indicator Data'!BS108="No Data",1,IF('Indicator Data imputation'!BS107&lt;&gt;"",1,0))</f>
        <v>0</v>
      </c>
      <c r="BS104" s="158">
        <f>IF('Indicator Data'!BT108="No Data",1,IF('Indicator Data imputation'!BT107&lt;&gt;"",1,0))</f>
        <v>0</v>
      </c>
      <c r="BT104" s="158">
        <f>IF('Indicator Data'!BU108="No Data",1,IF('Indicator Data imputation'!BU107&lt;&gt;"",1,0))</f>
        <v>0</v>
      </c>
      <c r="BU104" s="158">
        <f>IF('Indicator Data'!BV108="No Data",1,IF('Indicator Data imputation'!BV107&lt;&gt;"",1,0))</f>
        <v>0</v>
      </c>
      <c r="BV104" s="158">
        <f>IF('Indicator Data'!BW108="No Data",1,IF('Indicator Data imputation'!BW107&lt;&gt;"",1,0))</f>
        <v>0</v>
      </c>
      <c r="BW104" s="158">
        <f>IF('Indicator Data'!BX108="No Data",1,IF('Indicator Data imputation'!BX107&lt;&gt;"",1,0))</f>
        <v>0</v>
      </c>
      <c r="BX104" s="158">
        <f>IF('Indicator Data'!BY108="No Data",1,IF('Indicator Data imputation'!BY107&lt;&gt;"",1,0))</f>
        <v>0</v>
      </c>
      <c r="BY104" s="5">
        <f t="shared" si="5"/>
        <v>0</v>
      </c>
      <c r="BZ104" s="160">
        <f t="shared" si="4"/>
        <v>0</v>
      </c>
    </row>
    <row r="105" spans="1:78" x14ac:dyDescent="0.25">
      <c r="A105" s="5" t="s">
        <v>192</v>
      </c>
      <c r="B105" s="158">
        <f>IF('Indicator Data'!C109="No Data",1,IF('Indicator Data imputation'!C108&lt;&gt;"",1,0))</f>
        <v>0</v>
      </c>
      <c r="C105" s="158">
        <f>IF('Indicator Data'!D109="No Data",1,IF('Indicator Data imputation'!D108&lt;&gt;"",1,0))</f>
        <v>0</v>
      </c>
      <c r="D105" s="158">
        <f>IF('Indicator Data'!E109="No Data",1,IF('Indicator Data imputation'!E108&lt;&gt;"",1,0))</f>
        <v>0</v>
      </c>
      <c r="E105" s="158">
        <f>IF('Indicator Data'!F109="No Data",1,IF('Indicator Data imputation'!F108&lt;&gt;"",1,0))</f>
        <v>0</v>
      </c>
      <c r="F105" s="158">
        <f>IF('Indicator Data'!G109="No Data",1,IF('Indicator Data imputation'!G108&lt;&gt;"",1,0))</f>
        <v>0</v>
      </c>
      <c r="G105" s="158">
        <f>IF('Indicator Data'!H109="No Data",1,IF('Indicator Data imputation'!H108&lt;&gt;"",1,0))</f>
        <v>0</v>
      </c>
      <c r="H105" s="158">
        <f>IF('Indicator Data'!I109="No Data",1,IF('Indicator Data imputation'!I108&lt;&gt;"",1,0))</f>
        <v>0</v>
      </c>
      <c r="I105" s="158">
        <f>IF('Indicator Data'!J109="No Data",1,IF('Indicator Data imputation'!J108&lt;&gt;"",1,0))</f>
        <v>0</v>
      </c>
      <c r="J105" s="158">
        <f>IF('Indicator Data'!K109="No Data",1,IF('Indicator Data imputation'!K108&lt;&gt;"",1,0))</f>
        <v>0</v>
      </c>
      <c r="K105" s="158">
        <f>IF('Indicator Data'!L109="No Data",1,IF('Indicator Data imputation'!L108&lt;&gt;"",1,0))</f>
        <v>0</v>
      </c>
      <c r="L105" s="158">
        <f>IF('Indicator Data'!M109="No Data",1,IF('Indicator Data imputation'!M108&lt;&gt;"",1,0))</f>
        <v>0</v>
      </c>
      <c r="M105" s="158">
        <f>IF('Indicator Data'!N109="No Data",1,IF('Indicator Data imputation'!N108&lt;&gt;"",1,0))</f>
        <v>1</v>
      </c>
      <c r="N105" s="158">
        <f>IF('Indicator Data'!O109="No Data",1,IF('Indicator Data imputation'!O108&lt;&gt;"",1,0))</f>
        <v>1</v>
      </c>
      <c r="O105" s="158">
        <f>IF('Indicator Data'!P109="No Data",1,IF('Indicator Data imputation'!P108&lt;&gt;"",1,0))</f>
        <v>1</v>
      </c>
      <c r="P105" s="158">
        <f>IF('Indicator Data'!Q109="No Data",1,IF('Indicator Data imputation'!Q108&lt;&gt;"",1,0))</f>
        <v>0</v>
      </c>
      <c r="Q105" s="158">
        <f>IF('Indicator Data'!R109="No Data",1,IF('Indicator Data imputation'!R108&lt;&gt;"",1,0))</f>
        <v>0</v>
      </c>
      <c r="R105" s="158">
        <f>IF('Indicator Data'!S109="No Data",1,IF('Indicator Data imputation'!S108&lt;&gt;"",1,0))</f>
        <v>0</v>
      </c>
      <c r="S105" s="158">
        <f>IF('Indicator Data'!T109="No Data",1,IF('Indicator Data imputation'!T108&lt;&gt;"",1,0))</f>
        <v>0</v>
      </c>
      <c r="T105" s="158">
        <f>IF('Indicator Data'!U109="No Data",1,IF('Indicator Data imputation'!U108&lt;&gt;"",1,0))</f>
        <v>0</v>
      </c>
      <c r="U105" s="158">
        <f>IF('Indicator Data'!V109="No Data",1,IF('Indicator Data imputation'!V108&lt;&gt;"",1,0))</f>
        <v>0</v>
      </c>
      <c r="V105" s="158">
        <f>IF('Indicator Data'!W109="No Data",1,IF('Indicator Data imputation'!W108&lt;&gt;"",1,0))</f>
        <v>0</v>
      </c>
      <c r="W105" s="158">
        <f>IF('Indicator Data'!X109="No Data",1,IF('Indicator Data imputation'!X108&lt;&gt;"",1,0))</f>
        <v>0</v>
      </c>
      <c r="X105" s="158">
        <f>IF('Indicator Data'!Y109="No Data",1,IF('Indicator Data imputation'!Y108&lt;&gt;"",1,0))</f>
        <v>0</v>
      </c>
      <c r="Y105" s="158">
        <f>IF('Indicator Data'!Z109="No Data",1,IF('Indicator Data imputation'!Z108&lt;&gt;"",1,0))</f>
        <v>0</v>
      </c>
      <c r="Z105" s="158">
        <f>IF('Indicator Data'!AA109="No Data",1,IF('Indicator Data imputation'!AA108&lt;&gt;"",1,0))</f>
        <v>1</v>
      </c>
      <c r="AA105" s="158">
        <f>IF('Indicator Data'!AB109="No Data",1,IF('Indicator Data imputation'!AB108&lt;&gt;"",1,0))</f>
        <v>0</v>
      </c>
      <c r="AB105" s="158">
        <f>IF('Indicator Data'!AC109="No Data",1,IF('Indicator Data imputation'!AC108&lt;&gt;"",1,0))</f>
        <v>1</v>
      </c>
      <c r="AC105" s="158">
        <f>IF('Indicator Data'!AD109="No Data",1,IF('Indicator Data imputation'!AD108&lt;&gt;"",1,0))</f>
        <v>0</v>
      </c>
      <c r="AD105" s="158">
        <f>IF('Indicator Data'!AE109="No Data",1,IF('Indicator Data imputation'!AE108&lt;&gt;"",1,0))</f>
        <v>0</v>
      </c>
      <c r="AE105" s="158">
        <f>IF('Indicator Data'!AF109="No Data",1,IF('Indicator Data imputation'!AF108&lt;&gt;"",1,0))</f>
        <v>1</v>
      </c>
      <c r="AF105" s="158">
        <f>IF('Indicator Data'!AG109="No Data",1,IF('Indicator Data imputation'!AG108&lt;&gt;"",1,0))</f>
        <v>0</v>
      </c>
      <c r="AG105" s="158">
        <f>IF('Indicator Data'!AH109="No Data",1,IF('Indicator Data imputation'!AH108&lt;&gt;"",1,0))</f>
        <v>0</v>
      </c>
      <c r="AH105" s="158">
        <f>IF('Indicator Data'!AI109="No Data",1,IF('Indicator Data imputation'!AI108&lt;&gt;"",1,0))</f>
        <v>0</v>
      </c>
      <c r="AI105" s="158">
        <f>IF('Indicator Data'!AJ109="No Data",1,IF('Indicator Data imputation'!AJ108&lt;&gt;"",1,0))</f>
        <v>0</v>
      </c>
      <c r="AJ105" s="158">
        <f>IF('Indicator Data'!AK109="No Data",1,IF('Indicator Data imputation'!AK108&lt;&gt;"",1,0))</f>
        <v>0</v>
      </c>
      <c r="AK105" s="158">
        <f>IF('Indicator Data'!AL109="No Data",1,IF('Indicator Data imputation'!AL108&lt;&gt;"",1,0))</f>
        <v>0</v>
      </c>
      <c r="AL105" s="158">
        <f>IF('Indicator Data'!AM109="No Data",1,IF('Indicator Data imputation'!AM108&lt;&gt;"",1,0))</f>
        <v>1</v>
      </c>
      <c r="AM105" s="158">
        <f>IF('Indicator Data'!AN109="No Data",1,IF('Indicator Data imputation'!AN108&lt;&gt;"",1,0))</f>
        <v>0</v>
      </c>
      <c r="AN105" s="158">
        <f>IF('Indicator Data'!AO109="No Data",1,IF('Indicator Data imputation'!AO108&lt;&gt;"",1,0))</f>
        <v>0</v>
      </c>
      <c r="AO105" s="158">
        <f>IF('Indicator Data'!AP109="No Data",1,IF('Indicator Data imputation'!AP108&lt;&gt;"",1,0))</f>
        <v>0</v>
      </c>
      <c r="AP105" s="158">
        <f>IF('Indicator Data'!AQ109="No Data",1,IF('Indicator Data imputation'!AQ108&lt;&gt;"",1,0))</f>
        <v>0</v>
      </c>
      <c r="AQ105" s="158">
        <f>IF('Indicator Data'!AR109="No Data",1,IF('Indicator Data imputation'!AR108&lt;&gt;"",1,0))</f>
        <v>0</v>
      </c>
      <c r="AR105" s="158">
        <f>IF('Indicator Data'!AS109="No Data",1,IF('Indicator Data imputation'!AS108&lt;&gt;"",1,0))</f>
        <v>0</v>
      </c>
      <c r="AS105" s="158">
        <f>IF('Indicator Data'!AT109="No Data",1,IF('Indicator Data imputation'!AT108&lt;&gt;"",1,0))</f>
        <v>0</v>
      </c>
      <c r="AT105" s="158">
        <f>IF('Indicator Data'!AU109="No Data",1,IF('Indicator Data imputation'!AU108&lt;&gt;"",1,0))</f>
        <v>0</v>
      </c>
      <c r="AU105" s="158">
        <f>IF('Indicator Data'!AV109="No Data",1,IF('Indicator Data imputation'!AV108&lt;&gt;"",1,0))</f>
        <v>0</v>
      </c>
      <c r="AV105" s="158">
        <f>IF('Indicator Data'!AW109="No Data",1,IF('Indicator Data imputation'!AW108&lt;&gt;"",1,0))</f>
        <v>0</v>
      </c>
      <c r="AW105" s="158">
        <f>IF('Indicator Data'!AX109="No Data",1,IF('Indicator Data imputation'!AX108&lt;&gt;"",1,0))</f>
        <v>0</v>
      </c>
      <c r="AX105" s="158">
        <f>IF('Indicator Data'!AY109="No Data",1,IF('Indicator Data imputation'!AY108&lt;&gt;"",1,0))</f>
        <v>0</v>
      </c>
      <c r="AY105" s="158">
        <f>IF('Indicator Data'!AZ109="No Data",1,IF('Indicator Data imputation'!AZ108&lt;&gt;"",1,0))</f>
        <v>0</v>
      </c>
      <c r="AZ105" s="158">
        <f>IF('Indicator Data'!BA109="No Data",1,IF('Indicator Data imputation'!BA108&lt;&gt;"",1,0))</f>
        <v>0</v>
      </c>
      <c r="BA105" s="158">
        <f>IF('Indicator Data'!BB109="No Data",1,IF('Indicator Data imputation'!BB108&lt;&gt;"",1,0))</f>
        <v>0</v>
      </c>
      <c r="BB105" s="158">
        <f>IF('Indicator Data'!BC109="No Data",1,IF('Indicator Data imputation'!BC108&lt;&gt;"",1,0))</f>
        <v>0</v>
      </c>
      <c r="BC105" s="158">
        <f>IF('Indicator Data'!BD109="No Data",1,IF('Indicator Data imputation'!BD108&lt;&gt;"",1,0))</f>
        <v>0</v>
      </c>
      <c r="BD105" s="158">
        <f>IF('Indicator Data'!BE109="No Data",1,IF('Indicator Data imputation'!BE108&lt;&gt;"",1,0))</f>
        <v>0</v>
      </c>
      <c r="BE105" s="158">
        <f>IF('Indicator Data'!BF109="No Data",1,IF('Indicator Data imputation'!BF108&lt;&gt;"",1,0))</f>
        <v>0</v>
      </c>
      <c r="BF105" s="158">
        <f>IF('Indicator Data'!BG109="No Data",1,IF('Indicator Data imputation'!BG108&lt;&gt;"",1,0))</f>
        <v>0</v>
      </c>
      <c r="BG105" s="158">
        <f>IF('Indicator Data'!BH109="No Data",1,IF('Indicator Data imputation'!BH108&lt;&gt;"",1,0))</f>
        <v>0</v>
      </c>
      <c r="BH105" s="158">
        <f>IF('Indicator Data'!BI109="No Data",1,IF('Indicator Data imputation'!BI108&lt;&gt;"",1,0))</f>
        <v>0</v>
      </c>
      <c r="BI105" s="158">
        <f>IF('Indicator Data'!BJ109="No Data",1,IF('Indicator Data imputation'!BJ108&lt;&gt;"",1,0))</f>
        <v>0</v>
      </c>
      <c r="BJ105" s="158">
        <f>IF('Indicator Data'!BK109="No Data",1,IF('Indicator Data imputation'!BK108&lt;&gt;"",1,0))</f>
        <v>0</v>
      </c>
      <c r="BK105" s="158">
        <f>IF('Indicator Data'!BL109="No Data",1,IF('Indicator Data imputation'!BL108&lt;&gt;"",1,0))</f>
        <v>0</v>
      </c>
      <c r="BL105" s="158">
        <f>IF('Indicator Data'!BM109="No Data",1,IF('Indicator Data imputation'!BM108&lt;&gt;"",1,0))</f>
        <v>0</v>
      </c>
      <c r="BM105" s="158">
        <f>IF('Indicator Data'!BN109="No Data",1,IF('Indicator Data imputation'!BN108&lt;&gt;"",1,0))</f>
        <v>0</v>
      </c>
      <c r="BN105" s="158">
        <f>IF('Indicator Data'!BO109="No Data",1,IF('Indicator Data imputation'!BO108&lt;&gt;"",1,0))</f>
        <v>0</v>
      </c>
      <c r="BO105" s="158">
        <f>IF('Indicator Data'!BP109="No Data",1,IF('Indicator Data imputation'!BP108&lt;&gt;"",1,0))</f>
        <v>0</v>
      </c>
      <c r="BP105" s="158">
        <f>IF('Indicator Data'!BQ109="No Data",1,IF('Indicator Data imputation'!BQ108&lt;&gt;"",1,0))</f>
        <v>0</v>
      </c>
      <c r="BQ105" s="158">
        <f>IF('Indicator Data'!BR109="No Data",1,IF('Indicator Data imputation'!BR108&lt;&gt;"",1,0))</f>
        <v>0</v>
      </c>
      <c r="BR105" s="158">
        <f>IF('Indicator Data'!BS109="No Data",1,IF('Indicator Data imputation'!BS108&lt;&gt;"",1,0))</f>
        <v>0</v>
      </c>
      <c r="BS105" s="158">
        <f>IF('Indicator Data'!BT109="No Data",1,IF('Indicator Data imputation'!BT108&lt;&gt;"",1,0))</f>
        <v>0</v>
      </c>
      <c r="BT105" s="158">
        <f>IF('Indicator Data'!BU109="No Data",1,IF('Indicator Data imputation'!BU108&lt;&gt;"",1,0))</f>
        <v>0</v>
      </c>
      <c r="BU105" s="158">
        <f>IF('Indicator Data'!BV109="No Data",1,IF('Indicator Data imputation'!BV108&lt;&gt;"",1,0))</f>
        <v>0</v>
      </c>
      <c r="BV105" s="158">
        <f>IF('Indicator Data'!BW109="No Data",1,IF('Indicator Data imputation'!BW108&lt;&gt;"",1,0))</f>
        <v>1</v>
      </c>
      <c r="BW105" s="158">
        <f>IF('Indicator Data'!BX109="No Data",1,IF('Indicator Data imputation'!BX108&lt;&gt;"",1,0))</f>
        <v>0</v>
      </c>
      <c r="BX105" s="158">
        <f>IF('Indicator Data'!BY109="No Data",1,IF('Indicator Data imputation'!BY108&lt;&gt;"",1,0))</f>
        <v>0</v>
      </c>
      <c r="BY105" s="5">
        <f t="shared" si="5"/>
        <v>8</v>
      </c>
      <c r="BZ105" s="160">
        <f t="shared" si="4"/>
        <v>0.10666666666666667</v>
      </c>
    </row>
    <row r="106" spans="1:78" x14ac:dyDescent="0.25">
      <c r="A106" s="5" t="s">
        <v>194</v>
      </c>
      <c r="B106" s="158">
        <f>IF('Indicator Data'!C110="No Data",1,IF('Indicator Data imputation'!C109&lt;&gt;"",1,0))</f>
        <v>0</v>
      </c>
      <c r="C106" s="158">
        <f>IF('Indicator Data'!D110="No Data",1,IF('Indicator Data imputation'!D109&lt;&gt;"",1,0))</f>
        <v>0</v>
      </c>
      <c r="D106" s="158">
        <f>IF('Indicator Data'!E110="No Data",1,IF('Indicator Data imputation'!E109&lt;&gt;"",1,0))</f>
        <v>1</v>
      </c>
      <c r="E106" s="158">
        <f>IF('Indicator Data'!F110="No Data",1,IF('Indicator Data imputation'!F109&lt;&gt;"",1,0))</f>
        <v>0</v>
      </c>
      <c r="F106" s="158">
        <f>IF('Indicator Data'!G110="No Data",1,IF('Indicator Data imputation'!G109&lt;&gt;"",1,0))</f>
        <v>0</v>
      </c>
      <c r="G106" s="158">
        <f>IF('Indicator Data'!H110="No Data",1,IF('Indicator Data imputation'!H109&lt;&gt;"",1,0))</f>
        <v>0</v>
      </c>
      <c r="H106" s="158">
        <f>IF('Indicator Data'!I110="No Data",1,IF('Indicator Data imputation'!I109&lt;&gt;"",1,0))</f>
        <v>0</v>
      </c>
      <c r="I106" s="158">
        <f>IF('Indicator Data'!J110="No Data",1,IF('Indicator Data imputation'!J109&lt;&gt;"",1,0))</f>
        <v>0</v>
      </c>
      <c r="J106" s="158">
        <f>IF('Indicator Data'!K110="No Data",1,IF('Indicator Data imputation'!K109&lt;&gt;"",1,0))</f>
        <v>0</v>
      </c>
      <c r="K106" s="158">
        <f>IF('Indicator Data'!L110="No Data",1,IF('Indicator Data imputation'!L109&lt;&gt;"",1,0))</f>
        <v>1</v>
      </c>
      <c r="L106" s="158">
        <f>IF('Indicator Data'!M110="No Data",1,IF('Indicator Data imputation'!M109&lt;&gt;"",1,0))</f>
        <v>1</v>
      </c>
      <c r="M106" s="158">
        <f>IF('Indicator Data'!N110="No Data",1,IF('Indicator Data imputation'!N109&lt;&gt;"",1,0))</f>
        <v>1</v>
      </c>
      <c r="N106" s="158">
        <f>IF('Indicator Data'!O110="No Data",1,IF('Indicator Data imputation'!O109&lt;&gt;"",1,0))</f>
        <v>1</v>
      </c>
      <c r="O106" s="158">
        <f>IF('Indicator Data'!P110="No Data",1,IF('Indicator Data imputation'!P109&lt;&gt;"",1,0))</f>
        <v>1</v>
      </c>
      <c r="P106" s="158">
        <f>IF('Indicator Data'!Q110="No Data",1,IF('Indicator Data imputation'!Q109&lt;&gt;"",1,0))</f>
        <v>0</v>
      </c>
      <c r="Q106" s="158">
        <f>IF('Indicator Data'!R110="No Data",1,IF('Indicator Data imputation'!R109&lt;&gt;"",1,0))</f>
        <v>0</v>
      </c>
      <c r="R106" s="158">
        <f>IF('Indicator Data'!S110="No Data",1,IF('Indicator Data imputation'!S109&lt;&gt;"",1,0))</f>
        <v>0</v>
      </c>
      <c r="S106" s="158">
        <f>IF('Indicator Data'!T110="No Data",1,IF('Indicator Data imputation'!T109&lt;&gt;"",1,0))</f>
        <v>0</v>
      </c>
      <c r="T106" s="158">
        <f>IF('Indicator Data'!U110="No Data",1,IF('Indicator Data imputation'!U109&lt;&gt;"",1,0))</f>
        <v>0</v>
      </c>
      <c r="U106" s="158">
        <f>IF('Indicator Data'!V110="No Data",1,IF('Indicator Data imputation'!V109&lt;&gt;"",1,0))</f>
        <v>0</v>
      </c>
      <c r="V106" s="158">
        <f>IF('Indicator Data'!W110="No Data",1,IF('Indicator Data imputation'!W109&lt;&gt;"",1,0))</f>
        <v>0</v>
      </c>
      <c r="W106" s="158">
        <f>IF('Indicator Data'!X110="No Data",1,IF('Indicator Data imputation'!X109&lt;&gt;"",1,0))</f>
        <v>0</v>
      </c>
      <c r="X106" s="158">
        <f>IF('Indicator Data'!Y110="No Data",1,IF('Indicator Data imputation'!Y109&lt;&gt;"",1,0))</f>
        <v>0</v>
      </c>
      <c r="Y106" s="158">
        <f>IF('Indicator Data'!Z110="No Data",1,IF('Indicator Data imputation'!Z109&lt;&gt;"",1,0))</f>
        <v>0</v>
      </c>
      <c r="Z106" s="158">
        <f>IF('Indicator Data'!AA110="No Data",1,IF('Indicator Data imputation'!AA109&lt;&gt;"",1,0))</f>
        <v>0</v>
      </c>
      <c r="AA106" s="158">
        <f>IF('Indicator Data'!AB110="No Data",1,IF('Indicator Data imputation'!AB109&lt;&gt;"",1,0))</f>
        <v>0</v>
      </c>
      <c r="AB106" s="158">
        <f>IF('Indicator Data'!AC110="No Data",1,IF('Indicator Data imputation'!AC109&lt;&gt;"",1,0))</f>
        <v>0</v>
      </c>
      <c r="AC106" s="158">
        <f>IF('Indicator Data'!AD110="No Data",1,IF('Indicator Data imputation'!AD109&lt;&gt;"",1,0))</f>
        <v>1</v>
      </c>
      <c r="AD106" s="158">
        <f>IF('Indicator Data'!AE110="No Data",1,IF('Indicator Data imputation'!AE109&lt;&gt;"",1,0))</f>
        <v>0</v>
      </c>
      <c r="AE106" s="158">
        <f>IF('Indicator Data'!AF110="No Data",1,IF('Indicator Data imputation'!AF109&lt;&gt;"",1,0))</f>
        <v>0</v>
      </c>
      <c r="AF106" s="158">
        <f>IF('Indicator Data'!AG110="No Data",1,IF('Indicator Data imputation'!AG109&lt;&gt;"",1,0))</f>
        <v>0</v>
      </c>
      <c r="AG106" s="158">
        <f>IF('Indicator Data'!AH110="No Data",1,IF('Indicator Data imputation'!AH109&lt;&gt;"",1,0))</f>
        <v>0</v>
      </c>
      <c r="AH106" s="158">
        <f>IF('Indicator Data'!AI110="No Data",1,IF('Indicator Data imputation'!AI109&lt;&gt;"",1,0))</f>
        <v>0</v>
      </c>
      <c r="AI106" s="158">
        <f>IF('Indicator Data'!AJ110="No Data",1,IF('Indicator Data imputation'!AJ109&lt;&gt;"",1,0))</f>
        <v>0</v>
      </c>
      <c r="AJ106" s="158">
        <f>IF('Indicator Data'!AK110="No Data",1,IF('Indicator Data imputation'!AK109&lt;&gt;"",1,0))</f>
        <v>0</v>
      </c>
      <c r="AK106" s="158">
        <f>IF('Indicator Data'!AL110="No Data",1,IF('Indicator Data imputation'!AL109&lt;&gt;"",1,0))</f>
        <v>0</v>
      </c>
      <c r="AL106" s="158">
        <f>IF('Indicator Data'!AM110="No Data",1,IF('Indicator Data imputation'!AM109&lt;&gt;"",1,0))</f>
        <v>0</v>
      </c>
      <c r="AM106" s="158">
        <f>IF('Indicator Data'!AN110="No Data",1,IF('Indicator Data imputation'!AN109&lt;&gt;"",1,0))</f>
        <v>0</v>
      </c>
      <c r="AN106" s="158">
        <f>IF('Indicator Data'!AO110="No Data",1,IF('Indicator Data imputation'!AO109&lt;&gt;"",1,0))</f>
        <v>0</v>
      </c>
      <c r="AO106" s="158">
        <f>IF('Indicator Data'!AP110="No Data",1,IF('Indicator Data imputation'!AP109&lt;&gt;"",1,0))</f>
        <v>0</v>
      </c>
      <c r="AP106" s="158">
        <f>IF('Indicator Data'!AQ110="No Data",1,IF('Indicator Data imputation'!AQ109&lt;&gt;"",1,0))</f>
        <v>0</v>
      </c>
      <c r="AQ106" s="158">
        <f>IF('Indicator Data'!AR110="No Data",1,IF('Indicator Data imputation'!AR109&lt;&gt;"",1,0))</f>
        <v>0</v>
      </c>
      <c r="AR106" s="158">
        <f>IF('Indicator Data'!AS110="No Data",1,IF('Indicator Data imputation'!AS109&lt;&gt;"",1,0))</f>
        <v>0</v>
      </c>
      <c r="AS106" s="158">
        <f>IF('Indicator Data'!AT110="No Data",1,IF('Indicator Data imputation'!AT109&lt;&gt;"",1,0))</f>
        <v>0</v>
      </c>
      <c r="AT106" s="158">
        <f>IF('Indicator Data'!AU110="No Data",1,IF('Indicator Data imputation'!AU109&lt;&gt;"",1,0))</f>
        <v>0</v>
      </c>
      <c r="AU106" s="158">
        <f>IF('Indicator Data'!AV110="No Data",1,IF('Indicator Data imputation'!AV109&lt;&gt;"",1,0))</f>
        <v>0</v>
      </c>
      <c r="AV106" s="158">
        <f>IF('Indicator Data'!AW110="No Data",1,IF('Indicator Data imputation'!AW109&lt;&gt;"",1,0))</f>
        <v>1</v>
      </c>
      <c r="AW106" s="158">
        <f>IF('Indicator Data'!AX110="No Data",1,IF('Indicator Data imputation'!AX109&lt;&gt;"",1,0))</f>
        <v>1</v>
      </c>
      <c r="AX106" s="158">
        <f>IF('Indicator Data'!AY110="No Data",1,IF('Indicator Data imputation'!AY109&lt;&gt;"",1,0))</f>
        <v>0</v>
      </c>
      <c r="AY106" s="158">
        <f>IF('Indicator Data'!AZ110="No Data",1,IF('Indicator Data imputation'!AZ109&lt;&gt;"",1,0))</f>
        <v>0</v>
      </c>
      <c r="AZ106" s="158">
        <f>IF('Indicator Data'!BA110="No Data",1,IF('Indicator Data imputation'!BA109&lt;&gt;"",1,0))</f>
        <v>0</v>
      </c>
      <c r="BA106" s="158">
        <f>IF('Indicator Data'!BB110="No Data",1,IF('Indicator Data imputation'!BB109&lt;&gt;"",1,0))</f>
        <v>0</v>
      </c>
      <c r="BB106" s="158">
        <f>IF('Indicator Data'!BC110="No Data",1,IF('Indicator Data imputation'!BC109&lt;&gt;"",1,0))</f>
        <v>0</v>
      </c>
      <c r="BC106" s="158">
        <f>IF('Indicator Data'!BD110="No Data",1,IF('Indicator Data imputation'!BD109&lt;&gt;"",1,0))</f>
        <v>0</v>
      </c>
      <c r="BD106" s="158">
        <f>IF('Indicator Data'!BE110="No Data",1,IF('Indicator Data imputation'!BE109&lt;&gt;"",1,0))</f>
        <v>0</v>
      </c>
      <c r="BE106" s="158">
        <f>IF('Indicator Data'!BF110="No Data",1,IF('Indicator Data imputation'!BF109&lt;&gt;"",1,0))</f>
        <v>0</v>
      </c>
      <c r="BF106" s="158">
        <f>IF('Indicator Data'!BG110="No Data",1,IF('Indicator Data imputation'!BG109&lt;&gt;"",1,0))</f>
        <v>0</v>
      </c>
      <c r="BG106" s="158">
        <f>IF('Indicator Data'!BH110="No Data",1,IF('Indicator Data imputation'!BH109&lt;&gt;"",1,0))</f>
        <v>0</v>
      </c>
      <c r="BH106" s="158">
        <f>IF('Indicator Data'!BI110="No Data",1,IF('Indicator Data imputation'!BI109&lt;&gt;"",1,0))</f>
        <v>0</v>
      </c>
      <c r="BI106" s="158">
        <f>IF('Indicator Data'!BJ110="No Data",1,IF('Indicator Data imputation'!BJ109&lt;&gt;"",1,0))</f>
        <v>0</v>
      </c>
      <c r="BJ106" s="158">
        <f>IF('Indicator Data'!BK110="No Data",1,IF('Indicator Data imputation'!BK109&lt;&gt;"",1,0))</f>
        <v>0</v>
      </c>
      <c r="BK106" s="158">
        <f>IF('Indicator Data'!BL110="No Data",1,IF('Indicator Data imputation'!BL109&lt;&gt;"",1,0))</f>
        <v>0</v>
      </c>
      <c r="BL106" s="158">
        <f>IF('Indicator Data'!BM110="No Data",1,IF('Indicator Data imputation'!BM109&lt;&gt;"",1,0))</f>
        <v>0</v>
      </c>
      <c r="BM106" s="158">
        <f>IF('Indicator Data'!BN110="No Data",1,IF('Indicator Data imputation'!BN109&lt;&gt;"",1,0))</f>
        <v>0</v>
      </c>
      <c r="BN106" s="158">
        <f>IF('Indicator Data'!BO110="No Data",1,IF('Indicator Data imputation'!BO109&lt;&gt;"",1,0))</f>
        <v>0</v>
      </c>
      <c r="BO106" s="158">
        <f>IF('Indicator Data'!BP110="No Data",1,IF('Indicator Data imputation'!BP109&lt;&gt;"",1,0))</f>
        <v>0</v>
      </c>
      <c r="BP106" s="158">
        <f>IF('Indicator Data'!BQ110="No Data",1,IF('Indicator Data imputation'!BQ109&lt;&gt;"",1,0))</f>
        <v>0</v>
      </c>
      <c r="BQ106" s="158">
        <f>IF('Indicator Data'!BR110="No Data",1,IF('Indicator Data imputation'!BR109&lt;&gt;"",1,0))</f>
        <v>0</v>
      </c>
      <c r="BR106" s="158">
        <f>IF('Indicator Data'!BS110="No Data",1,IF('Indicator Data imputation'!BS109&lt;&gt;"",1,0))</f>
        <v>0</v>
      </c>
      <c r="BS106" s="158">
        <f>IF('Indicator Data'!BT110="No Data",1,IF('Indicator Data imputation'!BT109&lt;&gt;"",1,0))</f>
        <v>0</v>
      </c>
      <c r="BT106" s="158">
        <f>IF('Indicator Data'!BU110="No Data",1,IF('Indicator Data imputation'!BU109&lt;&gt;"",1,0))</f>
        <v>0</v>
      </c>
      <c r="BU106" s="158">
        <f>IF('Indicator Data'!BV110="No Data",1,IF('Indicator Data imputation'!BV109&lt;&gt;"",1,0))</f>
        <v>0</v>
      </c>
      <c r="BV106" s="158">
        <f>IF('Indicator Data'!BW110="No Data",1,IF('Indicator Data imputation'!BW109&lt;&gt;"",1,0))</f>
        <v>1</v>
      </c>
      <c r="BW106" s="158">
        <f>IF('Indicator Data'!BX110="No Data",1,IF('Indicator Data imputation'!BX109&lt;&gt;"",1,0))</f>
        <v>0</v>
      </c>
      <c r="BX106" s="158">
        <f>IF('Indicator Data'!BY110="No Data",1,IF('Indicator Data imputation'!BY109&lt;&gt;"",1,0))</f>
        <v>0</v>
      </c>
      <c r="BY106" s="5">
        <f t="shared" si="5"/>
        <v>10</v>
      </c>
      <c r="BZ106" s="160">
        <f t="shared" si="4"/>
        <v>0.13333333333333333</v>
      </c>
    </row>
    <row r="107" spans="1:78" x14ac:dyDescent="0.25">
      <c r="A107" s="5" t="s">
        <v>196</v>
      </c>
      <c r="B107" s="158">
        <f>IF('Indicator Data'!C111="No Data",1,IF('Indicator Data imputation'!C110&lt;&gt;"",1,0))</f>
        <v>0</v>
      </c>
      <c r="C107" s="158">
        <f>IF('Indicator Data'!D111="No Data",1,IF('Indicator Data imputation'!D110&lt;&gt;"",1,0))</f>
        <v>0</v>
      </c>
      <c r="D107" s="158">
        <f>IF('Indicator Data'!E111="No Data",1,IF('Indicator Data imputation'!E110&lt;&gt;"",1,0))</f>
        <v>0</v>
      </c>
      <c r="E107" s="158">
        <f>IF('Indicator Data'!F111="No Data",1,IF('Indicator Data imputation'!F110&lt;&gt;"",1,0))</f>
        <v>0</v>
      </c>
      <c r="F107" s="158">
        <f>IF('Indicator Data'!G111="No Data",1,IF('Indicator Data imputation'!G110&lt;&gt;"",1,0))</f>
        <v>0</v>
      </c>
      <c r="G107" s="158">
        <f>IF('Indicator Data'!H111="No Data",1,IF('Indicator Data imputation'!H110&lt;&gt;"",1,0))</f>
        <v>0</v>
      </c>
      <c r="H107" s="158">
        <f>IF('Indicator Data'!I111="No Data",1,IF('Indicator Data imputation'!I110&lt;&gt;"",1,0))</f>
        <v>0</v>
      </c>
      <c r="I107" s="158">
        <f>IF('Indicator Data'!J111="No Data",1,IF('Indicator Data imputation'!J110&lt;&gt;"",1,0))</f>
        <v>0</v>
      </c>
      <c r="J107" s="158">
        <f>IF('Indicator Data'!K111="No Data",1,IF('Indicator Data imputation'!K110&lt;&gt;"",1,0))</f>
        <v>0</v>
      </c>
      <c r="K107" s="158">
        <f>IF('Indicator Data'!L111="No Data",1,IF('Indicator Data imputation'!L110&lt;&gt;"",1,0))</f>
        <v>0</v>
      </c>
      <c r="L107" s="158">
        <f>IF('Indicator Data'!M111="No Data",1,IF('Indicator Data imputation'!M110&lt;&gt;"",1,0))</f>
        <v>0</v>
      </c>
      <c r="M107" s="158">
        <f>IF('Indicator Data'!N111="No Data",1,IF('Indicator Data imputation'!N110&lt;&gt;"",1,0))</f>
        <v>0</v>
      </c>
      <c r="N107" s="158">
        <f>IF('Indicator Data'!O111="No Data",1,IF('Indicator Data imputation'!O110&lt;&gt;"",1,0))</f>
        <v>0</v>
      </c>
      <c r="O107" s="158">
        <f>IF('Indicator Data'!P111="No Data",1,IF('Indicator Data imputation'!P110&lt;&gt;"",1,0))</f>
        <v>0</v>
      </c>
      <c r="P107" s="158">
        <f>IF('Indicator Data'!Q111="No Data",1,IF('Indicator Data imputation'!Q110&lt;&gt;"",1,0))</f>
        <v>0</v>
      </c>
      <c r="Q107" s="158">
        <f>IF('Indicator Data'!R111="No Data",1,IF('Indicator Data imputation'!R110&lt;&gt;"",1,0))</f>
        <v>0</v>
      </c>
      <c r="R107" s="158">
        <f>IF('Indicator Data'!S111="No Data",1,IF('Indicator Data imputation'!S110&lt;&gt;"",1,0))</f>
        <v>0</v>
      </c>
      <c r="S107" s="158">
        <f>IF('Indicator Data'!T111="No Data",1,IF('Indicator Data imputation'!T110&lt;&gt;"",1,0))</f>
        <v>0</v>
      </c>
      <c r="T107" s="158">
        <f>IF('Indicator Data'!U111="No Data",1,IF('Indicator Data imputation'!U110&lt;&gt;"",1,0))</f>
        <v>0</v>
      </c>
      <c r="U107" s="158">
        <f>IF('Indicator Data'!V111="No Data",1,IF('Indicator Data imputation'!V110&lt;&gt;"",1,0))</f>
        <v>0</v>
      </c>
      <c r="V107" s="158">
        <f>IF('Indicator Data'!W111="No Data",1,IF('Indicator Data imputation'!W110&lt;&gt;"",1,0))</f>
        <v>0</v>
      </c>
      <c r="W107" s="158">
        <f>IF('Indicator Data'!X111="No Data",1,IF('Indicator Data imputation'!X110&lt;&gt;"",1,0))</f>
        <v>0</v>
      </c>
      <c r="X107" s="158">
        <f>IF('Indicator Data'!Y111="No Data",1,IF('Indicator Data imputation'!Y110&lt;&gt;"",1,0))</f>
        <v>0</v>
      </c>
      <c r="Y107" s="158">
        <f>IF('Indicator Data'!Z111="No Data",1,IF('Indicator Data imputation'!Z110&lt;&gt;"",1,0))</f>
        <v>0</v>
      </c>
      <c r="Z107" s="158">
        <f>IF('Indicator Data'!AA111="No Data",1,IF('Indicator Data imputation'!AA110&lt;&gt;"",1,0))</f>
        <v>0</v>
      </c>
      <c r="AA107" s="158">
        <f>IF('Indicator Data'!AB111="No Data",1,IF('Indicator Data imputation'!AB110&lt;&gt;"",1,0))</f>
        <v>0</v>
      </c>
      <c r="AB107" s="158">
        <f>IF('Indicator Data'!AC111="No Data",1,IF('Indicator Data imputation'!AC110&lt;&gt;"",1,0))</f>
        <v>0</v>
      </c>
      <c r="AC107" s="158">
        <f>IF('Indicator Data'!AD111="No Data",1,IF('Indicator Data imputation'!AD110&lt;&gt;"",1,0))</f>
        <v>0</v>
      </c>
      <c r="AD107" s="158">
        <f>IF('Indicator Data'!AE111="No Data",1,IF('Indicator Data imputation'!AE110&lt;&gt;"",1,0))</f>
        <v>0</v>
      </c>
      <c r="AE107" s="158">
        <f>IF('Indicator Data'!AF111="No Data",1,IF('Indicator Data imputation'!AF110&lt;&gt;"",1,0))</f>
        <v>0</v>
      </c>
      <c r="AF107" s="158">
        <f>IF('Indicator Data'!AG111="No Data",1,IF('Indicator Data imputation'!AG110&lt;&gt;"",1,0))</f>
        <v>0</v>
      </c>
      <c r="AG107" s="158">
        <f>IF('Indicator Data'!AH111="No Data",1,IF('Indicator Data imputation'!AH110&lt;&gt;"",1,0))</f>
        <v>0</v>
      </c>
      <c r="AH107" s="158">
        <f>IF('Indicator Data'!AI111="No Data",1,IF('Indicator Data imputation'!AI110&lt;&gt;"",1,0))</f>
        <v>0</v>
      </c>
      <c r="AI107" s="158">
        <f>IF('Indicator Data'!AJ111="No Data",1,IF('Indicator Data imputation'!AJ110&lt;&gt;"",1,0))</f>
        <v>0</v>
      </c>
      <c r="AJ107" s="158">
        <f>IF('Indicator Data'!AK111="No Data",1,IF('Indicator Data imputation'!AK110&lt;&gt;"",1,0))</f>
        <v>0</v>
      </c>
      <c r="AK107" s="158">
        <f>IF('Indicator Data'!AL111="No Data",1,IF('Indicator Data imputation'!AL110&lt;&gt;"",1,0))</f>
        <v>0</v>
      </c>
      <c r="AL107" s="158">
        <f>IF('Indicator Data'!AM111="No Data",1,IF('Indicator Data imputation'!AM110&lt;&gt;"",1,0))</f>
        <v>0</v>
      </c>
      <c r="AM107" s="158">
        <f>IF('Indicator Data'!AN111="No Data",1,IF('Indicator Data imputation'!AN110&lt;&gt;"",1,0))</f>
        <v>0</v>
      </c>
      <c r="AN107" s="158">
        <f>IF('Indicator Data'!AO111="No Data",1,IF('Indicator Data imputation'!AO110&lt;&gt;"",1,0))</f>
        <v>0</v>
      </c>
      <c r="AO107" s="158">
        <f>IF('Indicator Data'!AP111="No Data",1,IF('Indicator Data imputation'!AP110&lt;&gt;"",1,0))</f>
        <v>0</v>
      </c>
      <c r="AP107" s="158">
        <f>IF('Indicator Data'!AQ111="No Data",1,IF('Indicator Data imputation'!AQ110&lt;&gt;"",1,0))</f>
        <v>0</v>
      </c>
      <c r="AQ107" s="158">
        <f>IF('Indicator Data'!AR111="No Data",1,IF('Indicator Data imputation'!AR110&lt;&gt;"",1,0))</f>
        <v>0</v>
      </c>
      <c r="AR107" s="158">
        <f>IF('Indicator Data'!AS111="No Data",1,IF('Indicator Data imputation'!AS110&lt;&gt;"",1,0))</f>
        <v>0</v>
      </c>
      <c r="AS107" s="158">
        <f>IF('Indicator Data'!AT111="No Data",1,IF('Indicator Data imputation'!AT110&lt;&gt;"",1,0))</f>
        <v>0</v>
      </c>
      <c r="AT107" s="158">
        <f>IF('Indicator Data'!AU111="No Data",1,IF('Indicator Data imputation'!AU110&lt;&gt;"",1,0))</f>
        <v>0</v>
      </c>
      <c r="AU107" s="158">
        <f>IF('Indicator Data'!AV111="No Data",1,IF('Indicator Data imputation'!AV110&lt;&gt;"",1,0))</f>
        <v>0</v>
      </c>
      <c r="AV107" s="158">
        <f>IF('Indicator Data'!AW111="No Data",1,IF('Indicator Data imputation'!AW110&lt;&gt;"",1,0))</f>
        <v>0</v>
      </c>
      <c r="AW107" s="158">
        <f>IF('Indicator Data'!AX111="No Data",1,IF('Indicator Data imputation'!AX110&lt;&gt;"",1,0))</f>
        <v>0</v>
      </c>
      <c r="AX107" s="158">
        <f>IF('Indicator Data'!AY111="No Data",1,IF('Indicator Data imputation'!AY110&lt;&gt;"",1,0))</f>
        <v>0</v>
      </c>
      <c r="AY107" s="158">
        <f>IF('Indicator Data'!AZ111="No Data",1,IF('Indicator Data imputation'!AZ110&lt;&gt;"",1,0))</f>
        <v>0</v>
      </c>
      <c r="AZ107" s="158">
        <f>IF('Indicator Data'!BA111="No Data",1,IF('Indicator Data imputation'!BA110&lt;&gt;"",1,0))</f>
        <v>0</v>
      </c>
      <c r="BA107" s="158">
        <f>IF('Indicator Data'!BB111="No Data",1,IF('Indicator Data imputation'!BB110&lt;&gt;"",1,0))</f>
        <v>0</v>
      </c>
      <c r="BB107" s="158">
        <f>IF('Indicator Data'!BC111="No Data",1,IF('Indicator Data imputation'!BC110&lt;&gt;"",1,0))</f>
        <v>0</v>
      </c>
      <c r="BC107" s="158">
        <f>IF('Indicator Data'!BD111="No Data",1,IF('Indicator Data imputation'!BD110&lt;&gt;"",1,0))</f>
        <v>0</v>
      </c>
      <c r="BD107" s="158">
        <f>IF('Indicator Data'!BE111="No Data",1,IF('Indicator Data imputation'!BE110&lt;&gt;"",1,0))</f>
        <v>0</v>
      </c>
      <c r="BE107" s="158">
        <f>IF('Indicator Data'!BF111="No Data",1,IF('Indicator Data imputation'!BF110&lt;&gt;"",1,0))</f>
        <v>0</v>
      </c>
      <c r="BF107" s="158">
        <f>IF('Indicator Data'!BG111="No Data",1,IF('Indicator Data imputation'!BG110&lt;&gt;"",1,0))</f>
        <v>0</v>
      </c>
      <c r="BG107" s="158">
        <f>IF('Indicator Data'!BH111="No Data",1,IF('Indicator Data imputation'!BH110&lt;&gt;"",1,0))</f>
        <v>0</v>
      </c>
      <c r="BH107" s="158">
        <f>IF('Indicator Data'!BI111="No Data",1,IF('Indicator Data imputation'!BI110&lt;&gt;"",1,0))</f>
        <v>0</v>
      </c>
      <c r="BI107" s="158">
        <f>IF('Indicator Data'!BJ111="No Data",1,IF('Indicator Data imputation'!BJ110&lt;&gt;"",1,0))</f>
        <v>0</v>
      </c>
      <c r="BJ107" s="158">
        <f>IF('Indicator Data'!BK111="No Data",1,IF('Indicator Data imputation'!BK110&lt;&gt;"",1,0))</f>
        <v>0</v>
      </c>
      <c r="BK107" s="158">
        <f>IF('Indicator Data'!BL111="No Data",1,IF('Indicator Data imputation'!BL110&lt;&gt;"",1,0))</f>
        <v>0</v>
      </c>
      <c r="BL107" s="158">
        <f>IF('Indicator Data'!BM111="No Data",1,IF('Indicator Data imputation'!BM110&lt;&gt;"",1,0))</f>
        <v>0</v>
      </c>
      <c r="BM107" s="158">
        <f>IF('Indicator Data'!BN111="No Data",1,IF('Indicator Data imputation'!BN110&lt;&gt;"",1,0))</f>
        <v>0</v>
      </c>
      <c r="BN107" s="158">
        <f>IF('Indicator Data'!BO111="No Data",1,IF('Indicator Data imputation'!BO110&lt;&gt;"",1,0))</f>
        <v>0</v>
      </c>
      <c r="BO107" s="158">
        <f>IF('Indicator Data'!BP111="No Data",1,IF('Indicator Data imputation'!BP110&lt;&gt;"",1,0))</f>
        <v>0</v>
      </c>
      <c r="BP107" s="158">
        <f>IF('Indicator Data'!BQ111="No Data",1,IF('Indicator Data imputation'!BQ110&lt;&gt;"",1,0))</f>
        <v>0</v>
      </c>
      <c r="BQ107" s="158">
        <f>IF('Indicator Data'!BR111="No Data",1,IF('Indicator Data imputation'!BR110&lt;&gt;"",1,0))</f>
        <v>0</v>
      </c>
      <c r="BR107" s="158">
        <f>IF('Indicator Data'!BS111="No Data",1,IF('Indicator Data imputation'!BS110&lt;&gt;"",1,0))</f>
        <v>0</v>
      </c>
      <c r="BS107" s="158">
        <f>IF('Indicator Data'!BT111="No Data",1,IF('Indicator Data imputation'!BT110&lt;&gt;"",1,0))</f>
        <v>0</v>
      </c>
      <c r="BT107" s="158">
        <f>IF('Indicator Data'!BU111="No Data",1,IF('Indicator Data imputation'!BU110&lt;&gt;"",1,0))</f>
        <v>0</v>
      </c>
      <c r="BU107" s="158">
        <f>IF('Indicator Data'!BV111="No Data",1,IF('Indicator Data imputation'!BV110&lt;&gt;"",1,0))</f>
        <v>1</v>
      </c>
      <c r="BV107" s="158">
        <f>IF('Indicator Data'!BW111="No Data",1,IF('Indicator Data imputation'!BW110&lt;&gt;"",1,0))</f>
        <v>0</v>
      </c>
      <c r="BW107" s="158">
        <f>IF('Indicator Data'!BX111="No Data",1,IF('Indicator Data imputation'!BX110&lt;&gt;"",1,0))</f>
        <v>0</v>
      </c>
      <c r="BX107" s="158">
        <f>IF('Indicator Data'!BY111="No Data",1,IF('Indicator Data imputation'!BY110&lt;&gt;"",1,0))</f>
        <v>0</v>
      </c>
      <c r="BY107" s="5">
        <f t="shared" si="5"/>
        <v>1</v>
      </c>
      <c r="BZ107" s="160">
        <f t="shared" si="4"/>
        <v>1.3333333333333334E-2</v>
      </c>
    </row>
    <row r="108" spans="1:78" x14ac:dyDescent="0.25">
      <c r="A108" s="5" t="s">
        <v>198</v>
      </c>
      <c r="B108" s="158">
        <f>IF('Indicator Data'!C112="No Data",1,IF('Indicator Data imputation'!C111&lt;&gt;"",1,0))</f>
        <v>0</v>
      </c>
      <c r="C108" s="158">
        <f>IF('Indicator Data'!D112="No Data",1,IF('Indicator Data imputation'!D111&lt;&gt;"",1,0))</f>
        <v>0</v>
      </c>
      <c r="D108" s="158">
        <f>IF('Indicator Data'!E112="No Data",1,IF('Indicator Data imputation'!E111&lt;&gt;"",1,0))</f>
        <v>1</v>
      </c>
      <c r="E108" s="158">
        <f>IF('Indicator Data'!F112="No Data",1,IF('Indicator Data imputation'!F111&lt;&gt;"",1,0))</f>
        <v>0</v>
      </c>
      <c r="F108" s="158">
        <f>IF('Indicator Data'!G112="No Data",1,IF('Indicator Data imputation'!G111&lt;&gt;"",1,0))</f>
        <v>0</v>
      </c>
      <c r="G108" s="158">
        <f>IF('Indicator Data'!H112="No Data",1,IF('Indicator Data imputation'!H111&lt;&gt;"",1,0))</f>
        <v>0</v>
      </c>
      <c r="H108" s="158">
        <f>IF('Indicator Data'!I112="No Data",1,IF('Indicator Data imputation'!I111&lt;&gt;"",1,0))</f>
        <v>0</v>
      </c>
      <c r="I108" s="158">
        <f>IF('Indicator Data'!J112="No Data",1,IF('Indicator Data imputation'!J111&lt;&gt;"",1,0))</f>
        <v>0</v>
      </c>
      <c r="J108" s="158">
        <f>IF('Indicator Data'!K112="No Data",1,IF('Indicator Data imputation'!K111&lt;&gt;"",1,0))</f>
        <v>0</v>
      </c>
      <c r="K108" s="158">
        <f>IF('Indicator Data'!L112="No Data",1,IF('Indicator Data imputation'!L111&lt;&gt;"",1,0))</f>
        <v>0</v>
      </c>
      <c r="L108" s="158">
        <f>IF('Indicator Data'!M112="No Data",1,IF('Indicator Data imputation'!M111&lt;&gt;"",1,0))</f>
        <v>0</v>
      </c>
      <c r="M108" s="158">
        <f>IF('Indicator Data'!N112="No Data",1,IF('Indicator Data imputation'!N111&lt;&gt;"",1,0))</f>
        <v>1</v>
      </c>
      <c r="N108" s="158">
        <f>IF('Indicator Data'!O112="No Data",1,IF('Indicator Data imputation'!O111&lt;&gt;"",1,0))</f>
        <v>1</v>
      </c>
      <c r="O108" s="158">
        <f>IF('Indicator Data'!P112="No Data",1,IF('Indicator Data imputation'!P111&lt;&gt;"",1,0))</f>
        <v>1</v>
      </c>
      <c r="P108" s="158">
        <f>IF('Indicator Data'!Q112="No Data",1,IF('Indicator Data imputation'!Q111&lt;&gt;"",1,0))</f>
        <v>0</v>
      </c>
      <c r="Q108" s="158">
        <f>IF('Indicator Data'!R112="No Data",1,IF('Indicator Data imputation'!R111&lt;&gt;"",1,0))</f>
        <v>0</v>
      </c>
      <c r="R108" s="158">
        <f>IF('Indicator Data'!S112="No Data",1,IF('Indicator Data imputation'!S111&lt;&gt;"",1,0))</f>
        <v>0</v>
      </c>
      <c r="S108" s="158">
        <f>IF('Indicator Data'!T112="No Data",1,IF('Indicator Data imputation'!T111&lt;&gt;"",1,0))</f>
        <v>0</v>
      </c>
      <c r="T108" s="158">
        <f>IF('Indicator Data'!U112="No Data",1,IF('Indicator Data imputation'!U111&lt;&gt;"",1,0))</f>
        <v>0</v>
      </c>
      <c r="U108" s="158">
        <f>IF('Indicator Data'!V112="No Data",1,IF('Indicator Data imputation'!V111&lt;&gt;"",1,0))</f>
        <v>0</v>
      </c>
      <c r="V108" s="158">
        <f>IF('Indicator Data'!W112="No Data",1,IF('Indicator Data imputation'!W111&lt;&gt;"",1,0))</f>
        <v>0</v>
      </c>
      <c r="W108" s="158">
        <f>IF('Indicator Data'!X112="No Data",1,IF('Indicator Data imputation'!X111&lt;&gt;"",1,0))</f>
        <v>0</v>
      </c>
      <c r="X108" s="158">
        <f>IF('Indicator Data'!Y112="No Data",1,IF('Indicator Data imputation'!Y111&lt;&gt;"",1,0))</f>
        <v>0</v>
      </c>
      <c r="Y108" s="158">
        <f>IF('Indicator Data'!Z112="No Data",1,IF('Indicator Data imputation'!Z111&lt;&gt;"",1,0))</f>
        <v>0</v>
      </c>
      <c r="Z108" s="158">
        <f>IF('Indicator Data'!AA112="No Data",1,IF('Indicator Data imputation'!AA111&lt;&gt;"",1,0))</f>
        <v>0</v>
      </c>
      <c r="AA108" s="158">
        <f>IF('Indicator Data'!AB112="No Data",1,IF('Indicator Data imputation'!AB111&lt;&gt;"",1,0))</f>
        <v>0</v>
      </c>
      <c r="AB108" s="158">
        <f>IF('Indicator Data'!AC112="No Data",1,IF('Indicator Data imputation'!AC111&lt;&gt;"",1,0))</f>
        <v>1</v>
      </c>
      <c r="AC108" s="158">
        <f>IF('Indicator Data'!AD112="No Data",1,IF('Indicator Data imputation'!AD111&lt;&gt;"",1,0))</f>
        <v>0</v>
      </c>
      <c r="AD108" s="158">
        <f>IF('Indicator Data'!AE112="No Data",1,IF('Indicator Data imputation'!AE111&lt;&gt;"",1,0))</f>
        <v>0</v>
      </c>
      <c r="AE108" s="158">
        <f>IF('Indicator Data'!AF112="No Data",1,IF('Indicator Data imputation'!AF111&lt;&gt;"",1,0))</f>
        <v>1</v>
      </c>
      <c r="AF108" s="158">
        <f>IF('Indicator Data'!AG112="No Data",1,IF('Indicator Data imputation'!AG111&lt;&gt;"",1,0))</f>
        <v>0</v>
      </c>
      <c r="AG108" s="158">
        <f>IF('Indicator Data'!AH112="No Data",1,IF('Indicator Data imputation'!AH111&lt;&gt;"",1,0))</f>
        <v>0</v>
      </c>
      <c r="AH108" s="158">
        <f>IF('Indicator Data'!AI112="No Data",1,IF('Indicator Data imputation'!AI111&lt;&gt;"",1,0))</f>
        <v>0</v>
      </c>
      <c r="AI108" s="158">
        <f>IF('Indicator Data'!AJ112="No Data",1,IF('Indicator Data imputation'!AJ111&lt;&gt;"",1,0))</f>
        <v>0</v>
      </c>
      <c r="AJ108" s="158">
        <f>IF('Indicator Data'!AK112="No Data",1,IF('Indicator Data imputation'!AK111&lt;&gt;"",1,0))</f>
        <v>0</v>
      </c>
      <c r="AK108" s="158">
        <f>IF('Indicator Data'!AL112="No Data",1,IF('Indicator Data imputation'!AL111&lt;&gt;"",1,0))</f>
        <v>0</v>
      </c>
      <c r="AL108" s="158">
        <f>IF('Indicator Data'!AM112="No Data",1,IF('Indicator Data imputation'!AM111&lt;&gt;"",1,0))</f>
        <v>1</v>
      </c>
      <c r="AM108" s="158">
        <f>IF('Indicator Data'!AN112="No Data",1,IF('Indicator Data imputation'!AN111&lt;&gt;"",1,0))</f>
        <v>0</v>
      </c>
      <c r="AN108" s="158">
        <f>IF('Indicator Data'!AO112="No Data",1,IF('Indicator Data imputation'!AO111&lt;&gt;"",1,0))</f>
        <v>0</v>
      </c>
      <c r="AO108" s="158">
        <f>IF('Indicator Data'!AP112="No Data",1,IF('Indicator Data imputation'!AP111&lt;&gt;"",1,0))</f>
        <v>0</v>
      </c>
      <c r="AP108" s="158">
        <f>IF('Indicator Data'!AQ112="No Data",1,IF('Indicator Data imputation'!AQ111&lt;&gt;"",1,0))</f>
        <v>1</v>
      </c>
      <c r="AQ108" s="158">
        <f>IF('Indicator Data'!AR112="No Data",1,IF('Indicator Data imputation'!AR111&lt;&gt;"",1,0))</f>
        <v>0</v>
      </c>
      <c r="AR108" s="158">
        <f>IF('Indicator Data'!AS112="No Data",1,IF('Indicator Data imputation'!AS111&lt;&gt;"",1,0))</f>
        <v>0</v>
      </c>
      <c r="AS108" s="158">
        <f>IF('Indicator Data'!AT112="No Data",1,IF('Indicator Data imputation'!AT111&lt;&gt;"",1,0))</f>
        <v>1</v>
      </c>
      <c r="AT108" s="158">
        <f>IF('Indicator Data'!AU112="No Data",1,IF('Indicator Data imputation'!AU111&lt;&gt;"",1,0))</f>
        <v>0</v>
      </c>
      <c r="AU108" s="158">
        <f>IF('Indicator Data'!AV112="No Data",1,IF('Indicator Data imputation'!AV111&lt;&gt;"",1,0))</f>
        <v>0</v>
      </c>
      <c r="AV108" s="158">
        <f>IF('Indicator Data'!AW112="No Data",1,IF('Indicator Data imputation'!AW111&lt;&gt;"",1,0))</f>
        <v>1</v>
      </c>
      <c r="AW108" s="158">
        <f>IF('Indicator Data'!AX112="No Data",1,IF('Indicator Data imputation'!AX111&lt;&gt;"",1,0))</f>
        <v>1</v>
      </c>
      <c r="AX108" s="158">
        <f>IF('Indicator Data'!AY112="No Data",1,IF('Indicator Data imputation'!AY111&lt;&gt;"",1,0))</f>
        <v>0</v>
      </c>
      <c r="AY108" s="158">
        <f>IF('Indicator Data'!AZ112="No Data",1,IF('Indicator Data imputation'!AZ111&lt;&gt;"",1,0))</f>
        <v>0</v>
      </c>
      <c r="AZ108" s="158">
        <f>IF('Indicator Data'!BA112="No Data",1,IF('Indicator Data imputation'!BA111&lt;&gt;"",1,0))</f>
        <v>0</v>
      </c>
      <c r="BA108" s="158">
        <f>IF('Indicator Data'!BB112="No Data",1,IF('Indicator Data imputation'!BB111&lt;&gt;"",1,0))</f>
        <v>0</v>
      </c>
      <c r="BB108" s="158">
        <f>IF('Indicator Data'!BC112="No Data",1,IF('Indicator Data imputation'!BC111&lt;&gt;"",1,0))</f>
        <v>0</v>
      </c>
      <c r="BC108" s="158">
        <f>IF('Indicator Data'!BD112="No Data",1,IF('Indicator Data imputation'!BD111&lt;&gt;"",1,0))</f>
        <v>0</v>
      </c>
      <c r="BD108" s="158">
        <f>IF('Indicator Data'!BE112="No Data",1,IF('Indicator Data imputation'!BE111&lt;&gt;"",1,0))</f>
        <v>0</v>
      </c>
      <c r="BE108" s="158">
        <f>IF('Indicator Data'!BF112="No Data",1,IF('Indicator Data imputation'!BF111&lt;&gt;"",1,0))</f>
        <v>0</v>
      </c>
      <c r="BF108" s="158">
        <f>IF('Indicator Data'!BG112="No Data",1,IF('Indicator Data imputation'!BG111&lt;&gt;"",1,0))</f>
        <v>0</v>
      </c>
      <c r="BG108" s="158">
        <f>IF('Indicator Data'!BH112="No Data",1,IF('Indicator Data imputation'!BH111&lt;&gt;"",1,0))</f>
        <v>0</v>
      </c>
      <c r="BH108" s="158">
        <f>IF('Indicator Data'!BI112="No Data",1,IF('Indicator Data imputation'!BI111&lt;&gt;"",1,0))</f>
        <v>0</v>
      </c>
      <c r="BI108" s="158">
        <f>IF('Indicator Data'!BJ112="No Data",1,IF('Indicator Data imputation'!BJ111&lt;&gt;"",1,0))</f>
        <v>1</v>
      </c>
      <c r="BJ108" s="158">
        <f>IF('Indicator Data'!BK112="No Data",1,IF('Indicator Data imputation'!BK111&lt;&gt;"",1,0))</f>
        <v>0</v>
      </c>
      <c r="BK108" s="158">
        <f>IF('Indicator Data'!BL112="No Data",1,IF('Indicator Data imputation'!BL111&lt;&gt;"",1,0))</f>
        <v>0</v>
      </c>
      <c r="BL108" s="158">
        <f>IF('Indicator Data'!BM112="No Data",1,IF('Indicator Data imputation'!BM111&lt;&gt;"",1,0))</f>
        <v>0</v>
      </c>
      <c r="BM108" s="158">
        <f>IF('Indicator Data'!BN112="No Data",1,IF('Indicator Data imputation'!BN111&lt;&gt;"",1,0))</f>
        <v>0</v>
      </c>
      <c r="BN108" s="158">
        <f>IF('Indicator Data'!BO112="No Data",1,IF('Indicator Data imputation'!BO111&lt;&gt;"",1,0))</f>
        <v>0</v>
      </c>
      <c r="BO108" s="158">
        <f>IF('Indicator Data'!BP112="No Data",1,IF('Indicator Data imputation'!BP111&lt;&gt;"",1,0))</f>
        <v>0</v>
      </c>
      <c r="BP108" s="158">
        <f>IF('Indicator Data'!BQ112="No Data",1,IF('Indicator Data imputation'!BQ111&lt;&gt;"",1,0))</f>
        <v>0</v>
      </c>
      <c r="BQ108" s="158">
        <f>IF('Indicator Data'!BR112="No Data",1,IF('Indicator Data imputation'!BR111&lt;&gt;"",1,0))</f>
        <v>0</v>
      </c>
      <c r="BR108" s="158">
        <f>IF('Indicator Data'!BS112="No Data",1,IF('Indicator Data imputation'!BS111&lt;&gt;"",1,0))</f>
        <v>0</v>
      </c>
      <c r="BS108" s="158">
        <f>IF('Indicator Data'!BT112="No Data",1,IF('Indicator Data imputation'!BT111&lt;&gt;"",1,0))</f>
        <v>0</v>
      </c>
      <c r="BT108" s="158">
        <f>IF('Indicator Data'!BU112="No Data",1,IF('Indicator Data imputation'!BU111&lt;&gt;"",1,0))</f>
        <v>0</v>
      </c>
      <c r="BU108" s="158">
        <f>IF('Indicator Data'!BV112="No Data",1,IF('Indicator Data imputation'!BV111&lt;&gt;"",1,0))</f>
        <v>0</v>
      </c>
      <c r="BV108" s="158">
        <f>IF('Indicator Data'!BW112="No Data",1,IF('Indicator Data imputation'!BW111&lt;&gt;"",1,0))</f>
        <v>1</v>
      </c>
      <c r="BW108" s="158">
        <f>IF('Indicator Data'!BX112="No Data",1,IF('Indicator Data imputation'!BX111&lt;&gt;"",1,0))</f>
        <v>0</v>
      </c>
      <c r="BX108" s="158">
        <f>IF('Indicator Data'!BY112="No Data",1,IF('Indicator Data imputation'!BY111&lt;&gt;"",1,0))</f>
        <v>0</v>
      </c>
      <c r="BY108" s="5">
        <f t="shared" si="5"/>
        <v>13</v>
      </c>
      <c r="BZ108" s="160">
        <f t="shared" si="4"/>
        <v>0.17333333333333334</v>
      </c>
    </row>
    <row r="109" spans="1:78" x14ac:dyDescent="0.25">
      <c r="A109" s="5" t="s">
        <v>200</v>
      </c>
      <c r="B109" s="158">
        <f>IF('Indicator Data'!C113="No Data",1,IF('Indicator Data imputation'!C112&lt;&gt;"",1,0))</f>
        <v>0</v>
      </c>
      <c r="C109" s="158">
        <f>IF('Indicator Data'!D113="No Data",1,IF('Indicator Data imputation'!D112&lt;&gt;"",1,0))</f>
        <v>0</v>
      </c>
      <c r="D109" s="158">
        <f>IF('Indicator Data'!E113="No Data",1,IF('Indicator Data imputation'!E112&lt;&gt;"",1,0))</f>
        <v>1</v>
      </c>
      <c r="E109" s="158">
        <f>IF('Indicator Data'!F113="No Data",1,IF('Indicator Data imputation'!F112&lt;&gt;"",1,0))</f>
        <v>0</v>
      </c>
      <c r="F109" s="158">
        <f>IF('Indicator Data'!G113="No Data",1,IF('Indicator Data imputation'!G112&lt;&gt;"",1,0))</f>
        <v>0</v>
      </c>
      <c r="G109" s="158">
        <f>IF('Indicator Data'!H113="No Data",1,IF('Indicator Data imputation'!H112&lt;&gt;"",1,0))</f>
        <v>0</v>
      </c>
      <c r="H109" s="158">
        <f>IF('Indicator Data'!I113="No Data",1,IF('Indicator Data imputation'!I112&lt;&gt;"",1,0))</f>
        <v>0</v>
      </c>
      <c r="I109" s="158">
        <f>IF('Indicator Data'!J113="No Data",1,IF('Indicator Data imputation'!J112&lt;&gt;"",1,0))</f>
        <v>0</v>
      </c>
      <c r="J109" s="158">
        <f>IF('Indicator Data'!K113="No Data",1,IF('Indicator Data imputation'!K112&lt;&gt;"",1,0))</f>
        <v>0</v>
      </c>
      <c r="K109" s="158">
        <f>IF('Indicator Data'!L113="No Data",1,IF('Indicator Data imputation'!L112&lt;&gt;"",1,0))</f>
        <v>1</v>
      </c>
      <c r="L109" s="158">
        <f>IF('Indicator Data'!M113="No Data",1,IF('Indicator Data imputation'!M112&lt;&gt;"",1,0))</f>
        <v>1</v>
      </c>
      <c r="M109" s="158">
        <f>IF('Indicator Data'!N113="No Data",1,IF('Indicator Data imputation'!N112&lt;&gt;"",1,0))</f>
        <v>1</v>
      </c>
      <c r="N109" s="158">
        <f>IF('Indicator Data'!O113="No Data",1,IF('Indicator Data imputation'!O112&lt;&gt;"",1,0))</f>
        <v>1</v>
      </c>
      <c r="O109" s="158">
        <f>IF('Indicator Data'!P113="No Data",1,IF('Indicator Data imputation'!P112&lt;&gt;"",1,0))</f>
        <v>1</v>
      </c>
      <c r="P109" s="158">
        <f>IF('Indicator Data'!Q113="No Data",1,IF('Indicator Data imputation'!Q112&lt;&gt;"",1,0))</f>
        <v>0</v>
      </c>
      <c r="Q109" s="158">
        <f>IF('Indicator Data'!R113="No Data",1,IF('Indicator Data imputation'!R112&lt;&gt;"",1,0))</f>
        <v>0</v>
      </c>
      <c r="R109" s="158">
        <f>IF('Indicator Data'!S113="No Data",1,IF('Indicator Data imputation'!S112&lt;&gt;"",1,0))</f>
        <v>0</v>
      </c>
      <c r="S109" s="158">
        <f>IF('Indicator Data'!T113="No Data",1,IF('Indicator Data imputation'!T112&lt;&gt;"",1,0))</f>
        <v>0</v>
      </c>
      <c r="T109" s="158">
        <f>IF('Indicator Data'!U113="No Data",1,IF('Indicator Data imputation'!U112&lt;&gt;"",1,0))</f>
        <v>0</v>
      </c>
      <c r="U109" s="158">
        <f>IF('Indicator Data'!V113="No Data",1,IF('Indicator Data imputation'!V112&lt;&gt;"",1,0))</f>
        <v>0</v>
      </c>
      <c r="V109" s="158">
        <f>IF('Indicator Data'!W113="No Data",1,IF('Indicator Data imputation'!W112&lt;&gt;"",1,0))</f>
        <v>0</v>
      </c>
      <c r="W109" s="158">
        <f>IF('Indicator Data'!X113="No Data",1,IF('Indicator Data imputation'!X112&lt;&gt;"",1,0))</f>
        <v>0</v>
      </c>
      <c r="X109" s="158">
        <f>IF('Indicator Data'!Y113="No Data",1,IF('Indicator Data imputation'!Y112&lt;&gt;"",1,0))</f>
        <v>0</v>
      </c>
      <c r="Y109" s="158">
        <f>IF('Indicator Data'!Z113="No Data",1,IF('Indicator Data imputation'!Z112&lt;&gt;"",1,0))</f>
        <v>0</v>
      </c>
      <c r="Z109" s="158">
        <f>IF('Indicator Data'!AA113="No Data",1,IF('Indicator Data imputation'!AA112&lt;&gt;"",1,0))</f>
        <v>1</v>
      </c>
      <c r="AA109" s="158">
        <f>IF('Indicator Data'!AB113="No Data",1,IF('Indicator Data imputation'!AB112&lt;&gt;"",1,0))</f>
        <v>0</v>
      </c>
      <c r="AB109" s="158">
        <f>IF('Indicator Data'!AC113="No Data",1,IF('Indicator Data imputation'!AC112&lt;&gt;"",1,0))</f>
        <v>0</v>
      </c>
      <c r="AC109" s="158">
        <f>IF('Indicator Data'!AD113="No Data",1,IF('Indicator Data imputation'!AD112&lt;&gt;"",1,0))</f>
        <v>1</v>
      </c>
      <c r="AD109" s="158">
        <f>IF('Indicator Data'!AE113="No Data",1,IF('Indicator Data imputation'!AE112&lt;&gt;"",1,0))</f>
        <v>0</v>
      </c>
      <c r="AE109" s="158">
        <f>IF('Indicator Data'!AF113="No Data",1,IF('Indicator Data imputation'!AF112&lt;&gt;"",1,0))</f>
        <v>1</v>
      </c>
      <c r="AF109" s="158">
        <f>IF('Indicator Data'!AG113="No Data",1,IF('Indicator Data imputation'!AG112&lt;&gt;"",1,0))</f>
        <v>1</v>
      </c>
      <c r="AG109" s="158">
        <f>IF('Indicator Data'!AH113="No Data",1,IF('Indicator Data imputation'!AH112&lt;&gt;"",1,0))</f>
        <v>0</v>
      </c>
      <c r="AH109" s="158">
        <f>IF('Indicator Data'!AI113="No Data",1,IF('Indicator Data imputation'!AI112&lt;&gt;"",1,0))</f>
        <v>0</v>
      </c>
      <c r="AI109" s="158">
        <f>IF('Indicator Data'!AJ113="No Data",1,IF('Indicator Data imputation'!AJ112&lt;&gt;"",1,0))</f>
        <v>0</v>
      </c>
      <c r="AJ109" s="158">
        <f>IF('Indicator Data'!AK113="No Data",1,IF('Indicator Data imputation'!AK112&lt;&gt;"",1,0))</f>
        <v>0</v>
      </c>
      <c r="AK109" s="158">
        <f>IF('Indicator Data'!AL113="No Data",1,IF('Indicator Data imputation'!AL112&lt;&gt;"",1,0))</f>
        <v>0</v>
      </c>
      <c r="AL109" s="158">
        <f>IF('Indicator Data'!AM113="No Data",1,IF('Indicator Data imputation'!AM112&lt;&gt;"",1,0))</f>
        <v>1</v>
      </c>
      <c r="AM109" s="158">
        <f>IF('Indicator Data'!AN113="No Data",1,IF('Indicator Data imputation'!AN112&lt;&gt;"",1,0))</f>
        <v>0</v>
      </c>
      <c r="AN109" s="158">
        <f>IF('Indicator Data'!AO113="No Data",1,IF('Indicator Data imputation'!AO112&lt;&gt;"",1,0))</f>
        <v>0</v>
      </c>
      <c r="AO109" s="158">
        <f>IF('Indicator Data'!AP113="No Data",1,IF('Indicator Data imputation'!AP112&lt;&gt;"",1,0))</f>
        <v>0</v>
      </c>
      <c r="AP109" s="158">
        <f>IF('Indicator Data'!AQ113="No Data",1,IF('Indicator Data imputation'!AQ112&lt;&gt;"",1,0))</f>
        <v>0</v>
      </c>
      <c r="AQ109" s="158">
        <f>IF('Indicator Data'!AR113="No Data",1,IF('Indicator Data imputation'!AR112&lt;&gt;"",1,0))</f>
        <v>0</v>
      </c>
      <c r="AR109" s="158">
        <f>IF('Indicator Data'!AS113="No Data",1,IF('Indicator Data imputation'!AS112&lt;&gt;"",1,0))</f>
        <v>0</v>
      </c>
      <c r="AS109" s="158">
        <f>IF('Indicator Data'!AT113="No Data",1,IF('Indicator Data imputation'!AT112&lt;&gt;"",1,0))</f>
        <v>0</v>
      </c>
      <c r="AT109" s="158">
        <f>IF('Indicator Data'!AU113="No Data",1,IF('Indicator Data imputation'!AU112&lt;&gt;"",1,0))</f>
        <v>0</v>
      </c>
      <c r="AU109" s="158">
        <f>IF('Indicator Data'!AV113="No Data",1,IF('Indicator Data imputation'!AV112&lt;&gt;"",1,0))</f>
        <v>1</v>
      </c>
      <c r="AV109" s="158">
        <f>IF('Indicator Data'!AW113="No Data",1,IF('Indicator Data imputation'!AW112&lt;&gt;"",1,0))</f>
        <v>1</v>
      </c>
      <c r="AW109" s="158">
        <f>IF('Indicator Data'!AX113="No Data",1,IF('Indicator Data imputation'!AX112&lt;&gt;"",1,0))</f>
        <v>1</v>
      </c>
      <c r="AX109" s="158">
        <f>IF('Indicator Data'!AY113="No Data",1,IF('Indicator Data imputation'!AY112&lt;&gt;"",1,0))</f>
        <v>0</v>
      </c>
      <c r="AY109" s="158">
        <f>IF('Indicator Data'!AZ113="No Data",1,IF('Indicator Data imputation'!AZ112&lt;&gt;"",1,0))</f>
        <v>1</v>
      </c>
      <c r="AZ109" s="158">
        <f>IF('Indicator Data'!BA113="No Data",1,IF('Indicator Data imputation'!BA112&lt;&gt;"",1,0))</f>
        <v>1</v>
      </c>
      <c r="BA109" s="158">
        <f>IF('Indicator Data'!BB113="No Data",1,IF('Indicator Data imputation'!BB112&lt;&gt;"",1,0))</f>
        <v>0</v>
      </c>
      <c r="BB109" s="158">
        <f>IF('Indicator Data'!BC113="No Data",1,IF('Indicator Data imputation'!BC112&lt;&gt;"",1,0))</f>
        <v>0</v>
      </c>
      <c r="BC109" s="158">
        <f>IF('Indicator Data'!BD113="No Data",1,IF('Indicator Data imputation'!BD112&lt;&gt;"",1,0))</f>
        <v>0</v>
      </c>
      <c r="BD109" s="158">
        <f>IF('Indicator Data'!BE113="No Data",1,IF('Indicator Data imputation'!BE112&lt;&gt;"",1,0))</f>
        <v>0</v>
      </c>
      <c r="BE109" s="158">
        <f>IF('Indicator Data'!BF113="No Data",1,IF('Indicator Data imputation'!BF112&lt;&gt;"",1,0))</f>
        <v>0</v>
      </c>
      <c r="BF109" s="158">
        <f>IF('Indicator Data'!BG113="No Data",1,IF('Indicator Data imputation'!BG112&lt;&gt;"",1,0))</f>
        <v>0</v>
      </c>
      <c r="BG109" s="158">
        <f>IF('Indicator Data'!BH113="No Data",1,IF('Indicator Data imputation'!BH112&lt;&gt;"",1,0))</f>
        <v>1</v>
      </c>
      <c r="BH109" s="158">
        <f>IF('Indicator Data'!BI113="No Data",1,IF('Indicator Data imputation'!BI112&lt;&gt;"",1,0))</f>
        <v>1</v>
      </c>
      <c r="BI109" s="158">
        <f>IF('Indicator Data'!BJ113="No Data",1,IF('Indicator Data imputation'!BJ112&lt;&gt;"",1,0))</f>
        <v>0</v>
      </c>
      <c r="BJ109" s="158">
        <f>IF('Indicator Data'!BK113="No Data",1,IF('Indicator Data imputation'!BK112&lt;&gt;"",1,0))</f>
        <v>0</v>
      </c>
      <c r="BK109" s="158">
        <f>IF('Indicator Data'!BL113="No Data",1,IF('Indicator Data imputation'!BL112&lt;&gt;"",1,0))</f>
        <v>1</v>
      </c>
      <c r="BL109" s="158">
        <f>IF('Indicator Data'!BM113="No Data",1,IF('Indicator Data imputation'!BM112&lt;&gt;"",1,0))</f>
        <v>0</v>
      </c>
      <c r="BM109" s="158">
        <f>IF('Indicator Data'!BN113="No Data",1,IF('Indicator Data imputation'!BN112&lt;&gt;"",1,0))</f>
        <v>0</v>
      </c>
      <c r="BN109" s="158">
        <f>IF('Indicator Data'!BO113="No Data",1,IF('Indicator Data imputation'!BO112&lt;&gt;"",1,0))</f>
        <v>0</v>
      </c>
      <c r="BO109" s="158">
        <f>IF('Indicator Data'!BP113="No Data",1,IF('Indicator Data imputation'!BP112&lt;&gt;"",1,0))</f>
        <v>0</v>
      </c>
      <c r="BP109" s="158">
        <f>IF('Indicator Data'!BQ113="No Data",1,IF('Indicator Data imputation'!BQ112&lt;&gt;"",1,0))</f>
        <v>0</v>
      </c>
      <c r="BQ109" s="158">
        <f>IF('Indicator Data'!BR113="No Data",1,IF('Indicator Data imputation'!BR112&lt;&gt;"",1,0))</f>
        <v>0</v>
      </c>
      <c r="BR109" s="158">
        <f>IF('Indicator Data'!BS113="No Data",1,IF('Indicator Data imputation'!BS112&lt;&gt;"",1,0))</f>
        <v>0</v>
      </c>
      <c r="BS109" s="158">
        <f>IF('Indicator Data'!BT113="No Data",1,IF('Indicator Data imputation'!BT112&lt;&gt;"",1,0))</f>
        <v>0</v>
      </c>
      <c r="BT109" s="158">
        <f>IF('Indicator Data'!BU113="No Data",1,IF('Indicator Data imputation'!BU112&lt;&gt;"",1,0))</f>
        <v>0</v>
      </c>
      <c r="BU109" s="158">
        <f>IF('Indicator Data'!BV113="No Data",1,IF('Indicator Data imputation'!BV112&lt;&gt;"",1,0))</f>
        <v>0</v>
      </c>
      <c r="BV109" s="158">
        <f>IF('Indicator Data'!BW113="No Data",1,IF('Indicator Data imputation'!BW112&lt;&gt;"",1,0))</f>
        <v>0</v>
      </c>
      <c r="BW109" s="158">
        <f>IF('Indicator Data'!BX113="No Data",1,IF('Indicator Data imputation'!BX112&lt;&gt;"",1,0))</f>
        <v>0</v>
      </c>
      <c r="BX109" s="158">
        <f>IF('Indicator Data'!BY113="No Data",1,IF('Indicator Data imputation'!BY112&lt;&gt;"",1,0))</f>
        <v>1</v>
      </c>
      <c r="BY109" s="5">
        <f t="shared" si="5"/>
        <v>20</v>
      </c>
      <c r="BZ109" s="160">
        <f t="shared" si="4"/>
        <v>0.26666666666666666</v>
      </c>
    </row>
    <row r="110" spans="1:78" x14ac:dyDescent="0.25">
      <c r="A110" s="5" t="s">
        <v>202</v>
      </c>
      <c r="B110" s="158">
        <f>IF('Indicator Data'!C114="No Data",1,IF('Indicator Data imputation'!C113&lt;&gt;"",1,0))</f>
        <v>0</v>
      </c>
      <c r="C110" s="158">
        <f>IF('Indicator Data'!D114="No Data",1,IF('Indicator Data imputation'!D113&lt;&gt;"",1,0))</f>
        <v>0</v>
      </c>
      <c r="D110" s="158">
        <f>IF('Indicator Data'!E114="No Data",1,IF('Indicator Data imputation'!E113&lt;&gt;"",1,0))</f>
        <v>0</v>
      </c>
      <c r="E110" s="158">
        <f>IF('Indicator Data'!F114="No Data",1,IF('Indicator Data imputation'!F113&lt;&gt;"",1,0))</f>
        <v>0</v>
      </c>
      <c r="F110" s="158">
        <f>IF('Indicator Data'!G114="No Data",1,IF('Indicator Data imputation'!G113&lt;&gt;"",1,0))</f>
        <v>0</v>
      </c>
      <c r="G110" s="158">
        <f>IF('Indicator Data'!H114="No Data",1,IF('Indicator Data imputation'!H113&lt;&gt;"",1,0))</f>
        <v>0</v>
      </c>
      <c r="H110" s="158">
        <f>IF('Indicator Data'!I114="No Data",1,IF('Indicator Data imputation'!I113&lt;&gt;"",1,0))</f>
        <v>0</v>
      </c>
      <c r="I110" s="158">
        <f>IF('Indicator Data'!J114="No Data",1,IF('Indicator Data imputation'!J113&lt;&gt;"",1,0))</f>
        <v>0</v>
      </c>
      <c r="J110" s="158">
        <f>IF('Indicator Data'!K114="No Data",1,IF('Indicator Data imputation'!K113&lt;&gt;"",1,0))</f>
        <v>0</v>
      </c>
      <c r="K110" s="158">
        <f>IF('Indicator Data'!L114="No Data",1,IF('Indicator Data imputation'!L113&lt;&gt;"",1,0))</f>
        <v>0</v>
      </c>
      <c r="L110" s="158">
        <f>IF('Indicator Data'!M114="No Data",1,IF('Indicator Data imputation'!M113&lt;&gt;"",1,0))</f>
        <v>0</v>
      </c>
      <c r="M110" s="158">
        <f>IF('Indicator Data'!N114="No Data",1,IF('Indicator Data imputation'!N113&lt;&gt;"",1,0))</f>
        <v>0</v>
      </c>
      <c r="N110" s="158">
        <f>IF('Indicator Data'!O114="No Data",1,IF('Indicator Data imputation'!O113&lt;&gt;"",1,0))</f>
        <v>0</v>
      </c>
      <c r="O110" s="158">
        <f>IF('Indicator Data'!P114="No Data",1,IF('Indicator Data imputation'!P113&lt;&gt;"",1,0))</f>
        <v>0</v>
      </c>
      <c r="P110" s="158">
        <f>IF('Indicator Data'!Q114="No Data",1,IF('Indicator Data imputation'!Q113&lt;&gt;"",1,0))</f>
        <v>0</v>
      </c>
      <c r="Q110" s="158">
        <f>IF('Indicator Data'!R114="No Data",1,IF('Indicator Data imputation'!R113&lt;&gt;"",1,0))</f>
        <v>0</v>
      </c>
      <c r="R110" s="158">
        <f>IF('Indicator Data'!S114="No Data",1,IF('Indicator Data imputation'!S113&lt;&gt;"",1,0))</f>
        <v>0</v>
      </c>
      <c r="S110" s="158">
        <f>IF('Indicator Data'!T114="No Data",1,IF('Indicator Data imputation'!T113&lt;&gt;"",1,0))</f>
        <v>0</v>
      </c>
      <c r="T110" s="158">
        <f>IF('Indicator Data'!U114="No Data",1,IF('Indicator Data imputation'!U113&lt;&gt;"",1,0))</f>
        <v>0</v>
      </c>
      <c r="U110" s="158">
        <f>IF('Indicator Data'!V114="No Data",1,IF('Indicator Data imputation'!V113&lt;&gt;"",1,0))</f>
        <v>0</v>
      </c>
      <c r="V110" s="158">
        <f>IF('Indicator Data'!W114="No Data",1,IF('Indicator Data imputation'!W113&lt;&gt;"",1,0))</f>
        <v>0</v>
      </c>
      <c r="W110" s="158">
        <f>IF('Indicator Data'!X114="No Data",1,IF('Indicator Data imputation'!X113&lt;&gt;"",1,0))</f>
        <v>0</v>
      </c>
      <c r="X110" s="158">
        <f>IF('Indicator Data'!Y114="No Data",1,IF('Indicator Data imputation'!Y113&lt;&gt;"",1,0))</f>
        <v>0</v>
      </c>
      <c r="Y110" s="158">
        <f>IF('Indicator Data'!Z114="No Data",1,IF('Indicator Data imputation'!Z113&lt;&gt;"",1,0))</f>
        <v>0</v>
      </c>
      <c r="Z110" s="158">
        <f>IF('Indicator Data'!AA114="No Data",1,IF('Indicator Data imputation'!AA113&lt;&gt;"",1,0))</f>
        <v>1</v>
      </c>
      <c r="AA110" s="158">
        <f>IF('Indicator Data'!AB114="No Data",1,IF('Indicator Data imputation'!AB113&lt;&gt;"",1,0))</f>
        <v>0</v>
      </c>
      <c r="AB110" s="158">
        <f>IF('Indicator Data'!AC114="No Data",1,IF('Indicator Data imputation'!AC113&lt;&gt;"",1,0))</f>
        <v>0</v>
      </c>
      <c r="AC110" s="158">
        <f>IF('Indicator Data'!AD114="No Data",1,IF('Indicator Data imputation'!AD113&lt;&gt;"",1,0))</f>
        <v>1</v>
      </c>
      <c r="AD110" s="158">
        <f>IF('Indicator Data'!AE114="No Data",1,IF('Indicator Data imputation'!AE113&lt;&gt;"",1,0))</f>
        <v>0</v>
      </c>
      <c r="AE110" s="158">
        <f>IF('Indicator Data'!AF114="No Data",1,IF('Indicator Data imputation'!AF113&lt;&gt;"",1,0))</f>
        <v>0</v>
      </c>
      <c r="AF110" s="158">
        <f>IF('Indicator Data'!AG114="No Data",1,IF('Indicator Data imputation'!AG113&lt;&gt;"",1,0))</f>
        <v>0</v>
      </c>
      <c r="AG110" s="158">
        <f>IF('Indicator Data'!AH114="No Data",1,IF('Indicator Data imputation'!AH113&lt;&gt;"",1,0))</f>
        <v>0</v>
      </c>
      <c r="AH110" s="158">
        <f>IF('Indicator Data'!AI114="No Data",1,IF('Indicator Data imputation'!AI113&lt;&gt;"",1,0))</f>
        <v>0</v>
      </c>
      <c r="AI110" s="158">
        <f>IF('Indicator Data'!AJ114="No Data",1,IF('Indicator Data imputation'!AJ113&lt;&gt;"",1,0))</f>
        <v>0</v>
      </c>
      <c r="AJ110" s="158">
        <f>IF('Indicator Data'!AK114="No Data",1,IF('Indicator Data imputation'!AK113&lt;&gt;"",1,0))</f>
        <v>0</v>
      </c>
      <c r="AK110" s="158">
        <f>IF('Indicator Data'!AL114="No Data",1,IF('Indicator Data imputation'!AL113&lt;&gt;"",1,0))</f>
        <v>0</v>
      </c>
      <c r="AL110" s="158">
        <f>IF('Indicator Data'!AM114="No Data",1,IF('Indicator Data imputation'!AM113&lt;&gt;"",1,0))</f>
        <v>0</v>
      </c>
      <c r="AM110" s="158">
        <f>IF('Indicator Data'!AN114="No Data",1,IF('Indicator Data imputation'!AN113&lt;&gt;"",1,0))</f>
        <v>0</v>
      </c>
      <c r="AN110" s="158">
        <f>IF('Indicator Data'!AO114="No Data",1,IF('Indicator Data imputation'!AO113&lt;&gt;"",1,0))</f>
        <v>0</v>
      </c>
      <c r="AO110" s="158">
        <f>IF('Indicator Data'!AP114="No Data",1,IF('Indicator Data imputation'!AP113&lt;&gt;"",1,0))</f>
        <v>0</v>
      </c>
      <c r="AP110" s="158">
        <f>IF('Indicator Data'!AQ114="No Data",1,IF('Indicator Data imputation'!AQ113&lt;&gt;"",1,0))</f>
        <v>0</v>
      </c>
      <c r="AQ110" s="158">
        <f>IF('Indicator Data'!AR114="No Data",1,IF('Indicator Data imputation'!AR113&lt;&gt;"",1,0))</f>
        <v>0</v>
      </c>
      <c r="AR110" s="158">
        <f>IF('Indicator Data'!AS114="No Data",1,IF('Indicator Data imputation'!AS113&lt;&gt;"",1,0))</f>
        <v>0</v>
      </c>
      <c r="AS110" s="158">
        <f>IF('Indicator Data'!AT114="No Data",1,IF('Indicator Data imputation'!AT113&lt;&gt;"",1,0))</f>
        <v>0</v>
      </c>
      <c r="AT110" s="158">
        <f>IF('Indicator Data'!AU114="No Data",1,IF('Indicator Data imputation'!AU113&lt;&gt;"",1,0))</f>
        <v>0</v>
      </c>
      <c r="AU110" s="158">
        <f>IF('Indicator Data'!AV114="No Data",1,IF('Indicator Data imputation'!AV113&lt;&gt;"",1,0))</f>
        <v>0</v>
      </c>
      <c r="AV110" s="158">
        <f>IF('Indicator Data'!AW114="No Data",1,IF('Indicator Data imputation'!AW113&lt;&gt;"",1,0))</f>
        <v>0</v>
      </c>
      <c r="AW110" s="158">
        <f>IF('Indicator Data'!AX114="No Data",1,IF('Indicator Data imputation'!AX113&lt;&gt;"",1,0))</f>
        <v>0</v>
      </c>
      <c r="AX110" s="158">
        <f>IF('Indicator Data'!AY114="No Data",1,IF('Indicator Data imputation'!AY113&lt;&gt;"",1,0))</f>
        <v>0</v>
      </c>
      <c r="AY110" s="158">
        <f>IF('Indicator Data'!AZ114="No Data",1,IF('Indicator Data imputation'!AZ113&lt;&gt;"",1,0))</f>
        <v>0</v>
      </c>
      <c r="AZ110" s="158">
        <f>IF('Indicator Data'!BA114="No Data",1,IF('Indicator Data imputation'!BA113&lt;&gt;"",1,0))</f>
        <v>0</v>
      </c>
      <c r="BA110" s="158">
        <f>IF('Indicator Data'!BB114="No Data",1,IF('Indicator Data imputation'!BB113&lt;&gt;"",1,0))</f>
        <v>0</v>
      </c>
      <c r="BB110" s="158">
        <f>IF('Indicator Data'!BC114="No Data",1,IF('Indicator Data imputation'!BC113&lt;&gt;"",1,0))</f>
        <v>0</v>
      </c>
      <c r="BC110" s="158">
        <f>IF('Indicator Data'!BD114="No Data",1,IF('Indicator Data imputation'!BD113&lt;&gt;"",1,0))</f>
        <v>0</v>
      </c>
      <c r="BD110" s="158">
        <f>IF('Indicator Data'!BE114="No Data",1,IF('Indicator Data imputation'!BE113&lt;&gt;"",1,0))</f>
        <v>0</v>
      </c>
      <c r="BE110" s="158">
        <f>IF('Indicator Data'!BF114="No Data",1,IF('Indicator Data imputation'!BF113&lt;&gt;"",1,0))</f>
        <v>0</v>
      </c>
      <c r="BF110" s="158">
        <f>IF('Indicator Data'!BG114="No Data",1,IF('Indicator Data imputation'!BG113&lt;&gt;"",1,0))</f>
        <v>0</v>
      </c>
      <c r="BG110" s="158">
        <f>IF('Indicator Data'!BH114="No Data",1,IF('Indicator Data imputation'!BH113&lt;&gt;"",1,0))</f>
        <v>0</v>
      </c>
      <c r="BH110" s="158">
        <f>IF('Indicator Data'!BI114="No Data",1,IF('Indicator Data imputation'!BI113&lt;&gt;"",1,0))</f>
        <v>0</v>
      </c>
      <c r="BI110" s="158">
        <f>IF('Indicator Data'!BJ114="No Data",1,IF('Indicator Data imputation'!BJ113&lt;&gt;"",1,0))</f>
        <v>0</v>
      </c>
      <c r="BJ110" s="158">
        <f>IF('Indicator Data'!BK114="No Data",1,IF('Indicator Data imputation'!BK113&lt;&gt;"",1,0))</f>
        <v>0</v>
      </c>
      <c r="BK110" s="158">
        <f>IF('Indicator Data'!BL114="No Data",1,IF('Indicator Data imputation'!BL113&lt;&gt;"",1,0))</f>
        <v>0</v>
      </c>
      <c r="BL110" s="158">
        <f>IF('Indicator Data'!BM114="No Data",1,IF('Indicator Data imputation'!BM113&lt;&gt;"",1,0))</f>
        <v>0</v>
      </c>
      <c r="BM110" s="158">
        <f>IF('Indicator Data'!BN114="No Data",1,IF('Indicator Data imputation'!BN113&lt;&gt;"",1,0))</f>
        <v>0</v>
      </c>
      <c r="BN110" s="158">
        <f>IF('Indicator Data'!BO114="No Data",1,IF('Indicator Data imputation'!BO113&lt;&gt;"",1,0))</f>
        <v>0</v>
      </c>
      <c r="BO110" s="158">
        <f>IF('Indicator Data'!BP114="No Data",1,IF('Indicator Data imputation'!BP113&lt;&gt;"",1,0))</f>
        <v>0</v>
      </c>
      <c r="BP110" s="158">
        <f>IF('Indicator Data'!BQ114="No Data",1,IF('Indicator Data imputation'!BQ113&lt;&gt;"",1,0))</f>
        <v>0</v>
      </c>
      <c r="BQ110" s="158">
        <f>IF('Indicator Data'!BR114="No Data",1,IF('Indicator Data imputation'!BR113&lt;&gt;"",1,0))</f>
        <v>0</v>
      </c>
      <c r="BR110" s="158">
        <f>IF('Indicator Data'!BS114="No Data",1,IF('Indicator Data imputation'!BS113&lt;&gt;"",1,0))</f>
        <v>0</v>
      </c>
      <c r="BS110" s="158">
        <f>IF('Indicator Data'!BT114="No Data",1,IF('Indicator Data imputation'!BT113&lt;&gt;"",1,0))</f>
        <v>0</v>
      </c>
      <c r="BT110" s="158">
        <f>IF('Indicator Data'!BU114="No Data",1,IF('Indicator Data imputation'!BU113&lt;&gt;"",1,0))</f>
        <v>0</v>
      </c>
      <c r="BU110" s="158">
        <f>IF('Indicator Data'!BV114="No Data",1,IF('Indicator Data imputation'!BV113&lt;&gt;"",1,0))</f>
        <v>1</v>
      </c>
      <c r="BV110" s="158">
        <f>IF('Indicator Data'!BW114="No Data",1,IF('Indicator Data imputation'!BW113&lt;&gt;"",1,0))</f>
        <v>0</v>
      </c>
      <c r="BW110" s="158">
        <f>IF('Indicator Data'!BX114="No Data",1,IF('Indicator Data imputation'!BX113&lt;&gt;"",1,0))</f>
        <v>0</v>
      </c>
      <c r="BX110" s="158">
        <f>IF('Indicator Data'!BY114="No Data",1,IF('Indicator Data imputation'!BY113&lt;&gt;"",1,0))</f>
        <v>0</v>
      </c>
      <c r="BY110" s="5">
        <f t="shared" si="5"/>
        <v>3</v>
      </c>
      <c r="BZ110" s="160">
        <f t="shared" si="4"/>
        <v>0.04</v>
      </c>
    </row>
    <row r="111" spans="1:78" x14ac:dyDescent="0.25">
      <c r="A111" s="5" t="s">
        <v>204</v>
      </c>
      <c r="B111" s="158">
        <f>IF('Indicator Data'!C115="No Data",1,IF('Indicator Data imputation'!C114&lt;&gt;"",1,0))</f>
        <v>0</v>
      </c>
      <c r="C111" s="158">
        <f>IF('Indicator Data'!D115="No Data",1,IF('Indicator Data imputation'!D114&lt;&gt;"",1,0))</f>
        <v>0</v>
      </c>
      <c r="D111" s="158">
        <f>IF('Indicator Data'!E115="No Data",1,IF('Indicator Data imputation'!E114&lt;&gt;"",1,0))</f>
        <v>1</v>
      </c>
      <c r="E111" s="158">
        <f>IF('Indicator Data'!F115="No Data",1,IF('Indicator Data imputation'!F114&lt;&gt;"",1,0))</f>
        <v>0</v>
      </c>
      <c r="F111" s="158">
        <f>IF('Indicator Data'!G115="No Data",1,IF('Indicator Data imputation'!G114&lt;&gt;"",1,0))</f>
        <v>0</v>
      </c>
      <c r="G111" s="158">
        <f>IF('Indicator Data'!H115="No Data",1,IF('Indicator Data imputation'!H114&lt;&gt;"",1,0))</f>
        <v>0</v>
      </c>
      <c r="H111" s="158">
        <f>IF('Indicator Data'!I115="No Data",1,IF('Indicator Data imputation'!I114&lt;&gt;"",1,0))</f>
        <v>0</v>
      </c>
      <c r="I111" s="158">
        <f>IF('Indicator Data'!J115="No Data",1,IF('Indicator Data imputation'!J114&lt;&gt;"",1,0))</f>
        <v>0</v>
      </c>
      <c r="J111" s="158">
        <f>IF('Indicator Data'!K115="No Data",1,IF('Indicator Data imputation'!K114&lt;&gt;"",1,0))</f>
        <v>0</v>
      </c>
      <c r="K111" s="158">
        <f>IF('Indicator Data'!L115="No Data",1,IF('Indicator Data imputation'!L114&lt;&gt;"",1,0))</f>
        <v>0</v>
      </c>
      <c r="L111" s="158">
        <f>IF('Indicator Data'!M115="No Data",1,IF('Indicator Data imputation'!M114&lt;&gt;"",1,0))</f>
        <v>0</v>
      </c>
      <c r="M111" s="158">
        <f>IF('Indicator Data'!N115="No Data",1,IF('Indicator Data imputation'!N114&lt;&gt;"",1,0))</f>
        <v>1</v>
      </c>
      <c r="N111" s="158">
        <f>IF('Indicator Data'!O115="No Data",1,IF('Indicator Data imputation'!O114&lt;&gt;"",1,0))</f>
        <v>1</v>
      </c>
      <c r="O111" s="158">
        <f>IF('Indicator Data'!P115="No Data",1,IF('Indicator Data imputation'!P114&lt;&gt;"",1,0))</f>
        <v>1</v>
      </c>
      <c r="P111" s="158">
        <f>IF('Indicator Data'!Q115="No Data",1,IF('Indicator Data imputation'!Q114&lt;&gt;"",1,0))</f>
        <v>0</v>
      </c>
      <c r="Q111" s="158">
        <f>IF('Indicator Data'!R115="No Data",1,IF('Indicator Data imputation'!R114&lt;&gt;"",1,0))</f>
        <v>0</v>
      </c>
      <c r="R111" s="158">
        <f>IF('Indicator Data'!S115="No Data",1,IF('Indicator Data imputation'!S114&lt;&gt;"",1,0))</f>
        <v>0</v>
      </c>
      <c r="S111" s="158">
        <f>IF('Indicator Data'!T115="No Data",1,IF('Indicator Data imputation'!T114&lt;&gt;"",1,0))</f>
        <v>0</v>
      </c>
      <c r="T111" s="158">
        <f>IF('Indicator Data'!U115="No Data",1,IF('Indicator Data imputation'!U114&lt;&gt;"",1,0))</f>
        <v>0</v>
      </c>
      <c r="U111" s="158">
        <f>IF('Indicator Data'!V115="No Data",1,IF('Indicator Data imputation'!V114&lt;&gt;"",1,0))</f>
        <v>0</v>
      </c>
      <c r="V111" s="158">
        <f>IF('Indicator Data'!W115="No Data",1,IF('Indicator Data imputation'!W114&lt;&gt;"",1,0))</f>
        <v>0</v>
      </c>
      <c r="W111" s="158">
        <f>IF('Indicator Data'!X115="No Data",1,IF('Indicator Data imputation'!X114&lt;&gt;"",1,0))</f>
        <v>0</v>
      </c>
      <c r="X111" s="158">
        <f>IF('Indicator Data'!Y115="No Data",1,IF('Indicator Data imputation'!Y114&lt;&gt;"",1,0))</f>
        <v>0</v>
      </c>
      <c r="Y111" s="158">
        <f>IF('Indicator Data'!Z115="No Data",1,IF('Indicator Data imputation'!Z114&lt;&gt;"",1,0))</f>
        <v>0</v>
      </c>
      <c r="Z111" s="158">
        <f>IF('Indicator Data'!AA115="No Data",1,IF('Indicator Data imputation'!AA114&lt;&gt;"",1,0))</f>
        <v>0</v>
      </c>
      <c r="AA111" s="158">
        <f>IF('Indicator Data'!AB115="No Data",1,IF('Indicator Data imputation'!AB114&lt;&gt;"",1,0))</f>
        <v>0</v>
      </c>
      <c r="AB111" s="158">
        <f>IF('Indicator Data'!AC115="No Data",1,IF('Indicator Data imputation'!AC114&lt;&gt;"",1,0))</f>
        <v>1</v>
      </c>
      <c r="AC111" s="158">
        <f>IF('Indicator Data'!AD115="No Data",1,IF('Indicator Data imputation'!AD114&lt;&gt;"",1,0))</f>
        <v>0</v>
      </c>
      <c r="AD111" s="158">
        <f>IF('Indicator Data'!AE115="No Data",1,IF('Indicator Data imputation'!AE114&lt;&gt;"",1,0))</f>
        <v>0</v>
      </c>
      <c r="AE111" s="158">
        <f>IF('Indicator Data'!AF115="No Data",1,IF('Indicator Data imputation'!AF114&lt;&gt;"",1,0))</f>
        <v>1</v>
      </c>
      <c r="AF111" s="158">
        <f>IF('Indicator Data'!AG115="No Data",1,IF('Indicator Data imputation'!AG114&lt;&gt;"",1,0))</f>
        <v>0</v>
      </c>
      <c r="AG111" s="158">
        <f>IF('Indicator Data'!AH115="No Data",1,IF('Indicator Data imputation'!AH114&lt;&gt;"",1,0))</f>
        <v>0</v>
      </c>
      <c r="AH111" s="158">
        <f>IF('Indicator Data'!AI115="No Data",1,IF('Indicator Data imputation'!AI114&lt;&gt;"",1,0))</f>
        <v>0</v>
      </c>
      <c r="AI111" s="158">
        <f>IF('Indicator Data'!AJ115="No Data",1,IF('Indicator Data imputation'!AJ114&lt;&gt;"",1,0))</f>
        <v>0</v>
      </c>
      <c r="AJ111" s="158">
        <f>IF('Indicator Data'!AK115="No Data",1,IF('Indicator Data imputation'!AK114&lt;&gt;"",1,0))</f>
        <v>0</v>
      </c>
      <c r="AK111" s="158">
        <f>IF('Indicator Data'!AL115="No Data",1,IF('Indicator Data imputation'!AL114&lt;&gt;"",1,0))</f>
        <v>0</v>
      </c>
      <c r="AL111" s="158">
        <f>IF('Indicator Data'!AM115="No Data",1,IF('Indicator Data imputation'!AM114&lt;&gt;"",1,0))</f>
        <v>1</v>
      </c>
      <c r="AM111" s="158">
        <f>IF('Indicator Data'!AN115="No Data",1,IF('Indicator Data imputation'!AN114&lt;&gt;"",1,0))</f>
        <v>0</v>
      </c>
      <c r="AN111" s="158">
        <f>IF('Indicator Data'!AO115="No Data",1,IF('Indicator Data imputation'!AO114&lt;&gt;"",1,0))</f>
        <v>0</v>
      </c>
      <c r="AO111" s="158">
        <f>IF('Indicator Data'!AP115="No Data",1,IF('Indicator Data imputation'!AP114&lt;&gt;"",1,0))</f>
        <v>0</v>
      </c>
      <c r="AP111" s="158">
        <f>IF('Indicator Data'!AQ115="No Data",1,IF('Indicator Data imputation'!AQ114&lt;&gt;"",1,0))</f>
        <v>0</v>
      </c>
      <c r="AQ111" s="158">
        <f>IF('Indicator Data'!AR115="No Data",1,IF('Indicator Data imputation'!AR114&lt;&gt;"",1,0))</f>
        <v>0</v>
      </c>
      <c r="AR111" s="158">
        <f>IF('Indicator Data'!AS115="No Data",1,IF('Indicator Data imputation'!AS114&lt;&gt;"",1,0))</f>
        <v>0</v>
      </c>
      <c r="AS111" s="158">
        <f>IF('Indicator Data'!AT115="No Data",1,IF('Indicator Data imputation'!AT114&lt;&gt;"",1,0))</f>
        <v>1</v>
      </c>
      <c r="AT111" s="158">
        <f>IF('Indicator Data'!AU115="No Data",1,IF('Indicator Data imputation'!AU114&lt;&gt;"",1,0))</f>
        <v>0</v>
      </c>
      <c r="AU111" s="158">
        <f>IF('Indicator Data'!AV115="No Data",1,IF('Indicator Data imputation'!AV114&lt;&gt;"",1,0))</f>
        <v>0</v>
      </c>
      <c r="AV111" s="158">
        <f>IF('Indicator Data'!AW115="No Data",1,IF('Indicator Data imputation'!AW114&lt;&gt;"",1,0))</f>
        <v>1</v>
      </c>
      <c r="AW111" s="158">
        <f>IF('Indicator Data'!AX115="No Data",1,IF('Indicator Data imputation'!AX114&lt;&gt;"",1,0))</f>
        <v>1</v>
      </c>
      <c r="AX111" s="158">
        <f>IF('Indicator Data'!AY115="No Data",1,IF('Indicator Data imputation'!AY114&lt;&gt;"",1,0))</f>
        <v>0</v>
      </c>
      <c r="AY111" s="158">
        <f>IF('Indicator Data'!AZ115="No Data",1,IF('Indicator Data imputation'!AZ114&lt;&gt;"",1,0))</f>
        <v>0</v>
      </c>
      <c r="AZ111" s="158">
        <f>IF('Indicator Data'!BA115="No Data",1,IF('Indicator Data imputation'!BA114&lt;&gt;"",1,0))</f>
        <v>0</v>
      </c>
      <c r="BA111" s="158">
        <f>IF('Indicator Data'!BB115="No Data",1,IF('Indicator Data imputation'!BB114&lt;&gt;"",1,0))</f>
        <v>0</v>
      </c>
      <c r="BB111" s="158">
        <f>IF('Indicator Data'!BC115="No Data",1,IF('Indicator Data imputation'!BC114&lt;&gt;"",1,0))</f>
        <v>0</v>
      </c>
      <c r="BC111" s="158">
        <f>IF('Indicator Data'!BD115="No Data",1,IF('Indicator Data imputation'!BD114&lt;&gt;"",1,0))</f>
        <v>0</v>
      </c>
      <c r="BD111" s="158">
        <f>IF('Indicator Data'!BE115="No Data",1,IF('Indicator Data imputation'!BE114&lt;&gt;"",1,0))</f>
        <v>0</v>
      </c>
      <c r="BE111" s="158">
        <f>IF('Indicator Data'!BF115="No Data",1,IF('Indicator Data imputation'!BF114&lt;&gt;"",1,0))</f>
        <v>0</v>
      </c>
      <c r="BF111" s="158">
        <f>IF('Indicator Data'!BG115="No Data",1,IF('Indicator Data imputation'!BG114&lt;&gt;"",1,0))</f>
        <v>0</v>
      </c>
      <c r="BG111" s="158">
        <f>IF('Indicator Data'!BH115="No Data",1,IF('Indicator Data imputation'!BH114&lt;&gt;"",1,0))</f>
        <v>0</v>
      </c>
      <c r="BH111" s="158">
        <f>IF('Indicator Data'!BI115="No Data",1,IF('Indicator Data imputation'!BI114&lt;&gt;"",1,0))</f>
        <v>0</v>
      </c>
      <c r="BI111" s="158">
        <f>IF('Indicator Data'!BJ115="No Data",1,IF('Indicator Data imputation'!BJ114&lt;&gt;"",1,0))</f>
        <v>0</v>
      </c>
      <c r="BJ111" s="158">
        <f>IF('Indicator Data'!BK115="No Data",1,IF('Indicator Data imputation'!BK114&lt;&gt;"",1,0))</f>
        <v>0</v>
      </c>
      <c r="BK111" s="158">
        <f>IF('Indicator Data'!BL115="No Data",1,IF('Indicator Data imputation'!BL114&lt;&gt;"",1,0))</f>
        <v>0</v>
      </c>
      <c r="BL111" s="158">
        <f>IF('Indicator Data'!BM115="No Data",1,IF('Indicator Data imputation'!BM114&lt;&gt;"",1,0))</f>
        <v>0</v>
      </c>
      <c r="BM111" s="158">
        <f>IF('Indicator Data'!BN115="No Data",1,IF('Indicator Data imputation'!BN114&lt;&gt;"",1,0))</f>
        <v>0</v>
      </c>
      <c r="BN111" s="158">
        <f>IF('Indicator Data'!BO115="No Data",1,IF('Indicator Data imputation'!BO114&lt;&gt;"",1,0))</f>
        <v>0</v>
      </c>
      <c r="BO111" s="158">
        <f>IF('Indicator Data'!BP115="No Data",1,IF('Indicator Data imputation'!BP114&lt;&gt;"",1,0))</f>
        <v>0</v>
      </c>
      <c r="BP111" s="158">
        <f>IF('Indicator Data'!BQ115="No Data",1,IF('Indicator Data imputation'!BQ114&lt;&gt;"",1,0))</f>
        <v>0</v>
      </c>
      <c r="BQ111" s="158">
        <f>IF('Indicator Data'!BR115="No Data",1,IF('Indicator Data imputation'!BR114&lt;&gt;"",1,0))</f>
        <v>0</v>
      </c>
      <c r="BR111" s="158">
        <f>IF('Indicator Data'!BS115="No Data",1,IF('Indicator Data imputation'!BS114&lt;&gt;"",1,0))</f>
        <v>0</v>
      </c>
      <c r="BS111" s="158">
        <f>IF('Indicator Data'!BT115="No Data",1,IF('Indicator Data imputation'!BT114&lt;&gt;"",1,0))</f>
        <v>0</v>
      </c>
      <c r="BT111" s="158">
        <f>IF('Indicator Data'!BU115="No Data",1,IF('Indicator Data imputation'!BU114&lt;&gt;"",1,0))</f>
        <v>0</v>
      </c>
      <c r="BU111" s="158">
        <f>IF('Indicator Data'!BV115="No Data",1,IF('Indicator Data imputation'!BV114&lt;&gt;"",1,0))</f>
        <v>0</v>
      </c>
      <c r="BV111" s="158">
        <f>IF('Indicator Data'!BW115="No Data",1,IF('Indicator Data imputation'!BW114&lt;&gt;"",1,0))</f>
        <v>0</v>
      </c>
      <c r="BW111" s="158">
        <f>IF('Indicator Data'!BX115="No Data",1,IF('Indicator Data imputation'!BX114&lt;&gt;"",1,0))</f>
        <v>0</v>
      </c>
      <c r="BX111" s="158">
        <f>IF('Indicator Data'!BY115="No Data",1,IF('Indicator Data imputation'!BY114&lt;&gt;"",1,0))</f>
        <v>0</v>
      </c>
      <c r="BY111" s="5">
        <f t="shared" si="5"/>
        <v>10</v>
      </c>
      <c r="BZ111" s="160">
        <f t="shared" si="4"/>
        <v>0.13333333333333333</v>
      </c>
    </row>
    <row r="112" spans="1:78" x14ac:dyDescent="0.25">
      <c r="A112" s="5" t="s">
        <v>206</v>
      </c>
      <c r="B112" s="158">
        <f>IF('Indicator Data'!C116="No Data",1,IF('Indicator Data imputation'!C115&lt;&gt;"",1,0))</f>
        <v>0</v>
      </c>
      <c r="C112" s="158">
        <f>IF('Indicator Data'!D116="No Data",1,IF('Indicator Data imputation'!D115&lt;&gt;"",1,0))</f>
        <v>0</v>
      </c>
      <c r="D112" s="158">
        <f>IF('Indicator Data'!E116="No Data",1,IF('Indicator Data imputation'!E115&lt;&gt;"",1,0))</f>
        <v>0</v>
      </c>
      <c r="E112" s="158">
        <f>IF('Indicator Data'!F116="No Data",1,IF('Indicator Data imputation'!F115&lt;&gt;"",1,0))</f>
        <v>0</v>
      </c>
      <c r="F112" s="158">
        <f>IF('Indicator Data'!G116="No Data",1,IF('Indicator Data imputation'!G115&lt;&gt;"",1,0))</f>
        <v>0</v>
      </c>
      <c r="G112" s="158">
        <f>IF('Indicator Data'!H116="No Data",1,IF('Indicator Data imputation'!H115&lt;&gt;"",1,0))</f>
        <v>0</v>
      </c>
      <c r="H112" s="158">
        <f>IF('Indicator Data'!I116="No Data",1,IF('Indicator Data imputation'!I115&lt;&gt;"",1,0))</f>
        <v>0</v>
      </c>
      <c r="I112" s="158">
        <f>IF('Indicator Data'!J116="No Data",1,IF('Indicator Data imputation'!J115&lt;&gt;"",1,0))</f>
        <v>0</v>
      </c>
      <c r="J112" s="158">
        <f>IF('Indicator Data'!K116="No Data",1,IF('Indicator Data imputation'!K115&lt;&gt;"",1,0))</f>
        <v>0</v>
      </c>
      <c r="K112" s="158">
        <f>IF('Indicator Data'!L116="No Data",1,IF('Indicator Data imputation'!L115&lt;&gt;"",1,0))</f>
        <v>0</v>
      </c>
      <c r="L112" s="158">
        <f>IF('Indicator Data'!M116="No Data",1,IF('Indicator Data imputation'!M115&lt;&gt;"",1,0))</f>
        <v>1</v>
      </c>
      <c r="M112" s="158">
        <f>IF('Indicator Data'!N116="No Data",1,IF('Indicator Data imputation'!N115&lt;&gt;"",1,0))</f>
        <v>1</v>
      </c>
      <c r="N112" s="158">
        <f>IF('Indicator Data'!O116="No Data",1,IF('Indicator Data imputation'!O115&lt;&gt;"",1,0))</f>
        <v>1</v>
      </c>
      <c r="O112" s="158">
        <f>IF('Indicator Data'!P116="No Data",1,IF('Indicator Data imputation'!P115&lt;&gt;"",1,0))</f>
        <v>1</v>
      </c>
      <c r="P112" s="158">
        <f>IF('Indicator Data'!Q116="No Data",1,IF('Indicator Data imputation'!Q115&lt;&gt;"",1,0))</f>
        <v>0</v>
      </c>
      <c r="Q112" s="158">
        <f>IF('Indicator Data'!R116="No Data",1,IF('Indicator Data imputation'!R115&lt;&gt;"",1,0))</f>
        <v>0</v>
      </c>
      <c r="R112" s="158">
        <f>IF('Indicator Data'!S116="No Data",1,IF('Indicator Data imputation'!S115&lt;&gt;"",1,0))</f>
        <v>0</v>
      </c>
      <c r="S112" s="158">
        <f>IF('Indicator Data'!T116="No Data",1,IF('Indicator Data imputation'!T115&lt;&gt;"",1,0))</f>
        <v>0</v>
      </c>
      <c r="T112" s="158">
        <f>IF('Indicator Data'!U116="No Data",1,IF('Indicator Data imputation'!U115&lt;&gt;"",1,0))</f>
        <v>0</v>
      </c>
      <c r="U112" s="158">
        <f>IF('Indicator Data'!V116="No Data",1,IF('Indicator Data imputation'!V115&lt;&gt;"",1,0))</f>
        <v>0</v>
      </c>
      <c r="V112" s="158">
        <f>IF('Indicator Data'!W116="No Data",1,IF('Indicator Data imputation'!W115&lt;&gt;"",1,0))</f>
        <v>0</v>
      </c>
      <c r="W112" s="158">
        <f>IF('Indicator Data'!X116="No Data",1,IF('Indicator Data imputation'!X115&lt;&gt;"",1,0))</f>
        <v>0</v>
      </c>
      <c r="X112" s="158">
        <f>IF('Indicator Data'!Y116="No Data",1,IF('Indicator Data imputation'!Y115&lt;&gt;"",1,0))</f>
        <v>0</v>
      </c>
      <c r="Y112" s="158">
        <f>IF('Indicator Data'!Z116="No Data",1,IF('Indicator Data imputation'!Z115&lt;&gt;"",1,0))</f>
        <v>0</v>
      </c>
      <c r="Z112" s="158">
        <f>IF('Indicator Data'!AA116="No Data",1,IF('Indicator Data imputation'!AA115&lt;&gt;"",1,0))</f>
        <v>0</v>
      </c>
      <c r="AA112" s="158">
        <f>IF('Indicator Data'!AB116="No Data",1,IF('Indicator Data imputation'!AB115&lt;&gt;"",1,0))</f>
        <v>0</v>
      </c>
      <c r="AB112" s="158">
        <f>IF('Indicator Data'!AC116="No Data",1,IF('Indicator Data imputation'!AC115&lt;&gt;"",1,0))</f>
        <v>0</v>
      </c>
      <c r="AC112" s="158">
        <f>IF('Indicator Data'!AD116="No Data",1,IF('Indicator Data imputation'!AD115&lt;&gt;"",1,0))</f>
        <v>0</v>
      </c>
      <c r="AD112" s="158">
        <f>IF('Indicator Data'!AE116="No Data",1,IF('Indicator Data imputation'!AE115&lt;&gt;"",1,0))</f>
        <v>0</v>
      </c>
      <c r="AE112" s="158">
        <f>IF('Indicator Data'!AF116="No Data",1,IF('Indicator Data imputation'!AF115&lt;&gt;"",1,0))</f>
        <v>0</v>
      </c>
      <c r="AF112" s="158">
        <f>IF('Indicator Data'!AG116="No Data",1,IF('Indicator Data imputation'!AG115&lt;&gt;"",1,0))</f>
        <v>0</v>
      </c>
      <c r="AG112" s="158">
        <f>IF('Indicator Data'!AH116="No Data",1,IF('Indicator Data imputation'!AH115&lt;&gt;"",1,0))</f>
        <v>0</v>
      </c>
      <c r="AH112" s="158">
        <f>IF('Indicator Data'!AI116="No Data",1,IF('Indicator Data imputation'!AI115&lt;&gt;"",1,0))</f>
        <v>0</v>
      </c>
      <c r="AI112" s="158">
        <f>IF('Indicator Data'!AJ116="No Data",1,IF('Indicator Data imputation'!AJ115&lt;&gt;"",1,0))</f>
        <v>0</v>
      </c>
      <c r="AJ112" s="158">
        <f>IF('Indicator Data'!AK116="No Data",1,IF('Indicator Data imputation'!AK115&lt;&gt;"",1,0))</f>
        <v>0</v>
      </c>
      <c r="AK112" s="158">
        <f>IF('Indicator Data'!AL116="No Data",1,IF('Indicator Data imputation'!AL115&lt;&gt;"",1,0))</f>
        <v>0</v>
      </c>
      <c r="AL112" s="158">
        <f>IF('Indicator Data'!AM116="No Data",1,IF('Indicator Data imputation'!AM115&lt;&gt;"",1,0))</f>
        <v>0</v>
      </c>
      <c r="AM112" s="158">
        <f>IF('Indicator Data'!AN116="No Data",1,IF('Indicator Data imputation'!AN115&lt;&gt;"",1,0))</f>
        <v>0</v>
      </c>
      <c r="AN112" s="158">
        <f>IF('Indicator Data'!AO116="No Data",1,IF('Indicator Data imputation'!AO115&lt;&gt;"",1,0))</f>
        <v>0</v>
      </c>
      <c r="AO112" s="158">
        <f>IF('Indicator Data'!AP116="No Data",1,IF('Indicator Data imputation'!AP115&lt;&gt;"",1,0))</f>
        <v>0</v>
      </c>
      <c r="AP112" s="158">
        <f>IF('Indicator Data'!AQ116="No Data",1,IF('Indicator Data imputation'!AQ115&lt;&gt;"",1,0))</f>
        <v>0</v>
      </c>
      <c r="AQ112" s="158">
        <f>IF('Indicator Data'!AR116="No Data",1,IF('Indicator Data imputation'!AR115&lt;&gt;"",1,0))</f>
        <v>0</v>
      </c>
      <c r="AR112" s="158">
        <f>IF('Indicator Data'!AS116="No Data",1,IF('Indicator Data imputation'!AS115&lt;&gt;"",1,0))</f>
        <v>0</v>
      </c>
      <c r="AS112" s="158">
        <f>IF('Indicator Data'!AT116="No Data",1,IF('Indicator Data imputation'!AT115&lt;&gt;"",1,0))</f>
        <v>0</v>
      </c>
      <c r="AT112" s="158">
        <f>IF('Indicator Data'!AU116="No Data",1,IF('Indicator Data imputation'!AU115&lt;&gt;"",1,0))</f>
        <v>0</v>
      </c>
      <c r="AU112" s="158">
        <f>IF('Indicator Data'!AV116="No Data",1,IF('Indicator Data imputation'!AV115&lt;&gt;"",1,0))</f>
        <v>0</v>
      </c>
      <c r="AV112" s="158">
        <f>IF('Indicator Data'!AW116="No Data",1,IF('Indicator Data imputation'!AW115&lt;&gt;"",1,0))</f>
        <v>0</v>
      </c>
      <c r="AW112" s="158">
        <f>IF('Indicator Data'!AX116="No Data",1,IF('Indicator Data imputation'!AX115&lt;&gt;"",1,0))</f>
        <v>0</v>
      </c>
      <c r="AX112" s="158">
        <f>IF('Indicator Data'!AY116="No Data",1,IF('Indicator Data imputation'!AY115&lt;&gt;"",1,0))</f>
        <v>0</v>
      </c>
      <c r="AY112" s="158">
        <f>IF('Indicator Data'!AZ116="No Data",1,IF('Indicator Data imputation'!AZ115&lt;&gt;"",1,0))</f>
        <v>0</v>
      </c>
      <c r="AZ112" s="158">
        <f>IF('Indicator Data'!BA116="No Data",1,IF('Indicator Data imputation'!BA115&lt;&gt;"",1,0))</f>
        <v>0</v>
      </c>
      <c r="BA112" s="158">
        <f>IF('Indicator Data'!BB116="No Data",1,IF('Indicator Data imputation'!BB115&lt;&gt;"",1,0))</f>
        <v>0</v>
      </c>
      <c r="BB112" s="158">
        <f>IF('Indicator Data'!BC116="No Data",1,IF('Indicator Data imputation'!BC115&lt;&gt;"",1,0))</f>
        <v>0</v>
      </c>
      <c r="BC112" s="158">
        <f>IF('Indicator Data'!BD116="No Data",1,IF('Indicator Data imputation'!BD115&lt;&gt;"",1,0))</f>
        <v>0</v>
      </c>
      <c r="BD112" s="158">
        <f>IF('Indicator Data'!BE116="No Data",1,IF('Indicator Data imputation'!BE115&lt;&gt;"",1,0))</f>
        <v>0</v>
      </c>
      <c r="BE112" s="158">
        <f>IF('Indicator Data'!BF116="No Data",1,IF('Indicator Data imputation'!BF115&lt;&gt;"",1,0))</f>
        <v>0</v>
      </c>
      <c r="BF112" s="158">
        <f>IF('Indicator Data'!BG116="No Data",1,IF('Indicator Data imputation'!BG115&lt;&gt;"",1,0))</f>
        <v>0</v>
      </c>
      <c r="BG112" s="158">
        <f>IF('Indicator Data'!BH116="No Data",1,IF('Indicator Data imputation'!BH115&lt;&gt;"",1,0))</f>
        <v>0</v>
      </c>
      <c r="BH112" s="158">
        <f>IF('Indicator Data'!BI116="No Data",1,IF('Indicator Data imputation'!BI115&lt;&gt;"",1,0))</f>
        <v>0</v>
      </c>
      <c r="BI112" s="158">
        <f>IF('Indicator Data'!BJ116="No Data",1,IF('Indicator Data imputation'!BJ115&lt;&gt;"",1,0))</f>
        <v>0</v>
      </c>
      <c r="BJ112" s="158">
        <f>IF('Indicator Data'!BK116="No Data",1,IF('Indicator Data imputation'!BK115&lt;&gt;"",1,0))</f>
        <v>0</v>
      </c>
      <c r="BK112" s="158">
        <f>IF('Indicator Data'!BL116="No Data",1,IF('Indicator Data imputation'!BL115&lt;&gt;"",1,0))</f>
        <v>0</v>
      </c>
      <c r="BL112" s="158">
        <f>IF('Indicator Data'!BM116="No Data",1,IF('Indicator Data imputation'!BM115&lt;&gt;"",1,0))</f>
        <v>0</v>
      </c>
      <c r="BM112" s="158">
        <f>IF('Indicator Data'!BN116="No Data",1,IF('Indicator Data imputation'!BN115&lt;&gt;"",1,0))</f>
        <v>0</v>
      </c>
      <c r="BN112" s="158">
        <f>IF('Indicator Data'!BO116="No Data",1,IF('Indicator Data imputation'!BO115&lt;&gt;"",1,0))</f>
        <v>0</v>
      </c>
      <c r="BO112" s="158">
        <f>IF('Indicator Data'!BP116="No Data",1,IF('Indicator Data imputation'!BP115&lt;&gt;"",1,0))</f>
        <v>0</v>
      </c>
      <c r="BP112" s="158">
        <f>IF('Indicator Data'!BQ116="No Data",1,IF('Indicator Data imputation'!BQ115&lt;&gt;"",1,0))</f>
        <v>0</v>
      </c>
      <c r="BQ112" s="158">
        <f>IF('Indicator Data'!BR116="No Data",1,IF('Indicator Data imputation'!BR115&lt;&gt;"",1,0))</f>
        <v>0</v>
      </c>
      <c r="BR112" s="158">
        <f>IF('Indicator Data'!BS116="No Data",1,IF('Indicator Data imputation'!BS115&lt;&gt;"",1,0))</f>
        <v>0</v>
      </c>
      <c r="BS112" s="158">
        <f>IF('Indicator Data'!BT116="No Data",1,IF('Indicator Data imputation'!BT115&lt;&gt;"",1,0))</f>
        <v>0</v>
      </c>
      <c r="BT112" s="158">
        <f>IF('Indicator Data'!BU116="No Data",1,IF('Indicator Data imputation'!BU115&lt;&gt;"",1,0))</f>
        <v>0</v>
      </c>
      <c r="BU112" s="158">
        <f>IF('Indicator Data'!BV116="No Data",1,IF('Indicator Data imputation'!BV115&lt;&gt;"",1,0))</f>
        <v>0</v>
      </c>
      <c r="BV112" s="158">
        <f>IF('Indicator Data'!BW116="No Data",1,IF('Indicator Data imputation'!BW115&lt;&gt;"",1,0))</f>
        <v>0</v>
      </c>
      <c r="BW112" s="158">
        <f>IF('Indicator Data'!BX116="No Data",1,IF('Indicator Data imputation'!BX115&lt;&gt;"",1,0))</f>
        <v>0</v>
      </c>
      <c r="BX112" s="158">
        <f>IF('Indicator Data'!BY116="No Data",1,IF('Indicator Data imputation'!BY115&lt;&gt;"",1,0))</f>
        <v>0</v>
      </c>
      <c r="BY112" s="5">
        <f t="shared" si="5"/>
        <v>4</v>
      </c>
      <c r="BZ112" s="160">
        <f t="shared" si="4"/>
        <v>5.3333333333333337E-2</v>
      </c>
    </row>
    <row r="113" spans="1:78" x14ac:dyDescent="0.25">
      <c r="A113" s="5" t="s">
        <v>208</v>
      </c>
      <c r="B113" s="158">
        <f>IF('Indicator Data'!C117="No Data",1,IF('Indicator Data imputation'!C116&lt;&gt;"",1,0))</f>
        <v>0</v>
      </c>
      <c r="C113" s="158">
        <f>IF('Indicator Data'!D117="No Data",1,IF('Indicator Data imputation'!D116&lt;&gt;"",1,0))</f>
        <v>0</v>
      </c>
      <c r="D113" s="158">
        <f>IF('Indicator Data'!E117="No Data",1,IF('Indicator Data imputation'!E116&lt;&gt;"",1,0))</f>
        <v>1</v>
      </c>
      <c r="E113" s="158">
        <f>IF('Indicator Data'!F117="No Data",1,IF('Indicator Data imputation'!F116&lt;&gt;"",1,0))</f>
        <v>0</v>
      </c>
      <c r="F113" s="158">
        <f>IF('Indicator Data'!G117="No Data",1,IF('Indicator Data imputation'!G116&lt;&gt;"",1,0))</f>
        <v>0</v>
      </c>
      <c r="G113" s="158">
        <f>IF('Indicator Data'!H117="No Data",1,IF('Indicator Data imputation'!H116&lt;&gt;"",1,0))</f>
        <v>0</v>
      </c>
      <c r="H113" s="158">
        <f>IF('Indicator Data'!I117="No Data",1,IF('Indicator Data imputation'!I116&lt;&gt;"",1,0))</f>
        <v>0</v>
      </c>
      <c r="I113" s="158">
        <f>IF('Indicator Data'!J117="No Data",1,IF('Indicator Data imputation'!J116&lt;&gt;"",1,0))</f>
        <v>0</v>
      </c>
      <c r="J113" s="158">
        <f>IF('Indicator Data'!K117="No Data",1,IF('Indicator Data imputation'!K116&lt;&gt;"",1,0))</f>
        <v>0</v>
      </c>
      <c r="K113" s="158">
        <f>IF('Indicator Data'!L117="No Data",1,IF('Indicator Data imputation'!L116&lt;&gt;"",1,0))</f>
        <v>0</v>
      </c>
      <c r="L113" s="158">
        <f>IF('Indicator Data'!M117="No Data",1,IF('Indicator Data imputation'!M116&lt;&gt;"",1,0))</f>
        <v>0</v>
      </c>
      <c r="M113" s="158">
        <f>IF('Indicator Data'!N117="No Data",1,IF('Indicator Data imputation'!N116&lt;&gt;"",1,0))</f>
        <v>1</v>
      </c>
      <c r="N113" s="158">
        <f>IF('Indicator Data'!O117="No Data",1,IF('Indicator Data imputation'!O116&lt;&gt;"",1,0))</f>
        <v>1</v>
      </c>
      <c r="O113" s="158">
        <f>IF('Indicator Data'!P117="No Data",1,IF('Indicator Data imputation'!P116&lt;&gt;"",1,0))</f>
        <v>1</v>
      </c>
      <c r="P113" s="158">
        <f>IF('Indicator Data'!Q117="No Data",1,IF('Indicator Data imputation'!Q116&lt;&gt;"",1,0))</f>
        <v>0</v>
      </c>
      <c r="Q113" s="158">
        <f>IF('Indicator Data'!R117="No Data",1,IF('Indicator Data imputation'!R116&lt;&gt;"",1,0))</f>
        <v>0</v>
      </c>
      <c r="R113" s="158">
        <f>IF('Indicator Data'!S117="No Data",1,IF('Indicator Data imputation'!S116&lt;&gt;"",1,0))</f>
        <v>0</v>
      </c>
      <c r="S113" s="158">
        <f>IF('Indicator Data'!T117="No Data",1,IF('Indicator Data imputation'!T116&lt;&gt;"",1,0))</f>
        <v>0</v>
      </c>
      <c r="T113" s="158">
        <f>IF('Indicator Data'!U117="No Data",1,IF('Indicator Data imputation'!U116&lt;&gt;"",1,0))</f>
        <v>0</v>
      </c>
      <c r="U113" s="158">
        <f>IF('Indicator Data'!V117="No Data",1,IF('Indicator Data imputation'!V116&lt;&gt;"",1,0))</f>
        <v>0</v>
      </c>
      <c r="V113" s="158">
        <f>IF('Indicator Data'!W117="No Data",1,IF('Indicator Data imputation'!W116&lt;&gt;"",1,0))</f>
        <v>0</v>
      </c>
      <c r="W113" s="158">
        <f>IF('Indicator Data'!X117="No Data",1,IF('Indicator Data imputation'!X116&lt;&gt;"",1,0))</f>
        <v>0</v>
      </c>
      <c r="X113" s="158">
        <f>IF('Indicator Data'!Y117="No Data",1,IF('Indicator Data imputation'!Y116&lt;&gt;"",1,0))</f>
        <v>0</v>
      </c>
      <c r="Y113" s="158">
        <f>IF('Indicator Data'!Z117="No Data",1,IF('Indicator Data imputation'!Z116&lt;&gt;"",1,0))</f>
        <v>0</v>
      </c>
      <c r="Z113" s="158">
        <f>IF('Indicator Data'!AA117="No Data",1,IF('Indicator Data imputation'!AA116&lt;&gt;"",1,0))</f>
        <v>1</v>
      </c>
      <c r="AA113" s="158">
        <f>IF('Indicator Data'!AB117="No Data",1,IF('Indicator Data imputation'!AB116&lt;&gt;"",1,0))</f>
        <v>0</v>
      </c>
      <c r="AB113" s="158">
        <f>IF('Indicator Data'!AC117="No Data",1,IF('Indicator Data imputation'!AC116&lt;&gt;"",1,0))</f>
        <v>1</v>
      </c>
      <c r="AC113" s="158">
        <f>IF('Indicator Data'!AD117="No Data",1,IF('Indicator Data imputation'!AD116&lt;&gt;"",1,0))</f>
        <v>0</v>
      </c>
      <c r="AD113" s="158">
        <f>IF('Indicator Data'!AE117="No Data",1,IF('Indicator Data imputation'!AE116&lt;&gt;"",1,0))</f>
        <v>1</v>
      </c>
      <c r="AE113" s="158">
        <f>IF('Indicator Data'!AF117="No Data",1,IF('Indicator Data imputation'!AF116&lt;&gt;"",1,0))</f>
        <v>1</v>
      </c>
      <c r="AF113" s="158">
        <f>IF('Indicator Data'!AG117="No Data",1,IF('Indicator Data imputation'!AG116&lt;&gt;"",1,0))</f>
        <v>0</v>
      </c>
      <c r="AG113" s="158">
        <f>IF('Indicator Data'!AH117="No Data",1,IF('Indicator Data imputation'!AH116&lt;&gt;"",1,0))</f>
        <v>0</v>
      </c>
      <c r="AH113" s="158">
        <f>IF('Indicator Data'!AI117="No Data",1,IF('Indicator Data imputation'!AI116&lt;&gt;"",1,0))</f>
        <v>0</v>
      </c>
      <c r="AI113" s="158">
        <f>IF('Indicator Data'!AJ117="No Data",1,IF('Indicator Data imputation'!AJ116&lt;&gt;"",1,0))</f>
        <v>0</v>
      </c>
      <c r="AJ113" s="158">
        <f>IF('Indicator Data'!AK117="No Data",1,IF('Indicator Data imputation'!AK116&lt;&gt;"",1,0))</f>
        <v>0</v>
      </c>
      <c r="AK113" s="158">
        <f>IF('Indicator Data'!AL117="No Data",1,IF('Indicator Data imputation'!AL116&lt;&gt;"",1,0))</f>
        <v>0</v>
      </c>
      <c r="AL113" s="158">
        <f>IF('Indicator Data'!AM117="No Data",1,IF('Indicator Data imputation'!AM116&lt;&gt;"",1,0))</f>
        <v>1</v>
      </c>
      <c r="AM113" s="158">
        <f>IF('Indicator Data'!AN117="No Data",1,IF('Indicator Data imputation'!AN116&lt;&gt;"",1,0))</f>
        <v>0</v>
      </c>
      <c r="AN113" s="158">
        <f>IF('Indicator Data'!AO117="No Data",1,IF('Indicator Data imputation'!AO116&lt;&gt;"",1,0))</f>
        <v>0</v>
      </c>
      <c r="AO113" s="158">
        <f>IF('Indicator Data'!AP117="No Data",1,IF('Indicator Data imputation'!AP116&lt;&gt;"",1,0))</f>
        <v>0</v>
      </c>
      <c r="AP113" s="158">
        <f>IF('Indicator Data'!AQ117="No Data",1,IF('Indicator Data imputation'!AQ116&lt;&gt;"",1,0))</f>
        <v>0</v>
      </c>
      <c r="AQ113" s="158">
        <f>IF('Indicator Data'!AR117="No Data",1,IF('Indicator Data imputation'!AR116&lt;&gt;"",1,0))</f>
        <v>0</v>
      </c>
      <c r="AR113" s="158">
        <f>IF('Indicator Data'!AS117="No Data",1,IF('Indicator Data imputation'!AS116&lt;&gt;"",1,0))</f>
        <v>0</v>
      </c>
      <c r="AS113" s="158">
        <f>IF('Indicator Data'!AT117="No Data",1,IF('Indicator Data imputation'!AT116&lt;&gt;"",1,0))</f>
        <v>1</v>
      </c>
      <c r="AT113" s="158">
        <f>IF('Indicator Data'!AU117="No Data",1,IF('Indicator Data imputation'!AU116&lt;&gt;"",1,0))</f>
        <v>0</v>
      </c>
      <c r="AU113" s="158">
        <f>IF('Indicator Data'!AV117="No Data",1,IF('Indicator Data imputation'!AV116&lt;&gt;"",1,0))</f>
        <v>1</v>
      </c>
      <c r="AV113" s="158">
        <f>IF('Indicator Data'!AW117="No Data",1,IF('Indicator Data imputation'!AW116&lt;&gt;"",1,0))</f>
        <v>1</v>
      </c>
      <c r="AW113" s="158">
        <f>IF('Indicator Data'!AX117="No Data",1,IF('Indicator Data imputation'!AX116&lt;&gt;"",1,0))</f>
        <v>1</v>
      </c>
      <c r="AX113" s="158">
        <f>IF('Indicator Data'!AY117="No Data",1,IF('Indicator Data imputation'!AY116&lt;&gt;"",1,0))</f>
        <v>0</v>
      </c>
      <c r="AY113" s="158">
        <f>IF('Indicator Data'!AZ117="No Data",1,IF('Indicator Data imputation'!AZ116&lt;&gt;"",1,0))</f>
        <v>1</v>
      </c>
      <c r="AZ113" s="158">
        <f>IF('Indicator Data'!BA117="No Data",1,IF('Indicator Data imputation'!BA116&lt;&gt;"",1,0))</f>
        <v>0</v>
      </c>
      <c r="BA113" s="158">
        <f>IF('Indicator Data'!BB117="No Data",1,IF('Indicator Data imputation'!BB116&lt;&gt;"",1,0))</f>
        <v>0</v>
      </c>
      <c r="BB113" s="158">
        <f>IF('Indicator Data'!BC117="No Data",1,IF('Indicator Data imputation'!BC116&lt;&gt;"",1,0))</f>
        <v>0</v>
      </c>
      <c r="BC113" s="158">
        <f>IF('Indicator Data'!BD117="No Data",1,IF('Indicator Data imputation'!BD116&lt;&gt;"",1,0))</f>
        <v>0</v>
      </c>
      <c r="BD113" s="158">
        <f>IF('Indicator Data'!BE117="No Data",1,IF('Indicator Data imputation'!BE116&lt;&gt;"",1,0))</f>
        <v>0</v>
      </c>
      <c r="BE113" s="158">
        <f>IF('Indicator Data'!BF117="No Data",1,IF('Indicator Data imputation'!BF116&lt;&gt;"",1,0))</f>
        <v>0</v>
      </c>
      <c r="BF113" s="158">
        <f>IF('Indicator Data'!BG117="No Data",1,IF('Indicator Data imputation'!BG116&lt;&gt;"",1,0))</f>
        <v>0</v>
      </c>
      <c r="BG113" s="158">
        <f>IF('Indicator Data'!BH117="No Data",1,IF('Indicator Data imputation'!BH116&lt;&gt;"",1,0))</f>
        <v>1</v>
      </c>
      <c r="BH113" s="158">
        <f>IF('Indicator Data'!BI117="No Data",1,IF('Indicator Data imputation'!BI116&lt;&gt;"",1,0))</f>
        <v>1</v>
      </c>
      <c r="BI113" s="158">
        <f>IF('Indicator Data'!BJ117="No Data",1,IF('Indicator Data imputation'!BJ116&lt;&gt;"",1,0))</f>
        <v>0</v>
      </c>
      <c r="BJ113" s="158">
        <f>IF('Indicator Data'!BK117="No Data",1,IF('Indicator Data imputation'!BK116&lt;&gt;"",1,0))</f>
        <v>0</v>
      </c>
      <c r="BK113" s="158">
        <f>IF('Indicator Data'!BL117="No Data",1,IF('Indicator Data imputation'!BL116&lt;&gt;"",1,0))</f>
        <v>1</v>
      </c>
      <c r="BL113" s="158">
        <f>IF('Indicator Data'!BM117="No Data",1,IF('Indicator Data imputation'!BM116&lt;&gt;"",1,0))</f>
        <v>0</v>
      </c>
      <c r="BM113" s="158">
        <f>IF('Indicator Data'!BN117="No Data",1,IF('Indicator Data imputation'!BN116&lt;&gt;"",1,0))</f>
        <v>1</v>
      </c>
      <c r="BN113" s="158">
        <f>IF('Indicator Data'!BO117="No Data",1,IF('Indicator Data imputation'!BO116&lt;&gt;"",1,0))</f>
        <v>0</v>
      </c>
      <c r="BO113" s="158">
        <f>IF('Indicator Data'!BP117="No Data",1,IF('Indicator Data imputation'!BP116&lt;&gt;"",1,0))</f>
        <v>0</v>
      </c>
      <c r="BP113" s="158">
        <f>IF('Indicator Data'!BQ117="No Data",1,IF('Indicator Data imputation'!BQ116&lt;&gt;"",1,0))</f>
        <v>0</v>
      </c>
      <c r="BQ113" s="158">
        <f>IF('Indicator Data'!BR117="No Data",1,IF('Indicator Data imputation'!BR116&lt;&gt;"",1,0))</f>
        <v>0</v>
      </c>
      <c r="BR113" s="158">
        <f>IF('Indicator Data'!BS117="No Data",1,IF('Indicator Data imputation'!BS116&lt;&gt;"",1,0))</f>
        <v>0</v>
      </c>
      <c r="BS113" s="158">
        <f>IF('Indicator Data'!BT117="No Data",1,IF('Indicator Data imputation'!BT116&lt;&gt;"",1,0))</f>
        <v>1</v>
      </c>
      <c r="BT113" s="158">
        <f>IF('Indicator Data'!BU117="No Data",1,IF('Indicator Data imputation'!BU116&lt;&gt;"",1,0))</f>
        <v>0</v>
      </c>
      <c r="BU113" s="158">
        <f>IF('Indicator Data'!BV117="No Data",1,IF('Indicator Data imputation'!BV116&lt;&gt;"",1,0))</f>
        <v>0</v>
      </c>
      <c r="BV113" s="158">
        <f>IF('Indicator Data'!BW117="No Data",1,IF('Indicator Data imputation'!BW116&lt;&gt;"",1,0))</f>
        <v>0</v>
      </c>
      <c r="BW113" s="158">
        <f>IF('Indicator Data'!BX117="No Data",1,IF('Indicator Data imputation'!BX116&lt;&gt;"",1,0))</f>
        <v>0</v>
      </c>
      <c r="BX113" s="158">
        <f>IF('Indicator Data'!BY117="No Data",1,IF('Indicator Data imputation'!BY116&lt;&gt;"",1,0))</f>
        <v>0</v>
      </c>
      <c r="BY113" s="5">
        <f t="shared" si="5"/>
        <v>19</v>
      </c>
      <c r="BZ113" s="160">
        <f t="shared" si="4"/>
        <v>0.25333333333333335</v>
      </c>
    </row>
    <row r="114" spans="1:78" x14ac:dyDescent="0.25">
      <c r="A114" s="5" t="s">
        <v>209</v>
      </c>
      <c r="B114" s="158">
        <f>IF('Indicator Data'!C118="No Data",1,IF('Indicator Data imputation'!C117&lt;&gt;"",1,0))</f>
        <v>0</v>
      </c>
      <c r="C114" s="158">
        <f>IF('Indicator Data'!D118="No Data",1,IF('Indicator Data imputation'!D117&lt;&gt;"",1,0))</f>
        <v>0</v>
      </c>
      <c r="D114" s="158">
        <f>IF('Indicator Data'!E118="No Data",1,IF('Indicator Data imputation'!E117&lt;&gt;"",1,0))</f>
        <v>0</v>
      </c>
      <c r="E114" s="158">
        <f>IF('Indicator Data'!F118="No Data",1,IF('Indicator Data imputation'!F117&lt;&gt;"",1,0))</f>
        <v>0</v>
      </c>
      <c r="F114" s="158">
        <f>IF('Indicator Data'!G118="No Data",1,IF('Indicator Data imputation'!G117&lt;&gt;"",1,0))</f>
        <v>0</v>
      </c>
      <c r="G114" s="158">
        <f>IF('Indicator Data'!H118="No Data",1,IF('Indicator Data imputation'!H117&lt;&gt;"",1,0))</f>
        <v>0</v>
      </c>
      <c r="H114" s="158">
        <f>IF('Indicator Data'!I118="No Data",1,IF('Indicator Data imputation'!I117&lt;&gt;"",1,0))</f>
        <v>0</v>
      </c>
      <c r="I114" s="158">
        <f>IF('Indicator Data'!J118="No Data",1,IF('Indicator Data imputation'!J117&lt;&gt;"",1,0))</f>
        <v>0</v>
      </c>
      <c r="J114" s="158">
        <f>IF('Indicator Data'!K118="No Data",1,IF('Indicator Data imputation'!K117&lt;&gt;"",1,0))</f>
        <v>0</v>
      </c>
      <c r="K114" s="158">
        <f>IF('Indicator Data'!L118="No Data",1,IF('Indicator Data imputation'!L117&lt;&gt;"",1,0))</f>
        <v>0</v>
      </c>
      <c r="L114" s="158">
        <f>IF('Indicator Data'!M118="No Data",1,IF('Indicator Data imputation'!M117&lt;&gt;"",1,0))</f>
        <v>0</v>
      </c>
      <c r="M114" s="158">
        <f>IF('Indicator Data'!N118="No Data",1,IF('Indicator Data imputation'!N117&lt;&gt;"",1,0))</f>
        <v>1</v>
      </c>
      <c r="N114" s="158">
        <f>IF('Indicator Data'!O118="No Data",1,IF('Indicator Data imputation'!O117&lt;&gt;"",1,0))</f>
        <v>1</v>
      </c>
      <c r="O114" s="158">
        <f>IF('Indicator Data'!P118="No Data",1,IF('Indicator Data imputation'!P117&lt;&gt;"",1,0))</f>
        <v>1</v>
      </c>
      <c r="P114" s="158">
        <f>IF('Indicator Data'!Q118="No Data",1,IF('Indicator Data imputation'!Q117&lt;&gt;"",1,0))</f>
        <v>0</v>
      </c>
      <c r="Q114" s="158">
        <f>IF('Indicator Data'!R118="No Data",1,IF('Indicator Data imputation'!R117&lt;&gt;"",1,0))</f>
        <v>0</v>
      </c>
      <c r="R114" s="158">
        <f>IF('Indicator Data'!S118="No Data",1,IF('Indicator Data imputation'!S117&lt;&gt;"",1,0))</f>
        <v>0</v>
      </c>
      <c r="S114" s="158">
        <f>IF('Indicator Data'!T118="No Data",1,IF('Indicator Data imputation'!T117&lt;&gt;"",1,0))</f>
        <v>0</v>
      </c>
      <c r="T114" s="158">
        <f>IF('Indicator Data'!U118="No Data",1,IF('Indicator Data imputation'!U117&lt;&gt;"",1,0))</f>
        <v>0</v>
      </c>
      <c r="U114" s="158">
        <f>IF('Indicator Data'!V118="No Data",1,IF('Indicator Data imputation'!V117&lt;&gt;"",1,0))</f>
        <v>0</v>
      </c>
      <c r="V114" s="158">
        <f>IF('Indicator Data'!W118="No Data",1,IF('Indicator Data imputation'!W117&lt;&gt;"",1,0))</f>
        <v>0</v>
      </c>
      <c r="W114" s="158">
        <f>IF('Indicator Data'!X118="No Data",1,IF('Indicator Data imputation'!X117&lt;&gt;"",1,0))</f>
        <v>0</v>
      </c>
      <c r="X114" s="158">
        <f>IF('Indicator Data'!Y118="No Data",1,IF('Indicator Data imputation'!Y117&lt;&gt;"",1,0))</f>
        <v>0</v>
      </c>
      <c r="Y114" s="158">
        <f>IF('Indicator Data'!Z118="No Data",1,IF('Indicator Data imputation'!Z117&lt;&gt;"",1,0))</f>
        <v>0</v>
      </c>
      <c r="Z114" s="158">
        <f>IF('Indicator Data'!AA118="No Data",1,IF('Indicator Data imputation'!AA117&lt;&gt;"",1,0))</f>
        <v>1</v>
      </c>
      <c r="AA114" s="158">
        <f>IF('Indicator Data'!AB118="No Data",1,IF('Indicator Data imputation'!AB117&lt;&gt;"",1,0))</f>
        <v>0</v>
      </c>
      <c r="AB114" s="158">
        <f>IF('Indicator Data'!AC118="No Data",1,IF('Indicator Data imputation'!AC117&lt;&gt;"",1,0))</f>
        <v>0</v>
      </c>
      <c r="AC114" s="158">
        <f>IF('Indicator Data'!AD118="No Data",1,IF('Indicator Data imputation'!AD117&lt;&gt;"",1,0))</f>
        <v>0</v>
      </c>
      <c r="AD114" s="158">
        <f>IF('Indicator Data'!AE118="No Data",1,IF('Indicator Data imputation'!AE117&lt;&gt;"",1,0))</f>
        <v>0</v>
      </c>
      <c r="AE114" s="158">
        <f>IF('Indicator Data'!AF118="No Data",1,IF('Indicator Data imputation'!AF117&lt;&gt;"",1,0))</f>
        <v>0</v>
      </c>
      <c r="AF114" s="158">
        <f>IF('Indicator Data'!AG118="No Data",1,IF('Indicator Data imputation'!AG117&lt;&gt;"",1,0))</f>
        <v>0</v>
      </c>
      <c r="AG114" s="158">
        <f>IF('Indicator Data'!AH118="No Data",1,IF('Indicator Data imputation'!AH117&lt;&gt;"",1,0))</f>
        <v>0</v>
      </c>
      <c r="AH114" s="158">
        <f>IF('Indicator Data'!AI118="No Data",1,IF('Indicator Data imputation'!AI117&lt;&gt;"",1,0))</f>
        <v>0</v>
      </c>
      <c r="AI114" s="158">
        <f>IF('Indicator Data'!AJ118="No Data",1,IF('Indicator Data imputation'!AJ117&lt;&gt;"",1,0))</f>
        <v>0</v>
      </c>
      <c r="AJ114" s="158">
        <f>IF('Indicator Data'!AK118="No Data",1,IF('Indicator Data imputation'!AK117&lt;&gt;"",1,0))</f>
        <v>0</v>
      </c>
      <c r="AK114" s="158">
        <f>IF('Indicator Data'!AL118="No Data",1,IF('Indicator Data imputation'!AL117&lt;&gt;"",1,0))</f>
        <v>0</v>
      </c>
      <c r="AL114" s="158">
        <f>IF('Indicator Data'!AM118="No Data",1,IF('Indicator Data imputation'!AM117&lt;&gt;"",1,0))</f>
        <v>0</v>
      </c>
      <c r="AM114" s="158">
        <f>IF('Indicator Data'!AN118="No Data",1,IF('Indicator Data imputation'!AN117&lt;&gt;"",1,0))</f>
        <v>0</v>
      </c>
      <c r="AN114" s="158">
        <f>IF('Indicator Data'!AO118="No Data",1,IF('Indicator Data imputation'!AO117&lt;&gt;"",1,0))</f>
        <v>0</v>
      </c>
      <c r="AO114" s="158">
        <f>IF('Indicator Data'!AP118="No Data",1,IF('Indicator Data imputation'!AP117&lt;&gt;"",1,0))</f>
        <v>0</v>
      </c>
      <c r="AP114" s="158">
        <f>IF('Indicator Data'!AQ118="No Data",1,IF('Indicator Data imputation'!AQ117&lt;&gt;"",1,0))</f>
        <v>0</v>
      </c>
      <c r="AQ114" s="158">
        <f>IF('Indicator Data'!AR118="No Data",1,IF('Indicator Data imputation'!AR117&lt;&gt;"",1,0))</f>
        <v>0</v>
      </c>
      <c r="AR114" s="158">
        <f>IF('Indicator Data'!AS118="No Data",1,IF('Indicator Data imputation'!AS117&lt;&gt;"",1,0))</f>
        <v>0</v>
      </c>
      <c r="AS114" s="158">
        <f>IF('Indicator Data'!AT118="No Data",1,IF('Indicator Data imputation'!AT117&lt;&gt;"",1,0))</f>
        <v>0</v>
      </c>
      <c r="AT114" s="158">
        <f>IF('Indicator Data'!AU118="No Data",1,IF('Indicator Data imputation'!AU117&lt;&gt;"",1,0))</f>
        <v>0</v>
      </c>
      <c r="AU114" s="158">
        <f>IF('Indicator Data'!AV118="No Data",1,IF('Indicator Data imputation'!AV117&lt;&gt;"",1,0))</f>
        <v>0</v>
      </c>
      <c r="AV114" s="158">
        <f>IF('Indicator Data'!AW118="No Data",1,IF('Indicator Data imputation'!AW117&lt;&gt;"",1,0))</f>
        <v>0</v>
      </c>
      <c r="AW114" s="158">
        <f>IF('Indicator Data'!AX118="No Data",1,IF('Indicator Data imputation'!AX117&lt;&gt;"",1,0))</f>
        <v>1</v>
      </c>
      <c r="AX114" s="158">
        <f>IF('Indicator Data'!AY118="No Data",1,IF('Indicator Data imputation'!AY117&lt;&gt;"",1,0))</f>
        <v>0</v>
      </c>
      <c r="AY114" s="158">
        <f>IF('Indicator Data'!AZ118="No Data",1,IF('Indicator Data imputation'!AZ117&lt;&gt;"",1,0))</f>
        <v>0</v>
      </c>
      <c r="AZ114" s="158">
        <f>IF('Indicator Data'!BA118="No Data",1,IF('Indicator Data imputation'!BA117&lt;&gt;"",1,0))</f>
        <v>0</v>
      </c>
      <c r="BA114" s="158">
        <f>IF('Indicator Data'!BB118="No Data",1,IF('Indicator Data imputation'!BB117&lt;&gt;"",1,0))</f>
        <v>0</v>
      </c>
      <c r="BB114" s="158">
        <f>IF('Indicator Data'!BC118="No Data",1,IF('Indicator Data imputation'!BC117&lt;&gt;"",1,0))</f>
        <v>0</v>
      </c>
      <c r="BC114" s="158">
        <f>IF('Indicator Data'!BD118="No Data",1,IF('Indicator Data imputation'!BD117&lt;&gt;"",1,0))</f>
        <v>0</v>
      </c>
      <c r="BD114" s="158">
        <f>IF('Indicator Data'!BE118="No Data",1,IF('Indicator Data imputation'!BE117&lt;&gt;"",1,0))</f>
        <v>0</v>
      </c>
      <c r="BE114" s="158">
        <f>IF('Indicator Data'!BF118="No Data",1,IF('Indicator Data imputation'!BF117&lt;&gt;"",1,0))</f>
        <v>0</v>
      </c>
      <c r="BF114" s="158">
        <f>IF('Indicator Data'!BG118="No Data",1,IF('Indicator Data imputation'!BG117&lt;&gt;"",1,0))</f>
        <v>0</v>
      </c>
      <c r="BG114" s="158">
        <f>IF('Indicator Data'!BH118="No Data",1,IF('Indicator Data imputation'!BH117&lt;&gt;"",1,0))</f>
        <v>0</v>
      </c>
      <c r="BH114" s="158">
        <f>IF('Indicator Data'!BI118="No Data",1,IF('Indicator Data imputation'!BI117&lt;&gt;"",1,0))</f>
        <v>1</v>
      </c>
      <c r="BI114" s="158">
        <f>IF('Indicator Data'!BJ118="No Data",1,IF('Indicator Data imputation'!BJ117&lt;&gt;"",1,0))</f>
        <v>0</v>
      </c>
      <c r="BJ114" s="158">
        <f>IF('Indicator Data'!BK118="No Data",1,IF('Indicator Data imputation'!BK117&lt;&gt;"",1,0))</f>
        <v>0</v>
      </c>
      <c r="BK114" s="158">
        <f>IF('Indicator Data'!BL118="No Data",1,IF('Indicator Data imputation'!BL117&lt;&gt;"",1,0))</f>
        <v>0</v>
      </c>
      <c r="BL114" s="158">
        <f>IF('Indicator Data'!BM118="No Data",1,IF('Indicator Data imputation'!BM117&lt;&gt;"",1,0))</f>
        <v>0</v>
      </c>
      <c r="BM114" s="158">
        <f>IF('Indicator Data'!BN118="No Data",1,IF('Indicator Data imputation'!BN117&lt;&gt;"",1,0))</f>
        <v>0</v>
      </c>
      <c r="BN114" s="158">
        <f>IF('Indicator Data'!BO118="No Data",1,IF('Indicator Data imputation'!BO117&lt;&gt;"",1,0))</f>
        <v>0</v>
      </c>
      <c r="BO114" s="158">
        <f>IF('Indicator Data'!BP118="No Data",1,IF('Indicator Data imputation'!BP117&lt;&gt;"",1,0))</f>
        <v>0</v>
      </c>
      <c r="BP114" s="158">
        <f>IF('Indicator Data'!BQ118="No Data",1,IF('Indicator Data imputation'!BQ117&lt;&gt;"",1,0))</f>
        <v>0</v>
      </c>
      <c r="BQ114" s="158">
        <f>IF('Indicator Data'!BR118="No Data",1,IF('Indicator Data imputation'!BR117&lt;&gt;"",1,0))</f>
        <v>0</v>
      </c>
      <c r="BR114" s="158">
        <f>IF('Indicator Data'!BS118="No Data",1,IF('Indicator Data imputation'!BS117&lt;&gt;"",1,0))</f>
        <v>0</v>
      </c>
      <c r="BS114" s="158">
        <f>IF('Indicator Data'!BT118="No Data",1,IF('Indicator Data imputation'!BT117&lt;&gt;"",1,0))</f>
        <v>0</v>
      </c>
      <c r="BT114" s="158">
        <f>IF('Indicator Data'!BU118="No Data",1,IF('Indicator Data imputation'!BU117&lt;&gt;"",1,0))</f>
        <v>0</v>
      </c>
      <c r="BU114" s="158">
        <f>IF('Indicator Data'!BV118="No Data",1,IF('Indicator Data imputation'!BV117&lt;&gt;"",1,0))</f>
        <v>0</v>
      </c>
      <c r="BV114" s="158">
        <f>IF('Indicator Data'!BW118="No Data",1,IF('Indicator Data imputation'!BW117&lt;&gt;"",1,0))</f>
        <v>0</v>
      </c>
      <c r="BW114" s="158">
        <f>IF('Indicator Data'!BX118="No Data",1,IF('Indicator Data imputation'!BX117&lt;&gt;"",1,0))</f>
        <v>0</v>
      </c>
      <c r="BX114" s="158">
        <f>IF('Indicator Data'!BY118="No Data",1,IF('Indicator Data imputation'!BY117&lt;&gt;"",1,0))</f>
        <v>0</v>
      </c>
      <c r="BY114" s="5">
        <f t="shared" si="5"/>
        <v>6</v>
      </c>
      <c r="BZ114" s="160">
        <f t="shared" si="4"/>
        <v>0.08</v>
      </c>
    </row>
    <row r="115" spans="1:78" x14ac:dyDescent="0.25">
      <c r="A115" s="5" t="s">
        <v>210</v>
      </c>
      <c r="B115" s="158">
        <f>IF('Indicator Data'!C119="No Data",1,IF('Indicator Data imputation'!C118&lt;&gt;"",1,0))</f>
        <v>0</v>
      </c>
      <c r="C115" s="158">
        <f>IF('Indicator Data'!D119="No Data",1,IF('Indicator Data imputation'!D118&lt;&gt;"",1,0))</f>
        <v>0</v>
      </c>
      <c r="D115" s="158">
        <f>IF('Indicator Data'!E119="No Data",1,IF('Indicator Data imputation'!E118&lt;&gt;"",1,0))</f>
        <v>0</v>
      </c>
      <c r="E115" s="158">
        <f>IF('Indicator Data'!F119="No Data",1,IF('Indicator Data imputation'!F118&lt;&gt;"",1,0))</f>
        <v>0</v>
      </c>
      <c r="F115" s="158">
        <f>IF('Indicator Data'!G119="No Data",1,IF('Indicator Data imputation'!G118&lt;&gt;"",1,0))</f>
        <v>0</v>
      </c>
      <c r="G115" s="158">
        <f>IF('Indicator Data'!H119="No Data",1,IF('Indicator Data imputation'!H118&lt;&gt;"",1,0))</f>
        <v>0</v>
      </c>
      <c r="H115" s="158">
        <f>IF('Indicator Data'!I119="No Data",1,IF('Indicator Data imputation'!I118&lt;&gt;"",1,0))</f>
        <v>0</v>
      </c>
      <c r="I115" s="158">
        <f>IF('Indicator Data'!J119="No Data",1,IF('Indicator Data imputation'!J118&lt;&gt;"",1,0))</f>
        <v>0</v>
      </c>
      <c r="J115" s="158">
        <f>IF('Indicator Data'!K119="No Data",1,IF('Indicator Data imputation'!K118&lt;&gt;"",1,0))</f>
        <v>0</v>
      </c>
      <c r="K115" s="158">
        <f>IF('Indicator Data'!L119="No Data",1,IF('Indicator Data imputation'!L118&lt;&gt;"",1,0))</f>
        <v>0</v>
      </c>
      <c r="L115" s="158">
        <f>IF('Indicator Data'!M119="No Data",1,IF('Indicator Data imputation'!M118&lt;&gt;"",1,0))</f>
        <v>0</v>
      </c>
      <c r="M115" s="158">
        <f>IF('Indicator Data'!N119="No Data",1,IF('Indicator Data imputation'!N118&lt;&gt;"",1,0))</f>
        <v>1</v>
      </c>
      <c r="N115" s="158">
        <f>IF('Indicator Data'!O119="No Data",1,IF('Indicator Data imputation'!O118&lt;&gt;"",1,0))</f>
        <v>1</v>
      </c>
      <c r="O115" s="158">
        <f>IF('Indicator Data'!P119="No Data",1,IF('Indicator Data imputation'!P118&lt;&gt;"",1,0))</f>
        <v>1</v>
      </c>
      <c r="P115" s="158">
        <f>IF('Indicator Data'!Q119="No Data",1,IF('Indicator Data imputation'!Q118&lt;&gt;"",1,0))</f>
        <v>0</v>
      </c>
      <c r="Q115" s="158">
        <f>IF('Indicator Data'!R119="No Data",1,IF('Indicator Data imputation'!R118&lt;&gt;"",1,0))</f>
        <v>0</v>
      </c>
      <c r="R115" s="158">
        <f>IF('Indicator Data'!S119="No Data",1,IF('Indicator Data imputation'!S118&lt;&gt;"",1,0))</f>
        <v>0</v>
      </c>
      <c r="S115" s="158">
        <f>IF('Indicator Data'!T119="No Data",1,IF('Indicator Data imputation'!T118&lt;&gt;"",1,0))</f>
        <v>0</v>
      </c>
      <c r="T115" s="158">
        <f>IF('Indicator Data'!U119="No Data",1,IF('Indicator Data imputation'!U118&lt;&gt;"",1,0))</f>
        <v>0</v>
      </c>
      <c r="U115" s="158">
        <f>IF('Indicator Data'!V119="No Data",1,IF('Indicator Data imputation'!V118&lt;&gt;"",1,0))</f>
        <v>0</v>
      </c>
      <c r="V115" s="158">
        <f>IF('Indicator Data'!W119="No Data",1,IF('Indicator Data imputation'!W118&lt;&gt;"",1,0))</f>
        <v>0</v>
      </c>
      <c r="W115" s="158">
        <f>IF('Indicator Data'!X119="No Data",1,IF('Indicator Data imputation'!X118&lt;&gt;"",1,0))</f>
        <v>0</v>
      </c>
      <c r="X115" s="158">
        <f>IF('Indicator Data'!Y119="No Data",1,IF('Indicator Data imputation'!Y118&lt;&gt;"",1,0))</f>
        <v>0</v>
      </c>
      <c r="Y115" s="158">
        <f>IF('Indicator Data'!Z119="No Data",1,IF('Indicator Data imputation'!Z118&lt;&gt;"",1,0))</f>
        <v>0</v>
      </c>
      <c r="Z115" s="158">
        <f>IF('Indicator Data'!AA119="No Data",1,IF('Indicator Data imputation'!AA118&lt;&gt;"",1,0))</f>
        <v>1</v>
      </c>
      <c r="AA115" s="158">
        <f>IF('Indicator Data'!AB119="No Data",1,IF('Indicator Data imputation'!AB118&lt;&gt;"",1,0))</f>
        <v>0</v>
      </c>
      <c r="AB115" s="158">
        <f>IF('Indicator Data'!AC119="No Data",1,IF('Indicator Data imputation'!AC118&lt;&gt;"",1,0))</f>
        <v>0</v>
      </c>
      <c r="AC115" s="158">
        <f>IF('Indicator Data'!AD119="No Data",1,IF('Indicator Data imputation'!AD118&lt;&gt;"",1,0))</f>
        <v>0</v>
      </c>
      <c r="AD115" s="158">
        <f>IF('Indicator Data'!AE119="No Data",1,IF('Indicator Data imputation'!AE118&lt;&gt;"",1,0))</f>
        <v>0</v>
      </c>
      <c r="AE115" s="158">
        <f>IF('Indicator Data'!AF119="No Data",1,IF('Indicator Data imputation'!AF118&lt;&gt;"",1,0))</f>
        <v>0</v>
      </c>
      <c r="AF115" s="158">
        <f>IF('Indicator Data'!AG119="No Data",1,IF('Indicator Data imputation'!AG118&lt;&gt;"",1,0))</f>
        <v>0</v>
      </c>
      <c r="AG115" s="158">
        <f>IF('Indicator Data'!AH119="No Data",1,IF('Indicator Data imputation'!AH118&lt;&gt;"",1,0))</f>
        <v>0</v>
      </c>
      <c r="AH115" s="158">
        <f>IF('Indicator Data'!AI119="No Data",1,IF('Indicator Data imputation'!AI118&lt;&gt;"",1,0))</f>
        <v>0</v>
      </c>
      <c r="AI115" s="158">
        <f>IF('Indicator Data'!AJ119="No Data",1,IF('Indicator Data imputation'!AJ118&lt;&gt;"",1,0))</f>
        <v>0</v>
      </c>
      <c r="AJ115" s="158">
        <f>IF('Indicator Data'!AK119="No Data",1,IF('Indicator Data imputation'!AK118&lt;&gt;"",1,0))</f>
        <v>0</v>
      </c>
      <c r="AK115" s="158">
        <f>IF('Indicator Data'!AL119="No Data",1,IF('Indicator Data imputation'!AL118&lt;&gt;"",1,0))</f>
        <v>0</v>
      </c>
      <c r="AL115" s="158">
        <f>IF('Indicator Data'!AM119="No Data",1,IF('Indicator Data imputation'!AM118&lt;&gt;"",1,0))</f>
        <v>0</v>
      </c>
      <c r="AM115" s="158">
        <f>IF('Indicator Data'!AN119="No Data",1,IF('Indicator Data imputation'!AN118&lt;&gt;"",1,0))</f>
        <v>0</v>
      </c>
      <c r="AN115" s="158">
        <f>IF('Indicator Data'!AO119="No Data",1,IF('Indicator Data imputation'!AO118&lt;&gt;"",1,0))</f>
        <v>0</v>
      </c>
      <c r="AO115" s="158">
        <f>IF('Indicator Data'!AP119="No Data",1,IF('Indicator Data imputation'!AP118&lt;&gt;"",1,0))</f>
        <v>0</v>
      </c>
      <c r="AP115" s="158">
        <f>IF('Indicator Data'!AQ119="No Data",1,IF('Indicator Data imputation'!AQ118&lt;&gt;"",1,0))</f>
        <v>0</v>
      </c>
      <c r="AQ115" s="158">
        <f>IF('Indicator Data'!AR119="No Data",1,IF('Indicator Data imputation'!AR118&lt;&gt;"",1,0))</f>
        <v>0</v>
      </c>
      <c r="AR115" s="158">
        <f>IF('Indicator Data'!AS119="No Data",1,IF('Indicator Data imputation'!AS118&lt;&gt;"",1,0))</f>
        <v>0</v>
      </c>
      <c r="AS115" s="158">
        <f>IF('Indicator Data'!AT119="No Data",1,IF('Indicator Data imputation'!AT118&lt;&gt;"",1,0))</f>
        <v>0</v>
      </c>
      <c r="AT115" s="158">
        <f>IF('Indicator Data'!AU119="No Data",1,IF('Indicator Data imputation'!AU118&lt;&gt;"",1,0))</f>
        <v>0</v>
      </c>
      <c r="AU115" s="158">
        <f>IF('Indicator Data'!AV119="No Data",1,IF('Indicator Data imputation'!AV118&lt;&gt;"",1,0))</f>
        <v>0</v>
      </c>
      <c r="AV115" s="158">
        <f>IF('Indicator Data'!AW119="No Data",1,IF('Indicator Data imputation'!AW118&lt;&gt;"",1,0))</f>
        <v>0</v>
      </c>
      <c r="AW115" s="158">
        <f>IF('Indicator Data'!AX119="No Data",1,IF('Indicator Data imputation'!AX118&lt;&gt;"",1,0))</f>
        <v>1</v>
      </c>
      <c r="AX115" s="158">
        <f>IF('Indicator Data'!AY119="No Data",1,IF('Indicator Data imputation'!AY118&lt;&gt;"",1,0))</f>
        <v>0</v>
      </c>
      <c r="AY115" s="158">
        <f>IF('Indicator Data'!AZ119="No Data",1,IF('Indicator Data imputation'!AZ118&lt;&gt;"",1,0))</f>
        <v>0</v>
      </c>
      <c r="AZ115" s="158">
        <f>IF('Indicator Data'!BA119="No Data",1,IF('Indicator Data imputation'!BA118&lt;&gt;"",1,0))</f>
        <v>0</v>
      </c>
      <c r="BA115" s="158">
        <f>IF('Indicator Data'!BB119="No Data",1,IF('Indicator Data imputation'!BB118&lt;&gt;"",1,0))</f>
        <v>0</v>
      </c>
      <c r="BB115" s="158">
        <f>IF('Indicator Data'!BC119="No Data",1,IF('Indicator Data imputation'!BC118&lt;&gt;"",1,0))</f>
        <v>0</v>
      </c>
      <c r="BC115" s="158">
        <f>IF('Indicator Data'!BD119="No Data",1,IF('Indicator Data imputation'!BD118&lt;&gt;"",1,0))</f>
        <v>0</v>
      </c>
      <c r="BD115" s="158">
        <f>IF('Indicator Data'!BE119="No Data",1,IF('Indicator Data imputation'!BE118&lt;&gt;"",1,0))</f>
        <v>0</v>
      </c>
      <c r="BE115" s="158">
        <f>IF('Indicator Data'!BF119="No Data",1,IF('Indicator Data imputation'!BF118&lt;&gt;"",1,0))</f>
        <v>0</v>
      </c>
      <c r="BF115" s="158">
        <f>IF('Indicator Data'!BG119="No Data",1,IF('Indicator Data imputation'!BG118&lt;&gt;"",1,0))</f>
        <v>0</v>
      </c>
      <c r="BG115" s="158">
        <f>IF('Indicator Data'!BH119="No Data",1,IF('Indicator Data imputation'!BH118&lt;&gt;"",1,0))</f>
        <v>0</v>
      </c>
      <c r="BH115" s="158">
        <f>IF('Indicator Data'!BI119="No Data",1,IF('Indicator Data imputation'!BI118&lt;&gt;"",1,0))</f>
        <v>0</v>
      </c>
      <c r="BI115" s="158">
        <f>IF('Indicator Data'!BJ119="No Data",1,IF('Indicator Data imputation'!BJ118&lt;&gt;"",1,0))</f>
        <v>0</v>
      </c>
      <c r="BJ115" s="158">
        <f>IF('Indicator Data'!BK119="No Data",1,IF('Indicator Data imputation'!BK118&lt;&gt;"",1,0))</f>
        <v>0</v>
      </c>
      <c r="BK115" s="158">
        <f>IF('Indicator Data'!BL119="No Data",1,IF('Indicator Data imputation'!BL118&lt;&gt;"",1,0))</f>
        <v>0</v>
      </c>
      <c r="BL115" s="158">
        <f>IF('Indicator Data'!BM119="No Data",1,IF('Indicator Data imputation'!BM118&lt;&gt;"",1,0))</f>
        <v>0</v>
      </c>
      <c r="BM115" s="158">
        <f>IF('Indicator Data'!BN119="No Data",1,IF('Indicator Data imputation'!BN118&lt;&gt;"",1,0))</f>
        <v>0</v>
      </c>
      <c r="BN115" s="158">
        <f>IF('Indicator Data'!BO119="No Data",1,IF('Indicator Data imputation'!BO118&lt;&gt;"",1,0))</f>
        <v>0</v>
      </c>
      <c r="BO115" s="158">
        <f>IF('Indicator Data'!BP119="No Data",1,IF('Indicator Data imputation'!BP118&lt;&gt;"",1,0))</f>
        <v>0</v>
      </c>
      <c r="BP115" s="158">
        <f>IF('Indicator Data'!BQ119="No Data",1,IF('Indicator Data imputation'!BQ118&lt;&gt;"",1,0))</f>
        <v>0</v>
      </c>
      <c r="BQ115" s="158">
        <f>IF('Indicator Data'!BR119="No Data",1,IF('Indicator Data imputation'!BR118&lt;&gt;"",1,0))</f>
        <v>0</v>
      </c>
      <c r="BR115" s="158">
        <f>IF('Indicator Data'!BS119="No Data",1,IF('Indicator Data imputation'!BS118&lt;&gt;"",1,0))</f>
        <v>0</v>
      </c>
      <c r="BS115" s="158">
        <f>IF('Indicator Data'!BT119="No Data",1,IF('Indicator Data imputation'!BT118&lt;&gt;"",1,0))</f>
        <v>0</v>
      </c>
      <c r="BT115" s="158">
        <f>IF('Indicator Data'!BU119="No Data",1,IF('Indicator Data imputation'!BU118&lt;&gt;"",1,0))</f>
        <v>0</v>
      </c>
      <c r="BU115" s="158">
        <f>IF('Indicator Data'!BV119="No Data",1,IF('Indicator Data imputation'!BV118&lt;&gt;"",1,0))</f>
        <v>0</v>
      </c>
      <c r="BV115" s="158">
        <f>IF('Indicator Data'!BW119="No Data",1,IF('Indicator Data imputation'!BW118&lt;&gt;"",1,0))</f>
        <v>0</v>
      </c>
      <c r="BW115" s="158">
        <f>IF('Indicator Data'!BX119="No Data",1,IF('Indicator Data imputation'!BX118&lt;&gt;"",1,0))</f>
        <v>0</v>
      </c>
      <c r="BX115" s="158">
        <f>IF('Indicator Data'!BY119="No Data",1,IF('Indicator Data imputation'!BY118&lt;&gt;"",1,0))</f>
        <v>0</v>
      </c>
      <c r="BY115" s="5">
        <f t="shared" si="5"/>
        <v>5</v>
      </c>
      <c r="BZ115" s="160">
        <f t="shared" si="4"/>
        <v>6.6666666666666666E-2</v>
      </c>
    </row>
    <row r="116" spans="1:78" x14ac:dyDescent="0.25">
      <c r="A116" s="5" t="s">
        <v>212</v>
      </c>
      <c r="B116" s="158">
        <f>IF('Indicator Data'!C120="No Data",1,IF('Indicator Data imputation'!C119&lt;&gt;"",1,0))</f>
        <v>0</v>
      </c>
      <c r="C116" s="158">
        <f>IF('Indicator Data'!D120="No Data",1,IF('Indicator Data imputation'!D119&lt;&gt;"",1,0))</f>
        <v>0</v>
      </c>
      <c r="D116" s="158">
        <f>IF('Indicator Data'!E120="No Data",1,IF('Indicator Data imputation'!E119&lt;&gt;"",1,0))</f>
        <v>0</v>
      </c>
      <c r="E116" s="158">
        <f>IF('Indicator Data'!F120="No Data",1,IF('Indicator Data imputation'!F119&lt;&gt;"",1,0))</f>
        <v>0</v>
      </c>
      <c r="F116" s="158">
        <f>IF('Indicator Data'!G120="No Data",1,IF('Indicator Data imputation'!G119&lt;&gt;"",1,0))</f>
        <v>0</v>
      </c>
      <c r="G116" s="158">
        <f>IF('Indicator Data'!H120="No Data",1,IF('Indicator Data imputation'!H119&lt;&gt;"",1,0))</f>
        <v>0</v>
      </c>
      <c r="H116" s="158">
        <f>IF('Indicator Data'!I120="No Data",1,IF('Indicator Data imputation'!I119&lt;&gt;"",1,0))</f>
        <v>0</v>
      </c>
      <c r="I116" s="158">
        <f>IF('Indicator Data'!J120="No Data",1,IF('Indicator Data imputation'!J119&lt;&gt;"",1,0))</f>
        <v>0</v>
      </c>
      <c r="J116" s="158">
        <f>IF('Indicator Data'!K120="No Data",1,IF('Indicator Data imputation'!K119&lt;&gt;"",1,0))</f>
        <v>0</v>
      </c>
      <c r="K116" s="158">
        <f>IF('Indicator Data'!L120="No Data",1,IF('Indicator Data imputation'!L119&lt;&gt;"",1,0))</f>
        <v>0</v>
      </c>
      <c r="L116" s="158">
        <f>IF('Indicator Data'!M120="No Data",1,IF('Indicator Data imputation'!M119&lt;&gt;"",1,0))</f>
        <v>0</v>
      </c>
      <c r="M116" s="158">
        <f>IF('Indicator Data'!N120="No Data",1,IF('Indicator Data imputation'!N119&lt;&gt;"",1,0))</f>
        <v>1</v>
      </c>
      <c r="N116" s="158">
        <f>IF('Indicator Data'!O120="No Data",1,IF('Indicator Data imputation'!O119&lt;&gt;"",1,0))</f>
        <v>1</v>
      </c>
      <c r="O116" s="158">
        <f>IF('Indicator Data'!P120="No Data",1,IF('Indicator Data imputation'!P119&lt;&gt;"",1,0))</f>
        <v>1</v>
      </c>
      <c r="P116" s="158">
        <f>IF('Indicator Data'!Q120="No Data",1,IF('Indicator Data imputation'!Q119&lt;&gt;"",1,0))</f>
        <v>0</v>
      </c>
      <c r="Q116" s="158">
        <f>IF('Indicator Data'!R120="No Data",1,IF('Indicator Data imputation'!R119&lt;&gt;"",1,0))</f>
        <v>0</v>
      </c>
      <c r="R116" s="158">
        <f>IF('Indicator Data'!S120="No Data",1,IF('Indicator Data imputation'!S119&lt;&gt;"",1,0))</f>
        <v>0</v>
      </c>
      <c r="S116" s="158">
        <f>IF('Indicator Data'!T120="No Data",1,IF('Indicator Data imputation'!T119&lt;&gt;"",1,0))</f>
        <v>0</v>
      </c>
      <c r="T116" s="158">
        <f>IF('Indicator Data'!U120="No Data",1,IF('Indicator Data imputation'!U119&lt;&gt;"",1,0))</f>
        <v>0</v>
      </c>
      <c r="U116" s="158">
        <f>IF('Indicator Data'!V120="No Data",1,IF('Indicator Data imputation'!V119&lt;&gt;"",1,0))</f>
        <v>0</v>
      </c>
      <c r="V116" s="158">
        <f>IF('Indicator Data'!W120="No Data",1,IF('Indicator Data imputation'!W119&lt;&gt;"",1,0))</f>
        <v>0</v>
      </c>
      <c r="W116" s="158">
        <f>IF('Indicator Data'!X120="No Data",1,IF('Indicator Data imputation'!X119&lt;&gt;"",1,0))</f>
        <v>0</v>
      </c>
      <c r="X116" s="158">
        <f>IF('Indicator Data'!Y120="No Data",1,IF('Indicator Data imputation'!Y119&lt;&gt;"",1,0))</f>
        <v>0</v>
      </c>
      <c r="Y116" s="158">
        <f>IF('Indicator Data'!Z120="No Data",1,IF('Indicator Data imputation'!Z119&lt;&gt;"",1,0))</f>
        <v>0</v>
      </c>
      <c r="Z116" s="158">
        <f>IF('Indicator Data'!AA120="No Data",1,IF('Indicator Data imputation'!AA119&lt;&gt;"",1,0))</f>
        <v>0</v>
      </c>
      <c r="AA116" s="158">
        <f>IF('Indicator Data'!AB120="No Data",1,IF('Indicator Data imputation'!AB119&lt;&gt;"",1,0))</f>
        <v>0</v>
      </c>
      <c r="AB116" s="158">
        <f>IF('Indicator Data'!AC120="No Data",1,IF('Indicator Data imputation'!AC119&lt;&gt;"",1,0))</f>
        <v>1</v>
      </c>
      <c r="AC116" s="158">
        <f>IF('Indicator Data'!AD120="No Data",1,IF('Indicator Data imputation'!AD119&lt;&gt;"",1,0))</f>
        <v>0</v>
      </c>
      <c r="AD116" s="158">
        <f>IF('Indicator Data'!AE120="No Data",1,IF('Indicator Data imputation'!AE119&lt;&gt;"",1,0))</f>
        <v>0</v>
      </c>
      <c r="AE116" s="158">
        <f>IF('Indicator Data'!AF120="No Data",1,IF('Indicator Data imputation'!AF119&lt;&gt;"",1,0))</f>
        <v>0</v>
      </c>
      <c r="AF116" s="158">
        <f>IF('Indicator Data'!AG120="No Data",1,IF('Indicator Data imputation'!AG119&lt;&gt;"",1,0))</f>
        <v>0</v>
      </c>
      <c r="AG116" s="158">
        <f>IF('Indicator Data'!AH120="No Data",1,IF('Indicator Data imputation'!AH119&lt;&gt;"",1,0))</f>
        <v>0</v>
      </c>
      <c r="AH116" s="158">
        <f>IF('Indicator Data'!AI120="No Data",1,IF('Indicator Data imputation'!AI119&lt;&gt;"",1,0))</f>
        <v>0</v>
      </c>
      <c r="AI116" s="158">
        <f>IF('Indicator Data'!AJ120="No Data",1,IF('Indicator Data imputation'!AJ119&lt;&gt;"",1,0))</f>
        <v>0</v>
      </c>
      <c r="AJ116" s="158">
        <f>IF('Indicator Data'!AK120="No Data",1,IF('Indicator Data imputation'!AK119&lt;&gt;"",1,0))</f>
        <v>0</v>
      </c>
      <c r="AK116" s="158">
        <f>IF('Indicator Data'!AL120="No Data",1,IF('Indicator Data imputation'!AL119&lt;&gt;"",1,0))</f>
        <v>0</v>
      </c>
      <c r="AL116" s="158">
        <f>IF('Indicator Data'!AM120="No Data",1,IF('Indicator Data imputation'!AM119&lt;&gt;"",1,0))</f>
        <v>0</v>
      </c>
      <c r="AM116" s="158">
        <f>IF('Indicator Data'!AN120="No Data",1,IF('Indicator Data imputation'!AN119&lt;&gt;"",1,0))</f>
        <v>0</v>
      </c>
      <c r="AN116" s="158">
        <f>IF('Indicator Data'!AO120="No Data",1,IF('Indicator Data imputation'!AO119&lt;&gt;"",1,0))</f>
        <v>0</v>
      </c>
      <c r="AO116" s="158">
        <f>IF('Indicator Data'!AP120="No Data",1,IF('Indicator Data imputation'!AP119&lt;&gt;"",1,0))</f>
        <v>0</v>
      </c>
      <c r="AP116" s="158">
        <f>IF('Indicator Data'!AQ120="No Data",1,IF('Indicator Data imputation'!AQ119&lt;&gt;"",1,0))</f>
        <v>0</v>
      </c>
      <c r="AQ116" s="158">
        <f>IF('Indicator Data'!AR120="No Data",1,IF('Indicator Data imputation'!AR119&lt;&gt;"",1,0))</f>
        <v>0</v>
      </c>
      <c r="AR116" s="158">
        <f>IF('Indicator Data'!AS120="No Data",1,IF('Indicator Data imputation'!AS119&lt;&gt;"",1,0))</f>
        <v>0</v>
      </c>
      <c r="AS116" s="158">
        <f>IF('Indicator Data'!AT120="No Data",1,IF('Indicator Data imputation'!AT119&lt;&gt;"",1,0))</f>
        <v>0</v>
      </c>
      <c r="AT116" s="158">
        <f>IF('Indicator Data'!AU120="No Data",1,IF('Indicator Data imputation'!AU119&lt;&gt;"",1,0))</f>
        <v>0</v>
      </c>
      <c r="AU116" s="158">
        <f>IF('Indicator Data'!AV120="No Data",1,IF('Indicator Data imputation'!AV119&lt;&gt;"",1,0))</f>
        <v>0</v>
      </c>
      <c r="AV116" s="158">
        <f>IF('Indicator Data'!AW120="No Data",1,IF('Indicator Data imputation'!AW119&lt;&gt;"",1,0))</f>
        <v>0</v>
      </c>
      <c r="AW116" s="158">
        <f>IF('Indicator Data'!AX120="No Data",1,IF('Indicator Data imputation'!AX119&lt;&gt;"",1,0))</f>
        <v>1</v>
      </c>
      <c r="AX116" s="158">
        <f>IF('Indicator Data'!AY120="No Data",1,IF('Indicator Data imputation'!AY119&lt;&gt;"",1,0))</f>
        <v>0</v>
      </c>
      <c r="AY116" s="158">
        <f>IF('Indicator Data'!AZ120="No Data",1,IF('Indicator Data imputation'!AZ119&lt;&gt;"",1,0))</f>
        <v>0</v>
      </c>
      <c r="AZ116" s="158">
        <f>IF('Indicator Data'!BA120="No Data",1,IF('Indicator Data imputation'!BA119&lt;&gt;"",1,0))</f>
        <v>0</v>
      </c>
      <c r="BA116" s="158">
        <f>IF('Indicator Data'!BB120="No Data",1,IF('Indicator Data imputation'!BB119&lt;&gt;"",1,0))</f>
        <v>0</v>
      </c>
      <c r="BB116" s="158">
        <f>IF('Indicator Data'!BC120="No Data",1,IF('Indicator Data imputation'!BC119&lt;&gt;"",1,0))</f>
        <v>0</v>
      </c>
      <c r="BC116" s="158">
        <f>IF('Indicator Data'!BD120="No Data",1,IF('Indicator Data imputation'!BD119&lt;&gt;"",1,0))</f>
        <v>0</v>
      </c>
      <c r="BD116" s="158">
        <f>IF('Indicator Data'!BE120="No Data",1,IF('Indicator Data imputation'!BE119&lt;&gt;"",1,0))</f>
        <v>0</v>
      </c>
      <c r="BE116" s="158">
        <f>IF('Indicator Data'!BF120="No Data",1,IF('Indicator Data imputation'!BF119&lt;&gt;"",1,0))</f>
        <v>0</v>
      </c>
      <c r="BF116" s="158">
        <f>IF('Indicator Data'!BG120="No Data",1,IF('Indicator Data imputation'!BG119&lt;&gt;"",1,0))</f>
        <v>0</v>
      </c>
      <c r="BG116" s="158">
        <f>IF('Indicator Data'!BH120="No Data",1,IF('Indicator Data imputation'!BH119&lt;&gt;"",1,0))</f>
        <v>0</v>
      </c>
      <c r="BH116" s="158">
        <f>IF('Indicator Data'!BI120="No Data",1,IF('Indicator Data imputation'!BI119&lt;&gt;"",1,0))</f>
        <v>0</v>
      </c>
      <c r="BI116" s="158">
        <f>IF('Indicator Data'!BJ120="No Data",1,IF('Indicator Data imputation'!BJ119&lt;&gt;"",1,0))</f>
        <v>0</v>
      </c>
      <c r="BJ116" s="158">
        <f>IF('Indicator Data'!BK120="No Data",1,IF('Indicator Data imputation'!BK119&lt;&gt;"",1,0))</f>
        <v>0</v>
      </c>
      <c r="BK116" s="158">
        <f>IF('Indicator Data'!BL120="No Data",1,IF('Indicator Data imputation'!BL119&lt;&gt;"",1,0))</f>
        <v>0</v>
      </c>
      <c r="BL116" s="158">
        <f>IF('Indicator Data'!BM120="No Data",1,IF('Indicator Data imputation'!BM119&lt;&gt;"",1,0))</f>
        <v>0</v>
      </c>
      <c r="BM116" s="158">
        <f>IF('Indicator Data'!BN120="No Data",1,IF('Indicator Data imputation'!BN119&lt;&gt;"",1,0))</f>
        <v>0</v>
      </c>
      <c r="BN116" s="158">
        <f>IF('Indicator Data'!BO120="No Data",1,IF('Indicator Data imputation'!BO119&lt;&gt;"",1,0))</f>
        <v>0</v>
      </c>
      <c r="BO116" s="158">
        <f>IF('Indicator Data'!BP120="No Data",1,IF('Indicator Data imputation'!BP119&lt;&gt;"",1,0))</f>
        <v>0</v>
      </c>
      <c r="BP116" s="158">
        <f>IF('Indicator Data'!BQ120="No Data",1,IF('Indicator Data imputation'!BQ119&lt;&gt;"",1,0))</f>
        <v>0</v>
      </c>
      <c r="BQ116" s="158">
        <f>IF('Indicator Data'!BR120="No Data",1,IF('Indicator Data imputation'!BR119&lt;&gt;"",1,0))</f>
        <v>0</v>
      </c>
      <c r="BR116" s="158">
        <f>IF('Indicator Data'!BS120="No Data",1,IF('Indicator Data imputation'!BS119&lt;&gt;"",1,0))</f>
        <v>0</v>
      </c>
      <c r="BS116" s="158">
        <f>IF('Indicator Data'!BT120="No Data",1,IF('Indicator Data imputation'!BT119&lt;&gt;"",1,0))</f>
        <v>0</v>
      </c>
      <c r="BT116" s="158">
        <f>IF('Indicator Data'!BU120="No Data",1,IF('Indicator Data imputation'!BU119&lt;&gt;"",1,0))</f>
        <v>0</v>
      </c>
      <c r="BU116" s="158">
        <f>IF('Indicator Data'!BV120="No Data",1,IF('Indicator Data imputation'!BV119&lt;&gt;"",1,0))</f>
        <v>0</v>
      </c>
      <c r="BV116" s="158">
        <f>IF('Indicator Data'!BW120="No Data",1,IF('Indicator Data imputation'!BW119&lt;&gt;"",1,0))</f>
        <v>1</v>
      </c>
      <c r="BW116" s="158">
        <f>IF('Indicator Data'!BX120="No Data",1,IF('Indicator Data imputation'!BX119&lt;&gt;"",1,0))</f>
        <v>0</v>
      </c>
      <c r="BX116" s="158">
        <f>IF('Indicator Data'!BY120="No Data",1,IF('Indicator Data imputation'!BY119&lt;&gt;"",1,0))</f>
        <v>0</v>
      </c>
      <c r="BY116" s="5">
        <f t="shared" si="5"/>
        <v>6</v>
      </c>
      <c r="BZ116" s="160">
        <f t="shared" si="4"/>
        <v>0.08</v>
      </c>
    </row>
    <row r="117" spans="1:78" x14ac:dyDescent="0.25">
      <c r="A117" s="5" t="s">
        <v>214</v>
      </c>
      <c r="B117" s="158">
        <f>IF('Indicator Data'!C121="No Data",1,IF('Indicator Data imputation'!C120&lt;&gt;"",1,0))</f>
        <v>0</v>
      </c>
      <c r="C117" s="158">
        <f>IF('Indicator Data'!D121="No Data",1,IF('Indicator Data imputation'!D120&lt;&gt;"",1,0))</f>
        <v>0</v>
      </c>
      <c r="D117" s="158">
        <f>IF('Indicator Data'!E121="No Data",1,IF('Indicator Data imputation'!E120&lt;&gt;"",1,0))</f>
        <v>0</v>
      </c>
      <c r="E117" s="158">
        <f>IF('Indicator Data'!F121="No Data",1,IF('Indicator Data imputation'!F120&lt;&gt;"",1,0))</f>
        <v>0</v>
      </c>
      <c r="F117" s="158">
        <f>IF('Indicator Data'!G121="No Data",1,IF('Indicator Data imputation'!G120&lt;&gt;"",1,0))</f>
        <v>0</v>
      </c>
      <c r="G117" s="158">
        <f>IF('Indicator Data'!H121="No Data",1,IF('Indicator Data imputation'!H120&lt;&gt;"",1,0))</f>
        <v>0</v>
      </c>
      <c r="H117" s="158">
        <f>IF('Indicator Data'!I121="No Data",1,IF('Indicator Data imputation'!I120&lt;&gt;"",1,0))</f>
        <v>0</v>
      </c>
      <c r="I117" s="158">
        <f>IF('Indicator Data'!J121="No Data",1,IF('Indicator Data imputation'!J120&lt;&gt;"",1,0))</f>
        <v>0</v>
      </c>
      <c r="J117" s="158">
        <f>IF('Indicator Data'!K121="No Data",1,IF('Indicator Data imputation'!K120&lt;&gt;"",1,0))</f>
        <v>0</v>
      </c>
      <c r="K117" s="158">
        <f>IF('Indicator Data'!L121="No Data",1,IF('Indicator Data imputation'!L120&lt;&gt;"",1,0))</f>
        <v>0</v>
      </c>
      <c r="L117" s="158">
        <f>IF('Indicator Data'!M121="No Data",1,IF('Indicator Data imputation'!M120&lt;&gt;"",1,0))</f>
        <v>0</v>
      </c>
      <c r="M117" s="158">
        <f>IF('Indicator Data'!N121="No Data",1,IF('Indicator Data imputation'!N120&lt;&gt;"",1,0))</f>
        <v>0</v>
      </c>
      <c r="N117" s="158">
        <f>IF('Indicator Data'!O121="No Data",1,IF('Indicator Data imputation'!O120&lt;&gt;"",1,0))</f>
        <v>0</v>
      </c>
      <c r="O117" s="158">
        <f>IF('Indicator Data'!P121="No Data",1,IF('Indicator Data imputation'!P120&lt;&gt;"",1,0))</f>
        <v>0</v>
      </c>
      <c r="P117" s="158">
        <f>IF('Indicator Data'!Q121="No Data",1,IF('Indicator Data imputation'!Q120&lt;&gt;"",1,0))</f>
        <v>0</v>
      </c>
      <c r="Q117" s="158">
        <f>IF('Indicator Data'!R121="No Data",1,IF('Indicator Data imputation'!R120&lt;&gt;"",1,0))</f>
        <v>0</v>
      </c>
      <c r="R117" s="158">
        <f>IF('Indicator Data'!S121="No Data",1,IF('Indicator Data imputation'!S120&lt;&gt;"",1,0))</f>
        <v>0</v>
      </c>
      <c r="S117" s="158">
        <f>IF('Indicator Data'!T121="No Data",1,IF('Indicator Data imputation'!T120&lt;&gt;"",1,0))</f>
        <v>0</v>
      </c>
      <c r="T117" s="158">
        <f>IF('Indicator Data'!U121="No Data",1,IF('Indicator Data imputation'!U120&lt;&gt;"",1,0))</f>
        <v>0</v>
      </c>
      <c r="U117" s="158">
        <f>IF('Indicator Data'!V121="No Data",1,IF('Indicator Data imputation'!V120&lt;&gt;"",1,0))</f>
        <v>0</v>
      </c>
      <c r="V117" s="158">
        <f>IF('Indicator Data'!W121="No Data",1,IF('Indicator Data imputation'!W120&lt;&gt;"",1,0))</f>
        <v>0</v>
      </c>
      <c r="W117" s="158">
        <f>IF('Indicator Data'!X121="No Data",1,IF('Indicator Data imputation'!X120&lt;&gt;"",1,0))</f>
        <v>0</v>
      </c>
      <c r="X117" s="158">
        <f>IF('Indicator Data'!Y121="No Data",1,IF('Indicator Data imputation'!Y120&lt;&gt;"",1,0))</f>
        <v>0</v>
      </c>
      <c r="Y117" s="158">
        <f>IF('Indicator Data'!Z121="No Data",1,IF('Indicator Data imputation'!Z120&lt;&gt;"",1,0))</f>
        <v>0</v>
      </c>
      <c r="Z117" s="158">
        <f>IF('Indicator Data'!AA121="No Data",1,IF('Indicator Data imputation'!AA120&lt;&gt;"",1,0))</f>
        <v>0</v>
      </c>
      <c r="AA117" s="158">
        <f>IF('Indicator Data'!AB121="No Data",1,IF('Indicator Data imputation'!AB120&lt;&gt;"",1,0))</f>
        <v>0</v>
      </c>
      <c r="AB117" s="158">
        <f>IF('Indicator Data'!AC121="No Data",1,IF('Indicator Data imputation'!AC120&lt;&gt;"",1,0))</f>
        <v>1</v>
      </c>
      <c r="AC117" s="158">
        <f>IF('Indicator Data'!AD121="No Data",1,IF('Indicator Data imputation'!AD120&lt;&gt;"",1,0))</f>
        <v>0</v>
      </c>
      <c r="AD117" s="158">
        <f>IF('Indicator Data'!AE121="No Data",1,IF('Indicator Data imputation'!AE120&lt;&gt;"",1,0))</f>
        <v>0</v>
      </c>
      <c r="AE117" s="158">
        <f>IF('Indicator Data'!AF121="No Data",1,IF('Indicator Data imputation'!AF120&lt;&gt;"",1,0))</f>
        <v>0</v>
      </c>
      <c r="AF117" s="158">
        <f>IF('Indicator Data'!AG121="No Data",1,IF('Indicator Data imputation'!AG120&lt;&gt;"",1,0))</f>
        <v>0</v>
      </c>
      <c r="AG117" s="158">
        <f>IF('Indicator Data'!AH121="No Data",1,IF('Indicator Data imputation'!AH120&lt;&gt;"",1,0))</f>
        <v>0</v>
      </c>
      <c r="AH117" s="158">
        <f>IF('Indicator Data'!AI121="No Data",1,IF('Indicator Data imputation'!AI120&lt;&gt;"",1,0))</f>
        <v>0</v>
      </c>
      <c r="AI117" s="158">
        <f>IF('Indicator Data'!AJ121="No Data",1,IF('Indicator Data imputation'!AJ120&lt;&gt;"",1,0))</f>
        <v>0</v>
      </c>
      <c r="AJ117" s="158">
        <f>IF('Indicator Data'!AK121="No Data",1,IF('Indicator Data imputation'!AK120&lt;&gt;"",1,0))</f>
        <v>0</v>
      </c>
      <c r="AK117" s="158">
        <f>IF('Indicator Data'!AL121="No Data",1,IF('Indicator Data imputation'!AL120&lt;&gt;"",1,0))</f>
        <v>0</v>
      </c>
      <c r="AL117" s="158">
        <f>IF('Indicator Data'!AM121="No Data",1,IF('Indicator Data imputation'!AM120&lt;&gt;"",1,0))</f>
        <v>0</v>
      </c>
      <c r="AM117" s="158">
        <f>IF('Indicator Data'!AN121="No Data",1,IF('Indicator Data imputation'!AN120&lt;&gt;"",1,0))</f>
        <v>0</v>
      </c>
      <c r="AN117" s="158">
        <f>IF('Indicator Data'!AO121="No Data",1,IF('Indicator Data imputation'!AO120&lt;&gt;"",1,0))</f>
        <v>0</v>
      </c>
      <c r="AO117" s="158">
        <f>IF('Indicator Data'!AP121="No Data",1,IF('Indicator Data imputation'!AP120&lt;&gt;"",1,0))</f>
        <v>0</v>
      </c>
      <c r="AP117" s="158">
        <f>IF('Indicator Data'!AQ121="No Data",1,IF('Indicator Data imputation'!AQ120&lt;&gt;"",1,0))</f>
        <v>0</v>
      </c>
      <c r="AQ117" s="158">
        <f>IF('Indicator Data'!AR121="No Data",1,IF('Indicator Data imputation'!AR120&lt;&gt;"",1,0))</f>
        <v>0</v>
      </c>
      <c r="AR117" s="158">
        <f>IF('Indicator Data'!AS121="No Data",1,IF('Indicator Data imputation'!AS120&lt;&gt;"",1,0))</f>
        <v>0</v>
      </c>
      <c r="AS117" s="158">
        <f>IF('Indicator Data'!AT121="No Data",1,IF('Indicator Data imputation'!AT120&lt;&gt;"",1,0))</f>
        <v>0</v>
      </c>
      <c r="AT117" s="158">
        <f>IF('Indicator Data'!AU121="No Data",1,IF('Indicator Data imputation'!AU120&lt;&gt;"",1,0))</f>
        <v>0</v>
      </c>
      <c r="AU117" s="158">
        <f>IF('Indicator Data'!AV121="No Data",1,IF('Indicator Data imputation'!AV120&lt;&gt;"",1,0))</f>
        <v>0</v>
      </c>
      <c r="AV117" s="158">
        <f>IF('Indicator Data'!AW121="No Data",1,IF('Indicator Data imputation'!AW120&lt;&gt;"",1,0))</f>
        <v>0</v>
      </c>
      <c r="AW117" s="158">
        <f>IF('Indicator Data'!AX121="No Data",1,IF('Indicator Data imputation'!AX120&lt;&gt;"",1,0))</f>
        <v>0</v>
      </c>
      <c r="AX117" s="158">
        <f>IF('Indicator Data'!AY121="No Data",1,IF('Indicator Data imputation'!AY120&lt;&gt;"",1,0))</f>
        <v>0</v>
      </c>
      <c r="AY117" s="158">
        <f>IF('Indicator Data'!AZ121="No Data",1,IF('Indicator Data imputation'!AZ120&lt;&gt;"",1,0))</f>
        <v>0</v>
      </c>
      <c r="AZ117" s="158">
        <f>IF('Indicator Data'!BA121="No Data",1,IF('Indicator Data imputation'!BA120&lt;&gt;"",1,0))</f>
        <v>0</v>
      </c>
      <c r="BA117" s="158">
        <f>IF('Indicator Data'!BB121="No Data",1,IF('Indicator Data imputation'!BB120&lt;&gt;"",1,0))</f>
        <v>0</v>
      </c>
      <c r="BB117" s="158">
        <f>IF('Indicator Data'!BC121="No Data",1,IF('Indicator Data imputation'!BC120&lt;&gt;"",1,0))</f>
        <v>0</v>
      </c>
      <c r="BC117" s="158">
        <f>IF('Indicator Data'!BD121="No Data",1,IF('Indicator Data imputation'!BD120&lt;&gt;"",1,0))</f>
        <v>0</v>
      </c>
      <c r="BD117" s="158">
        <f>IF('Indicator Data'!BE121="No Data",1,IF('Indicator Data imputation'!BE120&lt;&gt;"",1,0))</f>
        <v>0</v>
      </c>
      <c r="BE117" s="158">
        <f>IF('Indicator Data'!BF121="No Data",1,IF('Indicator Data imputation'!BF120&lt;&gt;"",1,0))</f>
        <v>0</v>
      </c>
      <c r="BF117" s="158">
        <f>IF('Indicator Data'!BG121="No Data",1,IF('Indicator Data imputation'!BG120&lt;&gt;"",1,0))</f>
        <v>0</v>
      </c>
      <c r="BG117" s="158">
        <f>IF('Indicator Data'!BH121="No Data",1,IF('Indicator Data imputation'!BH120&lt;&gt;"",1,0))</f>
        <v>0</v>
      </c>
      <c r="BH117" s="158">
        <f>IF('Indicator Data'!BI121="No Data",1,IF('Indicator Data imputation'!BI120&lt;&gt;"",1,0))</f>
        <v>0</v>
      </c>
      <c r="BI117" s="158">
        <f>IF('Indicator Data'!BJ121="No Data",1,IF('Indicator Data imputation'!BJ120&lt;&gt;"",1,0))</f>
        <v>0</v>
      </c>
      <c r="BJ117" s="158">
        <f>IF('Indicator Data'!BK121="No Data",1,IF('Indicator Data imputation'!BK120&lt;&gt;"",1,0))</f>
        <v>0</v>
      </c>
      <c r="BK117" s="158">
        <f>IF('Indicator Data'!BL121="No Data",1,IF('Indicator Data imputation'!BL120&lt;&gt;"",1,0))</f>
        <v>0</v>
      </c>
      <c r="BL117" s="158">
        <f>IF('Indicator Data'!BM121="No Data",1,IF('Indicator Data imputation'!BM120&lt;&gt;"",1,0))</f>
        <v>0</v>
      </c>
      <c r="BM117" s="158">
        <f>IF('Indicator Data'!BN121="No Data",1,IF('Indicator Data imputation'!BN120&lt;&gt;"",1,0))</f>
        <v>0</v>
      </c>
      <c r="BN117" s="158">
        <f>IF('Indicator Data'!BO121="No Data",1,IF('Indicator Data imputation'!BO120&lt;&gt;"",1,0))</f>
        <v>0</v>
      </c>
      <c r="BO117" s="158">
        <f>IF('Indicator Data'!BP121="No Data",1,IF('Indicator Data imputation'!BP120&lt;&gt;"",1,0))</f>
        <v>0</v>
      </c>
      <c r="BP117" s="158">
        <f>IF('Indicator Data'!BQ121="No Data",1,IF('Indicator Data imputation'!BQ120&lt;&gt;"",1,0))</f>
        <v>0</v>
      </c>
      <c r="BQ117" s="158">
        <f>IF('Indicator Data'!BR121="No Data",1,IF('Indicator Data imputation'!BR120&lt;&gt;"",1,0))</f>
        <v>0</v>
      </c>
      <c r="BR117" s="158">
        <f>IF('Indicator Data'!BS121="No Data",1,IF('Indicator Data imputation'!BS120&lt;&gt;"",1,0))</f>
        <v>0</v>
      </c>
      <c r="BS117" s="158">
        <f>IF('Indicator Data'!BT121="No Data",1,IF('Indicator Data imputation'!BT120&lt;&gt;"",1,0))</f>
        <v>0</v>
      </c>
      <c r="BT117" s="158">
        <f>IF('Indicator Data'!BU121="No Data",1,IF('Indicator Data imputation'!BU120&lt;&gt;"",1,0))</f>
        <v>0</v>
      </c>
      <c r="BU117" s="158">
        <f>IF('Indicator Data'!BV121="No Data",1,IF('Indicator Data imputation'!BV120&lt;&gt;"",1,0))</f>
        <v>0</v>
      </c>
      <c r="BV117" s="158">
        <f>IF('Indicator Data'!BW121="No Data",1,IF('Indicator Data imputation'!BW120&lt;&gt;"",1,0))</f>
        <v>0</v>
      </c>
      <c r="BW117" s="158">
        <f>IF('Indicator Data'!BX121="No Data",1,IF('Indicator Data imputation'!BX120&lt;&gt;"",1,0))</f>
        <v>0</v>
      </c>
      <c r="BX117" s="158">
        <f>IF('Indicator Data'!BY121="No Data",1,IF('Indicator Data imputation'!BY120&lt;&gt;"",1,0))</f>
        <v>0</v>
      </c>
      <c r="BY117" s="5">
        <f t="shared" si="5"/>
        <v>1</v>
      </c>
      <c r="BZ117" s="160">
        <f t="shared" si="4"/>
        <v>1.3333333333333334E-2</v>
      </c>
    </row>
    <row r="118" spans="1:78" x14ac:dyDescent="0.25">
      <c r="A118" s="5" t="s">
        <v>216</v>
      </c>
      <c r="B118" s="158">
        <f>IF('Indicator Data'!C122="No Data",1,IF('Indicator Data imputation'!C121&lt;&gt;"",1,0))</f>
        <v>0</v>
      </c>
      <c r="C118" s="158">
        <f>IF('Indicator Data'!D122="No Data",1,IF('Indicator Data imputation'!D121&lt;&gt;"",1,0))</f>
        <v>0</v>
      </c>
      <c r="D118" s="158">
        <f>IF('Indicator Data'!E122="No Data",1,IF('Indicator Data imputation'!E121&lt;&gt;"",1,0))</f>
        <v>0</v>
      </c>
      <c r="E118" s="158">
        <f>IF('Indicator Data'!F122="No Data",1,IF('Indicator Data imputation'!F121&lt;&gt;"",1,0))</f>
        <v>0</v>
      </c>
      <c r="F118" s="158">
        <f>IF('Indicator Data'!G122="No Data",1,IF('Indicator Data imputation'!G121&lt;&gt;"",1,0))</f>
        <v>0</v>
      </c>
      <c r="G118" s="158">
        <f>IF('Indicator Data'!H122="No Data",1,IF('Indicator Data imputation'!H121&lt;&gt;"",1,0))</f>
        <v>0</v>
      </c>
      <c r="H118" s="158">
        <f>IF('Indicator Data'!I122="No Data",1,IF('Indicator Data imputation'!I121&lt;&gt;"",1,0))</f>
        <v>0</v>
      </c>
      <c r="I118" s="158">
        <f>IF('Indicator Data'!J122="No Data",1,IF('Indicator Data imputation'!J121&lt;&gt;"",1,0))</f>
        <v>0</v>
      </c>
      <c r="J118" s="158">
        <f>IF('Indicator Data'!K122="No Data",1,IF('Indicator Data imputation'!K121&lt;&gt;"",1,0))</f>
        <v>0</v>
      </c>
      <c r="K118" s="158">
        <f>IF('Indicator Data'!L122="No Data",1,IF('Indicator Data imputation'!L121&lt;&gt;"",1,0))</f>
        <v>0</v>
      </c>
      <c r="L118" s="158">
        <f>IF('Indicator Data'!M122="No Data",1,IF('Indicator Data imputation'!M121&lt;&gt;"",1,0))</f>
        <v>0</v>
      </c>
      <c r="M118" s="158">
        <f>IF('Indicator Data'!N122="No Data",1,IF('Indicator Data imputation'!N121&lt;&gt;"",1,0))</f>
        <v>0</v>
      </c>
      <c r="N118" s="158">
        <f>IF('Indicator Data'!O122="No Data",1,IF('Indicator Data imputation'!O121&lt;&gt;"",1,0))</f>
        <v>0</v>
      </c>
      <c r="O118" s="158">
        <f>IF('Indicator Data'!P122="No Data",1,IF('Indicator Data imputation'!P121&lt;&gt;"",1,0))</f>
        <v>0</v>
      </c>
      <c r="P118" s="158">
        <f>IF('Indicator Data'!Q122="No Data",1,IF('Indicator Data imputation'!Q121&lt;&gt;"",1,0))</f>
        <v>0</v>
      </c>
      <c r="Q118" s="158">
        <f>IF('Indicator Data'!R122="No Data",1,IF('Indicator Data imputation'!R121&lt;&gt;"",1,0))</f>
        <v>0</v>
      </c>
      <c r="R118" s="158">
        <f>IF('Indicator Data'!S122="No Data",1,IF('Indicator Data imputation'!S121&lt;&gt;"",1,0))</f>
        <v>0</v>
      </c>
      <c r="S118" s="158">
        <f>IF('Indicator Data'!T122="No Data",1,IF('Indicator Data imputation'!T121&lt;&gt;"",1,0))</f>
        <v>0</v>
      </c>
      <c r="T118" s="158">
        <f>IF('Indicator Data'!U122="No Data",1,IF('Indicator Data imputation'!U121&lt;&gt;"",1,0))</f>
        <v>0</v>
      </c>
      <c r="U118" s="158">
        <f>IF('Indicator Data'!V122="No Data",1,IF('Indicator Data imputation'!V121&lt;&gt;"",1,0))</f>
        <v>0</v>
      </c>
      <c r="V118" s="158">
        <f>IF('Indicator Data'!W122="No Data",1,IF('Indicator Data imputation'!W121&lt;&gt;"",1,0))</f>
        <v>0</v>
      </c>
      <c r="W118" s="158">
        <f>IF('Indicator Data'!X122="No Data",1,IF('Indicator Data imputation'!X121&lt;&gt;"",1,0))</f>
        <v>0</v>
      </c>
      <c r="X118" s="158">
        <f>IF('Indicator Data'!Y122="No Data",1,IF('Indicator Data imputation'!Y121&lt;&gt;"",1,0))</f>
        <v>0</v>
      </c>
      <c r="Y118" s="158">
        <f>IF('Indicator Data'!Z122="No Data",1,IF('Indicator Data imputation'!Z121&lt;&gt;"",1,0))</f>
        <v>0</v>
      </c>
      <c r="Z118" s="158">
        <f>IF('Indicator Data'!AA122="No Data",1,IF('Indicator Data imputation'!AA121&lt;&gt;"",1,0))</f>
        <v>0</v>
      </c>
      <c r="AA118" s="158">
        <f>IF('Indicator Data'!AB122="No Data",1,IF('Indicator Data imputation'!AB121&lt;&gt;"",1,0))</f>
        <v>0</v>
      </c>
      <c r="AB118" s="158">
        <f>IF('Indicator Data'!AC122="No Data",1,IF('Indicator Data imputation'!AC121&lt;&gt;"",1,0))</f>
        <v>0</v>
      </c>
      <c r="AC118" s="158">
        <f>IF('Indicator Data'!AD122="No Data",1,IF('Indicator Data imputation'!AD121&lt;&gt;"",1,0))</f>
        <v>0</v>
      </c>
      <c r="AD118" s="158">
        <f>IF('Indicator Data'!AE122="No Data",1,IF('Indicator Data imputation'!AE121&lt;&gt;"",1,0))</f>
        <v>0</v>
      </c>
      <c r="AE118" s="158">
        <f>IF('Indicator Data'!AF122="No Data",1,IF('Indicator Data imputation'!AF121&lt;&gt;"",1,0))</f>
        <v>0</v>
      </c>
      <c r="AF118" s="158">
        <f>IF('Indicator Data'!AG122="No Data",1,IF('Indicator Data imputation'!AG121&lt;&gt;"",1,0))</f>
        <v>0</v>
      </c>
      <c r="AG118" s="158">
        <f>IF('Indicator Data'!AH122="No Data",1,IF('Indicator Data imputation'!AH121&lt;&gt;"",1,0))</f>
        <v>0</v>
      </c>
      <c r="AH118" s="158">
        <f>IF('Indicator Data'!AI122="No Data",1,IF('Indicator Data imputation'!AI121&lt;&gt;"",1,0))</f>
        <v>0</v>
      </c>
      <c r="AI118" s="158">
        <f>IF('Indicator Data'!AJ122="No Data",1,IF('Indicator Data imputation'!AJ121&lt;&gt;"",1,0))</f>
        <v>0</v>
      </c>
      <c r="AJ118" s="158">
        <f>IF('Indicator Data'!AK122="No Data",1,IF('Indicator Data imputation'!AK121&lt;&gt;"",1,0))</f>
        <v>0</v>
      </c>
      <c r="AK118" s="158">
        <f>IF('Indicator Data'!AL122="No Data",1,IF('Indicator Data imputation'!AL121&lt;&gt;"",1,0))</f>
        <v>0</v>
      </c>
      <c r="AL118" s="158">
        <f>IF('Indicator Data'!AM122="No Data",1,IF('Indicator Data imputation'!AM121&lt;&gt;"",1,0))</f>
        <v>0</v>
      </c>
      <c r="AM118" s="158">
        <f>IF('Indicator Data'!AN122="No Data",1,IF('Indicator Data imputation'!AN121&lt;&gt;"",1,0))</f>
        <v>0</v>
      </c>
      <c r="AN118" s="158">
        <f>IF('Indicator Data'!AO122="No Data",1,IF('Indicator Data imputation'!AO121&lt;&gt;"",1,0))</f>
        <v>0</v>
      </c>
      <c r="AO118" s="158">
        <f>IF('Indicator Data'!AP122="No Data",1,IF('Indicator Data imputation'!AP121&lt;&gt;"",1,0))</f>
        <v>0</v>
      </c>
      <c r="AP118" s="158">
        <f>IF('Indicator Data'!AQ122="No Data",1,IF('Indicator Data imputation'!AQ121&lt;&gt;"",1,0))</f>
        <v>0</v>
      </c>
      <c r="AQ118" s="158">
        <f>IF('Indicator Data'!AR122="No Data",1,IF('Indicator Data imputation'!AR121&lt;&gt;"",1,0))</f>
        <v>0</v>
      </c>
      <c r="AR118" s="158">
        <f>IF('Indicator Data'!AS122="No Data",1,IF('Indicator Data imputation'!AS121&lt;&gt;"",1,0))</f>
        <v>0</v>
      </c>
      <c r="AS118" s="158">
        <f>IF('Indicator Data'!AT122="No Data",1,IF('Indicator Data imputation'!AT121&lt;&gt;"",1,0))</f>
        <v>0</v>
      </c>
      <c r="AT118" s="158">
        <f>IF('Indicator Data'!AU122="No Data",1,IF('Indicator Data imputation'!AU121&lt;&gt;"",1,0))</f>
        <v>0</v>
      </c>
      <c r="AU118" s="158">
        <f>IF('Indicator Data'!AV122="No Data",1,IF('Indicator Data imputation'!AV121&lt;&gt;"",1,0))</f>
        <v>0</v>
      </c>
      <c r="AV118" s="158">
        <f>IF('Indicator Data'!AW122="No Data",1,IF('Indicator Data imputation'!AW121&lt;&gt;"",1,0))</f>
        <v>0</v>
      </c>
      <c r="AW118" s="158">
        <f>IF('Indicator Data'!AX122="No Data",1,IF('Indicator Data imputation'!AX121&lt;&gt;"",1,0))</f>
        <v>0</v>
      </c>
      <c r="AX118" s="158">
        <f>IF('Indicator Data'!AY122="No Data",1,IF('Indicator Data imputation'!AY121&lt;&gt;"",1,0))</f>
        <v>0</v>
      </c>
      <c r="AY118" s="158">
        <f>IF('Indicator Data'!AZ122="No Data",1,IF('Indicator Data imputation'!AZ121&lt;&gt;"",1,0))</f>
        <v>0</v>
      </c>
      <c r="AZ118" s="158">
        <f>IF('Indicator Data'!BA122="No Data",1,IF('Indicator Data imputation'!BA121&lt;&gt;"",1,0))</f>
        <v>0</v>
      </c>
      <c r="BA118" s="158">
        <f>IF('Indicator Data'!BB122="No Data",1,IF('Indicator Data imputation'!BB121&lt;&gt;"",1,0))</f>
        <v>0</v>
      </c>
      <c r="BB118" s="158">
        <f>IF('Indicator Data'!BC122="No Data",1,IF('Indicator Data imputation'!BC121&lt;&gt;"",1,0))</f>
        <v>0</v>
      </c>
      <c r="BC118" s="158">
        <f>IF('Indicator Data'!BD122="No Data",1,IF('Indicator Data imputation'!BD121&lt;&gt;"",1,0))</f>
        <v>0</v>
      </c>
      <c r="BD118" s="158">
        <f>IF('Indicator Data'!BE122="No Data",1,IF('Indicator Data imputation'!BE121&lt;&gt;"",1,0))</f>
        <v>0</v>
      </c>
      <c r="BE118" s="158">
        <f>IF('Indicator Data'!BF122="No Data",1,IF('Indicator Data imputation'!BF121&lt;&gt;"",1,0))</f>
        <v>0</v>
      </c>
      <c r="BF118" s="158">
        <f>IF('Indicator Data'!BG122="No Data",1,IF('Indicator Data imputation'!BG121&lt;&gt;"",1,0))</f>
        <v>0</v>
      </c>
      <c r="BG118" s="158">
        <f>IF('Indicator Data'!BH122="No Data",1,IF('Indicator Data imputation'!BH121&lt;&gt;"",1,0))</f>
        <v>0</v>
      </c>
      <c r="BH118" s="158">
        <f>IF('Indicator Data'!BI122="No Data",1,IF('Indicator Data imputation'!BI121&lt;&gt;"",1,0))</f>
        <v>0</v>
      </c>
      <c r="BI118" s="158">
        <f>IF('Indicator Data'!BJ122="No Data",1,IF('Indicator Data imputation'!BJ121&lt;&gt;"",1,0))</f>
        <v>0</v>
      </c>
      <c r="BJ118" s="158">
        <f>IF('Indicator Data'!BK122="No Data",1,IF('Indicator Data imputation'!BK121&lt;&gt;"",1,0))</f>
        <v>0</v>
      </c>
      <c r="BK118" s="158">
        <f>IF('Indicator Data'!BL122="No Data",1,IF('Indicator Data imputation'!BL121&lt;&gt;"",1,0))</f>
        <v>0</v>
      </c>
      <c r="BL118" s="158">
        <f>IF('Indicator Data'!BM122="No Data",1,IF('Indicator Data imputation'!BM121&lt;&gt;"",1,0))</f>
        <v>0</v>
      </c>
      <c r="BM118" s="158">
        <f>IF('Indicator Data'!BN122="No Data",1,IF('Indicator Data imputation'!BN121&lt;&gt;"",1,0))</f>
        <v>0</v>
      </c>
      <c r="BN118" s="158">
        <f>IF('Indicator Data'!BO122="No Data",1,IF('Indicator Data imputation'!BO121&lt;&gt;"",1,0))</f>
        <v>0</v>
      </c>
      <c r="BO118" s="158">
        <f>IF('Indicator Data'!BP122="No Data",1,IF('Indicator Data imputation'!BP121&lt;&gt;"",1,0))</f>
        <v>0</v>
      </c>
      <c r="BP118" s="158">
        <f>IF('Indicator Data'!BQ122="No Data",1,IF('Indicator Data imputation'!BQ121&lt;&gt;"",1,0))</f>
        <v>0</v>
      </c>
      <c r="BQ118" s="158">
        <f>IF('Indicator Data'!BR122="No Data",1,IF('Indicator Data imputation'!BR121&lt;&gt;"",1,0))</f>
        <v>0</v>
      </c>
      <c r="BR118" s="158">
        <f>IF('Indicator Data'!BS122="No Data",1,IF('Indicator Data imputation'!BS121&lt;&gt;"",1,0))</f>
        <v>0</v>
      </c>
      <c r="BS118" s="158">
        <f>IF('Indicator Data'!BT122="No Data",1,IF('Indicator Data imputation'!BT121&lt;&gt;"",1,0))</f>
        <v>0</v>
      </c>
      <c r="BT118" s="158">
        <f>IF('Indicator Data'!BU122="No Data",1,IF('Indicator Data imputation'!BU121&lt;&gt;"",1,0))</f>
        <v>0</v>
      </c>
      <c r="BU118" s="158">
        <f>IF('Indicator Data'!BV122="No Data",1,IF('Indicator Data imputation'!BV121&lt;&gt;"",1,0))</f>
        <v>0</v>
      </c>
      <c r="BV118" s="158">
        <f>IF('Indicator Data'!BW122="No Data",1,IF('Indicator Data imputation'!BW121&lt;&gt;"",1,0))</f>
        <v>0</v>
      </c>
      <c r="BW118" s="158">
        <f>IF('Indicator Data'!BX122="No Data",1,IF('Indicator Data imputation'!BX121&lt;&gt;"",1,0))</f>
        <v>0</v>
      </c>
      <c r="BX118" s="158">
        <f>IF('Indicator Data'!BY122="No Data",1,IF('Indicator Data imputation'!BY121&lt;&gt;"",1,0))</f>
        <v>0</v>
      </c>
      <c r="BY118" s="5">
        <f t="shared" si="5"/>
        <v>0</v>
      </c>
      <c r="BZ118" s="160">
        <f t="shared" si="4"/>
        <v>0</v>
      </c>
    </row>
    <row r="119" spans="1:78" x14ac:dyDescent="0.25">
      <c r="A119" s="5" t="s">
        <v>218</v>
      </c>
      <c r="B119" s="158">
        <f>IF('Indicator Data'!C123="No Data",1,IF('Indicator Data imputation'!C122&lt;&gt;"",1,0))</f>
        <v>0</v>
      </c>
      <c r="C119" s="158">
        <f>IF('Indicator Data'!D123="No Data",1,IF('Indicator Data imputation'!D122&lt;&gt;"",1,0))</f>
        <v>0</v>
      </c>
      <c r="D119" s="158">
        <f>IF('Indicator Data'!E123="No Data",1,IF('Indicator Data imputation'!E122&lt;&gt;"",1,0))</f>
        <v>0</v>
      </c>
      <c r="E119" s="158">
        <f>IF('Indicator Data'!F123="No Data",1,IF('Indicator Data imputation'!F122&lt;&gt;"",1,0))</f>
        <v>0</v>
      </c>
      <c r="F119" s="158">
        <f>IF('Indicator Data'!G123="No Data",1,IF('Indicator Data imputation'!G122&lt;&gt;"",1,0))</f>
        <v>0</v>
      </c>
      <c r="G119" s="158">
        <f>IF('Indicator Data'!H123="No Data",1,IF('Indicator Data imputation'!H122&lt;&gt;"",1,0))</f>
        <v>0</v>
      </c>
      <c r="H119" s="158">
        <f>IF('Indicator Data'!I123="No Data",1,IF('Indicator Data imputation'!I122&lt;&gt;"",1,0))</f>
        <v>0</v>
      </c>
      <c r="I119" s="158">
        <f>IF('Indicator Data'!J123="No Data",1,IF('Indicator Data imputation'!J122&lt;&gt;"",1,0))</f>
        <v>0</v>
      </c>
      <c r="J119" s="158">
        <f>IF('Indicator Data'!K123="No Data",1,IF('Indicator Data imputation'!K122&lt;&gt;"",1,0))</f>
        <v>0</v>
      </c>
      <c r="K119" s="158">
        <f>IF('Indicator Data'!L123="No Data",1,IF('Indicator Data imputation'!L122&lt;&gt;"",1,0))</f>
        <v>0</v>
      </c>
      <c r="L119" s="158">
        <f>IF('Indicator Data'!M123="No Data",1,IF('Indicator Data imputation'!M122&lt;&gt;"",1,0))</f>
        <v>0</v>
      </c>
      <c r="M119" s="158">
        <f>IF('Indicator Data'!N123="No Data",1,IF('Indicator Data imputation'!N122&lt;&gt;"",1,0))</f>
        <v>1</v>
      </c>
      <c r="N119" s="158">
        <f>IF('Indicator Data'!O123="No Data",1,IF('Indicator Data imputation'!O122&lt;&gt;"",1,0))</f>
        <v>1</v>
      </c>
      <c r="O119" s="158">
        <f>IF('Indicator Data'!P123="No Data",1,IF('Indicator Data imputation'!P122&lt;&gt;"",1,0))</f>
        <v>1</v>
      </c>
      <c r="P119" s="158">
        <f>IF('Indicator Data'!Q123="No Data",1,IF('Indicator Data imputation'!Q122&lt;&gt;"",1,0))</f>
        <v>0</v>
      </c>
      <c r="Q119" s="158">
        <f>IF('Indicator Data'!R123="No Data",1,IF('Indicator Data imputation'!R122&lt;&gt;"",1,0))</f>
        <v>0</v>
      </c>
      <c r="R119" s="158">
        <f>IF('Indicator Data'!S123="No Data",1,IF('Indicator Data imputation'!S122&lt;&gt;"",1,0))</f>
        <v>0</v>
      </c>
      <c r="S119" s="158">
        <f>IF('Indicator Data'!T123="No Data",1,IF('Indicator Data imputation'!T122&lt;&gt;"",1,0))</f>
        <v>0</v>
      </c>
      <c r="T119" s="158">
        <f>IF('Indicator Data'!U123="No Data",1,IF('Indicator Data imputation'!U122&lt;&gt;"",1,0))</f>
        <v>0</v>
      </c>
      <c r="U119" s="158">
        <f>IF('Indicator Data'!V123="No Data",1,IF('Indicator Data imputation'!V122&lt;&gt;"",1,0))</f>
        <v>0</v>
      </c>
      <c r="V119" s="158">
        <f>IF('Indicator Data'!W123="No Data",1,IF('Indicator Data imputation'!W122&lt;&gt;"",1,0))</f>
        <v>0</v>
      </c>
      <c r="W119" s="158">
        <f>IF('Indicator Data'!X123="No Data",1,IF('Indicator Data imputation'!X122&lt;&gt;"",1,0))</f>
        <v>0</v>
      </c>
      <c r="X119" s="158">
        <f>IF('Indicator Data'!Y123="No Data",1,IF('Indicator Data imputation'!Y122&lt;&gt;"",1,0))</f>
        <v>0</v>
      </c>
      <c r="Y119" s="158">
        <f>IF('Indicator Data'!Z123="No Data",1,IF('Indicator Data imputation'!Z122&lt;&gt;"",1,0))</f>
        <v>0</v>
      </c>
      <c r="Z119" s="158">
        <f>IF('Indicator Data'!AA123="No Data",1,IF('Indicator Data imputation'!AA122&lt;&gt;"",1,0))</f>
        <v>0</v>
      </c>
      <c r="AA119" s="158">
        <f>IF('Indicator Data'!AB123="No Data",1,IF('Indicator Data imputation'!AB122&lt;&gt;"",1,0))</f>
        <v>0</v>
      </c>
      <c r="AB119" s="158">
        <f>IF('Indicator Data'!AC123="No Data",1,IF('Indicator Data imputation'!AC122&lt;&gt;"",1,0))</f>
        <v>0</v>
      </c>
      <c r="AC119" s="158">
        <f>IF('Indicator Data'!AD123="No Data",1,IF('Indicator Data imputation'!AD122&lt;&gt;"",1,0))</f>
        <v>0</v>
      </c>
      <c r="AD119" s="158">
        <f>IF('Indicator Data'!AE123="No Data",1,IF('Indicator Data imputation'!AE122&lt;&gt;"",1,0))</f>
        <v>0</v>
      </c>
      <c r="AE119" s="158">
        <f>IF('Indicator Data'!AF123="No Data",1,IF('Indicator Data imputation'!AF122&lt;&gt;"",1,0))</f>
        <v>0</v>
      </c>
      <c r="AF119" s="158">
        <f>IF('Indicator Data'!AG123="No Data",1,IF('Indicator Data imputation'!AG122&lt;&gt;"",1,0))</f>
        <v>0</v>
      </c>
      <c r="AG119" s="158">
        <f>IF('Indicator Data'!AH123="No Data",1,IF('Indicator Data imputation'!AH122&lt;&gt;"",1,0))</f>
        <v>0</v>
      </c>
      <c r="AH119" s="158">
        <f>IF('Indicator Data'!AI123="No Data",1,IF('Indicator Data imputation'!AI122&lt;&gt;"",1,0))</f>
        <v>0</v>
      </c>
      <c r="AI119" s="158">
        <f>IF('Indicator Data'!AJ123="No Data",1,IF('Indicator Data imputation'!AJ122&lt;&gt;"",1,0))</f>
        <v>0</v>
      </c>
      <c r="AJ119" s="158">
        <f>IF('Indicator Data'!AK123="No Data",1,IF('Indicator Data imputation'!AK122&lt;&gt;"",1,0))</f>
        <v>0</v>
      </c>
      <c r="AK119" s="158">
        <f>IF('Indicator Data'!AL123="No Data",1,IF('Indicator Data imputation'!AL122&lt;&gt;"",1,0))</f>
        <v>0</v>
      </c>
      <c r="AL119" s="158">
        <f>IF('Indicator Data'!AM123="No Data",1,IF('Indicator Data imputation'!AM122&lt;&gt;"",1,0))</f>
        <v>0</v>
      </c>
      <c r="AM119" s="158">
        <f>IF('Indicator Data'!AN123="No Data",1,IF('Indicator Data imputation'!AN122&lt;&gt;"",1,0))</f>
        <v>0</v>
      </c>
      <c r="AN119" s="158">
        <f>IF('Indicator Data'!AO123="No Data",1,IF('Indicator Data imputation'!AO122&lt;&gt;"",1,0))</f>
        <v>0</v>
      </c>
      <c r="AO119" s="158">
        <f>IF('Indicator Data'!AP123="No Data",1,IF('Indicator Data imputation'!AP122&lt;&gt;"",1,0))</f>
        <v>0</v>
      </c>
      <c r="AP119" s="158">
        <f>IF('Indicator Data'!AQ123="No Data",1,IF('Indicator Data imputation'!AQ122&lt;&gt;"",1,0))</f>
        <v>0</v>
      </c>
      <c r="AQ119" s="158">
        <f>IF('Indicator Data'!AR123="No Data",1,IF('Indicator Data imputation'!AR122&lt;&gt;"",1,0))</f>
        <v>0</v>
      </c>
      <c r="AR119" s="158">
        <f>IF('Indicator Data'!AS123="No Data",1,IF('Indicator Data imputation'!AS122&lt;&gt;"",1,0))</f>
        <v>0</v>
      </c>
      <c r="AS119" s="158">
        <f>IF('Indicator Data'!AT123="No Data",1,IF('Indicator Data imputation'!AT122&lt;&gt;"",1,0))</f>
        <v>0</v>
      </c>
      <c r="AT119" s="158">
        <f>IF('Indicator Data'!AU123="No Data",1,IF('Indicator Data imputation'!AU122&lt;&gt;"",1,0))</f>
        <v>0</v>
      </c>
      <c r="AU119" s="158">
        <f>IF('Indicator Data'!AV123="No Data",1,IF('Indicator Data imputation'!AV122&lt;&gt;"",1,0))</f>
        <v>0</v>
      </c>
      <c r="AV119" s="158">
        <f>IF('Indicator Data'!AW123="No Data",1,IF('Indicator Data imputation'!AW122&lt;&gt;"",1,0))</f>
        <v>0</v>
      </c>
      <c r="AW119" s="158">
        <f>IF('Indicator Data'!AX123="No Data",1,IF('Indicator Data imputation'!AX122&lt;&gt;"",1,0))</f>
        <v>0</v>
      </c>
      <c r="AX119" s="158">
        <f>IF('Indicator Data'!AY123="No Data",1,IF('Indicator Data imputation'!AY122&lt;&gt;"",1,0))</f>
        <v>0</v>
      </c>
      <c r="AY119" s="158">
        <f>IF('Indicator Data'!AZ123="No Data",1,IF('Indicator Data imputation'!AZ122&lt;&gt;"",1,0))</f>
        <v>0</v>
      </c>
      <c r="AZ119" s="158">
        <f>IF('Indicator Data'!BA123="No Data",1,IF('Indicator Data imputation'!BA122&lt;&gt;"",1,0))</f>
        <v>0</v>
      </c>
      <c r="BA119" s="158">
        <f>IF('Indicator Data'!BB123="No Data",1,IF('Indicator Data imputation'!BB122&lt;&gt;"",1,0))</f>
        <v>0</v>
      </c>
      <c r="BB119" s="158">
        <f>IF('Indicator Data'!BC123="No Data",1,IF('Indicator Data imputation'!BC122&lt;&gt;"",1,0))</f>
        <v>0</v>
      </c>
      <c r="BC119" s="158">
        <f>IF('Indicator Data'!BD123="No Data",1,IF('Indicator Data imputation'!BD122&lt;&gt;"",1,0))</f>
        <v>0</v>
      </c>
      <c r="BD119" s="158">
        <f>IF('Indicator Data'!BE123="No Data",1,IF('Indicator Data imputation'!BE122&lt;&gt;"",1,0))</f>
        <v>0</v>
      </c>
      <c r="BE119" s="158">
        <f>IF('Indicator Data'!BF123="No Data",1,IF('Indicator Data imputation'!BF122&lt;&gt;"",1,0))</f>
        <v>0</v>
      </c>
      <c r="BF119" s="158">
        <f>IF('Indicator Data'!BG123="No Data",1,IF('Indicator Data imputation'!BG122&lt;&gt;"",1,0))</f>
        <v>0</v>
      </c>
      <c r="BG119" s="158">
        <f>IF('Indicator Data'!BH123="No Data",1,IF('Indicator Data imputation'!BH122&lt;&gt;"",1,0))</f>
        <v>0</v>
      </c>
      <c r="BH119" s="158">
        <f>IF('Indicator Data'!BI123="No Data",1,IF('Indicator Data imputation'!BI122&lt;&gt;"",1,0))</f>
        <v>0</v>
      </c>
      <c r="BI119" s="158">
        <f>IF('Indicator Data'!BJ123="No Data",1,IF('Indicator Data imputation'!BJ122&lt;&gt;"",1,0))</f>
        <v>0</v>
      </c>
      <c r="BJ119" s="158">
        <f>IF('Indicator Data'!BK123="No Data",1,IF('Indicator Data imputation'!BK122&lt;&gt;"",1,0))</f>
        <v>0</v>
      </c>
      <c r="BK119" s="158">
        <f>IF('Indicator Data'!BL123="No Data",1,IF('Indicator Data imputation'!BL122&lt;&gt;"",1,0))</f>
        <v>0</v>
      </c>
      <c r="BL119" s="158">
        <f>IF('Indicator Data'!BM123="No Data",1,IF('Indicator Data imputation'!BM122&lt;&gt;"",1,0))</f>
        <v>0</v>
      </c>
      <c r="BM119" s="158">
        <f>IF('Indicator Data'!BN123="No Data",1,IF('Indicator Data imputation'!BN122&lt;&gt;"",1,0))</f>
        <v>0</v>
      </c>
      <c r="BN119" s="158">
        <f>IF('Indicator Data'!BO123="No Data",1,IF('Indicator Data imputation'!BO122&lt;&gt;"",1,0))</f>
        <v>0</v>
      </c>
      <c r="BO119" s="158">
        <f>IF('Indicator Data'!BP123="No Data",1,IF('Indicator Data imputation'!BP122&lt;&gt;"",1,0))</f>
        <v>0</v>
      </c>
      <c r="BP119" s="158">
        <f>IF('Indicator Data'!BQ123="No Data",1,IF('Indicator Data imputation'!BQ122&lt;&gt;"",1,0))</f>
        <v>0</v>
      </c>
      <c r="BQ119" s="158">
        <f>IF('Indicator Data'!BR123="No Data",1,IF('Indicator Data imputation'!BR122&lt;&gt;"",1,0))</f>
        <v>0</v>
      </c>
      <c r="BR119" s="158">
        <f>IF('Indicator Data'!BS123="No Data",1,IF('Indicator Data imputation'!BS122&lt;&gt;"",1,0))</f>
        <v>0</v>
      </c>
      <c r="BS119" s="158">
        <f>IF('Indicator Data'!BT123="No Data",1,IF('Indicator Data imputation'!BT122&lt;&gt;"",1,0))</f>
        <v>0</v>
      </c>
      <c r="BT119" s="158">
        <f>IF('Indicator Data'!BU123="No Data",1,IF('Indicator Data imputation'!BU122&lt;&gt;"",1,0))</f>
        <v>0</v>
      </c>
      <c r="BU119" s="158">
        <f>IF('Indicator Data'!BV123="No Data",1,IF('Indicator Data imputation'!BV122&lt;&gt;"",1,0))</f>
        <v>0</v>
      </c>
      <c r="BV119" s="158">
        <f>IF('Indicator Data'!BW123="No Data",1,IF('Indicator Data imputation'!BW122&lt;&gt;"",1,0))</f>
        <v>0</v>
      </c>
      <c r="BW119" s="158">
        <f>IF('Indicator Data'!BX123="No Data",1,IF('Indicator Data imputation'!BX122&lt;&gt;"",1,0))</f>
        <v>0</v>
      </c>
      <c r="BX119" s="158">
        <f>IF('Indicator Data'!BY123="No Data",1,IF('Indicator Data imputation'!BY122&lt;&gt;"",1,0))</f>
        <v>0</v>
      </c>
      <c r="BY119" s="5">
        <f t="shared" si="5"/>
        <v>3</v>
      </c>
      <c r="BZ119" s="160">
        <f t="shared" si="4"/>
        <v>0.04</v>
      </c>
    </row>
    <row r="120" spans="1:78" x14ac:dyDescent="0.25">
      <c r="A120" s="5" t="s">
        <v>219</v>
      </c>
      <c r="B120" s="158">
        <f>IF('Indicator Data'!C124="No Data",1,IF('Indicator Data imputation'!C123&lt;&gt;"",1,0))</f>
        <v>0</v>
      </c>
      <c r="C120" s="158">
        <f>IF('Indicator Data'!D124="No Data",1,IF('Indicator Data imputation'!D123&lt;&gt;"",1,0))</f>
        <v>0</v>
      </c>
      <c r="D120" s="158">
        <f>IF('Indicator Data'!E124="No Data",1,IF('Indicator Data imputation'!E123&lt;&gt;"",1,0))</f>
        <v>0</v>
      </c>
      <c r="E120" s="158">
        <f>IF('Indicator Data'!F124="No Data",1,IF('Indicator Data imputation'!F123&lt;&gt;"",1,0))</f>
        <v>0</v>
      </c>
      <c r="F120" s="158">
        <f>IF('Indicator Data'!G124="No Data",1,IF('Indicator Data imputation'!G123&lt;&gt;"",1,0))</f>
        <v>0</v>
      </c>
      <c r="G120" s="158">
        <f>IF('Indicator Data'!H124="No Data",1,IF('Indicator Data imputation'!H123&lt;&gt;"",1,0))</f>
        <v>0</v>
      </c>
      <c r="H120" s="158">
        <f>IF('Indicator Data'!I124="No Data",1,IF('Indicator Data imputation'!I123&lt;&gt;"",1,0))</f>
        <v>0</v>
      </c>
      <c r="I120" s="158">
        <f>IF('Indicator Data'!J124="No Data",1,IF('Indicator Data imputation'!J123&lt;&gt;"",1,0))</f>
        <v>0</v>
      </c>
      <c r="J120" s="158">
        <f>IF('Indicator Data'!K124="No Data",1,IF('Indicator Data imputation'!K123&lt;&gt;"",1,0))</f>
        <v>0</v>
      </c>
      <c r="K120" s="158">
        <f>IF('Indicator Data'!L124="No Data",1,IF('Indicator Data imputation'!L123&lt;&gt;"",1,0))</f>
        <v>0</v>
      </c>
      <c r="L120" s="158">
        <f>IF('Indicator Data'!M124="No Data",1,IF('Indicator Data imputation'!M123&lt;&gt;"",1,0))</f>
        <v>0</v>
      </c>
      <c r="M120" s="158">
        <f>IF('Indicator Data'!N124="No Data",1,IF('Indicator Data imputation'!N123&lt;&gt;"",1,0))</f>
        <v>0</v>
      </c>
      <c r="N120" s="158">
        <f>IF('Indicator Data'!O124="No Data",1,IF('Indicator Data imputation'!O123&lt;&gt;"",1,0))</f>
        <v>0</v>
      </c>
      <c r="O120" s="158">
        <f>IF('Indicator Data'!P124="No Data",1,IF('Indicator Data imputation'!P123&lt;&gt;"",1,0))</f>
        <v>0</v>
      </c>
      <c r="P120" s="158">
        <f>IF('Indicator Data'!Q124="No Data",1,IF('Indicator Data imputation'!Q123&lt;&gt;"",1,0))</f>
        <v>0</v>
      </c>
      <c r="Q120" s="158">
        <f>IF('Indicator Data'!R124="No Data",1,IF('Indicator Data imputation'!R123&lt;&gt;"",1,0))</f>
        <v>0</v>
      </c>
      <c r="R120" s="158">
        <f>IF('Indicator Data'!S124="No Data",1,IF('Indicator Data imputation'!S123&lt;&gt;"",1,0))</f>
        <v>0</v>
      </c>
      <c r="S120" s="158">
        <f>IF('Indicator Data'!T124="No Data",1,IF('Indicator Data imputation'!T123&lt;&gt;"",1,0))</f>
        <v>0</v>
      </c>
      <c r="T120" s="158">
        <f>IF('Indicator Data'!U124="No Data",1,IF('Indicator Data imputation'!U123&lt;&gt;"",1,0))</f>
        <v>0</v>
      </c>
      <c r="U120" s="158">
        <f>IF('Indicator Data'!V124="No Data",1,IF('Indicator Data imputation'!V123&lt;&gt;"",1,0))</f>
        <v>0</v>
      </c>
      <c r="V120" s="158">
        <f>IF('Indicator Data'!W124="No Data",1,IF('Indicator Data imputation'!W123&lt;&gt;"",1,0))</f>
        <v>0</v>
      </c>
      <c r="W120" s="158">
        <f>IF('Indicator Data'!X124="No Data",1,IF('Indicator Data imputation'!X123&lt;&gt;"",1,0))</f>
        <v>0</v>
      </c>
      <c r="X120" s="158">
        <f>IF('Indicator Data'!Y124="No Data",1,IF('Indicator Data imputation'!Y123&lt;&gt;"",1,0))</f>
        <v>0</v>
      </c>
      <c r="Y120" s="158">
        <f>IF('Indicator Data'!Z124="No Data",1,IF('Indicator Data imputation'!Z123&lt;&gt;"",1,0))</f>
        <v>0</v>
      </c>
      <c r="Z120" s="158">
        <f>IF('Indicator Data'!AA124="No Data",1,IF('Indicator Data imputation'!AA123&lt;&gt;"",1,0))</f>
        <v>0</v>
      </c>
      <c r="AA120" s="158">
        <f>IF('Indicator Data'!AB124="No Data",1,IF('Indicator Data imputation'!AB123&lt;&gt;"",1,0))</f>
        <v>0</v>
      </c>
      <c r="AB120" s="158">
        <f>IF('Indicator Data'!AC124="No Data",1,IF('Indicator Data imputation'!AC123&lt;&gt;"",1,0))</f>
        <v>0</v>
      </c>
      <c r="AC120" s="158">
        <f>IF('Indicator Data'!AD124="No Data",1,IF('Indicator Data imputation'!AD123&lt;&gt;"",1,0))</f>
        <v>0</v>
      </c>
      <c r="AD120" s="158">
        <f>IF('Indicator Data'!AE124="No Data",1,IF('Indicator Data imputation'!AE123&lt;&gt;"",1,0))</f>
        <v>0</v>
      </c>
      <c r="AE120" s="158">
        <f>IF('Indicator Data'!AF124="No Data",1,IF('Indicator Data imputation'!AF123&lt;&gt;"",1,0))</f>
        <v>0</v>
      </c>
      <c r="AF120" s="158">
        <f>IF('Indicator Data'!AG124="No Data",1,IF('Indicator Data imputation'!AG123&lt;&gt;"",1,0))</f>
        <v>0</v>
      </c>
      <c r="AG120" s="158">
        <f>IF('Indicator Data'!AH124="No Data",1,IF('Indicator Data imputation'!AH123&lt;&gt;"",1,0))</f>
        <v>0</v>
      </c>
      <c r="AH120" s="158">
        <f>IF('Indicator Data'!AI124="No Data",1,IF('Indicator Data imputation'!AI123&lt;&gt;"",1,0))</f>
        <v>0</v>
      </c>
      <c r="AI120" s="158">
        <f>IF('Indicator Data'!AJ124="No Data",1,IF('Indicator Data imputation'!AJ123&lt;&gt;"",1,0))</f>
        <v>0</v>
      </c>
      <c r="AJ120" s="158">
        <f>IF('Indicator Data'!AK124="No Data",1,IF('Indicator Data imputation'!AK123&lt;&gt;"",1,0))</f>
        <v>0</v>
      </c>
      <c r="AK120" s="158">
        <f>IF('Indicator Data'!AL124="No Data",1,IF('Indicator Data imputation'!AL123&lt;&gt;"",1,0))</f>
        <v>0</v>
      </c>
      <c r="AL120" s="158">
        <f>IF('Indicator Data'!AM124="No Data",1,IF('Indicator Data imputation'!AM123&lt;&gt;"",1,0))</f>
        <v>0</v>
      </c>
      <c r="AM120" s="158">
        <f>IF('Indicator Data'!AN124="No Data",1,IF('Indicator Data imputation'!AN123&lt;&gt;"",1,0))</f>
        <v>0</v>
      </c>
      <c r="AN120" s="158">
        <f>IF('Indicator Data'!AO124="No Data",1,IF('Indicator Data imputation'!AO123&lt;&gt;"",1,0))</f>
        <v>0</v>
      </c>
      <c r="AO120" s="158">
        <f>IF('Indicator Data'!AP124="No Data",1,IF('Indicator Data imputation'!AP123&lt;&gt;"",1,0))</f>
        <v>0</v>
      </c>
      <c r="AP120" s="158">
        <f>IF('Indicator Data'!AQ124="No Data",1,IF('Indicator Data imputation'!AQ123&lt;&gt;"",1,0))</f>
        <v>0</v>
      </c>
      <c r="AQ120" s="158">
        <f>IF('Indicator Data'!AR124="No Data",1,IF('Indicator Data imputation'!AR123&lt;&gt;"",1,0))</f>
        <v>0</v>
      </c>
      <c r="AR120" s="158">
        <f>IF('Indicator Data'!AS124="No Data",1,IF('Indicator Data imputation'!AS123&lt;&gt;"",1,0))</f>
        <v>0</v>
      </c>
      <c r="AS120" s="158">
        <f>IF('Indicator Data'!AT124="No Data",1,IF('Indicator Data imputation'!AT123&lt;&gt;"",1,0))</f>
        <v>0</v>
      </c>
      <c r="AT120" s="158">
        <f>IF('Indicator Data'!AU124="No Data",1,IF('Indicator Data imputation'!AU123&lt;&gt;"",1,0))</f>
        <v>0</v>
      </c>
      <c r="AU120" s="158">
        <f>IF('Indicator Data'!AV124="No Data",1,IF('Indicator Data imputation'!AV123&lt;&gt;"",1,0))</f>
        <v>0</v>
      </c>
      <c r="AV120" s="158">
        <f>IF('Indicator Data'!AW124="No Data",1,IF('Indicator Data imputation'!AW123&lt;&gt;"",1,0))</f>
        <v>0</v>
      </c>
      <c r="AW120" s="158">
        <f>IF('Indicator Data'!AX124="No Data",1,IF('Indicator Data imputation'!AX123&lt;&gt;"",1,0))</f>
        <v>0</v>
      </c>
      <c r="AX120" s="158">
        <f>IF('Indicator Data'!AY124="No Data",1,IF('Indicator Data imputation'!AY123&lt;&gt;"",1,0))</f>
        <v>0</v>
      </c>
      <c r="AY120" s="158">
        <f>IF('Indicator Data'!AZ124="No Data",1,IF('Indicator Data imputation'!AZ123&lt;&gt;"",1,0))</f>
        <v>0</v>
      </c>
      <c r="AZ120" s="158">
        <f>IF('Indicator Data'!BA124="No Data",1,IF('Indicator Data imputation'!BA123&lt;&gt;"",1,0))</f>
        <v>0</v>
      </c>
      <c r="BA120" s="158">
        <f>IF('Indicator Data'!BB124="No Data",1,IF('Indicator Data imputation'!BB123&lt;&gt;"",1,0))</f>
        <v>0</v>
      </c>
      <c r="BB120" s="158">
        <f>IF('Indicator Data'!BC124="No Data",1,IF('Indicator Data imputation'!BC123&lt;&gt;"",1,0))</f>
        <v>0</v>
      </c>
      <c r="BC120" s="158">
        <f>IF('Indicator Data'!BD124="No Data",1,IF('Indicator Data imputation'!BD123&lt;&gt;"",1,0))</f>
        <v>0</v>
      </c>
      <c r="BD120" s="158">
        <f>IF('Indicator Data'!BE124="No Data",1,IF('Indicator Data imputation'!BE123&lt;&gt;"",1,0))</f>
        <v>0</v>
      </c>
      <c r="BE120" s="158">
        <f>IF('Indicator Data'!BF124="No Data",1,IF('Indicator Data imputation'!BF123&lt;&gt;"",1,0))</f>
        <v>0</v>
      </c>
      <c r="BF120" s="158">
        <f>IF('Indicator Data'!BG124="No Data",1,IF('Indicator Data imputation'!BG123&lt;&gt;"",1,0))</f>
        <v>0</v>
      </c>
      <c r="BG120" s="158">
        <f>IF('Indicator Data'!BH124="No Data",1,IF('Indicator Data imputation'!BH123&lt;&gt;"",1,0))</f>
        <v>1</v>
      </c>
      <c r="BH120" s="158">
        <f>IF('Indicator Data'!BI124="No Data",1,IF('Indicator Data imputation'!BI123&lt;&gt;"",1,0))</f>
        <v>0</v>
      </c>
      <c r="BI120" s="158">
        <f>IF('Indicator Data'!BJ124="No Data",1,IF('Indicator Data imputation'!BJ123&lt;&gt;"",1,0))</f>
        <v>0</v>
      </c>
      <c r="BJ120" s="158">
        <f>IF('Indicator Data'!BK124="No Data",1,IF('Indicator Data imputation'!BK123&lt;&gt;"",1,0))</f>
        <v>0</v>
      </c>
      <c r="BK120" s="158">
        <f>IF('Indicator Data'!BL124="No Data",1,IF('Indicator Data imputation'!BL123&lt;&gt;"",1,0))</f>
        <v>0</v>
      </c>
      <c r="BL120" s="158">
        <f>IF('Indicator Data'!BM124="No Data",1,IF('Indicator Data imputation'!BM123&lt;&gt;"",1,0))</f>
        <v>0</v>
      </c>
      <c r="BM120" s="158">
        <f>IF('Indicator Data'!BN124="No Data",1,IF('Indicator Data imputation'!BN123&lt;&gt;"",1,0))</f>
        <v>0</v>
      </c>
      <c r="BN120" s="158">
        <f>IF('Indicator Data'!BO124="No Data",1,IF('Indicator Data imputation'!BO123&lt;&gt;"",1,0))</f>
        <v>0</v>
      </c>
      <c r="BO120" s="158">
        <f>IF('Indicator Data'!BP124="No Data",1,IF('Indicator Data imputation'!BP123&lt;&gt;"",1,0))</f>
        <v>0</v>
      </c>
      <c r="BP120" s="158">
        <f>IF('Indicator Data'!BQ124="No Data",1,IF('Indicator Data imputation'!BQ123&lt;&gt;"",1,0))</f>
        <v>0</v>
      </c>
      <c r="BQ120" s="158">
        <f>IF('Indicator Data'!BR124="No Data",1,IF('Indicator Data imputation'!BR123&lt;&gt;"",1,0))</f>
        <v>0</v>
      </c>
      <c r="BR120" s="158">
        <f>IF('Indicator Data'!BS124="No Data",1,IF('Indicator Data imputation'!BS123&lt;&gt;"",1,0))</f>
        <v>0</v>
      </c>
      <c r="BS120" s="158">
        <f>IF('Indicator Data'!BT124="No Data",1,IF('Indicator Data imputation'!BT123&lt;&gt;"",1,0))</f>
        <v>1</v>
      </c>
      <c r="BT120" s="158">
        <f>IF('Indicator Data'!BU124="No Data",1,IF('Indicator Data imputation'!BU123&lt;&gt;"",1,0))</f>
        <v>0</v>
      </c>
      <c r="BU120" s="158">
        <f>IF('Indicator Data'!BV124="No Data",1,IF('Indicator Data imputation'!BV123&lt;&gt;"",1,0))</f>
        <v>0</v>
      </c>
      <c r="BV120" s="158">
        <f>IF('Indicator Data'!BW124="No Data",1,IF('Indicator Data imputation'!BW123&lt;&gt;"",1,0))</f>
        <v>0</v>
      </c>
      <c r="BW120" s="158">
        <f>IF('Indicator Data'!BX124="No Data",1,IF('Indicator Data imputation'!BX123&lt;&gt;"",1,0))</f>
        <v>0</v>
      </c>
      <c r="BX120" s="158">
        <f>IF('Indicator Data'!BY124="No Data",1,IF('Indicator Data imputation'!BY123&lt;&gt;"",1,0))</f>
        <v>0</v>
      </c>
      <c r="BY120" s="5">
        <f t="shared" si="5"/>
        <v>2</v>
      </c>
      <c r="BZ120" s="160">
        <f t="shared" si="4"/>
        <v>2.6666666666666668E-2</v>
      </c>
    </row>
    <row r="121" spans="1:78" x14ac:dyDescent="0.25">
      <c r="A121" s="5" t="s">
        <v>221</v>
      </c>
      <c r="B121" s="158">
        <f>IF('Indicator Data'!C125="No Data",1,IF('Indicator Data imputation'!C124&lt;&gt;"",1,0))</f>
        <v>0</v>
      </c>
      <c r="C121" s="158">
        <f>IF('Indicator Data'!D125="No Data",1,IF('Indicator Data imputation'!D124&lt;&gt;"",1,0))</f>
        <v>0</v>
      </c>
      <c r="D121" s="158">
        <f>IF('Indicator Data'!E125="No Data",1,IF('Indicator Data imputation'!E124&lt;&gt;"",1,0))</f>
        <v>1</v>
      </c>
      <c r="E121" s="158">
        <f>IF('Indicator Data'!F125="No Data",1,IF('Indicator Data imputation'!F124&lt;&gt;"",1,0))</f>
        <v>0</v>
      </c>
      <c r="F121" s="158">
        <f>IF('Indicator Data'!G125="No Data",1,IF('Indicator Data imputation'!G124&lt;&gt;"",1,0))</f>
        <v>0</v>
      </c>
      <c r="G121" s="158">
        <f>IF('Indicator Data'!H125="No Data",1,IF('Indicator Data imputation'!H124&lt;&gt;"",1,0))</f>
        <v>0</v>
      </c>
      <c r="H121" s="158">
        <f>IF('Indicator Data'!I125="No Data",1,IF('Indicator Data imputation'!I124&lt;&gt;"",1,0))</f>
        <v>0</v>
      </c>
      <c r="I121" s="158">
        <f>IF('Indicator Data'!J125="No Data",1,IF('Indicator Data imputation'!J124&lt;&gt;"",1,0))</f>
        <v>0</v>
      </c>
      <c r="J121" s="158">
        <f>IF('Indicator Data'!K125="No Data",1,IF('Indicator Data imputation'!K124&lt;&gt;"",1,0))</f>
        <v>0</v>
      </c>
      <c r="K121" s="158">
        <f>IF('Indicator Data'!L125="No Data",1,IF('Indicator Data imputation'!L124&lt;&gt;"",1,0))</f>
        <v>1</v>
      </c>
      <c r="L121" s="158">
        <f>IF('Indicator Data'!M125="No Data",1,IF('Indicator Data imputation'!M124&lt;&gt;"",1,0))</f>
        <v>1</v>
      </c>
      <c r="M121" s="158">
        <f>IF('Indicator Data'!N125="No Data",1,IF('Indicator Data imputation'!N124&lt;&gt;"",1,0))</f>
        <v>1</v>
      </c>
      <c r="N121" s="158">
        <f>IF('Indicator Data'!O125="No Data",1,IF('Indicator Data imputation'!O124&lt;&gt;"",1,0))</f>
        <v>1</v>
      </c>
      <c r="O121" s="158">
        <f>IF('Indicator Data'!P125="No Data",1,IF('Indicator Data imputation'!P124&lt;&gt;"",1,0))</f>
        <v>1</v>
      </c>
      <c r="P121" s="158">
        <f>IF('Indicator Data'!Q125="No Data",1,IF('Indicator Data imputation'!Q124&lt;&gt;"",1,0))</f>
        <v>0</v>
      </c>
      <c r="Q121" s="158">
        <f>IF('Indicator Data'!R125="No Data",1,IF('Indicator Data imputation'!R124&lt;&gt;"",1,0))</f>
        <v>0</v>
      </c>
      <c r="R121" s="158">
        <f>IF('Indicator Data'!S125="No Data",1,IF('Indicator Data imputation'!S124&lt;&gt;"",1,0))</f>
        <v>0</v>
      </c>
      <c r="S121" s="158">
        <f>IF('Indicator Data'!T125="No Data",1,IF('Indicator Data imputation'!T124&lt;&gt;"",1,0))</f>
        <v>0</v>
      </c>
      <c r="T121" s="158">
        <f>IF('Indicator Data'!U125="No Data",1,IF('Indicator Data imputation'!U124&lt;&gt;"",1,0))</f>
        <v>0</v>
      </c>
      <c r="U121" s="158">
        <f>IF('Indicator Data'!V125="No Data",1,IF('Indicator Data imputation'!V124&lt;&gt;"",1,0))</f>
        <v>0</v>
      </c>
      <c r="V121" s="158">
        <f>IF('Indicator Data'!W125="No Data",1,IF('Indicator Data imputation'!W124&lt;&gt;"",1,0))</f>
        <v>0</v>
      </c>
      <c r="W121" s="158">
        <f>IF('Indicator Data'!X125="No Data",1,IF('Indicator Data imputation'!X124&lt;&gt;"",1,0))</f>
        <v>0</v>
      </c>
      <c r="X121" s="158">
        <f>IF('Indicator Data'!Y125="No Data",1,IF('Indicator Data imputation'!Y124&lt;&gt;"",1,0))</f>
        <v>0</v>
      </c>
      <c r="Y121" s="158">
        <f>IF('Indicator Data'!Z125="No Data",1,IF('Indicator Data imputation'!Z124&lt;&gt;"",1,0))</f>
        <v>0</v>
      </c>
      <c r="Z121" s="158">
        <f>IF('Indicator Data'!AA125="No Data",1,IF('Indicator Data imputation'!AA124&lt;&gt;"",1,0))</f>
        <v>1</v>
      </c>
      <c r="AA121" s="158">
        <f>IF('Indicator Data'!AB125="No Data",1,IF('Indicator Data imputation'!AB124&lt;&gt;"",1,0))</f>
        <v>0</v>
      </c>
      <c r="AB121" s="158">
        <f>IF('Indicator Data'!AC125="No Data",1,IF('Indicator Data imputation'!AC124&lt;&gt;"",1,0))</f>
        <v>1</v>
      </c>
      <c r="AC121" s="158">
        <f>IF('Indicator Data'!AD125="No Data",1,IF('Indicator Data imputation'!AD124&lt;&gt;"",1,0))</f>
        <v>1</v>
      </c>
      <c r="AD121" s="158">
        <f>IF('Indicator Data'!AE125="No Data",1,IF('Indicator Data imputation'!AE124&lt;&gt;"",1,0))</f>
        <v>0</v>
      </c>
      <c r="AE121" s="158">
        <f>IF('Indicator Data'!AF125="No Data",1,IF('Indicator Data imputation'!AF124&lt;&gt;"",1,0))</f>
        <v>1</v>
      </c>
      <c r="AF121" s="158">
        <f>IF('Indicator Data'!AG125="No Data",1,IF('Indicator Data imputation'!AG124&lt;&gt;"",1,0))</f>
        <v>1</v>
      </c>
      <c r="AG121" s="158">
        <f>IF('Indicator Data'!AH125="No Data",1,IF('Indicator Data imputation'!AH124&lt;&gt;"",1,0))</f>
        <v>0</v>
      </c>
      <c r="AH121" s="158">
        <f>IF('Indicator Data'!AI125="No Data",1,IF('Indicator Data imputation'!AI124&lt;&gt;"",1,0))</f>
        <v>0</v>
      </c>
      <c r="AI121" s="158">
        <f>IF('Indicator Data'!AJ125="No Data",1,IF('Indicator Data imputation'!AJ124&lt;&gt;"",1,0))</f>
        <v>0</v>
      </c>
      <c r="AJ121" s="158">
        <f>IF('Indicator Data'!AK125="No Data",1,IF('Indicator Data imputation'!AK124&lt;&gt;"",1,0))</f>
        <v>0</v>
      </c>
      <c r="AK121" s="158">
        <f>IF('Indicator Data'!AL125="No Data",1,IF('Indicator Data imputation'!AL124&lt;&gt;"",1,0))</f>
        <v>1</v>
      </c>
      <c r="AL121" s="158">
        <f>IF('Indicator Data'!AM125="No Data",1,IF('Indicator Data imputation'!AM124&lt;&gt;"",1,0))</f>
        <v>1</v>
      </c>
      <c r="AM121" s="158">
        <f>IF('Indicator Data'!AN125="No Data",1,IF('Indicator Data imputation'!AN124&lt;&gt;"",1,0))</f>
        <v>0</v>
      </c>
      <c r="AN121" s="158">
        <f>IF('Indicator Data'!AO125="No Data",1,IF('Indicator Data imputation'!AO124&lt;&gt;"",1,0))</f>
        <v>0</v>
      </c>
      <c r="AO121" s="158">
        <f>IF('Indicator Data'!AP125="No Data",1,IF('Indicator Data imputation'!AP124&lt;&gt;"",1,0))</f>
        <v>0</v>
      </c>
      <c r="AP121" s="158">
        <f>IF('Indicator Data'!AQ125="No Data",1,IF('Indicator Data imputation'!AQ124&lt;&gt;"",1,0))</f>
        <v>0</v>
      </c>
      <c r="AQ121" s="158">
        <f>IF('Indicator Data'!AR125="No Data",1,IF('Indicator Data imputation'!AR124&lt;&gt;"",1,0))</f>
        <v>1</v>
      </c>
      <c r="AR121" s="158">
        <f>IF('Indicator Data'!AS125="No Data",1,IF('Indicator Data imputation'!AS124&lt;&gt;"",1,0))</f>
        <v>0</v>
      </c>
      <c r="AS121" s="158">
        <f>IF('Indicator Data'!AT125="No Data",1,IF('Indicator Data imputation'!AT124&lt;&gt;"",1,0))</f>
        <v>0</v>
      </c>
      <c r="AT121" s="158">
        <f>IF('Indicator Data'!AU125="No Data",1,IF('Indicator Data imputation'!AU124&lt;&gt;"",1,0))</f>
        <v>0</v>
      </c>
      <c r="AU121" s="158">
        <f>IF('Indicator Data'!AV125="No Data",1,IF('Indicator Data imputation'!AV124&lt;&gt;"",1,0))</f>
        <v>1</v>
      </c>
      <c r="AV121" s="158">
        <f>IF('Indicator Data'!AW125="No Data",1,IF('Indicator Data imputation'!AW124&lt;&gt;"",1,0))</f>
        <v>1</v>
      </c>
      <c r="AW121" s="158">
        <f>IF('Indicator Data'!AX125="No Data",1,IF('Indicator Data imputation'!AX124&lt;&gt;"",1,0))</f>
        <v>1</v>
      </c>
      <c r="AX121" s="158">
        <f>IF('Indicator Data'!AY125="No Data",1,IF('Indicator Data imputation'!AY124&lt;&gt;"",1,0))</f>
        <v>0</v>
      </c>
      <c r="AY121" s="158">
        <f>IF('Indicator Data'!AZ125="No Data",1,IF('Indicator Data imputation'!AZ124&lt;&gt;"",1,0))</f>
        <v>1</v>
      </c>
      <c r="AZ121" s="158">
        <f>IF('Indicator Data'!BA125="No Data",1,IF('Indicator Data imputation'!BA124&lt;&gt;"",1,0))</f>
        <v>1</v>
      </c>
      <c r="BA121" s="158">
        <f>IF('Indicator Data'!BB125="No Data",1,IF('Indicator Data imputation'!BB124&lt;&gt;"",1,0))</f>
        <v>0</v>
      </c>
      <c r="BB121" s="158">
        <f>IF('Indicator Data'!BC125="No Data",1,IF('Indicator Data imputation'!BC124&lt;&gt;"",1,0))</f>
        <v>0</v>
      </c>
      <c r="BC121" s="158">
        <f>IF('Indicator Data'!BD125="No Data",1,IF('Indicator Data imputation'!BD124&lt;&gt;"",1,0))</f>
        <v>0</v>
      </c>
      <c r="BD121" s="158">
        <f>IF('Indicator Data'!BE125="No Data",1,IF('Indicator Data imputation'!BE124&lt;&gt;"",1,0))</f>
        <v>0</v>
      </c>
      <c r="BE121" s="158">
        <f>IF('Indicator Data'!BF125="No Data",1,IF('Indicator Data imputation'!BF124&lt;&gt;"",1,0))</f>
        <v>0</v>
      </c>
      <c r="BF121" s="158">
        <f>IF('Indicator Data'!BG125="No Data",1,IF('Indicator Data imputation'!BG124&lt;&gt;"",1,0))</f>
        <v>0</v>
      </c>
      <c r="BG121" s="158">
        <f>IF('Indicator Data'!BH125="No Data",1,IF('Indicator Data imputation'!BH124&lt;&gt;"",1,0))</f>
        <v>1</v>
      </c>
      <c r="BH121" s="158">
        <f>IF('Indicator Data'!BI125="No Data",1,IF('Indicator Data imputation'!BI124&lt;&gt;"",1,0))</f>
        <v>1</v>
      </c>
      <c r="BI121" s="158">
        <f>IF('Indicator Data'!BJ125="No Data",1,IF('Indicator Data imputation'!BJ124&lt;&gt;"",1,0))</f>
        <v>0</v>
      </c>
      <c r="BJ121" s="158">
        <f>IF('Indicator Data'!BK125="No Data",1,IF('Indicator Data imputation'!BK124&lt;&gt;"",1,0))</f>
        <v>0</v>
      </c>
      <c r="BK121" s="158">
        <f>IF('Indicator Data'!BL125="No Data",1,IF('Indicator Data imputation'!BL124&lt;&gt;"",1,0))</f>
        <v>1</v>
      </c>
      <c r="BL121" s="158">
        <f>IF('Indicator Data'!BM125="No Data",1,IF('Indicator Data imputation'!BM124&lt;&gt;"",1,0))</f>
        <v>0</v>
      </c>
      <c r="BM121" s="158">
        <f>IF('Indicator Data'!BN125="No Data",1,IF('Indicator Data imputation'!BN124&lt;&gt;"",1,0))</f>
        <v>1</v>
      </c>
      <c r="BN121" s="158">
        <f>IF('Indicator Data'!BO125="No Data",1,IF('Indicator Data imputation'!BO124&lt;&gt;"",1,0))</f>
        <v>0</v>
      </c>
      <c r="BO121" s="158">
        <f>IF('Indicator Data'!BP125="No Data",1,IF('Indicator Data imputation'!BP124&lt;&gt;"",1,0))</f>
        <v>0</v>
      </c>
      <c r="BP121" s="158">
        <f>IF('Indicator Data'!BQ125="No Data",1,IF('Indicator Data imputation'!BQ124&lt;&gt;"",1,0))</f>
        <v>0</v>
      </c>
      <c r="BQ121" s="158">
        <f>IF('Indicator Data'!BR125="No Data",1,IF('Indicator Data imputation'!BR124&lt;&gt;"",1,0))</f>
        <v>0</v>
      </c>
      <c r="BR121" s="158">
        <f>IF('Indicator Data'!BS125="No Data",1,IF('Indicator Data imputation'!BS124&lt;&gt;"",1,0))</f>
        <v>0</v>
      </c>
      <c r="BS121" s="158">
        <f>IF('Indicator Data'!BT125="No Data",1,IF('Indicator Data imputation'!BT124&lt;&gt;"",1,0))</f>
        <v>0</v>
      </c>
      <c r="BT121" s="158">
        <f>IF('Indicator Data'!BU125="No Data",1,IF('Indicator Data imputation'!BU124&lt;&gt;"",1,0))</f>
        <v>0</v>
      </c>
      <c r="BU121" s="158">
        <f>IF('Indicator Data'!BV125="No Data",1,IF('Indicator Data imputation'!BV124&lt;&gt;"",1,0))</f>
        <v>0</v>
      </c>
      <c r="BV121" s="158">
        <f>IF('Indicator Data'!BW125="No Data",1,IF('Indicator Data imputation'!BW124&lt;&gt;"",1,0))</f>
        <v>1</v>
      </c>
      <c r="BW121" s="158">
        <f>IF('Indicator Data'!BX125="No Data",1,IF('Indicator Data imputation'!BX124&lt;&gt;"",1,0))</f>
        <v>0</v>
      </c>
      <c r="BX121" s="158">
        <f>IF('Indicator Data'!BY125="No Data",1,IF('Indicator Data imputation'!BY124&lt;&gt;"",1,0))</f>
        <v>1</v>
      </c>
      <c r="BY121" s="5">
        <f t="shared" si="5"/>
        <v>25</v>
      </c>
      <c r="BZ121" s="160">
        <f t="shared" si="4"/>
        <v>0.33333333333333331</v>
      </c>
    </row>
    <row r="122" spans="1:78" x14ac:dyDescent="0.25">
      <c r="A122" s="5" t="s">
        <v>223</v>
      </c>
      <c r="B122" s="158">
        <f>IF('Indicator Data'!C126="No Data",1,IF('Indicator Data imputation'!C125&lt;&gt;"",1,0))</f>
        <v>0</v>
      </c>
      <c r="C122" s="158">
        <f>IF('Indicator Data'!D126="No Data",1,IF('Indicator Data imputation'!D125&lt;&gt;"",1,0))</f>
        <v>0</v>
      </c>
      <c r="D122" s="158">
        <f>IF('Indicator Data'!E126="No Data",1,IF('Indicator Data imputation'!E125&lt;&gt;"",1,0))</f>
        <v>0</v>
      </c>
      <c r="E122" s="158">
        <f>IF('Indicator Data'!F126="No Data",1,IF('Indicator Data imputation'!F125&lt;&gt;"",1,0))</f>
        <v>0</v>
      </c>
      <c r="F122" s="158">
        <f>IF('Indicator Data'!G126="No Data",1,IF('Indicator Data imputation'!G125&lt;&gt;"",1,0))</f>
        <v>0</v>
      </c>
      <c r="G122" s="158">
        <f>IF('Indicator Data'!H126="No Data",1,IF('Indicator Data imputation'!H125&lt;&gt;"",1,0))</f>
        <v>0</v>
      </c>
      <c r="H122" s="158">
        <f>IF('Indicator Data'!I126="No Data",1,IF('Indicator Data imputation'!I125&lt;&gt;"",1,0))</f>
        <v>0</v>
      </c>
      <c r="I122" s="158">
        <f>IF('Indicator Data'!J126="No Data",1,IF('Indicator Data imputation'!J125&lt;&gt;"",1,0))</f>
        <v>0</v>
      </c>
      <c r="J122" s="158">
        <f>IF('Indicator Data'!K126="No Data",1,IF('Indicator Data imputation'!K125&lt;&gt;"",1,0))</f>
        <v>0</v>
      </c>
      <c r="K122" s="158">
        <f>IF('Indicator Data'!L126="No Data",1,IF('Indicator Data imputation'!L125&lt;&gt;"",1,0))</f>
        <v>0</v>
      </c>
      <c r="L122" s="158">
        <f>IF('Indicator Data'!M126="No Data",1,IF('Indicator Data imputation'!M125&lt;&gt;"",1,0))</f>
        <v>0</v>
      </c>
      <c r="M122" s="158">
        <f>IF('Indicator Data'!N126="No Data",1,IF('Indicator Data imputation'!N125&lt;&gt;"",1,0))</f>
        <v>1</v>
      </c>
      <c r="N122" s="158">
        <f>IF('Indicator Data'!O126="No Data",1,IF('Indicator Data imputation'!O125&lt;&gt;"",1,0))</f>
        <v>1</v>
      </c>
      <c r="O122" s="158">
        <f>IF('Indicator Data'!P126="No Data",1,IF('Indicator Data imputation'!P125&lt;&gt;"",1,0))</f>
        <v>1</v>
      </c>
      <c r="P122" s="158">
        <f>IF('Indicator Data'!Q126="No Data",1,IF('Indicator Data imputation'!Q125&lt;&gt;"",1,0))</f>
        <v>0</v>
      </c>
      <c r="Q122" s="158">
        <f>IF('Indicator Data'!R126="No Data",1,IF('Indicator Data imputation'!R125&lt;&gt;"",1,0))</f>
        <v>0</v>
      </c>
      <c r="R122" s="158">
        <f>IF('Indicator Data'!S126="No Data",1,IF('Indicator Data imputation'!S125&lt;&gt;"",1,0))</f>
        <v>0</v>
      </c>
      <c r="S122" s="158">
        <f>IF('Indicator Data'!T126="No Data",1,IF('Indicator Data imputation'!T125&lt;&gt;"",1,0))</f>
        <v>0</v>
      </c>
      <c r="T122" s="158">
        <f>IF('Indicator Data'!U126="No Data",1,IF('Indicator Data imputation'!U125&lt;&gt;"",1,0))</f>
        <v>0</v>
      </c>
      <c r="U122" s="158">
        <f>IF('Indicator Data'!V126="No Data",1,IF('Indicator Data imputation'!V125&lt;&gt;"",1,0))</f>
        <v>0</v>
      </c>
      <c r="V122" s="158">
        <f>IF('Indicator Data'!W126="No Data",1,IF('Indicator Data imputation'!W125&lt;&gt;"",1,0))</f>
        <v>0</v>
      </c>
      <c r="W122" s="158">
        <f>IF('Indicator Data'!X126="No Data",1,IF('Indicator Data imputation'!X125&lt;&gt;"",1,0))</f>
        <v>0</v>
      </c>
      <c r="X122" s="158">
        <f>IF('Indicator Data'!Y126="No Data",1,IF('Indicator Data imputation'!Y125&lt;&gt;"",1,0))</f>
        <v>0</v>
      </c>
      <c r="Y122" s="158">
        <f>IF('Indicator Data'!Z126="No Data",1,IF('Indicator Data imputation'!Z125&lt;&gt;"",1,0))</f>
        <v>0</v>
      </c>
      <c r="Z122" s="158">
        <f>IF('Indicator Data'!AA126="No Data",1,IF('Indicator Data imputation'!AA125&lt;&gt;"",1,0))</f>
        <v>0</v>
      </c>
      <c r="AA122" s="158">
        <f>IF('Indicator Data'!AB126="No Data",1,IF('Indicator Data imputation'!AB125&lt;&gt;"",1,0))</f>
        <v>0</v>
      </c>
      <c r="AB122" s="158">
        <f>IF('Indicator Data'!AC126="No Data",1,IF('Indicator Data imputation'!AC125&lt;&gt;"",1,0))</f>
        <v>0</v>
      </c>
      <c r="AC122" s="158">
        <f>IF('Indicator Data'!AD126="No Data",1,IF('Indicator Data imputation'!AD125&lt;&gt;"",1,0))</f>
        <v>0</v>
      </c>
      <c r="AD122" s="158">
        <f>IF('Indicator Data'!AE126="No Data",1,IF('Indicator Data imputation'!AE125&lt;&gt;"",1,0))</f>
        <v>0</v>
      </c>
      <c r="AE122" s="158">
        <f>IF('Indicator Data'!AF126="No Data",1,IF('Indicator Data imputation'!AF125&lt;&gt;"",1,0))</f>
        <v>0</v>
      </c>
      <c r="AF122" s="158">
        <f>IF('Indicator Data'!AG126="No Data",1,IF('Indicator Data imputation'!AG125&lt;&gt;"",1,0))</f>
        <v>0</v>
      </c>
      <c r="AG122" s="158">
        <f>IF('Indicator Data'!AH126="No Data",1,IF('Indicator Data imputation'!AH125&lt;&gt;"",1,0))</f>
        <v>0</v>
      </c>
      <c r="AH122" s="158">
        <f>IF('Indicator Data'!AI126="No Data",1,IF('Indicator Data imputation'!AI125&lt;&gt;"",1,0))</f>
        <v>0</v>
      </c>
      <c r="AI122" s="158">
        <f>IF('Indicator Data'!AJ126="No Data",1,IF('Indicator Data imputation'!AJ125&lt;&gt;"",1,0))</f>
        <v>0</v>
      </c>
      <c r="AJ122" s="158">
        <f>IF('Indicator Data'!AK126="No Data",1,IF('Indicator Data imputation'!AK125&lt;&gt;"",1,0))</f>
        <v>0</v>
      </c>
      <c r="AK122" s="158">
        <f>IF('Indicator Data'!AL126="No Data",1,IF('Indicator Data imputation'!AL125&lt;&gt;"",1,0))</f>
        <v>0</v>
      </c>
      <c r="AL122" s="158">
        <f>IF('Indicator Data'!AM126="No Data",1,IF('Indicator Data imputation'!AM125&lt;&gt;"",1,0))</f>
        <v>0</v>
      </c>
      <c r="AM122" s="158">
        <f>IF('Indicator Data'!AN126="No Data",1,IF('Indicator Data imputation'!AN125&lt;&gt;"",1,0))</f>
        <v>0</v>
      </c>
      <c r="AN122" s="158">
        <f>IF('Indicator Data'!AO126="No Data",1,IF('Indicator Data imputation'!AO125&lt;&gt;"",1,0))</f>
        <v>0</v>
      </c>
      <c r="AO122" s="158">
        <f>IF('Indicator Data'!AP126="No Data",1,IF('Indicator Data imputation'!AP125&lt;&gt;"",1,0))</f>
        <v>0</v>
      </c>
      <c r="AP122" s="158">
        <f>IF('Indicator Data'!AQ126="No Data",1,IF('Indicator Data imputation'!AQ125&lt;&gt;"",1,0))</f>
        <v>0</v>
      </c>
      <c r="AQ122" s="158">
        <f>IF('Indicator Data'!AR126="No Data",1,IF('Indicator Data imputation'!AR125&lt;&gt;"",1,0))</f>
        <v>0</v>
      </c>
      <c r="AR122" s="158">
        <f>IF('Indicator Data'!AS126="No Data",1,IF('Indicator Data imputation'!AS125&lt;&gt;"",1,0))</f>
        <v>0</v>
      </c>
      <c r="AS122" s="158">
        <f>IF('Indicator Data'!AT126="No Data",1,IF('Indicator Data imputation'!AT125&lt;&gt;"",1,0))</f>
        <v>0</v>
      </c>
      <c r="AT122" s="158">
        <f>IF('Indicator Data'!AU126="No Data",1,IF('Indicator Data imputation'!AU125&lt;&gt;"",1,0))</f>
        <v>0</v>
      </c>
      <c r="AU122" s="158">
        <f>IF('Indicator Data'!AV126="No Data",1,IF('Indicator Data imputation'!AV125&lt;&gt;"",1,0))</f>
        <v>0</v>
      </c>
      <c r="AV122" s="158">
        <f>IF('Indicator Data'!AW126="No Data",1,IF('Indicator Data imputation'!AW125&lt;&gt;"",1,0))</f>
        <v>0</v>
      </c>
      <c r="AW122" s="158">
        <f>IF('Indicator Data'!AX126="No Data",1,IF('Indicator Data imputation'!AX125&lt;&gt;"",1,0))</f>
        <v>0</v>
      </c>
      <c r="AX122" s="158">
        <f>IF('Indicator Data'!AY126="No Data",1,IF('Indicator Data imputation'!AY125&lt;&gt;"",1,0))</f>
        <v>0</v>
      </c>
      <c r="AY122" s="158">
        <f>IF('Indicator Data'!AZ126="No Data",1,IF('Indicator Data imputation'!AZ125&lt;&gt;"",1,0))</f>
        <v>0</v>
      </c>
      <c r="AZ122" s="158">
        <f>IF('Indicator Data'!BA126="No Data",1,IF('Indicator Data imputation'!BA125&lt;&gt;"",1,0))</f>
        <v>0</v>
      </c>
      <c r="BA122" s="158">
        <f>IF('Indicator Data'!BB126="No Data",1,IF('Indicator Data imputation'!BB125&lt;&gt;"",1,0))</f>
        <v>0</v>
      </c>
      <c r="BB122" s="158">
        <f>IF('Indicator Data'!BC126="No Data",1,IF('Indicator Data imputation'!BC125&lt;&gt;"",1,0))</f>
        <v>0</v>
      </c>
      <c r="BC122" s="158">
        <f>IF('Indicator Data'!BD126="No Data",1,IF('Indicator Data imputation'!BD125&lt;&gt;"",1,0))</f>
        <v>0</v>
      </c>
      <c r="BD122" s="158">
        <f>IF('Indicator Data'!BE126="No Data",1,IF('Indicator Data imputation'!BE125&lt;&gt;"",1,0))</f>
        <v>0</v>
      </c>
      <c r="BE122" s="158">
        <f>IF('Indicator Data'!BF126="No Data",1,IF('Indicator Data imputation'!BF125&lt;&gt;"",1,0))</f>
        <v>0</v>
      </c>
      <c r="BF122" s="158">
        <f>IF('Indicator Data'!BG126="No Data",1,IF('Indicator Data imputation'!BG125&lt;&gt;"",1,0))</f>
        <v>0</v>
      </c>
      <c r="BG122" s="158">
        <f>IF('Indicator Data'!BH126="No Data",1,IF('Indicator Data imputation'!BH125&lt;&gt;"",1,0))</f>
        <v>0</v>
      </c>
      <c r="BH122" s="158">
        <f>IF('Indicator Data'!BI126="No Data",1,IF('Indicator Data imputation'!BI125&lt;&gt;"",1,0))</f>
        <v>0</v>
      </c>
      <c r="BI122" s="158">
        <f>IF('Indicator Data'!BJ126="No Data",1,IF('Indicator Data imputation'!BJ125&lt;&gt;"",1,0))</f>
        <v>0</v>
      </c>
      <c r="BJ122" s="158">
        <f>IF('Indicator Data'!BK126="No Data",1,IF('Indicator Data imputation'!BK125&lt;&gt;"",1,0))</f>
        <v>0</v>
      </c>
      <c r="BK122" s="158">
        <f>IF('Indicator Data'!BL126="No Data",1,IF('Indicator Data imputation'!BL125&lt;&gt;"",1,0))</f>
        <v>0</v>
      </c>
      <c r="BL122" s="158">
        <f>IF('Indicator Data'!BM126="No Data",1,IF('Indicator Data imputation'!BM125&lt;&gt;"",1,0))</f>
        <v>0</v>
      </c>
      <c r="BM122" s="158">
        <f>IF('Indicator Data'!BN126="No Data",1,IF('Indicator Data imputation'!BN125&lt;&gt;"",1,0))</f>
        <v>0</v>
      </c>
      <c r="BN122" s="158">
        <f>IF('Indicator Data'!BO126="No Data",1,IF('Indicator Data imputation'!BO125&lt;&gt;"",1,0))</f>
        <v>0</v>
      </c>
      <c r="BO122" s="158">
        <f>IF('Indicator Data'!BP126="No Data",1,IF('Indicator Data imputation'!BP125&lt;&gt;"",1,0))</f>
        <v>0</v>
      </c>
      <c r="BP122" s="158">
        <f>IF('Indicator Data'!BQ126="No Data",1,IF('Indicator Data imputation'!BQ125&lt;&gt;"",1,0))</f>
        <v>0</v>
      </c>
      <c r="BQ122" s="158">
        <f>IF('Indicator Data'!BR126="No Data",1,IF('Indicator Data imputation'!BR125&lt;&gt;"",1,0))</f>
        <v>0</v>
      </c>
      <c r="BR122" s="158">
        <f>IF('Indicator Data'!BS126="No Data",1,IF('Indicator Data imputation'!BS125&lt;&gt;"",1,0))</f>
        <v>0</v>
      </c>
      <c r="BS122" s="158">
        <f>IF('Indicator Data'!BT126="No Data",1,IF('Indicator Data imputation'!BT125&lt;&gt;"",1,0))</f>
        <v>0</v>
      </c>
      <c r="BT122" s="158">
        <f>IF('Indicator Data'!BU126="No Data",1,IF('Indicator Data imputation'!BU125&lt;&gt;"",1,0))</f>
        <v>0</v>
      </c>
      <c r="BU122" s="158">
        <f>IF('Indicator Data'!BV126="No Data",1,IF('Indicator Data imputation'!BV125&lt;&gt;"",1,0))</f>
        <v>0</v>
      </c>
      <c r="BV122" s="158">
        <f>IF('Indicator Data'!BW126="No Data",1,IF('Indicator Data imputation'!BW125&lt;&gt;"",1,0))</f>
        <v>0</v>
      </c>
      <c r="BW122" s="158">
        <f>IF('Indicator Data'!BX126="No Data",1,IF('Indicator Data imputation'!BX125&lt;&gt;"",1,0))</f>
        <v>0</v>
      </c>
      <c r="BX122" s="158">
        <f>IF('Indicator Data'!BY126="No Data",1,IF('Indicator Data imputation'!BY125&lt;&gt;"",1,0))</f>
        <v>0</v>
      </c>
      <c r="BY122" s="5">
        <f t="shared" si="5"/>
        <v>3</v>
      </c>
      <c r="BZ122" s="160">
        <f t="shared" si="4"/>
        <v>0.04</v>
      </c>
    </row>
    <row r="123" spans="1:78" x14ac:dyDescent="0.25">
      <c r="A123" s="5" t="s">
        <v>225</v>
      </c>
      <c r="B123" s="158">
        <f>IF('Indicator Data'!C127="No Data",1,IF('Indicator Data imputation'!C126&lt;&gt;"",1,0))</f>
        <v>0</v>
      </c>
      <c r="C123" s="158">
        <f>IF('Indicator Data'!D127="No Data",1,IF('Indicator Data imputation'!D126&lt;&gt;"",1,0))</f>
        <v>0</v>
      </c>
      <c r="D123" s="158">
        <f>IF('Indicator Data'!E127="No Data",1,IF('Indicator Data imputation'!E126&lt;&gt;"",1,0))</f>
        <v>0</v>
      </c>
      <c r="E123" s="158">
        <f>IF('Indicator Data'!F127="No Data",1,IF('Indicator Data imputation'!F126&lt;&gt;"",1,0))</f>
        <v>0</v>
      </c>
      <c r="F123" s="158">
        <f>IF('Indicator Data'!G127="No Data",1,IF('Indicator Data imputation'!G126&lt;&gt;"",1,0))</f>
        <v>0</v>
      </c>
      <c r="G123" s="158">
        <f>IF('Indicator Data'!H127="No Data",1,IF('Indicator Data imputation'!H126&lt;&gt;"",1,0))</f>
        <v>0</v>
      </c>
      <c r="H123" s="158">
        <f>IF('Indicator Data'!I127="No Data",1,IF('Indicator Data imputation'!I126&lt;&gt;"",1,0))</f>
        <v>0</v>
      </c>
      <c r="I123" s="158">
        <f>IF('Indicator Data'!J127="No Data",1,IF('Indicator Data imputation'!J126&lt;&gt;"",1,0))</f>
        <v>0</v>
      </c>
      <c r="J123" s="158">
        <f>IF('Indicator Data'!K127="No Data",1,IF('Indicator Data imputation'!K126&lt;&gt;"",1,0))</f>
        <v>0</v>
      </c>
      <c r="K123" s="158">
        <f>IF('Indicator Data'!L127="No Data",1,IF('Indicator Data imputation'!L126&lt;&gt;"",1,0))</f>
        <v>0</v>
      </c>
      <c r="L123" s="158">
        <f>IF('Indicator Data'!M127="No Data",1,IF('Indicator Data imputation'!M126&lt;&gt;"",1,0))</f>
        <v>0</v>
      </c>
      <c r="M123" s="158">
        <f>IF('Indicator Data'!N127="No Data",1,IF('Indicator Data imputation'!N126&lt;&gt;"",1,0))</f>
        <v>1</v>
      </c>
      <c r="N123" s="158">
        <f>IF('Indicator Data'!O127="No Data",1,IF('Indicator Data imputation'!O126&lt;&gt;"",1,0))</f>
        <v>1</v>
      </c>
      <c r="O123" s="158">
        <f>IF('Indicator Data'!P127="No Data",1,IF('Indicator Data imputation'!P126&lt;&gt;"",1,0))</f>
        <v>1</v>
      </c>
      <c r="P123" s="158">
        <f>IF('Indicator Data'!Q127="No Data",1,IF('Indicator Data imputation'!Q126&lt;&gt;"",1,0))</f>
        <v>0</v>
      </c>
      <c r="Q123" s="158">
        <f>IF('Indicator Data'!R127="No Data",1,IF('Indicator Data imputation'!R126&lt;&gt;"",1,0))</f>
        <v>0</v>
      </c>
      <c r="R123" s="158">
        <f>IF('Indicator Data'!S127="No Data",1,IF('Indicator Data imputation'!S126&lt;&gt;"",1,0))</f>
        <v>0</v>
      </c>
      <c r="S123" s="158">
        <f>IF('Indicator Data'!T127="No Data",1,IF('Indicator Data imputation'!T126&lt;&gt;"",1,0))</f>
        <v>0</v>
      </c>
      <c r="T123" s="158">
        <f>IF('Indicator Data'!U127="No Data",1,IF('Indicator Data imputation'!U126&lt;&gt;"",1,0))</f>
        <v>0</v>
      </c>
      <c r="U123" s="158">
        <f>IF('Indicator Data'!V127="No Data",1,IF('Indicator Data imputation'!V126&lt;&gt;"",1,0))</f>
        <v>0</v>
      </c>
      <c r="V123" s="158">
        <f>IF('Indicator Data'!W127="No Data",1,IF('Indicator Data imputation'!W126&lt;&gt;"",1,0))</f>
        <v>0</v>
      </c>
      <c r="W123" s="158">
        <f>IF('Indicator Data'!X127="No Data",1,IF('Indicator Data imputation'!X126&lt;&gt;"",1,0))</f>
        <v>0</v>
      </c>
      <c r="X123" s="158">
        <f>IF('Indicator Data'!Y127="No Data",1,IF('Indicator Data imputation'!Y126&lt;&gt;"",1,0))</f>
        <v>0</v>
      </c>
      <c r="Y123" s="158">
        <f>IF('Indicator Data'!Z127="No Data",1,IF('Indicator Data imputation'!Z126&lt;&gt;"",1,0))</f>
        <v>0</v>
      </c>
      <c r="Z123" s="158">
        <f>IF('Indicator Data'!AA127="No Data",1,IF('Indicator Data imputation'!AA126&lt;&gt;"",1,0))</f>
        <v>0</v>
      </c>
      <c r="AA123" s="158">
        <f>IF('Indicator Data'!AB127="No Data",1,IF('Indicator Data imputation'!AB126&lt;&gt;"",1,0))</f>
        <v>0</v>
      </c>
      <c r="AB123" s="158">
        <f>IF('Indicator Data'!AC127="No Data",1,IF('Indicator Data imputation'!AC126&lt;&gt;"",1,0))</f>
        <v>1</v>
      </c>
      <c r="AC123" s="158">
        <f>IF('Indicator Data'!AD127="No Data",1,IF('Indicator Data imputation'!AD126&lt;&gt;"",1,0))</f>
        <v>0</v>
      </c>
      <c r="AD123" s="158">
        <f>IF('Indicator Data'!AE127="No Data",1,IF('Indicator Data imputation'!AE126&lt;&gt;"",1,0))</f>
        <v>0</v>
      </c>
      <c r="AE123" s="158">
        <f>IF('Indicator Data'!AF127="No Data",1,IF('Indicator Data imputation'!AF126&lt;&gt;"",1,0))</f>
        <v>1</v>
      </c>
      <c r="AF123" s="158">
        <f>IF('Indicator Data'!AG127="No Data",1,IF('Indicator Data imputation'!AG126&lt;&gt;"",1,0))</f>
        <v>0</v>
      </c>
      <c r="AG123" s="158">
        <f>IF('Indicator Data'!AH127="No Data",1,IF('Indicator Data imputation'!AH126&lt;&gt;"",1,0))</f>
        <v>0</v>
      </c>
      <c r="AH123" s="158">
        <f>IF('Indicator Data'!AI127="No Data",1,IF('Indicator Data imputation'!AI126&lt;&gt;"",1,0))</f>
        <v>0</v>
      </c>
      <c r="AI123" s="158">
        <f>IF('Indicator Data'!AJ127="No Data",1,IF('Indicator Data imputation'!AJ126&lt;&gt;"",1,0))</f>
        <v>0</v>
      </c>
      <c r="AJ123" s="158">
        <f>IF('Indicator Data'!AK127="No Data",1,IF('Indicator Data imputation'!AK126&lt;&gt;"",1,0))</f>
        <v>0</v>
      </c>
      <c r="AK123" s="158">
        <f>IF('Indicator Data'!AL127="No Data",1,IF('Indicator Data imputation'!AL126&lt;&gt;"",1,0))</f>
        <v>0</v>
      </c>
      <c r="AL123" s="158">
        <f>IF('Indicator Data'!AM127="No Data",1,IF('Indicator Data imputation'!AM126&lt;&gt;"",1,0))</f>
        <v>1</v>
      </c>
      <c r="AM123" s="158">
        <f>IF('Indicator Data'!AN127="No Data",1,IF('Indicator Data imputation'!AN126&lt;&gt;"",1,0))</f>
        <v>0</v>
      </c>
      <c r="AN123" s="158">
        <f>IF('Indicator Data'!AO127="No Data",1,IF('Indicator Data imputation'!AO126&lt;&gt;"",1,0))</f>
        <v>0</v>
      </c>
      <c r="AO123" s="158">
        <f>IF('Indicator Data'!AP127="No Data",1,IF('Indicator Data imputation'!AP126&lt;&gt;"",1,0))</f>
        <v>0</v>
      </c>
      <c r="AP123" s="158">
        <f>IF('Indicator Data'!AQ127="No Data",1,IF('Indicator Data imputation'!AQ126&lt;&gt;"",1,0))</f>
        <v>1</v>
      </c>
      <c r="AQ123" s="158">
        <f>IF('Indicator Data'!AR127="No Data",1,IF('Indicator Data imputation'!AR126&lt;&gt;"",1,0))</f>
        <v>0</v>
      </c>
      <c r="AR123" s="158">
        <f>IF('Indicator Data'!AS127="No Data",1,IF('Indicator Data imputation'!AS126&lt;&gt;"",1,0))</f>
        <v>0</v>
      </c>
      <c r="AS123" s="158">
        <f>IF('Indicator Data'!AT127="No Data",1,IF('Indicator Data imputation'!AT126&lt;&gt;"",1,0))</f>
        <v>1</v>
      </c>
      <c r="AT123" s="158">
        <f>IF('Indicator Data'!AU127="No Data",1,IF('Indicator Data imputation'!AU126&lt;&gt;"",1,0))</f>
        <v>0</v>
      </c>
      <c r="AU123" s="158">
        <f>IF('Indicator Data'!AV127="No Data",1,IF('Indicator Data imputation'!AV126&lt;&gt;"",1,0))</f>
        <v>0</v>
      </c>
      <c r="AV123" s="158">
        <f>IF('Indicator Data'!AW127="No Data",1,IF('Indicator Data imputation'!AW126&lt;&gt;"",1,0))</f>
        <v>0</v>
      </c>
      <c r="AW123" s="158">
        <f>IF('Indicator Data'!AX127="No Data",1,IF('Indicator Data imputation'!AX126&lt;&gt;"",1,0))</f>
        <v>1</v>
      </c>
      <c r="AX123" s="158">
        <f>IF('Indicator Data'!AY127="No Data",1,IF('Indicator Data imputation'!AY126&lt;&gt;"",1,0))</f>
        <v>0</v>
      </c>
      <c r="AY123" s="158">
        <f>IF('Indicator Data'!AZ127="No Data",1,IF('Indicator Data imputation'!AZ126&lt;&gt;"",1,0))</f>
        <v>0</v>
      </c>
      <c r="AZ123" s="158">
        <f>IF('Indicator Data'!BA127="No Data",1,IF('Indicator Data imputation'!BA126&lt;&gt;"",1,0))</f>
        <v>0</v>
      </c>
      <c r="BA123" s="158">
        <f>IF('Indicator Data'!BB127="No Data",1,IF('Indicator Data imputation'!BB126&lt;&gt;"",1,0))</f>
        <v>0</v>
      </c>
      <c r="BB123" s="158">
        <f>IF('Indicator Data'!BC127="No Data",1,IF('Indicator Data imputation'!BC126&lt;&gt;"",1,0))</f>
        <v>0</v>
      </c>
      <c r="BC123" s="158">
        <f>IF('Indicator Data'!BD127="No Data",1,IF('Indicator Data imputation'!BD126&lt;&gt;"",1,0))</f>
        <v>0</v>
      </c>
      <c r="BD123" s="158">
        <f>IF('Indicator Data'!BE127="No Data",1,IF('Indicator Data imputation'!BE126&lt;&gt;"",1,0))</f>
        <v>0</v>
      </c>
      <c r="BE123" s="158">
        <f>IF('Indicator Data'!BF127="No Data",1,IF('Indicator Data imputation'!BF126&lt;&gt;"",1,0))</f>
        <v>0</v>
      </c>
      <c r="BF123" s="158">
        <f>IF('Indicator Data'!BG127="No Data",1,IF('Indicator Data imputation'!BG126&lt;&gt;"",1,0))</f>
        <v>0</v>
      </c>
      <c r="BG123" s="158">
        <f>IF('Indicator Data'!BH127="No Data",1,IF('Indicator Data imputation'!BH126&lt;&gt;"",1,0))</f>
        <v>0</v>
      </c>
      <c r="BH123" s="158">
        <f>IF('Indicator Data'!BI127="No Data",1,IF('Indicator Data imputation'!BI126&lt;&gt;"",1,0))</f>
        <v>0</v>
      </c>
      <c r="BI123" s="158">
        <f>IF('Indicator Data'!BJ127="No Data",1,IF('Indicator Data imputation'!BJ126&lt;&gt;"",1,0))</f>
        <v>0</v>
      </c>
      <c r="BJ123" s="158">
        <f>IF('Indicator Data'!BK127="No Data",1,IF('Indicator Data imputation'!BK126&lt;&gt;"",1,0))</f>
        <v>0</v>
      </c>
      <c r="BK123" s="158">
        <f>IF('Indicator Data'!BL127="No Data",1,IF('Indicator Data imputation'!BL126&lt;&gt;"",1,0))</f>
        <v>0</v>
      </c>
      <c r="BL123" s="158">
        <f>IF('Indicator Data'!BM127="No Data",1,IF('Indicator Data imputation'!BM126&lt;&gt;"",1,0))</f>
        <v>0</v>
      </c>
      <c r="BM123" s="158">
        <f>IF('Indicator Data'!BN127="No Data",1,IF('Indicator Data imputation'!BN126&lt;&gt;"",1,0))</f>
        <v>1</v>
      </c>
      <c r="BN123" s="158">
        <f>IF('Indicator Data'!BO127="No Data",1,IF('Indicator Data imputation'!BO126&lt;&gt;"",1,0))</f>
        <v>0</v>
      </c>
      <c r="BO123" s="158">
        <f>IF('Indicator Data'!BP127="No Data",1,IF('Indicator Data imputation'!BP126&lt;&gt;"",1,0))</f>
        <v>0</v>
      </c>
      <c r="BP123" s="158">
        <f>IF('Indicator Data'!BQ127="No Data",1,IF('Indicator Data imputation'!BQ126&lt;&gt;"",1,0))</f>
        <v>0</v>
      </c>
      <c r="BQ123" s="158">
        <f>IF('Indicator Data'!BR127="No Data",1,IF('Indicator Data imputation'!BR126&lt;&gt;"",1,0))</f>
        <v>0</v>
      </c>
      <c r="BR123" s="158">
        <f>IF('Indicator Data'!BS127="No Data",1,IF('Indicator Data imputation'!BS126&lt;&gt;"",1,0))</f>
        <v>0</v>
      </c>
      <c r="BS123" s="158">
        <f>IF('Indicator Data'!BT127="No Data",1,IF('Indicator Data imputation'!BT126&lt;&gt;"",1,0))</f>
        <v>0</v>
      </c>
      <c r="BT123" s="158">
        <f>IF('Indicator Data'!BU127="No Data",1,IF('Indicator Data imputation'!BU126&lt;&gt;"",1,0))</f>
        <v>0</v>
      </c>
      <c r="BU123" s="158">
        <f>IF('Indicator Data'!BV127="No Data",1,IF('Indicator Data imputation'!BV126&lt;&gt;"",1,0))</f>
        <v>0</v>
      </c>
      <c r="BV123" s="158">
        <f>IF('Indicator Data'!BW127="No Data",1,IF('Indicator Data imputation'!BW126&lt;&gt;"",1,0))</f>
        <v>0</v>
      </c>
      <c r="BW123" s="158">
        <f>IF('Indicator Data'!BX127="No Data",1,IF('Indicator Data imputation'!BX126&lt;&gt;"",1,0))</f>
        <v>0</v>
      </c>
      <c r="BX123" s="158">
        <f>IF('Indicator Data'!BY127="No Data",1,IF('Indicator Data imputation'!BY126&lt;&gt;"",1,0))</f>
        <v>0</v>
      </c>
      <c r="BY123" s="5">
        <f t="shared" si="5"/>
        <v>10</v>
      </c>
      <c r="BZ123" s="160">
        <f t="shared" si="4"/>
        <v>0.13333333333333333</v>
      </c>
    </row>
    <row r="124" spans="1:78" x14ac:dyDescent="0.25">
      <c r="A124" s="5" t="s">
        <v>227</v>
      </c>
      <c r="B124" s="158">
        <f>IF('Indicator Data'!C128="No Data",1,IF('Indicator Data imputation'!C127&lt;&gt;"",1,0))</f>
        <v>0</v>
      </c>
      <c r="C124" s="158">
        <f>IF('Indicator Data'!D128="No Data",1,IF('Indicator Data imputation'!D127&lt;&gt;"",1,0))</f>
        <v>0</v>
      </c>
      <c r="D124" s="158">
        <f>IF('Indicator Data'!E128="No Data",1,IF('Indicator Data imputation'!E127&lt;&gt;"",1,0))</f>
        <v>0</v>
      </c>
      <c r="E124" s="158">
        <f>IF('Indicator Data'!F128="No Data",1,IF('Indicator Data imputation'!F127&lt;&gt;"",1,0))</f>
        <v>0</v>
      </c>
      <c r="F124" s="158">
        <f>IF('Indicator Data'!G128="No Data",1,IF('Indicator Data imputation'!G127&lt;&gt;"",1,0))</f>
        <v>0</v>
      </c>
      <c r="G124" s="158">
        <f>IF('Indicator Data'!H128="No Data",1,IF('Indicator Data imputation'!H127&lt;&gt;"",1,0))</f>
        <v>0</v>
      </c>
      <c r="H124" s="158">
        <f>IF('Indicator Data'!I128="No Data",1,IF('Indicator Data imputation'!I127&lt;&gt;"",1,0))</f>
        <v>0</v>
      </c>
      <c r="I124" s="158">
        <f>IF('Indicator Data'!J128="No Data",1,IF('Indicator Data imputation'!J127&lt;&gt;"",1,0))</f>
        <v>0</v>
      </c>
      <c r="J124" s="158">
        <f>IF('Indicator Data'!K128="No Data",1,IF('Indicator Data imputation'!K127&lt;&gt;"",1,0))</f>
        <v>0</v>
      </c>
      <c r="K124" s="158">
        <f>IF('Indicator Data'!L128="No Data",1,IF('Indicator Data imputation'!L127&lt;&gt;"",1,0))</f>
        <v>0</v>
      </c>
      <c r="L124" s="158">
        <f>IF('Indicator Data'!M128="No Data",1,IF('Indicator Data imputation'!M127&lt;&gt;"",1,0))</f>
        <v>1</v>
      </c>
      <c r="M124" s="158">
        <f>IF('Indicator Data'!N128="No Data",1,IF('Indicator Data imputation'!N127&lt;&gt;"",1,0))</f>
        <v>1</v>
      </c>
      <c r="N124" s="158">
        <f>IF('Indicator Data'!O128="No Data",1,IF('Indicator Data imputation'!O127&lt;&gt;"",1,0))</f>
        <v>1</v>
      </c>
      <c r="O124" s="158">
        <f>IF('Indicator Data'!P128="No Data",1,IF('Indicator Data imputation'!P127&lt;&gt;"",1,0))</f>
        <v>1</v>
      </c>
      <c r="P124" s="158">
        <f>IF('Indicator Data'!Q128="No Data",1,IF('Indicator Data imputation'!Q127&lt;&gt;"",1,0))</f>
        <v>0</v>
      </c>
      <c r="Q124" s="158">
        <f>IF('Indicator Data'!R128="No Data",1,IF('Indicator Data imputation'!R127&lt;&gt;"",1,0))</f>
        <v>0</v>
      </c>
      <c r="R124" s="158">
        <f>IF('Indicator Data'!S128="No Data",1,IF('Indicator Data imputation'!S127&lt;&gt;"",1,0))</f>
        <v>0</v>
      </c>
      <c r="S124" s="158">
        <f>IF('Indicator Data'!T128="No Data",1,IF('Indicator Data imputation'!T127&lt;&gt;"",1,0))</f>
        <v>0</v>
      </c>
      <c r="T124" s="158">
        <f>IF('Indicator Data'!U128="No Data",1,IF('Indicator Data imputation'!U127&lt;&gt;"",1,0))</f>
        <v>0</v>
      </c>
      <c r="U124" s="158">
        <f>IF('Indicator Data'!V128="No Data",1,IF('Indicator Data imputation'!V127&lt;&gt;"",1,0))</f>
        <v>0</v>
      </c>
      <c r="V124" s="158">
        <f>IF('Indicator Data'!W128="No Data",1,IF('Indicator Data imputation'!W127&lt;&gt;"",1,0))</f>
        <v>0</v>
      </c>
      <c r="W124" s="158">
        <f>IF('Indicator Data'!X128="No Data",1,IF('Indicator Data imputation'!X127&lt;&gt;"",1,0))</f>
        <v>0</v>
      </c>
      <c r="X124" s="158">
        <f>IF('Indicator Data'!Y128="No Data",1,IF('Indicator Data imputation'!Y127&lt;&gt;"",1,0))</f>
        <v>0</v>
      </c>
      <c r="Y124" s="158">
        <f>IF('Indicator Data'!Z128="No Data",1,IF('Indicator Data imputation'!Z127&lt;&gt;"",1,0))</f>
        <v>0</v>
      </c>
      <c r="Z124" s="158">
        <f>IF('Indicator Data'!AA128="No Data",1,IF('Indicator Data imputation'!AA127&lt;&gt;"",1,0))</f>
        <v>0</v>
      </c>
      <c r="AA124" s="158">
        <f>IF('Indicator Data'!AB128="No Data",1,IF('Indicator Data imputation'!AB127&lt;&gt;"",1,0))</f>
        <v>0</v>
      </c>
      <c r="AB124" s="158">
        <f>IF('Indicator Data'!AC128="No Data",1,IF('Indicator Data imputation'!AC127&lt;&gt;"",1,0))</f>
        <v>1</v>
      </c>
      <c r="AC124" s="158">
        <f>IF('Indicator Data'!AD128="No Data",1,IF('Indicator Data imputation'!AD127&lt;&gt;"",1,0))</f>
        <v>0</v>
      </c>
      <c r="AD124" s="158">
        <f>IF('Indicator Data'!AE128="No Data",1,IF('Indicator Data imputation'!AE127&lt;&gt;"",1,0))</f>
        <v>0</v>
      </c>
      <c r="AE124" s="158">
        <f>IF('Indicator Data'!AF128="No Data",1,IF('Indicator Data imputation'!AF127&lt;&gt;"",1,0))</f>
        <v>1</v>
      </c>
      <c r="AF124" s="158">
        <f>IF('Indicator Data'!AG128="No Data",1,IF('Indicator Data imputation'!AG127&lt;&gt;"",1,0))</f>
        <v>0</v>
      </c>
      <c r="AG124" s="158">
        <f>IF('Indicator Data'!AH128="No Data",1,IF('Indicator Data imputation'!AH127&lt;&gt;"",1,0))</f>
        <v>0</v>
      </c>
      <c r="AH124" s="158">
        <f>IF('Indicator Data'!AI128="No Data",1,IF('Indicator Data imputation'!AI127&lt;&gt;"",1,0))</f>
        <v>0</v>
      </c>
      <c r="AI124" s="158">
        <f>IF('Indicator Data'!AJ128="No Data",1,IF('Indicator Data imputation'!AJ127&lt;&gt;"",1,0))</f>
        <v>0</v>
      </c>
      <c r="AJ124" s="158">
        <f>IF('Indicator Data'!AK128="No Data",1,IF('Indicator Data imputation'!AK127&lt;&gt;"",1,0))</f>
        <v>0</v>
      </c>
      <c r="AK124" s="158">
        <f>IF('Indicator Data'!AL128="No Data",1,IF('Indicator Data imputation'!AL127&lt;&gt;"",1,0))</f>
        <v>0</v>
      </c>
      <c r="AL124" s="158">
        <f>IF('Indicator Data'!AM128="No Data",1,IF('Indicator Data imputation'!AM127&lt;&gt;"",1,0))</f>
        <v>1</v>
      </c>
      <c r="AM124" s="158">
        <f>IF('Indicator Data'!AN128="No Data",1,IF('Indicator Data imputation'!AN127&lt;&gt;"",1,0))</f>
        <v>0</v>
      </c>
      <c r="AN124" s="158">
        <f>IF('Indicator Data'!AO128="No Data",1,IF('Indicator Data imputation'!AO127&lt;&gt;"",1,0))</f>
        <v>0</v>
      </c>
      <c r="AO124" s="158">
        <f>IF('Indicator Data'!AP128="No Data",1,IF('Indicator Data imputation'!AP127&lt;&gt;"",1,0))</f>
        <v>0</v>
      </c>
      <c r="AP124" s="158">
        <f>IF('Indicator Data'!AQ128="No Data",1,IF('Indicator Data imputation'!AQ127&lt;&gt;"",1,0))</f>
        <v>1</v>
      </c>
      <c r="AQ124" s="158">
        <f>IF('Indicator Data'!AR128="No Data",1,IF('Indicator Data imputation'!AR127&lt;&gt;"",1,0))</f>
        <v>0</v>
      </c>
      <c r="AR124" s="158">
        <f>IF('Indicator Data'!AS128="No Data",1,IF('Indicator Data imputation'!AS127&lt;&gt;"",1,0))</f>
        <v>0</v>
      </c>
      <c r="AS124" s="158">
        <f>IF('Indicator Data'!AT128="No Data",1,IF('Indicator Data imputation'!AT127&lt;&gt;"",1,0))</f>
        <v>1</v>
      </c>
      <c r="AT124" s="158">
        <f>IF('Indicator Data'!AU128="No Data",1,IF('Indicator Data imputation'!AU127&lt;&gt;"",1,0))</f>
        <v>0</v>
      </c>
      <c r="AU124" s="158">
        <f>IF('Indicator Data'!AV128="No Data",1,IF('Indicator Data imputation'!AV127&lt;&gt;"",1,0))</f>
        <v>0</v>
      </c>
      <c r="AV124" s="158">
        <f>IF('Indicator Data'!AW128="No Data",1,IF('Indicator Data imputation'!AW127&lt;&gt;"",1,0))</f>
        <v>1</v>
      </c>
      <c r="AW124" s="158">
        <f>IF('Indicator Data'!AX128="No Data",1,IF('Indicator Data imputation'!AX127&lt;&gt;"",1,0))</f>
        <v>1</v>
      </c>
      <c r="AX124" s="158">
        <f>IF('Indicator Data'!AY128="No Data",1,IF('Indicator Data imputation'!AY127&lt;&gt;"",1,0))</f>
        <v>0</v>
      </c>
      <c r="AY124" s="158">
        <f>IF('Indicator Data'!AZ128="No Data",1,IF('Indicator Data imputation'!AZ127&lt;&gt;"",1,0))</f>
        <v>0</v>
      </c>
      <c r="AZ124" s="158">
        <f>IF('Indicator Data'!BA128="No Data",1,IF('Indicator Data imputation'!BA127&lt;&gt;"",1,0))</f>
        <v>1</v>
      </c>
      <c r="BA124" s="158">
        <f>IF('Indicator Data'!BB128="No Data",1,IF('Indicator Data imputation'!BB127&lt;&gt;"",1,0))</f>
        <v>0</v>
      </c>
      <c r="BB124" s="158">
        <f>IF('Indicator Data'!BC128="No Data",1,IF('Indicator Data imputation'!BC127&lt;&gt;"",1,0))</f>
        <v>0</v>
      </c>
      <c r="BC124" s="158">
        <f>IF('Indicator Data'!BD128="No Data",1,IF('Indicator Data imputation'!BD127&lt;&gt;"",1,0))</f>
        <v>0</v>
      </c>
      <c r="BD124" s="158">
        <f>IF('Indicator Data'!BE128="No Data",1,IF('Indicator Data imputation'!BE127&lt;&gt;"",1,0))</f>
        <v>0</v>
      </c>
      <c r="BE124" s="158">
        <f>IF('Indicator Data'!BF128="No Data",1,IF('Indicator Data imputation'!BF127&lt;&gt;"",1,0))</f>
        <v>0</v>
      </c>
      <c r="BF124" s="158">
        <f>IF('Indicator Data'!BG128="No Data",1,IF('Indicator Data imputation'!BG127&lt;&gt;"",1,0))</f>
        <v>0</v>
      </c>
      <c r="BG124" s="158">
        <f>IF('Indicator Data'!BH128="No Data",1,IF('Indicator Data imputation'!BH127&lt;&gt;"",1,0))</f>
        <v>0</v>
      </c>
      <c r="BH124" s="158">
        <f>IF('Indicator Data'!BI128="No Data",1,IF('Indicator Data imputation'!BI127&lt;&gt;"",1,0))</f>
        <v>0</v>
      </c>
      <c r="BI124" s="158">
        <f>IF('Indicator Data'!BJ128="No Data",1,IF('Indicator Data imputation'!BJ127&lt;&gt;"",1,0))</f>
        <v>0</v>
      </c>
      <c r="BJ124" s="158">
        <f>IF('Indicator Data'!BK128="No Data",1,IF('Indicator Data imputation'!BK127&lt;&gt;"",1,0))</f>
        <v>0</v>
      </c>
      <c r="BK124" s="158">
        <f>IF('Indicator Data'!BL128="No Data",1,IF('Indicator Data imputation'!BL127&lt;&gt;"",1,0))</f>
        <v>0</v>
      </c>
      <c r="BL124" s="158">
        <f>IF('Indicator Data'!BM128="No Data",1,IF('Indicator Data imputation'!BM127&lt;&gt;"",1,0))</f>
        <v>0</v>
      </c>
      <c r="BM124" s="158">
        <f>IF('Indicator Data'!BN128="No Data",1,IF('Indicator Data imputation'!BN127&lt;&gt;"",1,0))</f>
        <v>1</v>
      </c>
      <c r="BN124" s="158">
        <f>IF('Indicator Data'!BO128="No Data",1,IF('Indicator Data imputation'!BO127&lt;&gt;"",1,0))</f>
        <v>0</v>
      </c>
      <c r="BO124" s="158">
        <f>IF('Indicator Data'!BP128="No Data",1,IF('Indicator Data imputation'!BP127&lt;&gt;"",1,0))</f>
        <v>0</v>
      </c>
      <c r="BP124" s="158">
        <f>IF('Indicator Data'!BQ128="No Data",1,IF('Indicator Data imputation'!BQ127&lt;&gt;"",1,0))</f>
        <v>0</v>
      </c>
      <c r="BQ124" s="158">
        <f>IF('Indicator Data'!BR128="No Data",1,IF('Indicator Data imputation'!BR127&lt;&gt;"",1,0))</f>
        <v>0</v>
      </c>
      <c r="BR124" s="158">
        <f>IF('Indicator Data'!BS128="No Data",1,IF('Indicator Data imputation'!BS127&lt;&gt;"",1,0))</f>
        <v>0</v>
      </c>
      <c r="BS124" s="158">
        <f>IF('Indicator Data'!BT128="No Data",1,IF('Indicator Data imputation'!BT127&lt;&gt;"",1,0))</f>
        <v>0</v>
      </c>
      <c r="BT124" s="158">
        <f>IF('Indicator Data'!BU128="No Data",1,IF('Indicator Data imputation'!BU127&lt;&gt;"",1,0))</f>
        <v>0</v>
      </c>
      <c r="BU124" s="158">
        <f>IF('Indicator Data'!BV128="No Data",1,IF('Indicator Data imputation'!BV127&lt;&gt;"",1,0))</f>
        <v>0</v>
      </c>
      <c r="BV124" s="158">
        <f>IF('Indicator Data'!BW128="No Data",1,IF('Indicator Data imputation'!BW127&lt;&gt;"",1,0))</f>
        <v>0</v>
      </c>
      <c r="BW124" s="158">
        <f>IF('Indicator Data'!BX128="No Data",1,IF('Indicator Data imputation'!BX127&lt;&gt;"",1,0))</f>
        <v>0</v>
      </c>
      <c r="BX124" s="158">
        <f>IF('Indicator Data'!BY128="No Data",1,IF('Indicator Data imputation'!BY127&lt;&gt;"",1,0))</f>
        <v>0</v>
      </c>
      <c r="BY124" s="5">
        <f t="shared" si="5"/>
        <v>13</v>
      </c>
      <c r="BZ124" s="160">
        <f t="shared" si="4"/>
        <v>0.17333333333333334</v>
      </c>
    </row>
    <row r="125" spans="1:78" x14ac:dyDescent="0.25">
      <c r="A125" s="5" t="s">
        <v>229</v>
      </c>
      <c r="B125" s="158">
        <f>IF('Indicator Data'!C129="No Data",1,IF('Indicator Data imputation'!C128&lt;&gt;"",1,0))</f>
        <v>0</v>
      </c>
      <c r="C125" s="158">
        <f>IF('Indicator Data'!D129="No Data",1,IF('Indicator Data imputation'!D128&lt;&gt;"",1,0))</f>
        <v>0</v>
      </c>
      <c r="D125" s="158">
        <f>IF('Indicator Data'!E129="No Data",1,IF('Indicator Data imputation'!E128&lt;&gt;"",1,0))</f>
        <v>0</v>
      </c>
      <c r="E125" s="158">
        <f>IF('Indicator Data'!F129="No Data",1,IF('Indicator Data imputation'!F128&lt;&gt;"",1,0))</f>
        <v>0</v>
      </c>
      <c r="F125" s="158">
        <f>IF('Indicator Data'!G129="No Data",1,IF('Indicator Data imputation'!G128&lt;&gt;"",1,0))</f>
        <v>0</v>
      </c>
      <c r="G125" s="158">
        <f>IF('Indicator Data'!H129="No Data",1,IF('Indicator Data imputation'!H128&lt;&gt;"",1,0))</f>
        <v>0</v>
      </c>
      <c r="H125" s="158">
        <f>IF('Indicator Data'!I129="No Data",1,IF('Indicator Data imputation'!I128&lt;&gt;"",1,0))</f>
        <v>0</v>
      </c>
      <c r="I125" s="158">
        <f>IF('Indicator Data'!J129="No Data",1,IF('Indicator Data imputation'!J128&lt;&gt;"",1,0))</f>
        <v>0</v>
      </c>
      <c r="J125" s="158">
        <f>IF('Indicator Data'!K129="No Data",1,IF('Indicator Data imputation'!K128&lt;&gt;"",1,0))</f>
        <v>0</v>
      </c>
      <c r="K125" s="158">
        <f>IF('Indicator Data'!L129="No Data",1,IF('Indicator Data imputation'!L128&lt;&gt;"",1,0))</f>
        <v>0</v>
      </c>
      <c r="L125" s="158">
        <f>IF('Indicator Data'!M129="No Data",1,IF('Indicator Data imputation'!M128&lt;&gt;"",1,0))</f>
        <v>1</v>
      </c>
      <c r="M125" s="158">
        <f>IF('Indicator Data'!N129="No Data",1,IF('Indicator Data imputation'!N128&lt;&gt;"",1,0))</f>
        <v>1</v>
      </c>
      <c r="N125" s="158">
        <f>IF('Indicator Data'!O129="No Data",1,IF('Indicator Data imputation'!O128&lt;&gt;"",1,0))</f>
        <v>1</v>
      </c>
      <c r="O125" s="158">
        <f>IF('Indicator Data'!P129="No Data",1,IF('Indicator Data imputation'!P128&lt;&gt;"",1,0))</f>
        <v>1</v>
      </c>
      <c r="P125" s="158">
        <f>IF('Indicator Data'!Q129="No Data",1,IF('Indicator Data imputation'!Q128&lt;&gt;"",1,0))</f>
        <v>0</v>
      </c>
      <c r="Q125" s="158">
        <f>IF('Indicator Data'!R129="No Data",1,IF('Indicator Data imputation'!R128&lt;&gt;"",1,0))</f>
        <v>0</v>
      </c>
      <c r="R125" s="158">
        <f>IF('Indicator Data'!S129="No Data",1,IF('Indicator Data imputation'!S128&lt;&gt;"",1,0))</f>
        <v>0</v>
      </c>
      <c r="S125" s="158">
        <f>IF('Indicator Data'!T129="No Data",1,IF('Indicator Data imputation'!T128&lt;&gt;"",1,0))</f>
        <v>0</v>
      </c>
      <c r="T125" s="158">
        <f>IF('Indicator Data'!U129="No Data",1,IF('Indicator Data imputation'!U128&lt;&gt;"",1,0))</f>
        <v>0</v>
      </c>
      <c r="U125" s="158">
        <f>IF('Indicator Data'!V129="No Data",1,IF('Indicator Data imputation'!V128&lt;&gt;"",1,0))</f>
        <v>0</v>
      </c>
      <c r="V125" s="158">
        <f>IF('Indicator Data'!W129="No Data",1,IF('Indicator Data imputation'!W128&lt;&gt;"",1,0))</f>
        <v>0</v>
      </c>
      <c r="W125" s="158">
        <f>IF('Indicator Data'!X129="No Data",1,IF('Indicator Data imputation'!X128&lt;&gt;"",1,0))</f>
        <v>0</v>
      </c>
      <c r="X125" s="158">
        <f>IF('Indicator Data'!Y129="No Data",1,IF('Indicator Data imputation'!Y128&lt;&gt;"",1,0))</f>
        <v>0</v>
      </c>
      <c r="Y125" s="158">
        <f>IF('Indicator Data'!Z129="No Data",1,IF('Indicator Data imputation'!Z128&lt;&gt;"",1,0))</f>
        <v>0</v>
      </c>
      <c r="Z125" s="158">
        <f>IF('Indicator Data'!AA129="No Data",1,IF('Indicator Data imputation'!AA128&lt;&gt;"",1,0))</f>
        <v>1</v>
      </c>
      <c r="AA125" s="158">
        <f>IF('Indicator Data'!AB129="No Data",1,IF('Indicator Data imputation'!AB128&lt;&gt;"",1,0))</f>
        <v>0</v>
      </c>
      <c r="AB125" s="158">
        <f>IF('Indicator Data'!AC129="No Data",1,IF('Indicator Data imputation'!AC128&lt;&gt;"",1,0))</f>
        <v>1</v>
      </c>
      <c r="AC125" s="158">
        <f>IF('Indicator Data'!AD129="No Data",1,IF('Indicator Data imputation'!AD128&lt;&gt;"",1,0))</f>
        <v>0</v>
      </c>
      <c r="AD125" s="158">
        <f>IF('Indicator Data'!AE129="No Data",1,IF('Indicator Data imputation'!AE128&lt;&gt;"",1,0))</f>
        <v>0</v>
      </c>
      <c r="AE125" s="158">
        <f>IF('Indicator Data'!AF129="No Data",1,IF('Indicator Data imputation'!AF128&lt;&gt;"",1,0))</f>
        <v>0</v>
      </c>
      <c r="AF125" s="158">
        <f>IF('Indicator Data'!AG129="No Data",1,IF('Indicator Data imputation'!AG128&lt;&gt;"",1,0))</f>
        <v>0</v>
      </c>
      <c r="AG125" s="158">
        <f>IF('Indicator Data'!AH129="No Data",1,IF('Indicator Data imputation'!AH128&lt;&gt;"",1,0))</f>
        <v>0</v>
      </c>
      <c r="AH125" s="158">
        <f>IF('Indicator Data'!AI129="No Data",1,IF('Indicator Data imputation'!AI128&lt;&gt;"",1,0))</f>
        <v>0</v>
      </c>
      <c r="AI125" s="158">
        <f>IF('Indicator Data'!AJ129="No Data",1,IF('Indicator Data imputation'!AJ128&lt;&gt;"",1,0))</f>
        <v>0</v>
      </c>
      <c r="AJ125" s="158">
        <f>IF('Indicator Data'!AK129="No Data",1,IF('Indicator Data imputation'!AK128&lt;&gt;"",1,0))</f>
        <v>0</v>
      </c>
      <c r="AK125" s="158">
        <f>IF('Indicator Data'!AL129="No Data",1,IF('Indicator Data imputation'!AL128&lt;&gt;"",1,0))</f>
        <v>0</v>
      </c>
      <c r="AL125" s="158">
        <f>IF('Indicator Data'!AM129="No Data",1,IF('Indicator Data imputation'!AM128&lt;&gt;"",1,0))</f>
        <v>0</v>
      </c>
      <c r="AM125" s="158">
        <f>IF('Indicator Data'!AN129="No Data",1,IF('Indicator Data imputation'!AN128&lt;&gt;"",1,0))</f>
        <v>0</v>
      </c>
      <c r="AN125" s="158">
        <f>IF('Indicator Data'!AO129="No Data",1,IF('Indicator Data imputation'!AO128&lt;&gt;"",1,0))</f>
        <v>0</v>
      </c>
      <c r="AO125" s="158">
        <f>IF('Indicator Data'!AP129="No Data",1,IF('Indicator Data imputation'!AP128&lt;&gt;"",1,0))</f>
        <v>0</v>
      </c>
      <c r="AP125" s="158">
        <f>IF('Indicator Data'!AQ129="No Data",1,IF('Indicator Data imputation'!AQ128&lt;&gt;"",1,0))</f>
        <v>0</v>
      </c>
      <c r="AQ125" s="158">
        <f>IF('Indicator Data'!AR129="No Data",1,IF('Indicator Data imputation'!AR128&lt;&gt;"",1,0))</f>
        <v>0</v>
      </c>
      <c r="AR125" s="158">
        <f>IF('Indicator Data'!AS129="No Data",1,IF('Indicator Data imputation'!AS128&lt;&gt;"",1,0))</f>
        <v>0</v>
      </c>
      <c r="AS125" s="158">
        <f>IF('Indicator Data'!AT129="No Data",1,IF('Indicator Data imputation'!AT128&lt;&gt;"",1,0))</f>
        <v>0</v>
      </c>
      <c r="AT125" s="158">
        <f>IF('Indicator Data'!AU129="No Data",1,IF('Indicator Data imputation'!AU128&lt;&gt;"",1,0))</f>
        <v>0</v>
      </c>
      <c r="AU125" s="158">
        <f>IF('Indicator Data'!AV129="No Data",1,IF('Indicator Data imputation'!AV128&lt;&gt;"",1,0))</f>
        <v>0</v>
      </c>
      <c r="AV125" s="158">
        <f>IF('Indicator Data'!AW129="No Data",1,IF('Indicator Data imputation'!AW128&lt;&gt;"",1,0))</f>
        <v>0</v>
      </c>
      <c r="AW125" s="158">
        <f>IF('Indicator Data'!AX129="No Data",1,IF('Indicator Data imputation'!AX128&lt;&gt;"",1,0))</f>
        <v>0</v>
      </c>
      <c r="AX125" s="158">
        <f>IF('Indicator Data'!AY129="No Data",1,IF('Indicator Data imputation'!AY128&lt;&gt;"",1,0))</f>
        <v>0</v>
      </c>
      <c r="AY125" s="158">
        <f>IF('Indicator Data'!AZ129="No Data",1,IF('Indicator Data imputation'!AZ128&lt;&gt;"",1,0))</f>
        <v>0</v>
      </c>
      <c r="AZ125" s="158">
        <f>IF('Indicator Data'!BA129="No Data",1,IF('Indicator Data imputation'!BA128&lt;&gt;"",1,0))</f>
        <v>0</v>
      </c>
      <c r="BA125" s="158">
        <f>IF('Indicator Data'!BB129="No Data",1,IF('Indicator Data imputation'!BB128&lt;&gt;"",1,0))</f>
        <v>0</v>
      </c>
      <c r="BB125" s="158">
        <f>IF('Indicator Data'!BC129="No Data",1,IF('Indicator Data imputation'!BC128&lt;&gt;"",1,0))</f>
        <v>0</v>
      </c>
      <c r="BC125" s="158">
        <f>IF('Indicator Data'!BD129="No Data",1,IF('Indicator Data imputation'!BD128&lt;&gt;"",1,0))</f>
        <v>0</v>
      </c>
      <c r="BD125" s="158">
        <f>IF('Indicator Data'!BE129="No Data",1,IF('Indicator Data imputation'!BE128&lt;&gt;"",1,0))</f>
        <v>0</v>
      </c>
      <c r="BE125" s="158">
        <f>IF('Indicator Data'!BF129="No Data",1,IF('Indicator Data imputation'!BF128&lt;&gt;"",1,0))</f>
        <v>0</v>
      </c>
      <c r="BF125" s="158">
        <f>IF('Indicator Data'!BG129="No Data",1,IF('Indicator Data imputation'!BG128&lt;&gt;"",1,0))</f>
        <v>0</v>
      </c>
      <c r="BG125" s="158">
        <f>IF('Indicator Data'!BH129="No Data",1,IF('Indicator Data imputation'!BH128&lt;&gt;"",1,0))</f>
        <v>0</v>
      </c>
      <c r="BH125" s="158">
        <f>IF('Indicator Data'!BI129="No Data",1,IF('Indicator Data imputation'!BI128&lt;&gt;"",1,0))</f>
        <v>0</v>
      </c>
      <c r="BI125" s="158">
        <f>IF('Indicator Data'!BJ129="No Data",1,IF('Indicator Data imputation'!BJ128&lt;&gt;"",1,0))</f>
        <v>0</v>
      </c>
      <c r="BJ125" s="158">
        <f>IF('Indicator Data'!BK129="No Data",1,IF('Indicator Data imputation'!BK128&lt;&gt;"",1,0))</f>
        <v>0</v>
      </c>
      <c r="BK125" s="158">
        <f>IF('Indicator Data'!BL129="No Data",1,IF('Indicator Data imputation'!BL128&lt;&gt;"",1,0))</f>
        <v>0</v>
      </c>
      <c r="BL125" s="158">
        <f>IF('Indicator Data'!BM129="No Data",1,IF('Indicator Data imputation'!BM128&lt;&gt;"",1,0))</f>
        <v>0</v>
      </c>
      <c r="BM125" s="158">
        <f>IF('Indicator Data'!BN129="No Data",1,IF('Indicator Data imputation'!BN128&lt;&gt;"",1,0))</f>
        <v>0</v>
      </c>
      <c r="BN125" s="158">
        <f>IF('Indicator Data'!BO129="No Data",1,IF('Indicator Data imputation'!BO128&lt;&gt;"",1,0))</f>
        <v>0</v>
      </c>
      <c r="BO125" s="158">
        <f>IF('Indicator Data'!BP129="No Data",1,IF('Indicator Data imputation'!BP128&lt;&gt;"",1,0))</f>
        <v>0</v>
      </c>
      <c r="BP125" s="158">
        <f>IF('Indicator Data'!BQ129="No Data",1,IF('Indicator Data imputation'!BQ128&lt;&gt;"",1,0))</f>
        <v>0</v>
      </c>
      <c r="BQ125" s="158">
        <f>IF('Indicator Data'!BR129="No Data",1,IF('Indicator Data imputation'!BR128&lt;&gt;"",1,0))</f>
        <v>0</v>
      </c>
      <c r="BR125" s="158">
        <f>IF('Indicator Data'!BS129="No Data",1,IF('Indicator Data imputation'!BS128&lt;&gt;"",1,0))</f>
        <v>0</v>
      </c>
      <c r="BS125" s="158">
        <f>IF('Indicator Data'!BT129="No Data",1,IF('Indicator Data imputation'!BT128&lt;&gt;"",1,0))</f>
        <v>0</v>
      </c>
      <c r="BT125" s="158">
        <f>IF('Indicator Data'!BU129="No Data",1,IF('Indicator Data imputation'!BU128&lt;&gt;"",1,0))</f>
        <v>0</v>
      </c>
      <c r="BU125" s="158">
        <f>IF('Indicator Data'!BV129="No Data",1,IF('Indicator Data imputation'!BV128&lt;&gt;"",1,0))</f>
        <v>0</v>
      </c>
      <c r="BV125" s="158">
        <f>IF('Indicator Data'!BW129="No Data",1,IF('Indicator Data imputation'!BW128&lt;&gt;"",1,0))</f>
        <v>0</v>
      </c>
      <c r="BW125" s="158">
        <f>IF('Indicator Data'!BX129="No Data",1,IF('Indicator Data imputation'!BX128&lt;&gt;"",1,0))</f>
        <v>0</v>
      </c>
      <c r="BX125" s="158">
        <f>IF('Indicator Data'!BY129="No Data",1,IF('Indicator Data imputation'!BY128&lt;&gt;"",1,0))</f>
        <v>0</v>
      </c>
      <c r="BY125" s="5">
        <f t="shared" si="5"/>
        <v>6</v>
      </c>
      <c r="BZ125" s="160">
        <f t="shared" si="4"/>
        <v>0.08</v>
      </c>
    </row>
    <row r="126" spans="1:78" x14ac:dyDescent="0.25">
      <c r="A126" s="5" t="s">
        <v>231</v>
      </c>
      <c r="B126" s="158">
        <f>IF('Indicator Data'!C130="No Data",1,IF('Indicator Data imputation'!C129&lt;&gt;"",1,0))</f>
        <v>0</v>
      </c>
      <c r="C126" s="158">
        <f>IF('Indicator Data'!D130="No Data",1,IF('Indicator Data imputation'!D129&lt;&gt;"",1,0))</f>
        <v>0</v>
      </c>
      <c r="D126" s="158">
        <f>IF('Indicator Data'!E130="No Data",1,IF('Indicator Data imputation'!E129&lt;&gt;"",1,0))</f>
        <v>0</v>
      </c>
      <c r="E126" s="158">
        <f>IF('Indicator Data'!F130="No Data",1,IF('Indicator Data imputation'!F129&lt;&gt;"",1,0))</f>
        <v>0</v>
      </c>
      <c r="F126" s="158">
        <f>IF('Indicator Data'!G130="No Data",1,IF('Indicator Data imputation'!G129&lt;&gt;"",1,0))</f>
        <v>0</v>
      </c>
      <c r="G126" s="158">
        <f>IF('Indicator Data'!H130="No Data",1,IF('Indicator Data imputation'!H129&lt;&gt;"",1,0))</f>
        <v>0</v>
      </c>
      <c r="H126" s="158">
        <f>IF('Indicator Data'!I130="No Data",1,IF('Indicator Data imputation'!I129&lt;&gt;"",1,0))</f>
        <v>0</v>
      </c>
      <c r="I126" s="158">
        <f>IF('Indicator Data'!J130="No Data",1,IF('Indicator Data imputation'!J129&lt;&gt;"",1,0))</f>
        <v>0</v>
      </c>
      <c r="J126" s="158">
        <f>IF('Indicator Data'!K130="No Data",1,IF('Indicator Data imputation'!K129&lt;&gt;"",1,0))</f>
        <v>0</v>
      </c>
      <c r="K126" s="158">
        <f>IF('Indicator Data'!L130="No Data",1,IF('Indicator Data imputation'!L129&lt;&gt;"",1,0))</f>
        <v>0</v>
      </c>
      <c r="L126" s="158">
        <f>IF('Indicator Data'!M130="No Data",1,IF('Indicator Data imputation'!M129&lt;&gt;"",1,0))</f>
        <v>0</v>
      </c>
      <c r="M126" s="158">
        <f>IF('Indicator Data'!N130="No Data",1,IF('Indicator Data imputation'!N129&lt;&gt;"",1,0))</f>
        <v>0</v>
      </c>
      <c r="N126" s="158">
        <f>IF('Indicator Data'!O130="No Data",1,IF('Indicator Data imputation'!O129&lt;&gt;"",1,0))</f>
        <v>0</v>
      </c>
      <c r="O126" s="158">
        <f>IF('Indicator Data'!P130="No Data",1,IF('Indicator Data imputation'!P129&lt;&gt;"",1,0))</f>
        <v>0</v>
      </c>
      <c r="P126" s="158">
        <f>IF('Indicator Data'!Q130="No Data",1,IF('Indicator Data imputation'!Q129&lt;&gt;"",1,0))</f>
        <v>0</v>
      </c>
      <c r="Q126" s="158">
        <f>IF('Indicator Data'!R130="No Data",1,IF('Indicator Data imputation'!R129&lt;&gt;"",1,0))</f>
        <v>0</v>
      </c>
      <c r="R126" s="158">
        <f>IF('Indicator Data'!S130="No Data",1,IF('Indicator Data imputation'!S129&lt;&gt;"",1,0))</f>
        <v>0</v>
      </c>
      <c r="S126" s="158">
        <f>IF('Indicator Data'!T130="No Data",1,IF('Indicator Data imputation'!T129&lt;&gt;"",1,0))</f>
        <v>0</v>
      </c>
      <c r="T126" s="158">
        <f>IF('Indicator Data'!U130="No Data",1,IF('Indicator Data imputation'!U129&lt;&gt;"",1,0))</f>
        <v>0</v>
      </c>
      <c r="U126" s="158">
        <f>IF('Indicator Data'!V130="No Data",1,IF('Indicator Data imputation'!V129&lt;&gt;"",1,0))</f>
        <v>0</v>
      </c>
      <c r="V126" s="158">
        <f>IF('Indicator Data'!W130="No Data",1,IF('Indicator Data imputation'!W129&lt;&gt;"",1,0))</f>
        <v>0</v>
      </c>
      <c r="W126" s="158">
        <f>IF('Indicator Data'!X130="No Data",1,IF('Indicator Data imputation'!X129&lt;&gt;"",1,0))</f>
        <v>0</v>
      </c>
      <c r="X126" s="158">
        <f>IF('Indicator Data'!Y130="No Data",1,IF('Indicator Data imputation'!Y129&lt;&gt;"",1,0))</f>
        <v>0</v>
      </c>
      <c r="Y126" s="158">
        <f>IF('Indicator Data'!Z130="No Data",1,IF('Indicator Data imputation'!Z129&lt;&gt;"",1,0))</f>
        <v>0</v>
      </c>
      <c r="Z126" s="158">
        <f>IF('Indicator Data'!AA130="No Data",1,IF('Indicator Data imputation'!AA129&lt;&gt;"",1,0))</f>
        <v>0</v>
      </c>
      <c r="AA126" s="158">
        <f>IF('Indicator Data'!AB130="No Data",1,IF('Indicator Data imputation'!AB129&lt;&gt;"",1,0))</f>
        <v>0</v>
      </c>
      <c r="AB126" s="158">
        <f>IF('Indicator Data'!AC130="No Data",1,IF('Indicator Data imputation'!AC129&lt;&gt;"",1,0))</f>
        <v>0</v>
      </c>
      <c r="AC126" s="158">
        <f>IF('Indicator Data'!AD130="No Data",1,IF('Indicator Data imputation'!AD129&lt;&gt;"",1,0))</f>
        <v>1</v>
      </c>
      <c r="AD126" s="158">
        <f>IF('Indicator Data'!AE130="No Data",1,IF('Indicator Data imputation'!AE129&lt;&gt;"",1,0))</f>
        <v>0</v>
      </c>
      <c r="AE126" s="158">
        <f>IF('Indicator Data'!AF130="No Data",1,IF('Indicator Data imputation'!AF129&lt;&gt;"",1,0))</f>
        <v>0</v>
      </c>
      <c r="AF126" s="158">
        <f>IF('Indicator Data'!AG130="No Data",1,IF('Indicator Data imputation'!AG129&lt;&gt;"",1,0))</f>
        <v>0</v>
      </c>
      <c r="AG126" s="158">
        <f>IF('Indicator Data'!AH130="No Data",1,IF('Indicator Data imputation'!AH129&lt;&gt;"",1,0))</f>
        <v>0</v>
      </c>
      <c r="AH126" s="158">
        <f>IF('Indicator Data'!AI130="No Data",1,IF('Indicator Data imputation'!AI129&lt;&gt;"",1,0))</f>
        <v>0</v>
      </c>
      <c r="AI126" s="158">
        <f>IF('Indicator Data'!AJ130="No Data",1,IF('Indicator Data imputation'!AJ129&lt;&gt;"",1,0))</f>
        <v>0</v>
      </c>
      <c r="AJ126" s="158">
        <f>IF('Indicator Data'!AK130="No Data",1,IF('Indicator Data imputation'!AK129&lt;&gt;"",1,0))</f>
        <v>0</v>
      </c>
      <c r="AK126" s="158">
        <f>IF('Indicator Data'!AL130="No Data",1,IF('Indicator Data imputation'!AL129&lt;&gt;"",1,0))</f>
        <v>0</v>
      </c>
      <c r="AL126" s="158">
        <f>IF('Indicator Data'!AM130="No Data",1,IF('Indicator Data imputation'!AM129&lt;&gt;"",1,0))</f>
        <v>0</v>
      </c>
      <c r="AM126" s="158">
        <f>IF('Indicator Data'!AN130="No Data",1,IF('Indicator Data imputation'!AN129&lt;&gt;"",1,0))</f>
        <v>0</v>
      </c>
      <c r="AN126" s="158">
        <f>IF('Indicator Data'!AO130="No Data",1,IF('Indicator Data imputation'!AO129&lt;&gt;"",1,0))</f>
        <v>0</v>
      </c>
      <c r="AO126" s="158">
        <f>IF('Indicator Data'!AP130="No Data",1,IF('Indicator Data imputation'!AP129&lt;&gt;"",1,0))</f>
        <v>0</v>
      </c>
      <c r="AP126" s="158">
        <f>IF('Indicator Data'!AQ130="No Data",1,IF('Indicator Data imputation'!AQ129&lt;&gt;"",1,0))</f>
        <v>0</v>
      </c>
      <c r="AQ126" s="158">
        <f>IF('Indicator Data'!AR130="No Data",1,IF('Indicator Data imputation'!AR129&lt;&gt;"",1,0))</f>
        <v>0</v>
      </c>
      <c r="AR126" s="158">
        <f>IF('Indicator Data'!AS130="No Data",1,IF('Indicator Data imputation'!AS129&lt;&gt;"",1,0))</f>
        <v>0</v>
      </c>
      <c r="AS126" s="158">
        <f>IF('Indicator Data'!AT130="No Data",1,IF('Indicator Data imputation'!AT129&lt;&gt;"",1,0))</f>
        <v>0</v>
      </c>
      <c r="AT126" s="158">
        <f>IF('Indicator Data'!AU130="No Data",1,IF('Indicator Data imputation'!AU129&lt;&gt;"",1,0))</f>
        <v>0</v>
      </c>
      <c r="AU126" s="158">
        <f>IF('Indicator Data'!AV130="No Data",1,IF('Indicator Data imputation'!AV129&lt;&gt;"",1,0))</f>
        <v>0</v>
      </c>
      <c r="AV126" s="158">
        <f>IF('Indicator Data'!AW130="No Data",1,IF('Indicator Data imputation'!AW129&lt;&gt;"",1,0))</f>
        <v>0</v>
      </c>
      <c r="AW126" s="158">
        <f>IF('Indicator Data'!AX130="No Data",1,IF('Indicator Data imputation'!AX129&lt;&gt;"",1,0))</f>
        <v>0</v>
      </c>
      <c r="AX126" s="158">
        <f>IF('Indicator Data'!AY130="No Data",1,IF('Indicator Data imputation'!AY129&lt;&gt;"",1,0))</f>
        <v>0</v>
      </c>
      <c r="AY126" s="158">
        <f>IF('Indicator Data'!AZ130="No Data",1,IF('Indicator Data imputation'!AZ129&lt;&gt;"",1,0))</f>
        <v>0</v>
      </c>
      <c r="AZ126" s="158">
        <f>IF('Indicator Data'!BA130="No Data",1,IF('Indicator Data imputation'!BA129&lt;&gt;"",1,0))</f>
        <v>0</v>
      </c>
      <c r="BA126" s="158">
        <f>IF('Indicator Data'!BB130="No Data",1,IF('Indicator Data imputation'!BB129&lt;&gt;"",1,0))</f>
        <v>0</v>
      </c>
      <c r="BB126" s="158">
        <f>IF('Indicator Data'!BC130="No Data",1,IF('Indicator Data imputation'!BC129&lt;&gt;"",1,0))</f>
        <v>0</v>
      </c>
      <c r="BC126" s="158">
        <f>IF('Indicator Data'!BD130="No Data",1,IF('Indicator Data imputation'!BD129&lt;&gt;"",1,0))</f>
        <v>0</v>
      </c>
      <c r="BD126" s="158">
        <f>IF('Indicator Data'!BE130="No Data",1,IF('Indicator Data imputation'!BE129&lt;&gt;"",1,0))</f>
        <v>0</v>
      </c>
      <c r="BE126" s="158">
        <f>IF('Indicator Data'!BF130="No Data",1,IF('Indicator Data imputation'!BF129&lt;&gt;"",1,0))</f>
        <v>0</v>
      </c>
      <c r="BF126" s="158">
        <f>IF('Indicator Data'!BG130="No Data",1,IF('Indicator Data imputation'!BG129&lt;&gt;"",1,0))</f>
        <v>0</v>
      </c>
      <c r="BG126" s="158">
        <f>IF('Indicator Data'!BH130="No Data",1,IF('Indicator Data imputation'!BH129&lt;&gt;"",1,0))</f>
        <v>0</v>
      </c>
      <c r="BH126" s="158">
        <f>IF('Indicator Data'!BI130="No Data",1,IF('Indicator Data imputation'!BI129&lt;&gt;"",1,0))</f>
        <v>0</v>
      </c>
      <c r="BI126" s="158">
        <f>IF('Indicator Data'!BJ130="No Data",1,IF('Indicator Data imputation'!BJ129&lt;&gt;"",1,0))</f>
        <v>0</v>
      </c>
      <c r="BJ126" s="158">
        <f>IF('Indicator Data'!BK130="No Data",1,IF('Indicator Data imputation'!BK129&lt;&gt;"",1,0))</f>
        <v>0</v>
      </c>
      <c r="BK126" s="158">
        <f>IF('Indicator Data'!BL130="No Data",1,IF('Indicator Data imputation'!BL129&lt;&gt;"",1,0))</f>
        <v>0</v>
      </c>
      <c r="BL126" s="158">
        <f>IF('Indicator Data'!BM130="No Data",1,IF('Indicator Data imputation'!BM129&lt;&gt;"",1,0))</f>
        <v>0</v>
      </c>
      <c r="BM126" s="158">
        <f>IF('Indicator Data'!BN130="No Data",1,IF('Indicator Data imputation'!BN129&lt;&gt;"",1,0))</f>
        <v>0</v>
      </c>
      <c r="BN126" s="158">
        <f>IF('Indicator Data'!BO130="No Data",1,IF('Indicator Data imputation'!BO129&lt;&gt;"",1,0))</f>
        <v>0</v>
      </c>
      <c r="BO126" s="158">
        <f>IF('Indicator Data'!BP130="No Data",1,IF('Indicator Data imputation'!BP129&lt;&gt;"",1,0))</f>
        <v>0</v>
      </c>
      <c r="BP126" s="158">
        <f>IF('Indicator Data'!BQ130="No Data",1,IF('Indicator Data imputation'!BQ129&lt;&gt;"",1,0))</f>
        <v>0</v>
      </c>
      <c r="BQ126" s="158">
        <f>IF('Indicator Data'!BR130="No Data",1,IF('Indicator Data imputation'!BR129&lt;&gt;"",1,0))</f>
        <v>0</v>
      </c>
      <c r="BR126" s="158">
        <f>IF('Indicator Data'!BS130="No Data",1,IF('Indicator Data imputation'!BS129&lt;&gt;"",1,0))</f>
        <v>0</v>
      </c>
      <c r="BS126" s="158">
        <f>IF('Indicator Data'!BT130="No Data",1,IF('Indicator Data imputation'!BT129&lt;&gt;"",1,0))</f>
        <v>0</v>
      </c>
      <c r="BT126" s="158">
        <f>IF('Indicator Data'!BU130="No Data",1,IF('Indicator Data imputation'!BU129&lt;&gt;"",1,0))</f>
        <v>0</v>
      </c>
      <c r="BU126" s="158">
        <f>IF('Indicator Data'!BV130="No Data",1,IF('Indicator Data imputation'!BV129&lt;&gt;"",1,0))</f>
        <v>0</v>
      </c>
      <c r="BV126" s="158">
        <f>IF('Indicator Data'!BW130="No Data",1,IF('Indicator Data imputation'!BW129&lt;&gt;"",1,0))</f>
        <v>0</v>
      </c>
      <c r="BW126" s="158">
        <f>IF('Indicator Data'!BX130="No Data",1,IF('Indicator Data imputation'!BX129&lt;&gt;"",1,0))</f>
        <v>0</v>
      </c>
      <c r="BX126" s="158">
        <f>IF('Indicator Data'!BY130="No Data",1,IF('Indicator Data imputation'!BY129&lt;&gt;"",1,0))</f>
        <v>0</v>
      </c>
      <c r="BY126" s="5">
        <f t="shared" si="5"/>
        <v>1</v>
      </c>
      <c r="BZ126" s="160">
        <f t="shared" si="4"/>
        <v>1.3333333333333334E-2</v>
      </c>
    </row>
    <row r="127" spans="1:78" x14ac:dyDescent="0.25">
      <c r="A127" s="5" t="s">
        <v>233</v>
      </c>
      <c r="B127" s="158">
        <f>IF('Indicator Data'!C131="No Data",1,IF('Indicator Data imputation'!C130&lt;&gt;"",1,0))</f>
        <v>0</v>
      </c>
      <c r="C127" s="158">
        <f>IF('Indicator Data'!D131="No Data",1,IF('Indicator Data imputation'!D130&lt;&gt;"",1,0))</f>
        <v>0</v>
      </c>
      <c r="D127" s="158">
        <f>IF('Indicator Data'!E131="No Data",1,IF('Indicator Data imputation'!E130&lt;&gt;"",1,0))</f>
        <v>0</v>
      </c>
      <c r="E127" s="158">
        <f>IF('Indicator Data'!F131="No Data",1,IF('Indicator Data imputation'!F130&lt;&gt;"",1,0))</f>
        <v>0</v>
      </c>
      <c r="F127" s="158">
        <f>IF('Indicator Data'!G131="No Data",1,IF('Indicator Data imputation'!G130&lt;&gt;"",1,0))</f>
        <v>0</v>
      </c>
      <c r="G127" s="158">
        <f>IF('Indicator Data'!H131="No Data",1,IF('Indicator Data imputation'!H130&lt;&gt;"",1,0))</f>
        <v>0</v>
      </c>
      <c r="H127" s="158">
        <f>IF('Indicator Data'!I131="No Data",1,IF('Indicator Data imputation'!I130&lt;&gt;"",1,0))</f>
        <v>0</v>
      </c>
      <c r="I127" s="158">
        <f>IF('Indicator Data'!J131="No Data",1,IF('Indicator Data imputation'!J130&lt;&gt;"",1,0))</f>
        <v>0</v>
      </c>
      <c r="J127" s="158">
        <f>IF('Indicator Data'!K131="No Data",1,IF('Indicator Data imputation'!K130&lt;&gt;"",1,0))</f>
        <v>0</v>
      </c>
      <c r="K127" s="158">
        <f>IF('Indicator Data'!L131="No Data",1,IF('Indicator Data imputation'!L130&lt;&gt;"",1,0))</f>
        <v>0</v>
      </c>
      <c r="L127" s="158">
        <f>IF('Indicator Data'!M131="No Data",1,IF('Indicator Data imputation'!M130&lt;&gt;"",1,0))</f>
        <v>0</v>
      </c>
      <c r="M127" s="158">
        <f>IF('Indicator Data'!N131="No Data",1,IF('Indicator Data imputation'!N130&lt;&gt;"",1,0))</f>
        <v>0</v>
      </c>
      <c r="N127" s="158">
        <f>IF('Indicator Data'!O131="No Data",1,IF('Indicator Data imputation'!O130&lt;&gt;"",1,0))</f>
        <v>0</v>
      </c>
      <c r="O127" s="158">
        <f>IF('Indicator Data'!P131="No Data",1,IF('Indicator Data imputation'!P130&lt;&gt;"",1,0))</f>
        <v>0</v>
      </c>
      <c r="P127" s="158">
        <f>IF('Indicator Data'!Q131="No Data",1,IF('Indicator Data imputation'!Q130&lt;&gt;"",1,0))</f>
        <v>0</v>
      </c>
      <c r="Q127" s="158">
        <f>IF('Indicator Data'!R131="No Data",1,IF('Indicator Data imputation'!R130&lt;&gt;"",1,0))</f>
        <v>0</v>
      </c>
      <c r="R127" s="158">
        <f>IF('Indicator Data'!S131="No Data",1,IF('Indicator Data imputation'!S130&lt;&gt;"",1,0))</f>
        <v>0</v>
      </c>
      <c r="S127" s="158">
        <f>IF('Indicator Data'!T131="No Data",1,IF('Indicator Data imputation'!T130&lt;&gt;"",1,0))</f>
        <v>0</v>
      </c>
      <c r="T127" s="158">
        <f>IF('Indicator Data'!U131="No Data",1,IF('Indicator Data imputation'!U130&lt;&gt;"",1,0))</f>
        <v>0</v>
      </c>
      <c r="U127" s="158">
        <f>IF('Indicator Data'!V131="No Data",1,IF('Indicator Data imputation'!V130&lt;&gt;"",1,0))</f>
        <v>0</v>
      </c>
      <c r="V127" s="158">
        <f>IF('Indicator Data'!W131="No Data",1,IF('Indicator Data imputation'!W130&lt;&gt;"",1,0))</f>
        <v>0</v>
      </c>
      <c r="W127" s="158">
        <f>IF('Indicator Data'!X131="No Data",1,IF('Indicator Data imputation'!X130&lt;&gt;"",1,0))</f>
        <v>0</v>
      </c>
      <c r="X127" s="158">
        <f>IF('Indicator Data'!Y131="No Data",1,IF('Indicator Data imputation'!Y130&lt;&gt;"",1,0))</f>
        <v>0</v>
      </c>
      <c r="Y127" s="158">
        <f>IF('Indicator Data'!Z131="No Data",1,IF('Indicator Data imputation'!Z130&lt;&gt;"",1,0))</f>
        <v>0</v>
      </c>
      <c r="Z127" s="158">
        <f>IF('Indicator Data'!AA131="No Data",1,IF('Indicator Data imputation'!AA130&lt;&gt;"",1,0))</f>
        <v>0</v>
      </c>
      <c r="AA127" s="158">
        <f>IF('Indicator Data'!AB131="No Data",1,IF('Indicator Data imputation'!AB130&lt;&gt;"",1,0))</f>
        <v>0</v>
      </c>
      <c r="AB127" s="158">
        <f>IF('Indicator Data'!AC131="No Data",1,IF('Indicator Data imputation'!AC130&lt;&gt;"",1,0))</f>
        <v>0</v>
      </c>
      <c r="AC127" s="158">
        <f>IF('Indicator Data'!AD131="No Data",1,IF('Indicator Data imputation'!AD130&lt;&gt;"",1,0))</f>
        <v>0</v>
      </c>
      <c r="AD127" s="158">
        <f>IF('Indicator Data'!AE131="No Data",1,IF('Indicator Data imputation'!AE130&lt;&gt;"",1,0))</f>
        <v>0</v>
      </c>
      <c r="AE127" s="158">
        <f>IF('Indicator Data'!AF131="No Data",1,IF('Indicator Data imputation'!AF130&lt;&gt;"",1,0))</f>
        <v>0</v>
      </c>
      <c r="AF127" s="158">
        <f>IF('Indicator Data'!AG131="No Data",1,IF('Indicator Data imputation'!AG130&lt;&gt;"",1,0))</f>
        <v>0</v>
      </c>
      <c r="AG127" s="158">
        <f>IF('Indicator Data'!AH131="No Data",1,IF('Indicator Data imputation'!AH130&lt;&gt;"",1,0))</f>
        <v>0</v>
      </c>
      <c r="AH127" s="158">
        <f>IF('Indicator Data'!AI131="No Data",1,IF('Indicator Data imputation'!AI130&lt;&gt;"",1,0))</f>
        <v>0</v>
      </c>
      <c r="AI127" s="158">
        <f>IF('Indicator Data'!AJ131="No Data",1,IF('Indicator Data imputation'!AJ130&lt;&gt;"",1,0))</f>
        <v>0</v>
      </c>
      <c r="AJ127" s="158">
        <f>IF('Indicator Data'!AK131="No Data",1,IF('Indicator Data imputation'!AK130&lt;&gt;"",1,0))</f>
        <v>0</v>
      </c>
      <c r="AK127" s="158">
        <f>IF('Indicator Data'!AL131="No Data",1,IF('Indicator Data imputation'!AL130&lt;&gt;"",1,0))</f>
        <v>0</v>
      </c>
      <c r="AL127" s="158">
        <f>IF('Indicator Data'!AM131="No Data",1,IF('Indicator Data imputation'!AM130&lt;&gt;"",1,0))</f>
        <v>0</v>
      </c>
      <c r="AM127" s="158">
        <f>IF('Indicator Data'!AN131="No Data",1,IF('Indicator Data imputation'!AN130&lt;&gt;"",1,0))</f>
        <v>0</v>
      </c>
      <c r="AN127" s="158">
        <f>IF('Indicator Data'!AO131="No Data",1,IF('Indicator Data imputation'!AO130&lt;&gt;"",1,0))</f>
        <v>0</v>
      </c>
      <c r="AO127" s="158">
        <f>IF('Indicator Data'!AP131="No Data",1,IF('Indicator Data imputation'!AP130&lt;&gt;"",1,0))</f>
        <v>0</v>
      </c>
      <c r="AP127" s="158">
        <f>IF('Indicator Data'!AQ131="No Data",1,IF('Indicator Data imputation'!AQ130&lt;&gt;"",1,0))</f>
        <v>0</v>
      </c>
      <c r="AQ127" s="158">
        <f>IF('Indicator Data'!AR131="No Data",1,IF('Indicator Data imputation'!AR130&lt;&gt;"",1,0))</f>
        <v>0</v>
      </c>
      <c r="AR127" s="158">
        <f>IF('Indicator Data'!AS131="No Data",1,IF('Indicator Data imputation'!AS130&lt;&gt;"",1,0))</f>
        <v>0</v>
      </c>
      <c r="AS127" s="158">
        <f>IF('Indicator Data'!AT131="No Data",1,IF('Indicator Data imputation'!AT130&lt;&gt;"",1,0))</f>
        <v>0</v>
      </c>
      <c r="AT127" s="158">
        <f>IF('Indicator Data'!AU131="No Data",1,IF('Indicator Data imputation'!AU130&lt;&gt;"",1,0))</f>
        <v>0</v>
      </c>
      <c r="AU127" s="158">
        <f>IF('Indicator Data'!AV131="No Data",1,IF('Indicator Data imputation'!AV130&lt;&gt;"",1,0))</f>
        <v>0</v>
      </c>
      <c r="AV127" s="158">
        <f>IF('Indicator Data'!AW131="No Data",1,IF('Indicator Data imputation'!AW130&lt;&gt;"",1,0))</f>
        <v>1</v>
      </c>
      <c r="AW127" s="158">
        <f>IF('Indicator Data'!AX131="No Data",1,IF('Indicator Data imputation'!AX130&lt;&gt;"",1,0))</f>
        <v>0</v>
      </c>
      <c r="AX127" s="158">
        <f>IF('Indicator Data'!AY131="No Data",1,IF('Indicator Data imputation'!AY130&lt;&gt;"",1,0))</f>
        <v>0</v>
      </c>
      <c r="AY127" s="158">
        <f>IF('Indicator Data'!AZ131="No Data",1,IF('Indicator Data imputation'!AZ130&lt;&gt;"",1,0))</f>
        <v>1</v>
      </c>
      <c r="AZ127" s="158">
        <f>IF('Indicator Data'!BA131="No Data",1,IF('Indicator Data imputation'!BA130&lt;&gt;"",1,0))</f>
        <v>0</v>
      </c>
      <c r="BA127" s="158">
        <f>IF('Indicator Data'!BB131="No Data",1,IF('Indicator Data imputation'!BB130&lt;&gt;"",1,0))</f>
        <v>0</v>
      </c>
      <c r="BB127" s="158">
        <f>IF('Indicator Data'!BC131="No Data",1,IF('Indicator Data imputation'!BC130&lt;&gt;"",1,0))</f>
        <v>0</v>
      </c>
      <c r="BC127" s="158">
        <f>IF('Indicator Data'!BD131="No Data",1,IF('Indicator Data imputation'!BD130&lt;&gt;"",1,0))</f>
        <v>0</v>
      </c>
      <c r="BD127" s="158">
        <f>IF('Indicator Data'!BE131="No Data",1,IF('Indicator Data imputation'!BE130&lt;&gt;"",1,0))</f>
        <v>0</v>
      </c>
      <c r="BE127" s="158">
        <f>IF('Indicator Data'!BF131="No Data",1,IF('Indicator Data imputation'!BF130&lt;&gt;"",1,0))</f>
        <v>0</v>
      </c>
      <c r="BF127" s="158">
        <f>IF('Indicator Data'!BG131="No Data",1,IF('Indicator Data imputation'!BG130&lt;&gt;"",1,0))</f>
        <v>0</v>
      </c>
      <c r="BG127" s="158">
        <f>IF('Indicator Data'!BH131="No Data",1,IF('Indicator Data imputation'!BH130&lt;&gt;"",1,0))</f>
        <v>0</v>
      </c>
      <c r="BH127" s="158">
        <f>IF('Indicator Data'!BI131="No Data",1,IF('Indicator Data imputation'!BI130&lt;&gt;"",1,0))</f>
        <v>0</v>
      </c>
      <c r="BI127" s="158">
        <f>IF('Indicator Data'!BJ131="No Data",1,IF('Indicator Data imputation'!BJ130&lt;&gt;"",1,0))</f>
        <v>0</v>
      </c>
      <c r="BJ127" s="158">
        <f>IF('Indicator Data'!BK131="No Data",1,IF('Indicator Data imputation'!BK130&lt;&gt;"",1,0))</f>
        <v>0</v>
      </c>
      <c r="BK127" s="158">
        <f>IF('Indicator Data'!BL131="No Data",1,IF('Indicator Data imputation'!BL130&lt;&gt;"",1,0))</f>
        <v>0</v>
      </c>
      <c r="BL127" s="158">
        <f>IF('Indicator Data'!BM131="No Data",1,IF('Indicator Data imputation'!BM130&lt;&gt;"",1,0))</f>
        <v>0</v>
      </c>
      <c r="BM127" s="158">
        <f>IF('Indicator Data'!BN131="No Data",1,IF('Indicator Data imputation'!BN130&lt;&gt;"",1,0))</f>
        <v>0</v>
      </c>
      <c r="BN127" s="158">
        <f>IF('Indicator Data'!BO131="No Data",1,IF('Indicator Data imputation'!BO130&lt;&gt;"",1,0))</f>
        <v>0</v>
      </c>
      <c r="BO127" s="158">
        <f>IF('Indicator Data'!BP131="No Data",1,IF('Indicator Data imputation'!BP130&lt;&gt;"",1,0))</f>
        <v>0</v>
      </c>
      <c r="BP127" s="158">
        <f>IF('Indicator Data'!BQ131="No Data",1,IF('Indicator Data imputation'!BQ130&lt;&gt;"",1,0))</f>
        <v>0</v>
      </c>
      <c r="BQ127" s="158">
        <f>IF('Indicator Data'!BR131="No Data",1,IF('Indicator Data imputation'!BR130&lt;&gt;"",1,0))</f>
        <v>0</v>
      </c>
      <c r="BR127" s="158">
        <f>IF('Indicator Data'!BS131="No Data",1,IF('Indicator Data imputation'!BS130&lt;&gt;"",1,0))</f>
        <v>0</v>
      </c>
      <c r="BS127" s="158">
        <f>IF('Indicator Data'!BT131="No Data",1,IF('Indicator Data imputation'!BT130&lt;&gt;"",1,0))</f>
        <v>0</v>
      </c>
      <c r="BT127" s="158">
        <f>IF('Indicator Data'!BU131="No Data",1,IF('Indicator Data imputation'!BU130&lt;&gt;"",1,0))</f>
        <v>0</v>
      </c>
      <c r="BU127" s="158">
        <f>IF('Indicator Data'!BV131="No Data",1,IF('Indicator Data imputation'!BV130&lt;&gt;"",1,0))</f>
        <v>1</v>
      </c>
      <c r="BV127" s="158">
        <f>IF('Indicator Data'!BW131="No Data",1,IF('Indicator Data imputation'!BW130&lt;&gt;"",1,0))</f>
        <v>0</v>
      </c>
      <c r="BW127" s="158">
        <f>IF('Indicator Data'!BX131="No Data",1,IF('Indicator Data imputation'!BX130&lt;&gt;"",1,0))</f>
        <v>0</v>
      </c>
      <c r="BX127" s="158">
        <f>IF('Indicator Data'!BY131="No Data",1,IF('Indicator Data imputation'!BY130&lt;&gt;"",1,0))</f>
        <v>0</v>
      </c>
      <c r="BY127" s="5">
        <f t="shared" si="5"/>
        <v>3</v>
      </c>
      <c r="BZ127" s="160">
        <f t="shared" si="4"/>
        <v>0.04</v>
      </c>
    </row>
    <row r="128" spans="1:78" x14ac:dyDescent="0.25">
      <c r="A128" s="5" t="s">
        <v>187</v>
      </c>
      <c r="B128" s="158">
        <f>IF('Indicator Data'!C132="No Data",1,IF('Indicator Data imputation'!C131&lt;&gt;"",1,0))</f>
        <v>0</v>
      </c>
      <c r="C128" s="158">
        <f>IF('Indicator Data'!D132="No Data",1,IF('Indicator Data imputation'!D131&lt;&gt;"",1,0))</f>
        <v>0</v>
      </c>
      <c r="D128" s="158">
        <f>IF('Indicator Data'!E132="No Data",1,IF('Indicator Data imputation'!E131&lt;&gt;"",1,0))</f>
        <v>0</v>
      </c>
      <c r="E128" s="158">
        <f>IF('Indicator Data'!F132="No Data",1,IF('Indicator Data imputation'!F131&lt;&gt;"",1,0))</f>
        <v>0</v>
      </c>
      <c r="F128" s="158">
        <f>IF('Indicator Data'!G132="No Data",1,IF('Indicator Data imputation'!G131&lt;&gt;"",1,0))</f>
        <v>0</v>
      </c>
      <c r="G128" s="158">
        <f>IF('Indicator Data'!H132="No Data",1,IF('Indicator Data imputation'!H131&lt;&gt;"",1,0))</f>
        <v>0</v>
      </c>
      <c r="H128" s="158">
        <f>IF('Indicator Data'!I132="No Data",1,IF('Indicator Data imputation'!I131&lt;&gt;"",1,0))</f>
        <v>0</v>
      </c>
      <c r="I128" s="158">
        <f>IF('Indicator Data'!J132="No Data",1,IF('Indicator Data imputation'!J131&lt;&gt;"",1,0))</f>
        <v>0</v>
      </c>
      <c r="J128" s="158">
        <f>IF('Indicator Data'!K132="No Data",1,IF('Indicator Data imputation'!K131&lt;&gt;"",1,0))</f>
        <v>0</v>
      </c>
      <c r="K128" s="158">
        <f>IF('Indicator Data'!L132="No Data",1,IF('Indicator Data imputation'!L131&lt;&gt;"",1,0))</f>
        <v>0</v>
      </c>
      <c r="L128" s="158">
        <f>IF('Indicator Data'!M132="No Data",1,IF('Indicator Data imputation'!M131&lt;&gt;"",1,0))</f>
        <v>0</v>
      </c>
      <c r="M128" s="158">
        <f>IF('Indicator Data'!N132="No Data",1,IF('Indicator Data imputation'!N131&lt;&gt;"",1,0))</f>
        <v>1</v>
      </c>
      <c r="N128" s="158">
        <f>IF('Indicator Data'!O132="No Data",1,IF('Indicator Data imputation'!O131&lt;&gt;"",1,0))</f>
        <v>1</v>
      </c>
      <c r="O128" s="158">
        <f>IF('Indicator Data'!P132="No Data",1,IF('Indicator Data imputation'!P131&lt;&gt;"",1,0))</f>
        <v>1</v>
      </c>
      <c r="P128" s="158">
        <f>IF('Indicator Data'!Q132="No Data",1,IF('Indicator Data imputation'!Q131&lt;&gt;"",1,0))</f>
        <v>0</v>
      </c>
      <c r="Q128" s="158">
        <f>IF('Indicator Data'!R132="No Data",1,IF('Indicator Data imputation'!R131&lt;&gt;"",1,0))</f>
        <v>0</v>
      </c>
      <c r="R128" s="158">
        <f>IF('Indicator Data'!S132="No Data",1,IF('Indicator Data imputation'!S131&lt;&gt;"",1,0))</f>
        <v>0</v>
      </c>
      <c r="S128" s="158">
        <f>IF('Indicator Data'!T132="No Data",1,IF('Indicator Data imputation'!T131&lt;&gt;"",1,0))</f>
        <v>0</v>
      </c>
      <c r="T128" s="158">
        <f>IF('Indicator Data'!U132="No Data",1,IF('Indicator Data imputation'!U131&lt;&gt;"",1,0))</f>
        <v>0</v>
      </c>
      <c r="U128" s="158">
        <f>IF('Indicator Data'!V132="No Data",1,IF('Indicator Data imputation'!V131&lt;&gt;"",1,0))</f>
        <v>0</v>
      </c>
      <c r="V128" s="158">
        <f>IF('Indicator Data'!W132="No Data",1,IF('Indicator Data imputation'!W131&lt;&gt;"",1,0))</f>
        <v>0</v>
      </c>
      <c r="W128" s="158">
        <f>IF('Indicator Data'!X132="No Data",1,IF('Indicator Data imputation'!X131&lt;&gt;"",1,0))</f>
        <v>0</v>
      </c>
      <c r="X128" s="158">
        <f>IF('Indicator Data'!Y132="No Data",1,IF('Indicator Data imputation'!Y131&lt;&gt;"",1,0))</f>
        <v>0</v>
      </c>
      <c r="Y128" s="158">
        <f>IF('Indicator Data'!Z132="No Data",1,IF('Indicator Data imputation'!Z131&lt;&gt;"",1,0))</f>
        <v>0</v>
      </c>
      <c r="Z128" s="158">
        <f>IF('Indicator Data'!AA132="No Data",1,IF('Indicator Data imputation'!AA131&lt;&gt;"",1,0))</f>
        <v>1</v>
      </c>
      <c r="AA128" s="158">
        <f>IF('Indicator Data'!AB132="No Data",1,IF('Indicator Data imputation'!AB131&lt;&gt;"",1,0))</f>
        <v>0</v>
      </c>
      <c r="AB128" s="158">
        <f>IF('Indicator Data'!AC132="No Data",1,IF('Indicator Data imputation'!AC131&lt;&gt;"",1,0))</f>
        <v>1</v>
      </c>
      <c r="AC128" s="158">
        <f>IF('Indicator Data'!AD132="No Data",1,IF('Indicator Data imputation'!AD131&lt;&gt;"",1,0))</f>
        <v>0</v>
      </c>
      <c r="AD128" s="158">
        <f>IF('Indicator Data'!AE132="No Data",1,IF('Indicator Data imputation'!AE131&lt;&gt;"",1,0))</f>
        <v>0</v>
      </c>
      <c r="AE128" s="158">
        <f>IF('Indicator Data'!AF132="No Data",1,IF('Indicator Data imputation'!AF131&lt;&gt;"",1,0))</f>
        <v>0</v>
      </c>
      <c r="AF128" s="158">
        <f>IF('Indicator Data'!AG132="No Data",1,IF('Indicator Data imputation'!AG131&lt;&gt;"",1,0))</f>
        <v>0</v>
      </c>
      <c r="AG128" s="158">
        <f>IF('Indicator Data'!AH132="No Data",1,IF('Indicator Data imputation'!AH131&lt;&gt;"",1,0))</f>
        <v>0</v>
      </c>
      <c r="AH128" s="158">
        <f>IF('Indicator Data'!AI132="No Data",1,IF('Indicator Data imputation'!AI131&lt;&gt;"",1,0))</f>
        <v>0</v>
      </c>
      <c r="AI128" s="158">
        <f>IF('Indicator Data'!AJ132="No Data",1,IF('Indicator Data imputation'!AJ131&lt;&gt;"",1,0))</f>
        <v>0</v>
      </c>
      <c r="AJ128" s="158">
        <f>IF('Indicator Data'!AK132="No Data",1,IF('Indicator Data imputation'!AK131&lt;&gt;"",1,0))</f>
        <v>0</v>
      </c>
      <c r="AK128" s="158">
        <f>IF('Indicator Data'!AL132="No Data",1,IF('Indicator Data imputation'!AL131&lt;&gt;"",1,0))</f>
        <v>0</v>
      </c>
      <c r="AL128" s="158">
        <f>IF('Indicator Data'!AM132="No Data",1,IF('Indicator Data imputation'!AM131&lt;&gt;"",1,0))</f>
        <v>0</v>
      </c>
      <c r="AM128" s="158">
        <f>IF('Indicator Data'!AN132="No Data",1,IF('Indicator Data imputation'!AN131&lt;&gt;"",1,0))</f>
        <v>0</v>
      </c>
      <c r="AN128" s="158">
        <f>IF('Indicator Data'!AO132="No Data",1,IF('Indicator Data imputation'!AO131&lt;&gt;"",1,0))</f>
        <v>0</v>
      </c>
      <c r="AO128" s="158">
        <f>IF('Indicator Data'!AP132="No Data",1,IF('Indicator Data imputation'!AP131&lt;&gt;"",1,0))</f>
        <v>0</v>
      </c>
      <c r="AP128" s="158">
        <f>IF('Indicator Data'!AQ132="No Data",1,IF('Indicator Data imputation'!AQ131&lt;&gt;"",1,0))</f>
        <v>0</v>
      </c>
      <c r="AQ128" s="158">
        <f>IF('Indicator Data'!AR132="No Data",1,IF('Indicator Data imputation'!AR131&lt;&gt;"",1,0))</f>
        <v>0</v>
      </c>
      <c r="AR128" s="158">
        <f>IF('Indicator Data'!AS132="No Data",1,IF('Indicator Data imputation'!AS131&lt;&gt;"",1,0))</f>
        <v>0</v>
      </c>
      <c r="AS128" s="158">
        <f>IF('Indicator Data'!AT132="No Data",1,IF('Indicator Data imputation'!AT131&lt;&gt;"",1,0))</f>
        <v>0</v>
      </c>
      <c r="AT128" s="158">
        <f>IF('Indicator Data'!AU132="No Data",1,IF('Indicator Data imputation'!AU131&lt;&gt;"",1,0))</f>
        <v>0</v>
      </c>
      <c r="AU128" s="158">
        <f>IF('Indicator Data'!AV132="No Data",1,IF('Indicator Data imputation'!AV131&lt;&gt;"",1,0))</f>
        <v>0</v>
      </c>
      <c r="AV128" s="158">
        <f>IF('Indicator Data'!AW132="No Data",1,IF('Indicator Data imputation'!AW131&lt;&gt;"",1,0))</f>
        <v>0</v>
      </c>
      <c r="AW128" s="158">
        <f>IF('Indicator Data'!AX132="No Data",1,IF('Indicator Data imputation'!AX131&lt;&gt;"",1,0))</f>
        <v>1</v>
      </c>
      <c r="AX128" s="158">
        <f>IF('Indicator Data'!AY132="No Data",1,IF('Indicator Data imputation'!AY131&lt;&gt;"",1,0))</f>
        <v>0</v>
      </c>
      <c r="AY128" s="158">
        <f>IF('Indicator Data'!AZ132="No Data",1,IF('Indicator Data imputation'!AZ131&lt;&gt;"",1,0))</f>
        <v>0</v>
      </c>
      <c r="AZ128" s="158">
        <f>IF('Indicator Data'!BA132="No Data",1,IF('Indicator Data imputation'!BA131&lt;&gt;"",1,0))</f>
        <v>0</v>
      </c>
      <c r="BA128" s="158">
        <f>IF('Indicator Data'!BB132="No Data",1,IF('Indicator Data imputation'!BB131&lt;&gt;"",1,0))</f>
        <v>0</v>
      </c>
      <c r="BB128" s="158">
        <f>IF('Indicator Data'!BC132="No Data",1,IF('Indicator Data imputation'!BC131&lt;&gt;"",1,0))</f>
        <v>0</v>
      </c>
      <c r="BC128" s="158">
        <f>IF('Indicator Data'!BD132="No Data",1,IF('Indicator Data imputation'!BD131&lt;&gt;"",1,0))</f>
        <v>0</v>
      </c>
      <c r="BD128" s="158">
        <f>IF('Indicator Data'!BE132="No Data",1,IF('Indicator Data imputation'!BE131&lt;&gt;"",1,0))</f>
        <v>0</v>
      </c>
      <c r="BE128" s="158">
        <f>IF('Indicator Data'!BF132="No Data",1,IF('Indicator Data imputation'!BF131&lt;&gt;"",1,0))</f>
        <v>0</v>
      </c>
      <c r="BF128" s="158">
        <f>IF('Indicator Data'!BG132="No Data",1,IF('Indicator Data imputation'!BG131&lt;&gt;"",1,0))</f>
        <v>0</v>
      </c>
      <c r="BG128" s="158">
        <f>IF('Indicator Data'!BH132="No Data",1,IF('Indicator Data imputation'!BH131&lt;&gt;"",1,0))</f>
        <v>0</v>
      </c>
      <c r="BH128" s="158">
        <f>IF('Indicator Data'!BI132="No Data",1,IF('Indicator Data imputation'!BI131&lt;&gt;"",1,0))</f>
        <v>0</v>
      </c>
      <c r="BI128" s="158">
        <f>IF('Indicator Data'!BJ132="No Data",1,IF('Indicator Data imputation'!BJ131&lt;&gt;"",1,0))</f>
        <v>0</v>
      </c>
      <c r="BJ128" s="158">
        <f>IF('Indicator Data'!BK132="No Data",1,IF('Indicator Data imputation'!BK131&lt;&gt;"",1,0))</f>
        <v>0</v>
      </c>
      <c r="BK128" s="158">
        <f>IF('Indicator Data'!BL132="No Data",1,IF('Indicator Data imputation'!BL131&lt;&gt;"",1,0))</f>
        <v>0</v>
      </c>
      <c r="BL128" s="158">
        <f>IF('Indicator Data'!BM132="No Data",1,IF('Indicator Data imputation'!BM131&lt;&gt;"",1,0))</f>
        <v>0</v>
      </c>
      <c r="BM128" s="158">
        <f>IF('Indicator Data'!BN132="No Data",1,IF('Indicator Data imputation'!BN131&lt;&gt;"",1,0))</f>
        <v>0</v>
      </c>
      <c r="BN128" s="158">
        <f>IF('Indicator Data'!BO132="No Data",1,IF('Indicator Data imputation'!BO131&lt;&gt;"",1,0))</f>
        <v>0</v>
      </c>
      <c r="BO128" s="158">
        <f>IF('Indicator Data'!BP132="No Data",1,IF('Indicator Data imputation'!BP131&lt;&gt;"",1,0))</f>
        <v>0</v>
      </c>
      <c r="BP128" s="158">
        <f>IF('Indicator Data'!BQ132="No Data",1,IF('Indicator Data imputation'!BQ131&lt;&gt;"",1,0))</f>
        <v>0</v>
      </c>
      <c r="BQ128" s="158">
        <f>IF('Indicator Data'!BR132="No Data",1,IF('Indicator Data imputation'!BR131&lt;&gt;"",1,0))</f>
        <v>0</v>
      </c>
      <c r="BR128" s="158">
        <f>IF('Indicator Data'!BS132="No Data",1,IF('Indicator Data imputation'!BS131&lt;&gt;"",1,0))</f>
        <v>0</v>
      </c>
      <c r="BS128" s="158">
        <f>IF('Indicator Data'!BT132="No Data",1,IF('Indicator Data imputation'!BT131&lt;&gt;"",1,0))</f>
        <v>0</v>
      </c>
      <c r="BT128" s="158">
        <f>IF('Indicator Data'!BU132="No Data",1,IF('Indicator Data imputation'!BU131&lt;&gt;"",1,0))</f>
        <v>0</v>
      </c>
      <c r="BU128" s="158">
        <f>IF('Indicator Data'!BV132="No Data",1,IF('Indicator Data imputation'!BV131&lt;&gt;"",1,0))</f>
        <v>0</v>
      </c>
      <c r="BV128" s="158">
        <f>IF('Indicator Data'!BW132="No Data",1,IF('Indicator Data imputation'!BW131&lt;&gt;"",1,0))</f>
        <v>1</v>
      </c>
      <c r="BW128" s="158">
        <f>IF('Indicator Data'!BX132="No Data",1,IF('Indicator Data imputation'!BX131&lt;&gt;"",1,0))</f>
        <v>0</v>
      </c>
      <c r="BX128" s="158">
        <f>IF('Indicator Data'!BY132="No Data",1,IF('Indicator Data imputation'!BY131&lt;&gt;"",1,0))</f>
        <v>0</v>
      </c>
      <c r="BY128" s="5">
        <f t="shared" si="5"/>
        <v>7</v>
      </c>
      <c r="BZ128" s="160">
        <f t="shared" si="4"/>
        <v>9.3333333333333338E-2</v>
      </c>
    </row>
    <row r="129" spans="1:78" x14ac:dyDescent="0.25">
      <c r="A129" s="5" t="s">
        <v>235</v>
      </c>
      <c r="B129" s="158">
        <f>IF('Indicator Data'!C133="No Data",1,IF('Indicator Data imputation'!C132&lt;&gt;"",1,0))</f>
        <v>0</v>
      </c>
      <c r="C129" s="158">
        <f>IF('Indicator Data'!D133="No Data",1,IF('Indicator Data imputation'!D132&lt;&gt;"",1,0))</f>
        <v>0</v>
      </c>
      <c r="D129" s="158">
        <f>IF('Indicator Data'!E133="No Data",1,IF('Indicator Data imputation'!E132&lt;&gt;"",1,0))</f>
        <v>1</v>
      </c>
      <c r="E129" s="158">
        <f>IF('Indicator Data'!F133="No Data",1,IF('Indicator Data imputation'!F132&lt;&gt;"",1,0))</f>
        <v>0</v>
      </c>
      <c r="F129" s="158">
        <f>IF('Indicator Data'!G133="No Data",1,IF('Indicator Data imputation'!G132&lt;&gt;"",1,0))</f>
        <v>0</v>
      </c>
      <c r="G129" s="158">
        <f>IF('Indicator Data'!H133="No Data",1,IF('Indicator Data imputation'!H132&lt;&gt;"",1,0))</f>
        <v>0</v>
      </c>
      <c r="H129" s="158">
        <f>IF('Indicator Data'!I133="No Data",1,IF('Indicator Data imputation'!I132&lt;&gt;"",1,0))</f>
        <v>0</v>
      </c>
      <c r="I129" s="158">
        <f>IF('Indicator Data'!J133="No Data",1,IF('Indicator Data imputation'!J132&lt;&gt;"",1,0))</f>
        <v>0</v>
      </c>
      <c r="J129" s="158">
        <f>IF('Indicator Data'!K133="No Data",1,IF('Indicator Data imputation'!K132&lt;&gt;"",1,0))</f>
        <v>0</v>
      </c>
      <c r="K129" s="158">
        <f>IF('Indicator Data'!L133="No Data",1,IF('Indicator Data imputation'!L132&lt;&gt;"",1,0))</f>
        <v>0</v>
      </c>
      <c r="L129" s="158">
        <f>IF('Indicator Data'!M133="No Data",1,IF('Indicator Data imputation'!M132&lt;&gt;"",1,0))</f>
        <v>0</v>
      </c>
      <c r="M129" s="158">
        <f>IF('Indicator Data'!N133="No Data",1,IF('Indicator Data imputation'!N132&lt;&gt;"",1,0))</f>
        <v>1</v>
      </c>
      <c r="N129" s="158">
        <f>IF('Indicator Data'!O133="No Data",1,IF('Indicator Data imputation'!O132&lt;&gt;"",1,0))</f>
        <v>1</v>
      </c>
      <c r="O129" s="158">
        <f>IF('Indicator Data'!P133="No Data",1,IF('Indicator Data imputation'!P132&lt;&gt;"",1,0))</f>
        <v>1</v>
      </c>
      <c r="P129" s="158">
        <f>IF('Indicator Data'!Q133="No Data",1,IF('Indicator Data imputation'!Q132&lt;&gt;"",1,0))</f>
        <v>0</v>
      </c>
      <c r="Q129" s="158">
        <f>IF('Indicator Data'!R133="No Data",1,IF('Indicator Data imputation'!R132&lt;&gt;"",1,0))</f>
        <v>0</v>
      </c>
      <c r="R129" s="158">
        <f>IF('Indicator Data'!S133="No Data",1,IF('Indicator Data imputation'!S132&lt;&gt;"",1,0))</f>
        <v>0</v>
      </c>
      <c r="S129" s="158">
        <f>IF('Indicator Data'!T133="No Data",1,IF('Indicator Data imputation'!T132&lt;&gt;"",1,0))</f>
        <v>0</v>
      </c>
      <c r="T129" s="158">
        <f>IF('Indicator Data'!U133="No Data",1,IF('Indicator Data imputation'!U132&lt;&gt;"",1,0))</f>
        <v>0</v>
      </c>
      <c r="U129" s="158">
        <f>IF('Indicator Data'!V133="No Data",1,IF('Indicator Data imputation'!V132&lt;&gt;"",1,0))</f>
        <v>0</v>
      </c>
      <c r="V129" s="158">
        <f>IF('Indicator Data'!W133="No Data",1,IF('Indicator Data imputation'!W132&lt;&gt;"",1,0))</f>
        <v>0</v>
      </c>
      <c r="W129" s="158">
        <f>IF('Indicator Data'!X133="No Data",1,IF('Indicator Data imputation'!X132&lt;&gt;"",1,0))</f>
        <v>0</v>
      </c>
      <c r="X129" s="158">
        <f>IF('Indicator Data'!Y133="No Data",1,IF('Indicator Data imputation'!Y132&lt;&gt;"",1,0))</f>
        <v>0</v>
      </c>
      <c r="Y129" s="158">
        <f>IF('Indicator Data'!Z133="No Data",1,IF('Indicator Data imputation'!Z132&lt;&gt;"",1,0))</f>
        <v>0</v>
      </c>
      <c r="Z129" s="158">
        <f>IF('Indicator Data'!AA133="No Data",1,IF('Indicator Data imputation'!AA132&lt;&gt;"",1,0))</f>
        <v>0</v>
      </c>
      <c r="AA129" s="158">
        <f>IF('Indicator Data'!AB133="No Data",1,IF('Indicator Data imputation'!AB132&lt;&gt;"",1,0))</f>
        <v>0</v>
      </c>
      <c r="AB129" s="158">
        <f>IF('Indicator Data'!AC133="No Data",1,IF('Indicator Data imputation'!AC132&lt;&gt;"",1,0))</f>
        <v>1</v>
      </c>
      <c r="AC129" s="158">
        <f>IF('Indicator Data'!AD133="No Data",1,IF('Indicator Data imputation'!AD132&lt;&gt;"",1,0))</f>
        <v>0</v>
      </c>
      <c r="AD129" s="158">
        <f>IF('Indicator Data'!AE133="No Data",1,IF('Indicator Data imputation'!AE132&lt;&gt;"",1,0))</f>
        <v>0</v>
      </c>
      <c r="AE129" s="158">
        <f>IF('Indicator Data'!AF133="No Data",1,IF('Indicator Data imputation'!AF132&lt;&gt;"",1,0))</f>
        <v>0</v>
      </c>
      <c r="AF129" s="158">
        <f>IF('Indicator Data'!AG133="No Data",1,IF('Indicator Data imputation'!AG132&lt;&gt;"",1,0))</f>
        <v>0</v>
      </c>
      <c r="AG129" s="158">
        <f>IF('Indicator Data'!AH133="No Data",1,IF('Indicator Data imputation'!AH132&lt;&gt;"",1,0))</f>
        <v>0</v>
      </c>
      <c r="AH129" s="158">
        <f>IF('Indicator Data'!AI133="No Data",1,IF('Indicator Data imputation'!AI132&lt;&gt;"",1,0))</f>
        <v>0</v>
      </c>
      <c r="AI129" s="158">
        <f>IF('Indicator Data'!AJ133="No Data",1,IF('Indicator Data imputation'!AJ132&lt;&gt;"",1,0))</f>
        <v>0</v>
      </c>
      <c r="AJ129" s="158">
        <f>IF('Indicator Data'!AK133="No Data",1,IF('Indicator Data imputation'!AK132&lt;&gt;"",1,0))</f>
        <v>0</v>
      </c>
      <c r="AK129" s="158">
        <f>IF('Indicator Data'!AL133="No Data",1,IF('Indicator Data imputation'!AL132&lt;&gt;"",1,0))</f>
        <v>0</v>
      </c>
      <c r="AL129" s="158">
        <f>IF('Indicator Data'!AM133="No Data",1,IF('Indicator Data imputation'!AM132&lt;&gt;"",1,0))</f>
        <v>1</v>
      </c>
      <c r="AM129" s="158">
        <f>IF('Indicator Data'!AN133="No Data",1,IF('Indicator Data imputation'!AN132&lt;&gt;"",1,0))</f>
        <v>0</v>
      </c>
      <c r="AN129" s="158">
        <f>IF('Indicator Data'!AO133="No Data",1,IF('Indicator Data imputation'!AO132&lt;&gt;"",1,0))</f>
        <v>0</v>
      </c>
      <c r="AO129" s="158">
        <f>IF('Indicator Data'!AP133="No Data",1,IF('Indicator Data imputation'!AP132&lt;&gt;"",1,0))</f>
        <v>0</v>
      </c>
      <c r="AP129" s="158">
        <f>IF('Indicator Data'!AQ133="No Data",1,IF('Indicator Data imputation'!AQ132&lt;&gt;"",1,0))</f>
        <v>1</v>
      </c>
      <c r="AQ129" s="158">
        <f>IF('Indicator Data'!AR133="No Data",1,IF('Indicator Data imputation'!AR132&lt;&gt;"",1,0))</f>
        <v>0</v>
      </c>
      <c r="AR129" s="158">
        <f>IF('Indicator Data'!AS133="No Data",1,IF('Indicator Data imputation'!AS132&lt;&gt;"",1,0))</f>
        <v>0</v>
      </c>
      <c r="AS129" s="158">
        <f>IF('Indicator Data'!AT133="No Data",1,IF('Indicator Data imputation'!AT132&lt;&gt;"",1,0))</f>
        <v>1</v>
      </c>
      <c r="AT129" s="158">
        <f>IF('Indicator Data'!AU133="No Data",1,IF('Indicator Data imputation'!AU132&lt;&gt;"",1,0))</f>
        <v>0</v>
      </c>
      <c r="AU129" s="158">
        <f>IF('Indicator Data'!AV133="No Data",1,IF('Indicator Data imputation'!AV132&lt;&gt;"",1,0))</f>
        <v>0</v>
      </c>
      <c r="AV129" s="158">
        <f>IF('Indicator Data'!AW133="No Data",1,IF('Indicator Data imputation'!AW132&lt;&gt;"",1,0))</f>
        <v>1</v>
      </c>
      <c r="AW129" s="158">
        <f>IF('Indicator Data'!AX133="No Data",1,IF('Indicator Data imputation'!AX132&lt;&gt;"",1,0))</f>
        <v>1</v>
      </c>
      <c r="AX129" s="158">
        <f>IF('Indicator Data'!AY133="No Data",1,IF('Indicator Data imputation'!AY132&lt;&gt;"",1,0))</f>
        <v>0</v>
      </c>
      <c r="AY129" s="158">
        <f>IF('Indicator Data'!AZ133="No Data",1,IF('Indicator Data imputation'!AZ132&lt;&gt;"",1,0))</f>
        <v>0</v>
      </c>
      <c r="AZ129" s="158">
        <f>IF('Indicator Data'!BA133="No Data",1,IF('Indicator Data imputation'!BA132&lt;&gt;"",1,0))</f>
        <v>0</v>
      </c>
      <c r="BA129" s="158">
        <f>IF('Indicator Data'!BB133="No Data",1,IF('Indicator Data imputation'!BB132&lt;&gt;"",1,0))</f>
        <v>0</v>
      </c>
      <c r="BB129" s="158">
        <f>IF('Indicator Data'!BC133="No Data",1,IF('Indicator Data imputation'!BC132&lt;&gt;"",1,0))</f>
        <v>0</v>
      </c>
      <c r="BC129" s="158">
        <f>IF('Indicator Data'!BD133="No Data",1,IF('Indicator Data imputation'!BD132&lt;&gt;"",1,0))</f>
        <v>0</v>
      </c>
      <c r="BD129" s="158">
        <f>IF('Indicator Data'!BE133="No Data",1,IF('Indicator Data imputation'!BE132&lt;&gt;"",1,0))</f>
        <v>0</v>
      </c>
      <c r="BE129" s="158">
        <f>IF('Indicator Data'!BF133="No Data",1,IF('Indicator Data imputation'!BF132&lt;&gt;"",1,0))</f>
        <v>0</v>
      </c>
      <c r="BF129" s="158">
        <f>IF('Indicator Data'!BG133="No Data",1,IF('Indicator Data imputation'!BG132&lt;&gt;"",1,0))</f>
        <v>0</v>
      </c>
      <c r="BG129" s="158">
        <f>IF('Indicator Data'!BH133="No Data",1,IF('Indicator Data imputation'!BH132&lt;&gt;"",1,0))</f>
        <v>0</v>
      </c>
      <c r="BH129" s="158">
        <f>IF('Indicator Data'!BI133="No Data",1,IF('Indicator Data imputation'!BI132&lt;&gt;"",1,0))</f>
        <v>0</v>
      </c>
      <c r="BI129" s="158">
        <f>IF('Indicator Data'!BJ133="No Data",1,IF('Indicator Data imputation'!BJ132&lt;&gt;"",1,0))</f>
        <v>0</v>
      </c>
      <c r="BJ129" s="158">
        <f>IF('Indicator Data'!BK133="No Data",1,IF('Indicator Data imputation'!BK132&lt;&gt;"",1,0))</f>
        <v>0</v>
      </c>
      <c r="BK129" s="158">
        <f>IF('Indicator Data'!BL133="No Data",1,IF('Indicator Data imputation'!BL132&lt;&gt;"",1,0))</f>
        <v>0</v>
      </c>
      <c r="BL129" s="158">
        <f>IF('Indicator Data'!BM133="No Data",1,IF('Indicator Data imputation'!BM132&lt;&gt;"",1,0))</f>
        <v>0</v>
      </c>
      <c r="BM129" s="158">
        <f>IF('Indicator Data'!BN133="No Data",1,IF('Indicator Data imputation'!BN132&lt;&gt;"",1,0))</f>
        <v>1</v>
      </c>
      <c r="BN129" s="158">
        <f>IF('Indicator Data'!BO133="No Data",1,IF('Indicator Data imputation'!BO132&lt;&gt;"",1,0))</f>
        <v>0</v>
      </c>
      <c r="BO129" s="158">
        <f>IF('Indicator Data'!BP133="No Data",1,IF('Indicator Data imputation'!BP132&lt;&gt;"",1,0))</f>
        <v>0</v>
      </c>
      <c r="BP129" s="158">
        <f>IF('Indicator Data'!BQ133="No Data",1,IF('Indicator Data imputation'!BQ132&lt;&gt;"",1,0))</f>
        <v>0</v>
      </c>
      <c r="BQ129" s="158">
        <f>IF('Indicator Data'!BR133="No Data",1,IF('Indicator Data imputation'!BR132&lt;&gt;"",1,0))</f>
        <v>0</v>
      </c>
      <c r="BR129" s="158">
        <f>IF('Indicator Data'!BS133="No Data",1,IF('Indicator Data imputation'!BS132&lt;&gt;"",1,0))</f>
        <v>0</v>
      </c>
      <c r="BS129" s="158">
        <f>IF('Indicator Data'!BT133="No Data",1,IF('Indicator Data imputation'!BT132&lt;&gt;"",1,0))</f>
        <v>0</v>
      </c>
      <c r="BT129" s="158">
        <f>IF('Indicator Data'!BU133="No Data",1,IF('Indicator Data imputation'!BU132&lt;&gt;"",1,0))</f>
        <v>0</v>
      </c>
      <c r="BU129" s="158">
        <f>IF('Indicator Data'!BV133="No Data",1,IF('Indicator Data imputation'!BV132&lt;&gt;"",1,0))</f>
        <v>0</v>
      </c>
      <c r="BV129" s="158">
        <f>IF('Indicator Data'!BW133="No Data",1,IF('Indicator Data imputation'!BW132&lt;&gt;"",1,0))</f>
        <v>0</v>
      </c>
      <c r="BW129" s="158">
        <f>IF('Indicator Data'!BX133="No Data",1,IF('Indicator Data imputation'!BX132&lt;&gt;"",1,0))</f>
        <v>0</v>
      </c>
      <c r="BX129" s="158">
        <f>IF('Indicator Data'!BY133="No Data",1,IF('Indicator Data imputation'!BY132&lt;&gt;"",1,0))</f>
        <v>0</v>
      </c>
      <c r="BY129" s="5">
        <f t="shared" si="5"/>
        <v>11</v>
      </c>
      <c r="BZ129" s="160">
        <f t="shared" si="4"/>
        <v>0.14666666666666667</v>
      </c>
    </row>
    <row r="130" spans="1:78" x14ac:dyDescent="0.25">
      <c r="A130" s="5" t="s">
        <v>238</v>
      </c>
      <c r="B130" s="158">
        <f>IF('Indicator Data'!C134="No Data",1,IF('Indicator Data imputation'!C133&lt;&gt;"",1,0))</f>
        <v>0</v>
      </c>
      <c r="C130" s="158">
        <f>IF('Indicator Data'!D134="No Data",1,IF('Indicator Data imputation'!D133&lt;&gt;"",1,0))</f>
        <v>0</v>
      </c>
      <c r="D130" s="158">
        <f>IF('Indicator Data'!E134="No Data",1,IF('Indicator Data imputation'!E133&lt;&gt;"",1,0))</f>
        <v>0</v>
      </c>
      <c r="E130" s="158">
        <f>IF('Indicator Data'!F134="No Data",1,IF('Indicator Data imputation'!F133&lt;&gt;"",1,0))</f>
        <v>0</v>
      </c>
      <c r="F130" s="158">
        <f>IF('Indicator Data'!G134="No Data",1,IF('Indicator Data imputation'!G133&lt;&gt;"",1,0))</f>
        <v>0</v>
      </c>
      <c r="G130" s="158">
        <f>IF('Indicator Data'!H134="No Data",1,IF('Indicator Data imputation'!H133&lt;&gt;"",1,0))</f>
        <v>0</v>
      </c>
      <c r="H130" s="158">
        <f>IF('Indicator Data'!I134="No Data",1,IF('Indicator Data imputation'!I133&lt;&gt;"",1,0))</f>
        <v>0</v>
      </c>
      <c r="I130" s="158">
        <f>IF('Indicator Data'!J134="No Data",1,IF('Indicator Data imputation'!J133&lt;&gt;"",1,0))</f>
        <v>0</v>
      </c>
      <c r="J130" s="158">
        <f>IF('Indicator Data'!K134="No Data",1,IF('Indicator Data imputation'!K133&lt;&gt;"",1,0))</f>
        <v>0</v>
      </c>
      <c r="K130" s="158">
        <f>IF('Indicator Data'!L134="No Data",1,IF('Indicator Data imputation'!L133&lt;&gt;"",1,0))</f>
        <v>0</v>
      </c>
      <c r="L130" s="158">
        <f>IF('Indicator Data'!M134="No Data",1,IF('Indicator Data imputation'!M133&lt;&gt;"",1,0))</f>
        <v>0</v>
      </c>
      <c r="M130" s="158">
        <f>IF('Indicator Data'!N134="No Data",1,IF('Indicator Data imputation'!N133&lt;&gt;"",1,0))</f>
        <v>1</v>
      </c>
      <c r="N130" s="158">
        <f>IF('Indicator Data'!O134="No Data",1,IF('Indicator Data imputation'!O133&lt;&gt;"",1,0))</f>
        <v>1</v>
      </c>
      <c r="O130" s="158">
        <f>IF('Indicator Data'!P134="No Data",1,IF('Indicator Data imputation'!P133&lt;&gt;"",1,0))</f>
        <v>1</v>
      </c>
      <c r="P130" s="158">
        <f>IF('Indicator Data'!Q134="No Data",1,IF('Indicator Data imputation'!Q133&lt;&gt;"",1,0))</f>
        <v>0</v>
      </c>
      <c r="Q130" s="158">
        <f>IF('Indicator Data'!R134="No Data",1,IF('Indicator Data imputation'!R133&lt;&gt;"",1,0))</f>
        <v>0</v>
      </c>
      <c r="R130" s="158">
        <f>IF('Indicator Data'!S134="No Data",1,IF('Indicator Data imputation'!S133&lt;&gt;"",1,0))</f>
        <v>0</v>
      </c>
      <c r="S130" s="158">
        <f>IF('Indicator Data'!T134="No Data",1,IF('Indicator Data imputation'!T133&lt;&gt;"",1,0))</f>
        <v>0</v>
      </c>
      <c r="T130" s="158">
        <f>IF('Indicator Data'!U134="No Data",1,IF('Indicator Data imputation'!U133&lt;&gt;"",1,0))</f>
        <v>0</v>
      </c>
      <c r="U130" s="158">
        <f>IF('Indicator Data'!V134="No Data",1,IF('Indicator Data imputation'!V133&lt;&gt;"",1,0))</f>
        <v>0</v>
      </c>
      <c r="V130" s="158">
        <f>IF('Indicator Data'!W134="No Data",1,IF('Indicator Data imputation'!W133&lt;&gt;"",1,0))</f>
        <v>0</v>
      </c>
      <c r="W130" s="158">
        <f>IF('Indicator Data'!X134="No Data",1,IF('Indicator Data imputation'!X133&lt;&gt;"",1,0))</f>
        <v>0</v>
      </c>
      <c r="X130" s="158">
        <f>IF('Indicator Data'!Y134="No Data",1,IF('Indicator Data imputation'!Y133&lt;&gt;"",1,0))</f>
        <v>0</v>
      </c>
      <c r="Y130" s="158">
        <f>IF('Indicator Data'!Z134="No Data",1,IF('Indicator Data imputation'!Z133&lt;&gt;"",1,0))</f>
        <v>0</v>
      </c>
      <c r="Z130" s="158">
        <f>IF('Indicator Data'!AA134="No Data",1,IF('Indicator Data imputation'!AA133&lt;&gt;"",1,0))</f>
        <v>1</v>
      </c>
      <c r="AA130" s="158">
        <f>IF('Indicator Data'!AB134="No Data",1,IF('Indicator Data imputation'!AB133&lt;&gt;"",1,0))</f>
        <v>0</v>
      </c>
      <c r="AB130" s="158">
        <f>IF('Indicator Data'!AC134="No Data",1,IF('Indicator Data imputation'!AC133&lt;&gt;"",1,0))</f>
        <v>0</v>
      </c>
      <c r="AC130" s="158">
        <f>IF('Indicator Data'!AD134="No Data",1,IF('Indicator Data imputation'!AD133&lt;&gt;"",1,0))</f>
        <v>0</v>
      </c>
      <c r="AD130" s="158">
        <f>IF('Indicator Data'!AE134="No Data",1,IF('Indicator Data imputation'!AE133&lt;&gt;"",1,0))</f>
        <v>0</v>
      </c>
      <c r="AE130" s="158">
        <f>IF('Indicator Data'!AF134="No Data",1,IF('Indicator Data imputation'!AF133&lt;&gt;"",1,0))</f>
        <v>1</v>
      </c>
      <c r="AF130" s="158">
        <f>IF('Indicator Data'!AG134="No Data",1,IF('Indicator Data imputation'!AG133&lt;&gt;"",1,0))</f>
        <v>0</v>
      </c>
      <c r="AG130" s="158">
        <f>IF('Indicator Data'!AH134="No Data",1,IF('Indicator Data imputation'!AH133&lt;&gt;"",1,0))</f>
        <v>0</v>
      </c>
      <c r="AH130" s="158">
        <f>IF('Indicator Data'!AI134="No Data",1,IF('Indicator Data imputation'!AI133&lt;&gt;"",1,0))</f>
        <v>0</v>
      </c>
      <c r="AI130" s="158">
        <f>IF('Indicator Data'!AJ134="No Data",1,IF('Indicator Data imputation'!AJ133&lt;&gt;"",1,0))</f>
        <v>0</v>
      </c>
      <c r="AJ130" s="158">
        <f>IF('Indicator Data'!AK134="No Data",1,IF('Indicator Data imputation'!AK133&lt;&gt;"",1,0))</f>
        <v>0</v>
      </c>
      <c r="AK130" s="158">
        <f>IF('Indicator Data'!AL134="No Data",1,IF('Indicator Data imputation'!AL133&lt;&gt;"",1,0))</f>
        <v>0</v>
      </c>
      <c r="AL130" s="158">
        <f>IF('Indicator Data'!AM134="No Data",1,IF('Indicator Data imputation'!AM133&lt;&gt;"",1,0))</f>
        <v>1</v>
      </c>
      <c r="AM130" s="158">
        <f>IF('Indicator Data'!AN134="No Data",1,IF('Indicator Data imputation'!AN133&lt;&gt;"",1,0))</f>
        <v>0</v>
      </c>
      <c r="AN130" s="158">
        <f>IF('Indicator Data'!AO134="No Data",1,IF('Indicator Data imputation'!AO133&lt;&gt;"",1,0))</f>
        <v>0</v>
      </c>
      <c r="AO130" s="158">
        <f>IF('Indicator Data'!AP134="No Data",1,IF('Indicator Data imputation'!AP133&lt;&gt;"",1,0))</f>
        <v>0</v>
      </c>
      <c r="AP130" s="158">
        <f>IF('Indicator Data'!AQ134="No Data",1,IF('Indicator Data imputation'!AQ133&lt;&gt;"",1,0))</f>
        <v>1</v>
      </c>
      <c r="AQ130" s="158">
        <f>IF('Indicator Data'!AR134="No Data",1,IF('Indicator Data imputation'!AR133&lt;&gt;"",1,0))</f>
        <v>0</v>
      </c>
      <c r="AR130" s="158">
        <f>IF('Indicator Data'!AS134="No Data",1,IF('Indicator Data imputation'!AS133&lt;&gt;"",1,0))</f>
        <v>0</v>
      </c>
      <c r="AS130" s="158">
        <f>IF('Indicator Data'!AT134="No Data",1,IF('Indicator Data imputation'!AT133&lt;&gt;"",1,0))</f>
        <v>0</v>
      </c>
      <c r="AT130" s="158">
        <f>IF('Indicator Data'!AU134="No Data",1,IF('Indicator Data imputation'!AU133&lt;&gt;"",1,0))</f>
        <v>0</v>
      </c>
      <c r="AU130" s="158">
        <f>IF('Indicator Data'!AV134="No Data",1,IF('Indicator Data imputation'!AV133&lt;&gt;"",1,0))</f>
        <v>0</v>
      </c>
      <c r="AV130" s="158">
        <f>IF('Indicator Data'!AW134="No Data",1,IF('Indicator Data imputation'!AW133&lt;&gt;"",1,0))</f>
        <v>1</v>
      </c>
      <c r="AW130" s="158">
        <f>IF('Indicator Data'!AX134="No Data",1,IF('Indicator Data imputation'!AX133&lt;&gt;"",1,0))</f>
        <v>0</v>
      </c>
      <c r="AX130" s="158">
        <f>IF('Indicator Data'!AY134="No Data",1,IF('Indicator Data imputation'!AY133&lt;&gt;"",1,0))</f>
        <v>0</v>
      </c>
      <c r="AY130" s="158">
        <f>IF('Indicator Data'!AZ134="No Data",1,IF('Indicator Data imputation'!AZ133&lt;&gt;"",1,0))</f>
        <v>0</v>
      </c>
      <c r="AZ130" s="158">
        <f>IF('Indicator Data'!BA134="No Data",1,IF('Indicator Data imputation'!BA133&lt;&gt;"",1,0))</f>
        <v>1</v>
      </c>
      <c r="BA130" s="158">
        <f>IF('Indicator Data'!BB134="No Data",1,IF('Indicator Data imputation'!BB133&lt;&gt;"",1,0))</f>
        <v>0</v>
      </c>
      <c r="BB130" s="158">
        <f>IF('Indicator Data'!BC134="No Data",1,IF('Indicator Data imputation'!BC133&lt;&gt;"",1,0))</f>
        <v>0</v>
      </c>
      <c r="BC130" s="158">
        <f>IF('Indicator Data'!BD134="No Data",1,IF('Indicator Data imputation'!BD133&lt;&gt;"",1,0))</f>
        <v>0</v>
      </c>
      <c r="BD130" s="158">
        <f>IF('Indicator Data'!BE134="No Data",1,IF('Indicator Data imputation'!BE133&lt;&gt;"",1,0))</f>
        <v>0</v>
      </c>
      <c r="BE130" s="158">
        <f>IF('Indicator Data'!BF134="No Data",1,IF('Indicator Data imputation'!BF133&lt;&gt;"",1,0))</f>
        <v>0</v>
      </c>
      <c r="BF130" s="158">
        <f>IF('Indicator Data'!BG134="No Data",1,IF('Indicator Data imputation'!BG133&lt;&gt;"",1,0))</f>
        <v>0</v>
      </c>
      <c r="BG130" s="158">
        <f>IF('Indicator Data'!BH134="No Data",1,IF('Indicator Data imputation'!BH133&lt;&gt;"",1,0))</f>
        <v>0</v>
      </c>
      <c r="BH130" s="158">
        <f>IF('Indicator Data'!BI134="No Data",1,IF('Indicator Data imputation'!BI133&lt;&gt;"",1,0))</f>
        <v>0</v>
      </c>
      <c r="BI130" s="158">
        <f>IF('Indicator Data'!BJ134="No Data",1,IF('Indicator Data imputation'!BJ133&lt;&gt;"",1,0))</f>
        <v>1</v>
      </c>
      <c r="BJ130" s="158">
        <f>IF('Indicator Data'!BK134="No Data",1,IF('Indicator Data imputation'!BK133&lt;&gt;"",1,0))</f>
        <v>0</v>
      </c>
      <c r="BK130" s="158">
        <f>IF('Indicator Data'!BL134="No Data",1,IF('Indicator Data imputation'!BL133&lt;&gt;"",1,0))</f>
        <v>0</v>
      </c>
      <c r="BL130" s="158">
        <f>IF('Indicator Data'!BM134="No Data",1,IF('Indicator Data imputation'!BM133&lt;&gt;"",1,0))</f>
        <v>0</v>
      </c>
      <c r="BM130" s="158">
        <f>IF('Indicator Data'!BN134="No Data",1,IF('Indicator Data imputation'!BN133&lt;&gt;"",1,0))</f>
        <v>0</v>
      </c>
      <c r="BN130" s="158">
        <f>IF('Indicator Data'!BO134="No Data",1,IF('Indicator Data imputation'!BO133&lt;&gt;"",1,0))</f>
        <v>0</v>
      </c>
      <c r="BO130" s="158">
        <f>IF('Indicator Data'!BP134="No Data",1,IF('Indicator Data imputation'!BP133&lt;&gt;"",1,0))</f>
        <v>0</v>
      </c>
      <c r="BP130" s="158">
        <f>IF('Indicator Data'!BQ134="No Data",1,IF('Indicator Data imputation'!BQ133&lt;&gt;"",1,0))</f>
        <v>0</v>
      </c>
      <c r="BQ130" s="158">
        <f>IF('Indicator Data'!BR134="No Data",1,IF('Indicator Data imputation'!BR133&lt;&gt;"",1,0))</f>
        <v>0</v>
      </c>
      <c r="BR130" s="158">
        <f>IF('Indicator Data'!BS134="No Data",1,IF('Indicator Data imputation'!BS133&lt;&gt;"",1,0))</f>
        <v>0</v>
      </c>
      <c r="BS130" s="158">
        <f>IF('Indicator Data'!BT134="No Data",1,IF('Indicator Data imputation'!BT133&lt;&gt;"",1,0))</f>
        <v>0</v>
      </c>
      <c r="BT130" s="158">
        <f>IF('Indicator Data'!BU134="No Data",1,IF('Indicator Data imputation'!BU133&lt;&gt;"",1,0))</f>
        <v>0</v>
      </c>
      <c r="BU130" s="158">
        <f>IF('Indicator Data'!BV134="No Data",1,IF('Indicator Data imputation'!BV133&lt;&gt;"",1,0))</f>
        <v>0</v>
      </c>
      <c r="BV130" s="158">
        <f>IF('Indicator Data'!BW134="No Data",1,IF('Indicator Data imputation'!BW133&lt;&gt;"",1,0))</f>
        <v>0</v>
      </c>
      <c r="BW130" s="158">
        <f>IF('Indicator Data'!BX134="No Data",1,IF('Indicator Data imputation'!BX133&lt;&gt;"",1,0))</f>
        <v>0</v>
      </c>
      <c r="BX130" s="158">
        <f>IF('Indicator Data'!BY134="No Data",1,IF('Indicator Data imputation'!BY133&lt;&gt;"",1,0))</f>
        <v>0</v>
      </c>
      <c r="BY130" s="5">
        <f t="shared" ref="BY130:BY161" si="6">SUM(B130:BX130)</f>
        <v>10</v>
      </c>
      <c r="BZ130" s="160">
        <f t="shared" si="4"/>
        <v>0.13333333333333333</v>
      </c>
    </row>
    <row r="131" spans="1:78" x14ac:dyDescent="0.25">
      <c r="A131" s="5" t="s">
        <v>240</v>
      </c>
      <c r="B131" s="158">
        <f>IF('Indicator Data'!C135="No Data",1,IF('Indicator Data imputation'!C134&lt;&gt;"",1,0))</f>
        <v>0</v>
      </c>
      <c r="C131" s="158">
        <f>IF('Indicator Data'!D135="No Data",1,IF('Indicator Data imputation'!D134&lt;&gt;"",1,0))</f>
        <v>0</v>
      </c>
      <c r="D131" s="158">
        <f>IF('Indicator Data'!E135="No Data",1,IF('Indicator Data imputation'!E134&lt;&gt;"",1,0))</f>
        <v>0</v>
      </c>
      <c r="E131" s="158">
        <f>IF('Indicator Data'!F135="No Data",1,IF('Indicator Data imputation'!F134&lt;&gt;"",1,0))</f>
        <v>0</v>
      </c>
      <c r="F131" s="158">
        <f>IF('Indicator Data'!G135="No Data",1,IF('Indicator Data imputation'!G134&lt;&gt;"",1,0))</f>
        <v>0</v>
      </c>
      <c r="G131" s="158">
        <f>IF('Indicator Data'!H135="No Data",1,IF('Indicator Data imputation'!H134&lt;&gt;"",1,0))</f>
        <v>0</v>
      </c>
      <c r="H131" s="158">
        <f>IF('Indicator Data'!I135="No Data",1,IF('Indicator Data imputation'!I134&lt;&gt;"",1,0))</f>
        <v>0</v>
      </c>
      <c r="I131" s="158">
        <f>IF('Indicator Data'!J135="No Data",1,IF('Indicator Data imputation'!J134&lt;&gt;"",1,0))</f>
        <v>0</v>
      </c>
      <c r="J131" s="158">
        <f>IF('Indicator Data'!K135="No Data",1,IF('Indicator Data imputation'!K134&lt;&gt;"",1,0))</f>
        <v>0</v>
      </c>
      <c r="K131" s="158">
        <f>IF('Indicator Data'!L135="No Data",1,IF('Indicator Data imputation'!L134&lt;&gt;"",1,0))</f>
        <v>0</v>
      </c>
      <c r="L131" s="158">
        <f>IF('Indicator Data'!M135="No Data",1,IF('Indicator Data imputation'!M134&lt;&gt;"",1,0))</f>
        <v>0</v>
      </c>
      <c r="M131" s="158">
        <f>IF('Indicator Data'!N135="No Data",1,IF('Indicator Data imputation'!N134&lt;&gt;"",1,0))</f>
        <v>1</v>
      </c>
      <c r="N131" s="158">
        <f>IF('Indicator Data'!O135="No Data",1,IF('Indicator Data imputation'!O134&lt;&gt;"",1,0))</f>
        <v>1</v>
      </c>
      <c r="O131" s="158">
        <f>IF('Indicator Data'!P135="No Data",1,IF('Indicator Data imputation'!P134&lt;&gt;"",1,0))</f>
        <v>1</v>
      </c>
      <c r="P131" s="158">
        <f>IF('Indicator Data'!Q135="No Data",1,IF('Indicator Data imputation'!Q134&lt;&gt;"",1,0))</f>
        <v>0</v>
      </c>
      <c r="Q131" s="158">
        <f>IF('Indicator Data'!R135="No Data",1,IF('Indicator Data imputation'!R134&lt;&gt;"",1,0))</f>
        <v>0</v>
      </c>
      <c r="R131" s="158">
        <f>IF('Indicator Data'!S135="No Data",1,IF('Indicator Data imputation'!S134&lt;&gt;"",1,0))</f>
        <v>0</v>
      </c>
      <c r="S131" s="158">
        <f>IF('Indicator Data'!T135="No Data",1,IF('Indicator Data imputation'!T134&lt;&gt;"",1,0))</f>
        <v>0</v>
      </c>
      <c r="T131" s="158">
        <f>IF('Indicator Data'!U135="No Data",1,IF('Indicator Data imputation'!U134&lt;&gt;"",1,0))</f>
        <v>0</v>
      </c>
      <c r="U131" s="158">
        <f>IF('Indicator Data'!V135="No Data",1,IF('Indicator Data imputation'!V134&lt;&gt;"",1,0))</f>
        <v>0</v>
      </c>
      <c r="V131" s="158">
        <f>IF('Indicator Data'!W135="No Data",1,IF('Indicator Data imputation'!W134&lt;&gt;"",1,0))</f>
        <v>0</v>
      </c>
      <c r="W131" s="158">
        <f>IF('Indicator Data'!X135="No Data",1,IF('Indicator Data imputation'!X134&lt;&gt;"",1,0))</f>
        <v>0</v>
      </c>
      <c r="X131" s="158">
        <f>IF('Indicator Data'!Y135="No Data",1,IF('Indicator Data imputation'!Y134&lt;&gt;"",1,0))</f>
        <v>0</v>
      </c>
      <c r="Y131" s="158">
        <f>IF('Indicator Data'!Z135="No Data",1,IF('Indicator Data imputation'!Z134&lt;&gt;"",1,0))</f>
        <v>0</v>
      </c>
      <c r="Z131" s="158">
        <f>IF('Indicator Data'!AA135="No Data",1,IF('Indicator Data imputation'!AA134&lt;&gt;"",1,0))</f>
        <v>0</v>
      </c>
      <c r="AA131" s="158">
        <f>IF('Indicator Data'!AB135="No Data",1,IF('Indicator Data imputation'!AB134&lt;&gt;"",1,0))</f>
        <v>0</v>
      </c>
      <c r="AB131" s="158">
        <f>IF('Indicator Data'!AC135="No Data",1,IF('Indicator Data imputation'!AC134&lt;&gt;"",1,0))</f>
        <v>0</v>
      </c>
      <c r="AC131" s="158">
        <f>IF('Indicator Data'!AD135="No Data",1,IF('Indicator Data imputation'!AD134&lt;&gt;"",1,0))</f>
        <v>0</v>
      </c>
      <c r="AD131" s="158">
        <f>IF('Indicator Data'!AE135="No Data",1,IF('Indicator Data imputation'!AE134&lt;&gt;"",1,0))</f>
        <v>0</v>
      </c>
      <c r="AE131" s="158">
        <f>IF('Indicator Data'!AF135="No Data",1,IF('Indicator Data imputation'!AF134&lt;&gt;"",1,0))</f>
        <v>0</v>
      </c>
      <c r="AF131" s="158">
        <f>IF('Indicator Data'!AG135="No Data",1,IF('Indicator Data imputation'!AG134&lt;&gt;"",1,0))</f>
        <v>0</v>
      </c>
      <c r="AG131" s="158">
        <f>IF('Indicator Data'!AH135="No Data",1,IF('Indicator Data imputation'!AH134&lt;&gt;"",1,0))</f>
        <v>0</v>
      </c>
      <c r="AH131" s="158">
        <f>IF('Indicator Data'!AI135="No Data",1,IF('Indicator Data imputation'!AI134&lt;&gt;"",1,0))</f>
        <v>0</v>
      </c>
      <c r="AI131" s="158">
        <f>IF('Indicator Data'!AJ135="No Data",1,IF('Indicator Data imputation'!AJ134&lt;&gt;"",1,0))</f>
        <v>0</v>
      </c>
      <c r="AJ131" s="158">
        <f>IF('Indicator Data'!AK135="No Data",1,IF('Indicator Data imputation'!AK134&lt;&gt;"",1,0))</f>
        <v>0</v>
      </c>
      <c r="AK131" s="158">
        <f>IF('Indicator Data'!AL135="No Data",1,IF('Indicator Data imputation'!AL134&lt;&gt;"",1,0))</f>
        <v>0</v>
      </c>
      <c r="AL131" s="158">
        <f>IF('Indicator Data'!AM135="No Data",1,IF('Indicator Data imputation'!AM134&lt;&gt;"",1,0))</f>
        <v>0</v>
      </c>
      <c r="AM131" s="158">
        <f>IF('Indicator Data'!AN135="No Data",1,IF('Indicator Data imputation'!AN134&lt;&gt;"",1,0))</f>
        <v>0</v>
      </c>
      <c r="AN131" s="158">
        <f>IF('Indicator Data'!AO135="No Data",1,IF('Indicator Data imputation'!AO134&lt;&gt;"",1,0))</f>
        <v>0</v>
      </c>
      <c r="AO131" s="158">
        <f>IF('Indicator Data'!AP135="No Data",1,IF('Indicator Data imputation'!AP134&lt;&gt;"",1,0))</f>
        <v>0</v>
      </c>
      <c r="AP131" s="158">
        <f>IF('Indicator Data'!AQ135="No Data",1,IF('Indicator Data imputation'!AQ134&lt;&gt;"",1,0))</f>
        <v>0</v>
      </c>
      <c r="AQ131" s="158">
        <f>IF('Indicator Data'!AR135="No Data",1,IF('Indicator Data imputation'!AR134&lt;&gt;"",1,0))</f>
        <v>0</v>
      </c>
      <c r="AR131" s="158">
        <f>IF('Indicator Data'!AS135="No Data",1,IF('Indicator Data imputation'!AS134&lt;&gt;"",1,0))</f>
        <v>0</v>
      </c>
      <c r="AS131" s="158">
        <f>IF('Indicator Data'!AT135="No Data",1,IF('Indicator Data imputation'!AT134&lt;&gt;"",1,0))</f>
        <v>0</v>
      </c>
      <c r="AT131" s="158">
        <f>IF('Indicator Data'!AU135="No Data",1,IF('Indicator Data imputation'!AU134&lt;&gt;"",1,0))</f>
        <v>0</v>
      </c>
      <c r="AU131" s="158">
        <f>IF('Indicator Data'!AV135="No Data",1,IF('Indicator Data imputation'!AV134&lt;&gt;"",1,0))</f>
        <v>0</v>
      </c>
      <c r="AV131" s="158">
        <f>IF('Indicator Data'!AW135="No Data",1,IF('Indicator Data imputation'!AW134&lt;&gt;"",1,0))</f>
        <v>0</v>
      </c>
      <c r="AW131" s="158">
        <f>IF('Indicator Data'!AX135="No Data",1,IF('Indicator Data imputation'!AX134&lt;&gt;"",1,0))</f>
        <v>0</v>
      </c>
      <c r="AX131" s="158">
        <f>IF('Indicator Data'!AY135="No Data",1,IF('Indicator Data imputation'!AY134&lt;&gt;"",1,0))</f>
        <v>0</v>
      </c>
      <c r="AY131" s="158">
        <f>IF('Indicator Data'!AZ135="No Data",1,IF('Indicator Data imputation'!AZ134&lt;&gt;"",1,0))</f>
        <v>0</v>
      </c>
      <c r="AZ131" s="158">
        <f>IF('Indicator Data'!BA135="No Data",1,IF('Indicator Data imputation'!BA134&lt;&gt;"",1,0))</f>
        <v>0</v>
      </c>
      <c r="BA131" s="158">
        <f>IF('Indicator Data'!BB135="No Data",1,IF('Indicator Data imputation'!BB134&lt;&gt;"",1,0))</f>
        <v>0</v>
      </c>
      <c r="BB131" s="158">
        <f>IF('Indicator Data'!BC135="No Data",1,IF('Indicator Data imputation'!BC134&lt;&gt;"",1,0))</f>
        <v>0</v>
      </c>
      <c r="BC131" s="158">
        <f>IF('Indicator Data'!BD135="No Data",1,IF('Indicator Data imputation'!BD134&lt;&gt;"",1,0))</f>
        <v>0</v>
      </c>
      <c r="BD131" s="158">
        <f>IF('Indicator Data'!BE135="No Data",1,IF('Indicator Data imputation'!BE134&lt;&gt;"",1,0))</f>
        <v>0</v>
      </c>
      <c r="BE131" s="158">
        <f>IF('Indicator Data'!BF135="No Data",1,IF('Indicator Data imputation'!BF134&lt;&gt;"",1,0))</f>
        <v>0</v>
      </c>
      <c r="BF131" s="158">
        <f>IF('Indicator Data'!BG135="No Data",1,IF('Indicator Data imputation'!BG134&lt;&gt;"",1,0))</f>
        <v>0</v>
      </c>
      <c r="BG131" s="158">
        <f>IF('Indicator Data'!BH135="No Data",1,IF('Indicator Data imputation'!BH134&lt;&gt;"",1,0))</f>
        <v>0</v>
      </c>
      <c r="BH131" s="158">
        <f>IF('Indicator Data'!BI135="No Data",1,IF('Indicator Data imputation'!BI134&lt;&gt;"",1,0))</f>
        <v>0</v>
      </c>
      <c r="BI131" s="158">
        <f>IF('Indicator Data'!BJ135="No Data",1,IF('Indicator Data imputation'!BJ134&lt;&gt;"",1,0))</f>
        <v>0</v>
      </c>
      <c r="BJ131" s="158">
        <f>IF('Indicator Data'!BK135="No Data",1,IF('Indicator Data imputation'!BK134&lt;&gt;"",1,0))</f>
        <v>0</v>
      </c>
      <c r="BK131" s="158">
        <f>IF('Indicator Data'!BL135="No Data",1,IF('Indicator Data imputation'!BL134&lt;&gt;"",1,0))</f>
        <v>0</v>
      </c>
      <c r="BL131" s="158">
        <f>IF('Indicator Data'!BM135="No Data",1,IF('Indicator Data imputation'!BM134&lt;&gt;"",1,0))</f>
        <v>0</v>
      </c>
      <c r="BM131" s="158">
        <f>IF('Indicator Data'!BN135="No Data",1,IF('Indicator Data imputation'!BN134&lt;&gt;"",1,0))</f>
        <v>0</v>
      </c>
      <c r="BN131" s="158">
        <f>IF('Indicator Data'!BO135="No Data",1,IF('Indicator Data imputation'!BO134&lt;&gt;"",1,0))</f>
        <v>0</v>
      </c>
      <c r="BO131" s="158">
        <f>IF('Indicator Data'!BP135="No Data",1,IF('Indicator Data imputation'!BP134&lt;&gt;"",1,0))</f>
        <v>0</v>
      </c>
      <c r="BP131" s="158">
        <f>IF('Indicator Data'!BQ135="No Data",1,IF('Indicator Data imputation'!BQ134&lt;&gt;"",1,0))</f>
        <v>0</v>
      </c>
      <c r="BQ131" s="158">
        <f>IF('Indicator Data'!BR135="No Data",1,IF('Indicator Data imputation'!BR134&lt;&gt;"",1,0))</f>
        <v>0</v>
      </c>
      <c r="BR131" s="158">
        <f>IF('Indicator Data'!BS135="No Data",1,IF('Indicator Data imputation'!BS134&lt;&gt;"",1,0))</f>
        <v>0</v>
      </c>
      <c r="BS131" s="158">
        <f>IF('Indicator Data'!BT135="No Data",1,IF('Indicator Data imputation'!BT134&lt;&gt;"",1,0))</f>
        <v>0</v>
      </c>
      <c r="BT131" s="158">
        <f>IF('Indicator Data'!BU135="No Data",1,IF('Indicator Data imputation'!BU134&lt;&gt;"",1,0))</f>
        <v>0</v>
      </c>
      <c r="BU131" s="158">
        <f>IF('Indicator Data'!BV135="No Data",1,IF('Indicator Data imputation'!BV134&lt;&gt;"",1,0))</f>
        <v>0</v>
      </c>
      <c r="BV131" s="158">
        <f>IF('Indicator Data'!BW135="No Data",1,IF('Indicator Data imputation'!BW134&lt;&gt;"",1,0))</f>
        <v>0</v>
      </c>
      <c r="BW131" s="158">
        <f>IF('Indicator Data'!BX135="No Data",1,IF('Indicator Data imputation'!BX134&lt;&gt;"",1,0))</f>
        <v>0</v>
      </c>
      <c r="BX131" s="158">
        <f>IF('Indicator Data'!BY135="No Data",1,IF('Indicator Data imputation'!BY134&lt;&gt;"",1,0))</f>
        <v>0</v>
      </c>
      <c r="BY131" s="5">
        <f t="shared" si="6"/>
        <v>3</v>
      </c>
      <c r="BZ131" s="160">
        <f t="shared" ref="BZ131:BZ192" si="7">BY131/75</f>
        <v>0.04</v>
      </c>
    </row>
    <row r="132" spans="1:78" x14ac:dyDescent="0.25">
      <c r="A132" s="5" t="s">
        <v>242</v>
      </c>
      <c r="B132" s="158">
        <f>IF('Indicator Data'!C136="No Data",1,IF('Indicator Data imputation'!C135&lt;&gt;"",1,0))</f>
        <v>0</v>
      </c>
      <c r="C132" s="158">
        <f>IF('Indicator Data'!D136="No Data",1,IF('Indicator Data imputation'!D135&lt;&gt;"",1,0))</f>
        <v>0</v>
      </c>
      <c r="D132" s="158">
        <f>IF('Indicator Data'!E136="No Data",1,IF('Indicator Data imputation'!E135&lt;&gt;"",1,0))</f>
        <v>1</v>
      </c>
      <c r="E132" s="158">
        <f>IF('Indicator Data'!F136="No Data",1,IF('Indicator Data imputation'!F135&lt;&gt;"",1,0))</f>
        <v>0</v>
      </c>
      <c r="F132" s="158">
        <f>IF('Indicator Data'!G136="No Data",1,IF('Indicator Data imputation'!G135&lt;&gt;"",1,0))</f>
        <v>0</v>
      </c>
      <c r="G132" s="158">
        <f>IF('Indicator Data'!H136="No Data",1,IF('Indicator Data imputation'!H135&lt;&gt;"",1,0))</f>
        <v>0</v>
      </c>
      <c r="H132" s="158">
        <f>IF('Indicator Data'!I136="No Data",1,IF('Indicator Data imputation'!I135&lt;&gt;"",1,0))</f>
        <v>0</v>
      </c>
      <c r="I132" s="158">
        <f>IF('Indicator Data'!J136="No Data",1,IF('Indicator Data imputation'!J135&lt;&gt;"",1,0))</f>
        <v>0</v>
      </c>
      <c r="J132" s="158">
        <f>IF('Indicator Data'!K136="No Data",1,IF('Indicator Data imputation'!K135&lt;&gt;"",1,0))</f>
        <v>0</v>
      </c>
      <c r="K132" s="158">
        <f>IF('Indicator Data'!L136="No Data",1,IF('Indicator Data imputation'!L135&lt;&gt;"",1,0))</f>
        <v>0</v>
      </c>
      <c r="L132" s="158">
        <f>IF('Indicator Data'!M136="No Data",1,IF('Indicator Data imputation'!M135&lt;&gt;"",1,0))</f>
        <v>0</v>
      </c>
      <c r="M132" s="158">
        <f>IF('Indicator Data'!N136="No Data",1,IF('Indicator Data imputation'!N135&lt;&gt;"",1,0))</f>
        <v>1</v>
      </c>
      <c r="N132" s="158">
        <f>IF('Indicator Data'!O136="No Data",1,IF('Indicator Data imputation'!O135&lt;&gt;"",1,0))</f>
        <v>1</v>
      </c>
      <c r="O132" s="158">
        <f>IF('Indicator Data'!P136="No Data",1,IF('Indicator Data imputation'!P135&lt;&gt;"",1,0))</f>
        <v>1</v>
      </c>
      <c r="P132" s="158">
        <f>IF('Indicator Data'!Q136="No Data",1,IF('Indicator Data imputation'!Q135&lt;&gt;"",1,0))</f>
        <v>0</v>
      </c>
      <c r="Q132" s="158">
        <f>IF('Indicator Data'!R136="No Data",1,IF('Indicator Data imputation'!R135&lt;&gt;"",1,0))</f>
        <v>0</v>
      </c>
      <c r="R132" s="158">
        <f>IF('Indicator Data'!S136="No Data",1,IF('Indicator Data imputation'!S135&lt;&gt;"",1,0))</f>
        <v>0</v>
      </c>
      <c r="S132" s="158">
        <f>IF('Indicator Data'!T136="No Data",1,IF('Indicator Data imputation'!T135&lt;&gt;"",1,0))</f>
        <v>0</v>
      </c>
      <c r="T132" s="158">
        <f>IF('Indicator Data'!U136="No Data",1,IF('Indicator Data imputation'!U135&lt;&gt;"",1,0))</f>
        <v>0</v>
      </c>
      <c r="U132" s="158">
        <f>IF('Indicator Data'!V136="No Data",1,IF('Indicator Data imputation'!V135&lt;&gt;"",1,0))</f>
        <v>0</v>
      </c>
      <c r="V132" s="158">
        <f>IF('Indicator Data'!W136="No Data",1,IF('Indicator Data imputation'!W135&lt;&gt;"",1,0))</f>
        <v>0</v>
      </c>
      <c r="W132" s="158">
        <f>IF('Indicator Data'!X136="No Data",1,IF('Indicator Data imputation'!X135&lt;&gt;"",1,0))</f>
        <v>0</v>
      </c>
      <c r="X132" s="158">
        <f>IF('Indicator Data'!Y136="No Data",1,IF('Indicator Data imputation'!Y135&lt;&gt;"",1,0))</f>
        <v>0</v>
      </c>
      <c r="Y132" s="158">
        <f>IF('Indicator Data'!Z136="No Data",1,IF('Indicator Data imputation'!Z135&lt;&gt;"",1,0))</f>
        <v>0</v>
      </c>
      <c r="Z132" s="158">
        <f>IF('Indicator Data'!AA136="No Data",1,IF('Indicator Data imputation'!AA135&lt;&gt;"",1,0))</f>
        <v>1</v>
      </c>
      <c r="AA132" s="158">
        <f>IF('Indicator Data'!AB136="No Data",1,IF('Indicator Data imputation'!AB135&lt;&gt;"",1,0))</f>
        <v>0</v>
      </c>
      <c r="AB132" s="158">
        <f>IF('Indicator Data'!AC136="No Data",1,IF('Indicator Data imputation'!AC135&lt;&gt;"",1,0))</f>
        <v>1</v>
      </c>
      <c r="AC132" s="158">
        <f>IF('Indicator Data'!AD136="No Data",1,IF('Indicator Data imputation'!AD135&lt;&gt;"",1,0))</f>
        <v>0</v>
      </c>
      <c r="AD132" s="158">
        <f>IF('Indicator Data'!AE136="No Data",1,IF('Indicator Data imputation'!AE135&lt;&gt;"",1,0))</f>
        <v>0</v>
      </c>
      <c r="AE132" s="158">
        <f>IF('Indicator Data'!AF136="No Data",1,IF('Indicator Data imputation'!AF135&lt;&gt;"",1,0))</f>
        <v>1</v>
      </c>
      <c r="AF132" s="158">
        <f>IF('Indicator Data'!AG136="No Data",1,IF('Indicator Data imputation'!AG135&lt;&gt;"",1,0))</f>
        <v>1</v>
      </c>
      <c r="AG132" s="158">
        <f>IF('Indicator Data'!AH136="No Data",1,IF('Indicator Data imputation'!AH135&lt;&gt;"",1,0))</f>
        <v>0</v>
      </c>
      <c r="AH132" s="158">
        <f>IF('Indicator Data'!AI136="No Data",1,IF('Indicator Data imputation'!AI135&lt;&gt;"",1,0))</f>
        <v>0</v>
      </c>
      <c r="AI132" s="158">
        <f>IF('Indicator Data'!AJ136="No Data",1,IF('Indicator Data imputation'!AJ135&lt;&gt;"",1,0))</f>
        <v>0</v>
      </c>
      <c r="AJ132" s="158">
        <f>IF('Indicator Data'!AK136="No Data",1,IF('Indicator Data imputation'!AK135&lt;&gt;"",1,0))</f>
        <v>0</v>
      </c>
      <c r="AK132" s="158">
        <f>IF('Indicator Data'!AL136="No Data",1,IF('Indicator Data imputation'!AL135&lt;&gt;"",1,0))</f>
        <v>0</v>
      </c>
      <c r="AL132" s="158">
        <f>IF('Indicator Data'!AM136="No Data",1,IF('Indicator Data imputation'!AM135&lt;&gt;"",1,0))</f>
        <v>1</v>
      </c>
      <c r="AM132" s="158">
        <f>IF('Indicator Data'!AN136="No Data",1,IF('Indicator Data imputation'!AN135&lt;&gt;"",1,0))</f>
        <v>0</v>
      </c>
      <c r="AN132" s="158">
        <f>IF('Indicator Data'!AO136="No Data",1,IF('Indicator Data imputation'!AO135&lt;&gt;"",1,0))</f>
        <v>0</v>
      </c>
      <c r="AO132" s="158">
        <f>IF('Indicator Data'!AP136="No Data",1,IF('Indicator Data imputation'!AP135&lt;&gt;"",1,0))</f>
        <v>0</v>
      </c>
      <c r="AP132" s="158">
        <f>IF('Indicator Data'!AQ136="No Data",1,IF('Indicator Data imputation'!AQ135&lt;&gt;"",1,0))</f>
        <v>0</v>
      </c>
      <c r="AQ132" s="158">
        <f>IF('Indicator Data'!AR136="No Data",1,IF('Indicator Data imputation'!AR135&lt;&gt;"",1,0))</f>
        <v>0</v>
      </c>
      <c r="AR132" s="158">
        <f>IF('Indicator Data'!AS136="No Data",1,IF('Indicator Data imputation'!AS135&lt;&gt;"",1,0))</f>
        <v>0</v>
      </c>
      <c r="AS132" s="158">
        <f>IF('Indicator Data'!AT136="No Data",1,IF('Indicator Data imputation'!AT135&lt;&gt;"",1,0))</f>
        <v>0</v>
      </c>
      <c r="AT132" s="158">
        <f>IF('Indicator Data'!AU136="No Data",1,IF('Indicator Data imputation'!AU135&lt;&gt;"",1,0))</f>
        <v>0</v>
      </c>
      <c r="AU132" s="158">
        <f>IF('Indicator Data'!AV136="No Data",1,IF('Indicator Data imputation'!AV135&lt;&gt;"",1,0))</f>
        <v>1</v>
      </c>
      <c r="AV132" s="158">
        <f>IF('Indicator Data'!AW136="No Data",1,IF('Indicator Data imputation'!AW135&lt;&gt;"",1,0))</f>
        <v>1</v>
      </c>
      <c r="AW132" s="158">
        <f>IF('Indicator Data'!AX136="No Data",1,IF('Indicator Data imputation'!AX135&lt;&gt;"",1,0))</f>
        <v>1</v>
      </c>
      <c r="AX132" s="158">
        <f>IF('Indicator Data'!AY136="No Data",1,IF('Indicator Data imputation'!AY135&lt;&gt;"",1,0))</f>
        <v>0</v>
      </c>
      <c r="AY132" s="158">
        <f>IF('Indicator Data'!AZ136="No Data",1,IF('Indicator Data imputation'!AZ135&lt;&gt;"",1,0))</f>
        <v>1</v>
      </c>
      <c r="AZ132" s="158">
        <f>IF('Indicator Data'!BA136="No Data",1,IF('Indicator Data imputation'!BA135&lt;&gt;"",1,0))</f>
        <v>1</v>
      </c>
      <c r="BA132" s="158">
        <f>IF('Indicator Data'!BB136="No Data",1,IF('Indicator Data imputation'!BB135&lt;&gt;"",1,0))</f>
        <v>0</v>
      </c>
      <c r="BB132" s="158">
        <f>IF('Indicator Data'!BC136="No Data",1,IF('Indicator Data imputation'!BC135&lt;&gt;"",1,0))</f>
        <v>0</v>
      </c>
      <c r="BC132" s="158">
        <f>IF('Indicator Data'!BD136="No Data",1,IF('Indicator Data imputation'!BD135&lt;&gt;"",1,0))</f>
        <v>0</v>
      </c>
      <c r="BD132" s="158">
        <f>IF('Indicator Data'!BE136="No Data",1,IF('Indicator Data imputation'!BE135&lt;&gt;"",1,0))</f>
        <v>0</v>
      </c>
      <c r="BE132" s="158">
        <f>IF('Indicator Data'!BF136="No Data",1,IF('Indicator Data imputation'!BF135&lt;&gt;"",1,0))</f>
        <v>0</v>
      </c>
      <c r="BF132" s="158">
        <f>IF('Indicator Data'!BG136="No Data",1,IF('Indicator Data imputation'!BG135&lt;&gt;"",1,0))</f>
        <v>0</v>
      </c>
      <c r="BG132" s="158">
        <f>IF('Indicator Data'!BH136="No Data",1,IF('Indicator Data imputation'!BH135&lt;&gt;"",1,0))</f>
        <v>1</v>
      </c>
      <c r="BH132" s="158">
        <f>IF('Indicator Data'!BI136="No Data",1,IF('Indicator Data imputation'!BI135&lt;&gt;"",1,0))</f>
        <v>1</v>
      </c>
      <c r="BI132" s="158">
        <f>IF('Indicator Data'!BJ136="No Data",1,IF('Indicator Data imputation'!BJ135&lt;&gt;"",1,0))</f>
        <v>0</v>
      </c>
      <c r="BJ132" s="158">
        <f>IF('Indicator Data'!BK136="No Data",1,IF('Indicator Data imputation'!BK135&lt;&gt;"",1,0))</f>
        <v>0</v>
      </c>
      <c r="BK132" s="158">
        <f>IF('Indicator Data'!BL136="No Data",1,IF('Indicator Data imputation'!BL135&lt;&gt;"",1,0))</f>
        <v>1</v>
      </c>
      <c r="BL132" s="158">
        <f>IF('Indicator Data'!BM136="No Data",1,IF('Indicator Data imputation'!BM135&lt;&gt;"",1,0))</f>
        <v>0</v>
      </c>
      <c r="BM132" s="158">
        <f>IF('Indicator Data'!BN136="No Data",1,IF('Indicator Data imputation'!BN135&lt;&gt;"",1,0))</f>
        <v>0</v>
      </c>
      <c r="BN132" s="158">
        <f>IF('Indicator Data'!BO136="No Data",1,IF('Indicator Data imputation'!BO135&lt;&gt;"",1,0))</f>
        <v>1</v>
      </c>
      <c r="BO132" s="158">
        <f>IF('Indicator Data'!BP136="No Data",1,IF('Indicator Data imputation'!BP135&lt;&gt;"",1,0))</f>
        <v>0</v>
      </c>
      <c r="BP132" s="158">
        <f>IF('Indicator Data'!BQ136="No Data",1,IF('Indicator Data imputation'!BQ135&lt;&gt;"",1,0))</f>
        <v>0</v>
      </c>
      <c r="BQ132" s="158">
        <f>IF('Indicator Data'!BR136="No Data",1,IF('Indicator Data imputation'!BR135&lt;&gt;"",1,0))</f>
        <v>0</v>
      </c>
      <c r="BR132" s="158">
        <f>IF('Indicator Data'!BS136="No Data",1,IF('Indicator Data imputation'!BS135&lt;&gt;"",1,0))</f>
        <v>0</v>
      </c>
      <c r="BS132" s="158">
        <f>IF('Indicator Data'!BT136="No Data",1,IF('Indicator Data imputation'!BT135&lt;&gt;"",1,0))</f>
        <v>0</v>
      </c>
      <c r="BT132" s="158">
        <f>IF('Indicator Data'!BU136="No Data",1,IF('Indicator Data imputation'!BU135&lt;&gt;"",1,0))</f>
        <v>0</v>
      </c>
      <c r="BU132" s="158">
        <f>IF('Indicator Data'!BV136="No Data",1,IF('Indicator Data imputation'!BV135&lt;&gt;"",1,0))</f>
        <v>0</v>
      </c>
      <c r="BV132" s="158">
        <f>IF('Indicator Data'!BW136="No Data",1,IF('Indicator Data imputation'!BW135&lt;&gt;"",1,0))</f>
        <v>0</v>
      </c>
      <c r="BW132" s="158">
        <f>IF('Indicator Data'!BX136="No Data",1,IF('Indicator Data imputation'!BX135&lt;&gt;"",1,0))</f>
        <v>0</v>
      </c>
      <c r="BX132" s="158">
        <f>IF('Indicator Data'!BY136="No Data",1,IF('Indicator Data imputation'!BY135&lt;&gt;"",1,0))</f>
        <v>1</v>
      </c>
      <c r="BY132" s="5">
        <f t="shared" si="6"/>
        <v>19</v>
      </c>
      <c r="BZ132" s="160">
        <f t="shared" si="7"/>
        <v>0.25333333333333335</v>
      </c>
    </row>
    <row r="133" spans="1:78" x14ac:dyDescent="0.25">
      <c r="A133" s="5" t="s">
        <v>237</v>
      </c>
      <c r="B133" s="158">
        <f>IF('Indicator Data'!C137="No Data",1,IF('Indicator Data imputation'!C136&lt;&gt;"",1,0))</f>
        <v>0</v>
      </c>
      <c r="C133" s="158">
        <f>IF('Indicator Data'!D137="No Data",1,IF('Indicator Data imputation'!D136&lt;&gt;"",1,0))</f>
        <v>0</v>
      </c>
      <c r="D133" s="158">
        <f>IF('Indicator Data'!E137="No Data",1,IF('Indicator Data imputation'!E136&lt;&gt;"",1,0))</f>
        <v>0</v>
      </c>
      <c r="E133" s="158">
        <f>IF('Indicator Data'!F137="No Data",1,IF('Indicator Data imputation'!F136&lt;&gt;"",1,0))</f>
        <v>0</v>
      </c>
      <c r="F133" s="158">
        <f>IF('Indicator Data'!G137="No Data",1,IF('Indicator Data imputation'!G136&lt;&gt;"",1,0))</f>
        <v>0</v>
      </c>
      <c r="G133" s="158">
        <f>IF('Indicator Data'!H137="No Data",1,IF('Indicator Data imputation'!H136&lt;&gt;"",1,0))</f>
        <v>0</v>
      </c>
      <c r="H133" s="158">
        <f>IF('Indicator Data'!I137="No Data",1,IF('Indicator Data imputation'!I136&lt;&gt;"",1,0))</f>
        <v>0</v>
      </c>
      <c r="I133" s="158">
        <f>IF('Indicator Data'!J137="No Data",1,IF('Indicator Data imputation'!J136&lt;&gt;"",1,0))</f>
        <v>0</v>
      </c>
      <c r="J133" s="158">
        <f>IF('Indicator Data'!K137="No Data",1,IF('Indicator Data imputation'!K136&lt;&gt;"",1,0))</f>
        <v>0</v>
      </c>
      <c r="K133" s="158">
        <f>IF('Indicator Data'!L137="No Data",1,IF('Indicator Data imputation'!L136&lt;&gt;"",1,0))</f>
        <v>0</v>
      </c>
      <c r="L133" s="158">
        <f>IF('Indicator Data'!M137="No Data",1,IF('Indicator Data imputation'!M136&lt;&gt;"",1,0))</f>
        <v>0</v>
      </c>
      <c r="M133" s="158">
        <f>IF('Indicator Data'!N137="No Data",1,IF('Indicator Data imputation'!N136&lt;&gt;"",1,0))</f>
        <v>1</v>
      </c>
      <c r="N133" s="158">
        <f>IF('Indicator Data'!O137="No Data",1,IF('Indicator Data imputation'!O136&lt;&gt;"",1,0))</f>
        <v>1</v>
      </c>
      <c r="O133" s="158">
        <f>IF('Indicator Data'!P137="No Data",1,IF('Indicator Data imputation'!P136&lt;&gt;"",1,0))</f>
        <v>1</v>
      </c>
      <c r="P133" s="158">
        <f>IF('Indicator Data'!Q137="No Data",1,IF('Indicator Data imputation'!Q136&lt;&gt;"",1,0))</f>
        <v>0</v>
      </c>
      <c r="Q133" s="158">
        <f>IF('Indicator Data'!R137="No Data",1,IF('Indicator Data imputation'!R136&lt;&gt;"",1,0))</f>
        <v>0</v>
      </c>
      <c r="R133" s="158">
        <f>IF('Indicator Data'!S137="No Data",1,IF('Indicator Data imputation'!S136&lt;&gt;"",1,0))</f>
        <v>0</v>
      </c>
      <c r="S133" s="158">
        <f>IF('Indicator Data'!T137="No Data",1,IF('Indicator Data imputation'!T136&lt;&gt;"",1,0))</f>
        <v>0</v>
      </c>
      <c r="T133" s="158">
        <f>IF('Indicator Data'!U137="No Data",1,IF('Indicator Data imputation'!U136&lt;&gt;"",1,0))</f>
        <v>0</v>
      </c>
      <c r="U133" s="158">
        <f>IF('Indicator Data'!V137="No Data",1,IF('Indicator Data imputation'!V136&lt;&gt;"",1,0))</f>
        <v>0</v>
      </c>
      <c r="V133" s="158">
        <f>IF('Indicator Data'!W137="No Data",1,IF('Indicator Data imputation'!W136&lt;&gt;"",1,0))</f>
        <v>0</v>
      </c>
      <c r="W133" s="158">
        <f>IF('Indicator Data'!X137="No Data",1,IF('Indicator Data imputation'!X136&lt;&gt;"",1,0))</f>
        <v>0</v>
      </c>
      <c r="X133" s="158">
        <f>IF('Indicator Data'!Y137="No Data",1,IF('Indicator Data imputation'!Y136&lt;&gt;"",1,0))</f>
        <v>0</v>
      </c>
      <c r="Y133" s="158">
        <f>IF('Indicator Data'!Z137="No Data",1,IF('Indicator Data imputation'!Z136&lt;&gt;"",1,0))</f>
        <v>0</v>
      </c>
      <c r="Z133" s="158">
        <f>IF('Indicator Data'!AA137="No Data",1,IF('Indicator Data imputation'!AA136&lt;&gt;"",1,0))</f>
        <v>0</v>
      </c>
      <c r="AA133" s="158">
        <f>IF('Indicator Data'!AB137="No Data",1,IF('Indicator Data imputation'!AB136&lt;&gt;"",1,0))</f>
        <v>0</v>
      </c>
      <c r="AB133" s="158">
        <f>IF('Indicator Data'!AC137="No Data",1,IF('Indicator Data imputation'!AC136&lt;&gt;"",1,0))</f>
        <v>1</v>
      </c>
      <c r="AC133" s="158">
        <f>IF('Indicator Data'!AD137="No Data",1,IF('Indicator Data imputation'!AD136&lt;&gt;"",1,0))</f>
        <v>0</v>
      </c>
      <c r="AD133" s="158">
        <f>IF('Indicator Data'!AE137="No Data",1,IF('Indicator Data imputation'!AE136&lt;&gt;"",1,0))</f>
        <v>1</v>
      </c>
      <c r="AE133" s="158">
        <f>IF('Indicator Data'!AF137="No Data",1,IF('Indicator Data imputation'!AF136&lt;&gt;"",1,0))</f>
        <v>0</v>
      </c>
      <c r="AF133" s="158">
        <f>IF('Indicator Data'!AG137="No Data",1,IF('Indicator Data imputation'!AG136&lt;&gt;"",1,0))</f>
        <v>0</v>
      </c>
      <c r="AG133" s="158">
        <f>IF('Indicator Data'!AH137="No Data",1,IF('Indicator Data imputation'!AH136&lt;&gt;"",1,0))</f>
        <v>0</v>
      </c>
      <c r="AH133" s="158">
        <f>IF('Indicator Data'!AI137="No Data",1,IF('Indicator Data imputation'!AI136&lt;&gt;"",1,0))</f>
        <v>0</v>
      </c>
      <c r="AI133" s="158">
        <f>IF('Indicator Data'!AJ137="No Data",1,IF('Indicator Data imputation'!AJ136&lt;&gt;"",1,0))</f>
        <v>0</v>
      </c>
      <c r="AJ133" s="158">
        <f>IF('Indicator Data'!AK137="No Data",1,IF('Indicator Data imputation'!AK136&lt;&gt;"",1,0))</f>
        <v>0</v>
      </c>
      <c r="AK133" s="158">
        <f>IF('Indicator Data'!AL137="No Data",1,IF('Indicator Data imputation'!AL136&lt;&gt;"",1,0))</f>
        <v>0</v>
      </c>
      <c r="AL133" s="158">
        <f>IF('Indicator Data'!AM137="No Data",1,IF('Indicator Data imputation'!AM136&lt;&gt;"",1,0))</f>
        <v>0</v>
      </c>
      <c r="AM133" s="158">
        <f>IF('Indicator Data'!AN137="No Data",1,IF('Indicator Data imputation'!AN136&lt;&gt;"",1,0))</f>
        <v>0</v>
      </c>
      <c r="AN133" s="158">
        <f>IF('Indicator Data'!AO137="No Data",1,IF('Indicator Data imputation'!AO136&lt;&gt;"",1,0))</f>
        <v>0</v>
      </c>
      <c r="AO133" s="158">
        <f>IF('Indicator Data'!AP137="No Data",1,IF('Indicator Data imputation'!AP136&lt;&gt;"",1,0))</f>
        <v>0</v>
      </c>
      <c r="AP133" s="158">
        <f>IF('Indicator Data'!AQ137="No Data",1,IF('Indicator Data imputation'!AQ136&lt;&gt;"",1,0))</f>
        <v>0</v>
      </c>
      <c r="AQ133" s="158">
        <f>IF('Indicator Data'!AR137="No Data",1,IF('Indicator Data imputation'!AR136&lt;&gt;"",1,0))</f>
        <v>0</v>
      </c>
      <c r="AR133" s="158">
        <f>IF('Indicator Data'!AS137="No Data",1,IF('Indicator Data imputation'!AS136&lt;&gt;"",1,0))</f>
        <v>0</v>
      </c>
      <c r="AS133" s="158">
        <f>IF('Indicator Data'!AT137="No Data",1,IF('Indicator Data imputation'!AT136&lt;&gt;"",1,0))</f>
        <v>0</v>
      </c>
      <c r="AT133" s="158">
        <f>IF('Indicator Data'!AU137="No Data",1,IF('Indicator Data imputation'!AU136&lt;&gt;"",1,0))</f>
        <v>0</v>
      </c>
      <c r="AU133" s="158">
        <f>IF('Indicator Data'!AV137="No Data",1,IF('Indicator Data imputation'!AV136&lt;&gt;"",1,0))</f>
        <v>1</v>
      </c>
      <c r="AV133" s="158">
        <f>IF('Indicator Data'!AW137="No Data",1,IF('Indicator Data imputation'!AW136&lt;&gt;"",1,0))</f>
        <v>1</v>
      </c>
      <c r="AW133" s="158">
        <f>IF('Indicator Data'!AX137="No Data",1,IF('Indicator Data imputation'!AX136&lt;&gt;"",1,0))</f>
        <v>1</v>
      </c>
      <c r="AX133" s="158">
        <f>IF('Indicator Data'!AY137="No Data",1,IF('Indicator Data imputation'!AY136&lt;&gt;"",1,0))</f>
        <v>1</v>
      </c>
      <c r="AY133" s="158">
        <f>IF('Indicator Data'!AZ137="No Data",1,IF('Indicator Data imputation'!AZ136&lt;&gt;"",1,0))</f>
        <v>1</v>
      </c>
      <c r="AZ133" s="158">
        <f>IF('Indicator Data'!BA137="No Data",1,IF('Indicator Data imputation'!BA136&lt;&gt;"",1,0))</f>
        <v>0</v>
      </c>
      <c r="BA133" s="158">
        <f>IF('Indicator Data'!BB137="No Data",1,IF('Indicator Data imputation'!BB136&lt;&gt;"",1,0))</f>
        <v>0</v>
      </c>
      <c r="BB133" s="158">
        <f>IF('Indicator Data'!BC137="No Data",1,IF('Indicator Data imputation'!BC136&lt;&gt;"",1,0))</f>
        <v>0</v>
      </c>
      <c r="BC133" s="158">
        <f>IF('Indicator Data'!BD137="No Data",1,IF('Indicator Data imputation'!BD136&lt;&gt;"",1,0))</f>
        <v>0</v>
      </c>
      <c r="BD133" s="158">
        <f>IF('Indicator Data'!BE137="No Data",1,IF('Indicator Data imputation'!BE136&lt;&gt;"",1,0))</f>
        <v>0</v>
      </c>
      <c r="BE133" s="158">
        <f>IF('Indicator Data'!BF137="No Data",1,IF('Indicator Data imputation'!BF136&lt;&gt;"",1,0))</f>
        <v>0</v>
      </c>
      <c r="BF133" s="158">
        <f>IF('Indicator Data'!BG137="No Data",1,IF('Indicator Data imputation'!BG136&lt;&gt;"",1,0))</f>
        <v>0</v>
      </c>
      <c r="BG133" s="158">
        <f>IF('Indicator Data'!BH137="No Data",1,IF('Indicator Data imputation'!BH136&lt;&gt;"",1,0))</f>
        <v>1</v>
      </c>
      <c r="BH133" s="158">
        <f>IF('Indicator Data'!BI137="No Data",1,IF('Indicator Data imputation'!BI136&lt;&gt;"",1,0))</f>
        <v>1</v>
      </c>
      <c r="BI133" s="158">
        <f>IF('Indicator Data'!BJ137="No Data",1,IF('Indicator Data imputation'!BJ136&lt;&gt;"",1,0))</f>
        <v>0</v>
      </c>
      <c r="BJ133" s="158">
        <f>IF('Indicator Data'!BK137="No Data",1,IF('Indicator Data imputation'!BK136&lt;&gt;"",1,0))</f>
        <v>0</v>
      </c>
      <c r="BK133" s="158">
        <f>IF('Indicator Data'!BL137="No Data",1,IF('Indicator Data imputation'!BL136&lt;&gt;"",1,0))</f>
        <v>1</v>
      </c>
      <c r="BL133" s="158">
        <f>IF('Indicator Data'!BM137="No Data",1,IF('Indicator Data imputation'!BM136&lt;&gt;"",1,0))</f>
        <v>0</v>
      </c>
      <c r="BM133" s="158">
        <f>IF('Indicator Data'!BN137="No Data",1,IF('Indicator Data imputation'!BN136&lt;&gt;"",1,0))</f>
        <v>0</v>
      </c>
      <c r="BN133" s="158">
        <f>IF('Indicator Data'!BO137="No Data",1,IF('Indicator Data imputation'!BO136&lt;&gt;"",1,0))</f>
        <v>0</v>
      </c>
      <c r="BO133" s="158">
        <f>IF('Indicator Data'!BP137="No Data",1,IF('Indicator Data imputation'!BP136&lt;&gt;"",1,0))</f>
        <v>0</v>
      </c>
      <c r="BP133" s="158">
        <f>IF('Indicator Data'!BQ137="No Data",1,IF('Indicator Data imputation'!BQ136&lt;&gt;"",1,0))</f>
        <v>0</v>
      </c>
      <c r="BQ133" s="158">
        <f>IF('Indicator Data'!BR137="No Data",1,IF('Indicator Data imputation'!BR136&lt;&gt;"",1,0))</f>
        <v>0</v>
      </c>
      <c r="BR133" s="158">
        <f>IF('Indicator Data'!BS137="No Data",1,IF('Indicator Data imputation'!BS136&lt;&gt;"",1,0))</f>
        <v>0</v>
      </c>
      <c r="BS133" s="158">
        <f>IF('Indicator Data'!BT137="No Data",1,IF('Indicator Data imputation'!BT136&lt;&gt;"",1,0))</f>
        <v>1</v>
      </c>
      <c r="BT133" s="158">
        <f>IF('Indicator Data'!BU137="No Data",1,IF('Indicator Data imputation'!BU136&lt;&gt;"",1,0))</f>
        <v>0</v>
      </c>
      <c r="BU133" s="158">
        <f>IF('Indicator Data'!BV137="No Data",1,IF('Indicator Data imputation'!BV136&lt;&gt;"",1,0))</f>
        <v>0</v>
      </c>
      <c r="BV133" s="158">
        <f>IF('Indicator Data'!BW137="No Data",1,IF('Indicator Data imputation'!BW136&lt;&gt;"",1,0))</f>
        <v>0</v>
      </c>
      <c r="BW133" s="158">
        <f>IF('Indicator Data'!BX137="No Data",1,IF('Indicator Data imputation'!BX136&lt;&gt;"",1,0))</f>
        <v>1</v>
      </c>
      <c r="BX133" s="158">
        <f>IF('Indicator Data'!BY137="No Data",1,IF('Indicator Data imputation'!BY136&lt;&gt;"",1,0))</f>
        <v>0</v>
      </c>
      <c r="BY133" s="5">
        <f t="shared" si="6"/>
        <v>15</v>
      </c>
      <c r="BZ133" s="160">
        <f t="shared" si="7"/>
        <v>0.2</v>
      </c>
    </row>
    <row r="134" spans="1:78" x14ac:dyDescent="0.25">
      <c r="A134" s="5" t="s">
        <v>244</v>
      </c>
      <c r="B134" s="158">
        <f>IF('Indicator Data'!C138="No Data",1,IF('Indicator Data imputation'!C137&lt;&gt;"",1,0))</f>
        <v>0</v>
      </c>
      <c r="C134" s="158">
        <f>IF('Indicator Data'!D138="No Data",1,IF('Indicator Data imputation'!D137&lt;&gt;"",1,0))</f>
        <v>0</v>
      </c>
      <c r="D134" s="158">
        <f>IF('Indicator Data'!E138="No Data",1,IF('Indicator Data imputation'!E137&lt;&gt;"",1,0))</f>
        <v>0</v>
      </c>
      <c r="E134" s="158">
        <f>IF('Indicator Data'!F138="No Data",1,IF('Indicator Data imputation'!F137&lt;&gt;"",1,0))</f>
        <v>0</v>
      </c>
      <c r="F134" s="158">
        <f>IF('Indicator Data'!G138="No Data",1,IF('Indicator Data imputation'!G137&lt;&gt;"",1,0))</f>
        <v>0</v>
      </c>
      <c r="G134" s="158">
        <f>IF('Indicator Data'!H138="No Data",1,IF('Indicator Data imputation'!H137&lt;&gt;"",1,0))</f>
        <v>0</v>
      </c>
      <c r="H134" s="158">
        <f>IF('Indicator Data'!I138="No Data",1,IF('Indicator Data imputation'!I137&lt;&gt;"",1,0))</f>
        <v>0</v>
      </c>
      <c r="I134" s="158">
        <f>IF('Indicator Data'!J138="No Data",1,IF('Indicator Data imputation'!J137&lt;&gt;"",1,0))</f>
        <v>0</v>
      </c>
      <c r="J134" s="158">
        <f>IF('Indicator Data'!K138="No Data",1,IF('Indicator Data imputation'!K137&lt;&gt;"",1,0))</f>
        <v>0</v>
      </c>
      <c r="K134" s="158">
        <f>IF('Indicator Data'!L138="No Data",1,IF('Indicator Data imputation'!L137&lt;&gt;"",1,0))</f>
        <v>0</v>
      </c>
      <c r="L134" s="158">
        <f>IF('Indicator Data'!M138="No Data",1,IF('Indicator Data imputation'!M137&lt;&gt;"",1,0))</f>
        <v>1</v>
      </c>
      <c r="M134" s="158">
        <f>IF('Indicator Data'!N138="No Data",1,IF('Indicator Data imputation'!N137&lt;&gt;"",1,0))</f>
        <v>1</v>
      </c>
      <c r="N134" s="158">
        <f>IF('Indicator Data'!O138="No Data",1,IF('Indicator Data imputation'!O137&lt;&gt;"",1,0))</f>
        <v>1</v>
      </c>
      <c r="O134" s="158">
        <f>IF('Indicator Data'!P138="No Data",1,IF('Indicator Data imputation'!P137&lt;&gt;"",1,0))</f>
        <v>1</v>
      </c>
      <c r="P134" s="158">
        <f>IF('Indicator Data'!Q138="No Data",1,IF('Indicator Data imputation'!Q137&lt;&gt;"",1,0))</f>
        <v>0</v>
      </c>
      <c r="Q134" s="158">
        <f>IF('Indicator Data'!R138="No Data",1,IF('Indicator Data imputation'!R137&lt;&gt;"",1,0))</f>
        <v>0</v>
      </c>
      <c r="R134" s="158">
        <f>IF('Indicator Data'!S138="No Data",1,IF('Indicator Data imputation'!S137&lt;&gt;"",1,0))</f>
        <v>0</v>
      </c>
      <c r="S134" s="158">
        <f>IF('Indicator Data'!T138="No Data",1,IF('Indicator Data imputation'!T137&lt;&gt;"",1,0))</f>
        <v>0</v>
      </c>
      <c r="T134" s="158">
        <f>IF('Indicator Data'!U138="No Data",1,IF('Indicator Data imputation'!U137&lt;&gt;"",1,0))</f>
        <v>0</v>
      </c>
      <c r="U134" s="158">
        <f>IF('Indicator Data'!V138="No Data",1,IF('Indicator Data imputation'!V137&lt;&gt;"",1,0))</f>
        <v>0</v>
      </c>
      <c r="V134" s="158">
        <f>IF('Indicator Data'!W138="No Data",1,IF('Indicator Data imputation'!W137&lt;&gt;"",1,0))</f>
        <v>0</v>
      </c>
      <c r="W134" s="158">
        <f>IF('Indicator Data'!X138="No Data",1,IF('Indicator Data imputation'!X137&lt;&gt;"",1,0))</f>
        <v>0</v>
      </c>
      <c r="X134" s="158">
        <f>IF('Indicator Data'!Y138="No Data",1,IF('Indicator Data imputation'!Y137&lt;&gt;"",1,0))</f>
        <v>0</v>
      </c>
      <c r="Y134" s="158">
        <f>IF('Indicator Data'!Z138="No Data",1,IF('Indicator Data imputation'!Z137&lt;&gt;"",1,0))</f>
        <v>0</v>
      </c>
      <c r="Z134" s="158">
        <f>IF('Indicator Data'!AA138="No Data",1,IF('Indicator Data imputation'!AA137&lt;&gt;"",1,0))</f>
        <v>0</v>
      </c>
      <c r="AA134" s="158">
        <f>IF('Indicator Data'!AB138="No Data",1,IF('Indicator Data imputation'!AB137&lt;&gt;"",1,0))</f>
        <v>0</v>
      </c>
      <c r="AB134" s="158">
        <f>IF('Indicator Data'!AC138="No Data",1,IF('Indicator Data imputation'!AC137&lt;&gt;"",1,0))</f>
        <v>1</v>
      </c>
      <c r="AC134" s="158">
        <f>IF('Indicator Data'!AD138="No Data",1,IF('Indicator Data imputation'!AD137&lt;&gt;"",1,0))</f>
        <v>0</v>
      </c>
      <c r="AD134" s="158">
        <f>IF('Indicator Data'!AE138="No Data",1,IF('Indicator Data imputation'!AE137&lt;&gt;"",1,0))</f>
        <v>0</v>
      </c>
      <c r="AE134" s="158">
        <f>IF('Indicator Data'!AF138="No Data",1,IF('Indicator Data imputation'!AF137&lt;&gt;"",1,0))</f>
        <v>0</v>
      </c>
      <c r="AF134" s="158">
        <f>IF('Indicator Data'!AG138="No Data",1,IF('Indicator Data imputation'!AG137&lt;&gt;"",1,0))</f>
        <v>0</v>
      </c>
      <c r="AG134" s="158">
        <f>IF('Indicator Data'!AH138="No Data",1,IF('Indicator Data imputation'!AH137&lt;&gt;"",1,0))</f>
        <v>0</v>
      </c>
      <c r="AH134" s="158">
        <f>IF('Indicator Data'!AI138="No Data",1,IF('Indicator Data imputation'!AI137&lt;&gt;"",1,0))</f>
        <v>0</v>
      </c>
      <c r="AI134" s="158">
        <f>IF('Indicator Data'!AJ138="No Data",1,IF('Indicator Data imputation'!AJ137&lt;&gt;"",1,0))</f>
        <v>0</v>
      </c>
      <c r="AJ134" s="158">
        <f>IF('Indicator Data'!AK138="No Data",1,IF('Indicator Data imputation'!AK137&lt;&gt;"",1,0))</f>
        <v>0</v>
      </c>
      <c r="AK134" s="158">
        <f>IF('Indicator Data'!AL138="No Data",1,IF('Indicator Data imputation'!AL137&lt;&gt;"",1,0))</f>
        <v>0</v>
      </c>
      <c r="AL134" s="158">
        <f>IF('Indicator Data'!AM138="No Data",1,IF('Indicator Data imputation'!AM137&lt;&gt;"",1,0))</f>
        <v>1</v>
      </c>
      <c r="AM134" s="158">
        <f>IF('Indicator Data'!AN138="No Data",1,IF('Indicator Data imputation'!AN137&lt;&gt;"",1,0))</f>
        <v>0</v>
      </c>
      <c r="AN134" s="158">
        <f>IF('Indicator Data'!AO138="No Data",1,IF('Indicator Data imputation'!AO137&lt;&gt;"",1,0))</f>
        <v>0</v>
      </c>
      <c r="AO134" s="158">
        <f>IF('Indicator Data'!AP138="No Data",1,IF('Indicator Data imputation'!AP137&lt;&gt;"",1,0))</f>
        <v>0</v>
      </c>
      <c r="AP134" s="158">
        <f>IF('Indicator Data'!AQ138="No Data",1,IF('Indicator Data imputation'!AQ137&lt;&gt;"",1,0))</f>
        <v>0</v>
      </c>
      <c r="AQ134" s="158">
        <f>IF('Indicator Data'!AR138="No Data",1,IF('Indicator Data imputation'!AR137&lt;&gt;"",1,0))</f>
        <v>0</v>
      </c>
      <c r="AR134" s="158">
        <f>IF('Indicator Data'!AS138="No Data",1,IF('Indicator Data imputation'!AS137&lt;&gt;"",1,0))</f>
        <v>0</v>
      </c>
      <c r="AS134" s="158">
        <f>IF('Indicator Data'!AT138="No Data",1,IF('Indicator Data imputation'!AT137&lt;&gt;"",1,0))</f>
        <v>0</v>
      </c>
      <c r="AT134" s="158">
        <f>IF('Indicator Data'!AU138="No Data",1,IF('Indicator Data imputation'!AU137&lt;&gt;"",1,0))</f>
        <v>0</v>
      </c>
      <c r="AU134" s="158">
        <f>IF('Indicator Data'!AV138="No Data",1,IF('Indicator Data imputation'!AV137&lt;&gt;"",1,0))</f>
        <v>0</v>
      </c>
      <c r="AV134" s="158">
        <f>IF('Indicator Data'!AW138="No Data",1,IF('Indicator Data imputation'!AW137&lt;&gt;"",1,0))</f>
        <v>0</v>
      </c>
      <c r="AW134" s="158">
        <f>IF('Indicator Data'!AX138="No Data",1,IF('Indicator Data imputation'!AX137&lt;&gt;"",1,0))</f>
        <v>0</v>
      </c>
      <c r="AX134" s="158">
        <f>IF('Indicator Data'!AY138="No Data",1,IF('Indicator Data imputation'!AY137&lt;&gt;"",1,0))</f>
        <v>0</v>
      </c>
      <c r="AY134" s="158">
        <f>IF('Indicator Data'!AZ138="No Data",1,IF('Indicator Data imputation'!AZ137&lt;&gt;"",1,0))</f>
        <v>0</v>
      </c>
      <c r="AZ134" s="158">
        <f>IF('Indicator Data'!BA138="No Data",1,IF('Indicator Data imputation'!BA137&lt;&gt;"",1,0))</f>
        <v>0</v>
      </c>
      <c r="BA134" s="158">
        <f>IF('Indicator Data'!BB138="No Data",1,IF('Indicator Data imputation'!BB137&lt;&gt;"",1,0))</f>
        <v>0</v>
      </c>
      <c r="BB134" s="158">
        <f>IF('Indicator Data'!BC138="No Data",1,IF('Indicator Data imputation'!BC137&lt;&gt;"",1,0))</f>
        <v>0</v>
      </c>
      <c r="BC134" s="158">
        <f>IF('Indicator Data'!BD138="No Data",1,IF('Indicator Data imputation'!BD137&lt;&gt;"",1,0))</f>
        <v>0</v>
      </c>
      <c r="BD134" s="158">
        <f>IF('Indicator Data'!BE138="No Data",1,IF('Indicator Data imputation'!BE137&lt;&gt;"",1,0))</f>
        <v>0</v>
      </c>
      <c r="BE134" s="158">
        <f>IF('Indicator Data'!BF138="No Data",1,IF('Indicator Data imputation'!BF137&lt;&gt;"",1,0))</f>
        <v>0</v>
      </c>
      <c r="BF134" s="158">
        <f>IF('Indicator Data'!BG138="No Data",1,IF('Indicator Data imputation'!BG137&lt;&gt;"",1,0))</f>
        <v>0</v>
      </c>
      <c r="BG134" s="158">
        <f>IF('Indicator Data'!BH138="No Data",1,IF('Indicator Data imputation'!BH137&lt;&gt;"",1,0))</f>
        <v>0</v>
      </c>
      <c r="BH134" s="158">
        <f>IF('Indicator Data'!BI138="No Data",1,IF('Indicator Data imputation'!BI137&lt;&gt;"",1,0))</f>
        <v>0</v>
      </c>
      <c r="BI134" s="158">
        <f>IF('Indicator Data'!BJ138="No Data",1,IF('Indicator Data imputation'!BJ137&lt;&gt;"",1,0))</f>
        <v>0</v>
      </c>
      <c r="BJ134" s="158">
        <f>IF('Indicator Data'!BK138="No Data",1,IF('Indicator Data imputation'!BK137&lt;&gt;"",1,0))</f>
        <v>0</v>
      </c>
      <c r="BK134" s="158">
        <f>IF('Indicator Data'!BL138="No Data",1,IF('Indicator Data imputation'!BL137&lt;&gt;"",1,0))</f>
        <v>0</v>
      </c>
      <c r="BL134" s="158">
        <f>IF('Indicator Data'!BM138="No Data",1,IF('Indicator Data imputation'!BM137&lt;&gt;"",1,0))</f>
        <v>0</v>
      </c>
      <c r="BM134" s="158">
        <f>IF('Indicator Data'!BN138="No Data",1,IF('Indicator Data imputation'!BN137&lt;&gt;"",1,0))</f>
        <v>0</v>
      </c>
      <c r="BN134" s="158">
        <f>IF('Indicator Data'!BO138="No Data",1,IF('Indicator Data imputation'!BO137&lt;&gt;"",1,0))</f>
        <v>0</v>
      </c>
      <c r="BO134" s="158">
        <f>IF('Indicator Data'!BP138="No Data",1,IF('Indicator Data imputation'!BP137&lt;&gt;"",1,0))</f>
        <v>0</v>
      </c>
      <c r="BP134" s="158">
        <f>IF('Indicator Data'!BQ138="No Data",1,IF('Indicator Data imputation'!BQ137&lt;&gt;"",1,0))</f>
        <v>0</v>
      </c>
      <c r="BQ134" s="158">
        <f>IF('Indicator Data'!BR138="No Data",1,IF('Indicator Data imputation'!BR137&lt;&gt;"",1,0))</f>
        <v>0</v>
      </c>
      <c r="BR134" s="158">
        <f>IF('Indicator Data'!BS138="No Data",1,IF('Indicator Data imputation'!BS137&lt;&gt;"",1,0))</f>
        <v>0</v>
      </c>
      <c r="BS134" s="158">
        <f>IF('Indicator Data'!BT138="No Data",1,IF('Indicator Data imputation'!BT137&lt;&gt;"",1,0))</f>
        <v>0</v>
      </c>
      <c r="BT134" s="158">
        <f>IF('Indicator Data'!BU138="No Data",1,IF('Indicator Data imputation'!BU137&lt;&gt;"",1,0))</f>
        <v>0</v>
      </c>
      <c r="BU134" s="158">
        <f>IF('Indicator Data'!BV138="No Data",1,IF('Indicator Data imputation'!BV137&lt;&gt;"",1,0))</f>
        <v>0</v>
      </c>
      <c r="BV134" s="158">
        <f>IF('Indicator Data'!BW138="No Data",1,IF('Indicator Data imputation'!BW137&lt;&gt;"",1,0))</f>
        <v>0</v>
      </c>
      <c r="BW134" s="158">
        <f>IF('Indicator Data'!BX138="No Data",1,IF('Indicator Data imputation'!BX137&lt;&gt;"",1,0))</f>
        <v>0</v>
      </c>
      <c r="BX134" s="158">
        <f>IF('Indicator Data'!BY138="No Data",1,IF('Indicator Data imputation'!BY137&lt;&gt;"",1,0))</f>
        <v>0</v>
      </c>
      <c r="BY134" s="5">
        <f t="shared" si="6"/>
        <v>6</v>
      </c>
      <c r="BZ134" s="160">
        <f t="shared" si="7"/>
        <v>0.08</v>
      </c>
    </row>
    <row r="135" spans="1:78" x14ac:dyDescent="0.25">
      <c r="A135" s="5" t="s">
        <v>246</v>
      </c>
      <c r="B135" s="158">
        <f>IF('Indicator Data'!C139="No Data",1,IF('Indicator Data imputation'!C138&lt;&gt;"",1,0))</f>
        <v>0</v>
      </c>
      <c r="C135" s="158">
        <f>IF('Indicator Data'!D139="No Data",1,IF('Indicator Data imputation'!D138&lt;&gt;"",1,0))</f>
        <v>0</v>
      </c>
      <c r="D135" s="158">
        <f>IF('Indicator Data'!E139="No Data",1,IF('Indicator Data imputation'!E138&lt;&gt;"",1,0))</f>
        <v>0</v>
      </c>
      <c r="E135" s="158">
        <f>IF('Indicator Data'!F139="No Data",1,IF('Indicator Data imputation'!F138&lt;&gt;"",1,0))</f>
        <v>0</v>
      </c>
      <c r="F135" s="158">
        <f>IF('Indicator Data'!G139="No Data",1,IF('Indicator Data imputation'!G138&lt;&gt;"",1,0))</f>
        <v>0</v>
      </c>
      <c r="G135" s="158">
        <f>IF('Indicator Data'!H139="No Data",1,IF('Indicator Data imputation'!H138&lt;&gt;"",1,0))</f>
        <v>0</v>
      </c>
      <c r="H135" s="158">
        <f>IF('Indicator Data'!I139="No Data",1,IF('Indicator Data imputation'!I138&lt;&gt;"",1,0))</f>
        <v>0</v>
      </c>
      <c r="I135" s="158">
        <f>IF('Indicator Data'!J139="No Data",1,IF('Indicator Data imputation'!J138&lt;&gt;"",1,0))</f>
        <v>0</v>
      </c>
      <c r="J135" s="158">
        <f>IF('Indicator Data'!K139="No Data",1,IF('Indicator Data imputation'!K138&lt;&gt;"",1,0))</f>
        <v>0</v>
      </c>
      <c r="K135" s="158">
        <f>IF('Indicator Data'!L139="No Data",1,IF('Indicator Data imputation'!L138&lt;&gt;"",1,0))</f>
        <v>0</v>
      </c>
      <c r="L135" s="158">
        <f>IF('Indicator Data'!M139="No Data",1,IF('Indicator Data imputation'!M138&lt;&gt;"",1,0))</f>
        <v>0</v>
      </c>
      <c r="M135" s="158">
        <f>IF('Indicator Data'!N139="No Data",1,IF('Indicator Data imputation'!N138&lt;&gt;"",1,0))</f>
        <v>1</v>
      </c>
      <c r="N135" s="158">
        <f>IF('Indicator Data'!O139="No Data",1,IF('Indicator Data imputation'!O138&lt;&gt;"",1,0))</f>
        <v>1</v>
      </c>
      <c r="O135" s="158">
        <f>IF('Indicator Data'!P139="No Data",1,IF('Indicator Data imputation'!P138&lt;&gt;"",1,0))</f>
        <v>1</v>
      </c>
      <c r="P135" s="158">
        <f>IF('Indicator Data'!Q139="No Data",1,IF('Indicator Data imputation'!Q138&lt;&gt;"",1,0))</f>
        <v>0</v>
      </c>
      <c r="Q135" s="158">
        <f>IF('Indicator Data'!R139="No Data",1,IF('Indicator Data imputation'!R138&lt;&gt;"",1,0))</f>
        <v>0</v>
      </c>
      <c r="R135" s="158">
        <f>IF('Indicator Data'!S139="No Data",1,IF('Indicator Data imputation'!S138&lt;&gt;"",1,0))</f>
        <v>0</v>
      </c>
      <c r="S135" s="158">
        <f>IF('Indicator Data'!T139="No Data",1,IF('Indicator Data imputation'!T138&lt;&gt;"",1,0))</f>
        <v>0</v>
      </c>
      <c r="T135" s="158">
        <f>IF('Indicator Data'!U139="No Data",1,IF('Indicator Data imputation'!U138&lt;&gt;"",1,0))</f>
        <v>0</v>
      </c>
      <c r="U135" s="158">
        <f>IF('Indicator Data'!V139="No Data",1,IF('Indicator Data imputation'!V138&lt;&gt;"",1,0))</f>
        <v>0</v>
      </c>
      <c r="V135" s="158">
        <f>IF('Indicator Data'!W139="No Data",1,IF('Indicator Data imputation'!W138&lt;&gt;"",1,0))</f>
        <v>0</v>
      </c>
      <c r="W135" s="158">
        <f>IF('Indicator Data'!X139="No Data",1,IF('Indicator Data imputation'!X138&lt;&gt;"",1,0))</f>
        <v>0</v>
      </c>
      <c r="X135" s="158">
        <f>IF('Indicator Data'!Y139="No Data",1,IF('Indicator Data imputation'!Y138&lt;&gt;"",1,0))</f>
        <v>0</v>
      </c>
      <c r="Y135" s="158">
        <f>IF('Indicator Data'!Z139="No Data",1,IF('Indicator Data imputation'!Z138&lt;&gt;"",1,0))</f>
        <v>0</v>
      </c>
      <c r="Z135" s="158">
        <f>IF('Indicator Data'!AA139="No Data",1,IF('Indicator Data imputation'!AA138&lt;&gt;"",1,0))</f>
        <v>1</v>
      </c>
      <c r="AA135" s="158">
        <f>IF('Indicator Data'!AB139="No Data",1,IF('Indicator Data imputation'!AB138&lt;&gt;"",1,0))</f>
        <v>0</v>
      </c>
      <c r="AB135" s="158">
        <f>IF('Indicator Data'!AC139="No Data",1,IF('Indicator Data imputation'!AC138&lt;&gt;"",1,0))</f>
        <v>1</v>
      </c>
      <c r="AC135" s="158">
        <f>IF('Indicator Data'!AD139="No Data",1,IF('Indicator Data imputation'!AD138&lt;&gt;"",1,0))</f>
        <v>0</v>
      </c>
      <c r="AD135" s="158">
        <f>IF('Indicator Data'!AE139="No Data",1,IF('Indicator Data imputation'!AE138&lt;&gt;"",1,0))</f>
        <v>0</v>
      </c>
      <c r="AE135" s="158">
        <f>IF('Indicator Data'!AF139="No Data",1,IF('Indicator Data imputation'!AF138&lt;&gt;"",1,0))</f>
        <v>1</v>
      </c>
      <c r="AF135" s="158">
        <f>IF('Indicator Data'!AG139="No Data",1,IF('Indicator Data imputation'!AG138&lt;&gt;"",1,0))</f>
        <v>0</v>
      </c>
      <c r="AG135" s="158">
        <f>IF('Indicator Data'!AH139="No Data",1,IF('Indicator Data imputation'!AH138&lt;&gt;"",1,0))</f>
        <v>0</v>
      </c>
      <c r="AH135" s="158">
        <f>IF('Indicator Data'!AI139="No Data",1,IF('Indicator Data imputation'!AI138&lt;&gt;"",1,0))</f>
        <v>0</v>
      </c>
      <c r="AI135" s="158">
        <f>IF('Indicator Data'!AJ139="No Data",1,IF('Indicator Data imputation'!AJ138&lt;&gt;"",1,0))</f>
        <v>0</v>
      </c>
      <c r="AJ135" s="158">
        <f>IF('Indicator Data'!AK139="No Data",1,IF('Indicator Data imputation'!AK138&lt;&gt;"",1,0))</f>
        <v>0</v>
      </c>
      <c r="AK135" s="158">
        <f>IF('Indicator Data'!AL139="No Data",1,IF('Indicator Data imputation'!AL138&lt;&gt;"",1,0))</f>
        <v>0</v>
      </c>
      <c r="AL135" s="158">
        <f>IF('Indicator Data'!AM139="No Data",1,IF('Indicator Data imputation'!AM138&lt;&gt;"",1,0))</f>
        <v>1</v>
      </c>
      <c r="AM135" s="158">
        <f>IF('Indicator Data'!AN139="No Data",1,IF('Indicator Data imputation'!AN138&lt;&gt;"",1,0))</f>
        <v>0</v>
      </c>
      <c r="AN135" s="158">
        <f>IF('Indicator Data'!AO139="No Data",1,IF('Indicator Data imputation'!AO138&lt;&gt;"",1,0))</f>
        <v>0</v>
      </c>
      <c r="AO135" s="158">
        <f>IF('Indicator Data'!AP139="No Data",1,IF('Indicator Data imputation'!AP138&lt;&gt;"",1,0))</f>
        <v>0</v>
      </c>
      <c r="AP135" s="158">
        <f>IF('Indicator Data'!AQ139="No Data",1,IF('Indicator Data imputation'!AQ138&lt;&gt;"",1,0))</f>
        <v>0</v>
      </c>
      <c r="AQ135" s="158">
        <f>IF('Indicator Data'!AR139="No Data",1,IF('Indicator Data imputation'!AR138&lt;&gt;"",1,0))</f>
        <v>0</v>
      </c>
      <c r="AR135" s="158">
        <f>IF('Indicator Data'!AS139="No Data",1,IF('Indicator Data imputation'!AS138&lt;&gt;"",1,0))</f>
        <v>0</v>
      </c>
      <c r="AS135" s="158">
        <f>IF('Indicator Data'!AT139="No Data",1,IF('Indicator Data imputation'!AT138&lt;&gt;"",1,0))</f>
        <v>0</v>
      </c>
      <c r="AT135" s="158">
        <f>IF('Indicator Data'!AU139="No Data",1,IF('Indicator Data imputation'!AU138&lt;&gt;"",1,0))</f>
        <v>0</v>
      </c>
      <c r="AU135" s="158">
        <f>IF('Indicator Data'!AV139="No Data",1,IF('Indicator Data imputation'!AV138&lt;&gt;"",1,0))</f>
        <v>0</v>
      </c>
      <c r="AV135" s="158">
        <f>IF('Indicator Data'!AW139="No Data",1,IF('Indicator Data imputation'!AW138&lt;&gt;"",1,0))</f>
        <v>0</v>
      </c>
      <c r="AW135" s="158">
        <f>IF('Indicator Data'!AX139="No Data",1,IF('Indicator Data imputation'!AX138&lt;&gt;"",1,0))</f>
        <v>0</v>
      </c>
      <c r="AX135" s="158">
        <f>IF('Indicator Data'!AY139="No Data",1,IF('Indicator Data imputation'!AY138&lt;&gt;"",1,0))</f>
        <v>0</v>
      </c>
      <c r="AY135" s="158">
        <f>IF('Indicator Data'!AZ139="No Data",1,IF('Indicator Data imputation'!AZ138&lt;&gt;"",1,0))</f>
        <v>0</v>
      </c>
      <c r="AZ135" s="158">
        <f>IF('Indicator Data'!BA139="No Data",1,IF('Indicator Data imputation'!BA138&lt;&gt;"",1,0))</f>
        <v>0</v>
      </c>
      <c r="BA135" s="158">
        <f>IF('Indicator Data'!BB139="No Data",1,IF('Indicator Data imputation'!BB138&lt;&gt;"",1,0))</f>
        <v>0</v>
      </c>
      <c r="BB135" s="158">
        <f>IF('Indicator Data'!BC139="No Data",1,IF('Indicator Data imputation'!BC138&lt;&gt;"",1,0))</f>
        <v>0</v>
      </c>
      <c r="BC135" s="158">
        <f>IF('Indicator Data'!BD139="No Data",1,IF('Indicator Data imputation'!BD138&lt;&gt;"",1,0))</f>
        <v>0</v>
      </c>
      <c r="BD135" s="158">
        <f>IF('Indicator Data'!BE139="No Data",1,IF('Indicator Data imputation'!BE138&lt;&gt;"",1,0))</f>
        <v>0</v>
      </c>
      <c r="BE135" s="158">
        <f>IF('Indicator Data'!BF139="No Data",1,IF('Indicator Data imputation'!BF138&lt;&gt;"",1,0))</f>
        <v>0</v>
      </c>
      <c r="BF135" s="158">
        <f>IF('Indicator Data'!BG139="No Data",1,IF('Indicator Data imputation'!BG138&lt;&gt;"",1,0))</f>
        <v>0</v>
      </c>
      <c r="BG135" s="158">
        <f>IF('Indicator Data'!BH139="No Data",1,IF('Indicator Data imputation'!BH138&lt;&gt;"",1,0))</f>
        <v>0</v>
      </c>
      <c r="BH135" s="158">
        <f>IF('Indicator Data'!BI139="No Data",1,IF('Indicator Data imputation'!BI138&lt;&gt;"",1,0))</f>
        <v>1</v>
      </c>
      <c r="BI135" s="158">
        <f>IF('Indicator Data'!BJ139="No Data",1,IF('Indicator Data imputation'!BJ138&lt;&gt;"",1,0))</f>
        <v>0</v>
      </c>
      <c r="BJ135" s="158">
        <f>IF('Indicator Data'!BK139="No Data",1,IF('Indicator Data imputation'!BK138&lt;&gt;"",1,0))</f>
        <v>0</v>
      </c>
      <c r="BK135" s="158">
        <f>IF('Indicator Data'!BL139="No Data",1,IF('Indicator Data imputation'!BL138&lt;&gt;"",1,0))</f>
        <v>0</v>
      </c>
      <c r="BL135" s="158">
        <f>IF('Indicator Data'!BM139="No Data",1,IF('Indicator Data imputation'!BM138&lt;&gt;"",1,0))</f>
        <v>0</v>
      </c>
      <c r="BM135" s="158">
        <f>IF('Indicator Data'!BN139="No Data",1,IF('Indicator Data imputation'!BN138&lt;&gt;"",1,0))</f>
        <v>0</v>
      </c>
      <c r="BN135" s="158">
        <f>IF('Indicator Data'!BO139="No Data",1,IF('Indicator Data imputation'!BO138&lt;&gt;"",1,0))</f>
        <v>0</v>
      </c>
      <c r="BO135" s="158">
        <f>IF('Indicator Data'!BP139="No Data",1,IF('Indicator Data imputation'!BP138&lt;&gt;"",1,0))</f>
        <v>0</v>
      </c>
      <c r="BP135" s="158">
        <f>IF('Indicator Data'!BQ139="No Data",1,IF('Indicator Data imputation'!BQ138&lt;&gt;"",1,0))</f>
        <v>0</v>
      </c>
      <c r="BQ135" s="158">
        <f>IF('Indicator Data'!BR139="No Data",1,IF('Indicator Data imputation'!BR138&lt;&gt;"",1,0))</f>
        <v>0</v>
      </c>
      <c r="BR135" s="158">
        <f>IF('Indicator Data'!BS139="No Data",1,IF('Indicator Data imputation'!BS138&lt;&gt;"",1,0))</f>
        <v>0</v>
      </c>
      <c r="BS135" s="158">
        <f>IF('Indicator Data'!BT139="No Data",1,IF('Indicator Data imputation'!BT138&lt;&gt;"",1,0))</f>
        <v>1</v>
      </c>
      <c r="BT135" s="158">
        <f>IF('Indicator Data'!BU139="No Data",1,IF('Indicator Data imputation'!BU138&lt;&gt;"",1,0))</f>
        <v>0</v>
      </c>
      <c r="BU135" s="158">
        <f>IF('Indicator Data'!BV139="No Data",1,IF('Indicator Data imputation'!BV138&lt;&gt;"",1,0))</f>
        <v>1</v>
      </c>
      <c r="BV135" s="158">
        <f>IF('Indicator Data'!BW139="No Data",1,IF('Indicator Data imputation'!BW138&lt;&gt;"",1,0))</f>
        <v>0</v>
      </c>
      <c r="BW135" s="158">
        <f>IF('Indicator Data'!BX139="No Data",1,IF('Indicator Data imputation'!BX138&lt;&gt;"",1,0))</f>
        <v>0</v>
      </c>
      <c r="BX135" s="158">
        <f>IF('Indicator Data'!BY139="No Data",1,IF('Indicator Data imputation'!BY138&lt;&gt;"",1,0))</f>
        <v>0</v>
      </c>
      <c r="BY135" s="5">
        <f t="shared" si="6"/>
        <v>10</v>
      </c>
      <c r="BZ135" s="160">
        <f t="shared" si="7"/>
        <v>0.13333333333333333</v>
      </c>
    </row>
    <row r="136" spans="1:78" x14ac:dyDescent="0.25">
      <c r="A136" s="5" t="s">
        <v>248</v>
      </c>
      <c r="B136" s="158">
        <f>IF('Indicator Data'!C140="No Data",1,IF('Indicator Data imputation'!C139&lt;&gt;"",1,0))</f>
        <v>0</v>
      </c>
      <c r="C136" s="158">
        <f>IF('Indicator Data'!D140="No Data",1,IF('Indicator Data imputation'!D139&lt;&gt;"",1,0))</f>
        <v>0</v>
      </c>
      <c r="D136" s="158">
        <f>IF('Indicator Data'!E140="No Data",1,IF('Indicator Data imputation'!E139&lt;&gt;"",1,0))</f>
        <v>0</v>
      </c>
      <c r="E136" s="158">
        <f>IF('Indicator Data'!F140="No Data",1,IF('Indicator Data imputation'!F139&lt;&gt;"",1,0))</f>
        <v>0</v>
      </c>
      <c r="F136" s="158">
        <f>IF('Indicator Data'!G140="No Data",1,IF('Indicator Data imputation'!G139&lt;&gt;"",1,0))</f>
        <v>0</v>
      </c>
      <c r="G136" s="158">
        <f>IF('Indicator Data'!H140="No Data",1,IF('Indicator Data imputation'!H139&lt;&gt;"",1,0))</f>
        <v>0</v>
      </c>
      <c r="H136" s="158">
        <f>IF('Indicator Data'!I140="No Data",1,IF('Indicator Data imputation'!I139&lt;&gt;"",1,0))</f>
        <v>0</v>
      </c>
      <c r="I136" s="158">
        <f>IF('Indicator Data'!J140="No Data",1,IF('Indicator Data imputation'!J139&lt;&gt;"",1,0))</f>
        <v>0</v>
      </c>
      <c r="J136" s="158">
        <f>IF('Indicator Data'!K140="No Data",1,IF('Indicator Data imputation'!K139&lt;&gt;"",1,0))</f>
        <v>0</v>
      </c>
      <c r="K136" s="158">
        <f>IF('Indicator Data'!L140="No Data",1,IF('Indicator Data imputation'!L139&lt;&gt;"",1,0))</f>
        <v>0</v>
      </c>
      <c r="L136" s="158">
        <f>IF('Indicator Data'!M140="No Data",1,IF('Indicator Data imputation'!M139&lt;&gt;"",1,0))</f>
        <v>1</v>
      </c>
      <c r="M136" s="158">
        <f>IF('Indicator Data'!N140="No Data",1,IF('Indicator Data imputation'!N139&lt;&gt;"",1,0))</f>
        <v>1</v>
      </c>
      <c r="N136" s="158">
        <f>IF('Indicator Data'!O140="No Data",1,IF('Indicator Data imputation'!O139&lt;&gt;"",1,0))</f>
        <v>1</v>
      </c>
      <c r="O136" s="158">
        <f>IF('Indicator Data'!P140="No Data",1,IF('Indicator Data imputation'!P139&lt;&gt;"",1,0))</f>
        <v>1</v>
      </c>
      <c r="P136" s="158">
        <f>IF('Indicator Data'!Q140="No Data",1,IF('Indicator Data imputation'!Q139&lt;&gt;"",1,0))</f>
        <v>0</v>
      </c>
      <c r="Q136" s="158">
        <f>IF('Indicator Data'!R140="No Data",1,IF('Indicator Data imputation'!R139&lt;&gt;"",1,0))</f>
        <v>0</v>
      </c>
      <c r="R136" s="158">
        <f>IF('Indicator Data'!S140="No Data",1,IF('Indicator Data imputation'!S139&lt;&gt;"",1,0))</f>
        <v>0</v>
      </c>
      <c r="S136" s="158">
        <f>IF('Indicator Data'!T140="No Data",1,IF('Indicator Data imputation'!T139&lt;&gt;"",1,0))</f>
        <v>0</v>
      </c>
      <c r="T136" s="158">
        <f>IF('Indicator Data'!U140="No Data",1,IF('Indicator Data imputation'!U139&lt;&gt;"",1,0))</f>
        <v>0</v>
      </c>
      <c r="U136" s="158">
        <f>IF('Indicator Data'!V140="No Data",1,IF('Indicator Data imputation'!V139&lt;&gt;"",1,0))</f>
        <v>0</v>
      </c>
      <c r="V136" s="158">
        <f>IF('Indicator Data'!W140="No Data",1,IF('Indicator Data imputation'!W139&lt;&gt;"",1,0))</f>
        <v>0</v>
      </c>
      <c r="W136" s="158">
        <f>IF('Indicator Data'!X140="No Data",1,IF('Indicator Data imputation'!X139&lt;&gt;"",1,0))</f>
        <v>0</v>
      </c>
      <c r="X136" s="158">
        <f>IF('Indicator Data'!Y140="No Data",1,IF('Indicator Data imputation'!Y139&lt;&gt;"",1,0))</f>
        <v>0</v>
      </c>
      <c r="Y136" s="158">
        <f>IF('Indicator Data'!Z140="No Data",1,IF('Indicator Data imputation'!Z139&lt;&gt;"",1,0))</f>
        <v>0</v>
      </c>
      <c r="Z136" s="158">
        <f>IF('Indicator Data'!AA140="No Data",1,IF('Indicator Data imputation'!AA139&lt;&gt;"",1,0))</f>
        <v>0</v>
      </c>
      <c r="AA136" s="158">
        <f>IF('Indicator Data'!AB140="No Data",1,IF('Indicator Data imputation'!AB139&lt;&gt;"",1,0))</f>
        <v>0</v>
      </c>
      <c r="AB136" s="158">
        <f>IF('Indicator Data'!AC140="No Data",1,IF('Indicator Data imputation'!AC139&lt;&gt;"",1,0))</f>
        <v>0</v>
      </c>
      <c r="AC136" s="158">
        <f>IF('Indicator Data'!AD140="No Data",1,IF('Indicator Data imputation'!AD139&lt;&gt;"",1,0))</f>
        <v>0</v>
      </c>
      <c r="AD136" s="158">
        <f>IF('Indicator Data'!AE140="No Data",1,IF('Indicator Data imputation'!AE139&lt;&gt;"",1,0))</f>
        <v>0</v>
      </c>
      <c r="AE136" s="158">
        <f>IF('Indicator Data'!AF140="No Data",1,IF('Indicator Data imputation'!AF139&lt;&gt;"",1,0))</f>
        <v>0</v>
      </c>
      <c r="AF136" s="158">
        <f>IF('Indicator Data'!AG140="No Data",1,IF('Indicator Data imputation'!AG139&lt;&gt;"",1,0))</f>
        <v>0</v>
      </c>
      <c r="AG136" s="158">
        <f>IF('Indicator Data'!AH140="No Data",1,IF('Indicator Data imputation'!AH139&lt;&gt;"",1,0))</f>
        <v>0</v>
      </c>
      <c r="AH136" s="158">
        <f>IF('Indicator Data'!AI140="No Data",1,IF('Indicator Data imputation'!AI139&lt;&gt;"",1,0))</f>
        <v>0</v>
      </c>
      <c r="AI136" s="158">
        <f>IF('Indicator Data'!AJ140="No Data",1,IF('Indicator Data imputation'!AJ139&lt;&gt;"",1,0))</f>
        <v>0</v>
      </c>
      <c r="AJ136" s="158">
        <f>IF('Indicator Data'!AK140="No Data",1,IF('Indicator Data imputation'!AK139&lt;&gt;"",1,0))</f>
        <v>0</v>
      </c>
      <c r="AK136" s="158">
        <f>IF('Indicator Data'!AL140="No Data",1,IF('Indicator Data imputation'!AL139&lt;&gt;"",1,0))</f>
        <v>0</v>
      </c>
      <c r="AL136" s="158">
        <f>IF('Indicator Data'!AM140="No Data",1,IF('Indicator Data imputation'!AM139&lt;&gt;"",1,0))</f>
        <v>0</v>
      </c>
      <c r="AM136" s="158">
        <f>IF('Indicator Data'!AN140="No Data",1,IF('Indicator Data imputation'!AN139&lt;&gt;"",1,0))</f>
        <v>0</v>
      </c>
      <c r="AN136" s="158">
        <f>IF('Indicator Data'!AO140="No Data",1,IF('Indicator Data imputation'!AO139&lt;&gt;"",1,0))</f>
        <v>0</v>
      </c>
      <c r="AO136" s="158">
        <f>IF('Indicator Data'!AP140="No Data",1,IF('Indicator Data imputation'!AP139&lt;&gt;"",1,0))</f>
        <v>0</v>
      </c>
      <c r="AP136" s="158">
        <f>IF('Indicator Data'!AQ140="No Data",1,IF('Indicator Data imputation'!AQ139&lt;&gt;"",1,0))</f>
        <v>0</v>
      </c>
      <c r="AQ136" s="158">
        <f>IF('Indicator Data'!AR140="No Data",1,IF('Indicator Data imputation'!AR139&lt;&gt;"",1,0))</f>
        <v>0</v>
      </c>
      <c r="AR136" s="158">
        <f>IF('Indicator Data'!AS140="No Data",1,IF('Indicator Data imputation'!AS139&lt;&gt;"",1,0))</f>
        <v>0</v>
      </c>
      <c r="AS136" s="158">
        <f>IF('Indicator Data'!AT140="No Data",1,IF('Indicator Data imputation'!AT139&lt;&gt;"",1,0))</f>
        <v>0</v>
      </c>
      <c r="AT136" s="158">
        <f>IF('Indicator Data'!AU140="No Data",1,IF('Indicator Data imputation'!AU139&lt;&gt;"",1,0))</f>
        <v>0</v>
      </c>
      <c r="AU136" s="158">
        <f>IF('Indicator Data'!AV140="No Data",1,IF('Indicator Data imputation'!AV139&lt;&gt;"",1,0))</f>
        <v>0</v>
      </c>
      <c r="AV136" s="158">
        <f>IF('Indicator Data'!AW140="No Data",1,IF('Indicator Data imputation'!AW139&lt;&gt;"",1,0))</f>
        <v>0</v>
      </c>
      <c r="AW136" s="158">
        <f>IF('Indicator Data'!AX140="No Data",1,IF('Indicator Data imputation'!AX139&lt;&gt;"",1,0))</f>
        <v>0</v>
      </c>
      <c r="AX136" s="158">
        <f>IF('Indicator Data'!AY140="No Data",1,IF('Indicator Data imputation'!AY139&lt;&gt;"",1,0))</f>
        <v>0</v>
      </c>
      <c r="AY136" s="158">
        <f>IF('Indicator Data'!AZ140="No Data",1,IF('Indicator Data imputation'!AZ139&lt;&gt;"",1,0))</f>
        <v>0</v>
      </c>
      <c r="AZ136" s="158">
        <f>IF('Indicator Data'!BA140="No Data",1,IF('Indicator Data imputation'!BA139&lt;&gt;"",1,0))</f>
        <v>0</v>
      </c>
      <c r="BA136" s="158">
        <f>IF('Indicator Data'!BB140="No Data",1,IF('Indicator Data imputation'!BB139&lt;&gt;"",1,0))</f>
        <v>0</v>
      </c>
      <c r="BB136" s="158">
        <f>IF('Indicator Data'!BC140="No Data",1,IF('Indicator Data imputation'!BC139&lt;&gt;"",1,0))</f>
        <v>0</v>
      </c>
      <c r="BC136" s="158">
        <f>IF('Indicator Data'!BD140="No Data",1,IF('Indicator Data imputation'!BD139&lt;&gt;"",1,0))</f>
        <v>0</v>
      </c>
      <c r="BD136" s="158">
        <f>IF('Indicator Data'!BE140="No Data",1,IF('Indicator Data imputation'!BE139&lt;&gt;"",1,0))</f>
        <v>0</v>
      </c>
      <c r="BE136" s="158">
        <f>IF('Indicator Data'!BF140="No Data",1,IF('Indicator Data imputation'!BF139&lt;&gt;"",1,0))</f>
        <v>0</v>
      </c>
      <c r="BF136" s="158">
        <f>IF('Indicator Data'!BG140="No Data",1,IF('Indicator Data imputation'!BG139&lt;&gt;"",1,0))</f>
        <v>0</v>
      </c>
      <c r="BG136" s="158">
        <f>IF('Indicator Data'!BH140="No Data",1,IF('Indicator Data imputation'!BH139&lt;&gt;"",1,0))</f>
        <v>0</v>
      </c>
      <c r="BH136" s="158">
        <f>IF('Indicator Data'!BI140="No Data",1,IF('Indicator Data imputation'!BI139&lt;&gt;"",1,0))</f>
        <v>0</v>
      </c>
      <c r="BI136" s="158">
        <f>IF('Indicator Data'!BJ140="No Data",1,IF('Indicator Data imputation'!BJ139&lt;&gt;"",1,0))</f>
        <v>0</v>
      </c>
      <c r="BJ136" s="158">
        <f>IF('Indicator Data'!BK140="No Data",1,IF('Indicator Data imputation'!BK139&lt;&gt;"",1,0))</f>
        <v>0</v>
      </c>
      <c r="BK136" s="158">
        <f>IF('Indicator Data'!BL140="No Data",1,IF('Indicator Data imputation'!BL139&lt;&gt;"",1,0))</f>
        <v>0</v>
      </c>
      <c r="BL136" s="158">
        <f>IF('Indicator Data'!BM140="No Data",1,IF('Indicator Data imputation'!BM139&lt;&gt;"",1,0))</f>
        <v>0</v>
      </c>
      <c r="BM136" s="158">
        <f>IF('Indicator Data'!BN140="No Data",1,IF('Indicator Data imputation'!BN139&lt;&gt;"",1,0))</f>
        <v>0</v>
      </c>
      <c r="BN136" s="158">
        <f>IF('Indicator Data'!BO140="No Data",1,IF('Indicator Data imputation'!BO139&lt;&gt;"",1,0))</f>
        <v>0</v>
      </c>
      <c r="BO136" s="158">
        <f>IF('Indicator Data'!BP140="No Data",1,IF('Indicator Data imputation'!BP139&lt;&gt;"",1,0))</f>
        <v>0</v>
      </c>
      <c r="BP136" s="158">
        <f>IF('Indicator Data'!BQ140="No Data",1,IF('Indicator Data imputation'!BQ139&lt;&gt;"",1,0))</f>
        <v>0</v>
      </c>
      <c r="BQ136" s="158">
        <f>IF('Indicator Data'!BR140="No Data",1,IF('Indicator Data imputation'!BR139&lt;&gt;"",1,0))</f>
        <v>0</v>
      </c>
      <c r="BR136" s="158">
        <f>IF('Indicator Data'!BS140="No Data",1,IF('Indicator Data imputation'!BS139&lt;&gt;"",1,0))</f>
        <v>0</v>
      </c>
      <c r="BS136" s="158">
        <f>IF('Indicator Data'!BT140="No Data",1,IF('Indicator Data imputation'!BT139&lt;&gt;"",1,0))</f>
        <v>0</v>
      </c>
      <c r="BT136" s="158">
        <f>IF('Indicator Data'!BU140="No Data",1,IF('Indicator Data imputation'!BU139&lt;&gt;"",1,0))</f>
        <v>0</v>
      </c>
      <c r="BU136" s="158">
        <f>IF('Indicator Data'!BV140="No Data",1,IF('Indicator Data imputation'!BV139&lt;&gt;"",1,0))</f>
        <v>0</v>
      </c>
      <c r="BV136" s="158">
        <f>IF('Indicator Data'!BW140="No Data",1,IF('Indicator Data imputation'!BW139&lt;&gt;"",1,0))</f>
        <v>0</v>
      </c>
      <c r="BW136" s="158">
        <f>IF('Indicator Data'!BX140="No Data",1,IF('Indicator Data imputation'!BX139&lt;&gt;"",1,0))</f>
        <v>0</v>
      </c>
      <c r="BX136" s="158">
        <f>IF('Indicator Data'!BY140="No Data",1,IF('Indicator Data imputation'!BY139&lt;&gt;"",1,0))</f>
        <v>0</v>
      </c>
      <c r="BY136" s="5">
        <f t="shared" si="6"/>
        <v>4</v>
      </c>
      <c r="BZ136" s="160">
        <f t="shared" si="7"/>
        <v>5.3333333333333337E-2</v>
      </c>
    </row>
    <row r="137" spans="1:78" x14ac:dyDescent="0.25">
      <c r="A137" s="5" t="s">
        <v>250</v>
      </c>
      <c r="B137" s="158">
        <f>IF('Indicator Data'!C141="No Data",1,IF('Indicator Data imputation'!C140&lt;&gt;"",1,0))</f>
        <v>0</v>
      </c>
      <c r="C137" s="158">
        <f>IF('Indicator Data'!D141="No Data",1,IF('Indicator Data imputation'!D140&lt;&gt;"",1,0))</f>
        <v>0</v>
      </c>
      <c r="D137" s="158">
        <f>IF('Indicator Data'!E141="No Data",1,IF('Indicator Data imputation'!E140&lt;&gt;"",1,0))</f>
        <v>0</v>
      </c>
      <c r="E137" s="158">
        <f>IF('Indicator Data'!F141="No Data",1,IF('Indicator Data imputation'!F140&lt;&gt;"",1,0))</f>
        <v>0</v>
      </c>
      <c r="F137" s="158">
        <f>IF('Indicator Data'!G141="No Data",1,IF('Indicator Data imputation'!G140&lt;&gt;"",1,0))</f>
        <v>0</v>
      </c>
      <c r="G137" s="158">
        <f>IF('Indicator Data'!H141="No Data",1,IF('Indicator Data imputation'!H140&lt;&gt;"",1,0))</f>
        <v>0</v>
      </c>
      <c r="H137" s="158">
        <f>IF('Indicator Data'!I141="No Data",1,IF('Indicator Data imputation'!I140&lt;&gt;"",1,0))</f>
        <v>0</v>
      </c>
      <c r="I137" s="158">
        <f>IF('Indicator Data'!J141="No Data",1,IF('Indicator Data imputation'!J140&lt;&gt;"",1,0))</f>
        <v>0</v>
      </c>
      <c r="J137" s="158">
        <f>IF('Indicator Data'!K141="No Data",1,IF('Indicator Data imputation'!K140&lt;&gt;"",1,0))</f>
        <v>0</v>
      </c>
      <c r="K137" s="158">
        <f>IF('Indicator Data'!L141="No Data",1,IF('Indicator Data imputation'!L140&lt;&gt;"",1,0))</f>
        <v>0</v>
      </c>
      <c r="L137" s="158">
        <f>IF('Indicator Data'!M141="No Data",1,IF('Indicator Data imputation'!M140&lt;&gt;"",1,0))</f>
        <v>1</v>
      </c>
      <c r="M137" s="158">
        <f>IF('Indicator Data'!N141="No Data",1,IF('Indicator Data imputation'!N140&lt;&gt;"",1,0))</f>
        <v>1</v>
      </c>
      <c r="N137" s="158">
        <f>IF('Indicator Data'!O141="No Data",1,IF('Indicator Data imputation'!O140&lt;&gt;"",1,0))</f>
        <v>1</v>
      </c>
      <c r="O137" s="158">
        <f>IF('Indicator Data'!P141="No Data",1,IF('Indicator Data imputation'!P140&lt;&gt;"",1,0))</f>
        <v>1</v>
      </c>
      <c r="P137" s="158">
        <f>IF('Indicator Data'!Q141="No Data",1,IF('Indicator Data imputation'!Q140&lt;&gt;"",1,0))</f>
        <v>0</v>
      </c>
      <c r="Q137" s="158">
        <f>IF('Indicator Data'!R141="No Data",1,IF('Indicator Data imputation'!R140&lt;&gt;"",1,0))</f>
        <v>0</v>
      </c>
      <c r="R137" s="158">
        <f>IF('Indicator Data'!S141="No Data",1,IF('Indicator Data imputation'!S140&lt;&gt;"",1,0))</f>
        <v>0</v>
      </c>
      <c r="S137" s="158">
        <f>IF('Indicator Data'!T141="No Data",1,IF('Indicator Data imputation'!T140&lt;&gt;"",1,0))</f>
        <v>0</v>
      </c>
      <c r="T137" s="158">
        <f>IF('Indicator Data'!U141="No Data",1,IF('Indicator Data imputation'!U140&lt;&gt;"",1,0))</f>
        <v>0</v>
      </c>
      <c r="U137" s="158">
        <f>IF('Indicator Data'!V141="No Data",1,IF('Indicator Data imputation'!V140&lt;&gt;"",1,0))</f>
        <v>0</v>
      </c>
      <c r="V137" s="158">
        <f>IF('Indicator Data'!W141="No Data",1,IF('Indicator Data imputation'!W140&lt;&gt;"",1,0))</f>
        <v>0</v>
      </c>
      <c r="W137" s="158">
        <f>IF('Indicator Data'!X141="No Data",1,IF('Indicator Data imputation'!X140&lt;&gt;"",1,0))</f>
        <v>0</v>
      </c>
      <c r="X137" s="158">
        <f>IF('Indicator Data'!Y141="No Data",1,IF('Indicator Data imputation'!Y140&lt;&gt;"",1,0))</f>
        <v>0</v>
      </c>
      <c r="Y137" s="158">
        <f>IF('Indicator Data'!Z141="No Data",1,IF('Indicator Data imputation'!Z140&lt;&gt;"",1,0))</f>
        <v>0</v>
      </c>
      <c r="Z137" s="158">
        <f>IF('Indicator Data'!AA141="No Data",1,IF('Indicator Data imputation'!AA140&lt;&gt;"",1,0))</f>
        <v>0</v>
      </c>
      <c r="AA137" s="158">
        <f>IF('Indicator Data'!AB141="No Data",1,IF('Indicator Data imputation'!AB140&lt;&gt;"",1,0))</f>
        <v>0</v>
      </c>
      <c r="AB137" s="158">
        <f>IF('Indicator Data'!AC141="No Data",1,IF('Indicator Data imputation'!AC140&lt;&gt;"",1,0))</f>
        <v>1</v>
      </c>
      <c r="AC137" s="158">
        <f>IF('Indicator Data'!AD141="No Data",1,IF('Indicator Data imputation'!AD140&lt;&gt;"",1,0))</f>
        <v>0</v>
      </c>
      <c r="AD137" s="158">
        <f>IF('Indicator Data'!AE141="No Data",1,IF('Indicator Data imputation'!AE140&lt;&gt;"",1,0))</f>
        <v>0</v>
      </c>
      <c r="AE137" s="158">
        <f>IF('Indicator Data'!AF141="No Data",1,IF('Indicator Data imputation'!AF140&lt;&gt;"",1,0))</f>
        <v>0</v>
      </c>
      <c r="AF137" s="158">
        <f>IF('Indicator Data'!AG141="No Data",1,IF('Indicator Data imputation'!AG140&lt;&gt;"",1,0))</f>
        <v>0</v>
      </c>
      <c r="AG137" s="158">
        <f>IF('Indicator Data'!AH141="No Data",1,IF('Indicator Data imputation'!AH140&lt;&gt;"",1,0))</f>
        <v>0</v>
      </c>
      <c r="AH137" s="158">
        <f>IF('Indicator Data'!AI141="No Data",1,IF('Indicator Data imputation'!AI140&lt;&gt;"",1,0))</f>
        <v>0</v>
      </c>
      <c r="AI137" s="158">
        <f>IF('Indicator Data'!AJ141="No Data",1,IF('Indicator Data imputation'!AJ140&lt;&gt;"",1,0))</f>
        <v>0</v>
      </c>
      <c r="AJ137" s="158">
        <f>IF('Indicator Data'!AK141="No Data",1,IF('Indicator Data imputation'!AK140&lt;&gt;"",1,0))</f>
        <v>0</v>
      </c>
      <c r="AK137" s="158">
        <f>IF('Indicator Data'!AL141="No Data",1,IF('Indicator Data imputation'!AL140&lt;&gt;"",1,0))</f>
        <v>0</v>
      </c>
      <c r="AL137" s="158">
        <f>IF('Indicator Data'!AM141="No Data",1,IF('Indicator Data imputation'!AM140&lt;&gt;"",1,0))</f>
        <v>0</v>
      </c>
      <c r="AM137" s="158">
        <f>IF('Indicator Data'!AN141="No Data",1,IF('Indicator Data imputation'!AN140&lt;&gt;"",1,0))</f>
        <v>0</v>
      </c>
      <c r="AN137" s="158">
        <f>IF('Indicator Data'!AO141="No Data",1,IF('Indicator Data imputation'!AO140&lt;&gt;"",1,0))</f>
        <v>0</v>
      </c>
      <c r="AO137" s="158">
        <f>IF('Indicator Data'!AP141="No Data",1,IF('Indicator Data imputation'!AP140&lt;&gt;"",1,0))</f>
        <v>0</v>
      </c>
      <c r="AP137" s="158">
        <f>IF('Indicator Data'!AQ141="No Data",1,IF('Indicator Data imputation'!AQ140&lt;&gt;"",1,0))</f>
        <v>0</v>
      </c>
      <c r="AQ137" s="158">
        <f>IF('Indicator Data'!AR141="No Data",1,IF('Indicator Data imputation'!AR140&lt;&gt;"",1,0))</f>
        <v>0</v>
      </c>
      <c r="AR137" s="158">
        <f>IF('Indicator Data'!AS141="No Data",1,IF('Indicator Data imputation'!AS140&lt;&gt;"",1,0))</f>
        <v>0</v>
      </c>
      <c r="AS137" s="158">
        <f>IF('Indicator Data'!AT141="No Data",1,IF('Indicator Data imputation'!AT140&lt;&gt;"",1,0))</f>
        <v>0</v>
      </c>
      <c r="AT137" s="158">
        <f>IF('Indicator Data'!AU141="No Data",1,IF('Indicator Data imputation'!AU140&lt;&gt;"",1,0))</f>
        <v>0</v>
      </c>
      <c r="AU137" s="158">
        <f>IF('Indicator Data'!AV141="No Data",1,IF('Indicator Data imputation'!AV140&lt;&gt;"",1,0))</f>
        <v>0</v>
      </c>
      <c r="AV137" s="158">
        <f>IF('Indicator Data'!AW141="No Data",1,IF('Indicator Data imputation'!AW140&lt;&gt;"",1,0))</f>
        <v>0</v>
      </c>
      <c r="AW137" s="158">
        <f>IF('Indicator Data'!AX141="No Data",1,IF('Indicator Data imputation'!AX140&lt;&gt;"",1,0))</f>
        <v>0</v>
      </c>
      <c r="AX137" s="158">
        <f>IF('Indicator Data'!AY141="No Data",1,IF('Indicator Data imputation'!AY140&lt;&gt;"",1,0))</f>
        <v>0</v>
      </c>
      <c r="AY137" s="158">
        <f>IF('Indicator Data'!AZ141="No Data",1,IF('Indicator Data imputation'!AZ140&lt;&gt;"",1,0))</f>
        <v>0</v>
      </c>
      <c r="AZ137" s="158">
        <f>IF('Indicator Data'!BA141="No Data",1,IF('Indicator Data imputation'!BA140&lt;&gt;"",1,0))</f>
        <v>0</v>
      </c>
      <c r="BA137" s="158">
        <f>IF('Indicator Data'!BB141="No Data",1,IF('Indicator Data imputation'!BB140&lt;&gt;"",1,0))</f>
        <v>0</v>
      </c>
      <c r="BB137" s="158">
        <f>IF('Indicator Data'!BC141="No Data",1,IF('Indicator Data imputation'!BC140&lt;&gt;"",1,0))</f>
        <v>0</v>
      </c>
      <c r="BC137" s="158">
        <f>IF('Indicator Data'!BD141="No Data",1,IF('Indicator Data imputation'!BD140&lt;&gt;"",1,0))</f>
        <v>0</v>
      </c>
      <c r="BD137" s="158">
        <f>IF('Indicator Data'!BE141="No Data",1,IF('Indicator Data imputation'!BE140&lt;&gt;"",1,0))</f>
        <v>0</v>
      </c>
      <c r="BE137" s="158">
        <f>IF('Indicator Data'!BF141="No Data",1,IF('Indicator Data imputation'!BF140&lt;&gt;"",1,0))</f>
        <v>0</v>
      </c>
      <c r="BF137" s="158">
        <f>IF('Indicator Data'!BG141="No Data",1,IF('Indicator Data imputation'!BG140&lt;&gt;"",1,0))</f>
        <v>0</v>
      </c>
      <c r="BG137" s="158">
        <f>IF('Indicator Data'!BH141="No Data",1,IF('Indicator Data imputation'!BH140&lt;&gt;"",1,0))</f>
        <v>0</v>
      </c>
      <c r="BH137" s="158">
        <f>IF('Indicator Data'!BI141="No Data",1,IF('Indicator Data imputation'!BI140&lt;&gt;"",1,0))</f>
        <v>0</v>
      </c>
      <c r="BI137" s="158">
        <f>IF('Indicator Data'!BJ141="No Data",1,IF('Indicator Data imputation'!BJ140&lt;&gt;"",1,0))</f>
        <v>0</v>
      </c>
      <c r="BJ137" s="158">
        <f>IF('Indicator Data'!BK141="No Data",1,IF('Indicator Data imputation'!BK140&lt;&gt;"",1,0))</f>
        <v>0</v>
      </c>
      <c r="BK137" s="158">
        <f>IF('Indicator Data'!BL141="No Data",1,IF('Indicator Data imputation'!BL140&lt;&gt;"",1,0))</f>
        <v>0</v>
      </c>
      <c r="BL137" s="158">
        <f>IF('Indicator Data'!BM141="No Data",1,IF('Indicator Data imputation'!BM140&lt;&gt;"",1,0))</f>
        <v>0</v>
      </c>
      <c r="BM137" s="158">
        <f>IF('Indicator Data'!BN141="No Data",1,IF('Indicator Data imputation'!BN140&lt;&gt;"",1,0))</f>
        <v>0</v>
      </c>
      <c r="BN137" s="158">
        <f>IF('Indicator Data'!BO141="No Data",1,IF('Indicator Data imputation'!BO140&lt;&gt;"",1,0))</f>
        <v>0</v>
      </c>
      <c r="BO137" s="158">
        <f>IF('Indicator Data'!BP141="No Data",1,IF('Indicator Data imputation'!BP140&lt;&gt;"",1,0))</f>
        <v>0</v>
      </c>
      <c r="BP137" s="158">
        <f>IF('Indicator Data'!BQ141="No Data",1,IF('Indicator Data imputation'!BQ140&lt;&gt;"",1,0))</f>
        <v>0</v>
      </c>
      <c r="BQ137" s="158">
        <f>IF('Indicator Data'!BR141="No Data",1,IF('Indicator Data imputation'!BR140&lt;&gt;"",1,0))</f>
        <v>0</v>
      </c>
      <c r="BR137" s="158">
        <f>IF('Indicator Data'!BS141="No Data",1,IF('Indicator Data imputation'!BS140&lt;&gt;"",1,0))</f>
        <v>0</v>
      </c>
      <c r="BS137" s="158">
        <f>IF('Indicator Data'!BT141="No Data",1,IF('Indicator Data imputation'!BT140&lt;&gt;"",1,0))</f>
        <v>0</v>
      </c>
      <c r="BT137" s="158">
        <f>IF('Indicator Data'!BU141="No Data",1,IF('Indicator Data imputation'!BU140&lt;&gt;"",1,0))</f>
        <v>0</v>
      </c>
      <c r="BU137" s="158">
        <f>IF('Indicator Data'!BV141="No Data",1,IF('Indicator Data imputation'!BV140&lt;&gt;"",1,0))</f>
        <v>0</v>
      </c>
      <c r="BV137" s="158">
        <f>IF('Indicator Data'!BW141="No Data",1,IF('Indicator Data imputation'!BW140&lt;&gt;"",1,0))</f>
        <v>0</v>
      </c>
      <c r="BW137" s="158">
        <f>IF('Indicator Data'!BX141="No Data",1,IF('Indicator Data imputation'!BX140&lt;&gt;"",1,0))</f>
        <v>0</v>
      </c>
      <c r="BX137" s="158">
        <f>IF('Indicator Data'!BY141="No Data",1,IF('Indicator Data imputation'!BY140&lt;&gt;"",1,0))</f>
        <v>0</v>
      </c>
      <c r="BY137" s="5">
        <f t="shared" si="6"/>
        <v>5</v>
      </c>
      <c r="BZ137" s="160">
        <f t="shared" si="7"/>
        <v>6.6666666666666666E-2</v>
      </c>
    </row>
    <row r="138" spans="1:78" x14ac:dyDescent="0.25">
      <c r="A138" s="5" t="s">
        <v>252</v>
      </c>
      <c r="B138" s="158">
        <f>IF('Indicator Data'!C142="No Data",1,IF('Indicator Data imputation'!C141&lt;&gt;"",1,0))</f>
        <v>0</v>
      </c>
      <c r="C138" s="158">
        <f>IF('Indicator Data'!D142="No Data",1,IF('Indicator Data imputation'!D141&lt;&gt;"",1,0))</f>
        <v>0</v>
      </c>
      <c r="D138" s="158">
        <f>IF('Indicator Data'!E142="No Data",1,IF('Indicator Data imputation'!E141&lt;&gt;"",1,0))</f>
        <v>0</v>
      </c>
      <c r="E138" s="158">
        <f>IF('Indicator Data'!F142="No Data",1,IF('Indicator Data imputation'!F141&lt;&gt;"",1,0))</f>
        <v>0</v>
      </c>
      <c r="F138" s="158">
        <f>IF('Indicator Data'!G142="No Data",1,IF('Indicator Data imputation'!G141&lt;&gt;"",1,0))</f>
        <v>0</v>
      </c>
      <c r="G138" s="158">
        <f>IF('Indicator Data'!H142="No Data",1,IF('Indicator Data imputation'!H141&lt;&gt;"",1,0))</f>
        <v>0</v>
      </c>
      <c r="H138" s="158">
        <f>IF('Indicator Data'!I142="No Data",1,IF('Indicator Data imputation'!I141&lt;&gt;"",1,0))</f>
        <v>0</v>
      </c>
      <c r="I138" s="158">
        <f>IF('Indicator Data'!J142="No Data",1,IF('Indicator Data imputation'!J141&lt;&gt;"",1,0))</f>
        <v>0</v>
      </c>
      <c r="J138" s="158">
        <f>IF('Indicator Data'!K142="No Data",1,IF('Indicator Data imputation'!K141&lt;&gt;"",1,0))</f>
        <v>0</v>
      </c>
      <c r="K138" s="158">
        <f>IF('Indicator Data'!L142="No Data",1,IF('Indicator Data imputation'!L141&lt;&gt;"",1,0))</f>
        <v>0</v>
      </c>
      <c r="L138" s="158">
        <f>IF('Indicator Data'!M142="No Data",1,IF('Indicator Data imputation'!M141&lt;&gt;"",1,0))</f>
        <v>0</v>
      </c>
      <c r="M138" s="158">
        <f>IF('Indicator Data'!N142="No Data",1,IF('Indicator Data imputation'!N141&lt;&gt;"",1,0))</f>
        <v>1</v>
      </c>
      <c r="N138" s="158">
        <f>IF('Indicator Data'!O142="No Data",1,IF('Indicator Data imputation'!O141&lt;&gt;"",1,0))</f>
        <v>1</v>
      </c>
      <c r="O138" s="158">
        <f>IF('Indicator Data'!P142="No Data",1,IF('Indicator Data imputation'!P141&lt;&gt;"",1,0))</f>
        <v>1</v>
      </c>
      <c r="P138" s="158">
        <f>IF('Indicator Data'!Q142="No Data",1,IF('Indicator Data imputation'!Q141&lt;&gt;"",1,0))</f>
        <v>0</v>
      </c>
      <c r="Q138" s="158">
        <f>IF('Indicator Data'!R142="No Data",1,IF('Indicator Data imputation'!R141&lt;&gt;"",1,0))</f>
        <v>0</v>
      </c>
      <c r="R138" s="158">
        <f>IF('Indicator Data'!S142="No Data",1,IF('Indicator Data imputation'!S141&lt;&gt;"",1,0))</f>
        <v>0</v>
      </c>
      <c r="S138" s="158">
        <f>IF('Indicator Data'!T142="No Data",1,IF('Indicator Data imputation'!T141&lt;&gt;"",1,0))</f>
        <v>0</v>
      </c>
      <c r="T138" s="158">
        <f>IF('Indicator Data'!U142="No Data",1,IF('Indicator Data imputation'!U141&lt;&gt;"",1,0))</f>
        <v>0</v>
      </c>
      <c r="U138" s="158">
        <f>IF('Indicator Data'!V142="No Data",1,IF('Indicator Data imputation'!V141&lt;&gt;"",1,0))</f>
        <v>0</v>
      </c>
      <c r="V138" s="158">
        <f>IF('Indicator Data'!W142="No Data",1,IF('Indicator Data imputation'!W141&lt;&gt;"",1,0))</f>
        <v>0</v>
      </c>
      <c r="W138" s="158">
        <f>IF('Indicator Data'!X142="No Data",1,IF('Indicator Data imputation'!X141&lt;&gt;"",1,0))</f>
        <v>0</v>
      </c>
      <c r="X138" s="158">
        <f>IF('Indicator Data'!Y142="No Data",1,IF('Indicator Data imputation'!Y141&lt;&gt;"",1,0))</f>
        <v>0</v>
      </c>
      <c r="Y138" s="158">
        <f>IF('Indicator Data'!Z142="No Data",1,IF('Indicator Data imputation'!Z141&lt;&gt;"",1,0))</f>
        <v>0</v>
      </c>
      <c r="Z138" s="158">
        <f>IF('Indicator Data'!AA142="No Data",1,IF('Indicator Data imputation'!AA141&lt;&gt;"",1,0))</f>
        <v>0</v>
      </c>
      <c r="AA138" s="158">
        <f>IF('Indicator Data'!AB142="No Data",1,IF('Indicator Data imputation'!AB141&lt;&gt;"",1,0))</f>
        <v>0</v>
      </c>
      <c r="AB138" s="158">
        <f>IF('Indicator Data'!AC142="No Data",1,IF('Indicator Data imputation'!AC141&lt;&gt;"",1,0))</f>
        <v>0</v>
      </c>
      <c r="AC138" s="158">
        <f>IF('Indicator Data'!AD142="No Data",1,IF('Indicator Data imputation'!AD141&lt;&gt;"",1,0))</f>
        <v>0</v>
      </c>
      <c r="AD138" s="158">
        <f>IF('Indicator Data'!AE142="No Data",1,IF('Indicator Data imputation'!AE141&lt;&gt;"",1,0))</f>
        <v>1</v>
      </c>
      <c r="AE138" s="158">
        <f>IF('Indicator Data'!AF142="No Data",1,IF('Indicator Data imputation'!AF141&lt;&gt;"",1,0))</f>
        <v>0</v>
      </c>
      <c r="AF138" s="158">
        <f>IF('Indicator Data'!AG142="No Data",1,IF('Indicator Data imputation'!AG141&lt;&gt;"",1,0))</f>
        <v>0</v>
      </c>
      <c r="AG138" s="158">
        <f>IF('Indicator Data'!AH142="No Data",1,IF('Indicator Data imputation'!AH141&lt;&gt;"",1,0))</f>
        <v>0</v>
      </c>
      <c r="AH138" s="158">
        <f>IF('Indicator Data'!AI142="No Data",1,IF('Indicator Data imputation'!AI141&lt;&gt;"",1,0))</f>
        <v>0</v>
      </c>
      <c r="AI138" s="158">
        <f>IF('Indicator Data'!AJ142="No Data",1,IF('Indicator Data imputation'!AJ141&lt;&gt;"",1,0))</f>
        <v>0</v>
      </c>
      <c r="AJ138" s="158">
        <f>IF('Indicator Data'!AK142="No Data",1,IF('Indicator Data imputation'!AK141&lt;&gt;"",1,0))</f>
        <v>0</v>
      </c>
      <c r="AK138" s="158">
        <f>IF('Indicator Data'!AL142="No Data",1,IF('Indicator Data imputation'!AL141&lt;&gt;"",1,0))</f>
        <v>0</v>
      </c>
      <c r="AL138" s="158">
        <f>IF('Indicator Data'!AM142="No Data",1,IF('Indicator Data imputation'!AM141&lt;&gt;"",1,0))</f>
        <v>0</v>
      </c>
      <c r="AM138" s="158">
        <f>IF('Indicator Data'!AN142="No Data",1,IF('Indicator Data imputation'!AN141&lt;&gt;"",1,0))</f>
        <v>0</v>
      </c>
      <c r="AN138" s="158">
        <f>IF('Indicator Data'!AO142="No Data",1,IF('Indicator Data imputation'!AO141&lt;&gt;"",1,0))</f>
        <v>0</v>
      </c>
      <c r="AO138" s="158">
        <f>IF('Indicator Data'!AP142="No Data",1,IF('Indicator Data imputation'!AP141&lt;&gt;"",1,0))</f>
        <v>0</v>
      </c>
      <c r="AP138" s="158">
        <f>IF('Indicator Data'!AQ142="No Data",1,IF('Indicator Data imputation'!AQ141&lt;&gt;"",1,0))</f>
        <v>0</v>
      </c>
      <c r="AQ138" s="158">
        <f>IF('Indicator Data'!AR142="No Data",1,IF('Indicator Data imputation'!AR141&lt;&gt;"",1,0))</f>
        <v>0</v>
      </c>
      <c r="AR138" s="158">
        <f>IF('Indicator Data'!AS142="No Data",1,IF('Indicator Data imputation'!AS141&lt;&gt;"",1,0))</f>
        <v>0</v>
      </c>
      <c r="AS138" s="158">
        <f>IF('Indicator Data'!AT142="No Data",1,IF('Indicator Data imputation'!AT141&lt;&gt;"",1,0))</f>
        <v>0</v>
      </c>
      <c r="AT138" s="158">
        <f>IF('Indicator Data'!AU142="No Data",1,IF('Indicator Data imputation'!AU141&lt;&gt;"",1,0))</f>
        <v>0</v>
      </c>
      <c r="AU138" s="158">
        <f>IF('Indicator Data'!AV142="No Data",1,IF('Indicator Data imputation'!AV141&lt;&gt;"",1,0))</f>
        <v>0</v>
      </c>
      <c r="AV138" s="158">
        <f>IF('Indicator Data'!AW142="No Data",1,IF('Indicator Data imputation'!AW141&lt;&gt;"",1,0))</f>
        <v>0</v>
      </c>
      <c r="AW138" s="158">
        <f>IF('Indicator Data'!AX142="No Data",1,IF('Indicator Data imputation'!AX141&lt;&gt;"",1,0))</f>
        <v>0</v>
      </c>
      <c r="AX138" s="158">
        <f>IF('Indicator Data'!AY142="No Data",1,IF('Indicator Data imputation'!AY141&lt;&gt;"",1,0))</f>
        <v>0</v>
      </c>
      <c r="AY138" s="158">
        <f>IF('Indicator Data'!AZ142="No Data",1,IF('Indicator Data imputation'!AZ141&lt;&gt;"",1,0))</f>
        <v>0</v>
      </c>
      <c r="AZ138" s="158">
        <f>IF('Indicator Data'!BA142="No Data",1,IF('Indicator Data imputation'!BA141&lt;&gt;"",1,0))</f>
        <v>0</v>
      </c>
      <c r="BA138" s="158">
        <f>IF('Indicator Data'!BB142="No Data",1,IF('Indicator Data imputation'!BB141&lt;&gt;"",1,0))</f>
        <v>0</v>
      </c>
      <c r="BB138" s="158">
        <f>IF('Indicator Data'!BC142="No Data",1,IF('Indicator Data imputation'!BC141&lt;&gt;"",1,0))</f>
        <v>0</v>
      </c>
      <c r="BC138" s="158">
        <f>IF('Indicator Data'!BD142="No Data",1,IF('Indicator Data imputation'!BD141&lt;&gt;"",1,0))</f>
        <v>0</v>
      </c>
      <c r="BD138" s="158">
        <f>IF('Indicator Data'!BE142="No Data",1,IF('Indicator Data imputation'!BE141&lt;&gt;"",1,0))</f>
        <v>0</v>
      </c>
      <c r="BE138" s="158">
        <f>IF('Indicator Data'!BF142="No Data",1,IF('Indicator Data imputation'!BF141&lt;&gt;"",1,0))</f>
        <v>0</v>
      </c>
      <c r="BF138" s="158">
        <f>IF('Indicator Data'!BG142="No Data",1,IF('Indicator Data imputation'!BG141&lt;&gt;"",1,0))</f>
        <v>0</v>
      </c>
      <c r="BG138" s="158">
        <f>IF('Indicator Data'!BH142="No Data",1,IF('Indicator Data imputation'!BH141&lt;&gt;"",1,0))</f>
        <v>0</v>
      </c>
      <c r="BH138" s="158">
        <f>IF('Indicator Data'!BI142="No Data",1,IF('Indicator Data imputation'!BI141&lt;&gt;"",1,0))</f>
        <v>0</v>
      </c>
      <c r="BI138" s="158">
        <f>IF('Indicator Data'!BJ142="No Data",1,IF('Indicator Data imputation'!BJ141&lt;&gt;"",1,0))</f>
        <v>0</v>
      </c>
      <c r="BJ138" s="158">
        <f>IF('Indicator Data'!BK142="No Data",1,IF('Indicator Data imputation'!BK141&lt;&gt;"",1,0))</f>
        <v>0</v>
      </c>
      <c r="BK138" s="158">
        <f>IF('Indicator Data'!BL142="No Data",1,IF('Indicator Data imputation'!BL141&lt;&gt;"",1,0))</f>
        <v>0</v>
      </c>
      <c r="BL138" s="158">
        <f>IF('Indicator Data'!BM142="No Data",1,IF('Indicator Data imputation'!BM141&lt;&gt;"",1,0))</f>
        <v>0</v>
      </c>
      <c r="BM138" s="158">
        <f>IF('Indicator Data'!BN142="No Data",1,IF('Indicator Data imputation'!BN141&lt;&gt;"",1,0))</f>
        <v>0</v>
      </c>
      <c r="BN138" s="158">
        <f>IF('Indicator Data'!BO142="No Data",1,IF('Indicator Data imputation'!BO141&lt;&gt;"",1,0))</f>
        <v>0</v>
      </c>
      <c r="BO138" s="158">
        <f>IF('Indicator Data'!BP142="No Data",1,IF('Indicator Data imputation'!BP141&lt;&gt;"",1,0))</f>
        <v>0</v>
      </c>
      <c r="BP138" s="158">
        <f>IF('Indicator Data'!BQ142="No Data",1,IF('Indicator Data imputation'!BQ141&lt;&gt;"",1,0))</f>
        <v>0</v>
      </c>
      <c r="BQ138" s="158">
        <f>IF('Indicator Data'!BR142="No Data",1,IF('Indicator Data imputation'!BR141&lt;&gt;"",1,0))</f>
        <v>0</v>
      </c>
      <c r="BR138" s="158">
        <f>IF('Indicator Data'!BS142="No Data",1,IF('Indicator Data imputation'!BS141&lt;&gt;"",1,0))</f>
        <v>0</v>
      </c>
      <c r="BS138" s="158">
        <f>IF('Indicator Data'!BT142="No Data",1,IF('Indicator Data imputation'!BT141&lt;&gt;"",1,0))</f>
        <v>1</v>
      </c>
      <c r="BT138" s="158">
        <f>IF('Indicator Data'!BU142="No Data",1,IF('Indicator Data imputation'!BU141&lt;&gt;"",1,0))</f>
        <v>0</v>
      </c>
      <c r="BU138" s="158">
        <f>IF('Indicator Data'!BV142="No Data",1,IF('Indicator Data imputation'!BV141&lt;&gt;"",1,0))</f>
        <v>0</v>
      </c>
      <c r="BV138" s="158">
        <f>IF('Indicator Data'!BW142="No Data",1,IF('Indicator Data imputation'!BW141&lt;&gt;"",1,0))</f>
        <v>0</v>
      </c>
      <c r="BW138" s="158">
        <f>IF('Indicator Data'!BX142="No Data",1,IF('Indicator Data imputation'!BX141&lt;&gt;"",1,0))</f>
        <v>0</v>
      </c>
      <c r="BX138" s="158">
        <f>IF('Indicator Data'!BY142="No Data",1,IF('Indicator Data imputation'!BY141&lt;&gt;"",1,0))</f>
        <v>0</v>
      </c>
      <c r="BY138" s="5">
        <f t="shared" si="6"/>
        <v>5</v>
      </c>
      <c r="BZ138" s="160">
        <f t="shared" si="7"/>
        <v>6.6666666666666666E-2</v>
      </c>
    </row>
    <row r="139" spans="1:78" x14ac:dyDescent="0.25">
      <c r="A139" s="5" t="s">
        <v>254</v>
      </c>
      <c r="B139" s="158">
        <f>IF('Indicator Data'!C143="No Data",1,IF('Indicator Data imputation'!C142&lt;&gt;"",1,0))</f>
        <v>0</v>
      </c>
      <c r="C139" s="158">
        <f>IF('Indicator Data'!D143="No Data",1,IF('Indicator Data imputation'!D142&lt;&gt;"",1,0))</f>
        <v>0</v>
      </c>
      <c r="D139" s="158">
        <f>IF('Indicator Data'!E143="No Data",1,IF('Indicator Data imputation'!E142&lt;&gt;"",1,0))</f>
        <v>0</v>
      </c>
      <c r="E139" s="158">
        <f>IF('Indicator Data'!F143="No Data",1,IF('Indicator Data imputation'!F142&lt;&gt;"",1,0))</f>
        <v>0</v>
      </c>
      <c r="F139" s="158">
        <f>IF('Indicator Data'!G143="No Data",1,IF('Indicator Data imputation'!G142&lt;&gt;"",1,0))</f>
        <v>0</v>
      </c>
      <c r="G139" s="158">
        <f>IF('Indicator Data'!H143="No Data",1,IF('Indicator Data imputation'!H142&lt;&gt;"",1,0))</f>
        <v>0</v>
      </c>
      <c r="H139" s="158">
        <f>IF('Indicator Data'!I143="No Data",1,IF('Indicator Data imputation'!I142&lt;&gt;"",1,0))</f>
        <v>0</v>
      </c>
      <c r="I139" s="158">
        <f>IF('Indicator Data'!J143="No Data",1,IF('Indicator Data imputation'!J142&lt;&gt;"",1,0))</f>
        <v>0</v>
      </c>
      <c r="J139" s="158">
        <f>IF('Indicator Data'!K143="No Data",1,IF('Indicator Data imputation'!K142&lt;&gt;"",1,0))</f>
        <v>0</v>
      </c>
      <c r="K139" s="158">
        <f>IF('Indicator Data'!L143="No Data",1,IF('Indicator Data imputation'!L142&lt;&gt;"",1,0))</f>
        <v>0</v>
      </c>
      <c r="L139" s="158">
        <f>IF('Indicator Data'!M143="No Data",1,IF('Indicator Data imputation'!M142&lt;&gt;"",1,0))</f>
        <v>0</v>
      </c>
      <c r="M139" s="158">
        <f>IF('Indicator Data'!N143="No Data",1,IF('Indicator Data imputation'!N142&lt;&gt;"",1,0))</f>
        <v>1</v>
      </c>
      <c r="N139" s="158">
        <f>IF('Indicator Data'!O143="No Data",1,IF('Indicator Data imputation'!O142&lt;&gt;"",1,0))</f>
        <v>1</v>
      </c>
      <c r="O139" s="158">
        <f>IF('Indicator Data'!P143="No Data",1,IF('Indicator Data imputation'!P142&lt;&gt;"",1,0))</f>
        <v>1</v>
      </c>
      <c r="P139" s="158">
        <f>IF('Indicator Data'!Q143="No Data",1,IF('Indicator Data imputation'!Q142&lt;&gt;"",1,0))</f>
        <v>0</v>
      </c>
      <c r="Q139" s="158">
        <f>IF('Indicator Data'!R143="No Data",1,IF('Indicator Data imputation'!R142&lt;&gt;"",1,0))</f>
        <v>0</v>
      </c>
      <c r="R139" s="158">
        <f>IF('Indicator Data'!S143="No Data",1,IF('Indicator Data imputation'!S142&lt;&gt;"",1,0))</f>
        <v>0</v>
      </c>
      <c r="S139" s="158">
        <f>IF('Indicator Data'!T143="No Data",1,IF('Indicator Data imputation'!T142&lt;&gt;"",1,0))</f>
        <v>0</v>
      </c>
      <c r="T139" s="158">
        <f>IF('Indicator Data'!U143="No Data",1,IF('Indicator Data imputation'!U142&lt;&gt;"",1,0))</f>
        <v>0</v>
      </c>
      <c r="U139" s="158">
        <f>IF('Indicator Data'!V143="No Data",1,IF('Indicator Data imputation'!V142&lt;&gt;"",1,0))</f>
        <v>0</v>
      </c>
      <c r="V139" s="158">
        <f>IF('Indicator Data'!W143="No Data",1,IF('Indicator Data imputation'!W142&lt;&gt;"",1,0))</f>
        <v>0</v>
      </c>
      <c r="W139" s="158">
        <f>IF('Indicator Data'!X143="No Data",1,IF('Indicator Data imputation'!X142&lt;&gt;"",1,0))</f>
        <v>0</v>
      </c>
      <c r="X139" s="158">
        <f>IF('Indicator Data'!Y143="No Data",1,IF('Indicator Data imputation'!Y142&lt;&gt;"",1,0))</f>
        <v>0</v>
      </c>
      <c r="Y139" s="158">
        <f>IF('Indicator Data'!Z143="No Data",1,IF('Indicator Data imputation'!Z142&lt;&gt;"",1,0))</f>
        <v>0</v>
      </c>
      <c r="Z139" s="158">
        <f>IF('Indicator Data'!AA143="No Data",1,IF('Indicator Data imputation'!AA142&lt;&gt;"",1,0))</f>
        <v>0</v>
      </c>
      <c r="AA139" s="158">
        <f>IF('Indicator Data'!AB143="No Data",1,IF('Indicator Data imputation'!AB142&lt;&gt;"",1,0))</f>
        <v>0</v>
      </c>
      <c r="AB139" s="158">
        <f>IF('Indicator Data'!AC143="No Data",1,IF('Indicator Data imputation'!AC142&lt;&gt;"",1,0))</f>
        <v>1</v>
      </c>
      <c r="AC139" s="158">
        <f>IF('Indicator Data'!AD143="No Data",1,IF('Indicator Data imputation'!AD142&lt;&gt;"",1,0))</f>
        <v>0</v>
      </c>
      <c r="AD139" s="158">
        <f>IF('Indicator Data'!AE143="No Data",1,IF('Indicator Data imputation'!AE142&lt;&gt;"",1,0))</f>
        <v>1</v>
      </c>
      <c r="AE139" s="158">
        <f>IF('Indicator Data'!AF143="No Data",1,IF('Indicator Data imputation'!AF142&lt;&gt;"",1,0))</f>
        <v>0</v>
      </c>
      <c r="AF139" s="158">
        <f>IF('Indicator Data'!AG143="No Data",1,IF('Indicator Data imputation'!AG142&lt;&gt;"",1,0))</f>
        <v>0</v>
      </c>
      <c r="AG139" s="158">
        <f>IF('Indicator Data'!AH143="No Data",1,IF('Indicator Data imputation'!AH142&lt;&gt;"",1,0))</f>
        <v>0</v>
      </c>
      <c r="AH139" s="158">
        <f>IF('Indicator Data'!AI143="No Data",1,IF('Indicator Data imputation'!AI142&lt;&gt;"",1,0))</f>
        <v>0</v>
      </c>
      <c r="AI139" s="158">
        <f>IF('Indicator Data'!AJ143="No Data",1,IF('Indicator Data imputation'!AJ142&lt;&gt;"",1,0))</f>
        <v>0</v>
      </c>
      <c r="AJ139" s="158">
        <f>IF('Indicator Data'!AK143="No Data",1,IF('Indicator Data imputation'!AK142&lt;&gt;"",1,0))</f>
        <v>0</v>
      </c>
      <c r="AK139" s="158">
        <f>IF('Indicator Data'!AL143="No Data",1,IF('Indicator Data imputation'!AL142&lt;&gt;"",1,0))</f>
        <v>0</v>
      </c>
      <c r="AL139" s="158">
        <f>IF('Indicator Data'!AM143="No Data",1,IF('Indicator Data imputation'!AM142&lt;&gt;"",1,0))</f>
        <v>1</v>
      </c>
      <c r="AM139" s="158">
        <f>IF('Indicator Data'!AN143="No Data",1,IF('Indicator Data imputation'!AN142&lt;&gt;"",1,0))</f>
        <v>0</v>
      </c>
      <c r="AN139" s="158">
        <f>IF('Indicator Data'!AO143="No Data",1,IF('Indicator Data imputation'!AO142&lt;&gt;"",1,0))</f>
        <v>0</v>
      </c>
      <c r="AO139" s="158">
        <f>IF('Indicator Data'!AP143="No Data",1,IF('Indicator Data imputation'!AP142&lt;&gt;"",1,0))</f>
        <v>0</v>
      </c>
      <c r="AP139" s="158">
        <f>IF('Indicator Data'!AQ143="No Data",1,IF('Indicator Data imputation'!AQ142&lt;&gt;"",1,0))</f>
        <v>1</v>
      </c>
      <c r="AQ139" s="158">
        <f>IF('Indicator Data'!AR143="No Data",1,IF('Indicator Data imputation'!AR142&lt;&gt;"",1,0))</f>
        <v>0</v>
      </c>
      <c r="AR139" s="158">
        <f>IF('Indicator Data'!AS143="No Data",1,IF('Indicator Data imputation'!AS142&lt;&gt;"",1,0))</f>
        <v>0</v>
      </c>
      <c r="AS139" s="158">
        <f>IF('Indicator Data'!AT143="No Data",1,IF('Indicator Data imputation'!AT142&lt;&gt;"",1,0))</f>
        <v>1</v>
      </c>
      <c r="AT139" s="158">
        <f>IF('Indicator Data'!AU143="No Data",1,IF('Indicator Data imputation'!AU142&lt;&gt;"",1,0))</f>
        <v>0</v>
      </c>
      <c r="AU139" s="158">
        <f>IF('Indicator Data'!AV143="No Data",1,IF('Indicator Data imputation'!AV142&lt;&gt;"",1,0))</f>
        <v>0</v>
      </c>
      <c r="AV139" s="158">
        <f>IF('Indicator Data'!AW143="No Data",1,IF('Indicator Data imputation'!AW142&lt;&gt;"",1,0))</f>
        <v>1</v>
      </c>
      <c r="AW139" s="158">
        <f>IF('Indicator Data'!AX143="No Data",1,IF('Indicator Data imputation'!AX142&lt;&gt;"",1,0))</f>
        <v>1</v>
      </c>
      <c r="AX139" s="158">
        <f>IF('Indicator Data'!AY143="No Data",1,IF('Indicator Data imputation'!AY142&lt;&gt;"",1,0))</f>
        <v>0</v>
      </c>
      <c r="AY139" s="158">
        <f>IF('Indicator Data'!AZ143="No Data",1,IF('Indicator Data imputation'!AZ142&lt;&gt;"",1,0))</f>
        <v>0</v>
      </c>
      <c r="AZ139" s="158">
        <f>IF('Indicator Data'!BA143="No Data",1,IF('Indicator Data imputation'!BA142&lt;&gt;"",1,0))</f>
        <v>0</v>
      </c>
      <c r="BA139" s="158">
        <f>IF('Indicator Data'!BB143="No Data",1,IF('Indicator Data imputation'!BB142&lt;&gt;"",1,0))</f>
        <v>0</v>
      </c>
      <c r="BB139" s="158">
        <f>IF('Indicator Data'!BC143="No Data",1,IF('Indicator Data imputation'!BC142&lt;&gt;"",1,0))</f>
        <v>0</v>
      </c>
      <c r="BC139" s="158">
        <f>IF('Indicator Data'!BD143="No Data",1,IF('Indicator Data imputation'!BD142&lt;&gt;"",1,0))</f>
        <v>0</v>
      </c>
      <c r="BD139" s="158">
        <f>IF('Indicator Data'!BE143="No Data",1,IF('Indicator Data imputation'!BE142&lt;&gt;"",1,0))</f>
        <v>0</v>
      </c>
      <c r="BE139" s="158">
        <f>IF('Indicator Data'!BF143="No Data",1,IF('Indicator Data imputation'!BF142&lt;&gt;"",1,0))</f>
        <v>0</v>
      </c>
      <c r="BF139" s="158">
        <f>IF('Indicator Data'!BG143="No Data",1,IF('Indicator Data imputation'!BG142&lt;&gt;"",1,0))</f>
        <v>0</v>
      </c>
      <c r="BG139" s="158">
        <f>IF('Indicator Data'!BH143="No Data",1,IF('Indicator Data imputation'!BH142&lt;&gt;"",1,0))</f>
        <v>0</v>
      </c>
      <c r="BH139" s="158">
        <f>IF('Indicator Data'!BI143="No Data",1,IF('Indicator Data imputation'!BI142&lt;&gt;"",1,0))</f>
        <v>0</v>
      </c>
      <c r="BI139" s="158">
        <f>IF('Indicator Data'!BJ143="No Data",1,IF('Indicator Data imputation'!BJ142&lt;&gt;"",1,0))</f>
        <v>0</v>
      </c>
      <c r="BJ139" s="158">
        <f>IF('Indicator Data'!BK143="No Data",1,IF('Indicator Data imputation'!BK142&lt;&gt;"",1,0))</f>
        <v>0</v>
      </c>
      <c r="BK139" s="158">
        <f>IF('Indicator Data'!BL143="No Data",1,IF('Indicator Data imputation'!BL142&lt;&gt;"",1,0))</f>
        <v>0</v>
      </c>
      <c r="BL139" s="158">
        <f>IF('Indicator Data'!BM143="No Data",1,IF('Indicator Data imputation'!BM142&lt;&gt;"",1,0))</f>
        <v>0</v>
      </c>
      <c r="BM139" s="158">
        <f>IF('Indicator Data'!BN143="No Data",1,IF('Indicator Data imputation'!BN142&lt;&gt;"",1,0))</f>
        <v>0</v>
      </c>
      <c r="BN139" s="158">
        <f>IF('Indicator Data'!BO143="No Data",1,IF('Indicator Data imputation'!BO142&lt;&gt;"",1,0))</f>
        <v>0</v>
      </c>
      <c r="BO139" s="158">
        <f>IF('Indicator Data'!BP143="No Data",1,IF('Indicator Data imputation'!BP142&lt;&gt;"",1,0))</f>
        <v>0</v>
      </c>
      <c r="BP139" s="158">
        <f>IF('Indicator Data'!BQ143="No Data",1,IF('Indicator Data imputation'!BQ142&lt;&gt;"",1,0))</f>
        <v>0</v>
      </c>
      <c r="BQ139" s="158">
        <f>IF('Indicator Data'!BR143="No Data",1,IF('Indicator Data imputation'!BR142&lt;&gt;"",1,0))</f>
        <v>0</v>
      </c>
      <c r="BR139" s="158">
        <f>IF('Indicator Data'!BS143="No Data",1,IF('Indicator Data imputation'!BS142&lt;&gt;"",1,0))</f>
        <v>0</v>
      </c>
      <c r="BS139" s="158">
        <f>IF('Indicator Data'!BT143="No Data",1,IF('Indicator Data imputation'!BT142&lt;&gt;"",1,0))</f>
        <v>0</v>
      </c>
      <c r="BT139" s="158">
        <f>IF('Indicator Data'!BU143="No Data",1,IF('Indicator Data imputation'!BU142&lt;&gt;"",1,0))</f>
        <v>0</v>
      </c>
      <c r="BU139" s="158">
        <f>IF('Indicator Data'!BV143="No Data",1,IF('Indicator Data imputation'!BV142&lt;&gt;"",1,0))</f>
        <v>0</v>
      </c>
      <c r="BV139" s="158">
        <f>IF('Indicator Data'!BW143="No Data",1,IF('Indicator Data imputation'!BW142&lt;&gt;"",1,0))</f>
        <v>1</v>
      </c>
      <c r="BW139" s="158">
        <f>IF('Indicator Data'!BX143="No Data",1,IF('Indicator Data imputation'!BX142&lt;&gt;"",1,0))</f>
        <v>0</v>
      </c>
      <c r="BX139" s="158">
        <f>IF('Indicator Data'!BY143="No Data",1,IF('Indicator Data imputation'!BY142&lt;&gt;"",1,0))</f>
        <v>0</v>
      </c>
      <c r="BY139" s="5">
        <f t="shared" si="6"/>
        <v>11</v>
      </c>
      <c r="BZ139" s="160">
        <f t="shared" si="7"/>
        <v>0.14666666666666667</v>
      </c>
    </row>
    <row r="140" spans="1:78" x14ac:dyDescent="0.25">
      <c r="A140" s="5" t="s">
        <v>256</v>
      </c>
      <c r="B140" s="158">
        <f>IF('Indicator Data'!C144="No Data",1,IF('Indicator Data imputation'!C143&lt;&gt;"",1,0))</f>
        <v>0</v>
      </c>
      <c r="C140" s="158">
        <f>IF('Indicator Data'!D144="No Data",1,IF('Indicator Data imputation'!D143&lt;&gt;"",1,0))</f>
        <v>0</v>
      </c>
      <c r="D140" s="158">
        <f>IF('Indicator Data'!E144="No Data",1,IF('Indicator Data imputation'!E143&lt;&gt;"",1,0))</f>
        <v>0</v>
      </c>
      <c r="E140" s="158">
        <f>IF('Indicator Data'!F144="No Data",1,IF('Indicator Data imputation'!F143&lt;&gt;"",1,0))</f>
        <v>0</v>
      </c>
      <c r="F140" s="158">
        <f>IF('Indicator Data'!G144="No Data",1,IF('Indicator Data imputation'!G143&lt;&gt;"",1,0))</f>
        <v>0</v>
      </c>
      <c r="G140" s="158">
        <f>IF('Indicator Data'!H144="No Data",1,IF('Indicator Data imputation'!H143&lt;&gt;"",1,0))</f>
        <v>0</v>
      </c>
      <c r="H140" s="158">
        <f>IF('Indicator Data'!I144="No Data",1,IF('Indicator Data imputation'!I143&lt;&gt;"",1,0))</f>
        <v>0</v>
      </c>
      <c r="I140" s="158">
        <f>IF('Indicator Data'!J144="No Data",1,IF('Indicator Data imputation'!J143&lt;&gt;"",1,0))</f>
        <v>0</v>
      </c>
      <c r="J140" s="158">
        <f>IF('Indicator Data'!K144="No Data",1,IF('Indicator Data imputation'!K143&lt;&gt;"",1,0))</f>
        <v>0</v>
      </c>
      <c r="K140" s="158">
        <f>IF('Indicator Data'!L144="No Data",1,IF('Indicator Data imputation'!L143&lt;&gt;"",1,0))</f>
        <v>0</v>
      </c>
      <c r="L140" s="158">
        <f>IF('Indicator Data'!M144="No Data",1,IF('Indicator Data imputation'!M143&lt;&gt;"",1,0))</f>
        <v>0</v>
      </c>
      <c r="M140" s="158">
        <f>IF('Indicator Data'!N144="No Data",1,IF('Indicator Data imputation'!N143&lt;&gt;"",1,0))</f>
        <v>1</v>
      </c>
      <c r="N140" s="158">
        <f>IF('Indicator Data'!O144="No Data",1,IF('Indicator Data imputation'!O143&lt;&gt;"",1,0))</f>
        <v>1</v>
      </c>
      <c r="O140" s="158">
        <f>IF('Indicator Data'!P144="No Data",1,IF('Indicator Data imputation'!P143&lt;&gt;"",1,0))</f>
        <v>1</v>
      </c>
      <c r="P140" s="158">
        <f>IF('Indicator Data'!Q144="No Data",1,IF('Indicator Data imputation'!Q143&lt;&gt;"",1,0))</f>
        <v>0</v>
      </c>
      <c r="Q140" s="158">
        <f>IF('Indicator Data'!R144="No Data",1,IF('Indicator Data imputation'!R143&lt;&gt;"",1,0))</f>
        <v>0</v>
      </c>
      <c r="R140" s="158">
        <f>IF('Indicator Data'!S144="No Data",1,IF('Indicator Data imputation'!S143&lt;&gt;"",1,0))</f>
        <v>0</v>
      </c>
      <c r="S140" s="158">
        <f>IF('Indicator Data'!T144="No Data",1,IF('Indicator Data imputation'!T143&lt;&gt;"",1,0))</f>
        <v>0</v>
      </c>
      <c r="T140" s="158">
        <f>IF('Indicator Data'!U144="No Data",1,IF('Indicator Data imputation'!U143&lt;&gt;"",1,0))</f>
        <v>0</v>
      </c>
      <c r="U140" s="158">
        <f>IF('Indicator Data'!V144="No Data",1,IF('Indicator Data imputation'!V143&lt;&gt;"",1,0))</f>
        <v>0</v>
      </c>
      <c r="V140" s="158">
        <f>IF('Indicator Data'!W144="No Data",1,IF('Indicator Data imputation'!W143&lt;&gt;"",1,0))</f>
        <v>0</v>
      </c>
      <c r="W140" s="158">
        <f>IF('Indicator Data'!X144="No Data",1,IF('Indicator Data imputation'!X143&lt;&gt;"",1,0))</f>
        <v>0</v>
      </c>
      <c r="X140" s="158">
        <f>IF('Indicator Data'!Y144="No Data",1,IF('Indicator Data imputation'!Y143&lt;&gt;"",1,0))</f>
        <v>0</v>
      </c>
      <c r="Y140" s="158">
        <f>IF('Indicator Data'!Z144="No Data",1,IF('Indicator Data imputation'!Z143&lt;&gt;"",1,0))</f>
        <v>0</v>
      </c>
      <c r="Z140" s="158">
        <f>IF('Indicator Data'!AA144="No Data",1,IF('Indicator Data imputation'!AA143&lt;&gt;"",1,0))</f>
        <v>0</v>
      </c>
      <c r="AA140" s="158">
        <f>IF('Indicator Data'!AB144="No Data",1,IF('Indicator Data imputation'!AB143&lt;&gt;"",1,0))</f>
        <v>0</v>
      </c>
      <c r="AB140" s="158">
        <f>IF('Indicator Data'!AC144="No Data",1,IF('Indicator Data imputation'!AC143&lt;&gt;"",1,0))</f>
        <v>1</v>
      </c>
      <c r="AC140" s="158">
        <f>IF('Indicator Data'!AD144="No Data",1,IF('Indicator Data imputation'!AD143&lt;&gt;"",1,0))</f>
        <v>0</v>
      </c>
      <c r="AD140" s="158">
        <f>IF('Indicator Data'!AE144="No Data",1,IF('Indicator Data imputation'!AE143&lt;&gt;"",1,0))</f>
        <v>0</v>
      </c>
      <c r="AE140" s="158">
        <f>IF('Indicator Data'!AF144="No Data",1,IF('Indicator Data imputation'!AF143&lt;&gt;"",1,0))</f>
        <v>0</v>
      </c>
      <c r="AF140" s="158">
        <f>IF('Indicator Data'!AG144="No Data",1,IF('Indicator Data imputation'!AG143&lt;&gt;"",1,0))</f>
        <v>0</v>
      </c>
      <c r="AG140" s="158">
        <f>IF('Indicator Data'!AH144="No Data",1,IF('Indicator Data imputation'!AH143&lt;&gt;"",1,0))</f>
        <v>0</v>
      </c>
      <c r="AH140" s="158">
        <f>IF('Indicator Data'!AI144="No Data",1,IF('Indicator Data imputation'!AI143&lt;&gt;"",1,0))</f>
        <v>0</v>
      </c>
      <c r="AI140" s="158">
        <f>IF('Indicator Data'!AJ144="No Data",1,IF('Indicator Data imputation'!AJ143&lt;&gt;"",1,0))</f>
        <v>0</v>
      </c>
      <c r="AJ140" s="158">
        <f>IF('Indicator Data'!AK144="No Data",1,IF('Indicator Data imputation'!AK143&lt;&gt;"",1,0))</f>
        <v>0</v>
      </c>
      <c r="AK140" s="158">
        <f>IF('Indicator Data'!AL144="No Data",1,IF('Indicator Data imputation'!AL143&lt;&gt;"",1,0))</f>
        <v>0</v>
      </c>
      <c r="AL140" s="158">
        <f>IF('Indicator Data'!AM144="No Data",1,IF('Indicator Data imputation'!AM143&lt;&gt;"",1,0))</f>
        <v>1</v>
      </c>
      <c r="AM140" s="158">
        <f>IF('Indicator Data'!AN144="No Data",1,IF('Indicator Data imputation'!AN143&lt;&gt;"",1,0))</f>
        <v>0</v>
      </c>
      <c r="AN140" s="158">
        <f>IF('Indicator Data'!AO144="No Data",1,IF('Indicator Data imputation'!AO143&lt;&gt;"",1,0))</f>
        <v>0</v>
      </c>
      <c r="AO140" s="158">
        <f>IF('Indicator Data'!AP144="No Data",1,IF('Indicator Data imputation'!AP143&lt;&gt;"",1,0))</f>
        <v>0</v>
      </c>
      <c r="AP140" s="158">
        <f>IF('Indicator Data'!AQ144="No Data",1,IF('Indicator Data imputation'!AQ143&lt;&gt;"",1,0))</f>
        <v>1</v>
      </c>
      <c r="AQ140" s="158">
        <f>IF('Indicator Data'!AR144="No Data",1,IF('Indicator Data imputation'!AR143&lt;&gt;"",1,0))</f>
        <v>0</v>
      </c>
      <c r="AR140" s="158">
        <f>IF('Indicator Data'!AS144="No Data",1,IF('Indicator Data imputation'!AS143&lt;&gt;"",1,0))</f>
        <v>0</v>
      </c>
      <c r="AS140" s="158">
        <f>IF('Indicator Data'!AT144="No Data",1,IF('Indicator Data imputation'!AT143&lt;&gt;"",1,0))</f>
        <v>1</v>
      </c>
      <c r="AT140" s="158">
        <f>IF('Indicator Data'!AU144="No Data",1,IF('Indicator Data imputation'!AU143&lt;&gt;"",1,0))</f>
        <v>0</v>
      </c>
      <c r="AU140" s="158">
        <f>IF('Indicator Data'!AV144="No Data",1,IF('Indicator Data imputation'!AV143&lt;&gt;"",1,0))</f>
        <v>1</v>
      </c>
      <c r="AV140" s="158">
        <f>IF('Indicator Data'!AW144="No Data",1,IF('Indicator Data imputation'!AW143&lt;&gt;"",1,0))</f>
        <v>0</v>
      </c>
      <c r="AW140" s="158">
        <f>IF('Indicator Data'!AX144="No Data",1,IF('Indicator Data imputation'!AX143&lt;&gt;"",1,0))</f>
        <v>1</v>
      </c>
      <c r="AX140" s="158">
        <f>IF('Indicator Data'!AY144="No Data",1,IF('Indicator Data imputation'!AY143&lt;&gt;"",1,0))</f>
        <v>0</v>
      </c>
      <c r="AY140" s="158">
        <f>IF('Indicator Data'!AZ144="No Data",1,IF('Indicator Data imputation'!AZ143&lt;&gt;"",1,0))</f>
        <v>0</v>
      </c>
      <c r="AZ140" s="158">
        <f>IF('Indicator Data'!BA144="No Data",1,IF('Indicator Data imputation'!BA143&lt;&gt;"",1,0))</f>
        <v>0</v>
      </c>
      <c r="BA140" s="158">
        <f>IF('Indicator Data'!BB144="No Data",1,IF('Indicator Data imputation'!BB143&lt;&gt;"",1,0))</f>
        <v>0</v>
      </c>
      <c r="BB140" s="158">
        <f>IF('Indicator Data'!BC144="No Data",1,IF('Indicator Data imputation'!BC143&lt;&gt;"",1,0))</f>
        <v>0</v>
      </c>
      <c r="BC140" s="158">
        <f>IF('Indicator Data'!BD144="No Data",1,IF('Indicator Data imputation'!BD143&lt;&gt;"",1,0))</f>
        <v>0</v>
      </c>
      <c r="BD140" s="158">
        <f>IF('Indicator Data'!BE144="No Data",1,IF('Indicator Data imputation'!BE143&lt;&gt;"",1,0))</f>
        <v>0</v>
      </c>
      <c r="BE140" s="158">
        <f>IF('Indicator Data'!BF144="No Data",1,IF('Indicator Data imputation'!BF143&lt;&gt;"",1,0))</f>
        <v>0</v>
      </c>
      <c r="BF140" s="158">
        <f>IF('Indicator Data'!BG144="No Data",1,IF('Indicator Data imputation'!BG143&lt;&gt;"",1,0))</f>
        <v>0</v>
      </c>
      <c r="BG140" s="158">
        <f>IF('Indicator Data'!BH144="No Data",1,IF('Indicator Data imputation'!BH143&lt;&gt;"",1,0))</f>
        <v>0</v>
      </c>
      <c r="BH140" s="158">
        <f>IF('Indicator Data'!BI144="No Data",1,IF('Indicator Data imputation'!BI143&lt;&gt;"",1,0))</f>
        <v>0</v>
      </c>
      <c r="BI140" s="158">
        <f>IF('Indicator Data'!BJ144="No Data",1,IF('Indicator Data imputation'!BJ143&lt;&gt;"",1,0))</f>
        <v>0</v>
      </c>
      <c r="BJ140" s="158">
        <f>IF('Indicator Data'!BK144="No Data",1,IF('Indicator Data imputation'!BK143&lt;&gt;"",1,0))</f>
        <v>0</v>
      </c>
      <c r="BK140" s="158">
        <f>IF('Indicator Data'!BL144="No Data",1,IF('Indicator Data imputation'!BL143&lt;&gt;"",1,0))</f>
        <v>0</v>
      </c>
      <c r="BL140" s="158">
        <f>IF('Indicator Data'!BM144="No Data",1,IF('Indicator Data imputation'!BM143&lt;&gt;"",1,0))</f>
        <v>0</v>
      </c>
      <c r="BM140" s="158">
        <f>IF('Indicator Data'!BN144="No Data",1,IF('Indicator Data imputation'!BN143&lt;&gt;"",1,0))</f>
        <v>0</v>
      </c>
      <c r="BN140" s="158">
        <f>IF('Indicator Data'!BO144="No Data",1,IF('Indicator Data imputation'!BO143&lt;&gt;"",1,0))</f>
        <v>0</v>
      </c>
      <c r="BO140" s="158">
        <f>IF('Indicator Data'!BP144="No Data",1,IF('Indicator Data imputation'!BP143&lt;&gt;"",1,0))</f>
        <v>0</v>
      </c>
      <c r="BP140" s="158">
        <f>IF('Indicator Data'!BQ144="No Data",1,IF('Indicator Data imputation'!BQ143&lt;&gt;"",1,0))</f>
        <v>0</v>
      </c>
      <c r="BQ140" s="158">
        <f>IF('Indicator Data'!BR144="No Data",1,IF('Indicator Data imputation'!BR143&lt;&gt;"",1,0))</f>
        <v>0</v>
      </c>
      <c r="BR140" s="158">
        <f>IF('Indicator Data'!BS144="No Data",1,IF('Indicator Data imputation'!BS143&lt;&gt;"",1,0))</f>
        <v>0</v>
      </c>
      <c r="BS140" s="158">
        <f>IF('Indicator Data'!BT144="No Data",1,IF('Indicator Data imputation'!BT143&lt;&gt;"",1,0))</f>
        <v>0</v>
      </c>
      <c r="BT140" s="158">
        <f>IF('Indicator Data'!BU144="No Data",1,IF('Indicator Data imputation'!BU143&lt;&gt;"",1,0))</f>
        <v>0</v>
      </c>
      <c r="BU140" s="158">
        <f>IF('Indicator Data'!BV144="No Data",1,IF('Indicator Data imputation'!BV143&lt;&gt;"",1,0))</f>
        <v>0</v>
      </c>
      <c r="BV140" s="158">
        <f>IF('Indicator Data'!BW144="No Data",1,IF('Indicator Data imputation'!BW143&lt;&gt;"",1,0))</f>
        <v>0</v>
      </c>
      <c r="BW140" s="158">
        <f>IF('Indicator Data'!BX144="No Data",1,IF('Indicator Data imputation'!BX143&lt;&gt;"",1,0))</f>
        <v>0</v>
      </c>
      <c r="BX140" s="158">
        <f>IF('Indicator Data'!BY144="No Data",1,IF('Indicator Data imputation'!BY143&lt;&gt;"",1,0))</f>
        <v>0</v>
      </c>
      <c r="BY140" s="5">
        <f t="shared" si="6"/>
        <v>9</v>
      </c>
      <c r="BZ140" s="160">
        <f t="shared" si="7"/>
        <v>0.12</v>
      </c>
    </row>
    <row r="141" spans="1:78" x14ac:dyDescent="0.25">
      <c r="A141" s="5" t="s">
        <v>258</v>
      </c>
      <c r="B141" s="158">
        <f>IF('Indicator Data'!C145="No Data",1,IF('Indicator Data imputation'!C144&lt;&gt;"",1,0))</f>
        <v>0</v>
      </c>
      <c r="C141" s="158">
        <f>IF('Indicator Data'!D145="No Data",1,IF('Indicator Data imputation'!D144&lt;&gt;"",1,0))</f>
        <v>0</v>
      </c>
      <c r="D141" s="158">
        <f>IF('Indicator Data'!E145="No Data",1,IF('Indicator Data imputation'!E144&lt;&gt;"",1,0))</f>
        <v>0</v>
      </c>
      <c r="E141" s="158">
        <f>IF('Indicator Data'!F145="No Data",1,IF('Indicator Data imputation'!F144&lt;&gt;"",1,0))</f>
        <v>0</v>
      </c>
      <c r="F141" s="158">
        <f>IF('Indicator Data'!G145="No Data",1,IF('Indicator Data imputation'!G144&lt;&gt;"",1,0))</f>
        <v>0</v>
      </c>
      <c r="G141" s="158">
        <f>IF('Indicator Data'!H145="No Data",1,IF('Indicator Data imputation'!H144&lt;&gt;"",1,0))</f>
        <v>0</v>
      </c>
      <c r="H141" s="158">
        <f>IF('Indicator Data'!I145="No Data",1,IF('Indicator Data imputation'!I144&lt;&gt;"",1,0))</f>
        <v>0</v>
      </c>
      <c r="I141" s="158">
        <f>IF('Indicator Data'!J145="No Data",1,IF('Indicator Data imputation'!J144&lt;&gt;"",1,0))</f>
        <v>0</v>
      </c>
      <c r="J141" s="158">
        <f>IF('Indicator Data'!K145="No Data",1,IF('Indicator Data imputation'!K144&lt;&gt;"",1,0))</f>
        <v>0</v>
      </c>
      <c r="K141" s="158">
        <f>IF('Indicator Data'!L145="No Data",1,IF('Indicator Data imputation'!L144&lt;&gt;"",1,0))</f>
        <v>0</v>
      </c>
      <c r="L141" s="158">
        <f>IF('Indicator Data'!M145="No Data",1,IF('Indicator Data imputation'!M144&lt;&gt;"",1,0))</f>
        <v>0</v>
      </c>
      <c r="M141" s="158">
        <f>IF('Indicator Data'!N145="No Data",1,IF('Indicator Data imputation'!N144&lt;&gt;"",1,0))</f>
        <v>1</v>
      </c>
      <c r="N141" s="158">
        <f>IF('Indicator Data'!O145="No Data",1,IF('Indicator Data imputation'!O144&lt;&gt;"",1,0))</f>
        <v>1</v>
      </c>
      <c r="O141" s="158">
        <f>IF('Indicator Data'!P145="No Data",1,IF('Indicator Data imputation'!P144&lt;&gt;"",1,0))</f>
        <v>1</v>
      </c>
      <c r="P141" s="158">
        <f>IF('Indicator Data'!Q145="No Data",1,IF('Indicator Data imputation'!Q144&lt;&gt;"",1,0))</f>
        <v>0</v>
      </c>
      <c r="Q141" s="158">
        <f>IF('Indicator Data'!R145="No Data",1,IF('Indicator Data imputation'!R144&lt;&gt;"",1,0))</f>
        <v>0</v>
      </c>
      <c r="R141" s="158">
        <f>IF('Indicator Data'!S145="No Data",1,IF('Indicator Data imputation'!S144&lt;&gt;"",1,0))</f>
        <v>0</v>
      </c>
      <c r="S141" s="158">
        <f>IF('Indicator Data'!T145="No Data",1,IF('Indicator Data imputation'!T144&lt;&gt;"",1,0))</f>
        <v>0</v>
      </c>
      <c r="T141" s="158">
        <f>IF('Indicator Data'!U145="No Data",1,IF('Indicator Data imputation'!U144&lt;&gt;"",1,0))</f>
        <v>0</v>
      </c>
      <c r="U141" s="158">
        <f>IF('Indicator Data'!V145="No Data",1,IF('Indicator Data imputation'!V144&lt;&gt;"",1,0))</f>
        <v>0</v>
      </c>
      <c r="V141" s="158">
        <f>IF('Indicator Data'!W145="No Data",1,IF('Indicator Data imputation'!W144&lt;&gt;"",1,0))</f>
        <v>0</v>
      </c>
      <c r="W141" s="158">
        <f>IF('Indicator Data'!X145="No Data",1,IF('Indicator Data imputation'!X144&lt;&gt;"",1,0))</f>
        <v>0</v>
      </c>
      <c r="X141" s="158">
        <f>IF('Indicator Data'!Y145="No Data",1,IF('Indicator Data imputation'!Y144&lt;&gt;"",1,0))</f>
        <v>0</v>
      </c>
      <c r="Y141" s="158">
        <f>IF('Indicator Data'!Z145="No Data",1,IF('Indicator Data imputation'!Z144&lt;&gt;"",1,0))</f>
        <v>0</v>
      </c>
      <c r="Z141" s="158">
        <f>IF('Indicator Data'!AA145="No Data",1,IF('Indicator Data imputation'!AA144&lt;&gt;"",1,0))</f>
        <v>1</v>
      </c>
      <c r="AA141" s="158">
        <f>IF('Indicator Data'!AB145="No Data",1,IF('Indicator Data imputation'!AB144&lt;&gt;"",1,0))</f>
        <v>0</v>
      </c>
      <c r="AB141" s="158">
        <f>IF('Indicator Data'!AC145="No Data",1,IF('Indicator Data imputation'!AC144&lt;&gt;"",1,0))</f>
        <v>1</v>
      </c>
      <c r="AC141" s="158">
        <f>IF('Indicator Data'!AD145="No Data",1,IF('Indicator Data imputation'!AD144&lt;&gt;"",1,0))</f>
        <v>0</v>
      </c>
      <c r="AD141" s="158">
        <f>IF('Indicator Data'!AE145="No Data",1,IF('Indicator Data imputation'!AE144&lt;&gt;"",1,0))</f>
        <v>0</v>
      </c>
      <c r="AE141" s="158">
        <f>IF('Indicator Data'!AF145="No Data",1,IF('Indicator Data imputation'!AF144&lt;&gt;"",1,0))</f>
        <v>1</v>
      </c>
      <c r="AF141" s="158">
        <f>IF('Indicator Data'!AG145="No Data",1,IF('Indicator Data imputation'!AG144&lt;&gt;"",1,0))</f>
        <v>0</v>
      </c>
      <c r="AG141" s="158">
        <f>IF('Indicator Data'!AH145="No Data",1,IF('Indicator Data imputation'!AH144&lt;&gt;"",1,0))</f>
        <v>0</v>
      </c>
      <c r="AH141" s="158">
        <f>IF('Indicator Data'!AI145="No Data",1,IF('Indicator Data imputation'!AI144&lt;&gt;"",1,0))</f>
        <v>0</v>
      </c>
      <c r="AI141" s="158">
        <f>IF('Indicator Data'!AJ145="No Data",1,IF('Indicator Data imputation'!AJ144&lt;&gt;"",1,0))</f>
        <v>0</v>
      </c>
      <c r="AJ141" s="158">
        <f>IF('Indicator Data'!AK145="No Data",1,IF('Indicator Data imputation'!AK144&lt;&gt;"",1,0))</f>
        <v>0</v>
      </c>
      <c r="AK141" s="158">
        <f>IF('Indicator Data'!AL145="No Data",1,IF('Indicator Data imputation'!AL144&lt;&gt;"",1,0))</f>
        <v>0</v>
      </c>
      <c r="AL141" s="158">
        <f>IF('Indicator Data'!AM145="No Data",1,IF('Indicator Data imputation'!AM144&lt;&gt;"",1,0))</f>
        <v>1</v>
      </c>
      <c r="AM141" s="158">
        <f>IF('Indicator Data'!AN145="No Data",1,IF('Indicator Data imputation'!AN144&lt;&gt;"",1,0))</f>
        <v>0</v>
      </c>
      <c r="AN141" s="158">
        <f>IF('Indicator Data'!AO145="No Data",1,IF('Indicator Data imputation'!AO144&lt;&gt;"",1,0))</f>
        <v>0</v>
      </c>
      <c r="AO141" s="158">
        <f>IF('Indicator Data'!AP145="No Data",1,IF('Indicator Data imputation'!AP144&lt;&gt;"",1,0))</f>
        <v>0</v>
      </c>
      <c r="AP141" s="158">
        <f>IF('Indicator Data'!AQ145="No Data",1,IF('Indicator Data imputation'!AQ144&lt;&gt;"",1,0))</f>
        <v>1</v>
      </c>
      <c r="AQ141" s="158">
        <f>IF('Indicator Data'!AR145="No Data",1,IF('Indicator Data imputation'!AR144&lt;&gt;"",1,0))</f>
        <v>0</v>
      </c>
      <c r="AR141" s="158">
        <f>IF('Indicator Data'!AS145="No Data",1,IF('Indicator Data imputation'!AS144&lt;&gt;"",1,0))</f>
        <v>0</v>
      </c>
      <c r="AS141" s="158">
        <f>IF('Indicator Data'!AT145="No Data",1,IF('Indicator Data imputation'!AT144&lt;&gt;"",1,0))</f>
        <v>1</v>
      </c>
      <c r="AT141" s="158">
        <f>IF('Indicator Data'!AU145="No Data",1,IF('Indicator Data imputation'!AU144&lt;&gt;"",1,0))</f>
        <v>0</v>
      </c>
      <c r="AU141" s="158">
        <f>IF('Indicator Data'!AV145="No Data",1,IF('Indicator Data imputation'!AV144&lt;&gt;"",1,0))</f>
        <v>0</v>
      </c>
      <c r="AV141" s="158">
        <f>IF('Indicator Data'!AW145="No Data",1,IF('Indicator Data imputation'!AW144&lt;&gt;"",1,0))</f>
        <v>0</v>
      </c>
      <c r="AW141" s="158">
        <f>IF('Indicator Data'!AX145="No Data",1,IF('Indicator Data imputation'!AX144&lt;&gt;"",1,0))</f>
        <v>1</v>
      </c>
      <c r="AX141" s="158">
        <f>IF('Indicator Data'!AY145="No Data",1,IF('Indicator Data imputation'!AY144&lt;&gt;"",1,0))</f>
        <v>0</v>
      </c>
      <c r="AY141" s="158">
        <f>IF('Indicator Data'!AZ145="No Data",1,IF('Indicator Data imputation'!AZ144&lt;&gt;"",1,0))</f>
        <v>0</v>
      </c>
      <c r="AZ141" s="158">
        <f>IF('Indicator Data'!BA145="No Data",1,IF('Indicator Data imputation'!BA144&lt;&gt;"",1,0))</f>
        <v>1</v>
      </c>
      <c r="BA141" s="158">
        <f>IF('Indicator Data'!BB145="No Data",1,IF('Indicator Data imputation'!BB144&lt;&gt;"",1,0))</f>
        <v>0</v>
      </c>
      <c r="BB141" s="158">
        <f>IF('Indicator Data'!BC145="No Data",1,IF('Indicator Data imputation'!BC144&lt;&gt;"",1,0))</f>
        <v>0</v>
      </c>
      <c r="BC141" s="158">
        <f>IF('Indicator Data'!BD145="No Data",1,IF('Indicator Data imputation'!BD144&lt;&gt;"",1,0))</f>
        <v>0</v>
      </c>
      <c r="BD141" s="158">
        <f>IF('Indicator Data'!BE145="No Data",1,IF('Indicator Data imputation'!BE144&lt;&gt;"",1,0))</f>
        <v>0</v>
      </c>
      <c r="BE141" s="158">
        <f>IF('Indicator Data'!BF145="No Data",1,IF('Indicator Data imputation'!BF144&lt;&gt;"",1,0))</f>
        <v>0</v>
      </c>
      <c r="BF141" s="158">
        <f>IF('Indicator Data'!BG145="No Data",1,IF('Indicator Data imputation'!BG144&lt;&gt;"",1,0))</f>
        <v>0</v>
      </c>
      <c r="BG141" s="158">
        <f>IF('Indicator Data'!BH145="No Data",1,IF('Indicator Data imputation'!BH144&lt;&gt;"",1,0))</f>
        <v>1</v>
      </c>
      <c r="BH141" s="158">
        <f>IF('Indicator Data'!BI145="No Data",1,IF('Indicator Data imputation'!BI144&lt;&gt;"",1,0))</f>
        <v>1</v>
      </c>
      <c r="BI141" s="158">
        <f>IF('Indicator Data'!BJ145="No Data",1,IF('Indicator Data imputation'!BJ144&lt;&gt;"",1,0))</f>
        <v>0</v>
      </c>
      <c r="BJ141" s="158">
        <f>IF('Indicator Data'!BK145="No Data",1,IF('Indicator Data imputation'!BK144&lt;&gt;"",1,0))</f>
        <v>0</v>
      </c>
      <c r="BK141" s="158">
        <f>IF('Indicator Data'!BL145="No Data",1,IF('Indicator Data imputation'!BL144&lt;&gt;"",1,0))</f>
        <v>0</v>
      </c>
      <c r="BL141" s="158">
        <f>IF('Indicator Data'!BM145="No Data",1,IF('Indicator Data imputation'!BM144&lt;&gt;"",1,0))</f>
        <v>0</v>
      </c>
      <c r="BM141" s="158">
        <f>IF('Indicator Data'!BN145="No Data",1,IF('Indicator Data imputation'!BN144&lt;&gt;"",1,0))</f>
        <v>0</v>
      </c>
      <c r="BN141" s="158">
        <f>IF('Indicator Data'!BO145="No Data",1,IF('Indicator Data imputation'!BO144&lt;&gt;"",1,0))</f>
        <v>0</v>
      </c>
      <c r="BO141" s="158">
        <f>IF('Indicator Data'!BP145="No Data",1,IF('Indicator Data imputation'!BP144&lt;&gt;"",1,0))</f>
        <v>0</v>
      </c>
      <c r="BP141" s="158">
        <f>IF('Indicator Data'!BQ145="No Data",1,IF('Indicator Data imputation'!BQ144&lt;&gt;"",1,0))</f>
        <v>0</v>
      </c>
      <c r="BQ141" s="158">
        <f>IF('Indicator Data'!BR145="No Data",1,IF('Indicator Data imputation'!BR144&lt;&gt;"",1,0))</f>
        <v>0</v>
      </c>
      <c r="BR141" s="158">
        <f>IF('Indicator Data'!BS145="No Data",1,IF('Indicator Data imputation'!BS144&lt;&gt;"",1,0))</f>
        <v>0</v>
      </c>
      <c r="BS141" s="158">
        <f>IF('Indicator Data'!BT145="No Data",1,IF('Indicator Data imputation'!BT144&lt;&gt;"",1,0))</f>
        <v>0</v>
      </c>
      <c r="BT141" s="158">
        <f>IF('Indicator Data'!BU145="No Data",1,IF('Indicator Data imputation'!BU144&lt;&gt;"",1,0))</f>
        <v>0</v>
      </c>
      <c r="BU141" s="158">
        <f>IF('Indicator Data'!BV145="No Data",1,IF('Indicator Data imputation'!BV144&lt;&gt;"",1,0))</f>
        <v>0</v>
      </c>
      <c r="BV141" s="158">
        <f>IF('Indicator Data'!BW145="No Data",1,IF('Indicator Data imputation'!BW144&lt;&gt;"",1,0))</f>
        <v>0</v>
      </c>
      <c r="BW141" s="158">
        <f>IF('Indicator Data'!BX145="No Data",1,IF('Indicator Data imputation'!BX144&lt;&gt;"",1,0))</f>
        <v>0</v>
      </c>
      <c r="BX141" s="158">
        <f>IF('Indicator Data'!BY145="No Data",1,IF('Indicator Data imputation'!BY144&lt;&gt;"",1,0))</f>
        <v>0</v>
      </c>
      <c r="BY141" s="5">
        <f t="shared" si="6"/>
        <v>13</v>
      </c>
      <c r="BZ141" s="160">
        <f t="shared" si="7"/>
        <v>0.17333333333333334</v>
      </c>
    </row>
    <row r="142" spans="1:78" x14ac:dyDescent="0.25">
      <c r="A142" s="5" t="s">
        <v>260</v>
      </c>
      <c r="B142" s="158">
        <f>IF('Indicator Data'!C146="No Data",1,IF('Indicator Data imputation'!C145&lt;&gt;"",1,0))</f>
        <v>0</v>
      </c>
      <c r="C142" s="158">
        <f>IF('Indicator Data'!D146="No Data",1,IF('Indicator Data imputation'!D145&lt;&gt;"",1,0))</f>
        <v>0</v>
      </c>
      <c r="D142" s="158">
        <f>IF('Indicator Data'!E146="No Data",1,IF('Indicator Data imputation'!E145&lt;&gt;"",1,0))</f>
        <v>0</v>
      </c>
      <c r="E142" s="158">
        <f>IF('Indicator Data'!F146="No Data",1,IF('Indicator Data imputation'!F145&lt;&gt;"",1,0))</f>
        <v>0</v>
      </c>
      <c r="F142" s="158">
        <f>IF('Indicator Data'!G146="No Data",1,IF('Indicator Data imputation'!G145&lt;&gt;"",1,0))</f>
        <v>0</v>
      </c>
      <c r="G142" s="158">
        <f>IF('Indicator Data'!H146="No Data",1,IF('Indicator Data imputation'!H145&lt;&gt;"",1,0))</f>
        <v>0</v>
      </c>
      <c r="H142" s="158">
        <f>IF('Indicator Data'!I146="No Data",1,IF('Indicator Data imputation'!I145&lt;&gt;"",1,0))</f>
        <v>0</v>
      </c>
      <c r="I142" s="158">
        <f>IF('Indicator Data'!J146="No Data",1,IF('Indicator Data imputation'!J145&lt;&gt;"",1,0))</f>
        <v>0</v>
      </c>
      <c r="J142" s="158">
        <f>IF('Indicator Data'!K146="No Data",1,IF('Indicator Data imputation'!K145&lt;&gt;"",1,0))</f>
        <v>0</v>
      </c>
      <c r="K142" s="158">
        <f>IF('Indicator Data'!L146="No Data",1,IF('Indicator Data imputation'!L145&lt;&gt;"",1,0))</f>
        <v>0</v>
      </c>
      <c r="L142" s="158">
        <f>IF('Indicator Data'!M146="No Data",1,IF('Indicator Data imputation'!M145&lt;&gt;"",1,0))</f>
        <v>0</v>
      </c>
      <c r="M142" s="158">
        <f>IF('Indicator Data'!N146="No Data",1,IF('Indicator Data imputation'!N145&lt;&gt;"",1,0))</f>
        <v>1</v>
      </c>
      <c r="N142" s="158">
        <f>IF('Indicator Data'!O146="No Data",1,IF('Indicator Data imputation'!O145&lt;&gt;"",1,0))</f>
        <v>1</v>
      </c>
      <c r="O142" s="158">
        <f>IF('Indicator Data'!P146="No Data",1,IF('Indicator Data imputation'!P145&lt;&gt;"",1,0))</f>
        <v>1</v>
      </c>
      <c r="P142" s="158">
        <f>IF('Indicator Data'!Q146="No Data",1,IF('Indicator Data imputation'!Q145&lt;&gt;"",1,0))</f>
        <v>0</v>
      </c>
      <c r="Q142" s="158">
        <f>IF('Indicator Data'!R146="No Data",1,IF('Indicator Data imputation'!R145&lt;&gt;"",1,0))</f>
        <v>0</v>
      </c>
      <c r="R142" s="158">
        <f>IF('Indicator Data'!S146="No Data",1,IF('Indicator Data imputation'!S145&lt;&gt;"",1,0))</f>
        <v>0</v>
      </c>
      <c r="S142" s="158">
        <f>IF('Indicator Data'!T146="No Data",1,IF('Indicator Data imputation'!T145&lt;&gt;"",1,0))</f>
        <v>0</v>
      </c>
      <c r="T142" s="158">
        <f>IF('Indicator Data'!U146="No Data",1,IF('Indicator Data imputation'!U145&lt;&gt;"",1,0))</f>
        <v>0</v>
      </c>
      <c r="U142" s="158">
        <f>IF('Indicator Data'!V146="No Data",1,IF('Indicator Data imputation'!V145&lt;&gt;"",1,0))</f>
        <v>0</v>
      </c>
      <c r="V142" s="158">
        <f>IF('Indicator Data'!W146="No Data",1,IF('Indicator Data imputation'!W145&lt;&gt;"",1,0))</f>
        <v>0</v>
      </c>
      <c r="W142" s="158">
        <f>IF('Indicator Data'!X146="No Data",1,IF('Indicator Data imputation'!X145&lt;&gt;"",1,0))</f>
        <v>0</v>
      </c>
      <c r="X142" s="158">
        <f>IF('Indicator Data'!Y146="No Data",1,IF('Indicator Data imputation'!Y145&lt;&gt;"",1,0))</f>
        <v>0</v>
      </c>
      <c r="Y142" s="158">
        <f>IF('Indicator Data'!Z146="No Data",1,IF('Indicator Data imputation'!Z145&lt;&gt;"",1,0))</f>
        <v>0</v>
      </c>
      <c r="Z142" s="158">
        <f>IF('Indicator Data'!AA146="No Data",1,IF('Indicator Data imputation'!AA145&lt;&gt;"",1,0))</f>
        <v>0</v>
      </c>
      <c r="AA142" s="158">
        <f>IF('Indicator Data'!AB146="No Data",1,IF('Indicator Data imputation'!AB145&lt;&gt;"",1,0))</f>
        <v>0</v>
      </c>
      <c r="AB142" s="158">
        <f>IF('Indicator Data'!AC146="No Data",1,IF('Indicator Data imputation'!AC145&lt;&gt;"",1,0))</f>
        <v>1</v>
      </c>
      <c r="AC142" s="158">
        <f>IF('Indicator Data'!AD146="No Data",1,IF('Indicator Data imputation'!AD145&lt;&gt;"",1,0))</f>
        <v>0</v>
      </c>
      <c r="AD142" s="158">
        <f>IF('Indicator Data'!AE146="No Data",1,IF('Indicator Data imputation'!AE145&lt;&gt;"",1,0))</f>
        <v>0</v>
      </c>
      <c r="AE142" s="158">
        <f>IF('Indicator Data'!AF146="No Data",1,IF('Indicator Data imputation'!AF145&lt;&gt;"",1,0))</f>
        <v>0</v>
      </c>
      <c r="AF142" s="158">
        <f>IF('Indicator Data'!AG146="No Data",1,IF('Indicator Data imputation'!AG145&lt;&gt;"",1,0))</f>
        <v>0</v>
      </c>
      <c r="AG142" s="158">
        <f>IF('Indicator Data'!AH146="No Data",1,IF('Indicator Data imputation'!AH145&lt;&gt;"",1,0))</f>
        <v>0</v>
      </c>
      <c r="AH142" s="158">
        <f>IF('Indicator Data'!AI146="No Data",1,IF('Indicator Data imputation'!AI145&lt;&gt;"",1,0))</f>
        <v>0</v>
      </c>
      <c r="AI142" s="158">
        <f>IF('Indicator Data'!AJ146="No Data",1,IF('Indicator Data imputation'!AJ145&lt;&gt;"",1,0))</f>
        <v>0</v>
      </c>
      <c r="AJ142" s="158">
        <f>IF('Indicator Data'!AK146="No Data",1,IF('Indicator Data imputation'!AK145&lt;&gt;"",1,0))</f>
        <v>0</v>
      </c>
      <c r="AK142" s="158">
        <f>IF('Indicator Data'!AL146="No Data",1,IF('Indicator Data imputation'!AL145&lt;&gt;"",1,0))</f>
        <v>0</v>
      </c>
      <c r="AL142" s="158">
        <f>IF('Indicator Data'!AM146="No Data",1,IF('Indicator Data imputation'!AM145&lt;&gt;"",1,0))</f>
        <v>1</v>
      </c>
      <c r="AM142" s="158">
        <f>IF('Indicator Data'!AN146="No Data",1,IF('Indicator Data imputation'!AN145&lt;&gt;"",1,0))</f>
        <v>0</v>
      </c>
      <c r="AN142" s="158">
        <f>IF('Indicator Data'!AO146="No Data",1,IF('Indicator Data imputation'!AO145&lt;&gt;"",1,0))</f>
        <v>0</v>
      </c>
      <c r="AO142" s="158">
        <f>IF('Indicator Data'!AP146="No Data",1,IF('Indicator Data imputation'!AP145&lt;&gt;"",1,0))</f>
        <v>0</v>
      </c>
      <c r="AP142" s="158">
        <f>IF('Indicator Data'!AQ146="No Data",1,IF('Indicator Data imputation'!AQ145&lt;&gt;"",1,0))</f>
        <v>1</v>
      </c>
      <c r="AQ142" s="158">
        <f>IF('Indicator Data'!AR146="No Data",1,IF('Indicator Data imputation'!AR145&lt;&gt;"",1,0))</f>
        <v>0</v>
      </c>
      <c r="AR142" s="158">
        <f>IF('Indicator Data'!AS146="No Data",1,IF('Indicator Data imputation'!AS145&lt;&gt;"",1,0))</f>
        <v>0</v>
      </c>
      <c r="AS142" s="158">
        <f>IF('Indicator Data'!AT146="No Data",1,IF('Indicator Data imputation'!AT145&lt;&gt;"",1,0))</f>
        <v>1</v>
      </c>
      <c r="AT142" s="158">
        <f>IF('Indicator Data'!AU146="No Data",1,IF('Indicator Data imputation'!AU145&lt;&gt;"",1,0))</f>
        <v>0</v>
      </c>
      <c r="AU142" s="158">
        <f>IF('Indicator Data'!AV146="No Data",1,IF('Indicator Data imputation'!AV145&lt;&gt;"",1,0))</f>
        <v>0</v>
      </c>
      <c r="AV142" s="158">
        <f>IF('Indicator Data'!AW146="No Data",1,IF('Indicator Data imputation'!AW145&lt;&gt;"",1,0))</f>
        <v>0</v>
      </c>
      <c r="AW142" s="158">
        <f>IF('Indicator Data'!AX146="No Data",1,IF('Indicator Data imputation'!AX145&lt;&gt;"",1,0))</f>
        <v>1</v>
      </c>
      <c r="AX142" s="158">
        <f>IF('Indicator Data'!AY146="No Data",1,IF('Indicator Data imputation'!AY145&lt;&gt;"",1,0))</f>
        <v>0</v>
      </c>
      <c r="AY142" s="158">
        <f>IF('Indicator Data'!AZ146="No Data",1,IF('Indicator Data imputation'!AZ145&lt;&gt;"",1,0))</f>
        <v>0</v>
      </c>
      <c r="AZ142" s="158">
        <f>IF('Indicator Data'!BA146="No Data",1,IF('Indicator Data imputation'!BA145&lt;&gt;"",1,0))</f>
        <v>0</v>
      </c>
      <c r="BA142" s="158">
        <f>IF('Indicator Data'!BB146="No Data",1,IF('Indicator Data imputation'!BB145&lt;&gt;"",1,0))</f>
        <v>0</v>
      </c>
      <c r="BB142" s="158">
        <f>IF('Indicator Data'!BC146="No Data",1,IF('Indicator Data imputation'!BC145&lt;&gt;"",1,0))</f>
        <v>0</v>
      </c>
      <c r="BC142" s="158">
        <f>IF('Indicator Data'!BD146="No Data",1,IF('Indicator Data imputation'!BD145&lt;&gt;"",1,0))</f>
        <v>0</v>
      </c>
      <c r="BD142" s="158">
        <f>IF('Indicator Data'!BE146="No Data",1,IF('Indicator Data imputation'!BE145&lt;&gt;"",1,0))</f>
        <v>0</v>
      </c>
      <c r="BE142" s="158">
        <f>IF('Indicator Data'!BF146="No Data",1,IF('Indicator Data imputation'!BF145&lt;&gt;"",1,0))</f>
        <v>0</v>
      </c>
      <c r="BF142" s="158">
        <f>IF('Indicator Data'!BG146="No Data",1,IF('Indicator Data imputation'!BG145&lt;&gt;"",1,0))</f>
        <v>0</v>
      </c>
      <c r="BG142" s="158">
        <f>IF('Indicator Data'!BH146="No Data",1,IF('Indicator Data imputation'!BH145&lt;&gt;"",1,0))</f>
        <v>0</v>
      </c>
      <c r="BH142" s="158">
        <f>IF('Indicator Data'!BI146="No Data",1,IF('Indicator Data imputation'!BI145&lt;&gt;"",1,0))</f>
        <v>0</v>
      </c>
      <c r="BI142" s="158">
        <f>IF('Indicator Data'!BJ146="No Data",1,IF('Indicator Data imputation'!BJ145&lt;&gt;"",1,0))</f>
        <v>0</v>
      </c>
      <c r="BJ142" s="158">
        <f>IF('Indicator Data'!BK146="No Data",1,IF('Indicator Data imputation'!BK145&lt;&gt;"",1,0))</f>
        <v>0</v>
      </c>
      <c r="BK142" s="158">
        <f>IF('Indicator Data'!BL146="No Data",1,IF('Indicator Data imputation'!BL145&lt;&gt;"",1,0))</f>
        <v>0</v>
      </c>
      <c r="BL142" s="158">
        <f>IF('Indicator Data'!BM146="No Data",1,IF('Indicator Data imputation'!BM145&lt;&gt;"",1,0))</f>
        <v>0</v>
      </c>
      <c r="BM142" s="158">
        <f>IF('Indicator Data'!BN146="No Data",1,IF('Indicator Data imputation'!BN145&lt;&gt;"",1,0))</f>
        <v>0</v>
      </c>
      <c r="BN142" s="158">
        <f>IF('Indicator Data'!BO146="No Data",1,IF('Indicator Data imputation'!BO145&lt;&gt;"",1,0))</f>
        <v>0</v>
      </c>
      <c r="BO142" s="158">
        <f>IF('Indicator Data'!BP146="No Data",1,IF('Indicator Data imputation'!BP145&lt;&gt;"",1,0))</f>
        <v>0</v>
      </c>
      <c r="BP142" s="158">
        <f>IF('Indicator Data'!BQ146="No Data",1,IF('Indicator Data imputation'!BQ145&lt;&gt;"",1,0))</f>
        <v>0</v>
      </c>
      <c r="BQ142" s="158">
        <f>IF('Indicator Data'!BR146="No Data",1,IF('Indicator Data imputation'!BR145&lt;&gt;"",1,0))</f>
        <v>0</v>
      </c>
      <c r="BR142" s="158">
        <f>IF('Indicator Data'!BS146="No Data",1,IF('Indicator Data imputation'!BS145&lt;&gt;"",1,0))</f>
        <v>0</v>
      </c>
      <c r="BS142" s="158">
        <f>IF('Indicator Data'!BT146="No Data",1,IF('Indicator Data imputation'!BT145&lt;&gt;"",1,0))</f>
        <v>0</v>
      </c>
      <c r="BT142" s="158">
        <f>IF('Indicator Data'!BU146="No Data",1,IF('Indicator Data imputation'!BU145&lt;&gt;"",1,0))</f>
        <v>0</v>
      </c>
      <c r="BU142" s="158">
        <f>IF('Indicator Data'!BV146="No Data",1,IF('Indicator Data imputation'!BV145&lt;&gt;"",1,0))</f>
        <v>0</v>
      </c>
      <c r="BV142" s="158">
        <f>IF('Indicator Data'!BW146="No Data",1,IF('Indicator Data imputation'!BW145&lt;&gt;"",1,0))</f>
        <v>1</v>
      </c>
      <c r="BW142" s="158">
        <f>IF('Indicator Data'!BX146="No Data",1,IF('Indicator Data imputation'!BX145&lt;&gt;"",1,0))</f>
        <v>0</v>
      </c>
      <c r="BX142" s="158">
        <f>IF('Indicator Data'!BY146="No Data",1,IF('Indicator Data imputation'!BY145&lt;&gt;"",1,0))</f>
        <v>0</v>
      </c>
      <c r="BY142" s="5">
        <f t="shared" si="6"/>
        <v>9</v>
      </c>
      <c r="BZ142" s="160">
        <f t="shared" si="7"/>
        <v>0.12</v>
      </c>
    </row>
    <row r="143" spans="1:78" x14ac:dyDescent="0.25">
      <c r="A143" s="5" t="s">
        <v>262</v>
      </c>
      <c r="B143" s="158">
        <f>IF('Indicator Data'!C147="No Data",1,IF('Indicator Data imputation'!C146&lt;&gt;"",1,0))</f>
        <v>0</v>
      </c>
      <c r="C143" s="158">
        <f>IF('Indicator Data'!D147="No Data",1,IF('Indicator Data imputation'!D146&lt;&gt;"",1,0))</f>
        <v>0</v>
      </c>
      <c r="D143" s="158">
        <f>IF('Indicator Data'!E147="No Data",1,IF('Indicator Data imputation'!E146&lt;&gt;"",1,0))</f>
        <v>0</v>
      </c>
      <c r="E143" s="158">
        <f>IF('Indicator Data'!F147="No Data",1,IF('Indicator Data imputation'!F146&lt;&gt;"",1,0))</f>
        <v>0</v>
      </c>
      <c r="F143" s="158">
        <f>IF('Indicator Data'!G147="No Data",1,IF('Indicator Data imputation'!G146&lt;&gt;"",1,0))</f>
        <v>0</v>
      </c>
      <c r="G143" s="158">
        <f>IF('Indicator Data'!H147="No Data",1,IF('Indicator Data imputation'!H146&lt;&gt;"",1,0))</f>
        <v>0</v>
      </c>
      <c r="H143" s="158">
        <f>IF('Indicator Data'!I147="No Data",1,IF('Indicator Data imputation'!I146&lt;&gt;"",1,0))</f>
        <v>0</v>
      </c>
      <c r="I143" s="158">
        <f>IF('Indicator Data'!J147="No Data",1,IF('Indicator Data imputation'!J146&lt;&gt;"",1,0))</f>
        <v>0</v>
      </c>
      <c r="J143" s="158">
        <f>IF('Indicator Data'!K147="No Data",1,IF('Indicator Data imputation'!K146&lt;&gt;"",1,0))</f>
        <v>0</v>
      </c>
      <c r="K143" s="158">
        <f>IF('Indicator Data'!L147="No Data",1,IF('Indicator Data imputation'!L146&lt;&gt;"",1,0))</f>
        <v>0</v>
      </c>
      <c r="L143" s="158">
        <f>IF('Indicator Data'!M147="No Data",1,IF('Indicator Data imputation'!M146&lt;&gt;"",1,0))</f>
        <v>0</v>
      </c>
      <c r="M143" s="158">
        <f>IF('Indicator Data'!N147="No Data",1,IF('Indicator Data imputation'!N146&lt;&gt;"",1,0))</f>
        <v>1</v>
      </c>
      <c r="N143" s="158">
        <f>IF('Indicator Data'!O147="No Data",1,IF('Indicator Data imputation'!O146&lt;&gt;"",1,0))</f>
        <v>1</v>
      </c>
      <c r="O143" s="158">
        <f>IF('Indicator Data'!P147="No Data",1,IF('Indicator Data imputation'!P146&lt;&gt;"",1,0))</f>
        <v>1</v>
      </c>
      <c r="P143" s="158">
        <f>IF('Indicator Data'!Q147="No Data",1,IF('Indicator Data imputation'!Q146&lt;&gt;"",1,0))</f>
        <v>0</v>
      </c>
      <c r="Q143" s="158">
        <f>IF('Indicator Data'!R147="No Data",1,IF('Indicator Data imputation'!R146&lt;&gt;"",1,0))</f>
        <v>0</v>
      </c>
      <c r="R143" s="158">
        <f>IF('Indicator Data'!S147="No Data",1,IF('Indicator Data imputation'!S146&lt;&gt;"",1,0))</f>
        <v>0</v>
      </c>
      <c r="S143" s="158">
        <f>IF('Indicator Data'!T147="No Data",1,IF('Indicator Data imputation'!T146&lt;&gt;"",1,0))</f>
        <v>0</v>
      </c>
      <c r="T143" s="158">
        <f>IF('Indicator Data'!U147="No Data",1,IF('Indicator Data imputation'!U146&lt;&gt;"",1,0))</f>
        <v>0</v>
      </c>
      <c r="U143" s="158">
        <f>IF('Indicator Data'!V147="No Data",1,IF('Indicator Data imputation'!V146&lt;&gt;"",1,0))</f>
        <v>0</v>
      </c>
      <c r="V143" s="158">
        <f>IF('Indicator Data'!W147="No Data",1,IF('Indicator Data imputation'!W146&lt;&gt;"",1,0))</f>
        <v>0</v>
      </c>
      <c r="W143" s="158">
        <f>IF('Indicator Data'!X147="No Data",1,IF('Indicator Data imputation'!X146&lt;&gt;"",1,0))</f>
        <v>0</v>
      </c>
      <c r="X143" s="158">
        <f>IF('Indicator Data'!Y147="No Data",1,IF('Indicator Data imputation'!Y146&lt;&gt;"",1,0))</f>
        <v>0</v>
      </c>
      <c r="Y143" s="158">
        <f>IF('Indicator Data'!Z147="No Data",1,IF('Indicator Data imputation'!Z146&lt;&gt;"",1,0))</f>
        <v>0</v>
      </c>
      <c r="Z143" s="158">
        <f>IF('Indicator Data'!AA147="No Data",1,IF('Indicator Data imputation'!AA146&lt;&gt;"",1,0))</f>
        <v>0</v>
      </c>
      <c r="AA143" s="158">
        <f>IF('Indicator Data'!AB147="No Data",1,IF('Indicator Data imputation'!AB146&lt;&gt;"",1,0))</f>
        <v>0</v>
      </c>
      <c r="AB143" s="158">
        <f>IF('Indicator Data'!AC147="No Data",1,IF('Indicator Data imputation'!AC146&lt;&gt;"",1,0))</f>
        <v>1</v>
      </c>
      <c r="AC143" s="158">
        <f>IF('Indicator Data'!AD147="No Data",1,IF('Indicator Data imputation'!AD146&lt;&gt;"",1,0))</f>
        <v>0</v>
      </c>
      <c r="AD143" s="158">
        <f>IF('Indicator Data'!AE147="No Data",1,IF('Indicator Data imputation'!AE146&lt;&gt;"",1,0))</f>
        <v>0</v>
      </c>
      <c r="AE143" s="158">
        <f>IF('Indicator Data'!AF147="No Data",1,IF('Indicator Data imputation'!AF146&lt;&gt;"",1,0))</f>
        <v>1</v>
      </c>
      <c r="AF143" s="158">
        <f>IF('Indicator Data'!AG147="No Data",1,IF('Indicator Data imputation'!AG146&lt;&gt;"",1,0))</f>
        <v>0</v>
      </c>
      <c r="AG143" s="158">
        <f>IF('Indicator Data'!AH147="No Data",1,IF('Indicator Data imputation'!AH146&lt;&gt;"",1,0))</f>
        <v>0</v>
      </c>
      <c r="AH143" s="158">
        <f>IF('Indicator Data'!AI147="No Data",1,IF('Indicator Data imputation'!AI146&lt;&gt;"",1,0))</f>
        <v>0</v>
      </c>
      <c r="AI143" s="158">
        <f>IF('Indicator Data'!AJ147="No Data",1,IF('Indicator Data imputation'!AJ146&lt;&gt;"",1,0))</f>
        <v>0</v>
      </c>
      <c r="AJ143" s="158">
        <f>IF('Indicator Data'!AK147="No Data",1,IF('Indicator Data imputation'!AK146&lt;&gt;"",1,0))</f>
        <v>0</v>
      </c>
      <c r="AK143" s="158">
        <f>IF('Indicator Data'!AL147="No Data",1,IF('Indicator Data imputation'!AL146&lt;&gt;"",1,0))</f>
        <v>0</v>
      </c>
      <c r="AL143" s="158">
        <f>IF('Indicator Data'!AM147="No Data",1,IF('Indicator Data imputation'!AM146&lt;&gt;"",1,0))</f>
        <v>1</v>
      </c>
      <c r="AM143" s="158">
        <f>IF('Indicator Data'!AN147="No Data",1,IF('Indicator Data imputation'!AN146&lt;&gt;"",1,0))</f>
        <v>0</v>
      </c>
      <c r="AN143" s="158">
        <f>IF('Indicator Data'!AO147="No Data",1,IF('Indicator Data imputation'!AO146&lt;&gt;"",1,0))</f>
        <v>0</v>
      </c>
      <c r="AO143" s="158">
        <f>IF('Indicator Data'!AP147="No Data",1,IF('Indicator Data imputation'!AP146&lt;&gt;"",1,0))</f>
        <v>0</v>
      </c>
      <c r="AP143" s="158">
        <f>IF('Indicator Data'!AQ147="No Data",1,IF('Indicator Data imputation'!AQ146&lt;&gt;"",1,0))</f>
        <v>1</v>
      </c>
      <c r="AQ143" s="158">
        <f>IF('Indicator Data'!AR147="No Data",1,IF('Indicator Data imputation'!AR146&lt;&gt;"",1,0))</f>
        <v>0</v>
      </c>
      <c r="AR143" s="158">
        <f>IF('Indicator Data'!AS147="No Data",1,IF('Indicator Data imputation'!AS146&lt;&gt;"",1,0))</f>
        <v>0</v>
      </c>
      <c r="AS143" s="158">
        <f>IF('Indicator Data'!AT147="No Data",1,IF('Indicator Data imputation'!AT146&lt;&gt;"",1,0))</f>
        <v>1</v>
      </c>
      <c r="AT143" s="158">
        <f>IF('Indicator Data'!AU147="No Data",1,IF('Indicator Data imputation'!AU146&lt;&gt;"",1,0))</f>
        <v>0</v>
      </c>
      <c r="AU143" s="158">
        <f>IF('Indicator Data'!AV147="No Data",1,IF('Indicator Data imputation'!AV146&lt;&gt;"",1,0))</f>
        <v>1</v>
      </c>
      <c r="AV143" s="158">
        <f>IF('Indicator Data'!AW147="No Data",1,IF('Indicator Data imputation'!AW146&lt;&gt;"",1,0))</f>
        <v>0</v>
      </c>
      <c r="AW143" s="158">
        <f>IF('Indicator Data'!AX147="No Data",1,IF('Indicator Data imputation'!AX146&lt;&gt;"",1,0))</f>
        <v>1</v>
      </c>
      <c r="AX143" s="158">
        <f>IF('Indicator Data'!AY147="No Data",1,IF('Indicator Data imputation'!AY146&lt;&gt;"",1,0))</f>
        <v>0</v>
      </c>
      <c r="AY143" s="158">
        <f>IF('Indicator Data'!AZ147="No Data",1,IF('Indicator Data imputation'!AZ146&lt;&gt;"",1,0))</f>
        <v>0</v>
      </c>
      <c r="AZ143" s="158">
        <f>IF('Indicator Data'!BA147="No Data",1,IF('Indicator Data imputation'!BA146&lt;&gt;"",1,0))</f>
        <v>0</v>
      </c>
      <c r="BA143" s="158">
        <f>IF('Indicator Data'!BB147="No Data",1,IF('Indicator Data imputation'!BB146&lt;&gt;"",1,0))</f>
        <v>0</v>
      </c>
      <c r="BB143" s="158">
        <f>IF('Indicator Data'!BC147="No Data",1,IF('Indicator Data imputation'!BC146&lt;&gt;"",1,0))</f>
        <v>0</v>
      </c>
      <c r="BC143" s="158">
        <f>IF('Indicator Data'!BD147="No Data",1,IF('Indicator Data imputation'!BD146&lt;&gt;"",1,0))</f>
        <v>0</v>
      </c>
      <c r="BD143" s="158">
        <f>IF('Indicator Data'!BE147="No Data",1,IF('Indicator Data imputation'!BE146&lt;&gt;"",1,0))</f>
        <v>0</v>
      </c>
      <c r="BE143" s="158">
        <f>IF('Indicator Data'!BF147="No Data",1,IF('Indicator Data imputation'!BF146&lt;&gt;"",1,0))</f>
        <v>0</v>
      </c>
      <c r="BF143" s="158">
        <f>IF('Indicator Data'!BG147="No Data",1,IF('Indicator Data imputation'!BG146&lt;&gt;"",1,0))</f>
        <v>0</v>
      </c>
      <c r="BG143" s="158">
        <f>IF('Indicator Data'!BH147="No Data",1,IF('Indicator Data imputation'!BH146&lt;&gt;"",1,0))</f>
        <v>0</v>
      </c>
      <c r="BH143" s="158">
        <f>IF('Indicator Data'!BI147="No Data",1,IF('Indicator Data imputation'!BI146&lt;&gt;"",1,0))</f>
        <v>0</v>
      </c>
      <c r="BI143" s="158">
        <f>IF('Indicator Data'!BJ147="No Data",1,IF('Indicator Data imputation'!BJ146&lt;&gt;"",1,0))</f>
        <v>1</v>
      </c>
      <c r="BJ143" s="158">
        <f>IF('Indicator Data'!BK147="No Data",1,IF('Indicator Data imputation'!BK146&lt;&gt;"",1,0))</f>
        <v>0</v>
      </c>
      <c r="BK143" s="158">
        <f>IF('Indicator Data'!BL147="No Data",1,IF('Indicator Data imputation'!BL146&lt;&gt;"",1,0))</f>
        <v>0</v>
      </c>
      <c r="BL143" s="158">
        <f>IF('Indicator Data'!BM147="No Data",1,IF('Indicator Data imputation'!BM146&lt;&gt;"",1,0))</f>
        <v>0</v>
      </c>
      <c r="BM143" s="158">
        <f>IF('Indicator Data'!BN147="No Data",1,IF('Indicator Data imputation'!BN146&lt;&gt;"",1,0))</f>
        <v>0</v>
      </c>
      <c r="BN143" s="158">
        <f>IF('Indicator Data'!BO147="No Data",1,IF('Indicator Data imputation'!BO146&lt;&gt;"",1,0))</f>
        <v>0</v>
      </c>
      <c r="BO143" s="158">
        <f>IF('Indicator Data'!BP147="No Data",1,IF('Indicator Data imputation'!BP146&lt;&gt;"",1,0))</f>
        <v>0</v>
      </c>
      <c r="BP143" s="158">
        <f>IF('Indicator Data'!BQ147="No Data",1,IF('Indicator Data imputation'!BQ146&lt;&gt;"",1,0))</f>
        <v>0</v>
      </c>
      <c r="BQ143" s="158">
        <f>IF('Indicator Data'!BR147="No Data",1,IF('Indicator Data imputation'!BR146&lt;&gt;"",1,0))</f>
        <v>0</v>
      </c>
      <c r="BR143" s="158">
        <f>IF('Indicator Data'!BS147="No Data",1,IF('Indicator Data imputation'!BS146&lt;&gt;"",1,0))</f>
        <v>0</v>
      </c>
      <c r="BS143" s="158">
        <f>IF('Indicator Data'!BT147="No Data",1,IF('Indicator Data imputation'!BT146&lt;&gt;"",1,0))</f>
        <v>0</v>
      </c>
      <c r="BT143" s="158">
        <f>IF('Indicator Data'!BU147="No Data",1,IF('Indicator Data imputation'!BU146&lt;&gt;"",1,0))</f>
        <v>0</v>
      </c>
      <c r="BU143" s="158">
        <f>IF('Indicator Data'!BV147="No Data",1,IF('Indicator Data imputation'!BV146&lt;&gt;"",1,0))</f>
        <v>0</v>
      </c>
      <c r="BV143" s="158">
        <f>IF('Indicator Data'!BW147="No Data",1,IF('Indicator Data imputation'!BW146&lt;&gt;"",1,0))</f>
        <v>0</v>
      </c>
      <c r="BW143" s="158">
        <f>IF('Indicator Data'!BX147="No Data",1,IF('Indicator Data imputation'!BX146&lt;&gt;"",1,0))</f>
        <v>0</v>
      </c>
      <c r="BX143" s="158">
        <f>IF('Indicator Data'!BY147="No Data",1,IF('Indicator Data imputation'!BY146&lt;&gt;"",1,0))</f>
        <v>0</v>
      </c>
      <c r="BY143" s="5">
        <f t="shared" si="6"/>
        <v>11</v>
      </c>
      <c r="BZ143" s="160">
        <f t="shared" si="7"/>
        <v>0.14666666666666667</v>
      </c>
    </row>
    <row r="144" spans="1:78" x14ac:dyDescent="0.25">
      <c r="A144" s="5" t="s">
        <v>263</v>
      </c>
      <c r="B144" s="158">
        <f>IF('Indicator Data'!C148="No Data",1,IF('Indicator Data imputation'!C147&lt;&gt;"",1,0))</f>
        <v>0</v>
      </c>
      <c r="C144" s="158">
        <f>IF('Indicator Data'!D148="No Data",1,IF('Indicator Data imputation'!D147&lt;&gt;"",1,0))</f>
        <v>0</v>
      </c>
      <c r="D144" s="158">
        <f>IF('Indicator Data'!E148="No Data",1,IF('Indicator Data imputation'!E147&lt;&gt;"",1,0))</f>
        <v>0</v>
      </c>
      <c r="E144" s="158">
        <f>IF('Indicator Data'!F148="No Data",1,IF('Indicator Data imputation'!F147&lt;&gt;"",1,0))</f>
        <v>0</v>
      </c>
      <c r="F144" s="158">
        <f>IF('Indicator Data'!G148="No Data",1,IF('Indicator Data imputation'!G147&lt;&gt;"",1,0))</f>
        <v>0</v>
      </c>
      <c r="G144" s="158">
        <f>IF('Indicator Data'!H148="No Data",1,IF('Indicator Data imputation'!H147&lt;&gt;"",1,0))</f>
        <v>0</v>
      </c>
      <c r="H144" s="158">
        <f>IF('Indicator Data'!I148="No Data",1,IF('Indicator Data imputation'!I147&lt;&gt;"",1,0))</f>
        <v>0</v>
      </c>
      <c r="I144" s="158">
        <f>IF('Indicator Data'!J148="No Data",1,IF('Indicator Data imputation'!J147&lt;&gt;"",1,0))</f>
        <v>0</v>
      </c>
      <c r="J144" s="158">
        <f>IF('Indicator Data'!K148="No Data",1,IF('Indicator Data imputation'!K147&lt;&gt;"",1,0))</f>
        <v>0</v>
      </c>
      <c r="K144" s="158">
        <f>IF('Indicator Data'!L148="No Data",1,IF('Indicator Data imputation'!L147&lt;&gt;"",1,0))</f>
        <v>0</v>
      </c>
      <c r="L144" s="158">
        <f>IF('Indicator Data'!M148="No Data",1,IF('Indicator Data imputation'!M147&lt;&gt;"",1,0))</f>
        <v>0</v>
      </c>
      <c r="M144" s="158">
        <f>IF('Indicator Data'!N148="No Data",1,IF('Indicator Data imputation'!N147&lt;&gt;"",1,0))</f>
        <v>0</v>
      </c>
      <c r="N144" s="158">
        <f>IF('Indicator Data'!O148="No Data",1,IF('Indicator Data imputation'!O147&lt;&gt;"",1,0))</f>
        <v>0</v>
      </c>
      <c r="O144" s="158">
        <f>IF('Indicator Data'!P148="No Data",1,IF('Indicator Data imputation'!P147&lt;&gt;"",1,0))</f>
        <v>0</v>
      </c>
      <c r="P144" s="158">
        <f>IF('Indicator Data'!Q148="No Data",1,IF('Indicator Data imputation'!Q147&lt;&gt;"",1,0))</f>
        <v>0</v>
      </c>
      <c r="Q144" s="158">
        <f>IF('Indicator Data'!R148="No Data",1,IF('Indicator Data imputation'!R147&lt;&gt;"",1,0))</f>
        <v>0</v>
      </c>
      <c r="R144" s="158">
        <f>IF('Indicator Data'!S148="No Data",1,IF('Indicator Data imputation'!S147&lt;&gt;"",1,0))</f>
        <v>0</v>
      </c>
      <c r="S144" s="158">
        <f>IF('Indicator Data'!T148="No Data",1,IF('Indicator Data imputation'!T147&lt;&gt;"",1,0))</f>
        <v>0</v>
      </c>
      <c r="T144" s="158">
        <f>IF('Indicator Data'!U148="No Data",1,IF('Indicator Data imputation'!U147&lt;&gt;"",1,0))</f>
        <v>0</v>
      </c>
      <c r="U144" s="158">
        <f>IF('Indicator Data'!V148="No Data",1,IF('Indicator Data imputation'!V147&lt;&gt;"",1,0))</f>
        <v>0</v>
      </c>
      <c r="V144" s="158">
        <f>IF('Indicator Data'!W148="No Data",1,IF('Indicator Data imputation'!W147&lt;&gt;"",1,0))</f>
        <v>0</v>
      </c>
      <c r="W144" s="158">
        <f>IF('Indicator Data'!X148="No Data",1,IF('Indicator Data imputation'!X147&lt;&gt;"",1,0))</f>
        <v>0</v>
      </c>
      <c r="X144" s="158">
        <f>IF('Indicator Data'!Y148="No Data",1,IF('Indicator Data imputation'!Y147&lt;&gt;"",1,0))</f>
        <v>0</v>
      </c>
      <c r="Y144" s="158">
        <f>IF('Indicator Data'!Z148="No Data",1,IF('Indicator Data imputation'!Z147&lt;&gt;"",1,0))</f>
        <v>0</v>
      </c>
      <c r="Z144" s="158">
        <f>IF('Indicator Data'!AA148="No Data",1,IF('Indicator Data imputation'!AA147&lt;&gt;"",1,0))</f>
        <v>0</v>
      </c>
      <c r="AA144" s="158">
        <f>IF('Indicator Data'!AB148="No Data",1,IF('Indicator Data imputation'!AB147&lt;&gt;"",1,0))</f>
        <v>0</v>
      </c>
      <c r="AB144" s="158">
        <f>IF('Indicator Data'!AC148="No Data",1,IF('Indicator Data imputation'!AC147&lt;&gt;"",1,0))</f>
        <v>0</v>
      </c>
      <c r="AC144" s="158">
        <f>IF('Indicator Data'!AD148="No Data",1,IF('Indicator Data imputation'!AD147&lt;&gt;"",1,0))</f>
        <v>0</v>
      </c>
      <c r="AD144" s="158">
        <f>IF('Indicator Data'!AE148="No Data",1,IF('Indicator Data imputation'!AE147&lt;&gt;"",1,0))</f>
        <v>0</v>
      </c>
      <c r="AE144" s="158">
        <f>IF('Indicator Data'!AF148="No Data",1,IF('Indicator Data imputation'!AF147&lt;&gt;"",1,0))</f>
        <v>0</v>
      </c>
      <c r="AF144" s="158">
        <f>IF('Indicator Data'!AG148="No Data",1,IF('Indicator Data imputation'!AG147&lt;&gt;"",1,0))</f>
        <v>0</v>
      </c>
      <c r="AG144" s="158">
        <f>IF('Indicator Data'!AH148="No Data",1,IF('Indicator Data imputation'!AH147&lt;&gt;"",1,0))</f>
        <v>0</v>
      </c>
      <c r="AH144" s="158">
        <f>IF('Indicator Data'!AI148="No Data",1,IF('Indicator Data imputation'!AI147&lt;&gt;"",1,0))</f>
        <v>0</v>
      </c>
      <c r="AI144" s="158">
        <f>IF('Indicator Data'!AJ148="No Data",1,IF('Indicator Data imputation'!AJ147&lt;&gt;"",1,0))</f>
        <v>0</v>
      </c>
      <c r="AJ144" s="158">
        <f>IF('Indicator Data'!AK148="No Data",1,IF('Indicator Data imputation'!AK147&lt;&gt;"",1,0))</f>
        <v>0</v>
      </c>
      <c r="AK144" s="158">
        <f>IF('Indicator Data'!AL148="No Data",1,IF('Indicator Data imputation'!AL147&lt;&gt;"",1,0))</f>
        <v>0</v>
      </c>
      <c r="AL144" s="158">
        <f>IF('Indicator Data'!AM148="No Data",1,IF('Indicator Data imputation'!AM147&lt;&gt;"",1,0))</f>
        <v>0</v>
      </c>
      <c r="AM144" s="158">
        <f>IF('Indicator Data'!AN148="No Data",1,IF('Indicator Data imputation'!AN147&lt;&gt;"",1,0))</f>
        <v>0</v>
      </c>
      <c r="AN144" s="158">
        <f>IF('Indicator Data'!AO148="No Data",1,IF('Indicator Data imputation'!AO147&lt;&gt;"",1,0))</f>
        <v>0</v>
      </c>
      <c r="AO144" s="158">
        <f>IF('Indicator Data'!AP148="No Data",1,IF('Indicator Data imputation'!AP147&lt;&gt;"",1,0))</f>
        <v>0</v>
      </c>
      <c r="AP144" s="158">
        <f>IF('Indicator Data'!AQ148="No Data",1,IF('Indicator Data imputation'!AQ147&lt;&gt;"",1,0))</f>
        <v>0</v>
      </c>
      <c r="AQ144" s="158">
        <f>IF('Indicator Data'!AR148="No Data",1,IF('Indicator Data imputation'!AR147&lt;&gt;"",1,0))</f>
        <v>0</v>
      </c>
      <c r="AR144" s="158">
        <f>IF('Indicator Data'!AS148="No Data",1,IF('Indicator Data imputation'!AS147&lt;&gt;"",1,0))</f>
        <v>0</v>
      </c>
      <c r="AS144" s="158">
        <f>IF('Indicator Data'!AT148="No Data",1,IF('Indicator Data imputation'!AT147&lt;&gt;"",1,0))</f>
        <v>0</v>
      </c>
      <c r="AT144" s="158">
        <f>IF('Indicator Data'!AU148="No Data",1,IF('Indicator Data imputation'!AU147&lt;&gt;"",1,0))</f>
        <v>0</v>
      </c>
      <c r="AU144" s="158">
        <f>IF('Indicator Data'!AV148="No Data",1,IF('Indicator Data imputation'!AV147&lt;&gt;"",1,0))</f>
        <v>0</v>
      </c>
      <c r="AV144" s="158">
        <f>IF('Indicator Data'!AW148="No Data",1,IF('Indicator Data imputation'!AW147&lt;&gt;"",1,0))</f>
        <v>0</v>
      </c>
      <c r="AW144" s="158">
        <f>IF('Indicator Data'!AX148="No Data",1,IF('Indicator Data imputation'!AX147&lt;&gt;"",1,0))</f>
        <v>0</v>
      </c>
      <c r="AX144" s="158">
        <f>IF('Indicator Data'!AY148="No Data",1,IF('Indicator Data imputation'!AY147&lt;&gt;"",1,0))</f>
        <v>0</v>
      </c>
      <c r="AY144" s="158">
        <f>IF('Indicator Data'!AZ148="No Data",1,IF('Indicator Data imputation'!AZ147&lt;&gt;"",1,0))</f>
        <v>0</v>
      </c>
      <c r="AZ144" s="158">
        <f>IF('Indicator Data'!BA148="No Data",1,IF('Indicator Data imputation'!BA147&lt;&gt;"",1,0))</f>
        <v>0</v>
      </c>
      <c r="BA144" s="158">
        <f>IF('Indicator Data'!BB148="No Data",1,IF('Indicator Data imputation'!BB147&lt;&gt;"",1,0))</f>
        <v>0</v>
      </c>
      <c r="BB144" s="158">
        <f>IF('Indicator Data'!BC148="No Data",1,IF('Indicator Data imputation'!BC147&lt;&gt;"",1,0))</f>
        <v>0</v>
      </c>
      <c r="BC144" s="158">
        <f>IF('Indicator Data'!BD148="No Data",1,IF('Indicator Data imputation'!BD147&lt;&gt;"",1,0))</f>
        <v>0</v>
      </c>
      <c r="BD144" s="158">
        <f>IF('Indicator Data'!BE148="No Data",1,IF('Indicator Data imputation'!BE147&lt;&gt;"",1,0))</f>
        <v>0</v>
      </c>
      <c r="BE144" s="158">
        <f>IF('Indicator Data'!BF148="No Data",1,IF('Indicator Data imputation'!BF147&lt;&gt;"",1,0))</f>
        <v>0</v>
      </c>
      <c r="BF144" s="158">
        <f>IF('Indicator Data'!BG148="No Data",1,IF('Indicator Data imputation'!BG147&lt;&gt;"",1,0))</f>
        <v>0</v>
      </c>
      <c r="BG144" s="158">
        <f>IF('Indicator Data'!BH148="No Data",1,IF('Indicator Data imputation'!BH147&lt;&gt;"",1,0))</f>
        <v>0</v>
      </c>
      <c r="BH144" s="158">
        <f>IF('Indicator Data'!BI148="No Data",1,IF('Indicator Data imputation'!BI147&lt;&gt;"",1,0))</f>
        <v>0</v>
      </c>
      <c r="BI144" s="158">
        <f>IF('Indicator Data'!BJ148="No Data",1,IF('Indicator Data imputation'!BJ147&lt;&gt;"",1,0))</f>
        <v>0</v>
      </c>
      <c r="BJ144" s="158">
        <f>IF('Indicator Data'!BK148="No Data",1,IF('Indicator Data imputation'!BK147&lt;&gt;"",1,0))</f>
        <v>0</v>
      </c>
      <c r="BK144" s="158">
        <f>IF('Indicator Data'!BL148="No Data",1,IF('Indicator Data imputation'!BL147&lt;&gt;"",1,0))</f>
        <v>0</v>
      </c>
      <c r="BL144" s="158">
        <f>IF('Indicator Data'!BM148="No Data",1,IF('Indicator Data imputation'!BM147&lt;&gt;"",1,0))</f>
        <v>0</v>
      </c>
      <c r="BM144" s="158">
        <f>IF('Indicator Data'!BN148="No Data",1,IF('Indicator Data imputation'!BN147&lt;&gt;"",1,0))</f>
        <v>0</v>
      </c>
      <c r="BN144" s="158">
        <f>IF('Indicator Data'!BO148="No Data",1,IF('Indicator Data imputation'!BO147&lt;&gt;"",1,0))</f>
        <v>0</v>
      </c>
      <c r="BO144" s="158">
        <f>IF('Indicator Data'!BP148="No Data",1,IF('Indicator Data imputation'!BP147&lt;&gt;"",1,0))</f>
        <v>0</v>
      </c>
      <c r="BP144" s="158">
        <f>IF('Indicator Data'!BQ148="No Data",1,IF('Indicator Data imputation'!BQ147&lt;&gt;"",1,0))</f>
        <v>0</v>
      </c>
      <c r="BQ144" s="158">
        <f>IF('Indicator Data'!BR148="No Data",1,IF('Indicator Data imputation'!BR147&lt;&gt;"",1,0))</f>
        <v>0</v>
      </c>
      <c r="BR144" s="158">
        <f>IF('Indicator Data'!BS148="No Data",1,IF('Indicator Data imputation'!BS147&lt;&gt;"",1,0))</f>
        <v>0</v>
      </c>
      <c r="BS144" s="158">
        <f>IF('Indicator Data'!BT148="No Data",1,IF('Indicator Data imputation'!BT147&lt;&gt;"",1,0))</f>
        <v>0</v>
      </c>
      <c r="BT144" s="158">
        <f>IF('Indicator Data'!BU148="No Data",1,IF('Indicator Data imputation'!BU147&lt;&gt;"",1,0))</f>
        <v>0</v>
      </c>
      <c r="BU144" s="158">
        <f>IF('Indicator Data'!BV148="No Data",1,IF('Indicator Data imputation'!BV147&lt;&gt;"",1,0))</f>
        <v>0</v>
      </c>
      <c r="BV144" s="158">
        <f>IF('Indicator Data'!BW148="No Data",1,IF('Indicator Data imputation'!BW147&lt;&gt;"",1,0))</f>
        <v>0</v>
      </c>
      <c r="BW144" s="158">
        <f>IF('Indicator Data'!BX148="No Data",1,IF('Indicator Data imputation'!BX147&lt;&gt;"",1,0))</f>
        <v>0</v>
      </c>
      <c r="BX144" s="158">
        <f>IF('Indicator Data'!BY148="No Data",1,IF('Indicator Data imputation'!BY147&lt;&gt;"",1,0))</f>
        <v>0</v>
      </c>
      <c r="BY144" s="5">
        <f t="shared" si="6"/>
        <v>0</v>
      </c>
      <c r="BZ144" s="160">
        <f t="shared" si="7"/>
        <v>0</v>
      </c>
    </row>
    <row r="145" spans="1:78" x14ac:dyDescent="0.25">
      <c r="A145" s="5" t="s">
        <v>265</v>
      </c>
      <c r="B145" s="158">
        <f>IF('Indicator Data'!C149="No Data",1,IF('Indicator Data imputation'!C148&lt;&gt;"",1,0))</f>
        <v>0</v>
      </c>
      <c r="C145" s="158">
        <f>IF('Indicator Data'!D149="No Data",1,IF('Indicator Data imputation'!D148&lt;&gt;"",1,0))</f>
        <v>0</v>
      </c>
      <c r="D145" s="158">
        <f>IF('Indicator Data'!E149="No Data",1,IF('Indicator Data imputation'!E148&lt;&gt;"",1,0))</f>
        <v>1</v>
      </c>
      <c r="E145" s="158">
        <f>IF('Indicator Data'!F149="No Data",1,IF('Indicator Data imputation'!F148&lt;&gt;"",1,0))</f>
        <v>0</v>
      </c>
      <c r="F145" s="158">
        <f>IF('Indicator Data'!G149="No Data",1,IF('Indicator Data imputation'!G148&lt;&gt;"",1,0))</f>
        <v>0</v>
      </c>
      <c r="G145" s="158">
        <f>IF('Indicator Data'!H149="No Data",1,IF('Indicator Data imputation'!H148&lt;&gt;"",1,0))</f>
        <v>0</v>
      </c>
      <c r="H145" s="158">
        <f>IF('Indicator Data'!I149="No Data",1,IF('Indicator Data imputation'!I148&lt;&gt;"",1,0))</f>
        <v>0</v>
      </c>
      <c r="I145" s="158">
        <f>IF('Indicator Data'!J149="No Data",1,IF('Indicator Data imputation'!J148&lt;&gt;"",1,0))</f>
        <v>0</v>
      </c>
      <c r="J145" s="158">
        <f>IF('Indicator Data'!K149="No Data",1,IF('Indicator Data imputation'!K148&lt;&gt;"",1,0))</f>
        <v>0</v>
      </c>
      <c r="K145" s="158">
        <f>IF('Indicator Data'!L149="No Data",1,IF('Indicator Data imputation'!L148&lt;&gt;"",1,0))</f>
        <v>0</v>
      </c>
      <c r="L145" s="158">
        <f>IF('Indicator Data'!M149="No Data",1,IF('Indicator Data imputation'!M148&lt;&gt;"",1,0))</f>
        <v>1</v>
      </c>
      <c r="M145" s="158">
        <f>IF('Indicator Data'!N149="No Data",1,IF('Indicator Data imputation'!N148&lt;&gt;"",1,0))</f>
        <v>1</v>
      </c>
      <c r="N145" s="158">
        <f>IF('Indicator Data'!O149="No Data",1,IF('Indicator Data imputation'!O148&lt;&gt;"",1,0))</f>
        <v>1</v>
      </c>
      <c r="O145" s="158">
        <f>IF('Indicator Data'!P149="No Data",1,IF('Indicator Data imputation'!P148&lt;&gt;"",1,0))</f>
        <v>1</v>
      </c>
      <c r="P145" s="158">
        <f>IF('Indicator Data'!Q149="No Data",1,IF('Indicator Data imputation'!Q148&lt;&gt;"",1,0))</f>
        <v>0</v>
      </c>
      <c r="Q145" s="158">
        <f>IF('Indicator Data'!R149="No Data",1,IF('Indicator Data imputation'!R148&lt;&gt;"",1,0))</f>
        <v>0</v>
      </c>
      <c r="R145" s="158">
        <f>IF('Indicator Data'!S149="No Data",1,IF('Indicator Data imputation'!S148&lt;&gt;"",1,0))</f>
        <v>0</v>
      </c>
      <c r="S145" s="158">
        <f>IF('Indicator Data'!T149="No Data",1,IF('Indicator Data imputation'!T148&lt;&gt;"",1,0))</f>
        <v>0</v>
      </c>
      <c r="T145" s="158">
        <f>IF('Indicator Data'!U149="No Data",1,IF('Indicator Data imputation'!U148&lt;&gt;"",1,0))</f>
        <v>0</v>
      </c>
      <c r="U145" s="158">
        <f>IF('Indicator Data'!V149="No Data",1,IF('Indicator Data imputation'!V148&lt;&gt;"",1,0))</f>
        <v>0</v>
      </c>
      <c r="V145" s="158">
        <f>IF('Indicator Data'!W149="No Data",1,IF('Indicator Data imputation'!W148&lt;&gt;"",1,0))</f>
        <v>0</v>
      </c>
      <c r="W145" s="158">
        <f>IF('Indicator Data'!X149="No Data",1,IF('Indicator Data imputation'!X148&lt;&gt;"",1,0))</f>
        <v>0</v>
      </c>
      <c r="X145" s="158">
        <f>IF('Indicator Data'!Y149="No Data",1,IF('Indicator Data imputation'!Y148&lt;&gt;"",1,0))</f>
        <v>0</v>
      </c>
      <c r="Y145" s="158">
        <f>IF('Indicator Data'!Z149="No Data",1,IF('Indicator Data imputation'!Z148&lt;&gt;"",1,0))</f>
        <v>0</v>
      </c>
      <c r="Z145" s="158">
        <f>IF('Indicator Data'!AA149="No Data",1,IF('Indicator Data imputation'!AA148&lt;&gt;"",1,0))</f>
        <v>1</v>
      </c>
      <c r="AA145" s="158">
        <f>IF('Indicator Data'!AB149="No Data",1,IF('Indicator Data imputation'!AB148&lt;&gt;"",1,0))</f>
        <v>0</v>
      </c>
      <c r="AB145" s="158">
        <f>IF('Indicator Data'!AC149="No Data",1,IF('Indicator Data imputation'!AC148&lt;&gt;"",1,0))</f>
        <v>1</v>
      </c>
      <c r="AC145" s="158">
        <f>IF('Indicator Data'!AD149="No Data",1,IF('Indicator Data imputation'!AD148&lt;&gt;"",1,0))</f>
        <v>1</v>
      </c>
      <c r="AD145" s="158">
        <f>IF('Indicator Data'!AE149="No Data",1,IF('Indicator Data imputation'!AE148&lt;&gt;"",1,0))</f>
        <v>0</v>
      </c>
      <c r="AE145" s="158">
        <f>IF('Indicator Data'!AF149="No Data",1,IF('Indicator Data imputation'!AF148&lt;&gt;"",1,0))</f>
        <v>1</v>
      </c>
      <c r="AF145" s="158">
        <f>IF('Indicator Data'!AG149="No Data",1,IF('Indicator Data imputation'!AG148&lt;&gt;"",1,0))</f>
        <v>1</v>
      </c>
      <c r="AG145" s="158">
        <f>IF('Indicator Data'!AH149="No Data",1,IF('Indicator Data imputation'!AH148&lt;&gt;"",1,0))</f>
        <v>0</v>
      </c>
      <c r="AH145" s="158">
        <f>IF('Indicator Data'!AI149="No Data",1,IF('Indicator Data imputation'!AI148&lt;&gt;"",1,0))</f>
        <v>0</v>
      </c>
      <c r="AI145" s="158">
        <f>IF('Indicator Data'!AJ149="No Data",1,IF('Indicator Data imputation'!AJ148&lt;&gt;"",1,0))</f>
        <v>0</v>
      </c>
      <c r="AJ145" s="158">
        <f>IF('Indicator Data'!AK149="No Data",1,IF('Indicator Data imputation'!AK148&lt;&gt;"",1,0))</f>
        <v>0</v>
      </c>
      <c r="AK145" s="158">
        <f>IF('Indicator Data'!AL149="No Data",1,IF('Indicator Data imputation'!AL148&lt;&gt;"",1,0))</f>
        <v>0</v>
      </c>
      <c r="AL145" s="158">
        <f>IF('Indicator Data'!AM149="No Data",1,IF('Indicator Data imputation'!AM148&lt;&gt;"",1,0))</f>
        <v>1</v>
      </c>
      <c r="AM145" s="158">
        <f>IF('Indicator Data'!AN149="No Data",1,IF('Indicator Data imputation'!AN148&lt;&gt;"",1,0))</f>
        <v>0</v>
      </c>
      <c r="AN145" s="158">
        <f>IF('Indicator Data'!AO149="No Data",1,IF('Indicator Data imputation'!AO148&lt;&gt;"",1,0))</f>
        <v>0</v>
      </c>
      <c r="AO145" s="158">
        <f>IF('Indicator Data'!AP149="No Data",1,IF('Indicator Data imputation'!AP148&lt;&gt;"",1,0))</f>
        <v>0</v>
      </c>
      <c r="AP145" s="158">
        <f>IF('Indicator Data'!AQ149="No Data",1,IF('Indicator Data imputation'!AQ148&lt;&gt;"",1,0))</f>
        <v>1</v>
      </c>
      <c r="AQ145" s="158">
        <f>IF('Indicator Data'!AR149="No Data",1,IF('Indicator Data imputation'!AR148&lt;&gt;"",1,0))</f>
        <v>0</v>
      </c>
      <c r="AR145" s="158">
        <f>IF('Indicator Data'!AS149="No Data",1,IF('Indicator Data imputation'!AS148&lt;&gt;"",1,0))</f>
        <v>0</v>
      </c>
      <c r="AS145" s="158">
        <f>IF('Indicator Data'!AT149="No Data",1,IF('Indicator Data imputation'!AT148&lt;&gt;"",1,0))</f>
        <v>1</v>
      </c>
      <c r="AT145" s="158">
        <f>IF('Indicator Data'!AU149="No Data",1,IF('Indicator Data imputation'!AU148&lt;&gt;"",1,0))</f>
        <v>0</v>
      </c>
      <c r="AU145" s="158">
        <f>IF('Indicator Data'!AV149="No Data",1,IF('Indicator Data imputation'!AV148&lt;&gt;"",1,0))</f>
        <v>1</v>
      </c>
      <c r="AV145" s="158">
        <f>IF('Indicator Data'!AW149="No Data",1,IF('Indicator Data imputation'!AW148&lt;&gt;"",1,0))</f>
        <v>1</v>
      </c>
      <c r="AW145" s="158">
        <f>IF('Indicator Data'!AX149="No Data",1,IF('Indicator Data imputation'!AX148&lt;&gt;"",1,0))</f>
        <v>1</v>
      </c>
      <c r="AX145" s="158">
        <f>IF('Indicator Data'!AY149="No Data",1,IF('Indicator Data imputation'!AY148&lt;&gt;"",1,0))</f>
        <v>0</v>
      </c>
      <c r="AY145" s="158">
        <f>IF('Indicator Data'!AZ149="No Data",1,IF('Indicator Data imputation'!AZ148&lt;&gt;"",1,0))</f>
        <v>1</v>
      </c>
      <c r="AZ145" s="158">
        <f>IF('Indicator Data'!BA149="No Data",1,IF('Indicator Data imputation'!BA148&lt;&gt;"",1,0))</f>
        <v>1</v>
      </c>
      <c r="BA145" s="158">
        <f>IF('Indicator Data'!BB149="No Data",1,IF('Indicator Data imputation'!BB148&lt;&gt;"",1,0))</f>
        <v>0</v>
      </c>
      <c r="BB145" s="158">
        <f>IF('Indicator Data'!BC149="No Data",1,IF('Indicator Data imputation'!BC148&lt;&gt;"",1,0))</f>
        <v>0</v>
      </c>
      <c r="BC145" s="158">
        <f>IF('Indicator Data'!BD149="No Data",1,IF('Indicator Data imputation'!BD148&lt;&gt;"",1,0))</f>
        <v>0</v>
      </c>
      <c r="BD145" s="158">
        <f>IF('Indicator Data'!BE149="No Data",1,IF('Indicator Data imputation'!BE148&lt;&gt;"",1,0))</f>
        <v>0</v>
      </c>
      <c r="BE145" s="158">
        <f>IF('Indicator Data'!BF149="No Data",1,IF('Indicator Data imputation'!BF148&lt;&gt;"",1,0))</f>
        <v>0</v>
      </c>
      <c r="BF145" s="158">
        <f>IF('Indicator Data'!BG149="No Data",1,IF('Indicator Data imputation'!BG148&lt;&gt;"",1,0))</f>
        <v>0</v>
      </c>
      <c r="BG145" s="158">
        <f>IF('Indicator Data'!BH149="No Data",1,IF('Indicator Data imputation'!BH148&lt;&gt;"",1,0))</f>
        <v>0</v>
      </c>
      <c r="BH145" s="158">
        <f>IF('Indicator Data'!BI149="No Data",1,IF('Indicator Data imputation'!BI148&lt;&gt;"",1,0))</f>
        <v>1</v>
      </c>
      <c r="BI145" s="158">
        <f>IF('Indicator Data'!BJ149="No Data",1,IF('Indicator Data imputation'!BJ148&lt;&gt;"",1,0))</f>
        <v>0</v>
      </c>
      <c r="BJ145" s="158">
        <f>IF('Indicator Data'!BK149="No Data",1,IF('Indicator Data imputation'!BK148&lt;&gt;"",1,0))</f>
        <v>0</v>
      </c>
      <c r="BK145" s="158">
        <f>IF('Indicator Data'!BL149="No Data",1,IF('Indicator Data imputation'!BL148&lt;&gt;"",1,0))</f>
        <v>1</v>
      </c>
      <c r="BL145" s="158">
        <f>IF('Indicator Data'!BM149="No Data",1,IF('Indicator Data imputation'!BM148&lt;&gt;"",1,0))</f>
        <v>0</v>
      </c>
      <c r="BM145" s="158">
        <f>IF('Indicator Data'!BN149="No Data",1,IF('Indicator Data imputation'!BN148&lt;&gt;"",1,0))</f>
        <v>1</v>
      </c>
      <c r="BN145" s="158">
        <f>IF('Indicator Data'!BO149="No Data",1,IF('Indicator Data imputation'!BO148&lt;&gt;"",1,0))</f>
        <v>0</v>
      </c>
      <c r="BO145" s="158">
        <f>IF('Indicator Data'!BP149="No Data",1,IF('Indicator Data imputation'!BP148&lt;&gt;"",1,0))</f>
        <v>0</v>
      </c>
      <c r="BP145" s="158">
        <f>IF('Indicator Data'!BQ149="No Data",1,IF('Indicator Data imputation'!BQ148&lt;&gt;"",1,0))</f>
        <v>0</v>
      </c>
      <c r="BQ145" s="158">
        <f>IF('Indicator Data'!BR149="No Data",1,IF('Indicator Data imputation'!BR148&lt;&gt;"",1,0))</f>
        <v>0</v>
      </c>
      <c r="BR145" s="158">
        <f>IF('Indicator Data'!BS149="No Data",1,IF('Indicator Data imputation'!BS148&lt;&gt;"",1,0))</f>
        <v>0</v>
      </c>
      <c r="BS145" s="158">
        <f>IF('Indicator Data'!BT149="No Data",1,IF('Indicator Data imputation'!BT148&lt;&gt;"",1,0))</f>
        <v>0</v>
      </c>
      <c r="BT145" s="158">
        <f>IF('Indicator Data'!BU149="No Data",1,IF('Indicator Data imputation'!BU148&lt;&gt;"",1,0))</f>
        <v>0</v>
      </c>
      <c r="BU145" s="158">
        <f>IF('Indicator Data'!BV149="No Data",1,IF('Indicator Data imputation'!BV148&lt;&gt;"",1,0))</f>
        <v>0</v>
      </c>
      <c r="BV145" s="158">
        <f>IF('Indicator Data'!BW149="No Data",1,IF('Indicator Data imputation'!BW148&lt;&gt;"",1,0))</f>
        <v>1</v>
      </c>
      <c r="BW145" s="158">
        <f>IF('Indicator Data'!BX149="No Data",1,IF('Indicator Data imputation'!BX148&lt;&gt;"",1,0))</f>
        <v>0</v>
      </c>
      <c r="BX145" s="158">
        <f>IF('Indicator Data'!BY149="No Data",1,IF('Indicator Data imputation'!BY148&lt;&gt;"",1,0))</f>
        <v>1</v>
      </c>
      <c r="BY145" s="5">
        <f t="shared" si="6"/>
        <v>23</v>
      </c>
      <c r="BZ145" s="160">
        <f t="shared" si="7"/>
        <v>0.30666666666666664</v>
      </c>
    </row>
    <row r="146" spans="1:78" x14ac:dyDescent="0.25">
      <c r="A146" s="5" t="s">
        <v>267</v>
      </c>
      <c r="B146" s="158">
        <f>IF('Indicator Data'!C150="No Data",1,IF('Indicator Data imputation'!C149&lt;&gt;"",1,0))</f>
        <v>0</v>
      </c>
      <c r="C146" s="158">
        <f>IF('Indicator Data'!D150="No Data",1,IF('Indicator Data imputation'!D149&lt;&gt;"",1,0))</f>
        <v>0</v>
      </c>
      <c r="D146" s="158">
        <f>IF('Indicator Data'!E150="No Data",1,IF('Indicator Data imputation'!E149&lt;&gt;"",1,0))</f>
        <v>1</v>
      </c>
      <c r="E146" s="158">
        <f>IF('Indicator Data'!F150="No Data",1,IF('Indicator Data imputation'!F149&lt;&gt;"",1,0))</f>
        <v>0</v>
      </c>
      <c r="F146" s="158">
        <f>IF('Indicator Data'!G150="No Data",1,IF('Indicator Data imputation'!G149&lt;&gt;"",1,0))</f>
        <v>0</v>
      </c>
      <c r="G146" s="158">
        <f>IF('Indicator Data'!H150="No Data",1,IF('Indicator Data imputation'!H149&lt;&gt;"",1,0))</f>
        <v>0</v>
      </c>
      <c r="H146" s="158">
        <f>IF('Indicator Data'!I150="No Data",1,IF('Indicator Data imputation'!I149&lt;&gt;"",1,0))</f>
        <v>0</v>
      </c>
      <c r="I146" s="158">
        <f>IF('Indicator Data'!J150="No Data",1,IF('Indicator Data imputation'!J149&lt;&gt;"",1,0))</f>
        <v>0</v>
      </c>
      <c r="J146" s="158">
        <f>IF('Indicator Data'!K150="No Data",1,IF('Indicator Data imputation'!K149&lt;&gt;"",1,0))</f>
        <v>0</v>
      </c>
      <c r="K146" s="158">
        <f>IF('Indicator Data'!L150="No Data",1,IF('Indicator Data imputation'!L149&lt;&gt;"",1,0))</f>
        <v>0</v>
      </c>
      <c r="L146" s="158">
        <f>IF('Indicator Data'!M150="No Data",1,IF('Indicator Data imputation'!M149&lt;&gt;"",1,0))</f>
        <v>1</v>
      </c>
      <c r="M146" s="158">
        <f>IF('Indicator Data'!N150="No Data",1,IF('Indicator Data imputation'!N149&lt;&gt;"",1,0))</f>
        <v>1</v>
      </c>
      <c r="N146" s="158">
        <f>IF('Indicator Data'!O150="No Data",1,IF('Indicator Data imputation'!O149&lt;&gt;"",1,0))</f>
        <v>1</v>
      </c>
      <c r="O146" s="158">
        <f>IF('Indicator Data'!P150="No Data",1,IF('Indicator Data imputation'!P149&lt;&gt;"",1,0))</f>
        <v>1</v>
      </c>
      <c r="P146" s="158">
        <f>IF('Indicator Data'!Q150="No Data",1,IF('Indicator Data imputation'!Q149&lt;&gt;"",1,0))</f>
        <v>0</v>
      </c>
      <c r="Q146" s="158">
        <f>IF('Indicator Data'!R150="No Data",1,IF('Indicator Data imputation'!R149&lt;&gt;"",1,0))</f>
        <v>0</v>
      </c>
      <c r="R146" s="158">
        <f>IF('Indicator Data'!S150="No Data",1,IF('Indicator Data imputation'!S149&lt;&gt;"",1,0))</f>
        <v>0</v>
      </c>
      <c r="S146" s="158">
        <f>IF('Indicator Data'!T150="No Data",1,IF('Indicator Data imputation'!T149&lt;&gt;"",1,0))</f>
        <v>0</v>
      </c>
      <c r="T146" s="158">
        <f>IF('Indicator Data'!U150="No Data",1,IF('Indicator Data imputation'!U149&lt;&gt;"",1,0))</f>
        <v>0</v>
      </c>
      <c r="U146" s="158">
        <f>IF('Indicator Data'!V150="No Data",1,IF('Indicator Data imputation'!V149&lt;&gt;"",1,0))</f>
        <v>0</v>
      </c>
      <c r="V146" s="158">
        <f>IF('Indicator Data'!W150="No Data",1,IF('Indicator Data imputation'!W149&lt;&gt;"",1,0))</f>
        <v>0</v>
      </c>
      <c r="W146" s="158">
        <f>IF('Indicator Data'!X150="No Data",1,IF('Indicator Data imputation'!X149&lt;&gt;"",1,0))</f>
        <v>0</v>
      </c>
      <c r="X146" s="158">
        <f>IF('Indicator Data'!Y150="No Data",1,IF('Indicator Data imputation'!Y149&lt;&gt;"",1,0))</f>
        <v>0</v>
      </c>
      <c r="Y146" s="158">
        <f>IF('Indicator Data'!Z150="No Data",1,IF('Indicator Data imputation'!Z149&lt;&gt;"",1,0))</f>
        <v>0</v>
      </c>
      <c r="Z146" s="158">
        <f>IF('Indicator Data'!AA150="No Data",1,IF('Indicator Data imputation'!AA149&lt;&gt;"",1,0))</f>
        <v>1</v>
      </c>
      <c r="AA146" s="158">
        <f>IF('Indicator Data'!AB150="No Data",1,IF('Indicator Data imputation'!AB149&lt;&gt;"",1,0))</f>
        <v>0</v>
      </c>
      <c r="AB146" s="158">
        <f>IF('Indicator Data'!AC150="No Data",1,IF('Indicator Data imputation'!AC149&lt;&gt;"",1,0))</f>
        <v>0</v>
      </c>
      <c r="AC146" s="158">
        <f>IF('Indicator Data'!AD150="No Data",1,IF('Indicator Data imputation'!AD149&lt;&gt;"",1,0))</f>
        <v>0</v>
      </c>
      <c r="AD146" s="158">
        <f>IF('Indicator Data'!AE150="No Data",1,IF('Indicator Data imputation'!AE149&lt;&gt;"",1,0))</f>
        <v>0</v>
      </c>
      <c r="AE146" s="158">
        <f>IF('Indicator Data'!AF150="No Data",1,IF('Indicator Data imputation'!AF149&lt;&gt;"",1,0))</f>
        <v>0</v>
      </c>
      <c r="AF146" s="158">
        <f>IF('Indicator Data'!AG150="No Data",1,IF('Indicator Data imputation'!AG149&lt;&gt;"",1,0))</f>
        <v>0</v>
      </c>
      <c r="AG146" s="158">
        <f>IF('Indicator Data'!AH150="No Data",1,IF('Indicator Data imputation'!AH149&lt;&gt;"",1,0))</f>
        <v>0</v>
      </c>
      <c r="AH146" s="158">
        <f>IF('Indicator Data'!AI150="No Data",1,IF('Indicator Data imputation'!AI149&lt;&gt;"",1,0))</f>
        <v>0</v>
      </c>
      <c r="AI146" s="158">
        <f>IF('Indicator Data'!AJ150="No Data",1,IF('Indicator Data imputation'!AJ149&lt;&gt;"",1,0))</f>
        <v>0</v>
      </c>
      <c r="AJ146" s="158">
        <f>IF('Indicator Data'!AK150="No Data",1,IF('Indicator Data imputation'!AK149&lt;&gt;"",1,0))</f>
        <v>0</v>
      </c>
      <c r="AK146" s="158">
        <f>IF('Indicator Data'!AL150="No Data",1,IF('Indicator Data imputation'!AL149&lt;&gt;"",1,0))</f>
        <v>0</v>
      </c>
      <c r="AL146" s="158">
        <f>IF('Indicator Data'!AM150="No Data",1,IF('Indicator Data imputation'!AM149&lt;&gt;"",1,0))</f>
        <v>0</v>
      </c>
      <c r="AM146" s="158">
        <f>IF('Indicator Data'!AN150="No Data",1,IF('Indicator Data imputation'!AN149&lt;&gt;"",1,0))</f>
        <v>0</v>
      </c>
      <c r="AN146" s="158">
        <f>IF('Indicator Data'!AO150="No Data",1,IF('Indicator Data imputation'!AO149&lt;&gt;"",1,0))</f>
        <v>0</v>
      </c>
      <c r="AO146" s="158">
        <f>IF('Indicator Data'!AP150="No Data",1,IF('Indicator Data imputation'!AP149&lt;&gt;"",1,0))</f>
        <v>0</v>
      </c>
      <c r="AP146" s="158">
        <f>IF('Indicator Data'!AQ150="No Data",1,IF('Indicator Data imputation'!AQ149&lt;&gt;"",1,0))</f>
        <v>0</v>
      </c>
      <c r="AQ146" s="158">
        <f>IF('Indicator Data'!AR150="No Data",1,IF('Indicator Data imputation'!AR149&lt;&gt;"",1,0))</f>
        <v>0</v>
      </c>
      <c r="AR146" s="158">
        <f>IF('Indicator Data'!AS150="No Data",1,IF('Indicator Data imputation'!AS149&lt;&gt;"",1,0))</f>
        <v>0</v>
      </c>
      <c r="AS146" s="158">
        <f>IF('Indicator Data'!AT150="No Data",1,IF('Indicator Data imputation'!AT149&lt;&gt;"",1,0))</f>
        <v>0</v>
      </c>
      <c r="AT146" s="158">
        <f>IF('Indicator Data'!AU150="No Data",1,IF('Indicator Data imputation'!AU149&lt;&gt;"",1,0))</f>
        <v>0</v>
      </c>
      <c r="AU146" s="158">
        <f>IF('Indicator Data'!AV150="No Data",1,IF('Indicator Data imputation'!AV149&lt;&gt;"",1,0))</f>
        <v>1</v>
      </c>
      <c r="AV146" s="158">
        <f>IF('Indicator Data'!AW150="No Data",1,IF('Indicator Data imputation'!AW149&lt;&gt;"",1,0))</f>
        <v>1</v>
      </c>
      <c r="AW146" s="158">
        <f>IF('Indicator Data'!AX150="No Data",1,IF('Indicator Data imputation'!AX149&lt;&gt;"",1,0))</f>
        <v>1</v>
      </c>
      <c r="AX146" s="158">
        <f>IF('Indicator Data'!AY150="No Data",1,IF('Indicator Data imputation'!AY149&lt;&gt;"",1,0))</f>
        <v>0</v>
      </c>
      <c r="AY146" s="158">
        <f>IF('Indicator Data'!AZ150="No Data",1,IF('Indicator Data imputation'!AZ149&lt;&gt;"",1,0))</f>
        <v>0</v>
      </c>
      <c r="AZ146" s="158">
        <f>IF('Indicator Data'!BA150="No Data",1,IF('Indicator Data imputation'!BA149&lt;&gt;"",1,0))</f>
        <v>0</v>
      </c>
      <c r="BA146" s="158">
        <f>IF('Indicator Data'!BB150="No Data",1,IF('Indicator Data imputation'!BB149&lt;&gt;"",1,0))</f>
        <v>0</v>
      </c>
      <c r="BB146" s="158">
        <f>IF('Indicator Data'!BC150="No Data",1,IF('Indicator Data imputation'!BC149&lt;&gt;"",1,0))</f>
        <v>0</v>
      </c>
      <c r="BC146" s="158">
        <f>IF('Indicator Data'!BD150="No Data",1,IF('Indicator Data imputation'!BD149&lt;&gt;"",1,0))</f>
        <v>0</v>
      </c>
      <c r="BD146" s="158">
        <f>IF('Indicator Data'!BE150="No Data",1,IF('Indicator Data imputation'!BE149&lt;&gt;"",1,0))</f>
        <v>0</v>
      </c>
      <c r="BE146" s="158">
        <f>IF('Indicator Data'!BF150="No Data",1,IF('Indicator Data imputation'!BF149&lt;&gt;"",1,0))</f>
        <v>0</v>
      </c>
      <c r="BF146" s="158">
        <f>IF('Indicator Data'!BG150="No Data",1,IF('Indicator Data imputation'!BG149&lt;&gt;"",1,0))</f>
        <v>0</v>
      </c>
      <c r="BG146" s="158">
        <f>IF('Indicator Data'!BH150="No Data",1,IF('Indicator Data imputation'!BH149&lt;&gt;"",1,0))</f>
        <v>0</v>
      </c>
      <c r="BH146" s="158">
        <f>IF('Indicator Data'!BI150="No Data",1,IF('Indicator Data imputation'!BI149&lt;&gt;"",1,0))</f>
        <v>1</v>
      </c>
      <c r="BI146" s="158">
        <f>IF('Indicator Data'!BJ150="No Data",1,IF('Indicator Data imputation'!BJ149&lt;&gt;"",1,0))</f>
        <v>0</v>
      </c>
      <c r="BJ146" s="158">
        <f>IF('Indicator Data'!BK150="No Data",1,IF('Indicator Data imputation'!BK149&lt;&gt;"",1,0))</f>
        <v>0</v>
      </c>
      <c r="BK146" s="158">
        <f>IF('Indicator Data'!BL150="No Data",1,IF('Indicator Data imputation'!BL149&lt;&gt;"",1,0))</f>
        <v>0</v>
      </c>
      <c r="BL146" s="158">
        <f>IF('Indicator Data'!BM150="No Data",1,IF('Indicator Data imputation'!BM149&lt;&gt;"",1,0))</f>
        <v>0</v>
      </c>
      <c r="BM146" s="158">
        <f>IF('Indicator Data'!BN150="No Data",1,IF('Indicator Data imputation'!BN149&lt;&gt;"",1,0))</f>
        <v>1</v>
      </c>
      <c r="BN146" s="158">
        <f>IF('Indicator Data'!BO150="No Data",1,IF('Indicator Data imputation'!BO149&lt;&gt;"",1,0))</f>
        <v>0</v>
      </c>
      <c r="BO146" s="158">
        <f>IF('Indicator Data'!BP150="No Data",1,IF('Indicator Data imputation'!BP149&lt;&gt;"",1,0))</f>
        <v>0</v>
      </c>
      <c r="BP146" s="158">
        <f>IF('Indicator Data'!BQ150="No Data",1,IF('Indicator Data imputation'!BQ149&lt;&gt;"",1,0))</f>
        <v>0</v>
      </c>
      <c r="BQ146" s="158">
        <f>IF('Indicator Data'!BR150="No Data",1,IF('Indicator Data imputation'!BR149&lt;&gt;"",1,0))</f>
        <v>0</v>
      </c>
      <c r="BR146" s="158">
        <f>IF('Indicator Data'!BS150="No Data",1,IF('Indicator Data imputation'!BS149&lt;&gt;"",1,0))</f>
        <v>0</v>
      </c>
      <c r="BS146" s="158">
        <f>IF('Indicator Data'!BT150="No Data",1,IF('Indicator Data imputation'!BT149&lt;&gt;"",1,0))</f>
        <v>1</v>
      </c>
      <c r="BT146" s="158">
        <f>IF('Indicator Data'!BU150="No Data",1,IF('Indicator Data imputation'!BU149&lt;&gt;"",1,0))</f>
        <v>0</v>
      </c>
      <c r="BU146" s="158">
        <f>IF('Indicator Data'!BV150="No Data",1,IF('Indicator Data imputation'!BV149&lt;&gt;"",1,0))</f>
        <v>0</v>
      </c>
      <c r="BV146" s="158">
        <f>IF('Indicator Data'!BW150="No Data",1,IF('Indicator Data imputation'!BW149&lt;&gt;"",1,0))</f>
        <v>1</v>
      </c>
      <c r="BW146" s="158">
        <f>IF('Indicator Data'!BX150="No Data",1,IF('Indicator Data imputation'!BX149&lt;&gt;"",1,0))</f>
        <v>0</v>
      </c>
      <c r="BX146" s="158">
        <f>IF('Indicator Data'!BY150="No Data",1,IF('Indicator Data imputation'!BY149&lt;&gt;"",1,0))</f>
        <v>0</v>
      </c>
      <c r="BY146" s="5">
        <f t="shared" si="6"/>
        <v>13</v>
      </c>
      <c r="BZ146" s="160">
        <f t="shared" si="7"/>
        <v>0.17333333333333334</v>
      </c>
    </row>
    <row r="147" spans="1:78" x14ac:dyDescent="0.25">
      <c r="A147" s="5" t="s">
        <v>269</v>
      </c>
      <c r="B147" s="158">
        <f>IF('Indicator Data'!C151="No Data",1,IF('Indicator Data imputation'!C150&lt;&gt;"",1,0))</f>
        <v>0</v>
      </c>
      <c r="C147" s="158">
        <f>IF('Indicator Data'!D151="No Data",1,IF('Indicator Data imputation'!D150&lt;&gt;"",1,0))</f>
        <v>0</v>
      </c>
      <c r="D147" s="158">
        <f>IF('Indicator Data'!E151="No Data",1,IF('Indicator Data imputation'!E150&lt;&gt;"",1,0))</f>
        <v>1</v>
      </c>
      <c r="E147" s="158">
        <f>IF('Indicator Data'!F151="No Data",1,IF('Indicator Data imputation'!F150&lt;&gt;"",1,0))</f>
        <v>0</v>
      </c>
      <c r="F147" s="158">
        <f>IF('Indicator Data'!G151="No Data",1,IF('Indicator Data imputation'!G150&lt;&gt;"",1,0))</f>
        <v>0</v>
      </c>
      <c r="G147" s="158">
        <f>IF('Indicator Data'!H151="No Data",1,IF('Indicator Data imputation'!H150&lt;&gt;"",1,0))</f>
        <v>0</v>
      </c>
      <c r="H147" s="158">
        <f>IF('Indicator Data'!I151="No Data",1,IF('Indicator Data imputation'!I150&lt;&gt;"",1,0))</f>
        <v>0</v>
      </c>
      <c r="I147" s="158">
        <f>IF('Indicator Data'!J151="No Data",1,IF('Indicator Data imputation'!J150&lt;&gt;"",1,0))</f>
        <v>0</v>
      </c>
      <c r="J147" s="158">
        <f>IF('Indicator Data'!K151="No Data",1,IF('Indicator Data imputation'!K150&lt;&gt;"",1,0))</f>
        <v>0</v>
      </c>
      <c r="K147" s="158">
        <f>IF('Indicator Data'!L151="No Data",1,IF('Indicator Data imputation'!L150&lt;&gt;"",1,0))</f>
        <v>1</v>
      </c>
      <c r="L147" s="158">
        <f>IF('Indicator Data'!M151="No Data",1,IF('Indicator Data imputation'!M150&lt;&gt;"",1,0))</f>
        <v>1</v>
      </c>
      <c r="M147" s="158">
        <f>IF('Indicator Data'!N151="No Data",1,IF('Indicator Data imputation'!N150&lt;&gt;"",1,0))</f>
        <v>1</v>
      </c>
      <c r="N147" s="158">
        <f>IF('Indicator Data'!O151="No Data",1,IF('Indicator Data imputation'!O150&lt;&gt;"",1,0))</f>
        <v>1</v>
      </c>
      <c r="O147" s="158">
        <f>IF('Indicator Data'!P151="No Data",1,IF('Indicator Data imputation'!P150&lt;&gt;"",1,0))</f>
        <v>1</v>
      </c>
      <c r="P147" s="158">
        <f>IF('Indicator Data'!Q151="No Data",1,IF('Indicator Data imputation'!Q150&lt;&gt;"",1,0))</f>
        <v>0</v>
      </c>
      <c r="Q147" s="158">
        <f>IF('Indicator Data'!R151="No Data",1,IF('Indicator Data imputation'!R150&lt;&gt;"",1,0))</f>
        <v>0</v>
      </c>
      <c r="R147" s="158">
        <f>IF('Indicator Data'!S151="No Data",1,IF('Indicator Data imputation'!S150&lt;&gt;"",1,0))</f>
        <v>0</v>
      </c>
      <c r="S147" s="158">
        <f>IF('Indicator Data'!T151="No Data",1,IF('Indicator Data imputation'!T150&lt;&gt;"",1,0))</f>
        <v>0</v>
      </c>
      <c r="T147" s="158">
        <f>IF('Indicator Data'!U151="No Data",1,IF('Indicator Data imputation'!U150&lt;&gt;"",1,0))</f>
        <v>0</v>
      </c>
      <c r="U147" s="158">
        <f>IF('Indicator Data'!V151="No Data",1,IF('Indicator Data imputation'!V150&lt;&gt;"",1,0))</f>
        <v>0</v>
      </c>
      <c r="V147" s="158">
        <f>IF('Indicator Data'!W151="No Data",1,IF('Indicator Data imputation'!W150&lt;&gt;"",1,0))</f>
        <v>0</v>
      </c>
      <c r="W147" s="158">
        <f>IF('Indicator Data'!X151="No Data",1,IF('Indicator Data imputation'!X150&lt;&gt;"",1,0))</f>
        <v>0</v>
      </c>
      <c r="X147" s="158">
        <f>IF('Indicator Data'!Y151="No Data",1,IF('Indicator Data imputation'!Y150&lt;&gt;"",1,0))</f>
        <v>0</v>
      </c>
      <c r="Y147" s="158">
        <f>IF('Indicator Data'!Z151="No Data",1,IF('Indicator Data imputation'!Z150&lt;&gt;"",1,0))</f>
        <v>0</v>
      </c>
      <c r="Z147" s="158">
        <f>IF('Indicator Data'!AA151="No Data",1,IF('Indicator Data imputation'!AA150&lt;&gt;"",1,0))</f>
        <v>1</v>
      </c>
      <c r="AA147" s="158">
        <f>IF('Indicator Data'!AB151="No Data",1,IF('Indicator Data imputation'!AB150&lt;&gt;"",1,0))</f>
        <v>0</v>
      </c>
      <c r="AB147" s="158">
        <f>IF('Indicator Data'!AC151="No Data",1,IF('Indicator Data imputation'!AC150&lt;&gt;"",1,0))</f>
        <v>1</v>
      </c>
      <c r="AC147" s="158">
        <f>IF('Indicator Data'!AD151="No Data",1,IF('Indicator Data imputation'!AD150&lt;&gt;"",1,0))</f>
        <v>0</v>
      </c>
      <c r="AD147" s="158">
        <f>IF('Indicator Data'!AE151="No Data",1,IF('Indicator Data imputation'!AE150&lt;&gt;"",1,0))</f>
        <v>0</v>
      </c>
      <c r="AE147" s="158">
        <f>IF('Indicator Data'!AF151="No Data",1,IF('Indicator Data imputation'!AF150&lt;&gt;"",1,0))</f>
        <v>1</v>
      </c>
      <c r="AF147" s="158">
        <f>IF('Indicator Data'!AG151="No Data",1,IF('Indicator Data imputation'!AG150&lt;&gt;"",1,0))</f>
        <v>0</v>
      </c>
      <c r="AG147" s="158">
        <f>IF('Indicator Data'!AH151="No Data",1,IF('Indicator Data imputation'!AH150&lt;&gt;"",1,0))</f>
        <v>0</v>
      </c>
      <c r="AH147" s="158">
        <f>IF('Indicator Data'!AI151="No Data",1,IF('Indicator Data imputation'!AI150&lt;&gt;"",1,0))</f>
        <v>0</v>
      </c>
      <c r="AI147" s="158">
        <f>IF('Indicator Data'!AJ151="No Data",1,IF('Indicator Data imputation'!AJ150&lt;&gt;"",1,0))</f>
        <v>0</v>
      </c>
      <c r="AJ147" s="158">
        <f>IF('Indicator Data'!AK151="No Data",1,IF('Indicator Data imputation'!AK150&lt;&gt;"",1,0))</f>
        <v>0</v>
      </c>
      <c r="AK147" s="158">
        <f>IF('Indicator Data'!AL151="No Data",1,IF('Indicator Data imputation'!AL150&lt;&gt;"",1,0))</f>
        <v>0</v>
      </c>
      <c r="AL147" s="158">
        <f>IF('Indicator Data'!AM151="No Data",1,IF('Indicator Data imputation'!AM150&lt;&gt;"",1,0))</f>
        <v>1</v>
      </c>
      <c r="AM147" s="158">
        <f>IF('Indicator Data'!AN151="No Data",1,IF('Indicator Data imputation'!AN150&lt;&gt;"",1,0))</f>
        <v>0</v>
      </c>
      <c r="AN147" s="158">
        <f>IF('Indicator Data'!AO151="No Data",1,IF('Indicator Data imputation'!AO150&lt;&gt;"",1,0))</f>
        <v>0</v>
      </c>
      <c r="AO147" s="158">
        <f>IF('Indicator Data'!AP151="No Data",1,IF('Indicator Data imputation'!AP150&lt;&gt;"",1,0))</f>
        <v>0</v>
      </c>
      <c r="AP147" s="158">
        <f>IF('Indicator Data'!AQ151="No Data",1,IF('Indicator Data imputation'!AQ150&lt;&gt;"",1,0))</f>
        <v>0</v>
      </c>
      <c r="AQ147" s="158">
        <f>IF('Indicator Data'!AR151="No Data",1,IF('Indicator Data imputation'!AR150&lt;&gt;"",1,0))</f>
        <v>0</v>
      </c>
      <c r="AR147" s="158">
        <f>IF('Indicator Data'!AS151="No Data",1,IF('Indicator Data imputation'!AS150&lt;&gt;"",1,0))</f>
        <v>0</v>
      </c>
      <c r="AS147" s="158">
        <f>IF('Indicator Data'!AT151="No Data",1,IF('Indicator Data imputation'!AT150&lt;&gt;"",1,0))</f>
        <v>1</v>
      </c>
      <c r="AT147" s="158">
        <f>IF('Indicator Data'!AU151="No Data",1,IF('Indicator Data imputation'!AU150&lt;&gt;"",1,0))</f>
        <v>0</v>
      </c>
      <c r="AU147" s="158">
        <f>IF('Indicator Data'!AV151="No Data",1,IF('Indicator Data imputation'!AV150&lt;&gt;"",1,0))</f>
        <v>1</v>
      </c>
      <c r="AV147" s="158">
        <f>IF('Indicator Data'!AW151="No Data",1,IF('Indicator Data imputation'!AW150&lt;&gt;"",1,0))</f>
        <v>1</v>
      </c>
      <c r="AW147" s="158">
        <f>IF('Indicator Data'!AX151="No Data",1,IF('Indicator Data imputation'!AX150&lt;&gt;"",1,0))</f>
        <v>1</v>
      </c>
      <c r="AX147" s="158">
        <f>IF('Indicator Data'!AY151="No Data",1,IF('Indicator Data imputation'!AY150&lt;&gt;"",1,0))</f>
        <v>0</v>
      </c>
      <c r="AY147" s="158">
        <f>IF('Indicator Data'!AZ151="No Data",1,IF('Indicator Data imputation'!AZ150&lt;&gt;"",1,0))</f>
        <v>1</v>
      </c>
      <c r="AZ147" s="158">
        <f>IF('Indicator Data'!BA151="No Data",1,IF('Indicator Data imputation'!BA150&lt;&gt;"",1,0))</f>
        <v>1</v>
      </c>
      <c r="BA147" s="158">
        <f>IF('Indicator Data'!BB151="No Data",1,IF('Indicator Data imputation'!BB150&lt;&gt;"",1,0))</f>
        <v>0</v>
      </c>
      <c r="BB147" s="158">
        <f>IF('Indicator Data'!BC151="No Data",1,IF('Indicator Data imputation'!BC150&lt;&gt;"",1,0))</f>
        <v>0</v>
      </c>
      <c r="BC147" s="158">
        <f>IF('Indicator Data'!BD151="No Data",1,IF('Indicator Data imputation'!BD150&lt;&gt;"",1,0))</f>
        <v>0</v>
      </c>
      <c r="BD147" s="158">
        <f>IF('Indicator Data'!BE151="No Data",1,IF('Indicator Data imputation'!BE150&lt;&gt;"",1,0))</f>
        <v>0</v>
      </c>
      <c r="BE147" s="158">
        <f>IF('Indicator Data'!BF151="No Data",1,IF('Indicator Data imputation'!BF150&lt;&gt;"",1,0))</f>
        <v>0</v>
      </c>
      <c r="BF147" s="158">
        <f>IF('Indicator Data'!BG151="No Data",1,IF('Indicator Data imputation'!BG150&lt;&gt;"",1,0))</f>
        <v>0</v>
      </c>
      <c r="BG147" s="158">
        <f>IF('Indicator Data'!BH151="No Data",1,IF('Indicator Data imputation'!BH150&lt;&gt;"",1,0))</f>
        <v>0</v>
      </c>
      <c r="BH147" s="158">
        <f>IF('Indicator Data'!BI151="No Data",1,IF('Indicator Data imputation'!BI150&lt;&gt;"",1,0))</f>
        <v>0</v>
      </c>
      <c r="BI147" s="158">
        <f>IF('Indicator Data'!BJ151="No Data",1,IF('Indicator Data imputation'!BJ150&lt;&gt;"",1,0))</f>
        <v>1</v>
      </c>
      <c r="BJ147" s="158">
        <f>IF('Indicator Data'!BK151="No Data",1,IF('Indicator Data imputation'!BK150&lt;&gt;"",1,0))</f>
        <v>0</v>
      </c>
      <c r="BK147" s="158">
        <f>IF('Indicator Data'!BL151="No Data",1,IF('Indicator Data imputation'!BL150&lt;&gt;"",1,0))</f>
        <v>0</v>
      </c>
      <c r="BL147" s="158">
        <f>IF('Indicator Data'!BM151="No Data",1,IF('Indicator Data imputation'!BM150&lt;&gt;"",1,0))</f>
        <v>0</v>
      </c>
      <c r="BM147" s="158">
        <f>IF('Indicator Data'!BN151="No Data",1,IF('Indicator Data imputation'!BN150&lt;&gt;"",1,0))</f>
        <v>1</v>
      </c>
      <c r="BN147" s="158">
        <f>IF('Indicator Data'!BO151="No Data",1,IF('Indicator Data imputation'!BO150&lt;&gt;"",1,0))</f>
        <v>0</v>
      </c>
      <c r="BO147" s="158">
        <f>IF('Indicator Data'!BP151="No Data",1,IF('Indicator Data imputation'!BP150&lt;&gt;"",1,0))</f>
        <v>0</v>
      </c>
      <c r="BP147" s="158">
        <f>IF('Indicator Data'!BQ151="No Data",1,IF('Indicator Data imputation'!BQ150&lt;&gt;"",1,0))</f>
        <v>0</v>
      </c>
      <c r="BQ147" s="158">
        <f>IF('Indicator Data'!BR151="No Data",1,IF('Indicator Data imputation'!BR150&lt;&gt;"",1,0))</f>
        <v>0</v>
      </c>
      <c r="BR147" s="158">
        <f>IF('Indicator Data'!BS151="No Data",1,IF('Indicator Data imputation'!BS150&lt;&gt;"",1,0))</f>
        <v>0</v>
      </c>
      <c r="BS147" s="158">
        <f>IF('Indicator Data'!BT151="No Data",1,IF('Indicator Data imputation'!BT150&lt;&gt;"",1,0))</f>
        <v>1</v>
      </c>
      <c r="BT147" s="158">
        <f>IF('Indicator Data'!BU151="No Data",1,IF('Indicator Data imputation'!BU150&lt;&gt;"",1,0))</f>
        <v>0</v>
      </c>
      <c r="BU147" s="158">
        <f>IF('Indicator Data'!BV151="No Data",1,IF('Indicator Data imputation'!BV150&lt;&gt;"",1,0))</f>
        <v>0</v>
      </c>
      <c r="BV147" s="158">
        <f>IF('Indicator Data'!BW151="No Data",1,IF('Indicator Data imputation'!BW150&lt;&gt;"",1,0))</f>
        <v>1</v>
      </c>
      <c r="BW147" s="158">
        <f>IF('Indicator Data'!BX151="No Data",1,IF('Indicator Data imputation'!BX150&lt;&gt;"",1,0))</f>
        <v>0</v>
      </c>
      <c r="BX147" s="158">
        <f>IF('Indicator Data'!BY151="No Data",1,IF('Indicator Data imputation'!BY150&lt;&gt;"",1,0))</f>
        <v>0</v>
      </c>
      <c r="BY147" s="5">
        <f t="shared" si="6"/>
        <v>20</v>
      </c>
      <c r="BZ147" s="160">
        <f t="shared" si="7"/>
        <v>0.26666666666666666</v>
      </c>
    </row>
    <row r="148" spans="1:78" x14ac:dyDescent="0.25">
      <c r="A148" s="5" t="s">
        <v>271</v>
      </c>
      <c r="B148" s="158">
        <f>IF('Indicator Data'!C152="No Data",1,IF('Indicator Data imputation'!C151&lt;&gt;"",1,0))</f>
        <v>0</v>
      </c>
      <c r="C148" s="158">
        <f>IF('Indicator Data'!D152="No Data",1,IF('Indicator Data imputation'!D151&lt;&gt;"",1,0))</f>
        <v>0</v>
      </c>
      <c r="D148" s="158">
        <f>IF('Indicator Data'!E152="No Data",1,IF('Indicator Data imputation'!E151&lt;&gt;"",1,0))</f>
        <v>1</v>
      </c>
      <c r="E148" s="158">
        <f>IF('Indicator Data'!F152="No Data",1,IF('Indicator Data imputation'!F151&lt;&gt;"",1,0))</f>
        <v>0</v>
      </c>
      <c r="F148" s="158">
        <f>IF('Indicator Data'!G152="No Data",1,IF('Indicator Data imputation'!G151&lt;&gt;"",1,0))</f>
        <v>0</v>
      </c>
      <c r="G148" s="158">
        <f>IF('Indicator Data'!H152="No Data",1,IF('Indicator Data imputation'!H151&lt;&gt;"",1,0))</f>
        <v>0</v>
      </c>
      <c r="H148" s="158">
        <f>IF('Indicator Data'!I152="No Data",1,IF('Indicator Data imputation'!I151&lt;&gt;"",1,0))</f>
        <v>0</v>
      </c>
      <c r="I148" s="158">
        <f>IF('Indicator Data'!J152="No Data",1,IF('Indicator Data imputation'!J151&lt;&gt;"",1,0))</f>
        <v>0</v>
      </c>
      <c r="J148" s="158">
        <f>IF('Indicator Data'!K152="No Data",1,IF('Indicator Data imputation'!K151&lt;&gt;"",1,0))</f>
        <v>0</v>
      </c>
      <c r="K148" s="158">
        <f>IF('Indicator Data'!L152="No Data",1,IF('Indicator Data imputation'!L151&lt;&gt;"",1,0))</f>
        <v>1</v>
      </c>
      <c r="L148" s="158">
        <f>IF('Indicator Data'!M152="No Data",1,IF('Indicator Data imputation'!M151&lt;&gt;"",1,0))</f>
        <v>1</v>
      </c>
      <c r="M148" s="158">
        <f>IF('Indicator Data'!N152="No Data",1,IF('Indicator Data imputation'!N151&lt;&gt;"",1,0))</f>
        <v>1</v>
      </c>
      <c r="N148" s="158">
        <f>IF('Indicator Data'!O152="No Data",1,IF('Indicator Data imputation'!O151&lt;&gt;"",1,0))</f>
        <v>1</v>
      </c>
      <c r="O148" s="158">
        <f>IF('Indicator Data'!P152="No Data",1,IF('Indicator Data imputation'!P151&lt;&gt;"",1,0))</f>
        <v>1</v>
      </c>
      <c r="P148" s="158">
        <f>IF('Indicator Data'!Q152="No Data",1,IF('Indicator Data imputation'!Q151&lt;&gt;"",1,0))</f>
        <v>0</v>
      </c>
      <c r="Q148" s="158">
        <f>IF('Indicator Data'!R152="No Data",1,IF('Indicator Data imputation'!R151&lt;&gt;"",1,0))</f>
        <v>0</v>
      </c>
      <c r="R148" s="158">
        <f>IF('Indicator Data'!S152="No Data",1,IF('Indicator Data imputation'!S151&lt;&gt;"",1,0))</f>
        <v>0</v>
      </c>
      <c r="S148" s="158">
        <f>IF('Indicator Data'!T152="No Data",1,IF('Indicator Data imputation'!T151&lt;&gt;"",1,0))</f>
        <v>0</v>
      </c>
      <c r="T148" s="158">
        <f>IF('Indicator Data'!U152="No Data",1,IF('Indicator Data imputation'!U151&lt;&gt;"",1,0))</f>
        <v>0</v>
      </c>
      <c r="U148" s="158">
        <f>IF('Indicator Data'!V152="No Data",1,IF('Indicator Data imputation'!V151&lt;&gt;"",1,0))</f>
        <v>0</v>
      </c>
      <c r="V148" s="158">
        <f>IF('Indicator Data'!W152="No Data",1,IF('Indicator Data imputation'!W151&lt;&gt;"",1,0))</f>
        <v>0</v>
      </c>
      <c r="W148" s="158">
        <f>IF('Indicator Data'!X152="No Data",1,IF('Indicator Data imputation'!X151&lt;&gt;"",1,0))</f>
        <v>0</v>
      </c>
      <c r="X148" s="158">
        <f>IF('Indicator Data'!Y152="No Data",1,IF('Indicator Data imputation'!Y151&lt;&gt;"",1,0))</f>
        <v>0</v>
      </c>
      <c r="Y148" s="158">
        <f>IF('Indicator Data'!Z152="No Data",1,IF('Indicator Data imputation'!Z151&lt;&gt;"",1,0))</f>
        <v>0</v>
      </c>
      <c r="Z148" s="158">
        <f>IF('Indicator Data'!AA152="No Data",1,IF('Indicator Data imputation'!AA151&lt;&gt;"",1,0))</f>
        <v>1</v>
      </c>
      <c r="AA148" s="158">
        <f>IF('Indicator Data'!AB152="No Data",1,IF('Indicator Data imputation'!AB151&lt;&gt;"",1,0))</f>
        <v>0</v>
      </c>
      <c r="AB148" s="158">
        <f>IF('Indicator Data'!AC152="No Data",1,IF('Indicator Data imputation'!AC151&lt;&gt;"",1,0))</f>
        <v>1</v>
      </c>
      <c r="AC148" s="158">
        <f>IF('Indicator Data'!AD152="No Data",1,IF('Indicator Data imputation'!AD151&lt;&gt;"",1,0))</f>
        <v>0</v>
      </c>
      <c r="AD148" s="158">
        <f>IF('Indicator Data'!AE152="No Data",1,IF('Indicator Data imputation'!AE151&lt;&gt;"",1,0))</f>
        <v>0</v>
      </c>
      <c r="AE148" s="158">
        <f>IF('Indicator Data'!AF152="No Data",1,IF('Indicator Data imputation'!AF151&lt;&gt;"",1,0))</f>
        <v>1</v>
      </c>
      <c r="AF148" s="158">
        <f>IF('Indicator Data'!AG152="No Data",1,IF('Indicator Data imputation'!AG151&lt;&gt;"",1,0))</f>
        <v>0</v>
      </c>
      <c r="AG148" s="158">
        <f>IF('Indicator Data'!AH152="No Data",1,IF('Indicator Data imputation'!AH151&lt;&gt;"",1,0))</f>
        <v>0</v>
      </c>
      <c r="AH148" s="158">
        <f>IF('Indicator Data'!AI152="No Data",1,IF('Indicator Data imputation'!AI151&lt;&gt;"",1,0))</f>
        <v>0</v>
      </c>
      <c r="AI148" s="158">
        <f>IF('Indicator Data'!AJ152="No Data",1,IF('Indicator Data imputation'!AJ151&lt;&gt;"",1,0))</f>
        <v>0</v>
      </c>
      <c r="AJ148" s="158">
        <f>IF('Indicator Data'!AK152="No Data",1,IF('Indicator Data imputation'!AK151&lt;&gt;"",1,0))</f>
        <v>0</v>
      </c>
      <c r="AK148" s="158">
        <f>IF('Indicator Data'!AL152="No Data",1,IF('Indicator Data imputation'!AL151&lt;&gt;"",1,0))</f>
        <v>0</v>
      </c>
      <c r="AL148" s="158">
        <f>IF('Indicator Data'!AM152="No Data",1,IF('Indicator Data imputation'!AM151&lt;&gt;"",1,0))</f>
        <v>1</v>
      </c>
      <c r="AM148" s="158">
        <f>IF('Indicator Data'!AN152="No Data",1,IF('Indicator Data imputation'!AN151&lt;&gt;"",1,0))</f>
        <v>0</v>
      </c>
      <c r="AN148" s="158">
        <f>IF('Indicator Data'!AO152="No Data",1,IF('Indicator Data imputation'!AO151&lt;&gt;"",1,0))</f>
        <v>0</v>
      </c>
      <c r="AO148" s="158">
        <f>IF('Indicator Data'!AP152="No Data",1,IF('Indicator Data imputation'!AP151&lt;&gt;"",1,0))</f>
        <v>0</v>
      </c>
      <c r="AP148" s="158">
        <f>IF('Indicator Data'!AQ152="No Data",1,IF('Indicator Data imputation'!AQ151&lt;&gt;"",1,0))</f>
        <v>0</v>
      </c>
      <c r="AQ148" s="158">
        <f>IF('Indicator Data'!AR152="No Data",1,IF('Indicator Data imputation'!AR151&lt;&gt;"",1,0))</f>
        <v>0</v>
      </c>
      <c r="AR148" s="158">
        <f>IF('Indicator Data'!AS152="No Data",1,IF('Indicator Data imputation'!AS151&lt;&gt;"",1,0))</f>
        <v>0</v>
      </c>
      <c r="AS148" s="158">
        <f>IF('Indicator Data'!AT152="No Data",1,IF('Indicator Data imputation'!AT151&lt;&gt;"",1,0))</f>
        <v>0</v>
      </c>
      <c r="AT148" s="158">
        <f>IF('Indicator Data'!AU152="No Data",1,IF('Indicator Data imputation'!AU151&lt;&gt;"",1,0))</f>
        <v>0</v>
      </c>
      <c r="AU148" s="158">
        <f>IF('Indicator Data'!AV152="No Data",1,IF('Indicator Data imputation'!AV151&lt;&gt;"",1,0))</f>
        <v>1</v>
      </c>
      <c r="AV148" s="158">
        <f>IF('Indicator Data'!AW152="No Data",1,IF('Indicator Data imputation'!AW151&lt;&gt;"",1,0))</f>
        <v>1</v>
      </c>
      <c r="AW148" s="158">
        <f>IF('Indicator Data'!AX152="No Data",1,IF('Indicator Data imputation'!AX151&lt;&gt;"",1,0))</f>
        <v>1</v>
      </c>
      <c r="AX148" s="158">
        <f>IF('Indicator Data'!AY152="No Data",1,IF('Indicator Data imputation'!AY151&lt;&gt;"",1,0))</f>
        <v>0</v>
      </c>
      <c r="AY148" s="158">
        <f>IF('Indicator Data'!AZ152="No Data",1,IF('Indicator Data imputation'!AZ151&lt;&gt;"",1,0))</f>
        <v>0</v>
      </c>
      <c r="AZ148" s="158">
        <f>IF('Indicator Data'!BA152="No Data",1,IF('Indicator Data imputation'!BA151&lt;&gt;"",1,0))</f>
        <v>0</v>
      </c>
      <c r="BA148" s="158">
        <f>IF('Indicator Data'!BB152="No Data",1,IF('Indicator Data imputation'!BB151&lt;&gt;"",1,0))</f>
        <v>0</v>
      </c>
      <c r="BB148" s="158">
        <f>IF('Indicator Data'!BC152="No Data",1,IF('Indicator Data imputation'!BC151&lt;&gt;"",1,0))</f>
        <v>0</v>
      </c>
      <c r="BC148" s="158">
        <f>IF('Indicator Data'!BD152="No Data",1,IF('Indicator Data imputation'!BD151&lt;&gt;"",1,0))</f>
        <v>0</v>
      </c>
      <c r="BD148" s="158">
        <f>IF('Indicator Data'!BE152="No Data",1,IF('Indicator Data imputation'!BE151&lt;&gt;"",1,0))</f>
        <v>0</v>
      </c>
      <c r="BE148" s="158">
        <f>IF('Indicator Data'!BF152="No Data",1,IF('Indicator Data imputation'!BF151&lt;&gt;"",1,0))</f>
        <v>0</v>
      </c>
      <c r="BF148" s="158">
        <f>IF('Indicator Data'!BG152="No Data",1,IF('Indicator Data imputation'!BG151&lt;&gt;"",1,0))</f>
        <v>0</v>
      </c>
      <c r="BG148" s="158">
        <f>IF('Indicator Data'!BH152="No Data",1,IF('Indicator Data imputation'!BH151&lt;&gt;"",1,0))</f>
        <v>0</v>
      </c>
      <c r="BH148" s="158">
        <f>IF('Indicator Data'!BI152="No Data",1,IF('Indicator Data imputation'!BI151&lt;&gt;"",1,0))</f>
        <v>0</v>
      </c>
      <c r="BI148" s="158">
        <f>IF('Indicator Data'!BJ152="No Data",1,IF('Indicator Data imputation'!BJ151&lt;&gt;"",1,0))</f>
        <v>0</v>
      </c>
      <c r="BJ148" s="158">
        <f>IF('Indicator Data'!BK152="No Data",1,IF('Indicator Data imputation'!BK151&lt;&gt;"",1,0))</f>
        <v>0</v>
      </c>
      <c r="BK148" s="158">
        <f>IF('Indicator Data'!BL152="No Data",1,IF('Indicator Data imputation'!BL151&lt;&gt;"",1,0))</f>
        <v>1</v>
      </c>
      <c r="BL148" s="158">
        <f>IF('Indicator Data'!BM152="No Data",1,IF('Indicator Data imputation'!BM151&lt;&gt;"",1,0))</f>
        <v>0</v>
      </c>
      <c r="BM148" s="158">
        <f>IF('Indicator Data'!BN152="No Data",1,IF('Indicator Data imputation'!BN151&lt;&gt;"",1,0))</f>
        <v>0</v>
      </c>
      <c r="BN148" s="158">
        <f>IF('Indicator Data'!BO152="No Data",1,IF('Indicator Data imputation'!BO151&lt;&gt;"",1,0))</f>
        <v>0</v>
      </c>
      <c r="BO148" s="158">
        <f>IF('Indicator Data'!BP152="No Data",1,IF('Indicator Data imputation'!BP151&lt;&gt;"",1,0))</f>
        <v>0</v>
      </c>
      <c r="BP148" s="158">
        <f>IF('Indicator Data'!BQ152="No Data",1,IF('Indicator Data imputation'!BQ151&lt;&gt;"",1,0))</f>
        <v>0</v>
      </c>
      <c r="BQ148" s="158">
        <f>IF('Indicator Data'!BR152="No Data",1,IF('Indicator Data imputation'!BR151&lt;&gt;"",1,0))</f>
        <v>0</v>
      </c>
      <c r="BR148" s="158">
        <f>IF('Indicator Data'!BS152="No Data",1,IF('Indicator Data imputation'!BS151&lt;&gt;"",1,0))</f>
        <v>0</v>
      </c>
      <c r="BS148" s="158">
        <f>IF('Indicator Data'!BT152="No Data",1,IF('Indicator Data imputation'!BT151&lt;&gt;"",1,0))</f>
        <v>0</v>
      </c>
      <c r="BT148" s="158">
        <f>IF('Indicator Data'!BU152="No Data",1,IF('Indicator Data imputation'!BU151&lt;&gt;"",1,0))</f>
        <v>0</v>
      </c>
      <c r="BU148" s="158">
        <f>IF('Indicator Data'!BV152="No Data",1,IF('Indicator Data imputation'!BV151&lt;&gt;"",1,0))</f>
        <v>0</v>
      </c>
      <c r="BV148" s="158">
        <f>IF('Indicator Data'!BW152="No Data",1,IF('Indicator Data imputation'!BW151&lt;&gt;"",1,0))</f>
        <v>1</v>
      </c>
      <c r="BW148" s="158">
        <f>IF('Indicator Data'!BX152="No Data",1,IF('Indicator Data imputation'!BX151&lt;&gt;"",1,0))</f>
        <v>0</v>
      </c>
      <c r="BX148" s="158">
        <f>IF('Indicator Data'!BY152="No Data",1,IF('Indicator Data imputation'!BY151&lt;&gt;"",1,0))</f>
        <v>0</v>
      </c>
      <c r="BY148" s="5">
        <f t="shared" si="6"/>
        <v>15</v>
      </c>
      <c r="BZ148" s="160">
        <f t="shared" si="7"/>
        <v>0.2</v>
      </c>
    </row>
    <row r="149" spans="1:78" x14ac:dyDescent="0.25">
      <c r="A149" s="5" t="s">
        <v>273</v>
      </c>
      <c r="B149" s="158">
        <f>IF('Indicator Data'!C153="No Data",1,IF('Indicator Data imputation'!C152&lt;&gt;"",1,0))</f>
        <v>0</v>
      </c>
      <c r="C149" s="158">
        <f>IF('Indicator Data'!D153="No Data",1,IF('Indicator Data imputation'!D152&lt;&gt;"",1,0))</f>
        <v>0</v>
      </c>
      <c r="D149" s="158">
        <f>IF('Indicator Data'!E153="No Data",1,IF('Indicator Data imputation'!E152&lt;&gt;"",1,0))</f>
        <v>1</v>
      </c>
      <c r="E149" s="158">
        <f>IF('Indicator Data'!F153="No Data",1,IF('Indicator Data imputation'!F152&lt;&gt;"",1,0))</f>
        <v>0</v>
      </c>
      <c r="F149" s="158">
        <f>IF('Indicator Data'!G153="No Data",1,IF('Indicator Data imputation'!G152&lt;&gt;"",1,0))</f>
        <v>0</v>
      </c>
      <c r="G149" s="158">
        <f>IF('Indicator Data'!H153="No Data",1,IF('Indicator Data imputation'!H152&lt;&gt;"",1,0))</f>
        <v>0</v>
      </c>
      <c r="H149" s="158">
        <f>IF('Indicator Data'!I153="No Data",1,IF('Indicator Data imputation'!I152&lt;&gt;"",1,0))</f>
        <v>0</v>
      </c>
      <c r="I149" s="158">
        <f>IF('Indicator Data'!J153="No Data",1,IF('Indicator Data imputation'!J152&lt;&gt;"",1,0))</f>
        <v>0</v>
      </c>
      <c r="J149" s="158">
        <f>IF('Indicator Data'!K153="No Data",1,IF('Indicator Data imputation'!K152&lt;&gt;"",1,0))</f>
        <v>0</v>
      </c>
      <c r="K149" s="158">
        <f>IF('Indicator Data'!L153="No Data",1,IF('Indicator Data imputation'!L152&lt;&gt;"",1,0))</f>
        <v>0</v>
      </c>
      <c r="L149" s="158">
        <f>IF('Indicator Data'!M153="No Data",1,IF('Indicator Data imputation'!M152&lt;&gt;"",1,0))</f>
        <v>0</v>
      </c>
      <c r="M149" s="158">
        <f>IF('Indicator Data'!N153="No Data",1,IF('Indicator Data imputation'!N152&lt;&gt;"",1,0))</f>
        <v>0</v>
      </c>
      <c r="N149" s="158">
        <f>IF('Indicator Data'!O153="No Data",1,IF('Indicator Data imputation'!O152&lt;&gt;"",1,0))</f>
        <v>0</v>
      </c>
      <c r="O149" s="158">
        <f>IF('Indicator Data'!P153="No Data",1,IF('Indicator Data imputation'!P152&lt;&gt;"",1,0))</f>
        <v>0</v>
      </c>
      <c r="P149" s="158">
        <f>IF('Indicator Data'!Q153="No Data",1,IF('Indicator Data imputation'!Q152&lt;&gt;"",1,0))</f>
        <v>0</v>
      </c>
      <c r="Q149" s="158">
        <f>IF('Indicator Data'!R153="No Data",1,IF('Indicator Data imputation'!R152&lt;&gt;"",1,0))</f>
        <v>0</v>
      </c>
      <c r="R149" s="158">
        <f>IF('Indicator Data'!S153="No Data",1,IF('Indicator Data imputation'!S152&lt;&gt;"",1,0))</f>
        <v>0</v>
      </c>
      <c r="S149" s="158">
        <f>IF('Indicator Data'!T153="No Data",1,IF('Indicator Data imputation'!T152&lt;&gt;"",1,0))</f>
        <v>0</v>
      </c>
      <c r="T149" s="158">
        <f>IF('Indicator Data'!U153="No Data",1,IF('Indicator Data imputation'!U152&lt;&gt;"",1,0))</f>
        <v>0</v>
      </c>
      <c r="U149" s="158">
        <f>IF('Indicator Data'!V153="No Data",1,IF('Indicator Data imputation'!V152&lt;&gt;"",1,0))</f>
        <v>0</v>
      </c>
      <c r="V149" s="158">
        <f>IF('Indicator Data'!W153="No Data",1,IF('Indicator Data imputation'!W152&lt;&gt;"",1,0))</f>
        <v>0</v>
      </c>
      <c r="W149" s="158">
        <f>IF('Indicator Data'!X153="No Data",1,IF('Indicator Data imputation'!X152&lt;&gt;"",1,0))</f>
        <v>0</v>
      </c>
      <c r="X149" s="158">
        <f>IF('Indicator Data'!Y153="No Data",1,IF('Indicator Data imputation'!Y152&lt;&gt;"",1,0))</f>
        <v>0</v>
      </c>
      <c r="Y149" s="158">
        <f>IF('Indicator Data'!Z153="No Data",1,IF('Indicator Data imputation'!Z152&lt;&gt;"",1,0))</f>
        <v>0</v>
      </c>
      <c r="Z149" s="158">
        <f>IF('Indicator Data'!AA153="No Data",1,IF('Indicator Data imputation'!AA152&lt;&gt;"",1,0))</f>
        <v>0</v>
      </c>
      <c r="AA149" s="158">
        <f>IF('Indicator Data'!AB153="No Data",1,IF('Indicator Data imputation'!AB152&lt;&gt;"",1,0))</f>
        <v>0</v>
      </c>
      <c r="AB149" s="158">
        <f>IF('Indicator Data'!AC153="No Data",1,IF('Indicator Data imputation'!AC152&lt;&gt;"",1,0))</f>
        <v>0</v>
      </c>
      <c r="AC149" s="158">
        <f>IF('Indicator Data'!AD153="No Data",1,IF('Indicator Data imputation'!AD152&lt;&gt;"",1,0))</f>
        <v>0</v>
      </c>
      <c r="AD149" s="158">
        <f>IF('Indicator Data'!AE153="No Data",1,IF('Indicator Data imputation'!AE152&lt;&gt;"",1,0))</f>
        <v>0</v>
      </c>
      <c r="AE149" s="158">
        <f>IF('Indicator Data'!AF153="No Data",1,IF('Indicator Data imputation'!AF152&lt;&gt;"",1,0))</f>
        <v>0</v>
      </c>
      <c r="AF149" s="158">
        <f>IF('Indicator Data'!AG153="No Data",1,IF('Indicator Data imputation'!AG152&lt;&gt;"",1,0))</f>
        <v>0</v>
      </c>
      <c r="AG149" s="158">
        <f>IF('Indicator Data'!AH153="No Data",1,IF('Indicator Data imputation'!AH152&lt;&gt;"",1,0))</f>
        <v>0</v>
      </c>
      <c r="AH149" s="158">
        <f>IF('Indicator Data'!AI153="No Data",1,IF('Indicator Data imputation'!AI152&lt;&gt;"",1,0))</f>
        <v>0</v>
      </c>
      <c r="AI149" s="158">
        <f>IF('Indicator Data'!AJ153="No Data",1,IF('Indicator Data imputation'!AJ152&lt;&gt;"",1,0))</f>
        <v>0</v>
      </c>
      <c r="AJ149" s="158">
        <f>IF('Indicator Data'!AK153="No Data",1,IF('Indicator Data imputation'!AK152&lt;&gt;"",1,0))</f>
        <v>0</v>
      </c>
      <c r="AK149" s="158">
        <f>IF('Indicator Data'!AL153="No Data",1,IF('Indicator Data imputation'!AL152&lt;&gt;"",1,0))</f>
        <v>0</v>
      </c>
      <c r="AL149" s="158">
        <f>IF('Indicator Data'!AM153="No Data",1,IF('Indicator Data imputation'!AM152&lt;&gt;"",1,0))</f>
        <v>0</v>
      </c>
      <c r="AM149" s="158">
        <f>IF('Indicator Data'!AN153="No Data",1,IF('Indicator Data imputation'!AN152&lt;&gt;"",1,0))</f>
        <v>0</v>
      </c>
      <c r="AN149" s="158">
        <f>IF('Indicator Data'!AO153="No Data",1,IF('Indicator Data imputation'!AO152&lt;&gt;"",1,0))</f>
        <v>0</v>
      </c>
      <c r="AO149" s="158">
        <f>IF('Indicator Data'!AP153="No Data",1,IF('Indicator Data imputation'!AP152&lt;&gt;"",1,0))</f>
        <v>0</v>
      </c>
      <c r="AP149" s="158">
        <f>IF('Indicator Data'!AQ153="No Data",1,IF('Indicator Data imputation'!AQ152&lt;&gt;"",1,0))</f>
        <v>0</v>
      </c>
      <c r="AQ149" s="158">
        <f>IF('Indicator Data'!AR153="No Data",1,IF('Indicator Data imputation'!AR152&lt;&gt;"",1,0))</f>
        <v>0</v>
      </c>
      <c r="AR149" s="158">
        <f>IF('Indicator Data'!AS153="No Data",1,IF('Indicator Data imputation'!AS152&lt;&gt;"",1,0))</f>
        <v>0</v>
      </c>
      <c r="AS149" s="158">
        <f>IF('Indicator Data'!AT153="No Data",1,IF('Indicator Data imputation'!AT152&lt;&gt;"",1,0))</f>
        <v>0</v>
      </c>
      <c r="AT149" s="158">
        <f>IF('Indicator Data'!AU153="No Data",1,IF('Indicator Data imputation'!AU152&lt;&gt;"",1,0))</f>
        <v>0</v>
      </c>
      <c r="AU149" s="158">
        <f>IF('Indicator Data'!AV153="No Data",1,IF('Indicator Data imputation'!AV152&lt;&gt;"",1,0))</f>
        <v>0</v>
      </c>
      <c r="AV149" s="158">
        <f>IF('Indicator Data'!AW153="No Data",1,IF('Indicator Data imputation'!AW152&lt;&gt;"",1,0))</f>
        <v>1</v>
      </c>
      <c r="AW149" s="158">
        <f>IF('Indicator Data'!AX153="No Data",1,IF('Indicator Data imputation'!AX152&lt;&gt;"",1,0))</f>
        <v>0</v>
      </c>
      <c r="AX149" s="158">
        <f>IF('Indicator Data'!AY153="No Data",1,IF('Indicator Data imputation'!AY152&lt;&gt;"",1,0))</f>
        <v>0</v>
      </c>
      <c r="AY149" s="158">
        <f>IF('Indicator Data'!AZ153="No Data",1,IF('Indicator Data imputation'!AZ152&lt;&gt;"",1,0))</f>
        <v>0</v>
      </c>
      <c r="AZ149" s="158">
        <f>IF('Indicator Data'!BA153="No Data",1,IF('Indicator Data imputation'!BA152&lt;&gt;"",1,0))</f>
        <v>0</v>
      </c>
      <c r="BA149" s="158">
        <f>IF('Indicator Data'!BB153="No Data",1,IF('Indicator Data imputation'!BB152&lt;&gt;"",1,0))</f>
        <v>0</v>
      </c>
      <c r="BB149" s="158">
        <f>IF('Indicator Data'!BC153="No Data",1,IF('Indicator Data imputation'!BC152&lt;&gt;"",1,0))</f>
        <v>0</v>
      </c>
      <c r="BC149" s="158">
        <f>IF('Indicator Data'!BD153="No Data",1,IF('Indicator Data imputation'!BD152&lt;&gt;"",1,0))</f>
        <v>0</v>
      </c>
      <c r="BD149" s="158">
        <f>IF('Indicator Data'!BE153="No Data",1,IF('Indicator Data imputation'!BE152&lt;&gt;"",1,0))</f>
        <v>0</v>
      </c>
      <c r="BE149" s="158">
        <f>IF('Indicator Data'!BF153="No Data",1,IF('Indicator Data imputation'!BF152&lt;&gt;"",1,0))</f>
        <v>0</v>
      </c>
      <c r="BF149" s="158">
        <f>IF('Indicator Data'!BG153="No Data",1,IF('Indicator Data imputation'!BG152&lt;&gt;"",1,0))</f>
        <v>0</v>
      </c>
      <c r="BG149" s="158">
        <f>IF('Indicator Data'!BH153="No Data",1,IF('Indicator Data imputation'!BH152&lt;&gt;"",1,0))</f>
        <v>0</v>
      </c>
      <c r="BH149" s="158">
        <f>IF('Indicator Data'!BI153="No Data",1,IF('Indicator Data imputation'!BI152&lt;&gt;"",1,0))</f>
        <v>0</v>
      </c>
      <c r="BI149" s="158">
        <f>IF('Indicator Data'!BJ153="No Data",1,IF('Indicator Data imputation'!BJ152&lt;&gt;"",1,0))</f>
        <v>1</v>
      </c>
      <c r="BJ149" s="158">
        <f>IF('Indicator Data'!BK153="No Data",1,IF('Indicator Data imputation'!BK152&lt;&gt;"",1,0))</f>
        <v>0</v>
      </c>
      <c r="BK149" s="158">
        <f>IF('Indicator Data'!BL153="No Data",1,IF('Indicator Data imputation'!BL152&lt;&gt;"",1,0))</f>
        <v>0</v>
      </c>
      <c r="BL149" s="158">
        <f>IF('Indicator Data'!BM153="No Data",1,IF('Indicator Data imputation'!BM152&lt;&gt;"",1,0))</f>
        <v>0</v>
      </c>
      <c r="BM149" s="158">
        <f>IF('Indicator Data'!BN153="No Data",1,IF('Indicator Data imputation'!BN152&lt;&gt;"",1,0))</f>
        <v>0</v>
      </c>
      <c r="BN149" s="158">
        <f>IF('Indicator Data'!BO153="No Data",1,IF('Indicator Data imputation'!BO152&lt;&gt;"",1,0))</f>
        <v>0</v>
      </c>
      <c r="BO149" s="158">
        <f>IF('Indicator Data'!BP153="No Data",1,IF('Indicator Data imputation'!BP152&lt;&gt;"",1,0))</f>
        <v>0</v>
      </c>
      <c r="BP149" s="158">
        <f>IF('Indicator Data'!BQ153="No Data",1,IF('Indicator Data imputation'!BQ152&lt;&gt;"",1,0))</f>
        <v>0</v>
      </c>
      <c r="BQ149" s="158">
        <f>IF('Indicator Data'!BR153="No Data",1,IF('Indicator Data imputation'!BR152&lt;&gt;"",1,0))</f>
        <v>0</v>
      </c>
      <c r="BR149" s="158">
        <f>IF('Indicator Data'!BS153="No Data",1,IF('Indicator Data imputation'!BS152&lt;&gt;"",1,0))</f>
        <v>0</v>
      </c>
      <c r="BS149" s="158">
        <f>IF('Indicator Data'!BT153="No Data",1,IF('Indicator Data imputation'!BT152&lt;&gt;"",1,0))</f>
        <v>0</v>
      </c>
      <c r="BT149" s="158">
        <f>IF('Indicator Data'!BU153="No Data",1,IF('Indicator Data imputation'!BU152&lt;&gt;"",1,0))</f>
        <v>0</v>
      </c>
      <c r="BU149" s="158">
        <f>IF('Indicator Data'!BV153="No Data",1,IF('Indicator Data imputation'!BV152&lt;&gt;"",1,0))</f>
        <v>0</v>
      </c>
      <c r="BV149" s="158">
        <f>IF('Indicator Data'!BW153="No Data",1,IF('Indicator Data imputation'!BW152&lt;&gt;"",1,0))</f>
        <v>0</v>
      </c>
      <c r="BW149" s="158">
        <f>IF('Indicator Data'!BX153="No Data",1,IF('Indicator Data imputation'!BX152&lt;&gt;"",1,0))</f>
        <v>0</v>
      </c>
      <c r="BX149" s="158">
        <f>IF('Indicator Data'!BY153="No Data",1,IF('Indicator Data imputation'!BY152&lt;&gt;"",1,0))</f>
        <v>0</v>
      </c>
      <c r="BY149" s="5">
        <f t="shared" si="6"/>
        <v>3</v>
      </c>
      <c r="BZ149" s="160">
        <f t="shared" si="7"/>
        <v>0.04</v>
      </c>
    </row>
    <row r="150" spans="1:78" x14ac:dyDescent="0.25">
      <c r="A150" s="5" t="s">
        <v>275</v>
      </c>
      <c r="B150" s="158">
        <f>IF('Indicator Data'!C154="No Data",1,IF('Indicator Data imputation'!C153&lt;&gt;"",1,0))</f>
        <v>0</v>
      </c>
      <c r="C150" s="158">
        <f>IF('Indicator Data'!D154="No Data",1,IF('Indicator Data imputation'!D153&lt;&gt;"",1,0))</f>
        <v>0</v>
      </c>
      <c r="D150" s="158">
        <f>IF('Indicator Data'!E154="No Data",1,IF('Indicator Data imputation'!E153&lt;&gt;"",1,0))</f>
        <v>0</v>
      </c>
      <c r="E150" s="158">
        <f>IF('Indicator Data'!F154="No Data",1,IF('Indicator Data imputation'!F153&lt;&gt;"",1,0))</f>
        <v>0</v>
      </c>
      <c r="F150" s="158">
        <f>IF('Indicator Data'!G154="No Data",1,IF('Indicator Data imputation'!G153&lt;&gt;"",1,0))</f>
        <v>0</v>
      </c>
      <c r="G150" s="158">
        <f>IF('Indicator Data'!H154="No Data",1,IF('Indicator Data imputation'!H153&lt;&gt;"",1,0))</f>
        <v>0</v>
      </c>
      <c r="H150" s="158">
        <f>IF('Indicator Data'!I154="No Data",1,IF('Indicator Data imputation'!I153&lt;&gt;"",1,0))</f>
        <v>0</v>
      </c>
      <c r="I150" s="158">
        <f>IF('Indicator Data'!J154="No Data",1,IF('Indicator Data imputation'!J153&lt;&gt;"",1,0))</f>
        <v>0</v>
      </c>
      <c r="J150" s="158">
        <f>IF('Indicator Data'!K154="No Data",1,IF('Indicator Data imputation'!K153&lt;&gt;"",1,0))</f>
        <v>0</v>
      </c>
      <c r="K150" s="158">
        <f>IF('Indicator Data'!L154="No Data",1,IF('Indicator Data imputation'!L153&lt;&gt;"",1,0))</f>
        <v>0</v>
      </c>
      <c r="L150" s="158">
        <f>IF('Indicator Data'!M154="No Data",1,IF('Indicator Data imputation'!M153&lt;&gt;"",1,0))</f>
        <v>0</v>
      </c>
      <c r="M150" s="158">
        <f>IF('Indicator Data'!N154="No Data",1,IF('Indicator Data imputation'!N153&lt;&gt;"",1,0))</f>
        <v>1</v>
      </c>
      <c r="N150" s="158">
        <f>IF('Indicator Data'!O154="No Data",1,IF('Indicator Data imputation'!O153&lt;&gt;"",1,0))</f>
        <v>1</v>
      </c>
      <c r="O150" s="158">
        <f>IF('Indicator Data'!P154="No Data",1,IF('Indicator Data imputation'!P153&lt;&gt;"",1,0))</f>
        <v>1</v>
      </c>
      <c r="P150" s="158">
        <f>IF('Indicator Data'!Q154="No Data",1,IF('Indicator Data imputation'!Q153&lt;&gt;"",1,0))</f>
        <v>0</v>
      </c>
      <c r="Q150" s="158">
        <f>IF('Indicator Data'!R154="No Data",1,IF('Indicator Data imputation'!R153&lt;&gt;"",1,0))</f>
        <v>0</v>
      </c>
      <c r="R150" s="158">
        <f>IF('Indicator Data'!S154="No Data",1,IF('Indicator Data imputation'!S153&lt;&gt;"",1,0))</f>
        <v>0</v>
      </c>
      <c r="S150" s="158">
        <f>IF('Indicator Data'!T154="No Data",1,IF('Indicator Data imputation'!T153&lt;&gt;"",1,0))</f>
        <v>0</v>
      </c>
      <c r="T150" s="158">
        <f>IF('Indicator Data'!U154="No Data",1,IF('Indicator Data imputation'!U153&lt;&gt;"",1,0))</f>
        <v>0</v>
      </c>
      <c r="U150" s="158">
        <f>IF('Indicator Data'!V154="No Data",1,IF('Indicator Data imputation'!V153&lt;&gt;"",1,0))</f>
        <v>0</v>
      </c>
      <c r="V150" s="158">
        <f>IF('Indicator Data'!W154="No Data",1,IF('Indicator Data imputation'!W153&lt;&gt;"",1,0))</f>
        <v>0</v>
      </c>
      <c r="W150" s="158">
        <f>IF('Indicator Data'!X154="No Data",1,IF('Indicator Data imputation'!X153&lt;&gt;"",1,0))</f>
        <v>0</v>
      </c>
      <c r="X150" s="158">
        <f>IF('Indicator Data'!Y154="No Data",1,IF('Indicator Data imputation'!Y153&lt;&gt;"",1,0))</f>
        <v>0</v>
      </c>
      <c r="Y150" s="158">
        <f>IF('Indicator Data'!Z154="No Data",1,IF('Indicator Data imputation'!Z153&lt;&gt;"",1,0))</f>
        <v>0</v>
      </c>
      <c r="Z150" s="158">
        <f>IF('Indicator Data'!AA154="No Data",1,IF('Indicator Data imputation'!AA153&lt;&gt;"",1,0))</f>
        <v>1</v>
      </c>
      <c r="AA150" s="158">
        <f>IF('Indicator Data'!AB154="No Data",1,IF('Indicator Data imputation'!AB153&lt;&gt;"",1,0))</f>
        <v>0</v>
      </c>
      <c r="AB150" s="158">
        <f>IF('Indicator Data'!AC154="No Data",1,IF('Indicator Data imputation'!AC153&lt;&gt;"",1,0))</f>
        <v>1</v>
      </c>
      <c r="AC150" s="158">
        <f>IF('Indicator Data'!AD154="No Data",1,IF('Indicator Data imputation'!AD153&lt;&gt;"",1,0))</f>
        <v>0</v>
      </c>
      <c r="AD150" s="158">
        <f>IF('Indicator Data'!AE154="No Data",1,IF('Indicator Data imputation'!AE153&lt;&gt;"",1,0))</f>
        <v>0</v>
      </c>
      <c r="AE150" s="158">
        <f>IF('Indicator Data'!AF154="No Data",1,IF('Indicator Data imputation'!AF153&lt;&gt;"",1,0))</f>
        <v>0</v>
      </c>
      <c r="AF150" s="158">
        <f>IF('Indicator Data'!AG154="No Data",1,IF('Indicator Data imputation'!AG153&lt;&gt;"",1,0))</f>
        <v>0</v>
      </c>
      <c r="AG150" s="158">
        <f>IF('Indicator Data'!AH154="No Data",1,IF('Indicator Data imputation'!AH153&lt;&gt;"",1,0))</f>
        <v>0</v>
      </c>
      <c r="AH150" s="158">
        <f>IF('Indicator Data'!AI154="No Data",1,IF('Indicator Data imputation'!AI153&lt;&gt;"",1,0))</f>
        <v>0</v>
      </c>
      <c r="AI150" s="158">
        <f>IF('Indicator Data'!AJ154="No Data",1,IF('Indicator Data imputation'!AJ153&lt;&gt;"",1,0))</f>
        <v>0</v>
      </c>
      <c r="AJ150" s="158">
        <f>IF('Indicator Data'!AK154="No Data",1,IF('Indicator Data imputation'!AK153&lt;&gt;"",1,0))</f>
        <v>0</v>
      </c>
      <c r="AK150" s="158">
        <f>IF('Indicator Data'!AL154="No Data",1,IF('Indicator Data imputation'!AL153&lt;&gt;"",1,0))</f>
        <v>0</v>
      </c>
      <c r="AL150" s="158">
        <f>IF('Indicator Data'!AM154="No Data",1,IF('Indicator Data imputation'!AM153&lt;&gt;"",1,0))</f>
        <v>1</v>
      </c>
      <c r="AM150" s="158">
        <f>IF('Indicator Data'!AN154="No Data",1,IF('Indicator Data imputation'!AN153&lt;&gt;"",1,0))</f>
        <v>0</v>
      </c>
      <c r="AN150" s="158">
        <f>IF('Indicator Data'!AO154="No Data",1,IF('Indicator Data imputation'!AO153&lt;&gt;"",1,0))</f>
        <v>0</v>
      </c>
      <c r="AO150" s="158">
        <f>IF('Indicator Data'!AP154="No Data",1,IF('Indicator Data imputation'!AP153&lt;&gt;"",1,0))</f>
        <v>0</v>
      </c>
      <c r="AP150" s="158">
        <f>IF('Indicator Data'!AQ154="No Data",1,IF('Indicator Data imputation'!AQ153&lt;&gt;"",1,0))</f>
        <v>1</v>
      </c>
      <c r="AQ150" s="158">
        <f>IF('Indicator Data'!AR154="No Data",1,IF('Indicator Data imputation'!AR153&lt;&gt;"",1,0))</f>
        <v>0</v>
      </c>
      <c r="AR150" s="158">
        <f>IF('Indicator Data'!AS154="No Data",1,IF('Indicator Data imputation'!AS153&lt;&gt;"",1,0))</f>
        <v>0</v>
      </c>
      <c r="AS150" s="158">
        <f>IF('Indicator Data'!AT154="No Data",1,IF('Indicator Data imputation'!AT153&lt;&gt;"",1,0))</f>
        <v>1</v>
      </c>
      <c r="AT150" s="158">
        <f>IF('Indicator Data'!AU154="No Data",1,IF('Indicator Data imputation'!AU153&lt;&gt;"",1,0))</f>
        <v>0</v>
      </c>
      <c r="AU150" s="158">
        <f>IF('Indicator Data'!AV154="No Data",1,IF('Indicator Data imputation'!AV153&lt;&gt;"",1,0))</f>
        <v>0</v>
      </c>
      <c r="AV150" s="158">
        <f>IF('Indicator Data'!AW154="No Data",1,IF('Indicator Data imputation'!AW153&lt;&gt;"",1,0))</f>
        <v>1</v>
      </c>
      <c r="AW150" s="158">
        <f>IF('Indicator Data'!AX154="No Data",1,IF('Indicator Data imputation'!AX153&lt;&gt;"",1,0))</f>
        <v>0</v>
      </c>
      <c r="AX150" s="158">
        <f>IF('Indicator Data'!AY154="No Data",1,IF('Indicator Data imputation'!AY153&lt;&gt;"",1,0))</f>
        <v>0</v>
      </c>
      <c r="AY150" s="158">
        <f>IF('Indicator Data'!AZ154="No Data",1,IF('Indicator Data imputation'!AZ153&lt;&gt;"",1,0))</f>
        <v>0</v>
      </c>
      <c r="AZ150" s="158">
        <f>IF('Indicator Data'!BA154="No Data",1,IF('Indicator Data imputation'!BA153&lt;&gt;"",1,0))</f>
        <v>1</v>
      </c>
      <c r="BA150" s="158">
        <f>IF('Indicator Data'!BB154="No Data",1,IF('Indicator Data imputation'!BB153&lt;&gt;"",1,0))</f>
        <v>0</v>
      </c>
      <c r="BB150" s="158">
        <f>IF('Indicator Data'!BC154="No Data",1,IF('Indicator Data imputation'!BC153&lt;&gt;"",1,0))</f>
        <v>0</v>
      </c>
      <c r="BC150" s="158">
        <f>IF('Indicator Data'!BD154="No Data",1,IF('Indicator Data imputation'!BD153&lt;&gt;"",1,0))</f>
        <v>0</v>
      </c>
      <c r="BD150" s="158">
        <f>IF('Indicator Data'!BE154="No Data",1,IF('Indicator Data imputation'!BE153&lt;&gt;"",1,0))</f>
        <v>0</v>
      </c>
      <c r="BE150" s="158">
        <f>IF('Indicator Data'!BF154="No Data",1,IF('Indicator Data imputation'!BF153&lt;&gt;"",1,0))</f>
        <v>0</v>
      </c>
      <c r="BF150" s="158">
        <f>IF('Indicator Data'!BG154="No Data",1,IF('Indicator Data imputation'!BG153&lt;&gt;"",1,0))</f>
        <v>0</v>
      </c>
      <c r="BG150" s="158">
        <f>IF('Indicator Data'!BH154="No Data",1,IF('Indicator Data imputation'!BH153&lt;&gt;"",1,0))</f>
        <v>0</v>
      </c>
      <c r="BH150" s="158">
        <f>IF('Indicator Data'!BI154="No Data",1,IF('Indicator Data imputation'!BI153&lt;&gt;"",1,0))</f>
        <v>0</v>
      </c>
      <c r="BI150" s="158">
        <f>IF('Indicator Data'!BJ154="No Data",1,IF('Indicator Data imputation'!BJ153&lt;&gt;"",1,0))</f>
        <v>1</v>
      </c>
      <c r="BJ150" s="158">
        <f>IF('Indicator Data'!BK154="No Data",1,IF('Indicator Data imputation'!BK153&lt;&gt;"",1,0))</f>
        <v>0</v>
      </c>
      <c r="BK150" s="158">
        <f>IF('Indicator Data'!BL154="No Data",1,IF('Indicator Data imputation'!BL153&lt;&gt;"",1,0))</f>
        <v>0</v>
      </c>
      <c r="BL150" s="158">
        <f>IF('Indicator Data'!BM154="No Data",1,IF('Indicator Data imputation'!BM153&lt;&gt;"",1,0))</f>
        <v>0</v>
      </c>
      <c r="BM150" s="158">
        <f>IF('Indicator Data'!BN154="No Data",1,IF('Indicator Data imputation'!BN153&lt;&gt;"",1,0))</f>
        <v>0</v>
      </c>
      <c r="BN150" s="158">
        <f>IF('Indicator Data'!BO154="No Data",1,IF('Indicator Data imputation'!BO153&lt;&gt;"",1,0))</f>
        <v>0</v>
      </c>
      <c r="BO150" s="158">
        <f>IF('Indicator Data'!BP154="No Data",1,IF('Indicator Data imputation'!BP153&lt;&gt;"",1,0))</f>
        <v>0</v>
      </c>
      <c r="BP150" s="158">
        <f>IF('Indicator Data'!BQ154="No Data",1,IF('Indicator Data imputation'!BQ153&lt;&gt;"",1,0))</f>
        <v>0</v>
      </c>
      <c r="BQ150" s="158">
        <f>IF('Indicator Data'!BR154="No Data",1,IF('Indicator Data imputation'!BR153&lt;&gt;"",1,0))</f>
        <v>0</v>
      </c>
      <c r="BR150" s="158">
        <f>IF('Indicator Data'!BS154="No Data",1,IF('Indicator Data imputation'!BS153&lt;&gt;"",1,0))</f>
        <v>0</v>
      </c>
      <c r="BS150" s="158">
        <f>IF('Indicator Data'!BT154="No Data",1,IF('Indicator Data imputation'!BT153&lt;&gt;"",1,0))</f>
        <v>0</v>
      </c>
      <c r="BT150" s="158">
        <f>IF('Indicator Data'!BU154="No Data",1,IF('Indicator Data imputation'!BU153&lt;&gt;"",1,0))</f>
        <v>0</v>
      </c>
      <c r="BU150" s="158">
        <f>IF('Indicator Data'!BV154="No Data",1,IF('Indicator Data imputation'!BV153&lt;&gt;"",1,0))</f>
        <v>0</v>
      </c>
      <c r="BV150" s="158">
        <f>IF('Indicator Data'!BW154="No Data",1,IF('Indicator Data imputation'!BW153&lt;&gt;"",1,0))</f>
        <v>0</v>
      </c>
      <c r="BW150" s="158">
        <f>IF('Indicator Data'!BX154="No Data",1,IF('Indicator Data imputation'!BX153&lt;&gt;"",1,0))</f>
        <v>0</v>
      </c>
      <c r="BX150" s="158">
        <f>IF('Indicator Data'!BY154="No Data",1,IF('Indicator Data imputation'!BY153&lt;&gt;"",1,0))</f>
        <v>0</v>
      </c>
      <c r="BY150" s="5">
        <f t="shared" si="6"/>
        <v>11</v>
      </c>
      <c r="BZ150" s="160">
        <f t="shared" si="7"/>
        <v>0.14666666666666667</v>
      </c>
    </row>
    <row r="151" spans="1:78" x14ac:dyDescent="0.25">
      <c r="A151" s="5" t="s">
        <v>277</v>
      </c>
      <c r="B151" s="158">
        <f>IF('Indicator Data'!C155="No Data",1,IF('Indicator Data imputation'!C154&lt;&gt;"",1,0))</f>
        <v>0</v>
      </c>
      <c r="C151" s="158">
        <f>IF('Indicator Data'!D155="No Data",1,IF('Indicator Data imputation'!D154&lt;&gt;"",1,0))</f>
        <v>0</v>
      </c>
      <c r="D151" s="158">
        <f>IF('Indicator Data'!E155="No Data",1,IF('Indicator Data imputation'!E154&lt;&gt;"",1,0))</f>
        <v>0</v>
      </c>
      <c r="E151" s="158">
        <f>IF('Indicator Data'!F155="No Data",1,IF('Indicator Data imputation'!F154&lt;&gt;"",1,0))</f>
        <v>0</v>
      </c>
      <c r="F151" s="158">
        <f>IF('Indicator Data'!G155="No Data",1,IF('Indicator Data imputation'!G154&lt;&gt;"",1,0))</f>
        <v>0</v>
      </c>
      <c r="G151" s="158">
        <f>IF('Indicator Data'!H155="No Data",1,IF('Indicator Data imputation'!H154&lt;&gt;"",1,0))</f>
        <v>0</v>
      </c>
      <c r="H151" s="158">
        <f>IF('Indicator Data'!I155="No Data",1,IF('Indicator Data imputation'!I154&lt;&gt;"",1,0))</f>
        <v>0</v>
      </c>
      <c r="I151" s="158">
        <f>IF('Indicator Data'!J155="No Data",1,IF('Indicator Data imputation'!J154&lt;&gt;"",1,0))</f>
        <v>0</v>
      </c>
      <c r="J151" s="158">
        <f>IF('Indicator Data'!K155="No Data",1,IF('Indicator Data imputation'!K154&lt;&gt;"",1,0))</f>
        <v>0</v>
      </c>
      <c r="K151" s="158">
        <f>IF('Indicator Data'!L155="No Data",1,IF('Indicator Data imputation'!L154&lt;&gt;"",1,0))</f>
        <v>0</v>
      </c>
      <c r="L151" s="158">
        <f>IF('Indicator Data'!M155="No Data",1,IF('Indicator Data imputation'!M154&lt;&gt;"",1,0))</f>
        <v>0</v>
      </c>
      <c r="M151" s="158">
        <f>IF('Indicator Data'!N155="No Data",1,IF('Indicator Data imputation'!N154&lt;&gt;"",1,0))</f>
        <v>0</v>
      </c>
      <c r="N151" s="158">
        <f>IF('Indicator Data'!O155="No Data",1,IF('Indicator Data imputation'!O154&lt;&gt;"",1,0))</f>
        <v>0</v>
      </c>
      <c r="O151" s="158">
        <f>IF('Indicator Data'!P155="No Data",1,IF('Indicator Data imputation'!P154&lt;&gt;"",1,0))</f>
        <v>0</v>
      </c>
      <c r="P151" s="158">
        <f>IF('Indicator Data'!Q155="No Data",1,IF('Indicator Data imputation'!Q154&lt;&gt;"",1,0))</f>
        <v>0</v>
      </c>
      <c r="Q151" s="158">
        <f>IF('Indicator Data'!R155="No Data",1,IF('Indicator Data imputation'!R154&lt;&gt;"",1,0))</f>
        <v>0</v>
      </c>
      <c r="R151" s="158">
        <f>IF('Indicator Data'!S155="No Data",1,IF('Indicator Data imputation'!S154&lt;&gt;"",1,0))</f>
        <v>0</v>
      </c>
      <c r="S151" s="158">
        <f>IF('Indicator Data'!T155="No Data",1,IF('Indicator Data imputation'!T154&lt;&gt;"",1,0))</f>
        <v>0</v>
      </c>
      <c r="T151" s="158">
        <f>IF('Indicator Data'!U155="No Data",1,IF('Indicator Data imputation'!U154&lt;&gt;"",1,0))</f>
        <v>0</v>
      </c>
      <c r="U151" s="158">
        <f>IF('Indicator Data'!V155="No Data",1,IF('Indicator Data imputation'!V154&lt;&gt;"",1,0))</f>
        <v>0</v>
      </c>
      <c r="V151" s="158">
        <f>IF('Indicator Data'!W155="No Data",1,IF('Indicator Data imputation'!W154&lt;&gt;"",1,0))</f>
        <v>0</v>
      </c>
      <c r="W151" s="158">
        <f>IF('Indicator Data'!X155="No Data",1,IF('Indicator Data imputation'!X154&lt;&gt;"",1,0))</f>
        <v>0</v>
      </c>
      <c r="X151" s="158">
        <f>IF('Indicator Data'!Y155="No Data",1,IF('Indicator Data imputation'!Y154&lt;&gt;"",1,0))</f>
        <v>0</v>
      </c>
      <c r="Y151" s="158">
        <f>IF('Indicator Data'!Z155="No Data",1,IF('Indicator Data imputation'!Z154&lt;&gt;"",1,0))</f>
        <v>0</v>
      </c>
      <c r="Z151" s="158">
        <f>IF('Indicator Data'!AA155="No Data",1,IF('Indicator Data imputation'!AA154&lt;&gt;"",1,0))</f>
        <v>0</v>
      </c>
      <c r="AA151" s="158">
        <f>IF('Indicator Data'!AB155="No Data",1,IF('Indicator Data imputation'!AB154&lt;&gt;"",1,0))</f>
        <v>0</v>
      </c>
      <c r="AB151" s="158">
        <f>IF('Indicator Data'!AC155="No Data",1,IF('Indicator Data imputation'!AC154&lt;&gt;"",1,0))</f>
        <v>0</v>
      </c>
      <c r="AC151" s="158">
        <f>IF('Indicator Data'!AD155="No Data",1,IF('Indicator Data imputation'!AD154&lt;&gt;"",1,0))</f>
        <v>0</v>
      </c>
      <c r="AD151" s="158">
        <f>IF('Indicator Data'!AE155="No Data",1,IF('Indicator Data imputation'!AE154&lt;&gt;"",1,0))</f>
        <v>0</v>
      </c>
      <c r="AE151" s="158">
        <f>IF('Indicator Data'!AF155="No Data",1,IF('Indicator Data imputation'!AF154&lt;&gt;"",1,0))</f>
        <v>0</v>
      </c>
      <c r="AF151" s="158">
        <f>IF('Indicator Data'!AG155="No Data",1,IF('Indicator Data imputation'!AG154&lt;&gt;"",1,0))</f>
        <v>0</v>
      </c>
      <c r="AG151" s="158">
        <f>IF('Indicator Data'!AH155="No Data",1,IF('Indicator Data imputation'!AH154&lt;&gt;"",1,0))</f>
        <v>0</v>
      </c>
      <c r="AH151" s="158">
        <f>IF('Indicator Data'!AI155="No Data",1,IF('Indicator Data imputation'!AI154&lt;&gt;"",1,0))</f>
        <v>0</v>
      </c>
      <c r="AI151" s="158">
        <f>IF('Indicator Data'!AJ155="No Data",1,IF('Indicator Data imputation'!AJ154&lt;&gt;"",1,0))</f>
        <v>0</v>
      </c>
      <c r="AJ151" s="158">
        <f>IF('Indicator Data'!AK155="No Data",1,IF('Indicator Data imputation'!AK154&lt;&gt;"",1,0))</f>
        <v>0</v>
      </c>
      <c r="AK151" s="158">
        <f>IF('Indicator Data'!AL155="No Data",1,IF('Indicator Data imputation'!AL154&lt;&gt;"",1,0))</f>
        <v>0</v>
      </c>
      <c r="AL151" s="158">
        <f>IF('Indicator Data'!AM155="No Data",1,IF('Indicator Data imputation'!AM154&lt;&gt;"",1,0))</f>
        <v>0</v>
      </c>
      <c r="AM151" s="158">
        <f>IF('Indicator Data'!AN155="No Data",1,IF('Indicator Data imputation'!AN154&lt;&gt;"",1,0))</f>
        <v>0</v>
      </c>
      <c r="AN151" s="158">
        <f>IF('Indicator Data'!AO155="No Data",1,IF('Indicator Data imputation'!AO154&lt;&gt;"",1,0))</f>
        <v>0</v>
      </c>
      <c r="AO151" s="158">
        <f>IF('Indicator Data'!AP155="No Data",1,IF('Indicator Data imputation'!AP154&lt;&gt;"",1,0))</f>
        <v>0</v>
      </c>
      <c r="AP151" s="158">
        <f>IF('Indicator Data'!AQ155="No Data",1,IF('Indicator Data imputation'!AQ154&lt;&gt;"",1,0))</f>
        <v>0</v>
      </c>
      <c r="AQ151" s="158">
        <f>IF('Indicator Data'!AR155="No Data",1,IF('Indicator Data imputation'!AR154&lt;&gt;"",1,0))</f>
        <v>0</v>
      </c>
      <c r="AR151" s="158">
        <f>IF('Indicator Data'!AS155="No Data",1,IF('Indicator Data imputation'!AS154&lt;&gt;"",1,0))</f>
        <v>0</v>
      </c>
      <c r="AS151" s="158">
        <f>IF('Indicator Data'!AT155="No Data",1,IF('Indicator Data imputation'!AT154&lt;&gt;"",1,0))</f>
        <v>0</v>
      </c>
      <c r="AT151" s="158">
        <f>IF('Indicator Data'!AU155="No Data",1,IF('Indicator Data imputation'!AU154&lt;&gt;"",1,0))</f>
        <v>0</v>
      </c>
      <c r="AU151" s="158">
        <f>IF('Indicator Data'!AV155="No Data",1,IF('Indicator Data imputation'!AV154&lt;&gt;"",1,0))</f>
        <v>0</v>
      </c>
      <c r="AV151" s="158">
        <f>IF('Indicator Data'!AW155="No Data",1,IF('Indicator Data imputation'!AW154&lt;&gt;"",1,0))</f>
        <v>0</v>
      </c>
      <c r="AW151" s="158">
        <f>IF('Indicator Data'!AX155="No Data",1,IF('Indicator Data imputation'!AX154&lt;&gt;"",1,0))</f>
        <v>0</v>
      </c>
      <c r="AX151" s="158">
        <f>IF('Indicator Data'!AY155="No Data",1,IF('Indicator Data imputation'!AY154&lt;&gt;"",1,0))</f>
        <v>0</v>
      </c>
      <c r="AY151" s="158">
        <f>IF('Indicator Data'!AZ155="No Data",1,IF('Indicator Data imputation'!AZ154&lt;&gt;"",1,0))</f>
        <v>0</v>
      </c>
      <c r="AZ151" s="158">
        <f>IF('Indicator Data'!BA155="No Data",1,IF('Indicator Data imputation'!BA154&lt;&gt;"",1,0))</f>
        <v>0</v>
      </c>
      <c r="BA151" s="158">
        <f>IF('Indicator Data'!BB155="No Data",1,IF('Indicator Data imputation'!BB154&lt;&gt;"",1,0))</f>
        <v>0</v>
      </c>
      <c r="BB151" s="158">
        <f>IF('Indicator Data'!BC155="No Data",1,IF('Indicator Data imputation'!BC154&lt;&gt;"",1,0))</f>
        <v>0</v>
      </c>
      <c r="BC151" s="158">
        <f>IF('Indicator Data'!BD155="No Data",1,IF('Indicator Data imputation'!BD154&lt;&gt;"",1,0))</f>
        <v>0</v>
      </c>
      <c r="BD151" s="158">
        <f>IF('Indicator Data'!BE155="No Data",1,IF('Indicator Data imputation'!BE154&lt;&gt;"",1,0))</f>
        <v>0</v>
      </c>
      <c r="BE151" s="158">
        <f>IF('Indicator Data'!BF155="No Data",1,IF('Indicator Data imputation'!BF154&lt;&gt;"",1,0))</f>
        <v>0</v>
      </c>
      <c r="BF151" s="158">
        <f>IF('Indicator Data'!BG155="No Data",1,IF('Indicator Data imputation'!BG154&lt;&gt;"",1,0))</f>
        <v>0</v>
      </c>
      <c r="BG151" s="158">
        <f>IF('Indicator Data'!BH155="No Data",1,IF('Indicator Data imputation'!BH154&lt;&gt;"",1,0))</f>
        <v>0</v>
      </c>
      <c r="BH151" s="158">
        <f>IF('Indicator Data'!BI155="No Data",1,IF('Indicator Data imputation'!BI154&lt;&gt;"",1,0))</f>
        <v>0</v>
      </c>
      <c r="BI151" s="158">
        <f>IF('Indicator Data'!BJ155="No Data",1,IF('Indicator Data imputation'!BJ154&lt;&gt;"",1,0))</f>
        <v>0</v>
      </c>
      <c r="BJ151" s="158">
        <f>IF('Indicator Data'!BK155="No Data",1,IF('Indicator Data imputation'!BK154&lt;&gt;"",1,0))</f>
        <v>0</v>
      </c>
      <c r="BK151" s="158">
        <f>IF('Indicator Data'!BL155="No Data",1,IF('Indicator Data imputation'!BL154&lt;&gt;"",1,0))</f>
        <v>0</v>
      </c>
      <c r="BL151" s="158">
        <f>IF('Indicator Data'!BM155="No Data",1,IF('Indicator Data imputation'!BM154&lt;&gt;"",1,0))</f>
        <v>0</v>
      </c>
      <c r="BM151" s="158">
        <f>IF('Indicator Data'!BN155="No Data",1,IF('Indicator Data imputation'!BN154&lt;&gt;"",1,0))</f>
        <v>0</v>
      </c>
      <c r="BN151" s="158">
        <f>IF('Indicator Data'!BO155="No Data",1,IF('Indicator Data imputation'!BO154&lt;&gt;"",1,0))</f>
        <v>0</v>
      </c>
      <c r="BO151" s="158">
        <f>IF('Indicator Data'!BP155="No Data",1,IF('Indicator Data imputation'!BP154&lt;&gt;"",1,0))</f>
        <v>0</v>
      </c>
      <c r="BP151" s="158">
        <f>IF('Indicator Data'!BQ155="No Data",1,IF('Indicator Data imputation'!BQ154&lt;&gt;"",1,0))</f>
        <v>0</v>
      </c>
      <c r="BQ151" s="158">
        <f>IF('Indicator Data'!BR155="No Data",1,IF('Indicator Data imputation'!BR154&lt;&gt;"",1,0))</f>
        <v>0</v>
      </c>
      <c r="BR151" s="158">
        <f>IF('Indicator Data'!BS155="No Data",1,IF('Indicator Data imputation'!BS154&lt;&gt;"",1,0))</f>
        <v>0</v>
      </c>
      <c r="BS151" s="158">
        <f>IF('Indicator Data'!BT155="No Data",1,IF('Indicator Data imputation'!BT154&lt;&gt;"",1,0))</f>
        <v>0</v>
      </c>
      <c r="BT151" s="158">
        <f>IF('Indicator Data'!BU155="No Data",1,IF('Indicator Data imputation'!BU154&lt;&gt;"",1,0))</f>
        <v>0</v>
      </c>
      <c r="BU151" s="158">
        <f>IF('Indicator Data'!BV155="No Data",1,IF('Indicator Data imputation'!BV154&lt;&gt;"",1,0))</f>
        <v>0</v>
      </c>
      <c r="BV151" s="158">
        <f>IF('Indicator Data'!BW155="No Data",1,IF('Indicator Data imputation'!BW154&lt;&gt;"",1,0))</f>
        <v>0</v>
      </c>
      <c r="BW151" s="158">
        <f>IF('Indicator Data'!BX155="No Data",1,IF('Indicator Data imputation'!BX154&lt;&gt;"",1,0))</f>
        <v>0</v>
      </c>
      <c r="BX151" s="158">
        <f>IF('Indicator Data'!BY155="No Data",1,IF('Indicator Data imputation'!BY154&lt;&gt;"",1,0))</f>
        <v>0</v>
      </c>
      <c r="BY151" s="5">
        <f t="shared" si="6"/>
        <v>0</v>
      </c>
      <c r="BZ151" s="160">
        <f t="shared" si="7"/>
        <v>0</v>
      </c>
    </row>
    <row r="152" spans="1:78" x14ac:dyDescent="0.25">
      <c r="A152" s="5" t="s">
        <v>279</v>
      </c>
      <c r="B152" s="158">
        <f>IF('Indicator Data'!C156="No Data",1,IF('Indicator Data imputation'!C155&lt;&gt;"",1,0))</f>
        <v>0</v>
      </c>
      <c r="C152" s="158">
        <f>IF('Indicator Data'!D156="No Data",1,IF('Indicator Data imputation'!D155&lt;&gt;"",1,0))</f>
        <v>0</v>
      </c>
      <c r="D152" s="158">
        <f>IF('Indicator Data'!E156="No Data",1,IF('Indicator Data imputation'!E155&lt;&gt;"",1,0))</f>
        <v>0</v>
      </c>
      <c r="E152" s="158">
        <f>IF('Indicator Data'!F156="No Data",1,IF('Indicator Data imputation'!F155&lt;&gt;"",1,0))</f>
        <v>0</v>
      </c>
      <c r="F152" s="158">
        <f>IF('Indicator Data'!G156="No Data",1,IF('Indicator Data imputation'!G155&lt;&gt;"",1,0))</f>
        <v>0</v>
      </c>
      <c r="G152" s="158">
        <f>IF('Indicator Data'!H156="No Data",1,IF('Indicator Data imputation'!H155&lt;&gt;"",1,0))</f>
        <v>0</v>
      </c>
      <c r="H152" s="158">
        <f>IF('Indicator Data'!I156="No Data",1,IF('Indicator Data imputation'!I155&lt;&gt;"",1,0))</f>
        <v>0</v>
      </c>
      <c r="I152" s="158">
        <f>IF('Indicator Data'!J156="No Data",1,IF('Indicator Data imputation'!J155&lt;&gt;"",1,0))</f>
        <v>0</v>
      </c>
      <c r="J152" s="158">
        <f>IF('Indicator Data'!K156="No Data",1,IF('Indicator Data imputation'!K155&lt;&gt;"",1,0))</f>
        <v>0</v>
      </c>
      <c r="K152" s="158">
        <f>IF('Indicator Data'!L156="No Data",1,IF('Indicator Data imputation'!L155&lt;&gt;"",1,0))</f>
        <v>0</v>
      </c>
      <c r="L152" s="158">
        <f>IF('Indicator Data'!M156="No Data",1,IF('Indicator Data imputation'!M155&lt;&gt;"",1,0))</f>
        <v>0</v>
      </c>
      <c r="M152" s="158">
        <f>IF('Indicator Data'!N156="No Data",1,IF('Indicator Data imputation'!N155&lt;&gt;"",1,0))</f>
        <v>1</v>
      </c>
      <c r="N152" s="158">
        <f>IF('Indicator Data'!O156="No Data",1,IF('Indicator Data imputation'!O155&lt;&gt;"",1,0))</f>
        <v>1</v>
      </c>
      <c r="O152" s="158">
        <f>IF('Indicator Data'!P156="No Data",1,IF('Indicator Data imputation'!P155&lt;&gt;"",1,0))</f>
        <v>1</v>
      </c>
      <c r="P152" s="158">
        <f>IF('Indicator Data'!Q156="No Data",1,IF('Indicator Data imputation'!Q155&lt;&gt;"",1,0))</f>
        <v>0</v>
      </c>
      <c r="Q152" s="158">
        <f>IF('Indicator Data'!R156="No Data",1,IF('Indicator Data imputation'!R155&lt;&gt;"",1,0))</f>
        <v>0</v>
      </c>
      <c r="R152" s="158">
        <f>IF('Indicator Data'!S156="No Data",1,IF('Indicator Data imputation'!S155&lt;&gt;"",1,0))</f>
        <v>0</v>
      </c>
      <c r="S152" s="158">
        <f>IF('Indicator Data'!T156="No Data",1,IF('Indicator Data imputation'!T155&lt;&gt;"",1,0))</f>
        <v>0</v>
      </c>
      <c r="T152" s="158">
        <f>IF('Indicator Data'!U156="No Data",1,IF('Indicator Data imputation'!U155&lt;&gt;"",1,0))</f>
        <v>0</v>
      </c>
      <c r="U152" s="158">
        <f>IF('Indicator Data'!V156="No Data",1,IF('Indicator Data imputation'!V155&lt;&gt;"",1,0))</f>
        <v>0</v>
      </c>
      <c r="V152" s="158">
        <f>IF('Indicator Data'!W156="No Data",1,IF('Indicator Data imputation'!W155&lt;&gt;"",1,0))</f>
        <v>0</v>
      </c>
      <c r="W152" s="158">
        <f>IF('Indicator Data'!X156="No Data",1,IF('Indicator Data imputation'!X155&lt;&gt;"",1,0))</f>
        <v>0</v>
      </c>
      <c r="X152" s="158">
        <f>IF('Indicator Data'!Y156="No Data",1,IF('Indicator Data imputation'!Y155&lt;&gt;"",1,0))</f>
        <v>0</v>
      </c>
      <c r="Y152" s="158">
        <f>IF('Indicator Data'!Z156="No Data",1,IF('Indicator Data imputation'!Z155&lt;&gt;"",1,0))</f>
        <v>0</v>
      </c>
      <c r="Z152" s="158">
        <f>IF('Indicator Data'!AA156="No Data",1,IF('Indicator Data imputation'!AA155&lt;&gt;"",1,0))</f>
        <v>0</v>
      </c>
      <c r="AA152" s="158">
        <f>IF('Indicator Data'!AB156="No Data",1,IF('Indicator Data imputation'!AB155&lt;&gt;"",1,0))</f>
        <v>0</v>
      </c>
      <c r="AB152" s="158">
        <f>IF('Indicator Data'!AC156="No Data",1,IF('Indicator Data imputation'!AC155&lt;&gt;"",1,0))</f>
        <v>0</v>
      </c>
      <c r="AC152" s="158">
        <f>IF('Indicator Data'!AD156="No Data",1,IF('Indicator Data imputation'!AD155&lt;&gt;"",1,0))</f>
        <v>0</v>
      </c>
      <c r="AD152" s="158">
        <f>IF('Indicator Data'!AE156="No Data",1,IF('Indicator Data imputation'!AE155&lt;&gt;"",1,0))</f>
        <v>0</v>
      </c>
      <c r="AE152" s="158">
        <f>IF('Indicator Data'!AF156="No Data",1,IF('Indicator Data imputation'!AF155&lt;&gt;"",1,0))</f>
        <v>0</v>
      </c>
      <c r="AF152" s="158">
        <f>IF('Indicator Data'!AG156="No Data",1,IF('Indicator Data imputation'!AG155&lt;&gt;"",1,0))</f>
        <v>0</v>
      </c>
      <c r="AG152" s="158">
        <f>IF('Indicator Data'!AH156="No Data",1,IF('Indicator Data imputation'!AH155&lt;&gt;"",1,0))</f>
        <v>0</v>
      </c>
      <c r="AH152" s="158">
        <f>IF('Indicator Data'!AI156="No Data",1,IF('Indicator Data imputation'!AI155&lt;&gt;"",1,0))</f>
        <v>0</v>
      </c>
      <c r="AI152" s="158">
        <f>IF('Indicator Data'!AJ156="No Data",1,IF('Indicator Data imputation'!AJ155&lt;&gt;"",1,0))</f>
        <v>0</v>
      </c>
      <c r="AJ152" s="158">
        <f>IF('Indicator Data'!AK156="No Data",1,IF('Indicator Data imputation'!AK155&lt;&gt;"",1,0))</f>
        <v>0</v>
      </c>
      <c r="AK152" s="158">
        <f>IF('Indicator Data'!AL156="No Data",1,IF('Indicator Data imputation'!AL155&lt;&gt;"",1,0))</f>
        <v>0</v>
      </c>
      <c r="AL152" s="158">
        <f>IF('Indicator Data'!AM156="No Data",1,IF('Indicator Data imputation'!AM155&lt;&gt;"",1,0))</f>
        <v>0</v>
      </c>
      <c r="AM152" s="158">
        <f>IF('Indicator Data'!AN156="No Data",1,IF('Indicator Data imputation'!AN155&lt;&gt;"",1,0))</f>
        <v>0</v>
      </c>
      <c r="AN152" s="158">
        <f>IF('Indicator Data'!AO156="No Data",1,IF('Indicator Data imputation'!AO155&lt;&gt;"",1,0))</f>
        <v>0</v>
      </c>
      <c r="AO152" s="158">
        <f>IF('Indicator Data'!AP156="No Data",1,IF('Indicator Data imputation'!AP155&lt;&gt;"",1,0))</f>
        <v>0</v>
      </c>
      <c r="AP152" s="158">
        <f>IF('Indicator Data'!AQ156="No Data",1,IF('Indicator Data imputation'!AQ155&lt;&gt;"",1,0))</f>
        <v>0</v>
      </c>
      <c r="AQ152" s="158">
        <f>IF('Indicator Data'!AR156="No Data",1,IF('Indicator Data imputation'!AR155&lt;&gt;"",1,0))</f>
        <v>0</v>
      </c>
      <c r="AR152" s="158">
        <f>IF('Indicator Data'!AS156="No Data",1,IF('Indicator Data imputation'!AS155&lt;&gt;"",1,0))</f>
        <v>0</v>
      </c>
      <c r="AS152" s="158">
        <f>IF('Indicator Data'!AT156="No Data",1,IF('Indicator Data imputation'!AT155&lt;&gt;"",1,0))</f>
        <v>0</v>
      </c>
      <c r="AT152" s="158">
        <f>IF('Indicator Data'!AU156="No Data",1,IF('Indicator Data imputation'!AU155&lt;&gt;"",1,0))</f>
        <v>0</v>
      </c>
      <c r="AU152" s="158">
        <f>IF('Indicator Data'!AV156="No Data",1,IF('Indicator Data imputation'!AV155&lt;&gt;"",1,0))</f>
        <v>0</v>
      </c>
      <c r="AV152" s="158">
        <f>IF('Indicator Data'!AW156="No Data",1,IF('Indicator Data imputation'!AW155&lt;&gt;"",1,0))</f>
        <v>0</v>
      </c>
      <c r="AW152" s="158">
        <f>IF('Indicator Data'!AX156="No Data",1,IF('Indicator Data imputation'!AX155&lt;&gt;"",1,0))</f>
        <v>1</v>
      </c>
      <c r="AX152" s="158">
        <f>IF('Indicator Data'!AY156="No Data",1,IF('Indicator Data imputation'!AY155&lt;&gt;"",1,0))</f>
        <v>0</v>
      </c>
      <c r="AY152" s="158">
        <f>IF('Indicator Data'!AZ156="No Data",1,IF('Indicator Data imputation'!AZ155&lt;&gt;"",1,0))</f>
        <v>0</v>
      </c>
      <c r="AZ152" s="158">
        <f>IF('Indicator Data'!BA156="No Data",1,IF('Indicator Data imputation'!BA155&lt;&gt;"",1,0))</f>
        <v>0</v>
      </c>
      <c r="BA152" s="158">
        <f>IF('Indicator Data'!BB156="No Data",1,IF('Indicator Data imputation'!BB155&lt;&gt;"",1,0))</f>
        <v>0</v>
      </c>
      <c r="BB152" s="158">
        <f>IF('Indicator Data'!BC156="No Data",1,IF('Indicator Data imputation'!BC155&lt;&gt;"",1,0))</f>
        <v>0</v>
      </c>
      <c r="BC152" s="158">
        <f>IF('Indicator Data'!BD156="No Data",1,IF('Indicator Data imputation'!BD155&lt;&gt;"",1,0))</f>
        <v>0</v>
      </c>
      <c r="BD152" s="158">
        <f>IF('Indicator Data'!BE156="No Data",1,IF('Indicator Data imputation'!BE155&lt;&gt;"",1,0))</f>
        <v>0</v>
      </c>
      <c r="BE152" s="158">
        <f>IF('Indicator Data'!BF156="No Data",1,IF('Indicator Data imputation'!BF155&lt;&gt;"",1,0))</f>
        <v>0</v>
      </c>
      <c r="BF152" s="158">
        <f>IF('Indicator Data'!BG156="No Data",1,IF('Indicator Data imputation'!BG155&lt;&gt;"",1,0))</f>
        <v>0</v>
      </c>
      <c r="BG152" s="158">
        <f>IF('Indicator Data'!BH156="No Data",1,IF('Indicator Data imputation'!BH155&lt;&gt;"",1,0))</f>
        <v>0</v>
      </c>
      <c r="BH152" s="158">
        <f>IF('Indicator Data'!BI156="No Data",1,IF('Indicator Data imputation'!BI155&lt;&gt;"",1,0))</f>
        <v>0</v>
      </c>
      <c r="BI152" s="158">
        <f>IF('Indicator Data'!BJ156="No Data",1,IF('Indicator Data imputation'!BJ155&lt;&gt;"",1,0))</f>
        <v>0</v>
      </c>
      <c r="BJ152" s="158">
        <f>IF('Indicator Data'!BK156="No Data",1,IF('Indicator Data imputation'!BK155&lt;&gt;"",1,0))</f>
        <v>0</v>
      </c>
      <c r="BK152" s="158">
        <f>IF('Indicator Data'!BL156="No Data",1,IF('Indicator Data imputation'!BL155&lt;&gt;"",1,0))</f>
        <v>0</v>
      </c>
      <c r="BL152" s="158">
        <f>IF('Indicator Data'!BM156="No Data",1,IF('Indicator Data imputation'!BM155&lt;&gt;"",1,0))</f>
        <v>0</v>
      </c>
      <c r="BM152" s="158">
        <f>IF('Indicator Data'!BN156="No Data",1,IF('Indicator Data imputation'!BN155&lt;&gt;"",1,0))</f>
        <v>0</v>
      </c>
      <c r="BN152" s="158">
        <f>IF('Indicator Data'!BO156="No Data",1,IF('Indicator Data imputation'!BO155&lt;&gt;"",1,0))</f>
        <v>0</v>
      </c>
      <c r="BO152" s="158">
        <f>IF('Indicator Data'!BP156="No Data",1,IF('Indicator Data imputation'!BP155&lt;&gt;"",1,0))</f>
        <v>0</v>
      </c>
      <c r="BP152" s="158">
        <f>IF('Indicator Data'!BQ156="No Data",1,IF('Indicator Data imputation'!BQ155&lt;&gt;"",1,0))</f>
        <v>0</v>
      </c>
      <c r="BQ152" s="158">
        <f>IF('Indicator Data'!BR156="No Data",1,IF('Indicator Data imputation'!BR155&lt;&gt;"",1,0))</f>
        <v>0</v>
      </c>
      <c r="BR152" s="158">
        <f>IF('Indicator Data'!BS156="No Data",1,IF('Indicator Data imputation'!BS155&lt;&gt;"",1,0))</f>
        <v>0</v>
      </c>
      <c r="BS152" s="158">
        <f>IF('Indicator Data'!BT156="No Data",1,IF('Indicator Data imputation'!BT155&lt;&gt;"",1,0))</f>
        <v>0</v>
      </c>
      <c r="BT152" s="158">
        <f>IF('Indicator Data'!BU156="No Data",1,IF('Indicator Data imputation'!BU155&lt;&gt;"",1,0))</f>
        <v>0</v>
      </c>
      <c r="BU152" s="158">
        <f>IF('Indicator Data'!BV156="No Data",1,IF('Indicator Data imputation'!BV155&lt;&gt;"",1,0))</f>
        <v>0</v>
      </c>
      <c r="BV152" s="158">
        <f>IF('Indicator Data'!BW156="No Data",1,IF('Indicator Data imputation'!BW155&lt;&gt;"",1,0))</f>
        <v>1</v>
      </c>
      <c r="BW152" s="158">
        <f>IF('Indicator Data'!BX156="No Data",1,IF('Indicator Data imputation'!BX155&lt;&gt;"",1,0))</f>
        <v>0</v>
      </c>
      <c r="BX152" s="158">
        <f>IF('Indicator Data'!BY156="No Data",1,IF('Indicator Data imputation'!BY155&lt;&gt;"",1,0))</f>
        <v>0</v>
      </c>
      <c r="BY152" s="5">
        <f t="shared" si="6"/>
        <v>5</v>
      </c>
      <c r="BZ152" s="160">
        <f t="shared" si="7"/>
        <v>6.6666666666666666E-2</v>
      </c>
    </row>
    <row r="153" spans="1:78" x14ac:dyDescent="0.25">
      <c r="A153" s="5" t="s">
        <v>281</v>
      </c>
      <c r="B153" s="158">
        <f>IF('Indicator Data'!C157="No Data",1,IF('Indicator Data imputation'!C156&lt;&gt;"",1,0))</f>
        <v>0</v>
      </c>
      <c r="C153" s="158">
        <f>IF('Indicator Data'!D157="No Data",1,IF('Indicator Data imputation'!D156&lt;&gt;"",1,0))</f>
        <v>0</v>
      </c>
      <c r="D153" s="158">
        <f>IF('Indicator Data'!E157="No Data",1,IF('Indicator Data imputation'!E156&lt;&gt;"",1,0))</f>
        <v>1</v>
      </c>
      <c r="E153" s="158">
        <f>IF('Indicator Data'!F157="No Data",1,IF('Indicator Data imputation'!F156&lt;&gt;"",1,0))</f>
        <v>0</v>
      </c>
      <c r="F153" s="158">
        <f>IF('Indicator Data'!G157="No Data",1,IF('Indicator Data imputation'!G156&lt;&gt;"",1,0))</f>
        <v>0</v>
      </c>
      <c r="G153" s="158">
        <f>IF('Indicator Data'!H157="No Data",1,IF('Indicator Data imputation'!H156&lt;&gt;"",1,0))</f>
        <v>0</v>
      </c>
      <c r="H153" s="158">
        <f>IF('Indicator Data'!I157="No Data",1,IF('Indicator Data imputation'!I156&lt;&gt;"",1,0))</f>
        <v>0</v>
      </c>
      <c r="I153" s="158">
        <f>IF('Indicator Data'!J157="No Data",1,IF('Indicator Data imputation'!J156&lt;&gt;"",1,0))</f>
        <v>0</v>
      </c>
      <c r="J153" s="158">
        <f>IF('Indicator Data'!K157="No Data",1,IF('Indicator Data imputation'!K156&lt;&gt;"",1,0))</f>
        <v>0</v>
      </c>
      <c r="K153" s="158">
        <f>IF('Indicator Data'!L157="No Data",1,IF('Indicator Data imputation'!L156&lt;&gt;"",1,0))</f>
        <v>1</v>
      </c>
      <c r="L153" s="158">
        <f>IF('Indicator Data'!M157="No Data",1,IF('Indicator Data imputation'!M156&lt;&gt;"",1,0))</f>
        <v>0</v>
      </c>
      <c r="M153" s="158">
        <f>IF('Indicator Data'!N157="No Data",1,IF('Indicator Data imputation'!N156&lt;&gt;"",1,0))</f>
        <v>0</v>
      </c>
      <c r="N153" s="158">
        <f>IF('Indicator Data'!O157="No Data",1,IF('Indicator Data imputation'!O156&lt;&gt;"",1,0))</f>
        <v>0</v>
      </c>
      <c r="O153" s="158">
        <f>IF('Indicator Data'!P157="No Data",1,IF('Indicator Data imputation'!P156&lt;&gt;"",1,0))</f>
        <v>0</v>
      </c>
      <c r="P153" s="158">
        <f>IF('Indicator Data'!Q157="No Data",1,IF('Indicator Data imputation'!Q156&lt;&gt;"",1,0))</f>
        <v>0</v>
      </c>
      <c r="Q153" s="158">
        <f>IF('Indicator Data'!R157="No Data",1,IF('Indicator Data imputation'!R156&lt;&gt;"",1,0))</f>
        <v>0</v>
      </c>
      <c r="R153" s="158">
        <f>IF('Indicator Data'!S157="No Data",1,IF('Indicator Data imputation'!S156&lt;&gt;"",1,0))</f>
        <v>0</v>
      </c>
      <c r="S153" s="158">
        <f>IF('Indicator Data'!T157="No Data",1,IF('Indicator Data imputation'!T156&lt;&gt;"",1,0))</f>
        <v>0</v>
      </c>
      <c r="T153" s="158">
        <f>IF('Indicator Data'!U157="No Data",1,IF('Indicator Data imputation'!U156&lt;&gt;"",1,0))</f>
        <v>0</v>
      </c>
      <c r="U153" s="158">
        <f>IF('Indicator Data'!V157="No Data",1,IF('Indicator Data imputation'!V156&lt;&gt;"",1,0))</f>
        <v>0</v>
      </c>
      <c r="V153" s="158">
        <f>IF('Indicator Data'!W157="No Data",1,IF('Indicator Data imputation'!W156&lt;&gt;"",1,0))</f>
        <v>0</v>
      </c>
      <c r="W153" s="158">
        <f>IF('Indicator Data'!X157="No Data",1,IF('Indicator Data imputation'!X156&lt;&gt;"",1,0))</f>
        <v>0</v>
      </c>
      <c r="X153" s="158">
        <f>IF('Indicator Data'!Y157="No Data",1,IF('Indicator Data imputation'!Y156&lt;&gt;"",1,0))</f>
        <v>0</v>
      </c>
      <c r="Y153" s="158">
        <f>IF('Indicator Data'!Z157="No Data",1,IF('Indicator Data imputation'!Z156&lt;&gt;"",1,0))</f>
        <v>0</v>
      </c>
      <c r="Z153" s="158">
        <f>IF('Indicator Data'!AA157="No Data",1,IF('Indicator Data imputation'!AA156&lt;&gt;"",1,0))</f>
        <v>1</v>
      </c>
      <c r="AA153" s="158">
        <f>IF('Indicator Data'!AB157="No Data",1,IF('Indicator Data imputation'!AB156&lt;&gt;"",1,0))</f>
        <v>0</v>
      </c>
      <c r="AB153" s="158">
        <f>IF('Indicator Data'!AC157="No Data",1,IF('Indicator Data imputation'!AC156&lt;&gt;"",1,0))</f>
        <v>1</v>
      </c>
      <c r="AC153" s="158">
        <f>IF('Indicator Data'!AD157="No Data",1,IF('Indicator Data imputation'!AD156&lt;&gt;"",1,0))</f>
        <v>1</v>
      </c>
      <c r="AD153" s="158">
        <f>IF('Indicator Data'!AE157="No Data",1,IF('Indicator Data imputation'!AE156&lt;&gt;"",1,0))</f>
        <v>0</v>
      </c>
      <c r="AE153" s="158">
        <f>IF('Indicator Data'!AF157="No Data",1,IF('Indicator Data imputation'!AF156&lt;&gt;"",1,0))</f>
        <v>1</v>
      </c>
      <c r="AF153" s="158">
        <f>IF('Indicator Data'!AG157="No Data",1,IF('Indicator Data imputation'!AG156&lt;&gt;"",1,0))</f>
        <v>0</v>
      </c>
      <c r="AG153" s="158">
        <f>IF('Indicator Data'!AH157="No Data",1,IF('Indicator Data imputation'!AH156&lt;&gt;"",1,0))</f>
        <v>0</v>
      </c>
      <c r="AH153" s="158">
        <f>IF('Indicator Data'!AI157="No Data",1,IF('Indicator Data imputation'!AI156&lt;&gt;"",1,0))</f>
        <v>0</v>
      </c>
      <c r="AI153" s="158">
        <f>IF('Indicator Data'!AJ157="No Data",1,IF('Indicator Data imputation'!AJ156&lt;&gt;"",1,0))</f>
        <v>0</v>
      </c>
      <c r="AJ153" s="158">
        <f>IF('Indicator Data'!AK157="No Data",1,IF('Indicator Data imputation'!AK156&lt;&gt;"",1,0))</f>
        <v>0</v>
      </c>
      <c r="AK153" s="158">
        <f>IF('Indicator Data'!AL157="No Data",1,IF('Indicator Data imputation'!AL156&lt;&gt;"",1,0))</f>
        <v>0</v>
      </c>
      <c r="AL153" s="158">
        <f>IF('Indicator Data'!AM157="No Data",1,IF('Indicator Data imputation'!AM156&lt;&gt;"",1,0))</f>
        <v>1</v>
      </c>
      <c r="AM153" s="158">
        <f>IF('Indicator Data'!AN157="No Data",1,IF('Indicator Data imputation'!AN156&lt;&gt;"",1,0))</f>
        <v>0</v>
      </c>
      <c r="AN153" s="158">
        <f>IF('Indicator Data'!AO157="No Data",1,IF('Indicator Data imputation'!AO156&lt;&gt;"",1,0))</f>
        <v>0</v>
      </c>
      <c r="AO153" s="158">
        <f>IF('Indicator Data'!AP157="No Data",1,IF('Indicator Data imputation'!AP156&lt;&gt;"",1,0))</f>
        <v>0</v>
      </c>
      <c r="AP153" s="158">
        <f>IF('Indicator Data'!AQ157="No Data",1,IF('Indicator Data imputation'!AQ156&lt;&gt;"",1,0))</f>
        <v>0</v>
      </c>
      <c r="AQ153" s="158">
        <f>IF('Indicator Data'!AR157="No Data",1,IF('Indicator Data imputation'!AR156&lt;&gt;"",1,0))</f>
        <v>0</v>
      </c>
      <c r="AR153" s="158">
        <f>IF('Indicator Data'!AS157="No Data",1,IF('Indicator Data imputation'!AS156&lt;&gt;"",1,0))</f>
        <v>0</v>
      </c>
      <c r="AS153" s="158">
        <f>IF('Indicator Data'!AT157="No Data",1,IF('Indicator Data imputation'!AT156&lt;&gt;"",1,0))</f>
        <v>0</v>
      </c>
      <c r="AT153" s="158">
        <f>IF('Indicator Data'!AU157="No Data",1,IF('Indicator Data imputation'!AU156&lt;&gt;"",1,0))</f>
        <v>0</v>
      </c>
      <c r="AU153" s="158">
        <f>IF('Indicator Data'!AV157="No Data",1,IF('Indicator Data imputation'!AV156&lt;&gt;"",1,0))</f>
        <v>1</v>
      </c>
      <c r="AV153" s="158">
        <f>IF('Indicator Data'!AW157="No Data",1,IF('Indicator Data imputation'!AW156&lt;&gt;"",1,0))</f>
        <v>1</v>
      </c>
      <c r="AW153" s="158">
        <f>IF('Indicator Data'!AX157="No Data",1,IF('Indicator Data imputation'!AX156&lt;&gt;"",1,0))</f>
        <v>1</v>
      </c>
      <c r="AX153" s="158">
        <f>IF('Indicator Data'!AY157="No Data",1,IF('Indicator Data imputation'!AY156&lt;&gt;"",1,0))</f>
        <v>0</v>
      </c>
      <c r="AY153" s="158">
        <f>IF('Indicator Data'!AZ157="No Data",1,IF('Indicator Data imputation'!AZ156&lt;&gt;"",1,0))</f>
        <v>1</v>
      </c>
      <c r="AZ153" s="158">
        <f>IF('Indicator Data'!BA157="No Data",1,IF('Indicator Data imputation'!BA156&lt;&gt;"",1,0))</f>
        <v>0</v>
      </c>
      <c r="BA153" s="158">
        <f>IF('Indicator Data'!BB157="No Data",1,IF('Indicator Data imputation'!BB156&lt;&gt;"",1,0))</f>
        <v>0</v>
      </c>
      <c r="BB153" s="158">
        <f>IF('Indicator Data'!BC157="No Data",1,IF('Indicator Data imputation'!BC156&lt;&gt;"",1,0))</f>
        <v>0</v>
      </c>
      <c r="BC153" s="158">
        <f>IF('Indicator Data'!BD157="No Data",1,IF('Indicator Data imputation'!BD156&lt;&gt;"",1,0))</f>
        <v>0</v>
      </c>
      <c r="BD153" s="158">
        <f>IF('Indicator Data'!BE157="No Data",1,IF('Indicator Data imputation'!BE156&lt;&gt;"",1,0))</f>
        <v>0</v>
      </c>
      <c r="BE153" s="158">
        <f>IF('Indicator Data'!BF157="No Data",1,IF('Indicator Data imputation'!BF156&lt;&gt;"",1,0))</f>
        <v>0</v>
      </c>
      <c r="BF153" s="158">
        <f>IF('Indicator Data'!BG157="No Data",1,IF('Indicator Data imputation'!BG156&lt;&gt;"",1,0))</f>
        <v>0</v>
      </c>
      <c r="BG153" s="158">
        <f>IF('Indicator Data'!BH157="No Data",1,IF('Indicator Data imputation'!BH156&lt;&gt;"",1,0))</f>
        <v>0</v>
      </c>
      <c r="BH153" s="158">
        <f>IF('Indicator Data'!BI157="No Data",1,IF('Indicator Data imputation'!BI156&lt;&gt;"",1,0))</f>
        <v>1</v>
      </c>
      <c r="BI153" s="158">
        <f>IF('Indicator Data'!BJ157="No Data",1,IF('Indicator Data imputation'!BJ156&lt;&gt;"",1,0))</f>
        <v>0</v>
      </c>
      <c r="BJ153" s="158">
        <f>IF('Indicator Data'!BK157="No Data",1,IF('Indicator Data imputation'!BK156&lt;&gt;"",1,0))</f>
        <v>0</v>
      </c>
      <c r="BK153" s="158">
        <f>IF('Indicator Data'!BL157="No Data",1,IF('Indicator Data imputation'!BL156&lt;&gt;"",1,0))</f>
        <v>0</v>
      </c>
      <c r="BL153" s="158">
        <f>IF('Indicator Data'!BM157="No Data",1,IF('Indicator Data imputation'!BM156&lt;&gt;"",1,0))</f>
        <v>0</v>
      </c>
      <c r="BM153" s="158">
        <f>IF('Indicator Data'!BN157="No Data",1,IF('Indicator Data imputation'!BN156&lt;&gt;"",1,0))</f>
        <v>0</v>
      </c>
      <c r="BN153" s="158">
        <f>IF('Indicator Data'!BO157="No Data",1,IF('Indicator Data imputation'!BO156&lt;&gt;"",1,0))</f>
        <v>0</v>
      </c>
      <c r="BO153" s="158">
        <f>IF('Indicator Data'!BP157="No Data",1,IF('Indicator Data imputation'!BP156&lt;&gt;"",1,0))</f>
        <v>0</v>
      </c>
      <c r="BP153" s="158">
        <f>IF('Indicator Data'!BQ157="No Data",1,IF('Indicator Data imputation'!BQ156&lt;&gt;"",1,0))</f>
        <v>0</v>
      </c>
      <c r="BQ153" s="158">
        <f>IF('Indicator Data'!BR157="No Data",1,IF('Indicator Data imputation'!BR156&lt;&gt;"",1,0))</f>
        <v>0</v>
      </c>
      <c r="BR153" s="158">
        <f>IF('Indicator Data'!BS157="No Data",1,IF('Indicator Data imputation'!BS156&lt;&gt;"",1,0))</f>
        <v>0</v>
      </c>
      <c r="BS153" s="158">
        <f>IF('Indicator Data'!BT157="No Data",1,IF('Indicator Data imputation'!BT156&lt;&gt;"",1,0))</f>
        <v>0</v>
      </c>
      <c r="BT153" s="158">
        <f>IF('Indicator Data'!BU157="No Data",1,IF('Indicator Data imputation'!BU156&lt;&gt;"",1,0))</f>
        <v>0</v>
      </c>
      <c r="BU153" s="158">
        <f>IF('Indicator Data'!BV157="No Data",1,IF('Indicator Data imputation'!BV156&lt;&gt;"",1,0))</f>
        <v>0</v>
      </c>
      <c r="BV153" s="158">
        <f>IF('Indicator Data'!BW157="No Data",1,IF('Indicator Data imputation'!BW156&lt;&gt;"",1,0))</f>
        <v>1</v>
      </c>
      <c r="BW153" s="158">
        <f>IF('Indicator Data'!BX157="No Data",1,IF('Indicator Data imputation'!BX156&lt;&gt;"",1,0))</f>
        <v>0</v>
      </c>
      <c r="BX153" s="158">
        <f>IF('Indicator Data'!BY157="No Data",1,IF('Indicator Data imputation'!BY156&lt;&gt;"",1,0))</f>
        <v>1</v>
      </c>
      <c r="BY153" s="5">
        <f t="shared" si="6"/>
        <v>14</v>
      </c>
      <c r="BZ153" s="160">
        <f t="shared" si="7"/>
        <v>0.18666666666666668</v>
      </c>
    </row>
    <row r="154" spans="1:78" x14ac:dyDescent="0.25">
      <c r="A154" s="5" t="s">
        <v>283</v>
      </c>
      <c r="B154" s="158">
        <f>IF('Indicator Data'!C158="No Data",1,IF('Indicator Data imputation'!C157&lt;&gt;"",1,0))</f>
        <v>0</v>
      </c>
      <c r="C154" s="158">
        <f>IF('Indicator Data'!D158="No Data",1,IF('Indicator Data imputation'!D157&lt;&gt;"",1,0))</f>
        <v>0</v>
      </c>
      <c r="D154" s="158">
        <f>IF('Indicator Data'!E158="No Data",1,IF('Indicator Data imputation'!E157&lt;&gt;"",1,0))</f>
        <v>0</v>
      </c>
      <c r="E154" s="158">
        <f>IF('Indicator Data'!F158="No Data",1,IF('Indicator Data imputation'!F157&lt;&gt;"",1,0))</f>
        <v>0</v>
      </c>
      <c r="F154" s="158">
        <f>IF('Indicator Data'!G158="No Data",1,IF('Indicator Data imputation'!G157&lt;&gt;"",1,0))</f>
        <v>0</v>
      </c>
      <c r="G154" s="158">
        <f>IF('Indicator Data'!H158="No Data",1,IF('Indicator Data imputation'!H157&lt;&gt;"",1,0))</f>
        <v>0</v>
      </c>
      <c r="H154" s="158">
        <f>IF('Indicator Data'!I158="No Data",1,IF('Indicator Data imputation'!I157&lt;&gt;"",1,0))</f>
        <v>0</v>
      </c>
      <c r="I154" s="158">
        <f>IF('Indicator Data'!J158="No Data",1,IF('Indicator Data imputation'!J157&lt;&gt;"",1,0))</f>
        <v>0</v>
      </c>
      <c r="J154" s="158">
        <f>IF('Indicator Data'!K158="No Data",1,IF('Indicator Data imputation'!K157&lt;&gt;"",1,0))</f>
        <v>0</v>
      </c>
      <c r="K154" s="158">
        <f>IF('Indicator Data'!L158="No Data",1,IF('Indicator Data imputation'!L157&lt;&gt;"",1,0))</f>
        <v>0</v>
      </c>
      <c r="L154" s="158">
        <f>IF('Indicator Data'!M158="No Data",1,IF('Indicator Data imputation'!M157&lt;&gt;"",1,0))</f>
        <v>0</v>
      </c>
      <c r="M154" s="158">
        <f>IF('Indicator Data'!N158="No Data",1,IF('Indicator Data imputation'!N157&lt;&gt;"",1,0))</f>
        <v>0</v>
      </c>
      <c r="N154" s="158">
        <f>IF('Indicator Data'!O158="No Data",1,IF('Indicator Data imputation'!O157&lt;&gt;"",1,0))</f>
        <v>0</v>
      </c>
      <c r="O154" s="158">
        <f>IF('Indicator Data'!P158="No Data",1,IF('Indicator Data imputation'!P157&lt;&gt;"",1,0))</f>
        <v>0</v>
      </c>
      <c r="P154" s="158">
        <f>IF('Indicator Data'!Q158="No Data",1,IF('Indicator Data imputation'!Q157&lt;&gt;"",1,0))</f>
        <v>0</v>
      </c>
      <c r="Q154" s="158">
        <f>IF('Indicator Data'!R158="No Data",1,IF('Indicator Data imputation'!R157&lt;&gt;"",1,0))</f>
        <v>0</v>
      </c>
      <c r="R154" s="158">
        <f>IF('Indicator Data'!S158="No Data",1,IF('Indicator Data imputation'!S157&lt;&gt;"",1,0))</f>
        <v>0</v>
      </c>
      <c r="S154" s="158">
        <f>IF('Indicator Data'!T158="No Data",1,IF('Indicator Data imputation'!T157&lt;&gt;"",1,0))</f>
        <v>0</v>
      </c>
      <c r="T154" s="158">
        <f>IF('Indicator Data'!U158="No Data",1,IF('Indicator Data imputation'!U157&lt;&gt;"",1,0))</f>
        <v>0</v>
      </c>
      <c r="U154" s="158">
        <f>IF('Indicator Data'!V158="No Data",1,IF('Indicator Data imputation'!V157&lt;&gt;"",1,0))</f>
        <v>0</v>
      </c>
      <c r="V154" s="158">
        <f>IF('Indicator Data'!W158="No Data",1,IF('Indicator Data imputation'!W157&lt;&gt;"",1,0))</f>
        <v>0</v>
      </c>
      <c r="W154" s="158">
        <f>IF('Indicator Data'!X158="No Data",1,IF('Indicator Data imputation'!X157&lt;&gt;"",1,0))</f>
        <v>0</v>
      </c>
      <c r="X154" s="158">
        <f>IF('Indicator Data'!Y158="No Data",1,IF('Indicator Data imputation'!Y157&lt;&gt;"",1,0))</f>
        <v>0</v>
      </c>
      <c r="Y154" s="158">
        <f>IF('Indicator Data'!Z158="No Data",1,IF('Indicator Data imputation'!Z157&lt;&gt;"",1,0))</f>
        <v>0</v>
      </c>
      <c r="Z154" s="158">
        <f>IF('Indicator Data'!AA158="No Data",1,IF('Indicator Data imputation'!AA157&lt;&gt;"",1,0))</f>
        <v>0</v>
      </c>
      <c r="AA154" s="158">
        <f>IF('Indicator Data'!AB158="No Data",1,IF('Indicator Data imputation'!AB157&lt;&gt;"",1,0))</f>
        <v>0</v>
      </c>
      <c r="AB154" s="158">
        <f>IF('Indicator Data'!AC158="No Data",1,IF('Indicator Data imputation'!AC157&lt;&gt;"",1,0))</f>
        <v>0</v>
      </c>
      <c r="AC154" s="158">
        <f>IF('Indicator Data'!AD158="No Data",1,IF('Indicator Data imputation'!AD157&lt;&gt;"",1,0))</f>
        <v>0</v>
      </c>
      <c r="AD154" s="158">
        <f>IF('Indicator Data'!AE158="No Data",1,IF('Indicator Data imputation'!AE157&lt;&gt;"",1,0))</f>
        <v>0</v>
      </c>
      <c r="AE154" s="158">
        <f>IF('Indicator Data'!AF158="No Data",1,IF('Indicator Data imputation'!AF157&lt;&gt;"",1,0))</f>
        <v>0</v>
      </c>
      <c r="AF154" s="158">
        <f>IF('Indicator Data'!AG158="No Data",1,IF('Indicator Data imputation'!AG157&lt;&gt;"",1,0))</f>
        <v>0</v>
      </c>
      <c r="AG154" s="158">
        <f>IF('Indicator Data'!AH158="No Data",1,IF('Indicator Data imputation'!AH157&lt;&gt;"",1,0))</f>
        <v>0</v>
      </c>
      <c r="AH154" s="158">
        <f>IF('Indicator Data'!AI158="No Data",1,IF('Indicator Data imputation'!AI157&lt;&gt;"",1,0))</f>
        <v>0</v>
      </c>
      <c r="AI154" s="158">
        <f>IF('Indicator Data'!AJ158="No Data",1,IF('Indicator Data imputation'!AJ157&lt;&gt;"",1,0))</f>
        <v>0</v>
      </c>
      <c r="AJ154" s="158">
        <f>IF('Indicator Data'!AK158="No Data",1,IF('Indicator Data imputation'!AK157&lt;&gt;"",1,0))</f>
        <v>0</v>
      </c>
      <c r="AK154" s="158">
        <f>IF('Indicator Data'!AL158="No Data",1,IF('Indicator Data imputation'!AL157&lt;&gt;"",1,0))</f>
        <v>0</v>
      </c>
      <c r="AL154" s="158">
        <f>IF('Indicator Data'!AM158="No Data",1,IF('Indicator Data imputation'!AM157&lt;&gt;"",1,0))</f>
        <v>0</v>
      </c>
      <c r="AM154" s="158">
        <f>IF('Indicator Data'!AN158="No Data",1,IF('Indicator Data imputation'!AN157&lt;&gt;"",1,0))</f>
        <v>0</v>
      </c>
      <c r="AN154" s="158">
        <f>IF('Indicator Data'!AO158="No Data",1,IF('Indicator Data imputation'!AO157&lt;&gt;"",1,0))</f>
        <v>0</v>
      </c>
      <c r="AO154" s="158">
        <f>IF('Indicator Data'!AP158="No Data",1,IF('Indicator Data imputation'!AP157&lt;&gt;"",1,0))</f>
        <v>0</v>
      </c>
      <c r="AP154" s="158">
        <f>IF('Indicator Data'!AQ158="No Data",1,IF('Indicator Data imputation'!AQ157&lt;&gt;"",1,0))</f>
        <v>0</v>
      </c>
      <c r="AQ154" s="158">
        <f>IF('Indicator Data'!AR158="No Data",1,IF('Indicator Data imputation'!AR157&lt;&gt;"",1,0))</f>
        <v>0</v>
      </c>
      <c r="AR154" s="158">
        <f>IF('Indicator Data'!AS158="No Data",1,IF('Indicator Data imputation'!AS157&lt;&gt;"",1,0))</f>
        <v>0</v>
      </c>
      <c r="AS154" s="158">
        <f>IF('Indicator Data'!AT158="No Data",1,IF('Indicator Data imputation'!AT157&lt;&gt;"",1,0))</f>
        <v>0</v>
      </c>
      <c r="AT154" s="158">
        <f>IF('Indicator Data'!AU158="No Data",1,IF('Indicator Data imputation'!AU157&lt;&gt;"",1,0))</f>
        <v>0</v>
      </c>
      <c r="AU154" s="158">
        <f>IF('Indicator Data'!AV158="No Data",1,IF('Indicator Data imputation'!AV157&lt;&gt;"",1,0))</f>
        <v>0</v>
      </c>
      <c r="AV154" s="158">
        <f>IF('Indicator Data'!AW158="No Data",1,IF('Indicator Data imputation'!AW157&lt;&gt;"",1,0))</f>
        <v>0</v>
      </c>
      <c r="AW154" s="158">
        <f>IF('Indicator Data'!AX158="No Data",1,IF('Indicator Data imputation'!AX157&lt;&gt;"",1,0))</f>
        <v>0</v>
      </c>
      <c r="AX154" s="158">
        <f>IF('Indicator Data'!AY158="No Data",1,IF('Indicator Data imputation'!AY157&lt;&gt;"",1,0))</f>
        <v>0</v>
      </c>
      <c r="AY154" s="158">
        <f>IF('Indicator Data'!AZ158="No Data",1,IF('Indicator Data imputation'!AZ157&lt;&gt;"",1,0))</f>
        <v>0</v>
      </c>
      <c r="AZ154" s="158">
        <f>IF('Indicator Data'!BA158="No Data",1,IF('Indicator Data imputation'!BA157&lt;&gt;"",1,0))</f>
        <v>0</v>
      </c>
      <c r="BA154" s="158">
        <f>IF('Indicator Data'!BB158="No Data",1,IF('Indicator Data imputation'!BB157&lt;&gt;"",1,0))</f>
        <v>0</v>
      </c>
      <c r="BB154" s="158">
        <f>IF('Indicator Data'!BC158="No Data",1,IF('Indicator Data imputation'!BC157&lt;&gt;"",1,0))</f>
        <v>0</v>
      </c>
      <c r="BC154" s="158">
        <f>IF('Indicator Data'!BD158="No Data",1,IF('Indicator Data imputation'!BD157&lt;&gt;"",1,0))</f>
        <v>0</v>
      </c>
      <c r="BD154" s="158">
        <f>IF('Indicator Data'!BE158="No Data",1,IF('Indicator Data imputation'!BE157&lt;&gt;"",1,0))</f>
        <v>0</v>
      </c>
      <c r="BE154" s="158">
        <f>IF('Indicator Data'!BF158="No Data",1,IF('Indicator Data imputation'!BF157&lt;&gt;"",1,0))</f>
        <v>0</v>
      </c>
      <c r="BF154" s="158">
        <f>IF('Indicator Data'!BG158="No Data",1,IF('Indicator Data imputation'!BG157&lt;&gt;"",1,0))</f>
        <v>0</v>
      </c>
      <c r="BG154" s="158">
        <f>IF('Indicator Data'!BH158="No Data",1,IF('Indicator Data imputation'!BH157&lt;&gt;"",1,0))</f>
        <v>0</v>
      </c>
      <c r="BH154" s="158">
        <f>IF('Indicator Data'!BI158="No Data",1,IF('Indicator Data imputation'!BI157&lt;&gt;"",1,0))</f>
        <v>0</v>
      </c>
      <c r="BI154" s="158">
        <f>IF('Indicator Data'!BJ158="No Data",1,IF('Indicator Data imputation'!BJ157&lt;&gt;"",1,0))</f>
        <v>0</v>
      </c>
      <c r="BJ154" s="158">
        <f>IF('Indicator Data'!BK158="No Data",1,IF('Indicator Data imputation'!BK157&lt;&gt;"",1,0))</f>
        <v>0</v>
      </c>
      <c r="BK154" s="158">
        <f>IF('Indicator Data'!BL158="No Data",1,IF('Indicator Data imputation'!BL157&lt;&gt;"",1,0))</f>
        <v>0</v>
      </c>
      <c r="BL154" s="158">
        <f>IF('Indicator Data'!BM158="No Data",1,IF('Indicator Data imputation'!BM157&lt;&gt;"",1,0))</f>
        <v>0</v>
      </c>
      <c r="BM154" s="158">
        <f>IF('Indicator Data'!BN158="No Data",1,IF('Indicator Data imputation'!BN157&lt;&gt;"",1,0))</f>
        <v>0</v>
      </c>
      <c r="BN154" s="158">
        <f>IF('Indicator Data'!BO158="No Data",1,IF('Indicator Data imputation'!BO157&lt;&gt;"",1,0))</f>
        <v>0</v>
      </c>
      <c r="BO154" s="158">
        <f>IF('Indicator Data'!BP158="No Data",1,IF('Indicator Data imputation'!BP157&lt;&gt;"",1,0))</f>
        <v>0</v>
      </c>
      <c r="BP154" s="158">
        <f>IF('Indicator Data'!BQ158="No Data",1,IF('Indicator Data imputation'!BQ157&lt;&gt;"",1,0))</f>
        <v>0</v>
      </c>
      <c r="BQ154" s="158">
        <f>IF('Indicator Data'!BR158="No Data",1,IF('Indicator Data imputation'!BR157&lt;&gt;"",1,0))</f>
        <v>0</v>
      </c>
      <c r="BR154" s="158">
        <f>IF('Indicator Data'!BS158="No Data",1,IF('Indicator Data imputation'!BS157&lt;&gt;"",1,0))</f>
        <v>0</v>
      </c>
      <c r="BS154" s="158">
        <f>IF('Indicator Data'!BT158="No Data",1,IF('Indicator Data imputation'!BT157&lt;&gt;"",1,0))</f>
        <v>0</v>
      </c>
      <c r="BT154" s="158">
        <f>IF('Indicator Data'!BU158="No Data",1,IF('Indicator Data imputation'!BU157&lt;&gt;"",1,0))</f>
        <v>0</v>
      </c>
      <c r="BU154" s="158">
        <f>IF('Indicator Data'!BV158="No Data",1,IF('Indicator Data imputation'!BV157&lt;&gt;"",1,0))</f>
        <v>0</v>
      </c>
      <c r="BV154" s="158">
        <f>IF('Indicator Data'!BW158="No Data",1,IF('Indicator Data imputation'!BW157&lt;&gt;"",1,0))</f>
        <v>0</v>
      </c>
      <c r="BW154" s="158">
        <f>IF('Indicator Data'!BX158="No Data",1,IF('Indicator Data imputation'!BX157&lt;&gt;"",1,0))</f>
        <v>0</v>
      </c>
      <c r="BX154" s="158">
        <f>IF('Indicator Data'!BY158="No Data",1,IF('Indicator Data imputation'!BY157&lt;&gt;"",1,0))</f>
        <v>0</v>
      </c>
      <c r="BY154" s="5">
        <f t="shared" si="6"/>
        <v>0</v>
      </c>
      <c r="BZ154" s="160">
        <f t="shared" si="7"/>
        <v>0</v>
      </c>
    </row>
    <row r="155" spans="1:78" x14ac:dyDescent="0.25">
      <c r="A155" s="5" t="s">
        <v>285</v>
      </c>
      <c r="B155" s="158">
        <f>IF('Indicator Data'!C159="No Data",1,IF('Indicator Data imputation'!C158&lt;&gt;"",1,0))</f>
        <v>0</v>
      </c>
      <c r="C155" s="158">
        <f>IF('Indicator Data'!D159="No Data",1,IF('Indicator Data imputation'!D158&lt;&gt;"",1,0))</f>
        <v>0</v>
      </c>
      <c r="D155" s="158">
        <f>IF('Indicator Data'!E159="No Data",1,IF('Indicator Data imputation'!E158&lt;&gt;"",1,0))</f>
        <v>1</v>
      </c>
      <c r="E155" s="158">
        <f>IF('Indicator Data'!F159="No Data",1,IF('Indicator Data imputation'!F158&lt;&gt;"",1,0))</f>
        <v>0</v>
      </c>
      <c r="F155" s="158">
        <f>IF('Indicator Data'!G159="No Data",1,IF('Indicator Data imputation'!G158&lt;&gt;"",1,0))</f>
        <v>0</v>
      </c>
      <c r="G155" s="158">
        <f>IF('Indicator Data'!H159="No Data",1,IF('Indicator Data imputation'!H158&lt;&gt;"",1,0))</f>
        <v>0</v>
      </c>
      <c r="H155" s="158">
        <f>IF('Indicator Data'!I159="No Data",1,IF('Indicator Data imputation'!I158&lt;&gt;"",1,0))</f>
        <v>0</v>
      </c>
      <c r="I155" s="158">
        <f>IF('Indicator Data'!J159="No Data",1,IF('Indicator Data imputation'!J158&lt;&gt;"",1,0))</f>
        <v>0</v>
      </c>
      <c r="J155" s="158">
        <f>IF('Indicator Data'!K159="No Data",1,IF('Indicator Data imputation'!K158&lt;&gt;"",1,0))</f>
        <v>0</v>
      </c>
      <c r="K155" s="158">
        <f>IF('Indicator Data'!L159="No Data",1,IF('Indicator Data imputation'!L158&lt;&gt;"",1,0))</f>
        <v>0</v>
      </c>
      <c r="L155" s="158">
        <f>IF('Indicator Data'!M159="No Data",1,IF('Indicator Data imputation'!M158&lt;&gt;"",1,0))</f>
        <v>0</v>
      </c>
      <c r="M155" s="158">
        <f>IF('Indicator Data'!N159="No Data",1,IF('Indicator Data imputation'!N158&lt;&gt;"",1,0))</f>
        <v>1</v>
      </c>
      <c r="N155" s="158">
        <f>IF('Indicator Data'!O159="No Data",1,IF('Indicator Data imputation'!O158&lt;&gt;"",1,0))</f>
        <v>1</v>
      </c>
      <c r="O155" s="158">
        <f>IF('Indicator Data'!P159="No Data",1,IF('Indicator Data imputation'!P158&lt;&gt;"",1,0))</f>
        <v>1</v>
      </c>
      <c r="P155" s="158">
        <f>IF('Indicator Data'!Q159="No Data",1,IF('Indicator Data imputation'!Q158&lt;&gt;"",1,0))</f>
        <v>0</v>
      </c>
      <c r="Q155" s="158">
        <f>IF('Indicator Data'!R159="No Data",1,IF('Indicator Data imputation'!R158&lt;&gt;"",1,0))</f>
        <v>0</v>
      </c>
      <c r="R155" s="158">
        <f>IF('Indicator Data'!S159="No Data",1,IF('Indicator Data imputation'!S158&lt;&gt;"",1,0))</f>
        <v>0</v>
      </c>
      <c r="S155" s="158">
        <f>IF('Indicator Data'!T159="No Data",1,IF('Indicator Data imputation'!T158&lt;&gt;"",1,0))</f>
        <v>0</v>
      </c>
      <c r="T155" s="158">
        <f>IF('Indicator Data'!U159="No Data",1,IF('Indicator Data imputation'!U158&lt;&gt;"",1,0))</f>
        <v>0</v>
      </c>
      <c r="U155" s="158">
        <f>IF('Indicator Data'!V159="No Data",1,IF('Indicator Data imputation'!V158&lt;&gt;"",1,0))</f>
        <v>0</v>
      </c>
      <c r="V155" s="158">
        <f>IF('Indicator Data'!W159="No Data",1,IF('Indicator Data imputation'!W158&lt;&gt;"",1,0))</f>
        <v>0</v>
      </c>
      <c r="W155" s="158">
        <f>IF('Indicator Data'!X159="No Data",1,IF('Indicator Data imputation'!X158&lt;&gt;"",1,0))</f>
        <v>0</v>
      </c>
      <c r="X155" s="158">
        <f>IF('Indicator Data'!Y159="No Data",1,IF('Indicator Data imputation'!Y158&lt;&gt;"",1,0))</f>
        <v>0</v>
      </c>
      <c r="Y155" s="158">
        <f>IF('Indicator Data'!Z159="No Data",1,IF('Indicator Data imputation'!Z158&lt;&gt;"",1,0))</f>
        <v>0</v>
      </c>
      <c r="Z155" s="158">
        <f>IF('Indicator Data'!AA159="No Data",1,IF('Indicator Data imputation'!AA158&lt;&gt;"",1,0))</f>
        <v>0</v>
      </c>
      <c r="AA155" s="158">
        <f>IF('Indicator Data'!AB159="No Data",1,IF('Indicator Data imputation'!AB158&lt;&gt;"",1,0))</f>
        <v>0</v>
      </c>
      <c r="AB155" s="158">
        <f>IF('Indicator Data'!AC159="No Data",1,IF('Indicator Data imputation'!AC158&lt;&gt;"",1,0))</f>
        <v>1</v>
      </c>
      <c r="AC155" s="158">
        <f>IF('Indicator Data'!AD159="No Data",1,IF('Indicator Data imputation'!AD158&lt;&gt;"",1,0))</f>
        <v>0</v>
      </c>
      <c r="AD155" s="158">
        <f>IF('Indicator Data'!AE159="No Data",1,IF('Indicator Data imputation'!AE158&lt;&gt;"",1,0))</f>
        <v>0</v>
      </c>
      <c r="AE155" s="158">
        <f>IF('Indicator Data'!AF159="No Data",1,IF('Indicator Data imputation'!AF158&lt;&gt;"",1,0))</f>
        <v>1</v>
      </c>
      <c r="AF155" s="158">
        <f>IF('Indicator Data'!AG159="No Data",1,IF('Indicator Data imputation'!AG158&lt;&gt;"",1,0))</f>
        <v>0</v>
      </c>
      <c r="AG155" s="158">
        <f>IF('Indicator Data'!AH159="No Data",1,IF('Indicator Data imputation'!AH158&lt;&gt;"",1,0))</f>
        <v>0</v>
      </c>
      <c r="AH155" s="158">
        <f>IF('Indicator Data'!AI159="No Data",1,IF('Indicator Data imputation'!AI158&lt;&gt;"",1,0))</f>
        <v>0</v>
      </c>
      <c r="AI155" s="158">
        <f>IF('Indicator Data'!AJ159="No Data",1,IF('Indicator Data imputation'!AJ158&lt;&gt;"",1,0))</f>
        <v>0</v>
      </c>
      <c r="AJ155" s="158">
        <f>IF('Indicator Data'!AK159="No Data",1,IF('Indicator Data imputation'!AK158&lt;&gt;"",1,0))</f>
        <v>0</v>
      </c>
      <c r="AK155" s="158">
        <f>IF('Indicator Data'!AL159="No Data",1,IF('Indicator Data imputation'!AL158&lt;&gt;"",1,0))</f>
        <v>0</v>
      </c>
      <c r="AL155" s="158">
        <f>IF('Indicator Data'!AM159="No Data",1,IF('Indicator Data imputation'!AM158&lt;&gt;"",1,0))</f>
        <v>1</v>
      </c>
      <c r="AM155" s="158">
        <f>IF('Indicator Data'!AN159="No Data",1,IF('Indicator Data imputation'!AN158&lt;&gt;"",1,0))</f>
        <v>0</v>
      </c>
      <c r="AN155" s="158">
        <f>IF('Indicator Data'!AO159="No Data",1,IF('Indicator Data imputation'!AO158&lt;&gt;"",1,0))</f>
        <v>0</v>
      </c>
      <c r="AO155" s="158">
        <f>IF('Indicator Data'!AP159="No Data",1,IF('Indicator Data imputation'!AP158&lt;&gt;"",1,0))</f>
        <v>0</v>
      </c>
      <c r="AP155" s="158">
        <f>IF('Indicator Data'!AQ159="No Data",1,IF('Indicator Data imputation'!AQ158&lt;&gt;"",1,0))</f>
        <v>1</v>
      </c>
      <c r="AQ155" s="158">
        <f>IF('Indicator Data'!AR159="No Data",1,IF('Indicator Data imputation'!AR158&lt;&gt;"",1,0))</f>
        <v>1</v>
      </c>
      <c r="AR155" s="158">
        <f>IF('Indicator Data'!AS159="No Data",1,IF('Indicator Data imputation'!AS158&lt;&gt;"",1,0))</f>
        <v>0</v>
      </c>
      <c r="AS155" s="158">
        <f>IF('Indicator Data'!AT159="No Data",1,IF('Indicator Data imputation'!AT158&lt;&gt;"",1,0))</f>
        <v>1</v>
      </c>
      <c r="AT155" s="158">
        <f>IF('Indicator Data'!AU159="No Data",1,IF('Indicator Data imputation'!AU158&lt;&gt;"",1,0))</f>
        <v>0</v>
      </c>
      <c r="AU155" s="158">
        <f>IF('Indicator Data'!AV159="No Data",1,IF('Indicator Data imputation'!AV158&lt;&gt;"",1,0))</f>
        <v>0</v>
      </c>
      <c r="AV155" s="158">
        <f>IF('Indicator Data'!AW159="No Data",1,IF('Indicator Data imputation'!AW158&lt;&gt;"",1,0))</f>
        <v>0</v>
      </c>
      <c r="AW155" s="158">
        <f>IF('Indicator Data'!AX159="No Data",1,IF('Indicator Data imputation'!AX158&lt;&gt;"",1,0))</f>
        <v>1</v>
      </c>
      <c r="AX155" s="158">
        <f>IF('Indicator Data'!AY159="No Data",1,IF('Indicator Data imputation'!AY158&lt;&gt;"",1,0))</f>
        <v>0</v>
      </c>
      <c r="AY155" s="158">
        <f>IF('Indicator Data'!AZ159="No Data",1,IF('Indicator Data imputation'!AZ158&lt;&gt;"",1,0))</f>
        <v>0</v>
      </c>
      <c r="AZ155" s="158">
        <f>IF('Indicator Data'!BA159="No Data",1,IF('Indicator Data imputation'!BA158&lt;&gt;"",1,0))</f>
        <v>1</v>
      </c>
      <c r="BA155" s="158">
        <f>IF('Indicator Data'!BB159="No Data",1,IF('Indicator Data imputation'!BB158&lt;&gt;"",1,0))</f>
        <v>0</v>
      </c>
      <c r="BB155" s="158">
        <f>IF('Indicator Data'!BC159="No Data",1,IF('Indicator Data imputation'!BC158&lt;&gt;"",1,0))</f>
        <v>0</v>
      </c>
      <c r="BC155" s="158">
        <f>IF('Indicator Data'!BD159="No Data",1,IF('Indicator Data imputation'!BD158&lt;&gt;"",1,0))</f>
        <v>0</v>
      </c>
      <c r="BD155" s="158">
        <f>IF('Indicator Data'!BE159="No Data",1,IF('Indicator Data imputation'!BE158&lt;&gt;"",1,0))</f>
        <v>0</v>
      </c>
      <c r="BE155" s="158">
        <f>IF('Indicator Data'!BF159="No Data",1,IF('Indicator Data imputation'!BF158&lt;&gt;"",1,0))</f>
        <v>0</v>
      </c>
      <c r="BF155" s="158">
        <f>IF('Indicator Data'!BG159="No Data",1,IF('Indicator Data imputation'!BG158&lt;&gt;"",1,0))</f>
        <v>0</v>
      </c>
      <c r="BG155" s="158">
        <f>IF('Indicator Data'!BH159="No Data",1,IF('Indicator Data imputation'!BH158&lt;&gt;"",1,0))</f>
        <v>1</v>
      </c>
      <c r="BH155" s="158">
        <f>IF('Indicator Data'!BI159="No Data",1,IF('Indicator Data imputation'!BI158&lt;&gt;"",1,0))</f>
        <v>1</v>
      </c>
      <c r="BI155" s="158">
        <f>IF('Indicator Data'!BJ159="No Data",1,IF('Indicator Data imputation'!BJ158&lt;&gt;"",1,0))</f>
        <v>0</v>
      </c>
      <c r="BJ155" s="158">
        <f>IF('Indicator Data'!BK159="No Data",1,IF('Indicator Data imputation'!BK158&lt;&gt;"",1,0))</f>
        <v>0</v>
      </c>
      <c r="BK155" s="158">
        <f>IF('Indicator Data'!BL159="No Data",1,IF('Indicator Data imputation'!BL158&lt;&gt;"",1,0))</f>
        <v>0</v>
      </c>
      <c r="BL155" s="158">
        <f>IF('Indicator Data'!BM159="No Data",1,IF('Indicator Data imputation'!BM158&lt;&gt;"",1,0))</f>
        <v>0</v>
      </c>
      <c r="BM155" s="158">
        <f>IF('Indicator Data'!BN159="No Data",1,IF('Indicator Data imputation'!BN158&lt;&gt;"",1,0))</f>
        <v>0</v>
      </c>
      <c r="BN155" s="158">
        <f>IF('Indicator Data'!BO159="No Data",1,IF('Indicator Data imputation'!BO158&lt;&gt;"",1,0))</f>
        <v>0</v>
      </c>
      <c r="BO155" s="158">
        <f>IF('Indicator Data'!BP159="No Data",1,IF('Indicator Data imputation'!BP158&lt;&gt;"",1,0))</f>
        <v>0</v>
      </c>
      <c r="BP155" s="158">
        <f>IF('Indicator Data'!BQ159="No Data",1,IF('Indicator Data imputation'!BQ158&lt;&gt;"",1,0))</f>
        <v>0</v>
      </c>
      <c r="BQ155" s="158">
        <f>IF('Indicator Data'!BR159="No Data",1,IF('Indicator Data imputation'!BR158&lt;&gt;"",1,0))</f>
        <v>0</v>
      </c>
      <c r="BR155" s="158">
        <f>IF('Indicator Data'!BS159="No Data",1,IF('Indicator Data imputation'!BS158&lt;&gt;"",1,0))</f>
        <v>0</v>
      </c>
      <c r="BS155" s="158">
        <f>IF('Indicator Data'!BT159="No Data",1,IF('Indicator Data imputation'!BT158&lt;&gt;"",1,0))</f>
        <v>0</v>
      </c>
      <c r="BT155" s="158">
        <f>IF('Indicator Data'!BU159="No Data",1,IF('Indicator Data imputation'!BU158&lt;&gt;"",1,0))</f>
        <v>0</v>
      </c>
      <c r="BU155" s="158">
        <f>IF('Indicator Data'!BV159="No Data",1,IF('Indicator Data imputation'!BV158&lt;&gt;"",1,0))</f>
        <v>0</v>
      </c>
      <c r="BV155" s="158">
        <f>IF('Indicator Data'!BW159="No Data",1,IF('Indicator Data imputation'!BW158&lt;&gt;"",1,0))</f>
        <v>0</v>
      </c>
      <c r="BW155" s="158">
        <f>IF('Indicator Data'!BX159="No Data",1,IF('Indicator Data imputation'!BX158&lt;&gt;"",1,0))</f>
        <v>0</v>
      </c>
      <c r="BX155" s="158">
        <f>IF('Indicator Data'!BY159="No Data",1,IF('Indicator Data imputation'!BY158&lt;&gt;"",1,0))</f>
        <v>0</v>
      </c>
      <c r="BY155" s="5">
        <f t="shared" si="6"/>
        <v>14</v>
      </c>
      <c r="BZ155" s="160">
        <f t="shared" si="7"/>
        <v>0.18666666666666668</v>
      </c>
    </row>
    <row r="156" spans="1:78" x14ac:dyDescent="0.25">
      <c r="A156" s="5" t="s">
        <v>287</v>
      </c>
      <c r="B156" s="158">
        <f>IF('Indicator Data'!C160="No Data",1,IF('Indicator Data imputation'!C159&lt;&gt;"",1,0))</f>
        <v>0</v>
      </c>
      <c r="C156" s="158">
        <f>IF('Indicator Data'!D160="No Data",1,IF('Indicator Data imputation'!D159&lt;&gt;"",1,0))</f>
        <v>0</v>
      </c>
      <c r="D156" s="158">
        <f>IF('Indicator Data'!E160="No Data",1,IF('Indicator Data imputation'!E159&lt;&gt;"",1,0))</f>
        <v>0</v>
      </c>
      <c r="E156" s="158">
        <f>IF('Indicator Data'!F160="No Data",1,IF('Indicator Data imputation'!F159&lt;&gt;"",1,0))</f>
        <v>0</v>
      </c>
      <c r="F156" s="158">
        <f>IF('Indicator Data'!G160="No Data",1,IF('Indicator Data imputation'!G159&lt;&gt;"",1,0))</f>
        <v>0</v>
      </c>
      <c r="G156" s="158">
        <f>IF('Indicator Data'!H160="No Data",1,IF('Indicator Data imputation'!H159&lt;&gt;"",1,0))</f>
        <v>0</v>
      </c>
      <c r="H156" s="158">
        <f>IF('Indicator Data'!I160="No Data",1,IF('Indicator Data imputation'!I159&lt;&gt;"",1,0))</f>
        <v>0</v>
      </c>
      <c r="I156" s="158">
        <f>IF('Indicator Data'!J160="No Data",1,IF('Indicator Data imputation'!J159&lt;&gt;"",1,0))</f>
        <v>0</v>
      </c>
      <c r="J156" s="158">
        <f>IF('Indicator Data'!K160="No Data",1,IF('Indicator Data imputation'!K159&lt;&gt;"",1,0))</f>
        <v>0</v>
      </c>
      <c r="K156" s="158">
        <f>IF('Indicator Data'!L160="No Data",1,IF('Indicator Data imputation'!L159&lt;&gt;"",1,0))</f>
        <v>0</v>
      </c>
      <c r="L156" s="158">
        <f>IF('Indicator Data'!M160="No Data",1,IF('Indicator Data imputation'!M159&lt;&gt;"",1,0))</f>
        <v>0</v>
      </c>
      <c r="M156" s="158">
        <f>IF('Indicator Data'!N160="No Data",1,IF('Indicator Data imputation'!N159&lt;&gt;"",1,0))</f>
        <v>1</v>
      </c>
      <c r="N156" s="158">
        <f>IF('Indicator Data'!O160="No Data",1,IF('Indicator Data imputation'!O159&lt;&gt;"",1,0))</f>
        <v>1</v>
      </c>
      <c r="O156" s="158">
        <f>IF('Indicator Data'!P160="No Data",1,IF('Indicator Data imputation'!P159&lt;&gt;"",1,0))</f>
        <v>1</v>
      </c>
      <c r="P156" s="158">
        <f>IF('Indicator Data'!Q160="No Data",1,IF('Indicator Data imputation'!Q159&lt;&gt;"",1,0))</f>
        <v>0</v>
      </c>
      <c r="Q156" s="158">
        <f>IF('Indicator Data'!R160="No Data",1,IF('Indicator Data imputation'!R159&lt;&gt;"",1,0))</f>
        <v>0</v>
      </c>
      <c r="R156" s="158">
        <f>IF('Indicator Data'!S160="No Data",1,IF('Indicator Data imputation'!S159&lt;&gt;"",1,0))</f>
        <v>0</v>
      </c>
      <c r="S156" s="158">
        <f>IF('Indicator Data'!T160="No Data",1,IF('Indicator Data imputation'!T159&lt;&gt;"",1,0))</f>
        <v>0</v>
      </c>
      <c r="T156" s="158">
        <f>IF('Indicator Data'!U160="No Data",1,IF('Indicator Data imputation'!U159&lt;&gt;"",1,0))</f>
        <v>0</v>
      </c>
      <c r="U156" s="158">
        <f>IF('Indicator Data'!V160="No Data",1,IF('Indicator Data imputation'!V159&lt;&gt;"",1,0))</f>
        <v>0</v>
      </c>
      <c r="V156" s="158">
        <f>IF('Indicator Data'!W160="No Data",1,IF('Indicator Data imputation'!W159&lt;&gt;"",1,0))</f>
        <v>0</v>
      </c>
      <c r="W156" s="158">
        <f>IF('Indicator Data'!X160="No Data",1,IF('Indicator Data imputation'!X159&lt;&gt;"",1,0))</f>
        <v>0</v>
      </c>
      <c r="X156" s="158">
        <f>IF('Indicator Data'!Y160="No Data",1,IF('Indicator Data imputation'!Y159&lt;&gt;"",1,0))</f>
        <v>0</v>
      </c>
      <c r="Y156" s="158">
        <f>IF('Indicator Data'!Z160="No Data",1,IF('Indicator Data imputation'!Z159&lt;&gt;"",1,0))</f>
        <v>0</v>
      </c>
      <c r="Z156" s="158">
        <f>IF('Indicator Data'!AA160="No Data",1,IF('Indicator Data imputation'!AA159&lt;&gt;"",1,0))</f>
        <v>0</v>
      </c>
      <c r="AA156" s="158">
        <f>IF('Indicator Data'!AB160="No Data",1,IF('Indicator Data imputation'!AB159&lt;&gt;"",1,0))</f>
        <v>0</v>
      </c>
      <c r="AB156" s="158">
        <f>IF('Indicator Data'!AC160="No Data",1,IF('Indicator Data imputation'!AC159&lt;&gt;"",1,0))</f>
        <v>1</v>
      </c>
      <c r="AC156" s="158">
        <f>IF('Indicator Data'!AD160="No Data",1,IF('Indicator Data imputation'!AD159&lt;&gt;"",1,0))</f>
        <v>0</v>
      </c>
      <c r="AD156" s="158">
        <f>IF('Indicator Data'!AE160="No Data",1,IF('Indicator Data imputation'!AE159&lt;&gt;"",1,0))</f>
        <v>0</v>
      </c>
      <c r="AE156" s="158">
        <f>IF('Indicator Data'!AF160="No Data",1,IF('Indicator Data imputation'!AF159&lt;&gt;"",1,0))</f>
        <v>1</v>
      </c>
      <c r="AF156" s="158">
        <f>IF('Indicator Data'!AG160="No Data",1,IF('Indicator Data imputation'!AG159&lt;&gt;"",1,0))</f>
        <v>0</v>
      </c>
      <c r="AG156" s="158">
        <f>IF('Indicator Data'!AH160="No Data",1,IF('Indicator Data imputation'!AH159&lt;&gt;"",1,0))</f>
        <v>0</v>
      </c>
      <c r="AH156" s="158">
        <f>IF('Indicator Data'!AI160="No Data",1,IF('Indicator Data imputation'!AI159&lt;&gt;"",1,0))</f>
        <v>0</v>
      </c>
      <c r="AI156" s="158">
        <f>IF('Indicator Data'!AJ160="No Data",1,IF('Indicator Data imputation'!AJ159&lt;&gt;"",1,0))</f>
        <v>0</v>
      </c>
      <c r="AJ156" s="158">
        <f>IF('Indicator Data'!AK160="No Data",1,IF('Indicator Data imputation'!AK159&lt;&gt;"",1,0))</f>
        <v>0</v>
      </c>
      <c r="AK156" s="158">
        <f>IF('Indicator Data'!AL160="No Data",1,IF('Indicator Data imputation'!AL159&lt;&gt;"",1,0))</f>
        <v>0</v>
      </c>
      <c r="AL156" s="158">
        <f>IF('Indicator Data'!AM160="No Data",1,IF('Indicator Data imputation'!AM159&lt;&gt;"",1,0))</f>
        <v>1</v>
      </c>
      <c r="AM156" s="158">
        <f>IF('Indicator Data'!AN160="No Data",1,IF('Indicator Data imputation'!AN159&lt;&gt;"",1,0))</f>
        <v>0</v>
      </c>
      <c r="AN156" s="158">
        <f>IF('Indicator Data'!AO160="No Data",1,IF('Indicator Data imputation'!AO159&lt;&gt;"",1,0))</f>
        <v>0</v>
      </c>
      <c r="AO156" s="158">
        <f>IF('Indicator Data'!AP160="No Data",1,IF('Indicator Data imputation'!AP159&lt;&gt;"",1,0))</f>
        <v>0</v>
      </c>
      <c r="AP156" s="158">
        <f>IF('Indicator Data'!AQ160="No Data",1,IF('Indicator Data imputation'!AQ159&lt;&gt;"",1,0))</f>
        <v>1</v>
      </c>
      <c r="AQ156" s="158">
        <f>IF('Indicator Data'!AR160="No Data",1,IF('Indicator Data imputation'!AR159&lt;&gt;"",1,0))</f>
        <v>0</v>
      </c>
      <c r="AR156" s="158">
        <f>IF('Indicator Data'!AS160="No Data",1,IF('Indicator Data imputation'!AS159&lt;&gt;"",1,0))</f>
        <v>0</v>
      </c>
      <c r="AS156" s="158">
        <f>IF('Indicator Data'!AT160="No Data",1,IF('Indicator Data imputation'!AT159&lt;&gt;"",1,0))</f>
        <v>1</v>
      </c>
      <c r="AT156" s="158">
        <f>IF('Indicator Data'!AU160="No Data",1,IF('Indicator Data imputation'!AU159&lt;&gt;"",1,0))</f>
        <v>0</v>
      </c>
      <c r="AU156" s="158">
        <f>IF('Indicator Data'!AV160="No Data",1,IF('Indicator Data imputation'!AV159&lt;&gt;"",1,0))</f>
        <v>0</v>
      </c>
      <c r="AV156" s="158">
        <f>IF('Indicator Data'!AW160="No Data",1,IF('Indicator Data imputation'!AW159&lt;&gt;"",1,0))</f>
        <v>0</v>
      </c>
      <c r="AW156" s="158">
        <f>IF('Indicator Data'!AX160="No Data",1,IF('Indicator Data imputation'!AX159&lt;&gt;"",1,0))</f>
        <v>1</v>
      </c>
      <c r="AX156" s="158">
        <f>IF('Indicator Data'!AY160="No Data",1,IF('Indicator Data imputation'!AY159&lt;&gt;"",1,0))</f>
        <v>0</v>
      </c>
      <c r="AY156" s="158">
        <f>IF('Indicator Data'!AZ160="No Data",1,IF('Indicator Data imputation'!AZ159&lt;&gt;"",1,0))</f>
        <v>0</v>
      </c>
      <c r="AZ156" s="158">
        <f>IF('Indicator Data'!BA160="No Data",1,IF('Indicator Data imputation'!BA159&lt;&gt;"",1,0))</f>
        <v>0</v>
      </c>
      <c r="BA156" s="158">
        <f>IF('Indicator Data'!BB160="No Data",1,IF('Indicator Data imputation'!BB159&lt;&gt;"",1,0))</f>
        <v>0</v>
      </c>
      <c r="BB156" s="158">
        <f>IF('Indicator Data'!BC160="No Data",1,IF('Indicator Data imputation'!BC159&lt;&gt;"",1,0))</f>
        <v>0</v>
      </c>
      <c r="BC156" s="158">
        <f>IF('Indicator Data'!BD160="No Data",1,IF('Indicator Data imputation'!BD159&lt;&gt;"",1,0))</f>
        <v>0</v>
      </c>
      <c r="BD156" s="158">
        <f>IF('Indicator Data'!BE160="No Data",1,IF('Indicator Data imputation'!BE159&lt;&gt;"",1,0))</f>
        <v>0</v>
      </c>
      <c r="BE156" s="158">
        <f>IF('Indicator Data'!BF160="No Data",1,IF('Indicator Data imputation'!BF159&lt;&gt;"",1,0))</f>
        <v>0</v>
      </c>
      <c r="BF156" s="158">
        <f>IF('Indicator Data'!BG160="No Data",1,IF('Indicator Data imputation'!BG159&lt;&gt;"",1,0))</f>
        <v>0</v>
      </c>
      <c r="BG156" s="158">
        <f>IF('Indicator Data'!BH160="No Data",1,IF('Indicator Data imputation'!BH159&lt;&gt;"",1,0))</f>
        <v>0</v>
      </c>
      <c r="BH156" s="158">
        <f>IF('Indicator Data'!BI160="No Data",1,IF('Indicator Data imputation'!BI159&lt;&gt;"",1,0))</f>
        <v>0</v>
      </c>
      <c r="BI156" s="158">
        <f>IF('Indicator Data'!BJ160="No Data",1,IF('Indicator Data imputation'!BJ159&lt;&gt;"",1,0))</f>
        <v>0</v>
      </c>
      <c r="BJ156" s="158">
        <f>IF('Indicator Data'!BK160="No Data",1,IF('Indicator Data imputation'!BK159&lt;&gt;"",1,0))</f>
        <v>0</v>
      </c>
      <c r="BK156" s="158">
        <f>IF('Indicator Data'!BL160="No Data",1,IF('Indicator Data imputation'!BL159&lt;&gt;"",1,0))</f>
        <v>0</v>
      </c>
      <c r="BL156" s="158">
        <f>IF('Indicator Data'!BM160="No Data",1,IF('Indicator Data imputation'!BM159&lt;&gt;"",1,0))</f>
        <v>0</v>
      </c>
      <c r="BM156" s="158">
        <f>IF('Indicator Data'!BN160="No Data",1,IF('Indicator Data imputation'!BN159&lt;&gt;"",1,0))</f>
        <v>1</v>
      </c>
      <c r="BN156" s="158">
        <f>IF('Indicator Data'!BO160="No Data",1,IF('Indicator Data imputation'!BO159&lt;&gt;"",1,0))</f>
        <v>0</v>
      </c>
      <c r="BO156" s="158">
        <f>IF('Indicator Data'!BP160="No Data",1,IF('Indicator Data imputation'!BP159&lt;&gt;"",1,0))</f>
        <v>0</v>
      </c>
      <c r="BP156" s="158">
        <f>IF('Indicator Data'!BQ160="No Data",1,IF('Indicator Data imputation'!BQ159&lt;&gt;"",1,0))</f>
        <v>0</v>
      </c>
      <c r="BQ156" s="158">
        <f>IF('Indicator Data'!BR160="No Data",1,IF('Indicator Data imputation'!BR159&lt;&gt;"",1,0))</f>
        <v>0</v>
      </c>
      <c r="BR156" s="158">
        <f>IF('Indicator Data'!BS160="No Data",1,IF('Indicator Data imputation'!BS159&lt;&gt;"",1,0))</f>
        <v>0</v>
      </c>
      <c r="BS156" s="158">
        <f>IF('Indicator Data'!BT160="No Data",1,IF('Indicator Data imputation'!BT159&lt;&gt;"",1,0))</f>
        <v>0</v>
      </c>
      <c r="BT156" s="158">
        <f>IF('Indicator Data'!BU160="No Data",1,IF('Indicator Data imputation'!BU159&lt;&gt;"",1,0))</f>
        <v>0</v>
      </c>
      <c r="BU156" s="158">
        <f>IF('Indicator Data'!BV160="No Data",1,IF('Indicator Data imputation'!BV159&lt;&gt;"",1,0))</f>
        <v>0</v>
      </c>
      <c r="BV156" s="158">
        <f>IF('Indicator Data'!BW160="No Data",1,IF('Indicator Data imputation'!BW159&lt;&gt;"",1,0))</f>
        <v>0</v>
      </c>
      <c r="BW156" s="158">
        <f>IF('Indicator Data'!BX160="No Data",1,IF('Indicator Data imputation'!BX159&lt;&gt;"",1,0))</f>
        <v>0</v>
      </c>
      <c r="BX156" s="158">
        <f>IF('Indicator Data'!BY160="No Data",1,IF('Indicator Data imputation'!BY159&lt;&gt;"",1,0))</f>
        <v>0</v>
      </c>
      <c r="BY156" s="5">
        <f t="shared" si="6"/>
        <v>10</v>
      </c>
      <c r="BZ156" s="160">
        <f t="shared" si="7"/>
        <v>0.13333333333333333</v>
      </c>
    </row>
    <row r="157" spans="1:78" x14ac:dyDescent="0.25">
      <c r="A157" s="5" t="s">
        <v>289</v>
      </c>
      <c r="B157" s="158">
        <f>IF('Indicator Data'!C161="No Data",1,IF('Indicator Data imputation'!C160&lt;&gt;"",1,0))</f>
        <v>0</v>
      </c>
      <c r="C157" s="158">
        <f>IF('Indicator Data'!D161="No Data",1,IF('Indicator Data imputation'!D160&lt;&gt;"",1,0))</f>
        <v>0</v>
      </c>
      <c r="D157" s="158">
        <f>IF('Indicator Data'!E161="No Data",1,IF('Indicator Data imputation'!E160&lt;&gt;"",1,0))</f>
        <v>0</v>
      </c>
      <c r="E157" s="158">
        <f>IF('Indicator Data'!F161="No Data",1,IF('Indicator Data imputation'!F160&lt;&gt;"",1,0))</f>
        <v>0</v>
      </c>
      <c r="F157" s="158">
        <f>IF('Indicator Data'!G161="No Data",1,IF('Indicator Data imputation'!G160&lt;&gt;"",1,0))</f>
        <v>0</v>
      </c>
      <c r="G157" s="158">
        <f>IF('Indicator Data'!H161="No Data",1,IF('Indicator Data imputation'!H160&lt;&gt;"",1,0))</f>
        <v>0</v>
      </c>
      <c r="H157" s="158">
        <f>IF('Indicator Data'!I161="No Data",1,IF('Indicator Data imputation'!I160&lt;&gt;"",1,0))</f>
        <v>0</v>
      </c>
      <c r="I157" s="158">
        <f>IF('Indicator Data'!J161="No Data",1,IF('Indicator Data imputation'!J160&lt;&gt;"",1,0))</f>
        <v>0</v>
      </c>
      <c r="J157" s="158">
        <f>IF('Indicator Data'!K161="No Data",1,IF('Indicator Data imputation'!K160&lt;&gt;"",1,0))</f>
        <v>0</v>
      </c>
      <c r="K157" s="158">
        <f>IF('Indicator Data'!L161="No Data",1,IF('Indicator Data imputation'!L160&lt;&gt;"",1,0))</f>
        <v>0</v>
      </c>
      <c r="L157" s="158">
        <f>IF('Indicator Data'!M161="No Data",1,IF('Indicator Data imputation'!M160&lt;&gt;"",1,0))</f>
        <v>0</v>
      </c>
      <c r="M157" s="158">
        <f>IF('Indicator Data'!N161="No Data",1,IF('Indicator Data imputation'!N160&lt;&gt;"",1,0))</f>
        <v>1</v>
      </c>
      <c r="N157" s="158">
        <f>IF('Indicator Data'!O161="No Data",1,IF('Indicator Data imputation'!O160&lt;&gt;"",1,0))</f>
        <v>1</v>
      </c>
      <c r="O157" s="158">
        <f>IF('Indicator Data'!P161="No Data",1,IF('Indicator Data imputation'!P160&lt;&gt;"",1,0))</f>
        <v>1</v>
      </c>
      <c r="P157" s="158">
        <f>IF('Indicator Data'!Q161="No Data",1,IF('Indicator Data imputation'!Q160&lt;&gt;"",1,0))</f>
        <v>0</v>
      </c>
      <c r="Q157" s="158">
        <f>IF('Indicator Data'!R161="No Data",1,IF('Indicator Data imputation'!R160&lt;&gt;"",1,0))</f>
        <v>0</v>
      </c>
      <c r="R157" s="158">
        <f>IF('Indicator Data'!S161="No Data",1,IF('Indicator Data imputation'!S160&lt;&gt;"",1,0))</f>
        <v>0</v>
      </c>
      <c r="S157" s="158">
        <f>IF('Indicator Data'!T161="No Data",1,IF('Indicator Data imputation'!T160&lt;&gt;"",1,0))</f>
        <v>0</v>
      </c>
      <c r="T157" s="158">
        <f>IF('Indicator Data'!U161="No Data",1,IF('Indicator Data imputation'!U160&lt;&gt;"",1,0))</f>
        <v>0</v>
      </c>
      <c r="U157" s="158">
        <f>IF('Indicator Data'!V161="No Data",1,IF('Indicator Data imputation'!V160&lt;&gt;"",1,0))</f>
        <v>0</v>
      </c>
      <c r="V157" s="158">
        <f>IF('Indicator Data'!W161="No Data",1,IF('Indicator Data imputation'!W160&lt;&gt;"",1,0))</f>
        <v>0</v>
      </c>
      <c r="W157" s="158">
        <f>IF('Indicator Data'!X161="No Data",1,IF('Indicator Data imputation'!X160&lt;&gt;"",1,0))</f>
        <v>0</v>
      </c>
      <c r="X157" s="158">
        <f>IF('Indicator Data'!Y161="No Data",1,IF('Indicator Data imputation'!Y160&lt;&gt;"",1,0))</f>
        <v>0</v>
      </c>
      <c r="Y157" s="158">
        <f>IF('Indicator Data'!Z161="No Data",1,IF('Indicator Data imputation'!Z160&lt;&gt;"",1,0))</f>
        <v>0</v>
      </c>
      <c r="Z157" s="158">
        <f>IF('Indicator Data'!AA161="No Data",1,IF('Indicator Data imputation'!AA160&lt;&gt;"",1,0))</f>
        <v>0</v>
      </c>
      <c r="AA157" s="158">
        <f>IF('Indicator Data'!AB161="No Data",1,IF('Indicator Data imputation'!AB160&lt;&gt;"",1,0))</f>
        <v>0</v>
      </c>
      <c r="AB157" s="158">
        <f>IF('Indicator Data'!AC161="No Data",1,IF('Indicator Data imputation'!AC160&lt;&gt;"",1,0))</f>
        <v>1</v>
      </c>
      <c r="AC157" s="158">
        <f>IF('Indicator Data'!AD161="No Data",1,IF('Indicator Data imputation'!AD160&lt;&gt;"",1,0))</f>
        <v>0</v>
      </c>
      <c r="AD157" s="158">
        <f>IF('Indicator Data'!AE161="No Data",1,IF('Indicator Data imputation'!AE160&lt;&gt;"",1,0))</f>
        <v>0</v>
      </c>
      <c r="AE157" s="158">
        <f>IF('Indicator Data'!AF161="No Data",1,IF('Indicator Data imputation'!AF160&lt;&gt;"",1,0))</f>
        <v>0</v>
      </c>
      <c r="AF157" s="158">
        <f>IF('Indicator Data'!AG161="No Data",1,IF('Indicator Data imputation'!AG160&lt;&gt;"",1,0))</f>
        <v>0</v>
      </c>
      <c r="AG157" s="158">
        <f>IF('Indicator Data'!AH161="No Data",1,IF('Indicator Data imputation'!AH160&lt;&gt;"",1,0))</f>
        <v>0</v>
      </c>
      <c r="AH157" s="158">
        <f>IF('Indicator Data'!AI161="No Data",1,IF('Indicator Data imputation'!AI160&lt;&gt;"",1,0))</f>
        <v>0</v>
      </c>
      <c r="AI157" s="158">
        <f>IF('Indicator Data'!AJ161="No Data",1,IF('Indicator Data imputation'!AJ160&lt;&gt;"",1,0))</f>
        <v>0</v>
      </c>
      <c r="AJ157" s="158">
        <f>IF('Indicator Data'!AK161="No Data",1,IF('Indicator Data imputation'!AK160&lt;&gt;"",1,0))</f>
        <v>0</v>
      </c>
      <c r="AK157" s="158">
        <f>IF('Indicator Data'!AL161="No Data",1,IF('Indicator Data imputation'!AL160&lt;&gt;"",1,0))</f>
        <v>0</v>
      </c>
      <c r="AL157" s="158">
        <f>IF('Indicator Data'!AM161="No Data",1,IF('Indicator Data imputation'!AM160&lt;&gt;"",1,0))</f>
        <v>1</v>
      </c>
      <c r="AM157" s="158">
        <f>IF('Indicator Data'!AN161="No Data",1,IF('Indicator Data imputation'!AN160&lt;&gt;"",1,0))</f>
        <v>0</v>
      </c>
      <c r="AN157" s="158">
        <f>IF('Indicator Data'!AO161="No Data",1,IF('Indicator Data imputation'!AO160&lt;&gt;"",1,0))</f>
        <v>0</v>
      </c>
      <c r="AO157" s="158">
        <f>IF('Indicator Data'!AP161="No Data",1,IF('Indicator Data imputation'!AP160&lt;&gt;"",1,0))</f>
        <v>0</v>
      </c>
      <c r="AP157" s="158">
        <f>IF('Indicator Data'!AQ161="No Data",1,IF('Indicator Data imputation'!AQ160&lt;&gt;"",1,0))</f>
        <v>1</v>
      </c>
      <c r="AQ157" s="158">
        <f>IF('Indicator Data'!AR161="No Data",1,IF('Indicator Data imputation'!AR160&lt;&gt;"",1,0))</f>
        <v>0</v>
      </c>
      <c r="AR157" s="158">
        <f>IF('Indicator Data'!AS161="No Data",1,IF('Indicator Data imputation'!AS160&lt;&gt;"",1,0))</f>
        <v>0</v>
      </c>
      <c r="AS157" s="158">
        <f>IF('Indicator Data'!AT161="No Data",1,IF('Indicator Data imputation'!AT160&lt;&gt;"",1,0))</f>
        <v>1</v>
      </c>
      <c r="AT157" s="158">
        <f>IF('Indicator Data'!AU161="No Data",1,IF('Indicator Data imputation'!AU160&lt;&gt;"",1,0))</f>
        <v>0</v>
      </c>
      <c r="AU157" s="158">
        <f>IF('Indicator Data'!AV161="No Data",1,IF('Indicator Data imputation'!AV160&lt;&gt;"",1,0))</f>
        <v>0</v>
      </c>
      <c r="AV157" s="158">
        <f>IF('Indicator Data'!AW161="No Data",1,IF('Indicator Data imputation'!AW160&lt;&gt;"",1,0))</f>
        <v>0</v>
      </c>
      <c r="AW157" s="158">
        <f>IF('Indicator Data'!AX161="No Data",1,IF('Indicator Data imputation'!AX160&lt;&gt;"",1,0))</f>
        <v>1</v>
      </c>
      <c r="AX157" s="158">
        <f>IF('Indicator Data'!AY161="No Data",1,IF('Indicator Data imputation'!AY160&lt;&gt;"",1,0))</f>
        <v>0</v>
      </c>
      <c r="AY157" s="158">
        <f>IF('Indicator Data'!AZ161="No Data",1,IF('Indicator Data imputation'!AZ160&lt;&gt;"",1,0))</f>
        <v>0</v>
      </c>
      <c r="AZ157" s="158">
        <f>IF('Indicator Data'!BA161="No Data",1,IF('Indicator Data imputation'!BA160&lt;&gt;"",1,0))</f>
        <v>0</v>
      </c>
      <c r="BA157" s="158">
        <f>IF('Indicator Data'!BB161="No Data",1,IF('Indicator Data imputation'!BB160&lt;&gt;"",1,0))</f>
        <v>0</v>
      </c>
      <c r="BB157" s="158">
        <f>IF('Indicator Data'!BC161="No Data",1,IF('Indicator Data imputation'!BC160&lt;&gt;"",1,0))</f>
        <v>0</v>
      </c>
      <c r="BC157" s="158">
        <f>IF('Indicator Data'!BD161="No Data",1,IF('Indicator Data imputation'!BD160&lt;&gt;"",1,0))</f>
        <v>0</v>
      </c>
      <c r="BD157" s="158">
        <f>IF('Indicator Data'!BE161="No Data",1,IF('Indicator Data imputation'!BE160&lt;&gt;"",1,0))</f>
        <v>0</v>
      </c>
      <c r="BE157" s="158">
        <f>IF('Indicator Data'!BF161="No Data",1,IF('Indicator Data imputation'!BF160&lt;&gt;"",1,0))</f>
        <v>0</v>
      </c>
      <c r="BF157" s="158">
        <f>IF('Indicator Data'!BG161="No Data",1,IF('Indicator Data imputation'!BG160&lt;&gt;"",1,0))</f>
        <v>0</v>
      </c>
      <c r="BG157" s="158">
        <f>IF('Indicator Data'!BH161="No Data",1,IF('Indicator Data imputation'!BH160&lt;&gt;"",1,0))</f>
        <v>0</v>
      </c>
      <c r="BH157" s="158">
        <f>IF('Indicator Data'!BI161="No Data",1,IF('Indicator Data imputation'!BI160&lt;&gt;"",1,0))</f>
        <v>0</v>
      </c>
      <c r="BI157" s="158">
        <f>IF('Indicator Data'!BJ161="No Data",1,IF('Indicator Data imputation'!BJ160&lt;&gt;"",1,0))</f>
        <v>0</v>
      </c>
      <c r="BJ157" s="158">
        <f>IF('Indicator Data'!BK161="No Data",1,IF('Indicator Data imputation'!BK160&lt;&gt;"",1,0))</f>
        <v>0</v>
      </c>
      <c r="BK157" s="158">
        <f>IF('Indicator Data'!BL161="No Data",1,IF('Indicator Data imputation'!BL160&lt;&gt;"",1,0))</f>
        <v>0</v>
      </c>
      <c r="BL157" s="158">
        <f>IF('Indicator Data'!BM161="No Data",1,IF('Indicator Data imputation'!BM160&lt;&gt;"",1,0))</f>
        <v>0</v>
      </c>
      <c r="BM157" s="158">
        <f>IF('Indicator Data'!BN161="No Data",1,IF('Indicator Data imputation'!BN160&lt;&gt;"",1,0))</f>
        <v>0</v>
      </c>
      <c r="BN157" s="158">
        <f>IF('Indicator Data'!BO161="No Data",1,IF('Indicator Data imputation'!BO160&lt;&gt;"",1,0))</f>
        <v>0</v>
      </c>
      <c r="BO157" s="158">
        <f>IF('Indicator Data'!BP161="No Data",1,IF('Indicator Data imputation'!BP160&lt;&gt;"",1,0))</f>
        <v>0</v>
      </c>
      <c r="BP157" s="158">
        <f>IF('Indicator Data'!BQ161="No Data",1,IF('Indicator Data imputation'!BQ160&lt;&gt;"",1,0))</f>
        <v>0</v>
      </c>
      <c r="BQ157" s="158">
        <f>IF('Indicator Data'!BR161="No Data",1,IF('Indicator Data imputation'!BR160&lt;&gt;"",1,0))</f>
        <v>0</v>
      </c>
      <c r="BR157" s="158">
        <f>IF('Indicator Data'!BS161="No Data",1,IF('Indicator Data imputation'!BS160&lt;&gt;"",1,0))</f>
        <v>0</v>
      </c>
      <c r="BS157" s="158">
        <f>IF('Indicator Data'!BT161="No Data",1,IF('Indicator Data imputation'!BT160&lt;&gt;"",1,0))</f>
        <v>0</v>
      </c>
      <c r="BT157" s="158">
        <f>IF('Indicator Data'!BU161="No Data",1,IF('Indicator Data imputation'!BU160&lt;&gt;"",1,0))</f>
        <v>0</v>
      </c>
      <c r="BU157" s="158">
        <f>IF('Indicator Data'!BV161="No Data",1,IF('Indicator Data imputation'!BV160&lt;&gt;"",1,0))</f>
        <v>0</v>
      </c>
      <c r="BV157" s="158">
        <f>IF('Indicator Data'!BW161="No Data",1,IF('Indicator Data imputation'!BW160&lt;&gt;"",1,0))</f>
        <v>0</v>
      </c>
      <c r="BW157" s="158">
        <f>IF('Indicator Data'!BX161="No Data",1,IF('Indicator Data imputation'!BX160&lt;&gt;"",1,0))</f>
        <v>0</v>
      </c>
      <c r="BX157" s="158">
        <f>IF('Indicator Data'!BY161="No Data",1,IF('Indicator Data imputation'!BY160&lt;&gt;"",1,0))</f>
        <v>0</v>
      </c>
      <c r="BY157" s="5">
        <f t="shared" si="6"/>
        <v>8</v>
      </c>
      <c r="BZ157" s="160">
        <f t="shared" si="7"/>
        <v>0.10666666666666667</v>
      </c>
    </row>
    <row r="158" spans="1:78" x14ac:dyDescent="0.25">
      <c r="A158" s="5" t="s">
        <v>291</v>
      </c>
      <c r="B158" s="158">
        <f>IF('Indicator Data'!C162="No Data",1,IF('Indicator Data imputation'!C161&lt;&gt;"",1,0))</f>
        <v>0</v>
      </c>
      <c r="C158" s="158">
        <f>IF('Indicator Data'!D162="No Data",1,IF('Indicator Data imputation'!D161&lt;&gt;"",1,0))</f>
        <v>0</v>
      </c>
      <c r="D158" s="158">
        <f>IF('Indicator Data'!E162="No Data",1,IF('Indicator Data imputation'!E161&lt;&gt;"",1,0))</f>
        <v>1</v>
      </c>
      <c r="E158" s="158">
        <f>IF('Indicator Data'!F162="No Data",1,IF('Indicator Data imputation'!F161&lt;&gt;"",1,0))</f>
        <v>0</v>
      </c>
      <c r="F158" s="158">
        <f>IF('Indicator Data'!G162="No Data",1,IF('Indicator Data imputation'!G161&lt;&gt;"",1,0))</f>
        <v>0</v>
      </c>
      <c r="G158" s="158">
        <f>IF('Indicator Data'!H162="No Data",1,IF('Indicator Data imputation'!H161&lt;&gt;"",1,0))</f>
        <v>0</v>
      </c>
      <c r="H158" s="158">
        <f>IF('Indicator Data'!I162="No Data",1,IF('Indicator Data imputation'!I161&lt;&gt;"",1,0))</f>
        <v>0</v>
      </c>
      <c r="I158" s="158">
        <f>IF('Indicator Data'!J162="No Data",1,IF('Indicator Data imputation'!J161&lt;&gt;"",1,0))</f>
        <v>0</v>
      </c>
      <c r="J158" s="158">
        <f>IF('Indicator Data'!K162="No Data",1,IF('Indicator Data imputation'!K161&lt;&gt;"",1,0))</f>
        <v>0</v>
      </c>
      <c r="K158" s="158">
        <f>IF('Indicator Data'!L162="No Data",1,IF('Indicator Data imputation'!L161&lt;&gt;"",1,0))</f>
        <v>0</v>
      </c>
      <c r="L158" s="158">
        <f>IF('Indicator Data'!M162="No Data",1,IF('Indicator Data imputation'!M161&lt;&gt;"",1,0))</f>
        <v>0</v>
      </c>
      <c r="M158" s="158">
        <f>IF('Indicator Data'!N162="No Data",1,IF('Indicator Data imputation'!N161&lt;&gt;"",1,0))</f>
        <v>1</v>
      </c>
      <c r="N158" s="158">
        <f>IF('Indicator Data'!O162="No Data",1,IF('Indicator Data imputation'!O161&lt;&gt;"",1,0))</f>
        <v>1</v>
      </c>
      <c r="O158" s="158">
        <f>IF('Indicator Data'!P162="No Data",1,IF('Indicator Data imputation'!P161&lt;&gt;"",1,0))</f>
        <v>1</v>
      </c>
      <c r="P158" s="158">
        <f>IF('Indicator Data'!Q162="No Data",1,IF('Indicator Data imputation'!Q161&lt;&gt;"",1,0))</f>
        <v>0</v>
      </c>
      <c r="Q158" s="158">
        <f>IF('Indicator Data'!R162="No Data",1,IF('Indicator Data imputation'!R161&lt;&gt;"",1,0))</f>
        <v>0</v>
      </c>
      <c r="R158" s="158">
        <f>IF('Indicator Data'!S162="No Data",1,IF('Indicator Data imputation'!S161&lt;&gt;"",1,0))</f>
        <v>0</v>
      </c>
      <c r="S158" s="158">
        <f>IF('Indicator Data'!T162="No Data",1,IF('Indicator Data imputation'!T161&lt;&gt;"",1,0))</f>
        <v>0</v>
      </c>
      <c r="T158" s="158">
        <f>IF('Indicator Data'!U162="No Data",1,IF('Indicator Data imputation'!U161&lt;&gt;"",1,0))</f>
        <v>0</v>
      </c>
      <c r="U158" s="158">
        <f>IF('Indicator Data'!V162="No Data",1,IF('Indicator Data imputation'!V161&lt;&gt;"",1,0))</f>
        <v>0</v>
      </c>
      <c r="V158" s="158">
        <f>IF('Indicator Data'!W162="No Data",1,IF('Indicator Data imputation'!W161&lt;&gt;"",1,0))</f>
        <v>0</v>
      </c>
      <c r="W158" s="158">
        <f>IF('Indicator Data'!X162="No Data",1,IF('Indicator Data imputation'!X161&lt;&gt;"",1,0))</f>
        <v>0</v>
      </c>
      <c r="X158" s="158">
        <f>IF('Indicator Data'!Y162="No Data",1,IF('Indicator Data imputation'!Y161&lt;&gt;"",1,0))</f>
        <v>0</v>
      </c>
      <c r="Y158" s="158">
        <f>IF('Indicator Data'!Z162="No Data",1,IF('Indicator Data imputation'!Z161&lt;&gt;"",1,0))</f>
        <v>0</v>
      </c>
      <c r="Z158" s="158">
        <f>IF('Indicator Data'!AA162="No Data",1,IF('Indicator Data imputation'!AA161&lt;&gt;"",1,0))</f>
        <v>1</v>
      </c>
      <c r="AA158" s="158">
        <f>IF('Indicator Data'!AB162="No Data",1,IF('Indicator Data imputation'!AB161&lt;&gt;"",1,0))</f>
        <v>0</v>
      </c>
      <c r="AB158" s="158">
        <f>IF('Indicator Data'!AC162="No Data",1,IF('Indicator Data imputation'!AC161&lt;&gt;"",1,0))</f>
        <v>0</v>
      </c>
      <c r="AC158" s="158">
        <f>IF('Indicator Data'!AD162="No Data",1,IF('Indicator Data imputation'!AD161&lt;&gt;"",1,0))</f>
        <v>1</v>
      </c>
      <c r="AD158" s="158">
        <f>IF('Indicator Data'!AE162="No Data",1,IF('Indicator Data imputation'!AE161&lt;&gt;"",1,0))</f>
        <v>0</v>
      </c>
      <c r="AE158" s="158">
        <f>IF('Indicator Data'!AF162="No Data",1,IF('Indicator Data imputation'!AF161&lt;&gt;"",1,0))</f>
        <v>1</v>
      </c>
      <c r="AF158" s="158">
        <f>IF('Indicator Data'!AG162="No Data",1,IF('Indicator Data imputation'!AG161&lt;&gt;"",1,0))</f>
        <v>0</v>
      </c>
      <c r="AG158" s="158">
        <f>IF('Indicator Data'!AH162="No Data",1,IF('Indicator Data imputation'!AH161&lt;&gt;"",1,0))</f>
        <v>0</v>
      </c>
      <c r="AH158" s="158">
        <f>IF('Indicator Data'!AI162="No Data",1,IF('Indicator Data imputation'!AI161&lt;&gt;"",1,0))</f>
        <v>0</v>
      </c>
      <c r="AI158" s="158">
        <f>IF('Indicator Data'!AJ162="No Data",1,IF('Indicator Data imputation'!AJ161&lt;&gt;"",1,0))</f>
        <v>0</v>
      </c>
      <c r="AJ158" s="158">
        <f>IF('Indicator Data'!AK162="No Data",1,IF('Indicator Data imputation'!AK161&lt;&gt;"",1,0))</f>
        <v>0</v>
      </c>
      <c r="AK158" s="158">
        <f>IF('Indicator Data'!AL162="No Data",1,IF('Indicator Data imputation'!AL161&lt;&gt;"",1,0))</f>
        <v>0</v>
      </c>
      <c r="AL158" s="158">
        <f>IF('Indicator Data'!AM162="No Data",1,IF('Indicator Data imputation'!AM161&lt;&gt;"",1,0))</f>
        <v>1</v>
      </c>
      <c r="AM158" s="158">
        <f>IF('Indicator Data'!AN162="No Data",1,IF('Indicator Data imputation'!AN161&lt;&gt;"",1,0))</f>
        <v>0</v>
      </c>
      <c r="AN158" s="158">
        <f>IF('Indicator Data'!AO162="No Data",1,IF('Indicator Data imputation'!AO161&lt;&gt;"",1,0))</f>
        <v>0</v>
      </c>
      <c r="AO158" s="158">
        <f>IF('Indicator Data'!AP162="No Data",1,IF('Indicator Data imputation'!AP161&lt;&gt;"",1,0))</f>
        <v>0</v>
      </c>
      <c r="AP158" s="158">
        <f>IF('Indicator Data'!AQ162="No Data",1,IF('Indicator Data imputation'!AQ161&lt;&gt;"",1,0))</f>
        <v>0</v>
      </c>
      <c r="AQ158" s="158">
        <f>IF('Indicator Data'!AR162="No Data",1,IF('Indicator Data imputation'!AR161&lt;&gt;"",1,0))</f>
        <v>0</v>
      </c>
      <c r="AR158" s="158">
        <f>IF('Indicator Data'!AS162="No Data",1,IF('Indicator Data imputation'!AS161&lt;&gt;"",1,0))</f>
        <v>0</v>
      </c>
      <c r="AS158" s="158">
        <f>IF('Indicator Data'!AT162="No Data",1,IF('Indicator Data imputation'!AT161&lt;&gt;"",1,0))</f>
        <v>0</v>
      </c>
      <c r="AT158" s="158">
        <f>IF('Indicator Data'!AU162="No Data",1,IF('Indicator Data imputation'!AU161&lt;&gt;"",1,0))</f>
        <v>0</v>
      </c>
      <c r="AU158" s="158">
        <f>IF('Indicator Data'!AV162="No Data",1,IF('Indicator Data imputation'!AV161&lt;&gt;"",1,0))</f>
        <v>1</v>
      </c>
      <c r="AV158" s="158">
        <f>IF('Indicator Data'!AW162="No Data",1,IF('Indicator Data imputation'!AW161&lt;&gt;"",1,0))</f>
        <v>1</v>
      </c>
      <c r="AW158" s="158">
        <f>IF('Indicator Data'!AX162="No Data",1,IF('Indicator Data imputation'!AX161&lt;&gt;"",1,0))</f>
        <v>0</v>
      </c>
      <c r="AX158" s="158">
        <f>IF('Indicator Data'!AY162="No Data",1,IF('Indicator Data imputation'!AY161&lt;&gt;"",1,0))</f>
        <v>0</v>
      </c>
      <c r="AY158" s="158">
        <f>IF('Indicator Data'!AZ162="No Data",1,IF('Indicator Data imputation'!AZ161&lt;&gt;"",1,0))</f>
        <v>1</v>
      </c>
      <c r="AZ158" s="158">
        <f>IF('Indicator Data'!BA162="No Data",1,IF('Indicator Data imputation'!BA161&lt;&gt;"",1,0))</f>
        <v>0</v>
      </c>
      <c r="BA158" s="158">
        <f>IF('Indicator Data'!BB162="No Data",1,IF('Indicator Data imputation'!BB161&lt;&gt;"",1,0))</f>
        <v>0</v>
      </c>
      <c r="BB158" s="158">
        <f>IF('Indicator Data'!BC162="No Data",1,IF('Indicator Data imputation'!BC161&lt;&gt;"",1,0))</f>
        <v>0</v>
      </c>
      <c r="BC158" s="158">
        <f>IF('Indicator Data'!BD162="No Data",1,IF('Indicator Data imputation'!BD161&lt;&gt;"",1,0))</f>
        <v>0</v>
      </c>
      <c r="BD158" s="158">
        <f>IF('Indicator Data'!BE162="No Data",1,IF('Indicator Data imputation'!BE161&lt;&gt;"",1,0))</f>
        <v>0</v>
      </c>
      <c r="BE158" s="158">
        <f>IF('Indicator Data'!BF162="No Data",1,IF('Indicator Data imputation'!BF161&lt;&gt;"",1,0))</f>
        <v>0</v>
      </c>
      <c r="BF158" s="158">
        <f>IF('Indicator Data'!BG162="No Data",1,IF('Indicator Data imputation'!BG161&lt;&gt;"",1,0))</f>
        <v>0</v>
      </c>
      <c r="BG158" s="158">
        <f>IF('Indicator Data'!BH162="No Data",1,IF('Indicator Data imputation'!BH161&lt;&gt;"",1,0))</f>
        <v>0</v>
      </c>
      <c r="BH158" s="158">
        <f>IF('Indicator Data'!BI162="No Data",1,IF('Indicator Data imputation'!BI161&lt;&gt;"",1,0))</f>
        <v>0</v>
      </c>
      <c r="BI158" s="158">
        <f>IF('Indicator Data'!BJ162="No Data",1,IF('Indicator Data imputation'!BJ161&lt;&gt;"",1,0))</f>
        <v>0</v>
      </c>
      <c r="BJ158" s="158">
        <f>IF('Indicator Data'!BK162="No Data",1,IF('Indicator Data imputation'!BK161&lt;&gt;"",1,0))</f>
        <v>0</v>
      </c>
      <c r="BK158" s="158">
        <f>IF('Indicator Data'!BL162="No Data",1,IF('Indicator Data imputation'!BL161&lt;&gt;"",1,0))</f>
        <v>0</v>
      </c>
      <c r="BL158" s="158">
        <f>IF('Indicator Data'!BM162="No Data",1,IF('Indicator Data imputation'!BM161&lt;&gt;"",1,0))</f>
        <v>0</v>
      </c>
      <c r="BM158" s="158">
        <f>IF('Indicator Data'!BN162="No Data",1,IF('Indicator Data imputation'!BN161&lt;&gt;"",1,0))</f>
        <v>1</v>
      </c>
      <c r="BN158" s="158">
        <f>IF('Indicator Data'!BO162="No Data",1,IF('Indicator Data imputation'!BO161&lt;&gt;"",1,0))</f>
        <v>0</v>
      </c>
      <c r="BO158" s="158">
        <f>IF('Indicator Data'!BP162="No Data",1,IF('Indicator Data imputation'!BP161&lt;&gt;"",1,0))</f>
        <v>0</v>
      </c>
      <c r="BP158" s="158">
        <f>IF('Indicator Data'!BQ162="No Data",1,IF('Indicator Data imputation'!BQ161&lt;&gt;"",1,0))</f>
        <v>0</v>
      </c>
      <c r="BQ158" s="158">
        <f>IF('Indicator Data'!BR162="No Data",1,IF('Indicator Data imputation'!BR161&lt;&gt;"",1,0))</f>
        <v>0</v>
      </c>
      <c r="BR158" s="158">
        <f>IF('Indicator Data'!BS162="No Data",1,IF('Indicator Data imputation'!BS161&lt;&gt;"",1,0))</f>
        <v>0</v>
      </c>
      <c r="BS158" s="158">
        <f>IF('Indicator Data'!BT162="No Data",1,IF('Indicator Data imputation'!BT161&lt;&gt;"",1,0))</f>
        <v>0</v>
      </c>
      <c r="BT158" s="158">
        <f>IF('Indicator Data'!BU162="No Data",1,IF('Indicator Data imputation'!BU161&lt;&gt;"",1,0))</f>
        <v>0</v>
      </c>
      <c r="BU158" s="158">
        <f>IF('Indicator Data'!BV162="No Data",1,IF('Indicator Data imputation'!BV161&lt;&gt;"",1,0))</f>
        <v>1</v>
      </c>
      <c r="BV158" s="158">
        <f>IF('Indicator Data'!BW162="No Data",1,IF('Indicator Data imputation'!BW161&lt;&gt;"",1,0))</f>
        <v>0</v>
      </c>
      <c r="BW158" s="158">
        <f>IF('Indicator Data'!BX162="No Data",1,IF('Indicator Data imputation'!BX161&lt;&gt;"",1,0))</f>
        <v>0</v>
      </c>
      <c r="BX158" s="158">
        <f>IF('Indicator Data'!BY162="No Data",1,IF('Indicator Data imputation'!BY161&lt;&gt;"",1,0))</f>
        <v>0</v>
      </c>
      <c r="BY158" s="5">
        <f t="shared" si="6"/>
        <v>13</v>
      </c>
      <c r="BZ158" s="160">
        <f t="shared" si="7"/>
        <v>0.17333333333333334</v>
      </c>
    </row>
    <row r="159" spans="1:78" x14ac:dyDescent="0.25">
      <c r="A159" s="5" t="s">
        <v>293</v>
      </c>
      <c r="B159" s="158">
        <f>IF('Indicator Data'!C163="No Data",1,IF('Indicator Data imputation'!C162&lt;&gt;"",1,0))</f>
        <v>0</v>
      </c>
      <c r="C159" s="158">
        <f>IF('Indicator Data'!D163="No Data",1,IF('Indicator Data imputation'!D162&lt;&gt;"",1,0))</f>
        <v>0</v>
      </c>
      <c r="D159" s="158">
        <f>IF('Indicator Data'!E163="No Data",1,IF('Indicator Data imputation'!E162&lt;&gt;"",1,0))</f>
        <v>0</v>
      </c>
      <c r="E159" s="158">
        <f>IF('Indicator Data'!F163="No Data",1,IF('Indicator Data imputation'!F162&lt;&gt;"",1,0))</f>
        <v>0</v>
      </c>
      <c r="F159" s="158">
        <f>IF('Indicator Data'!G163="No Data",1,IF('Indicator Data imputation'!G162&lt;&gt;"",1,0))</f>
        <v>0</v>
      </c>
      <c r="G159" s="158">
        <f>IF('Indicator Data'!H163="No Data",1,IF('Indicator Data imputation'!H162&lt;&gt;"",1,0))</f>
        <v>0</v>
      </c>
      <c r="H159" s="158">
        <f>IF('Indicator Data'!I163="No Data",1,IF('Indicator Data imputation'!I162&lt;&gt;"",1,0))</f>
        <v>0</v>
      </c>
      <c r="I159" s="158">
        <f>IF('Indicator Data'!J163="No Data",1,IF('Indicator Data imputation'!J162&lt;&gt;"",1,0))</f>
        <v>0</v>
      </c>
      <c r="J159" s="158">
        <f>IF('Indicator Data'!K163="No Data",1,IF('Indicator Data imputation'!K162&lt;&gt;"",1,0))</f>
        <v>0</v>
      </c>
      <c r="K159" s="158">
        <f>IF('Indicator Data'!L163="No Data",1,IF('Indicator Data imputation'!L162&lt;&gt;"",1,0))</f>
        <v>0</v>
      </c>
      <c r="L159" s="158">
        <f>IF('Indicator Data'!M163="No Data",1,IF('Indicator Data imputation'!M162&lt;&gt;"",1,0))</f>
        <v>0</v>
      </c>
      <c r="M159" s="158">
        <f>IF('Indicator Data'!N163="No Data",1,IF('Indicator Data imputation'!N162&lt;&gt;"",1,0))</f>
        <v>0</v>
      </c>
      <c r="N159" s="158">
        <f>IF('Indicator Data'!O163="No Data",1,IF('Indicator Data imputation'!O162&lt;&gt;"",1,0))</f>
        <v>0</v>
      </c>
      <c r="O159" s="158">
        <f>IF('Indicator Data'!P163="No Data",1,IF('Indicator Data imputation'!P162&lt;&gt;"",1,0))</f>
        <v>0</v>
      </c>
      <c r="P159" s="158">
        <f>IF('Indicator Data'!Q163="No Data",1,IF('Indicator Data imputation'!Q162&lt;&gt;"",1,0))</f>
        <v>0</v>
      </c>
      <c r="Q159" s="158">
        <f>IF('Indicator Data'!R163="No Data",1,IF('Indicator Data imputation'!R162&lt;&gt;"",1,0))</f>
        <v>0</v>
      </c>
      <c r="R159" s="158">
        <f>IF('Indicator Data'!S163="No Data",1,IF('Indicator Data imputation'!S162&lt;&gt;"",1,0))</f>
        <v>0</v>
      </c>
      <c r="S159" s="158">
        <f>IF('Indicator Data'!T163="No Data",1,IF('Indicator Data imputation'!T162&lt;&gt;"",1,0))</f>
        <v>0</v>
      </c>
      <c r="T159" s="158">
        <f>IF('Indicator Data'!U163="No Data",1,IF('Indicator Data imputation'!U162&lt;&gt;"",1,0))</f>
        <v>0</v>
      </c>
      <c r="U159" s="158">
        <f>IF('Indicator Data'!V163="No Data",1,IF('Indicator Data imputation'!V162&lt;&gt;"",1,0))</f>
        <v>0</v>
      </c>
      <c r="V159" s="158">
        <f>IF('Indicator Data'!W163="No Data",1,IF('Indicator Data imputation'!W162&lt;&gt;"",1,0))</f>
        <v>0</v>
      </c>
      <c r="W159" s="158">
        <f>IF('Indicator Data'!X163="No Data",1,IF('Indicator Data imputation'!X162&lt;&gt;"",1,0))</f>
        <v>0</v>
      </c>
      <c r="X159" s="158">
        <f>IF('Indicator Data'!Y163="No Data",1,IF('Indicator Data imputation'!Y162&lt;&gt;"",1,0))</f>
        <v>0</v>
      </c>
      <c r="Y159" s="158">
        <f>IF('Indicator Data'!Z163="No Data",1,IF('Indicator Data imputation'!Z162&lt;&gt;"",1,0))</f>
        <v>0</v>
      </c>
      <c r="Z159" s="158">
        <f>IF('Indicator Data'!AA163="No Data",1,IF('Indicator Data imputation'!AA162&lt;&gt;"",1,0))</f>
        <v>1</v>
      </c>
      <c r="AA159" s="158">
        <f>IF('Indicator Data'!AB163="No Data",1,IF('Indicator Data imputation'!AB162&lt;&gt;"",1,0))</f>
        <v>0</v>
      </c>
      <c r="AB159" s="158">
        <f>IF('Indicator Data'!AC163="No Data",1,IF('Indicator Data imputation'!AC162&lt;&gt;"",1,0))</f>
        <v>0</v>
      </c>
      <c r="AC159" s="158">
        <f>IF('Indicator Data'!AD163="No Data",1,IF('Indicator Data imputation'!AD162&lt;&gt;"",1,0))</f>
        <v>0</v>
      </c>
      <c r="AD159" s="158">
        <f>IF('Indicator Data'!AE163="No Data",1,IF('Indicator Data imputation'!AE162&lt;&gt;"",1,0))</f>
        <v>0</v>
      </c>
      <c r="AE159" s="158">
        <f>IF('Indicator Data'!AF163="No Data",1,IF('Indicator Data imputation'!AF162&lt;&gt;"",1,0))</f>
        <v>0</v>
      </c>
      <c r="AF159" s="158">
        <f>IF('Indicator Data'!AG163="No Data",1,IF('Indicator Data imputation'!AG162&lt;&gt;"",1,0))</f>
        <v>0</v>
      </c>
      <c r="AG159" s="158">
        <f>IF('Indicator Data'!AH163="No Data",1,IF('Indicator Data imputation'!AH162&lt;&gt;"",1,0))</f>
        <v>0</v>
      </c>
      <c r="AH159" s="158">
        <f>IF('Indicator Data'!AI163="No Data",1,IF('Indicator Data imputation'!AI162&lt;&gt;"",1,0))</f>
        <v>0</v>
      </c>
      <c r="AI159" s="158">
        <f>IF('Indicator Data'!AJ163="No Data",1,IF('Indicator Data imputation'!AJ162&lt;&gt;"",1,0))</f>
        <v>0</v>
      </c>
      <c r="AJ159" s="158">
        <f>IF('Indicator Data'!AK163="No Data",1,IF('Indicator Data imputation'!AK162&lt;&gt;"",1,0))</f>
        <v>0</v>
      </c>
      <c r="AK159" s="158">
        <f>IF('Indicator Data'!AL163="No Data",1,IF('Indicator Data imputation'!AL162&lt;&gt;"",1,0))</f>
        <v>1</v>
      </c>
      <c r="AL159" s="158">
        <f>IF('Indicator Data'!AM163="No Data",1,IF('Indicator Data imputation'!AM162&lt;&gt;"",1,0))</f>
        <v>1</v>
      </c>
      <c r="AM159" s="158">
        <f>IF('Indicator Data'!AN163="No Data",1,IF('Indicator Data imputation'!AN162&lt;&gt;"",1,0))</f>
        <v>0</v>
      </c>
      <c r="AN159" s="158">
        <f>IF('Indicator Data'!AO163="No Data",1,IF('Indicator Data imputation'!AO162&lt;&gt;"",1,0))</f>
        <v>0</v>
      </c>
      <c r="AO159" s="158">
        <f>IF('Indicator Data'!AP163="No Data",1,IF('Indicator Data imputation'!AP162&lt;&gt;"",1,0))</f>
        <v>0</v>
      </c>
      <c r="AP159" s="158">
        <f>IF('Indicator Data'!AQ163="No Data",1,IF('Indicator Data imputation'!AQ162&lt;&gt;"",1,0))</f>
        <v>0</v>
      </c>
      <c r="AQ159" s="158">
        <f>IF('Indicator Data'!AR163="No Data",1,IF('Indicator Data imputation'!AR162&lt;&gt;"",1,0))</f>
        <v>1</v>
      </c>
      <c r="AR159" s="158">
        <f>IF('Indicator Data'!AS163="No Data",1,IF('Indicator Data imputation'!AS162&lt;&gt;"",1,0))</f>
        <v>0</v>
      </c>
      <c r="AS159" s="158">
        <f>IF('Indicator Data'!AT163="No Data",1,IF('Indicator Data imputation'!AT162&lt;&gt;"",1,0))</f>
        <v>0</v>
      </c>
      <c r="AT159" s="158">
        <f>IF('Indicator Data'!AU163="No Data",1,IF('Indicator Data imputation'!AU162&lt;&gt;"",1,0))</f>
        <v>0</v>
      </c>
      <c r="AU159" s="158">
        <f>IF('Indicator Data'!AV163="No Data",1,IF('Indicator Data imputation'!AV162&lt;&gt;"",1,0))</f>
        <v>0</v>
      </c>
      <c r="AV159" s="158">
        <f>IF('Indicator Data'!AW163="No Data",1,IF('Indicator Data imputation'!AW162&lt;&gt;"",1,0))</f>
        <v>0</v>
      </c>
      <c r="AW159" s="158">
        <f>IF('Indicator Data'!AX163="No Data",1,IF('Indicator Data imputation'!AX162&lt;&gt;"",1,0))</f>
        <v>0</v>
      </c>
      <c r="AX159" s="158">
        <f>IF('Indicator Data'!AY163="No Data",1,IF('Indicator Data imputation'!AY162&lt;&gt;"",1,0))</f>
        <v>0</v>
      </c>
      <c r="AY159" s="158">
        <f>IF('Indicator Data'!AZ163="No Data",1,IF('Indicator Data imputation'!AZ162&lt;&gt;"",1,0))</f>
        <v>0</v>
      </c>
      <c r="AZ159" s="158">
        <f>IF('Indicator Data'!BA163="No Data",1,IF('Indicator Data imputation'!BA162&lt;&gt;"",1,0))</f>
        <v>1</v>
      </c>
      <c r="BA159" s="158">
        <f>IF('Indicator Data'!BB163="No Data",1,IF('Indicator Data imputation'!BB162&lt;&gt;"",1,0))</f>
        <v>0</v>
      </c>
      <c r="BB159" s="158">
        <f>IF('Indicator Data'!BC163="No Data",1,IF('Indicator Data imputation'!BC162&lt;&gt;"",1,0))</f>
        <v>0</v>
      </c>
      <c r="BC159" s="158">
        <f>IF('Indicator Data'!BD163="No Data",1,IF('Indicator Data imputation'!BD162&lt;&gt;"",1,0))</f>
        <v>0</v>
      </c>
      <c r="BD159" s="158">
        <f>IF('Indicator Data'!BE163="No Data",1,IF('Indicator Data imputation'!BE162&lt;&gt;"",1,0))</f>
        <v>0</v>
      </c>
      <c r="BE159" s="158">
        <f>IF('Indicator Data'!BF163="No Data",1,IF('Indicator Data imputation'!BF162&lt;&gt;"",1,0))</f>
        <v>0</v>
      </c>
      <c r="BF159" s="158">
        <f>IF('Indicator Data'!BG163="No Data",1,IF('Indicator Data imputation'!BG162&lt;&gt;"",1,0))</f>
        <v>0</v>
      </c>
      <c r="BG159" s="158">
        <f>IF('Indicator Data'!BH163="No Data",1,IF('Indicator Data imputation'!BH162&lt;&gt;"",1,0))</f>
        <v>0</v>
      </c>
      <c r="BH159" s="158">
        <f>IF('Indicator Data'!BI163="No Data",1,IF('Indicator Data imputation'!BI162&lt;&gt;"",1,0))</f>
        <v>1</v>
      </c>
      <c r="BI159" s="158">
        <f>IF('Indicator Data'!BJ163="No Data",1,IF('Indicator Data imputation'!BJ162&lt;&gt;"",1,0))</f>
        <v>1</v>
      </c>
      <c r="BJ159" s="158">
        <f>IF('Indicator Data'!BK163="No Data",1,IF('Indicator Data imputation'!BK162&lt;&gt;"",1,0))</f>
        <v>0</v>
      </c>
      <c r="BK159" s="158">
        <f>IF('Indicator Data'!BL163="No Data",1,IF('Indicator Data imputation'!BL162&lt;&gt;"",1,0))</f>
        <v>0</v>
      </c>
      <c r="BL159" s="158">
        <f>IF('Indicator Data'!BM163="No Data",1,IF('Indicator Data imputation'!BM162&lt;&gt;"",1,0))</f>
        <v>0</v>
      </c>
      <c r="BM159" s="158">
        <f>IF('Indicator Data'!BN163="No Data",1,IF('Indicator Data imputation'!BN162&lt;&gt;"",1,0))</f>
        <v>1</v>
      </c>
      <c r="BN159" s="158">
        <f>IF('Indicator Data'!BO163="No Data",1,IF('Indicator Data imputation'!BO162&lt;&gt;"",1,0))</f>
        <v>0</v>
      </c>
      <c r="BO159" s="158">
        <f>IF('Indicator Data'!BP163="No Data",1,IF('Indicator Data imputation'!BP162&lt;&gt;"",1,0))</f>
        <v>0</v>
      </c>
      <c r="BP159" s="158">
        <f>IF('Indicator Data'!BQ163="No Data",1,IF('Indicator Data imputation'!BQ162&lt;&gt;"",1,0))</f>
        <v>0</v>
      </c>
      <c r="BQ159" s="158">
        <f>IF('Indicator Data'!BR163="No Data",1,IF('Indicator Data imputation'!BR162&lt;&gt;"",1,0))</f>
        <v>0</v>
      </c>
      <c r="BR159" s="158">
        <f>IF('Indicator Data'!BS163="No Data",1,IF('Indicator Data imputation'!BS162&lt;&gt;"",1,0))</f>
        <v>0</v>
      </c>
      <c r="BS159" s="158">
        <f>IF('Indicator Data'!BT163="No Data",1,IF('Indicator Data imputation'!BT162&lt;&gt;"",1,0))</f>
        <v>0</v>
      </c>
      <c r="BT159" s="158">
        <f>IF('Indicator Data'!BU163="No Data",1,IF('Indicator Data imputation'!BU162&lt;&gt;"",1,0))</f>
        <v>0</v>
      </c>
      <c r="BU159" s="158">
        <f>IF('Indicator Data'!BV163="No Data",1,IF('Indicator Data imputation'!BV162&lt;&gt;"",1,0))</f>
        <v>1</v>
      </c>
      <c r="BV159" s="158">
        <f>IF('Indicator Data'!BW163="No Data",1,IF('Indicator Data imputation'!BW162&lt;&gt;"",1,0))</f>
        <v>1</v>
      </c>
      <c r="BW159" s="158">
        <f>IF('Indicator Data'!BX163="No Data",1,IF('Indicator Data imputation'!BX162&lt;&gt;"",1,0))</f>
        <v>1</v>
      </c>
      <c r="BX159" s="158">
        <f>IF('Indicator Data'!BY163="No Data",1,IF('Indicator Data imputation'!BY162&lt;&gt;"",1,0))</f>
        <v>0</v>
      </c>
      <c r="BY159" s="5">
        <f t="shared" si="6"/>
        <v>11</v>
      </c>
      <c r="BZ159" s="160">
        <f t="shared" si="7"/>
        <v>0.14666666666666667</v>
      </c>
    </row>
    <row r="160" spans="1:78" x14ac:dyDescent="0.25">
      <c r="A160" s="5" t="s">
        <v>295</v>
      </c>
      <c r="B160" s="158">
        <f>IF('Indicator Data'!C164="No Data",1,IF('Indicator Data imputation'!C163&lt;&gt;"",1,0))</f>
        <v>0</v>
      </c>
      <c r="C160" s="158">
        <f>IF('Indicator Data'!D164="No Data",1,IF('Indicator Data imputation'!D163&lt;&gt;"",1,0))</f>
        <v>0</v>
      </c>
      <c r="D160" s="158">
        <f>IF('Indicator Data'!E164="No Data",1,IF('Indicator Data imputation'!E163&lt;&gt;"",1,0))</f>
        <v>0</v>
      </c>
      <c r="E160" s="158">
        <f>IF('Indicator Data'!F164="No Data",1,IF('Indicator Data imputation'!F163&lt;&gt;"",1,0))</f>
        <v>0</v>
      </c>
      <c r="F160" s="158">
        <f>IF('Indicator Data'!G164="No Data",1,IF('Indicator Data imputation'!G163&lt;&gt;"",1,0))</f>
        <v>0</v>
      </c>
      <c r="G160" s="158">
        <f>IF('Indicator Data'!H164="No Data",1,IF('Indicator Data imputation'!H163&lt;&gt;"",1,0))</f>
        <v>0</v>
      </c>
      <c r="H160" s="158">
        <f>IF('Indicator Data'!I164="No Data",1,IF('Indicator Data imputation'!I163&lt;&gt;"",1,0))</f>
        <v>0</v>
      </c>
      <c r="I160" s="158">
        <f>IF('Indicator Data'!J164="No Data",1,IF('Indicator Data imputation'!J163&lt;&gt;"",1,0))</f>
        <v>0</v>
      </c>
      <c r="J160" s="158">
        <f>IF('Indicator Data'!K164="No Data",1,IF('Indicator Data imputation'!K163&lt;&gt;"",1,0))</f>
        <v>0</v>
      </c>
      <c r="K160" s="158">
        <f>IF('Indicator Data'!L164="No Data",1,IF('Indicator Data imputation'!L163&lt;&gt;"",1,0))</f>
        <v>0</v>
      </c>
      <c r="L160" s="158">
        <f>IF('Indicator Data'!M164="No Data",1,IF('Indicator Data imputation'!M163&lt;&gt;"",1,0))</f>
        <v>0</v>
      </c>
      <c r="M160" s="158">
        <f>IF('Indicator Data'!N164="No Data",1,IF('Indicator Data imputation'!N163&lt;&gt;"",1,0))</f>
        <v>0</v>
      </c>
      <c r="N160" s="158">
        <f>IF('Indicator Data'!O164="No Data",1,IF('Indicator Data imputation'!O163&lt;&gt;"",1,0))</f>
        <v>0</v>
      </c>
      <c r="O160" s="158">
        <f>IF('Indicator Data'!P164="No Data",1,IF('Indicator Data imputation'!P163&lt;&gt;"",1,0))</f>
        <v>0</v>
      </c>
      <c r="P160" s="158">
        <f>IF('Indicator Data'!Q164="No Data",1,IF('Indicator Data imputation'!Q163&lt;&gt;"",1,0))</f>
        <v>0</v>
      </c>
      <c r="Q160" s="158">
        <f>IF('Indicator Data'!R164="No Data",1,IF('Indicator Data imputation'!R163&lt;&gt;"",1,0))</f>
        <v>0</v>
      </c>
      <c r="R160" s="158">
        <f>IF('Indicator Data'!S164="No Data",1,IF('Indicator Data imputation'!S163&lt;&gt;"",1,0))</f>
        <v>0</v>
      </c>
      <c r="S160" s="158">
        <f>IF('Indicator Data'!T164="No Data",1,IF('Indicator Data imputation'!T163&lt;&gt;"",1,0))</f>
        <v>0</v>
      </c>
      <c r="T160" s="158">
        <f>IF('Indicator Data'!U164="No Data",1,IF('Indicator Data imputation'!U163&lt;&gt;"",1,0))</f>
        <v>0</v>
      </c>
      <c r="U160" s="158">
        <f>IF('Indicator Data'!V164="No Data",1,IF('Indicator Data imputation'!V163&lt;&gt;"",1,0))</f>
        <v>0</v>
      </c>
      <c r="V160" s="158">
        <f>IF('Indicator Data'!W164="No Data",1,IF('Indicator Data imputation'!W163&lt;&gt;"",1,0))</f>
        <v>0</v>
      </c>
      <c r="W160" s="158">
        <f>IF('Indicator Data'!X164="No Data",1,IF('Indicator Data imputation'!X163&lt;&gt;"",1,0))</f>
        <v>0</v>
      </c>
      <c r="X160" s="158">
        <f>IF('Indicator Data'!Y164="No Data",1,IF('Indicator Data imputation'!Y163&lt;&gt;"",1,0))</f>
        <v>0</v>
      </c>
      <c r="Y160" s="158">
        <f>IF('Indicator Data'!Z164="No Data",1,IF('Indicator Data imputation'!Z163&lt;&gt;"",1,0))</f>
        <v>0</v>
      </c>
      <c r="Z160" s="158">
        <f>IF('Indicator Data'!AA164="No Data",1,IF('Indicator Data imputation'!AA163&lt;&gt;"",1,0))</f>
        <v>0</v>
      </c>
      <c r="AA160" s="158">
        <f>IF('Indicator Data'!AB164="No Data",1,IF('Indicator Data imputation'!AB163&lt;&gt;"",1,0))</f>
        <v>0</v>
      </c>
      <c r="AB160" s="158">
        <f>IF('Indicator Data'!AC164="No Data",1,IF('Indicator Data imputation'!AC163&lt;&gt;"",1,0))</f>
        <v>0</v>
      </c>
      <c r="AC160" s="158">
        <f>IF('Indicator Data'!AD164="No Data",1,IF('Indicator Data imputation'!AD163&lt;&gt;"",1,0))</f>
        <v>0</v>
      </c>
      <c r="AD160" s="158">
        <f>IF('Indicator Data'!AE164="No Data",1,IF('Indicator Data imputation'!AE163&lt;&gt;"",1,0))</f>
        <v>0</v>
      </c>
      <c r="AE160" s="158">
        <f>IF('Indicator Data'!AF164="No Data",1,IF('Indicator Data imputation'!AF163&lt;&gt;"",1,0))</f>
        <v>0</v>
      </c>
      <c r="AF160" s="158">
        <f>IF('Indicator Data'!AG164="No Data",1,IF('Indicator Data imputation'!AG163&lt;&gt;"",1,0))</f>
        <v>0</v>
      </c>
      <c r="AG160" s="158">
        <f>IF('Indicator Data'!AH164="No Data",1,IF('Indicator Data imputation'!AH163&lt;&gt;"",1,0))</f>
        <v>0</v>
      </c>
      <c r="AH160" s="158">
        <f>IF('Indicator Data'!AI164="No Data",1,IF('Indicator Data imputation'!AI163&lt;&gt;"",1,0))</f>
        <v>0</v>
      </c>
      <c r="AI160" s="158">
        <f>IF('Indicator Data'!AJ164="No Data",1,IF('Indicator Data imputation'!AJ163&lt;&gt;"",1,0))</f>
        <v>0</v>
      </c>
      <c r="AJ160" s="158">
        <f>IF('Indicator Data'!AK164="No Data",1,IF('Indicator Data imputation'!AK163&lt;&gt;"",1,0))</f>
        <v>0</v>
      </c>
      <c r="AK160" s="158">
        <f>IF('Indicator Data'!AL164="No Data",1,IF('Indicator Data imputation'!AL163&lt;&gt;"",1,0))</f>
        <v>0</v>
      </c>
      <c r="AL160" s="158">
        <f>IF('Indicator Data'!AM164="No Data",1,IF('Indicator Data imputation'!AM163&lt;&gt;"",1,0))</f>
        <v>0</v>
      </c>
      <c r="AM160" s="158">
        <f>IF('Indicator Data'!AN164="No Data",1,IF('Indicator Data imputation'!AN163&lt;&gt;"",1,0))</f>
        <v>0</v>
      </c>
      <c r="AN160" s="158">
        <f>IF('Indicator Data'!AO164="No Data",1,IF('Indicator Data imputation'!AO163&lt;&gt;"",1,0))</f>
        <v>0</v>
      </c>
      <c r="AO160" s="158">
        <f>IF('Indicator Data'!AP164="No Data",1,IF('Indicator Data imputation'!AP163&lt;&gt;"",1,0))</f>
        <v>0</v>
      </c>
      <c r="AP160" s="158">
        <f>IF('Indicator Data'!AQ164="No Data",1,IF('Indicator Data imputation'!AQ163&lt;&gt;"",1,0))</f>
        <v>0</v>
      </c>
      <c r="AQ160" s="158">
        <f>IF('Indicator Data'!AR164="No Data",1,IF('Indicator Data imputation'!AR163&lt;&gt;"",1,0))</f>
        <v>0</v>
      </c>
      <c r="AR160" s="158">
        <f>IF('Indicator Data'!AS164="No Data",1,IF('Indicator Data imputation'!AS163&lt;&gt;"",1,0))</f>
        <v>0</v>
      </c>
      <c r="AS160" s="158">
        <f>IF('Indicator Data'!AT164="No Data",1,IF('Indicator Data imputation'!AT163&lt;&gt;"",1,0))</f>
        <v>0</v>
      </c>
      <c r="AT160" s="158">
        <f>IF('Indicator Data'!AU164="No Data",1,IF('Indicator Data imputation'!AU163&lt;&gt;"",1,0))</f>
        <v>0</v>
      </c>
      <c r="AU160" s="158">
        <f>IF('Indicator Data'!AV164="No Data",1,IF('Indicator Data imputation'!AV163&lt;&gt;"",1,0))</f>
        <v>0</v>
      </c>
      <c r="AV160" s="158">
        <f>IF('Indicator Data'!AW164="No Data",1,IF('Indicator Data imputation'!AW163&lt;&gt;"",1,0))</f>
        <v>0</v>
      </c>
      <c r="AW160" s="158">
        <f>IF('Indicator Data'!AX164="No Data",1,IF('Indicator Data imputation'!AX163&lt;&gt;"",1,0))</f>
        <v>0</v>
      </c>
      <c r="AX160" s="158">
        <f>IF('Indicator Data'!AY164="No Data",1,IF('Indicator Data imputation'!AY163&lt;&gt;"",1,0))</f>
        <v>0</v>
      </c>
      <c r="AY160" s="158">
        <f>IF('Indicator Data'!AZ164="No Data",1,IF('Indicator Data imputation'!AZ163&lt;&gt;"",1,0))</f>
        <v>0</v>
      </c>
      <c r="AZ160" s="158">
        <f>IF('Indicator Data'!BA164="No Data",1,IF('Indicator Data imputation'!BA163&lt;&gt;"",1,0))</f>
        <v>0</v>
      </c>
      <c r="BA160" s="158">
        <f>IF('Indicator Data'!BB164="No Data",1,IF('Indicator Data imputation'!BB163&lt;&gt;"",1,0))</f>
        <v>0</v>
      </c>
      <c r="BB160" s="158">
        <f>IF('Indicator Data'!BC164="No Data",1,IF('Indicator Data imputation'!BC163&lt;&gt;"",1,0))</f>
        <v>0</v>
      </c>
      <c r="BC160" s="158">
        <f>IF('Indicator Data'!BD164="No Data",1,IF('Indicator Data imputation'!BD163&lt;&gt;"",1,0))</f>
        <v>0</v>
      </c>
      <c r="BD160" s="158">
        <f>IF('Indicator Data'!BE164="No Data",1,IF('Indicator Data imputation'!BE163&lt;&gt;"",1,0))</f>
        <v>0</v>
      </c>
      <c r="BE160" s="158">
        <f>IF('Indicator Data'!BF164="No Data",1,IF('Indicator Data imputation'!BF163&lt;&gt;"",1,0))</f>
        <v>0</v>
      </c>
      <c r="BF160" s="158">
        <f>IF('Indicator Data'!BG164="No Data",1,IF('Indicator Data imputation'!BG163&lt;&gt;"",1,0))</f>
        <v>0</v>
      </c>
      <c r="BG160" s="158">
        <f>IF('Indicator Data'!BH164="No Data",1,IF('Indicator Data imputation'!BH163&lt;&gt;"",1,0))</f>
        <v>0</v>
      </c>
      <c r="BH160" s="158">
        <f>IF('Indicator Data'!BI164="No Data",1,IF('Indicator Data imputation'!BI163&lt;&gt;"",1,0))</f>
        <v>0</v>
      </c>
      <c r="BI160" s="158">
        <f>IF('Indicator Data'!BJ164="No Data",1,IF('Indicator Data imputation'!BJ163&lt;&gt;"",1,0))</f>
        <v>0</v>
      </c>
      <c r="BJ160" s="158">
        <f>IF('Indicator Data'!BK164="No Data",1,IF('Indicator Data imputation'!BK163&lt;&gt;"",1,0))</f>
        <v>0</v>
      </c>
      <c r="BK160" s="158">
        <f>IF('Indicator Data'!BL164="No Data",1,IF('Indicator Data imputation'!BL163&lt;&gt;"",1,0))</f>
        <v>0</v>
      </c>
      <c r="BL160" s="158">
        <f>IF('Indicator Data'!BM164="No Data",1,IF('Indicator Data imputation'!BM163&lt;&gt;"",1,0))</f>
        <v>0</v>
      </c>
      <c r="BM160" s="158">
        <f>IF('Indicator Data'!BN164="No Data",1,IF('Indicator Data imputation'!BN163&lt;&gt;"",1,0))</f>
        <v>0</v>
      </c>
      <c r="BN160" s="158">
        <f>IF('Indicator Data'!BO164="No Data",1,IF('Indicator Data imputation'!BO163&lt;&gt;"",1,0))</f>
        <v>0</v>
      </c>
      <c r="BO160" s="158">
        <f>IF('Indicator Data'!BP164="No Data",1,IF('Indicator Data imputation'!BP163&lt;&gt;"",1,0))</f>
        <v>0</v>
      </c>
      <c r="BP160" s="158">
        <f>IF('Indicator Data'!BQ164="No Data",1,IF('Indicator Data imputation'!BQ163&lt;&gt;"",1,0))</f>
        <v>0</v>
      </c>
      <c r="BQ160" s="158">
        <f>IF('Indicator Data'!BR164="No Data",1,IF('Indicator Data imputation'!BR163&lt;&gt;"",1,0))</f>
        <v>0</v>
      </c>
      <c r="BR160" s="158">
        <f>IF('Indicator Data'!BS164="No Data",1,IF('Indicator Data imputation'!BS163&lt;&gt;"",1,0))</f>
        <v>0</v>
      </c>
      <c r="BS160" s="158">
        <f>IF('Indicator Data'!BT164="No Data",1,IF('Indicator Data imputation'!BT163&lt;&gt;"",1,0))</f>
        <v>0</v>
      </c>
      <c r="BT160" s="158">
        <f>IF('Indicator Data'!BU164="No Data",1,IF('Indicator Data imputation'!BU163&lt;&gt;"",1,0))</f>
        <v>0</v>
      </c>
      <c r="BU160" s="158">
        <f>IF('Indicator Data'!BV164="No Data",1,IF('Indicator Data imputation'!BV163&lt;&gt;"",1,0))</f>
        <v>0</v>
      </c>
      <c r="BV160" s="158">
        <f>IF('Indicator Data'!BW164="No Data",1,IF('Indicator Data imputation'!BW163&lt;&gt;"",1,0))</f>
        <v>0</v>
      </c>
      <c r="BW160" s="158">
        <f>IF('Indicator Data'!BX164="No Data",1,IF('Indicator Data imputation'!BX163&lt;&gt;"",1,0))</f>
        <v>0</v>
      </c>
      <c r="BX160" s="158">
        <f>IF('Indicator Data'!BY164="No Data",1,IF('Indicator Data imputation'!BY163&lt;&gt;"",1,0))</f>
        <v>0</v>
      </c>
      <c r="BY160" s="5">
        <f t="shared" si="6"/>
        <v>0</v>
      </c>
      <c r="BZ160" s="160">
        <f t="shared" si="7"/>
        <v>0</v>
      </c>
    </row>
    <row r="161" spans="1:78" x14ac:dyDescent="0.25">
      <c r="A161" s="5" t="s">
        <v>298</v>
      </c>
      <c r="B161" s="158">
        <f>IF('Indicator Data'!C165="No Data",1,IF('Indicator Data imputation'!C164&lt;&gt;"",1,0))</f>
        <v>0</v>
      </c>
      <c r="C161" s="158">
        <f>IF('Indicator Data'!D165="No Data",1,IF('Indicator Data imputation'!D164&lt;&gt;"",1,0))</f>
        <v>0</v>
      </c>
      <c r="D161" s="158">
        <f>IF('Indicator Data'!E165="No Data",1,IF('Indicator Data imputation'!E164&lt;&gt;"",1,0))</f>
        <v>0</v>
      </c>
      <c r="E161" s="158">
        <f>IF('Indicator Data'!F165="No Data",1,IF('Indicator Data imputation'!F164&lt;&gt;"",1,0))</f>
        <v>0</v>
      </c>
      <c r="F161" s="158">
        <f>IF('Indicator Data'!G165="No Data",1,IF('Indicator Data imputation'!G164&lt;&gt;"",1,0))</f>
        <v>0</v>
      </c>
      <c r="G161" s="158">
        <f>IF('Indicator Data'!H165="No Data",1,IF('Indicator Data imputation'!H164&lt;&gt;"",1,0))</f>
        <v>0</v>
      </c>
      <c r="H161" s="158">
        <f>IF('Indicator Data'!I165="No Data",1,IF('Indicator Data imputation'!I164&lt;&gt;"",1,0))</f>
        <v>0</v>
      </c>
      <c r="I161" s="158">
        <f>IF('Indicator Data'!J165="No Data",1,IF('Indicator Data imputation'!J164&lt;&gt;"",1,0))</f>
        <v>0</v>
      </c>
      <c r="J161" s="158">
        <f>IF('Indicator Data'!K165="No Data",1,IF('Indicator Data imputation'!K164&lt;&gt;"",1,0))</f>
        <v>0</v>
      </c>
      <c r="K161" s="158">
        <f>IF('Indicator Data'!L165="No Data",1,IF('Indicator Data imputation'!L164&lt;&gt;"",1,0))</f>
        <v>0</v>
      </c>
      <c r="L161" s="158">
        <f>IF('Indicator Data'!M165="No Data",1,IF('Indicator Data imputation'!M164&lt;&gt;"",1,0))</f>
        <v>0</v>
      </c>
      <c r="M161" s="158">
        <f>IF('Indicator Data'!N165="No Data",1,IF('Indicator Data imputation'!N164&lt;&gt;"",1,0))</f>
        <v>0</v>
      </c>
      <c r="N161" s="158">
        <f>IF('Indicator Data'!O165="No Data",1,IF('Indicator Data imputation'!O164&lt;&gt;"",1,0))</f>
        <v>0</v>
      </c>
      <c r="O161" s="158">
        <f>IF('Indicator Data'!P165="No Data",1,IF('Indicator Data imputation'!P164&lt;&gt;"",1,0))</f>
        <v>0</v>
      </c>
      <c r="P161" s="158">
        <f>IF('Indicator Data'!Q165="No Data",1,IF('Indicator Data imputation'!Q164&lt;&gt;"",1,0))</f>
        <v>0</v>
      </c>
      <c r="Q161" s="158">
        <f>IF('Indicator Data'!R165="No Data",1,IF('Indicator Data imputation'!R164&lt;&gt;"",1,0))</f>
        <v>0</v>
      </c>
      <c r="R161" s="158">
        <f>IF('Indicator Data'!S165="No Data",1,IF('Indicator Data imputation'!S164&lt;&gt;"",1,0))</f>
        <v>0</v>
      </c>
      <c r="S161" s="158">
        <f>IF('Indicator Data'!T165="No Data",1,IF('Indicator Data imputation'!T164&lt;&gt;"",1,0))</f>
        <v>0</v>
      </c>
      <c r="T161" s="158">
        <f>IF('Indicator Data'!U165="No Data",1,IF('Indicator Data imputation'!U164&lt;&gt;"",1,0))</f>
        <v>0</v>
      </c>
      <c r="U161" s="158">
        <f>IF('Indicator Data'!V165="No Data",1,IF('Indicator Data imputation'!V164&lt;&gt;"",1,0))</f>
        <v>0</v>
      </c>
      <c r="V161" s="158">
        <f>IF('Indicator Data'!W165="No Data",1,IF('Indicator Data imputation'!W164&lt;&gt;"",1,0))</f>
        <v>0</v>
      </c>
      <c r="W161" s="158">
        <f>IF('Indicator Data'!X165="No Data",1,IF('Indicator Data imputation'!X164&lt;&gt;"",1,0))</f>
        <v>0</v>
      </c>
      <c r="X161" s="158">
        <f>IF('Indicator Data'!Y165="No Data",1,IF('Indicator Data imputation'!Y164&lt;&gt;"",1,0))</f>
        <v>0</v>
      </c>
      <c r="Y161" s="158">
        <f>IF('Indicator Data'!Z165="No Data",1,IF('Indicator Data imputation'!Z164&lt;&gt;"",1,0))</f>
        <v>0</v>
      </c>
      <c r="Z161" s="158">
        <f>IF('Indicator Data'!AA165="No Data",1,IF('Indicator Data imputation'!AA164&lt;&gt;"",1,0))</f>
        <v>0</v>
      </c>
      <c r="AA161" s="158">
        <f>IF('Indicator Data'!AB165="No Data",1,IF('Indicator Data imputation'!AB164&lt;&gt;"",1,0))</f>
        <v>0</v>
      </c>
      <c r="AB161" s="158">
        <f>IF('Indicator Data'!AC165="No Data",1,IF('Indicator Data imputation'!AC164&lt;&gt;"",1,0))</f>
        <v>1</v>
      </c>
      <c r="AC161" s="158">
        <f>IF('Indicator Data'!AD165="No Data",1,IF('Indicator Data imputation'!AD164&lt;&gt;"",1,0))</f>
        <v>0</v>
      </c>
      <c r="AD161" s="158">
        <f>IF('Indicator Data'!AE165="No Data",1,IF('Indicator Data imputation'!AE164&lt;&gt;"",1,0))</f>
        <v>0</v>
      </c>
      <c r="AE161" s="158">
        <f>IF('Indicator Data'!AF165="No Data",1,IF('Indicator Data imputation'!AF164&lt;&gt;"",1,0))</f>
        <v>0</v>
      </c>
      <c r="AF161" s="158">
        <f>IF('Indicator Data'!AG165="No Data",1,IF('Indicator Data imputation'!AG164&lt;&gt;"",1,0))</f>
        <v>0</v>
      </c>
      <c r="AG161" s="158">
        <f>IF('Indicator Data'!AH165="No Data",1,IF('Indicator Data imputation'!AH164&lt;&gt;"",1,0))</f>
        <v>0</v>
      </c>
      <c r="AH161" s="158">
        <f>IF('Indicator Data'!AI165="No Data",1,IF('Indicator Data imputation'!AI164&lt;&gt;"",1,0))</f>
        <v>0</v>
      </c>
      <c r="AI161" s="158">
        <f>IF('Indicator Data'!AJ165="No Data",1,IF('Indicator Data imputation'!AJ164&lt;&gt;"",1,0))</f>
        <v>0</v>
      </c>
      <c r="AJ161" s="158">
        <f>IF('Indicator Data'!AK165="No Data",1,IF('Indicator Data imputation'!AK164&lt;&gt;"",1,0))</f>
        <v>0</v>
      </c>
      <c r="AK161" s="158">
        <f>IF('Indicator Data'!AL165="No Data",1,IF('Indicator Data imputation'!AL164&lt;&gt;"",1,0))</f>
        <v>0</v>
      </c>
      <c r="AL161" s="158">
        <f>IF('Indicator Data'!AM165="No Data",1,IF('Indicator Data imputation'!AM164&lt;&gt;"",1,0))</f>
        <v>0</v>
      </c>
      <c r="AM161" s="158">
        <f>IF('Indicator Data'!AN165="No Data",1,IF('Indicator Data imputation'!AN164&lt;&gt;"",1,0))</f>
        <v>0</v>
      </c>
      <c r="AN161" s="158">
        <f>IF('Indicator Data'!AO165="No Data",1,IF('Indicator Data imputation'!AO164&lt;&gt;"",1,0))</f>
        <v>0</v>
      </c>
      <c r="AO161" s="158">
        <f>IF('Indicator Data'!AP165="No Data",1,IF('Indicator Data imputation'!AP164&lt;&gt;"",1,0))</f>
        <v>0</v>
      </c>
      <c r="AP161" s="158">
        <f>IF('Indicator Data'!AQ165="No Data",1,IF('Indicator Data imputation'!AQ164&lt;&gt;"",1,0))</f>
        <v>1</v>
      </c>
      <c r="AQ161" s="158">
        <f>IF('Indicator Data'!AR165="No Data",1,IF('Indicator Data imputation'!AR164&lt;&gt;"",1,0))</f>
        <v>0</v>
      </c>
      <c r="AR161" s="158">
        <f>IF('Indicator Data'!AS165="No Data",1,IF('Indicator Data imputation'!AS164&lt;&gt;"",1,0))</f>
        <v>0</v>
      </c>
      <c r="AS161" s="158">
        <f>IF('Indicator Data'!AT165="No Data",1,IF('Indicator Data imputation'!AT164&lt;&gt;"",1,0))</f>
        <v>0</v>
      </c>
      <c r="AT161" s="158">
        <f>IF('Indicator Data'!AU165="No Data",1,IF('Indicator Data imputation'!AU164&lt;&gt;"",1,0))</f>
        <v>0</v>
      </c>
      <c r="AU161" s="158">
        <f>IF('Indicator Data'!AV165="No Data",1,IF('Indicator Data imputation'!AV164&lt;&gt;"",1,0))</f>
        <v>0</v>
      </c>
      <c r="AV161" s="158">
        <f>IF('Indicator Data'!AW165="No Data",1,IF('Indicator Data imputation'!AW164&lt;&gt;"",1,0))</f>
        <v>0</v>
      </c>
      <c r="AW161" s="158">
        <f>IF('Indicator Data'!AX165="No Data",1,IF('Indicator Data imputation'!AX164&lt;&gt;"",1,0))</f>
        <v>0</v>
      </c>
      <c r="AX161" s="158">
        <f>IF('Indicator Data'!AY165="No Data",1,IF('Indicator Data imputation'!AY164&lt;&gt;"",1,0))</f>
        <v>0</v>
      </c>
      <c r="AY161" s="158">
        <f>IF('Indicator Data'!AZ165="No Data",1,IF('Indicator Data imputation'!AZ164&lt;&gt;"",1,0))</f>
        <v>1</v>
      </c>
      <c r="AZ161" s="158">
        <f>IF('Indicator Data'!BA165="No Data",1,IF('Indicator Data imputation'!BA164&lt;&gt;"",1,0))</f>
        <v>0</v>
      </c>
      <c r="BA161" s="158">
        <f>IF('Indicator Data'!BB165="No Data",1,IF('Indicator Data imputation'!BB164&lt;&gt;"",1,0))</f>
        <v>0</v>
      </c>
      <c r="BB161" s="158">
        <f>IF('Indicator Data'!BC165="No Data",1,IF('Indicator Data imputation'!BC164&lt;&gt;"",1,0))</f>
        <v>0</v>
      </c>
      <c r="BC161" s="158">
        <f>IF('Indicator Data'!BD165="No Data",1,IF('Indicator Data imputation'!BD164&lt;&gt;"",1,0))</f>
        <v>0</v>
      </c>
      <c r="BD161" s="158">
        <f>IF('Indicator Data'!BE165="No Data",1,IF('Indicator Data imputation'!BE164&lt;&gt;"",1,0))</f>
        <v>0</v>
      </c>
      <c r="BE161" s="158">
        <f>IF('Indicator Data'!BF165="No Data",1,IF('Indicator Data imputation'!BF164&lt;&gt;"",1,0))</f>
        <v>0</v>
      </c>
      <c r="BF161" s="158">
        <f>IF('Indicator Data'!BG165="No Data",1,IF('Indicator Data imputation'!BG164&lt;&gt;"",1,0))</f>
        <v>0</v>
      </c>
      <c r="BG161" s="158">
        <f>IF('Indicator Data'!BH165="No Data",1,IF('Indicator Data imputation'!BH164&lt;&gt;"",1,0))</f>
        <v>1</v>
      </c>
      <c r="BH161" s="158">
        <f>IF('Indicator Data'!BI165="No Data",1,IF('Indicator Data imputation'!BI164&lt;&gt;"",1,0))</f>
        <v>1</v>
      </c>
      <c r="BI161" s="158">
        <f>IF('Indicator Data'!BJ165="No Data",1,IF('Indicator Data imputation'!BJ164&lt;&gt;"",1,0))</f>
        <v>1</v>
      </c>
      <c r="BJ161" s="158">
        <f>IF('Indicator Data'!BK165="No Data",1,IF('Indicator Data imputation'!BK164&lt;&gt;"",1,0))</f>
        <v>0</v>
      </c>
      <c r="BK161" s="158">
        <f>IF('Indicator Data'!BL165="No Data",1,IF('Indicator Data imputation'!BL164&lt;&gt;"",1,0))</f>
        <v>0</v>
      </c>
      <c r="BL161" s="158">
        <f>IF('Indicator Data'!BM165="No Data",1,IF('Indicator Data imputation'!BM164&lt;&gt;"",1,0))</f>
        <v>0</v>
      </c>
      <c r="BM161" s="158">
        <f>IF('Indicator Data'!BN165="No Data",1,IF('Indicator Data imputation'!BN164&lt;&gt;"",1,0))</f>
        <v>0</v>
      </c>
      <c r="BN161" s="158">
        <f>IF('Indicator Data'!BO165="No Data",1,IF('Indicator Data imputation'!BO164&lt;&gt;"",1,0))</f>
        <v>0</v>
      </c>
      <c r="BO161" s="158">
        <f>IF('Indicator Data'!BP165="No Data",1,IF('Indicator Data imputation'!BP164&lt;&gt;"",1,0))</f>
        <v>0</v>
      </c>
      <c r="BP161" s="158">
        <f>IF('Indicator Data'!BQ165="No Data",1,IF('Indicator Data imputation'!BQ164&lt;&gt;"",1,0))</f>
        <v>0</v>
      </c>
      <c r="BQ161" s="158">
        <f>IF('Indicator Data'!BR165="No Data",1,IF('Indicator Data imputation'!BR164&lt;&gt;"",1,0))</f>
        <v>0</v>
      </c>
      <c r="BR161" s="158">
        <f>IF('Indicator Data'!BS165="No Data",1,IF('Indicator Data imputation'!BS164&lt;&gt;"",1,0))</f>
        <v>0</v>
      </c>
      <c r="BS161" s="158">
        <f>IF('Indicator Data'!BT165="No Data",1,IF('Indicator Data imputation'!BT164&lt;&gt;"",1,0))</f>
        <v>1</v>
      </c>
      <c r="BT161" s="158">
        <f>IF('Indicator Data'!BU165="No Data",1,IF('Indicator Data imputation'!BU164&lt;&gt;"",1,0))</f>
        <v>0</v>
      </c>
      <c r="BU161" s="158">
        <f>IF('Indicator Data'!BV165="No Data",1,IF('Indicator Data imputation'!BV164&lt;&gt;"",1,0))</f>
        <v>1</v>
      </c>
      <c r="BV161" s="158">
        <f>IF('Indicator Data'!BW165="No Data",1,IF('Indicator Data imputation'!BW164&lt;&gt;"",1,0))</f>
        <v>1</v>
      </c>
      <c r="BW161" s="158">
        <f>IF('Indicator Data'!BX165="No Data",1,IF('Indicator Data imputation'!BX164&lt;&gt;"",1,0))</f>
        <v>0</v>
      </c>
      <c r="BX161" s="158">
        <f>IF('Indicator Data'!BY165="No Data",1,IF('Indicator Data imputation'!BY164&lt;&gt;"",1,0))</f>
        <v>0</v>
      </c>
      <c r="BY161" s="5">
        <f t="shared" si="6"/>
        <v>9</v>
      </c>
      <c r="BZ161" s="160">
        <f t="shared" si="7"/>
        <v>0.12</v>
      </c>
    </row>
    <row r="162" spans="1:78" x14ac:dyDescent="0.25">
      <c r="A162" s="5" t="s">
        <v>300</v>
      </c>
      <c r="B162" s="158">
        <f>IF('Indicator Data'!C166="No Data",1,IF('Indicator Data imputation'!C165&lt;&gt;"",1,0))</f>
        <v>0</v>
      </c>
      <c r="C162" s="158">
        <f>IF('Indicator Data'!D166="No Data",1,IF('Indicator Data imputation'!D165&lt;&gt;"",1,0))</f>
        <v>0</v>
      </c>
      <c r="D162" s="158">
        <f>IF('Indicator Data'!E166="No Data",1,IF('Indicator Data imputation'!E165&lt;&gt;"",1,0))</f>
        <v>0</v>
      </c>
      <c r="E162" s="158">
        <f>IF('Indicator Data'!F166="No Data",1,IF('Indicator Data imputation'!F165&lt;&gt;"",1,0))</f>
        <v>0</v>
      </c>
      <c r="F162" s="158">
        <f>IF('Indicator Data'!G166="No Data",1,IF('Indicator Data imputation'!G165&lt;&gt;"",1,0))</f>
        <v>0</v>
      </c>
      <c r="G162" s="158">
        <f>IF('Indicator Data'!H166="No Data",1,IF('Indicator Data imputation'!H165&lt;&gt;"",1,0))</f>
        <v>0</v>
      </c>
      <c r="H162" s="158">
        <f>IF('Indicator Data'!I166="No Data",1,IF('Indicator Data imputation'!I165&lt;&gt;"",1,0))</f>
        <v>0</v>
      </c>
      <c r="I162" s="158">
        <f>IF('Indicator Data'!J166="No Data",1,IF('Indicator Data imputation'!J165&lt;&gt;"",1,0))</f>
        <v>0</v>
      </c>
      <c r="J162" s="158">
        <f>IF('Indicator Data'!K166="No Data",1,IF('Indicator Data imputation'!K165&lt;&gt;"",1,0))</f>
        <v>0</v>
      </c>
      <c r="K162" s="158">
        <f>IF('Indicator Data'!L166="No Data",1,IF('Indicator Data imputation'!L165&lt;&gt;"",1,0))</f>
        <v>0</v>
      </c>
      <c r="L162" s="158">
        <f>IF('Indicator Data'!M166="No Data",1,IF('Indicator Data imputation'!M165&lt;&gt;"",1,0))</f>
        <v>0</v>
      </c>
      <c r="M162" s="158">
        <f>IF('Indicator Data'!N166="No Data",1,IF('Indicator Data imputation'!N165&lt;&gt;"",1,0))</f>
        <v>1</v>
      </c>
      <c r="N162" s="158">
        <f>IF('Indicator Data'!O166="No Data",1,IF('Indicator Data imputation'!O165&lt;&gt;"",1,0))</f>
        <v>1</v>
      </c>
      <c r="O162" s="158">
        <f>IF('Indicator Data'!P166="No Data",1,IF('Indicator Data imputation'!P165&lt;&gt;"",1,0))</f>
        <v>1</v>
      </c>
      <c r="P162" s="158">
        <f>IF('Indicator Data'!Q166="No Data",1,IF('Indicator Data imputation'!Q165&lt;&gt;"",1,0))</f>
        <v>0</v>
      </c>
      <c r="Q162" s="158">
        <f>IF('Indicator Data'!R166="No Data",1,IF('Indicator Data imputation'!R165&lt;&gt;"",1,0))</f>
        <v>0</v>
      </c>
      <c r="R162" s="158">
        <f>IF('Indicator Data'!S166="No Data",1,IF('Indicator Data imputation'!S165&lt;&gt;"",1,0))</f>
        <v>0</v>
      </c>
      <c r="S162" s="158">
        <f>IF('Indicator Data'!T166="No Data",1,IF('Indicator Data imputation'!T165&lt;&gt;"",1,0))</f>
        <v>0</v>
      </c>
      <c r="T162" s="158">
        <f>IF('Indicator Data'!U166="No Data",1,IF('Indicator Data imputation'!U165&lt;&gt;"",1,0))</f>
        <v>0</v>
      </c>
      <c r="U162" s="158">
        <f>IF('Indicator Data'!V166="No Data",1,IF('Indicator Data imputation'!V165&lt;&gt;"",1,0))</f>
        <v>0</v>
      </c>
      <c r="V162" s="158">
        <f>IF('Indicator Data'!W166="No Data",1,IF('Indicator Data imputation'!W165&lt;&gt;"",1,0))</f>
        <v>0</v>
      </c>
      <c r="W162" s="158">
        <f>IF('Indicator Data'!X166="No Data",1,IF('Indicator Data imputation'!X165&lt;&gt;"",1,0))</f>
        <v>0</v>
      </c>
      <c r="X162" s="158">
        <f>IF('Indicator Data'!Y166="No Data",1,IF('Indicator Data imputation'!Y165&lt;&gt;"",1,0))</f>
        <v>0</v>
      </c>
      <c r="Y162" s="158">
        <f>IF('Indicator Data'!Z166="No Data",1,IF('Indicator Data imputation'!Z165&lt;&gt;"",1,0))</f>
        <v>0</v>
      </c>
      <c r="Z162" s="158">
        <f>IF('Indicator Data'!AA166="No Data",1,IF('Indicator Data imputation'!AA165&lt;&gt;"",1,0))</f>
        <v>0</v>
      </c>
      <c r="AA162" s="158">
        <f>IF('Indicator Data'!AB166="No Data",1,IF('Indicator Data imputation'!AB165&lt;&gt;"",1,0))</f>
        <v>0</v>
      </c>
      <c r="AB162" s="158">
        <f>IF('Indicator Data'!AC166="No Data",1,IF('Indicator Data imputation'!AC165&lt;&gt;"",1,0))</f>
        <v>1</v>
      </c>
      <c r="AC162" s="158">
        <f>IF('Indicator Data'!AD166="No Data",1,IF('Indicator Data imputation'!AD165&lt;&gt;"",1,0))</f>
        <v>0</v>
      </c>
      <c r="AD162" s="158">
        <f>IF('Indicator Data'!AE166="No Data",1,IF('Indicator Data imputation'!AE165&lt;&gt;"",1,0))</f>
        <v>0</v>
      </c>
      <c r="AE162" s="158">
        <f>IF('Indicator Data'!AF166="No Data",1,IF('Indicator Data imputation'!AF165&lt;&gt;"",1,0))</f>
        <v>0</v>
      </c>
      <c r="AF162" s="158">
        <f>IF('Indicator Data'!AG166="No Data",1,IF('Indicator Data imputation'!AG165&lt;&gt;"",1,0))</f>
        <v>0</v>
      </c>
      <c r="AG162" s="158">
        <f>IF('Indicator Data'!AH166="No Data",1,IF('Indicator Data imputation'!AH165&lt;&gt;"",1,0))</f>
        <v>0</v>
      </c>
      <c r="AH162" s="158">
        <f>IF('Indicator Data'!AI166="No Data",1,IF('Indicator Data imputation'!AI165&lt;&gt;"",1,0))</f>
        <v>0</v>
      </c>
      <c r="AI162" s="158">
        <f>IF('Indicator Data'!AJ166="No Data",1,IF('Indicator Data imputation'!AJ165&lt;&gt;"",1,0))</f>
        <v>0</v>
      </c>
      <c r="AJ162" s="158">
        <f>IF('Indicator Data'!AK166="No Data",1,IF('Indicator Data imputation'!AK165&lt;&gt;"",1,0))</f>
        <v>0</v>
      </c>
      <c r="AK162" s="158">
        <f>IF('Indicator Data'!AL166="No Data",1,IF('Indicator Data imputation'!AL165&lt;&gt;"",1,0))</f>
        <v>0</v>
      </c>
      <c r="AL162" s="158">
        <f>IF('Indicator Data'!AM166="No Data",1,IF('Indicator Data imputation'!AM165&lt;&gt;"",1,0))</f>
        <v>1</v>
      </c>
      <c r="AM162" s="158">
        <f>IF('Indicator Data'!AN166="No Data",1,IF('Indicator Data imputation'!AN165&lt;&gt;"",1,0))</f>
        <v>0</v>
      </c>
      <c r="AN162" s="158">
        <f>IF('Indicator Data'!AO166="No Data",1,IF('Indicator Data imputation'!AO165&lt;&gt;"",1,0))</f>
        <v>0</v>
      </c>
      <c r="AO162" s="158">
        <f>IF('Indicator Data'!AP166="No Data",1,IF('Indicator Data imputation'!AP165&lt;&gt;"",1,0))</f>
        <v>0</v>
      </c>
      <c r="AP162" s="158">
        <f>IF('Indicator Data'!AQ166="No Data",1,IF('Indicator Data imputation'!AQ165&lt;&gt;"",1,0))</f>
        <v>1</v>
      </c>
      <c r="AQ162" s="158">
        <f>IF('Indicator Data'!AR166="No Data",1,IF('Indicator Data imputation'!AR165&lt;&gt;"",1,0))</f>
        <v>0</v>
      </c>
      <c r="AR162" s="158">
        <f>IF('Indicator Data'!AS166="No Data",1,IF('Indicator Data imputation'!AS165&lt;&gt;"",1,0))</f>
        <v>0</v>
      </c>
      <c r="AS162" s="158">
        <f>IF('Indicator Data'!AT166="No Data",1,IF('Indicator Data imputation'!AT165&lt;&gt;"",1,0))</f>
        <v>1</v>
      </c>
      <c r="AT162" s="158">
        <f>IF('Indicator Data'!AU166="No Data",1,IF('Indicator Data imputation'!AU165&lt;&gt;"",1,0))</f>
        <v>0</v>
      </c>
      <c r="AU162" s="158">
        <f>IF('Indicator Data'!AV166="No Data",1,IF('Indicator Data imputation'!AV165&lt;&gt;"",1,0))</f>
        <v>0</v>
      </c>
      <c r="AV162" s="158">
        <f>IF('Indicator Data'!AW166="No Data",1,IF('Indicator Data imputation'!AW165&lt;&gt;"",1,0))</f>
        <v>0</v>
      </c>
      <c r="AW162" s="158">
        <f>IF('Indicator Data'!AX166="No Data",1,IF('Indicator Data imputation'!AX165&lt;&gt;"",1,0))</f>
        <v>1</v>
      </c>
      <c r="AX162" s="158">
        <f>IF('Indicator Data'!AY166="No Data",1,IF('Indicator Data imputation'!AY165&lt;&gt;"",1,0))</f>
        <v>0</v>
      </c>
      <c r="AY162" s="158">
        <f>IF('Indicator Data'!AZ166="No Data",1,IF('Indicator Data imputation'!AZ165&lt;&gt;"",1,0))</f>
        <v>0</v>
      </c>
      <c r="AZ162" s="158">
        <f>IF('Indicator Data'!BA166="No Data",1,IF('Indicator Data imputation'!BA165&lt;&gt;"",1,0))</f>
        <v>0</v>
      </c>
      <c r="BA162" s="158">
        <f>IF('Indicator Data'!BB166="No Data",1,IF('Indicator Data imputation'!BB165&lt;&gt;"",1,0))</f>
        <v>0</v>
      </c>
      <c r="BB162" s="158">
        <f>IF('Indicator Data'!BC166="No Data",1,IF('Indicator Data imputation'!BC165&lt;&gt;"",1,0))</f>
        <v>0</v>
      </c>
      <c r="BC162" s="158">
        <f>IF('Indicator Data'!BD166="No Data",1,IF('Indicator Data imputation'!BD165&lt;&gt;"",1,0))</f>
        <v>0</v>
      </c>
      <c r="BD162" s="158">
        <f>IF('Indicator Data'!BE166="No Data",1,IF('Indicator Data imputation'!BE165&lt;&gt;"",1,0))</f>
        <v>0</v>
      </c>
      <c r="BE162" s="158">
        <f>IF('Indicator Data'!BF166="No Data",1,IF('Indicator Data imputation'!BF165&lt;&gt;"",1,0))</f>
        <v>0</v>
      </c>
      <c r="BF162" s="158">
        <f>IF('Indicator Data'!BG166="No Data",1,IF('Indicator Data imputation'!BG165&lt;&gt;"",1,0))</f>
        <v>0</v>
      </c>
      <c r="BG162" s="158">
        <f>IF('Indicator Data'!BH166="No Data",1,IF('Indicator Data imputation'!BH165&lt;&gt;"",1,0))</f>
        <v>0</v>
      </c>
      <c r="BH162" s="158">
        <f>IF('Indicator Data'!BI166="No Data",1,IF('Indicator Data imputation'!BI165&lt;&gt;"",1,0))</f>
        <v>0</v>
      </c>
      <c r="BI162" s="158">
        <f>IF('Indicator Data'!BJ166="No Data",1,IF('Indicator Data imputation'!BJ165&lt;&gt;"",1,0))</f>
        <v>0</v>
      </c>
      <c r="BJ162" s="158">
        <f>IF('Indicator Data'!BK166="No Data",1,IF('Indicator Data imputation'!BK165&lt;&gt;"",1,0))</f>
        <v>0</v>
      </c>
      <c r="BK162" s="158">
        <f>IF('Indicator Data'!BL166="No Data",1,IF('Indicator Data imputation'!BL165&lt;&gt;"",1,0))</f>
        <v>0</v>
      </c>
      <c r="BL162" s="158">
        <f>IF('Indicator Data'!BM166="No Data",1,IF('Indicator Data imputation'!BM165&lt;&gt;"",1,0))</f>
        <v>0</v>
      </c>
      <c r="BM162" s="158">
        <f>IF('Indicator Data'!BN166="No Data",1,IF('Indicator Data imputation'!BN165&lt;&gt;"",1,0))</f>
        <v>0</v>
      </c>
      <c r="BN162" s="158">
        <f>IF('Indicator Data'!BO166="No Data",1,IF('Indicator Data imputation'!BO165&lt;&gt;"",1,0))</f>
        <v>0</v>
      </c>
      <c r="BO162" s="158">
        <f>IF('Indicator Data'!BP166="No Data",1,IF('Indicator Data imputation'!BP165&lt;&gt;"",1,0))</f>
        <v>0</v>
      </c>
      <c r="BP162" s="158">
        <f>IF('Indicator Data'!BQ166="No Data",1,IF('Indicator Data imputation'!BQ165&lt;&gt;"",1,0))</f>
        <v>0</v>
      </c>
      <c r="BQ162" s="158">
        <f>IF('Indicator Data'!BR166="No Data",1,IF('Indicator Data imputation'!BR165&lt;&gt;"",1,0))</f>
        <v>0</v>
      </c>
      <c r="BR162" s="158">
        <f>IF('Indicator Data'!BS166="No Data",1,IF('Indicator Data imputation'!BS165&lt;&gt;"",1,0))</f>
        <v>0</v>
      </c>
      <c r="BS162" s="158">
        <f>IF('Indicator Data'!BT166="No Data",1,IF('Indicator Data imputation'!BT165&lt;&gt;"",1,0))</f>
        <v>0</v>
      </c>
      <c r="BT162" s="158">
        <f>IF('Indicator Data'!BU166="No Data",1,IF('Indicator Data imputation'!BU165&lt;&gt;"",1,0))</f>
        <v>0</v>
      </c>
      <c r="BU162" s="158">
        <f>IF('Indicator Data'!BV166="No Data",1,IF('Indicator Data imputation'!BV165&lt;&gt;"",1,0))</f>
        <v>0</v>
      </c>
      <c r="BV162" s="158">
        <f>IF('Indicator Data'!BW166="No Data",1,IF('Indicator Data imputation'!BW165&lt;&gt;"",1,0))</f>
        <v>1</v>
      </c>
      <c r="BW162" s="158">
        <f>IF('Indicator Data'!BX166="No Data",1,IF('Indicator Data imputation'!BX165&lt;&gt;"",1,0))</f>
        <v>0</v>
      </c>
      <c r="BX162" s="158">
        <f>IF('Indicator Data'!BY166="No Data",1,IF('Indicator Data imputation'!BY165&lt;&gt;"",1,0))</f>
        <v>0</v>
      </c>
      <c r="BY162" s="5">
        <f t="shared" ref="BY162:BY192" si="8">SUM(B162:BX162)</f>
        <v>9</v>
      </c>
      <c r="BZ162" s="160">
        <f t="shared" si="7"/>
        <v>0.12</v>
      </c>
    </row>
    <row r="163" spans="1:78" x14ac:dyDescent="0.25">
      <c r="A163" s="5" t="s">
        <v>302</v>
      </c>
      <c r="B163" s="158">
        <f>IF('Indicator Data'!C167="No Data",1,IF('Indicator Data imputation'!C166&lt;&gt;"",1,0))</f>
        <v>0</v>
      </c>
      <c r="C163" s="158">
        <f>IF('Indicator Data'!D167="No Data",1,IF('Indicator Data imputation'!D166&lt;&gt;"",1,0))</f>
        <v>0</v>
      </c>
      <c r="D163" s="158">
        <f>IF('Indicator Data'!E167="No Data",1,IF('Indicator Data imputation'!E166&lt;&gt;"",1,0))</f>
        <v>0</v>
      </c>
      <c r="E163" s="158">
        <f>IF('Indicator Data'!F167="No Data",1,IF('Indicator Data imputation'!F166&lt;&gt;"",1,0))</f>
        <v>0</v>
      </c>
      <c r="F163" s="158">
        <f>IF('Indicator Data'!G167="No Data",1,IF('Indicator Data imputation'!G166&lt;&gt;"",1,0))</f>
        <v>0</v>
      </c>
      <c r="G163" s="158">
        <f>IF('Indicator Data'!H167="No Data",1,IF('Indicator Data imputation'!H166&lt;&gt;"",1,0))</f>
        <v>0</v>
      </c>
      <c r="H163" s="158">
        <f>IF('Indicator Data'!I167="No Data",1,IF('Indicator Data imputation'!I166&lt;&gt;"",1,0))</f>
        <v>0</v>
      </c>
      <c r="I163" s="158">
        <f>IF('Indicator Data'!J167="No Data",1,IF('Indicator Data imputation'!J166&lt;&gt;"",1,0))</f>
        <v>0</v>
      </c>
      <c r="J163" s="158">
        <f>IF('Indicator Data'!K167="No Data",1,IF('Indicator Data imputation'!K166&lt;&gt;"",1,0))</f>
        <v>0</v>
      </c>
      <c r="K163" s="158">
        <f>IF('Indicator Data'!L167="No Data",1,IF('Indicator Data imputation'!L166&lt;&gt;"",1,0))</f>
        <v>0</v>
      </c>
      <c r="L163" s="158">
        <f>IF('Indicator Data'!M167="No Data",1,IF('Indicator Data imputation'!M166&lt;&gt;"",1,0))</f>
        <v>0</v>
      </c>
      <c r="M163" s="158">
        <f>IF('Indicator Data'!N167="No Data",1,IF('Indicator Data imputation'!N166&lt;&gt;"",1,0))</f>
        <v>1</v>
      </c>
      <c r="N163" s="158">
        <f>IF('Indicator Data'!O167="No Data",1,IF('Indicator Data imputation'!O166&lt;&gt;"",1,0))</f>
        <v>1</v>
      </c>
      <c r="O163" s="158">
        <f>IF('Indicator Data'!P167="No Data",1,IF('Indicator Data imputation'!P166&lt;&gt;"",1,0))</f>
        <v>1</v>
      </c>
      <c r="P163" s="158">
        <f>IF('Indicator Data'!Q167="No Data",1,IF('Indicator Data imputation'!Q166&lt;&gt;"",1,0))</f>
        <v>0</v>
      </c>
      <c r="Q163" s="158">
        <f>IF('Indicator Data'!R167="No Data",1,IF('Indicator Data imputation'!R166&lt;&gt;"",1,0))</f>
        <v>0</v>
      </c>
      <c r="R163" s="158">
        <f>IF('Indicator Data'!S167="No Data",1,IF('Indicator Data imputation'!S166&lt;&gt;"",1,0))</f>
        <v>0</v>
      </c>
      <c r="S163" s="158">
        <f>IF('Indicator Data'!T167="No Data",1,IF('Indicator Data imputation'!T166&lt;&gt;"",1,0))</f>
        <v>0</v>
      </c>
      <c r="T163" s="158">
        <f>IF('Indicator Data'!U167="No Data",1,IF('Indicator Data imputation'!U166&lt;&gt;"",1,0))</f>
        <v>0</v>
      </c>
      <c r="U163" s="158">
        <f>IF('Indicator Data'!V167="No Data",1,IF('Indicator Data imputation'!V166&lt;&gt;"",1,0))</f>
        <v>0</v>
      </c>
      <c r="V163" s="158">
        <f>IF('Indicator Data'!W167="No Data",1,IF('Indicator Data imputation'!W166&lt;&gt;"",1,0))</f>
        <v>0</v>
      </c>
      <c r="W163" s="158">
        <f>IF('Indicator Data'!X167="No Data",1,IF('Indicator Data imputation'!X166&lt;&gt;"",1,0))</f>
        <v>0</v>
      </c>
      <c r="X163" s="158">
        <f>IF('Indicator Data'!Y167="No Data",1,IF('Indicator Data imputation'!Y166&lt;&gt;"",1,0))</f>
        <v>0</v>
      </c>
      <c r="Y163" s="158">
        <f>IF('Indicator Data'!Z167="No Data",1,IF('Indicator Data imputation'!Z166&lt;&gt;"",1,0))</f>
        <v>0</v>
      </c>
      <c r="Z163" s="158">
        <f>IF('Indicator Data'!AA167="No Data",1,IF('Indicator Data imputation'!AA166&lt;&gt;"",1,0))</f>
        <v>1</v>
      </c>
      <c r="AA163" s="158">
        <f>IF('Indicator Data'!AB167="No Data",1,IF('Indicator Data imputation'!AB166&lt;&gt;"",1,0))</f>
        <v>0</v>
      </c>
      <c r="AB163" s="158">
        <f>IF('Indicator Data'!AC167="No Data",1,IF('Indicator Data imputation'!AC166&lt;&gt;"",1,0))</f>
        <v>1</v>
      </c>
      <c r="AC163" s="158">
        <f>IF('Indicator Data'!AD167="No Data",1,IF('Indicator Data imputation'!AD166&lt;&gt;"",1,0))</f>
        <v>0</v>
      </c>
      <c r="AD163" s="158">
        <f>IF('Indicator Data'!AE167="No Data",1,IF('Indicator Data imputation'!AE166&lt;&gt;"",1,0))</f>
        <v>0</v>
      </c>
      <c r="AE163" s="158">
        <f>IF('Indicator Data'!AF167="No Data",1,IF('Indicator Data imputation'!AF166&lt;&gt;"",1,0))</f>
        <v>1</v>
      </c>
      <c r="AF163" s="158">
        <f>IF('Indicator Data'!AG167="No Data",1,IF('Indicator Data imputation'!AG166&lt;&gt;"",1,0))</f>
        <v>0</v>
      </c>
      <c r="AG163" s="158">
        <f>IF('Indicator Data'!AH167="No Data",1,IF('Indicator Data imputation'!AH166&lt;&gt;"",1,0))</f>
        <v>0</v>
      </c>
      <c r="AH163" s="158">
        <f>IF('Indicator Data'!AI167="No Data",1,IF('Indicator Data imputation'!AI166&lt;&gt;"",1,0))</f>
        <v>0</v>
      </c>
      <c r="AI163" s="158">
        <f>IF('Indicator Data'!AJ167="No Data",1,IF('Indicator Data imputation'!AJ166&lt;&gt;"",1,0))</f>
        <v>0</v>
      </c>
      <c r="AJ163" s="158">
        <f>IF('Indicator Data'!AK167="No Data",1,IF('Indicator Data imputation'!AK166&lt;&gt;"",1,0))</f>
        <v>0</v>
      </c>
      <c r="AK163" s="158">
        <f>IF('Indicator Data'!AL167="No Data",1,IF('Indicator Data imputation'!AL166&lt;&gt;"",1,0))</f>
        <v>0</v>
      </c>
      <c r="AL163" s="158">
        <f>IF('Indicator Data'!AM167="No Data",1,IF('Indicator Data imputation'!AM166&lt;&gt;"",1,0))</f>
        <v>1</v>
      </c>
      <c r="AM163" s="158">
        <f>IF('Indicator Data'!AN167="No Data",1,IF('Indicator Data imputation'!AN166&lt;&gt;"",1,0))</f>
        <v>0</v>
      </c>
      <c r="AN163" s="158">
        <f>IF('Indicator Data'!AO167="No Data",1,IF('Indicator Data imputation'!AO166&lt;&gt;"",1,0))</f>
        <v>0</v>
      </c>
      <c r="AO163" s="158">
        <f>IF('Indicator Data'!AP167="No Data",1,IF('Indicator Data imputation'!AP166&lt;&gt;"",1,0))</f>
        <v>0</v>
      </c>
      <c r="AP163" s="158">
        <f>IF('Indicator Data'!AQ167="No Data",1,IF('Indicator Data imputation'!AQ166&lt;&gt;"",1,0))</f>
        <v>0</v>
      </c>
      <c r="AQ163" s="158">
        <f>IF('Indicator Data'!AR167="No Data",1,IF('Indicator Data imputation'!AR166&lt;&gt;"",1,0))</f>
        <v>0</v>
      </c>
      <c r="AR163" s="158">
        <f>IF('Indicator Data'!AS167="No Data",1,IF('Indicator Data imputation'!AS166&lt;&gt;"",1,0))</f>
        <v>0</v>
      </c>
      <c r="AS163" s="158">
        <f>IF('Indicator Data'!AT167="No Data",1,IF('Indicator Data imputation'!AT166&lt;&gt;"",1,0))</f>
        <v>0</v>
      </c>
      <c r="AT163" s="158">
        <f>IF('Indicator Data'!AU167="No Data",1,IF('Indicator Data imputation'!AU166&lt;&gt;"",1,0))</f>
        <v>0</v>
      </c>
      <c r="AU163" s="158">
        <f>IF('Indicator Data'!AV167="No Data",1,IF('Indicator Data imputation'!AV166&lt;&gt;"",1,0))</f>
        <v>0</v>
      </c>
      <c r="AV163" s="158">
        <f>IF('Indicator Data'!AW167="No Data",1,IF('Indicator Data imputation'!AW166&lt;&gt;"",1,0))</f>
        <v>0</v>
      </c>
      <c r="AW163" s="158">
        <f>IF('Indicator Data'!AX167="No Data",1,IF('Indicator Data imputation'!AX166&lt;&gt;"",1,0))</f>
        <v>0</v>
      </c>
      <c r="AX163" s="158">
        <f>IF('Indicator Data'!AY167="No Data",1,IF('Indicator Data imputation'!AY166&lt;&gt;"",1,0))</f>
        <v>0</v>
      </c>
      <c r="AY163" s="158">
        <f>IF('Indicator Data'!AZ167="No Data",1,IF('Indicator Data imputation'!AZ166&lt;&gt;"",1,0))</f>
        <v>0</v>
      </c>
      <c r="AZ163" s="158">
        <f>IF('Indicator Data'!BA167="No Data",1,IF('Indicator Data imputation'!BA166&lt;&gt;"",1,0))</f>
        <v>0</v>
      </c>
      <c r="BA163" s="158">
        <f>IF('Indicator Data'!BB167="No Data",1,IF('Indicator Data imputation'!BB166&lt;&gt;"",1,0))</f>
        <v>0</v>
      </c>
      <c r="BB163" s="158">
        <f>IF('Indicator Data'!BC167="No Data",1,IF('Indicator Data imputation'!BC166&lt;&gt;"",1,0))</f>
        <v>0</v>
      </c>
      <c r="BC163" s="158">
        <f>IF('Indicator Data'!BD167="No Data",1,IF('Indicator Data imputation'!BD166&lt;&gt;"",1,0))</f>
        <v>0</v>
      </c>
      <c r="BD163" s="158">
        <f>IF('Indicator Data'!BE167="No Data",1,IF('Indicator Data imputation'!BE166&lt;&gt;"",1,0))</f>
        <v>0</v>
      </c>
      <c r="BE163" s="158">
        <f>IF('Indicator Data'!BF167="No Data",1,IF('Indicator Data imputation'!BF166&lt;&gt;"",1,0))</f>
        <v>0</v>
      </c>
      <c r="BF163" s="158">
        <f>IF('Indicator Data'!BG167="No Data",1,IF('Indicator Data imputation'!BG166&lt;&gt;"",1,0))</f>
        <v>0</v>
      </c>
      <c r="BG163" s="158">
        <f>IF('Indicator Data'!BH167="No Data",1,IF('Indicator Data imputation'!BH166&lt;&gt;"",1,0))</f>
        <v>0</v>
      </c>
      <c r="BH163" s="158">
        <f>IF('Indicator Data'!BI167="No Data",1,IF('Indicator Data imputation'!BI166&lt;&gt;"",1,0))</f>
        <v>0</v>
      </c>
      <c r="BI163" s="158">
        <f>IF('Indicator Data'!BJ167="No Data",1,IF('Indicator Data imputation'!BJ166&lt;&gt;"",1,0))</f>
        <v>0</v>
      </c>
      <c r="BJ163" s="158">
        <f>IF('Indicator Data'!BK167="No Data",1,IF('Indicator Data imputation'!BK166&lt;&gt;"",1,0))</f>
        <v>0</v>
      </c>
      <c r="BK163" s="158">
        <f>IF('Indicator Data'!BL167="No Data",1,IF('Indicator Data imputation'!BL166&lt;&gt;"",1,0))</f>
        <v>0</v>
      </c>
      <c r="BL163" s="158">
        <f>IF('Indicator Data'!BM167="No Data",1,IF('Indicator Data imputation'!BM166&lt;&gt;"",1,0))</f>
        <v>0</v>
      </c>
      <c r="BM163" s="158">
        <f>IF('Indicator Data'!BN167="No Data",1,IF('Indicator Data imputation'!BN166&lt;&gt;"",1,0))</f>
        <v>0</v>
      </c>
      <c r="BN163" s="158">
        <f>IF('Indicator Data'!BO167="No Data",1,IF('Indicator Data imputation'!BO166&lt;&gt;"",1,0))</f>
        <v>0</v>
      </c>
      <c r="BO163" s="158">
        <f>IF('Indicator Data'!BP167="No Data",1,IF('Indicator Data imputation'!BP166&lt;&gt;"",1,0))</f>
        <v>0</v>
      </c>
      <c r="BP163" s="158">
        <f>IF('Indicator Data'!BQ167="No Data",1,IF('Indicator Data imputation'!BQ166&lt;&gt;"",1,0))</f>
        <v>0</v>
      </c>
      <c r="BQ163" s="158">
        <f>IF('Indicator Data'!BR167="No Data",1,IF('Indicator Data imputation'!BR166&lt;&gt;"",1,0))</f>
        <v>0</v>
      </c>
      <c r="BR163" s="158">
        <f>IF('Indicator Data'!BS167="No Data",1,IF('Indicator Data imputation'!BS166&lt;&gt;"",1,0))</f>
        <v>0</v>
      </c>
      <c r="BS163" s="158">
        <f>IF('Indicator Data'!BT167="No Data",1,IF('Indicator Data imputation'!BT166&lt;&gt;"",1,0))</f>
        <v>0</v>
      </c>
      <c r="BT163" s="158">
        <f>IF('Indicator Data'!BU167="No Data",1,IF('Indicator Data imputation'!BU166&lt;&gt;"",1,0))</f>
        <v>0</v>
      </c>
      <c r="BU163" s="158">
        <f>IF('Indicator Data'!BV167="No Data",1,IF('Indicator Data imputation'!BV166&lt;&gt;"",1,0))</f>
        <v>0</v>
      </c>
      <c r="BV163" s="158">
        <f>IF('Indicator Data'!BW167="No Data",1,IF('Indicator Data imputation'!BW166&lt;&gt;"",1,0))</f>
        <v>1</v>
      </c>
      <c r="BW163" s="158">
        <f>IF('Indicator Data'!BX167="No Data",1,IF('Indicator Data imputation'!BX166&lt;&gt;"",1,0))</f>
        <v>0</v>
      </c>
      <c r="BX163" s="158">
        <f>IF('Indicator Data'!BY167="No Data",1,IF('Indicator Data imputation'!BY166&lt;&gt;"",1,0))</f>
        <v>0</v>
      </c>
      <c r="BY163" s="5">
        <f t="shared" si="8"/>
        <v>8</v>
      </c>
      <c r="BZ163" s="160">
        <f t="shared" si="7"/>
        <v>0.10666666666666667</v>
      </c>
    </row>
    <row r="164" spans="1:78" x14ac:dyDescent="0.25">
      <c r="A164" s="5" t="s">
        <v>304</v>
      </c>
      <c r="B164" s="158">
        <f>IF('Indicator Data'!C168="No Data",1,IF('Indicator Data imputation'!C167&lt;&gt;"",1,0))</f>
        <v>0</v>
      </c>
      <c r="C164" s="158">
        <f>IF('Indicator Data'!D168="No Data",1,IF('Indicator Data imputation'!D167&lt;&gt;"",1,0))</f>
        <v>0</v>
      </c>
      <c r="D164" s="158">
        <f>IF('Indicator Data'!E168="No Data",1,IF('Indicator Data imputation'!E167&lt;&gt;"",1,0))</f>
        <v>0</v>
      </c>
      <c r="E164" s="158">
        <f>IF('Indicator Data'!F168="No Data",1,IF('Indicator Data imputation'!F167&lt;&gt;"",1,0))</f>
        <v>0</v>
      </c>
      <c r="F164" s="158">
        <f>IF('Indicator Data'!G168="No Data",1,IF('Indicator Data imputation'!G167&lt;&gt;"",1,0))</f>
        <v>0</v>
      </c>
      <c r="G164" s="158">
        <f>IF('Indicator Data'!H168="No Data",1,IF('Indicator Data imputation'!H167&lt;&gt;"",1,0))</f>
        <v>0</v>
      </c>
      <c r="H164" s="158">
        <f>IF('Indicator Data'!I168="No Data",1,IF('Indicator Data imputation'!I167&lt;&gt;"",1,0))</f>
        <v>0</v>
      </c>
      <c r="I164" s="158">
        <f>IF('Indicator Data'!J168="No Data",1,IF('Indicator Data imputation'!J167&lt;&gt;"",1,0))</f>
        <v>0</v>
      </c>
      <c r="J164" s="158">
        <f>IF('Indicator Data'!K168="No Data",1,IF('Indicator Data imputation'!K167&lt;&gt;"",1,0))</f>
        <v>0</v>
      </c>
      <c r="K164" s="158">
        <f>IF('Indicator Data'!L168="No Data",1,IF('Indicator Data imputation'!L167&lt;&gt;"",1,0))</f>
        <v>0</v>
      </c>
      <c r="L164" s="158">
        <f>IF('Indicator Data'!M168="No Data",1,IF('Indicator Data imputation'!M167&lt;&gt;"",1,0))</f>
        <v>0</v>
      </c>
      <c r="M164" s="158">
        <f>IF('Indicator Data'!N168="No Data",1,IF('Indicator Data imputation'!N167&lt;&gt;"",1,0))</f>
        <v>0</v>
      </c>
      <c r="N164" s="158">
        <f>IF('Indicator Data'!O168="No Data",1,IF('Indicator Data imputation'!O167&lt;&gt;"",1,0))</f>
        <v>0</v>
      </c>
      <c r="O164" s="158">
        <f>IF('Indicator Data'!P168="No Data",1,IF('Indicator Data imputation'!P167&lt;&gt;"",1,0))</f>
        <v>0</v>
      </c>
      <c r="P164" s="158">
        <f>IF('Indicator Data'!Q168="No Data",1,IF('Indicator Data imputation'!Q167&lt;&gt;"",1,0))</f>
        <v>0</v>
      </c>
      <c r="Q164" s="158">
        <f>IF('Indicator Data'!R168="No Data",1,IF('Indicator Data imputation'!R167&lt;&gt;"",1,0))</f>
        <v>0</v>
      </c>
      <c r="R164" s="158">
        <f>IF('Indicator Data'!S168="No Data",1,IF('Indicator Data imputation'!S167&lt;&gt;"",1,0))</f>
        <v>0</v>
      </c>
      <c r="S164" s="158">
        <f>IF('Indicator Data'!T168="No Data",1,IF('Indicator Data imputation'!T167&lt;&gt;"",1,0))</f>
        <v>0</v>
      </c>
      <c r="T164" s="158">
        <f>IF('Indicator Data'!U168="No Data",1,IF('Indicator Data imputation'!U167&lt;&gt;"",1,0))</f>
        <v>0</v>
      </c>
      <c r="U164" s="158">
        <f>IF('Indicator Data'!V168="No Data",1,IF('Indicator Data imputation'!V167&lt;&gt;"",1,0))</f>
        <v>0</v>
      </c>
      <c r="V164" s="158">
        <f>IF('Indicator Data'!W168="No Data",1,IF('Indicator Data imputation'!W167&lt;&gt;"",1,0))</f>
        <v>0</v>
      </c>
      <c r="W164" s="158">
        <f>IF('Indicator Data'!X168="No Data",1,IF('Indicator Data imputation'!X167&lt;&gt;"",1,0))</f>
        <v>0</v>
      </c>
      <c r="X164" s="158">
        <f>IF('Indicator Data'!Y168="No Data",1,IF('Indicator Data imputation'!Y167&lt;&gt;"",1,0))</f>
        <v>0</v>
      </c>
      <c r="Y164" s="158">
        <f>IF('Indicator Data'!Z168="No Data",1,IF('Indicator Data imputation'!Z167&lt;&gt;"",1,0))</f>
        <v>0</v>
      </c>
      <c r="Z164" s="158">
        <f>IF('Indicator Data'!AA168="No Data",1,IF('Indicator Data imputation'!AA167&lt;&gt;"",1,0))</f>
        <v>0</v>
      </c>
      <c r="AA164" s="158">
        <f>IF('Indicator Data'!AB168="No Data",1,IF('Indicator Data imputation'!AB167&lt;&gt;"",1,0))</f>
        <v>0</v>
      </c>
      <c r="AB164" s="158">
        <f>IF('Indicator Data'!AC168="No Data",1,IF('Indicator Data imputation'!AC167&lt;&gt;"",1,0))</f>
        <v>0</v>
      </c>
      <c r="AC164" s="158">
        <f>IF('Indicator Data'!AD168="No Data",1,IF('Indicator Data imputation'!AD167&lt;&gt;"",1,0))</f>
        <v>0</v>
      </c>
      <c r="AD164" s="158">
        <f>IF('Indicator Data'!AE168="No Data",1,IF('Indicator Data imputation'!AE167&lt;&gt;"",1,0))</f>
        <v>0</v>
      </c>
      <c r="AE164" s="158">
        <f>IF('Indicator Data'!AF168="No Data",1,IF('Indicator Data imputation'!AF167&lt;&gt;"",1,0))</f>
        <v>0</v>
      </c>
      <c r="AF164" s="158">
        <f>IF('Indicator Data'!AG168="No Data",1,IF('Indicator Data imputation'!AG167&lt;&gt;"",1,0))</f>
        <v>0</v>
      </c>
      <c r="AG164" s="158">
        <f>IF('Indicator Data'!AH168="No Data",1,IF('Indicator Data imputation'!AH167&lt;&gt;"",1,0))</f>
        <v>0</v>
      </c>
      <c r="AH164" s="158">
        <f>IF('Indicator Data'!AI168="No Data",1,IF('Indicator Data imputation'!AI167&lt;&gt;"",1,0))</f>
        <v>0</v>
      </c>
      <c r="AI164" s="158">
        <f>IF('Indicator Data'!AJ168="No Data",1,IF('Indicator Data imputation'!AJ167&lt;&gt;"",1,0))</f>
        <v>0</v>
      </c>
      <c r="AJ164" s="158">
        <f>IF('Indicator Data'!AK168="No Data",1,IF('Indicator Data imputation'!AK167&lt;&gt;"",1,0))</f>
        <v>0</v>
      </c>
      <c r="AK164" s="158">
        <f>IF('Indicator Data'!AL168="No Data",1,IF('Indicator Data imputation'!AL167&lt;&gt;"",1,0))</f>
        <v>0</v>
      </c>
      <c r="AL164" s="158">
        <f>IF('Indicator Data'!AM168="No Data",1,IF('Indicator Data imputation'!AM167&lt;&gt;"",1,0))</f>
        <v>0</v>
      </c>
      <c r="AM164" s="158">
        <f>IF('Indicator Data'!AN168="No Data",1,IF('Indicator Data imputation'!AN167&lt;&gt;"",1,0))</f>
        <v>0</v>
      </c>
      <c r="AN164" s="158">
        <f>IF('Indicator Data'!AO168="No Data",1,IF('Indicator Data imputation'!AO167&lt;&gt;"",1,0))</f>
        <v>0</v>
      </c>
      <c r="AO164" s="158">
        <f>IF('Indicator Data'!AP168="No Data",1,IF('Indicator Data imputation'!AP167&lt;&gt;"",1,0))</f>
        <v>0</v>
      </c>
      <c r="AP164" s="158">
        <f>IF('Indicator Data'!AQ168="No Data",1,IF('Indicator Data imputation'!AQ167&lt;&gt;"",1,0))</f>
        <v>0</v>
      </c>
      <c r="AQ164" s="158">
        <f>IF('Indicator Data'!AR168="No Data",1,IF('Indicator Data imputation'!AR167&lt;&gt;"",1,0))</f>
        <v>0</v>
      </c>
      <c r="AR164" s="158">
        <f>IF('Indicator Data'!AS168="No Data",1,IF('Indicator Data imputation'!AS167&lt;&gt;"",1,0))</f>
        <v>0</v>
      </c>
      <c r="AS164" s="158">
        <f>IF('Indicator Data'!AT168="No Data",1,IF('Indicator Data imputation'!AT167&lt;&gt;"",1,0))</f>
        <v>0</v>
      </c>
      <c r="AT164" s="158">
        <f>IF('Indicator Data'!AU168="No Data",1,IF('Indicator Data imputation'!AU167&lt;&gt;"",1,0))</f>
        <v>0</v>
      </c>
      <c r="AU164" s="158">
        <f>IF('Indicator Data'!AV168="No Data",1,IF('Indicator Data imputation'!AV167&lt;&gt;"",1,0))</f>
        <v>0</v>
      </c>
      <c r="AV164" s="158">
        <f>IF('Indicator Data'!AW168="No Data",1,IF('Indicator Data imputation'!AW167&lt;&gt;"",1,0))</f>
        <v>0</v>
      </c>
      <c r="AW164" s="158">
        <f>IF('Indicator Data'!AX168="No Data",1,IF('Indicator Data imputation'!AX167&lt;&gt;"",1,0))</f>
        <v>0</v>
      </c>
      <c r="AX164" s="158">
        <f>IF('Indicator Data'!AY168="No Data",1,IF('Indicator Data imputation'!AY167&lt;&gt;"",1,0))</f>
        <v>0</v>
      </c>
      <c r="AY164" s="158">
        <f>IF('Indicator Data'!AZ168="No Data",1,IF('Indicator Data imputation'!AZ167&lt;&gt;"",1,0))</f>
        <v>0</v>
      </c>
      <c r="AZ164" s="158">
        <f>IF('Indicator Data'!BA168="No Data",1,IF('Indicator Data imputation'!BA167&lt;&gt;"",1,0))</f>
        <v>0</v>
      </c>
      <c r="BA164" s="158">
        <f>IF('Indicator Data'!BB168="No Data",1,IF('Indicator Data imputation'!BB167&lt;&gt;"",1,0))</f>
        <v>0</v>
      </c>
      <c r="BB164" s="158">
        <f>IF('Indicator Data'!BC168="No Data",1,IF('Indicator Data imputation'!BC167&lt;&gt;"",1,0))</f>
        <v>0</v>
      </c>
      <c r="BC164" s="158">
        <f>IF('Indicator Data'!BD168="No Data",1,IF('Indicator Data imputation'!BD167&lt;&gt;"",1,0))</f>
        <v>0</v>
      </c>
      <c r="BD164" s="158">
        <f>IF('Indicator Data'!BE168="No Data",1,IF('Indicator Data imputation'!BE167&lt;&gt;"",1,0))</f>
        <v>0</v>
      </c>
      <c r="BE164" s="158">
        <f>IF('Indicator Data'!BF168="No Data",1,IF('Indicator Data imputation'!BF167&lt;&gt;"",1,0))</f>
        <v>0</v>
      </c>
      <c r="BF164" s="158">
        <f>IF('Indicator Data'!BG168="No Data",1,IF('Indicator Data imputation'!BG167&lt;&gt;"",1,0))</f>
        <v>0</v>
      </c>
      <c r="BG164" s="158">
        <f>IF('Indicator Data'!BH168="No Data",1,IF('Indicator Data imputation'!BH167&lt;&gt;"",1,0))</f>
        <v>0</v>
      </c>
      <c r="BH164" s="158">
        <f>IF('Indicator Data'!BI168="No Data",1,IF('Indicator Data imputation'!BI167&lt;&gt;"",1,0))</f>
        <v>0</v>
      </c>
      <c r="BI164" s="158">
        <f>IF('Indicator Data'!BJ168="No Data",1,IF('Indicator Data imputation'!BJ167&lt;&gt;"",1,0))</f>
        <v>0</v>
      </c>
      <c r="BJ164" s="158">
        <f>IF('Indicator Data'!BK168="No Data",1,IF('Indicator Data imputation'!BK167&lt;&gt;"",1,0))</f>
        <v>0</v>
      </c>
      <c r="BK164" s="158">
        <f>IF('Indicator Data'!BL168="No Data",1,IF('Indicator Data imputation'!BL167&lt;&gt;"",1,0))</f>
        <v>0</v>
      </c>
      <c r="BL164" s="158">
        <f>IF('Indicator Data'!BM168="No Data",1,IF('Indicator Data imputation'!BM167&lt;&gt;"",1,0))</f>
        <v>0</v>
      </c>
      <c r="BM164" s="158">
        <f>IF('Indicator Data'!BN168="No Data",1,IF('Indicator Data imputation'!BN167&lt;&gt;"",1,0))</f>
        <v>0</v>
      </c>
      <c r="BN164" s="158">
        <f>IF('Indicator Data'!BO168="No Data",1,IF('Indicator Data imputation'!BO167&lt;&gt;"",1,0))</f>
        <v>0</v>
      </c>
      <c r="BO164" s="158">
        <f>IF('Indicator Data'!BP168="No Data",1,IF('Indicator Data imputation'!BP167&lt;&gt;"",1,0))</f>
        <v>0</v>
      </c>
      <c r="BP164" s="158">
        <f>IF('Indicator Data'!BQ168="No Data",1,IF('Indicator Data imputation'!BQ167&lt;&gt;"",1,0))</f>
        <v>0</v>
      </c>
      <c r="BQ164" s="158">
        <f>IF('Indicator Data'!BR168="No Data",1,IF('Indicator Data imputation'!BR167&lt;&gt;"",1,0))</f>
        <v>0</v>
      </c>
      <c r="BR164" s="158">
        <f>IF('Indicator Data'!BS168="No Data",1,IF('Indicator Data imputation'!BS167&lt;&gt;"",1,0))</f>
        <v>0</v>
      </c>
      <c r="BS164" s="158">
        <f>IF('Indicator Data'!BT168="No Data",1,IF('Indicator Data imputation'!BT167&lt;&gt;"",1,0))</f>
        <v>0</v>
      </c>
      <c r="BT164" s="158">
        <f>IF('Indicator Data'!BU168="No Data",1,IF('Indicator Data imputation'!BU167&lt;&gt;"",1,0))</f>
        <v>0</v>
      </c>
      <c r="BU164" s="158">
        <f>IF('Indicator Data'!BV168="No Data",1,IF('Indicator Data imputation'!BV167&lt;&gt;"",1,0))</f>
        <v>0</v>
      </c>
      <c r="BV164" s="158">
        <f>IF('Indicator Data'!BW168="No Data",1,IF('Indicator Data imputation'!BW167&lt;&gt;"",1,0))</f>
        <v>0</v>
      </c>
      <c r="BW164" s="158">
        <f>IF('Indicator Data'!BX168="No Data",1,IF('Indicator Data imputation'!BX167&lt;&gt;"",1,0))</f>
        <v>0</v>
      </c>
      <c r="BX164" s="158">
        <f>IF('Indicator Data'!BY168="No Data",1,IF('Indicator Data imputation'!BY167&lt;&gt;"",1,0))</f>
        <v>0</v>
      </c>
      <c r="BY164" s="5">
        <f t="shared" si="8"/>
        <v>0</v>
      </c>
      <c r="BZ164" s="160">
        <f t="shared" si="7"/>
        <v>0</v>
      </c>
    </row>
    <row r="165" spans="1:78" x14ac:dyDescent="0.25">
      <c r="A165" s="5" t="s">
        <v>306</v>
      </c>
      <c r="B165" s="158">
        <f>IF('Indicator Data'!C169="No Data",1,IF('Indicator Data imputation'!C168&lt;&gt;"",1,0))</f>
        <v>0</v>
      </c>
      <c r="C165" s="158">
        <f>IF('Indicator Data'!D169="No Data",1,IF('Indicator Data imputation'!D168&lt;&gt;"",1,0))</f>
        <v>0</v>
      </c>
      <c r="D165" s="158">
        <f>IF('Indicator Data'!E169="No Data",1,IF('Indicator Data imputation'!E168&lt;&gt;"",1,0))</f>
        <v>0</v>
      </c>
      <c r="E165" s="158">
        <f>IF('Indicator Data'!F169="No Data",1,IF('Indicator Data imputation'!F168&lt;&gt;"",1,0))</f>
        <v>0</v>
      </c>
      <c r="F165" s="158">
        <f>IF('Indicator Data'!G169="No Data",1,IF('Indicator Data imputation'!G168&lt;&gt;"",1,0))</f>
        <v>0</v>
      </c>
      <c r="G165" s="158">
        <f>IF('Indicator Data'!H169="No Data",1,IF('Indicator Data imputation'!H168&lt;&gt;"",1,0))</f>
        <v>0</v>
      </c>
      <c r="H165" s="158">
        <f>IF('Indicator Data'!I169="No Data",1,IF('Indicator Data imputation'!I168&lt;&gt;"",1,0))</f>
        <v>0</v>
      </c>
      <c r="I165" s="158">
        <f>IF('Indicator Data'!J169="No Data",1,IF('Indicator Data imputation'!J168&lt;&gt;"",1,0))</f>
        <v>0</v>
      </c>
      <c r="J165" s="158">
        <f>IF('Indicator Data'!K169="No Data",1,IF('Indicator Data imputation'!K168&lt;&gt;"",1,0))</f>
        <v>0</v>
      </c>
      <c r="K165" s="158">
        <f>IF('Indicator Data'!L169="No Data",1,IF('Indicator Data imputation'!L168&lt;&gt;"",1,0))</f>
        <v>0</v>
      </c>
      <c r="L165" s="158">
        <f>IF('Indicator Data'!M169="No Data",1,IF('Indicator Data imputation'!M168&lt;&gt;"",1,0))</f>
        <v>1</v>
      </c>
      <c r="M165" s="158">
        <f>IF('Indicator Data'!N169="No Data",1,IF('Indicator Data imputation'!N168&lt;&gt;"",1,0))</f>
        <v>1</v>
      </c>
      <c r="N165" s="158">
        <f>IF('Indicator Data'!O169="No Data",1,IF('Indicator Data imputation'!O168&lt;&gt;"",1,0))</f>
        <v>1</v>
      </c>
      <c r="O165" s="158">
        <f>IF('Indicator Data'!P169="No Data",1,IF('Indicator Data imputation'!P168&lt;&gt;"",1,0))</f>
        <v>1</v>
      </c>
      <c r="P165" s="158">
        <f>IF('Indicator Data'!Q169="No Data",1,IF('Indicator Data imputation'!Q168&lt;&gt;"",1,0))</f>
        <v>0</v>
      </c>
      <c r="Q165" s="158">
        <f>IF('Indicator Data'!R169="No Data",1,IF('Indicator Data imputation'!R168&lt;&gt;"",1,0))</f>
        <v>0</v>
      </c>
      <c r="R165" s="158">
        <f>IF('Indicator Data'!S169="No Data",1,IF('Indicator Data imputation'!S168&lt;&gt;"",1,0))</f>
        <v>0</v>
      </c>
      <c r="S165" s="158">
        <f>IF('Indicator Data'!T169="No Data",1,IF('Indicator Data imputation'!T168&lt;&gt;"",1,0))</f>
        <v>0</v>
      </c>
      <c r="T165" s="158">
        <f>IF('Indicator Data'!U169="No Data",1,IF('Indicator Data imputation'!U168&lt;&gt;"",1,0))</f>
        <v>0</v>
      </c>
      <c r="U165" s="158">
        <f>IF('Indicator Data'!V169="No Data",1,IF('Indicator Data imputation'!V168&lt;&gt;"",1,0))</f>
        <v>0</v>
      </c>
      <c r="V165" s="158">
        <f>IF('Indicator Data'!W169="No Data",1,IF('Indicator Data imputation'!W168&lt;&gt;"",1,0))</f>
        <v>0</v>
      </c>
      <c r="W165" s="158">
        <f>IF('Indicator Data'!X169="No Data",1,IF('Indicator Data imputation'!X168&lt;&gt;"",1,0))</f>
        <v>0</v>
      </c>
      <c r="X165" s="158">
        <f>IF('Indicator Data'!Y169="No Data",1,IF('Indicator Data imputation'!Y168&lt;&gt;"",1,0))</f>
        <v>0</v>
      </c>
      <c r="Y165" s="158">
        <f>IF('Indicator Data'!Z169="No Data",1,IF('Indicator Data imputation'!Z168&lt;&gt;"",1,0))</f>
        <v>0</v>
      </c>
      <c r="Z165" s="158">
        <f>IF('Indicator Data'!AA169="No Data",1,IF('Indicator Data imputation'!AA168&lt;&gt;"",1,0))</f>
        <v>1</v>
      </c>
      <c r="AA165" s="158">
        <f>IF('Indicator Data'!AB169="No Data",1,IF('Indicator Data imputation'!AB168&lt;&gt;"",1,0))</f>
        <v>0</v>
      </c>
      <c r="AB165" s="158">
        <f>IF('Indicator Data'!AC169="No Data",1,IF('Indicator Data imputation'!AC168&lt;&gt;"",1,0))</f>
        <v>0</v>
      </c>
      <c r="AC165" s="158">
        <f>IF('Indicator Data'!AD169="No Data",1,IF('Indicator Data imputation'!AD168&lt;&gt;"",1,0))</f>
        <v>0</v>
      </c>
      <c r="AD165" s="158">
        <f>IF('Indicator Data'!AE169="No Data",1,IF('Indicator Data imputation'!AE168&lt;&gt;"",1,0))</f>
        <v>0</v>
      </c>
      <c r="AE165" s="158">
        <f>IF('Indicator Data'!AF169="No Data",1,IF('Indicator Data imputation'!AF168&lt;&gt;"",1,0))</f>
        <v>0</v>
      </c>
      <c r="AF165" s="158">
        <f>IF('Indicator Data'!AG169="No Data",1,IF('Indicator Data imputation'!AG168&lt;&gt;"",1,0))</f>
        <v>0</v>
      </c>
      <c r="AG165" s="158">
        <f>IF('Indicator Data'!AH169="No Data",1,IF('Indicator Data imputation'!AH168&lt;&gt;"",1,0))</f>
        <v>0</v>
      </c>
      <c r="AH165" s="158">
        <f>IF('Indicator Data'!AI169="No Data",1,IF('Indicator Data imputation'!AI168&lt;&gt;"",1,0))</f>
        <v>0</v>
      </c>
      <c r="AI165" s="158">
        <f>IF('Indicator Data'!AJ169="No Data",1,IF('Indicator Data imputation'!AJ168&lt;&gt;"",1,0))</f>
        <v>0</v>
      </c>
      <c r="AJ165" s="158">
        <f>IF('Indicator Data'!AK169="No Data",1,IF('Indicator Data imputation'!AK168&lt;&gt;"",1,0))</f>
        <v>0</v>
      </c>
      <c r="AK165" s="158">
        <f>IF('Indicator Data'!AL169="No Data",1,IF('Indicator Data imputation'!AL168&lt;&gt;"",1,0))</f>
        <v>0</v>
      </c>
      <c r="AL165" s="158">
        <f>IF('Indicator Data'!AM169="No Data",1,IF('Indicator Data imputation'!AM168&lt;&gt;"",1,0))</f>
        <v>0</v>
      </c>
      <c r="AM165" s="158">
        <f>IF('Indicator Data'!AN169="No Data",1,IF('Indicator Data imputation'!AN168&lt;&gt;"",1,0))</f>
        <v>0</v>
      </c>
      <c r="AN165" s="158">
        <f>IF('Indicator Data'!AO169="No Data",1,IF('Indicator Data imputation'!AO168&lt;&gt;"",1,0))</f>
        <v>0</v>
      </c>
      <c r="AO165" s="158">
        <f>IF('Indicator Data'!AP169="No Data",1,IF('Indicator Data imputation'!AP168&lt;&gt;"",1,0))</f>
        <v>0</v>
      </c>
      <c r="AP165" s="158">
        <f>IF('Indicator Data'!AQ169="No Data",1,IF('Indicator Data imputation'!AQ168&lt;&gt;"",1,0))</f>
        <v>0</v>
      </c>
      <c r="AQ165" s="158">
        <f>IF('Indicator Data'!AR169="No Data",1,IF('Indicator Data imputation'!AR168&lt;&gt;"",1,0))</f>
        <v>0</v>
      </c>
      <c r="AR165" s="158">
        <f>IF('Indicator Data'!AS169="No Data",1,IF('Indicator Data imputation'!AS168&lt;&gt;"",1,0))</f>
        <v>0</v>
      </c>
      <c r="AS165" s="158">
        <f>IF('Indicator Data'!AT169="No Data",1,IF('Indicator Data imputation'!AT168&lt;&gt;"",1,0))</f>
        <v>0</v>
      </c>
      <c r="AT165" s="158">
        <f>IF('Indicator Data'!AU169="No Data",1,IF('Indicator Data imputation'!AU168&lt;&gt;"",1,0))</f>
        <v>0</v>
      </c>
      <c r="AU165" s="158">
        <f>IF('Indicator Data'!AV169="No Data",1,IF('Indicator Data imputation'!AV168&lt;&gt;"",1,0))</f>
        <v>0</v>
      </c>
      <c r="AV165" s="158">
        <f>IF('Indicator Data'!AW169="No Data",1,IF('Indicator Data imputation'!AW168&lt;&gt;"",1,0))</f>
        <v>0</v>
      </c>
      <c r="AW165" s="158">
        <f>IF('Indicator Data'!AX169="No Data",1,IF('Indicator Data imputation'!AX168&lt;&gt;"",1,0))</f>
        <v>0</v>
      </c>
      <c r="AX165" s="158">
        <f>IF('Indicator Data'!AY169="No Data",1,IF('Indicator Data imputation'!AY168&lt;&gt;"",1,0))</f>
        <v>0</v>
      </c>
      <c r="AY165" s="158">
        <f>IF('Indicator Data'!AZ169="No Data",1,IF('Indicator Data imputation'!AZ168&lt;&gt;"",1,0))</f>
        <v>0</v>
      </c>
      <c r="AZ165" s="158">
        <f>IF('Indicator Data'!BA169="No Data",1,IF('Indicator Data imputation'!BA168&lt;&gt;"",1,0))</f>
        <v>1</v>
      </c>
      <c r="BA165" s="158">
        <f>IF('Indicator Data'!BB169="No Data",1,IF('Indicator Data imputation'!BB168&lt;&gt;"",1,0))</f>
        <v>0</v>
      </c>
      <c r="BB165" s="158">
        <f>IF('Indicator Data'!BC169="No Data",1,IF('Indicator Data imputation'!BC168&lt;&gt;"",1,0))</f>
        <v>0</v>
      </c>
      <c r="BC165" s="158">
        <f>IF('Indicator Data'!BD169="No Data",1,IF('Indicator Data imputation'!BD168&lt;&gt;"",1,0))</f>
        <v>0</v>
      </c>
      <c r="BD165" s="158">
        <f>IF('Indicator Data'!BE169="No Data",1,IF('Indicator Data imputation'!BE168&lt;&gt;"",1,0))</f>
        <v>0</v>
      </c>
      <c r="BE165" s="158">
        <f>IF('Indicator Data'!BF169="No Data",1,IF('Indicator Data imputation'!BF168&lt;&gt;"",1,0))</f>
        <v>0</v>
      </c>
      <c r="BF165" s="158">
        <f>IF('Indicator Data'!BG169="No Data",1,IF('Indicator Data imputation'!BG168&lt;&gt;"",1,0))</f>
        <v>0</v>
      </c>
      <c r="BG165" s="158">
        <f>IF('Indicator Data'!BH169="No Data",1,IF('Indicator Data imputation'!BH168&lt;&gt;"",1,0))</f>
        <v>0</v>
      </c>
      <c r="BH165" s="158">
        <f>IF('Indicator Data'!BI169="No Data",1,IF('Indicator Data imputation'!BI168&lt;&gt;"",1,0))</f>
        <v>0</v>
      </c>
      <c r="BI165" s="158">
        <f>IF('Indicator Data'!BJ169="No Data",1,IF('Indicator Data imputation'!BJ168&lt;&gt;"",1,0))</f>
        <v>1</v>
      </c>
      <c r="BJ165" s="158">
        <f>IF('Indicator Data'!BK169="No Data",1,IF('Indicator Data imputation'!BK168&lt;&gt;"",1,0))</f>
        <v>0</v>
      </c>
      <c r="BK165" s="158">
        <f>IF('Indicator Data'!BL169="No Data",1,IF('Indicator Data imputation'!BL168&lt;&gt;"",1,0))</f>
        <v>0</v>
      </c>
      <c r="BL165" s="158">
        <f>IF('Indicator Data'!BM169="No Data",1,IF('Indicator Data imputation'!BM168&lt;&gt;"",1,0))</f>
        <v>0</v>
      </c>
      <c r="BM165" s="158">
        <f>IF('Indicator Data'!BN169="No Data",1,IF('Indicator Data imputation'!BN168&lt;&gt;"",1,0))</f>
        <v>0</v>
      </c>
      <c r="BN165" s="158">
        <f>IF('Indicator Data'!BO169="No Data",1,IF('Indicator Data imputation'!BO168&lt;&gt;"",1,0))</f>
        <v>0</v>
      </c>
      <c r="BO165" s="158">
        <f>IF('Indicator Data'!BP169="No Data",1,IF('Indicator Data imputation'!BP168&lt;&gt;"",1,0))</f>
        <v>0</v>
      </c>
      <c r="BP165" s="158">
        <f>IF('Indicator Data'!BQ169="No Data",1,IF('Indicator Data imputation'!BQ168&lt;&gt;"",1,0))</f>
        <v>0</v>
      </c>
      <c r="BQ165" s="158">
        <f>IF('Indicator Data'!BR169="No Data",1,IF('Indicator Data imputation'!BR168&lt;&gt;"",1,0))</f>
        <v>0</v>
      </c>
      <c r="BR165" s="158">
        <f>IF('Indicator Data'!BS169="No Data",1,IF('Indicator Data imputation'!BS168&lt;&gt;"",1,0))</f>
        <v>0</v>
      </c>
      <c r="BS165" s="158">
        <f>IF('Indicator Data'!BT169="No Data",1,IF('Indicator Data imputation'!BT168&lt;&gt;"",1,0))</f>
        <v>0</v>
      </c>
      <c r="BT165" s="158">
        <f>IF('Indicator Data'!BU169="No Data",1,IF('Indicator Data imputation'!BU168&lt;&gt;"",1,0))</f>
        <v>0</v>
      </c>
      <c r="BU165" s="158">
        <f>IF('Indicator Data'!BV169="No Data",1,IF('Indicator Data imputation'!BV168&lt;&gt;"",1,0))</f>
        <v>0</v>
      </c>
      <c r="BV165" s="158">
        <f>IF('Indicator Data'!BW169="No Data",1,IF('Indicator Data imputation'!BW168&lt;&gt;"",1,0))</f>
        <v>1</v>
      </c>
      <c r="BW165" s="158">
        <f>IF('Indicator Data'!BX169="No Data",1,IF('Indicator Data imputation'!BX168&lt;&gt;"",1,0))</f>
        <v>0</v>
      </c>
      <c r="BX165" s="158">
        <f>IF('Indicator Data'!BY169="No Data",1,IF('Indicator Data imputation'!BY168&lt;&gt;"",1,0))</f>
        <v>0</v>
      </c>
      <c r="BY165" s="5">
        <f t="shared" si="8"/>
        <v>8</v>
      </c>
      <c r="BZ165" s="160">
        <f t="shared" si="7"/>
        <v>0.10666666666666667</v>
      </c>
    </row>
    <row r="166" spans="1:78" x14ac:dyDescent="0.25">
      <c r="A166" s="5" t="s">
        <v>309</v>
      </c>
      <c r="B166" s="158">
        <f>IF('Indicator Data'!C170="No Data",1,IF('Indicator Data imputation'!C169&lt;&gt;"",1,0))</f>
        <v>0</v>
      </c>
      <c r="C166" s="158">
        <f>IF('Indicator Data'!D170="No Data",1,IF('Indicator Data imputation'!D169&lt;&gt;"",1,0))</f>
        <v>0</v>
      </c>
      <c r="D166" s="158">
        <f>IF('Indicator Data'!E170="No Data",1,IF('Indicator Data imputation'!E169&lt;&gt;"",1,0))</f>
        <v>0</v>
      </c>
      <c r="E166" s="158">
        <f>IF('Indicator Data'!F170="No Data",1,IF('Indicator Data imputation'!F169&lt;&gt;"",1,0))</f>
        <v>0</v>
      </c>
      <c r="F166" s="158">
        <f>IF('Indicator Data'!G170="No Data",1,IF('Indicator Data imputation'!G169&lt;&gt;"",1,0))</f>
        <v>0</v>
      </c>
      <c r="G166" s="158">
        <f>IF('Indicator Data'!H170="No Data",1,IF('Indicator Data imputation'!H169&lt;&gt;"",1,0))</f>
        <v>0</v>
      </c>
      <c r="H166" s="158">
        <f>IF('Indicator Data'!I170="No Data",1,IF('Indicator Data imputation'!I169&lt;&gt;"",1,0))</f>
        <v>0</v>
      </c>
      <c r="I166" s="158">
        <f>IF('Indicator Data'!J170="No Data",1,IF('Indicator Data imputation'!J169&lt;&gt;"",1,0))</f>
        <v>0</v>
      </c>
      <c r="J166" s="158">
        <f>IF('Indicator Data'!K170="No Data",1,IF('Indicator Data imputation'!K169&lt;&gt;"",1,0))</f>
        <v>0</v>
      </c>
      <c r="K166" s="158">
        <f>IF('Indicator Data'!L170="No Data",1,IF('Indicator Data imputation'!L169&lt;&gt;"",1,0))</f>
        <v>0</v>
      </c>
      <c r="L166" s="158">
        <f>IF('Indicator Data'!M170="No Data",1,IF('Indicator Data imputation'!M169&lt;&gt;"",1,0))</f>
        <v>0</v>
      </c>
      <c r="M166" s="158">
        <f>IF('Indicator Data'!N170="No Data",1,IF('Indicator Data imputation'!N169&lt;&gt;"",1,0))</f>
        <v>1</v>
      </c>
      <c r="N166" s="158">
        <f>IF('Indicator Data'!O170="No Data",1,IF('Indicator Data imputation'!O169&lt;&gt;"",1,0))</f>
        <v>1</v>
      </c>
      <c r="O166" s="158">
        <f>IF('Indicator Data'!P170="No Data",1,IF('Indicator Data imputation'!P169&lt;&gt;"",1,0))</f>
        <v>1</v>
      </c>
      <c r="P166" s="158">
        <f>IF('Indicator Data'!Q170="No Data",1,IF('Indicator Data imputation'!Q169&lt;&gt;"",1,0))</f>
        <v>0</v>
      </c>
      <c r="Q166" s="158">
        <f>IF('Indicator Data'!R170="No Data",1,IF('Indicator Data imputation'!R169&lt;&gt;"",1,0))</f>
        <v>0</v>
      </c>
      <c r="R166" s="158">
        <f>IF('Indicator Data'!S170="No Data",1,IF('Indicator Data imputation'!S169&lt;&gt;"",1,0))</f>
        <v>0</v>
      </c>
      <c r="S166" s="158">
        <f>IF('Indicator Data'!T170="No Data",1,IF('Indicator Data imputation'!T169&lt;&gt;"",1,0))</f>
        <v>0</v>
      </c>
      <c r="T166" s="158">
        <f>IF('Indicator Data'!U170="No Data",1,IF('Indicator Data imputation'!U169&lt;&gt;"",1,0))</f>
        <v>0</v>
      </c>
      <c r="U166" s="158">
        <f>IF('Indicator Data'!V170="No Data",1,IF('Indicator Data imputation'!V169&lt;&gt;"",1,0))</f>
        <v>0</v>
      </c>
      <c r="V166" s="158">
        <f>IF('Indicator Data'!W170="No Data",1,IF('Indicator Data imputation'!W169&lt;&gt;"",1,0))</f>
        <v>0</v>
      </c>
      <c r="W166" s="158">
        <f>IF('Indicator Data'!X170="No Data",1,IF('Indicator Data imputation'!X169&lt;&gt;"",1,0))</f>
        <v>0</v>
      </c>
      <c r="X166" s="158">
        <f>IF('Indicator Data'!Y170="No Data",1,IF('Indicator Data imputation'!Y169&lt;&gt;"",1,0))</f>
        <v>0</v>
      </c>
      <c r="Y166" s="158">
        <f>IF('Indicator Data'!Z170="No Data",1,IF('Indicator Data imputation'!Z169&lt;&gt;"",1,0))</f>
        <v>0</v>
      </c>
      <c r="Z166" s="158">
        <f>IF('Indicator Data'!AA170="No Data",1,IF('Indicator Data imputation'!AA169&lt;&gt;"",1,0))</f>
        <v>1</v>
      </c>
      <c r="AA166" s="158">
        <f>IF('Indicator Data'!AB170="No Data",1,IF('Indicator Data imputation'!AB169&lt;&gt;"",1,0))</f>
        <v>0</v>
      </c>
      <c r="AB166" s="158">
        <f>IF('Indicator Data'!AC170="No Data",1,IF('Indicator Data imputation'!AC169&lt;&gt;"",1,0))</f>
        <v>1</v>
      </c>
      <c r="AC166" s="158">
        <f>IF('Indicator Data'!AD170="No Data",1,IF('Indicator Data imputation'!AD169&lt;&gt;"",1,0))</f>
        <v>0</v>
      </c>
      <c r="AD166" s="158">
        <f>IF('Indicator Data'!AE170="No Data",1,IF('Indicator Data imputation'!AE169&lt;&gt;"",1,0))</f>
        <v>0</v>
      </c>
      <c r="AE166" s="158">
        <f>IF('Indicator Data'!AF170="No Data",1,IF('Indicator Data imputation'!AF169&lt;&gt;"",1,0))</f>
        <v>0</v>
      </c>
      <c r="AF166" s="158">
        <f>IF('Indicator Data'!AG170="No Data",1,IF('Indicator Data imputation'!AG169&lt;&gt;"",1,0))</f>
        <v>0</v>
      </c>
      <c r="AG166" s="158">
        <f>IF('Indicator Data'!AH170="No Data",1,IF('Indicator Data imputation'!AH169&lt;&gt;"",1,0))</f>
        <v>0</v>
      </c>
      <c r="AH166" s="158">
        <f>IF('Indicator Data'!AI170="No Data",1,IF('Indicator Data imputation'!AI169&lt;&gt;"",1,0))</f>
        <v>0</v>
      </c>
      <c r="AI166" s="158">
        <f>IF('Indicator Data'!AJ170="No Data",1,IF('Indicator Data imputation'!AJ169&lt;&gt;"",1,0))</f>
        <v>0</v>
      </c>
      <c r="AJ166" s="158">
        <f>IF('Indicator Data'!AK170="No Data",1,IF('Indicator Data imputation'!AK169&lt;&gt;"",1,0))</f>
        <v>0</v>
      </c>
      <c r="AK166" s="158">
        <f>IF('Indicator Data'!AL170="No Data",1,IF('Indicator Data imputation'!AL169&lt;&gt;"",1,0))</f>
        <v>0</v>
      </c>
      <c r="AL166" s="158">
        <f>IF('Indicator Data'!AM170="No Data",1,IF('Indicator Data imputation'!AM169&lt;&gt;"",1,0))</f>
        <v>1</v>
      </c>
      <c r="AM166" s="158">
        <f>IF('Indicator Data'!AN170="No Data",1,IF('Indicator Data imputation'!AN169&lt;&gt;"",1,0))</f>
        <v>0</v>
      </c>
      <c r="AN166" s="158">
        <f>IF('Indicator Data'!AO170="No Data",1,IF('Indicator Data imputation'!AO169&lt;&gt;"",1,0))</f>
        <v>0</v>
      </c>
      <c r="AO166" s="158">
        <f>IF('Indicator Data'!AP170="No Data",1,IF('Indicator Data imputation'!AP169&lt;&gt;"",1,0))</f>
        <v>0</v>
      </c>
      <c r="AP166" s="158">
        <f>IF('Indicator Data'!AQ170="No Data",1,IF('Indicator Data imputation'!AQ169&lt;&gt;"",1,0))</f>
        <v>1</v>
      </c>
      <c r="AQ166" s="158">
        <f>IF('Indicator Data'!AR170="No Data",1,IF('Indicator Data imputation'!AR169&lt;&gt;"",1,0))</f>
        <v>0</v>
      </c>
      <c r="AR166" s="158">
        <f>IF('Indicator Data'!AS170="No Data",1,IF('Indicator Data imputation'!AS169&lt;&gt;"",1,0))</f>
        <v>0</v>
      </c>
      <c r="AS166" s="158">
        <f>IF('Indicator Data'!AT170="No Data",1,IF('Indicator Data imputation'!AT169&lt;&gt;"",1,0))</f>
        <v>1</v>
      </c>
      <c r="AT166" s="158">
        <f>IF('Indicator Data'!AU170="No Data",1,IF('Indicator Data imputation'!AU169&lt;&gt;"",1,0))</f>
        <v>0</v>
      </c>
      <c r="AU166" s="158">
        <f>IF('Indicator Data'!AV170="No Data",1,IF('Indicator Data imputation'!AV169&lt;&gt;"",1,0))</f>
        <v>0</v>
      </c>
      <c r="AV166" s="158">
        <f>IF('Indicator Data'!AW170="No Data",1,IF('Indicator Data imputation'!AW169&lt;&gt;"",1,0))</f>
        <v>1</v>
      </c>
      <c r="AW166" s="158">
        <f>IF('Indicator Data'!AX170="No Data",1,IF('Indicator Data imputation'!AX169&lt;&gt;"",1,0))</f>
        <v>1</v>
      </c>
      <c r="AX166" s="158">
        <f>IF('Indicator Data'!AY170="No Data",1,IF('Indicator Data imputation'!AY169&lt;&gt;"",1,0))</f>
        <v>0</v>
      </c>
      <c r="AY166" s="158">
        <f>IF('Indicator Data'!AZ170="No Data",1,IF('Indicator Data imputation'!AZ169&lt;&gt;"",1,0))</f>
        <v>0</v>
      </c>
      <c r="AZ166" s="158">
        <f>IF('Indicator Data'!BA170="No Data",1,IF('Indicator Data imputation'!BA169&lt;&gt;"",1,0))</f>
        <v>0</v>
      </c>
      <c r="BA166" s="158">
        <f>IF('Indicator Data'!BB170="No Data",1,IF('Indicator Data imputation'!BB169&lt;&gt;"",1,0))</f>
        <v>0</v>
      </c>
      <c r="BB166" s="158">
        <f>IF('Indicator Data'!BC170="No Data",1,IF('Indicator Data imputation'!BC169&lt;&gt;"",1,0))</f>
        <v>0</v>
      </c>
      <c r="BC166" s="158">
        <f>IF('Indicator Data'!BD170="No Data",1,IF('Indicator Data imputation'!BD169&lt;&gt;"",1,0))</f>
        <v>0</v>
      </c>
      <c r="BD166" s="158">
        <f>IF('Indicator Data'!BE170="No Data",1,IF('Indicator Data imputation'!BE169&lt;&gt;"",1,0))</f>
        <v>0</v>
      </c>
      <c r="BE166" s="158">
        <f>IF('Indicator Data'!BF170="No Data",1,IF('Indicator Data imputation'!BF169&lt;&gt;"",1,0))</f>
        <v>0</v>
      </c>
      <c r="BF166" s="158">
        <f>IF('Indicator Data'!BG170="No Data",1,IF('Indicator Data imputation'!BG169&lt;&gt;"",1,0))</f>
        <v>0</v>
      </c>
      <c r="BG166" s="158">
        <f>IF('Indicator Data'!BH170="No Data",1,IF('Indicator Data imputation'!BH169&lt;&gt;"",1,0))</f>
        <v>0</v>
      </c>
      <c r="BH166" s="158">
        <f>IF('Indicator Data'!BI170="No Data",1,IF('Indicator Data imputation'!BI169&lt;&gt;"",1,0))</f>
        <v>0</v>
      </c>
      <c r="BI166" s="158">
        <f>IF('Indicator Data'!BJ170="No Data",1,IF('Indicator Data imputation'!BJ169&lt;&gt;"",1,0))</f>
        <v>0</v>
      </c>
      <c r="BJ166" s="158">
        <f>IF('Indicator Data'!BK170="No Data",1,IF('Indicator Data imputation'!BK169&lt;&gt;"",1,0))</f>
        <v>0</v>
      </c>
      <c r="BK166" s="158">
        <f>IF('Indicator Data'!BL170="No Data",1,IF('Indicator Data imputation'!BL169&lt;&gt;"",1,0))</f>
        <v>0</v>
      </c>
      <c r="BL166" s="158">
        <f>IF('Indicator Data'!BM170="No Data",1,IF('Indicator Data imputation'!BM169&lt;&gt;"",1,0))</f>
        <v>0</v>
      </c>
      <c r="BM166" s="158">
        <f>IF('Indicator Data'!BN170="No Data",1,IF('Indicator Data imputation'!BN169&lt;&gt;"",1,0))</f>
        <v>1</v>
      </c>
      <c r="BN166" s="158">
        <f>IF('Indicator Data'!BO170="No Data",1,IF('Indicator Data imputation'!BO169&lt;&gt;"",1,0))</f>
        <v>0</v>
      </c>
      <c r="BO166" s="158">
        <f>IF('Indicator Data'!BP170="No Data",1,IF('Indicator Data imputation'!BP169&lt;&gt;"",1,0))</f>
        <v>0</v>
      </c>
      <c r="BP166" s="158">
        <f>IF('Indicator Data'!BQ170="No Data",1,IF('Indicator Data imputation'!BQ169&lt;&gt;"",1,0))</f>
        <v>0</v>
      </c>
      <c r="BQ166" s="158">
        <f>IF('Indicator Data'!BR170="No Data",1,IF('Indicator Data imputation'!BR169&lt;&gt;"",1,0))</f>
        <v>0</v>
      </c>
      <c r="BR166" s="158">
        <f>IF('Indicator Data'!BS170="No Data",1,IF('Indicator Data imputation'!BS169&lt;&gt;"",1,0))</f>
        <v>0</v>
      </c>
      <c r="BS166" s="158">
        <f>IF('Indicator Data'!BT170="No Data",1,IF('Indicator Data imputation'!BT169&lt;&gt;"",1,0))</f>
        <v>0</v>
      </c>
      <c r="BT166" s="158">
        <f>IF('Indicator Data'!BU170="No Data",1,IF('Indicator Data imputation'!BU169&lt;&gt;"",1,0))</f>
        <v>0</v>
      </c>
      <c r="BU166" s="158">
        <f>IF('Indicator Data'!BV170="No Data",1,IF('Indicator Data imputation'!BV169&lt;&gt;"",1,0))</f>
        <v>0</v>
      </c>
      <c r="BV166" s="158">
        <f>IF('Indicator Data'!BW170="No Data",1,IF('Indicator Data imputation'!BW169&lt;&gt;"",1,0))</f>
        <v>0</v>
      </c>
      <c r="BW166" s="158">
        <f>IF('Indicator Data'!BX170="No Data",1,IF('Indicator Data imputation'!BX169&lt;&gt;"",1,0))</f>
        <v>0</v>
      </c>
      <c r="BX166" s="158">
        <f>IF('Indicator Data'!BY170="No Data",1,IF('Indicator Data imputation'!BY169&lt;&gt;"",1,0))</f>
        <v>0</v>
      </c>
      <c r="BY166" s="5">
        <f t="shared" si="8"/>
        <v>11</v>
      </c>
      <c r="BZ166" s="160">
        <f t="shared" si="7"/>
        <v>0.14666666666666667</v>
      </c>
    </row>
    <row r="167" spans="1:78" x14ac:dyDescent="0.25">
      <c r="A167" s="5" t="s">
        <v>311</v>
      </c>
      <c r="B167" s="158">
        <f>IF('Indicator Data'!C171="No Data",1,IF('Indicator Data imputation'!C170&lt;&gt;"",1,0))</f>
        <v>0</v>
      </c>
      <c r="C167" s="158">
        <f>IF('Indicator Data'!D171="No Data",1,IF('Indicator Data imputation'!D170&lt;&gt;"",1,0))</f>
        <v>0</v>
      </c>
      <c r="D167" s="158">
        <f>IF('Indicator Data'!E171="No Data",1,IF('Indicator Data imputation'!E170&lt;&gt;"",1,0))</f>
        <v>0</v>
      </c>
      <c r="E167" s="158">
        <f>IF('Indicator Data'!F171="No Data",1,IF('Indicator Data imputation'!F170&lt;&gt;"",1,0))</f>
        <v>0</v>
      </c>
      <c r="F167" s="158">
        <f>IF('Indicator Data'!G171="No Data",1,IF('Indicator Data imputation'!G170&lt;&gt;"",1,0))</f>
        <v>0</v>
      </c>
      <c r="G167" s="158">
        <f>IF('Indicator Data'!H171="No Data",1,IF('Indicator Data imputation'!H170&lt;&gt;"",1,0))</f>
        <v>0</v>
      </c>
      <c r="H167" s="158">
        <f>IF('Indicator Data'!I171="No Data",1,IF('Indicator Data imputation'!I170&lt;&gt;"",1,0))</f>
        <v>0</v>
      </c>
      <c r="I167" s="158">
        <f>IF('Indicator Data'!J171="No Data",1,IF('Indicator Data imputation'!J170&lt;&gt;"",1,0))</f>
        <v>0</v>
      </c>
      <c r="J167" s="158">
        <f>IF('Indicator Data'!K171="No Data",1,IF('Indicator Data imputation'!K170&lt;&gt;"",1,0))</f>
        <v>0</v>
      </c>
      <c r="K167" s="158">
        <f>IF('Indicator Data'!L171="No Data",1,IF('Indicator Data imputation'!L170&lt;&gt;"",1,0))</f>
        <v>0</v>
      </c>
      <c r="L167" s="158">
        <f>IF('Indicator Data'!M171="No Data",1,IF('Indicator Data imputation'!M170&lt;&gt;"",1,0))</f>
        <v>0</v>
      </c>
      <c r="M167" s="158">
        <f>IF('Indicator Data'!N171="No Data",1,IF('Indicator Data imputation'!N170&lt;&gt;"",1,0))</f>
        <v>1</v>
      </c>
      <c r="N167" s="158">
        <f>IF('Indicator Data'!O171="No Data",1,IF('Indicator Data imputation'!O170&lt;&gt;"",1,0))</f>
        <v>1</v>
      </c>
      <c r="O167" s="158">
        <f>IF('Indicator Data'!P171="No Data",1,IF('Indicator Data imputation'!P170&lt;&gt;"",1,0))</f>
        <v>1</v>
      </c>
      <c r="P167" s="158">
        <f>IF('Indicator Data'!Q171="No Data",1,IF('Indicator Data imputation'!Q170&lt;&gt;"",1,0))</f>
        <v>0</v>
      </c>
      <c r="Q167" s="158">
        <f>IF('Indicator Data'!R171="No Data",1,IF('Indicator Data imputation'!R170&lt;&gt;"",1,0))</f>
        <v>0</v>
      </c>
      <c r="R167" s="158">
        <f>IF('Indicator Data'!S171="No Data",1,IF('Indicator Data imputation'!S170&lt;&gt;"",1,0))</f>
        <v>0</v>
      </c>
      <c r="S167" s="158">
        <f>IF('Indicator Data'!T171="No Data",1,IF('Indicator Data imputation'!T170&lt;&gt;"",1,0))</f>
        <v>0</v>
      </c>
      <c r="T167" s="158">
        <f>IF('Indicator Data'!U171="No Data",1,IF('Indicator Data imputation'!U170&lt;&gt;"",1,0))</f>
        <v>0</v>
      </c>
      <c r="U167" s="158">
        <f>IF('Indicator Data'!V171="No Data",1,IF('Indicator Data imputation'!V170&lt;&gt;"",1,0))</f>
        <v>0</v>
      </c>
      <c r="V167" s="158">
        <f>IF('Indicator Data'!W171="No Data",1,IF('Indicator Data imputation'!W170&lt;&gt;"",1,0))</f>
        <v>0</v>
      </c>
      <c r="W167" s="158">
        <f>IF('Indicator Data'!X171="No Data",1,IF('Indicator Data imputation'!X170&lt;&gt;"",1,0))</f>
        <v>0</v>
      </c>
      <c r="X167" s="158">
        <f>IF('Indicator Data'!Y171="No Data",1,IF('Indicator Data imputation'!Y170&lt;&gt;"",1,0))</f>
        <v>0</v>
      </c>
      <c r="Y167" s="158">
        <f>IF('Indicator Data'!Z171="No Data",1,IF('Indicator Data imputation'!Z170&lt;&gt;"",1,0))</f>
        <v>0</v>
      </c>
      <c r="Z167" s="158">
        <f>IF('Indicator Data'!AA171="No Data",1,IF('Indicator Data imputation'!AA170&lt;&gt;"",1,0))</f>
        <v>1</v>
      </c>
      <c r="AA167" s="158">
        <f>IF('Indicator Data'!AB171="No Data",1,IF('Indicator Data imputation'!AB170&lt;&gt;"",1,0))</f>
        <v>0</v>
      </c>
      <c r="AB167" s="158">
        <f>IF('Indicator Data'!AC171="No Data",1,IF('Indicator Data imputation'!AC170&lt;&gt;"",1,0))</f>
        <v>1</v>
      </c>
      <c r="AC167" s="158">
        <f>IF('Indicator Data'!AD171="No Data",1,IF('Indicator Data imputation'!AD170&lt;&gt;"",1,0))</f>
        <v>0</v>
      </c>
      <c r="AD167" s="158">
        <f>IF('Indicator Data'!AE171="No Data",1,IF('Indicator Data imputation'!AE170&lt;&gt;"",1,0))</f>
        <v>1</v>
      </c>
      <c r="AE167" s="158">
        <f>IF('Indicator Data'!AF171="No Data",1,IF('Indicator Data imputation'!AF170&lt;&gt;"",1,0))</f>
        <v>1</v>
      </c>
      <c r="AF167" s="158">
        <f>IF('Indicator Data'!AG171="No Data",1,IF('Indicator Data imputation'!AG170&lt;&gt;"",1,0))</f>
        <v>0</v>
      </c>
      <c r="AG167" s="158">
        <f>IF('Indicator Data'!AH171="No Data",1,IF('Indicator Data imputation'!AH170&lt;&gt;"",1,0))</f>
        <v>0</v>
      </c>
      <c r="AH167" s="158">
        <f>IF('Indicator Data'!AI171="No Data",1,IF('Indicator Data imputation'!AI170&lt;&gt;"",1,0))</f>
        <v>0</v>
      </c>
      <c r="AI167" s="158">
        <f>IF('Indicator Data'!AJ171="No Data",1,IF('Indicator Data imputation'!AJ170&lt;&gt;"",1,0))</f>
        <v>0</v>
      </c>
      <c r="AJ167" s="158">
        <f>IF('Indicator Data'!AK171="No Data",1,IF('Indicator Data imputation'!AK170&lt;&gt;"",1,0))</f>
        <v>0</v>
      </c>
      <c r="AK167" s="158">
        <f>IF('Indicator Data'!AL171="No Data",1,IF('Indicator Data imputation'!AL170&lt;&gt;"",1,0))</f>
        <v>0</v>
      </c>
      <c r="AL167" s="158">
        <f>IF('Indicator Data'!AM171="No Data",1,IF('Indicator Data imputation'!AM170&lt;&gt;"",1,0))</f>
        <v>1</v>
      </c>
      <c r="AM167" s="158">
        <f>IF('Indicator Data'!AN171="No Data",1,IF('Indicator Data imputation'!AN170&lt;&gt;"",1,0))</f>
        <v>0</v>
      </c>
      <c r="AN167" s="158">
        <f>IF('Indicator Data'!AO171="No Data",1,IF('Indicator Data imputation'!AO170&lt;&gt;"",1,0))</f>
        <v>0</v>
      </c>
      <c r="AO167" s="158">
        <f>IF('Indicator Data'!AP171="No Data",1,IF('Indicator Data imputation'!AP170&lt;&gt;"",1,0))</f>
        <v>0</v>
      </c>
      <c r="AP167" s="158">
        <f>IF('Indicator Data'!AQ171="No Data",1,IF('Indicator Data imputation'!AQ170&lt;&gt;"",1,0))</f>
        <v>1</v>
      </c>
      <c r="AQ167" s="158">
        <f>IF('Indicator Data'!AR171="No Data",1,IF('Indicator Data imputation'!AR170&lt;&gt;"",1,0))</f>
        <v>0</v>
      </c>
      <c r="AR167" s="158">
        <f>IF('Indicator Data'!AS171="No Data",1,IF('Indicator Data imputation'!AS170&lt;&gt;"",1,0))</f>
        <v>0</v>
      </c>
      <c r="AS167" s="158">
        <f>IF('Indicator Data'!AT171="No Data",1,IF('Indicator Data imputation'!AT170&lt;&gt;"",1,0))</f>
        <v>1</v>
      </c>
      <c r="AT167" s="158">
        <f>IF('Indicator Data'!AU171="No Data",1,IF('Indicator Data imputation'!AU170&lt;&gt;"",1,0))</f>
        <v>0</v>
      </c>
      <c r="AU167" s="158">
        <f>IF('Indicator Data'!AV171="No Data",1,IF('Indicator Data imputation'!AV170&lt;&gt;"",1,0))</f>
        <v>0</v>
      </c>
      <c r="AV167" s="158">
        <f>IF('Indicator Data'!AW171="No Data",1,IF('Indicator Data imputation'!AW170&lt;&gt;"",1,0))</f>
        <v>1</v>
      </c>
      <c r="AW167" s="158">
        <f>IF('Indicator Data'!AX171="No Data",1,IF('Indicator Data imputation'!AX170&lt;&gt;"",1,0))</f>
        <v>1</v>
      </c>
      <c r="AX167" s="158">
        <f>IF('Indicator Data'!AY171="No Data",1,IF('Indicator Data imputation'!AY170&lt;&gt;"",1,0))</f>
        <v>0</v>
      </c>
      <c r="AY167" s="158">
        <f>IF('Indicator Data'!AZ171="No Data",1,IF('Indicator Data imputation'!AZ170&lt;&gt;"",1,0))</f>
        <v>0</v>
      </c>
      <c r="AZ167" s="158">
        <f>IF('Indicator Data'!BA171="No Data",1,IF('Indicator Data imputation'!BA170&lt;&gt;"",1,0))</f>
        <v>0</v>
      </c>
      <c r="BA167" s="158">
        <f>IF('Indicator Data'!BB171="No Data",1,IF('Indicator Data imputation'!BB170&lt;&gt;"",1,0))</f>
        <v>0</v>
      </c>
      <c r="BB167" s="158">
        <f>IF('Indicator Data'!BC171="No Data",1,IF('Indicator Data imputation'!BC170&lt;&gt;"",1,0))</f>
        <v>0</v>
      </c>
      <c r="BC167" s="158">
        <f>IF('Indicator Data'!BD171="No Data",1,IF('Indicator Data imputation'!BD170&lt;&gt;"",1,0))</f>
        <v>0</v>
      </c>
      <c r="BD167" s="158">
        <f>IF('Indicator Data'!BE171="No Data",1,IF('Indicator Data imputation'!BE170&lt;&gt;"",1,0))</f>
        <v>0</v>
      </c>
      <c r="BE167" s="158">
        <f>IF('Indicator Data'!BF171="No Data",1,IF('Indicator Data imputation'!BF170&lt;&gt;"",1,0))</f>
        <v>0</v>
      </c>
      <c r="BF167" s="158">
        <f>IF('Indicator Data'!BG171="No Data",1,IF('Indicator Data imputation'!BG170&lt;&gt;"",1,0))</f>
        <v>0</v>
      </c>
      <c r="BG167" s="158">
        <f>IF('Indicator Data'!BH171="No Data",1,IF('Indicator Data imputation'!BH170&lt;&gt;"",1,0))</f>
        <v>0</v>
      </c>
      <c r="BH167" s="158">
        <f>IF('Indicator Data'!BI171="No Data",1,IF('Indicator Data imputation'!BI170&lt;&gt;"",1,0))</f>
        <v>0</v>
      </c>
      <c r="BI167" s="158">
        <f>IF('Indicator Data'!BJ171="No Data",1,IF('Indicator Data imputation'!BJ170&lt;&gt;"",1,0))</f>
        <v>0</v>
      </c>
      <c r="BJ167" s="158">
        <f>IF('Indicator Data'!BK171="No Data",1,IF('Indicator Data imputation'!BK170&lt;&gt;"",1,0))</f>
        <v>0</v>
      </c>
      <c r="BK167" s="158">
        <f>IF('Indicator Data'!BL171="No Data",1,IF('Indicator Data imputation'!BL170&lt;&gt;"",1,0))</f>
        <v>0</v>
      </c>
      <c r="BL167" s="158">
        <f>IF('Indicator Data'!BM171="No Data",1,IF('Indicator Data imputation'!BM170&lt;&gt;"",1,0))</f>
        <v>0</v>
      </c>
      <c r="BM167" s="158">
        <f>IF('Indicator Data'!BN171="No Data",1,IF('Indicator Data imputation'!BN170&lt;&gt;"",1,0))</f>
        <v>1</v>
      </c>
      <c r="BN167" s="158">
        <f>IF('Indicator Data'!BO171="No Data",1,IF('Indicator Data imputation'!BO170&lt;&gt;"",1,0))</f>
        <v>0</v>
      </c>
      <c r="BO167" s="158">
        <f>IF('Indicator Data'!BP171="No Data",1,IF('Indicator Data imputation'!BP170&lt;&gt;"",1,0))</f>
        <v>0</v>
      </c>
      <c r="BP167" s="158">
        <f>IF('Indicator Data'!BQ171="No Data",1,IF('Indicator Data imputation'!BQ170&lt;&gt;"",1,0))</f>
        <v>0</v>
      </c>
      <c r="BQ167" s="158">
        <f>IF('Indicator Data'!BR171="No Data",1,IF('Indicator Data imputation'!BR170&lt;&gt;"",1,0))</f>
        <v>0</v>
      </c>
      <c r="BR167" s="158">
        <f>IF('Indicator Data'!BS171="No Data",1,IF('Indicator Data imputation'!BS170&lt;&gt;"",1,0))</f>
        <v>0</v>
      </c>
      <c r="BS167" s="158">
        <f>IF('Indicator Data'!BT171="No Data",1,IF('Indicator Data imputation'!BT170&lt;&gt;"",1,0))</f>
        <v>0</v>
      </c>
      <c r="BT167" s="158">
        <f>IF('Indicator Data'!BU171="No Data",1,IF('Indicator Data imputation'!BU170&lt;&gt;"",1,0))</f>
        <v>0</v>
      </c>
      <c r="BU167" s="158">
        <f>IF('Indicator Data'!BV171="No Data",1,IF('Indicator Data imputation'!BV170&lt;&gt;"",1,0))</f>
        <v>0</v>
      </c>
      <c r="BV167" s="158">
        <f>IF('Indicator Data'!BW171="No Data",1,IF('Indicator Data imputation'!BW170&lt;&gt;"",1,0))</f>
        <v>0</v>
      </c>
      <c r="BW167" s="158">
        <f>IF('Indicator Data'!BX171="No Data",1,IF('Indicator Data imputation'!BX170&lt;&gt;"",1,0))</f>
        <v>0</v>
      </c>
      <c r="BX167" s="158">
        <f>IF('Indicator Data'!BY171="No Data",1,IF('Indicator Data imputation'!BY170&lt;&gt;"",1,0))</f>
        <v>0</v>
      </c>
      <c r="BY167" s="5">
        <f t="shared" si="8"/>
        <v>13</v>
      </c>
      <c r="BZ167" s="160">
        <f t="shared" si="7"/>
        <v>0.17333333333333334</v>
      </c>
    </row>
    <row r="168" spans="1:78" x14ac:dyDescent="0.25">
      <c r="A168" s="5" t="s">
        <v>313</v>
      </c>
      <c r="B168" s="158">
        <f>IF('Indicator Data'!C172="No Data",1,IF('Indicator Data imputation'!C171&lt;&gt;"",1,0))</f>
        <v>0</v>
      </c>
      <c r="C168" s="158">
        <f>IF('Indicator Data'!D172="No Data",1,IF('Indicator Data imputation'!D171&lt;&gt;"",1,0))</f>
        <v>0</v>
      </c>
      <c r="D168" s="158">
        <f>IF('Indicator Data'!E172="No Data",1,IF('Indicator Data imputation'!E171&lt;&gt;"",1,0))</f>
        <v>0</v>
      </c>
      <c r="E168" s="158">
        <f>IF('Indicator Data'!F172="No Data",1,IF('Indicator Data imputation'!F171&lt;&gt;"",1,0))</f>
        <v>0</v>
      </c>
      <c r="F168" s="158">
        <f>IF('Indicator Data'!G172="No Data",1,IF('Indicator Data imputation'!G171&lt;&gt;"",1,0))</f>
        <v>0</v>
      </c>
      <c r="G168" s="158">
        <f>IF('Indicator Data'!H172="No Data",1,IF('Indicator Data imputation'!H171&lt;&gt;"",1,0))</f>
        <v>0</v>
      </c>
      <c r="H168" s="158">
        <f>IF('Indicator Data'!I172="No Data",1,IF('Indicator Data imputation'!I171&lt;&gt;"",1,0))</f>
        <v>0</v>
      </c>
      <c r="I168" s="158">
        <f>IF('Indicator Data'!J172="No Data",1,IF('Indicator Data imputation'!J171&lt;&gt;"",1,0))</f>
        <v>0</v>
      </c>
      <c r="J168" s="158">
        <f>IF('Indicator Data'!K172="No Data",1,IF('Indicator Data imputation'!K171&lt;&gt;"",1,0))</f>
        <v>0</v>
      </c>
      <c r="K168" s="158">
        <f>IF('Indicator Data'!L172="No Data",1,IF('Indicator Data imputation'!L171&lt;&gt;"",1,0))</f>
        <v>0</v>
      </c>
      <c r="L168" s="158">
        <f>IF('Indicator Data'!M172="No Data",1,IF('Indicator Data imputation'!M171&lt;&gt;"",1,0))</f>
        <v>0</v>
      </c>
      <c r="M168" s="158">
        <f>IF('Indicator Data'!N172="No Data",1,IF('Indicator Data imputation'!N171&lt;&gt;"",1,0))</f>
        <v>1</v>
      </c>
      <c r="N168" s="158">
        <f>IF('Indicator Data'!O172="No Data",1,IF('Indicator Data imputation'!O171&lt;&gt;"",1,0))</f>
        <v>1</v>
      </c>
      <c r="O168" s="158">
        <f>IF('Indicator Data'!P172="No Data",1,IF('Indicator Data imputation'!P171&lt;&gt;"",1,0))</f>
        <v>1</v>
      </c>
      <c r="P168" s="158">
        <f>IF('Indicator Data'!Q172="No Data",1,IF('Indicator Data imputation'!Q171&lt;&gt;"",1,0))</f>
        <v>0</v>
      </c>
      <c r="Q168" s="158">
        <f>IF('Indicator Data'!R172="No Data",1,IF('Indicator Data imputation'!R171&lt;&gt;"",1,0))</f>
        <v>0</v>
      </c>
      <c r="R168" s="158">
        <f>IF('Indicator Data'!S172="No Data",1,IF('Indicator Data imputation'!S171&lt;&gt;"",1,0))</f>
        <v>0</v>
      </c>
      <c r="S168" s="158">
        <f>IF('Indicator Data'!T172="No Data",1,IF('Indicator Data imputation'!T171&lt;&gt;"",1,0))</f>
        <v>0</v>
      </c>
      <c r="T168" s="158">
        <f>IF('Indicator Data'!U172="No Data",1,IF('Indicator Data imputation'!U171&lt;&gt;"",1,0))</f>
        <v>0</v>
      </c>
      <c r="U168" s="158">
        <f>IF('Indicator Data'!V172="No Data",1,IF('Indicator Data imputation'!V171&lt;&gt;"",1,0))</f>
        <v>0</v>
      </c>
      <c r="V168" s="158">
        <f>IF('Indicator Data'!W172="No Data",1,IF('Indicator Data imputation'!W171&lt;&gt;"",1,0))</f>
        <v>0</v>
      </c>
      <c r="W168" s="158">
        <f>IF('Indicator Data'!X172="No Data",1,IF('Indicator Data imputation'!X171&lt;&gt;"",1,0))</f>
        <v>0</v>
      </c>
      <c r="X168" s="158">
        <f>IF('Indicator Data'!Y172="No Data",1,IF('Indicator Data imputation'!Y171&lt;&gt;"",1,0))</f>
        <v>0</v>
      </c>
      <c r="Y168" s="158">
        <f>IF('Indicator Data'!Z172="No Data",1,IF('Indicator Data imputation'!Z171&lt;&gt;"",1,0))</f>
        <v>0</v>
      </c>
      <c r="Z168" s="158">
        <f>IF('Indicator Data'!AA172="No Data",1,IF('Indicator Data imputation'!AA171&lt;&gt;"",1,0))</f>
        <v>1</v>
      </c>
      <c r="AA168" s="158">
        <f>IF('Indicator Data'!AB172="No Data",1,IF('Indicator Data imputation'!AB171&lt;&gt;"",1,0))</f>
        <v>0</v>
      </c>
      <c r="AB168" s="158">
        <f>IF('Indicator Data'!AC172="No Data",1,IF('Indicator Data imputation'!AC171&lt;&gt;"",1,0))</f>
        <v>0</v>
      </c>
      <c r="AC168" s="158">
        <f>IF('Indicator Data'!AD172="No Data",1,IF('Indicator Data imputation'!AD171&lt;&gt;"",1,0))</f>
        <v>0</v>
      </c>
      <c r="AD168" s="158">
        <f>IF('Indicator Data'!AE172="No Data",1,IF('Indicator Data imputation'!AE171&lt;&gt;"",1,0))</f>
        <v>0</v>
      </c>
      <c r="AE168" s="158">
        <f>IF('Indicator Data'!AF172="No Data",1,IF('Indicator Data imputation'!AF171&lt;&gt;"",1,0))</f>
        <v>0</v>
      </c>
      <c r="AF168" s="158">
        <f>IF('Indicator Data'!AG172="No Data",1,IF('Indicator Data imputation'!AG171&lt;&gt;"",1,0))</f>
        <v>0</v>
      </c>
      <c r="AG168" s="158">
        <f>IF('Indicator Data'!AH172="No Data",1,IF('Indicator Data imputation'!AH171&lt;&gt;"",1,0))</f>
        <v>0</v>
      </c>
      <c r="AH168" s="158">
        <f>IF('Indicator Data'!AI172="No Data",1,IF('Indicator Data imputation'!AI171&lt;&gt;"",1,0))</f>
        <v>0</v>
      </c>
      <c r="AI168" s="158">
        <f>IF('Indicator Data'!AJ172="No Data",1,IF('Indicator Data imputation'!AJ171&lt;&gt;"",1,0))</f>
        <v>0</v>
      </c>
      <c r="AJ168" s="158">
        <f>IF('Indicator Data'!AK172="No Data",1,IF('Indicator Data imputation'!AK171&lt;&gt;"",1,0))</f>
        <v>0</v>
      </c>
      <c r="AK168" s="158">
        <f>IF('Indicator Data'!AL172="No Data",1,IF('Indicator Data imputation'!AL171&lt;&gt;"",1,0))</f>
        <v>0</v>
      </c>
      <c r="AL168" s="158">
        <f>IF('Indicator Data'!AM172="No Data",1,IF('Indicator Data imputation'!AM171&lt;&gt;"",1,0))</f>
        <v>0</v>
      </c>
      <c r="AM168" s="158">
        <f>IF('Indicator Data'!AN172="No Data",1,IF('Indicator Data imputation'!AN171&lt;&gt;"",1,0))</f>
        <v>0</v>
      </c>
      <c r="AN168" s="158">
        <f>IF('Indicator Data'!AO172="No Data",1,IF('Indicator Data imputation'!AO171&lt;&gt;"",1,0))</f>
        <v>0</v>
      </c>
      <c r="AO168" s="158">
        <f>IF('Indicator Data'!AP172="No Data",1,IF('Indicator Data imputation'!AP171&lt;&gt;"",1,0))</f>
        <v>0</v>
      </c>
      <c r="AP168" s="158">
        <f>IF('Indicator Data'!AQ172="No Data",1,IF('Indicator Data imputation'!AQ171&lt;&gt;"",1,0))</f>
        <v>1</v>
      </c>
      <c r="AQ168" s="158">
        <f>IF('Indicator Data'!AR172="No Data",1,IF('Indicator Data imputation'!AR171&lt;&gt;"",1,0))</f>
        <v>1</v>
      </c>
      <c r="AR168" s="158">
        <f>IF('Indicator Data'!AS172="No Data",1,IF('Indicator Data imputation'!AS171&lt;&gt;"",1,0))</f>
        <v>0</v>
      </c>
      <c r="AS168" s="158">
        <f>IF('Indicator Data'!AT172="No Data",1,IF('Indicator Data imputation'!AT171&lt;&gt;"",1,0))</f>
        <v>0</v>
      </c>
      <c r="AT168" s="158">
        <f>IF('Indicator Data'!AU172="No Data",1,IF('Indicator Data imputation'!AU171&lt;&gt;"",1,0))</f>
        <v>0</v>
      </c>
      <c r="AU168" s="158">
        <f>IF('Indicator Data'!AV172="No Data",1,IF('Indicator Data imputation'!AV171&lt;&gt;"",1,0))</f>
        <v>0</v>
      </c>
      <c r="AV168" s="158">
        <f>IF('Indicator Data'!AW172="No Data",1,IF('Indicator Data imputation'!AW171&lt;&gt;"",1,0))</f>
        <v>1</v>
      </c>
      <c r="AW168" s="158">
        <f>IF('Indicator Data'!AX172="No Data",1,IF('Indicator Data imputation'!AX171&lt;&gt;"",1,0))</f>
        <v>0</v>
      </c>
      <c r="AX168" s="158">
        <f>IF('Indicator Data'!AY172="No Data",1,IF('Indicator Data imputation'!AY171&lt;&gt;"",1,0))</f>
        <v>0</v>
      </c>
      <c r="AY168" s="158">
        <f>IF('Indicator Data'!AZ172="No Data",1,IF('Indicator Data imputation'!AZ171&lt;&gt;"",1,0))</f>
        <v>0</v>
      </c>
      <c r="AZ168" s="158">
        <f>IF('Indicator Data'!BA172="No Data",1,IF('Indicator Data imputation'!BA171&lt;&gt;"",1,0))</f>
        <v>1</v>
      </c>
      <c r="BA168" s="158">
        <f>IF('Indicator Data'!BB172="No Data",1,IF('Indicator Data imputation'!BB171&lt;&gt;"",1,0))</f>
        <v>0</v>
      </c>
      <c r="BB168" s="158">
        <f>IF('Indicator Data'!BC172="No Data",1,IF('Indicator Data imputation'!BC171&lt;&gt;"",1,0))</f>
        <v>0</v>
      </c>
      <c r="BC168" s="158">
        <f>IF('Indicator Data'!BD172="No Data",1,IF('Indicator Data imputation'!BD171&lt;&gt;"",1,0))</f>
        <v>0</v>
      </c>
      <c r="BD168" s="158">
        <f>IF('Indicator Data'!BE172="No Data",1,IF('Indicator Data imputation'!BE171&lt;&gt;"",1,0))</f>
        <v>0</v>
      </c>
      <c r="BE168" s="158">
        <f>IF('Indicator Data'!BF172="No Data",1,IF('Indicator Data imputation'!BF171&lt;&gt;"",1,0))</f>
        <v>0</v>
      </c>
      <c r="BF168" s="158">
        <f>IF('Indicator Data'!BG172="No Data",1,IF('Indicator Data imputation'!BG171&lt;&gt;"",1,0))</f>
        <v>0</v>
      </c>
      <c r="BG168" s="158">
        <f>IF('Indicator Data'!BH172="No Data",1,IF('Indicator Data imputation'!BH171&lt;&gt;"",1,0))</f>
        <v>0</v>
      </c>
      <c r="BH168" s="158">
        <f>IF('Indicator Data'!BI172="No Data",1,IF('Indicator Data imputation'!BI171&lt;&gt;"",1,0))</f>
        <v>1</v>
      </c>
      <c r="BI168" s="158">
        <f>IF('Indicator Data'!BJ172="No Data",1,IF('Indicator Data imputation'!BJ171&lt;&gt;"",1,0))</f>
        <v>0</v>
      </c>
      <c r="BJ168" s="158">
        <f>IF('Indicator Data'!BK172="No Data",1,IF('Indicator Data imputation'!BK171&lt;&gt;"",1,0))</f>
        <v>0</v>
      </c>
      <c r="BK168" s="158">
        <f>IF('Indicator Data'!BL172="No Data",1,IF('Indicator Data imputation'!BL171&lt;&gt;"",1,0))</f>
        <v>0</v>
      </c>
      <c r="BL168" s="158">
        <f>IF('Indicator Data'!BM172="No Data",1,IF('Indicator Data imputation'!BM171&lt;&gt;"",1,0))</f>
        <v>0</v>
      </c>
      <c r="BM168" s="158">
        <f>IF('Indicator Data'!BN172="No Data",1,IF('Indicator Data imputation'!BN171&lt;&gt;"",1,0))</f>
        <v>0</v>
      </c>
      <c r="BN168" s="158">
        <f>IF('Indicator Data'!BO172="No Data",1,IF('Indicator Data imputation'!BO171&lt;&gt;"",1,0))</f>
        <v>0</v>
      </c>
      <c r="BO168" s="158">
        <f>IF('Indicator Data'!BP172="No Data",1,IF('Indicator Data imputation'!BP171&lt;&gt;"",1,0))</f>
        <v>0</v>
      </c>
      <c r="BP168" s="158">
        <f>IF('Indicator Data'!BQ172="No Data",1,IF('Indicator Data imputation'!BQ171&lt;&gt;"",1,0))</f>
        <v>0</v>
      </c>
      <c r="BQ168" s="158">
        <f>IF('Indicator Data'!BR172="No Data",1,IF('Indicator Data imputation'!BR171&lt;&gt;"",1,0))</f>
        <v>0</v>
      </c>
      <c r="BR168" s="158">
        <f>IF('Indicator Data'!BS172="No Data",1,IF('Indicator Data imputation'!BS171&lt;&gt;"",1,0))</f>
        <v>0</v>
      </c>
      <c r="BS168" s="158">
        <f>IF('Indicator Data'!BT172="No Data",1,IF('Indicator Data imputation'!BT171&lt;&gt;"",1,0))</f>
        <v>0</v>
      </c>
      <c r="BT168" s="158">
        <f>IF('Indicator Data'!BU172="No Data",1,IF('Indicator Data imputation'!BU171&lt;&gt;"",1,0))</f>
        <v>0</v>
      </c>
      <c r="BU168" s="158">
        <f>IF('Indicator Data'!BV172="No Data",1,IF('Indicator Data imputation'!BV171&lt;&gt;"",1,0))</f>
        <v>0</v>
      </c>
      <c r="BV168" s="158">
        <f>IF('Indicator Data'!BW172="No Data",1,IF('Indicator Data imputation'!BW171&lt;&gt;"",1,0))</f>
        <v>1</v>
      </c>
      <c r="BW168" s="158">
        <f>IF('Indicator Data'!BX172="No Data",1,IF('Indicator Data imputation'!BX171&lt;&gt;"",1,0))</f>
        <v>0</v>
      </c>
      <c r="BX168" s="158">
        <f>IF('Indicator Data'!BY172="No Data",1,IF('Indicator Data imputation'!BY171&lt;&gt;"",1,0))</f>
        <v>0</v>
      </c>
      <c r="BY168" s="5">
        <f t="shared" si="8"/>
        <v>10</v>
      </c>
      <c r="BZ168" s="160">
        <f t="shared" si="7"/>
        <v>0.13333333333333333</v>
      </c>
    </row>
    <row r="169" spans="1:78" x14ac:dyDescent="0.25">
      <c r="A169" s="5" t="s">
        <v>315</v>
      </c>
      <c r="B169" s="158">
        <f>IF('Indicator Data'!C173="No Data",1,IF('Indicator Data imputation'!C172&lt;&gt;"",1,0))</f>
        <v>0</v>
      </c>
      <c r="C169" s="158">
        <f>IF('Indicator Data'!D173="No Data",1,IF('Indicator Data imputation'!D172&lt;&gt;"",1,0))</f>
        <v>0</v>
      </c>
      <c r="D169" s="158">
        <f>IF('Indicator Data'!E173="No Data",1,IF('Indicator Data imputation'!E172&lt;&gt;"",1,0))</f>
        <v>0</v>
      </c>
      <c r="E169" s="158">
        <f>IF('Indicator Data'!F173="No Data",1,IF('Indicator Data imputation'!F172&lt;&gt;"",1,0))</f>
        <v>0</v>
      </c>
      <c r="F169" s="158">
        <f>IF('Indicator Data'!G173="No Data",1,IF('Indicator Data imputation'!G172&lt;&gt;"",1,0))</f>
        <v>0</v>
      </c>
      <c r="G169" s="158">
        <f>IF('Indicator Data'!H173="No Data",1,IF('Indicator Data imputation'!H172&lt;&gt;"",1,0))</f>
        <v>0</v>
      </c>
      <c r="H169" s="158">
        <f>IF('Indicator Data'!I173="No Data",1,IF('Indicator Data imputation'!I172&lt;&gt;"",1,0))</f>
        <v>0</v>
      </c>
      <c r="I169" s="158">
        <f>IF('Indicator Data'!J173="No Data",1,IF('Indicator Data imputation'!J172&lt;&gt;"",1,0))</f>
        <v>0</v>
      </c>
      <c r="J169" s="158">
        <f>IF('Indicator Data'!K173="No Data",1,IF('Indicator Data imputation'!K172&lt;&gt;"",1,0))</f>
        <v>0</v>
      </c>
      <c r="K169" s="158">
        <f>IF('Indicator Data'!L173="No Data",1,IF('Indicator Data imputation'!L172&lt;&gt;"",1,0))</f>
        <v>0</v>
      </c>
      <c r="L169" s="158">
        <f>IF('Indicator Data'!M173="No Data",1,IF('Indicator Data imputation'!M172&lt;&gt;"",1,0))</f>
        <v>0</v>
      </c>
      <c r="M169" s="158">
        <f>IF('Indicator Data'!N173="No Data",1,IF('Indicator Data imputation'!N172&lt;&gt;"",1,0))</f>
        <v>1</v>
      </c>
      <c r="N169" s="158">
        <f>IF('Indicator Data'!O173="No Data",1,IF('Indicator Data imputation'!O172&lt;&gt;"",1,0))</f>
        <v>1</v>
      </c>
      <c r="O169" s="158">
        <f>IF('Indicator Data'!P173="No Data",1,IF('Indicator Data imputation'!P172&lt;&gt;"",1,0))</f>
        <v>1</v>
      </c>
      <c r="P169" s="158">
        <f>IF('Indicator Data'!Q173="No Data",1,IF('Indicator Data imputation'!Q172&lt;&gt;"",1,0))</f>
        <v>0</v>
      </c>
      <c r="Q169" s="158">
        <f>IF('Indicator Data'!R173="No Data",1,IF('Indicator Data imputation'!R172&lt;&gt;"",1,0))</f>
        <v>0</v>
      </c>
      <c r="R169" s="158">
        <f>IF('Indicator Data'!S173="No Data",1,IF('Indicator Data imputation'!S172&lt;&gt;"",1,0))</f>
        <v>0</v>
      </c>
      <c r="S169" s="158">
        <f>IF('Indicator Data'!T173="No Data",1,IF('Indicator Data imputation'!T172&lt;&gt;"",1,0))</f>
        <v>0</v>
      </c>
      <c r="T169" s="158">
        <f>IF('Indicator Data'!U173="No Data",1,IF('Indicator Data imputation'!U172&lt;&gt;"",1,0))</f>
        <v>0</v>
      </c>
      <c r="U169" s="158">
        <f>IF('Indicator Data'!V173="No Data",1,IF('Indicator Data imputation'!V172&lt;&gt;"",1,0))</f>
        <v>0</v>
      </c>
      <c r="V169" s="158">
        <f>IF('Indicator Data'!W173="No Data",1,IF('Indicator Data imputation'!W172&lt;&gt;"",1,0))</f>
        <v>0</v>
      </c>
      <c r="W169" s="158">
        <f>IF('Indicator Data'!X173="No Data",1,IF('Indicator Data imputation'!X172&lt;&gt;"",1,0))</f>
        <v>0</v>
      </c>
      <c r="X169" s="158">
        <f>IF('Indicator Data'!Y173="No Data",1,IF('Indicator Data imputation'!Y172&lt;&gt;"",1,0))</f>
        <v>0</v>
      </c>
      <c r="Y169" s="158">
        <f>IF('Indicator Data'!Z173="No Data",1,IF('Indicator Data imputation'!Z172&lt;&gt;"",1,0))</f>
        <v>0</v>
      </c>
      <c r="Z169" s="158">
        <f>IF('Indicator Data'!AA173="No Data",1,IF('Indicator Data imputation'!AA172&lt;&gt;"",1,0))</f>
        <v>0</v>
      </c>
      <c r="AA169" s="158">
        <f>IF('Indicator Data'!AB173="No Data",1,IF('Indicator Data imputation'!AB172&lt;&gt;"",1,0))</f>
        <v>0</v>
      </c>
      <c r="AB169" s="158">
        <f>IF('Indicator Data'!AC173="No Data",1,IF('Indicator Data imputation'!AC172&lt;&gt;"",1,0))</f>
        <v>0</v>
      </c>
      <c r="AC169" s="158">
        <f>IF('Indicator Data'!AD173="No Data",1,IF('Indicator Data imputation'!AD172&lt;&gt;"",1,0))</f>
        <v>1</v>
      </c>
      <c r="AD169" s="158">
        <f>IF('Indicator Data'!AE173="No Data",1,IF('Indicator Data imputation'!AE172&lt;&gt;"",1,0))</f>
        <v>0</v>
      </c>
      <c r="AE169" s="158">
        <f>IF('Indicator Data'!AF173="No Data",1,IF('Indicator Data imputation'!AF172&lt;&gt;"",1,0))</f>
        <v>0</v>
      </c>
      <c r="AF169" s="158">
        <f>IF('Indicator Data'!AG173="No Data",1,IF('Indicator Data imputation'!AG172&lt;&gt;"",1,0))</f>
        <v>0</v>
      </c>
      <c r="AG169" s="158">
        <f>IF('Indicator Data'!AH173="No Data",1,IF('Indicator Data imputation'!AH172&lt;&gt;"",1,0))</f>
        <v>0</v>
      </c>
      <c r="AH169" s="158">
        <f>IF('Indicator Data'!AI173="No Data",1,IF('Indicator Data imputation'!AI172&lt;&gt;"",1,0))</f>
        <v>0</v>
      </c>
      <c r="AI169" s="158">
        <f>IF('Indicator Data'!AJ173="No Data",1,IF('Indicator Data imputation'!AJ172&lt;&gt;"",1,0))</f>
        <v>0</v>
      </c>
      <c r="AJ169" s="158">
        <f>IF('Indicator Data'!AK173="No Data",1,IF('Indicator Data imputation'!AK172&lt;&gt;"",1,0))</f>
        <v>0</v>
      </c>
      <c r="AK169" s="158">
        <f>IF('Indicator Data'!AL173="No Data",1,IF('Indicator Data imputation'!AL172&lt;&gt;"",1,0))</f>
        <v>0</v>
      </c>
      <c r="AL169" s="158">
        <f>IF('Indicator Data'!AM173="No Data",1,IF('Indicator Data imputation'!AM172&lt;&gt;"",1,0))</f>
        <v>0</v>
      </c>
      <c r="AM169" s="158">
        <f>IF('Indicator Data'!AN173="No Data",1,IF('Indicator Data imputation'!AN172&lt;&gt;"",1,0))</f>
        <v>0</v>
      </c>
      <c r="AN169" s="158">
        <f>IF('Indicator Data'!AO173="No Data",1,IF('Indicator Data imputation'!AO172&lt;&gt;"",1,0))</f>
        <v>0</v>
      </c>
      <c r="AO169" s="158">
        <f>IF('Indicator Data'!AP173="No Data",1,IF('Indicator Data imputation'!AP172&lt;&gt;"",1,0))</f>
        <v>0</v>
      </c>
      <c r="AP169" s="158">
        <f>IF('Indicator Data'!AQ173="No Data",1,IF('Indicator Data imputation'!AQ172&lt;&gt;"",1,0))</f>
        <v>0</v>
      </c>
      <c r="AQ169" s="158">
        <f>IF('Indicator Data'!AR173="No Data",1,IF('Indicator Data imputation'!AR172&lt;&gt;"",1,0))</f>
        <v>0</v>
      </c>
      <c r="AR169" s="158">
        <f>IF('Indicator Data'!AS173="No Data",1,IF('Indicator Data imputation'!AS172&lt;&gt;"",1,0))</f>
        <v>0</v>
      </c>
      <c r="AS169" s="158">
        <f>IF('Indicator Data'!AT173="No Data",1,IF('Indicator Data imputation'!AT172&lt;&gt;"",1,0))</f>
        <v>0</v>
      </c>
      <c r="AT169" s="158">
        <f>IF('Indicator Data'!AU173="No Data",1,IF('Indicator Data imputation'!AU172&lt;&gt;"",1,0))</f>
        <v>0</v>
      </c>
      <c r="AU169" s="158">
        <f>IF('Indicator Data'!AV173="No Data",1,IF('Indicator Data imputation'!AV172&lt;&gt;"",1,0))</f>
        <v>0</v>
      </c>
      <c r="AV169" s="158">
        <f>IF('Indicator Data'!AW173="No Data",1,IF('Indicator Data imputation'!AW172&lt;&gt;"",1,0))</f>
        <v>0</v>
      </c>
      <c r="AW169" s="158">
        <f>IF('Indicator Data'!AX173="No Data",1,IF('Indicator Data imputation'!AX172&lt;&gt;"",1,0))</f>
        <v>0</v>
      </c>
      <c r="AX169" s="158">
        <f>IF('Indicator Data'!AY173="No Data",1,IF('Indicator Data imputation'!AY172&lt;&gt;"",1,0))</f>
        <v>0</v>
      </c>
      <c r="AY169" s="158">
        <f>IF('Indicator Data'!AZ173="No Data",1,IF('Indicator Data imputation'!AZ172&lt;&gt;"",1,0))</f>
        <v>0</v>
      </c>
      <c r="AZ169" s="158">
        <f>IF('Indicator Data'!BA173="No Data",1,IF('Indicator Data imputation'!BA172&lt;&gt;"",1,0))</f>
        <v>0</v>
      </c>
      <c r="BA169" s="158">
        <f>IF('Indicator Data'!BB173="No Data",1,IF('Indicator Data imputation'!BB172&lt;&gt;"",1,0))</f>
        <v>0</v>
      </c>
      <c r="BB169" s="158">
        <f>IF('Indicator Data'!BC173="No Data",1,IF('Indicator Data imputation'!BC172&lt;&gt;"",1,0))</f>
        <v>0</v>
      </c>
      <c r="BC169" s="158">
        <f>IF('Indicator Data'!BD173="No Data",1,IF('Indicator Data imputation'!BD172&lt;&gt;"",1,0))</f>
        <v>0</v>
      </c>
      <c r="BD169" s="158">
        <f>IF('Indicator Data'!BE173="No Data",1,IF('Indicator Data imputation'!BE172&lt;&gt;"",1,0))</f>
        <v>0</v>
      </c>
      <c r="BE169" s="158">
        <f>IF('Indicator Data'!BF173="No Data",1,IF('Indicator Data imputation'!BF172&lt;&gt;"",1,0))</f>
        <v>0</v>
      </c>
      <c r="BF169" s="158">
        <f>IF('Indicator Data'!BG173="No Data",1,IF('Indicator Data imputation'!BG172&lt;&gt;"",1,0))</f>
        <v>0</v>
      </c>
      <c r="BG169" s="158">
        <f>IF('Indicator Data'!BH173="No Data",1,IF('Indicator Data imputation'!BH172&lt;&gt;"",1,0))</f>
        <v>0</v>
      </c>
      <c r="BH169" s="158">
        <f>IF('Indicator Data'!BI173="No Data",1,IF('Indicator Data imputation'!BI172&lt;&gt;"",1,0))</f>
        <v>1</v>
      </c>
      <c r="BI169" s="158">
        <f>IF('Indicator Data'!BJ173="No Data",1,IF('Indicator Data imputation'!BJ172&lt;&gt;"",1,0))</f>
        <v>0</v>
      </c>
      <c r="BJ169" s="158">
        <f>IF('Indicator Data'!BK173="No Data",1,IF('Indicator Data imputation'!BK172&lt;&gt;"",1,0))</f>
        <v>0</v>
      </c>
      <c r="BK169" s="158">
        <f>IF('Indicator Data'!BL173="No Data",1,IF('Indicator Data imputation'!BL172&lt;&gt;"",1,0))</f>
        <v>0</v>
      </c>
      <c r="BL169" s="158">
        <f>IF('Indicator Data'!BM173="No Data",1,IF('Indicator Data imputation'!BM172&lt;&gt;"",1,0))</f>
        <v>0</v>
      </c>
      <c r="BM169" s="158">
        <f>IF('Indicator Data'!BN173="No Data",1,IF('Indicator Data imputation'!BN172&lt;&gt;"",1,0))</f>
        <v>0</v>
      </c>
      <c r="BN169" s="158">
        <f>IF('Indicator Data'!BO173="No Data",1,IF('Indicator Data imputation'!BO172&lt;&gt;"",1,0))</f>
        <v>0</v>
      </c>
      <c r="BO169" s="158">
        <f>IF('Indicator Data'!BP173="No Data",1,IF('Indicator Data imputation'!BP172&lt;&gt;"",1,0))</f>
        <v>0</v>
      </c>
      <c r="BP169" s="158">
        <f>IF('Indicator Data'!BQ173="No Data",1,IF('Indicator Data imputation'!BQ172&lt;&gt;"",1,0))</f>
        <v>0</v>
      </c>
      <c r="BQ169" s="158">
        <f>IF('Indicator Data'!BR173="No Data",1,IF('Indicator Data imputation'!BR172&lt;&gt;"",1,0))</f>
        <v>0</v>
      </c>
      <c r="BR169" s="158">
        <f>IF('Indicator Data'!BS173="No Data",1,IF('Indicator Data imputation'!BS172&lt;&gt;"",1,0))</f>
        <v>0</v>
      </c>
      <c r="BS169" s="158">
        <f>IF('Indicator Data'!BT173="No Data",1,IF('Indicator Data imputation'!BT172&lt;&gt;"",1,0))</f>
        <v>0</v>
      </c>
      <c r="BT169" s="158">
        <f>IF('Indicator Data'!BU173="No Data",1,IF('Indicator Data imputation'!BU172&lt;&gt;"",1,0))</f>
        <v>0</v>
      </c>
      <c r="BU169" s="158">
        <f>IF('Indicator Data'!BV173="No Data",1,IF('Indicator Data imputation'!BV172&lt;&gt;"",1,0))</f>
        <v>0</v>
      </c>
      <c r="BV169" s="158">
        <f>IF('Indicator Data'!BW173="No Data",1,IF('Indicator Data imputation'!BW172&lt;&gt;"",1,0))</f>
        <v>1</v>
      </c>
      <c r="BW169" s="158">
        <f>IF('Indicator Data'!BX173="No Data",1,IF('Indicator Data imputation'!BX172&lt;&gt;"",1,0))</f>
        <v>0</v>
      </c>
      <c r="BX169" s="158">
        <f>IF('Indicator Data'!BY173="No Data",1,IF('Indicator Data imputation'!BY172&lt;&gt;"",1,0))</f>
        <v>0</v>
      </c>
      <c r="BY169" s="5">
        <f t="shared" si="8"/>
        <v>6</v>
      </c>
      <c r="BZ169" s="160">
        <f t="shared" si="7"/>
        <v>0.08</v>
      </c>
    </row>
    <row r="170" spans="1:78" x14ac:dyDescent="0.25">
      <c r="A170" s="5" t="s">
        <v>317</v>
      </c>
      <c r="B170" s="158">
        <f>IF('Indicator Data'!C174="No Data",1,IF('Indicator Data imputation'!C173&lt;&gt;"",1,0))</f>
        <v>0</v>
      </c>
      <c r="C170" s="158">
        <f>IF('Indicator Data'!D174="No Data",1,IF('Indicator Data imputation'!D173&lt;&gt;"",1,0))</f>
        <v>0</v>
      </c>
      <c r="D170" s="158">
        <f>IF('Indicator Data'!E174="No Data",1,IF('Indicator Data imputation'!E173&lt;&gt;"",1,0))</f>
        <v>0</v>
      </c>
      <c r="E170" s="158">
        <f>IF('Indicator Data'!F174="No Data",1,IF('Indicator Data imputation'!F173&lt;&gt;"",1,0))</f>
        <v>0</v>
      </c>
      <c r="F170" s="158">
        <f>IF('Indicator Data'!G174="No Data",1,IF('Indicator Data imputation'!G173&lt;&gt;"",1,0))</f>
        <v>0</v>
      </c>
      <c r="G170" s="158">
        <f>IF('Indicator Data'!H174="No Data",1,IF('Indicator Data imputation'!H173&lt;&gt;"",1,0))</f>
        <v>0</v>
      </c>
      <c r="H170" s="158">
        <f>IF('Indicator Data'!I174="No Data",1,IF('Indicator Data imputation'!I173&lt;&gt;"",1,0))</f>
        <v>0</v>
      </c>
      <c r="I170" s="158">
        <f>IF('Indicator Data'!J174="No Data",1,IF('Indicator Data imputation'!J173&lt;&gt;"",1,0))</f>
        <v>0</v>
      </c>
      <c r="J170" s="158">
        <f>IF('Indicator Data'!K174="No Data",1,IF('Indicator Data imputation'!K173&lt;&gt;"",1,0))</f>
        <v>0</v>
      </c>
      <c r="K170" s="158">
        <f>IF('Indicator Data'!L174="No Data",1,IF('Indicator Data imputation'!L173&lt;&gt;"",1,0))</f>
        <v>0</v>
      </c>
      <c r="L170" s="158">
        <f>IF('Indicator Data'!M174="No Data",1,IF('Indicator Data imputation'!M173&lt;&gt;"",1,0))</f>
        <v>0</v>
      </c>
      <c r="M170" s="158">
        <f>IF('Indicator Data'!N174="No Data",1,IF('Indicator Data imputation'!N173&lt;&gt;"",1,0))</f>
        <v>0</v>
      </c>
      <c r="N170" s="158">
        <f>IF('Indicator Data'!O174="No Data",1,IF('Indicator Data imputation'!O173&lt;&gt;"",1,0))</f>
        <v>0</v>
      </c>
      <c r="O170" s="158">
        <f>IF('Indicator Data'!P174="No Data",1,IF('Indicator Data imputation'!P173&lt;&gt;"",1,0))</f>
        <v>0</v>
      </c>
      <c r="P170" s="158">
        <f>IF('Indicator Data'!Q174="No Data",1,IF('Indicator Data imputation'!Q173&lt;&gt;"",1,0))</f>
        <v>0</v>
      </c>
      <c r="Q170" s="158">
        <f>IF('Indicator Data'!R174="No Data",1,IF('Indicator Data imputation'!R173&lt;&gt;"",1,0))</f>
        <v>0</v>
      </c>
      <c r="R170" s="158">
        <f>IF('Indicator Data'!S174="No Data",1,IF('Indicator Data imputation'!S173&lt;&gt;"",1,0))</f>
        <v>0</v>
      </c>
      <c r="S170" s="158">
        <f>IF('Indicator Data'!T174="No Data",1,IF('Indicator Data imputation'!T173&lt;&gt;"",1,0))</f>
        <v>0</v>
      </c>
      <c r="T170" s="158">
        <f>IF('Indicator Data'!U174="No Data",1,IF('Indicator Data imputation'!U173&lt;&gt;"",1,0))</f>
        <v>0</v>
      </c>
      <c r="U170" s="158">
        <f>IF('Indicator Data'!V174="No Data",1,IF('Indicator Data imputation'!V173&lt;&gt;"",1,0))</f>
        <v>0</v>
      </c>
      <c r="V170" s="158">
        <f>IF('Indicator Data'!W174="No Data",1,IF('Indicator Data imputation'!W173&lt;&gt;"",1,0))</f>
        <v>0</v>
      </c>
      <c r="W170" s="158">
        <f>IF('Indicator Data'!X174="No Data",1,IF('Indicator Data imputation'!X173&lt;&gt;"",1,0))</f>
        <v>0</v>
      </c>
      <c r="X170" s="158">
        <f>IF('Indicator Data'!Y174="No Data",1,IF('Indicator Data imputation'!Y173&lt;&gt;"",1,0))</f>
        <v>0</v>
      </c>
      <c r="Y170" s="158">
        <f>IF('Indicator Data'!Z174="No Data",1,IF('Indicator Data imputation'!Z173&lt;&gt;"",1,0))</f>
        <v>0</v>
      </c>
      <c r="Z170" s="158">
        <f>IF('Indicator Data'!AA174="No Data",1,IF('Indicator Data imputation'!AA173&lt;&gt;"",1,0))</f>
        <v>0</v>
      </c>
      <c r="AA170" s="158">
        <f>IF('Indicator Data'!AB174="No Data",1,IF('Indicator Data imputation'!AB173&lt;&gt;"",1,0))</f>
        <v>0</v>
      </c>
      <c r="AB170" s="158">
        <f>IF('Indicator Data'!AC174="No Data",1,IF('Indicator Data imputation'!AC173&lt;&gt;"",1,0))</f>
        <v>0</v>
      </c>
      <c r="AC170" s="158">
        <f>IF('Indicator Data'!AD174="No Data",1,IF('Indicator Data imputation'!AD173&lt;&gt;"",1,0))</f>
        <v>0</v>
      </c>
      <c r="AD170" s="158">
        <f>IF('Indicator Data'!AE174="No Data",1,IF('Indicator Data imputation'!AE173&lt;&gt;"",1,0))</f>
        <v>0</v>
      </c>
      <c r="AE170" s="158">
        <f>IF('Indicator Data'!AF174="No Data",1,IF('Indicator Data imputation'!AF173&lt;&gt;"",1,0))</f>
        <v>0</v>
      </c>
      <c r="AF170" s="158">
        <f>IF('Indicator Data'!AG174="No Data",1,IF('Indicator Data imputation'!AG173&lt;&gt;"",1,0))</f>
        <v>0</v>
      </c>
      <c r="AG170" s="158">
        <f>IF('Indicator Data'!AH174="No Data",1,IF('Indicator Data imputation'!AH173&lt;&gt;"",1,0))</f>
        <v>0</v>
      </c>
      <c r="AH170" s="158">
        <f>IF('Indicator Data'!AI174="No Data",1,IF('Indicator Data imputation'!AI173&lt;&gt;"",1,0))</f>
        <v>0</v>
      </c>
      <c r="AI170" s="158">
        <f>IF('Indicator Data'!AJ174="No Data",1,IF('Indicator Data imputation'!AJ173&lt;&gt;"",1,0))</f>
        <v>0</v>
      </c>
      <c r="AJ170" s="158">
        <f>IF('Indicator Data'!AK174="No Data",1,IF('Indicator Data imputation'!AK173&lt;&gt;"",1,0))</f>
        <v>0</v>
      </c>
      <c r="AK170" s="158">
        <f>IF('Indicator Data'!AL174="No Data",1,IF('Indicator Data imputation'!AL173&lt;&gt;"",1,0))</f>
        <v>0</v>
      </c>
      <c r="AL170" s="158">
        <f>IF('Indicator Data'!AM174="No Data",1,IF('Indicator Data imputation'!AM173&lt;&gt;"",1,0))</f>
        <v>0</v>
      </c>
      <c r="AM170" s="158">
        <f>IF('Indicator Data'!AN174="No Data",1,IF('Indicator Data imputation'!AN173&lt;&gt;"",1,0))</f>
        <v>0</v>
      </c>
      <c r="AN170" s="158">
        <f>IF('Indicator Data'!AO174="No Data",1,IF('Indicator Data imputation'!AO173&lt;&gt;"",1,0))</f>
        <v>0</v>
      </c>
      <c r="AO170" s="158">
        <f>IF('Indicator Data'!AP174="No Data",1,IF('Indicator Data imputation'!AP173&lt;&gt;"",1,0))</f>
        <v>0</v>
      </c>
      <c r="AP170" s="158">
        <f>IF('Indicator Data'!AQ174="No Data",1,IF('Indicator Data imputation'!AQ173&lt;&gt;"",1,0))</f>
        <v>0</v>
      </c>
      <c r="AQ170" s="158">
        <f>IF('Indicator Data'!AR174="No Data",1,IF('Indicator Data imputation'!AR173&lt;&gt;"",1,0))</f>
        <v>0</v>
      </c>
      <c r="AR170" s="158">
        <f>IF('Indicator Data'!AS174="No Data",1,IF('Indicator Data imputation'!AS173&lt;&gt;"",1,0))</f>
        <v>0</v>
      </c>
      <c r="AS170" s="158">
        <f>IF('Indicator Data'!AT174="No Data",1,IF('Indicator Data imputation'!AT173&lt;&gt;"",1,0))</f>
        <v>0</v>
      </c>
      <c r="AT170" s="158">
        <f>IF('Indicator Data'!AU174="No Data",1,IF('Indicator Data imputation'!AU173&lt;&gt;"",1,0))</f>
        <v>0</v>
      </c>
      <c r="AU170" s="158">
        <f>IF('Indicator Data'!AV174="No Data",1,IF('Indicator Data imputation'!AV173&lt;&gt;"",1,0))</f>
        <v>0</v>
      </c>
      <c r="AV170" s="158">
        <f>IF('Indicator Data'!AW174="No Data",1,IF('Indicator Data imputation'!AW173&lt;&gt;"",1,0))</f>
        <v>0</v>
      </c>
      <c r="AW170" s="158">
        <f>IF('Indicator Data'!AX174="No Data",1,IF('Indicator Data imputation'!AX173&lt;&gt;"",1,0))</f>
        <v>0</v>
      </c>
      <c r="AX170" s="158">
        <f>IF('Indicator Data'!AY174="No Data",1,IF('Indicator Data imputation'!AY173&lt;&gt;"",1,0))</f>
        <v>0</v>
      </c>
      <c r="AY170" s="158">
        <f>IF('Indicator Data'!AZ174="No Data",1,IF('Indicator Data imputation'!AZ173&lt;&gt;"",1,0))</f>
        <v>0</v>
      </c>
      <c r="AZ170" s="158">
        <f>IF('Indicator Data'!BA174="No Data",1,IF('Indicator Data imputation'!BA173&lt;&gt;"",1,0))</f>
        <v>0</v>
      </c>
      <c r="BA170" s="158">
        <f>IF('Indicator Data'!BB174="No Data",1,IF('Indicator Data imputation'!BB173&lt;&gt;"",1,0))</f>
        <v>0</v>
      </c>
      <c r="BB170" s="158">
        <f>IF('Indicator Data'!BC174="No Data",1,IF('Indicator Data imputation'!BC173&lt;&gt;"",1,0))</f>
        <v>0</v>
      </c>
      <c r="BC170" s="158">
        <f>IF('Indicator Data'!BD174="No Data",1,IF('Indicator Data imputation'!BD173&lt;&gt;"",1,0))</f>
        <v>0</v>
      </c>
      <c r="BD170" s="158">
        <f>IF('Indicator Data'!BE174="No Data",1,IF('Indicator Data imputation'!BE173&lt;&gt;"",1,0))</f>
        <v>0</v>
      </c>
      <c r="BE170" s="158">
        <f>IF('Indicator Data'!BF174="No Data",1,IF('Indicator Data imputation'!BF173&lt;&gt;"",1,0))</f>
        <v>0</v>
      </c>
      <c r="BF170" s="158">
        <f>IF('Indicator Data'!BG174="No Data",1,IF('Indicator Data imputation'!BG173&lt;&gt;"",1,0))</f>
        <v>0</v>
      </c>
      <c r="BG170" s="158">
        <f>IF('Indicator Data'!BH174="No Data",1,IF('Indicator Data imputation'!BH173&lt;&gt;"",1,0))</f>
        <v>0</v>
      </c>
      <c r="BH170" s="158">
        <f>IF('Indicator Data'!BI174="No Data",1,IF('Indicator Data imputation'!BI173&lt;&gt;"",1,0))</f>
        <v>0</v>
      </c>
      <c r="BI170" s="158">
        <f>IF('Indicator Data'!BJ174="No Data",1,IF('Indicator Data imputation'!BJ173&lt;&gt;"",1,0))</f>
        <v>0</v>
      </c>
      <c r="BJ170" s="158">
        <f>IF('Indicator Data'!BK174="No Data",1,IF('Indicator Data imputation'!BK173&lt;&gt;"",1,0))</f>
        <v>0</v>
      </c>
      <c r="BK170" s="158">
        <f>IF('Indicator Data'!BL174="No Data",1,IF('Indicator Data imputation'!BL173&lt;&gt;"",1,0))</f>
        <v>0</v>
      </c>
      <c r="BL170" s="158">
        <f>IF('Indicator Data'!BM174="No Data",1,IF('Indicator Data imputation'!BM173&lt;&gt;"",1,0))</f>
        <v>0</v>
      </c>
      <c r="BM170" s="158">
        <f>IF('Indicator Data'!BN174="No Data",1,IF('Indicator Data imputation'!BN173&lt;&gt;"",1,0))</f>
        <v>0</v>
      </c>
      <c r="BN170" s="158">
        <f>IF('Indicator Data'!BO174="No Data",1,IF('Indicator Data imputation'!BO173&lt;&gt;"",1,0))</f>
        <v>0</v>
      </c>
      <c r="BO170" s="158">
        <f>IF('Indicator Data'!BP174="No Data",1,IF('Indicator Data imputation'!BP173&lt;&gt;"",1,0))</f>
        <v>0</v>
      </c>
      <c r="BP170" s="158">
        <f>IF('Indicator Data'!BQ174="No Data",1,IF('Indicator Data imputation'!BQ173&lt;&gt;"",1,0))</f>
        <v>0</v>
      </c>
      <c r="BQ170" s="158">
        <f>IF('Indicator Data'!BR174="No Data",1,IF('Indicator Data imputation'!BR173&lt;&gt;"",1,0))</f>
        <v>0</v>
      </c>
      <c r="BR170" s="158">
        <f>IF('Indicator Data'!BS174="No Data",1,IF('Indicator Data imputation'!BS173&lt;&gt;"",1,0))</f>
        <v>0</v>
      </c>
      <c r="BS170" s="158">
        <f>IF('Indicator Data'!BT174="No Data",1,IF('Indicator Data imputation'!BT173&lt;&gt;"",1,0))</f>
        <v>0</v>
      </c>
      <c r="BT170" s="158">
        <f>IF('Indicator Data'!BU174="No Data",1,IF('Indicator Data imputation'!BU173&lt;&gt;"",1,0))</f>
        <v>0</v>
      </c>
      <c r="BU170" s="158">
        <f>IF('Indicator Data'!BV174="No Data",1,IF('Indicator Data imputation'!BV173&lt;&gt;"",1,0))</f>
        <v>0</v>
      </c>
      <c r="BV170" s="158">
        <f>IF('Indicator Data'!BW174="No Data",1,IF('Indicator Data imputation'!BW173&lt;&gt;"",1,0))</f>
        <v>0</v>
      </c>
      <c r="BW170" s="158">
        <f>IF('Indicator Data'!BX174="No Data",1,IF('Indicator Data imputation'!BX173&lt;&gt;"",1,0))</f>
        <v>0</v>
      </c>
      <c r="BX170" s="158">
        <f>IF('Indicator Data'!BY174="No Data",1,IF('Indicator Data imputation'!BY173&lt;&gt;"",1,0))</f>
        <v>0</v>
      </c>
      <c r="BY170" s="5">
        <f t="shared" si="8"/>
        <v>0</v>
      </c>
      <c r="BZ170" s="160">
        <f t="shared" si="7"/>
        <v>0</v>
      </c>
    </row>
    <row r="171" spans="1:78" x14ac:dyDescent="0.25">
      <c r="A171" s="5" t="s">
        <v>318</v>
      </c>
      <c r="B171" s="158">
        <f>IF('Indicator Data'!C175="No Data",1,IF('Indicator Data imputation'!C174&lt;&gt;"",1,0))</f>
        <v>0</v>
      </c>
      <c r="C171" s="158">
        <f>IF('Indicator Data'!D175="No Data",1,IF('Indicator Data imputation'!D174&lt;&gt;"",1,0))</f>
        <v>0</v>
      </c>
      <c r="D171" s="158">
        <f>IF('Indicator Data'!E175="No Data",1,IF('Indicator Data imputation'!E174&lt;&gt;"",1,0))</f>
        <v>0</v>
      </c>
      <c r="E171" s="158">
        <f>IF('Indicator Data'!F175="No Data",1,IF('Indicator Data imputation'!F174&lt;&gt;"",1,0))</f>
        <v>0</v>
      </c>
      <c r="F171" s="158">
        <f>IF('Indicator Data'!G175="No Data",1,IF('Indicator Data imputation'!G174&lt;&gt;"",1,0))</f>
        <v>0</v>
      </c>
      <c r="G171" s="158">
        <f>IF('Indicator Data'!H175="No Data",1,IF('Indicator Data imputation'!H174&lt;&gt;"",1,0))</f>
        <v>0</v>
      </c>
      <c r="H171" s="158">
        <f>IF('Indicator Data'!I175="No Data",1,IF('Indicator Data imputation'!I174&lt;&gt;"",1,0))</f>
        <v>0</v>
      </c>
      <c r="I171" s="158">
        <f>IF('Indicator Data'!J175="No Data",1,IF('Indicator Data imputation'!J174&lt;&gt;"",1,0))</f>
        <v>0</v>
      </c>
      <c r="J171" s="158">
        <f>IF('Indicator Data'!K175="No Data",1,IF('Indicator Data imputation'!K174&lt;&gt;"",1,0))</f>
        <v>0</v>
      </c>
      <c r="K171" s="158">
        <f>IF('Indicator Data'!L175="No Data",1,IF('Indicator Data imputation'!L174&lt;&gt;"",1,0))</f>
        <v>0</v>
      </c>
      <c r="L171" s="158">
        <f>IF('Indicator Data'!M175="No Data",1,IF('Indicator Data imputation'!M174&lt;&gt;"",1,0))</f>
        <v>0</v>
      </c>
      <c r="M171" s="158">
        <f>IF('Indicator Data'!N175="No Data",1,IF('Indicator Data imputation'!N174&lt;&gt;"",1,0))</f>
        <v>1</v>
      </c>
      <c r="N171" s="158">
        <f>IF('Indicator Data'!O175="No Data",1,IF('Indicator Data imputation'!O174&lt;&gt;"",1,0))</f>
        <v>1</v>
      </c>
      <c r="O171" s="158">
        <f>IF('Indicator Data'!P175="No Data",1,IF('Indicator Data imputation'!P174&lt;&gt;"",1,0))</f>
        <v>1</v>
      </c>
      <c r="P171" s="158">
        <f>IF('Indicator Data'!Q175="No Data",1,IF('Indicator Data imputation'!Q174&lt;&gt;"",1,0))</f>
        <v>0</v>
      </c>
      <c r="Q171" s="158">
        <f>IF('Indicator Data'!R175="No Data",1,IF('Indicator Data imputation'!R174&lt;&gt;"",1,0))</f>
        <v>0</v>
      </c>
      <c r="R171" s="158">
        <f>IF('Indicator Data'!S175="No Data",1,IF('Indicator Data imputation'!S174&lt;&gt;"",1,0))</f>
        <v>0</v>
      </c>
      <c r="S171" s="158">
        <f>IF('Indicator Data'!T175="No Data",1,IF('Indicator Data imputation'!T174&lt;&gt;"",1,0))</f>
        <v>0</v>
      </c>
      <c r="T171" s="158">
        <f>IF('Indicator Data'!U175="No Data",1,IF('Indicator Data imputation'!U174&lt;&gt;"",1,0))</f>
        <v>0</v>
      </c>
      <c r="U171" s="158">
        <f>IF('Indicator Data'!V175="No Data",1,IF('Indicator Data imputation'!V174&lt;&gt;"",1,0))</f>
        <v>0</v>
      </c>
      <c r="V171" s="158">
        <f>IF('Indicator Data'!W175="No Data",1,IF('Indicator Data imputation'!W174&lt;&gt;"",1,0))</f>
        <v>0</v>
      </c>
      <c r="W171" s="158">
        <f>IF('Indicator Data'!X175="No Data",1,IF('Indicator Data imputation'!X174&lt;&gt;"",1,0))</f>
        <v>0</v>
      </c>
      <c r="X171" s="158">
        <f>IF('Indicator Data'!Y175="No Data",1,IF('Indicator Data imputation'!Y174&lt;&gt;"",1,0))</f>
        <v>0</v>
      </c>
      <c r="Y171" s="158">
        <f>IF('Indicator Data'!Z175="No Data",1,IF('Indicator Data imputation'!Z174&lt;&gt;"",1,0))</f>
        <v>0</v>
      </c>
      <c r="Z171" s="158">
        <f>IF('Indicator Data'!AA175="No Data",1,IF('Indicator Data imputation'!AA174&lt;&gt;"",1,0))</f>
        <v>1</v>
      </c>
      <c r="AA171" s="158">
        <f>IF('Indicator Data'!AB175="No Data",1,IF('Indicator Data imputation'!AB174&lt;&gt;"",1,0))</f>
        <v>0</v>
      </c>
      <c r="AB171" s="158">
        <f>IF('Indicator Data'!AC175="No Data",1,IF('Indicator Data imputation'!AC174&lt;&gt;"",1,0))</f>
        <v>0</v>
      </c>
      <c r="AC171" s="158">
        <f>IF('Indicator Data'!AD175="No Data",1,IF('Indicator Data imputation'!AD174&lt;&gt;"",1,0))</f>
        <v>0</v>
      </c>
      <c r="AD171" s="158">
        <f>IF('Indicator Data'!AE175="No Data",1,IF('Indicator Data imputation'!AE174&lt;&gt;"",1,0))</f>
        <v>0</v>
      </c>
      <c r="AE171" s="158">
        <f>IF('Indicator Data'!AF175="No Data",1,IF('Indicator Data imputation'!AF174&lt;&gt;"",1,0))</f>
        <v>0</v>
      </c>
      <c r="AF171" s="158">
        <f>IF('Indicator Data'!AG175="No Data",1,IF('Indicator Data imputation'!AG174&lt;&gt;"",1,0))</f>
        <v>0</v>
      </c>
      <c r="AG171" s="158">
        <f>IF('Indicator Data'!AH175="No Data",1,IF('Indicator Data imputation'!AH174&lt;&gt;"",1,0))</f>
        <v>0</v>
      </c>
      <c r="AH171" s="158">
        <f>IF('Indicator Data'!AI175="No Data",1,IF('Indicator Data imputation'!AI174&lt;&gt;"",1,0))</f>
        <v>0</v>
      </c>
      <c r="AI171" s="158">
        <f>IF('Indicator Data'!AJ175="No Data",1,IF('Indicator Data imputation'!AJ174&lt;&gt;"",1,0))</f>
        <v>0</v>
      </c>
      <c r="AJ171" s="158">
        <f>IF('Indicator Data'!AK175="No Data",1,IF('Indicator Data imputation'!AK174&lt;&gt;"",1,0))</f>
        <v>0</v>
      </c>
      <c r="AK171" s="158">
        <f>IF('Indicator Data'!AL175="No Data",1,IF('Indicator Data imputation'!AL174&lt;&gt;"",1,0))</f>
        <v>0</v>
      </c>
      <c r="AL171" s="158">
        <f>IF('Indicator Data'!AM175="No Data",1,IF('Indicator Data imputation'!AM174&lt;&gt;"",1,0))</f>
        <v>0</v>
      </c>
      <c r="AM171" s="158">
        <f>IF('Indicator Data'!AN175="No Data",1,IF('Indicator Data imputation'!AN174&lt;&gt;"",1,0))</f>
        <v>0</v>
      </c>
      <c r="AN171" s="158">
        <f>IF('Indicator Data'!AO175="No Data",1,IF('Indicator Data imputation'!AO174&lt;&gt;"",1,0))</f>
        <v>0</v>
      </c>
      <c r="AO171" s="158">
        <f>IF('Indicator Data'!AP175="No Data",1,IF('Indicator Data imputation'!AP174&lt;&gt;"",1,0))</f>
        <v>0</v>
      </c>
      <c r="AP171" s="158">
        <f>IF('Indicator Data'!AQ175="No Data",1,IF('Indicator Data imputation'!AQ174&lt;&gt;"",1,0))</f>
        <v>0</v>
      </c>
      <c r="AQ171" s="158">
        <f>IF('Indicator Data'!AR175="No Data",1,IF('Indicator Data imputation'!AR174&lt;&gt;"",1,0))</f>
        <v>0</v>
      </c>
      <c r="AR171" s="158">
        <f>IF('Indicator Data'!AS175="No Data",1,IF('Indicator Data imputation'!AS174&lt;&gt;"",1,0))</f>
        <v>0</v>
      </c>
      <c r="AS171" s="158">
        <f>IF('Indicator Data'!AT175="No Data",1,IF('Indicator Data imputation'!AT174&lt;&gt;"",1,0))</f>
        <v>0</v>
      </c>
      <c r="AT171" s="158">
        <f>IF('Indicator Data'!AU175="No Data",1,IF('Indicator Data imputation'!AU174&lt;&gt;"",1,0))</f>
        <v>0</v>
      </c>
      <c r="AU171" s="158">
        <f>IF('Indicator Data'!AV175="No Data",1,IF('Indicator Data imputation'!AV174&lt;&gt;"",1,0))</f>
        <v>0</v>
      </c>
      <c r="AV171" s="158">
        <f>IF('Indicator Data'!AW175="No Data",1,IF('Indicator Data imputation'!AW174&lt;&gt;"",1,0))</f>
        <v>1</v>
      </c>
      <c r="AW171" s="158">
        <f>IF('Indicator Data'!AX175="No Data",1,IF('Indicator Data imputation'!AX174&lt;&gt;"",1,0))</f>
        <v>0</v>
      </c>
      <c r="AX171" s="158">
        <f>IF('Indicator Data'!AY175="No Data",1,IF('Indicator Data imputation'!AY174&lt;&gt;"",1,0))</f>
        <v>0</v>
      </c>
      <c r="AY171" s="158">
        <f>IF('Indicator Data'!AZ175="No Data",1,IF('Indicator Data imputation'!AZ174&lt;&gt;"",1,0))</f>
        <v>0</v>
      </c>
      <c r="AZ171" s="158">
        <f>IF('Indicator Data'!BA175="No Data",1,IF('Indicator Data imputation'!BA174&lt;&gt;"",1,0))</f>
        <v>0</v>
      </c>
      <c r="BA171" s="158">
        <f>IF('Indicator Data'!BB175="No Data",1,IF('Indicator Data imputation'!BB174&lt;&gt;"",1,0))</f>
        <v>0</v>
      </c>
      <c r="BB171" s="158">
        <f>IF('Indicator Data'!BC175="No Data",1,IF('Indicator Data imputation'!BC174&lt;&gt;"",1,0))</f>
        <v>0</v>
      </c>
      <c r="BC171" s="158">
        <f>IF('Indicator Data'!BD175="No Data",1,IF('Indicator Data imputation'!BD174&lt;&gt;"",1,0))</f>
        <v>0</v>
      </c>
      <c r="BD171" s="158">
        <f>IF('Indicator Data'!BE175="No Data",1,IF('Indicator Data imputation'!BE174&lt;&gt;"",1,0))</f>
        <v>0</v>
      </c>
      <c r="BE171" s="158">
        <f>IF('Indicator Data'!BF175="No Data",1,IF('Indicator Data imputation'!BF174&lt;&gt;"",1,0))</f>
        <v>0</v>
      </c>
      <c r="BF171" s="158">
        <f>IF('Indicator Data'!BG175="No Data",1,IF('Indicator Data imputation'!BG174&lt;&gt;"",1,0))</f>
        <v>0</v>
      </c>
      <c r="BG171" s="158">
        <f>IF('Indicator Data'!BH175="No Data",1,IF('Indicator Data imputation'!BH174&lt;&gt;"",1,0))</f>
        <v>0</v>
      </c>
      <c r="BH171" s="158">
        <f>IF('Indicator Data'!BI175="No Data",1,IF('Indicator Data imputation'!BI174&lt;&gt;"",1,0))</f>
        <v>0</v>
      </c>
      <c r="BI171" s="158">
        <f>IF('Indicator Data'!BJ175="No Data",1,IF('Indicator Data imputation'!BJ174&lt;&gt;"",1,0))</f>
        <v>0</v>
      </c>
      <c r="BJ171" s="158">
        <f>IF('Indicator Data'!BK175="No Data",1,IF('Indicator Data imputation'!BK174&lt;&gt;"",1,0))</f>
        <v>0</v>
      </c>
      <c r="BK171" s="158">
        <f>IF('Indicator Data'!BL175="No Data",1,IF('Indicator Data imputation'!BL174&lt;&gt;"",1,0))</f>
        <v>0</v>
      </c>
      <c r="BL171" s="158">
        <f>IF('Indicator Data'!BM175="No Data",1,IF('Indicator Data imputation'!BM174&lt;&gt;"",1,0))</f>
        <v>0</v>
      </c>
      <c r="BM171" s="158">
        <f>IF('Indicator Data'!BN175="No Data",1,IF('Indicator Data imputation'!BN174&lt;&gt;"",1,0))</f>
        <v>0</v>
      </c>
      <c r="BN171" s="158">
        <f>IF('Indicator Data'!BO175="No Data",1,IF('Indicator Data imputation'!BO174&lt;&gt;"",1,0))</f>
        <v>0</v>
      </c>
      <c r="BO171" s="158">
        <f>IF('Indicator Data'!BP175="No Data",1,IF('Indicator Data imputation'!BP174&lt;&gt;"",1,0))</f>
        <v>0</v>
      </c>
      <c r="BP171" s="158">
        <f>IF('Indicator Data'!BQ175="No Data",1,IF('Indicator Data imputation'!BQ174&lt;&gt;"",1,0))</f>
        <v>0</v>
      </c>
      <c r="BQ171" s="158">
        <f>IF('Indicator Data'!BR175="No Data",1,IF('Indicator Data imputation'!BR174&lt;&gt;"",1,0))</f>
        <v>0</v>
      </c>
      <c r="BR171" s="158">
        <f>IF('Indicator Data'!BS175="No Data",1,IF('Indicator Data imputation'!BS174&lt;&gt;"",1,0))</f>
        <v>0</v>
      </c>
      <c r="BS171" s="158">
        <f>IF('Indicator Data'!BT175="No Data",1,IF('Indicator Data imputation'!BT174&lt;&gt;"",1,0))</f>
        <v>0</v>
      </c>
      <c r="BT171" s="158">
        <f>IF('Indicator Data'!BU175="No Data",1,IF('Indicator Data imputation'!BU174&lt;&gt;"",1,0))</f>
        <v>0</v>
      </c>
      <c r="BU171" s="158">
        <f>IF('Indicator Data'!BV175="No Data",1,IF('Indicator Data imputation'!BV174&lt;&gt;"",1,0))</f>
        <v>0</v>
      </c>
      <c r="BV171" s="158">
        <f>IF('Indicator Data'!BW175="No Data",1,IF('Indicator Data imputation'!BW174&lt;&gt;"",1,0))</f>
        <v>1</v>
      </c>
      <c r="BW171" s="158">
        <f>IF('Indicator Data'!BX175="No Data",1,IF('Indicator Data imputation'!BX174&lt;&gt;"",1,0))</f>
        <v>0</v>
      </c>
      <c r="BX171" s="158">
        <f>IF('Indicator Data'!BY175="No Data",1,IF('Indicator Data imputation'!BY174&lt;&gt;"",1,0))</f>
        <v>0</v>
      </c>
      <c r="BY171" s="5">
        <f t="shared" si="8"/>
        <v>6</v>
      </c>
      <c r="BZ171" s="160">
        <f t="shared" si="7"/>
        <v>0.08</v>
      </c>
    </row>
    <row r="172" spans="1:78" x14ac:dyDescent="0.25">
      <c r="A172" s="5" t="s">
        <v>91</v>
      </c>
      <c r="B172" s="158">
        <f>IF('Indicator Data'!C176="No Data",1,IF('Indicator Data imputation'!C175&lt;&gt;"",1,0))</f>
        <v>0</v>
      </c>
      <c r="C172" s="158">
        <f>IF('Indicator Data'!D176="No Data",1,IF('Indicator Data imputation'!D175&lt;&gt;"",1,0))</f>
        <v>0</v>
      </c>
      <c r="D172" s="158">
        <f>IF('Indicator Data'!E176="No Data",1,IF('Indicator Data imputation'!E175&lt;&gt;"",1,0))</f>
        <v>0</v>
      </c>
      <c r="E172" s="158">
        <f>IF('Indicator Data'!F176="No Data",1,IF('Indicator Data imputation'!F175&lt;&gt;"",1,0))</f>
        <v>0</v>
      </c>
      <c r="F172" s="158">
        <f>IF('Indicator Data'!G176="No Data",1,IF('Indicator Data imputation'!G175&lt;&gt;"",1,0))</f>
        <v>0</v>
      </c>
      <c r="G172" s="158">
        <f>IF('Indicator Data'!H176="No Data",1,IF('Indicator Data imputation'!H175&lt;&gt;"",1,0))</f>
        <v>0</v>
      </c>
      <c r="H172" s="158">
        <f>IF('Indicator Data'!I176="No Data",1,IF('Indicator Data imputation'!I175&lt;&gt;"",1,0))</f>
        <v>0</v>
      </c>
      <c r="I172" s="158">
        <f>IF('Indicator Data'!J176="No Data",1,IF('Indicator Data imputation'!J175&lt;&gt;"",1,0))</f>
        <v>0</v>
      </c>
      <c r="J172" s="158">
        <f>IF('Indicator Data'!K176="No Data",1,IF('Indicator Data imputation'!K175&lt;&gt;"",1,0))</f>
        <v>0</v>
      </c>
      <c r="K172" s="158">
        <f>IF('Indicator Data'!L176="No Data",1,IF('Indicator Data imputation'!L175&lt;&gt;"",1,0))</f>
        <v>0</v>
      </c>
      <c r="L172" s="158">
        <f>IF('Indicator Data'!M176="No Data",1,IF('Indicator Data imputation'!M175&lt;&gt;"",1,0))</f>
        <v>0</v>
      </c>
      <c r="M172" s="158">
        <f>IF('Indicator Data'!N176="No Data",1,IF('Indicator Data imputation'!N175&lt;&gt;"",1,0))</f>
        <v>1</v>
      </c>
      <c r="N172" s="158">
        <f>IF('Indicator Data'!O176="No Data",1,IF('Indicator Data imputation'!O175&lt;&gt;"",1,0))</f>
        <v>1</v>
      </c>
      <c r="O172" s="158">
        <f>IF('Indicator Data'!P176="No Data",1,IF('Indicator Data imputation'!P175&lt;&gt;"",1,0))</f>
        <v>1</v>
      </c>
      <c r="P172" s="158">
        <f>IF('Indicator Data'!Q176="No Data",1,IF('Indicator Data imputation'!Q175&lt;&gt;"",1,0))</f>
        <v>0</v>
      </c>
      <c r="Q172" s="158">
        <f>IF('Indicator Data'!R176="No Data",1,IF('Indicator Data imputation'!R175&lt;&gt;"",1,0))</f>
        <v>0</v>
      </c>
      <c r="R172" s="158">
        <f>IF('Indicator Data'!S176="No Data",1,IF('Indicator Data imputation'!S175&lt;&gt;"",1,0))</f>
        <v>0</v>
      </c>
      <c r="S172" s="158">
        <f>IF('Indicator Data'!T176="No Data",1,IF('Indicator Data imputation'!T175&lt;&gt;"",1,0))</f>
        <v>0</v>
      </c>
      <c r="T172" s="158">
        <f>IF('Indicator Data'!U176="No Data",1,IF('Indicator Data imputation'!U175&lt;&gt;"",1,0))</f>
        <v>0</v>
      </c>
      <c r="U172" s="158">
        <f>IF('Indicator Data'!V176="No Data",1,IF('Indicator Data imputation'!V175&lt;&gt;"",1,0))</f>
        <v>0</v>
      </c>
      <c r="V172" s="158">
        <f>IF('Indicator Data'!W176="No Data",1,IF('Indicator Data imputation'!W175&lt;&gt;"",1,0))</f>
        <v>0</v>
      </c>
      <c r="W172" s="158">
        <f>IF('Indicator Data'!X176="No Data",1,IF('Indicator Data imputation'!X175&lt;&gt;"",1,0))</f>
        <v>0</v>
      </c>
      <c r="X172" s="158">
        <f>IF('Indicator Data'!Y176="No Data",1,IF('Indicator Data imputation'!Y175&lt;&gt;"",1,0))</f>
        <v>0</v>
      </c>
      <c r="Y172" s="158">
        <f>IF('Indicator Data'!Z176="No Data",1,IF('Indicator Data imputation'!Z175&lt;&gt;"",1,0))</f>
        <v>0</v>
      </c>
      <c r="Z172" s="158">
        <f>IF('Indicator Data'!AA176="No Data",1,IF('Indicator Data imputation'!AA175&lt;&gt;"",1,0))</f>
        <v>0</v>
      </c>
      <c r="AA172" s="158">
        <f>IF('Indicator Data'!AB176="No Data",1,IF('Indicator Data imputation'!AB175&lt;&gt;"",1,0))</f>
        <v>0</v>
      </c>
      <c r="AB172" s="158">
        <f>IF('Indicator Data'!AC176="No Data",1,IF('Indicator Data imputation'!AC175&lt;&gt;"",1,0))</f>
        <v>0</v>
      </c>
      <c r="AC172" s="158">
        <f>IF('Indicator Data'!AD176="No Data",1,IF('Indicator Data imputation'!AD175&lt;&gt;"",1,0))</f>
        <v>1</v>
      </c>
      <c r="AD172" s="158">
        <f>IF('Indicator Data'!AE176="No Data",1,IF('Indicator Data imputation'!AE175&lt;&gt;"",1,0))</f>
        <v>0</v>
      </c>
      <c r="AE172" s="158">
        <f>IF('Indicator Data'!AF176="No Data",1,IF('Indicator Data imputation'!AF175&lt;&gt;"",1,0))</f>
        <v>0</v>
      </c>
      <c r="AF172" s="158">
        <f>IF('Indicator Data'!AG176="No Data",1,IF('Indicator Data imputation'!AG175&lt;&gt;"",1,0))</f>
        <v>0</v>
      </c>
      <c r="AG172" s="158">
        <f>IF('Indicator Data'!AH176="No Data",1,IF('Indicator Data imputation'!AH175&lt;&gt;"",1,0))</f>
        <v>0</v>
      </c>
      <c r="AH172" s="158">
        <f>IF('Indicator Data'!AI176="No Data",1,IF('Indicator Data imputation'!AI175&lt;&gt;"",1,0))</f>
        <v>0</v>
      </c>
      <c r="AI172" s="158">
        <f>IF('Indicator Data'!AJ176="No Data",1,IF('Indicator Data imputation'!AJ175&lt;&gt;"",1,0))</f>
        <v>0</v>
      </c>
      <c r="AJ172" s="158">
        <f>IF('Indicator Data'!AK176="No Data",1,IF('Indicator Data imputation'!AK175&lt;&gt;"",1,0))</f>
        <v>0</v>
      </c>
      <c r="AK172" s="158">
        <f>IF('Indicator Data'!AL176="No Data",1,IF('Indicator Data imputation'!AL175&lt;&gt;"",1,0))</f>
        <v>0</v>
      </c>
      <c r="AL172" s="158">
        <f>IF('Indicator Data'!AM176="No Data",1,IF('Indicator Data imputation'!AM175&lt;&gt;"",1,0))</f>
        <v>0</v>
      </c>
      <c r="AM172" s="158">
        <f>IF('Indicator Data'!AN176="No Data",1,IF('Indicator Data imputation'!AN175&lt;&gt;"",1,0))</f>
        <v>0</v>
      </c>
      <c r="AN172" s="158">
        <f>IF('Indicator Data'!AO176="No Data",1,IF('Indicator Data imputation'!AO175&lt;&gt;"",1,0))</f>
        <v>0</v>
      </c>
      <c r="AO172" s="158">
        <f>IF('Indicator Data'!AP176="No Data",1,IF('Indicator Data imputation'!AP175&lt;&gt;"",1,0))</f>
        <v>0</v>
      </c>
      <c r="AP172" s="158">
        <f>IF('Indicator Data'!AQ176="No Data",1,IF('Indicator Data imputation'!AQ175&lt;&gt;"",1,0))</f>
        <v>0</v>
      </c>
      <c r="AQ172" s="158">
        <f>IF('Indicator Data'!AR176="No Data",1,IF('Indicator Data imputation'!AR175&lt;&gt;"",1,0))</f>
        <v>0</v>
      </c>
      <c r="AR172" s="158">
        <f>IF('Indicator Data'!AS176="No Data",1,IF('Indicator Data imputation'!AS175&lt;&gt;"",1,0))</f>
        <v>0</v>
      </c>
      <c r="AS172" s="158">
        <f>IF('Indicator Data'!AT176="No Data",1,IF('Indicator Data imputation'!AT175&lt;&gt;"",1,0))</f>
        <v>0</v>
      </c>
      <c r="AT172" s="158">
        <f>IF('Indicator Data'!AU176="No Data",1,IF('Indicator Data imputation'!AU175&lt;&gt;"",1,0))</f>
        <v>0</v>
      </c>
      <c r="AU172" s="158">
        <f>IF('Indicator Data'!AV176="No Data",1,IF('Indicator Data imputation'!AV175&lt;&gt;"",1,0))</f>
        <v>1</v>
      </c>
      <c r="AV172" s="158">
        <f>IF('Indicator Data'!AW176="No Data",1,IF('Indicator Data imputation'!AW175&lt;&gt;"",1,0))</f>
        <v>1</v>
      </c>
      <c r="AW172" s="158">
        <f>IF('Indicator Data'!AX176="No Data",1,IF('Indicator Data imputation'!AX175&lt;&gt;"",1,0))</f>
        <v>0</v>
      </c>
      <c r="AX172" s="158">
        <f>IF('Indicator Data'!AY176="No Data",1,IF('Indicator Data imputation'!AY175&lt;&gt;"",1,0))</f>
        <v>0</v>
      </c>
      <c r="AY172" s="158">
        <f>IF('Indicator Data'!AZ176="No Data",1,IF('Indicator Data imputation'!AZ175&lt;&gt;"",1,0))</f>
        <v>1</v>
      </c>
      <c r="AZ172" s="158">
        <f>IF('Indicator Data'!BA176="No Data",1,IF('Indicator Data imputation'!BA175&lt;&gt;"",1,0))</f>
        <v>0</v>
      </c>
      <c r="BA172" s="158">
        <f>IF('Indicator Data'!BB176="No Data",1,IF('Indicator Data imputation'!BB175&lt;&gt;"",1,0))</f>
        <v>0</v>
      </c>
      <c r="BB172" s="158">
        <f>IF('Indicator Data'!BC176="No Data",1,IF('Indicator Data imputation'!BC175&lt;&gt;"",1,0))</f>
        <v>0</v>
      </c>
      <c r="BC172" s="158">
        <f>IF('Indicator Data'!BD176="No Data",1,IF('Indicator Data imputation'!BD175&lt;&gt;"",1,0))</f>
        <v>0</v>
      </c>
      <c r="BD172" s="158">
        <f>IF('Indicator Data'!BE176="No Data",1,IF('Indicator Data imputation'!BE175&lt;&gt;"",1,0))</f>
        <v>0</v>
      </c>
      <c r="BE172" s="158">
        <f>IF('Indicator Data'!BF176="No Data",1,IF('Indicator Data imputation'!BF175&lt;&gt;"",1,0))</f>
        <v>0</v>
      </c>
      <c r="BF172" s="158">
        <f>IF('Indicator Data'!BG176="No Data",1,IF('Indicator Data imputation'!BG175&lt;&gt;"",1,0))</f>
        <v>0</v>
      </c>
      <c r="BG172" s="158">
        <f>IF('Indicator Data'!BH176="No Data",1,IF('Indicator Data imputation'!BH175&lt;&gt;"",1,0))</f>
        <v>0</v>
      </c>
      <c r="BH172" s="158">
        <f>IF('Indicator Data'!BI176="No Data",1,IF('Indicator Data imputation'!BI175&lt;&gt;"",1,0))</f>
        <v>0</v>
      </c>
      <c r="BI172" s="158">
        <f>IF('Indicator Data'!BJ176="No Data",1,IF('Indicator Data imputation'!BJ175&lt;&gt;"",1,0))</f>
        <v>0</v>
      </c>
      <c r="BJ172" s="158">
        <f>IF('Indicator Data'!BK176="No Data",1,IF('Indicator Data imputation'!BK175&lt;&gt;"",1,0))</f>
        <v>0</v>
      </c>
      <c r="BK172" s="158">
        <f>IF('Indicator Data'!BL176="No Data",1,IF('Indicator Data imputation'!BL175&lt;&gt;"",1,0))</f>
        <v>0</v>
      </c>
      <c r="BL172" s="158">
        <f>IF('Indicator Data'!BM176="No Data",1,IF('Indicator Data imputation'!BM175&lt;&gt;"",1,0))</f>
        <v>0</v>
      </c>
      <c r="BM172" s="158">
        <f>IF('Indicator Data'!BN176="No Data",1,IF('Indicator Data imputation'!BN175&lt;&gt;"",1,0))</f>
        <v>0</v>
      </c>
      <c r="BN172" s="158">
        <f>IF('Indicator Data'!BO176="No Data",1,IF('Indicator Data imputation'!BO175&lt;&gt;"",1,0))</f>
        <v>0</v>
      </c>
      <c r="BO172" s="158">
        <f>IF('Indicator Data'!BP176="No Data",1,IF('Indicator Data imputation'!BP175&lt;&gt;"",1,0))</f>
        <v>0</v>
      </c>
      <c r="BP172" s="158">
        <f>IF('Indicator Data'!BQ176="No Data",1,IF('Indicator Data imputation'!BQ175&lt;&gt;"",1,0))</f>
        <v>0</v>
      </c>
      <c r="BQ172" s="158">
        <f>IF('Indicator Data'!BR176="No Data",1,IF('Indicator Data imputation'!BR175&lt;&gt;"",1,0))</f>
        <v>0</v>
      </c>
      <c r="BR172" s="158">
        <f>IF('Indicator Data'!BS176="No Data",1,IF('Indicator Data imputation'!BS175&lt;&gt;"",1,0))</f>
        <v>0</v>
      </c>
      <c r="BS172" s="158">
        <f>IF('Indicator Data'!BT176="No Data",1,IF('Indicator Data imputation'!BT175&lt;&gt;"",1,0))</f>
        <v>0</v>
      </c>
      <c r="BT172" s="158">
        <f>IF('Indicator Data'!BU176="No Data",1,IF('Indicator Data imputation'!BU175&lt;&gt;"",1,0))</f>
        <v>0</v>
      </c>
      <c r="BU172" s="158">
        <f>IF('Indicator Data'!BV176="No Data",1,IF('Indicator Data imputation'!BV175&lt;&gt;"",1,0))</f>
        <v>0</v>
      </c>
      <c r="BV172" s="158">
        <f>IF('Indicator Data'!BW176="No Data",1,IF('Indicator Data imputation'!BW175&lt;&gt;"",1,0))</f>
        <v>1</v>
      </c>
      <c r="BW172" s="158">
        <f>IF('Indicator Data'!BX176="No Data",1,IF('Indicator Data imputation'!BX175&lt;&gt;"",1,0))</f>
        <v>0</v>
      </c>
      <c r="BX172" s="158">
        <f>IF('Indicator Data'!BY176="No Data",1,IF('Indicator Data imputation'!BY175&lt;&gt;"",1,0))</f>
        <v>0</v>
      </c>
      <c r="BY172" s="5">
        <f t="shared" si="8"/>
        <v>8</v>
      </c>
      <c r="BZ172" s="160">
        <f t="shared" si="7"/>
        <v>0.10666666666666667</v>
      </c>
    </row>
    <row r="173" spans="1:78" x14ac:dyDescent="0.25">
      <c r="A173" s="5" t="s">
        <v>320</v>
      </c>
      <c r="B173" s="158">
        <f>IF('Indicator Data'!C177="No Data",1,IF('Indicator Data imputation'!C176&lt;&gt;"",1,0))</f>
        <v>0</v>
      </c>
      <c r="C173" s="158">
        <f>IF('Indicator Data'!D177="No Data",1,IF('Indicator Data imputation'!D176&lt;&gt;"",1,0))</f>
        <v>0</v>
      </c>
      <c r="D173" s="158">
        <f>IF('Indicator Data'!E177="No Data",1,IF('Indicator Data imputation'!E176&lt;&gt;"",1,0))</f>
        <v>0</v>
      </c>
      <c r="E173" s="158">
        <f>IF('Indicator Data'!F177="No Data",1,IF('Indicator Data imputation'!F176&lt;&gt;"",1,0))</f>
        <v>0</v>
      </c>
      <c r="F173" s="158">
        <f>IF('Indicator Data'!G177="No Data",1,IF('Indicator Data imputation'!G176&lt;&gt;"",1,0))</f>
        <v>0</v>
      </c>
      <c r="G173" s="158">
        <f>IF('Indicator Data'!H177="No Data",1,IF('Indicator Data imputation'!H176&lt;&gt;"",1,0))</f>
        <v>0</v>
      </c>
      <c r="H173" s="158">
        <f>IF('Indicator Data'!I177="No Data",1,IF('Indicator Data imputation'!I176&lt;&gt;"",1,0))</f>
        <v>0</v>
      </c>
      <c r="I173" s="158">
        <f>IF('Indicator Data'!J177="No Data",1,IF('Indicator Data imputation'!J176&lt;&gt;"",1,0))</f>
        <v>0</v>
      </c>
      <c r="J173" s="158">
        <f>IF('Indicator Data'!K177="No Data",1,IF('Indicator Data imputation'!K176&lt;&gt;"",1,0))</f>
        <v>0</v>
      </c>
      <c r="K173" s="158">
        <f>IF('Indicator Data'!L177="No Data",1,IF('Indicator Data imputation'!L176&lt;&gt;"",1,0))</f>
        <v>0</v>
      </c>
      <c r="L173" s="158">
        <f>IF('Indicator Data'!M177="No Data",1,IF('Indicator Data imputation'!M176&lt;&gt;"",1,0))</f>
        <v>0</v>
      </c>
      <c r="M173" s="158">
        <f>IF('Indicator Data'!N177="No Data",1,IF('Indicator Data imputation'!N176&lt;&gt;"",1,0))</f>
        <v>0</v>
      </c>
      <c r="N173" s="158">
        <f>IF('Indicator Data'!O177="No Data",1,IF('Indicator Data imputation'!O176&lt;&gt;"",1,0))</f>
        <v>0</v>
      </c>
      <c r="O173" s="158">
        <f>IF('Indicator Data'!P177="No Data",1,IF('Indicator Data imputation'!P176&lt;&gt;"",1,0))</f>
        <v>0</v>
      </c>
      <c r="P173" s="158">
        <f>IF('Indicator Data'!Q177="No Data",1,IF('Indicator Data imputation'!Q176&lt;&gt;"",1,0))</f>
        <v>0</v>
      </c>
      <c r="Q173" s="158">
        <f>IF('Indicator Data'!R177="No Data",1,IF('Indicator Data imputation'!R176&lt;&gt;"",1,0))</f>
        <v>0</v>
      </c>
      <c r="R173" s="158">
        <f>IF('Indicator Data'!S177="No Data",1,IF('Indicator Data imputation'!S176&lt;&gt;"",1,0))</f>
        <v>0</v>
      </c>
      <c r="S173" s="158">
        <f>IF('Indicator Data'!T177="No Data",1,IF('Indicator Data imputation'!T176&lt;&gt;"",1,0))</f>
        <v>0</v>
      </c>
      <c r="T173" s="158">
        <f>IF('Indicator Data'!U177="No Data",1,IF('Indicator Data imputation'!U176&lt;&gt;"",1,0))</f>
        <v>0</v>
      </c>
      <c r="U173" s="158">
        <f>IF('Indicator Data'!V177="No Data",1,IF('Indicator Data imputation'!V176&lt;&gt;"",1,0))</f>
        <v>0</v>
      </c>
      <c r="V173" s="158">
        <f>IF('Indicator Data'!W177="No Data",1,IF('Indicator Data imputation'!W176&lt;&gt;"",1,0))</f>
        <v>0</v>
      </c>
      <c r="W173" s="158">
        <f>IF('Indicator Data'!X177="No Data",1,IF('Indicator Data imputation'!X176&lt;&gt;"",1,0))</f>
        <v>0</v>
      </c>
      <c r="X173" s="158">
        <f>IF('Indicator Data'!Y177="No Data",1,IF('Indicator Data imputation'!Y176&lt;&gt;"",1,0))</f>
        <v>0</v>
      </c>
      <c r="Y173" s="158">
        <f>IF('Indicator Data'!Z177="No Data",1,IF('Indicator Data imputation'!Z176&lt;&gt;"",1,0))</f>
        <v>0</v>
      </c>
      <c r="Z173" s="158">
        <f>IF('Indicator Data'!AA177="No Data",1,IF('Indicator Data imputation'!AA176&lt;&gt;"",1,0))</f>
        <v>0</v>
      </c>
      <c r="AA173" s="158">
        <f>IF('Indicator Data'!AB177="No Data",1,IF('Indicator Data imputation'!AB176&lt;&gt;"",1,0))</f>
        <v>0</v>
      </c>
      <c r="AB173" s="158">
        <f>IF('Indicator Data'!AC177="No Data",1,IF('Indicator Data imputation'!AC176&lt;&gt;"",1,0))</f>
        <v>0</v>
      </c>
      <c r="AC173" s="158">
        <f>IF('Indicator Data'!AD177="No Data",1,IF('Indicator Data imputation'!AD176&lt;&gt;"",1,0))</f>
        <v>0</v>
      </c>
      <c r="AD173" s="158">
        <f>IF('Indicator Data'!AE177="No Data",1,IF('Indicator Data imputation'!AE176&lt;&gt;"",1,0))</f>
        <v>0</v>
      </c>
      <c r="AE173" s="158">
        <f>IF('Indicator Data'!AF177="No Data",1,IF('Indicator Data imputation'!AF176&lt;&gt;"",1,0))</f>
        <v>0</v>
      </c>
      <c r="AF173" s="158">
        <f>IF('Indicator Data'!AG177="No Data",1,IF('Indicator Data imputation'!AG176&lt;&gt;"",1,0))</f>
        <v>0</v>
      </c>
      <c r="AG173" s="158">
        <f>IF('Indicator Data'!AH177="No Data",1,IF('Indicator Data imputation'!AH176&lt;&gt;"",1,0))</f>
        <v>0</v>
      </c>
      <c r="AH173" s="158">
        <f>IF('Indicator Data'!AI177="No Data",1,IF('Indicator Data imputation'!AI176&lt;&gt;"",1,0))</f>
        <v>0</v>
      </c>
      <c r="AI173" s="158">
        <f>IF('Indicator Data'!AJ177="No Data",1,IF('Indicator Data imputation'!AJ176&lt;&gt;"",1,0))</f>
        <v>0</v>
      </c>
      <c r="AJ173" s="158">
        <f>IF('Indicator Data'!AK177="No Data",1,IF('Indicator Data imputation'!AK176&lt;&gt;"",1,0))</f>
        <v>0</v>
      </c>
      <c r="AK173" s="158">
        <f>IF('Indicator Data'!AL177="No Data",1,IF('Indicator Data imputation'!AL176&lt;&gt;"",1,0))</f>
        <v>0</v>
      </c>
      <c r="AL173" s="158">
        <f>IF('Indicator Data'!AM177="No Data",1,IF('Indicator Data imputation'!AM176&lt;&gt;"",1,0))</f>
        <v>0</v>
      </c>
      <c r="AM173" s="158">
        <f>IF('Indicator Data'!AN177="No Data",1,IF('Indicator Data imputation'!AN176&lt;&gt;"",1,0))</f>
        <v>0</v>
      </c>
      <c r="AN173" s="158">
        <f>IF('Indicator Data'!AO177="No Data",1,IF('Indicator Data imputation'!AO176&lt;&gt;"",1,0))</f>
        <v>0</v>
      </c>
      <c r="AO173" s="158">
        <f>IF('Indicator Data'!AP177="No Data",1,IF('Indicator Data imputation'!AP176&lt;&gt;"",1,0))</f>
        <v>0</v>
      </c>
      <c r="AP173" s="158">
        <f>IF('Indicator Data'!AQ177="No Data",1,IF('Indicator Data imputation'!AQ176&lt;&gt;"",1,0))</f>
        <v>0</v>
      </c>
      <c r="AQ173" s="158">
        <f>IF('Indicator Data'!AR177="No Data",1,IF('Indicator Data imputation'!AR176&lt;&gt;"",1,0))</f>
        <v>0</v>
      </c>
      <c r="AR173" s="158">
        <f>IF('Indicator Data'!AS177="No Data",1,IF('Indicator Data imputation'!AS176&lt;&gt;"",1,0))</f>
        <v>0</v>
      </c>
      <c r="AS173" s="158">
        <f>IF('Indicator Data'!AT177="No Data",1,IF('Indicator Data imputation'!AT176&lt;&gt;"",1,0))</f>
        <v>0</v>
      </c>
      <c r="AT173" s="158">
        <f>IF('Indicator Data'!AU177="No Data",1,IF('Indicator Data imputation'!AU176&lt;&gt;"",1,0))</f>
        <v>0</v>
      </c>
      <c r="AU173" s="158">
        <f>IF('Indicator Data'!AV177="No Data",1,IF('Indicator Data imputation'!AV176&lt;&gt;"",1,0))</f>
        <v>0</v>
      </c>
      <c r="AV173" s="158">
        <f>IF('Indicator Data'!AW177="No Data",1,IF('Indicator Data imputation'!AW176&lt;&gt;"",1,0))</f>
        <v>0</v>
      </c>
      <c r="AW173" s="158">
        <f>IF('Indicator Data'!AX177="No Data",1,IF('Indicator Data imputation'!AX176&lt;&gt;"",1,0))</f>
        <v>0</v>
      </c>
      <c r="AX173" s="158">
        <f>IF('Indicator Data'!AY177="No Data",1,IF('Indicator Data imputation'!AY176&lt;&gt;"",1,0))</f>
        <v>0</v>
      </c>
      <c r="AY173" s="158">
        <f>IF('Indicator Data'!AZ177="No Data",1,IF('Indicator Data imputation'!AZ176&lt;&gt;"",1,0))</f>
        <v>0</v>
      </c>
      <c r="AZ173" s="158">
        <f>IF('Indicator Data'!BA177="No Data",1,IF('Indicator Data imputation'!BA176&lt;&gt;"",1,0))</f>
        <v>0</v>
      </c>
      <c r="BA173" s="158">
        <f>IF('Indicator Data'!BB177="No Data",1,IF('Indicator Data imputation'!BB176&lt;&gt;"",1,0))</f>
        <v>0</v>
      </c>
      <c r="BB173" s="158">
        <f>IF('Indicator Data'!BC177="No Data",1,IF('Indicator Data imputation'!BC176&lt;&gt;"",1,0))</f>
        <v>0</v>
      </c>
      <c r="BC173" s="158">
        <f>IF('Indicator Data'!BD177="No Data",1,IF('Indicator Data imputation'!BD176&lt;&gt;"",1,0))</f>
        <v>0</v>
      </c>
      <c r="BD173" s="158">
        <f>IF('Indicator Data'!BE177="No Data",1,IF('Indicator Data imputation'!BE176&lt;&gt;"",1,0))</f>
        <v>0</v>
      </c>
      <c r="BE173" s="158">
        <f>IF('Indicator Data'!BF177="No Data",1,IF('Indicator Data imputation'!BF176&lt;&gt;"",1,0))</f>
        <v>0</v>
      </c>
      <c r="BF173" s="158">
        <f>IF('Indicator Data'!BG177="No Data",1,IF('Indicator Data imputation'!BG176&lt;&gt;"",1,0))</f>
        <v>0</v>
      </c>
      <c r="BG173" s="158">
        <f>IF('Indicator Data'!BH177="No Data",1,IF('Indicator Data imputation'!BH176&lt;&gt;"",1,0))</f>
        <v>0</v>
      </c>
      <c r="BH173" s="158">
        <f>IF('Indicator Data'!BI177="No Data",1,IF('Indicator Data imputation'!BI176&lt;&gt;"",1,0))</f>
        <v>0</v>
      </c>
      <c r="BI173" s="158">
        <f>IF('Indicator Data'!BJ177="No Data",1,IF('Indicator Data imputation'!BJ176&lt;&gt;"",1,0))</f>
        <v>0</v>
      </c>
      <c r="BJ173" s="158">
        <f>IF('Indicator Data'!BK177="No Data",1,IF('Indicator Data imputation'!BK176&lt;&gt;"",1,0))</f>
        <v>0</v>
      </c>
      <c r="BK173" s="158">
        <f>IF('Indicator Data'!BL177="No Data",1,IF('Indicator Data imputation'!BL176&lt;&gt;"",1,0))</f>
        <v>0</v>
      </c>
      <c r="BL173" s="158">
        <f>IF('Indicator Data'!BM177="No Data",1,IF('Indicator Data imputation'!BM176&lt;&gt;"",1,0))</f>
        <v>0</v>
      </c>
      <c r="BM173" s="158">
        <f>IF('Indicator Data'!BN177="No Data",1,IF('Indicator Data imputation'!BN176&lt;&gt;"",1,0))</f>
        <v>0</v>
      </c>
      <c r="BN173" s="158">
        <f>IF('Indicator Data'!BO177="No Data",1,IF('Indicator Data imputation'!BO176&lt;&gt;"",1,0))</f>
        <v>0</v>
      </c>
      <c r="BO173" s="158">
        <f>IF('Indicator Data'!BP177="No Data",1,IF('Indicator Data imputation'!BP176&lt;&gt;"",1,0))</f>
        <v>0</v>
      </c>
      <c r="BP173" s="158">
        <f>IF('Indicator Data'!BQ177="No Data",1,IF('Indicator Data imputation'!BQ176&lt;&gt;"",1,0))</f>
        <v>0</v>
      </c>
      <c r="BQ173" s="158">
        <f>IF('Indicator Data'!BR177="No Data",1,IF('Indicator Data imputation'!BR176&lt;&gt;"",1,0))</f>
        <v>0</v>
      </c>
      <c r="BR173" s="158">
        <f>IF('Indicator Data'!BS177="No Data",1,IF('Indicator Data imputation'!BS176&lt;&gt;"",1,0))</f>
        <v>0</v>
      </c>
      <c r="BS173" s="158">
        <f>IF('Indicator Data'!BT177="No Data",1,IF('Indicator Data imputation'!BT176&lt;&gt;"",1,0))</f>
        <v>0</v>
      </c>
      <c r="BT173" s="158">
        <f>IF('Indicator Data'!BU177="No Data",1,IF('Indicator Data imputation'!BU176&lt;&gt;"",1,0))</f>
        <v>0</v>
      </c>
      <c r="BU173" s="158">
        <f>IF('Indicator Data'!BV177="No Data",1,IF('Indicator Data imputation'!BV176&lt;&gt;"",1,0))</f>
        <v>1</v>
      </c>
      <c r="BV173" s="158">
        <f>IF('Indicator Data'!BW177="No Data",1,IF('Indicator Data imputation'!BW176&lt;&gt;"",1,0))</f>
        <v>0</v>
      </c>
      <c r="BW173" s="158">
        <f>IF('Indicator Data'!BX177="No Data",1,IF('Indicator Data imputation'!BX176&lt;&gt;"",1,0))</f>
        <v>0</v>
      </c>
      <c r="BX173" s="158">
        <f>IF('Indicator Data'!BY177="No Data",1,IF('Indicator Data imputation'!BY176&lt;&gt;"",1,0))</f>
        <v>0</v>
      </c>
      <c r="BY173" s="5">
        <f t="shared" si="8"/>
        <v>1</v>
      </c>
      <c r="BZ173" s="160">
        <f t="shared" si="7"/>
        <v>1.3333333333333334E-2</v>
      </c>
    </row>
    <row r="174" spans="1:78" x14ac:dyDescent="0.25">
      <c r="A174" s="5" t="s">
        <v>322</v>
      </c>
      <c r="B174" s="158">
        <f>IF('Indicator Data'!C178="No Data",1,IF('Indicator Data imputation'!C177&lt;&gt;"",1,0))</f>
        <v>0</v>
      </c>
      <c r="C174" s="158">
        <f>IF('Indicator Data'!D178="No Data",1,IF('Indicator Data imputation'!D177&lt;&gt;"",1,0))</f>
        <v>0</v>
      </c>
      <c r="D174" s="158">
        <f>IF('Indicator Data'!E178="No Data",1,IF('Indicator Data imputation'!E177&lt;&gt;"",1,0))</f>
        <v>1</v>
      </c>
      <c r="E174" s="158">
        <f>IF('Indicator Data'!F178="No Data",1,IF('Indicator Data imputation'!F177&lt;&gt;"",1,0))</f>
        <v>0</v>
      </c>
      <c r="F174" s="158">
        <f>IF('Indicator Data'!G178="No Data",1,IF('Indicator Data imputation'!G177&lt;&gt;"",1,0))</f>
        <v>0</v>
      </c>
      <c r="G174" s="158">
        <f>IF('Indicator Data'!H178="No Data",1,IF('Indicator Data imputation'!H177&lt;&gt;"",1,0))</f>
        <v>0</v>
      </c>
      <c r="H174" s="158">
        <f>IF('Indicator Data'!I178="No Data",1,IF('Indicator Data imputation'!I177&lt;&gt;"",1,0))</f>
        <v>0</v>
      </c>
      <c r="I174" s="158">
        <f>IF('Indicator Data'!J178="No Data",1,IF('Indicator Data imputation'!J177&lt;&gt;"",1,0))</f>
        <v>0</v>
      </c>
      <c r="J174" s="158">
        <f>IF('Indicator Data'!K178="No Data",1,IF('Indicator Data imputation'!K177&lt;&gt;"",1,0))</f>
        <v>0</v>
      </c>
      <c r="K174" s="158">
        <f>IF('Indicator Data'!L178="No Data",1,IF('Indicator Data imputation'!L177&lt;&gt;"",1,0))</f>
        <v>1</v>
      </c>
      <c r="L174" s="158">
        <f>IF('Indicator Data'!M178="No Data",1,IF('Indicator Data imputation'!M177&lt;&gt;"",1,0))</f>
        <v>1</v>
      </c>
      <c r="M174" s="158">
        <f>IF('Indicator Data'!N178="No Data",1,IF('Indicator Data imputation'!N177&lt;&gt;"",1,0))</f>
        <v>1</v>
      </c>
      <c r="N174" s="158">
        <f>IF('Indicator Data'!O178="No Data",1,IF('Indicator Data imputation'!O177&lt;&gt;"",1,0))</f>
        <v>1</v>
      </c>
      <c r="O174" s="158">
        <f>IF('Indicator Data'!P178="No Data",1,IF('Indicator Data imputation'!P177&lt;&gt;"",1,0))</f>
        <v>1</v>
      </c>
      <c r="P174" s="158">
        <f>IF('Indicator Data'!Q178="No Data",1,IF('Indicator Data imputation'!Q177&lt;&gt;"",1,0))</f>
        <v>0</v>
      </c>
      <c r="Q174" s="158">
        <f>IF('Indicator Data'!R178="No Data",1,IF('Indicator Data imputation'!R177&lt;&gt;"",1,0))</f>
        <v>0</v>
      </c>
      <c r="R174" s="158">
        <f>IF('Indicator Data'!S178="No Data",1,IF('Indicator Data imputation'!S177&lt;&gt;"",1,0))</f>
        <v>0</v>
      </c>
      <c r="S174" s="158">
        <f>IF('Indicator Data'!T178="No Data",1,IF('Indicator Data imputation'!T177&lt;&gt;"",1,0))</f>
        <v>0</v>
      </c>
      <c r="T174" s="158">
        <f>IF('Indicator Data'!U178="No Data",1,IF('Indicator Data imputation'!U177&lt;&gt;"",1,0))</f>
        <v>0</v>
      </c>
      <c r="U174" s="158">
        <f>IF('Indicator Data'!V178="No Data",1,IF('Indicator Data imputation'!V177&lt;&gt;"",1,0))</f>
        <v>0</v>
      </c>
      <c r="V174" s="158">
        <f>IF('Indicator Data'!W178="No Data",1,IF('Indicator Data imputation'!W177&lt;&gt;"",1,0))</f>
        <v>0</v>
      </c>
      <c r="W174" s="158">
        <f>IF('Indicator Data'!X178="No Data",1,IF('Indicator Data imputation'!X177&lt;&gt;"",1,0))</f>
        <v>0</v>
      </c>
      <c r="X174" s="158">
        <f>IF('Indicator Data'!Y178="No Data",1,IF('Indicator Data imputation'!Y177&lt;&gt;"",1,0))</f>
        <v>0</v>
      </c>
      <c r="Y174" s="158">
        <f>IF('Indicator Data'!Z178="No Data",1,IF('Indicator Data imputation'!Z177&lt;&gt;"",1,0))</f>
        <v>0</v>
      </c>
      <c r="Z174" s="158">
        <f>IF('Indicator Data'!AA178="No Data",1,IF('Indicator Data imputation'!AA177&lt;&gt;"",1,0))</f>
        <v>1</v>
      </c>
      <c r="AA174" s="158">
        <f>IF('Indicator Data'!AB178="No Data",1,IF('Indicator Data imputation'!AB177&lt;&gt;"",1,0))</f>
        <v>0</v>
      </c>
      <c r="AB174" s="158">
        <f>IF('Indicator Data'!AC178="No Data",1,IF('Indicator Data imputation'!AC177&lt;&gt;"",1,0))</f>
        <v>1</v>
      </c>
      <c r="AC174" s="158">
        <f>IF('Indicator Data'!AD178="No Data",1,IF('Indicator Data imputation'!AD177&lt;&gt;"",1,0))</f>
        <v>0</v>
      </c>
      <c r="AD174" s="158">
        <f>IF('Indicator Data'!AE178="No Data",1,IF('Indicator Data imputation'!AE177&lt;&gt;"",1,0))</f>
        <v>0</v>
      </c>
      <c r="AE174" s="158">
        <f>IF('Indicator Data'!AF178="No Data",1,IF('Indicator Data imputation'!AF177&lt;&gt;"",1,0))</f>
        <v>1</v>
      </c>
      <c r="AF174" s="158">
        <f>IF('Indicator Data'!AG178="No Data",1,IF('Indicator Data imputation'!AG177&lt;&gt;"",1,0))</f>
        <v>0</v>
      </c>
      <c r="AG174" s="158">
        <f>IF('Indicator Data'!AH178="No Data",1,IF('Indicator Data imputation'!AH177&lt;&gt;"",1,0))</f>
        <v>0</v>
      </c>
      <c r="AH174" s="158">
        <f>IF('Indicator Data'!AI178="No Data",1,IF('Indicator Data imputation'!AI177&lt;&gt;"",1,0))</f>
        <v>0</v>
      </c>
      <c r="AI174" s="158">
        <f>IF('Indicator Data'!AJ178="No Data",1,IF('Indicator Data imputation'!AJ177&lt;&gt;"",1,0))</f>
        <v>0</v>
      </c>
      <c r="AJ174" s="158">
        <f>IF('Indicator Data'!AK178="No Data",1,IF('Indicator Data imputation'!AK177&lt;&gt;"",1,0))</f>
        <v>0</v>
      </c>
      <c r="AK174" s="158">
        <f>IF('Indicator Data'!AL178="No Data",1,IF('Indicator Data imputation'!AL177&lt;&gt;"",1,0))</f>
        <v>0</v>
      </c>
      <c r="AL174" s="158">
        <f>IF('Indicator Data'!AM178="No Data",1,IF('Indicator Data imputation'!AM177&lt;&gt;"",1,0))</f>
        <v>1</v>
      </c>
      <c r="AM174" s="158">
        <f>IF('Indicator Data'!AN178="No Data",1,IF('Indicator Data imputation'!AN177&lt;&gt;"",1,0))</f>
        <v>0</v>
      </c>
      <c r="AN174" s="158">
        <f>IF('Indicator Data'!AO178="No Data",1,IF('Indicator Data imputation'!AO177&lt;&gt;"",1,0))</f>
        <v>0</v>
      </c>
      <c r="AO174" s="158">
        <f>IF('Indicator Data'!AP178="No Data",1,IF('Indicator Data imputation'!AP177&lt;&gt;"",1,0))</f>
        <v>0</v>
      </c>
      <c r="AP174" s="158">
        <f>IF('Indicator Data'!AQ178="No Data",1,IF('Indicator Data imputation'!AQ177&lt;&gt;"",1,0))</f>
        <v>0</v>
      </c>
      <c r="AQ174" s="158">
        <f>IF('Indicator Data'!AR178="No Data",1,IF('Indicator Data imputation'!AR177&lt;&gt;"",1,0))</f>
        <v>0</v>
      </c>
      <c r="AR174" s="158">
        <f>IF('Indicator Data'!AS178="No Data",1,IF('Indicator Data imputation'!AS177&lt;&gt;"",1,0))</f>
        <v>0</v>
      </c>
      <c r="AS174" s="158">
        <f>IF('Indicator Data'!AT178="No Data",1,IF('Indicator Data imputation'!AT177&lt;&gt;"",1,0))</f>
        <v>0</v>
      </c>
      <c r="AT174" s="158">
        <f>IF('Indicator Data'!AU178="No Data",1,IF('Indicator Data imputation'!AU177&lt;&gt;"",1,0))</f>
        <v>0</v>
      </c>
      <c r="AU174" s="158">
        <f>IF('Indicator Data'!AV178="No Data",1,IF('Indicator Data imputation'!AV177&lt;&gt;"",1,0))</f>
        <v>1</v>
      </c>
      <c r="AV174" s="158">
        <f>IF('Indicator Data'!AW178="No Data",1,IF('Indicator Data imputation'!AW177&lt;&gt;"",1,0))</f>
        <v>1</v>
      </c>
      <c r="AW174" s="158">
        <f>IF('Indicator Data'!AX178="No Data",1,IF('Indicator Data imputation'!AX177&lt;&gt;"",1,0))</f>
        <v>1</v>
      </c>
      <c r="AX174" s="158">
        <f>IF('Indicator Data'!AY178="No Data",1,IF('Indicator Data imputation'!AY177&lt;&gt;"",1,0))</f>
        <v>0</v>
      </c>
      <c r="AY174" s="158">
        <f>IF('Indicator Data'!AZ178="No Data",1,IF('Indicator Data imputation'!AZ177&lt;&gt;"",1,0))</f>
        <v>0</v>
      </c>
      <c r="AZ174" s="158">
        <f>IF('Indicator Data'!BA178="No Data",1,IF('Indicator Data imputation'!BA177&lt;&gt;"",1,0))</f>
        <v>0</v>
      </c>
      <c r="BA174" s="158">
        <f>IF('Indicator Data'!BB178="No Data",1,IF('Indicator Data imputation'!BB177&lt;&gt;"",1,0))</f>
        <v>0</v>
      </c>
      <c r="BB174" s="158">
        <f>IF('Indicator Data'!BC178="No Data",1,IF('Indicator Data imputation'!BC177&lt;&gt;"",1,0))</f>
        <v>0</v>
      </c>
      <c r="BC174" s="158">
        <f>IF('Indicator Data'!BD178="No Data",1,IF('Indicator Data imputation'!BD177&lt;&gt;"",1,0))</f>
        <v>0</v>
      </c>
      <c r="BD174" s="158">
        <f>IF('Indicator Data'!BE178="No Data",1,IF('Indicator Data imputation'!BE177&lt;&gt;"",1,0))</f>
        <v>0</v>
      </c>
      <c r="BE174" s="158">
        <f>IF('Indicator Data'!BF178="No Data",1,IF('Indicator Data imputation'!BF177&lt;&gt;"",1,0))</f>
        <v>0</v>
      </c>
      <c r="BF174" s="158">
        <f>IF('Indicator Data'!BG178="No Data",1,IF('Indicator Data imputation'!BG177&lt;&gt;"",1,0))</f>
        <v>0</v>
      </c>
      <c r="BG174" s="158">
        <f>IF('Indicator Data'!BH178="No Data",1,IF('Indicator Data imputation'!BH177&lt;&gt;"",1,0))</f>
        <v>1</v>
      </c>
      <c r="BH174" s="158">
        <f>IF('Indicator Data'!BI178="No Data",1,IF('Indicator Data imputation'!BI177&lt;&gt;"",1,0))</f>
        <v>1</v>
      </c>
      <c r="BI174" s="158">
        <f>IF('Indicator Data'!BJ178="No Data",1,IF('Indicator Data imputation'!BJ177&lt;&gt;"",1,0))</f>
        <v>0</v>
      </c>
      <c r="BJ174" s="158">
        <f>IF('Indicator Data'!BK178="No Data",1,IF('Indicator Data imputation'!BK177&lt;&gt;"",1,0))</f>
        <v>0</v>
      </c>
      <c r="BK174" s="158">
        <f>IF('Indicator Data'!BL178="No Data",1,IF('Indicator Data imputation'!BL177&lt;&gt;"",1,0))</f>
        <v>1</v>
      </c>
      <c r="BL174" s="158">
        <f>IF('Indicator Data'!BM178="No Data",1,IF('Indicator Data imputation'!BM177&lt;&gt;"",1,0))</f>
        <v>0</v>
      </c>
      <c r="BM174" s="158">
        <f>IF('Indicator Data'!BN178="No Data",1,IF('Indicator Data imputation'!BN177&lt;&gt;"",1,0))</f>
        <v>0</v>
      </c>
      <c r="BN174" s="158">
        <f>IF('Indicator Data'!BO178="No Data",1,IF('Indicator Data imputation'!BO177&lt;&gt;"",1,0))</f>
        <v>0</v>
      </c>
      <c r="BO174" s="158">
        <f>IF('Indicator Data'!BP178="No Data",1,IF('Indicator Data imputation'!BP177&lt;&gt;"",1,0))</f>
        <v>0</v>
      </c>
      <c r="BP174" s="158">
        <f>IF('Indicator Data'!BQ178="No Data",1,IF('Indicator Data imputation'!BQ177&lt;&gt;"",1,0))</f>
        <v>0</v>
      </c>
      <c r="BQ174" s="158">
        <f>IF('Indicator Data'!BR178="No Data",1,IF('Indicator Data imputation'!BR177&lt;&gt;"",1,0))</f>
        <v>0</v>
      </c>
      <c r="BR174" s="158">
        <f>IF('Indicator Data'!BS178="No Data",1,IF('Indicator Data imputation'!BS177&lt;&gt;"",1,0))</f>
        <v>0</v>
      </c>
      <c r="BS174" s="158">
        <f>IF('Indicator Data'!BT178="No Data",1,IF('Indicator Data imputation'!BT177&lt;&gt;"",1,0))</f>
        <v>0</v>
      </c>
      <c r="BT174" s="158">
        <f>IF('Indicator Data'!BU178="No Data",1,IF('Indicator Data imputation'!BU177&lt;&gt;"",1,0))</f>
        <v>0</v>
      </c>
      <c r="BU174" s="158">
        <f>IF('Indicator Data'!BV178="No Data",1,IF('Indicator Data imputation'!BV177&lt;&gt;"",1,0))</f>
        <v>0</v>
      </c>
      <c r="BV174" s="158">
        <f>IF('Indicator Data'!BW178="No Data",1,IF('Indicator Data imputation'!BW177&lt;&gt;"",1,0))</f>
        <v>1</v>
      </c>
      <c r="BW174" s="158">
        <f>IF('Indicator Data'!BX178="No Data",1,IF('Indicator Data imputation'!BX177&lt;&gt;"",1,0))</f>
        <v>0</v>
      </c>
      <c r="BX174" s="158">
        <f>IF('Indicator Data'!BY178="No Data",1,IF('Indicator Data imputation'!BY177&lt;&gt;"",1,0))</f>
        <v>0</v>
      </c>
      <c r="BY174" s="5">
        <f t="shared" si="8"/>
        <v>17</v>
      </c>
      <c r="BZ174" s="160">
        <f t="shared" si="7"/>
        <v>0.22666666666666666</v>
      </c>
    </row>
    <row r="175" spans="1:78" x14ac:dyDescent="0.25">
      <c r="A175" s="5" t="s">
        <v>324</v>
      </c>
      <c r="B175" s="158">
        <f>IF('Indicator Data'!C179="No Data",1,IF('Indicator Data imputation'!C178&lt;&gt;"",1,0))</f>
        <v>0</v>
      </c>
      <c r="C175" s="158">
        <f>IF('Indicator Data'!D179="No Data",1,IF('Indicator Data imputation'!D178&lt;&gt;"",1,0))</f>
        <v>0</v>
      </c>
      <c r="D175" s="158">
        <f>IF('Indicator Data'!E179="No Data",1,IF('Indicator Data imputation'!E178&lt;&gt;"",1,0))</f>
        <v>0</v>
      </c>
      <c r="E175" s="158">
        <f>IF('Indicator Data'!F179="No Data",1,IF('Indicator Data imputation'!F178&lt;&gt;"",1,0))</f>
        <v>0</v>
      </c>
      <c r="F175" s="158">
        <f>IF('Indicator Data'!G179="No Data",1,IF('Indicator Data imputation'!G178&lt;&gt;"",1,0))</f>
        <v>0</v>
      </c>
      <c r="G175" s="158">
        <f>IF('Indicator Data'!H179="No Data",1,IF('Indicator Data imputation'!H178&lt;&gt;"",1,0))</f>
        <v>0</v>
      </c>
      <c r="H175" s="158">
        <f>IF('Indicator Data'!I179="No Data",1,IF('Indicator Data imputation'!I178&lt;&gt;"",1,0))</f>
        <v>0</v>
      </c>
      <c r="I175" s="158">
        <f>IF('Indicator Data'!J179="No Data",1,IF('Indicator Data imputation'!J178&lt;&gt;"",1,0))</f>
        <v>0</v>
      </c>
      <c r="J175" s="158">
        <f>IF('Indicator Data'!K179="No Data",1,IF('Indicator Data imputation'!K178&lt;&gt;"",1,0))</f>
        <v>0</v>
      </c>
      <c r="K175" s="158">
        <f>IF('Indicator Data'!L179="No Data",1,IF('Indicator Data imputation'!L178&lt;&gt;"",1,0))</f>
        <v>0</v>
      </c>
      <c r="L175" s="158">
        <f>IF('Indicator Data'!M179="No Data",1,IF('Indicator Data imputation'!M178&lt;&gt;"",1,0))</f>
        <v>1</v>
      </c>
      <c r="M175" s="158">
        <f>IF('Indicator Data'!N179="No Data",1,IF('Indicator Data imputation'!N178&lt;&gt;"",1,0))</f>
        <v>1</v>
      </c>
      <c r="N175" s="158">
        <f>IF('Indicator Data'!O179="No Data",1,IF('Indicator Data imputation'!O178&lt;&gt;"",1,0))</f>
        <v>1</v>
      </c>
      <c r="O175" s="158">
        <f>IF('Indicator Data'!P179="No Data",1,IF('Indicator Data imputation'!P178&lt;&gt;"",1,0))</f>
        <v>1</v>
      </c>
      <c r="P175" s="158">
        <f>IF('Indicator Data'!Q179="No Data",1,IF('Indicator Data imputation'!Q178&lt;&gt;"",1,0))</f>
        <v>0</v>
      </c>
      <c r="Q175" s="158">
        <f>IF('Indicator Data'!R179="No Data",1,IF('Indicator Data imputation'!R178&lt;&gt;"",1,0))</f>
        <v>0</v>
      </c>
      <c r="R175" s="158">
        <f>IF('Indicator Data'!S179="No Data",1,IF('Indicator Data imputation'!S178&lt;&gt;"",1,0))</f>
        <v>0</v>
      </c>
      <c r="S175" s="158">
        <f>IF('Indicator Data'!T179="No Data",1,IF('Indicator Data imputation'!T178&lt;&gt;"",1,0))</f>
        <v>0</v>
      </c>
      <c r="T175" s="158">
        <f>IF('Indicator Data'!U179="No Data",1,IF('Indicator Data imputation'!U178&lt;&gt;"",1,0))</f>
        <v>0</v>
      </c>
      <c r="U175" s="158">
        <f>IF('Indicator Data'!V179="No Data",1,IF('Indicator Data imputation'!V178&lt;&gt;"",1,0))</f>
        <v>0</v>
      </c>
      <c r="V175" s="158">
        <f>IF('Indicator Data'!W179="No Data",1,IF('Indicator Data imputation'!W178&lt;&gt;"",1,0))</f>
        <v>0</v>
      </c>
      <c r="W175" s="158">
        <f>IF('Indicator Data'!X179="No Data",1,IF('Indicator Data imputation'!X178&lt;&gt;"",1,0))</f>
        <v>0</v>
      </c>
      <c r="X175" s="158">
        <f>IF('Indicator Data'!Y179="No Data",1,IF('Indicator Data imputation'!Y178&lt;&gt;"",1,0))</f>
        <v>0</v>
      </c>
      <c r="Y175" s="158">
        <f>IF('Indicator Data'!Z179="No Data",1,IF('Indicator Data imputation'!Z178&lt;&gt;"",1,0))</f>
        <v>0</v>
      </c>
      <c r="Z175" s="158">
        <f>IF('Indicator Data'!AA179="No Data",1,IF('Indicator Data imputation'!AA178&lt;&gt;"",1,0))</f>
        <v>0</v>
      </c>
      <c r="AA175" s="158">
        <f>IF('Indicator Data'!AB179="No Data",1,IF('Indicator Data imputation'!AB178&lt;&gt;"",1,0))</f>
        <v>0</v>
      </c>
      <c r="AB175" s="158">
        <f>IF('Indicator Data'!AC179="No Data",1,IF('Indicator Data imputation'!AC178&lt;&gt;"",1,0))</f>
        <v>0</v>
      </c>
      <c r="AC175" s="158">
        <f>IF('Indicator Data'!AD179="No Data",1,IF('Indicator Data imputation'!AD178&lt;&gt;"",1,0))</f>
        <v>0</v>
      </c>
      <c r="AD175" s="158">
        <f>IF('Indicator Data'!AE179="No Data",1,IF('Indicator Data imputation'!AE178&lt;&gt;"",1,0))</f>
        <v>0</v>
      </c>
      <c r="AE175" s="158">
        <f>IF('Indicator Data'!AF179="No Data",1,IF('Indicator Data imputation'!AF178&lt;&gt;"",1,0))</f>
        <v>0</v>
      </c>
      <c r="AF175" s="158">
        <f>IF('Indicator Data'!AG179="No Data",1,IF('Indicator Data imputation'!AG178&lt;&gt;"",1,0))</f>
        <v>0</v>
      </c>
      <c r="AG175" s="158">
        <f>IF('Indicator Data'!AH179="No Data",1,IF('Indicator Data imputation'!AH178&lt;&gt;"",1,0))</f>
        <v>0</v>
      </c>
      <c r="AH175" s="158">
        <f>IF('Indicator Data'!AI179="No Data",1,IF('Indicator Data imputation'!AI178&lt;&gt;"",1,0))</f>
        <v>0</v>
      </c>
      <c r="AI175" s="158">
        <f>IF('Indicator Data'!AJ179="No Data",1,IF('Indicator Data imputation'!AJ178&lt;&gt;"",1,0))</f>
        <v>0</v>
      </c>
      <c r="AJ175" s="158">
        <f>IF('Indicator Data'!AK179="No Data",1,IF('Indicator Data imputation'!AK178&lt;&gt;"",1,0))</f>
        <v>0</v>
      </c>
      <c r="AK175" s="158">
        <f>IF('Indicator Data'!AL179="No Data",1,IF('Indicator Data imputation'!AL178&lt;&gt;"",1,0))</f>
        <v>0</v>
      </c>
      <c r="AL175" s="158">
        <f>IF('Indicator Data'!AM179="No Data",1,IF('Indicator Data imputation'!AM178&lt;&gt;"",1,0))</f>
        <v>1</v>
      </c>
      <c r="AM175" s="158">
        <f>IF('Indicator Data'!AN179="No Data",1,IF('Indicator Data imputation'!AN178&lt;&gt;"",1,0))</f>
        <v>0</v>
      </c>
      <c r="AN175" s="158">
        <f>IF('Indicator Data'!AO179="No Data",1,IF('Indicator Data imputation'!AO178&lt;&gt;"",1,0))</f>
        <v>0</v>
      </c>
      <c r="AO175" s="158">
        <f>IF('Indicator Data'!AP179="No Data",1,IF('Indicator Data imputation'!AP178&lt;&gt;"",1,0))</f>
        <v>0</v>
      </c>
      <c r="AP175" s="158">
        <f>IF('Indicator Data'!AQ179="No Data",1,IF('Indicator Data imputation'!AQ178&lt;&gt;"",1,0))</f>
        <v>1</v>
      </c>
      <c r="AQ175" s="158">
        <f>IF('Indicator Data'!AR179="No Data",1,IF('Indicator Data imputation'!AR178&lt;&gt;"",1,0))</f>
        <v>0</v>
      </c>
      <c r="AR175" s="158">
        <f>IF('Indicator Data'!AS179="No Data",1,IF('Indicator Data imputation'!AS178&lt;&gt;"",1,0))</f>
        <v>0</v>
      </c>
      <c r="AS175" s="158">
        <f>IF('Indicator Data'!AT179="No Data",1,IF('Indicator Data imputation'!AT178&lt;&gt;"",1,0))</f>
        <v>1</v>
      </c>
      <c r="AT175" s="158">
        <f>IF('Indicator Data'!AU179="No Data",1,IF('Indicator Data imputation'!AU178&lt;&gt;"",1,0))</f>
        <v>0</v>
      </c>
      <c r="AU175" s="158">
        <f>IF('Indicator Data'!AV179="No Data",1,IF('Indicator Data imputation'!AV178&lt;&gt;"",1,0))</f>
        <v>0</v>
      </c>
      <c r="AV175" s="158">
        <f>IF('Indicator Data'!AW179="No Data",1,IF('Indicator Data imputation'!AW178&lt;&gt;"",1,0))</f>
        <v>0</v>
      </c>
      <c r="AW175" s="158">
        <f>IF('Indicator Data'!AX179="No Data",1,IF('Indicator Data imputation'!AX178&lt;&gt;"",1,0))</f>
        <v>1</v>
      </c>
      <c r="AX175" s="158">
        <f>IF('Indicator Data'!AY179="No Data",1,IF('Indicator Data imputation'!AY178&lt;&gt;"",1,0))</f>
        <v>0</v>
      </c>
      <c r="AY175" s="158">
        <f>IF('Indicator Data'!AZ179="No Data",1,IF('Indicator Data imputation'!AZ178&lt;&gt;"",1,0))</f>
        <v>0</v>
      </c>
      <c r="AZ175" s="158">
        <f>IF('Indicator Data'!BA179="No Data",1,IF('Indicator Data imputation'!BA178&lt;&gt;"",1,0))</f>
        <v>1</v>
      </c>
      <c r="BA175" s="158">
        <f>IF('Indicator Data'!BB179="No Data",1,IF('Indicator Data imputation'!BB178&lt;&gt;"",1,0))</f>
        <v>0</v>
      </c>
      <c r="BB175" s="158">
        <f>IF('Indicator Data'!BC179="No Data",1,IF('Indicator Data imputation'!BC178&lt;&gt;"",1,0))</f>
        <v>0</v>
      </c>
      <c r="BC175" s="158">
        <f>IF('Indicator Data'!BD179="No Data",1,IF('Indicator Data imputation'!BD178&lt;&gt;"",1,0))</f>
        <v>0</v>
      </c>
      <c r="BD175" s="158">
        <f>IF('Indicator Data'!BE179="No Data",1,IF('Indicator Data imputation'!BE178&lt;&gt;"",1,0))</f>
        <v>0</v>
      </c>
      <c r="BE175" s="158">
        <f>IF('Indicator Data'!BF179="No Data",1,IF('Indicator Data imputation'!BF178&lt;&gt;"",1,0))</f>
        <v>0</v>
      </c>
      <c r="BF175" s="158">
        <f>IF('Indicator Data'!BG179="No Data",1,IF('Indicator Data imputation'!BG178&lt;&gt;"",1,0))</f>
        <v>0</v>
      </c>
      <c r="BG175" s="158">
        <f>IF('Indicator Data'!BH179="No Data",1,IF('Indicator Data imputation'!BH178&lt;&gt;"",1,0))</f>
        <v>0</v>
      </c>
      <c r="BH175" s="158">
        <f>IF('Indicator Data'!BI179="No Data",1,IF('Indicator Data imputation'!BI178&lt;&gt;"",1,0))</f>
        <v>0</v>
      </c>
      <c r="BI175" s="158">
        <f>IF('Indicator Data'!BJ179="No Data",1,IF('Indicator Data imputation'!BJ178&lt;&gt;"",1,0))</f>
        <v>0</v>
      </c>
      <c r="BJ175" s="158">
        <f>IF('Indicator Data'!BK179="No Data",1,IF('Indicator Data imputation'!BK178&lt;&gt;"",1,0))</f>
        <v>0</v>
      </c>
      <c r="BK175" s="158">
        <f>IF('Indicator Data'!BL179="No Data",1,IF('Indicator Data imputation'!BL178&lt;&gt;"",1,0))</f>
        <v>0</v>
      </c>
      <c r="BL175" s="158">
        <f>IF('Indicator Data'!BM179="No Data",1,IF('Indicator Data imputation'!BM178&lt;&gt;"",1,0))</f>
        <v>0</v>
      </c>
      <c r="BM175" s="158">
        <f>IF('Indicator Data'!BN179="No Data",1,IF('Indicator Data imputation'!BN178&lt;&gt;"",1,0))</f>
        <v>0</v>
      </c>
      <c r="BN175" s="158">
        <f>IF('Indicator Data'!BO179="No Data",1,IF('Indicator Data imputation'!BO178&lt;&gt;"",1,0))</f>
        <v>0</v>
      </c>
      <c r="BO175" s="158">
        <f>IF('Indicator Data'!BP179="No Data",1,IF('Indicator Data imputation'!BP178&lt;&gt;"",1,0))</f>
        <v>0</v>
      </c>
      <c r="BP175" s="158">
        <f>IF('Indicator Data'!BQ179="No Data",1,IF('Indicator Data imputation'!BQ178&lt;&gt;"",1,0))</f>
        <v>0</v>
      </c>
      <c r="BQ175" s="158">
        <f>IF('Indicator Data'!BR179="No Data",1,IF('Indicator Data imputation'!BR178&lt;&gt;"",1,0))</f>
        <v>0</v>
      </c>
      <c r="BR175" s="158">
        <f>IF('Indicator Data'!BS179="No Data",1,IF('Indicator Data imputation'!BS178&lt;&gt;"",1,0))</f>
        <v>0</v>
      </c>
      <c r="BS175" s="158">
        <f>IF('Indicator Data'!BT179="No Data",1,IF('Indicator Data imputation'!BT178&lt;&gt;"",1,0))</f>
        <v>0</v>
      </c>
      <c r="BT175" s="158">
        <f>IF('Indicator Data'!BU179="No Data",1,IF('Indicator Data imputation'!BU178&lt;&gt;"",1,0))</f>
        <v>0</v>
      </c>
      <c r="BU175" s="158">
        <f>IF('Indicator Data'!BV179="No Data",1,IF('Indicator Data imputation'!BV178&lt;&gt;"",1,0))</f>
        <v>0</v>
      </c>
      <c r="BV175" s="158">
        <f>IF('Indicator Data'!BW179="No Data",1,IF('Indicator Data imputation'!BW178&lt;&gt;"",1,0))</f>
        <v>0</v>
      </c>
      <c r="BW175" s="158">
        <f>IF('Indicator Data'!BX179="No Data",1,IF('Indicator Data imputation'!BX178&lt;&gt;"",1,0))</f>
        <v>0</v>
      </c>
      <c r="BX175" s="158">
        <f>IF('Indicator Data'!BY179="No Data",1,IF('Indicator Data imputation'!BY178&lt;&gt;"",1,0))</f>
        <v>0</v>
      </c>
      <c r="BY175" s="5">
        <f t="shared" si="8"/>
        <v>9</v>
      </c>
      <c r="BZ175" s="160">
        <f t="shared" si="7"/>
        <v>0.12</v>
      </c>
    </row>
    <row r="176" spans="1:78" x14ac:dyDescent="0.25">
      <c r="A176" s="5" t="s">
        <v>326</v>
      </c>
      <c r="B176" s="158">
        <f>IF('Indicator Data'!C180="No Data",1,IF('Indicator Data imputation'!C179&lt;&gt;"",1,0))</f>
        <v>0</v>
      </c>
      <c r="C176" s="158">
        <f>IF('Indicator Data'!D180="No Data",1,IF('Indicator Data imputation'!D179&lt;&gt;"",1,0))</f>
        <v>0</v>
      </c>
      <c r="D176" s="158">
        <f>IF('Indicator Data'!E180="No Data",1,IF('Indicator Data imputation'!E179&lt;&gt;"",1,0))</f>
        <v>0</v>
      </c>
      <c r="E176" s="158">
        <f>IF('Indicator Data'!F180="No Data",1,IF('Indicator Data imputation'!F179&lt;&gt;"",1,0))</f>
        <v>0</v>
      </c>
      <c r="F176" s="158">
        <f>IF('Indicator Data'!G180="No Data",1,IF('Indicator Data imputation'!G179&lt;&gt;"",1,0))</f>
        <v>0</v>
      </c>
      <c r="G176" s="158">
        <f>IF('Indicator Data'!H180="No Data",1,IF('Indicator Data imputation'!H179&lt;&gt;"",1,0))</f>
        <v>0</v>
      </c>
      <c r="H176" s="158">
        <f>IF('Indicator Data'!I180="No Data",1,IF('Indicator Data imputation'!I179&lt;&gt;"",1,0))</f>
        <v>0</v>
      </c>
      <c r="I176" s="158">
        <f>IF('Indicator Data'!J180="No Data",1,IF('Indicator Data imputation'!J179&lt;&gt;"",1,0))</f>
        <v>0</v>
      </c>
      <c r="J176" s="158">
        <f>IF('Indicator Data'!K180="No Data",1,IF('Indicator Data imputation'!K179&lt;&gt;"",1,0))</f>
        <v>0</v>
      </c>
      <c r="K176" s="158">
        <f>IF('Indicator Data'!L180="No Data",1,IF('Indicator Data imputation'!L179&lt;&gt;"",1,0))</f>
        <v>0</v>
      </c>
      <c r="L176" s="158">
        <f>IF('Indicator Data'!M180="No Data",1,IF('Indicator Data imputation'!M179&lt;&gt;"",1,0))</f>
        <v>0</v>
      </c>
      <c r="M176" s="158">
        <f>IF('Indicator Data'!N180="No Data",1,IF('Indicator Data imputation'!N179&lt;&gt;"",1,0))</f>
        <v>0</v>
      </c>
      <c r="N176" s="158">
        <f>IF('Indicator Data'!O180="No Data",1,IF('Indicator Data imputation'!O179&lt;&gt;"",1,0))</f>
        <v>0</v>
      </c>
      <c r="O176" s="158">
        <f>IF('Indicator Data'!P180="No Data",1,IF('Indicator Data imputation'!P179&lt;&gt;"",1,0))</f>
        <v>0</v>
      </c>
      <c r="P176" s="158">
        <f>IF('Indicator Data'!Q180="No Data",1,IF('Indicator Data imputation'!Q179&lt;&gt;"",1,0))</f>
        <v>0</v>
      </c>
      <c r="Q176" s="158">
        <f>IF('Indicator Data'!R180="No Data",1,IF('Indicator Data imputation'!R179&lt;&gt;"",1,0))</f>
        <v>0</v>
      </c>
      <c r="R176" s="158">
        <f>IF('Indicator Data'!S180="No Data",1,IF('Indicator Data imputation'!S179&lt;&gt;"",1,0))</f>
        <v>0</v>
      </c>
      <c r="S176" s="158">
        <f>IF('Indicator Data'!T180="No Data",1,IF('Indicator Data imputation'!T179&lt;&gt;"",1,0))</f>
        <v>0</v>
      </c>
      <c r="T176" s="158">
        <f>IF('Indicator Data'!U180="No Data",1,IF('Indicator Data imputation'!U179&lt;&gt;"",1,0))</f>
        <v>0</v>
      </c>
      <c r="U176" s="158">
        <f>IF('Indicator Data'!V180="No Data",1,IF('Indicator Data imputation'!V179&lt;&gt;"",1,0))</f>
        <v>0</v>
      </c>
      <c r="V176" s="158">
        <f>IF('Indicator Data'!W180="No Data",1,IF('Indicator Data imputation'!W179&lt;&gt;"",1,0))</f>
        <v>0</v>
      </c>
      <c r="W176" s="158">
        <f>IF('Indicator Data'!X180="No Data",1,IF('Indicator Data imputation'!X179&lt;&gt;"",1,0))</f>
        <v>0</v>
      </c>
      <c r="X176" s="158">
        <f>IF('Indicator Data'!Y180="No Data",1,IF('Indicator Data imputation'!Y179&lt;&gt;"",1,0))</f>
        <v>0</v>
      </c>
      <c r="Y176" s="158">
        <f>IF('Indicator Data'!Z180="No Data",1,IF('Indicator Data imputation'!Z179&lt;&gt;"",1,0))</f>
        <v>0</v>
      </c>
      <c r="Z176" s="158">
        <f>IF('Indicator Data'!AA180="No Data",1,IF('Indicator Data imputation'!AA179&lt;&gt;"",1,0))</f>
        <v>1</v>
      </c>
      <c r="AA176" s="158">
        <f>IF('Indicator Data'!AB180="No Data",1,IF('Indicator Data imputation'!AB179&lt;&gt;"",1,0))</f>
        <v>0</v>
      </c>
      <c r="AB176" s="158">
        <f>IF('Indicator Data'!AC180="No Data",1,IF('Indicator Data imputation'!AC179&lt;&gt;"",1,0))</f>
        <v>0</v>
      </c>
      <c r="AC176" s="158">
        <f>IF('Indicator Data'!AD180="No Data",1,IF('Indicator Data imputation'!AD179&lt;&gt;"",1,0))</f>
        <v>0</v>
      </c>
      <c r="AD176" s="158">
        <f>IF('Indicator Data'!AE180="No Data",1,IF('Indicator Data imputation'!AE179&lt;&gt;"",1,0))</f>
        <v>0</v>
      </c>
      <c r="AE176" s="158">
        <f>IF('Indicator Data'!AF180="No Data",1,IF('Indicator Data imputation'!AF179&lt;&gt;"",1,0))</f>
        <v>0</v>
      </c>
      <c r="AF176" s="158">
        <f>IF('Indicator Data'!AG180="No Data",1,IF('Indicator Data imputation'!AG179&lt;&gt;"",1,0))</f>
        <v>0</v>
      </c>
      <c r="AG176" s="158">
        <f>IF('Indicator Data'!AH180="No Data",1,IF('Indicator Data imputation'!AH179&lt;&gt;"",1,0))</f>
        <v>0</v>
      </c>
      <c r="AH176" s="158">
        <f>IF('Indicator Data'!AI180="No Data",1,IF('Indicator Data imputation'!AI179&lt;&gt;"",1,0))</f>
        <v>0</v>
      </c>
      <c r="AI176" s="158">
        <f>IF('Indicator Data'!AJ180="No Data",1,IF('Indicator Data imputation'!AJ179&lt;&gt;"",1,0))</f>
        <v>0</v>
      </c>
      <c r="AJ176" s="158">
        <f>IF('Indicator Data'!AK180="No Data",1,IF('Indicator Data imputation'!AK179&lt;&gt;"",1,0))</f>
        <v>0</v>
      </c>
      <c r="AK176" s="158">
        <f>IF('Indicator Data'!AL180="No Data",1,IF('Indicator Data imputation'!AL179&lt;&gt;"",1,0))</f>
        <v>0</v>
      </c>
      <c r="AL176" s="158">
        <f>IF('Indicator Data'!AM180="No Data",1,IF('Indicator Data imputation'!AM179&lt;&gt;"",1,0))</f>
        <v>0</v>
      </c>
      <c r="AM176" s="158">
        <f>IF('Indicator Data'!AN180="No Data",1,IF('Indicator Data imputation'!AN179&lt;&gt;"",1,0))</f>
        <v>0</v>
      </c>
      <c r="AN176" s="158">
        <f>IF('Indicator Data'!AO180="No Data",1,IF('Indicator Data imputation'!AO179&lt;&gt;"",1,0))</f>
        <v>0</v>
      </c>
      <c r="AO176" s="158">
        <f>IF('Indicator Data'!AP180="No Data",1,IF('Indicator Data imputation'!AP179&lt;&gt;"",1,0))</f>
        <v>0</v>
      </c>
      <c r="AP176" s="158">
        <f>IF('Indicator Data'!AQ180="No Data",1,IF('Indicator Data imputation'!AQ179&lt;&gt;"",1,0))</f>
        <v>0</v>
      </c>
      <c r="AQ176" s="158">
        <f>IF('Indicator Data'!AR180="No Data",1,IF('Indicator Data imputation'!AR179&lt;&gt;"",1,0))</f>
        <v>0</v>
      </c>
      <c r="AR176" s="158">
        <f>IF('Indicator Data'!AS180="No Data",1,IF('Indicator Data imputation'!AS179&lt;&gt;"",1,0))</f>
        <v>0</v>
      </c>
      <c r="AS176" s="158">
        <f>IF('Indicator Data'!AT180="No Data",1,IF('Indicator Data imputation'!AT179&lt;&gt;"",1,0))</f>
        <v>0</v>
      </c>
      <c r="AT176" s="158">
        <f>IF('Indicator Data'!AU180="No Data",1,IF('Indicator Data imputation'!AU179&lt;&gt;"",1,0))</f>
        <v>0</v>
      </c>
      <c r="AU176" s="158">
        <f>IF('Indicator Data'!AV180="No Data",1,IF('Indicator Data imputation'!AV179&lt;&gt;"",1,0))</f>
        <v>0</v>
      </c>
      <c r="AV176" s="158">
        <f>IF('Indicator Data'!AW180="No Data",1,IF('Indicator Data imputation'!AW179&lt;&gt;"",1,0))</f>
        <v>0</v>
      </c>
      <c r="AW176" s="158">
        <f>IF('Indicator Data'!AX180="No Data",1,IF('Indicator Data imputation'!AX179&lt;&gt;"",1,0))</f>
        <v>1</v>
      </c>
      <c r="AX176" s="158">
        <f>IF('Indicator Data'!AY180="No Data",1,IF('Indicator Data imputation'!AY179&lt;&gt;"",1,0))</f>
        <v>0</v>
      </c>
      <c r="AY176" s="158">
        <f>IF('Indicator Data'!AZ180="No Data",1,IF('Indicator Data imputation'!AZ179&lt;&gt;"",1,0))</f>
        <v>0</v>
      </c>
      <c r="AZ176" s="158">
        <f>IF('Indicator Data'!BA180="No Data",1,IF('Indicator Data imputation'!BA179&lt;&gt;"",1,0))</f>
        <v>0</v>
      </c>
      <c r="BA176" s="158">
        <f>IF('Indicator Data'!BB180="No Data",1,IF('Indicator Data imputation'!BB179&lt;&gt;"",1,0))</f>
        <v>0</v>
      </c>
      <c r="BB176" s="158">
        <f>IF('Indicator Data'!BC180="No Data",1,IF('Indicator Data imputation'!BC179&lt;&gt;"",1,0))</f>
        <v>0</v>
      </c>
      <c r="BC176" s="158">
        <f>IF('Indicator Data'!BD180="No Data",1,IF('Indicator Data imputation'!BD179&lt;&gt;"",1,0))</f>
        <v>0</v>
      </c>
      <c r="BD176" s="158">
        <f>IF('Indicator Data'!BE180="No Data",1,IF('Indicator Data imputation'!BE179&lt;&gt;"",1,0))</f>
        <v>0</v>
      </c>
      <c r="BE176" s="158">
        <f>IF('Indicator Data'!BF180="No Data",1,IF('Indicator Data imputation'!BF179&lt;&gt;"",1,0))</f>
        <v>0</v>
      </c>
      <c r="BF176" s="158">
        <f>IF('Indicator Data'!BG180="No Data",1,IF('Indicator Data imputation'!BG179&lt;&gt;"",1,0))</f>
        <v>0</v>
      </c>
      <c r="BG176" s="158">
        <f>IF('Indicator Data'!BH180="No Data",1,IF('Indicator Data imputation'!BH179&lt;&gt;"",1,0))</f>
        <v>0</v>
      </c>
      <c r="BH176" s="158">
        <f>IF('Indicator Data'!BI180="No Data",1,IF('Indicator Data imputation'!BI179&lt;&gt;"",1,0))</f>
        <v>0</v>
      </c>
      <c r="BI176" s="158">
        <f>IF('Indicator Data'!BJ180="No Data",1,IF('Indicator Data imputation'!BJ179&lt;&gt;"",1,0))</f>
        <v>0</v>
      </c>
      <c r="BJ176" s="158">
        <f>IF('Indicator Data'!BK180="No Data",1,IF('Indicator Data imputation'!BK179&lt;&gt;"",1,0))</f>
        <v>0</v>
      </c>
      <c r="BK176" s="158">
        <f>IF('Indicator Data'!BL180="No Data",1,IF('Indicator Data imputation'!BL179&lt;&gt;"",1,0))</f>
        <v>0</v>
      </c>
      <c r="BL176" s="158">
        <f>IF('Indicator Data'!BM180="No Data",1,IF('Indicator Data imputation'!BM179&lt;&gt;"",1,0))</f>
        <v>0</v>
      </c>
      <c r="BM176" s="158">
        <f>IF('Indicator Data'!BN180="No Data",1,IF('Indicator Data imputation'!BN179&lt;&gt;"",1,0))</f>
        <v>0</v>
      </c>
      <c r="BN176" s="158">
        <f>IF('Indicator Data'!BO180="No Data",1,IF('Indicator Data imputation'!BO179&lt;&gt;"",1,0))</f>
        <v>0</v>
      </c>
      <c r="BO176" s="158">
        <f>IF('Indicator Data'!BP180="No Data",1,IF('Indicator Data imputation'!BP179&lt;&gt;"",1,0))</f>
        <v>0</v>
      </c>
      <c r="BP176" s="158">
        <f>IF('Indicator Data'!BQ180="No Data",1,IF('Indicator Data imputation'!BQ179&lt;&gt;"",1,0))</f>
        <v>0</v>
      </c>
      <c r="BQ176" s="158">
        <f>IF('Indicator Data'!BR180="No Data",1,IF('Indicator Data imputation'!BR179&lt;&gt;"",1,0))</f>
        <v>0</v>
      </c>
      <c r="BR176" s="158">
        <f>IF('Indicator Data'!BS180="No Data",1,IF('Indicator Data imputation'!BS179&lt;&gt;"",1,0))</f>
        <v>0</v>
      </c>
      <c r="BS176" s="158">
        <f>IF('Indicator Data'!BT180="No Data",1,IF('Indicator Data imputation'!BT179&lt;&gt;"",1,0))</f>
        <v>0</v>
      </c>
      <c r="BT176" s="158">
        <f>IF('Indicator Data'!BU180="No Data",1,IF('Indicator Data imputation'!BU179&lt;&gt;"",1,0))</f>
        <v>0</v>
      </c>
      <c r="BU176" s="158">
        <f>IF('Indicator Data'!BV180="No Data",1,IF('Indicator Data imputation'!BV179&lt;&gt;"",1,0))</f>
        <v>0</v>
      </c>
      <c r="BV176" s="158">
        <f>IF('Indicator Data'!BW180="No Data",1,IF('Indicator Data imputation'!BW179&lt;&gt;"",1,0))</f>
        <v>1</v>
      </c>
      <c r="BW176" s="158">
        <f>IF('Indicator Data'!BX180="No Data",1,IF('Indicator Data imputation'!BX179&lt;&gt;"",1,0))</f>
        <v>0</v>
      </c>
      <c r="BX176" s="158">
        <f>IF('Indicator Data'!BY180="No Data",1,IF('Indicator Data imputation'!BY179&lt;&gt;"",1,0))</f>
        <v>0</v>
      </c>
      <c r="BY176" s="5">
        <f t="shared" si="8"/>
        <v>3</v>
      </c>
      <c r="BZ176" s="160">
        <f t="shared" si="7"/>
        <v>0.04</v>
      </c>
    </row>
    <row r="177" spans="1:78" x14ac:dyDescent="0.25">
      <c r="A177" s="5" t="s">
        <v>328</v>
      </c>
      <c r="B177" s="158">
        <f>IF('Indicator Data'!C181="No Data",1,IF('Indicator Data imputation'!C180&lt;&gt;"",1,0))</f>
        <v>0</v>
      </c>
      <c r="C177" s="158">
        <f>IF('Indicator Data'!D181="No Data",1,IF('Indicator Data imputation'!D180&lt;&gt;"",1,0))</f>
        <v>0</v>
      </c>
      <c r="D177" s="158">
        <f>IF('Indicator Data'!E181="No Data",1,IF('Indicator Data imputation'!E180&lt;&gt;"",1,0))</f>
        <v>0</v>
      </c>
      <c r="E177" s="158">
        <f>IF('Indicator Data'!F181="No Data",1,IF('Indicator Data imputation'!F180&lt;&gt;"",1,0))</f>
        <v>0</v>
      </c>
      <c r="F177" s="158">
        <f>IF('Indicator Data'!G181="No Data",1,IF('Indicator Data imputation'!G180&lt;&gt;"",1,0))</f>
        <v>0</v>
      </c>
      <c r="G177" s="158">
        <f>IF('Indicator Data'!H181="No Data",1,IF('Indicator Data imputation'!H180&lt;&gt;"",1,0))</f>
        <v>0</v>
      </c>
      <c r="H177" s="158">
        <f>IF('Indicator Data'!I181="No Data",1,IF('Indicator Data imputation'!I180&lt;&gt;"",1,0))</f>
        <v>0</v>
      </c>
      <c r="I177" s="158">
        <f>IF('Indicator Data'!J181="No Data",1,IF('Indicator Data imputation'!J180&lt;&gt;"",1,0))</f>
        <v>0</v>
      </c>
      <c r="J177" s="158">
        <f>IF('Indicator Data'!K181="No Data",1,IF('Indicator Data imputation'!K180&lt;&gt;"",1,0))</f>
        <v>0</v>
      </c>
      <c r="K177" s="158">
        <f>IF('Indicator Data'!L181="No Data",1,IF('Indicator Data imputation'!L180&lt;&gt;"",1,0))</f>
        <v>0</v>
      </c>
      <c r="L177" s="158">
        <f>IF('Indicator Data'!M181="No Data",1,IF('Indicator Data imputation'!M180&lt;&gt;"",1,0))</f>
        <v>0</v>
      </c>
      <c r="M177" s="158">
        <f>IF('Indicator Data'!N181="No Data",1,IF('Indicator Data imputation'!N180&lt;&gt;"",1,0))</f>
        <v>1</v>
      </c>
      <c r="N177" s="158">
        <f>IF('Indicator Data'!O181="No Data",1,IF('Indicator Data imputation'!O180&lt;&gt;"",1,0))</f>
        <v>1</v>
      </c>
      <c r="O177" s="158">
        <f>IF('Indicator Data'!P181="No Data",1,IF('Indicator Data imputation'!P180&lt;&gt;"",1,0))</f>
        <v>1</v>
      </c>
      <c r="P177" s="158">
        <f>IF('Indicator Data'!Q181="No Data",1,IF('Indicator Data imputation'!Q180&lt;&gt;"",1,0))</f>
        <v>0</v>
      </c>
      <c r="Q177" s="158">
        <f>IF('Indicator Data'!R181="No Data",1,IF('Indicator Data imputation'!R180&lt;&gt;"",1,0))</f>
        <v>0</v>
      </c>
      <c r="R177" s="158">
        <f>IF('Indicator Data'!S181="No Data",1,IF('Indicator Data imputation'!S180&lt;&gt;"",1,0))</f>
        <v>0</v>
      </c>
      <c r="S177" s="158">
        <f>IF('Indicator Data'!T181="No Data",1,IF('Indicator Data imputation'!T180&lt;&gt;"",1,0))</f>
        <v>0</v>
      </c>
      <c r="T177" s="158">
        <f>IF('Indicator Data'!U181="No Data",1,IF('Indicator Data imputation'!U180&lt;&gt;"",1,0))</f>
        <v>0</v>
      </c>
      <c r="U177" s="158">
        <f>IF('Indicator Data'!V181="No Data",1,IF('Indicator Data imputation'!V180&lt;&gt;"",1,0))</f>
        <v>0</v>
      </c>
      <c r="V177" s="158">
        <f>IF('Indicator Data'!W181="No Data",1,IF('Indicator Data imputation'!W180&lt;&gt;"",1,0))</f>
        <v>0</v>
      </c>
      <c r="W177" s="158">
        <f>IF('Indicator Data'!X181="No Data",1,IF('Indicator Data imputation'!X180&lt;&gt;"",1,0))</f>
        <v>0</v>
      </c>
      <c r="X177" s="158">
        <f>IF('Indicator Data'!Y181="No Data",1,IF('Indicator Data imputation'!Y180&lt;&gt;"",1,0))</f>
        <v>0</v>
      </c>
      <c r="Y177" s="158">
        <f>IF('Indicator Data'!Z181="No Data",1,IF('Indicator Data imputation'!Z180&lt;&gt;"",1,0))</f>
        <v>0</v>
      </c>
      <c r="Z177" s="158">
        <f>IF('Indicator Data'!AA181="No Data",1,IF('Indicator Data imputation'!AA180&lt;&gt;"",1,0))</f>
        <v>1</v>
      </c>
      <c r="AA177" s="158">
        <f>IF('Indicator Data'!AB181="No Data",1,IF('Indicator Data imputation'!AB180&lt;&gt;"",1,0))</f>
        <v>0</v>
      </c>
      <c r="AB177" s="158">
        <f>IF('Indicator Data'!AC181="No Data",1,IF('Indicator Data imputation'!AC180&lt;&gt;"",1,0))</f>
        <v>1</v>
      </c>
      <c r="AC177" s="158">
        <f>IF('Indicator Data'!AD181="No Data",1,IF('Indicator Data imputation'!AD180&lt;&gt;"",1,0))</f>
        <v>0</v>
      </c>
      <c r="AD177" s="158">
        <f>IF('Indicator Data'!AE181="No Data",1,IF('Indicator Data imputation'!AE180&lt;&gt;"",1,0))</f>
        <v>0</v>
      </c>
      <c r="AE177" s="158">
        <f>IF('Indicator Data'!AF181="No Data",1,IF('Indicator Data imputation'!AF180&lt;&gt;"",1,0))</f>
        <v>0</v>
      </c>
      <c r="AF177" s="158">
        <f>IF('Indicator Data'!AG181="No Data",1,IF('Indicator Data imputation'!AG180&lt;&gt;"",1,0))</f>
        <v>0</v>
      </c>
      <c r="AG177" s="158">
        <f>IF('Indicator Data'!AH181="No Data",1,IF('Indicator Data imputation'!AH180&lt;&gt;"",1,0))</f>
        <v>0</v>
      </c>
      <c r="AH177" s="158">
        <f>IF('Indicator Data'!AI181="No Data",1,IF('Indicator Data imputation'!AI180&lt;&gt;"",1,0))</f>
        <v>0</v>
      </c>
      <c r="AI177" s="158">
        <f>IF('Indicator Data'!AJ181="No Data",1,IF('Indicator Data imputation'!AJ180&lt;&gt;"",1,0))</f>
        <v>0</v>
      </c>
      <c r="AJ177" s="158">
        <f>IF('Indicator Data'!AK181="No Data",1,IF('Indicator Data imputation'!AK180&lt;&gt;"",1,0))</f>
        <v>0</v>
      </c>
      <c r="AK177" s="158">
        <f>IF('Indicator Data'!AL181="No Data",1,IF('Indicator Data imputation'!AL180&lt;&gt;"",1,0))</f>
        <v>0</v>
      </c>
      <c r="AL177" s="158">
        <f>IF('Indicator Data'!AM181="No Data",1,IF('Indicator Data imputation'!AM180&lt;&gt;"",1,0))</f>
        <v>1</v>
      </c>
      <c r="AM177" s="158">
        <f>IF('Indicator Data'!AN181="No Data",1,IF('Indicator Data imputation'!AN180&lt;&gt;"",1,0))</f>
        <v>0</v>
      </c>
      <c r="AN177" s="158">
        <f>IF('Indicator Data'!AO181="No Data",1,IF('Indicator Data imputation'!AO180&lt;&gt;"",1,0))</f>
        <v>0</v>
      </c>
      <c r="AO177" s="158">
        <f>IF('Indicator Data'!AP181="No Data",1,IF('Indicator Data imputation'!AP180&lt;&gt;"",1,0))</f>
        <v>0</v>
      </c>
      <c r="AP177" s="158">
        <f>IF('Indicator Data'!AQ181="No Data",1,IF('Indicator Data imputation'!AQ180&lt;&gt;"",1,0))</f>
        <v>0</v>
      </c>
      <c r="AQ177" s="158">
        <f>IF('Indicator Data'!AR181="No Data",1,IF('Indicator Data imputation'!AR180&lt;&gt;"",1,0))</f>
        <v>0</v>
      </c>
      <c r="AR177" s="158">
        <f>IF('Indicator Data'!AS181="No Data",1,IF('Indicator Data imputation'!AS180&lt;&gt;"",1,0))</f>
        <v>0</v>
      </c>
      <c r="AS177" s="158">
        <f>IF('Indicator Data'!AT181="No Data",1,IF('Indicator Data imputation'!AT180&lt;&gt;"",1,0))</f>
        <v>0</v>
      </c>
      <c r="AT177" s="158">
        <f>IF('Indicator Data'!AU181="No Data",1,IF('Indicator Data imputation'!AU180&lt;&gt;"",1,0))</f>
        <v>0</v>
      </c>
      <c r="AU177" s="158">
        <f>IF('Indicator Data'!AV181="No Data",1,IF('Indicator Data imputation'!AV180&lt;&gt;"",1,0))</f>
        <v>1</v>
      </c>
      <c r="AV177" s="158">
        <f>IF('Indicator Data'!AW181="No Data",1,IF('Indicator Data imputation'!AW180&lt;&gt;"",1,0))</f>
        <v>1</v>
      </c>
      <c r="AW177" s="158">
        <f>IF('Indicator Data'!AX181="No Data",1,IF('Indicator Data imputation'!AX180&lt;&gt;"",1,0))</f>
        <v>0</v>
      </c>
      <c r="AX177" s="158">
        <f>IF('Indicator Data'!AY181="No Data",1,IF('Indicator Data imputation'!AY180&lt;&gt;"",1,0))</f>
        <v>0</v>
      </c>
      <c r="AY177" s="158">
        <f>IF('Indicator Data'!AZ181="No Data",1,IF('Indicator Data imputation'!AZ180&lt;&gt;"",1,0))</f>
        <v>0</v>
      </c>
      <c r="AZ177" s="158">
        <f>IF('Indicator Data'!BA181="No Data",1,IF('Indicator Data imputation'!BA180&lt;&gt;"",1,0))</f>
        <v>0</v>
      </c>
      <c r="BA177" s="158">
        <f>IF('Indicator Data'!BB181="No Data",1,IF('Indicator Data imputation'!BB180&lt;&gt;"",1,0))</f>
        <v>0</v>
      </c>
      <c r="BB177" s="158">
        <f>IF('Indicator Data'!BC181="No Data",1,IF('Indicator Data imputation'!BC180&lt;&gt;"",1,0))</f>
        <v>0</v>
      </c>
      <c r="BC177" s="158">
        <f>IF('Indicator Data'!BD181="No Data",1,IF('Indicator Data imputation'!BD180&lt;&gt;"",1,0))</f>
        <v>0</v>
      </c>
      <c r="BD177" s="158">
        <f>IF('Indicator Data'!BE181="No Data",1,IF('Indicator Data imputation'!BE180&lt;&gt;"",1,0))</f>
        <v>0</v>
      </c>
      <c r="BE177" s="158">
        <f>IF('Indicator Data'!BF181="No Data",1,IF('Indicator Data imputation'!BF180&lt;&gt;"",1,0))</f>
        <v>0</v>
      </c>
      <c r="BF177" s="158">
        <f>IF('Indicator Data'!BG181="No Data",1,IF('Indicator Data imputation'!BG180&lt;&gt;"",1,0))</f>
        <v>0</v>
      </c>
      <c r="BG177" s="158">
        <f>IF('Indicator Data'!BH181="No Data",1,IF('Indicator Data imputation'!BH180&lt;&gt;"",1,0))</f>
        <v>0</v>
      </c>
      <c r="BH177" s="158">
        <f>IF('Indicator Data'!BI181="No Data",1,IF('Indicator Data imputation'!BI180&lt;&gt;"",1,0))</f>
        <v>0</v>
      </c>
      <c r="BI177" s="158">
        <f>IF('Indicator Data'!BJ181="No Data",1,IF('Indicator Data imputation'!BJ180&lt;&gt;"",1,0))</f>
        <v>0</v>
      </c>
      <c r="BJ177" s="158">
        <f>IF('Indicator Data'!BK181="No Data",1,IF('Indicator Data imputation'!BK180&lt;&gt;"",1,0))</f>
        <v>0</v>
      </c>
      <c r="BK177" s="158">
        <f>IF('Indicator Data'!BL181="No Data",1,IF('Indicator Data imputation'!BL180&lt;&gt;"",1,0))</f>
        <v>0</v>
      </c>
      <c r="BL177" s="158">
        <f>IF('Indicator Data'!BM181="No Data",1,IF('Indicator Data imputation'!BM180&lt;&gt;"",1,0))</f>
        <v>0</v>
      </c>
      <c r="BM177" s="158">
        <f>IF('Indicator Data'!BN181="No Data",1,IF('Indicator Data imputation'!BN180&lt;&gt;"",1,0))</f>
        <v>0</v>
      </c>
      <c r="BN177" s="158">
        <f>IF('Indicator Data'!BO181="No Data",1,IF('Indicator Data imputation'!BO180&lt;&gt;"",1,0))</f>
        <v>0</v>
      </c>
      <c r="BO177" s="158">
        <f>IF('Indicator Data'!BP181="No Data",1,IF('Indicator Data imputation'!BP180&lt;&gt;"",1,0))</f>
        <v>0</v>
      </c>
      <c r="BP177" s="158">
        <f>IF('Indicator Data'!BQ181="No Data",1,IF('Indicator Data imputation'!BQ180&lt;&gt;"",1,0))</f>
        <v>0</v>
      </c>
      <c r="BQ177" s="158">
        <f>IF('Indicator Data'!BR181="No Data",1,IF('Indicator Data imputation'!BR180&lt;&gt;"",1,0))</f>
        <v>0</v>
      </c>
      <c r="BR177" s="158">
        <f>IF('Indicator Data'!BS181="No Data",1,IF('Indicator Data imputation'!BS180&lt;&gt;"",1,0))</f>
        <v>0</v>
      </c>
      <c r="BS177" s="158">
        <f>IF('Indicator Data'!BT181="No Data",1,IF('Indicator Data imputation'!BT180&lt;&gt;"",1,0))</f>
        <v>0</v>
      </c>
      <c r="BT177" s="158">
        <f>IF('Indicator Data'!BU181="No Data",1,IF('Indicator Data imputation'!BU180&lt;&gt;"",1,0))</f>
        <v>0</v>
      </c>
      <c r="BU177" s="158">
        <f>IF('Indicator Data'!BV181="No Data",1,IF('Indicator Data imputation'!BV180&lt;&gt;"",1,0))</f>
        <v>0</v>
      </c>
      <c r="BV177" s="158">
        <f>IF('Indicator Data'!BW181="No Data",1,IF('Indicator Data imputation'!BW180&lt;&gt;"",1,0))</f>
        <v>0</v>
      </c>
      <c r="BW177" s="158">
        <f>IF('Indicator Data'!BX181="No Data",1,IF('Indicator Data imputation'!BX180&lt;&gt;"",1,0))</f>
        <v>0</v>
      </c>
      <c r="BX177" s="158">
        <f>IF('Indicator Data'!BY181="No Data",1,IF('Indicator Data imputation'!BY180&lt;&gt;"",1,0))</f>
        <v>0</v>
      </c>
      <c r="BY177" s="5">
        <f t="shared" si="8"/>
        <v>8</v>
      </c>
      <c r="BZ177" s="160">
        <f t="shared" si="7"/>
        <v>0.10666666666666667</v>
      </c>
    </row>
    <row r="178" spans="1:78" x14ac:dyDescent="0.25">
      <c r="A178" s="5" t="s">
        <v>330</v>
      </c>
      <c r="B178" s="158">
        <f>IF('Indicator Data'!C182="No Data",1,IF('Indicator Data imputation'!C181&lt;&gt;"",1,0))</f>
        <v>0</v>
      </c>
      <c r="C178" s="158">
        <f>IF('Indicator Data'!D182="No Data",1,IF('Indicator Data imputation'!D181&lt;&gt;"",1,0))</f>
        <v>0</v>
      </c>
      <c r="D178" s="158">
        <f>IF('Indicator Data'!E182="No Data",1,IF('Indicator Data imputation'!E181&lt;&gt;"",1,0))</f>
        <v>0</v>
      </c>
      <c r="E178" s="158">
        <f>IF('Indicator Data'!F182="No Data",1,IF('Indicator Data imputation'!F181&lt;&gt;"",1,0))</f>
        <v>0</v>
      </c>
      <c r="F178" s="158">
        <f>IF('Indicator Data'!G182="No Data",1,IF('Indicator Data imputation'!G181&lt;&gt;"",1,0))</f>
        <v>0</v>
      </c>
      <c r="G178" s="158">
        <f>IF('Indicator Data'!H182="No Data",1,IF('Indicator Data imputation'!H181&lt;&gt;"",1,0))</f>
        <v>0</v>
      </c>
      <c r="H178" s="158">
        <f>IF('Indicator Data'!I182="No Data",1,IF('Indicator Data imputation'!I181&lt;&gt;"",1,0))</f>
        <v>0</v>
      </c>
      <c r="I178" s="158">
        <f>IF('Indicator Data'!J182="No Data",1,IF('Indicator Data imputation'!J181&lt;&gt;"",1,0))</f>
        <v>0</v>
      </c>
      <c r="J178" s="158">
        <f>IF('Indicator Data'!K182="No Data",1,IF('Indicator Data imputation'!K181&lt;&gt;"",1,0))</f>
        <v>0</v>
      </c>
      <c r="K178" s="158">
        <f>IF('Indicator Data'!L182="No Data",1,IF('Indicator Data imputation'!L181&lt;&gt;"",1,0))</f>
        <v>0</v>
      </c>
      <c r="L178" s="158">
        <f>IF('Indicator Data'!M182="No Data",1,IF('Indicator Data imputation'!M181&lt;&gt;"",1,0))</f>
        <v>0</v>
      </c>
      <c r="M178" s="158">
        <f>IF('Indicator Data'!N182="No Data",1,IF('Indicator Data imputation'!N181&lt;&gt;"",1,0))</f>
        <v>1</v>
      </c>
      <c r="N178" s="158">
        <f>IF('Indicator Data'!O182="No Data",1,IF('Indicator Data imputation'!O181&lt;&gt;"",1,0))</f>
        <v>1</v>
      </c>
      <c r="O178" s="158">
        <f>IF('Indicator Data'!P182="No Data",1,IF('Indicator Data imputation'!P181&lt;&gt;"",1,0))</f>
        <v>1</v>
      </c>
      <c r="P178" s="158">
        <f>IF('Indicator Data'!Q182="No Data",1,IF('Indicator Data imputation'!Q181&lt;&gt;"",1,0))</f>
        <v>0</v>
      </c>
      <c r="Q178" s="158">
        <f>IF('Indicator Data'!R182="No Data",1,IF('Indicator Data imputation'!R181&lt;&gt;"",1,0))</f>
        <v>0</v>
      </c>
      <c r="R178" s="158">
        <f>IF('Indicator Data'!S182="No Data",1,IF('Indicator Data imputation'!S181&lt;&gt;"",1,0))</f>
        <v>0</v>
      </c>
      <c r="S178" s="158">
        <f>IF('Indicator Data'!T182="No Data",1,IF('Indicator Data imputation'!T181&lt;&gt;"",1,0))</f>
        <v>0</v>
      </c>
      <c r="T178" s="158">
        <f>IF('Indicator Data'!U182="No Data",1,IF('Indicator Data imputation'!U181&lt;&gt;"",1,0))</f>
        <v>0</v>
      </c>
      <c r="U178" s="158">
        <f>IF('Indicator Data'!V182="No Data",1,IF('Indicator Data imputation'!V181&lt;&gt;"",1,0))</f>
        <v>0</v>
      </c>
      <c r="V178" s="158">
        <f>IF('Indicator Data'!W182="No Data",1,IF('Indicator Data imputation'!W181&lt;&gt;"",1,0))</f>
        <v>0</v>
      </c>
      <c r="W178" s="158">
        <f>IF('Indicator Data'!X182="No Data",1,IF('Indicator Data imputation'!X181&lt;&gt;"",1,0))</f>
        <v>0</v>
      </c>
      <c r="X178" s="158">
        <f>IF('Indicator Data'!Y182="No Data",1,IF('Indicator Data imputation'!Y181&lt;&gt;"",1,0))</f>
        <v>0</v>
      </c>
      <c r="Y178" s="158">
        <f>IF('Indicator Data'!Z182="No Data",1,IF('Indicator Data imputation'!Z181&lt;&gt;"",1,0))</f>
        <v>0</v>
      </c>
      <c r="Z178" s="158">
        <f>IF('Indicator Data'!AA182="No Data",1,IF('Indicator Data imputation'!AA181&lt;&gt;"",1,0))</f>
        <v>1</v>
      </c>
      <c r="AA178" s="158">
        <f>IF('Indicator Data'!AB182="No Data",1,IF('Indicator Data imputation'!AB181&lt;&gt;"",1,0))</f>
        <v>0</v>
      </c>
      <c r="AB178" s="158">
        <f>IF('Indicator Data'!AC182="No Data",1,IF('Indicator Data imputation'!AC181&lt;&gt;"",1,0))</f>
        <v>0</v>
      </c>
      <c r="AC178" s="158">
        <f>IF('Indicator Data'!AD182="No Data",1,IF('Indicator Data imputation'!AD181&lt;&gt;"",1,0))</f>
        <v>0</v>
      </c>
      <c r="AD178" s="158">
        <f>IF('Indicator Data'!AE182="No Data",1,IF('Indicator Data imputation'!AE181&lt;&gt;"",1,0))</f>
        <v>0</v>
      </c>
      <c r="AE178" s="158">
        <f>IF('Indicator Data'!AF182="No Data",1,IF('Indicator Data imputation'!AF181&lt;&gt;"",1,0))</f>
        <v>1</v>
      </c>
      <c r="AF178" s="158">
        <f>IF('Indicator Data'!AG182="No Data",1,IF('Indicator Data imputation'!AG181&lt;&gt;"",1,0))</f>
        <v>0</v>
      </c>
      <c r="AG178" s="158">
        <f>IF('Indicator Data'!AH182="No Data",1,IF('Indicator Data imputation'!AH181&lt;&gt;"",1,0))</f>
        <v>0</v>
      </c>
      <c r="AH178" s="158">
        <f>IF('Indicator Data'!AI182="No Data",1,IF('Indicator Data imputation'!AI181&lt;&gt;"",1,0))</f>
        <v>0</v>
      </c>
      <c r="AI178" s="158">
        <f>IF('Indicator Data'!AJ182="No Data",1,IF('Indicator Data imputation'!AJ181&lt;&gt;"",1,0))</f>
        <v>0</v>
      </c>
      <c r="AJ178" s="158">
        <f>IF('Indicator Data'!AK182="No Data",1,IF('Indicator Data imputation'!AK181&lt;&gt;"",1,0))</f>
        <v>0</v>
      </c>
      <c r="AK178" s="158">
        <f>IF('Indicator Data'!AL182="No Data",1,IF('Indicator Data imputation'!AL181&lt;&gt;"",1,0))</f>
        <v>0</v>
      </c>
      <c r="AL178" s="158">
        <f>IF('Indicator Data'!AM182="No Data",1,IF('Indicator Data imputation'!AM181&lt;&gt;"",1,0))</f>
        <v>0</v>
      </c>
      <c r="AM178" s="158">
        <f>IF('Indicator Data'!AN182="No Data",1,IF('Indicator Data imputation'!AN181&lt;&gt;"",1,0))</f>
        <v>0</v>
      </c>
      <c r="AN178" s="158">
        <f>IF('Indicator Data'!AO182="No Data",1,IF('Indicator Data imputation'!AO181&lt;&gt;"",1,0))</f>
        <v>0</v>
      </c>
      <c r="AO178" s="158">
        <f>IF('Indicator Data'!AP182="No Data",1,IF('Indicator Data imputation'!AP181&lt;&gt;"",1,0))</f>
        <v>0</v>
      </c>
      <c r="AP178" s="158">
        <f>IF('Indicator Data'!AQ182="No Data",1,IF('Indicator Data imputation'!AQ181&lt;&gt;"",1,0))</f>
        <v>0</v>
      </c>
      <c r="AQ178" s="158">
        <f>IF('Indicator Data'!AR182="No Data",1,IF('Indicator Data imputation'!AR181&lt;&gt;"",1,0))</f>
        <v>0</v>
      </c>
      <c r="AR178" s="158">
        <f>IF('Indicator Data'!AS182="No Data",1,IF('Indicator Data imputation'!AS181&lt;&gt;"",1,0))</f>
        <v>0</v>
      </c>
      <c r="AS178" s="158">
        <f>IF('Indicator Data'!AT182="No Data",1,IF('Indicator Data imputation'!AT181&lt;&gt;"",1,0))</f>
        <v>1</v>
      </c>
      <c r="AT178" s="158">
        <f>IF('Indicator Data'!AU182="No Data",1,IF('Indicator Data imputation'!AU181&lt;&gt;"",1,0))</f>
        <v>0</v>
      </c>
      <c r="AU178" s="158">
        <f>IF('Indicator Data'!AV182="No Data",1,IF('Indicator Data imputation'!AV181&lt;&gt;"",1,0))</f>
        <v>1</v>
      </c>
      <c r="AV178" s="158">
        <f>IF('Indicator Data'!AW182="No Data",1,IF('Indicator Data imputation'!AW181&lt;&gt;"",1,0))</f>
        <v>1</v>
      </c>
      <c r="AW178" s="158">
        <f>IF('Indicator Data'!AX182="No Data",1,IF('Indicator Data imputation'!AX181&lt;&gt;"",1,0))</f>
        <v>0</v>
      </c>
      <c r="AX178" s="158">
        <f>IF('Indicator Data'!AY182="No Data",1,IF('Indicator Data imputation'!AY181&lt;&gt;"",1,0))</f>
        <v>0</v>
      </c>
      <c r="AY178" s="158">
        <f>IF('Indicator Data'!AZ182="No Data",1,IF('Indicator Data imputation'!AZ181&lt;&gt;"",1,0))</f>
        <v>1</v>
      </c>
      <c r="AZ178" s="158">
        <f>IF('Indicator Data'!BA182="No Data",1,IF('Indicator Data imputation'!BA181&lt;&gt;"",1,0))</f>
        <v>1</v>
      </c>
      <c r="BA178" s="158">
        <f>IF('Indicator Data'!BB182="No Data",1,IF('Indicator Data imputation'!BB181&lt;&gt;"",1,0))</f>
        <v>0</v>
      </c>
      <c r="BB178" s="158">
        <f>IF('Indicator Data'!BC182="No Data",1,IF('Indicator Data imputation'!BC181&lt;&gt;"",1,0))</f>
        <v>0</v>
      </c>
      <c r="BC178" s="158">
        <f>IF('Indicator Data'!BD182="No Data",1,IF('Indicator Data imputation'!BD181&lt;&gt;"",1,0))</f>
        <v>0</v>
      </c>
      <c r="BD178" s="158">
        <f>IF('Indicator Data'!BE182="No Data",1,IF('Indicator Data imputation'!BE181&lt;&gt;"",1,0))</f>
        <v>0</v>
      </c>
      <c r="BE178" s="158">
        <f>IF('Indicator Data'!BF182="No Data",1,IF('Indicator Data imputation'!BF181&lt;&gt;"",1,0))</f>
        <v>0</v>
      </c>
      <c r="BF178" s="158">
        <f>IF('Indicator Data'!BG182="No Data",1,IF('Indicator Data imputation'!BG181&lt;&gt;"",1,0))</f>
        <v>0</v>
      </c>
      <c r="BG178" s="158">
        <f>IF('Indicator Data'!BH182="No Data",1,IF('Indicator Data imputation'!BH181&lt;&gt;"",1,0))</f>
        <v>0</v>
      </c>
      <c r="BH178" s="158">
        <f>IF('Indicator Data'!BI182="No Data",1,IF('Indicator Data imputation'!BI181&lt;&gt;"",1,0))</f>
        <v>0</v>
      </c>
      <c r="BI178" s="158">
        <f>IF('Indicator Data'!BJ182="No Data",1,IF('Indicator Data imputation'!BJ181&lt;&gt;"",1,0))</f>
        <v>1</v>
      </c>
      <c r="BJ178" s="158">
        <f>IF('Indicator Data'!BK182="No Data",1,IF('Indicator Data imputation'!BK181&lt;&gt;"",1,0))</f>
        <v>0</v>
      </c>
      <c r="BK178" s="158">
        <f>IF('Indicator Data'!BL182="No Data",1,IF('Indicator Data imputation'!BL181&lt;&gt;"",1,0))</f>
        <v>0</v>
      </c>
      <c r="BL178" s="158">
        <f>IF('Indicator Data'!BM182="No Data",1,IF('Indicator Data imputation'!BM181&lt;&gt;"",1,0))</f>
        <v>0</v>
      </c>
      <c r="BM178" s="158">
        <f>IF('Indicator Data'!BN182="No Data",1,IF('Indicator Data imputation'!BN181&lt;&gt;"",1,0))</f>
        <v>0</v>
      </c>
      <c r="BN178" s="158">
        <f>IF('Indicator Data'!BO182="No Data",1,IF('Indicator Data imputation'!BO181&lt;&gt;"",1,0))</f>
        <v>0</v>
      </c>
      <c r="BO178" s="158">
        <f>IF('Indicator Data'!BP182="No Data",1,IF('Indicator Data imputation'!BP181&lt;&gt;"",1,0))</f>
        <v>0</v>
      </c>
      <c r="BP178" s="158">
        <f>IF('Indicator Data'!BQ182="No Data",1,IF('Indicator Data imputation'!BQ181&lt;&gt;"",1,0))</f>
        <v>0</v>
      </c>
      <c r="BQ178" s="158">
        <f>IF('Indicator Data'!BR182="No Data",1,IF('Indicator Data imputation'!BR181&lt;&gt;"",1,0))</f>
        <v>0</v>
      </c>
      <c r="BR178" s="158">
        <f>IF('Indicator Data'!BS182="No Data",1,IF('Indicator Data imputation'!BS181&lt;&gt;"",1,0))</f>
        <v>0</v>
      </c>
      <c r="BS178" s="158">
        <f>IF('Indicator Data'!BT182="No Data",1,IF('Indicator Data imputation'!BT181&lt;&gt;"",1,0))</f>
        <v>0</v>
      </c>
      <c r="BT178" s="158">
        <f>IF('Indicator Data'!BU182="No Data",1,IF('Indicator Data imputation'!BU181&lt;&gt;"",1,0))</f>
        <v>0</v>
      </c>
      <c r="BU178" s="158">
        <f>IF('Indicator Data'!BV182="No Data",1,IF('Indicator Data imputation'!BV181&lt;&gt;"",1,0))</f>
        <v>0</v>
      </c>
      <c r="BV178" s="158">
        <f>IF('Indicator Data'!BW182="No Data",1,IF('Indicator Data imputation'!BW181&lt;&gt;"",1,0))</f>
        <v>1</v>
      </c>
      <c r="BW178" s="158">
        <f>IF('Indicator Data'!BX182="No Data",1,IF('Indicator Data imputation'!BX181&lt;&gt;"",1,0))</f>
        <v>0</v>
      </c>
      <c r="BX178" s="158">
        <f>IF('Indicator Data'!BY182="No Data",1,IF('Indicator Data imputation'!BY181&lt;&gt;"",1,0))</f>
        <v>0</v>
      </c>
      <c r="BY178" s="5">
        <f t="shared" si="8"/>
        <v>12</v>
      </c>
      <c r="BZ178" s="160">
        <f t="shared" si="7"/>
        <v>0.16</v>
      </c>
    </row>
    <row r="179" spans="1:78" x14ac:dyDescent="0.25">
      <c r="A179" s="5" t="s">
        <v>332</v>
      </c>
      <c r="B179" s="158">
        <f>IF('Indicator Data'!C183="No Data",1,IF('Indicator Data imputation'!C182&lt;&gt;"",1,0))</f>
        <v>0</v>
      </c>
      <c r="C179" s="158">
        <f>IF('Indicator Data'!D183="No Data",1,IF('Indicator Data imputation'!D182&lt;&gt;"",1,0))</f>
        <v>0</v>
      </c>
      <c r="D179" s="158">
        <f>IF('Indicator Data'!E183="No Data",1,IF('Indicator Data imputation'!E182&lt;&gt;"",1,0))</f>
        <v>1</v>
      </c>
      <c r="E179" s="158">
        <f>IF('Indicator Data'!F183="No Data",1,IF('Indicator Data imputation'!F182&lt;&gt;"",1,0))</f>
        <v>0</v>
      </c>
      <c r="F179" s="158">
        <f>IF('Indicator Data'!G183="No Data",1,IF('Indicator Data imputation'!G182&lt;&gt;"",1,0))</f>
        <v>0</v>
      </c>
      <c r="G179" s="158">
        <f>IF('Indicator Data'!H183="No Data",1,IF('Indicator Data imputation'!H182&lt;&gt;"",1,0))</f>
        <v>0</v>
      </c>
      <c r="H179" s="158">
        <f>IF('Indicator Data'!I183="No Data",1,IF('Indicator Data imputation'!I182&lt;&gt;"",1,0))</f>
        <v>0</v>
      </c>
      <c r="I179" s="158">
        <f>IF('Indicator Data'!J183="No Data",1,IF('Indicator Data imputation'!J182&lt;&gt;"",1,0))</f>
        <v>0</v>
      </c>
      <c r="J179" s="158">
        <f>IF('Indicator Data'!K183="No Data",1,IF('Indicator Data imputation'!K182&lt;&gt;"",1,0))</f>
        <v>0</v>
      </c>
      <c r="K179" s="158">
        <f>IF('Indicator Data'!L183="No Data",1,IF('Indicator Data imputation'!L182&lt;&gt;"",1,0))</f>
        <v>1</v>
      </c>
      <c r="L179" s="158">
        <f>IF('Indicator Data'!M183="No Data",1,IF('Indicator Data imputation'!M182&lt;&gt;"",1,0))</f>
        <v>1</v>
      </c>
      <c r="M179" s="158">
        <f>IF('Indicator Data'!N183="No Data",1,IF('Indicator Data imputation'!N182&lt;&gt;"",1,0))</f>
        <v>1</v>
      </c>
      <c r="N179" s="158">
        <f>IF('Indicator Data'!O183="No Data",1,IF('Indicator Data imputation'!O182&lt;&gt;"",1,0))</f>
        <v>1</v>
      </c>
      <c r="O179" s="158">
        <f>IF('Indicator Data'!P183="No Data",1,IF('Indicator Data imputation'!P182&lt;&gt;"",1,0))</f>
        <v>1</v>
      </c>
      <c r="P179" s="158">
        <f>IF('Indicator Data'!Q183="No Data",1,IF('Indicator Data imputation'!Q182&lt;&gt;"",1,0))</f>
        <v>0</v>
      </c>
      <c r="Q179" s="158">
        <f>IF('Indicator Data'!R183="No Data",1,IF('Indicator Data imputation'!R182&lt;&gt;"",1,0))</f>
        <v>0</v>
      </c>
      <c r="R179" s="158">
        <f>IF('Indicator Data'!S183="No Data",1,IF('Indicator Data imputation'!S182&lt;&gt;"",1,0))</f>
        <v>0</v>
      </c>
      <c r="S179" s="158">
        <f>IF('Indicator Data'!T183="No Data",1,IF('Indicator Data imputation'!T182&lt;&gt;"",1,0))</f>
        <v>0</v>
      </c>
      <c r="T179" s="158">
        <f>IF('Indicator Data'!U183="No Data",1,IF('Indicator Data imputation'!U182&lt;&gt;"",1,0))</f>
        <v>0</v>
      </c>
      <c r="U179" s="158">
        <f>IF('Indicator Data'!V183="No Data",1,IF('Indicator Data imputation'!V182&lt;&gt;"",1,0))</f>
        <v>0</v>
      </c>
      <c r="V179" s="158">
        <f>IF('Indicator Data'!W183="No Data",1,IF('Indicator Data imputation'!W182&lt;&gt;"",1,0))</f>
        <v>0</v>
      </c>
      <c r="W179" s="158">
        <f>IF('Indicator Data'!X183="No Data",1,IF('Indicator Data imputation'!X182&lt;&gt;"",1,0))</f>
        <v>0</v>
      </c>
      <c r="X179" s="158">
        <f>IF('Indicator Data'!Y183="No Data",1,IF('Indicator Data imputation'!Y182&lt;&gt;"",1,0))</f>
        <v>0</v>
      </c>
      <c r="Y179" s="158">
        <f>IF('Indicator Data'!Z183="No Data",1,IF('Indicator Data imputation'!Z182&lt;&gt;"",1,0))</f>
        <v>0</v>
      </c>
      <c r="Z179" s="158">
        <f>IF('Indicator Data'!AA183="No Data",1,IF('Indicator Data imputation'!AA182&lt;&gt;"",1,0))</f>
        <v>1</v>
      </c>
      <c r="AA179" s="158">
        <f>IF('Indicator Data'!AB183="No Data",1,IF('Indicator Data imputation'!AB182&lt;&gt;"",1,0))</f>
        <v>0</v>
      </c>
      <c r="AB179" s="158">
        <f>IF('Indicator Data'!AC183="No Data",1,IF('Indicator Data imputation'!AC182&lt;&gt;"",1,0))</f>
        <v>1</v>
      </c>
      <c r="AC179" s="158">
        <f>IF('Indicator Data'!AD183="No Data",1,IF('Indicator Data imputation'!AD182&lt;&gt;"",1,0))</f>
        <v>1</v>
      </c>
      <c r="AD179" s="158">
        <f>IF('Indicator Data'!AE183="No Data",1,IF('Indicator Data imputation'!AE182&lt;&gt;"",1,0))</f>
        <v>0</v>
      </c>
      <c r="AE179" s="158">
        <f>IF('Indicator Data'!AF183="No Data",1,IF('Indicator Data imputation'!AF182&lt;&gt;"",1,0))</f>
        <v>1</v>
      </c>
      <c r="AF179" s="158">
        <f>IF('Indicator Data'!AG183="No Data",1,IF('Indicator Data imputation'!AG182&lt;&gt;"",1,0))</f>
        <v>1</v>
      </c>
      <c r="AG179" s="158">
        <f>IF('Indicator Data'!AH183="No Data",1,IF('Indicator Data imputation'!AH182&lt;&gt;"",1,0))</f>
        <v>0</v>
      </c>
      <c r="AH179" s="158">
        <f>IF('Indicator Data'!AI183="No Data",1,IF('Indicator Data imputation'!AI182&lt;&gt;"",1,0))</f>
        <v>0</v>
      </c>
      <c r="AI179" s="158">
        <f>IF('Indicator Data'!AJ183="No Data",1,IF('Indicator Data imputation'!AJ182&lt;&gt;"",1,0))</f>
        <v>0</v>
      </c>
      <c r="AJ179" s="158">
        <f>IF('Indicator Data'!AK183="No Data",1,IF('Indicator Data imputation'!AK182&lt;&gt;"",1,0))</f>
        <v>0</v>
      </c>
      <c r="AK179" s="158">
        <f>IF('Indicator Data'!AL183="No Data",1,IF('Indicator Data imputation'!AL182&lt;&gt;"",1,0))</f>
        <v>1</v>
      </c>
      <c r="AL179" s="158">
        <f>IF('Indicator Data'!AM183="No Data",1,IF('Indicator Data imputation'!AM182&lt;&gt;"",1,0))</f>
        <v>1</v>
      </c>
      <c r="AM179" s="158">
        <f>IF('Indicator Data'!AN183="No Data",1,IF('Indicator Data imputation'!AN182&lt;&gt;"",1,0))</f>
        <v>0</v>
      </c>
      <c r="AN179" s="158">
        <f>IF('Indicator Data'!AO183="No Data",1,IF('Indicator Data imputation'!AO182&lt;&gt;"",1,0))</f>
        <v>0</v>
      </c>
      <c r="AO179" s="158">
        <f>IF('Indicator Data'!AP183="No Data",1,IF('Indicator Data imputation'!AP182&lt;&gt;"",1,0))</f>
        <v>0</v>
      </c>
      <c r="AP179" s="158">
        <f>IF('Indicator Data'!AQ183="No Data",1,IF('Indicator Data imputation'!AQ182&lt;&gt;"",1,0))</f>
        <v>0</v>
      </c>
      <c r="AQ179" s="158">
        <f>IF('Indicator Data'!AR183="No Data",1,IF('Indicator Data imputation'!AR182&lt;&gt;"",1,0))</f>
        <v>0</v>
      </c>
      <c r="AR179" s="158">
        <f>IF('Indicator Data'!AS183="No Data",1,IF('Indicator Data imputation'!AS182&lt;&gt;"",1,0))</f>
        <v>0</v>
      </c>
      <c r="AS179" s="158">
        <f>IF('Indicator Data'!AT183="No Data",1,IF('Indicator Data imputation'!AT182&lt;&gt;"",1,0))</f>
        <v>0</v>
      </c>
      <c r="AT179" s="158">
        <f>IF('Indicator Data'!AU183="No Data",1,IF('Indicator Data imputation'!AU182&lt;&gt;"",1,0))</f>
        <v>0</v>
      </c>
      <c r="AU179" s="158">
        <f>IF('Indicator Data'!AV183="No Data",1,IF('Indicator Data imputation'!AV182&lt;&gt;"",1,0))</f>
        <v>1</v>
      </c>
      <c r="AV179" s="158">
        <f>IF('Indicator Data'!AW183="No Data",1,IF('Indicator Data imputation'!AW182&lt;&gt;"",1,0))</f>
        <v>1</v>
      </c>
      <c r="AW179" s="158">
        <f>IF('Indicator Data'!AX183="No Data",1,IF('Indicator Data imputation'!AX182&lt;&gt;"",1,0))</f>
        <v>1</v>
      </c>
      <c r="AX179" s="158">
        <f>IF('Indicator Data'!AY183="No Data",1,IF('Indicator Data imputation'!AY182&lt;&gt;"",1,0))</f>
        <v>0</v>
      </c>
      <c r="AY179" s="158">
        <f>IF('Indicator Data'!AZ183="No Data",1,IF('Indicator Data imputation'!AZ182&lt;&gt;"",1,0))</f>
        <v>1</v>
      </c>
      <c r="AZ179" s="158">
        <f>IF('Indicator Data'!BA183="No Data",1,IF('Indicator Data imputation'!BA182&lt;&gt;"",1,0))</f>
        <v>0</v>
      </c>
      <c r="BA179" s="158">
        <f>IF('Indicator Data'!BB183="No Data",1,IF('Indicator Data imputation'!BB182&lt;&gt;"",1,0))</f>
        <v>0</v>
      </c>
      <c r="BB179" s="158">
        <f>IF('Indicator Data'!BC183="No Data",1,IF('Indicator Data imputation'!BC182&lt;&gt;"",1,0))</f>
        <v>0</v>
      </c>
      <c r="BC179" s="158">
        <f>IF('Indicator Data'!BD183="No Data",1,IF('Indicator Data imputation'!BD182&lt;&gt;"",1,0))</f>
        <v>0</v>
      </c>
      <c r="BD179" s="158">
        <f>IF('Indicator Data'!BE183="No Data",1,IF('Indicator Data imputation'!BE182&lt;&gt;"",1,0))</f>
        <v>0</v>
      </c>
      <c r="BE179" s="158">
        <f>IF('Indicator Data'!BF183="No Data",1,IF('Indicator Data imputation'!BF182&lt;&gt;"",1,0))</f>
        <v>0</v>
      </c>
      <c r="BF179" s="158">
        <f>IF('Indicator Data'!BG183="No Data",1,IF('Indicator Data imputation'!BG182&lt;&gt;"",1,0))</f>
        <v>0</v>
      </c>
      <c r="BG179" s="158">
        <f>IF('Indicator Data'!BH183="No Data",1,IF('Indicator Data imputation'!BH182&lt;&gt;"",1,0))</f>
        <v>1</v>
      </c>
      <c r="BH179" s="158">
        <f>IF('Indicator Data'!BI183="No Data",1,IF('Indicator Data imputation'!BI182&lt;&gt;"",1,0))</f>
        <v>1</v>
      </c>
      <c r="BI179" s="158">
        <f>IF('Indicator Data'!BJ183="No Data",1,IF('Indicator Data imputation'!BJ182&lt;&gt;"",1,0))</f>
        <v>1</v>
      </c>
      <c r="BJ179" s="158">
        <f>IF('Indicator Data'!BK183="No Data",1,IF('Indicator Data imputation'!BK182&lt;&gt;"",1,0))</f>
        <v>0</v>
      </c>
      <c r="BK179" s="158">
        <f>IF('Indicator Data'!BL183="No Data",1,IF('Indicator Data imputation'!BL182&lt;&gt;"",1,0))</f>
        <v>1</v>
      </c>
      <c r="BL179" s="158">
        <f>IF('Indicator Data'!BM183="No Data",1,IF('Indicator Data imputation'!BM182&lt;&gt;"",1,0))</f>
        <v>0</v>
      </c>
      <c r="BM179" s="158">
        <f>IF('Indicator Data'!BN183="No Data",1,IF('Indicator Data imputation'!BN182&lt;&gt;"",1,0))</f>
        <v>1</v>
      </c>
      <c r="BN179" s="158">
        <f>IF('Indicator Data'!BO183="No Data",1,IF('Indicator Data imputation'!BO182&lt;&gt;"",1,0))</f>
        <v>0</v>
      </c>
      <c r="BO179" s="158">
        <f>IF('Indicator Data'!BP183="No Data",1,IF('Indicator Data imputation'!BP182&lt;&gt;"",1,0))</f>
        <v>0</v>
      </c>
      <c r="BP179" s="158">
        <f>IF('Indicator Data'!BQ183="No Data",1,IF('Indicator Data imputation'!BQ182&lt;&gt;"",1,0))</f>
        <v>0</v>
      </c>
      <c r="BQ179" s="158">
        <f>IF('Indicator Data'!BR183="No Data",1,IF('Indicator Data imputation'!BR182&lt;&gt;"",1,0))</f>
        <v>0</v>
      </c>
      <c r="BR179" s="158">
        <f>IF('Indicator Data'!BS183="No Data",1,IF('Indicator Data imputation'!BS182&lt;&gt;"",1,0))</f>
        <v>0</v>
      </c>
      <c r="BS179" s="158">
        <f>IF('Indicator Data'!BT183="No Data",1,IF('Indicator Data imputation'!BT182&lt;&gt;"",1,0))</f>
        <v>0</v>
      </c>
      <c r="BT179" s="158">
        <f>IF('Indicator Data'!BU183="No Data",1,IF('Indicator Data imputation'!BU182&lt;&gt;"",1,0))</f>
        <v>0</v>
      </c>
      <c r="BU179" s="158">
        <f>IF('Indicator Data'!BV183="No Data",1,IF('Indicator Data imputation'!BV182&lt;&gt;"",1,0))</f>
        <v>0</v>
      </c>
      <c r="BV179" s="158">
        <f>IF('Indicator Data'!BW183="No Data",1,IF('Indicator Data imputation'!BW182&lt;&gt;"",1,0))</f>
        <v>1</v>
      </c>
      <c r="BW179" s="158">
        <f>IF('Indicator Data'!BX183="No Data",1,IF('Indicator Data imputation'!BX182&lt;&gt;"",1,0))</f>
        <v>0</v>
      </c>
      <c r="BX179" s="158">
        <f>IF('Indicator Data'!BY183="No Data",1,IF('Indicator Data imputation'!BY182&lt;&gt;"",1,0))</f>
        <v>1</v>
      </c>
      <c r="BY179" s="5">
        <f t="shared" si="8"/>
        <v>24</v>
      </c>
      <c r="BZ179" s="160">
        <f t="shared" si="7"/>
        <v>0.32</v>
      </c>
    </row>
    <row r="180" spans="1:78" x14ac:dyDescent="0.25">
      <c r="A180" s="5" t="s">
        <v>334</v>
      </c>
      <c r="B180" s="158">
        <f>IF('Indicator Data'!C184="No Data",1,IF('Indicator Data imputation'!C183&lt;&gt;"",1,0))</f>
        <v>0</v>
      </c>
      <c r="C180" s="158">
        <f>IF('Indicator Data'!D184="No Data",1,IF('Indicator Data imputation'!D183&lt;&gt;"",1,0))</f>
        <v>0</v>
      </c>
      <c r="D180" s="158">
        <f>IF('Indicator Data'!E184="No Data",1,IF('Indicator Data imputation'!E183&lt;&gt;"",1,0))</f>
        <v>0</v>
      </c>
      <c r="E180" s="158">
        <f>IF('Indicator Data'!F184="No Data",1,IF('Indicator Data imputation'!F183&lt;&gt;"",1,0))</f>
        <v>0</v>
      </c>
      <c r="F180" s="158">
        <f>IF('Indicator Data'!G184="No Data",1,IF('Indicator Data imputation'!G183&lt;&gt;"",1,0))</f>
        <v>0</v>
      </c>
      <c r="G180" s="158">
        <f>IF('Indicator Data'!H184="No Data",1,IF('Indicator Data imputation'!H183&lt;&gt;"",1,0))</f>
        <v>0</v>
      </c>
      <c r="H180" s="158">
        <f>IF('Indicator Data'!I184="No Data",1,IF('Indicator Data imputation'!I183&lt;&gt;"",1,0))</f>
        <v>0</v>
      </c>
      <c r="I180" s="158">
        <f>IF('Indicator Data'!J184="No Data",1,IF('Indicator Data imputation'!J183&lt;&gt;"",1,0))</f>
        <v>0</v>
      </c>
      <c r="J180" s="158">
        <f>IF('Indicator Data'!K184="No Data",1,IF('Indicator Data imputation'!K183&lt;&gt;"",1,0))</f>
        <v>0</v>
      </c>
      <c r="K180" s="158">
        <f>IF('Indicator Data'!L184="No Data",1,IF('Indicator Data imputation'!L183&lt;&gt;"",1,0))</f>
        <v>0</v>
      </c>
      <c r="L180" s="158">
        <f>IF('Indicator Data'!M184="No Data",1,IF('Indicator Data imputation'!M183&lt;&gt;"",1,0))</f>
        <v>0</v>
      </c>
      <c r="M180" s="158">
        <f>IF('Indicator Data'!N184="No Data",1,IF('Indicator Data imputation'!N183&lt;&gt;"",1,0))</f>
        <v>0</v>
      </c>
      <c r="N180" s="158">
        <f>IF('Indicator Data'!O184="No Data",1,IF('Indicator Data imputation'!O183&lt;&gt;"",1,0))</f>
        <v>0</v>
      </c>
      <c r="O180" s="158">
        <f>IF('Indicator Data'!P184="No Data",1,IF('Indicator Data imputation'!P183&lt;&gt;"",1,0))</f>
        <v>0</v>
      </c>
      <c r="P180" s="158">
        <f>IF('Indicator Data'!Q184="No Data",1,IF('Indicator Data imputation'!Q183&lt;&gt;"",1,0))</f>
        <v>0</v>
      </c>
      <c r="Q180" s="158">
        <f>IF('Indicator Data'!R184="No Data",1,IF('Indicator Data imputation'!R183&lt;&gt;"",1,0))</f>
        <v>0</v>
      </c>
      <c r="R180" s="158">
        <f>IF('Indicator Data'!S184="No Data",1,IF('Indicator Data imputation'!S183&lt;&gt;"",1,0))</f>
        <v>0</v>
      </c>
      <c r="S180" s="158">
        <f>IF('Indicator Data'!T184="No Data",1,IF('Indicator Data imputation'!T183&lt;&gt;"",1,0))</f>
        <v>0</v>
      </c>
      <c r="T180" s="158">
        <f>IF('Indicator Data'!U184="No Data",1,IF('Indicator Data imputation'!U183&lt;&gt;"",1,0))</f>
        <v>0</v>
      </c>
      <c r="U180" s="158">
        <f>IF('Indicator Data'!V184="No Data",1,IF('Indicator Data imputation'!V183&lt;&gt;"",1,0))</f>
        <v>0</v>
      </c>
      <c r="V180" s="158">
        <f>IF('Indicator Data'!W184="No Data",1,IF('Indicator Data imputation'!W183&lt;&gt;"",1,0))</f>
        <v>0</v>
      </c>
      <c r="W180" s="158">
        <f>IF('Indicator Data'!X184="No Data",1,IF('Indicator Data imputation'!X183&lt;&gt;"",1,0))</f>
        <v>0</v>
      </c>
      <c r="X180" s="158">
        <f>IF('Indicator Data'!Y184="No Data",1,IF('Indicator Data imputation'!Y183&lt;&gt;"",1,0))</f>
        <v>0</v>
      </c>
      <c r="Y180" s="158">
        <f>IF('Indicator Data'!Z184="No Data",1,IF('Indicator Data imputation'!Z183&lt;&gt;"",1,0))</f>
        <v>0</v>
      </c>
      <c r="Z180" s="158">
        <f>IF('Indicator Data'!AA184="No Data",1,IF('Indicator Data imputation'!AA183&lt;&gt;"",1,0))</f>
        <v>0</v>
      </c>
      <c r="AA180" s="158">
        <f>IF('Indicator Data'!AB184="No Data",1,IF('Indicator Data imputation'!AB183&lt;&gt;"",1,0))</f>
        <v>0</v>
      </c>
      <c r="AB180" s="158">
        <f>IF('Indicator Data'!AC184="No Data",1,IF('Indicator Data imputation'!AC183&lt;&gt;"",1,0))</f>
        <v>0</v>
      </c>
      <c r="AC180" s="158">
        <f>IF('Indicator Data'!AD184="No Data",1,IF('Indicator Data imputation'!AD183&lt;&gt;"",1,0))</f>
        <v>0</v>
      </c>
      <c r="AD180" s="158">
        <f>IF('Indicator Data'!AE184="No Data",1,IF('Indicator Data imputation'!AE183&lt;&gt;"",1,0))</f>
        <v>0</v>
      </c>
      <c r="AE180" s="158">
        <f>IF('Indicator Data'!AF184="No Data",1,IF('Indicator Data imputation'!AF183&lt;&gt;"",1,0))</f>
        <v>0</v>
      </c>
      <c r="AF180" s="158">
        <f>IF('Indicator Data'!AG184="No Data",1,IF('Indicator Data imputation'!AG183&lt;&gt;"",1,0))</f>
        <v>0</v>
      </c>
      <c r="AG180" s="158">
        <f>IF('Indicator Data'!AH184="No Data",1,IF('Indicator Data imputation'!AH183&lt;&gt;"",1,0))</f>
        <v>0</v>
      </c>
      <c r="AH180" s="158">
        <f>IF('Indicator Data'!AI184="No Data",1,IF('Indicator Data imputation'!AI183&lt;&gt;"",1,0))</f>
        <v>0</v>
      </c>
      <c r="AI180" s="158">
        <f>IF('Indicator Data'!AJ184="No Data",1,IF('Indicator Data imputation'!AJ183&lt;&gt;"",1,0))</f>
        <v>0</v>
      </c>
      <c r="AJ180" s="158">
        <f>IF('Indicator Data'!AK184="No Data",1,IF('Indicator Data imputation'!AK183&lt;&gt;"",1,0))</f>
        <v>0</v>
      </c>
      <c r="AK180" s="158">
        <f>IF('Indicator Data'!AL184="No Data",1,IF('Indicator Data imputation'!AL183&lt;&gt;"",1,0))</f>
        <v>0</v>
      </c>
      <c r="AL180" s="158">
        <f>IF('Indicator Data'!AM184="No Data",1,IF('Indicator Data imputation'!AM183&lt;&gt;"",1,0))</f>
        <v>0</v>
      </c>
      <c r="AM180" s="158">
        <f>IF('Indicator Data'!AN184="No Data",1,IF('Indicator Data imputation'!AN183&lt;&gt;"",1,0))</f>
        <v>0</v>
      </c>
      <c r="AN180" s="158">
        <f>IF('Indicator Data'!AO184="No Data",1,IF('Indicator Data imputation'!AO183&lt;&gt;"",1,0))</f>
        <v>0</v>
      </c>
      <c r="AO180" s="158">
        <f>IF('Indicator Data'!AP184="No Data",1,IF('Indicator Data imputation'!AP183&lt;&gt;"",1,0))</f>
        <v>0</v>
      </c>
      <c r="AP180" s="158">
        <f>IF('Indicator Data'!AQ184="No Data",1,IF('Indicator Data imputation'!AQ183&lt;&gt;"",1,0))</f>
        <v>0</v>
      </c>
      <c r="AQ180" s="158">
        <f>IF('Indicator Data'!AR184="No Data",1,IF('Indicator Data imputation'!AR183&lt;&gt;"",1,0))</f>
        <v>0</v>
      </c>
      <c r="AR180" s="158">
        <f>IF('Indicator Data'!AS184="No Data",1,IF('Indicator Data imputation'!AS183&lt;&gt;"",1,0))</f>
        <v>0</v>
      </c>
      <c r="AS180" s="158">
        <f>IF('Indicator Data'!AT184="No Data",1,IF('Indicator Data imputation'!AT183&lt;&gt;"",1,0))</f>
        <v>0</v>
      </c>
      <c r="AT180" s="158">
        <f>IF('Indicator Data'!AU184="No Data",1,IF('Indicator Data imputation'!AU183&lt;&gt;"",1,0))</f>
        <v>0</v>
      </c>
      <c r="AU180" s="158">
        <f>IF('Indicator Data'!AV184="No Data",1,IF('Indicator Data imputation'!AV183&lt;&gt;"",1,0))</f>
        <v>0</v>
      </c>
      <c r="AV180" s="158">
        <f>IF('Indicator Data'!AW184="No Data",1,IF('Indicator Data imputation'!AW183&lt;&gt;"",1,0))</f>
        <v>0</v>
      </c>
      <c r="AW180" s="158">
        <f>IF('Indicator Data'!AX184="No Data",1,IF('Indicator Data imputation'!AX183&lt;&gt;"",1,0))</f>
        <v>0</v>
      </c>
      <c r="AX180" s="158">
        <f>IF('Indicator Data'!AY184="No Data",1,IF('Indicator Data imputation'!AY183&lt;&gt;"",1,0))</f>
        <v>0</v>
      </c>
      <c r="AY180" s="158">
        <f>IF('Indicator Data'!AZ184="No Data",1,IF('Indicator Data imputation'!AZ183&lt;&gt;"",1,0))</f>
        <v>0</v>
      </c>
      <c r="AZ180" s="158">
        <f>IF('Indicator Data'!BA184="No Data",1,IF('Indicator Data imputation'!BA183&lt;&gt;"",1,0))</f>
        <v>0</v>
      </c>
      <c r="BA180" s="158">
        <f>IF('Indicator Data'!BB184="No Data",1,IF('Indicator Data imputation'!BB183&lt;&gt;"",1,0))</f>
        <v>0</v>
      </c>
      <c r="BB180" s="158">
        <f>IF('Indicator Data'!BC184="No Data",1,IF('Indicator Data imputation'!BC183&lt;&gt;"",1,0))</f>
        <v>0</v>
      </c>
      <c r="BC180" s="158">
        <f>IF('Indicator Data'!BD184="No Data",1,IF('Indicator Data imputation'!BD183&lt;&gt;"",1,0))</f>
        <v>0</v>
      </c>
      <c r="BD180" s="158">
        <f>IF('Indicator Data'!BE184="No Data",1,IF('Indicator Data imputation'!BE183&lt;&gt;"",1,0))</f>
        <v>0</v>
      </c>
      <c r="BE180" s="158">
        <f>IF('Indicator Data'!BF184="No Data",1,IF('Indicator Data imputation'!BF183&lt;&gt;"",1,0))</f>
        <v>0</v>
      </c>
      <c r="BF180" s="158">
        <f>IF('Indicator Data'!BG184="No Data",1,IF('Indicator Data imputation'!BG183&lt;&gt;"",1,0))</f>
        <v>0</v>
      </c>
      <c r="BG180" s="158">
        <f>IF('Indicator Data'!BH184="No Data",1,IF('Indicator Data imputation'!BH183&lt;&gt;"",1,0))</f>
        <v>0</v>
      </c>
      <c r="BH180" s="158">
        <f>IF('Indicator Data'!BI184="No Data",1,IF('Indicator Data imputation'!BI183&lt;&gt;"",1,0))</f>
        <v>0</v>
      </c>
      <c r="BI180" s="158">
        <f>IF('Indicator Data'!BJ184="No Data",1,IF('Indicator Data imputation'!BJ183&lt;&gt;"",1,0))</f>
        <v>1</v>
      </c>
      <c r="BJ180" s="158">
        <f>IF('Indicator Data'!BK184="No Data",1,IF('Indicator Data imputation'!BK183&lt;&gt;"",1,0))</f>
        <v>0</v>
      </c>
      <c r="BK180" s="158">
        <f>IF('Indicator Data'!BL184="No Data",1,IF('Indicator Data imputation'!BL183&lt;&gt;"",1,0))</f>
        <v>0</v>
      </c>
      <c r="BL180" s="158">
        <f>IF('Indicator Data'!BM184="No Data",1,IF('Indicator Data imputation'!BM183&lt;&gt;"",1,0))</f>
        <v>0</v>
      </c>
      <c r="BM180" s="158">
        <f>IF('Indicator Data'!BN184="No Data",1,IF('Indicator Data imputation'!BN183&lt;&gt;"",1,0))</f>
        <v>0</v>
      </c>
      <c r="BN180" s="158">
        <f>IF('Indicator Data'!BO184="No Data",1,IF('Indicator Data imputation'!BO183&lt;&gt;"",1,0))</f>
        <v>0</v>
      </c>
      <c r="BO180" s="158">
        <f>IF('Indicator Data'!BP184="No Data",1,IF('Indicator Data imputation'!BP183&lt;&gt;"",1,0))</f>
        <v>0</v>
      </c>
      <c r="BP180" s="158">
        <f>IF('Indicator Data'!BQ184="No Data",1,IF('Indicator Data imputation'!BQ183&lt;&gt;"",1,0))</f>
        <v>0</v>
      </c>
      <c r="BQ180" s="158">
        <f>IF('Indicator Data'!BR184="No Data",1,IF('Indicator Data imputation'!BR183&lt;&gt;"",1,0))</f>
        <v>0</v>
      </c>
      <c r="BR180" s="158">
        <f>IF('Indicator Data'!BS184="No Data",1,IF('Indicator Data imputation'!BS183&lt;&gt;"",1,0))</f>
        <v>0</v>
      </c>
      <c r="BS180" s="158">
        <f>IF('Indicator Data'!BT184="No Data",1,IF('Indicator Data imputation'!BT183&lt;&gt;"",1,0))</f>
        <v>0</v>
      </c>
      <c r="BT180" s="158">
        <f>IF('Indicator Data'!BU184="No Data",1,IF('Indicator Data imputation'!BU183&lt;&gt;"",1,0))</f>
        <v>0</v>
      </c>
      <c r="BU180" s="158">
        <f>IF('Indicator Data'!BV184="No Data",1,IF('Indicator Data imputation'!BV183&lt;&gt;"",1,0))</f>
        <v>1</v>
      </c>
      <c r="BV180" s="158">
        <f>IF('Indicator Data'!BW184="No Data",1,IF('Indicator Data imputation'!BW183&lt;&gt;"",1,0))</f>
        <v>0</v>
      </c>
      <c r="BW180" s="158">
        <f>IF('Indicator Data'!BX184="No Data",1,IF('Indicator Data imputation'!BX183&lt;&gt;"",1,0))</f>
        <v>0</v>
      </c>
      <c r="BX180" s="158">
        <f>IF('Indicator Data'!BY184="No Data",1,IF('Indicator Data imputation'!BY183&lt;&gt;"",1,0))</f>
        <v>0</v>
      </c>
      <c r="BY180" s="5">
        <f t="shared" si="8"/>
        <v>2</v>
      </c>
      <c r="BZ180" s="160">
        <f t="shared" si="7"/>
        <v>2.6666666666666668E-2</v>
      </c>
    </row>
    <row r="181" spans="1:78" x14ac:dyDescent="0.25">
      <c r="A181" s="5" t="s">
        <v>336</v>
      </c>
      <c r="B181" s="158">
        <f>IF('Indicator Data'!C185="No Data",1,IF('Indicator Data imputation'!C184&lt;&gt;"",1,0))</f>
        <v>0</v>
      </c>
      <c r="C181" s="158">
        <f>IF('Indicator Data'!D185="No Data",1,IF('Indicator Data imputation'!D184&lt;&gt;"",1,0))</f>
        <v>0</v>
      </c>
      <c r="D181" s="158">
        <f>IF('Indicator Data'!E185="No Data",1,IF('Indicator Data imputation'!E184&lt;&gt;"",1,0))</f>
        <v>0</v>
      </c>
      <c r="E181" s="158">
        <f>IF('Indicator Data'!F185="No Data",1,IF('Indicator Data imputation'!F184&lt;&gt;"",1,0))</f>
        <v>0</v>
      </c>
      <c r="F181" s="158">
        <f>IF('Indicator Data'!G185="No Data",1,IF('Indicator Data imputation'!G184&lt;&gt;"",1,0))</f>
        <v>0</v>
      </c>
      <c r="G181" s="158">
        <f>IF('Indicator Data'!H185="No Data",1,IF('Indicator Data imputation'!H184&lt;&gt;"",1,0))</f>
        <v>0</v>
      </c>
      <c r="H181" s="158">
        <f>IF('Indicator Data'!I185="No Data",1,IF('Indicator Data imputation'!I184&lt;&gt;"",1,0))</f>
        <v>0</v>
      </c>
      <c r="I181" s="158">
        <f>IF('Indicator Data'!J185="No Data",1,IF('Indicator Data imputation'!J184&lt;&gt;"",1,0))</f>
        <v>0</v>
      </c>
      <c r="J181" s="158">
        <f>IF('Indicator Data'!K185="No Data",1,IF('Indicator Data imputation'!K184&lt;&gt;"",1,0))</f>
        <v>0</v>
      </c>
      <c r="K181" s="158">
        <f>IF('Indicator Data'!L185="No Data",1,IF('Indicator Data imputation'!L184&lt;&gt;"",1,0))</f>
        <v>0</v>
      </c>
      <c r="L181" s="158">
        <f>IF('Indicator Data'!M185="No Data",1,IF('Indicator Data imputation'!M184&lt;&gt;"",1,0))</f>
        <v>0</v>
      </c>
      <c r="M181" s="158">
        <f>IF('Indicator Data'!N185="No Data",1,IF('Indicator Data imputation'!N184&lt;&gt;"",1,0))</f>
        <v>1</v>
      </c>
      <c r="N181" s="158">
        <f>IF('Indicator Data'!O185="No Data",1,IF('Indicator Data imputation'!O184&lt;&gt;"",1,0))</f>
        <v>1</v>
      </c>
      <c r="O181" s="158">
        <f>IF('Indicator Data'!P185="No Data",1,IF('Indicator Data imputation'!P184&lt;&gt;"",1,0))</f>
        <v>1</v>
      </c>
      <c r="P181" s="158">
        <f>IF('Indicator Data'!Q185="No Data",1,IF('Indicator Data imputation'!Q184&lt;&gt;"",1,0))</f>
        <v>0</v>
      </c>
      <c r="Q181" s="158">
        <f>IF('Indicator Data'!R185="No Data",1,IF('Indicator Data imputation'!R184&lt;&gt;"",1,0))</f>
        <v>0</v>
      </c>
      <c r="R181" s="158">
        <f>IF('Indicator Data'!S185="No Data",1,IF('Indicator Data imputation'!S184&lt;&gt;"",1,0))</f>
        <v>0</v>
      </c>
      <c r="S181" s="158">
        <f>IF('Indicator Data'!T185="No Data",1,IF('Indicator Data imputation'!T184&lt;&gt;"",1,0))</f>
        <v>0</v>
      </c>
      <c r="T181" s="158">
        <f>IF('Indicator Data'!U185="No Data",1,IF('Indicator Data imputation'!U184&lt;&gt;"",1,0))</f>
        <v>0</v>
      </c>
      <c r="U181" s="158">
        <f>IF('Indicator Data'!V185="No Data",1,IF('Indicator Data imputation'!V184&lt;&gt;"",1,0))</f>
        <v>0</v>
      </c>
      <c r="V181" s="158">
        <f>IF('Indicator Data'!W185="No Data",1,IF('Indicator Data imputation'!W184&lt;&gt;"",1,0))</f>
        <v>0</v>
      </c>
      <c r="W181" s="158">
        <f>IF('Indicator Data'!X185="No Data",1,IF('Indicator Data imputation'!X184&lt;&gt;"",1,0))</f>
        <v>0</v>
      </c>
      <c r="X181" s="158">
        <f>IF('Indicator Data'!Y185="No Data",1,IF('Indicator Data imputation'!Y184&lt;&gt;"",1,0))</f>
        <v>0</v>
      </c>
      <c r="Y181" s="158">
        <f>IF('Indicator Data'!Z185="No Data",1,IF('Indicator Data imputation'!Z184&lt;&gt;"",1,0))</f>
        <v>0</v>
      </c>
      <c r="Z181" s="158">
        <f>IF('Indicator Data'!AA185="No Data",1,IF('Indicator Data imputation'!AA184&lt;&gt;"",1,0))</f>
        <v>0</v>
      </c>
      <c r="AA181" s="158">
        <f>IF('Indicator Data'!AB185="No Data",1,IF('Indicator Data imputation'!AB184&lt;&gt;"",1,0))</f>
        <v>0</v>
      </c>
      <c r="AB181" s="158">
        <f>IF('Indicator Data'!AC185="No Data",1,IF('Indicator Data imputation'!AC184&lt;&gt;"",1,0))</f>
        <v>1</v>
      </c>
      <c r="AC181" s="158">
        <f>IF('Indicator Data'!AD185="No Data",1,IF('Indicator Data imputation'!AD184&lt;&gt;"",1,0))</f>
        <v>0</v>
      </c>
      <c r="AD181" s="158">
        <f>IF('Indicator Data'!AE185="No Data",1,IF('Indicator Data imputation'!AE184&lt;&gt;"",1,0))</f>
        <v>0</v>
      </c>
      <c r="AE181" s="158">
        <f>IF('Indicator Data'!AF185="No Data",1,IF('Indicator Data imputation'!AF184&lt;&gt;"",1,0))</f>
        <v>0</v>
      </c>
      <c r="AF181" s="158">
        <f>IF('Indicator Data'!AG185="No Data",1,IF('Indicator Data imputation'!AG184&lt;&gt;"",1,0))</f>
        <v>0</v>
      </c>
      <c r="AG181" s="158">
        <f>IF('Indicator Data'!AH185="No Data",1,IF('Indicator Data imputation'!AH184&lt;&gt;"",1,0))</f>
        <v>0</v>
      </c>
      <c r="AH181" s="158">
        <f>IF('Indicator Data'!AI185="No Data",1,IF('Indicator Data imputation'!AI184&lt;&gt;"",1,0))</f>
        <v>0</v>
      </c>
      <c r="AI181" s="158">
        <f>IF('Indicator Data'!AJ185="No Data",1,IF('Indicator Data imputation'!AJ184&lt;&gt;"",1,0))</f>
        <v>0</v>
      </c>
      <c r="AJ181" s="158">
        <f>IF('Indicator Data'!AK185="No Data",1,IF('Indicator Data imputation'!AK184&lt;&gt;"",1,0))</f>
        <v>0</v>
      </c>
      <c r="AK181" s="158">
        <f>IF('Indicator Data'!AL185="No Data",1,IF('Indicator Data imputation'!AL184&lt;&gt;"",1,0))</f>
        <v>0</v>
      </c>
      <c r="AL181" s="158">
        <f>IF('Indicator Data'!AM185="No Data",1,IF('Indicator Data imputation'!AM184&lt;&gt;"",1,0))</f>
        <v>0</v>
      </c>
      <c r="AM181" s="158">
        <f>IF('Indicator Data'!AN185="No Data",1,IF('Indicator Data imputation'!AN184&lt;&gt;"",1,0))</f>
        <v>0</v>
      </c>
      <c r="AN181" s="158">
        <f>IF('Indicator Data'!AO185="No Data",1,IF('Indicator Data imputation'!AO184&lt;&gt;"",1,0))</f>
        <v>0</v>
      </c>
      <c r="AO181" s="158">
        <f>IF('Indicator Data'!AP185="No Data",1,IF('Indicator Data imputation'!AP184&lt;&gt;"",1,0))</f>
        <v>0</v>
      </c>
      <c r="AP181" s="158">
        <f>IF('Indicator Data'!AQ185="No Data",1,IF('Indicator Data imputation'!AQ184&lt;&gt;"",1,0))</f>
        <v>0</v>
      </c>
      <c r="AQ181" s="158">
        <f>IF('Indicator Data'!AR185="No Data",1,IF('Indicator Data imputation'!AR184&lt;&gt;"",1,0))</f>
        <v>0</v>
      </c>
      <c r="AR181" s="158">
        <f>IF('Indicator Data'!AS185="No Data",1,IF('Indicator Data imputation'!AS184&lt;&gt;"",1,0))</f>
        <v>0</v>
      </c>
      <c r="AS181" s="158">
        <f>IF('Indicator Data'!AT185="No Data",1,IF('Indicator Data imputation'!AT184&lt;&gt;"",1,0))</f>
        <v>1</v>
      </c>
      <c r="AT181" s="158">
        <f>IF('Indicator Data'!AU185="No Data",1,IF('Indicator Data imputation'!AU184&lt;&gt;"",1,0))</f>
        <v>0</v>
      </c>
      <c r="AU181" s="158">
        <f>IF('Indicator Data'!AV185="No Data",1,IF('Indicator Data imputation'!AV184&lt;&gt;"",1,0))</f>
        <v>0</v>
      </c>
      <c r="AV181" s="158">
        <f>IF('Indicator Data'!AW185="No Data",1,IF('Indicator Data imputation'!AW184&lt;&gt;"",1,0))</f>
        <v>0</v>
      </c>
      <c r="AW181" s="158">
        <f>IF('Indicator Data'!AX185="No Data",1,IF('Indicator Data imputation'!AX184&lt;&gt;"",1,0))</f>
        <v>1</v>
      </c>
      <c r="AX181" s="158">
        <f>IF('Indicator Data'!AY185="No Data",1,IF('Indicator Data imputation'!AY184&lt;&gt;"",1,0))</f>
        <v>0</v>
      </c>
      <c r="AY181" s="158">
        <f>IF('Indicator Data'!AZ185="No Data",1,IF('Indicator Data imputation'!AZ184&lt;&gt;"",1,0))</f>
        <v>0</v>
      </c>
      <c r="AZ181" s="158">
        <f>IF('Indicator Data'!BA185="No Data",1,IF('Indicator Data imputation'!BA184&lt;&gt;"",1,0))</f>
        <v>0</v>
      </c>
      <c r="BA181" s="158">
        <f>IF('Indicator Data'!BB185="No Data",1,IF('Indicator Data imputation'!BB184&lt;&gt;"",1,0))</f>
        <v>0</v>
      </c>
      <c r="BB181" s="158">
        <f>IF('Indicator Data'!BC185="No Data",1,IF('Indicator Data imputation'!BC184&lt;&gt;"",1,0))</f>
        <v>0</v>
      </c>
      <c r="BC181" s="158">
        <f>IF('Indicator Data'!BD185="No Data",1,IF('Indicator Data imputation'!BD184&lt;&gt;"",1,0))</f>
        <v>0</v>
      </c>
      <c r="BD181" s="158">
        <f>IF('Indicator Data'!BE185="No Data",1,IF('Indicator Data imputation'!BE184&lt;&gt;"",1,0))</f>
        <v>0</v>
      </c>
      <c r="BE181" s="158">
        <f>IF('Indicator Data'!BF185="No Data",1,IF('Indicator Data imputation'!BF184&lt;&gt;"",1,0))</f>
        <v>0</v>
      </c>
      <c r="BF181" s="158">
        <f>IF('Indicator Data'!BG185="No Data",1,IF('Indicator Data imputation'!BG184&lt;&gt;"",1,0))</f>
        <v>0</v>
      </c>
      <c r="BG181" s="158">
        <f>IF('Indicator Data'!BH185="No Data",1,IF('Indicator Data imputation'!BH184&lt;&gt;"",1,0))</f>
        <v>0</v>
      </c>
      <c r="BH181" s="158">
        <f>IF('Indicator Data'!BI185="No Data",1,IF('Indicator Data imputation'!BI184&lt;&gt;"",1,0))</f>
        <v>0</v>
      </c>
      <c r="BI181" s="158">
        <f>IF('Indicator Data'!BJ185="No Data",1,IF('Indicator Data imputation'!BJ184&lt;&gt;"",1,0))</f>
        <v>1</v>
      </c>
      <c r="BJ181" s="158">
        <f>IF('Indicator Data'!BK185="No Data",1,IF('Indicator Data imputation'!BK184&lt;&gt;"",1,0))</f>
        <v>0</v>
      </c>
      <c r="BK181" s="158">
        <f>IF('Indicator Data'!BL185="No Data",1,IF('Indicator Data imputation'!BL184&lt;&gt;"",1,0))</f>
        <v>0</v>
      </c>
      <c r="BL181" s="158">
        <f>IF('Indicator Data'!BM185="No Data",1,IF('Indicator Data imputation'!BM184&lt;&gt;"",1,0))</f>
        <v>0</v>
      </c>
      <c r="BM181" s="158">
        <f>IF('Indicator Data'!BN185="No Data",1,IF('Indicator Data imputation'!BN184&lt;&gt;"",1,0))</f>
        <v>0</v>
      </c>
      <c r="BN181" s="158">
        <f>IF('Indicator Data'!BO185="No Data",1,IF('Indicator Data imputation'!BO184&lt;&gt;"",1,0))</f>
        <v>0</v>
      </c>
      <c r="BO181" s="158">
        <f>IF('Indicator Data'!BP185="No Data",1,IF('Indicator Data imputation'!BP184&lt;&gt;"",1,0))</f>
        <v>0</v>
      </c>
      <c r="BP181" s="158">
        <f>IF('Indicator Data'!BQ185="No Data",1,IF('Indicator Data imputation'!BQ184&lt;&gt;"",1,0))</f>
        <v>0</v>
      </c>
      <c r="BQ181" s="158">
        <f>IF('Indicator Data'!BR185="No Data",1,IF('Indicator Data imputation'!BR184&lt;&gt;"",1,0))</f>
        <v>0</v>
      </c>
      <c r="BR181" s="158">
        <f>IF('Indicator Data'!BS185="No Data",1,IF('Indicator Data imputation'!BS184&lt;&gt;"",1,0))</f>
        <v>0</v>
      </c>
      <c r="BS181" s="158">
        <f>IF('Indicator Data'!BT185="No Data",1,IF('Indicator Data imputation'!BT184&lt;&gt;"",1,0))</f>
        <v>0</v>
      </c>
      <c r="BT181" s="158">
        <f>IF('Indicator Data'!BU185="No Data",1,IF('Indicator Data imputation'!BU184&lt;&gt;"",1,0))</f>
        <v>0</v>
      </c>
      <c r="BU181" s="158">
        <f>IF('Indicator Data'!BV185="No Data",1,IF('Indicator Data imputation'!BV184&lt;&gt;"",1,0))</f>
        <v>0</v>
      </c>
      <c r="BV181" s="158">
        <f>IF('Indicator Data'!BW185="No Data",1,IF('Indicator Data imputation'!BW184&lt;&gt;"",1,0))</f>
        <v>1</v>
      </c>
      <c r="BW181" s="158">
        <f>IF('Indicator Data'!BX185="No Data",1,IF('Indicator Data imputation'!BX184&lt;&gt;"",1,0))</f>
        <v>0</v>
      </c>
      <c r="BX181" s="158">
        <f>IF('Indicator Data'!BY185="No Data",1,IF('Indicator Data imputation'!BY184&lt;&gt;"",1,0))</f>
        <v>0</v>
      </c>
      <c r="BY181" s="5">
        <f t="shared" si="8"/>
        <v>8</v>
      </c>
      <c r="BZ181" s="160">
        <f t="shared" si="7"/>
        <v>0.10666666666666667</v>
      </c>
    </row>
    <row r="182" spans="1:78" x14ac:dyDescent="0.25">
      <c r="A182" s="5" t="s">
        <v>338</v>
      </c>
      <c r="B182" s="158">
        <f>IF('Indicator Data'!C186="No Data",1,IF('Indicator Data imputation'!C185&lt;&gt;"",1,0))</f>
        <v>0</v>
      </c>
      <c r="C182" s="158">
        <f>IF('Indicator Data'!D186="No Data",1,IF('Indicator Data imputation'!D185&lt;&gt;"",1,0))</f>
        <v>0</v>
      </c>
      <c r="D182" s="158">
        <f>IF('Indicator Data'!E186="No Data",1,IF('Indicator Data imputation'!E185&lt;&gt;"",1,0))</f>
        <v>0</v>
      </c>
      <c r="E182" s="158">
        <f>IF('Indicator Data'!F186="No Data",1,IF('Indicator Data imputation'!F185&lt;&gt;"",1,0))</f>
        <v>0</v>
      </c>
      <c r="F182" s="158">
        <f>IF('Indicator Data'!G186="No Data",1,IF('Indicator Data imputation'!G185&lt;&gt;"",1,0))</f>
        <v>0</v>
      </c>
      <c r="G182" s="158">
        <f>IF('Indicator Data'!H186="No Data",1,IF('Indicator Data imputation'!H185&lt;&gt;"",1,0))</f>
        <v>0</v>
      </c>
      <c r="H182" s="158">
        <f>IF('Indicator Data'!I186="No Data",1,IF('Indicator Data imputation'!I185&lt;&gt;"",1,0))</f>
        <v>0</v>
      </c>
      <c r="I182" s="158">
        <f>IF('Indicator Data'!J186="No Data",1,IF('Indicator Data imputation'!J185&lt;&gt;"",1,0))</f>
        <v>0</v>
      </c>
      <c r="J182" s="158">
        <f>IF('Indicator Data'!K186="No Data",1,IF('Indicator Data imputation'!K185&lt;&gt;"",1,0))</f>
        <v>0</v>
      </c>
      <c r="K182" s="158">
        <f>IF('Indicator Data'!L186="No Data",1,IF('Indicator Data imputation'!L185&lt;&gt;"",1,0))</f>
        <v>0</v>
      </c>
      <c r="L182" s="158">
        <f>IF('Indicator Data'!M186="No Data",1,IF('Indicator Data imputation'!M185&lt;&gt;"",1,0))</f>
        <v>0</v>
      </c>
      <c r="M182" s="158">
        <f>IF('Indicator Data'!N186="No Data",1,IF('Indicator Data imputation'!N185&lt;&gt;"",1,0))</f>
        <v>1</v>
      </c>
      <c r="N182" s="158">
        <f>IF('Indicator Data'!O186="No Data",1,IF('Indicator Data imputation'!O185&lt;&gt;"",1,0))</f>
        <v>1</v>
      </c>
      <c r="O182" s="158">
        <f>IF('Indicator Data'!P186="No Data",1,IF('Indicator Data imputation'!P185&lt;&gt;"",1,0))</f>
        <v>1</v>
      </c>
      <c r="P182" s="158">
        <f>IF('Indicator Data'!Q186="No Data",1,IF('Indicator Data imputation'!Q185&lt;&gt;"",1,0))</f>
        <v>0</v>
      </c>
      <c r="Q182" s="158">
        <f>IF('Indicator Data'!R186="No Data",1,IF('Indicator Data imputation'!R185&lt;&gt;"",1,0))</f>
        <v>0</v>
      </c>
      <c r="R182" s="158">
        <f>IF('Indicator Data'!S186="No Data",1,IF('Indicator Data imputation'!S185&lt;&gt;"",1,0))</f>
        <v>0</v>
      </c>
      <c r="S182" s="158">
        <f>IF('Indicator Data'!T186="No Data",1,IF('Indicator Data imputation'!T185&lt;&gt;"",1,0))</f>
        <v>0</v>
      </c>
      <c r="T182" s="158">
        <f>IF('Indicator Data'!U186="No Data",1,IF('Indicator Data imputation'!U185&lt;&gt;"",1,0))</f>
        <v>0</v>
      </c>
      <c r="U182" s="158">
        <f>IF('Indicator Data'!V186="No Data",1,IF('Indicator Data imputation'!V185&lt;&gt;"",1,0))</f>
        <v>0</v>
      </c>
      <c r="V182" s="158">
        <f>IF('Indicator Data'!W186="No Data",1,IF('Indicator Data imputation'!W185&lt;&gt;"",1,0))</f>
        <v>0</v>
      </c>
      <c r="W182" s="158">
        <f>IF('Indicator Data'!X186="No Data",1,IF('Indicator Data imputation'!X185&lt;&gt;"",1,0))</f>
        <v>0</v>
      </c>
      <c r="X182" s="158">
        <f>IF('Indicator Data'!Y186="No Data",1,IF('Indicator Data imputation'!Y185&lt;&gt;"",1,0))</f>
        <v>0</v>
      </c>
      <c r="Y182" s="158">
        <f>IF('Indicator Data'!Z186="No Data",1,IF('Indicator Data imputation'!Z185&lt;&gt;"",1,0))</f>
        <v>0</v>
      </c>
      <c r="Z182" s="158">
        <f>IF('Indicator Data'!AA186="No Data",1,IF('Indicator Data imputation'!AA185&lt;&gt;"",1,0))</f>
        <v>1</v>
      </c>
      <c r="AA182" s="158">
        <f>IF('Indicator Data'!AB186="No Data",1,IF('Indicator Data imputation'!AB185&lt;&gt;"",1,0))</f>
        <v>0</v>
      </c>
      <c r="AB182" s="158">
        <f>IF('Indicator Data'!AC186="No Data",1,IF('Indicator Data imputation'!AC185&lt;&gt;"",1,0))</f>
        <v>1</v>
      </c>
      <c r="AC182" s="158">
        <f>IF('Indicator Data'!AD186="No Data",1,IF('Indicator Data imputation'!AD185&lt;&gt;"",1,0))</f>
        <v>0</v>
      </c>
      <c r="AD182" s="158">
        <f>IF('Indicator Data'!AE186="No Data",1,IF('Indicator Data imputation'!AE185&lt;&gt;"",1,0))</f>
        <v>0</v>
      </c>
      <c r="AE182" s="158">
        <f>IF('Indicator Data'!AF186="No Data",1,IF('Indicator Data imputation'!AF185&lt;&gt;"",1,0))</f>
        <v>1</v>
      </c>
      <c r="AF182" s="158">
        <f>IF('Indicator Data'!AG186="No Data",1,IF('Indicator Data imputation'!AG185&lt;&gt;"",1,0))</f>
        <v>0</v>
      </c>
      <c r="AG182" s="158">
        <f>IF('Indicator Data'!AH186="No Data",1,IF('Indicator Data imputation'!AH185&lt;&gt;"",1,0))</f>
        <v>0</v>
      </c>
      <c r="AH182" s="158">
        <f>IF('Indicator Data'!AI186="No Data",1,IF('Indicator Data imputation'!AI185&lt;&gt;"",1,0))</f>
        <v>0</v>
      </c>
      <c r="AI182" s="158">
        <f>IF('Indicator Data'!AJ186="No Data",1,IF('Indicator Data imputation'!AJ185&lt;&gt;"",1,0))</f>
        <v>0</v>
      </c>
      <c r="AJ182" s="158">
        <f>IF('Indicator Data'!AK186="No Data",1,IF('Indicator Data imputation'!AK185&lt;&gt;"",1,0))</f>
        <v>0</v>
      </c>
      <c r="AK182" s="158">
        <f>IF('Indicator Data'!AL186="No Data",1,IF('Indicator Data imputation'!AL185&lt;&gt;"",1,0))</f>
        <v>0</v>
      </c>
      <c r="AL182" s="158">
        <f>IF('Indicator Data'!AM186="No Data",1,IF('Indicator Data imputation'!AM185&lt;&gt;"",1,0))</f>
        <v>1</v>
      </c>
      <c r="AM182" s="158">
        <f>IF('Indicator Data'!AN186="No Data",1,IF('Indicator Data imputation'!AN185&lt;&gt;"",1,0))</f>
        <v>0</v>
      </c>
      <c r="AN182" s="158">
        <f>IF('Indicator Data'!AO186="No Data",1,IF('Indicator Data imputation'!AO185&lt;&gt;"",1,0))</f>
        <v>0</v>
      </c>
      <c r="AO182" s="158">
        <f>IF('Indicator Data'!AP186="No Data",1,IF('Indicator Data imputation'!AP185&lt;&gt;"",1,0))</f>
        <v>0</v>
      </c>
      <c r="AP182" s="158">
        <f>IF('Indicator Data'!AQ186="No Data",1,IF('Indicator Data imputation'!AQ185&lt;&gt;"",1,0))</f>
        <v>1</v>
      </c>
      <c r="AQ182" s="158">
        <f>IF('Indicator Data'!AR186="No Data",1,IF('Indicator Data imputation'!AR185&lt;&gt;"",1,0))</f>
        <v>1</v>
      </c>
      <c r="AR182" s="158">
        <f>IF('Indicator Data'!AS186="No Data",1,IF('Indicator Data imputation'!AS185&lt;&gt;"",1,0))</f>
        <v>0</v>
      </c>
      <c r="AS182" s="158">
        <f>IF('Indicator Data'!AT186="No Data",1,IF('Indicator Data imputation'!AT185&lt;&gt;"",1,0))</f>
        <v>1</v>
      </c>
      <c r="AT182" s="158">
        <f>IF('Indicator Data'!AU186="No Data",1,IF('Indicator Data imputation'!AU185&lt;&gt;"",1,0))</f>
        <v>0</v>
      </c>
      <c r="AU182" s="158">
        <f>IF('Indicator Data'!AV186="No Data",1,IF('Indicator Data imputation'!AV185&lt;&gt;"",1,0))</f>
        <v>1</v>
      </c>
      <c r="AV182" s="158">
        <f>IF('Indicator Data'!AW186="No Data",1,IF('Indicator Data imputation'!AW185&lt;&gt;"",1,0))</f>
        <v>1</v>
      </c>
      <c r="AW182" s="158">
        <f>IF('Indicator Data'!AX186="No Data",1,IF('Indicator Data imputation'!AX185&lt;&gt;"",1,0))</f>
        <v>0</v>
      </c>
      <c r="AX182" s="158">
        <f>IF('Indicator Data'!AY186="No Data",1,IF('Indicator Data imputation'!AY185&lt;&gt;"",1,0))</f>
        <v>0</v>
      </c>
      <c r="AY182" s="158">
        <f>IF('Indicator Data'!AZ186="No Data",1,IF('Indicator Data imputation'!AZ185&lt;&gt;"",1,0))</f>
        <v>0</v>
      </c>
      <c r="AZ182" s="158">
        <f>IF('Indicator Data'!BA186="No Data",1,IF('Indicator Data imputation'!BA185&lt;&gt;"",1,0))</f>
        <v>1</v>
      </c>
      <c r="BA182" s="158">
        <f>IF('Indicator Data'!BB186="No Data",1,IF('Indicator Data imputation'!BB185&lt;&gt;"",1,0))</f>
        <v>0</v>
      </c>
      <c r="BB182" s="158">
        <f>IF('Indicator Data'!BC186="No Data",1,IF('Indicator Data imputation'!BC185&lt;&gt;"",1,0))</f>
        <v>0</v>
      </c>
      <c r="BC182" s="158">
        <f>IF('Indicator Data'!BD186="No Data",1,IF('Indicator Data imputation'!BD185&lt;&gt;"",1,0))</f>
        <v>0</v>
      </c>
      <c r="BD182" s="158">
        <f>IF('Indicator Data'!BE186="No Data",1,IF('Indicator Data imputation'!BE185&lt;&gt;"",1,0))</f>
        <v>0</v>
      </c>
      <c r="BE182" s="158">
        <f>IF('Indicator Data'!BF186="No Data",1,IF('Indicator Data imputation'!BF185&lt;&gt;"",1,0))</f>
        <v>0</v>
      </c>
      <c r="BF182" s="158">
        <f>IF('Indicator Data'!BG186="No Data",1,IF('Indicator Data imputation'!BG185&lt;&gt;"",1,0))</f>
        <v>0</v>
      </c>
      <c r="BG182" s="158">
        <f>IF('Indicator Data'!BH186="No Data",1,IF('Indicator Data imputation'!BH185&lt;&gt;"",1,0))</f>
        <v>0</v>
      </c>
      <c r="BH182" s="158">
        <f>IF('Indicator Data'!BI186="No Data",1,IF('Indicator Data imputation'!BI185&lt;&gt;"",1,0))</f>
        <v>0</v>
      </c>
      <c r="BI182" s="158">
        <f>IF('Indicator Data'!BJ186="No Data",1,IF('Indicator Data imputation'!BJ185&lt;&gt;"",1,0))</f>
        <v>0</v>
      </c>
      <c r="BJ182" s="158">
        <f>IF('Indicator Data'!BK186="No Data",1,IF('Indicator Data imputation'!BK185&lt;&gt;"",1,0))</f>
        <v>0</v>
      </c>
      <c r="BK182" s="158">
        <f>IF('Indicator Data'!BL186="No Data",1,IF('Indicator Data imputation'!BL185&lt;&gt;"",1,0))</f>
        <v>0</v>
      </c>
      <c r="BL182" s="158">
        <f>IF('Indicator Data'!BM186="No Data",1,IF('Indicator Data imputation'!BM185&lt;&gt;"",1,0))</f>
        <v>0</v>
      </c>
      <c r="BM182" s="158">
        <f>IF('Indicator Data'!BN186="No Data",1,IF('Indicator Data imputation'!BN185&lt;&gt;"",1,0))</f>
        <v>0</v>
      </c>
      <c r="BN182" s="158">
        <f>IF('Indicator Data'!BO186="No Data",1,IF('Indicator Data imputation'!BO185&lt;&gt;"",1,0))</f>
        <v>0</v>
      </c>
      <c r="BO182" s="158">
        <f>IF('Indicator Data'!BP186="No Data",1,IF('Indicator Data imputation'!BP185&lt;&gt;"",1,0))</f>
        <v>0</v>
      </c>
      <c r="BP182" s="158">
        <f>IF('Indicator Data'!BQ186="No Data",1,IF('Indicator Data imputation'!BQ185&lt;&gt;"",1,0))</f>
        <v>0</v>
      </c>
      <c r="BQ182" s="158">
        <f>IF('Indicator Data'!BR186="No Data",1,IF('Indicator Data imputation'!BR185&lt;&gt;"",1,0))</f>
        <v>0</v>
      </c>
      <c r="BR182" s="158">
        <f>IF('Indicator Data'!BS186="No Data",1,IF('Indicator Data imputation'!BS185&lt;&gt;"",1,0))</f>
        <v>0</v>
      </c>
      <c r="BS182" s="158">
        <f>IF('Indicator Data'!BT186="No Data",1,IF('Indicator Data imputation'!BT185&lt;&gt;"",1,0))</f>
        <v>0</v>
      </c>
      <c r="BT182" s="158">
        <f>IF('Indicator Data'!BU186="No Data",1,IF('Indicator Data imputation'!BU185&lt;&gt;"",1,0))</f>
        <v>0</v>
      </c>
      <c r="BU182" s="158">
        <f>IF('Indicator Data'!BV186="No Data",1,IF('Indicator Data imputation'!BV185&lt;&gt;"",1,0))</f>
        <v>0</v>
      </c>
      <c r="BV182" s="158">
        <f>IF('Indicator Data'!BW186="No Data",1,IF('Indicator Data imputation'!BW185&lt;&gt;"",1,0))</f>
        <v>0</v>
      </c>
      <c r="BW182" s="158">
        <f>IF('Indicator Data'!BX186="No Data",1,IF('Indicator Data imputation'!BX185&lt;&gt;"",1,0))</f>
        <v>0</v>
      </c>
      <c r="BX182" s="158">
        <f>IF('Indicator Data'!BY186="No Data",1,IF('Indicator Data imputation'!BY185&lt;&gt;"",1,0))</f>
        <v>0</v>
      </c>
      <c r="BY182" s="5">
        <f t="shared" si="8"/>
        <v>13</v>
      </c>
      <c r="BZ182" s="160">
        <f t="shared" si="7"/>
        <v>0.17333333333333334</v>
      </c>
    </row>
    <row r="183" spans="1:78" x14ac:dyDescent="0.25">
      <c r="A183" s="5" t="s">
        <v>340</v>
      </c>
      <c r="B183" s="158">
        <f>IF('Indicator Data'!C187="No Data",1,IF('Indicator Data imputation'!C186&lt;&gt;"",1,0))</f>
        <v>0</v>
      </c>
      <c r="C183" s="158">
        <f>IF('Indicator Data'!D187="No Data",1,IF('Indicator Data imputation'!D186&lt;&gt;"",1,0))</f>
        <v>0</v>
      </c>
      <c r="D183" s="158">
        <f>IF('Indicator Data'!E187="No Data",1,IF('Indicator Data imputation'!E186&lt;&gt;"",1,0))</f>
        <v>0</v>
      </c>
      <c r="E183" s="158">
        <f>IF('Indicator Data'!F187="No Data",1,IF('Indicator Data imputation'!F186&lt;&gt;"",1,0))</f>
        <v>0</v>
      </c>
      <c r="F183" s="158">
        <f>IF('Indicator Data'!G187="No Data",1,IF('Indicator Data imputation'!G186&lt;&gt;"",1,0))</f>
        <v>0</v>
      </c>
      <c r="G183" s="158">
        <f>IF('Indicator Data'!H187="No Data",1,IF('Indicator Data imputation'!H186&lt;&gt;"",1,0))</f>
        <v>0</v>
      </c>
      <c r="H183" s="158">
        <f>IF('Indicator Data'!I187="No Data",1,IF('Indicator Data imputation'!I186&lt;&gt;"",1,0))</f>
        <v>0</v>
      </c>
      <c r="I183" s="158">
        <f>IF('Indicator Data'!J187="No Data",1,IF('Indicator Data imputation'!J186&lt;&gt;"",1,0))</f>
        <v>0</v>
      </c>
      <c r="J183" s="158">
        <f>IF('Indicator Data'!K187="No Data",1,IF('Indicator Data imputation'!K186&lt;&gt;"",1,0))</f>
        <v>0</v>
      </c>
      <c r="K183" s="158">
        <f>IF('Indicator Data'!L187="No Data",1,IF('Indicator Data imputation'!L186&lt;&gt;"",1,0))</f>
        <v>0</v>
      </c>
      <c r="L183" s="158">
        <f>IF('Indicator Data'!M187="No Data",1,IF('Indicator Data imputation'!M186&lt;&gt;"",1,0))</f>
        <v>0</v>
      </c>
      <c r="M183" s="158">
        <f>IF('Indicator Data'!N187="No Data",1,IF('Indicator Data imputation'!N186&lt;&gt;"",1,0))</f>
        <v>1</v>
      </c>
      <c r="N183" s="158">
        <f>IF('Indicator Data'!O187="No Data",1,IF('Indicator Data imputation'!O186&lt;&gt;"",1,0))</f>
        <v>1</v>
      </c>
      <c r="O183" s="158">
        <f>IF('Indicator Data'!P187="No Data",1,IF('Indicator Data imputation'!P186&lt;&gt;"",1,0))</f>
        <v>1</v>
      </c>
      <c r="P183" s="158">
        <f>IF('Indicator Data'!Q187="No Data",1,IF('Indicator Data imputation'!Q186&lt;&gt;"",1,0))</f>
        <v>0</v>
      </c>
      <c r="Q183" s="158">
        <f>IF('Indicator Data'!R187="No Data",1,IF('Indicator Data imputation'!R186&lt;&gt;"",1,0))</f>
        <v>0</v>
      </c>
      <c r="R183" s="158">
        <f>IF('Indicator Data'!S187="No Data",1,IF('Indicator Data imputation'!S186&lt;&gt;"",1,0))</f>
        <v>0</v>
      </c>
      <c r="S183" s="158">
        <f>IF('Indicator Data'!T187="No Data",1,IF('Indicator Data imputation'!T186&lt;&gt;"",1,0))</f>
        <v>0</v>
      </c>
      <c r="T183" s="158">
        <f>IF('Indicator Data'!U187="No Data",1,IF('Indicator Data imputation'!U186&lt;&gt;"",1,0))</f>
        <v>0</v>
      </c>
      <c r="U183" s="158">
        <f>IF('Indicator Data'!V187="No Data",1,IF('Indicator Data imputation'!V186&lt;&gt;"",1,0))</f>
        <v>0</v>
      </c>
      <c r="V183" s="158">
        <f>IF('Indicator Data'!W187="No Data",1,IF('Indicator Data imputation'!W186&lt;&gt;"",1,0))</f>
        <v>0</v>
      </c>
      <c r="W183" s="158">
        <f>IF('Indicator Data'!X187="No Data",1,IF('Indicator Data imputation'!X186&lt;&gt;"",1,0))</f>
        <v>0</v>
      </c>
      <c r="X183" s="158">
        <f>IF('Indicator Data'!Y187="No Data",1,IF('Indicator Data imputation'!Y186&lt;&gt;"",1,0))</f>
        <v>0</v>
      </c>
      <c r="Y183" s="158">
        <f>IF('Indicator Data'!Z187="No Data",1,IF('Indicator Data imputation'!Z186&lt;&gt;"",1,0))</f>
        <v>0</v>
      </c>
      <c r="Z183" s="158">
        <f>IF('Indicator Data'!AA187="No Data",1,IF('Indicator Data imputation'!AA186&lt;&gt;"",1,0))</f>
        <v>0</v>
      </c>
      <c r="AA183" s="158">
        <f>IF('Indicator Data'!AB187="No Data",1,IF('Indicator Data imputation'!AB186&lt;&gt;"",1,0))</f>
        <v>0</v>
      </c>
      <c r="AB183" s="158">
        <f>IF('Indicator Data'!AC187="No Data",1,IF('Indicator Data imputation'!AC186&lt;&gt;"",1,0))</f>
        <v>1</v>
      </c>
      <c r="AC183" s="158">
        <f>IF('Indicator Data'!AD187="No Data",1,IF('Indicator Data imputation'!AD186&lt;&gt;"",1,0))</f>
        <v>0</v>
      </c>
      <c r="AD183" s="158">
        <f>IF('Indicator Data'!AE187="No Data",1,IF('Indicator Data imputation'!AE186&lt;&gt;"",1,0))</f>
        <v>0</v>
      </c>
      <c r="AE183" s="158">
        <f>IF('Indicator Data'!AF187="No Data",1,IF('Indicator Data imputation'!AF186&lt;&gt;"",1,0))</f>
        <v>1</v>
      </c>
      <c r="AF183" s="158">
        <f>IF('Indicator Data'!AG187="No Data",1,IF('Indicator Data imputation'!AG186&lt;&gt;"",1,0))</f>
        <v>0</v>
      </c>
      <c r="AG183" s="158">
        <f>IF('Indicator Data'!AH187="No Data",1,IF('Indicator Data imputation'!AH186&lt;&gt;"",1,0))</f>
        <v>0</v>
      </c>
      <c r="AH183" s="158">
        <f>IF('Indicator Data'!AI187="No Data",1,IF('Indicator Data imputation'!AI186&lt;&gt;"",1,0))</f>
        <v>0</v>
      </c>
      <c r="AI183" s="158">
        <f>IF('Indicator Data'!AJ187="No Data",1,IF('Indicator Data imputation'!AJ186&lt;&gt;"",1,0))</f>
        <v>0</v>
      </c>
      <c r="AJ183" s="158">
        <f>IF('Indicator Data'!AK187="No Data",1,IF('Indicator Data imputation'!AK186&lt;&gt;"",1,0))</f>
        <v>0</v>
      </c>
      <c r="AK183" s="158">
        <f>IF('Indicator Data'!AL187="No Data",1,IF('Indicator Data imputation'!AL186&lt;&gt;"",1,0))</f>
        <v>0</v>
      </c>
      <c r="AL183" s="158">
        <f>IF('Indicator Data'!AM187="No Data",1,IF('Indicator Data imputation'!AM186&lt;&gt;"",1,0))</f>
        <v>1</v>
      </c>
      <c r="AM183" s="158">
        <f>IF('Indicator Data'!AN187="No Data",1,IF('Indicator Data imputation'!AN186&lt;&gt;"",1,0))</f>
        <v>0</v>
      </c>
      <c r="AN183" s="158">
        <f>IF('Indicator Data'!AO187="No Data",1,IF('Indicator Data imputation'!AO186&lt;&gt;"",1,0))</f>
        <v>0</v>
      </c>
      <c r="AO183" s="158">
        <f>IF('Indicator Data'!AP187="No Data",1,IF('Indicator Data imputation'!AP186&lt;&gt;"",1,0))</f>
        <v>0</v>
      </c>
      <c r="AP183" s="158">
        <f>IF('Indicator Data'!AQ187="No Data",1,IF('Indicator Data imputation'!AQ186&lt;&gt;"",1,0))</f>
        <v>1</v>
      </c>
      <c r="AQ183" s="158">
        <f>IF('Indicator Data'!AR187="No Data",1,IF('Indicator Data imputation'!AR186&lt;&gt;"",1,0))</f>
        <v>0</v>
      </c>
      <c r="AR183" s="158">
        <f>IF('Indicator Data'!AS187="No Data",1,IF('Indicator Data imputation'!AS186&lt;&gt;"",1,0))</f>
        <v>0</v>
      </c>
      <c r="AS183" s="158">
        <f>IF('Indicator Data'!AT187="No Data",1,IF('Indicator Data imputation'!AT186&lt;&gt;"",1,0))</f>
        <v>1</v>
      </c>
      <c r="AT183" s="158">
        <f>IF('Indicator Data'!AU187="No Data",1,IF('Indicator Data imputation'!AU186&lt;&gt;"",1,0))</f>
        <v>0</v>
      </c>
      <c r="AU183" s="158">
        <f>IF('Indicator Data'!AV187="No Data",1,IF('Indicator Data imputation'!AV186&lt;&gt;"",1,0))</f>
        <v>0</v>
      </c>
      <c r="AV183" s="158">
        <f>IF('Indicator Data'!AW187="No Data",1,IF('Indicator Data imputation'!AW186&lt;&gt;"",1,0))</f>
        <v>1</v>
      </c>
      <c r="AW183" s="158">
        <f>IF('Indicator Data'!AX187="No Data",1,IF('Indicator Data imputation'!AX186&lt;&gt;"",1,0))</f>
        <v>1</v>
      </c>
      <c r="AX183" s="158">
        <f>IF('Indicator Data'!AY187="No Data",1,IF('Indicator Data imputation'!AY186&lt;&gt;"",1,0))</f>
        <v>0</v>
      </c>
      <c r="AY183" s="158">
        <f>IF('Indicator Data'!AZ187="No Data",1,IF('Indicator Data imputation'!AZ186&lt;&gt;"",1,0))</f>
        <v>0</v>
      </c>
      <c r="AZ183" s="158">
        <f>IF('Indicator Data'!BA187="No Data",1,IF('Indicator Data imputation'!BA186&lt;&gt;"",1,0))</f>
        <v>0</v>
      </c>
      <c r="BA183" s="158">
        <f>IF('Indicator Data'!BB187="No Data",1,IF('Indicator Data imputation'!BB186&lt;&gt;"",1,0))</f>
        <v>0</v>
      </c>
      <c r="BB183" s="158">
        <f>IF('Indicator Data'!BC187="No Data",1,IF('Indicator Data imputation'!BC186&lt;&gt;"",1,0))</f>
        <v>0</v>
      </c>
      <c r="BC183" s="158">
        <f>IF('Indicator Data'!BD187="No Data",1,IF('Indicator Data imputation'!BD186&lt;&gt;"",1,0))</f>
        <v>0</v>
      </c>
      <c r="BD183" s="158">
        <f>IF('Indicator Data'!BE187="No Data",1,IF('Indicator Data imputation'!BE186&lt;&gt;"",1,0))</f>
        <v>0</v>
      </c>
      <c r="BE183" s="158">
        <f>IF('Indicator Data'!BF187="No Data",1,IF('Indicator Data imputation'!BF186&lt;&gt;"",1,0))</f>
        <v>0</v>
      </c>
      <c r="BF183" s="158">
        <f>IF('Indicator Data'!BG187="No Data",1,IF('Indicator Data imputation'!BG186&lt;&gt;"",1,0))</f>
        <v>0</v>
      </c>
      <c r="BG183" s="158">
        <f>IF('Indicator Data'!BH187="No Data",1,IF('Indicator Data imputation'!BH186&lt;&gt;"",1,0))</f>
        <v>0</v>
      </c>
      <c r="BH183" s="158">
        <f>IF('Indicator Data'!BI187="No Data",1,IF('Indicator Data imputation'!BI186&lt;&gt;"",1,0))</f>
        <v>0</v>
      </c>
      <c r="BI183" s="158">
        <f>IF('Indicator Data'!BJ187="No Data",1,IF('Indicator Data imputation'!BJ186&lt;&gt;"",1,0))</f>
        <v>0</v>
      </c>
      <c r="BJ183" s="158">
        <f>IF('Indicator Data'!BK187="No Data",1,IF('Indicator Data imputation'!BK186&lt;&gt;"",1,0))</f>
        <v>0</v>
      </c>
      <c r="BK183" s="158">
        <f>IF('Indicator Data'!BL187="No Data",1,IF('Indicator Data imputation'!BL186&lt;&gt;"",1,0))</f>
        <v>0</v>
      </c>
      <c r="BL183" s="158">
        <f>IF('Indicator Data'!BM187="No Data",1,IF('Indicator Data imputation'!BM186&lt;&gt;"",1,0))</f>
        <v>0</v>
      </c>
      <c r="BM183" s="158">
        <f>IF('Indicator Data'!BN187="No Data",1,IF('Indicator Data imputation'!BN186&lt;&gt;"",1,0))</f>
        <v>1</v>
      </c>
      <c r="BN183" s="158">
        <f>IF('Indicator Data'!BO187="No Data",1,IF('Indicator Data imputation'!BO186&lt;&gt;"",1,0))</f>
        <v>0</v>
      </c>
      <c r="BO183" s="158">
        <f>IF('Indicator Data'!BP187="No Data",1,IF('Indicator Data imputation'!BP186&lt;&gt;"",1,0))</f>
        <v>0</v>
      </c>
      <c r="BP183" s="158">
        <f>IF('Indicator Data'!BQ187="No Data",1,IF('Indicator Data imputation'!BQ186&lt;&gt;"",1,0))</f>
        <v>0</v>
      </c>
      <c r="BQ183" s="158">
        <f>IF('Indicator Data'!BR187="No Data",1,IF('Indicator Data imputation'!BR186&lt;&gt;"",1,0))</f>
        <v>0</v>
      </c>
      <c r="BR183" s="158">
        <f>IF('Indicator Data'!BS187="No Data",1,IF('Indicator Data imputation'!BS186&lt;&gt;"",1,0))</f>
        <v>0</v>
      </c>
      <c r="BS183" s="158">
        <f>IF('Indicator Data'!BT187="No Data",1,IF('Indicator Data imputation'!BT186&lt;&gt;"",1,0))</f>
        <v>0</v>
      </c>
      <c r="BT183" s="158">
        <f>IF('Indicator Data'!BU187="No Data",1,IF('Indicator Data imputation'!BU186&lt;&gt;"",1,0))</f>
        <v>0</v>
      </c>
      <c r="BU183" s="158">
        <f>IF('Indicator Data'!BV187="No Data",1,IF('Indicator Data imputation'!BV186&lt;&gt;"",1,0))</f>
        <v>0</v>
      </c>
      <c r="BV183" s="158">
        <f>IF('Indicator Data'!BW187="No Data",1,IF('Indicator Data imputation'!BW186&lt;&gt;"",1,0))</f>
        <v>0</v>
      </c>
      <c r="BW183" s="158">
        <f>IF('Indicator Data'!BX187="No Data",1,IF('Indicator Data imputation'!BX186&lt;&gt;"",1,0))</f>
        <v>0</v>
      </c>
      <c r="BX183" s="158">
        <f>IF('Indicator Data'!BY187="No Data",1,IF('Indicator Data imputation'!BY186&lt;&gt;"",1,0))</f>
        <v>0</v>
      </c>
      <c r="BY183" s="5">
        <f t="shared" si="8"/>
        <v>11</v>
      </c>
      <c r="BZ183" s="160">
        <f t="shared" si="7"/>
        <v>0.14666666666666667</v>
      </c>
    </row>
    <row r="184" spans="1:78" x14ac:dyDescent="0.25">
      <c r="A184" s="5" t="s">
        <v>341</v>
      </c>
      <c r="B184" s="158">
        <f>IF('Indicator Data'!C188="No Data",1,IF('Indicator Data imputation'!C187&lt;&gt;"",1,0))</f>
        <v>0</v>
      </c>
      <c r="C184" s="158">
        <f>IF('Indicator Data'!D188="No Data",1,IF('Indicator Data imputation'!D187&lt;&gt;"",1,0))</f>
        <v>0</v>
      </c>
      <c r="D184" s="158">
        <f>IF('Indicator Data'!E188="No Data",1,IF('Indicator Data imputation'!E187&lt;&gt;"",1,0))</f>
        <v>0</v>
      </c>
      <c r="E184" s="158">
        <f>IF('Indicator Data'!F188="No Data",1,IF('Indicator Data imputation'!F187&lt;&gt;"",1,0))</f>
        <v>0</v>
      </c>
      <c r="F184" s="158">
        <f>IF('Indicator Data'!G188="No Data",1,IF('Indicator Data imputation'!G187&lt;&gt;"",1,0))</f>
        <v>0</v>
      </c>
      <c r="G184" s="158">
        <f>IF('Indicator Data'!H188="No Data",1,IF('Indicator Data imputation'!H187&lt;&gt;"",1,0))</f>
        <v>0</v>
      </c>
      <c r="H184" s="158">
        <f>IF('Indicator Data'!I188="No Data",1,IF('Indicator Data imputation'!I187&lt;&gt;"",1,0))</f>
        <v>0</v>
      </c>
      <c r="I184" s="158">
        <f>IF('Indicator Data'!J188="No Data",1,IF('Indicator Data imputation'!J187&lt;&gt;"",1,0))</f>
        <v>0</v>
      </c>
      <c r="J184" s="158">
        <f>IF('Indicator Data'!K188="No Data",1,IF('Indicator Data imputation'!K187&lt;&gt;"",1,0))</f>
        <v>0</v>
      </c>
      <c r="K184" s="158">
        <f>IF('Indicator Data'!L188="No Data",1,IF('Indicator Data imputation'!L187&lt;&gt;"",1,0))</f>
        <v>0</v>
      </c>
      <c r="L184" s="158">
        <f>IF('Indicator Data'!M188="No Data",1,IF('Indicator Data imputation'!M187&lt;&gt;"",1,0))</f>
        <v>1</v>
      </c>
      <c r="M184" s="158">
        <f>IF('Indicator Data'!N188="No Data",1,IF('Indicator Data imputation'!N187&lt;&gt;"",1,0))</f>
        <v>1</v>
      </c>
      <c r="N184" s="158">
        <f>IF('Indicator Data'!O188="No Data",1,IF('Indicator Data imputation'!O187&lt;&gt;"",1,0))</f>
        <v>1</v>
      </c>
      <c r="O184" s="158">
        <f>IF('Indicator Data'!P188="No Data",1,IF('Indicator Data imputation'!P187&lt;&gt;"",1,0))</f>
        <v>1</v>
      </c>
      <c r="P184" s="158">
        <f>IF('Indicator Data'!Q188="No Data",1,IF('Indicator Data imputation'!Q187&lt;&gt;"",1,0))</f>
        <v>0</v>
      </c>
      <c r="Q184" s="158">
        <f>IF('Indicator Data'!R188="No Data",1,IF('Indicator Data imputation'!R187&lt;&gt;"",1,0))</f>
        <v>0</v>
      </c>
      <c r="R184" s="158">
        <f>IF('Indicator Data'!S188="No Data",1,IF('Indicator Data imputation'!S187&lt;&gt;"",1,0))</f>
        <v>0</v>
      </c>
      <c r="S184" s="158">
        <f>IF('Indicator Data'!T188="No Data",1,IF('Indicator Data imputation'!T187&lt;&gt;"",1,0))</f>
        <v>0</v>
      </c>
      <c r="T184" s="158">
        <f>IF('Indicator Data'!U188="No Data",1,IF('Indicator Data imputation'!U187&lt;&gt;"",1,0))</f>
        <v>0</v>
      </c>
      <c r="U184" s="158">
        <f>IF('Indicator Data'!V188="No Data",1,IF('Indicator Data imputation'!V187&lt;&gt;"",1,0))</f>
        <v>0</v>
      </c>
      <c r="V184" s="158">
        <f>IF('Indicator Data'!W188="No Data",1,IF('Indicator Data imputation'!W187&lt;&gt;"",1,0))</f>
        <v>0</v>
      </c>
      <c r="W184" s="158">
        <f>IF('Indicator Data'!X188="No Data",1,IF('Indicator Data imputation'!X187&lt;&gt;"",1,0))</f>
        <v>0</v>
      </c>
      <c r="X184" s="158">
        <f>IF('Indicator Data'!Y188="No Data",1,IF('Indicator Data imputation'!Y187&lt;&gt;"",1,0))</f>
        <v>0</v>
      </c>
      <c r="Y184" s="158">
        <f>IF('Indicator Data'!Z188="No Data",1,IF('Indicator Data imputation'!Z187&lt;&gt;"",1,0))</f>
        <v>0</v>
      </c>
      <c r="Z184" s="158">
        <f>IF('Indicator Data'!AA188="No Data",1,IF('Indicator Data imputation'!AA187&lt;&gt;"",1,0))</f>
        <v>0</v>
      </c>
      <c r="AA184" s="158">
        <f>IF('Indicator Data'!AB188="No Data",1,IF('Indicator Data imputation'!AB187&lt;&gt;"",1,0))</f>
        <v>0</v>
      </c>
      <c r="AB184" s="158">
        <f>IF('Indicator Data'!AC188="No Data",1,IF('Indicator Data imputation'!AC187&lt;&gt;"",1,0))</f>
        <v>1</v>
      </c>
      <c r="AC184" s="158">
        <f>IF('Indicator Data'!AD188="No Data",1,IF('Indicator Data imputation'!AD187&lt;&gt;"",1,0))</f>
        <v>0</v>
      </c>
      <c r="AD184" s="158">
        <f>IF('Indicator Data'!AE188="No Data",1,IF('Indicator Data imputation'!AE187&lt;&gt;"",1,0))</f>
        <v>0</v>
      </c>
      <c r="AE184" s="158">
        <f>IF('Indicator Data'!AF188="No Data",1,IF('Indicator Data imputation'!AF187&lt;&gt;"",1,0))</f>
        <v>1</v>
      </c>
      <c r="AF184" s="158">
        <f>IF('Indicator Data'!AG188="No Data",1,IF('Indicator Data imputation'!AG187&lt;&gt;"",1,0))</f>
        <v>0</v>
      </c>
      <c r="AG184" s="158">
        <f>IF('Indicator Data'!AH188="No Data",1,IF('Indicator Data imputation'!AH187&lt;&gt;"",1,0))</f>
        <v>0</v>
      </c>
      <c r="AH184" s="158">
        <f>IF('Indicator Data'!AI188="No Data",1,IF('Indicator Data imputation'!AI187&lt;&gt;"",1,0))</f>
        <v>0</v>
      </c>
      <c r="AI184" s="158">
        <f>IF('Indicator Data'!AJ188="No Data",1,IF('Indicator Data imputation'!AJ187&lt;&gt;"",1,0))</f>
        <v>0</v>
      </c>
      <c r="AJ184" s="158">
        <f>IF('Indicator Data'!AK188="No Data",1,IF('Indicator Data imputation'!AK187&lt;&gt;"",1,0))</f>
        <v>0</v>
      </c>
      <c r="AK184" s="158">
        <f>IF('Indicator Data'!AL188="No Data",1,IF('Indicator Data imputation'!AL187&lt;&gt;"",1,0))</f>
        <v>0</v>
      </c>
      <c r="AL184" s="158">
        <f>IF('Indicator Data'!AM188="No Data",1,IF('Indicator Data imputation'!AM187&lt;&gt;"",1,0))</f>
        <v>1</v>
      </c>
      <c r="AM184" s="158">
        <f>IF('Indicator Data'!AN188="No Data",1,IF('Indicator Data imputation'!AN187&lt;&gt;"",1,0))</f>
        <v>0</v>
      </c>
      <c r="AN184" s="158">
        <f>IF('Indicator Data'!AO188="No Data",1,IF('Indicator Data imputation'!AO187&lt;&gt;"",1,0))</f>
        <v>0</v>
      </c>
      <c r="AO184" s="158">
        <f>IF('Indicator Data'!AP188="No Data",1,IF('Indicator Data imputation'!AP187&lt;&gt;"",1,0))</f>
        <v>0</v>
      </c>
      <c r="AP184" s="158">
        <f>IF('Indicator Data'!AQ188="No Data",1,IF('Indicator Data imputation'!AQ187&lt;&gt;"",1,0))</f>
        <v>1</v>
      </c>
      <c r="AQ184" s="158">
        <f>IF('Indicator Data'!AR188="No Data",1,IF('Indicator Data imputation'!AR187&lt;&gt;"",1,0))</f>
        <v>0</v>
      </c>
      <c r="AR184" s="158">
        <f>IF('Indicator Data'!AS188="No Data",1,IF('Indicator Data imputation'!AS187&lt;&gt;"",1,0))</f>
        <v>0</v>
      </c>
      <c r="AS184" s="158">
        <f>IF('Indicator Data'!AT188="No Data",1,IF('Indicator Data imputation'!AT187&lt;&gt;"",1,0))</f>
        <v>0</v>
      </c>
      <c r="AT184" s="158">
        <f>IF('Indicator Data'!AU188="No Data",1,IF('Indicator Data imputation'!AU187&lt;&gt;"",1,0))</f>
        <v>0</v>
      </c>
      <c r="AU184" s="158">
        <f>IF('Indicator Data'!AV188="No Data",1,IF('Indicator Data imputation'!AV187&lt;&gt;"",1,0))</f>
        <v>1</v>
      </c>
      <c r="AV184" s="158">
        <f>IF('Indicator Data'!AW188="No Data",1,IF('Indicator Data imputation'!AW187&lt;&gt;"",1,0))</f>
        <v>1</v>
      </c>
      <c r="AW184" s="158">
        <f>IF('Indicator Data'!AX188="No Data",1,IF('Indicator Data imputation'!AX187&lt;&gt;"",1,0))</f>
        <v>1</v>
      </c>
      <c r="AX184" s="158">
        <f>IF('Indicator Data'!AY188="No Data",1,IF('Indicator Data imputation'!AY187&lt;&gt;"",1,0))</f>
        <v>0</v>
      </c>
      <c r="AY184" s="158">
        <f>IF('Indicator Data'!AZ188="No Data",1,IF('Indicator Data imputation'!AZ187&lt;&gt;"",1,0))</f>
        <v>0</v>
      </c>
      <c r="AZ184" s="158">
        <f>IF('Indicator Data'!BA188="No Data",1,IF('Indicator Data imputation'!BA187&lt;&gt;"",1,0))</f>
        <v>0</v>
      </c>
      <c r="BA184" s="158">
        <f>IF('Indicator Data'!BB188="No Data",1,IF('Indicator Data imputation'!BB187&lt;&gt;"",1,0))</f>
        <v>0</v>
      </c>
      <c r="BB184" s="158">
        <f>IF('Indicator Data'!BC188="No Data",1,IF('Indicator Data imputation'!BC187&lt;&gt;"",1,0))</f>
        <v>0</v>
      </c>
      <c r="BC184" s="158">
        <f>IF('Indicator Data'!BD188="No Data",1,IF('Indicator Data imputation'!BD187&lt;&gt;"",1,0))</f>
        <v>0</v>
      </c>
      <c r="BD184" s="158">
        <f>IF('Indicator Data'!BE188="No Data",1,IF('Indicator Data imputation'!BE187&lt;&gt;"",1,0))</f>
        <v>0</v>
      </c>
      <c r="BE184" s="158">
        <f>IF('Indicator Data'!BF188="No Data",1,IF('Indicator Data imputation'!BF187&lt;&gt;"",1,0))</f>
        <v>0</v>
      </c>
      <c r="BF184" s="158">
        <f>IF('Indicator Data'!BG188="No Data",1,IF('Indicator Data imputation'!BG187&lt;&gt;"",1,0))</f>
        <v>0</v>
      </c>
      <c r="BG184" s="158">
        <f>IF('Indicator Data'!BH188="No Data",1,IF('Indicator Data imputation'!BH187&lt;&gt;"",1,0))</f>
        <v>0</v>
      </c>
      <c r="BH184" s="158">
        <f>IF('Indicator Data'!BI188="No Data",1,IF('Indicator Data imputation'!BI187&lt;&gt;"",1,0))</f>
        <v>0</v>
      </c>
      <c r="BI184" s="158">
        <f>IF('Indicator Data'!BJ188="No Data",1,IF('Indicator Data imputation'!BJ187&lt;&gt;"",1,0))</f>
        <v>0</v>
      </c>
      <c r="BJ184" s="158">
        <f>IF('Indicator Data'!BK188="No Data",1,IF('Indicator Data imputation'!BK187&lt;&gt;"",1,0))</f>
        <v>0</v>
      </c>
      <c r="BK184" s="158">
        <f>IF('Indicator Data'!BL188="No Data",1,IF('Indicator Data imputation'!BL187&lt;&gt;"",1,0))</f>
        <v>0</v>
      </c>
      <c r="BL184" s="158">
        <f>IF('Indicator Data'!BM188="No Data",1,IF('Indicator Data imputation'!BM187&lt;&gt;"",1,0))</f>
        <v>0</v>
      </c>
      <c r="BM184" s="158">
        <f>IF('Indicator Data'!BN188="No Data",1,IF('Indicator Data imputation'!BN187&lt;&gt;"",1,0))</f>
        <v>1</v>
      </c>
      <c r="BN184" s="158">
        <f>IF('Indicator Data'!BO188="No Data",1,IF('Indicator Data imputation'!BO187&lt;&gt;"",1,0))</f>
        <v>0</v>
      </c>
      <c r="BO184" s="158">
        <f>IF('Indicator Data'!BP188="No Data",1,IF('Indicator Data imputation'!BP187&lt;&gt;"",1,0))</f>
        <v>0</v>
      </c>
      <c r="BP184" s="158">
        <f>IF('Indicator Data'!BQ188="No Data",1,IF('Indicator Data imputation'!BQ187&lt;&gt;"",1,0))</f>
        <v>0</v>
      </c>
      <c r="BQ184" s="158">
        <f>IF('Indicator Data'!BR188="No Data",1,IF('Indicator Data imputation'!BR187&lt;&gt;"",1,0))</f>
        <v>0</v>
      </c>
      <c r="BR184" s="158">
        <f>IF('Indicator Data'!BS188="No Data",1,IF('Indicator Data imputation'!BS187&lt;&gt;"",1,0))</f>
        <v>0</v>
      </c>
      <c r="BS184" s="158">
        <f>IF('Indicator Data'!BT188="No Data",1,IF('Indicator Data imputation'!BT187&lt;&gt;"",1,0))</f>
        <v>0</v>
      </c>
      <c r="BT184" s="158">
        <f>IF('Indicator Data'!BU188="No Data",1,IF('Indicator Data imputation'!BU187&lt;&gt;"",1,0))</f>
        <v>0</v>
      </c>
      <c r="BU184" s="158">
        <f>IF('Indicator Data'!BV188="No Data",1,IF('Indicator Data imputation'!BV187&lt;&gt;"",1,0))</f>
        <v>0</v>
      </c>
      <c r="BV184" s="158">
        <f>IF('Indicator Data'!BW188="No Data",1,IF('Indicator Data imputation'!BW187&lt;&gt;"",1,0))</f>
        <v>0</v>
      </c>
      <c r="BW184" s="158">
        <f>IF('Indicator Data'!BX188="No Data",1,IF('Indicator Data imputation'!BX187&lt;&gt;"",1,0))</f>
        <v>0</v>
      </c>
      <c r="BX184" s="158">
        <f>IF('Indicator Data'!BY188="No Data",1,IF('Indicator Data imputation'!BY187&lt;&gt;"",1,0))</f>
        <v>0</v>
      </c>
      <c r="BY184" s="5">
        <f t="shared" si="8"/>
        <v>12</v>
      </c>
      <c r="BZ184" s="160">
        <f t="shared" si="7"/>
        <v>0.16</v>
      </c>
    </row>
    <row r="185" spans="1:78" x14ac:dyDescent="0.25">
      <c r="A185" s="5" t="s">
        <v>343</v>
      </c>
      <c r="B185" s="158">
        <f>IF('Indicator Data'!C189="No Data",1,IF('Indicator Data imputation'!C188&lt;&gt;"",1,0))</f>
        <v>0</v>
      </c>
      <c r="C185" s="158">
        <f>IF('Indicator Data'!D189="No Data",1,IF('Indicator Data imputation'!D188&lt;&gt;"",1,0))</f>
        <v>0</v>
      </c>
      <c r="D185" s="158">
        <f>IF('Indicator Data'!E189="No Data",1,IF('Indicator Data imputation'!E188&lt;&gt;"",1,0))</f>
        <v>0</v>
      </c>
      <c r="E185" s="158">
        <f>IF('Indicator Data'!F189="No Data",1,IF('Indicator Data imputation'!F188&lt;&gt;"",1,0))</f>
        <v>0</v>
      </c>
      <c r="F185" s="158">
        <f>IF('Indicator Data'!G189="No Data",1,IF('Indicator Data imputation'!G188&lt;&gt;"",1,0))</f>
        <v>0</v>
      </c>
      <c r="G185" s="158">
        <f>IF('Indicator Data'!H189="No Data",1,IF('Indicator Data imputation'!H188&lt;&gt;"",1,0))</f>
        <v>0</v>
      </c>
      <c r="H185" s="158">
        <f>IF('Indicator Data'!I189="No Data",1,IF('Indicator Data imputation'!I188&lt;&gt;"",1,0))</f>
        <v>0</v>
      </c>
      <c r="I185" s="158">
        <f>IF('Indicator Data'!J189="No Data",1,IF('Indicator Data imputation'!J188&lt;&gt;"",1,0))</f>
        <v>0</v>
      </c>
      <c r="J185" s="158">
        <f>IF('Indicator Data'!K189="No Data",1,IF('Indicator Data imputation'!K188&lt;&gt;"",1,0))</f>
        <v>0</v>
      </c>
      <c r="K185" s="158">
        <f>IF('Indicator Data'!L189="No Data",1,IF('Indicator Data imputation'!L188&lt;&gt;"",1,0))</f>
        <v>0</v>
      </c>
      <c r="L185" s="158">
        <f>IF('Indicator Data'!M189="No Data",1,IF('Indicator Data imputation'!M188&lt;&gt;"",1,0))</f>
        <v>1</v>
      </c>
      <c r="M185" s="158">
        <f>IF('Indicator Data'!N189="No Data",1,IF('Indicator Data imputation'!N188&lt;&gt;"",1,0))</f>
        <v>1</v>
      </c>
      <c r="N185" s="158">
        <f>IF('Indicator Data'!O189="No Data",1,IF('Indicator Data imputation'!O188&lt;&gt;"",1,0))</f>
        <v>1</v>
      </c>
      <c r="O185" s="158">
        <f>IF('Indicator Data'!P189="No Data",1,IF('Indicator Data imputation'!P188&lt;&gt;"",1,0))</f>
        <v>1</v>
      </c>
      <c r="P185" s="158">
        <f>IF('Indicator Data'!Q189="No Data",1,IF('Indicator Data imputation'!Q188&lt;&gt;"",1,0))</f>
        <v>0</v>
      </c>
      <c r="Q185" s="158">
        <f>IF('Indicator Data'!R189="No Data",1,IF('Indicator Data imputation'!R188&lt;&gt;"",1,0))</f>
        <v>0</v>
      </c>
      <c r="R185" s="158">
        <f>IF('Indicator Data'!S189="No Data",1,IF('Indicator Data imputation'!S188&lt;&gt;"",1,0))</f>
        <v>0</v>
      </c>
      <c r="S185" s="158">
        <f>IF('Indicator Data'!T189="No Data",1,IF('Indicator Data imputation'!T188&lt;&gt;"",1,0))</f>
        <v>0</v>
      </c>
      <c r="T185" s="158">
        <f>IF('Indicator Data'!U189="No Data",1,IF('Indicator Data imputation'!U188&lt;&gt;"",1,0))</f>
        <v>0</v>
      </c>
      <c r="U185" s="158">
        <f>IF('Indicator Data'!V189="No Data",1,IF('Indicator Data imputation'!V188&lt;&gt;"",1,0))</f>
        <v>0</v>
      </c>
      <c r="V185" s="158">
        <f>IF('Indicator Data'!W189="No Data",1,IF('Indicator Data imputation'!W188&lt;&gt;"",1,0))</f>
        <v>0</v>
      </c>
      <c r="W185" s="158">
        <f>IF('Indicator Data'!X189="No Data",1,IF('Indicator Data imputation'!X188&lt;&gt;"",1,0))</f>
        <v>0</v>
      </c>
      <c r="X185" s="158">
        <f>IF('Indicator Data'!Y189="No Data",1,IF('Indicator Data imputation'!Y188&lt;&gt;"",1,0))</f>
        <v>0</v>
      </c>
      <c r="Y185" s="158">
        <f>IF('Indicator Data'!Z189="No Data",1,IF('Indicator Data imputation'!Z188&lt;&gt;"",1,0))</f>
        <v>0</v>
      </c>
      <c r="Z185" s="158">
        <f>IF('Indicator Data'!AA189="No Data",1,IF('Indicator Data imputation'!AA188&lt;&gt;"",1,0))</f>
        <v>0</v>
      </c>
      <c r="AA185" s="158">
        <f>IF('Indicator Data'!AB189="No Data",1,IF('Indicator Data imputation'!AB188&lt;&gt;"",1,0))</f>
        <v>0</v>
      </c>
      <c r="AB185" s="158">
        <f>IF('Indicator Data'!AC189="No Data",1,IF('Indicator Data imputation'!AC188&lt;&gt;"",1,0))</f>
        <v>1</v>
      </c>
      <c r="AC185" s="158">
        <f>IF('Indicator Data'!AD189="No Data",1,IF('Indicator Data imputation'!AD188&lt;&gt;"",1,0))</f>
        <v>0</v>
      </c>
      <c r="AD185" s="158">
        <f>IF('Indicator Data'!AE189="No Data",1,IF('Indicator Data imputation'!AE188&lt;&gt;"",1,0))</f>
        <v>0</v>
      </c>
      <c r="AE185" s="158">
        <f>IF('Indicator Data'!AF189="No Data",1,IF('Indicator Data imputation'!AF188&lt;&gt;"",1,0))</f>
        <v>1</v>
      </c>
      <c r="AF185" s="158">
        <f>IF('Indicator Data'!AG189="No Data",1,IF('Indicator Data imputation'!AG188&lt;&gt;"",1,0))</f>
        <v>0</v>
      </c>
      <c r="AG185" s="158">
        <f>IF('Indicator Data'!AH189="No Data",1,IF('Indicator Data imputation'!AH188&lt;&gt;"",1,0))</f>
        <v>0</v>
      </c>
      <c r="AH185" s="158">
        <f>IF('Indicator Data'!AI189="No Data",1,IF('Indicator Data imputation'!AI188&lt;&gt;"",1,0))</f>
        <v>0</v>
      </c>
      <c r="AI185" s="158">
        <f>IF('Indicator Data'!AJ189="No Data",1,IF('Indicator Data imputation'!AJ188&lt;&gt;"",1,0))</f>
        <v>0</v>
      </c>
      <c r="AJ185" s="158">
        <f>IF('Indicator Data'!AK189="No Data",1,IF('Indicator Data imputation'!AK188&lt;&gt;"",1,0))</f>
        <v>0</v>
      </c>
      <c r="AK185" s="158">
        <f>IF('Indicator Data'!AL189="No Data",1,IF('Indicator Data imputation'!AL188&lt;&gt;"",1,0))</f>
        <v>0</v>
      </c>
      <c r="AL185" s="158">
        <f>IF('Indicator Data'!AM189="No Data",1,IF('Indicator Data imputation'!AM188&lt;&gt;"",1,0))</f>
        <v>1</v>
      </c>
      <c r="AM185" s="158">
        <f>IF('Indicator Data'!AN189="No Data",1,IF('Indicator Data imputation'!AN188&lt;&gt;"",1,0))</f>
        <v>0</v>
      </c>
      <c r="AN185" s="158">
        <f>IF('Indicator Data'!AO189="No Data",1,IF('Indicator Data imputation'!AO188&lt;&gt;"",1,0))</f>
        <v>0</v>
      </c>
      <c r="AO185" s="158">
        <f>IF('Indicator Data'!AP189="No Data",1,IF('Indicator Data imputation'!AP188&lt;&gt;"",1,0))</f>
        <v>0</v>
      </c>
      <c r="AP185" s="158">
        <f>IF('Indicator Data'!AQ189="No Data",1,IF('Indicator Data imputation'!AQ188&lt;&gt;"",1,0))</f>
        <v>0</v>
      </c>
      <c r="AQ185" s="158">
        <f>IF('Indicator Data'!AR189="No Data",1,IF('Indicator Data imputation'!AR188&lt;&gt;"",1,0))</f>
        <v>0</v>
      </c>
      <c r="AR185" s="158">
        <f>IF('Indicator Data'!AS189="No Data",1,IF('Indicator Data imputation'!AS188&lt;&gt;"",1,0))</f>
        <v>0</v>
      </c>
      <c r="AS185" s="158">
        <f>IF('Indicator Data'!AT189="No Data",1,IF('Indicator Data imputation'!AT188&lt;&gt;"",1,0))</f>
        <v>0</v>
      </c>
      <c r="AT185" s="158">
        <f>IF('Indicator Data'!AU189="No Data",1,IF('Indicator Data imputation'!AU188&lt;&gt;"",1,0))</f>
        <v>0</v>
      </c>
      <c r="AU185" s="158">
        <f>IF('Indicator Data'!AV189="No Data",1,IF('Indicator Data imputation'!AV188&lt;&gt;"",1,0))</f>
        <v>0</v>
      </c>
      <c r="AV185" s="158">
        <f>IF('Indicator Data'!AW189="No Data",1,IF('Indicator Data imputation'!AW188&lt;&gt;"",1,0))</f>
        <v>0</v>
      </c>
      <c r="AW185" s="158">
        <f>IF('Indicator Data'!AX189="No Data",1,IF('Indicator Data imputation'!AX188&lt;&gt;"",1,0))</f>
        <v>1</v>
      </c>
      <c r="AX185" s="158">
        <f>IF('Indicator Data'!AY189="No Data",1,IF('Indicator Data imputation'!AY188&lt;&gt;"",1,0))</f>
        <v>0</v>
      </c>
      <c r="AY185" s="158">
        <f>IF('Indicator Data'!AZ189="No Data",1,IF('Indicator Data imputation'!AZ188&lt;&gt;"",1,0))</f>
        <v>0</v>
      </c>
      <c r="AZ185" s="158">
        <f>IF('Indicator Data'!BA189="No Data",1,IF('Indicator Data imputation'!BA188&lt;&gt;"",1,0))</f>
        <v>0</v>
      </c>
      <c r="BA185" s="158">
        <f>IF('Indicator Data'!BB189="No Data",1,IF('Indicator Data imputation'!BB188&lt;&gt;"",1,0))</f>
        <v>0</v>
      </c>
      <c r="BB185" s="158">
        <f>IF('Indicator Data'!BC189="No Data",1,IF('Indicator Data imputation'!BC188&lt;&gt;"",1,0))</f>
        <v>0</v>
      </c>
      <c r="BC185" s="158">
        <f>IF('Indicator Data'!BD189="No Data",1,IF('Indicator Data imputation'!BD188&lt;&gt;"",1,0))</f>
        <v>0</v>
      </c>
      <c r="BD185" s="158">
        <f>IF('Indicator Data'!BE189="No Data",1,IF('Indicator Data imputation'!BE188&lt;&gt;"",1,0))</f>
        <v>0</v>
      </c>
      <c r="BE185" s="158">
        <f>IF('Indicator Data'!BF189="No Data",1,IF('Indicator Data imputation'!BF188&lt;&gt;"",1,0))</f>
        <v>0</v>
      </c>
      <c r="BF185" s="158">
        <f>IF('Indicator Data'!BG189="No Data",1,IF('Indicator Data imputation'!BG188&lt;&gt;"",1,0))</f>
        <v>0</v>
      </c>
      <c r="BG185" s="158">
        <f>IF('Indicator Data'!BH189="No Data",1,IF('Indicator Data imputation'!BH188&lt;&gt;"",1,0))</f>
        <v>0</v>
      </c>
      <c r="BH185" s="158">
        <f>IF('Indicator Data'!BI189="No Data",1,IF('Indicator Data imputation'!BI188&lt;&gt;"",1,0))</f>
        <v>0</v>
      </c>
      <c r="BI185" s="158">
        <f>IF('Indicator Data'!BJ189="No Data",1,IF('Indicator Data imputation'!BJ188&lt;&gt;"",1,0))</f>
        <v>0</v>
      </c>
      <c r="BJ185" s="158">
        <f>IF('Indicator Data'!BK189="No Data",1,IF('Indicator Data imputation'!BK188&lt;&gt;"",1,0))</f>
        <v>0</v>
      </c>
      <c r="BK185" s="158">
        <f>IF('Indicator Data'!BL189="No Data",1,IF('Indicator Data imputation'!BL188&lt;&gt;"",1,0))</f>
        <v>0</v>
      </c>
      <c r="BL185" s="158">
        <f>IF('Indicator Data'!BM189="No Data",1,IF('Indicator Data imputation'!BM188&lt;&gt;"",1,0))</f>
        <v>0</v>
      </c>
      <c r="BM185" s="158">
        <f>IF('Indicator Data'!BN189="No Data",1,IF('Indicator Data imputation'!BN188&lt;&gt;"",1,0))</f>
        <v>0</v>
      </c>
      <c r="BN185" s="158">
        <f>IF('Indicator Data'!BO189="No Data",1,IF('Indicator Data imputation'!BO188&lt;&gt;"",1,0))</f>
        <v>0</v>
      </c>
      <c r="BO185" s="158">
        <f>IF('Indicator Data'!BP189="No Data",1,IF('Indicator Data imputation'!BP188&lt;&gt;"",1,0))</f>
        <v>0</v>
      </c>
      <c r="BP185" s="158">
        <f>IF('Indicator Data'!BQ189="No Data",1,IF('Indicator Data imputation'!BQ188&lt;&gt;"",1,0))</f>
        <v>0</v>
      </c>
      <c r="BQ185" s="158">
        <f>IF('Indicator Data'!BR189="No Data",1,IF('Indicator Data imputation'!BR188&lt;&gt;"",1,0))</f>
        <v>0</v>
      </c>
      <c r="BR185" s="158">
        <f>IF('Indicator Data'!BS189="No Data",1,IF('Indicator Data imputation'!BS188&lt;&gt;"",1,0))</f>
        <v>0</v>
      </c>
      <c r="BS185" s="158">
        <f>IF('Indicator Data'!BT189="No Data",1,IF('Indicator Data imputation'!BT188&lt;&gt;"",1,0))</f>
        <v>0</v>
      </c>
      <c r="BT185" s="158">
        <f>IF('Indicator Data'!BU189="No Data",1,IF('Indicator Data imputation'!BU188&lt;&gt;"",1,0))</f>
        <v>0</v>
      </c>
      <c r="BU185" s="158">
        <f>IF('Indicator Data'!BV189="No Data",1,IF('Indicator Data imputation'!BV188&lt;&gt;"",1,0))</f>
        <v>0</v>
      </c>
      <c r="BV185" s="158">
        <f>IF('Indicator Data'!BW189="No Data",1,IF('Indicator Data imputation'!BW188&lt;&gt;"",1,0))</f>
        <v>0</v>
      </c>
      <c r="BW185" s="158">
        <f>IF('Indicator Data'!BX189="No Data",1,IF('Indicator Data imputation'!BX188&lt;&gt;"",1,0))</f>
        <v>0</v>
      </c>
      <c r="BX185" s="158">
        <f>IF('Indicator Data'!BY189="No Data",1,IF('Indicator Data imputation'!BY188&lt;&gt;"",1,0))</f>
        <v>0</v>
      </c>
      <c r="BY185" s="5">
        <f t="shared" si="8"/>
        <v>8</v>
      </c>
      <c r="BZ185" s="160">
        <f t="shared" si="7"/>
        <v>0.10666666666666667</v>
      </c>
    </row>
    <row r="186" spans="1:78" x14ac:dyDescent="0.25">
      <c r="A186" s="5" t="s">
        <v>345</v>
      </c>
      <c r="B186" s="158">
        <f>IF('Indicator Data'!C190="No Data",1,IF('Indicator Data imputation'!C189&lt;&gt;"",1,0))</f>
        <v>0</v>
      </c>
      <c r="C186" s="158">
        <f>IF('Indicator Data'!D190="No Data",1,IF('Indicator Data imputation'!D189&lt;&gt;"",1,0))</f>
        <v>0</v>
      </c>
      <c r="D186" s="158">
        <f>IF('Indicator Data'!E190="No Data",1,IF('Indicator Data imputation'!E189&lt;&gt;"",1,0))</f>
        <v>0</v>
      </c>
      <c r="E186" s="158">
        <f>IF('Indicator Data'!F190="No Data",1,IF('Indicator Data imputation'!F189&lt;&gt;"",1,0))</f>
        <v>0</v>
      </c>
      <c r="F186" s="158">
        <f>IF('Indicator Data'!G190="No Data",1,IF('Indicator Data imputation'!G189&lt;&gt;"",1,0))</f>
        <v>0</v>
      </c>
      <c r="G186" s="158">
        <f>IF('Indicator Data'!H190="No Data",1,IF('Indicator Data imputation'!H189&lt;&gt;"",1,0))</f>
        <v>0</v>
      </c>
      <c r="H186" s="158">
        <f>IF('Indicator Data'!I190="No Data",1,IF('Indicator Data imputation'!I189&lt;&gt;"",1,0))</f>
        <v>0</v>
      </c>
      <c r="I186" s="158">
        <f>IF('Indicator Data'!J190="No Data",1,IF('Indicator Data imputation'!J189&lt;&gt;"",1,0))</f>
        <v>0</v>
      </c>
      <c r="J186" s="158">
        <f>IF('Indicator Data'!K190="No Data",1,IF('Indicator Data imputation'!K189&lt;&gt;"",1,0))</f>
        <v>0</v>
      </c>
      <c r="K186" s="158">
        <f>IF('Indicator Data'!L190="No Data",1,IF('Indicator Data imputation'!L189&lt;&gt;"",1,0))</f>
        <v>0</v>
      </c>
      <c r="L186" s="158">
        <f>IF('Indicator Data'!M190="No Data",1,IF('Indicator Data imputation'!M189&lt;&gt;"",1,0))</f>
        <v>0</v>
      </c>
      <c r="M186" s="158">
        <f>IF('Indicator Data'!N190="No Data",1,IF('Indicator Data imputation'!N189&lt;&gt;"",1,0))</f>
        <v>1</v>
      </c>
      <c r="N186" s="158">
        <f>IF('Indicator Data'!O190="No Data",1,IF('Indicator Data imputation'!O189&lt;&gt;"",1,0))</f>
        <v>1</v>
      </c>
      <c r="O186" s="158">
        <f>IF('Indicator Data'!P190="No Data",1,IF('Indicator Data imputation'!P189&lt;&gt;"",1,0))</f>
        <v>1</v>
      </c>
      <c r="P186" s="158">
        <f>IF('Indicator Data'!Q190="No Data",1,IF('Indicator Data imputation'!Q189&lt;&gt;"",1,0))</f>
        <v>0</v>
      </c>
      <c r="Q186" s="158">
        <f>IF('Indicator Data'!R190="No Data",1,IF('Indicator Data imputation'!R189&lt;&gt;"",1,0))</f>
        <v>0</v>
      </c>
      <c r="R186" s="158">
        <f>IF('Indicator Data'!S190="No Data",1,IF('Indicator Data imputation'!S189&lt;&gt;"",1,0))</f>
        <v>0</v>
      </c>
      <c r="S186" s="158">
        <f>IF('Indicator Data'!T190="No Data",1,IF('Indicator Data imputation'!T189&lt;&gt;"",1,0))</f>
        <v>0</v>
      </c>
      <c r="T186" s="158">
        <f>IF('Indicator Data'!U190="No Data",1,IF('Indicator Data imputation'!U189&lt;&gt;"",1,0))</f>
        <v>0</v>
      </c>
      <c r="U186" s="158">
        <f>IF('Indicator Data'!V190="No Data",1,IF('Indicator Data imputation'!V189&lt;&gt;"",1,0))</f>
        <v>0</v>
      </c>
      <c r="V186" s="158">
        <f>IF('Indicator Data'!W190="No Data",1,IF('Indicator Data imputation'!W189&lt;&gt;"",1,0))</f>
        <v>0</v>
      </c>
      <c r="W186" s="158">
        <f>IF('Indicator Data'!X190="No Data",1,IF('Indicator Data imputation'!X189&lt;&gt;"",1,0))</f>
        <v>0</v>
      </c>
      <c r="X186" s="158">
        <f>IF('Indicator Data'!Y190="No Data",1,IF('Indicator Data imputation'!Y189&lt;&gt;"",1,0))</f>
        <v>0</v>
      </c>
      <c r="Y186" s="158">
        <f>IF('Indicator Data'!Z190="No Data",1,IF('Indicator Data imputation'!Z189&lt;&gt;"",1,0))</f>
        <v>0</v>
      </c>
      <c r="Z186" s="158">
        <f>IF('Indicator Data'!AA190="No Data",1,IF('Indicator Data imputation'!AA189&lt;&gt;"",1,0))</f>
        <v>1</v>
      </c>
      <c r="AA186" s="158">
        <f>IF('Indicator Data'!AB190="No Data",1,IF('Indicator Data imputation'!AB189&lt;&gt;"",1,0))</f>
        <v>0</v>
      </c>
      <c r="AB186" s="158">
        <f>IF('Indicator Data'!AC190="No Data",1,IF('Indicator Data imputation'!AC189&lt;&gt;"",1,0))</f>
        <v>1</v>
      </c>
      <c r="AC186" s="158">
        <f>IF('Indicator Data'!AD190="No Data",1,IF('Indicator Data imputation'!AD189&lt;&gt;"",1,0))</f>
        <v>0</v>
      </c>
      <c r="AD186" s="158">
        <f>IF('Indicator Data'!AE190="No Data",1,IF('Indicator Data imputation'!AE189&lt;&gt;"",1,0))</f>
        <v>0</v>
      </c>
      <c r="AE186" s="158">
        <f>IF('Indicator Data'!AF190="No Data",1,IF('Indicator Data imputation'!AF189&lt;&gt;"",1,0))</f>
        <v>0</v>
      </c>
      <c r="AF186" s="158">
        <f>IF('Indicator Data'!AG190="No Data",1,IF('Indicator Data imputation'!AG189&lt;&gt;"",1,0))</f>
        <v>0</v>
      </c>
      <c r="AG186" s="158">
        <f>IF('Indicator Data'!AH190="No Data",1,IF('Indicator Data imputation'!AH189&lt;&gt;"",1,0))</f>
        <v>0</v>
      </c>
      <c r="AH186" s="158">
        <f>IF('Indicator Data'!AI190="No Data",1,IF('Indicator Data imputation'!AI189&lt;&gt;"",1,0))</f>
        <v>0</v>
      </c>
      <c r="AI186" s="158">
        <f>IF('Indicator Data'!AJ190="No Data",1,IF('Indicator Data imputation'!AJ189&lt;&gt;"",1,0))</f>
        <v>0</v>
      </c>
      <c r="AJ186" s="158">
        <f>IF('Indicator Data'!AK190="No Data",1,IF('Indicator Data imputation'!AK189&lt;&gt;"",1,0))</f>
        <v>0</v>
      </c>
      <c r="AK186" s="158">
        <f>IF('Indicator Data'!AL190="No Data",1,IF('Indicator Data imputation'!AL189&lt;&gt;"",1,0))</f>
        <v>0</v>
      </c>
      <c r="AL186" s="158">
        <f>IF('Indicator Data'!AM190="No Data",1,IF('Indicator Data imputation'!AM189&lt;&gt;"",1,0))</f>
        <v>1</v>
      </c>
      <c r="AM186" s="158">
        <f>IF('Indicator Data'!AN190="No Data",1,IF('Indicator Data imputation'!AN189&lt;&gt;"",1,0))</f>
        <v>0</v>
      </c>
      <c r="AN186" s="158">
        <f>IF('Indicator Data'!AO190="No Data",1,IF('Indicator Data imputation'!AO189&lt;&gt;"",1,0))</f>
        <v>0</v>
      </c>
      <c r="AO186" s="158">
        <f>IF('Indicator Data'!AP190="No Data",1,IF('Indicator Data imputation'!AP189&lt;&gt;"",1,0))</f>
        <v>0</v>
      </c>
      <c r="AP186" s="158">
        <f>IF('Indicator Data'!AQ190="No Data",1,IF('Indicator Data imputation'!AQ189&lt;&gt;"",1,0))</f>
        <v>0</v>
      </c>
      <c r="AQ186" s="158">
        <f>IF('Indicator Data'!AR190="No Data",1,IF('Indicator Data imputation'!AR189&lt;&gt;"",1,0))</f>
        <v>0</v>
      </c>
      <c r="AR186" s="158">
        <f>IF('Indicator Data'!AS190="No Data",1,IF('Indicator Data imputation'!AS189&lt;&gt;"",1,0))</f>
        <v>0</v>
      </c>
      <c r="AS186" s="158">
        <f>IF('Indicator Data'!AT190="No Data",1,IF('Indicator Data imputation'!AT189&lt;&gt;"",1,0))</f>
        <v>0</v>
      </c>
      <c r="AT186" s="158">
        <f>IF('Indicator Data'!AU190="No Data",1,IF('Indicator Data imputation'!AU189&lt;&gt;"",1,0))</f>
        <v>0</v>
      </c>
      <c r="AU186" s="158">
        <f>IF('Indicator Data'!AV190="No Data",1,IF('Indicator Data imputation'!AV189&lt;&gt;"",1,0))</f>
        <v>0</v>
      </c>
      <c r="AV186" s="158">
        <f>IF('Indicator Data'!AW190="No Data",1,IF('Indicator Data imputation'!AW189&lt;&gt;"",1,0))</f>
        <v>0</v>
      </c>
      <c r="AW186" s="158">
        <f>IF('Indicator Data'!AX190="No Data",1,IF('Indicator Data imputation'!AX189&lt;&gt;"",1,0))</f>
        <v>0</v>
      </c>
      <c r="AX186" s="158">
        <f>IF('Indicator Data'!AY190="No Data",1,IF('Indicator Data imputation'!AY189&lt;&gt;"",1,0))</f>
        <v>0</v>
      </c>
      <c r="AY186" s="158">
        <f>IF('Indicator Data'!AZ190="No Data",1,IF('Indicator Data imputation'!AZ189&lt;&gt;"",1,0))</f>
        <v>0</v>
      </c>
      <c r="AZ186" s="158">
        <f>IF('Indicator Data'!BA190="No Data",1,IF('Indicator Data imputation'!BA189&lt;&gt;"",1,0))</f>
        <v>1</v>
      </c>
      <c r="BA186" s="158">
        <f>IF('Indicator Data'!BB190="No Data",1,IF('Indicator Data imputation'!BB189&lt;&gt;"",1,0))</f>
        <v>0</v>
      </c>
      <c r="BB186" s="158">
        <f>IF('Indicator Data'!BC190="No Data",1,IF('Indicator Data imputation'!BC189&lt;&gt;"",1,0))</f>
        <v>0</v>
      </c>
      <c r="BC186" s="158">
        <f>IF('Indicator Data'!BD190="No Data",1,IF('Indicator Data imputation'!BD189&lt;&gt;"",1,0))</f>
        <v>0</v>
      </c>
      <c r="BD186" s="158">
        <f>IF('Indicator Data'!BE190="No Data",1,IF('Indicator Data imputation'!BE189&lt;&gt;"",1,0))</f>
        <v>0</v>
      </c>
      <c r="BE186" s="158">
        <f>IF('Indicator Data'!BF190="No Data",1,IF('Indicator Data imputation'!BF189&lt;&gt;"",1,0))</f>
        <v>0</v>
      </c>
      <c r="BF186" s="158">
        <f>IF('Indicator Data'!BG190="No Data",1,IF('Indicator Data imputation'!BG189&lt;&gt;"",1,0))</f>
        <v>0</v>
      </c>
      <c r="BG186" s="158">
        <f>IF('Indicator Data'!BH190="No Data",1,IF('Indicator Data imputation'!BH189&lt;&gt;"",1,0))</f>
        <v>0</v>
      </c>
      <c r="BH186" s="158">
        <f>IF('Indicator Data'!BI190="No Data",1,IF('Indicator Data imputation'!BI189&lt;&gt;"",1,0))</f>
        <v>0</v>
      </c>
      <c r="BI186" s="158">
        <f>IF('Indicator Data'!BJ190="No Data",1,IF('Indicator Data imputation'!BJ189&lt;&gt;"",1,0))</f>
        <v>0</v>
      </c>
      <c r="BJ186" s="158">
        <f>IF('Indicator Data'!BK190="No Data",1,IF('Indicator Data imputation'!BK189&lt;&gt;"",1,0))</f>
        <v>0</v>
      </c>
      <c r="BK186" s="158">
        <f>IF('Indicator Data'!BL190="No Data",1,IF('Indicator Data imputation'!BL189&lt;&gt;"",1,0))</f>
        <v>0</v>
      </c>
      <c r="BL186" s="158">
        <f>IF('Indicator Data'!BM190="No Data",1,IF('Indicator Data imputation'!BM189&lt;&gt;"",1,0))</f>
        <v>0</v>
      </c>
      <c r="BM186" s="158">
        <f>IF('Indicator Data'!BN190="No Data",1,IF('Indicator Data imputation'!BN189&lt;&gt;"",1,0))</f>
        <v>0</v>
      </c>
      <c r="BN186" s="158">
        <f>IF('Indicator Data'!BO190="No Data",1,IF('Indicator Data imputation'!BO189&lt;&gt;"",1,0))</f>
        <v>0</v>
      </c>
      <c r="BO186" s="158">
        <f>IF('Indicator Data'!BP190="No Data",1,IF('Indicator Data imputation'!BP189&lt;&gt;"",1,0))</f>
        <v>0</v>
      </c>
      <c r="BP186" s="158">
        <f>IF('Indicator Data'!BQ190="No Data",1,IF('Indicator Data imputation'!BQ189&lt;&gt;"",1,0))</f>
        <v>0</v>
      </c>
      <c r="BQ186" s="158">
        <f>IF('Indicator Data'!BR190="No Data",1,IF('Indicator Data imputation'!BR189&lt;&gt;"",1,0))</f>
        <v>0</v>
      </c>
      <c r="BR186" s="158">
        <f>IF('Indicator Data'!BS190="No Data",1,IF('Indicator Data imputation'!BS189&lt;&gt;"",1,0))</f>
        <v>0</v>
      </c>
      <c r="BS186" s="158">
        <f>IF('Indicator Data'!BT190="No Data",1,IF('Indicator Data imputation'!BT189&lt;&gt;"",1,0))</f>
        <v>0</v>
      </c>
      <c r="BT186" s="158">
        <f>IF('Indicator Data'!BU190="No Data",1,IF('Indicator Data imputation'!BU189&lt;&gt;"",1,0))</f>
        <v>0</v>
      </c>
      <c r="BU186" s="158">
        <f>IF('Indicator Data'!BV190="No Data",1,IF('Indicator Data imputation'!BV189&lt;&gt;"",1,0))</f>
        <v>0</v>
      </c>
      <c r="BV186" s="158">
        <f>IF('Indicator Data'!BW190="No Data",1,IF('Indicator Data imputation'!BW189&lt;&gt;"",1,0))</f>
        <v>0</v>
      </c>
      <c r="BW186" s="158">
        <f>IF('Indicator Data'!BX190="No Data",1,IF('Indicator Data imputation'!BX189&lt;&gt;"",1,0))</f>
        <v>0</v>
      </c>
      <c r="BX186" s="158">
        <f>IF('Indicator Data'!BY190="No Data",1,IF('Indicator Data imputation'!BY189&lt;&gt;"",1,0))</f>
        <v>0</v>
      </c>
      <c r="BY186" s="5">
        <f t="shared" si="8"/>
        <v>7</v>
      </c>
      <c r="BZ186" s="160">
        <f t="shared" si="7"/>
        <v>9.3333333333333338E-2</v>
      </c>
    </row>
    <row r="187" spans="1:78" x14ac:dyDescent="0.25">
      <c r="A187" s="5" t="s">
        <v>347</v>
      </c>
      <c r="B187" s="158">
        <f>IF('Indicator Data'!C191="No Data",1,IF('Indicator Data imputation'!C190&lt;&gt;"",1,0))</f>
        <v>0</v>
      </c>
      <c r="C187" s="158">
        <f>IF('Indicator Data'!D191="No Data",1,IF('Indicator Data imputation'!D190&lt;&gt;"",1,0))</f>
        <v>0</v>
      </c>
      <c r="D187" s="158">
        <f>IF('Indicator Data'!E191="No Data",1,IF('Indicator Data imputation'!E190&lt;&gt;"",1,0))</f>
        <v>1</v>
      </c>
      <c r="E187" s="158">
        <f>IF('Indicator Data'!F191="No Data",1,IF('Indicator Data imputation'!F190&lt;&gt;"",1,0))</f>
        <v>0</v>
      </c>
      <c r="F187" s="158">
        <f>IF('Indicator Data'!G191="No Data",1,IF('Indicator Data imputation'!G190&lt;&gt;"",1,0))</f>
        <v>0</v>
      </c>
      <c r="G187" s="158">
        <f>IF('Indicator Data'!H191="No Data",1,IF('Indicator Data imputation'!H190&lt;&gt;"",1,0))</f>
        <v>0</v>
      </c>
      <c r="H187" s="158">
        <f>IF('Indicator Data'!I191="No Data",1,IF('Indicator Data imputation'!I190&lt;&gt;"",1,0))</f>
        <v>0</v>
      </c>
      <c r="I187" s="158">
        <f>IF('Indicator Data'!J191="No Data",1,IF('Indicator Data imputation'!J190&lt;&gt;"",1,0))</f>
        <v>0</v>
      </c>
      <c r="J187" s="158">
        <f>IF('Indicator Data'!K191="No Data",1,IF('Indicator Data imputation'!K190&lt;&gt;"",1,0))</f>
        <v>0</v>
      </c>
      <c r="K187" s="158">
        <f>IF('Indicator Data'!L191="No Data",1,IF('Indicator Data imputation'!L190&lt;&gt;"",1,0))</f>
        <v>0</v>
      </c>
      <c r="L187" s="158">
        <f>IF('Indicator Data'!M191="No Data",1,IF('Indicator Data imputation'!M190&lt;&gt;"",1,0))</f>
        <v>0</v>
      </c>
      <c r="M187" s="158">
        <f>IF('Indicator Data'!N191="No Data",1,IF('Indicator Data imputation'!N190&lt;&gt;"",1,0))</f>
        <v>1</v>
      </c>
      <c r="N187" s="158">
        <f>IF('Indicator Data'!O191="No Data",1,IF('Indicator Data imputation'!O190&lt;&gt;"",1,0))</f>
        <v>1</v>
      </c>
      <c r="O187" s="158">
        <f>IF('Indicator Data'!P191="No Data",1,IF('Indicator Data imputation'!P190&lt;&gt;"",1,0))</f>
        <v>1</v>
      </c>
      <c r="P187" s="158">
        <f>IF('Indicator Data'!Q191="No Data",1,IF('Indicator Data imputation'!Q190&lt;&gt;"",1,0))</f>
        <v>0</v>
      </c>
      <c r="Q187" s="158">
        <f>IF('Indicator Data'!R191="No Data",1,IF('Indicator Data imputation'!R190&lt;&gt;"",1,0))</f>
        <v>0</v>
      </c>
      <c r="R187" s="158">
        <f>IF('Indicator Data'!S191="No Data",1,IF('Indicator Data imputation'!S190&lt;&gt;"",1,0))</f>
        <v>0</v>
      </c>
      <c r="S187" s="158">
        <f>IF('Indicator Data'!T191="No Data",1,IF('Indicator Data imputation'!T190&lt;&gt;"",1,0))</f>
        <v>0</v>
      </c>
      <c r="T187" s="158">
        <f>IF('Indicator Data'!U191="No Data",1,IF('Indicator Data imputation'!U190&lt;&gt;"",1,0))</f>
        <v>0</v>
      </c>
      <c r="U187" s="158">
        <f>IF('Indicator Data'!V191="No Data",1,IF('Indicator Data imputation'!V190&lt;&gt;"",1,0))</f>
        <v>0</v>
      </c>
      <c r="V187" s="158">
        <f>IF('Indicator Data'!W191="No Data",1,IF('Indicator Data imputation'!W190&lt;&gt;"",1,0))</f>
        <v>0</v>
      </c>
      <c r="W187" s="158">
        <f>IF('Indicator Data'!X191="No Data",1,IF('Indicator Data imputation'!X190&lt;&gt;"",1,0))</f>
        <v>0</v>
      </c>
      <c r="X187" s="158">
        <f>IF('Indicator Data'!Y191="No Data",1,IF('Indicator Data imputation'!Y190&lt;&gt;"",1,0))</f>
        <v>0</v>
      </c>
      <c r="Y187" s="158">
        <f>IF('Indicator Data'!Z191="No Data",1,IF('Indicator Data imputation'!Z190&lt;&gt;"",1,0))</f>
        <v>0</v>
      </c>
      <c r="Z187" s="158">
        <f>IF('Indicator Data'!AA191="No Data",1,IF('Indicator Data imputation'!AA190&lt;&gt;"",1,0))</f>
        <v>1</v>
      </c>
      <c r="AA187" s="158">
        <f>IF('Indicator Data'!AB191="No Data",1,IF('Indicator Data imputation'!AB190&lt;&gt;"",1,0))</f>
        <v>0</v>
      </c>
      <c r="AB187" s="158">
        <f>IF('Indicator Data'!AC191="No Data",1,IF('Indicator Data imputation'!AC190&lt;&gt;"",1,0))</f>
        <v>0</v>
      </c>
      <c r="AC187" s="158">
        <f>IF('Indicator Data'!AD191="No Data",1,IF('Indicator Data imputation'!AD190&lt;&gt;"",1,0))</f>
        <v>0</v>
      </c>
      <c r="AD187" s="158">
        <f>IF('Indicator Data'!AE191="No Data",1,IF('Indicator Data imputation'!AE190&lt;&gt;"",1,0))</f>
        <v>0</v>
      </c>
      <c r="AE187" s="158">
        <f>IF('Indicator Data'!AF191="No Data",1,IF('Indicator Data imputation'!AF190&lt;&gt;"",1,0))</f>
        <v>1</v>
      </c>
      <c r="AF187" s="158">
        <f>IF('Indicator Data'!AG191="No Data",1,IF('Indicator Data imputation'!AG190&lt;&gt;"",1,0))</f>
        <v>0</v>
      </c>
      <c r="AG187" s="158">
        <f>IF('Indicator Data'!AH191="No Data",1,IF('Indicator Data imputation'!AH190&lt;&gt;"",1,0))</f>
        <v>0</v>
      </c>
      <c r="AH187" s="158">
        <f>IF('Indicator Data'!AI191="No Data",1,IF('Indicator Data imputation'!AI190&lt;&gt;"",1,0))</f>
        <v>0</v>
      </c>
      <c r="AI187" s="158">
        <f>IF('Indicator Data'!AJ191="No Data",1,IF('Indicator Data imputation'!AJ190&lt;&gt;"",1,0))</f>
        <v>0</v>
      </c>
      <c r="AJ187" s="158">
        <f>IF('Indicator Data'!AK191="No Data",1,IF('Indicator Data imputation'!AK190&lt;&gt;"",1,0))</f>
        <v>0</v>
      </c>
      <c r="AK187" s="158">
        <f>IF('Indicator Data'!AL191="No Data",1,IF('Indicator Data imputation'!AL190&lt;&gt;"",1,0))</f>
        <v>0</v>
      </c>
      <c r="AL187" s="158">
        <f>IF('Indicator Data'!AM191="No Data",1,IF('Indicator Data imputation'!AM190&lt;&gt;"",1,0))</f>
        <v>0</v>
      </c>
      <c r="AM187" s="158">
        <f>IF('Indicator Data'!AN191="No Data",1,IF('Indicator Data imputation'!AN190&lt;&gt;"",1,0))</f>
        <v>0</v>
      </c>
      <c r="AN187" s="158">
        <f>IF('Indicator Data'!AO191="No Data",1,IF('Indicator Data imputation'!AO190&lt;&gt;"",1,0))</f>
        <v>0</v>
      </c>
      <c r="AO187" s="158">
        <f>IF('Indicator Data'!AP191="No Data",1,IF('Indicator Data imputation'!AP190&lt;&gt;"",1,0))</f>
        <v>0</v>
      </c>
      <c r="AP187" s="158">
        <f>IF('Indicator Data'!AQ191="No Data",1,IF('Indicator Data imputation'!AQ190&lt;&gt;"",1,0))</f>
        <v>0</v>
      </c>
      <c r="AQ187" s="158">
        <f>IF('Indicator Data'!AR191="No Data",1,IF('Indicator Data imputation'!AR190&lt;&gt;"",1,0))</f>
        <v>0</v>
      </c>
      <c r="AR187" s="158">
        <f>IF('Indicator Data'!AS191="No Data",1,IF('Indicator Data imputation'!AS190&lt;&gt;"",1,0))</f>
        <v>0</v>
      </c>
      <c r="AS187" s="158">
        <f>IF('Indicator Data'!AT191="No Data",1,IF('Indicator Data imputation'!AT190&lt;&gt;"",1,0))</f>
        <v>0</v>
      </c>
      <c r="AT187" s="158">
        <f>IF('Indicator Data'!AU191="No Data",1,IF('Indicator Data imputation'!AU190&lt;&gt;"",1,0))</f>
        <v>0</v>
      </c>
      <c r="AU187" s="158">
        <f>IF('Indicator Data'!AV191="No Data",1,IF('Indicator Data imputation'!AV190&lt;&gt;"",1,0))</f>
        <v>1</v>
      </c>
      <c r="AV187" s="158">
        <f>IF('Indicator Data'!AW191="No Data",1,IF('Indicator Data imputation'!AW190&lt;&gt;"",1,0))</f>
        <v>1</v>
      </c>
      <c r="AW187" s="158">
        <f>IF('Indicator Data'!AX191="No Data",1,IF('Indicator Data imputation'!AX190&lt;&gt;"",1,0))</f>
        <v>0</v>
      </c>
      <c r="AX187" s="158">
        <f>IF('Indicator Data'!AY191="No Data",1,IF('Indicator Data imputation'!AY190&lt;&gt;"",1,0))</f>
        <v>0</v>
      </c>
      <c r="AY187" s="158">
        <f>IF('Indicator Data'!AZ191="No Data",1,IF('Indicator Data imputation'!AZ190&lt;&gt;"",1,0))</f>
        <v>1</v>
      </c>
      <c r="AZ187" s="158">
        <f>IF('Indicator Data'!BA191="No Data",1,IF('Indicator Data imputation'!BA190&lt;&gt;"",1,0))</f>
        <v>0</v>
      </c>
      <c r="BA187" s="158">
        <f>IF('Indicator Data'!BB191="No Data",1,IF('Indicator Data imputation'!BB190&lt;&gt;"",1,0))</f>
        <v>0</v>
      </c>
      <c r="BB187" s="158">
        <f>IF('Indicator Data'!BC191="No Data",1,IF('Indicator Data imputation'!BC190&lt;&gt;"",1,0))</f>
        <v>0</v>
      </c>
      <c r="BC187" s="158">
        <f>IF('Indicator Data'!BD191="No Data",1,IF('Indicator Data imputation'!BD190&lt;&gt;"",1,0))</f>
        <v>0</v>
      </c>
      <c r="BD187" s="158">
        <f>IF('Indicator Data'!BE191="No Data",1,IF('Indicator Data imputation'!BE190&lt;&gt;"",1,0))</f>
        <v>0</v>
      </c>
      <c r="BE187" s="158">
        <f>IF('Indicator Data'!BF191="No Data",1,IF('Indicator Data imputation'!BF190&lt;&gt;"",1,0))</f>
        <v>0</v>
      </c>
      <c r="BF187" s="158">
        <f>IF('Indicator Data'!BG191="No Data",1,IF('Indicator Data imputation'!BG190&lt;&gt;"",1,0))</f>
        <v>0</v>
      </c>
      <c r="BG187" s="158">
        <f>IF('Indicator Data'!BH191="No Data",1,IF('Indicator Data imputation'!BH190&lt;&gt;"",1,0))</f>
        <v>0</v>
      </c>
      <c r="BH187" s="158">
        <f>IF('Indicator Data'!BI191="No Data",1,IF('Indicator Data imputation'!BI190&lt;&gt;"",1,0))</f>
        <v>0</v>
      </c>
      <c r="BI187" s="158">
        <f>IF('Indicator Data'!BJ191="No Data",1,IF('Indicator Data imputation'!BJ190&lt;&gt;"",1,0))</f>
        <v>0</v>
      </c>
      <c r="BJ187" s="158">
        <f>IF('Indicator Data'!BK191="No Data",1,IF('Indicator Data imputation'!BK190&lt;&gt;"",1,0))</f>
        <v>0</v>
      </c>
      <c r="BK187" s="158">
        <f>IF('Indicator Data'!BL191="No Data",1,IF('Indicator Data imputation'!BL190&lt;&gt;"",1,0))</f>
        <v>0</v>
      </c>
      <c r="BL187" s="158">
        <f>IF('Indicator Data'!BM191="No Data",1,IF('Indicator Data imputation'!BM190&lt;&gt;"",1,0))</f>
        <v>0</v>
      </c>
      <c r="BM187" s="158">
        <f>IF('Indicator Data'!BN191="No Data",1,IF('Indicator Data imputation'!BN190&lt;&gt;"",1,0))</f>
        <v>0</v>
      </c>
      <c r="BN187" s="158">
        <f>IF('Indicator Data'!BO191="No Data",1,IF('Indicator Data imputation'!BO190&lt;&gt;"",1,0))</f>
        <v>0</v>
      </c>
      <c r="BO187" s="158">
        <f>IF('Indicator Data'!BP191="No Data",1,IF('Indicator Data imputation'!BP190&lt;&gt;"",1,0))</f>
        <v>0</v>
      </c>
      <c r="BP187" s="158">
        <f>IF('Indicator Data'!BQ191="No Data",1,IF('Indicator Data imputation'!BQ190&lt;&gt;"",1,0))</f>
        <v>0</v>
      </c>
      <c r="BQ187" s="158">
        <f>IF('Indicator Data'!BR191="No Data",1,IF('Indicator Data imputation'!BR190&lt;&gt;"",1,0))</f>
        <v>0</v>
      </c>
      <c r="BR187" s="158">
        <f>IF('Indicator Data'!BS191="No Data",1,IF('Indicator Data imputation'!BS190&lt;&gt;"",1,0))</f>
        <v>0</v>
      </c>
      <c r="BS187" s="158">
        <f>IF('Indicator Data'!BT191="No Data",1,IF('Indicator Data imputation'!BT190&lt;&gt;"",1,0))</f>
        <v>0</v>
      </c>
      <c r="BT187" s="158">
        <f>IF('Indicator Data'!BU191="No Data",1,IF('Indicator Data imputation'!BU190&lt;&gt;"",1,0))</f>
        <v>0</v>
      </c>
      <c r="BU187" s="158">
        <f>IF('Indicator Data'!BV191="No Data",1,IF('Indicator Data imputation'!BV190&lt;&gt;"",1,0))</f>
        <v>1</v>
      </c>
      <c r="BV187" s="158">
        <f>IF('Indicator Data'!BW191="No Data",1,IF('Indicator Data imputation'!BW190&lt;&gt;"",1,0))</f>
        <v>1</v>
      </c>
      <c r="BW187" s="158">
        <f>IF('Indicator Data'!BX191="No Data",1,IF('Indicator Data imputation'!BX190&lt;&gt;"",1,0))</f>
        <v>0</v>
      </c>
      <c r="BX187" s="158">
        <f>IF('Indicator Data'!BY191="No Data",1,IF('Indicator Data imputation'!BY190&lt;&gt;"",1,0))</f>
        <v>0</v>
      </c>
      <c r="BY187" s="5">
        <f t="shared" si="8"/>
        <v>11</v>
      </c>
      <c r="BZ187" s="160">
        <f t="shared" si="7"/>
        <v>0.14666666666666667</v>
      </c>
    </row>
    <row r="188" spans="1:78" x14ac:dyDescent="0.25">
      <c r="A188" s="5" t="s">
        <v>349</v>
      </c>
      <c r="B188" s="158">
        <f>IF('Indicator Data'!C192="No Data",1,IF('Indicator Data imputation'!C191&lt;&gt;"",1,0))</f>
        <v>0</v>
      </c>
      <c r="C188" s="158">
        <f>IF('Indicator Data'!D192="No Data",1,IF('Indicator Data imputation'!D191&lt;&gt;"",1,0))</f>
        <v>0</v>
      </c>
      <c r="D188" s="158">
        <f>IF('Indicator Data'!E192="No Data",1,IF('Indicator Data imputation'!E191&lt;&gt;"",1,0))</f>
        <v>0</v>
      </c>
      <c r="E188" s="158">
        <f>IF('Indicator Data'!F192="No Data",1,IF('Indicator Data imputation'!F191&lt;&gt;"",1,0))</f>
        <v>0</v>
      </c>
      <c r="F188" s="158">
        <f>IF('Indicator Data'!G192="No Data",1,IF('Indicator Data imputation'!G191&lt;&gt;"",1,0))</f>
        <v>0</v>
      </c>
      <c r="G188" s="158">
        <f>IF('Indicator Data'!H192="No Data",1,IF('Indicator Data imputation'!H191&lt;&gt;"",1,0))</f>
        <v>0</v>
      </c>
      <c r="H188" s="158">
        <f>IF('Indicator Data'!I192="No Data",1,IF('Indicator Data imputation'!I191&lt;&gt;"",1,0))</f>
        <v>0</v>
      </c>
      <c r="I188" s="158">
        <f>IF('Indicator Data'!J192="No Data",1,IF('Indicator Data imputation'!J191&lt;&gt;"",1,0))</f>
        <v>0</v>
      </c>
      <c r="J188" s="158">
        <f>IF('Indicator Data'!K192="No Data",1,IF('Indicator Data imputation'!K191&lt;&gt;"",1,0))</f>
        <v>0</v>
      </c>
      <c r="K188" s="158">
        <f>IF('Indicator Data'!L192="No Data",1,IF('Indicator Data imputation'!L191&lt;&gt;"",1,0))</f>
        <v>0</v>
      </c>
      <c r="L188" s="158">
        <f>IF('Indicator Data'!M192="No Data",1,IF('Indicator Data imputation'!M191&lt;&gt;"",1,0))</f>
        <v>1</v>
      </c>
      <c r="M188" s="158">
        <f>IF('Indicator Data'!N192="No Data",1,IF('Indicator Data imputation'!N191&lt;&gt;"",1,0))</f>
        <v>1</v>
      </c>
      <c r="N188" s="158">
        <f>IF('Indicator Data'!O192="No Data",1,IF('Indicator Data imputation'!O191&lt;&gt;"",1,0))</f>
        <v>1</v>
      </c>
      <c r="O188" s="158">
        <f>IF('Indicator Data'!P192="No Data",1,IF('Indicator Data imputation'!P191&lt;&gt;"",1,0))</f>
        <v>1</v>
      </c>
      <c r="P188" s="158">
        <f>IF('Indicator Data'!Q192="No Data",1,IF('Indicator Data imputation'!Q191&lt;&gt;"",1,0))</f>
        <v>0</v>
      </c>
      <c r="Q188" s="158">
        <f>IF('Indicator Data'!R192="No Data",1,IF('Indicator Data imputation'!R191&lt;&gt;"",1,0))</f>
        <v>0</v>
      </c>
      <c r="R188" s="158">
        <f>IF('Indicator Data'!S192="No Data",1,IF('Indicator Data imputation'!S191&lt;&gt;"",1,0))</f>
        <v>0</v>
      </c>
      <c r="S188" s="158">
        <f>IF('Indicator Data'!T192="No Data",1,IF('Indicator Data imputation'!T191&lt;&gt;"",1,0))</f>
        <v>0</v>
      </c>
      <c r="T188" s="158">
        <f>IF('Indicator Data'!U192="No Data",1,IF('Indicator Data imputation'!U191&lt;&gt;"",1,0))</f>
        <v>0</v>
      </c>
      <c r="U188" s="158">
        <f>IF('Indicator Data'!V192="No Data",1,IF('Indicator Data imputation'!V191&lt;&gt;"",1,0))</f>
        <v>0</v>
      </c>
      <c r="V188" s="158">
        <f>IF('Indicator Data'!W192="No Data",1,IF('Indicator Data imputation'!W191&lt;&gt;"",1,0))</f>
        <v>0</v>
      </c>
      <c r="W188" s="158">
        <f>IF('Indicator Data'!X192="No Data",1,IF('Indicator Data imputation'!X191&lt;&gt;"",1,0))</f>
        <v>0</v>
      </c>
      <c r="X188" s="158">
        <f>IF('Indicator Data'!Y192="No Data",1,IF('Indicator Data imputation'!Y191&lt;&gt;"",1,0))</f>
        <v>0</v>
      </c>
      <c r="Y188" s="158">
        <f>IF('Indicator Data'!Z192="No Data",1,IF('Indicator Data imputation'!Z191&lt;&gt;"",1,0))</f>
        <v>0</v>
      </c>
      <c r="Z188" s="158">
        <f>IF('Indicator Data'!AA192="No Data",1,IF('Indicator Data imputation'!AA191&lt;&gt;"",1,0))</f>
        <v>1</v>
      </c>
      <c r="AA188" s="158">
        <f>IF('Indicator Data'!AB192="No Data",1,IF('Indicator Data imputation'!AB191&lt;&gt;"",1,0))</f>
        <v>0</v>
      </c>
      <c r="AB188" s="158">
        <f>IF('Indicator Data'!AC192="No Data",1,IF('Indicator Data imputation'!AC191&lt;&gt;"",1,0))</f>
        <v>1</v>
      </c>
      <c r="AC188" s="158">
        <f>IF('Indicator Data'!AD192="No Data",1,IF('Indicator Data imputation'!AD191&lt;&gt;"",1,0))</f>
        <v>0</v>
      </c>
      <c r="AD188" s="158">
        <f>IF('Indicator Data'!AE192="No Data",1,IF('Indicator Data imputation'!AE191&lt;&gt;"",1,0))</f>
        <v>0</v>
      </c>
      <c r="AE188" s="158">
        <f>IF('Indicator Data'!AF192="No Data",1,IF('Indicator Data imputation'!AF191&lt;&gt;"",1,0))</f>
        <v>0</v>
      </c>
      <c r="AF188" s="158">
        <f>IF('Indicator Data'!AG192="No Data",1,IF('Indicator Data imputation'!AG191&lt;&gt;"",1,0))</f>
        <v>0</v>
      </c>
      <c r="AG188" s="158">
        <f>IF('Indicator Data'!AH192="No Data",1,IF('Indicator Data imputation'!AH191&lt;&gt;"",1,0))</f>
        <v>0</v>
      </c>
      <c r="AH188" s="158">
        <f>IF('Indicator Data'!AI192="No Data",1,IF('Indicator Data imputation'!AI191&lt;&gt;"",1,0))</f>
        <v>0</v>
      </c>
      <c r="AI188" s="158">
        <f>IF('Indicator Data'!AJ192="No Data",1,IF('Indicator Data imputation'!AJ191&lt;&gt;"",1,0))</f>
        <v>0</v>
      </c>
      <c r="AJ188" s="158">
        <f>IF('Indicator Data'!AK192="No Data",1,IF('Indicator Data imputation'!AK191&lt;&gt;"",1,0))</f>
        <v>0</v>
      </c>
      <c r="AK188" s="158">
        <f>IF('Indicator Data'!AL192="No Data",1,IF('Indicator Data imputation'!AL191&lt;&gt;"",1,0))</f>
        <v>0</v>
      </c>
      <c r="AL188" s="158">
        <f>IF('Indicator Data'!AM192="No Data",1,IF('Indicator Data imputation'!AM191&lt;&gt;"",1,0))</f>
        <v>1</v>
      </c>
      <c r="AM188" s="158">
        <f>IF('Indicator Data'!AN192="No Data",1,IF('Indicator Data imputation'!AN191&lt;&gt;"",1,0))</f>
        <v>0</v>
      </c>
      <c r="AN188" s="158">
        <f>IF('Indicator Data'!AO192="No Data",1,IF('Indicator Data imputation'!AO191&lt;&gt;"",1,0))</f>
        <v>0</v>
      </c>
      <c r="AO188" s="158">
        <f>IF('Indicator Data'!AP192="No Data",1,IF('Indicator Data imputation'!AP191&lt;&gt;"",1,0))</f>
        <v>0</v>
      </c>
      <c r="AP188" s="158">
        <f>IF('Indicator Data'!AQ192="No Data",1,IF('Indicator Data imputation'!AQ191&lt;&gt;"",1,0))</f>
        <v>1</v>
      </c>
      <c r="AQ188" s="158">
        <f>IF('Indicator Data'!AR192="No Data",1,IF('Indicator Data imputation'!AR191&lt;&gt;"",1,0))</f>
        <v>0</v>
      </c>
      <c r="AR188" s="158">
        <f>IF('Indicator Data'!AS192="No Data",1,IF('Indicator Data imputation'!AS191&lt;&gt;"",1,0))</f>
        <v>0</v>
      </c>
      <c r="AS188" s="158">
        <f>IF('Indicator Data'!AT192="No Data",1,IF('Indicator Data imputation'!AT191&lt;&gt;"",1,0))</f>
        <v>0</v>
      </c>
      <c r="AT188" s="158">
        <f>IF('Indicator Data'!AU192="No Data",1,IF('Indicator Data imputation'!AU191&lt;&gt;"",1,0))</f>
        <v>0</v>
      </c>
      <c r="AU188" s="158">
        <f>IF('Indicator Data'!AV192="No Data",1,IF('Indicator Data imputation'!AV191&lt;&gt;"",1,0))</f>
        <v>0</v>
      </c>
      <c r="AV188" s="158">
        <f>IF('Indicator Data'!AW192="No Data",1,IF('Indicator Data imputation'!AW191&lt;&gt;"",1,0))</f>
        <v>1</v>
      </c>
      <c r="AW188" s="158">
        <f>IF('Indicator Data'!AX192="No Data",1,IF('Indicator Data imputation'!AX191&lt;&gt;"",1,0))</f>
        <v>0</v>
      </c>
      <c r="AX188" s="158">
        <f>IF('Indicator Data'!AY192="No Data",1,IF('Indicator Data imputation'!AY191&lt;&gt;"",1,0))</f>
        <v>0</v>
      </c>
      <c r="AY188" s="158">
        <f>IF('Indicator Data'!AZ192="No Data",1,IF('Indicator Data imputation'!AZ191&lt;&gt;"",1,0))</f>
        <v>0</v>
      </c>
      <c r="AZ188" s="158">
        <f>IF('Indicator Data'!BA192="No Data",1,IF('Indicator Data imputation'!BA191&lt;&gt;"",1,0))</f>
        <v>1</v>
      </c>
      <c r="BA188" s="158">
        <f>IF('Indicator Data'!BB192="No Data",1,IF('Indicator Data imputation'!BB191&lt;&gt;"",1,0))</f>
        <v>0</v>
      </c>
      <c r="BB188" s="158">
        <f>IF('Indicator Data'!BC192="No Data",1,IF('Indicator Data imputation'!BC191&lt;&gt;"",1,0))</f>
        <v>0</v>
      </c>
      <c r="BC188" s="158">
        <f>IF('Indicator Data'!BD192="No Data",1,IF('Indicator Data imputation'!BD191&lt;&gt;"",1,0))</f>
        <v>0</v>
      </c>
      <c r="BD188" s="158">
        <f>IF('Indicator Data'!BE192="No Data",1,IF('Indicator Data imputation'!BE191&lt;&gt;"",1,0))</f>
        <v>0</v>
      </c>
      <c r="BE188" s="158">
        <f>IF('Indicator Data'!BF192="No Data",1,IF('Indicator Data imputation'!BF191&lt;&gt;"",1,0))</f>
        <v>0</v>
      </c>
      <c r="BF188" s="158">
        <f>IF('Indicator Data'!BG192="No Data",1,IF('Indicator Data imputation'!BG191&lt;&gt;"",1,0))</f>
        <v>0</v>
      </c>
      <c r="BG188" s="158">
        <f>IF('Indicator Data'!BH192="No Data",1,IF('Indicator Data imputation'!BH191&lt;&gt;"",1,0))</f>
        <v>0</v>
      </c>
      <c r="BH188" s="158">
        <f>IF('Indicator Data'!BI192="No Data",1,IF('Indicator Data imputation'!BI191&lt;&gt;"",1,0))</f>
        <v>0</v>
      </c>
      <c r="BI188" s="158">
        <f>IF('Indicator Data'!BJ192="No Data",1,IF('Indicator Data imputation'!BJ191&lt;&gt;"",1,0))</f>
        <v>0</v>
      </c>
      <c r="BJ188" s="158">
        <f>IF('Indicator Data'!BK192="No Data",1,IF('Indicator Data imputation'!BK191&lt;&gt;"",1,0))</f>
        <v>0</v>
      </c>
      <c r="BK188" s="158">
        <f>IF('Indicator Data'!BL192="No Data",1,IF('Indicator Data imputation'!BL191&lt;&gt;"",1,0))</f>
        <v>0</v>
      </c>
      <c r="BL188" s="158">
        <f>IF('Indicator Data'!BM192="No Data",1,IF('Indicator Data imputation'!BM191&lt;&gt;"",1,0))</f>
        <v>0</v>
      </c>
      <c r="BM188" s="158">
        <f>IF('Indicator Data'!BN192="No Data",1,IF('Indicator Data imputation'!BN191&lt;&gt;"",1,0))</f>
        <v>0</v>
      </c>
      <c r="BN188" s="158">
        <f>IF('Indicator Data'!BO192="No Data",1,IF('Indicator Data imputation'!BO191&lt;&gt;"",1,0))</f>
        <v>0</v>
      </c>
      <c r="BO188" s="158">
        <f>IF('Indicator Data'!BP192="No Data",1,IF('Indicator Data imputation'!BP191&lt;&gt;"",1,0))</f>
        <v>0</v>
      </c>
      <c r="BP188" s="158">
        <f>IF('Indicator Data'!BQ192="No Data",1,IF('Indicator Data imputation'!BQ191&lt;&gt;"",1,0))</f>
        <v>0</v>
      </c>
      <c r="BQ188" s="158">
        <f>IF('Indicator Data'!BR192="No Data",1,IF('Indicator Data imputation'!BR191&lt;&gt;"",1,0))</f>
        <v>0</v>
      </c>
      <c r="BR188" s="158">
        <f>IF('Indicator Data'!BS192="No Data",1,IF('Indicator Data imputation'!BS191&lt;&gt;"",1,0))</f>
        <v>0</v>
      </c>
      <c r="BS188" s="158">
        <f>IF('Indicator Data'!BT192="No Data",1,IF('Indicator Data imputation'!BT191&lt;&gt;"",1,0))</f>
        <v>1</v>
      </c>
      <c r="BT188" s="158">
        <f>IF('Indicator Data'!BU192="No Data",1,IF('Indicator Data imputation'!BU191&lt;&gt;"",1,0))</f>
        <v>0</v>
      </c>
      <c r="BU188" s="158">
        <f>IF('Indicator Data'!BV192="No Data",1,IF('Indicator Data imputation'!BV191&lt;&gt;"",1,0))</f>
        <v>0</v>
      </c>
      <c r="BV188" s="158">
        <f>IF('Indicator Data'!BW192="No Data",1,IF('Indicator Data imputation'!BW191&lt;&gt;"",1,0))</f>
        <v>0</v>
      </c>
      <c r="BW188" s="158">
        <f>IF('Indicator Data'!BX192="No Data",1,IF('Indicator Data imputation'!BX191&lt;&gt;"",1,0))</f>
        <v>0</v>
      </c>
      <c r="BX188" s="158">
        <f>IF('Indicator Data'!BY192="No Data",1,IF('Indicator Data imputation'!BY191&lt;&gt;"",1,0))</f>
        <v>0</v>
      </c>
      <c r="BY188" s="5">
        <f t="shared" si="8"/>
        <v>11</v>
      </c>
      <c r="BZ188" s="160">
        <f t="shared" si="7"/>
        <v>0.14666666666666667</v>
      </c>
    </row>
    <row r="189" spans="1:78" x14ac:dyDescent="0.25">
      <c r="A189" s="5" t="s">
        <v>350</v>
      </c>
      <c r="B189" s="158">
        <f>IF('Indicator Data'!C193="No Data",1,IF('Indicator Data imputation'!C192&lt;&gt;"",1,0))</f>
        <v>0</v>
      </c>
      <c r="C189" s="158">
        <f>IF('Indicator Data'!D193="No Data",1,IF('Indicator Data imputation'!D192&lt;&gt;"",1,0))</f>
        <v>0</v>
      </c>
      <c r="D189" s="158">
        <f>IF('Indicator Data'!E193="No Data",1,IF('Indicator Data imputation'!E192&lt;&gt;"",1,0))</f>
        <v>0</v>
      </c>
      <c r="E189" s="158">
        <f>IF('Indicator Data'!F193="No Data",1,IF('Indicator Data imputation'!F192&lt;&gt;"",1,0))</f>
        <v>0</v>
      </c>
      <c r="F189" s="158">
        <f>IF('Indicator Data'!G193="No Data",1,IF('Indicator Data imputation'!G192&lt;&gt;"",1,0))</f>
        <v>0</v>
      </c>
      <c r="G189" s="158">
        <f>IF('Indicator Data'!H193="No Data",1,IF('Indicator Data imputation'!H192&lt;&gt;"",1,0))</f>
        <v>0</v>
      </c>
      <c r="H189" s="158">
        <f>IF('Indicator Data'!I193="No Data",1,IF('Indicator Data imputation'!I192&lt;&gt;"",1,0))</f>
        <v>0</v>
      </c>
      <c r="I189" s="158">
        <f>IF('Indicator Data'!J193="No Data",1,IF('Indicator Data imputation'!J192&lt;&gt;"",1,0))</f>
        <v>0</v>
      </c>
      <c r="J189" s="158">
        <f>IF('Indicator Data'!K193="No Data",1,IF('Indicator Data imputation'!K192&lt;&gt;"",1,0))</f>
        <v>0</v>
      </c>
      <c r="K189" s="158">
        <f>IF('Indicator Data'!L193="No Data",1,IF('Indicator Data imputation'!L192&lt;&gt;"",1,0))</f>
        <v>0</v>
      </c>
      <c r="L189" s="158">
        <f>IF('Indicator Data'!M193="No Data",1,IF('Indicator Data imputation'!M192&lt;&gt;"",1,0))</f>
        <v>0</v>
      </c>
      <c r="M189" s="158">
        <f>IF('Indicator Data'!N193="No Data",1,IF('Indicator Data imputation'!N192&lt;&gt;"",1,0))</f>
        <v>1</v>
      </c>
      <c r="N189" s="158">
        <f>IF('Indicator Data'!O193="No Data",1,IF('Indicator Data imputation'!O192&lt;&gt;"",1,0))</f>
        <v>1</v>
      </c>
      <c r="O189" s="158">
        <f>IF('Indicator Data'!P193="No Data",1,IF('Indicator Data imputation'!P192&lt;&gt;"",1,0))</f>
        <v>1</v>
      </c>
      <c r="P189" s="158">
        <f>IF('Indicator Data'!Q193="No Data",1,IF('Indicator Data imputation'!Q192&lt;&gt;"",1,0))</f>
        <v>0</v>
      </c>
      <c r="Q189" s="158">
        <f>IF('Indicator Data'!R193="No Data",1,IF('Indicator Data imputation'!R192&lt;&gt;"",1,0))</f>
        <v>0</v>
      </c>
      <c r="R189" s="158">
        <f>IF('Indicator Data'!S193="No Data",1,IF('Indicator Data imputation'!S192&lt;&gt;"",1,0))</f>
        <v>0</v>
      </c>
      <c r="S189" s="158">
        <f>IF('Indicator Data'!T193="No Data",1,IF('Indicator Data imputation'!T192&lt;&gt;"",1,0))</f>
        <v>0</v>
      </c>
      <c r="T189" s="158">
        <f>IF('Indicator Data'!U193="No Data",1,IF('Indicator Data imputation'!U192&lt;&gt;"",1,0))</f>
        <v>0</v>
      </c>
      <c r="U189" s="158">
        <f>IF('Indicator Data'!V193="No Data",1,IF('Indicator Data imputation'!V192&lt;&gt;"",1,0))</f>
        <v>0</v>
      </c>
      <c r="V189" s="158">
        <f>IF('Indicator Data'!W193="No Data",1,IF('Indicator Data imputation'!W192&lt;&gt;"",1,0))</f>
        <v>0</v>
      </c>
      <c r="W189" s="158">
        <f>IF('Indicator Data'!X193="No Data",1,IF('Indicator Data imputation'!X192&lt;&gt;"",1,0))</f>
        <v>0</v>
      </c>
      <c r="X189" s="158">
        <f>IF('Indicator Data'!Y193="No Data",1,IF('Indicator Data imputation'!Y192&lt;&gt;"",1,0))</f>
        <v>0</v>
      </c>
      <c r="Y189" s="158">
        <f>IF('Indicator Data'!Z193="No Data",1,IF('Indicator Data imputation'!Z192&lt;&gt;"",1,0))</f>
        <v>0</v>
      </c>
      <c r="Z189" s="158">
        <f>IF('Indicator Data'!AA193="No Data",1,IF('Indicator Data imputation'!AA192&lt;&gt;"",1,0))</f>
        <v>0</v>
      </c>
      <c r="AA189" s="158">
        <f>IF('Indicator Data'!AB193="No Data",1,IF('Indicator Data imputation'!AB192&lt;&gt;"",1,0))</f>
        <v>0</v>
      </c>
      <c r="AB189" s="158">
        <f>IF('Indicator Data'!AC193="No Data",1,IF('Indicator Data imputation'!AC192&lt;&gt;"",1,0))</f>
        <v>0</v>
      </c>
      <c r="AC189" s="158">
        <f>IF('Indicator Data'!AD193="No Data",1,IF('Indicator Data imputation'!AD192&lt;&gt;"",1,0))</f>
        <v>0</v>
      </c>
      <c r="AD189" s="158">
        <f>IF('Indicator Data'!AE193="No Data",1,IF('Indicator Data imputation'!AE192&lt;&gt;"",1,0))</f>
        <v>0</v>
      </c>
      <c r="AE189" s="158">
        <f>IF('Indicator Data'!AF193="No Data",1,IF('Indicator Data imputation'!AF192&lt;&gt;"",1,0))</f>
        <v>0</v>
      </c>
      <c r="AF189" s="158">
        <f>IF('Indicator Data'!AG193="No Data",1,IF('Indicator Data imputation'!AG192&lt;&gt;"",1,0))</f>
        <v>0</v>
      </c>
      <c r="AG189" s="158">
        <f>IF('Indicator Data'!AH193="No Data",1,IF('Indicator Data imputation'!AH192&lt;&gt;"",1,0))</f>
        <v>0</v>
      </c>
      <c r="AH189" s="158">
        <f>IF('Indicator Data'!AI193="No Data",1,IF('Indicator Data imputation'!AI192&lt;&gt;"",1,0))</f>
        <v>0</v>
      </c>
      <c r="AI189" s="158">
        <f>IF('Indicator Data'!AJ193="No Data",1,IF('Indicator Data imputation'!AJ192&lt;&gt;"",1,0))</f>
        <v>0</v>
      </c>
      <c r="AJ189" s="158">
        <f>IF('Indicator Data'!AK193="No Data",1,IF('Indicator Data imputation'!AK192&lt;&gt;"",1,0))</f>
        <v>0</v>
      </c>
      <c r="AK189" s="158">
        <f>IF('Indicator Data'!AL193="No Data",1,IF('Indicator Data imputation'!AL192&lt;&gt;"",1,0))</f>
        <v>0</v>
      </c>
      <c r="AL189" s="158">
        <f>IF('Indicator Data'!AM193="No Data",1,IF('Indicator Data imputation'!AM192&lt;&gt;"",1,0))</f>
        <v>0</v>
      </c>
      <c r="AM189" s="158">
        <f>IF('Indicator Data'!AN193="No Data",1,IF('Indicator Data imputation'!AN192&lt;&gt;"",1,0))</f>
        <v>0</v>
      </c>
      <c r="AN189" s="158">
        <f>IF('Indicator Data'!AO193="No Data",1,IF('Indicator Data imputation'!AO192&lt;&gt;"",1,0))</f>
        <v>0</v>
      </c>
      <c r="AO189" s="158">
        <f>IF('Indicator Data'!AP193="No Data",1,IF('Indicator Data imputation'!AP192&lt;&gt;"",1,0))</f>
        <v>0</v>
      </c>
      <c r="AP189" s="158">
        <f>IF('Indicator Data'!AQ193="No Data",1,IF('Indicator Data imputation'!AQ192&lt;&gt;"",1,0))</f>
        <v>0</v>
      </c>
      <c r="AQ189" s="158">
        <f>IF('Indicator Data'!AR193="No Data",1,IF('Indicator Data imputation'!AR192&lt;&gt;"",1,0))</f>
        <v>0</v>
      </c>
      <c r="AR189" s="158">
        <f>IF('Indicator Data'!AS193="No Data",1,IF('Indicator Data imputation'!AS192&lt;&gt;"",1,0))</f>
        <v>0</v>
      </c>
      <c r="AS189" s="158">
        <f>IF('Indicator Data'!AT193="No Data",1,IF('Indicator Data imputation'!AT192&lt;&gt;"",1,0))</f>
        <v>0</v>
      </c>
      <c r="AT189" s="158">
        <f>IF('Indicator Data'!AU193="No Data",1,IF('Indicator Data imputation'!AU192&lt;&gt;"",1,0))</f>
        <v>0</v>
      </c>
      <c r="AU189" s="158">
        <f>IF('Indicator Data'!AV193="No Data",1,IF('Indicator Data imputation'!AV192&lt;&gt;"",1,0))</f>
        <v>0</v>
      </c>
      <c r="AV189" s="158">
        <f>IF('Indicator Data'!AW193="No Data",1,IF('Indicator Data imputation'!AW192&lt;&gt;"",1,0))</f>
        <v>1</v>
      </c>
      <c r="AW189" s="158">
        <f>IF('Indicator Data'!AX193="No Data",1,IF('Indicator Data imputation'!AX192&lt;&gt;"",1,0))</f>
        <v>0</v>
      </c>
      <c r="AX189" s="158">
        <f>IF('Indicator Data'!AY193="No Data",1,IF('Indicator Data imputation'!AY192&lt;&gt;"",1,0))</f>
        <v>0</v>
      </c>
      <c r="AY189" s="158">
        <f>IF('Indicator Data'!AZ193="No Data",1,IF('Indicator Data imputation'!AZ192&lt;&gt;"",1,0))</f>
        <v>0</v>
      </c>
      <c r="AZ189" s="158">
        <f>IF('Indicator Data'!BA193="No Data",1,IF('Indicator Data imputation'!BA192&lt;&gt;"",1,0))</f>
        <v>0</v>
      </c>
      <c r="BA189" s="158">
        <f>IF('Indicator Data'!BB193="No Data",1,IF('Indicator Data imputation'!BB192&lt;&gt;"",1,0))</f>
        <v>0</v>
      </c>
      <c r="BB189" s="158">
        <f>IF('Indicator Data'!BC193="No Data",1,IF('Indicator Data imputation'!BC192&lt;&gt;"",1,0))</f>
        <v>0</v>
      </c>
      <c r="BC189" s="158">
        <f>IF('Indicator Data'!BD193="No Data",1,IF('Indicator Data imputation'!BD192&lt;&gt;"",1,0))</f>
        <v>0</v>
      </c>
      <c r="BD189" s="158">
        <f>IF('Indicator Data'!BE193="No Data",1,IF('Indicator Data imputation'!BE192&lt;&gt;"",1,0))</f>
        <v>0</v>
      </c>
      <c r="BE189" s="158">
        <f>IF('Indicator Data'!BF193="No Data",1,IF('Indicator Data imputation'!BF192&lt;&gt;"",1,0))</f>
        <v>0</v>
      </c>
      <c r="BF189" s="158">
        <f>IF('Indicator Data'!BG193="No Data",1,IF('Indicator Data imputation'!BG192&lt;&gt;"",1,0))</f>
        <v>0</v>
      </c>
      <c r="BG189" s="158">
        <f>IF('Indicator Data'!BH193="No Data",1,IF('Indicator Data imputation'!BH192&lt;&gt;"",1,0))</f>
        <v>0</v>
      </c>
      <c r="BH189" s="158">
        <f>IF('Indicator Data'!BI193="No Data",1,IF('Indicator Data imputation'!BI192&lt;&gt;"",1,0))</f>
        <v>0</v>
      </c>
      <c r="BI189" s="158">
        <f>IF('Indicator Data'!BJ193="No Data",1,IF('Indicator Data imputation'!BJ192&lt;&gt;"",1,0))</f>
        <v>0</v>
      </c>
      <c r="BJ189" s="158">
        <f>IF('Indicator Data'!BK193="No Data",1,IF('Indicator Data imputation'!BK192&lt;&gt;"",1,0))</f>
        <v>0</v>
      </c>
      <c r="BK189" s="158">
        <f>IF('Indicator Data'!BL193="No Data",1,IF('Indicator Data imputation'!BL192&lt;&gt;"",1,0))</f>
        <v>0</v>
      </c>
      <c r="BL189" s="158">
        <f>IF('Indicator Data'!BM193="No Data",1,IF('Indicator Data imputation'!BM192&lt;&gt;"",1,0))</f>
        <v>0</v>
      </c>
      <c r="BM189" s="158">
        <f>IF('Indicator Data'!BN193="No Data",1,IF('Indicator Data imputation'!BN192&lt;&gt;"",1,0))</f>
        <v>0</v>
      </c>
      <c r="BN189" s="158">
        <f>IF('Indicator Data'!BO193="No Data",1,IF('Indicator Data imputation'!BO192&lt;&gt;"",1,0))</f>
        <v>0</v>
      </c>
      <c r="BO189" s="158">
        <f>IF('Indicator Data'!BP193="No Data",1,IF('Indicator Data imputation'!BP192&lt;&gt;"",1,0))</f>
        <v>0</v>
      </c>
      <c r="BP189" s="158">
        <f>IF('Indicator Data'!BQ193="No Data",1,IF('Indicator Data imputation'!BQ192&lt;&gt;"",1,0))</f>
        <v>0</v>
      </c>
      <c r="BQ189" s="158">
        <f>IF('Indicator Data'!BR193="No Data",1,IF('Indicator Data imputation'!BR192&lt;&gt;"",1,0))</f>
        <v>0</v>
      </c>
      <c r="BR189" s="158">
        <f>IF('Indicator Data'!BS193="No Data",1,IF('Indicator Data imputation'!BS192&lt;&gt;"",1,0))</f>
        <v>0</v>
      </c>
      <c r="BS189" s="158">
        <f>IF('Indicator Data'!BT193="No Data",1,IF('Indicator Data imputation'!BT192&lt;&gt;"",1,0))</f>
        <v>0</v>
      </c>
      <c r="BT189" s="158">
        <f>IF('Indicator Data'!BU193="No Data",1,IF('Indicator Data imputation'!BU192&lt;&gt;"",1,0))</f>
        <v>0</v>
      </c>
      <c r="BU189" s="158">
        <f>IF('Indicator Data'!BV193="No Data",1,IF('Indicator Data imputation'!BV192&lt;&gt;"",1,0))</f>
        <v>0</v>
      </c>
      <c r="BV189" s="158">
        <f>IF('Indicator Data'!BW193="No Data",1,IF('Indicator Data imputation'!BW192&lt;&gt;"",1,0))</f>
        <v>1</v>
      </c>
      <c r="BW189" s="158">
        <f>IF('Indicator Data'!BX193="No Data",1,IF('Indicator Data imputation'!BX192&lt;&gt;"",1,0))</f>
        <v>0</v>
      </c>
      <c r="BX189" s="158">
        <f>IF('Indicator Data'!BY193="No Data",1,IF('Indicator Data imputation'!BY192&lt;&gt;"",1,0))</f>
        <v>0</v>
      </c>
      <c r="BY189" s="5">
        <f t="shared" si="8"/>
        <v>5</v>
      </c>
      <c r="BZ189" s="160">
        <f t="shared" si="7"/>
        <v>6.6666666666666666E-2</v>
      </c>
    </row>
    <row r="190" spans="1:78" x14ac:dyDescent="0.25">
      <c r="A190" s="5" t="s">
        <v>351</v>
      </c>
      <c r="B190" s="158">
        <f>IF('Indicator Data'!C194="No Data",1,IF('Indicator Data imputation'!C193&lt;&gt;"",1,0))</f>
        <v>0</v>
      </c>
      <c r="C190" s="158">
        <f>IF('Indicator Data'!D194="No Data",1,IF('Indicator Data imputation'!D193&lt;&gt;"",1,0))</f>
        <v>0</v>
      </c>
      <c r="D190" s="158">
        <f>IF('Indicator Data'!E194="No Data",1,IF('Indicator Data imputation'!E193&lt;&gt;"",1,0))</f>
        <v>0</v>
      </c>
      <c r="E190" s="158">
        <f>IF('Indicator Data'!F194="No Data",1,IF('Indicator Data imputation'!F193&lt;&gt;"",1,0))</f>
        <v>0</v>
      </c>
      <c r="F190" s="158">
        <f>IF('Indicator Data'!G194="No Data",1,IF('Indicator Data imputation'!G193&lt;&gt;"",1,0))</f>
        <v>0</v>
      </c>
      <c r="G190" s="158">
        <f>IF('Indicator Data'!H194="No Data",1,IF('Indicator Data imputation'!H193&lt;&gt;"",1,0))</f>
        <v>0</v>
      </c>
      <c r="H190" s="158">
        <f>IF('Indicator Data'!I194="No Data",1,IF('Indicator Data imputation'!I193&lt;&gt;"",1,0))</f>
        <v>0</v>
      </c>
      <c r="I190" s="158">
        <f>IF('Indicator Data'!J194="No Data",1,IF('Indicator Data imputation'!J193&lt;&gt;"",1,0))</f>
        <v>0</v>
      </c>
      <c r="J190" s="158">
        <f>IF('Indicator Data'!K194="No Data",1,IF('Indicator Data imputation'!K193&lt;&gt;"",1,0))</f>
        <v>0</v>
      </c>
      <c r="K190" s="158">
        <f>IF('Indicator Data'!L194="No Data",1,IF('Indicator Data imputation'!L193&lt;&gt;"",1,0))</f>
        <v>0</v>
      </c>
      <c r="L190" s="158">
        <f>IF('Indicator Data'!M194="No Data",1,IF('Indicator Data imputation'!M193&lt;&gt;"",1,0))</f>
        <v>0</v>
      </c>
      <c r="M190" s="158">
        <f>IF('Indicator Data'!N194="No Data",1,IF('Indicator Data imputation'!N193&lt;&gt;"",1,0))</f>
        <v>1</v>
      </c>
      <c r="N190" s="158">
        <f>IF('Indicator Data'!O194="No Data",1,IF('Indicator Data imputation'!O193&lt;&gt;"",1,0))</f>
        <v>1</v>
      </c>
      <c r="O190" s="158">
        <f>IF('Indicator Data'!P194="No Data",1,IF('Indicator Data imputation'!P193&lt;&gt;"",1,0))</f>
        <v>1</v>
      </c>
      <c r="P190" s="158">
        <f>IF('Indicator Data'!Q194="No Data",1,IF('Indicator Data imputation'!Q193&lt;&gt;"",1,0))</f>
        <v>0</v>
      </c>
      <c r="Q190" s="158">
        <f>IF('Indicator Data'!R194="No Data",1,IF('Indicator Data imputation'!R193&lt;&gt;"",1,0))</f>
        <v>0</v>
      </c>
      <c r="R190" s="158">
        <f>IF('Indicator Data'!S194="No Data",1,IF('Indicator Data imputation'!S193&lt;&gt;"",1,0))</f>
        <v>0</v>
      </c>
      <c r="S190" s="158">
        <f>IF('Indicator Data'!T194="No Data",1,IF('Indicator Data imputation'!T193&lt;&gt;"",1,0))</f>
        <v>0</v>
      </c>
      <c r="T190" s="158">
        <f>IF('Indicator Data'!U194="No Data",1,IF('Indicator Data imputation'!U193&lt;&gt;"",1,0))</f>
        <v>0</v>
      </c>
      <c r="U190" s="158">
        <f>IF('Indicator Data'!V194="No Data",1,IF('Indicator Data imputation'!V193&lt;&gt;"",1,0))</f>
        <v>0</v>
      </c>
      <c r="V190" s="158">
        <f>IF('Indicator Data'!W194="No Data",1,IF('Indicator Data imputation'!W193&lt;&gt;"",1,0))</f>
        <v>0</v>
      </c>
      <c r="W190" s="158">
        <f>IF('Indicator Data'!X194="No Data",1,IF('Indicator Data imputation'!X193&lt;&gt;"",1,0))</f>
        <v>0</v>
      </c>
      <c r="X190" s="158">
        <f>IF('Indicator Data'!Y194="No Data",1,IF('Indicator Data imputation'!Y193&lt;&gt;"",1,0))</f>
        <v>0</v>
      </c>
      <c r="Y190" s="158">
        <f>IF('Indicator Data'!Z194="No Data",1,IF('Indicator Data imputation'!Z193&lt;&gt;"",1,0))</f>
        <v>0</v>
      </c>
      <c r="Z190" s="158">
        <f>IF('Indicator Data'!AA194="No Data",1,IF('Indicator Data imputation'!AA193&lt;&gt;"",1,0))</f>
        <v>0</v>
      </c>
      <c r="AA190" s="158">
        <f>IF('Indicator Data'!AB194="No Data",1,IF('Indicator Data imputation'!AB193&lt;&gt;"",1,0))</f>
        <v>0</v>
      </c>
      <c r="AB190" s="158">
        <f>IF('Indicator Data'!AC194="No Data",1,IF('Indicator Data imputation'!AC193&lt;&gt;"",1,0))</f>
        <v>0</v>
      </c>
      <c r="AC190" s="158">
        <f>IF('Indicator Data'!AD194="No Data",1,IF('Indicator Data imputation'!AD193&lt;&gt;"",1,0))</f>
        <v>0</v>
      </c>
      <c r="AD190" s="158">
        <f>IF('Indicator Data'!AE194="No Data",1,IF('Indicator Data imputation'!AE193&lt;&gt;"",1,0))</f>
        <v>0</v>
      </c>
      <c r="AE190" s="158">
        <f>IF('Indicator Data'!AF194="No Data",1,IF('Indicator Data imputation'!AF193&lt;&gt;"",1,0))</f>
        <v>0</v>
      </c>
      <c r="AF190" s="158">
        <f>IF('Indicator Data'!AG194="No Data",1,IF('Indicator Data imputation'!AG193&lt;&gt;"",1,0))</f>
        <v>0</v>
      </c>
      <c r="AG190" s="158">
        <f>IF('Indicator Data'!AH194="No Data",1,IF('Indicator Data imputation'!AH193&lt;&gt;"",1,0))</f>
        <v>0</v>
      </c>
      <c r="AH190" s="158">
        <f>IF('Indicator Data'!AI194="No Data",1,IF('Indicator Data imputation'!AI193&lt;&gt;"",1,0))</f>
        <v>0</v>
      </c>
      <c r="AI190" s="158">
        <f>IF('Indicator Data'!AJ194="No Data",1,IF('Indicator Data imputation'!AJ193&lt;&gt;"",1,0))</f>
        <v>0</v>
      </c>
      <c r="AJ190" s="158">
        <f>IF('Indicator Data'!AK194="No Data",1,IF('Indicator Data imputation'!AK193&lt;&gt;"",1,0))</f>
        <v>0</v>
      </c>
      <c r="AK190" s="158">
        <f>IF('Indicator Data'!AL194="No Data",1,IF('Indicator Data imputation'!AL193&lt;&gt;"",1,0))</f>
        <v>0</v>
      </c>
      <c r="AL190" s="158">
        <f>IF('Indicator Data'!AM194="No Data",1,IF('Indicator Data imputation'!AM193&lt;&gt;"",1,0))</f>
        <v>0</v>
      </c>
      <c r="AM190" s="158">
        <f>IF('Indicator Data'!AN194="No Data",1,IF('Indicator Data imputation'!AN193&lt;&gt;"",1,0))</f>
        <v>0</v>
      </c>
      <c r="AN190" s="158">
        <f>IF('Indicator Data'!AO194="No Data",1,IF('Indicator Data imputation'!AO193&lt;&gt;"",1,0))</f>
        <v>0</v>
      </c>
      <c r="AO190" s="158">
        <f>IF('Indicator Data'!AP194="No Data",1,IF('Indicator Data imputation'!AP193&lt;&gt;"",1,0))</f>
        <v>0</v>
      </c>
      <c r="AP190" s="158">
        <f>IF('Indicator Data'!AQ194="No Data",1,IF('Indicator Data imputation'!AQ193&lt;&gt;"",1,0))</f>
        <v>0</v>
      </c>
      <c r="AQ190" s="158">
        <f>IF('Indicator Data'!AR194="No Data",1,IF('Indicator Data imputation'!AR193&lt;&gt;"",1,0))</f>
        <v>0</v>
      </c>
      <c r="AR190" s="158">
        <f>IF('Indicator Data'!AS194="No Data",1,IF('Indicator Data imputation'!AS193&lt;&gt;"",1,0))</f>
        <v>0</v>
      </c>
      <c r="AS190" s="158">
        <f>IF('Indicator Data'!AT194="No Data",1,IF('Indicator Data imputation'!AT193&lt;&gt;"",1,0))</f>
        <v>0</v>
      </c>
      <c r="AT190" s="158">
        <f>IF('Indicator Data'!AU194="No Data",1,IF('Indicator Data imputation'!AU193&lt;&gt;"",1,0))</f>
        <v>0</v>
      </c>
      <c r="AU190" s="158">
        <f>IF('Indicator Data'!AV194="No Data",1,IF('Indicator Data imputation'!AV193&lt;&gt;"",1,0))</f>
        <v>0</v>
      </c>
      <c r="AV190" s="158">
        <f>IF('Indicator Data'!AW194="No Data",1,IF('Indicator Data imputation'!AW193&lt;&gt;"",1,0))</f>
        <v>1</v>
      </c>
      <c r="AW190" s="158">
        <f>IF('Indicator Data'!AX194="No Data",1,IF('Indicator Data imputation'!AX193&lt;&gt;"",1,0))</f>
        <v>0</v>
      </c>
      <c r="AX190" s="158">
        <f>IF('Indicator Data'!AY194="No Data",1,IF('Indicator Data imputation'!AY193&lt;&gt;"",1,0))</f>
        <v>0</v>
      </c>
      <c r="AY190" s="158">
        <f>IF('Indicator Data'!AZ194="No Data",1,IF('Indicator Data imputation'!AZ193&lt;&gt;"",1,0))</f>
        <v>0</v>
      </c>
      <c r="AZ190" s="158">
        <f>IF('Indicator Data'!BA194="No Data",1,IF('Indicator Data imputation'!BA193&lt;&gt;"",1,0))</f>
        <v>0</v>
      </c>
      <c r="BA190" s="158">
        <f>IF('Indicator Data'!BB194="No Data",1,IF('Indicator Data imputation'!BB193&lt;&gt;"",1,0))</f>
        <v>0</v>
      </c>
      <c r="BB190" s="158">
        <f>IF('Indicator Data'!BC194="No Data",1,IF('Indicator Data imputation'!BC193&lt;&gt;"",1,0))</f>
        <v>0</v>
      </c>
      <c r="BC190" s="158">
        <f>IF('Indicator Data'!BD194="No Data",1,IF('Indicator Data imputation'!BD193&lt;&gt;"",1,0))</f>
        <v>0</v>
      </c>
      <c r="BD190" s="158">
        <f>IF('Indicator Data'!BE194="No Data",1,IF('Indicator Data imputation'!BE193&lt;&gt;"",1,0))</f>
        <v>0</v>
      </c>
      <c r="BE190" s="158">
        <f>IF('Indicator Data'!BF194="No Data",1,IF('Indicator Data imputation'!BF193&lt;&gt;"",1,0))</f>
        <v>0</v>
      </c>
      <c r="BF190" s="158">
        <f>IF('Indicator Data'!BG194="No Data",1,IF('Indicator Data imputation'!BG193&lt;&gt;"",1,0))</f>
        <v>0</v>
      </c>
      <c r="BG190" s="158">
        <f>IF('Indicator Data'!BH194="No Data",1,IF('Indicator Data imputation'!BH193&lt;&gt;"",1,0))</f>
        <v>0</v>
      </c>
      <c r="BH190" s="158">
        <f>IF('Indicator Data'!BI194="No Data",1,IF('Indicator Data imputation'!BI193&lt;&gt;"",1,0))</f>
        <v>0</v>
      </c>
      <c r="BI190" s="158">
        <f>IF('Indicator Data'!BJ194="No Data",1,IF('Indicator Data imputation'!BJ193&lt;&gt;"",1,0))</f>
        <v>0</v>
      </c>
      <c r="BJ190" s="158">
        <f>IF('Indicator Data'!BK194="No Data",1,IF('Indicator Data imputation'!BK193&lt;&gt;"",1,0))</f>
        <v>0</v>
      </c>
      <c r="BK190" s="158">
        <f>IF('Indicator Data'!BL194="No Data",1,IF('Indicator Data imputation'!BL193&lt;&gt;"",1,0))</f>
        <v>0</v>
      </c>
      <c r="BL190" s="158">
        <f>IF('Indicator Data'!BM194="No Data",1,IF('Indicator Data imputation'!BM193&lt;&gt;"",1,0))</f>
        <v>0</v>
      </c>
      <c r="BM190" s="158">
        <f>IF('Indicator Data'!BN194="No Data",1,IF('Indicator Data imputation'!BN193&lt;&gt;"",1,0))</f>
        <v>0</v>
      </c>
      <c r="BN190" s="158">
        <f>IF('Indicator Data'!BO194="No Data",1,IF('Indicator Data imputation'!BO193&lt;&gt;"",1,0))</f>
        <v>0</v>
      </c>
      <c r="BO190" s="158">
        <f>IF('Indicator Data'!BP194="No Data",1,IF('Indicator Data imputation'!BP193&lt;&gt;"",1,0))</f>
        <v>0</v>
      </c>
      <c r="BP190" s="158">
        <f>IF('Indicator Data'!BQ194="No Data",1,IF('Indicator Data imputation'!BQ193&lt;&gt;"",1,0))</f>
        <v>0</v>
      </c>
      <c r="BQ190" s="158">
        <f>IF('Indicator Data'!BR194="No Data",1,IF('Indicator Data imputation'!BR193&lt;&gt;"",1,0))</f>
        <v>0</v>
      </c>
      <c r="BR190" s="158">
        <f>IF('Indicator Data'!BS194="No Data",1,IF('Indicator Data imputation'!BS193&lt;&gt;"",1,0))</f>
        <v>0</v>
      </c>
      <c r="BS190" s="158">
        <f>IF('Indicator Data'!BT194="No Data",1,IF('Indicator Data imputation'!BT193&lt;&gt;"",1,0))</f>
        <v>0</v>
      </c>
      <c r="BT190" s="158">
        <f>IF('Indicator Data'!BU194="No Data",1,IF('Indicator Data imputation'!BU193&lt;&gt;"",1,0))</f>
        <v>0</v>
      </c>
      <c r="BU190" s="158">
        <f>IF('Indicator Data'!BV194="No Data",1,IF('Indicator Data imputation'!BV193&lt;&gt;"",1,0))</f>
        <v>0</v>
      </c>
      <c r="BV190" s="158">
        <f>IF('Indicator Data'!BW194="No Data",1,IF('Indicator Data imputation'!BW193&lt;&gt;"",1,0))</f>
        <v>0</v>
      </c>
      <c r="BW190" s="158">
        <f>IF('Indicator Data'!BX194="No Data",1,IF('Indicator Data imputation'!BX193&lt;&gt;"",1,0))</f>
        <v>0</v>
      </c>
      <c r="BX190" s="158">
        <f>IF('Indicator Data'!BY194="No Data",1,IF('Indicator Data imputation'!BY193&lt;&gt;"",1,0))</f>
        <v>0</v>
      </c>
      <c r="BY190" s="5">
        <f t="shared" si="8"/>
        <v>4</v>
      </c>
      <c r="BZ190" s="160">
        <f t="shared" si="7"/>
        <v>5.3333333333333337E-2</v>
      </c>
    </row>
    <row r="191" spans="1:78" x14ac:dyDescent="0.25">
      <c r="A191" s="5" t="s">
        <v>353</v>
      </c>
      <c r="B191" s="158">
        <f>IF('Indicator Data'!C195="No Data",1,IF('Indicator Data imputation'!C194&lt;&gt;"",1,0))</f>
        <v>0</v>
      </c>
      <c r="C191" s="158">
        <f>IF('Indicator Data'!D195="No Data",1,IF('Indicator Data imputation'!D194&lt;&gt;"",1,0))</f>
        <v>0</v>
      </c>
      <c r="D191" s="158">
        <f>IF('Indicator Data'!E195="No Data",1,IF('Indicator Data imputation'!E194&lt;&gt;"",1,0))</f>
        <v>0</v>
      </c>
      <c r="E191" s="158">
        <f>IF('Indicator Data'!F195="No Data",1,IF('Indicator Data imputation'!F194&lt;&gt;"",1,0))</f>
        <v>0</v>
      </c>
      <c r="F191" s="158">
        <f>IF('Indicator Data'!G195="No Data",1,IF('Indicator Data imputation'!G194&lt;&gt;"",1,0))</f>
        <v>0</v>
      </c>
      <c r="G191" s="158">
        <f>IF('Indicator Data'!H195="No Data",1,IF('Indicator Data imputation'!H194&lt;&gt;"",1,0))</f>
        <v>0</v>
      </c>
      <c r="H191" s="158">
        <f>IF('Indicator Data'!I195="No Data",1,IF('Indicator Data imputation'!I194&lt;&gt;"",1,0))</f>
        <v>0</v>
      </c>
      <c r="I191" s="158">
        <f>IF('Indicator Data'!J195="No Data",1,IF('Indicator Data imputation'!J194&lt;&gt;"",1,0))</f>
        <v>0</v>
      </c>
      <c r="J191" s="158">
        <f>IF('Indicator Data'!K195="No Data",1,IF('Indicator Data imputation'!K194&lt;&gt;"",1,0))</f>
        <v>0</v>
      </c>
      <c r="K191" s="158">
        <f>IF('Indicator Data'!L195="No Data",1,IF('Indicator Data imputation'!L194&lt;&gt;"",1,0))</f>
        <v>0</v>
      </c>
      <c r="L191" s="158">
        <f>IF('Indicator Data'!M195="No Data",1,IF('Indicator Data imputation'!M194&lt;&gt;"",1,0))</f>
        <v>0</v>
      </c>
      <c r="M191" s="158">
        <f>IF('Indicator Data'!N195="No Data",1,IF('Indicator Data imputation'!N194&lt;&gt;"",1,0))</f>
        <v>0</v>
      </c>
      <c r="N191" s="158">
        <f>IF('Indicator Data'!O195="No Data",1,IF('Indicator Data imputation'!O194&lt;&gt;"",1,0))</f>
        <v>0</v>
      </c>
      <c r="O191" s="158">
        <f>IF('Indicator Data'!P195="No Data",1,IF('Indicator Data imputation'!P194&lt;&gt;"",1,0))</f>
        <v>0</v>
      </c>
      <c r="P191" s="158">
        <f>IF('Indicator Data'!Q195="No Data",1,IF('Indicator Data imputation'!Q194&lt;&gt;"",1,0))</f>
        <v>0</v>
      </c>
      <c r="Q191" s="158">
        <f>IF('Indicator Data'!R195="No Data",1,IF('Indicator Data imputation'!R194&lt;&gt;"",1,0))</f>
        <v>0</v>
      </c>
      <c r="R191" s="158">
        <f>IF('Indicator Data'!S195="No Data",1,IF('Indicator Data imputation'!S194&lt;&gt;"",1,0))</f>
        <v>0</v>
      </c>
      <c r="S191" s="158">
        <f>IF('Indicator Data'!T195="No Data",1,IF('Indicator Data imputation'!T194&lt;&gt;"",1,0))</f>
        <v>0</v>
      </c>
      <c r="T191" s="158">
        <f>IF('Indicator Data'!U195="No Data",1,IF('Indicator Data imputation'!U194&lt;&gt;"",1,0))</f>
        <v>0</v>
      </c>
      <c r="U191" s="158">
        <f>IF('Indicator Data'!V195="No Data",1,IF('Indicator Data imputation'!V194&lt;&gt;"",1,0))</f>
        <v>0</v>
      </c>
      <c r="V191" s="158">
        <f>IF('Indicator Data'!W195="No Data",1,IF('Indicator Data imputation'!W194&lt;&gt;"",1,0))</f>
        <v>0</v>
      </c>
      <c r="W191" s="158">
        <f>IF('Indicator Data'!X195="No Data",1,IF('Indicator Data imputation'!X194&lt;&gt;"",1,0))</f>
        <v>0</v>
      </c>
      <c r="X191" s="158">
        <f>IF('Indicator Data'!Y195="No Data",1,IF('Indicator Data imputation'!Y194&lt;&gt;"",1,0))</f>
        <v>0</v>
      </c>
      <c r="Y191" s="158">
        <f>IF('Indicator Data'!Z195="No Data",1,IF('Indicator Data imputation'!Z194&lt;&gt;"",1,0))</f>
        <v>0</v>
      </c>
      <c r="Z191" s="158">
        <f>IF('Indicator Data'!AA195="No Data",1,IF('Indicator Data imputation'!AA194&lt;&gt;"",1,0))</f>
        <v>0</v>
      </c>
      <c r="AA191" s="158">
        <f>IF('Indicator Data'!AB195="No Data",1,IF('Indicator Data imputation'!AB194&lt;&gt;"",1,0))</f>
        <v>0</v>
      </c>
      <c r="AB191" s="158">
        <f>IF('Indicator Data'!AC195="No Data",1,IF('Indicator Data imputation'!AC194&lt;&gt;"",1,0))</f>
        <v>0</v>
      </c>
      <c r="AC191" s="158">
        <f>IF('Indicator Data'!AD195="No Data",1,IF('Indicator Data imputation'!AD194&lt;&gt;"",1,0))</f>
        <v>0</v>
      </c>
      <c r="AD191" s="158">
        <f>IF('Indicator Data'!AE195="No Data",1,IF('Indicator Data imputation'!AE194&lt;&gt;"",1,0))</f>
        <v>0</v>
      </c>
      <c r="AE191" s="158">
        <f>IF('Indicator Data'!AF195="No Data",1,IF('Indicator Data imputation'!AF194&lt;&gt;"",1,0))</f>
        <v>0</v>
      </c>
      <c r="AF191" s="158">
        <f>IF('Indicator Data'!AG195="No Data",1,IF('Indicator Data imputation'!AG194&lt;&gt;"",1,0))</f>
        <v>0</v>
      </c>
      <c r="AG191" s="158">
        <f>IF('Indicator Data'!AH195="No Data",1,IF('Indicator Data imputation'!AH194&lt;&gt;"",1,0))</f>
        <v>0</v>
      </c>
      <c r="AH191" s="158">
        <f>IF('Indicator Data'!AI195="No Data",1,IF('Indicator Data imputation'!AI194&lt;&gt;"",1,0))</f>
        <v>0</v>
      </c>
      <c r="AI191" s="158">
        <f>IF('Indicator Data'!AJ195="No Data",1,IF('Indicator Data imputation'!AJ194&lt;&gt;"",1,0))</f>
        <v>0</v>
      </c>
      <c r="AJ191" s="158">
        <f>IF('Indicator Data'!AK195="No Data",1,IF('Indicator Data imputation'!AK194&lt;&gt;"",1,0))</f>
        <v>0</v>
      </c>
      <c r="AK191" s="158">
        <f>IF('Indicator Data'!AL195="No Data",1,IF('Indicator Data imputation'!AL194&lt;&gt;"",1,0))</f>
        <v>0</v>
      </c>
      <c r="AL191" s="158">
        <f>IF('Indicator Data'!AM195="No Data",1,IF('Indicator Data imputation'!AM194&lt;&gt;"",1,0))</f>
        <v>0</v>
      </c>
      <c r="AM191" s="158">
        <f>IF('Indicator Data'!AN195="No Data",1,IF('Indicator Data imputation'!AN194&lt;&gt;"",1,0))</f>
        <v>0</v>
      </c>
      <c r="AN191" s="158">
        <f>IF('Indicator Data'!AO195="No Data",1,IF('Indicator Data imputation'!AO194&lt;&gt;"",1,0))</f>
        <v>0</v>
      </c>
      <c r="AO191" s="158">
        <f>IF('Indicator Data'!AP195="No Data",1,IF('Indicator Data imputation'!AP194&lt;&gt;"",1,0))</f>
        <v>0</v>
      </c>
      <c r="AP191" s="158">
        <f>IF('Indicator Data'!AQ195="No Data",1,IF('Indicator Data imputation'!AQ194&lt;&gt;"",1,0))</f>
        <v>0</v>
      </c>
      <c r="AQ191" s="158">
        <f>IF('Indicator Data'!AR195="No Data",1,IF('Indicator Data imputation'!AR194&lt;&gt;"",1,0))</f>
        <v>0</v>
      </c>
      <c r="AR191" s="158">
        <f>IF('Indicator Data'!AS195="No Data",1,IF('Indicator Data imputation'!AS194&lt;&gt;"",1,0))</f>
        <v>0</v>
      </c>
      <c r="AS191" s="158">
        <f>IF('Indicator Data'!AT195="No Data",1,IF('Indicator Data imputation'!AT194&lt;&gt;"",1,0))</f>
        <v>0</v>
      </c>
      <c r="AT191" s="158">
        <f>IF('Indicator Data'!AU195="No Data",1,IF('Indicator Data imputation'!AU194&lt;&gt;"",1,0))</f>
        <v>0</v>
      </c>
      <c r="AU191" s="158">
        <f>IF('Indicator Data'!AV195="No Data",1,IF('Indicator Data imputation'!AV194&lt;&gt;"",1,0))</f>
        <v>0</v>
      </c>
      <c r="AV191" s="158">
        <f>IF('Indicator Data'!AW195="No Data",1,IF('Indicator Data imputation'!AW194&lt;&gt;"",1,0))</f>
        <v>0</v>
      </c>
      <c r="AW191" s="158">
        <f>IF('Indicator Data'!AX195="No Data",1,IF('Indicator Data imputation'!AX194&lt;&gt;"",1,0))</f>
        <v>0</v>
      </c>
      <c r="AX191" s="158">
        <f>IF('Indicator Data'!AY195="No Data",1,IF('Indicator Data imputation'!AY194&lt;&gt;"",1,0))</f>
        <v>0</v>
      </c>
      <c r="AY191" s="158">
        <f>IF('Indicator Data'!AZ195="No Data",1,IF('Indicator Data imputation'!AZ194&lt;&gt;"",1,0))</f>
        <v>0</v>
      </c>
      <c r="AZ191" s="158">
        <f>IF('Indicator Data'!BA195="No Data",1,IF('Indicator Data imputation'!BA194&lt;&gt;"",1,0))</f>
        <v>0</v>
      </c>
      <c r="BA191" s="158">
        <f>IF('Indicator Data'!BB195="No Data",1,IF('Indicator Data imputation'!BB194&lt;&gt;"",1,0))</f>
        <v>0</v>
      </c>
      <c r="BB191" s="158">
        <f>IF('Indicator Data'!BC195="No Data",1,IF('Indicator Data imputation'!BC194&lt;&gt;"",1,0))</f>
        <v>0</v>
      </c>
      <c r="BC191" s="158">
        <f>IF('Indicator Data'!BD195="No Data",1,IF('Indicator Data imputation'!BD194&lt;&gt;"",1,0))</f>
        <v>0</v>
      </c>
      <c r="BD191" s="158">
        <f>IF('Indicator Data'!BE195="No Data",1,IF('Indicator Data imputation'!BE194&lt;&gt;"",1,0))</f>
        <v>0</v>
      </c>
      <c r="BE191" s="158">
        <f>IF('Indicator Data'!BF195="No Data",1,IF('Indicator Data imputation'!BF194&lt;&gt;"",1,0))</f>
        <v>0</v>
      </c>
      <c r="BF191" s="158">
        <f>IF('Indicator Data'!BG195="No Data",1,IF('Indicator Data imputation'!BG194&lt;&gt;"",1,0))</f>
        <v>0</v>
      </c>
      <c r="BG191" s="158">
        <f>IF('Indicator Data'!BH195="No Data",1,IF('Indicator Data imputation'!BH194&lt;&gt;"",1,0))</f>
        <v>0</v>
      </c>
      <c r="BH191" s="158">
        <f>IF('Indicator Data'!BI195="No Data",1,IF('Indicator Data imputation'!BI194&lt;&gt;"",1,0))</f>
        <v>0</v>
      </c>
      <c r="BI191" s="158">
        <f>IF('Indicator Data'!BJ195="No Data",1,IF('Indicator Data imputation'!BJ194&lt;&gt;"",1,0))</f>
        <v>0</v>
      </c>
      <c r="BJ191" s="158">
        <f>IF('Indicator Data'!BK195="No Data",1,IF('Indicator Data imputation'!BK194&lt;&gt;"",1,0))</f>
        <v>0</v>
      </c>
      <c r="BK191" s="158">
        <f>IF('Indicator Data'!BL195="No Data",1,IF('Indicator Data imputation'!BL194&lt;&gt;"",1,0))</f>
        <v>0</v>
      </c>
      <c r="BL191" s="158">
        <f>IF('Indicator Data'!BM195="No Data",1,IF('Indicator Data imputation'!BM194&lt;&gt;"",1,0))</f>
        <v>0</v>
      </c>
      <c r="BM191" s="158">
        <f>IF('Indicator Data'!BN195="No Data",1,IF('Indicator Data imputation'!BN194&lt;&gt;"",1,0))</f>
        <v>0</v>
      </c>
      <c r="BN191" s="158">
        <f>IF('Indicator Data'!BO195="No Data",1,IF('Indicator Data imputation'!BO194&lt;&gt;"",1,0))</f>
        <v>0</v>
      </c>
      <c r="BO191" s="158">
        <f>IF('Indicator Data'!BP195="No Data",1,IF('Indicator Data imputation'!BP194&lt;&gt;"",1,0))</f>
        <v>0</v>
      </c>
      <c r="BP191" s="158">
        <f>IF('Indicator Data'!BQ195="No Data",1,IF('Indicator Data imputation'!BQ194&lt;&gt;"",1,0))</f>
        <v>0</v>
      </c>
      <c r="BQ191" s="158">
        <f>IF('Indicator Data'!BR195="No Data",1,IF('Indicator Data imputation'!BR194&lt;&gt;"",1,0))</f>
        <v>0</v>
      </c>
      <c r="BR191" s="158">
        <f>IF('Indicator Data'!BS195="No Data",1,IF('Indicator Data imputation'!BS194&lt;&gt;"",1,0))</f>
        <v>0</v>
      </c>
      <c r="BS191" s="158">
        <f>IF('Indicator Data'!BT195="No Data",1,IF('Indicator Data imputation'!BT194&lt;&gt;"",1,0))</f>
        <v>0</v>
      </c>
      <c r="BT191" s="158">
        <f>IF('Indicator Data'!BU195="No Data",1,IF('Indicator Data imputation'!BU194&lt;&gt;"",1,0))</f>
        <v>0</v>
      </c>
      <c r="BU191" s="158">
        <f>IF('Indicator Data'!BV195="No Data",1,IF('Indicator Data imputation'!BV194&lt;&gt;"",1,0))</f>
        <v>0</v>
      </c>
      <c r="BV191" s="158">
        <f>IF('Indicator Data'!BW195="No Data",1,IF('Indicator Data imputation'!BW194&lt;&gt;"",1,0))</f>
        <v>0</v>
      </c>
      <c r="BW191" s="158">
        <f>IF('Indicator Data'!BX195="No Data",1,IF('Indicator Data imputation'!BX194&lt;&gt;"",1,0))</f>
        <v>0</v>
      </c>
      <c r="BX191" s="158">
        <f>IF('Indicator Data'!BY195="No Data",1,IF('Indicator Data imputation'!BY194&lt;&gt;"",1,0))</f>
        <v>0</v>
      </c>
      <c r="BY191" s="5">
        <f t="shared" si="8"/>
        <v>0</v>
      </c>
      <c r="BZ191" s="160">
        <f t="shared" si="7"/>
        <v>0</v>
      </c>
    </row>
    <row r="192" spans="1:78" x14ac:dyDescent="0.25">
      <c r="A192" s="5" t="s">
        <v>355</v>
      </c>
      <c r="B192" s="158">
        <f>IF('Indicator Data'!C196="No Data",1,IF('Indicator Data imputation'!C195&lt;&gt;"",1,0))</f>
        <v>0</v>
      </c>
      <c r="C192" s="158">
        <f>IF('Indicator Data'!D196="No Data",1,IF('Indicator Data imputation'!D195&lt;&gt;"",1,0))</f>
        <v>0</v>
      </c>
      <c r="D192" s="158">
        <f>IF('Indicator Data'!E196="No Data",1,IF('Indicator Data imputation'!E195&lt;&gt;"",1,0))</f>
        <v>0</v>
      </c>
      <c r="E192" s="158">
        <f>IF('Indicator Data'!F196="No Data",1,IF('Indicator Data imputation'!F195&lt;&gt;"",1,0))</f>
        <v>0</v>
      </c>
      <c r="F192" s="158">
        <f>IF('Indicator Data'!G196="No Data",1,IF('Indicator Data imputation'!G195&lt;&gt;"",1,0))</f>
        <v>0</v>
      </c>
      <c r="G192" s="158">
        <f>IF('Indicator Data'!H196="No Data",1,IF('Indicator Data imputation'!H195&lt;&gt;"",1,0))</f>
        <v>0</v>
      </c>
      <c r="H192" s="158">
        <f>IF('Indicator Data'!I196="No Data",1,IF('Indicator Data imputation'!I195&lt;&gt;"",1,0))</f>
        <v>0</v>
      </c>
      <c r="I192" s="158">
        <f>IF('Indicator Data'!J196="No Data",1,IF('Indicator Data imputation'!J195&lt;&gt;"",1,0))</f>
        <v>0</v>
      </c>
      <c r="J192" s="158">
        <f>IF('Indicator Data'!K196="No Data",1,IF('Indicator Data imputation'!K195&lt;&gt;"",1,0))</f>
        <v>0</v>
      </c>
      <c r="K192" s="158">
        <f>IF('Indicator Data'!L196="No Data",1,IF('Indicator Data imputation'!L195&lt;&gt;"",1,0))</f>
        <v>0</v>
      </c>
      <c r="L192" s="158">
        <f>IF('Indicator Data'!M196="No Data",1,IF('Indicator Data imputation'!M195&lt;&gt;"",1,0))</f>
        <v>0</v>
      </c>
      <c r="M192" s="158">
        <f>IF('Indicator Data'!N196="No Data",1,IF('Indicator Data imputation'!N195&lt;&gt;"",1,0))</f>
        <v>0</v>
      </c>
      <c r="N192" s="158">
        <f>IF('Indicator Data'!O196="No Data",1,IF('Indicator Data imputation'!O195&lt;&gt;"",1,0))</f>
        <v>0</v>
      </c>
      <c r="O192" s="158">
        <f>IF('Indicator Data'!P196="No Data",1,IF('Indicator Data imputation'!P195&lt;&gt;"",1,0))</f>
        <v>0</v>
      </c>
      <c r="P192" s="158">
        <f>IF('Indicator Data'!Q196="No Data",1,IF('Indicator Data imputation'!Q195&lt;&gt;"",1,0))</f>
        <v>0</v>
      </c>
      <c r="Q192" s="158">
        <f>IF('Indicator Data'!R196="No Data",1,IF('Indicator Data imputation'!R195&lt;&gt;"",1,0))</f>
        <v>0</v>
      </c>
      <c r="R192" s="158">
        <f>IF('Indicator Data'!S196="No Data",1,IF('Indicator Data imputation'!S195&lt;&gt;"",1,0))</f>
        <v>0</v>
      </c>
      <c r="S192" s="158">
        <f>IF('Indicator Data'!T196="No Data",1,IF('Indicator Data imputation'!T195&lt;&gt;"",1,0))</f>
        <v>0</v>
      </c>
      <c r="T192" s="158">
        <f>IF('Indicator Data'!U196="No Data",1,IF('Indicator Data imputation'!U195&lt;&gt;"",1,0))</f>
        <v>0</v>
      </c>
      <c r="U192" s="158">
        <f>IF('Indicator Data'!V196="No Data",1,IF('Indicator Data imputation'!V195&lt;&gt;"",1,0))</f>
        <v>0</v>
      </c>
      <c r="V192" s="158">
        <f>IF('Indicator Data'!W196="No Data",1,IF('Indicator Data imputation'!W195&lt;&gt;"",1,0))</f>
        <v>0</v>
      </c>
      <c r="W192" s="158">
        <f>IF('Indicator Data'!X196="No Data",1,IF('Indicator Data imputation'!X195&lt;&gt;"",1,0))</f>
        <v>0</v>
      </c>
      <c r="X192" s="158">
        <f>IF('Indicator Data'!Y196="No Data",1,IF('Indicator Data imputation'!Y195&lt;&gt;"",1,0))</f>
        <v>0</v>
      </c>
      <c r="Y192" s="158">
        <f>IF('Indicator Data'!Z196="No Data",1,IF('Indicator Data imputation'!Z195&lt;&gt;"",1,0))</f>
        <v>0</v>
      </c>
      <c r="Z192" s="158">
        <f>IF('Indicator Data'!AA196="No Data",1,IF('Indicator Data imputation'!AA195&lt;&gt;"",1,0))</f>
        <v>0</v>
      </c>
      <c r="AA192" s="158">
        <f>IF('Indicator Data'!AB196="No Data",1,IF('Indicator Data imputation'!AB195&lt;&gt;"",1,0))</f>
        <v>0</v>
      </c>
      <c r="AB192" s="158">
        <f>IF('Indicator Data'!AC196="No Data",1,IF('Indicator Data imputation'!AC195&lt;&gt;"",1,0))</f>
        <v>0</v>
      </c>
      <c r="AC192" s="158">
        <f>IF('Indicator Data'!AD196="No Data",1,IF('Indicator Data imputation'!AD195&lt;&gt;"",1,0))</f>
        <v>0</v>
      </c>
      <c r="AD192" s="158">
        <f>IF('Indicator Data'!AE196="No Data",1,IF('Indicator Data imputation'!AE195&lt;&gt;"",1,0))</f>
        <v>0</v>
      </c>
      <c r="AE192" s="158">
        <f>IF('Indicator Data'!AF196="No Data",1,IF('Indicator Data imputation'!AF195&lt;&gt;"",1,0))</f>
        <v>0</v>
      </c>
      <c r="AF192" s="158">
        <f>IF('Indicator Data'!AG196="No Data",1,IF('Indicator Data imputation'!AG195&lt;&gt;"",1,0))</f>
        <v>0</v>
      </c>
      <c r="AG192" s="158">
        <f>IF('Indicator Data'!AH196="No Data",1,IF('Indicator Data imputation'!AH195&lt;&gt;"",1,0))</f>
        <v>0</v>
      </c>
      <c r="AH192" s="158">
        <f>IF('Indicator Data'!AI196="No Data",1,IF('Indicator Data imputation'!AI195&lt;&gt;"",1,0))</f>
        <v>0</v>
      </c>
      <c r="AI192" s="158">
        <f>IF('Indicator Data'!AJ196="No Data",1,IF('Indicator Data imputation'!AJ195&lt;&gt;"",1,0))</f>
        <v>0</v>
      </c>
      <c r="AJ192" s="158">
        <f>IF('Indicator Data'!AK196="No Data",1,IF('Indicator Data imputation'!AK195&lt;&gt;"",1,0))</f>
        <v>0</v>
      </c>
      <c r="AK192" s="158">
        <f>IF('Indicator Data'!AL196="No Data",1,IF('Indicator Data imputation'!AL195&lt;&gt;"",1,0))</f>
        <v>0</v>
      </c>
      <c r="AL192" s="158">
        <f>IF('Indicator Data'!AM196="No Data",1,IF('Indicator Data imputation'!AM195&lt;&gt;"",1,0))</f>
        <v>0</v>
      </c>
      <c r="AM192" s="158">
        <f>IF('Indicator Data'!AN196="No Data",1,IF('Indicator Data imputation'!AN195&lt;&gt;"",1,0))</f>
        <v>0</v>
      </c>
      <c r="AN192" s="158">
        <f>IF('Indicator Data'!AO196="No Data",1,IF('Indicator Data imputation'!AO195&lt;&gt;"",1,0))</f>
        <v>0</v>
      </c>
      <c r="AO192" s="158">
        <f>IF('Indicator Data'!AP196="No Data",1,IF('Indicator Data imputation'!AP195&lt;&gt;"",1,0))</f>
        <v>0</v>
      </c>
      <c r="AP192" s="158">
        <f>IF('Indicator Data'!AQ196="No Data",1,IF('Indicator Data imputation'!AQ195&lt;&gt;"",1,0))</f>
        <v>0</v>
      </c>
      <c r="AQ192" s="158">
        <f>IF('Indicator Data'!AR196="No Data",1,IF('Indicator Data imputation'!AR195&lt;&gt;"",1,0))</f>
        <v>0</v>
      </c>
      <c r="AR192" s="158">
        <f>IF('Indicator Data'!AS196="No Data",1,IF('Indicator Data imputation'!AS195&lt;&gt;"",1,0))</f>
        <v>0</v>
      </c>
      <c r="AS192" s="158">
        <f>IF('Indicator Data'!AT196="No Data",1,IF('Indicator Data imputation'!AT195&lt;&gt;"",1,0))</f>
        <v>0</v>
      </c>
      <c r="AT192" s="158">
        <f>IF('Indicator Data'!AU196="No Data",1,IF('Indicator Data imputation'!AU195&lt;&gt;"",1,0))</f>
        <v>0</v>
      </c>
      <c r="AU192" s="158">
        <f>IF('Indicator Data'!AV196="No Data",1,IF('Indicator Data imputation'!AV195&lt;&gt;"",1,0))</f>
        <v>0</v>
      </c>
      <c r="AV192" s="158">
        <f>IF('Indicator Data'!AW196="No Data",1,IF('Indicator Data imputation'!AW195&lt;&gt;"",1,0))</f>
        <v>0</v>
      </c>
      <c r="AW192" s="158">
        <f>IF('Indicator Data'!AX196="No Data",1,IF('Indicator Data imputation'!AX195&lt;&gt;"",1,0))</f>
        <v>0</v>
      </c>
      <c r="AX192" s="158">
        <f>IF('Indicator Data'!AY196="No Data",1,IF('Indicator Data imputation'!AY195&lt;&gt;"",1,0))</f>
        <v>0</v>
      </c>
      <c r="AY192" s="158">
        <f>IF('Indicator Data'!AZ196="No Data",1,IF('Indicator Data imputation'!AZ195&lt;&gt;"",1,0))</f>
        <v>0</v>
      </c>
      <c r="AZ192" s="158">
        <f>IF('Indicator Data'!BA196="No Data",1,IF('Indicator Data imputation'!BA195&lt;&gt;"",1,0))</f>
        <v>0</v>
      </c>
      <c r="BA192" s="158">
        <f>IF('Indicator Data'!BB196="No Data",1,IF('Indicator Data imputation'!BB195&lt;&gt;"",1,0))</f>
        <v>0</v>
      </c>
      <c r="BB192" s="158">
        <f>IF('Indicator Data'!BC196="No Data",1,IF('Indicator Data imputation'!BC195&lt;&gt;"",1,0))</f>
        <v>0</v>
      </c>
      <c r="BC192" s="158">
        <f>IF('Indicator Data'!BD196="No Data",1,IF('Indicator Data imputation'!BD195&lt;&gt;"",1,0))</f>
        <v>0</v>
      </c>
      <c r="BD192" s="158">
        <f>IF('Indicator Data'!BE196="No Data",1,IF('Indicator Data imputation'!BE195&lt;&gt;"",1,0))</f>
        <v>0</v>
      </c>
      <c r="BE192" s="158">
        <f>IF('Indicator Data'!BF196="No Data",1,IF('Indicator Data imputation'!BF195&lt;&gt;"",1,0))</f>
        <v>0</v>
      </c>
      <c r="BF192" s="158">
        <f>IF('Indicator Data'!BG196="No Data",1,IF('Indicator Data imputation'!BG195&lt;&gt;"",1,0))</f>
        <v>0</v>
      </c>
      <c r="BG192" s="158">
        <f>IF('Indicator Data'!BH196="No Data",1,IF('Indicator Data imputation'!BH195&lt;&gt;"",1,0))</f>
        <v>0</v>
      </c>
      <c r="BH192" s="158">
        <f>IF('Indicator Data'!BI196="No Data",1,IF('Indicator Data imputation'!BI195&lt;&gt;"",1,0))</f>
        <v>0</v>
      </c>
      <c r="BI192" s="158">
        <f>IF('Indicator Data'!BJ196="No Data",1,IF('Indicator Data imputation'!BJ195&lt;&gt;"",1,0))</f>
        <v>0</v>
      </c>
      <c r="BJ192" s="158">
        <f>IF('Indicator Data'!BK196="No Data",1,IF('Indicator Data imputation'!BK195&lt;&gt;"",1,0))</f>
        <v>0</v>
      </c>
      <c r="BK192" s="158">
        <f>IF('Indicator Data'!BL196="No Data",1,IF('Indicator Data imputation'!BL195&lt;&gt;"",1,0))</f>
        <v>0</v>
      </c>
      <c r="BL192" s="158">
        <f>IF('Indicator Data'!BM196="No Data",1,IF('Indicator Data imputation'!BM195&lt;&gt;"",1,0))</f>
        <v>0</v>
      </c>
      <c r="BM192" s="158">
        <f>IF('Indicator Data'!BN196="No Data",1,IF('Indicator Data imputation'!BN195&lt;&gt;"",1,0))</f>
        <v>0</v>
      </c>
      <c r="BN192" s="158">
        <f>IF('Indicator Data'!BO196="No Data",1,IF('Indicator Data imputation'!BO195&lt;&gt;"",1,0))</f>
        <v>0</v>
      </c>
      <c r="BO192" s="158">
        <f>IF('Indicator Data'!BP196="No Data",1,IF('Indicator Data imputation'!BP195&lt;&gt;"",1,0))</f>
        <v>0</v>
      </c>
      <c r="BP192" s="158">
        <f>IF('Indicator Data'!BQ196="No Data",1,IF('Indicator Data imputation'!BQ195&lt;&gt;"",1,0))</f>
        <v>0</v>
      </c>
      <c r="BQ192" s="158">
        <f>IF('Indicator Data'!BR196="No Data",1,IF('Indicator Data imputation'!BR195&lt;&gt;"",1,0))</f>
        <v>0</v>
      </c>
      <c r="BR192" s="158">
        <f>IF('Indicator Data'!BS196="No Data",1,IF('Indicator Data imputation'!BS195&lt;&gt;"",1,0))</f>
        <v>0</v>
      </c>
      <c r="BS192" s="158">
        <f>IF('Indicator Data'!BT196="No Data",1,IF('Indicator Data imputation'!BT195&lt;&gt;"",1,0))</f>
        <v>0</v>
      </c>
      <c r="BT192" s="158">
        <f>IF('Indicator Data'!BU196="No Data",1,IF('Indicator Data imputation'!BU195&lt;&gt;"",1,0))</f>
        <v>0</v>
      </c>
      <c r="BU192" s="158">
        <f>IF('Indicator Data'!BV196="No Data",1,IF('Indicator Data imputation'!BV195&lt;&gt;"",1,0))</f>
        <v>0</v>
      </c>
      <c r="BV192" s="158">
        <f>IF('Indicator Data'!BW196="No Data",1,IF('Indicator Data imputation'!BW195&lt;&gt;"",1,0))</f>
        <v>0</v>
      </c>
      <c r="BW192" s="158">
        <f>IF('Indicator Data'!BX196="No Data",1,IF('Indicator Data imputation'!BX195&lt;&gt;"",1,0))</f>
        <v>0</v>
      </c>
      <c r="BX192" s="158">
        <f>IF('Indicator Data'!BY196="No Data",1,IF('Indicator Data imputation'!BY195&lt;&gt;"",1,0))</f>
        <v>0</v>
      </c>
      <c r="BY192" s="5">
        <f t="shared" si="8"/>
        <v>0</v>
      </c>
      <c r="BZ192" s="160">
        <f t="shared" si="7"/>
        <v>0</v>
      </c>
    </row>
    <row r="193" spans="1:76" x14ac:dyDescent="0.25">
      <c r="A193" t="s">
        <v>1144</v>
      </c>
      <c r="B193">
        <f>SUM(B2:B192)</f>
        <v>0</v>
      </c>
      <c r="C193" s="5">
        <f t="shared" ref="C193:BF193" si="9">SUM(C2:C192)</f>
        <v>0</v>
      </c>
      <c r="D193" s="5">
        <f t="shared" si="9"/>
        <v>32</v>
      </c>
      <c r="E193" s="5">
        <f t="shared" si="9"/>
        <v>0</v>
      </c>
      <c r="F193" s="5">
        <f t="shared" si="9"/>
        <v>0</v>
      </c>
      <c r="G193" s="5">
        <f t="shared" si="9"/>
        <v>0</v>
      </c>
      <c r="H193" s="5">
        <f t="shared" si="9"/>
        <v>0</v>
      </c>
      <c r="I193" s="5">
        <f t="shared" si="9"/>
        <v>0</v>
      </c>
      <c r="J193" s="5">
        <f t="shared" si="9"/>
        <v>0</v>
      </c>
      <c r="K193" s="5">
        <f t="shared" si="9"/>
        <v>13</v>
      </c>
      <c r="L193" s="5">
        <f t="shared" si="9"/>
        <v>44</v>
      </c>
      <c r="M193" s="5">
        <f t="shared" si="9"/>
        <v>139</v>
      </c>
      <c r="N193" s="5">
        <f t="shared" si="9"/>
        <v>139</v>
      </c>
      <c r="O193" s="5">
        <f t="shared" si="9"/>
        <v>139</v>
      </c>
      <c r="P193" s="5">
        <f t="shared" si="9"/>
        <v>0</v>
      </c>
      <c r="Q193" s="5">
        <f t="shared" si="9"/>
        <v>0</v>
      </c>
      <c r="R193" s="5">
        <f t="shared" si="9"/>
        <v>0</v>
      </c>
      <c r="S193" s="5">
        <f t="shared" si="9"/>
        <v>0</v>
      </c>
      <c r="T193" s="5">
        <f t="shared" si="9"/>
        <v>0</v>
      </c>
      <c r="U193" s="5">
        <f t="shared" si="9"/>
        <v>0</v>
      </c>
      <c r="V193" s="5">
        <f t="shared" si="9"/>
        <v>0</v>
      </c>
      <c r="W193" s="5">
        <f t="shared" si="9"/>
        <v>0</v>
      </c>
      <c r="X193" s="5">
        <f t="shared" si="9"/>
        <v>1</v>
      </c>
      <c r="Y193" s="5">
        <f t="shared" si="9"/>
        <v>1</v>
      </c>
      <c r="Z193" s="5">
        <f t="shared" si="9"/>
        <v>65</v>
      </c>
      <c r="AA193" s="5">
        <f t="shared" si="9"/>
        <v>0</v>
      </c>
      <c r="AB193" s="5">
        <f t="shared" si="9"/>
        <v>96</v>
      </c>
      <c r="AC193" s="5">
        <f t="shared" si="9"/>
        <v>23</v>
      </c>
      <c r="AD193" s="5">
        <f t="shared" si="9"/>
        <v>15</v>
      </c>
      <c r="AE193" s="5">
        <f t="shared" si="9"/>
        <v>68</v>
      </c>
      <c r="AF193" s="5">
        <f t="shared" si="9"/>
        <v>7</v>
      </c>
      <c r="AG193" s="5">
        <f t="shared" si="9"/>
        <v>0</v>
      </c>
      <c r="AH193" s="5">
        <f t="shared" si="9"/>
        <v>0</v>
      </c>
      <c r="AI193" s="5">
        <f t="shared" si="9"/>
        <v>0</v>
      </c>
      <c r="AJ193" s="5">
        <f t="shared" si="9"/>
        <v>0</v>
      </c>
      <c r="AK193" s="5">
        <f t="shared" si="9"/>
        <v>4</v>
      </c>
      <c r="AL193" s="5">
        <f t="shared" si="9"/>
        <v>94</v>
      </c>
      <c r="AM193" s="5">
        <f t="shared" si="9"/>
        <v>0</v>
      </c>
      <c r="AN193" s="5">
        <f t="shared" si="9"/>
        <v>0</v>
      </c>
      <c r="AO193" s="5">
        <f t="shared" si="9"/>
        <v>0</v>
      </c>
      <c r="AP193" s="5">
        <f t="shared" si="9"/>
        <v>59</v>
      </c>
      <c r="AQ193" s="5">
        <f t="shared" si="9"/>
        <v>16</v>
      </c>
      <c r="AR193" s="5">
        <f t="shared" si="9"/>
        <v>1</v>
      </c>
      <c r="AS193" s="5">
        <f t="shared" si="9"/>
        <v>61</v>
      </c>
      <c r="AT193" s="5">
        <f t="shared" si="9"/>
        <v>1</v>
      </c>
      <c r="AU193" s="5">
        <f t="shared" si="9"/>
        <v>40</v>
      </c>
      <c r="AV193" s="5">
        <f t="shared" si="9"/>
        <v>64</v>
      </c>
      <c r="AW193" s="5">
        <f t="shared" si="9"/>
        <v>84</v>
      </c>
      <c r="AX193" s="5">
        <f t="shared" si="9"/>
        <v>2</v>
      </c>
      <c r="AY193" s="5">
        <f t="shared" si="9"/>
        <v>29</v>
      </c>
      <c r="AZ193" s="5">
        <f t="shared" si="9"/>
        <v>38</v>
      </c>
      <c r="BA193" s="5">
        <f t="shared" si="9"/>
        <v>0</v>
      </c>
      <c r="BB193" s="5">
        <f t="shared" si="9"/>
        <v>0</v>
      </c>
      <c r="BC193" s="5">
        <f t="shared" si="9"/>
        <v>0</v>
      </c>
      <c r="BD193" s="5">
        <f t="shared" si="9"/>
        <v>0</v>
      </c>
      <c r="BE193" s="5">
        <f t="shared" si="9"/>
        <v>0</v>
      </c>
      <c r="BF193" s="5">
        <f t="shared" si="9"/>
        <v>0</v>
      </c>
      <c r="BG193" s="5">
        <f t="shared" ref="BG193:BX193" si="10">SUM(BG2:BG192)</f>
        <v>17</v>
      </c>
      <c r="BH193" s="5">
        <f t="shared" si="10"/>
        <v>30</v>
      </c>
      <c r="BI193" s="5">
        <f t="shared" si="10"/>
        <v>40</v>
      </c>
      <c r="BJ193" s="5">
        <f t="shared" si="10"/>
        <v>0</v>
      </c>
      <c r="BK193" s="5">
        <f t="shared" si="10"/>
        <v>14</v>
      </c>
      <c r="BL193" s="5">
        <f t="shared" si="10"/>
        <v>0</v>
      </c>
      <c r="BM193" s="5">
        <f t="shared" si="10"/>
        <v>38</v>
      </c>
      <c r="BN193" s="5">
        <f t="shared" si="10"/>
        <v>2</v>
      </c>
      <c r="BO193" s="5">
        <f t="shared" si="10"/>
        <v>0</v>
      </c>
      <c r="BP193" s="5">
        <f t="shared" si="10"/>
        <v>0</v>
      </c>
      <c r="BQ193" s="5">
        <f t="shared" si="10"/>
        <v>0</v>
      </c>
      <c r="BR193" s="5">
        <f t="shared" si="10"/>
        <v>0</v>
      </c>
      <c r="BS193" s="5">
        <f t="shared" si="10"/>
        <v>12</v>
      </c>
      <c r="BT193" s="5">
        <f t="shared" si="10"/>
        <v>1</v>
      </c>
      <c r="BU193" s="5">
        <f t="shared" si="10"/>
        <v>31</v>
      </c>
      <c r="BV193" s="5">
        <f t="shared" si="10"/>
        <v>59</v>
      </c>
      <c r="BW193" s="5">
        <f t="shared" si="10"/>
        <v>4</v>
      </c>
      <c r="BX193" s="5">
        <f t="shared" si="10"/>
        <v>9</v>
      </c>
    </row>
    <row r="194" spans="1:76" x14ac:dyDescent="0.25">
      <c r="A194" t="s">
        <v>463</v>
      </c>
      <c r="B194" s="160">
        <f>B193/191</f>
        <v>0</v>
      </c>
      <c r="C194" s="160">
        <f t="shared" ref="C194:BF194" si="11">C193/191</f>
        <v>0</v>
      </c>
      <c r="D194" s="160">
        <f t="shared" si="11"/>
        <v>0.16753926701570682</v>
      </c>
      <c r="E194" s="160">
        <f t="shared" si="11"/>
        <v>0</v>
      </c>
      <c r="F194" s="160">
        <f t="shared" si="11"/>
        <v>0</v>
      </c>
      <c r="G194" s="160">
        <f t="shared" si="11"/>
        <v>0</v>
      </c>
      <c r="H194" s="160">
        <f t="shared" si="11"/>
        <v>0</v>
      </c>
      <c r="I194" s="160">
        <f t="shared" si="11"/>
        <v>0</v>
      </c>
      <c r="J194" s="160">
        <f t="shared" si="11"/>
        <v>0</v>
      </c>
      <c r="K194" s="160">
        <f t="shared" si="11"/>
        <v>6.8062827225130892E-2</v>
      </c>
      <c r="L194" s="160">
        <f t="shared" si="11"/>
        <v>0.23036649214659685</v>
      </c>
      <c r="M194" s="160">
        <f t="shared" si="11"/>
        <v>0.72774869109947649</v>
      </c>
      <c r="N194" s="160">
        <f t="shared" si="11"/>
        <v>0.72774869109947649</v>
      </c>
      <c r="O194" s="160">
        <f t="shared" si="11"/>
        <v>0.72774869109947649</v>
      </c>
      <c r="P194" s="160">
        <f t="shared" si="11"/>
        <v>0</v>
      </c>
      <c r="Q194" s="160">
        <f t="shared" si="11"/>
        <v>0</v>
      </c>
      <c r="R194" s="160">
        <f t="shared" si="11"/>
        <v>0</v>
      </c>
      <c r="S194" s="160">
        <f t="shared" si="11"/>
        <v>0</v>
      </c>
      <c r="T194" s="160">
        <f t="shared" si="11"/>
        <v>0</v>
      </c>
      <c r="U194" s="160">
        <f t="shared" si="11"/>
        <v>0</v>
      </c>
      <c r="V194" s="160">
        <f t="shared" si="11"/>
        <v>0</v>
      </c>
      <c r="W194" s="160">
        <f t="shared" si="11"/>
        <v>0</v>
      </c>
      <c r="X194" s="160">
        <f t="shared" si="11"/>
        <v>5.235602094240838E-3</v>
      </c>
      <c r="Y194" s="160">
        <f t="shared" si="11"/>
        <v>5.235602094240838E-3</v>
      </c>
      <c r="Z194" s="160">
        <f t="shared" si="11"/>
        <v>0.34031413612565448</v>
      </c>
      <c r="AA194" s="160">
        <f t="shared" si="11"/>
        <v>0</v>
      </c>
      <c r="AB194" s="160">
        <f t="shared" si="11"/>
        <v>0.50261780104712039</v>
      </c>
      <c r="AC194" s="160">
        <f t="shared" si="11"/>
        <v>0.12041884816753927</v>
      </c>
      <c r="AD194" s="160">
        <f t="shared" si="11"/>
        <v>7.8534031413612565E-2</v>
      </c>
      <c r="AE194" s="160">
        <f t="shared" si="11"/>
        <v>0.35602094240837695</v>
      </c>
      <c r="AF194" s="160">
        <f t="shared" si="11"/>
        <v>3.6649214659685861E-2</v>
      </c>
      <c r="AG194" s="160">
        <f t="shared" si="11"/>
        <v>0</v>
      </c>
      <c r="AH194" s="160">
        <f t="shared" si="11"/>
        <v>0</v>
      </c>
      <c r="AI194" s="160">
        <f t="shared" si="11"/>
        <v>0</v>
      </c>
      <c r="AJ194" s="160">
        <f t="shared" si="11"/>
        <v>0</v>
      </c>
      <c r="AK194" s="160">
        <f t="shared" si="11"/>
        <v>2.0942408376963352E-2</v>
      </c>
      <c r="AL194" s="160">
        <f t="shared" si="11"/>
        <v>0.49214659685863876</v>
      </c>
      <c r="AM194" s="160">
        <f t="shared" si="11"/>
        <v>0</v>
      </c>
      <c r="AN194" s="160">
        <f t="shared" si="11"/>
        <v>0</v>
      </c>
      <c r="AO194" s="160">
        <f t="shared" si="11"/>
        <v>0</v>
      </c>
      <c r="AP194" s="160">
        <f t="shared" si="11"/>
        <v>0.30890052356020942</v>
      </c>
      <c r="AQ194" s="160">
        <f t="shared" si="11"/>
        <v>8.3769633507853408E-2</v>
      </c>
      <c r="AR194" s="160">
        <f t="shared" si="11"/>
        <v>5.235602094240838E-3</v>
      </c>
      <c r="AS194" s="160">
        <f t="shared" si="11"/>
        <v>0.3193717277486911</v>
      </c>
      <c r="AT194" s="160">
        <f t="shared" si="11"/>
        <v>5.235602094240838E-3</v>
      </c>
      <c r="AU194" s="160">
        <f t="shared" si="11"/>
        <v>0.20942408376963351</v>
      </c>
      <c r="AV194" s="160">
        <f t="shared" si="11"/>
        <v>0.33507853403141363</v>
      </c>
      <c r="AW194" s="160">
        <f t="shared" si="11"/>
        <v>0.43979057591623039</v>
      </c>
      <c r="AX194" s="160">
        <f t="shared" si="11"/>
        <v>1.0471204188481676E-2</v>
      </c>
      <c r="AY194" s="160">
        <f t="shared" si="11"/>
        <v>0.15183246073298429</v>
      </c>
      <c r="AZ194" s="160">
        <f t="shared" si="11"/>
        <v>0.19895287958115182</v>
      </c>
      <c r="BA194" s="160">
        <f t="shared" si="11"/>
        <v>0</v>
      </c>
      <c r="BB194" s="160">
        <f t="shared" si="11"/>
        <v>0</v>
      </c>
      <c r="BC194" s="160">
        <f t="shared" si="11"/>
        <v>0</v>
      </c>
      <c r="BD194" s="160">
        <f t="shared" si="11"/>
        <v>0</v>
      </c>
      <c r="BE194" s="160">
        <f t="shared" si="11"/>
        <v>0</v>
      </c>
      <c r="BF194" s="160">
        <f t="shared" si="11"/>
        <v>0</v>
      </c>
      <c r="BG194" s="160">
        <f t="shared" ref="BG194:BX194" si="12">BG193/191</f>
        <v>8.9005235602094238E-2</v>
      </c>
      <c r="BH194" s="160">
        <f t="shared" si="12"/>
        <v>0.15706806282722513</v>
      </c>
      <c r="BI194" s="160">
        <f t="shared" si="12"/>
        <v>0.20942408376963351</v>
      </c>
      <c r="BJ194" s="160">
        <f t="shared" si="12"/>
        <v>0</v>
      </c>
      <c r="BK194" s="160">
        <f t="shared" si="12"/>
        <v>7.3298429319371722E-2</v>
      </c>
      <c r="BL194" s="160">
        <f t="shared" si="12"/>
        <v>0</v>
      </c>
      <c r="BM194" s="160">
        <f t="shared" si="12"/>
        <v>0.19895287958115182</v>
      </c>
      <c r="BN194" s="160">
        <f t="shared" si="12"/>
        <v>1.0471204188481676E-2</v>
      </c>
      <c r="BO194" s="160">
        <f t="shared" si="12"/>
        <v>0</v>
      </c>
      <c r="BP194" s="160">
        <f t="shared" si="12"/>
        <v>0</v>
      </c>
      <c r="BQ194" s="160">
        <f t="shared" si="12"/>
        <v>0</v>
      </c>
      <c r="BR194" s="160">
        <f t="shared" si="12"/>
        <v>0</v>
      </c>
      <c r="BS194" s="160">
        <f t="shared" si="12"/>
        <v>6.2827225130890049E-2</v>
      </c>
      <c r="BT194" s="160">
        <f t="shared" si="12"/>
        <v>5.235602094240838E-3</v>
      </c>
      <c r="BU194" s="160">
        <f t="shared" si="12"/>
        <v>0.16230366492146597</v>
      </c>
      <c r="BV194" s="160">
        <f t="shared" si="12"/>
        <v>0.30890052356020942</v>
      </c>
      <c r="BW194" s="160">
        <f t="shared" si="12"/>
        <v>2.0942408376963352E-2</v>
      </c>
      <c r="BX194" s="160">
        <f t="shared" si="12"/>
        <v>4.712041884816754E-2</v>
      </c>
    </row>
    <row r="197" spans="1:76" x14ac:dyDescent="0.25">
      <c r="B197" t="s">
        <v>1077</v>
      </c>
      <c r="C197" s="160">
        <f>SUM(B193:AI193)/(COUNT(B193:AI193)*191)</f>
        <v>0.12041884816753927</v>
      </c>
    </row>
    <row r="198" spans="1:76" x14ac:dyDescent="0.25">
      <c r="B198" t="s">
        <v>1078</v>
      </c>
      <c r="C198" s="160">
        <f>SUM(AJ193:BF193)/(COUNT(AJ193:BF193)*191)</f>
        <v>0.11222399271568405</v>
      </c>
    </row>
    <row r="199" spans="1:76" x14ac:dyDescent="0.25">
      <c r="B199" t="s">
        <v>1079</v>
      </c>
      <c r="C199" s="160">
        <f>SUM(BG193:BX193)/(COUNT(BG193:BX193)*191)</f>
        <v>7.4752763234438621E-2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957</v>
      </c>
      <c r="B1" s="148" t="s">
        <v>901</v>
      </c>
      <c r="C1" s="161" t="s">
        <v>902</v>
      </c>
      <c r="D1" s="148" t="s">
        <v>955</v>
      </c>
      <c r="E1" s="148" t="s">
        <v>901</v>
      </c>
      <c r="F1" s="161" t="s">
        <v>958</v>
      </c>
      <c r="G1" s="148" t="s">
        <v>955</v>
      </c>
      <c r="H1" s="148" t="s">
        <v>959</v>
      </c>
    </row>
    <row r="2" spans="1:10" x14ac:dyDescent="0.25">
      <c r="A2" s="5" t="s">
        <v>0</v>
      </c>
      <c r="B2" s="5">
        <f>'Imputed and missing data hidden'!BY2</f>
        <v>6</v>
      </c>
      <c r="C2" s="5">
        <f>IF(VLOOKUP(A2,'Hazard &amp; Exposure'!$B$3:$DT$193,123,FALSE)&gt;0,1,0)</f>
        <v>1</v>
      </c>
      <c r="D2" s="162">
        <f>'Indicator Date hidden2'!BZ3</f>
        <v>0.15277777777777779</v>
      </c>
      <c r="E2" s="162">
        <f t="shared" ref="E2:E33" si="0">IF(B2&gt;B$197,10,10-(B$197-B2)/(B$197-B$196)*10)</f>
        <v>4</v>
      </c>
      <c r="F2" s="162">
        <f t="shared" ref="F2:F33" si="1">IF(C2=1,$B$199,1)</f>
        <v>1.25</v>
      </c>
      <c r="G2" s="162">
        <f t="shared" ref="G2:G33" si="2">IF(D2&gt;D$197,10,10-(D$197-D2)/(D$197-D$196)*10)</f>
        <v>2.0370370370370372</v>
      </c>
      <c r="H2" s="162">
        <f t="shared" ref="H2:H33" si="3">10-(12.5-AVERAGE(E2,G2)*F2)/12.5*10</f>
        <v>3.018518518518519</v>
      </c>
    </row>
    <row r="3" spans="1:10" x14ac:dyDescent="0.25">
      <c r="A3" s="5" t="s">
        <v>2</v>
      </c>
      <c r="B3" s="5">
        <f>'Imputed and missing data hidden'!BY3</f>
        <v>8</v>
      </c>
      <c r="C3" s="5">
        <f>IF(VLOOKUP(A3,'Hazard &amp; Exposure'!$B$3:$DT$193,123,FALSE)&gt;0,1,0)</f>
        <v>0</v>
      </c>
      <c r="D3" s="162">
        <f>'Indicator Date hidden2'!BZ4</f>
        <v>0.47142857142857142</v>
      </c>
      <c r="E3" s="162">
        <f t="shared" si="0"/>
        <v>5.333333333333333</v>
      </c>
      <c r="F3" s="162">
        <f t="shared" si="1"/>
        <v>1</v>
      </c>
      <c r="G3" s="162">
        <f t="shared" si="2"/>
        <v>6.2857142857142856</v>
      </c>
      <c r="H3" s="162">
        <f t="shared" si="3"/>
        <v>4.6476190476190471</v>
      </c>
      <c r="J3" s="5"/>
    </row>
    <row r="4" spans="1:10" x14ac:dyDescent="0.25">
      <c r="A4" s="5" t="s">
        <v>4</v>
      </c>
      <c r="B4" s="5">
        <f>'Imputed and missing data hidden'!BY4</f>
        <v>3</v>
      </c>
      <c r="C4" s="5">
        <f>IF(VLOOKUP(A4,'Hazard &amp; Exposure'!$B$3:$DT$193,123,FALSE)&gt;0,1,0)</f>
        <v>0</v>
      </c>
      <c r="D4" s="162">
        <f>'Indicator Date hidden2'!BZ5</f>
        <v>0.29577464788732394</v>
      </c>
      <c r="E4" s="162">
        <f t="shared" si="0"/>
        <v>2</v>
      </c>
      <c r="F4" s="162">
        <f t="shared" si="1"/>
        <v>1</v>
      </c>
      <c r="G4" s="162">
        <f t="shared" si="2"/>
        <v>3.943661971830986</v>
      </c>
      <c r="H4" s="162">
        <f t="shared" si="3"/>
        <v>2.3774647887323939</v>
      </c>
      <c r="J4" s="5"/>
    </row>
    <row r="5" spans="1:10" x14ac:dyDescent="0.25">
      <c r="A5" s="5" t="s">
        <v>6</v>
      </c>
      <c r="B5" s="5">
        <f>'Imputed and missing data hidden'!BY5</f>
        <v>1</v>
      </c>
      <c r="C5" s="5">
        <f>IF(VLOOKUP(A5,'Hazard &amp; Exposure'!$B$3:$DT$193,123,FALSE)&gt;0,1,0)</f>
        <v>0</v>
      </c>
      <c r="D5" s="162">
        <f>'Indicator Date hidden2'!BZ6</f>
        <v>0.23287671232876711</v>
      </c>
      <c r="E5" s="162">
        <f t="shared" si="0"/>
        <v>0.66666666666666607</v>
      </c>
      <c r="F5" s="162">
        <f t="shared" si="1"/>
        <v>1</v>
      </c>
      <c r="G5" s="162">
        <f t="shared" si="2"/>
        <v>3.1050228310502295</v>
      </c>
      <c r="H5" s="162">
        <f t="shared" si="3"/>
        <v>1.5086757990867579</v>
      </c>
      <c r="J5" s="5"/>
    </row>
    <row r="6" spans="1:10" x14ac:dyDescent="0.25">
      <c r="A6" s="5" t="s">
        <v>8</v>
      </c>
      <c r="B6" s="5">
        <f>'Imputed and missing data hidden'!BY6</f>
        <v>20</v>
      </c>
      <c r="C6" s="5">
        <f>IF(VLOOKUP(A6,'Hazard &amp; Exposure'!$B$3:$DT$193,123,FALSE)&gt;0,1,0)</f>
        <v>0</v>
      </c>
      <c r="D6" s="162">
        <f>'Indicator Date hidden2'!BZ7</f>
        <v>0.19672131147540983</v>
      </c>
      <c r="E6" s="162">
        <f t="shared" si="0"/>
        <v>10</v>
      </c>
      <c r="F6" s="162">
        <f t="shared" si="1"/>
        <v>1</v>
      </c>
      <c r="G6" s="162">
        <f t="shared" si="2"/>
        <v>2.6229508196721305</v>
      </c>
      <c r="H6" s="162">
        <f t="shared" si="3"/>
        <v>5.0491803278688527</v>
      </c>
      <c r="J6" s="5"/>
    </row>
    <row r="7" spans="1:10" x14ac:dyDescent="0.25">
      <c r="A7" s="5" t="s">
        <v>10</v>
      </c>
      <c r="B7" s="5">
        <f>'Imputed and missing data hidden'!BY7</f>
        <v>7</v>
      </c>
      <c r="C7" s="5">
        <f>IF(VLOOKUP(A7,'Hazard &amp; Exposure'!$B$3:$DT$193,123,FALSE)&gt;0,1,0)</f>
        <v>0</v>
      </c>
      <c r="D7" s="162">
        <f>'Indicator Date hidden2'!BZ8</f>
        <v>0.22535211267605634</v>
      </c>
      <c r="E7" s="162">
        <f t="shared" si="0"/>
        <v>4.666666666666667</v>
      </c>
      <c r="F7" s="162">
        <f t="shared" si="1"/>
        <v>1</v>
      </c>
      <c r="G7" s="162">
        <f t="shared" si="2"/>
        <v>3.004694835680751</v>
      </c>
      <c r="H7" s="162">
        <f t="shared" si="3"/>
        <v>3.0685446009389663</v>
      </c>
      <c r="J7" s="5"/>
    </row>
    <row r="8" spans="1:10" x14ac:dyDescent="0.25">
      <c r="A8" s="5" t="s">
        <v>12</v>
      </c>
      <c r="B8" s="5">
        <f>'Imputed and missing data hidden'!BY8</f>
        <v>3</v>
      </c>
      <c r="C8" s="5">
        <f>IF(VLOOKUP(A8,'Hazard &amp; Exposure'!$B$3:$DT$193,123,FALSE)&gt;0,1,0)</f>
        <v>0</v>
      </c>
      <c r="D8" s="162">
        <f>'Indicator Date hidden2'!BZ9</f>
        <v>0.21621621621621623</v>
      </c>
      <c r="E8" s="162">
        <f t="shared" si="0"/>
        <v>2</v>
      </c>
      <c r="F8" s="162">
        <f t="shared" si="1"/>
        <v>1</v>
      </c>
      <c r="G8" s="162">
        <f t="shared" si="2"/>
        <v>2.8828828828828836</v>
      </c>
      <c r="H8" s="162">
        <f t="shared" si="3"/>
        <v>1.9531531531531527</v>
      </c>
      <c r="J8" s="5"/>
    </row>
    <row r="9" spans="1:10" x14ac:dyDescent="0.25">
      <c r="A9" s="5" t="s">
        <v>14</v>
      </c>
      <c r="B9" s="5">
        <f>'Imputed and missing data hidden'!BY9</f>
        <v>9</v>
      </c>
      <c r="C9" s="5">
        <f>IF(VLOOKUP(A9,'Hazard &amp; Exposure'!$B$3:$DT$193,123,FALSE)&gt;0,1,0)</f>
        <v>0</v>
      </c>
      <c r="D9" s="162">
        <f>'Indicator Date hidden2'!BZ10</f>
        <v>0.29411764705882354</v>
      </c>
      <c r="E9" s="162">
        <f t="shared" si="0"/>
        <v>6</v>
      </c>
      <c r="F9" s="162">
        <f t="shared" si="1"/>
        <v>1</v>
      </c>
      <c r="G9" s="162">
        <f t="shared" si="2"/>
        <v>3.9215686274509807</v>
      </c>
      <c r="H9" s="162">
        <f t="shared" si="3"/>
        <v>3.9686274509803923</v>
      </c>
      <c r="J9" s="5"/>
    </row>
    <row r="10" spans="1:10" x14ac:dyDescent="0.25">
      <c r="A10" s="5" t="s">
        <v>16</v>
      </c>
      <c r="B10" s="5">
        <f>'Imputed and missing data hidden'!BY10</f>
        <v>12</v>
      </c>
      <c r="C10" s="5">
        <f>IF(VLOOKUP(A10,'Hazard &amp; Exposure'!$B$3:$DT$193,123,FALSE)&gt;0,1,0)</f>
        <v>0</v>
      </c>
      <c r="D10" s="162">
        <f>'Indicator Date hidden2'!BZ11</f>
        <v>0.16666666666666666</v>
      </c>
      <c r="E10" s="162">
        <f t="shared" si="0"/>
        <v>8</v>
      </c>
      <c r="F10" s="162">
        <f t="shared" si="1"/>
        <v>1</v>
      </c>
      <c r="G10" s="162">
        <f t="shared" si="2"/>
        <v>2.2222222222222223</v>
      </c>
      <c r="H10" s="162">
        <f t="shared" si="3"/>
        <v>4.0888888888888886</v>
      </c>
      <c r="J10" s="5"/>
    </row>
    <row r="11" spans="1:10" x14ac:dyDescent="0.25">
      <c r="A11" s="5" t="s">
        <v>18</v>
      </c>
      <c r="B11" s="5">
        <f>'Imputed and missing data hidden'!BY11</f>
        <v>6</v>
      </c>
      <c r="C11" s="5">
        <f>IF(VLOOKUP(A11,'Hazard &amp; Exposure'!$B$3:$DT$193,123,FALSE)&gt;0,1,0)</f>
        <v>0</v>
      </c>
      <c r="D11" s="162">
        <f>'Indicator Date hidden2'!BZ12</f>
        <v>0.41666666666666669</v>
      </c>
      <c r="E11" s="162">
        <f t="shared" si="0"/>
        <v>4</v>
      </c>
      <c r="F11" s="162">
        <f t="shared" si="1"/>
        <v>1</v>
      </c>
      <c r="G11" s="162">
        <f t="shared" si="2"/>
        <v>5.5555555555555554</v>
      </c>
      <c r="H11" s="162">
        <f t="shared" si="3"/>
        <v>3.8222222222222229</v>
      </c>
      <c r="J11" s="5"/>
    </row>
    <row r="12" spans="1:10" x14ac:dyDescent="0.25">
      <c r="A12" s="5" t="s">
        <v>20</v>
      </c>
      <c r="B12" s="5">
        <f>'Imputed and missing data hidden'!BY12</f>
        <v>16</v>
      </c>
      <c r="C12" s="5">
        <f>IF(VLOOKUP(A12,'Hazard &amp; Exposure'!$B$3:$DT$193,123,FALSE)&gt;0,1,0)</f>
        <v>0</v>
      </c>
      <c r="D12" s="162">
        <f>'Indicator Date hidden2'!BZ13</f>
        <v>0.140625</v>
      </c>
      <c r="E12" s="162">
        <f t="shared" si="0"/>
        <v>10</v>
      </c>
      <c r="F12" s="162">
        <f t="shared" si="1"/>
        <v>1</v>
      </c>
      <c r="G12" s="162">
        <f t="shared" si="2"/>
        <v>1.875</v>
      </c>
      <c r="H12" s="162">
        <f t="shared" si="3"/>
        <v>4.75</v>
      </c>
      <c r="J12" s="5"/>
    </row>
    <row r="13" spans="1:10" x14ac:dyDescent="0.25">
      <c r="A13" s="5" t="s">
        <v>22</v>
      </c>
      <c r="B13" s="5">
        <f>'Imputed and missing data hidden'!BY13</f>
        <v>15</v>
      </c>
      <c r="C13" s="5">
        <f>IF(VLOOKUP(A13,'Hazard &amp; Exposure'!$B$3:$DT$193,123,FALSE)&gt;0,1,0)</f>
        <v>0</v>
      </c>
      <c r="D13" s="162">
        <f>'Indicator Date hidden2'!BZ14</f>
        <v>0.15384615384615385</v>
      </c>
      <c r="E13" s="162">
        <f t="shared" si="0"/>
        <v>10</v>
      </c>
      <c r="F13" s="162">
        <f t="shared" si="1"/>
        <v>1</v>
      </c>
      <c r="G13" s="162">
        <f t="shared" si="2"/>
        <v>2.051282051282052</v>
      </c>
      <c r="H13" s="162">
        <f t="shared" si="3"/>
        <v>4.8205128205128203</v>
      </c>
      <c r="J13" s="5"/>
    </row>
    <row r="14" spans="1:10" x14ac:dyDescent="0.25">
      <c r="A14" s="5" t="s">
        <v>24</v>
      </c>
      <c r="B14" s="5">
        <f>'Imputed and missing data hidden'!BY14</f>
        <v>3</v>
      </c>
      <c r="C14" s="5">
        <f>IF(VLOOKUP(A14,'Hazard &amp; Exposure'!$B$3:$DT$193,123,FALSE)&gt;0,1,0)</f>
        <v>0</v>
      </c>
      <c r="D14" s="162">
        <f>'Indicator Date hidden2'!BZ15</f>
        <v>0.14666666666666667</v>
      </c>
      <c r="E14" s="162">
        <f t="shared" si="0"/>
        <v>2</v>
      </c>
      <c r="F14" s="162">
        <f t="shared" si="1"/>
        <v>1</v>
      </c>
      <c r="G14" s="162">
        <f t="shared" si="2"/>
        <v>1.9555555555555557</v>
      </c>
      <c r="H14" s="162">
        <f t="shared" si="3"/>
        <v>1.5822222222222226</v>
      </c>
      <c r="J14" s="5"/>
    </row>
    <row r="15" spans="1:10" x14ac:dyDescent="0.25">
      <c r="A15" s="5" t="s">
        <v>26</v>
      </c>
      <c r="B15" s="5">
        <f>'Imputed and missing data hidden'!BY15</f>
        <v>13</v>
      </c>
      <c r="C15" s="5">
        <f>IF(VLOOKUP(A15,'Hazard &amp; Exposure'!$B$3:$DT$193,123,FALSE)&gt;0,1,0)</f>
        <v>0</v>
      </c>
      <c r="D15" s="162">
        <f>'Indicator Date hidden2'!BZ16</f>
        <v>0.22058823529411764</v>
      </c>
      <c r="E15" s="162">
        <f t="shared" si="0"/>
        <v>8.6666666666666661</v>
      </c>
      <c r="F15" s="162">
        <f t="shared" si="1"/>
        <v>1</v>
      </c>
      <c r="G15" s="162">
        <f t="shared" si="2"/>
        <v>2.9411764705882346</v>
      </c>
      <c r="H15" s="162">
        <f t="shared" si="3"/>
        <v>4.6431372549019603</v>
      </c>
      <c r="J15" s="5"/>
    </row>
    <row r="16" spans="1:10" x14ac:dyDescent="0.25">
      <c r="A16" s="5" t="s">
        <v>28</v>
      </c>
      <c r="B16" s="5">
        <f>'Imputed and missing data hidden'!BY16</f>
        <v>10</v>
      </c>
      <c r="C16" s="5">
        <f>IF(VLOOKUP(A16,'Hazard &amp; Exposure'!$B$3:$DT$193,123,FALSE)&gt;0,1,0)</f>
        <v>0</v>
      </c>
      <c r="D16" s="162">
        <f>'Indicator Date hidden2'!BZ17</f>
        <v>0.27536231884057971</v>
      </c>
      <c r="E16" s="162">
        <f t="shared" si="0"/>
        <v>6.666666666666667</v>
      </c>
      <c r="F16" s="162">
        <f t="shared" si="1"/>
        <v>1</v>
      </c>
      <c r="G16" s="162">
        <f t="shared" si="2"/>
        <v>3.6714975845410622</v>
      </c>
      <c r="H16" s="162">
        <f t="shared" si="3"/>
        <v>4.1352657004830915</v>
      </c>
      <c r="J16" s="5"/>
    </row>
    <row r="17" spans="1:10" x14ac:dyDescent="0.25">
      <c r="A17" s="5" t="s">
        <v>30</v>
      </c>
      <c r="B17" s="5">
        <f>'Imputed and missing data hidden'!BY17</f>
        <v>13</v>
      </c>
      <c r="C17" s="5">
        <f>IF(VLOOKUP(A17,'Hazard &amp; Exposure'!$B$3:$DT$193,123,FALSE)&gt;0,1,0)</f>
        <v>0</v>
      </c>
      <c r="D17" s="162">
        <f>'Indicator Date hidden2'!BZ18</f>
        <v>0.15625</v>
      </c>
      <c r="E17" s="162">
        <f t="shared" si="0"/>
        <v>8.6666666666666661</v>
      </c>
      <c r="F17" s="162">
        <f t="shared" si="1"/>
        <v>1</v>
      </c>
      <c r="G17" s="162">
        <f t="shared" si="2"/>
        <v>2.0833333333333339</v>
      </c>
      <c r="H17" s="162">
        <f t="shared" si="3"/>
        <v>4.3000000000000007</v>
      </c>
      <c r="J17" s="5"/>
    </row>
    <row r="18" spans="1:10" x14ac:dyDescent="0.25">
      <c r="A18" s="5" t="s">
        <v>32</v>
      </c>
      <c r="B18" s="5">
        <f>'Imputed and missing data hidden'!BY18</f>
        <v>9</v>
      </c>
      <c r="C18" s="5">
        <f>IF(VLOOKUP(A18,'Hazard &amp; Exposure'!$B$3:$DT$193,123,FALSE)&gt;0,1,0)</f>
        <v>0</v>
      </c>
      <c r="D18" s="162">
        <f>'Indicator Date hidden2'!BZ19</f>
        <v>0.21739130434782608</v>
      </c>
      <c r="E18" s="162">
        <f t="shared" si="0"/>
        <v>6</v>
      </c>
      <c r="F18" s="162">
        <f t="shared" si="1"/>
        <v>1</v>
      </c>
      <c r="G18" s="162">
        <f t="shared" si="2"/>
        <v>2.8985507246376807</v>
      </c>
      <c r="H18" s="162">
        <f t="shared" si="3"/>
        <v>3.5594202898550718</v>
      </c>
      <c r="J18" s="5"/>
    </row>
    <row r="19" spans="1:10" x14ac:dyDescent="0.25">
      <c r="A19" s="5" t="s">
        <v>34</v>
      </c>
      <c r="B19" s="5">
        <f>'Imputed and missing data hidden'!BY19</f>
        <v>1</v>
      </c>
      <c r="C19" s="5">
        <f>IF(VLOOKUP(A19,'Hazard &amp; Exposure'!$B$3:$DT$193,123,FALSE)&gt;0,1,0)</f>
        <v>0</v>
      </c>
      <c r="D19" s="162">
        <f>'Indicator Date hidden2'!BZ20</f>
        <v>0.28767123287671231</v>
      </c>
      <c r="E19" s="162">
        <f t="shared" si="0"/>
        <v>0.66666666666666607</v>
      </c>
      <c r="F19" s="162">
        <f t="shared" si="1"/>
        <v>1</v>
      </c>
      <c r="G19" s="162">
        <f t="shared" si="2"/>
        <v>3.8356164383561637</v>
      </c>
      <c r="H19" s="162">
        <f t="shared" si="3"/>
        <v>1.8009132420091323</v>
      </c>
      <c r="J19" s="5"/>
    </row>
    <row r="20" spans="1:10" x14ac:dyDescent="0.25">
      <c r="A20" s="5" t="s">
        <v>36</v>
      </c>
      <c r="B20" s="5">
        <f>'Imputed and missing data hidden'!BY20</f>
        <v>9</v>
      </c>
      <c r="C20" s="5">
        <f>IF(VLOOKUP(A20,'Hazard &amp; Exposure'!$B$3:$DT$193,123,FALSE)&gt;0,1,0)</f>
        <v>0</v>
      </c>
      <c r="D20" s="162">
        <f>'Indicator Date hidden2'!BZ21</f>
        <v>0.35714285714285715</v>
      </c>
      <c r="E20" s="162">
        <f t="shared" si="0"/>
        <v>6</v>
      </c>
      <c r="F20" s="162">
        <f t="shared" si="1"/>
        <v>1</v>
      </c>
      <c r="G20" s="162">
        <f t="shared" si="2"/>
        <v>4.7619047619047619</v>
      </c>
      <c r="H20" s="162">
        <f t="shared" si="3"/>
        <v>4.3047619047619046</v>
      </c>
      <c r="J20" s="5"/>
    </row>
    <row r="21" spans="1:10" x14ac:dyDescent="0.25">
      <c r="A21" s="5" t="s">
        <v>38</v>
      </c>
      <c r="B21" s="5">
        <f>'Imputed and missing data hidden'!BY21</f>
        <v>6</v>
      </c>
      <c r="C21" s="5">
        <f>IF(VLOOKUP(A21,'Hazard &amp; Exposure'!$B$3:$DT$193,123,FALSE)&gt;0,1,0)</f>
        <v>0</v>
      </c>
      <c r="D21" s="162">
        <f>'Indicator Date hidden2'!BZ22</f>
        <v>0.28767123287671231</v>
      </c>
      <c r="E21" s="162">
        <f t="shared" si="0"/>
        <v>4</v>
      </c>
      <c r="F21" s="162">
        <f t="shared" si="1"/>
        <v>1</v>
      </c>
      <c r="G21" s="162">
        <f t="shared" si="2"/>
        <v>3.8356164383561637</v>
      </c>
      <c r="H21" s="162">
        <f t="shared" si="3"/>
        <v>3.1342465753424653</v>
      </c>
      <c r="J21" s="5"/>
    </row>
    <row r="22" spans="1:10" x14ac:dyDescent="0.25">
      <c r="A22" s="5" t="s">
        <v>39</v>
      </c>
      <c r="B22" s="5">
        <f>'Imputed and missing data hidden'!BY22</f>
        <v>9</v>
      </c>
      <c r="C22" s="5">
        <f>IF(VLOOKUP(A22,'Hazard &amp; Exposure'!$B$3:$DT$193,123,FALSE)&gt;0,1,0)</f>
        <v>0</v>
      </c>
      <c r="D22" s="162">
        <f>'Indicator Date hidden2'!BZ23</f>
        <v>0.39130434782608697</v>
      </c>
      <c r="E22" s="162">
        <f t="shared" si="0"/>
        <v>6</v>
      </c>
      <c r="F22" s="162">
        <f t="shared" si="1"/>
        <v>1</v>
      </c>
      <c r="G22" s="162">
        <f t="shared" si="2"/>
        <v>5.2173913043478262</v>
      </c>
      <c r="H22" s="162">
        <f t="shared" si="3"/>
        <v>4.4869565217391303</v>
      </c>
      <c r="J22" s="5"/>
    </row>
    <row r="23" spans="1:10" x14ac:dyDescent="0.25">
      <c r="A23" s="5" t="s">
        <v>41</v>
      </c>
      <c r="B23" s="5">
        <f>'Imputed and missing data hidden'!BY23</f>
        <v>3</v>
      </c>
      <c r="C23" s="5">
        <f>IF(VLOOKUP(A23,'Hazard &amp; Exposure'!$B$3:$DT$193,123,FALSE)&gt;0,1,0)</f>
        <v>0</v>
      </c>
      <c r="D23" s="162">
        <f>'Indicator Date hidden2'!BZ24</f>
        <v>0.323943661971831</v>
      </c>
      <c r="E23" s="162">
        <f t="shared" si="0"/>
        <v>2</v>
      </c>
      <c r="F23" s="162">
        <f t="shared" si="1"/>
        <v>1</v>
      </c>
      <c r="G23" s="162">
        <f t="shared" si="2"/>
        <v>4.31924882629108</v>
      </c>
      <c r="H23" s="162">
        <f t="shared" si="3"/>
        <v>2.5276995305164318</v>
      </c>
      <c r="J23" s="5"/>
    </row>
    <row r="24" spans="1:10" x14ac:dyDescent="0.25">
      <c r="A24" s="5" t="s">
        <v>43</v>
      </c>
      <c r="B24" s="5">
        <f>'Imputed and missing data hidden'!BY24</f>
        <v>5</v>
      </c>
      <c r="C24" s="5">
        <f>IF(VLOOKUP(A24,'Hazard &amp; Exposure'!$B$3:$DT$193,123,FALSE)&gt;0,1,0)</f>
        <v>1</v>
      </c>
      <c r="D24" s="162">
        <f>'Indicator Date hidden2'!BZ25</f>
        <v>0.32876712328767121</v>
      </c>
      <c r="E24" s="162">
        <f t="shared" si="0"/>
        <v>3.3333333333333339</v>
      </c>
      <c r="F24" s="162">
        <f t="shared" si="1"/>
        <v>1.25</v>
      </c>
      <c r="G24" s="162">
        <f t="shared" si="2"/>
        <v>4.3835616438356162</v>
      </c>
      <c r="H24" s="162">
        <f t="shared" si="3"/>
        <v>3.8584474885844742</v>
      </c>
      <c r="J24" s="5"/>
    </row>
    <row r="25" spans="1:10" x14ac:dyDescent="0.25">
      <c r="A25" s="5" t="s">
        <v>45</v>
      </c>
      <c r="B25" s="5">
        <f>'Imputed and missing data hidden'!BY25</f>
        <v>14</v>
      </c>
      <c r="C25" s="5">
        <f>IF(VLOOKUP(A25,'Hazard &amp; Exposure'!$B$3:$DT$193,123,FALSE)&gt;0,1,0)</f>
        <v>0</v>
      </c>
      <c r="D25" s="162">
        <f>'Indicator Date hidden2'!BZ26</f>
        <v>0.34375</v>
      </c>
      <c r="E25" s="162">
        <f t="shared" si="0"/>
        <v>9.3333333333333339</v>
      </c>
      <c r="F25" s="162">
        <f t="shared" si="1"/>
        <v>1</v>
      </c>
      <c r="G25" s="162">
        <f t="shared" si="2"/>
        <v>4.5833333333333339</v>
      </c>
      <c r="H25" s="162">
        <f t="shared" si="3"/>
        <v>5.5666666666666673</v>
      </c>
      <c r="J25" s="5"/>
    </row>
    <row r="26" spans="1:10" x14ac:dyDescent="0.25">
      <c r="A26" s="5" t="s">
        <v>46</v>
      </c>
      <c r="B26" s="5">
        <f>'Imputed and missing data hidden'!BY26</f>
        <v>9</v>
      </c>
      <c r="C26" s="5">
        <f>IF(VLOOKUP(A26,'Hazard &amp; Exposure'!$B$3:$DT$193,123,FALSE)&gt;0,1,0)</f>
        <v>0</v>
      </c>
      <c r="D26" s="162">
        <f>'Indicator Date hidden2'!BZ27</f>
        <v>0.23529411764705882</v>
      </c>
      <c r="E26" s="162">
        <f t="shared" si="0"/>
        <v>6</v>
      </c>
      <c r="F26" s="162">
        <f t="shared" si="1"/>
        <v>1</v>
      </c>
      <c r="G26" s="162">
        <f t="shared" si="2"/>
        <v>3.1372549019607856</v>
      </c>
      <c r="H26" s="162">
        <f t="shared" si="3"/>
        <v>3.654901960784315</v>
      </c>
      <c r="J26" s="5"/>
    </row>
    <row r="27" spans="1:10" x14ac:dyDescent="0.25">
      <c r="A27" s="5" t="s">
        <v>48</v>
      </c>
      <c r="B27" s="5">
        <f>'Imputed and missing data hidden'!BY27</f>
        <v>0</v>
      </c>
      <c r="C27" s="5">
        <f>IF(VLOOKUP(A27,'Hazard &amp; Exposure'!$B$3:$DT$193,123,FALSE)&gt;0,1,0)</f>
        <v>0</v>
      </c>
      <c r="D27" s="162">
        <f>'Indicator Date hidden2'!BZ28</f>
        <v>0.24</v>
      </c>
      <c r="E27" s="162">
        <f t="shared" si="0"/>
        <v>0</v>
      </c>
      <c r="F27" s="162">
        <f t="shared" si="1"/>
        <v>1</v>
      </c>
      <c r="G27" s="162">
        <f t="shared" si="2"/>
        <v>3.1999999999999993</v>
      </c>
      <c r="H27" s="162">
        <f t="shared" si="3"/>
        <v>1.2799999999999994</v>
      </c>
      <c r="J27" s="5"/>
    </row>
    <row r="28" spans="1:10" x14ac:dyDescent="0.25">
      <c r="A28" s="5" t="s">
        <v>50</v>
      </c>
      <c r="B28" s="5">
        <f>'Imputed and missing data hidden'!BY28</f>
        <v>2</v>
      </c>
      <c r="C28" s="5">
        <f>IF(VLOOKUP(A28,'Hazard &amp; Exposure'!$B$3:$DT$193,123,FALSE)&gt;0,1,0)</f>
        <v>0</v>
      </c>
      <c r="D28" s="162">
        <f>'Indicator Date hidden2'!BZ29</f>
        <v>0.14666666666666667</v>
      </c>
      <c r="E28" s="162">
        <f t="shared" si="0"/>
        <v>1.3333333333333321</v>
      </c>
      <c r="F28" s="162">
        <f t="shared" si="1"/>
        <v>1</v>
      </c>
      <c r="G28" s="162">
        <f t="shared" si="2"/>
        <v>1.9555555555555557</v>
      </c>
      <c r="H28" s="162">
        <f t="shared" si="3"/>
        <v>1.3155555555555551</v>
      </c>
      <c r="J28" s="5"/>
    </row>
    <row r="29" spans="1:10" x14ac:dyDescent="0.25">
      <c r="A29" s="5" t="s">
        <v>58</v>
      </c>
      <c r="B29" s="5">
        <f>'Imputed and missing data hidden'!BY29</f>
        <v>11</v>
      </c>
      <c r="C29" s="5">
        <f>IF(VLOOKUP(A29,'Hazard &amp; Exposure'!$B$3:$DT$193,123,FALSE)&gt;0,1,0)</f>
        <v>0</v>
      </c>
      <c r="D29" s="162">
        <f>'Indicator Date hidden2'!BZ30</f>
        <v>0.2537313432835821</v>
      </c>
      <c r="E29" s="162">
        <f t="shared" si="0"/>
        <v>7.3333333333333339</v>
      </c>
      <c r="F29" s="162">
        <f t="shared" si="1"/>
        <v>1</v>
      </c>
      <c r="G29" s="162">
        <f t="shared" si="2"/>
        <v>3.3830845771144276</v>
      </c>
      <c r="H29" s="162">
        <f t="shared" si="3"/>
        <v>4.2865671641791048</v>
      </c>
      <c r="J29" s="5"/>
    </row>
    <row r="30" spans="1:10" x14ac:dyDescent="0.25">
      <c r="A30" s="5" t="s">
        <v>52</v>
      </c>
      <c r="B30" s="5">
        <f>'Imputed and missing data hidden'!BY30</f>
        <v>4</v>
      </c>
      <c r="C30" s="5">
        <f>IF(VLOOKUP(A30,'Hazard &amp; Exposure'!$B$3:$DT$193,123,FALSE)&gt;0,1,0)</f>
        <v>0</v>
      </c>
      <c r="D30" s="162">
        <f>'Indicator Date hidden2'!BZ31</f>
        <v>0.23287671232876711</v>
      </c>
      <c r="E30" s="162">
        <f t="shared" si="0"/>
        <v>2.666666666666667</v>
      </c>
      <c r="F30" s="162">
        <f t="shared" si="1"/>
        <v>1</v>
      </c>
      <c r="G30" s="162">
        <f t="shared" si="2"/>
        <v>3.1050228310502295</v>
      </c>
      <c r="H30" s="162">
        <f t="shared" si="3"/>
        <v>2.3086757990867577</v>
      </c>
      <c r="J30" s="5"/>
    </row>
    <row r="31" spans="1:10" x14ac:dyDescent="0.25">
      <c r="A31" s="5" t="s">
        <v>54</v>
      </c>
      <c r="B31" s="5">
        <f>'Imputed and missing data hidden'!BY31</f>
        <v>1</v>
      </c>
      <c r="C31" s="5">
        <f>IF(VLOOKUP(A31,'Hazard &amp; Exposure'!$B$3:$DT$193,123,FALSE)&gt;0,1,0)</f>
        <v>0</v>
      </c>
      <c r="D31" s="162">
        <f>'Indicator Date hidden2'!BZ32</f>
        <v>0.42465753424657532</v>
      </c>
      <c r="E31" s="162">
        <f t="shared" si="0"/>
        <v>0.66666666666666607</v>
      </c>
      <c r="F31" s="162">
        <f t="shared" si="1"/>
        <v>1</v>
      </c>
      <c r="G31" s="162">
        <f t="shared" si="2"/>
        <v>5.6621004566210047</v>
      </c>
      <c r="H31" s="162">
        <f t="shared" si="3"/>
        <v>2.5315068493150674</v>
      </c>
      <c r="J31" s="5"/>
    </row>
    <row r="32" spans="1:10" x14ac:dyDescent="0.25">
      <c r="A32" s="5" t="s">
        <v>56</v>
      </c>
      <c r="B32" s="5">
        <f>'Imputed and missing data hidden'!BY32</f>
        <v>12</v>
      </c>
      <c r="C32" s="5">
        <f>IF(VLOOKUP(A32,'Hazard &amp; Exposure'!$B$3:$DT$193,123,FALSE)&gt;0,1,0)</f>
        <v>0</v>
      </c>
      <c r="D32" s="162">
        <f>'Indicator Date hidden2'!BZ33</f>
        <v>0.21212121212121213</v>
      </c>
      <c r="E32" s="162">
        <f t="shared" si="0"/>
        <v>8</v>
      </c>
      <c r="F32" s="162">
        <f t="shared" si="1"/>
        <v>1</v>
      </c>
      <c r="G32" s="162">
        <f t="shared" si="2"/>
        <v>2.8282828282828287</v>
      </c>
      <c r="H32" s="162">
        <f t="shared" si="3"/>
        <v>4.3313131313131317</v>
      </c>
      <c r="J32" s="5"/>
    </row>
    <row r="33" spans="1:10" x14ac:dyDescent="0.25">
      <c r="A33" s="5" t="s">
        <v>59</v>
      </c>
      <c r="B33" s="5">
        <f>'Imputed and missing data hidden'!BY33</f>
        <v>4</v>
      </c>
      <c r="C33" s="5">
        <f>IF(VLOOKUP(A33,'Hazard &amp; Exposure'!$B$3:$DT$193,123,FALSE)&gt;0,1,0)</f>
        <v>1</v>
      </c>
      <c r="D33" s="162">
        <f>'Indicator Date hidden2'!BZ34</f>
        <v>0.5</v>
      </c>
      <c r="E33" s="162">
        <f t="shared" si="0"/>
        <v>2.666666666666667</v>
      </c>
      <c r="F33" s="162">
        <f t="shared" si="1"/>
        <v>1.25</v>
      </c>
      <c r="G33" s="162">
        <f t="shared" si="2"/>
        <v>6.666666666666667</v>
      </c>
      <c r="H33" s="162">
        <f t="shared" si="3"/>
        <v>4.666666666666667</v>
      </c>
      <c r="J33" s="5"/>
    </row>
    <row r="34" spans="1:10" x14ac:dyDescent="0.25">
      <c r="A34" s="5" t="s">
        <v>61</v>
      </c>
      <c r="B34" s="5">
        <f>'Imputed and missing data hidden'!BY34</f>
        <v>4</v>
      </c>
      <c r="C34" s="5">
        <f>IF(VLOOKUP(A34,'Hazard &amp; Exposure'!$B$3:$DT$193,123,FALSE)&gt;0,1,0)</f>
        <v>0</v>
      </c>
      <c r="D34" s="162">
        <f>'Indicator Date hidden2'!BZ35</f>
        <v>0.21428571428571427</v>
      </c>
      <c r="E34" s="162">
        <f t="shared" ref="E34:E65" si="4">IF(B34&gt;B$197,10,10-(B$197-B34)/(B$197-B$196)*10)</f>
        <v>2.666666666666667</v>
      </c>
      <c r="F34" s="162">
        <f t="shared" ref="F34:F65" si="5">IF(C34=1,$B$199,1)</f>
        <v>1</v>
      </c>
      <c r="G34" s="162">
        <f t="shared" ref="G34:G65" si="6">IF(D34&gt;D$197,10,10-(D$197-D34)/(D$197-D$196)*10)</f>
        <v>2.8571428571428568</v>
      </c>
      <c r="H34" s="162">
        <f t="shared" ref="H34:H65" si="7">10-(12.5-AVERAGE(E34,G34)*F34)/12.5*10</f>
        <v>2.2095238095238106</v>
      </c>
      <c r="J34" s="5"/>
    </row>
    <row r="35" spans="1:10" x14ac:dyDescent="0.25">
      <c r="A35" s="5" t="s">
        <v>63</v>
      </c>
      <c r="B35" s="5">
        <f>'Imputed and missing data hidden'!BY35</f>
        <v>8</v>
      </c>
      <c r="C35" s="5">
        <f>IF(VLOOKUP(A35,'Hazard &amp; Exposure'!$B$3:$DT$193,123,FALSE)&gt;0,1,0)</f>
        <v>0</v>
      </c>
      <c r="D35" s="162">
        <f>'Indicator Date hidden2'!BZ36</f>
        <v>0.15714285714285714</v>
      </c>
      <c r="E35" s="162">
        <f t="shared" si="4"/>
        <v>5.333333333333333</v>
      </c>
      <c r="F35" s="162">
        <f t="shared" si="5"/>
        <v>1</v>
      </c>
      <c r="G35" s="162">
        <f t="shared" si="6"/>
        <v>2.0952380952380958</v>
      </c>
      <c r="H35" s="162">
        <f t="shared" si="7"/>
        <v>2.9714285714285724</v>
      </c>
      <c r="J35" s="5"/>
    </row>
    <row r="36" spans="1:10" x14ac:dyDescent="0.25">
      <c r="A36" s="5" t="s">
        <v>65</v>
      </c>
      <c r="B36" s="5">
        <f>'Imputed and missing data hidden'!BY36</f>
        <v>8</v>
      </c>
      <c r="C36" s="5">
        <f>IF(VLOOKUP(A36,'Hazard &amp; Exposure'!$B$3:$DT$193,123,FALSE)&gt;0,1,0)</f>
        <v>0</v>
      </c>
      <c r="D36" s="162">
        <f>'Indicator Date hidden2'!BZ37</f>
        <v>0.39130434782608697</v>
      </c>
      <c r="E36" s="162">
        <f t="shared" si="4"/>
        <v>5.333333333333333</v>
      </c>
      <c r="F36" s="162">
        <f t="shared" si="5"/>
        <v>1</v>
      </c>
      <c r="G36" s="162">
        <f t="shared" si="6"/>
        <v>5.2173913043478262</v>
      </c>
      <c r="H36" s="162">
        <f t="shared" si="7"/>
        <v>4.2202898550724646</v>
      </c>
      <c r="J36" s="5"/>
    </row>
    <row r="37" spans="1:10" x14ac:dyDescent="0.25">
      <c r="A37" s="5" t="s">
        <v>66</v>
      </c>
      <c r="B37" s="5">
        <f>'Imputed and missing data hidden'!BY37</f>
        <v>5</v>
      </c>
      <c r="C37" s="5">
        <f>IF(VLOOKUP(A37,'Hazard &amp; Exposure'!$B$3:$DT$193,123,FALSE)&gt;0,1,0)</f>
        <v>1</v>
      </c>
      <c r="D37" s="162">
        <f>'Indicator Date hidden2'!BZ38</f>
        <v>0.17808219178082191</v>
      </c>
      <c r="E37" s="162">
        <f t="shared" si="4"/>
        <v>3.3333333333333339</v>
      </c>
      <c r="F37" s="162">
        <f t="shared" si="5"/>
        <v>1.25</v>
      </c>
      <c r="G37" s="162">
        <f t="shared" si="6"/>
        <v>2.3744292237442934</v>
      </c>
      <c r="H37" s="162">
        <f t="shared" si="7"/>
        <v>2.8538812785388137</v>
      </c>
      <c r="J37" s="5"/>
    </row>
    <row r="38" spans="1:10" x14ac:dyDescent="0.25">
      <c r="A38" s="5" t="s">
        <v>68</v>
      </c>
      <c r="B38" s="5">
        <f>'Imputed and missing data hidden'!BY38</f>
        <v>5</v>
      </c>
      <c r="C38" s="5">
        <f>IF(VLOOKUP(A38,'Hazard &amp; Exposure'!$B$3:$DT$193,123,FALSE)&gt;0,1,0)</f>
        <v>0</v>
      </c>
      <c r="D38" s="162">
        <f>'Indicator Date hidden2'!BZ39</f>
        <v>0.43661971830985913</v>
      </c>
      <c r="E38" s="162">
        <f t="shared" si="4"/>
        <v>3.3333333333333339</v>
      </c>
      <c r="F38" s="162">
        <f t="shared" si="5"/>
        <v>1</v>
      </c>
      <c r="G38" s="162">
        <f t="shared" si="6"/>
        <v>5.821596244131455</v>
      </c>
      <c r="H38" s="162">
        <f t="shared" si="7"/>
        <v>3.6619718309859151</v>
      </c>
      <c r="J38" s="5"/>
    </row>
    <row r="39" spans="1:10" x14ac:dyDescent="0.25">
      <c r="A39" s="5" t="s">
        <v>71</v>
      </c>
      <c r="B39" s="5">
        <f>'Imputed and missing data hidden'!BY39</f>
        <v>2</v>
      </c>
      <c r="C39" s="5">
        <f>IF(VLOOKUP(A39,'Hazard &amp; Exposure'!$B$3:$DT$193,123,FALSE)&gt;0,1,0)</f>
        <v>0</v>
      </c>
      <c r="D39" s="162">
        <f>'Indicator Date hidden2'!BZ40</f>
        <v>0.43055555555555558</v>
      </c>
      <c r="E39" s="162">
        <f t="shared" si="4"/>
        <v>1.3333333333333321</v>
      </c>
      <c r="F39" s="162">
        <f t="shared" si="5"/>
        <v>1</v>
      </c>
      <c r="G39" s="162">
        <f t="shared" si="6"/>
        <v>5.7407407407407414</v>
      </c>
      <c r="H39" s="162">
        <f t="shared" si="7"/>
        <v>2.8296296296296291</v>
      </c>
      <c r="J39" s="5"/>
    </row>
    <row r="40" spans="1:10" x14ac:dyDescent="0.25">
      <c r="A40" s="5" t="s">
        <v>70</v>
      </c>
      <c r="B40" s="5">
        <f>'Imputed and missing data hidden'!BY40</f>
        <v>2</v>
      </c>
      <c r="C40" s="5">
        <f>IF(VLOOKUP(A40,'Hazard &amp; Exposure'!$B$3:$DT$193,123,FALSE)&gt;0,1,0)</f>
        <v>1</v>
      </c>
      <c r="D40" s="162">
        <f>'Indicator Date hidden2'!BZ41</f>
        <v>0.31506849315068491</v>
      </c>
      <c r="E40" s="162">
        <f t="shared" si="4"/>
        <v>1.3333333333333321</v>
      </c>
      <c r="F40" s="162">
        <f t="shared" si="5"/>
        <v>1.25</v>
      </c>
      <c r="G40" s="162">
        <f t="shared" si="6"/>
        <v>4.2009132420091326</v>
      </c>
      <c r="H40" s="162">
        <f t="shared" si="7"/>
        <v>2.7671232876712324</v>
      </c>
      <c r="J40" s="5"/>
    </row>
    <row r="41" spans="1:10" x14ac:dyDescent="0.25">
      <c r="A41" s="5" t="s">
        <v>72</v>
      </c>
      <c r="B41" s="5">
        <f>'Imputed and missing data hidden'!BY41</f>
        <v>5</v>
      </c>
      <c r="C41" s="5">
        <f>IF(VLOOKUP(A41,'Hazard &amp; Exposure'!$B$3:$DT$193,123,FALSE)&gt;0,1,0)</f>
        <v>0</v>
      </c>
      <c r="D41" s="162">
        <f>'Indicator Date hidden2'!BZ42</f>
        <v>0.36986301369863012</v>
      </c>
      <c r="E41" s="162">
        <f t="shared" si="4"/>
        <v>3.3333333333333339</v>
      </c>
      <c r="F41" s="162">
        <f t="shared" si="5"/>
        <v>1</v>
      </c>
      <c r="G41" s="162">
        <f t="shared" si="6"/>
        <v>4.9315068493150687</v>
      </c>
      <c r="H41" s="162">
        <f t="shared" si="7"/>
        <v>3.3059360730593612</v>
      </c>
      <c r="J41" s="5"/>
    </row>
    <row r="42" spans="1:10" x14ac:dyDescent="0.25">
      <c r="A42" s="5" t="s">
        <v>74</v>
      </c>
      <c r="B42" s="5">
        <f>'Imputed and missing data hidden'!BY42</f>
        <v>1</v>
      </c>
      <c r="C42" s="5">
        <f>IF(VLOOKUP(A42,'Hazard &amp; Exposure'!$B$3:$DT$193,123,FALSE)&gt;0,1,0)</f>
        <v>0</v>
      </c>
      <c r="D42" s="162">
        <f>'Indicator Date hidden2'!BZ43</f>
        <v>0.21917808219178081</v>
      </c>
      <c r="E42" s="162">
        <f t="shared" si="4"/>
        <v>0.66666666666666607</v>
      </c>
      <c r="F42" s="162">
        <f t="shared" si="5"/>
        <v>1</v>
      </c>
      <c r="G42" s="162">
        <f t="shared" si="6"/>
        <v>2.9223744292237441</v>
      </c>
      <c r="H42" s="162">
        <f t="shared" si="7"/>
        <v>1.4356164383561634</v>
      </c>
      <c r="J42" s="5"/>
    </row>
    <row r="43" spans="1:10" x14ac:dyDescent="0.25">
      <c r="A43" s="5" t="s">
        <v>75</v>
      </c>
      <c r="B43" s="5">
        <f>'Imputed and missing data hidden'!BY43</f>
        <v>11</v>
      </c>
      <c r="C43" s="5">
        <f>IF(VLOOKUP(A43,'Hazard &amp; Exposure'!$B$3:$DT$193,123,FALSE)&gt;0,1,0)</f>
        <v>0</v>
      </c>
      <c r="D43" s="162">
        <f>'Indicator Date hidden2'!BZ44</f>
        <v>0.36363636363636365</v>
      </c>
      <c r="E43" s="162">
        <f t="shared" si="4"/>
        <v>7.3333333333333339</v>
      </c>
      <c r="F43" s="162">
        <f t="shared" si="5"/>
        <v>1</v>
      </c>
      <c r="G43" s="162">
        <f t="shared" si="6"/>
        <v>4.8484848484848486</v>
      </c>
      <c r="H43" s="162">
        <f t="shared" si="7"/>
        <v>4.872727272727273</v>
      </c>
      <c r="J43" s="5"/>
    </row>
    <row r="44" spans="1:10" x14ac:dyDescent="0.25">
      <c r="A44" s="5" t="s">
        <v>77</v>
      </c>
      <c r="B44" s="5">
        <f>'Imputed and missing data hidden'!BY44</f>
        <v>12</v>
      </c>
      <c r="C44" s="5">
        <f>IF(VLOOKUP(A44,'Hazard &amp; Exposure'!$B$3:$DT$193,123,FALSE)&gt;0,1,0)</f>
        <v>0</v>
      </c>
      <c r="D44" s="162">
        <f>'Indicator Date hidden2'!BZ45</f>
        <v>0.10606060606060606</v>
      </c>
      <c r="E44" s="162">
        <f t="shared" si="4"/>
        <v>8</v>
      </c>
      <c r="F44" s="162">
        <f t="shared" si="5"/>
        <v>1</v>
      </c>
      <c r="G44" s="162">
        <f t="shared" si="6"/>
        <v>1.4141414141414153</v>
      </c>
      <c r="H44" s="162">
        <f t="shared" si="7"/>
        <v>3.7656565656565668</v>
      </c>
      <c r="J44" s="5"/>
    </row>
    <row r="45" spans="1:10" x14ac:dyDescent="0.25">
      <c r="A45" s="5" t="s">
        <v>79</v>
      </c>
      <c r="B45" s="5">
        <f>'Imputed and missing data hidden'!BY45</f>
        <v>10</v>
      </c>
      <c r="C45" s="5">
        <f>IF(VLOOKUP(A45,'Hazard &amp; Exposure'!$B$3:$DT$193,123,FALSE)&gt;0,1,0)</f>
        <v>0</v>
      </c>
      <c r="D45" s="162">
        <f>'Indicator Date hidden2'!BZ46</f>
        <v>0.19402985074626866</v>
      </c>
      <c r="E45" s="162">
        <f t="shared" si="4"/>
        <v>6.666666666666667</v>
      </c>
      <c r="F45" s="162">
        <f t="shared" si="5"/>
        <v>1</v>
      </c>
      <c r="G45" s="162">
        <f t="shared" si="6"/>
        <v>2.5870646766169161</v>
      </c>
      <c r="H45" s="162">
        <f t="shared" si="7"/>
        <v>3.7014925373134329</v>
      </c>
      <c r="J45" s="5"/>
    </row>
    <row r="46" spans="1:10" x14ac:dyDescent="0.25">
      <c r="A46" s="5" t="s">
        <v>81</v>
      </c>
      <c r="B46" s="5">
        <f>'Imputed and missing data hidden'!BY46</f>
        <v>11</v>
      </c>
      <c r="C46" s="5">
        <f>IF(VLOOKUP(A46,'Hazard &amp; Exposure'!$B$3:$DT$193,123,FALSE)&gt;0,1,0)</f>
        <v>0</v>
      </c>
      <c r="D46" s="162">
        <f>'Indicator Date hidden2'!BZ47</f>
        <v>0.16666666666666666</v>
      </c>
      <c r="E46" s="162">
        <f t="shared" si="4"/>
        <v>7.3333333333333339</v>
      </c>
      <c r="F46" s="162">
        <f t="shared" si="5"/>
        <v>1</v>
      </c>
      <c r="G46" s="162">
        <f t="shared" si="6"/>
        <v>2.2222222222222223</v>
      </c>
      <c r="H46" s="162">
        <f t="shared" si="7"/>
        <v>3.8222222222222229</v>
      </c>
      <c r="J46" s="5"/>
    </row>
    <row r="47" spans="1:10" x14ac:dyDescent="0.25">
      <c r="A47" s="5" t="s">
        <v>83</v>
      </c>
      <c r="B47" s="5">
        <f>'Imputed and missing data hidden'!BY47</f>
        <v>10</v>
      </c>
      <c r="C47" s="5">
        <f>IF(VLOOKUP(A47,'Hazard &amp; Exposure'!$B$3:$DT$193,123,FALSE)&gt;0,1,0)</f>
        <v>0</v>
      </c>
      <c r="D47" s="162">
        <f>'Indicator Date hidden2'!BZ48</f>
        <v>7.4626865671641784E-2</v>
      </c>
      <c r="E47" s="162">
        <f t="shared" si="4"/>
        <v>6.666666666666667</v>
      </c>
      <c r="F47" s="162">
        <f t="shared" si="5"/>
        <v>1</v>
      </c>
      <c r="G47" s="162">
        <f t="shared" si="6"/>
        <v>0.99502487562189046</v>
      </c>
      <c r="H47" s="162">
        <f t="shared" si="7"/>
        <v>3.064676616915424</v>
      </c>
      <c r="J47" s="5"/>
    </row>
    <row r="48" spans="1:10" x14ac:dyDescent="0.25">
      <c r="A48" s="5" t="s">
        <v>85</v>
      </c>
      <c r="B48" s="5">
        <f>'Imputed and missing data hidden'!BY48</f>
        <v>5</v>
      </c>
      <c r="C48" s="5">
        <f>IF(VLOOKUP(A48,'Hazard &amp; Exposure'!$B$3:$DT$193,123,FALSE)&gt;0,1,0)</f>
        <v>0</v>
      </c>
      <c r="D48" s="162">
        <f>'Indicator Date hidden2'!BZ49</f>
        <v>0.15942028985507245</v>
      </c>
      <c r="E48" s="162">
        <f t="shared" si="4"/>
        <v>3.3333333333333339</v>
      </c>
      <c r="F48" s="162">
        <f t="shared" si="5"/>
        <v>1</v>
      </c>
      <c r="G48" s="162">
        <f t="shared" si="6"/>
        <v>2.1256038647343001</v>
      </c>
      <c r="H48" s="162">
        <f t="shared" si="7"/>
        <v>2.183574879227054</v>
      </c>
      <c r="J48" s="5"/>
    </row>
    <row r="49" spans="1:10" x14ac:dyDescent="0.25">
      <c r="A49" s="5" t="s">
        <v>87</v>
      </c>
      <c r="B49" s="5">
        <f>'Imputed and missing data hidden'!BY49</f>
        <v>21</v>
      </c>
      <c r="C49" s="5">
        <f>IF(VLOOKUP(A49,'Hazard &amp; Exposure'!$B$3:$DT$193,123,FALSE)&gt;0,1,0)</f>
        <v>0</v>
      </c>
      <c r="D49" s="162">
        <f>'Indicator Date hidden2'!BZ50</f>
        <v>0.2</v>
      </c>
      <c r="E49" s="162">
        <f t="shared" si="4"/>
        <v>10</v>
      </c>
      <c r="F49" s="162">
        <f t="shared" si="5"/>
        <v>1</v>
      </c>
      <c r="G49" s="162">
        <f t="shared" si="6"/>
        <v>2.6666666666666661</v>
      </c>
      <c r="H49" s="162">
        <f t="shared" si="7"/>
        <v>5.0666666666666664</v>
      </c>
      <c r="J49" s="5"/>
    </row>
    <row r="50" spans="1:10" x14ac:dyDescent="0.25">
      <c r="A50" s="5" t="s">
        <v>89</v>
      </c>
      <c r="B50" s="5">
        <f>'Imputed and missing data hidden'!BY50</f>
        <v>5</v>
      </c>
      <c r="C50" s="5">
        <f>IF(VLOOKUP(A50,'Hazard &amp; Exposure'!$B$3:$DT$193,123,FALSE)&gt;0,1,0)</f>
        <v>0</v>
      </c>
      <c r="D50" s="162">
        <f>'Indicator Date hidden2'!BZ51</f>
        <v>0.23287671232876711</v>
      </c>
      <c r="E50" s="162">
        <f t="shared" si="4"/>
        <v>3.3333333333333339</v>
      </c>
      <c r="F50" s="162">
        <f t="shared" si="5"/>
        <v>1</v>
      </c>
      <c r="G50" s="162">
        <f t="shared" si="6"/>
        <v>3.1050228310502295</v>
      </c>
      <c r="H50" s="162">
        <f t="shared" si="7"/>
        <v>2.5753424657534252</v>
      </c>
      <c r="J50" s="5"/>
    </row>
    <row r="51" spans="1:10" x14ac:dyDescent="0.25">
      <c r="A51" s="5" t="s">
        <v>92</v>
      </c>
      <c r="B51" s="5">
        <f>'Imputed and missing data hidden'!BY51</f>
        <v>4</v>
      </c>
      <c r="C51" s="5">
        <f>IF(VLOOKUP(A51,'Hazard &amp; Exposure'!$B$3:$DT$193,123,FALSE)&gt;0,1,0)</f>
        <v>0</v>
      </c>
      <c r="D51" s="162">
        <f>'Indicator Date hidden2'!BZ52</f>
        <v>0.24324324324324326</v>
      </c>
      <c r="E51" s="162">
        <f t="shared" si="4"/>
        <v>2.666666666666667</v>
      </c>
      <c r="F51" s="162">
        <f t="shared" si="5"/>
        <v>1</v>
      </c>
      <c r="G51" s="162">
        <f t="shared" si="6"/>
        <v>3.2432432432432421</v>
      </c>
      <c r="H51" s="162">
        <f t="shared" si="7"/>
        <v>2.3639639639639647</v>
      </c>
      <c r="J51" s="5"/>
    </row>
    <row r="52" spans="1:10" x14ac:dyDescent="0.25">
      <c r="A52" s="5" t="s">
        <v>94</v>
      </c>
      <c r="B52" s="5">
        <f>'Imputed and missing data hidden'!BY52</f>
        <v>1</v>
      </c>
      <c r="C52" s="5">
        <f>IF(VLOOKUP(A52,'Hazard &amp; Exposure'!$B$3:$DT$193,123,FALSE)&gt;0,1,0)</f>
        <v>1</v>
      </c>
      <c r="D52" s="162">
        <f>'Indicator Date hidden2'!BZ53</f>
        <v>0.16438356164383561</v>
      </c>
      <c r="E52" s="162">
        <f t="shared" si="4"/>
        <v>0.66666666666666607</v>
      </c>
      <c r="F52" s="162">
        <f t="shared" si="5"/>
        <v>1.25</v>
      </c>
      <c r="G52" s="162">
        <f t="shared" si="6"/>
        <v>2.1917808219178081</v>
      </c>
      <c r="H52" s="162">
        <f t="shared" si="7"/>
        <v>1.4292237442922371</v>
      </c>
      <c r="J52" s="5"/>
    </row>
    <row r="53" spans="1:10" x14ac:dyDescent="0.25">
      <c r="A53" s="5" t="s">
        <v>96</v>
      </c>
      <c r="B53" s="5">
        <f>'Imputed and missing data hidden'!BY53</f>
        <v>5</v>
      </c>
      <c r="C53" s="5">
        <f>IF(VLOOKUP(A53,'Hazard &amp; Exposure'!$B$3:$DT$193,123,FALSE)&gt;0,1,0)</f>
        <v>0</v>
      </c>
      <c r="D53" s="162">
        <f>'Indicator Date hidden2'!BZ54</f>
        <v>0.35616438356164382</v>
      </c>
      <c r="E53" s="162">
        <f t="shared" si="4"/>
        <v>3.3333333333333339</v>
      </c>
      <c r="F53" s="162">
        <f t="shared" si="5"/>
        <v>1</v>
      </c>
      <c r="G53" s="162">
        <f t="shared" si="6"/>
        <v>4.7488584474885842</v>
      </c>
      <c r="H53" s="162">
        <f t="shared" si="7"/>
        <v>3.2328767123287676</v>
      </c>
      <c r="J53" s="5"/>
    </row>
    <row r="54" spans="1:10" x14ac:dyDescent="0.25">
      <c r="A54" s="5" t="s">
        <v>98</v>
      </c>
      <c r="B54" s="5">
        <f>'Imputed and missing data hidden'!BY54</f>
        <v>11</v>
      </c>
      <c r="C54" s="5">
        <f>IF(VLOOKUP(A54,'Hazard &amp; Exposure'!$B$3:$DT$193,123,FALSE)&gt;0,1,0)</f>
        <v>0</v>
      </c>
      <c r="D54" s="162">
        <f>'Indicator Date hidden2'!BZ55</f>
        <v>0.25757575757575757</v>
      </c>
      <c r="E54" s="162">
        <f t="shared" si="4"/>
        <v>7.3333333333333339</v>
      </c>
      <c r="F54" s="162">
        <f t="shared" si="5"/>
        <v>1</v>
      </c>
      <c r="G54" s="162">
        <f t="shared" si="6"/>
        <v>3.4343434343434343</v>
      </c>
      <c r="H54" s="162">
        <f t="shared" si="7"/>
        <v>4.3070707070707073</v>
      </c>
      <c r="J54" s="5"/>
    </row>
    <row r="55" spans="1:10" x14ac:dyDescent="0.25">
      <c r="A55" s="5" t="s">
        <v>100</v>
      </c>
      <c r="B55" s="5">
        <f>'Imputed and missing data hidden'!BY55</f>
        <v>14</v>
      </c>
      <c r="C55" s="5">
        <f>IF(VLOOKUP(A55,'Hazard &amp; Exposure'!$B$3:$DT$193,123,FALSE)&gt;0,1,0)</f>
        <v>0</v>
      </c>
      <c r="D55" s="162">
        <f>'Indicator Date hidden2'!BZ56</f>
        <v>0.20967741935483872</v>
      </c>
      <c r="E55" s="162">
        <f t="shared" si="4"/>
        <v>9.3333333333333339</v>
      </c>
      <c r="F55" s="162">
        <f t="shared" si="5"/>
        <v>1</v>
      </c>
      <c r="G55" s="162">
        <f t="shared" si="6"/>
        <v>2.7956989247311839</v>
      </c>
      <c r="H55" s="162">
        <f t="shared" si="7"/>
        <v>4.8516129032258073</v>
      </c>
      <c r="J55" s="5"/>
    </row>
    <row r="56" spans="1:10" x14ac:dyDescent="0.25">
      <c r="A56" s="5" t="s">
        <v>102</v>
      </c>
      <c r="B56" s="5">
        <f>'Imputed and missing data hidden'!BY56</f>
        <v>11</v>
      </c>
      <c r="C56" s="5">
        <f>IF(VLOOKUP(A56,'Hazard &amp; Exposure'!$B$3:$DT$193,123,FALSE)&gt;0,1,0)</f>
        <v>0</v>
      </c>
      <c r="D56" s="162">
        <f>'Indicator Date hidden2'!BZ57</f>
        <v>0.19696969696969696</v>
      </c>
      <c r="E56" s="162">
        <f t="shared" si="4"/>
        <v>7.3333333333333339</v>
      </c>
      <c r="F56" s="162">
        <f t="shared" si="5"/>
        <v>1</v>
      </c>
      <c r="G56" s="162">
        <f t="shared" si="6"/>
        <v>2.6262626262626263</v>
      </c>
      <c r="H56" s="162">
        <f t="shared" si="7"/>
        <v>3.9838383838383837</v>
      </c>
      <c r="J56" s="5"/>
    </row>
    <row r="57" spans="1:10" x14ac:dyDescent="0.25">
      <c r="A57" s="5" t="s">
        <v>308</v>
      </c>
      <c r="B57" s="5">
        <f>'Imputed and missing data hidden'!BY57</f>
        <v>1</v>
      </c>
      <c r="C57" s="5">
        <f>IF(VLOOKUP(A57,'Hazard &amp; Exposure'!$B$3:$DT$193,123,FALSE)&gt;0,1,0)</f>
        <v>0</v>
      </c>
      <c r="D57" s="162">
        <f>'Indicator Date hidden2'!BZ58</f>
        <v>0.53424657534246578</v>
      </c>
      <c r="E57" s="162">
        <f t="shared" si="4"/>
        <v>0.66666666666666607</v>
      </c>
      <c r="F57" s="162">
        <f t="shared" si="5"/>
        <v>1</v>
      </c>
      <c r="G57" s="162">
        <f t="shared" si="6"/>
        <v>7.1232876712328768</v>
      </c>
      <c r="H57" s="162">
        <f t="shared" si="7"/>
        <v>3.1159817351598171</v>
      </c>
      <c r="J57" s="5"/>
    </row>
    <row r="58" spans="1:10" x14ac:dyDescent="0.25">
      <c r="A58" s="5" t="s">
        <v>104</v>
      </c>
      <c r="B58" s="5">
        <f>'Imputed and missing data hidden'!BY58</f>
        <v>1</v>
      </c>
      <c r="C58" s="5">
        <f>IF(VLOOKUP(A58,'Hazard &amp; Exposure'!$B$3:$DT$193,123,FALSE)&gt;0,1,0)</f>
        <v>1</v>
      </c>
      <c r="D58" s="162">
        <f>'Indicator Date hidden2'!BZ59</f>
        <v>0.1095890410958904</v>
      </c>
      <c r="E58" s="162">
        <f t="shared" si="4"/>
        <v>0.66666666666666607</v>
      </c>
      <c r="F58" s="162">
        <f t="shared" si="5"/>
        <v>1.25</v>
      </c>
      <c r="G58" s="162">
        <f t="shared" si="6"/>
        <v>1.4611872146118721</v>
      </c>
      <c r="H58" s="162">
        <f t="shared" si="7"/>
        <v>1.0639269406392682</v>
      </c>
      <c r="J58" s="5"/>
    </row>
    <row r="59" spans="1:10" x14ac:dyDescent="0.25">
      <c r="A59" s="5" t="s">
        <v>106</v>
      </c>
      <c r="B59" s="5">
        <f>'Imputed and missing data hidden'!BY59</f>
        <v>11</v>
      </c>
      <c r="C59" s="5">
        <f>IF(VLOOKUP(A59,'Hazard &amp; Exposure'!$B$3:$DT$193,123,FALSE)&gt;0,1,0)</f>
        <v>0</v>
      </c>
      <c r="D59" s="162">
        <f>'Indicator Date hidden2'!BZ60</f>
        <v>0.26865671641791045</v>
      </c>
      <c r="E59" s="162">
        <f t="shared" si="4"/>
        <v>7.3333333333333339</v>
      </c>
      <c r="F59" s="162">
        <f t="shared" si="5"/>
        <v>1</v>
      </c>
      <c r="G59" s="162">
        <f t="shared" si="6"/>
        <v>3.5820895522388065</v>
      </c>
      <c r="H59" s="162">
        <f t="shared" si="7"/>
        <v>4.3661691542288565</v>
      </c>
      <c r="J59" s="5"/>
    </row>
    <row r="60" spans="1:10" x14ac:dyDescent="0.25">
      <c r="A60" s="5" t="s">
        <v>108</v>
      </c>
      <c r="B60" s="5">
        <f>'Imputed and missing data hidden'!BY60</f>
        <v>13</v>
      </c>
      <c r="C60" s="5">
        <f>IF(VLOOKUP(A60,'Hazard &amp; Exposure'!$B$3:$DT$193,123,FALSE)&gt;0,1,0)</f>
        <v>0</v>
      </c>
      <c r="D60" s="162">
        <f>'Indicator Date hidden2'!BZ61</f>
        <v>0.16923076923076924</v>
      </c>
      <c r="E60" s="162">
        <f t="shared" si="4"/>
        <v>8.6666666666666661</v>
      </c>
      <c r="F60" s="162">
        <f t="shared" si="5"/>
        <v>1</v>
      </c>
      <c r="G60" s="162">
        <f t="shared" si="6"/>
        <v>2.2564102564102573</v>
      </c>
      <c r="H60" s="162">
        <f t="shared" si="7"/>
        <v>4.3692307692307697</v>
      </c>
      <c r="J60" s="5"/>
    </row>
    <row r="61" spans="1:10" x14ac:dyDescent="0.25">
      <c r="A61" s="5" t="s">
        <v>110</v>
      </c>
      <c r="B61" s="5">
        <f>'Imputed and missing data hidden'!BY61</f>
        <v>10</v>
      </c>
      <c r="C61" s="5">
        <f>IF(VLOOKUP(A61,'Hazard &amp; Exposure'!$B$3:$DT$193,123,FALSE)&gt;0,1,0)</f>
        <v>0</v>
      </c>
      <c r="D61" s="162">
        <f>'Indicator Date hidden2'!BZ62</f>
        <v>0.16417910447761194</v>
      </c>
      <c r="E61" s="162">
        <f t="shared" si="4"/>
        <v>6.666666666666667</v>
      </c>
      <c r="F61" s="162">
        <f t="shared" si="5"/>
        <v>1</v>
      </c>
      <c r="G61" s="162">
        <f t="shared" si="6"/>
        <v>2.189054726368159</v>
      </c>
      <c r="H61" s="162">
        <f t="shared" si="7"/>
        <v>3.5422885572139311</v>
      </c>
      <c r="J61" s="5"/>
    </row>
    <row r="62" spans="1:10" x14ac:dyDescent="0.25">
      <c r="A62" s="5" t="s">
        <v>112</v>
      </c>
      <c r="B62" s="5">
        <f>'Imputed and missing data hidden'!BY62</f>
        <v>4</v>
      </c>
      <c r="C62" s="5">
        <f>IF(VLOOKUP(A62,'Hazard &amp; Exposure'!$B$3:$DT$193,123,FALSE)&gt;0,1,0)</f>
        <v>0</v>
      </c>
      <c r="D62" s="162">
        <f>'Indicator Date hidden2'!BZ63</f>
        <v>0.36619718309859156</v>
      </c>
      <c r="E62" s="162">
        <f t="shared" si="4"/>
        <v>2.666666666666667</v>
      </c>
      <c r="F62" s="162">
        <f t="shared" si="5"/>
        <v>1</v>
      </c>
      <c r="G62" s="162">
        <f t="shared" si="6"/>
        <v>4.882629107981221</v>
      </c>
      <c r="H62" s="162">
        <f t="shared" si="7"/>
        <v>3.0197183098591553</v>
      </c>
      <c r="J62" s="5"/>
    </row>
    <row r="63" spans="1:10" x14ac:dyDescent="0.25">
      <c r="A63" s="5" t="s">
        <v>114</v>
      </c>
      <c r="B63" s="5">
        <f>'Imputed and missing data hidden'!BY63</f>
        <v>0</v>
      </c>
      <c r="C63" s="5">
        <f>IF(VLOOKUP(A63,'Hazard &amp; Exposure'!$B$3:$DT$193,123,FALSE)&gt;0,1,0)</f>
        <v>0</v>
      </c>
      <c r="D63" s="162">
        <f>'Indicator Date hidden2'!BZ64</f>
        <v>0.25675675675675674</v>
      </c>
      <c r="E63" s="162">
        <f t="shared" si="4"/>
        <v>0</v>
      </c>
      <c r="F63" s="162">
        <f t="shared" si="5"/>
        <v>1</v>
      </c>
      <c r="G63" s="162">
        <f t="shared" si="6"/>
        <v>3.4234234234234231</v>
      </c>
      <c r="H63" s="162">
        <f t="shared" si="7"/>
        <v>1.3693693693693696</v>
      </c>
      <c r="J63" s="5"/>
    </row>
    <row r="64" spans="1:10" x14ac:dyDescent="0.25">
      <c r="A64" s="5" t="s">
        <v>116</v>
      </c>
      <c r="B64" s="5">
        <f>'Imputed and missing data hidden'!BY64</f>
        <v>6</v>
      </c>
      <c r="C64" s="5">
        <f>IF(VLOOKUP(A64,'Hazard &amp; Exposure'!$B$3:$DT$193,123,FALSE)&gt;0,1,0)</f>
        <v>0</v>
      </c>
      <c r="D64" s="162">
        <f>'Indicator Date hidden2'!BZ65</f>
        <v>0.19718309859154928</v>
      </c>
      <c r="E64" s="162">
        <f t="shared" si="4"/>
        <v>4</v>
      </c>
      <c r="F64" s="162">
        <f t="shared" si="5"/>
        <v>1</v>
      </c>
      <c r="G64" s="162">
        <f t="shared" si="6"/>
        <v>2.6291079812206561</v>
      </c>
      <c r="H64" s="162">
        <f t="shared" si="7"/>
        <v>2.6516431924882617</v>
      </c>
      <c r="J64" s="5"/>
    </row>
    <row r="65" spans="1:10" x14ac:dyDescent="0.25">
      <c r="A65" s="5" t="s">
        <v>118</v>
      </c>
      <c r="B65" s="5">
        <f>'Imputed and missing data hidden'!BY65</f>
        <v>11</v>
      </c>
      <c r="C65" s="5">
        <f>IF(VLOOKUP(A65,'Hazard &amp; Exposure'!$B$3:$DT$193,123,FALSE)&gt;0,1,0)</f>
        <v>0</v>
      </c>
      <c r="D65" s="162">
        <f>'Indicator Date hidden2'!BZ66</f>
        <v>0.14925373134328357</v>
      </c>
      <c r="E65" s="162">
        <f t="shared" si="4"/>
        <v>7.3333333333333339</v>
      </c>
      <c r="F65" s="162">
        <f t="shared" si="5"/>
        <v>1</v>
      </c>
      <c r="G65" s="162">
        <f t="shared" si="6"/>
        <v>1.9900497512437809</v>
      </c>
      <c r="H65" s="162">
        <f t="shared" si="7"/>
        <v>3.7293532338308459</v>
      </c>
      <c r="J65" s="5"/>
    </row>
    <row r="66" spans="1:10" x14ac:dyDescent="0.25">
      <c r="A66" s="5" t="s">
        <v>120</v>
      </c>
      <c r="B66" s="5">
        <f>'Imputed and missing data hidden'!BY66</f>
        <v>0</v>
      </c>
      <c r="C66" s="5">
        <f>IF(VLOOKUP(A66,'Hazard &amp; Exposure'!$B$3:$DT$193,123,FALSE)&gt;0,1,0)</f>
        <v>0</v>
      </c>
      <c r="D66" s="162">
        <f>'Indicator Date hidden2'!BZ67</f>
        <v>0.17567567567567569</v>
      </c>
      <c r="E66" s="162">
        <f t="shared" ref="E66:E97" si="8">IF(B66&gt;B$197,10,10-(B$197-B66)/(B$197-B$196)*10)</f>
        <v>0</v>
      </c>
      <c r="F66" s="162">
        <f t="shared" ref="F66:F97" si="9">IF(C66=1,$B$199,1)</f>
        <v>1</v>
      </c>
      <c r="G66" s="162">
        <f t="shared" ref="G66:G97" si="10">IF(D66&gt;D$197,10,10-(D$197-D66)/(D$197-D$196)*10)</f>
        <v>2.3423423423423415</v>
      </c>
      <c r="H66" s="162">
        <f t="shared" ref="H66:H97" si="11">10-(12.5-AVERAGE(E66,G66)*F66)/12.5*10</f>
        <v>0.93693693693693625</v>
      </c>
      <c r="J66" s="5"/>
    </row>
    <row r="67" spans="1:10" x14ac:dyDescent="0.25">
      <c r="A67" s="5" t="s">
        <v>122</v>
      </c>
      <c r="B67" s="5">
        <f>'Imputed and missing data hidden'!BY67</f>
        <v>9</v>
      </c>
      <c r="C67" s="5">
        <f>IF(VLOOKUP(A67,'Hazard &amp; Exposure'!$B$3:$DT$193,123,FALSE)&gt;0,1,0)</f>
        <v>0</v>
      </c>
      <c r="D67" s="162">
        <f>'Indicator Date hidden2'!BZ68</f>
        <v>0.2318840579710145</v>
      </c>
      <c r="E67" s="162">
        <f t="shared" si="8"/>
        <v>6</v>
      </c>
      <c r="F67" s="162">
        <f t="shared" si="9"/>
        <v>1</v>
      </c>
      <c r="G67" s="162">
        <f t="shared" si="10"/>
        <v>3.091787439613527</v>
      </c>
      <c r="H67" s="162">
        <f t="shared" si="11"/>
        <v>3.6367149758454111</v>
      </c>
      <c r="J67" s="5"/>
    </row>
    <row r="68" spans="1:10" x14ac:dyDescent="0.25">
      <c r="A68" s="5" t="s">
        <v>124</v>
      </c>
      <c r="B68" s="5">
        <f>'Imputed and missing data hidden'!BY68</f>
        <v>20</v>
      </c>
      <c r="C68" s="5">
        <f>IF(VLOOKUP(A68,'Hazard &amp; Exposure'!$B$3:$DT$193,123,FALSE)&gt;0,1,0)</f>
        <v>0</v>
      </c>
      <c r="D68" s="162">
        <f>'Indicator Date hidden2'!BZ69</f>
        <v>0.14285714285714285</v>
      </c>
      <c r="E68" s="162">
        <f t="shared" si="8"/>
        <v>10</v>
      </c>
      <c r="F68" s="162">
        <f t="shared" si="9"/>
        <v>1</v>
      </c>
      <c r="G68" s="162">
        <f t="shared" si="10"/>
        <v>1.9047619047619033</v>
      </c>
      <c r="H68" s="162">
        <f t="shared" si="11"/>
        <v>4.7619047619047619</v>
      </c>
      <c r="J68" s="5"/>
    </row>
    <row r="69" spans="1:10" x14ac:dyDescent="0.25">
      <c r="A69" s="5" t="s">
        <v>126</v>
      </c>
      <c r="B69" s="5">
        <f>'Imputed and missing data hidden'!BY69</f>
        <v>4</v>
      </c>
      <c r="C69" s="5">
        <f>IF(VLOOKUP(A69,'Hazard &amp; Exposure'!$B$3:$DT$193,123,FALSE)&gt;0,1,0)</f>
        <v>0</v>
      </c>
      <c r="D69" s="162">
        <f>'Indicator Date hidden2'!BZ70</f>
        <v>0.16216216216216217</v>
      </c>
      <c r="E69" s="162">
        <f t="shared" si="8"/>
        <v>2.666666666666667</v>
      </c>
      <c r="F69" s="162">
        <f t="shared" si="9"/>
        <v>1</v>
      </c>
      <c r="G69" s="162">
        <f t="shared" si="10"/>
        <v>2.1621621621621623</v>
      </c>
      <c r="H69" s="162">
        <f t="shared" si="11"/>
        <v>1.9315315315315313</v>
      </c>
      <c r="J69" s="5"/>
    </row>
    <row r="70" spans="1:10" x14ac:dyDescent="0.25">
      <c r="A70" s="5" t="s">
        <v>128</v>
      </c>
      <c r="B70" s="5">
        <f>'Imputed and missing data hidden'!BY70</f>
        <v>3</v>
      </c>
      <c r="C70" s="5">
        <f>IF(VLOOKUP(A70,'Hazard &amp; Exposure'!$B$3:$DT$193,123,FALSE)&gt;0,1,0)</f>
        <v>0</v>
      </c>
      <c r="D70" s="162">
        <f>'Indicator Date hidden2'!BZ71</f>
        <v>0.22535211267605634</v>
      </c>
      <c r="E70" s="162">
        <f t="shared" si="8"/>
        <v>2</v>
      </c>
      <c r="F70" s="162">
        <f t="shared" si="9"/>
        <v>1</v>
      </c>
      <c r="G70" s="162">
        <f t="shared" si="10"/>
        <v>3.004694835680751</v>
      </c>
      <c r="H70" s="162">
        <f t="shared" si="11"/>
        <v>2.0018779342723008</v>
      </c>
      <c r="J70" s="5"/>
    </row>
    <row r="71" spans="1:10" x14ac:dyDescent="0.25">
      <c r="A71" s="5" t="s">
        <v>130</v>
      </c>
      <c r="B71" s="5">
        <f>'Imputed and missing data hidden'!BY71</f>
        <v>4</v>
      </c>
      <c r="C71" s="5">
        <f>IF(VLOOKUP(A71,'Hazard &amp; Exposure'!$B$3:$DT$193,123,FALSE)&gt;0,1,0)</f>
        <v>0</v>
      </c>
      <c r="D71" s="162">
        <f>'Indicator Date hidden2'!BZ72</f>
        <v>0.22857142857142856</v>
      </c>
      <c r="E71" s="162">
        <f t="shared" si="8"/>
        <v>2.666666666666667</v>
      </c>
      <c r="F71" s="162">
        <f t="shared" si="9"/>
        <v>1</v>
      </c>
      <c r="G71" s="162">
        <f t="shared" si="10"/>
        <v>3.0476190476190466</v>
      </c>
      <c r="H71" s="162">
        <f t="shared" si="11"/>
        <v>2.2857142857142865</v>
      </c>
      <c r="J71" s="5"/>
    </row>
    <row r="72" spans="1:10" x14ac:dyDescent="0.25">
      <c r="A72" s="5" t="s">
        <v>131</v>
      </c>
      <c r="B72" s="5">
        <f>'Imputed and missing data hidden'!BY72</f>
        <v>7</v>
      </c>
      <c r="C72" s="5">
        <f>IF(VLOOKUP(A72,'Hazard &amp; Exposure'!$B$3:$DT$193,123,FALSE)&gt;0,1,0)</f>
        <v>0</v>
      </c>
      <c r="D72" s="162">
        <f>'Indicator Date hidden2'!BZ73</f>
        <v>0.29166666666666669</v>
      </c>
      <c r="E72" s="162">
        <f t="shared" si="8"/>
        <v>4.666666666666667</v>
      </c>
      <c r="F72" s="162">
        <f t="shared" si="9"/>
        <v>1</v>
      </c>
      <c r="G72" s="162">
        <f t="shared" si="10"/>
        <v>3.8888888888888893</v>
      </c>
      <c r="H72" s="162">
        <f t="shared" si="11"/>
        <v>3.4222222222222234</v>
      </c>
      <c r="J72" s="5"/>
    </row>
    <row r="73" spans="1:10" x14ac:dyDescent="0.25">
      <c r="A73" s="5" t="s">
        <v>133</v>
      </c>
      <c r="B73" s="5">
        <f>'Imputed and missing data hidden'!BY73</f>
        <v>5</v>
      </c>
      <c r="C73" s="5">
        <f>IF(VLOOKUP(A73,'Hazard &amp; Exposure'!$B$3:$DT$193,123,FALSE)&gt;0,1,0)</f>
        <v>0</v>
      </c>
      <c r="D73" s="162">
        <f>'Indicator Date hidden2'!BZ74</f>
        <v>0.32432432432432434</v>
      </c>
      <c r="E73" s="162">
        <f t="shared" si="8"/>
        <v>3.3333333333333339</v>
      </c>
      <c r="F73" s="162">
        <f t="shared" si="9"/>
        <v>1</v>
      </c>
      <c r="G73" s="162">
        <f t="shared" si="10"/>
        <v>4.3243243243243246</v>
      </c>
      <c r="H73" s="162">
        <f t="shared" si="11"/>
        <v>3.0630630630630629</v>
      </c>
      <c r="J73" s="5"/>
    </row>
    <row r="74" spans="1:10" x14ac:dyDescent="0.25">
      <c r="A74" s="5" t="s">
        <v>135</v>
      </c>
      <c r="B74" s="5">
        <f>'Imputed and missing data hidden'!BY74</f>
        <v>5</v>
      </c>
      <c r="C74" s="5">
        <f>IF(VLOOKUP(A74,'Hazard &amp; Exposure'!$B$3:$DT$193,123,FALSE)&gt;0,1,0)</f>
        <v>0</v>
      </c>
      <c r="D74" s="162">
        <f>'Indicator Date hidden2'!BZ75</f>
        <v>0.31506849315068491</v>
      </c>
      <c r="E74" s="162">
        <f t="shared" si="8"/>
        <v>3.3333333333333339</v>
      </c>
      <c r="F74" s="162">
        <f t="shared" si="9"/>
        <v>1</v>
      </c>
      <c r="G74" s="162">
        <f t="shared" si="10"/>
        <v>4.2009132420091326</v>
      </c>
      <c r="H74" s="162">
        <f t="shared" si="11"/>
        <v>3.0136986301369859</v>
      </c>
      <c r="J74" s="5"/>
    </row>
    <row r="75" spans="1:10" x14ac:dyDescent="0.25">
      <c r="A75" s="5" t="s">
        <v>137</v>
      </c>
      <c r="B75" s="5">
        <f>'Imputed and missing data hidden'!BY75</f>
        <v>9</v>
      </c>
      <c r="C75" s="5">
        <f>IF(VLOOKUP(A75,'Hazard &amp; Exposure'!$B$3:$DT$193,123,FALSE)&gt;0,1,0)</f>
        <v>0</v>
      </c>
      <c r="D75" s="162">
        <f>'Indicator Date hidden2'!BZ76</f>
        <v>0.18840579710144928</v>
      </c>
      <c r="E75" s="162">
        <f t="shared" si="8"/>
        <v>6</v>
      </c>
      <c r="F75" s="162">
        <f t="shared" si="9"/>
        <v>1</v>
      </c>
      <c r="G75" s="162">
        <f t="shared" si="10"/>
        <v>2.5120772946859891</v>
      </c>
      <c r="H75" s="162">
        <f t="shared" si="11"/>
        <v>3.4048309178743956</v>
      </c>
      <c r="J75" s="5"/>
    </row>
    <row r="76" spans="1:10" x14ac:dyDescent="0.25">
      <c r="A76" s="5" t="s">
        <v>139</v>
      </c>
      <c r="B76" s="5">
        <f>'Imputed and missing data hidden'!BY76</f>
        <v>17</v>
      </c>
      <c r="C76" s="5">
        <f>IF(VLOOKUP(A76,'Hazard &amp; Exposure'!$B$3:$DT$193,123,FALSE)&gt;0,1,0)</f>
        <v>0</v>
      </c>
      <c r="D76" s="162">
        <f>'Indicator Date hidden2'!BZ77</f>
        <v>7.9365079365079361E-2</v>
      </c>
      <c r="E76" s="162">
        <f t="shared" si="8"/>
        <v>10</v>
      </c>
      <c r="F76" s="162">
        <f t="shared" si="9"/>
        <v>1</v>
      </c>
      <c r="G76" s="162">
        <f t="shared" si="10"/>
        <v>1.0582010582010568</v>
      </c>
      <c r="H76" s="162">
        <f t="shared" si="11"/>
        <v>4.4232804232804224</v>
      </c>
      <c r="J76" s="5"/>
    </row>
    <row r="77" spans="1:10" x14ac:dyDescent="0.25">
      <c r="A77" s="5" t="s">
        <v>141</v>
      </c>
      <c r="B77" s="5">
        <f>'Imputed and missing data hidden'!BY77</f>
        <v>4</v>
      </c>
      <c r="C77" s="5">
        <f>IF(VLOOKUP(A77,'Hazard &amp; Exposure'!$B$3:$DT$193,123,FALSE)&gt;0,1,0)</f>
        <v>1</v>
      </c>
      <c r="D77" s="162">
        <f>'Indicator Date hidden2'!BZ78</f>
        <v>0.32876712328767121</v>
      </c>
      <c r="E77" s="162">
        <f t="shared" si="8"/>
        <v>2.666666666666667</v>
      </c>
      <c r="F77" s="162">
        <f t="shared" si="9"/>
        <v>1.25</v>
      </c>
      <c r="G77" s="162">
        <f t="shared" si="10"/>
        <v>4.3835616438356162</v>
      </c>
      <c r="H77" s="162">
        <f t="shared" si="11"/>
        <v>3.5251141552511411</v>
      </c>
      <c r="J77" s="5"/>
    </row>
    <row r="78" spans="1:10" x14ac:dyDescent="0.25">
      <c r="A78" s="5" t="s">
        <v>143</v>
      </c>
      <c r="B78" s="5">
        <f>'Imputed and missing data hidden'!BY78</f>
        <v>4</v>
      </c>
      <c r="C78" s="5">
        <f>IF(VLOOKUP(A78,'Hazard &amp; Exposure'!$B$3:$DT$193,123,FALSE)&gt;0,1,0)</f>
        <v>0</v>
      </c>
      <c r="D78" s="162">
        <f>'Indicator Date hidden2'!BZ79</f>
        <v>0.21917808219178081</v>
      </c>
      <c r="E78" s="162">
        <f t="shared" si="8"/>
        <v>2.666666666666667</v>
      </c>
      <c r="F78" s="162">
        <f t="shared" si="9"/>
        <v>1</v>
      </c>
      <c r="G78" s="162">
        <f t="shared" si="10"/>
        <v>2.9223744292237441</v>
      </c>
      <c r="H78" s="162">
        <f t="shared" si="11"/>
        <v>2.235616438356165</v>
      </c>
      <c r="J78" s="5"/>
    </row>
    <row r="79" spans="1:10" x14ac:dyDescent="0.25">
      <c r="A79" s="5" t="s">
        <v>145</v>
      </c>
      <c r="B79" s="5">
        <f>'Imputed and missing data hidden'!BY79</f>
        <v>7</v>
      </c>
      <c r="C79" s="5">
        <f>IF(VLOOKUP(A79,'Hazard &amp; Exposure'!$B$3:$DT$193,123,FALSE)&gt;0,1,0)</f>
        <v>0</v>
      </c>
      <c r="D79" s="162">
        <f>'Indicator Date hidden2'!BZ80</f>
        <v>0.25714285714285712</v>
      </c>
      <c r="E79" s="162">
        <f t="shared" si="8"/>
        <v>4.666666666666667</v>
      </c>
      <c r="F79" s="162">
        <f t="shared" si="9"/>
        <v>1</v>
      </c>
      <c r="G79" s="162">
        <f t="shared" si="10"/>
        <v>3.4285714285714288</v>
      </c>
      <c r="H79" s="162">
        <f t="shared" si="11"/>
        <v>3.2380952380952372</v>
      </c>
      <c r="J79" s="5"/>
    </row>
    <row r="80" spans="1:10" x14ac:dyDescent="0.25">
      <c r="A80" s="5" t="s">
        <v>146</v>
      </c>
      <c r="B80" s="5">
        <f>'Imputed and missing data hidden'!BY80</f>
        <v>6</v>
      </c>
      <c r="C80" s="5">
        <f>IF(VLOOKUP(A80,'Hazard &amp; Exposure'!$B$3:$DT$193,123,FALSE)&gt;0,1,0)</f>
        <v>1</v>
      </c>
      <c r="D80" s="162">
        <f>'Indicator Date hidden2'!BZ81</f>
        <v>0.3</v>
      </c>
      <c r="E80" s="162">
        <f t="shared" si="8"/>
        <v>4</v>
      </c>
      <c r="F80" s="162">
        <f t="shared" si="9"/>
        <v>1.25</v>
      </c>
      <c r="G80" s="162">
        <f t="shared" si="10"/>
        <v>4</v>
      </c>
      <c r="H80" s="162">
        <f t="shared" si="11"/>
        <v>4</v>
      </c>
      <c r="J80" s="5"/>
    </row>
    <row r="81" spans="1:10" x14ac:dyDescent="0.25">
      <c r="A81" s="5" t="s">
        <v>148</v>
      </c>
      <c r="B81" s="5">
        <f>'Imputed and missing data hidden'!BY81</f>
        <v>13</v>
      </c>
      <c r="C81" s="5">
        <f>IF(VLOOKUP(A81,'Hazard &amp; Exposure'!$B$3:$DT$193,123,FALSE)&gt;0,1,0)</f>
        <v>0</v>
      </c>
      <c r="D81" s="162">
        <f>'Indicator Date hidden2'!BZ82</f>
        <v>0.140625</v>
      </c>
      <c r="E81" s="162">
        <f t="shared" si="8"/>
        <v>8.6666666666666661</v>
      </c>
      <c r="F81" s="162">
        <f t="shared" si="9"/>
        <v>1</v>
      </c>
      <c r="G81" s="162">
        <f t="shared" si="10"/>
        <v>1.875</v>
      </c>
      <c r="H81" s="162">
        <f t="shared" si="11"/>
        <v>4.2166666666666668</v>
      </c>
      <c r="J81" s="5"/>
    </row>
    <row r="82" spans="1:10" x14ac:dyDescent="0.25">
      <c r="A82" s="5" t="s">
        <v>150</v>
      </c>
      <c r="B82" s="5">
        <f>'Imputed and missing data hidden'!BY82</f>
        <v>13</v>
      </c>
      <c r="C82" s="5">
        <f>IF(VLOOKUP(A82,'Hazard &amp; Exposure'!$B$3:$DT$193,123,FALSE)&gt;0,1,0)</f>
        <v>0</v>
      </c>
      <c r="D82" s="162">
        <f>'Indicator Date hidden2'!BZ83</f>
        <v>0.1875</v>
      </c>
      <c r="E82" s="162">
        <f t="shared" si="8"/>
        <v>8.6666666666666661</v>
      </c>
      <c r="F82" s="162">
        <f t="shared" si="9"/>
        <v>1</v>
      </c>
      <c r="G82" s="162">
        <f t="shared" si="10"/>
        <v>2.5</v>
      </c>
      <c r="H82" s="162">
        <f t="shared" si="11"/>
        <v>4.4666666666666668</v>
      </c>
      <c r="J82" s="5"/>
    </row>
    <row r="83" spans="1:10" x14ac:dyDescent="0.25">
      <c r="A83" s="5" t="s">
        <v>152</v>
      </c>
      <c r="B83" s="5">
        <f>'Imputed and missing data hidden'!BY83</f>
        <v>9</v>
      </c>
      <c r="C83" s="5">
        <f>IF(VLOOKUP(A83,'Hazard &amp; Exposure'!$B$3:$DT$193,123,FALSE)&gt;0,1,0)</f>
        <v>0</v>
      </c>
      <c r="D83" s="162">
        <f>'Indicator Date hidden2'!BZ84</f>
        <v>0.17647058823529413</v>
      </c>
      <c r="E83" s="162">
        <f t="shared" si="8"/>
        <v>6</v>
      </c>
      <c r="F83" s="162">
        <f t="shared" si="9"/>
        <v>1</v>
      </c>
      <c r="G83" s="162">
        <f t="shared" si="10"/>
        <v>2.3529411764705888</v>
      </c>
      <c r="H83" s="162">
        <f t="shared" si="11"/>
        <v>3.341176470588235</v>
      </c>
      <c r="J83" s="5"/>
    </row>
    <row r="84" spans="1:10" x14ac:dyDescent="0.25">
      <c r="A84" s="5" t="s">
        <v>154</v>
      </c>
      <c r="B84" s="5">
        <f>'Imputed and missing data hidden'!BY84</f>
        <v>7</v>
      </c>
      <c r="C84" s="5">
        <f>IF(VLOOKUP(A84,'Hazard &amp; Exposure'!$B$3:$DT$193,123,FALSE)&gt;0,1,0)</f>
        <v>0</v>
      </c>
      <c r="D84" s="162">
        <f>'Indicator Date hidden2'!BZ85</f>
        <v>0.323943661971831</v>
      </c>
      <c r="E84" s="162">
        <f t="shared" si="8"/>
        <v>4.666666666666667</v>
      </c>
      <c r="F84" s="162">
        <f t="shared" si="9"/>
        <v>1</v>
      </c>
      <c r="G84" s="162">
        <f t="shared" si="10"/>
        <v>4.31924882629108</v>
      </c>
      <c r="H84" s="162">
        <f t="shared" si="11"/>
        <v>3.5943661971830991</v>
      </c>
      <c r="J84" s="5"/>
    </row>
    <row r="85" spans="1:10" x14ac:dyDescent="0.25">
      <c r="A85" s="5" t="s">
        <v>156</v>
      </c>
      <c r="B85" s="5">
        <f>'Imputed and missing data hidden'!BY85</f>
        <v>11</v>
      </c>
      <c r="C85" s="5">
        <f>IF(VLOOKUP(A85,'Hazard &amp; Exposure'!$B$3:$DT$193,123,FALSE)&gt;0,1,0)</f>
        <v>0</v>
      </c>
      <c r="D85" s="162">
        <f>'Indicator Date hidden2'!BZ86</f>
        <v>0.26865671641791045</v>
      </c>
      <c r="E85" s="162">
        <f t="shared" si="8"/>
        <v>7.3333333333333339</v>
      </c>
      <c r="F85" s="162">
        <f t="shared" si="9"/>
        <v>1</v>
      </c>
      <c r="G85" s="162">
        <f t="shared" si="10"/>
        <v>3.5820895522388065</v>
      </c>
      <c r="H85" s="162">
        <f t="shared" si="11"/>
        <v>4.3661691542288565</v>
      </c>
      <c r="J85" s="5"/>
    </row>
    <row r="86" spans="1:10" x14ac:dyDescent="0.25">
      <c r="A86" s="5" t="s">
        <v>158</v>
      </c>
      <c r="B86" s="5">
        <f>'Imputed and missing data hidden'!BY86</f>
        <v>7</v>
      </c>
      <c r="C86" s="5">
        <f>IF(VLOOKUP(A86,'Hazard &amp; Exposure'!$B$3:$DT$193,123,FALSE)&gt;0,1,0)</f>
        <v>0</v>
      </c>
      <c r="D86" s="162">
        <f>'Indicator Date hidden2'!BZ87</f>
        <v>0.4</v>
      </c>
      <c r="E86" s="162">
        <f t="shared" si="8"/>
        <v>4.666666666666667</v>
      </c>
      <c r="F86" s="162">
        <f t="shared" si="9"/>
        <v>1</v>
      </c>
      <c r="G86" s="162">
        <f t="shared" si="10"/>
        <v>5.3333333333333339</v>
      </c>
      <c r="H86" s="162">
        <f t="shared" si="11"/>
        <v>4</v>
      </c>
      <c r="J86" s="5"/>
    </row>
    <row r="87" spans="1:10" x14ac:dyDescent="0.25">
      <c r="A87" s="5" t="s">
        <v>160</v>
      </c>
      <c r="B87" s="5">
        <f>'Imputed and missing data hidden'!BY87</f>
        <v>4</v>
      </c>
      <c r="C87" s="5">
        <f>IF(VLOOKUP(A87,'Hazard &amp; Exposure'!$B$3:$DT$193,123,FALSE)&gt;0,1,0)</f>
        <v>0</v>
      </c>
      <c r="D87" s="162">
        <f>'Indicator Date hidden2'!BZ88</f>
        <v>0.34246575342465752</v>
      </c>
      <c r="E87" s="162">
        <f t="shared" si="8"/>
        <v>2.666666666666667</v>
      </c>
      <c r="F87" s="162">
        <f t="shared" si="9"/>
        <v>1</v>
      </c>
      <c r="G87" s="162">
        <f t="shared" si="10"/>
        <v>4.5662100456620998</v>
      </c>
      <c r="H87" s="162">
        <f t="shared" si="11"/>
        <v>2.8931506849315074</v>
      </c>
      <c r="J87" s="5"/>
    </row>
    <row r="88" spans="1:10" x14ac:dyDescent="0.25">
      <c r="A88" s="5" t="s">
        <v>162</v>
      </c>
      <c r="B88" s="5">
        <f>'Imputed and missing data hidden'!BY88</f>
        <v>0</v>
      </c>
      <c r="C88" s="5">
        <f>IF(VLOOKUP(A88,'Hazard &amp; Exposure'!$B$3:$DT$193,123,FALSE)&gt;0,1,0)</f>
        <v>0</v>
      </c>
      <c r="D88" s="162">
        <f>'Indicator Date hidden2'!BZ89</f>
        <v>0.20270270270270271</v>
      </c>
      <c r="E88" s="162">
        <f t="shared" si="8"/>
        <v>0</v>
      </c>
      <c r="F88" s="162">
        <f t="shared" si="9"/>
        <v>1</v>
      </c>
      <c r="G88" s="162">
        <f t="shared" si="10"/>
        <v>2.7027027027027026</v>
      </c>
      <c r="H88" s="162">
        <f t="shared" si="11"/>
        <v>1.0810810810810807</v>
      </c>
      <c r="J88" s="5"/>
    </row>
    <row r="89" spans="1:10" x14ac:dyDescent="0.25">
      <c r="A89" s="5" t="s">
        <v>164</v>
      </c>
      <c r="B89" s="5">
        <f>'Imputed and missing data hidden'!BY89</f>
        <v>18</v>
      </c>
      <c r="C89" s="5">
        <f>IF(VLOOKUP(A89,'Hazard &amp; Exposure'!$B$3:$DT$193,123,FALSE)&gt;0,1,0)</f>
        <v>0</v>
      </c>
      <c r="D89" s="162">
        <f>'Indicator Date hidden2'!BZ90</f>
        <v>0.44262295081967212</v>
      </c>
      <c r="E89" s="162">
        <f t="shared" si="8"/>
        <v>10</v>
      </c>
      <c r="F89" s="162">
        <f t="shared" si="9"/>
        <v>1</v>
      </c>
      <c r="G89" s="162">
        <f t="shared" si="10"/>
        <v>5.9016393442622945</v>
      </c>
      <c r="H89" s="162">
        <f t="shared" si="11"/>
        <v>6.360655737704918</v>
      </c>
      <c r="J89" s="5"/>
    </row>
    <row r="90" spans="1:10" x14ac:dyDescent="0.25">
      <c r="A90" s="5" t="s">
        <v>166</v>
      </c>
      <c r="B90" s="5">
        <f>'Imputed and missing data hidden'!BY90</f>
        <v>17</v>
      </c>
      <c r="C90" s="5">
        <f>IF(VLOOKUP(A90,'Hazard &amp; Exposure'!$B$3:$DT$193,123,FALSE)&gt;0,1,0)</f>
        <v>0</v>
      </c>
      <c r="D90" s="162">
        <f>'Indicator Date hidden2'!BZ91</f>
        <v>0.32786885245901637</v>
      </c>
      <c r="E90" s="162">
        <f t="shared" si="8"/>
        <v>10</v>
      </c>
      <c r="F90" s="162">
        <f t="shared" si="9"/>
        <v>1</v>
      </c>
      <c r="G90" s="162">
        <f t="shared" si="10"/>
        <v>4.3715846994535514</v>
      </c>
      <c r="H90" s="162">
        <f t="shared" si="11"/>
        <v>5.7486338797814209</v>
      </c>
      <c r="J90" s="5"/>
    </row>
    <row r="91" spans="1:10" x14ac:dyDescent="0.25">
      <c r="A91" s="5" t="s">
        <v>297</v>
      </c>
      <c r="B91" s="5">
        <f>'Imputed and missing data hidden'!BY91</f>
        <v>10</v>
      </c>
      <c r="C91" s="5">
        <f>IF(VLOOKUP(A91,'Hazard &amp; Exposure'!$B$3:$DT$193,123,FALSE)&gt;0,1,0)</f>
        <v>0</v>
      </c>
      <c r="D91" s="162">
        <f>'Indicator Date hidden2'!BZ92</f>
        <v>0.41791044776119401</v>
      </c>
      <c r="E91" s="162">
        <f t="shared" si="8"/>
        <v>6.666666666666667</v>
      </c>
      <c r="F91" s="162">
        <f t="shared" si="9"/>
        <v>1</v>
      </c>
      <c r="G91" s="162">
        <f t="shared" si="10"/>
        <v>5.5721393034825866</v>
      </c>
      <c r="H91" s="162">
        <f t="shared" si="11"/>
        <v>4.8955223880597023</v>
      </c>
      <c r="J91" s="5"/>
    </row>
    <row r="92" spans="1:10" x14ac:dyDescent="0.25">
      <c r="A92" s="5" t="s">
        <v>167</v>
      </c>
      <c r="B92" s="5">
        <f>'Imputed and missing data hidden'!BY92</f>
        <v>11</v>
      </c>
      <c r="C92" s="5">
        <f>IF(VLOOKUP(A92,'Hazard &amp; Exposure'!$B$3:$DT$193,123,FALSE)&gt;0,1,0)</f>
        <v>0</v>
      </c>
      <c r="D92" s="162">
        <f>'Indicator Date hidden2'!BZ93</f>
        <v>9.0909090909090912E-2</v>
      </c>
      <c r="E92" s="162">
        <f t="shared" si="8"/>
        <v>7.3333333333333339</v>
      </c>
      <c r="F92" s="162">
        <f t="shared" si="9"/>
        <v>1</v>
      </c>
      <c r="G92" s="162">
        <f t="shared" si="10"/>
        <v>1.2121212121212128</v>
      </c>
      <c r="H92" s="162">
        <f t="shared" si="11"/>
        <v>3.4181818181818189</v>
      </c>
      <c r="J92" s="5"/>
    </row>
    <row r="93" spans="1:10" x14ac:dyDescent="0.25">
      <c r="A93" s="5" t="s">
        <v>169</v>
      </c>
      <c r="B93" s="5">
        <f>'Imputed and missing data hidden'!BY93</f>
        <v>3</v>
      </c>
      <c r="C93" s="5">
        <f>IF(VLOOKUP(A93,'Hazard &amp; Exposure'!$B$3:$DT$193,123,FALSE)&gt;0,1,0)</f>
        <v>0</v>
      </c>
      <c r="D93" s="162">
        <f>'Indicator Date hidden2'!BZ94</f>
        <v>0.23287671232876711</v>
      </c>
      <c r="E93" s="162">
        <f t="shared" si="8"/>
        <v>2</v>
      </c>
      <c r="F93" s="162">
        <f t="shared" si="9"/>
        <v>1</v>
      </c>
      <c r="G93" s="162">
        <f t="shared" si="10"/>
        <v>3.1050228310502295</v>
      </c>
      <c r="H93" s="162">
        <f t="shared" si="11"/>
        <v>2.0420091324200911</v>
      </c>
      <c r="J93" s="5"/>
    </row>
    <row r="94" spans="1:10" x14ac:dyDescent="0.25">
      <c r="A94" s="5" t="s">
        <v>171</v>
      </c>
      <c r="B94" s="5">
        <f>'Imputed and missing data hidden'!BY94</f>
        <v>6</v>
      </c>
      <c r="C94" s="5">
        <f>IF(VLOOKUP(A94,'Hazard &amp; Exposure'!$B$3:$DT$193,123,FALSE)&gt;0,1,0)</f>
        <v>0</v>
      </c>
      <c r="D94" s="162">
        <f>'Indicator Date hidden2'!BZ95</f>
        <v>0.36619718309859156</v>
      </c>
      <c r="E94" s="162">
        <f t="shared" si="8"/>
        <v>4</v>
      </c>
      <c r="F94" s="162">
        <f t="shared" si="9"/>
        <v>1</v>
      </c>
      <c r="G94" s="162">
        <f t="shared" si="10"/>
        <v>4.882629107981221</v>
      </c>
      <c r="H94" s="162">
        <f t="shared" si="11"/>
        <v>3.5530516431924886</v>
      </c>
      <c r="J94" s="5"/>
    </row>
    <row r="95" spans="1:10" x14ac:dyDescent="0.25">
      <c r="A95" s="5" t="s">
        <v>172</v>
      </c>
      <c r="B95" s="5">
        <f>'Imputed and missing data hidden'!BY95</f>
        <v>11</v>
      </c>
      <c r="C95" s="5">
        <f>IF(VLOOKUP(A95,'Hazard &amp; Exposure'!$B$3:$DT$193,123,FALSE)&gt;0,1,0)</f>
        <v>0</v>
      </c>
      <c r="D95" s="162">
        <f>'Indicator Date hidden2'!BZ96</f>
        <v>0.21212121212121213</v>
      </c>
      <c r="E95" s="162">
        <f t="shared" si="8"/>
        <v>7.3333333333333339</v>
      </c>
      <c r="F95" s="162">
        <f t="shared" si="9"/>
        <v>1</v>
      </c>
      <c r="G95" s="162">
        <f t="shared" si="10"/>
        <v>2.8282828282828287</v>
      </c>
      <c r="H95" s="162">
        <f t="shared" si="11"/>
        <v>4.0646464646464651</v>
      </c>
      <c r="J95" s="5"/>
    </row>
    <row r="96" spans="1:10" x14ac:dyDescent="0.25">
      <c r="A96" s="5" t="s">
        <v>173</v>
      </c>
      <c r="B96" s="5">
        <f>'Imputed and missing data hidden'!BY96</f>
        <v>9</v>
      </c>
      <c r="C96" s="5">
        <f>IF(VLOOKUP(A96,'Hazard &amp; Exposure'!$B$3:$DT$193,123,FALSE)&gt;0,1,0)</f>
        <v>0</v>
      </c>
      <c r="D96" s="162">
        <f>'Indicator Date hidden2'!BZ97</f>
        <v>0.22058823529411764</v>
      </c>
      <c r="E96" s="162">
        <f t="shared" si="8"/>
        <v>6</v>
      </c>
      <c r="F96" s="162">
        <f t="shared" si="9"/>
        <v>1</v>
      </c>
      <c r="G96" s="162">
        <f t="shared" si="10"/>
        <v>2.9411764705882346</v>
      </c>
      <c r="H96" s="162">
        <f t="shared" si="11"/>
        <v>3.5764705882352938</v>
      </c>
      <c r="J96" s="5"/>
    </row>
    <row r="97" spans="1:10" x14ac:dyDescent="0.25">
      <c r="A97" s="5" t="s">
        <v>175</v>
      </c>
      <c r="B97" s="5">
        <f>'Imputed and missing data hidden'!BY97</f>
        <v>2</v>
      </c>
      <c r="C97" s="5">
        <f>IF(VLOOKUP(A97,'Hazard &amp; Exposure'!$B$3:$DT$193,123,FALSE)&gt;0,1,0)</f>
        <v>0</v>
      </c>
      <c r="D97" s="162">
        <f>'Indicator Date hidden2'!BZ98</f>
        <v>0.3611111111111111</v>
      </c>
      <c r="E97" s="162">
        <f t="shared" si="8"/>
        <v>1.3333333333333321</v>
      </c>
      <c r="F97" s="162">
        <f t="shared" si="9"/>
        <v>1</v>
      </c>
      <c r="G97" s="162">
        <f t="shared" si="10"/>
        <v>4.8148148148148149</v>
      </c>
      <c r="H97" s="162">
        <f t="shared" si="11"/>
        <v>2.4592592592592579</v>
      </c>
      <c r="J97" s="5"/>
    </row>
    <row r="98" spans="1:10" x14ac:dyDescent="0.25">
      <c r="A98" s="5" t="s">
        <v>177</v>
      </c>
      <c r="B98" s="5">
        <f>'Imputed and missing data hidden'!BY98</f>
        <v>3</v>
      </c>
      <c r="C98" s="5">
        <f>IF(VLOOKUP(A98,'Hazard &amp; Exposure'!$B$3:$DT$193,123,FALSE)&gt;0,1,0)</f>
        <v>0</v>
      </c>
      <c r="D98" s="162">
        <f>'Indicator Date hidden2'!BZ99</f>
        <v>0.29166666666666669</v>
      </c>
      <c r="E98" s="162">
        <f t="shared" ref="E98:E129" si="12">IF(B98&gt;B$197,10,10-(B$197-B98)/(B$197-B$196)*10)</f>
        <v>2</v>
      </c>
      <c r="F98" s="162">
        <f t="shared" ref="F98:F129" si="13">IF(C98=1,$B$199,1)</f>
        <v>1</v>
      </c>
      <c r="G98" s="162">
        <f t="shared" ref="G98:G129" si="14">IF(D98&gt;D$197,10,10-(D$197-D98)/(D$197-D$196)*10)</f>
        <v>3.8888888888888893</v>
      </c>
      <c r="H98" s="162">
        <f t="shared" ref="H98:H129" si="15">10-(12.5-AVERAGE(E98,G98)*F98)/12.5*10</f>
        <v>2.3555555555555552</v>
      </c>
      <c r="J98" s="5"/>
    </row>
    <row r="99" spans="1:10" x14ac:dyDescent="0.25">
      <c r="A99" s="5" t="s">
        <v>179</v>
      </c>
      <c r="B99" s="5">
        <f>'Imputed and missing data hidden'!BY99</f>
        <v>10</v>
      </c>
      <c r="C99" s="5">
        <f>IF(VLOOKUP(A99,'Hazard &amp; Exposure'!$B$3:$DT$193,123,FALSE)&gt;0,1,0)</f>
        <v>1</v>
      </c>
      <c r="D99" s="162">
        <f>'Indicator Date hidden2'!BZ100</f>
        <v>0.47692307692307695</v>
      </c>
      <c r="E99" s="162">
        <f t="shared" si="12"/>
        <v>6.666666666666667</v>
      </c>
      <c r="F99" s="162">
        <f t="shared" si="13"/>
        <v>1.25</v>
      </c>
      <c r="G99" s="162">
        <f t="shared" si="14"/>
        <v>6.3589743589743595</v>
      </c>
      <c r="H99" s="162">
        <f t="shared" si="15"/>
        <v>6.5128205128205128</v>
      </c>
      <c r="J99" s="5"/>
    </row>
    <row r="100" spans="1:10" x14ac:dyDescent="0.25">
      <c r="A100" s="5" t="s">
        <v>181</v>
      </c>
      <c r="B100" s="5">
        <f>'Imputed and missing data hidden'!BY100</f>
        <v>32</v>
      </c>
      <c r="C100" s="5">
        <f>IF(VLOOKUP(A100,'Hazard &amp; Exposure'!$B$3:$DT$193,123,FALSE)&gt;0,1,0)</f>
        <v>0</v>
      </c>
      <c r="D100" s="162">
        <f>'Indicator Date hidden2'!BZ101</f>
        <v>0.17307692307692307</v>
      </c>
      <c r="E100" s="162">
        <f t="shared" si="12"/>
        <v>10</v>
      </c>
      <c r="F100" s="162">
        <f t="shared" si="13"/>
        <v>1</v>
      </c>
      <c r="G100" s="162">
        <f t="shared" si="14"/>
        <v>2.3076923076923084</v>
      </c>
      <c r="H100" s="162">
        <f t="shared" si="15"/>
        <v>4.9230769230769234</v>
      </c>
      <c r="J100" s="5"/>
    </row>
    <row r="101" spans="1:10" x14ac:dyDescent="0.25">
      <c r="A101" s="5" t="s">
        <v>183</v>
      </c>
      <c r="B101" s="5">
        <f>'Imputed and missing data hidden'!BY101</f>
        <v>10</v>
      </c>
      <c r="C101" s="5">
        <f>IF(VLOOKUP(A101,'Hazard &amp; Exposure'!$B$3:$DT$193,123,FALSE)&gt;0,1,0)</f>
        <v>0</v>
      </c>
      <c r="D101" s="162">
        <f>'Indicator Date hidden2'!BZ102</f>
        <v>0.22388059701492538</v>
      </c>
      <c r="E101" s="162">
        <f t="shared" si="12"/>
        <v>6.666666666666667</v>
      </c>
      <c r="F101" s="162">
        <f t="shared" si="13"/>
        <v>1</v>
      </c>
      <c r="G101" s="162">
        <f t="shared" si="14"/>
        <v>2.9850746268656714</v>
      </c>
      <c r="H101" s="162">
        <f t="shared" si="15"/>
        <v>3.8606965174129364</v>
      </c>
      <c r="J101" s="5"/>
    </row>
    <row r="102" spans="1:10" x14ac:dyDescent="0.25">
      <c r="A102" s="5" t="s">
        <v>185</v>
      </c>
      <c r="B102" s="5">
        <f>'Imputed and missing data hidden'!BY102</f>
        <v>13</v>
      </c>
      <c r="C102" s="5">
        <f>IF(VLOOKUP(A102,'Hazard &amp; Exposure'!$B$3:$DT$193,123,FALSE)&gt;0,1,0)</f>
        <v>0</v>
      </c>
      <c r="D102" s="162">
        <f>'Indicator Date hidden2'!BZ103</f>
        <v>0.22727272727272727</v>
      </c>
      <c r="E102" s="162">
        <f t="shared" si="12"/>
        <v>8.6666666666666661</v>
      </c>
      <c r="F102" s="162">
        <f t="shared" si="13"/>
        <v>1</v>
      </c>
      <c r="G102" s="162">
        <f t="shared" si="14"/>
        <v>3.0303030303030312</v>
      </c>
      <c r="H102" s="162">
        <f t="shared" si="15"/>
        <v>4.6787878787878787</v>
      </c>
      <c r="J102" s="5"/>
    </row>
    <row r="103" spans="1:10" x14ac:dyDescent="0.25">
      <c r="A103" s="5" t="s">
        <v>188</v>
      </c>
      <c r="B103" s="5">
        <f>'Imputed and missing data hidden'!BY103</f>
        <v>3</v>
      </c>
      <c r="C103" s="5">
        <f>IF(VLOOKUP(A103,'Hazard &amp; Exposure'!$B$3:$DT$193,123,FALSE)&gt;0,1,0)</f>
        <v>0</v>
      </c>
      <c r="D103" s="162">
        <f>'Indicator Date hidden2'!BZ104</f>
        <v>0.42253521126760563</v>
      </c>
      <c r="E103" s="162">
        <f t="shared" si="12"/>
        <v>2</v>
      </c>
      <c r="F103" s="162">
        <f t="shared" si="13"/>
        <v>1</v>
      </c>
      <c r="G103" s="162">
        <f t="shared" si="14"/>
        <v>5.6338028169014081</v>
      </c>
      <c r="H103" s="162">
        <f t="shared" si="15"/>
        <v>3.0535211267605629</v>
      </c>
      <c r="J103" s="5"/>
    </row>
    <row r="104" spans="1:10" x14ac:dyDescent="0.25">
      <c r="A104" s="5" t="s">
        <v>190</v>
      </c>
      <c r="B104" s="5">
        <f>'Imputed and missing data hidden'!BY104</f>
        <v>0</v>
      </c>
      <c r="C104" s="5">
        <f>IF(VLOOKUP(A104,'Hazard &amp; Exposure'!$B$3:$DT$193,123,FALSE)&gt;0,1,0)</f>
        <v>0</v>
      </c>
      <c r="D104" s="162">
        <f>'Indicator Date hidden2'!BZ105</f>
        <v>0.16216216216216217</v>
      </c>
      <c r="E104" s="162">
        <f t="shared" si="12"/>
        <v>0</v>
      </c>
      <c r="F104" s="162">
        <f t="shared" si="13"/>
        <v>1</v>
      </c>
      <c r="G104" s="162">
        <f t="shared" si="14"/>
        <v>2.1621621621621623</v>
      </c>
      <c r="H104" s="162">
        <f t="shared" si="15"/>
        <v>0.86486486486486491</v>
      </c>
      <c r="J104" s="5"/>
    </row>
    <row r="105" spans="1:10" x14ac:dyDescent="0.25">
      <c r="A105" s="5" t="s">
        <v>192</v>
      </c>
      <c r="B105" s="5">
        <f>'Imputed and missing data hidden'!BY105</f>
        <v>8</v>
      </c>
      <c r="C105" s="5">
        <f>IF(VLOOKUP(A105,'Hazard &amp; Exposure'!$B$3:$DT$193,123,FALSE)&gt;0,1,0)</f>
        <v>0</v>
      </c>
      <c r="D105" s="162">
        <f>'Indicator Date hidden2'!BZ106</f>
        <v>0.21739130434782608</v>
      </c>
      <c r="E105" s="162">
        <f t="shared" si="12"/>
        <v>5.333333333333333</v>
      </c>
      <c r="F105" s="162">
        <f t="shared" si="13"/>
        <v>1</v>
      </c>
      <c r="G105" s="162">
        <f t="shared" si="14"/>
        <v>2.8985507246376807</v>
      </c>
      <c r="H105" s="162">
        <f t="shared" si="15"/>
        <v>3.292753623188406</v>
      </c>
      <c r="J105" s="5"/>
    </row>
    <row r="106" spans="1:10" x14ac:dyDescent="0.25">
      <c r="A106" s="5" t="s">
        <v>194</v>
      </c>
      <c r="B106" s="5">
        <f>'Imputed and missing data hidden'!BY106</f>
        <v>10</v>
      </c>
      <c r="C106" s="5">
        <f>IF(VLOOKUP(A106,'Hazard &amp; Exposure'!$B$3:$DT$193,123,FALSE)&gt;0,1,0)</f>
        <v>0</v>
      </c>
      <c r="D106" s="162">
        <f>'Indicator Date hidden2'!BZ107</f>
        <v>0.6</v>
      </c>
      <c r="E106" s="162">
        <f t="shared" si="12"/>
        <v>6.666666666666667</v>
      </c>
      <c r="F106" s="162">
        <f t="shared" si="13"/>
        <v>1</v>
      </c>
      <c r="G106" s="162">
        <f t="shared" si="14"/>
        <v>8</v>
      </c>
      <c r="H106" s="162">
        <f t="shared" si="15"/>
        <v>5.8666666666666671</v>
      </c>
      <c r="J106" s="5"/>
    </row>
    <row r="107" spans="1:10" x14ac:dyDescent="0.25">
      <c r="A107" s="5" t="s">
        <v>196</v>
      </c>
      <c r="B107" s="5">
        <f>'Imputed and missing data hidden'!BY107</f>
        <v>1</v>
      </c>
      <c r="C107" s="5">
        <f>IF(VLOOKUP(A107,'Hazard &amp; Exposure'!$B$3:$DT$193,123,FALSE)&gt;0,1,0)</f>
        <v>1</v>
      </c>
      <c r="D107" s="162">
        <f>'Indicator Date hidden2'!BZ108</f>
        <v>0.43835616438356162</v>
      </c>
      <c r="E107" s="162">
        <f t="shared" si="12"/>
        <v>0.66666666666666607</v>
      </c>
      <c r="F107" s="162">
        <f t="shared" si="13"/>
        <v>1.25</v>
      </c>
      <c r="G107" s="162">
        <f t="shared" si="14"/>
        <v>5.8447488584474883</v>
      </c>
      <c r="H107" s="162">
        <f t="shared" si="15"/>
        <v>3.2557077625570772</v>
      </c>
      <c r="J107" s="5"/>
    </row>
    <row r="108" spans="1:10" x14ac:dyDescent="0.25">
      <c r="A108" s="5" t="s">
        <v>198</v>
      </c>
      <c r="B108" s="5">
        <f>'Imputed and missing data hidden'!BY108</f>
        <v>13</v>
      </c>
      <c r="C108" s="5">
        <f>IF(VLOOKUP(A108,'Hazard &amp; Exposure'!$B$3:$DT$193,123,FALSE)&gt;0,1,0)</f>
        <v>0</v>
      </c>
      <c r="D108" s="162">
        <f>'Indicator Date hidden2'!BZ109</f>
        <v>0.3125</v>
      </c>
      <c r="E108" s="162">
        <f t="shared" si="12"/>
        <v>8.6666666666666661</v>
      </c>
      <c r="F108" s="162">
        <f t="shared" si="13"/>
        <v>1</v>
      </c>
      <c r="G108" s="162">
        <f t="shared" si="14"/>
        <v>4.1666666666666661</v>
      </c>
      <c r="H108" s="162">
        <f t="shared" si="15"/>
        <v>5.1333333333333329</v>
      </c>
      <c r="J108" s="5"/>
    </row>
    <row r="109" spans="1:10" x14ac:dyDescent="0.25">
      <c r="A109" s="5" t="s">
        <v>200</v>
      </c>
      <c r="B109" s="5">
        <f>'Imputed and missing data hidden'!BY109</f>
        <v>20</v>
      </c>
      <c r="C109" s="5">
        <f>IF(VLOOKUP(A109,'Hazard &amp; Exposure'!$B$3:$DT$193,123,FALSE)&gt;0,1,0)</f>
        <v>0</v>
      </c>
      <c r="D109" s="162">
        <f>'Indicator Date hidden2'!BZ110</f>
        <v>0.41269841269841268</v>
      </c>
      <c r="E109" s="162">
        <f t="shared" si="12"/>
        <v>10</v>
      </c>
      <c r="F109" s="162">
        <f t="shared" si="13"/>
        <v>1</v>
      </c>
      <c r="G109" s="162">
        <f t="shared" si="14"/>
        <v>5.5026455026455023</v>
      </c>
      <c r="H109" s="162">
        <f t="shared" si="15"/>
        <v>6.2010582010582009</v>
      </c>
      <c r="J109" s="5"/>
    </row>
    <row r="110" spans="1:10" x14ac:dyDescent="0.25">
      <c r="A110" s="5" t="s">
        <v>202</v>
      </c>
      <c r="B110" s="5">
        <f>'Imputed and missing data hidden'!BY110</f>
        <v>3</v>
      </c>
      <c r="C110" s="5">
        <f>IF(VLOOKUP(A110,'Hazard &amp; Exposure'!$B$3:$DT$193,123,FALSE)&gt;0,1,0)</f>
        <v>0</v>
      </c>
      <c r="D110" s="162">
        <f>'Indicator Date hidden2'!BZ111</f>
        <v>0.30555555555555558</v>
      </c>
      <c r="E110" s="162">
        <f t="shared" si="12"/>
        <v>2</v>
      </c>
      <c r="F110" s="162">
        <f t="shared" si="13"/>
        <v>1</v>
      </c>
      <c r="G110" s="162">
        <f t="shared" si="14"/>
        <v>4.0740740740740744</v>
      </c>
      <c r="H110" s="162">
        <f t="shared" si="15"/>
        <v>2.4296296296296305</v>
      </c>
      <c r="J110" s="5"/>
    </row>
    <row r="111" spans="1:10" x14ac:dyDescent="0.25">
      <c r="A111" s="5" t="s">
        <v>204</v>
      </c>
      <c r="B111" s="5">
        <f>'Imputed and missing data hidden'!BY111</f>
        <v>10</v>
      </c>
      <c r="C111" s="5">
        <f>IF(VLOOKUP(A111,'Hazard &amp; Exposure'!$B$3:$DT$193,123,FALSE)&gt;0,1,0)</f>
        <v>0</v>
      </c>
      <c r="D111" s="162">
        <f>'Indicator Date hidden2'!BZ112</f>
        <v>0.30882352941176472</v>
      </c>
      <c r="E111" s="162">
        <f t="shared" si="12"/>
        <v>6.666666666666667</v>
      </c>
      <c r="F111" s="162">
        <f t="shared" si="13"/>
        <v>1</v>
      </c>
      <c r="G111" s="162">
        <f t="shared" si="14"/>
        <v>4.117647058823529</v>
      </c>
      <c r="H111" s="162">
        <f t="shared" si="15"/>
        <v>4.3137254901960791</v>
      </c>
      <c r="J111" s="5"/>
    </row>
    <row r="112" spans="1:10" x14ac:dyDescent="0.25">
      <c r="A112" s="5" t="s">
        <v>206</v>
      </c>
      <c r="B112" s="5">
        <f>'Imputed and missing data hidden'!BY112</f>
        <v>4</v>
      </c>
      <c r="C112" s="5">
        <f>IF(VLOOKUP(A112,'Hazard &amp; Exposure'!$B$3:$DT$193,123,FALSE)&gt;0,1,0)</f>
        <v>1</v>
      </c>
      <c r="D112" s="162">
        <f>'Indicator Date hidden2'!BZ113</f>
        <v>0.20270270270270271</v>
      </c>
      <c r="E112" s="162">
        <f t="shared" si="12"/>
        <v>2.666666666666667</v>
      </c>
      <c r="F112" s="162">
        <f t="shared" si="13"/>
        <v>1.25</v>
      </c>
      <c r="G112" s="162">
        <f t="shared" si="14"/>
        <v>2.7027027027027026</v>
      </c>
      <c r="H112" s="162">
        <f t="shared" si="15"/>
        <v>2.6846846846846839</v>
      </c>
      <c r="J112" s="5"/>
    </row>
    <row r="113" spans="1:10" x14ac:dyDescent="0.25">
      <c r="A113" s="5" t="s">
        <v>208</v>
      </c>
      <c r="B113" s="5">
        <f>'Imputed and missing data hidden'!BY113</f>
        <v>19</v>
      </c>
      <c r="C113" s="5">
        <f>IF(VLOOKUP(A113,'Hazard &amp; Exposure'!$B$3:$DT$193,123,FALSE)&gt;0,1,0)</f>
        <v>0</v>
      </c>
      <c r="D113" s="162">
        <f>'Indicator Date hidden2'!BZ114</f>
        <v>0.20967741935483872</v>
      </c>
      <c r="E113" s="162">
        <f t="shared" si="12"/>
        <v>10</v>
      </c>
      <c r="F113" s="162">
        <f t="shared" si="13"/>
        <v>1</v>
      </c>
      <c r="G113" s="162">
        <f t="shared" si="14"/>
        <v>2.7956989247311839</v>
      </c>
      <c r="H113" s="162">
        <f t="shared" si="15"/>
        <v>5.1182795698924739</v>
      </c>
      <c r="J113" s="5"/>
    </row>
    <row r="114" spans="1:10" x14ac:dyDescent="0.25">
      <c r="A114" s="5" t="s">
        <v>209</v>
      </c>
      <c r="B114" s="5">
        <f>'Imputed and missing data hidden'!BY114</f>
        <v>6</v>
      </c>
      <c r="C114" s="5">
        <f>IF(VLOOKUP(A114,'Hazard &amp; Exposure'!$B$3:$DT$193,123,FALSE)&gt;0,1,0)</f>
        <v>0</v>
      </c>
      <c r="D114" s="162">
        <f>'Indicator Date hidden2'!BZ115</f>
        <v>0.29166666666666669</v>
      </c>
      <c r="E114" s="162">
        <f t="shared" si="12"/>
        <v>4</v>
      </c>
      <c r="F114" s="162">
        <f t="shared" si="13"/>
        <v>1</v>
      </c>
      <c r="G114" s="162">
        <f t="shared" si="14"/>
        <v>3.8888888888888893</v>
      </c>
      <c r="H114" s="162">
        <f t="shared" si="15"/>
        <v>3.1555555555555559</v>
      </c>
      <c r="J114" s="5"/>
    </row>
    <row r="115" spans="1:10" x14ac:dyDescent="0.25">
      <c r="A115" s="5" t="s">
        <v>210</v>
      </c>
      <c r="B115" s="5">
        <f>'Imputed and missing data hidden'!BY115</f>
        <v>5</v>
      </c>
      <c r="C115" s="5">
        <f>IF(VLOOKUP(A115,'Hazard &amp; Exposure'!$B$3:$DT$193,123,FALSE)&gt;0,1,0)</f>
        <v>0</v>
      </c>
      <c r="D115" s="162">
        <f>'Indicator Date hidden2'!BZ116</f>
        <v>0.26760563380281688</v>
      </c>
      <c r="E115" s="162">
        <f t="shared" si="12"/>
        <v>3.3333333333333339</v>
      </c>
      <c r="F115" s="162">
        <f t="shared" si="13"/>
        <v>1</v>
      </c>
      <c r="G115" s="162">
        <f t="shared" si="14"/>
        <v>3.5680751173708911</v>
      </c>
      <c r="H115" s="162">
        <f t="shared" si="15"/>
        <v>2.76056338028169</v>
      </c>
      <c r="J115" s="5"/>
    </row>
    <row r="116" spans="1:10" x14ac:dyDescent="0.25">
      <c r="A116" s="5" t="s">
        <v>212</v>
      </c>
      <c r="B116" s="5">
        <f>'Imputed and missing data hidden'!BY116</f>
        <v>6</v>
      </c>
      <c r="C116" s="5">
        <f>IF(VLOOKUP(A116,'Hazard &amp; Exposure'!$B$3:$DT$193,123,FALSE)&gt;0,1,0)</f>
        <v>0</v>
      </c>
      <c r="D116" s="162">
        <f>'Indicator Date hidden2'!BZ117</f>
        <v>0.36619718309859156</v>
      </c>
      <c r="E116" s="162">
        <f t="shared" si="12"/>
        <v>4</v>
      </c>
      <c r="F116" s="162">
        <f t="shared" si="13"/>
        <v>1</v>
      </c>
      <c r="G116" s="162">
        <f t="shared" si="14"/>
        <v>4.882629107981221</v>
      </c>
      <c r="H116" s="162">
        <f t="shared" si="15"/>
        <v>3.5530516431924886</v>
      </c>
      <c r="J116" s="5"/>
    </row>
    <row r="117" spans="1:10" x14ac:dyDescent="0.25">
      <c r="A117" s="5" t="s">
        <v>214</v>
      </c>
      <c r="B117" s="5">
        <f>'Imputed and missing data hidden'!BY117</f>
        <v>1</v>
      </c>
      <c r="C117" s="5">
        <f>IF(VLOOKUP(A117,'Hazard &amp; Exposure'!$B$3:$DT$193,123,FALSE)&gt;0,1,0)</f>
        <v>0</v>
      </c>
      <c r="D117" s="162">
        <f>'Indicator Date hidden2'!BZ118</f>
        <v>0.50684931506849318</v>
      </c>
      <c r="E117" s="162">
        <f t="shared" si="12"/>
        <v>0.66666666666666607</v>
      </c>
      <c r="F117" s="162">
        <f t="shared" si="13"/>
        <v>1</v>
      </c>
      <c r="G117" s="162">
        <f t="shared" si="14"/>
        <v>6.7579908675799087</v>
      </c>
      <c r="H117" s="162">
        <f t="shared" si="15"/>
        <v>2.969863013698629</v>
      </c>
      <c r="J117" s="5"/>
    </row>
    <row r="118" spans="1:10" x14ac:dyDescent="0.25">
      <c r="A118" s="5" t="s">
        <v>216</v>
      </c>
      <c r="B118" s="5">
        <f>'Imputed and missing data hidden'!BY118</f>
        <v>0</v>
      </c>
      <c r="C118" s="5">
        <f>IF(VLOOKUP(A118,'Hazard &amp; Exposure'!$B$3:$DT$193,123,FALSE)&gt;0,1,0)</f>
        <v>0</v>
      </c>
      <c r="D118" s="162">
        <f>'Indicator Date hidden2'!BZ119</f>
        <v>0.36486486486486486</v>
      </c>
      <c r="E118" s="162">
        <f t="shared" si="12"/>
        <v>0</v>
      </c>
      <c r="F118" s="162">
        <f t="shared" si="13"/>
        <v>1</v>
      </c>
      <c r="G118" s="162">
        <f t="shared" si="14"/>
        <v>4.8648648648648649</v>
      </c>
      <c r="H118" s="162">
        <f t="shared" si="15"/>
        <v>1.9459459459459456</v>
      </c>
      <c r="J118" s="5"/>
    </row>
    <row r="119" spans="1:10" x14ac:dyDescent="0.25">
      <c r="A119" s="5" t="s">
        <v>218</v>
      </c>
      <c r="B119" s="5">
        <f>'Imputed and missing data hidden'!BY119</f>
        <v>3</v>
      </c>
      <c r="C119" s="5">
        <f>IF(VLOOKUP(A119,'Hazard &amp; Exposure'!$B$3:$DT$193,123,FALSE)&gt;0,1,0)</f>
        <v>1</v>
      </c>
      <c r="D119" s="162">
        <f>'Indicator Date hidden2'!BZ120</f>
        <v>0.14864864864864866</v>
      </c>
      <c r="E119" s="162">
        <f t="shared" si="12"/>
        <v>2</v>
      </c>
      <c r="F119" s="162">
        <f t="shared" si="13"/>
        <v>1.25</v>
      </c>
      <c r="G119" s="162">
        <f t="shared" si="14"/>
        <v>1.9819819819819831</v>
      </c>
      <c r="H119" s="162">
        <f t="shared" si="15"/>
        <v>1.9909909909909924</v>
      </c>
      <c r="J119" s="5"/>
    </row>
    <row r="120" spans="1:10" x14ac:dyDescent="0.25">
      <c r="A120" s="5" t="s">
        <v>219</v>
      </c>
      <c r="B120" s="5">
        <f>'Imputed and missing data hidden'!BY120</f>
        <v>2</v>
      </c>
      <c r="C120" s="5">
        <f>IF(VLOOKUP(A120,'Hazard &amp; Exposure'!$B$3:$DT$193,123,FALSE)&gt;0,1,0)</f>
        <v>0</v>
      </c>
      <c r="D120" s="162">
        <f>'Indicator Date hidden2'!BZ121</f>
        <v>0.27777777777777779</v>
      </c>
      <c r="E120" s="162">
        <f t="shared" si="12"/>
        <v>1.3333333333333321</v>
      </c>
      <c r="F120" s="162">
        <f t="shared" si="13"/>
        <v>1</v>
      </c>
      <c r="G120" s="162">
        <f t="shared" si="14"/>
        <v>3.7037037037037033</v>
      </c>
      <c r="H120" s="162">
        <f t="shared" si="15"/>
        <v>2.0148148148148142</v>
      </c>
      <c r="J120" s="5"/>
    </row>
    <row r="121" spans="1:10" x14ac:dyDescent="0.25">
      <c r="A121" s="5" t="s">
        <v>221</v>
      </c>
      <c r="B121" s="5">
        <f>'Imputed and missing data hidden'!BY121</f>
        <v>25</v>
      </c>
      <c r="C121" s="5">
        <f>IF(VLOOKUP(A121,'Hazard &amp; Exposure'!$B$3:$DT$193,123,FALSE)&gt;0,1,0)</f>
        <v>0</v>
      </c>
      <c r="D121" s="162">
        <f>'Indicator Date hidden2'!BZ122</f>
        <v>0.43333333333333335</v>
      </c>
      <c r="E121" s="162">
        <f t="shared" si="12"/>
        <v>10</v>
      </c>
      <c r="F121" s="162">
        <f t="shared" si="13"/>
        <v>1</v>
      </c>
      <c r="G121" s="162">
        <f t="shared" si="14"/>
        <v>5.7777777777777777</v>
      </c>
      <c r="H121" s="162">
        <f t="shared" si="15"/>
        <v>6.3111111111111118</v>
      </c>
      <c r="J121" s="5"/>
    </row>
    <row r="122" spans="1:10" x14ac:dyDescent="0.25">
      <c r="A122" s="5" t="s">
        <v>223</v>
      </c>
      <c r="B122" s="5">
        <f>'Imputed and missing data hidden'!BY122</f>
        <v>3</v>
      </c>
      <c r="C122" s="5">
        <f>IF(VLOOKUP(A122,'Hazard &amp; Exposure'!$B$3:$DT$193,123,FALSE)&gt;0,1,0)</f>
        <v>0</v>
      </c>
      <c r="D122" s="162">
        <f>'Indicator Date hidden2'!BZ123</f>
        <v>0.20270270270270271</v>
      </c>
      <c r="E122" s="162">
        <f t="shared" si="12"/>
        <v>2</v>
      </c>
      <c r="F122" s="162">
        <f t="shared" si="13"/>
        <v>1</v>
      </c>
      <c r="G122" s="162">
        <f t="shared" si="14"/>
        <v>2.7027027027027026</v>
      </c>
      <c r="H122" s="162">
        <f t="shared" si="15"/>
        <v>1.8810810810810814</v>
      </c>
      <c r="J122" s="5"/>
    </row>
    <row r="123" spans="1:10" x14ac:dyDescent="0.25">
      <c r="A123" s="5" t="s">
        <v>225</v>
      </c>
      <c r="B123" s="5">
        <f>'Imputed and missing data hidden'!BY123</f>
        <v>10</v>
      </c>
      <c r="C123" s="5">
        <f>IF(VLOOKUP(A123,'Hazard &amp; Exposure'!$B$3:$DT$193,123,FALSE)&gt;0,1,0)</f>
        <v>0</v>
      </c>
      <c r="D123" s="162">
        <f>'Indicator Date hidden2'!BZ124</f>
        <v>0.17910447761194029</v>
      </c>
      <c r="E123" s="162">
        <f t="shared" si="12"/>
        <v>6.666666666666667</v>
      </c>
      <c r="F123" s="162">
        <f t="shared" si="13"/>
        <v>1</v>
      </c>
      <c r="G123" s="162">
        <f t="shared" si="14"/>
        <v>2.3880597014925362</v>
      </c>
      <c r="H123" s="162">
        <f t="shared" si="15"/>
        <v>3.6218905472636811</v>
      </c>
      <c r="J123" s="5"/>
    </row>
    <row r="124" spans="1:10" x14ac:dyDescent="0.25">
      <c r="A124" s="5" t="s">
        <v>227</v>
      </c>
      <c r="B124" s="5">
        <f>'Imputed and missing data hidden'!BY124</f>
        <v>13</v>
      </c>
      <c r="C124" s="5">
        <f>IF(VLOOKUP(A124,'Hazard &amp; Exposure'!$B$3:$DT$193,123,FALSE)&gt;0,1,0)</f>
        <v>0</v>
      </c>
      <c r="D124" s="162">
        <f>'Indicator Date hidden2'!BZ125</f>
        <v>0.23076923076923078</v>
      </c>
      <c r="E124" s="162">
        <f t="shared" si="12"/>
        <v>8.6666666666666661</v>
      </c>
      <c r="F124" s="162">
        <f t="shared" si="13"/>
        <v>1</v>
      </c>
      <c r="G124" s="162">
        <f t="shared" si="14"/>
        <v>3.0769230769230784</v>
      </c>
      <c r="H124" s="162">
        <f t="shared" si="15"/>
        <v>4.6974358974358976</v>
      </c>
      <c r="J124" s="5"/>
    </row>
    <row r="125" spans="1:10" x14ac:dyDescent="0.25">
      <c r="A125" s="5" t="s">
        <v>229</v>
      </c>
      <c r="B125" s="5">
        <f>'Imputed and missing data hidden'!BY125</f>
        <v>6</v>
      </c>
      <c r="C125" s="5">
        <f>IF(VLOOKUP(A125,'Hazard &amp; Exposure'!$B$3:$DT$193,123,FALSE)&gt;0,1,0)</f>
        <v>1</v>
      </c>
      <c r="D125" s="162">
        <f>'Indicator Date hidden2'!BZ126</f>
        <v>0.3611111111111111</v>
      </c>
      <c r="E125" s="162">
        <f t="shared" si="12"/>
        <v>4</v>
      </c>
      <c r="F125" s="162">
        <f t="shared" si="13"/>
        <v>1.25</v>
      </c>
      <c r="G125" s="162">
        <f t="shared" si="14"/>
        <v>4.8148148148148149</v>
      </c>
      <c r="H125" s="162">
        <f t="shared" si="15"/>
        <v>4.4074074074074074</v>
      </c>
      <c r="J125" s="5"/>
    </row>
    <row r="126" spans="1:10" x14ac:dyDescent="0.25">
      <c r="A126" s="5" t="s">
        <v>231</v>
      </c>
      <c r="B126" s="5">
        <f>'Imputed and missing data hidden'!BY126</f>
        <v>1</v>
      </c>
      <c r="C126" s="5">
        <f>IF(VLOOKUP(A126,'Hazard &amp; Exposure'!$B$3:$DT$193,123,FALSE)&gt;0,1,0)</f>
        <v>0</v>
      </c>
      <c r="D126" s="162">
        <f>'Indicator Date hidden2'!BZ127</f>
        <v>0.43243243243243246</v>
      </c>
      <c r="E126" s="162">
        <f t="shared" si="12"/>
        <v>0.66666666666666607</v>
      </c>
      <c r="F126" s="162">
        <f t="shared" si="13"/>
        <v>1</v>
      </c>
      <c r="G126" s="162">
        <f t="shared" si="14"/>
        <v>5.7657657657657664</v>
      </c>
      <c r="H126" s="162">
        <f t="shared" si="15"/>
        <v>2.5729729729729724</v>
      </c>
      <c r="J126" s="5"/>
    </row>
    <row r="127" spans="1:10" x14ac:dyDescent="0.25">
      <c r="A127" s="5" t="s">
        <v>233</v>
      </c>
      <c r="B127" s="5">
        <f>'Imputed and missing data hidden'!BY127</f>
        <v>3</v>
      </c>
      <c r="C127" s="5">
        <f>IF(VLOOKUP(A127,'Hazard &amp; Exposure'!$B$3:$DT$193,123,FALSE)&gt;0,1,0)</f>
        <v>1</v>
      </c>
      <c r="D127" s="162">
        <f>'Indicator Date hidden2'!BZ128</f>
        <v>0.28169014084507044</v>
      </c>
      <c r="E127" s="162">
        <f t="shared" si="12"/>
        <v>2</v>
      </c>
      <c r="F127" s="162">
        <f t="shared" si="13"/>
        <v>1.25</v>
      </c>
      <c r="G127" s="162">
        <f t="shared" si="14"/>
        <v>3.755868544600939</v>
      </c>
      <c r="H127" s="162">
        <f t="shared" si="15"/>
        <v>2.8779342723004708</v>
      </c>
      <c r="J127" s="5"/>
    </row>
    <row r="128" spans="1:10" x14ac:dyDescent="0.25">
      <c r="A128" s="5" t="s">
        <v>187</v>
      </c>
      <c r="B128" s="5">
        <f>'Imputed and missing data hidden'!BY128</f>
        <v>7</v>
      </c>
      <c r="C128" s="5">
        <f>IF(VLOOKUP(A128,'Hazard &amp; Exposure'!$B$3:$DT$193,123,FALSE)&gt;0,1,0)</f>
        <v>0</v>
      </c>
      <c r="D128" s="162">
        <f>'Indicator Date hidden2'!BZ129</f>
        <v>0.31428571428571428</v>
      </c>
      <c r="E128" s="162">
        <f t="shared" si="12"/>
        <v>4.666666666666667</v>
      </c>
      <c r="F128" s="162">
        <f t="shared" si="13"/>
        <v>1</v>
      </c>
      <c r="G128" s="162">
        <f t="shared" si="14"/>
        <v>4.1904761904761898</v>
      </c>
      <c r="H128" s="162">
        <f t="shared" si="15"/>
        <v>3.5428571428571427</v>
      </c>
      <c r="J128" s="5"/>
    </row>
    <row r="129" spans="1:10" x14ac:dyDescent="0.25">
      <c r="A129" s="5" t="s">
        <v>235</v>
      </c>
      <c r="B129" s="5">
        <f>'Imputed and missing data hidden'!BY129</f>
        <v>11</v>
      </c>
      <c r="C129" s="5">
        <f>IF(VLOOKUP(A129,'Hazard &amp; Exposure'!$B$3:$DT$193,123,FALSE)&gt;0,1,0)</f>
        <v>0</v>
      </c>
      <c r="D129" s="162">
        <f>'Indicator Date hidden2'!BZ130</f>
        <v>0.17910447761194029</v>
      </c>
      <c r="E129" s="162">
        <f t="shared" si="12"/>
        <v>7.3333333333333339</v>
      </c>
      <c r="F129" s="162">
        <f t="shared" si="13"/>
        <v>1</v>
      </c>
      <c r="G129" s="162">
        <f t="shared" si="14"/>
        <v>2.3880597014925362</v>
      </c>
      <c r="H129" s="162">
        <f t="shared" si="15"/>
        <v>3.8885572139303477</v>
      </c>
      <c r="J129" s="5"/>
    </row>
    <row r="130" spans="1:10" x14ac:dyDescent="0.25">
      <c r="A130" s="5" t="s">
        <v>238</v>
      </c>
      <c r="B130" s="5">
        <f>'Imputed and missing data hidden'!BY130</f>
        <v>10</v>
      </c>
      <c r="C130" s="5">
        <f>IF(VLOOKUP(A130,'Hazard &amp; Exposure'!$B$3:$DT$193,123,FALSE)&gt;0,1,0)</f>
        <v>0</v>
      </c>
      <c r="D130" s="162">
        <f>'Indicator Date hidden2'!BZ131</f>
        <v>0.22388059701492538</v>
      </c>
      <c r="E130" s="162">
        <f t="shared" ref="E130:E161" si="16">IF(B130&gt;B$197,10,10-(B$197-B130)/(B$197-B$196)*10)</f>
        <v>6.666666666666667</v>
      </c>
      <c r="F130" s="162">
        <f t="shared" ref="F130:F161" si="17">IF(C130=1,$B$199,1)</f>
        <v>1</v>
      </c>
      <c r="G130" s="162">
        <f t="shared" ref="G130:G161" si="18">IF(D130&gt;D$197,10,10-(D$197-D130)/(D$197-D$196)*10)</f>
        <v>2.9850746268656714</v>
      </c>
      <c r="H130" s="162">
        <f t="shared" ref="H130:H161" si="19">10-(12.5-AVERAGE(E130,G130)*F130)/12.5*10</f>
        <v>3.8606965174129364</v>
      </c>
      <c r="J130" s="5"/>
    </row>
    <row r="131" spans="1:10" x14ac:dyDescent="0.25">
      <c r="A131" s="5" t="s">
        <v>240</v>
      </c>
      <c r="B131" s="5">
        <f>'Imputed and missing data hidden'!BY131</f>
        <v>3</v>
      </c>
      <c r="C131" s="5">
        <f>IF(VLOOKUP(A131,'Hazard &amp; Exposure'!$B$3:$DT$193,123,FALSE)&gt;0,1,0)</f>
        <v>1</v>
      </c>
      <c r="D131" s="162">
        <f>'Indicator Date hidden2'!BZ132</f>
        <v>0.3108108108108108</v>
      </c>
      <c r="E131" s="162">
        <f t="shared" si="16"/>
        <v>2</v>
      </c>
      <c r="F131" s="162">
        <f t="shared" si="17"/>
        <v>1.25</v>
      </c>
      <c r="G131" s="162">
        <f t="shared" si="18"/>
        <v>4.1441441441441444</v>
      </c>
      <c r="H131" s="162">
        <f t="shared" si="19"/>
        <v>3.0720720720720713</v>
      </c>
      <c r="J131" s="5"/>
    </row>
    <row r="132" spans="1:10" x14ac:dyDescent="0.25">
      <c r="A132" s="5" t="s">
        <v>242</v>
      </c>
      <c r="B132" s="5">
        <f>'Imputed and missing data hidden'!BY132</f>
        <v>19</v>
      </c>
      <c r="C132" s="5">
        <f>IF(VLOOKUP(A132,'Hazard &amp; Exposure'!$B$3:$DT$193,123,FALSE)&gt;0,1,0)</f>
        <v>0</v>
      </c>
      <c r="D132" s="162">
        <f>'Indicator Date hidden2'!BZ133</f>
        <v>0.37096774193548387</v>
      </c>
      <c r="E132" s="162">
        <f t="shared" si="16"/>
        <v>10</v>
      </c>
      <c r="F132" s="162">
        <f t="shared" si="17"/>
        <v>1</v>
      </c>
      <c r="G132" s="162">
        <f t="shared" si="18"/>
        <v>4.946236559139785</v>
      </c>
      <c r="H132" s="162">
        <f t="shared" si="19"/>
        <v>5.978494623655914</v>
      </c>
      <c r="J132" s="5"/>
    </row>
    <row r="133" spans="1:10" x14ac:dyDescent="0.25">
      <c r="A133" s="5" t="s">
        <v>237</v>
      </c>
      <c r="B133" s="5">
        <f>'Imputed and missing data hidden'!BY133</f>
        <v>15</v>
      </c>
      <c r="C133" s="5">
        <f>IF(VLOOKUP(A133,'Hazard &amp; Exposure'!$B$3:$DT$193,123,FALSE)&gt;0,1,0)</f>
        <v>1</v>
      </c>
      <c r="D133" s="162">
        <f>'Indicator Date hidden2'!BZ134</f>
        <v>0.32307692307692309</v>
      </c>
      <c r="E133" s="162">
        <f t="shared" si="16"/>
        <v>10</v>
      </c>
      <c r="F133" s="162">
        <f t="shared" si="17"/>
        <v>1.25</v>
      </c>
      <c r="G133" s="162">
        <f t="shared" si="18"/>
        <v>4.3076923076923084</v>
      </c>
      <c r="H133" s="162">
        <f t="shared" si="19"/>
        <v>7.1538461538461551</v>
      </c>
      <c r="J133" s="5"/>
    </row>
    <row r="134" spans="1:10" x14ac:dyDescent="0.25">
      <c r="A134" s="5" t="s">
        <v>244</v>
      </c>
      <c r="B134" s="5">
        <f>'Imputed and missing data hidden'!BY134</f>
        <v>6</v>
      </c>
      <c r="C134" s="5">
        <f>IF(VLOOKUP(A134,'Hazard &amp; Exposure'!$B$3:$DT$193,123,FALSE)&gt;0,1,0)</f>
        <v>0</v>
      </c>
      <c r="D134" s="162">
        <f>'Indicator Date hidden2'!BZ135</f>
        <v>0.34722222222222221</v>
      </c>
      <c r="E134" s="162">
        <f t="shared" si="16"/>
        <v>4</v>
      </c>
      <c r="F134" s="162">
        <f t="shared" si="17"/>
        <v>1</v>
      </c>
      <c r="G134" s="162">
        <f t="shared" si="18"/>
        <v>4.6296296296296289</v>
      </c>
      <c r="H134" s="162">
        <f t="shared" si="19"/>
        <v>3.4518518518518517</v>
      </c>
      <c r="J134" s="5"/>
    </row>
    <row r="135" spans="1:10" x14ac:dyDescent="0.25">
      <c r="A135" s="5" t="s">
        <v>246</v>
      </c>
      <c r="B135" s="5">
        <f>'Imputed and missing data hidden'!BY135</f>
        <v>10</v>
      </c>
      <c r="C135" s="5">
        <f>IF(VLOOKUP(A135,'Hazard &amp; Exposure'!$B$3:$DT$193,123,FALSE)&gt;0,1,0)</f>
        <v>0</v>
      </c>
      <c r="D135" s="162">
        <f>'Indicator Date hidden2'!BZ136</f>
        <v>0.30882352941176472</v>
      </c>
      <c r="E135" s="162">
        <f t="shared" si="16"/>
        <v>6.666666666666667</v>
      </c>
      <c r="F135" s="162">
        <f t="shared" si="17"/>
        <v>1</v>
      </c>
      <c r="G135" s="162">
        <f t="shared" si="18"/>
        <v>4.117647058823529</v>
      </c>
      <c r="H135" s="162">
        <f t="shared" si="19"/>
        <v>4.3137254901960791</v>
      </c>
      <c r="J135" s="5"/>
    </row>
    <row r="136" spans="1:10" x14ac:dyDescent="0.25">
      <c r="A136" s="5" t="s">
        <v>248</v>
      </c>
      <c r="B136" s="5">
        <f>'Imputed and missing data hidden'!BY136</f>
        <v>4</v>
      </c>
      <c r="C136" s="5">
        <f>IF(VLOOKUP(A136,'Hazard &amp; Exposure'!$B$3:$DT$193,123,FALSE)&gt;0,1,0)</f>
        <v>0</v>
      </c>
      <c r="D136" s="162">
        <f>'Indicator Date hidden2'!BZ137</f>
        <v>0.13698630136986301</v>
      </c>
      <c r="E136" s="162">
        <f t="shared" si="16"/>
        <v>2.666666666666667</v>
      </c>
      <c r="F136" s="162">
        <f t="shared" si="17"/>
        <v>1</v>
      </c>
      <c r="G136" s="162">
        <f t="shared" si="18"/>
        <v>1.8264840182648392</v>
      </c>
      <c r="H136" s="162">
        <f t="shared" si="19"/>
        <v>1.7972602739726025</v>
      </c>
      <c r="J136" s="5"/>
    </row>
    <row r="137" spans="1:10" x14ac:dyDescent="0.25">
      <c r="A137" s="5" t="s">
        <v>250</v>
      </c>
      <c r="B137" s="5">
        <f>'Imputed and missing data hidden'!BY137</f>
        <v>5</v>
      </c>
      <c r="C137" s="5">
        <f>IF(VLOOKUP(A137,'Hazard &amp; Exposure'!$B$3:$DT$193,123,FALSE)&gt;0,1,0)</f>
        <v>0</v>
      </c>
      <c r="D137" s="162">
        <f>'Indicator Date hidden2'!BZ138</f>
        <v>0.21917808219178081</v>
      </c>
      <c r="E137" s="162">
        <f t="shared" si="16"/>
        <v>3.3333333333333339</v>
      </c>
      <c r="F137" s="162">
        <f t="shared" si="17"/>
        <v>1</v>
      </c>
      <c r="G137" s="162">
        <f t="shared" si="18"/>
        <v>2.9223744292237441</v>
      </c>
      <c r="H137" s="162">
        <f t="shared" si="19"/>
        <v>2.5022831050228325</v>
      </c>
      <c r="J137" s="5"/>
    </row>
    <row r="138" spans="1:10" x14ac:dyDescent="0.25">
      <c r="A138" s="5" t="s">
        <v>252</v>
      </c>
      <c r="B138" s="5">
        <f>'Imputed and missing data hidden'!BY138</f>
        <v>5</v>
      </c>
      <c r="C138" s="5">
        <f>IF(VLOOKUP(A138,'Hazard &amp; Exposure'!$B$3:$DT$193,123,FALSE)&gt;0,1,0)</f>
        <v>1</v>
      </c>
      <c r="D138" s="162">
        <f>'Indicator Date hidden2'!BZ139</f>
        <v>0.28767123287671231</v>
      </c>
      <c r="E138" s="162">
        <f t="shared" si="16"/>
        <v>3.3333333333333339</v>
      </c>
      <c r="F138" s="162">
        <f t="shared" si="17"/>
        <v>1.25</v>
      </c>
      <c r="G138" s="162">
        <f t="shared" si="18"/>
        <v>3.8356164383561637</v>
      </c>
      <c r="H138" s="162">
        <f t="shared" si="19"/>
        <v>3.5844748858447488</v>
      </c>
      <c r="J138" s="5"/>
    </row>
    <row r="139" spans="1:10" x14ac:dyDescent="0.25">
      <c r="A139" s="5" t="s">
        <v>254</v>
      </c>
      <c r="B139" s="5">
        <f>'Imputed and missing data hidden'!BY139</f>
        <v>11</v>
      </c>
      <c r="C139" s="5">
        <f>IF(VLOOKUP(A139,'Hazard &amp; Exposure'!$B$3:$DT$193,123,FALSE)&gt;0,1,0)</f>
        <v>0</v>
      </c>
      <c r="D139" s="162">
        <f>'Indicator Date hidden2'!BZ140</f>
        <v>0.2537313432835821</v>
      </c>
      <c r="E139" s="162">
        <f t="shared" si="16"/>
        <v>7.3333333333333339</v>
      </c>
      <c r="F139" s="162">
        <f t="shared" si="17"/>
        <v>1</v>
      </c>
      <c r="G139" s="162">
        <f t="shared" si="18"/>
        <v>3.3830845771144276</v>
      </c>
      <c r="H139" s="162">
        <f t="shared" si="19"/>
        <v>4.2865671641791048</v>
      </c>
      <c r="J139" s="5"/>
    </row>
    <row r="140" spans="1:10" x14ac:dyDescent="0.25">
      <c r="A140" s="5" t="s">
        <v>256</v>
      </c>
      <c r="B140" s="5">
        <f>'Imputed and missing data hidden'!BY140</f>
        <v>9</v>
      </c>
      <c r="C140" s="5">
        <f>IF(VLOOKUP(A140,'Hazard &amp; Exposure'!$B$3:$DT$193,123,FALSE)&gt;0,1,0)</f>
        <v>0</v>
      </c>
      <c r="D140" s="162">
        <f>'Indicator Date hidden2'!BZ141</f>
        <v>0.26470588235294118</v>
      </c>
      <c r="E140" s="162">
        <f t="shared" si="16"/>
        <v>6</v>
      </c>
      <c r="F140" s="162">
        <f t="shared" si="17"/>
        <v>1</v>
      </c>
      <c r="G140" s="162">
        <f t="shared" si="18"/>
        <v>3.5294117647058822</v>
      </c>
      <c r="H140" s="162">
        <f t="shared" si="19"/>
        <v>3.8117647058823536</v>
      </c>
      <c r="J140" s="5"/>
    </row>
    <row r="141" spans="1:10" x14ac:dyDescent="0.25">
      <c r="A141" s="5" t="s">
        <v>258</v>
      </c>
      <c r="B141" s="5">
        <f>'Imputed and missing data hidden'!BY141</f>
        <v>13</v>
      </c>
      <c r="C141" s="5">
        <f>IF(VLOOKUP(A141,'Hazard &amp; Exposure'!$B$3:$DT$193,123,FALSE)&gt;0,1,0)</f>
        <v>0</v>
      </c>
      <c r="D141" s="162">
        <f>'Indicator Date hidden2'!BZ142</f>
        <v>0.10606060606060606</v>
      </c>
      <c r="E141" s="162">
        <f t="shared" si="16"/>
        <v>8.6666666666666661</v>
      </c>
      <c r="F141" s="162">
        <f t="shared" si="17"/>
        <v>1</v>
      </c>
      <c r="G141" s="162">
        <f t="shared" si="18"/>
        <v>1.4141414141414153</v>
      </c>
      <c r="H141" s="162">
        <f t="shared" si="19"/>
        <v>4.0323232323232325</v>
      </c>
      <c r="J141" s="5"/>
    </row>
    <row r="142" spans="1:10" x14ac:dyDescent="0.25">
      <c r="A142" s="5" t="s">
        <v>260</v>
      </c>
      <c r="B142" s="5">
        <f>'Imputed and missing data hidden'!BY142</f>
        <v>9</v>
      </c>
      <c r="C142" s="5">
        <f>IF(VLOOKUP(A142,'Hazard &amp; Exposure'!$B$3:$DT$193,123,FALSE)&gt;0,1,0)</f>
        <v>0</v>
      </c>
      <c r="D142" s="162">
        <f>'Indicator Date hidden2'!BZ143</f>
        <v>0.22058823529411764</v>
      </c>
      <c r="E142" s="162">
        <f t="shared" si="16"/>
        <v>6</v>
      </c>
      <c r="F142" s="162">
        <f t="shared" si="17"/>
        <v>1</v>
      </c>
      <c r="G142" s="162">
        <f t="shared" si="18"/>
        <v>2.9411764705882346</v>
      </c>
      <c r="H142" s="162">
        <f t="shared" si="19"/>
        <v>3.5764705882352938</v>
      </c>
      <c r="J142" s="5"/>
    </row>
    <row r="143" spans="1:10" x14ac:dyDescent="0.25">
      <c r="A143" s="5" t="s">
        <v>262</v>
      </c>
      <c r="B143" s="5">
        <f>'Imputed and missing data hidden'!BY143</f>
        <v>11</v>
      </c>
      <c r="C143" s="5">
        <f>IF(VLOOKUP(A143,'Hazard &amp; Exposure'!$B$3:$DT$193,123,FALSE)&gt;0,1,0)</f>
        <v>0</v>
      </c>
      <c r="D143" s="162">
        <f>'Indicator Date hidden2'!BZ144</f>
        <v>0.23880597014925373</v>
      </c>
      <c r="E143" s="162">
        <f t="shared" si="16"/>
        <v>7.3333333333333339</v>
      </c>
      <c r="F143" s="162">
        <f t="shared" si="17"/>
        <v>1</v>
      </c>
      <c r="G143" s="162">
        <f t="shared" si="18"/>
        <v>3.1840796019900495</v>
      </c>
      <c r="H143" s="162">
        <f t="shared" si="19"/>
        <v>4.206965174129353</v>
      </c>
      <c r="J143" s="5"/>
    </row>
    <row r="144" spans="1:10" x14ac:dyDescent="0.25">
      <c r="A144" s="5" t="s">
        <v>263</v>
      </c>
      <c r="B144" s="5">
        <f>'Imputed and missing data hidden'!BY144</f>
        <v>0</v>
      </c>
      <c r="C144" s="5">
        <f>IF(VLOOKUP(A144,'Hazard &amp; Exposure'!$B$3:$DT$193,123,FALSE)&gt;0,1,0)</f>
        <v>0</v>
      </c>
      <c r="D144" s="162">
        <f>'Indicator Date hidden2'!BZ145</f>
        <v>0.21621621621621623</v>
      </c>
      <c r="E144" s="162">
        <f t="shared" si="16"/>
        <v>0</v>
      </c>
      <c r="F144" s="162">
        <f t="shared" si="17"/>
        <v>1</v>
      </c>
      <c r="G144" s="162">
        <f t="shared" si="18"/>
        <v>2.8828828828828836</v>
      </c>
      <c r="H144" s="162">
        <f t="shared" si="19"/>
        <v>1.153153153153152</v>
      </c>
      <c r="J144" s="5"/>
    </row>
    <row r="145" spans="1:10" x14ac:dyDescent="0.25">
      <c r="A145" s="5" t="s">
        <v>265</v>
      </c>
      <c r="B145" s="5">
        <f>'Imputed and missing data hidden'!BY145</f>
        <v>23</v>
      </c>
      <c r="C145" s="5">
        <f>IF(VLOOKUP(A145,'Hazard &amp; Exposure'!$B$3:$DT$193,123,FALSE)&gt;0,1,0)</f>
        <v>0</v>
      </c>
      <c r="D145" s="162">
        <f>'Indicator Date hidden2'!BZ146</f>
        <v>0.3728813559322034</v>
      </c>
      <c r="E145" s="162">
        <f t="shared" si="16"/>
        <v>10</v>
      </c>
      <c r="F145" s="162">
        <f t="shared" si="17"/>
        <v>1</v>
      </c>
      <c r="G145" s="162">
        <f t="shared" si="18"/>
        <v>4.971751412429378</v>
      </c>
      <c r="H145" s="162">
        <f t="shared" si="19"/>
        <v>5.9887005649717509</v>
      </c>
      <c r="J145" s="5"/>
    </row>
    <row r="146" spans="1:10" x14ac:dyDescent="0.25">
      <c r="A146" s="5" t="s">
        <v>267</v>
      </c>
      <c r="B146" s="5">
        <f>'Imputed and missing data hidden'!BY146</f>
        <v>13</v>
      </c>
      <c r="C146" s="5">
        <f>IF(VLOOKUP(A146,'Hazard &amp; Exposure'!$B$3:$DT$193,123,FALSE)&gt;0,1,0)</f>
        <v>0</v>
      </c>
      <c r="D146" s="162">
        <f>'Indicator Date hidden2'!BZ147</f>
        <v>0.23880597014925373</v>
      </c>
      <c r="E146" s="162">
        <f t="shared" si="16"/>
        <v>8.6666666666666661</v>
      </c>
      <c r="F146" s="162">
        <f t="shared" si="17"/>
        <v>1</v>
      </c>
      <c r="G146" s="162">
        <f t="shared" si="18"/>
        <v>3.1840796019900495</v>
      </c>
      <c r="H146" s="162">
        <f t="shared" si="19"/>
        <v>4.7402985074626862</v>
      </c>
      <c r="J146" s="5"/>
    </row>
    <row r="147" spans="1:10" x14ac:dyDescent="0.25">
      <c r="A147" s="5" t="s">
        <v>269</v>
      </c>
      <c r="B147" s="5">
        <f>'Imputed and missing data hidden'!BY147</f>
        <v>20</v>
      </c>
      <c r="C147" s="5">
        <f>IF(VLOOKUP(A147,'Hazard &amp; Exposure'!$B$3:$DT$193,123,FALSE)&gt;0,1,0)</f>
        <v>0</v>
      </c>
      <c r="D147" s="162">
        <f>'Indicator Date hidden2'!BZ148</f>
        <v>6.6666666666666666E-2</v>
      </c>
      <c r="E147" s="162">
        <f t="shared" si="16"/>
        <v>10</v>
      </c>
      <c r="F147" s="162">
        <f t="shared" si="17"/>
        <v>1</v>
      </c>
      <c r="G147" s="162">
        <f t="shared" si="18"/>
        <v>0.88888888888888928</v>
      </c>
      <c r="H147" s="162">
        <f t="shared" si="19"/>
        <v>4.3555555555555561</v>
      </c>
      <c r="J147" s="5"/>
    </row>
    <row r="148" spans="1:10" x14ac:dyDescent="0.25">
      <c r="A148" s="5" t="s">
        <v>271</v>
      </c>
      <c r="B148" s="5">
        <f>'Imputed and missing data hidden'!BY148</f>
        <v>15</v>
      </c>
      <c r="C148" s="5">
        <f>IF(VLOOKUP(A148,'Hazard &amp; Exposure'!$B$3:$DT$193,123,FALSE)&gt;0,1,0)</f>
        <v>0</v>
      </c>
      <c r="D148" s="162">
        <f>'Indicator Date hidden2'!BZ149</f>
        <v>0.24615384615384617</v>
      </c>
      <c r="E148" s="162">
        <f t="shared" si="16"/>
        <v>10</v>
      </c>
      <c r="F148" s="162">
        <f t="shared" si="17"/>
        <v>1</v>
      </c>
      <c r="G148" s="162">
        <f t="shared" si="18"/>
        <v>3.2820512820512828</v>
      </c>
      <c r="H148" s="162">
        <f t="shared" si="19"/>
        <v>5.3128205128205135</v>
      </c>
      <c r="J148" s="5"/>
    </row>
    <row r="149" spans="1:10" x14ac:dyDescent="0.25">
      <c r="A149" s="5" t="s">
        <v>273</v>
      </c>
      <c r="B149" s="5">
        <f>'Imputed and missing data hidden'!BY149</f>
        <v>3</v>
      </c>
      <c r="C149" s="5">
        <f>IF(VLOOKUP(A149,'Hazard &amp; Exposure'!$B$3:$DT$193,123,FALSE)&gt;0,1,0)</f>
        <v>0</v>
      </c>
      <c r="D149" s="162">
        <f>'Indicator Date hidden2'!BZ150</f>
        <v>0.59722222222222221</v>
      </c>
      <c r="E149" s="162">
        <f t="shared" si="16"/>
        <v>2</v>
      </c>
      <c r="F149" s="162">
        <f t="shared" si="17"/>
        <v>1</v>
      </c>
      <c r="G149" s="162">
        <f t="shared" si="18"/>
        <v>7.9629629629629628</v>
      </c>
      <c r="H149" s="162">
        <f t="shared" si="19"/>
        <v>3.9851851851851849</v>
      </c>
      <c r="J149" s="5"/>
    </row>
    <row r="150" spans="1:10" x14ac:dyDescent="0.25">
      <c r="A150" s="5" t="s">
        <v>275</v>
      </c>
      <c r="B150" s="5">
        <f>'Imputed and missing data hidden'!BY150</f>
        <v>11</v>
      </c>
      <c r="C150" s="5">
        <f>IF(VLOOKUP(A150,'Hazard &amp; Exposure'!$B$3:$DT$193,123,FALSE)&gt;0,1,0)</f>
        <v>0</v>
      </c>
      <c r="D150" s="162">
        <f>'Indicator Date hidden2'!BZ151</f>
        <v>0.15151515151515152</v>
      </c>
      <c r="E150" s="162">
        <f t="shared" si="16"/>
        <v>7.3333333333333339</v>
      </c>
      <c r="F150" s="162">
        <f t="shared" si="17"/>
        <v>1</v>
      </c>
      <c r="G150" s="162">
        <f t="shared" si="18"/>
        <v>2.0202020202020199</v>
      </c>
      <c r="H150" s="162">
        <f t="shared" si="19"/>
        <v>3.7414141414141415</v>
      </c>
      <c r="J150" s="5"/>
    </row>
    <row r="151" spans="1:10" x14ac:dyDescent="0.25">
      <c r="A151" s="5" t="s">
        <v>277</v>
      </c>
      <c r="B151" s="5">
        <f>'Imputed and missing data hidden'!BY151</f>
        <v>0</v>
      </c>
      <c r="C151" s="5">
        <f>IF(VLOOKUP(A151,'Hazard &amp; Exposure'!$B$3:$DT$193,123,FALSE)&gt;0,1,0)</f>
        <v>0</v>
      </c>
      <c r="D151" s="162">
        <f>'Indicator Date hidden2'!BZ152</f>
        <v>0.1891891891891892</v>
      </c>
      <c r="E151" s="162">
        <f t="shared" si="16"/>
        <v>0</v>
      </c>
      <c r="F151" s="162">
        <f t="shared" si="17"/>
        <v>1</v>
      </c>
      <c r="G151" s="162">
        <f t="shared" si="18"/>
        <v>2.5225225225225234</v>
      </c>
      <c r="H151" s="162">
        <f t="shared" si="19"/>
        <v>1.0090090090090094</v>
      </c>
      <c r="J151" s="5"/>
    </row>
    <row r="152" spans="1:10" x14ac:dyDescent="0.25">
      <c r="A152" s="5" t="s">
        <v>279</v>
      </c>
      <c r="B152" s="5">
        <f>'Imputed and missing data hidden'!BY152</f>
        <v>5</v>
      </c>
      <c r="C152" s="5">
        <f>IF(VLOOKUP(A152,'Hazard &amp; Exposure'!$B$3:$DT$193,123,FALSE)&gt;0,1,0)</f>
        <v>0</v>
      </c>
      <c r="D152" s="162">
        <f>'Indicator Date hidden2'!BZ153</f>
        <v>0.30555555555555558</v>
      </c>
      <c r="E152" s="162">
        <f t="shared" si="16"/>
        <v>3.3333333333333339</v>
      </c>
      <c r="F152" s="162">
        <f t="shared" si="17"/>
        <v>1</v>
      </c>
      <c r="G152" s="162">
        <f t="shared" si="18"/>
        <v>4.0740740740740744</v>
      </c>
      <c r="H152" s="162">
        <f t="shared" si="19"/>
        <v>2.9629629629629628</v>
      </c>
      <c r="J152" s="5"/>
    </row>
    <row r="153" spans="1:10" x14ac:dyDescent="0.25">
      <c r="A153" s="5" t="s">
        <v>281</v>
      </c>
      <c r="B153" s="5">
        <f>'Imputed and missing data hidden'!BY153</f>
        <v>14</v>
      </c>
      <c r="C153" s="5">
        <f>IF(VLOOKUP(A153,'Hazard &amp; Exposure'!$B$3:$DT$193,123,FALSE)&gt;0,1,0)</f>
        <v>0</v>
      </c>
      <c r="D153" s="162">
        <f>'Indicator Date hidden2'!BZ154</f>
        <v>0.3125</v>
      </c>
      <c r="E153" s="162">
        <f t="shared" si="16"/>
        <v>9.3333333333333339</v>
      </c>
      <c r="F153" s="162">
        <f t="shared" si="17"/>
        <v>1</v>
      </c>
      <c r="G153" s="162">
        <f t="shared" si="18"/>
        <v>4.1666666666666661</v>
      </c>
      <c r="H153" s="162">
        <f t="shared" si="19"/>
        <v>5.3999999999999995</v>
      </c>
      <c r="J153" s="5"/>
    </row>
    <row r="154" spans="1:10" x14ac:dyDescent="0.25">
      <c r="A154" s="5" t="s">
        <v>283</v>
      </c>
      <c r="B154" s="5">
        <f>'Imputed and missing data hidden'!BY154</f>
        <v>0</v>
      </c>
      <c r="C154" s="5">
        <f>IF(VLOOKUP(A154,'Hazard &amp; Exposure'!$B$3:$DT$193,123,FALSE)&gt;0,1,0)</f>
        <v>0</v>
      </c>
      <c r="D154" s="162">
        <f>'Indicator Date hidden2'!BZ155</f>
        <v>0.45945945945945948</v>
      </c>
      <c r="E154" s="162">
        <f t="shared" si="16"/>
        <v>0</v>
      </c>
      <c r="F154" s="162">
        <f t="shared" si="17"/>
        <v>1</v>
      </c>
      <c r="G154" s="162">
        <f t="shared" si="18"/>
        <v>6.1261261261261257</v>
      </c>
      <c r="H154" s="162">
        <f t="shared" si="19"/>
        <v>2.4504504504504503</v>
      </c>
      <c r="J154" s="5"/>
    </row>
    <row r="155" spans="1:10" x14ac:dyDescent="0.25">
      <c r="A155" s="5" t="s">
        <v>285</v>
      </c>
      <c r="B155" s="5">
        <f>'Imputed and missing data hidden'!BY155</f>
        <v>14</v>
      </c>
      <c r="C155" s="5">
        <f>IF(VLOOKUP(A155,'Hazard &amp; Exposure'!$B$3:$DT$193,123,FALSE)&gt;0,1,0)</f>
        <v>0</v>
      </c>
      <c r="D155" s="162">
        <f>'Indicator Date hidden2'!BZ156</f>
        <v>0.22727272727272727</v>
      </c>
      <c r="E155" s="162">
        <f t="shared" si="16"/>
        <v>9.3333333333333339</v>
      </c>
      <c r="F155" s="162">
        <f t="shared" si="17"/>
        <v>1</v>
      </c>
      <c r="G155" s="162">
        <f t="shared" si="18"/>
        <v>3.0303030303030312</v>
      </c>
      <c r="H155" s="162">
        <f t="shared" si="19"/>
        <v>4.9454545454545462</v>
      </c>
      <c r="J155" s="5"/>
    </row>
    <row r="156" spans="1:10" x14ac:dyDescent="0.25">
      <c r="A156" s="5" t="s">
        <v>287</v>
      </c>
      <c r="B156" s="5">
        <f>'Imputed and missing data hidden'!BY156</f>
        <v>10</v>
      </c>
      <c r="C156" s="5">
        <f>IF(VLOOKUP(A156,'Hazard &amp; Exposure'!$B$3:$DT$193,123,FALSE)&gt;0,1,0)</f>
        <v>0</v>
      </c>
      <c r="D156" s="162">
        <f>'Indicator Date hidden2'!BZ157</f>
        <v>0.17910447761194029</v>
      </c>
      <c r="E156" s="162">
        <f t="shared" si="16"/>
        <v>6.666666666666667</v>
      </c>
      <c r="F156" s="162">
        <f t="shared" si="17"/>
        <v>1</v>
      </c>
      <c r="G156" s="162">
        <f t="shared" si="18"/>
        <v>2.3880597014925362</v>
      </c>
      <c r="H156" s="162">
        <f t="shared" si="19"/>
        <v>3.6218905472636811</v>
      </c>
      <c r="J156" s="5"/>
    </row>
    <row r="157" spans="1:10" x14ac:dyDescent="0.25">
      <c r="A157" s="5" t="s">
        <v>289</v>
      </c>
      <c r="B157" s="5">
        <f>'Imputed and missing data hidden'!BY157</f>
        <v>8</v>
      </c>
      <c r="C157" s="5">
        <f>IF(VLOOKUP(A157,'Hazard &amp; Exposure'!$B$3:$DT$193,123,FALSE)&gt;0,1,0)</f>
        <v>0</v>
      </c>
      <c r="D157" s="162">
        <f>'Indicator Date hidden2'!BZ158</f>
        <v>0.22058823529411764</v>
      </c>
      <c r="E157" s="162">
        <f t="shared" si="16"/>
        <v>5.333333333333333</v>
      </c>
      <c r="F157" s="162">
        <f t="shared" si="17"/>
        <v>1</v>
      </c>
      <c r="G157" s="162">
        <f t="shared" si="18"/>
        <v>2.9411764705882346</v>
      </c>
      <c r="H157" s="162">
        <f t="shared" si="19"/>
        <v>3.3098039215686272</v>
      </c>
      <c r="J157" s="5"/>
    </row>
    <row r="158" spans="1:10" x14ac:dyDescent="0.25">
      <c r="A158" s="5" t="s">
        <v>291</v>
      </c>
      <c r="B158" s="5">
        <f>'Imputed and missing data hidden'!BY158</f>
        <v>13</v>
      </c>
      <c r="C158" s="5">
        <f>IF(VLOOKUP(A158,'Hazard &amp; Exposure'!$B$3:$DT$193,123,FALSE)&gt;0,1,0)</f>
        <v>0</v>
      </c>
      <c r="D158" s="162">
        <f>'Indicator Date hidden2'!BZ159</f>
        <v>0.36363636363636365</v>
      </c>
      <c r="E158" s="162">
        <f t="shared" si="16"/>
        <v>8.6666666666666661</v>
      </c>
      <c r="F158" s="162">
        <f t="shared" si="17"/>
        <v>1</v>
      </c>
      <c r="G158" s="162">
        <f t="shared" si="18"/>
        <v>4.8484848484848486</v>
      </c>
      <c r="H158" s="162">
        <f t="shared" si="19"/>
        <v>5.4060606060606062</v>
      </c>
      <c r="J158" s="5"/>
    </row>
    <row r="159" spans="1:10" x14ac:dyDescent="0.25">
      <c r="A159" s="5" t="s">
        <v>293</v>
      </c>
      <c r="B159" s="5">
        <f>'Imputed and missing data hidden'!BY159</f>
        <v>11</v>
      </c>
      <c r="C159" s="5">
        <f>IF(VLOOKUP(A159,'Hazard &amp; Exposure'!$B$3:$DT$193,123,FALSE)&gt;0,1,0)</f>
        <v>1</v>
      </c>
      <c r="D159" s="162">
        <f>'Indicator Date hidden2'!BZ160</f>
        <v>0.30769230769230771</v>
      </c>
      <c r="E159" s="162">
        <f t="shared" si="16"/>
        <v>7.3333333333333339</v>
      </c>
      <c r="F159" s="162">
        <f t="shared" si="17"/>
        <v>1.25</v>
      </c>
      <c r="G159" s="162">
        <f t="shared" si="18"/>
        <v>4.1025641025641022</v>
      </c>
      <c r="H159" s="162">
        <f t="shared" si="19"/>
        <v>5.7179487179487181</v>
      </c>
      <c r="J159" s="5"/>
    </row>
    <row r="160" spans="1:10" x14ac:dyDescent="0.25">
      <c r="A160" s="5" t="s">
        <v>295</v>
      </c>
      <c r="B160" s="5">
        <f>'Imputed and missing data hidden'!BY160</f>
        <v>0</v>
      </c>
      <c r="C160" s="5">
        <f>IF(VLOOKUP(A160,'Hazard &amp; Exposure'!$B$3:$DT$193,123,FALSE)&gt;0,1,0)</f>
        <v>0</v>
      </c>
      <c r="D160" s="162">
        <f>'Indicator Date hidden2'!BZ161</f>
        <v>0.22972972972972974</v>
      </c>
      <c r="E160" s="162">
        <f t="shared" si="16"/>
        <v>0</v>
      </c>
      <c r="F160" s="162">
        <f t="shared" si="17"/>
        <v>1</v>
      </c>
      <c r="G160" s="162">
        <f t="shared" si="18"/>
        <v>3.0630630630630629</v>
      </c>
      <c r="H160" s="162">
        <f t="shared" si="19"/>
        <v>1.2252252252252251</v>
      </c>
      <c r="J160" s="5"/>
    </row>
    <row r="161" spans="1:10" x14ac:dyDescent="0.25">
      <c r="A161" s="5" t="s">
        <v>298</v>
      </c>
      <c r="B161" s="5">
        <f>'Imputed and missing data hidden'!BY161</f>
        <v>9</v>
      </c>
      <c r="C161" s="5">
        <f>IF(VLOOKUP(A161,'Hazard &amp; Exposure'!$B$3:$DT$193,123,FALSE)&gt;0,1,0)</f>
        <v>1</v>
      </c>
      <c r="D161" s="162">
        <f>'Indicator Date hidden2'!BZ162</f>
        <v>0.54545454545454541</v>
      </c>
      <c r="E161" s="162">
        <f t="shared" si="16"/>
        <v>6</v>
      </c>
      <c r="F161" s="162">
        <f t="shared" si="17"/>
        <v>1.25</v>
      </c>
      <c r="G161" s="162">
        <f t="shared" si="18"/>
        <v>7.2727272727272725</v>
      </c>
      <c r="H161" s="162">
        <f t="shared" si="19"/>
        <v>6.6363636363636376</v>
      </c>
      <c r="J161" s="5"/>
    </row>
    <row r="162" spans="1:10" x14ac:dyDescent="0.25">
      <c r="A162" s="5" t="s">
        <v>300</v>
      </c>
      <c r="B162" s="5">
        <f>'Imputed and missing data hidden'!BY162</f>
        <v>9</v>
      </c>
      <c r="C162" s="5">
        <f>IF(VLOOKUP(A162,'Hazard &amp; Exposure'!$B$3:$DT$193,123,FALSE)&gt;0,1,0)</f>
        <v>0</v>
      </c>
      <c r="D162" s="162">
        <f>'Indicator Date hidden2'!BZ163</f>
        <v>0.20588235294117646</v>
      </c>
      <c r="E162" s="162">
        <f t="shared" ref="E162:E192" si="20">IF(B162&gt;B$197,10,10-(B$197-B162)/(B$197-B$196)*10)</f>
        <v>6</v>
      </c>
      <c r="F162" s="162">
        <f t="shared" ref="F162:F192" si="21">IF(C162=1,$B$199,1)</f>
        <v>1</v>
      </c>
      <c r="G162" s="162">
        <f t="shared" ref="G162:G192" si="22">IF(D162&gt;D$197,10,10-(D$197-D162)/(D$197-D$196)*10)</f>
        <v>2.7450980392156854</v>
      </c>
      <c r="H162" s="162">
        <f t="shared" ref="H162:H192" si="23">10-(12.5-AVERAGE(E162,G162)*F162)/12.5*10</f>
        <v>3.4980392156862736</v>
      </c>
      <c r="J162" s="5"/>
    </row>
    <row r="163" spans="1:10" x14ac:dyDescent="0.25">
      <c r="A163" s="5" t="s">
        <v>302</v>
      </c>
      <c r="B163" s="5">
        <f>'Imputed and missing data hidden'!BY163</f>
        <v>8</v>
      </c>
      <c r="C163" s="5">
        <f>IF(VLOOKUP(A163,'Hazard &amp; Exposure'!$B$3:$DT$193,123,FALSE)&gt;0,1,0)</f>
        <v>0</v>
      </c>
      <c r="D163" s="162">
        <f>'Indicator Date hidden2'!BZ164</f>
        <v>8.6956521739130432E-2</v>
      </c>
      <c r="E163" s="162">
        <f t="shared" si="20"/>
        <v>5.333333333333333</v>
      </c>
      <c r="F163" s="162">
        <f t="shared" si="21"/>
        <v>1</v>
      </c>
      <c r="G163" s="162">
        <f t="shared" si="22"/>
        <v>1.1594202898550723</v>
      </c>
      <c r="H163" s="162">
        <f t="shared" si="23"/>
        <v>2.597101449275363</v>
      </c>
      <c r="J163" s="5"/>
    </row>
    <row r="164" spans="1:10" x14ac:dyDescent="0.25">
      <c r="A164" s="5" t="s">
        <v>304</v>
      </c>
      <c r="B164" s="5">
        <f>'Imputed and missing data hidden'!BY164</f>
        <v>0</v>
      </c>
      <c r="C164" s="5">
        <f>IF(VLOOKUP(A164,'Hazard &amp; Exposure'!$B$3:$DT$193,123,FALSE)&gt;0,1,0)</f>
        <v>1</v>
      </c>
      <c r="D164" s="162">
        <f>'Indicator Date hidden2'!BZ165</f>
        <v>0.47297297297297297</v>
      </c>
      <c r="E164" s="162">
        <f t="shared" si="20"/>
        <v>0</v>
      </c>
      <c r="F164" s="162">
        <f t="shared" si="21"/>
        <v>1.25</v>
      </c>
      <c r="G164" s="162">
        <f t="shared" si="22"/>
        <v>6.3063063063063058</v>
      </c>
      <c r="H164" s="162">
        <f t="shared" si="23"/>
        <v>3.1531531531531529</v>
      </c>
      <c r="J164" s="5"/>
    </row>
    <row r="165" spans="1:10" x14ac:dyDescent="0.25">
      <c r="A165" s="5" t="s">
        <v>306</v>
      </c>
      <c r="B165" s="5">
        <f>'Imputed and missing data hidden'!BY165</f>
        <v>8</v>
      </c>
      <c r="C165" s="5">
        <f>IF(VLOOKUP(A165,'Hazard &amp; Exposure'!$B$3:$DT$193,123,FALSE)&gt;0,1,0)</f>
        <v>0</v>
      </c>
      <c r="D165" s="162">
        <f>'Indicator Date hidden2'!BZ166</f>
        <v>0.31428571428571428</v>
      </c>
      <c r="E165" s="162">
        <f t="shared" si="20"/>
        <v>5.333333333333333</v>
      </c>
      <c r="F165" s="162">
        <f t="shared" si="21"/>
        <v>1</v>
      </c>
      <c r="G165" s="162">
        <f t="shared" si="22"/>
        <v>4.1904761904761898</v>
      </c>
      <c r="H165" s="162">
        <f t="shared" si="23"/>
        <v>3.8095238095238093</v>
      </c>
      <c r="J165" s="5"/>
    </row>
    <row r="166" spans="1:10" x14ac:dyDescent="0.25">
      <c r="A166" s="5" t="s">
        <v>309</v>
      </c>
      <c r="B166" s="5">
        <f>'Imputed and missing data hidden'!BY166</f>
        <v>11</v>
      </c>
      <c r="C166" s="5">
        <f>IF(VLOOKUP(A166,'Hazard &amp; Exposure'!$B$3:$DT$193,123,FALSE)&gt;0,1,0)</f>
        <v>0</v>
      </c>
      <c r="D166" s="162">
        <f>'Indicator Date hidden2'!BZ167</f>
        <v>0.12121212121212122</v>
      </c>
      <c r="E166" s="162">
        <f t="shared" si="20"/>
        <v>7.3333333333333339</v>
      </c>
      <c r="F166" s="162">
        <f t="shared" si="21"/>
        <v>1</v>
      </c>
      <c r="G166" s="162">
        <f t="shared" si="22"/>
        <v>1.6161616161616159</v>
      </c>
      <c r="H166" s="162">
        <f t="shared" si="23"/>
        <v>3.5797979797979798</v>
      </c>
      <c r="J166" s="5"/>
    </row>
    <row r="167" spans="1:10" x14ac:dyDescent="0.25">
      <c r="A167" s="5" t="s">
        <v>311</v>
      </c>
      <c r="B167" s="5">
        <f>'Imputed and missing data hidden'!BY167</f>
        <v>13</v>
      </c>
      <c r="C167" s="5">
        <f>IF(VLOOKUP(A167,'Hazard &amp; Exposure'!$B$3:$DT$193,123,FALSE)&gt;0,1,0)</f>
        <v>0</v>
      </c>
      <c r="D167" s="162">
        <f>'Indicator Date hidden2'!BZ168</f>
        <v>0.16923076923076924</v>
      </c>
      <c r="E167" s="162">
        <f t="shared" si="20"/>
        <v>8.6666666666666661</v>
      </c>
      <c r="F167" s="162">
        <f t="shared" si="21"/>
        <v>1</v>
      </c>
      <c r="G167" s="162">
        <f t="shared" si="22"/>
        <v>2.2564102564102573</v>
      </c>
      <c r="H167" s="162">
        <f t="shared" si="23"/>
        <v>4.3692307692307697</v>
      </c>
      <c r="J167" s="5"/>
    </row>
    <row r="168" spans="1:10" x14ac:dyDescent="0.25">
      <c r="A168" s="5" t="s">
        <v>313</v>
      </c>
      <c r="B168" s="5">
        <f>'Imputed and missing data hidden'!BY168</f>
        <v>10</v>
      </c>
      <c r="C168" s="5">
        <f>IF(VLOOKUP(A168,'Hazard &amp; Exposure'!$B$3:$DT$193,123,FALSE)&gt;0,1,0)</f>
        <v>1</v>
      </c>
      <c r="D168" s="162">
        <f>'Indicator Date hidden2'!BZ169</f>
        <v>0.5</v>
      </c>
      <c r="E168" s="162">
        <f t="shared" si="20"/>
        <v>6.666666666666667</v>
      </c>
      <c r="F168" s="162">
        <f t="shared" si="21"/>
        <v>1.25</v>
      </c>
      <c r="G168" s="162">
        <f t="shared" si="22"/>
        <v>6.666666666666667</v>
      </c>
      <c r="H168" s="162">
        <f t="shared" si="23"/>
        <v>6.6666666666666679</v>
      </c>
      <c r="J168" s="5"/>
    </row>
    <row r="169" spans="1:10" x14ac:dyDescent="0.25">
      <c r="A169" s="5" t="s">
        <v>315</v>
      </c>
      <c r="B169" s="5">
        <f>'Imputed and missing data hidden'!BY169</f>
        <v>6</v>
      </c>
      <c r="C169" s="5">
        <f>IF(VLOOKUP(A169,'Hazard &amp; Exposure'!$B$3:$DT$193,123,FALSE)&gt;0,1,0)</f>
        <v>0</v>
      </c>
      <c r="D169" s="162">
        <f>'Indicator Date hidden2'!BZ170</f>
        <v>0.42465753424657532</v>
      </c>
      <c r="E169" s="162">
        <f t="shared" si="20"/>
        <v>4</v>
      </c>
      <c r="F169" s="162">
        <f t="shared" si="21"/>
        <v>1</v>
      </c>
      <c r="G169" s="162">
        <f t="shared" si="22"/>
        <v>5.6621004566210047</v>
      </c>
      <c r="H169" s="162">
        <f t="shared" si="23"/>
        <v>3.8648401826484013</v>
      </c>
      <c r="J169" s="5"/>
    </row>
    <row r="170" spans="1:10" x14ac:dyDescent="0.25">
      <c r="A170" s="5" t="s">
        <v>317</v>
      </c>
      <c r="B170" s="5">
        <f>'Imputed and missing data hidden'!BY170</f>
        <v>0</v>
      </c>
      <c r="C170" s="5">
        <f>IF(VLOOKUP(A170,'Hazard &amp; Exposure'!$B$3:$DT$193,123,FALSE)&gt;0,1,0)</f>
        <v>0</v>
      </c>
      <c r="D170" s="162">
        <f>'Indicator Date hidden2'!BZ171</f>
        <v>0.29729729729729731</v>
      </c>
      <c r="E170" s="162">
        <f t="shared" si="20"/>
        <v>0</v>
      </c>
      <c r="F170" s="162">
        <f t="shared" si="21"/>
        <v>1</v>
      </c>
      <c r="G170" s="162">
        <f t="shared" si="22"/>
        <v>3.9639639639639643</v>
      </c>
      <c r="H170" s="162">
        <f t="shared" si="23"/>
        <v>1.5855855855855854</v>
      </c>
      <c r="J170" s="5"/>
    </row>
    <row r="171" spans="1:10" x14ac:dyDescent="0.25">
      <c r="A171" s="5" t="s">
        <v>318</v>
      </c>
      <c r="B171" s="5">
        <f>'Imputed and missing data hidden'!BY171</f>
        <v>6</v>
      </c>
      <c r="C171" s="5">
        <f>IF(VLOOKUP(A171,'Hazard &amp; Exposure'!$B$3:$DT$193,123,FALSE)&gt;0,1,0)</f>
        <v>0</v>
      </c>
      <c r="D171" s="162">
        <f>'Indicator Date hidden2'!BZ172</f>
        <v>0.11267605633802817</v>
      </c>
      <c r="E171" s="162">
        <f t="shared" si="20"/>
        <v>4</v>
      </c>
      <c r="F171" s="162">
        <f t="shared" si="21"/>
        <v>1</v>
      </c>
      <c r="G171" s="162">
        <f t="shared" si="22"/>
        <v>1.502347417840376</v>
      </c>
      <c r="H171" s="162">
        <f t="shared" si="23"/>
        <v>2.2009389671361497</v>
      </c>
      <c r="J171" s="5"/>
    </row>
    <row r="172" spans="1:10" x14ac:dyDescent="0.25">
      <c r="A172" s="5" t="s">
        <v>91</v>
      </c>
      <c r="B172" s="5">
        <f>'Imputed and missing data hidden'!BY172</f>
        <v>8</v>
      </c>
      <c r="C172" s="5">
        <f>IF(VLOOKUP(A172,'Hazard &amp; Exposure'!$B$3:$DT$193,123,FALSE)&gt;0,1,0)</f>
        <v>0</v>
      </c>
      <c r="D172" s="162">
        <f>'Indicator Date hidden2'!BZ173</f>
        <v>0.44285714285714284</v>
      </c>
      <c r="E172" s="162">
        <f t="shared" si="20"/>
        <v>5.333333333333333</v>
      </c>
      <c r="F172" s="162">
        <f t="shared" si="21"/>
        <v>1</v>
      </c>
      <c r="G172" s="162">
        <f t="shared" si="22"/>
        <v>5.9047619047619042</v>
      </c>
      <c r="H172" s="162">
        <f t="shared" si="23"/>
        <v>4.4952380952380944</v>
      </c>
      <c r="J172" s="5"/>
    </row>
    <row r="173" spans="1:10" x14ac:dyDescent="0.25">
      <c r="A173" s="5" t="s">
        <v>320</v>
      </c>
      <c r="B173" s="5">
        <f>'Imputed and missing data hidden'!BY173</f>
        <v>1</v>
      </c>
      <c r="C173" s="5">
        <f>IF(VLOOKUP(A173,'Hazard &amp; Exposure'!$B$3:$DT$193,123,FALSE)&gt;0,1,0)</f>
        <v>0</v>
      </c>
      <c r="D173" s="162">
        <f>'Indicator Date hidden2'!BZ174</f>
        <v>0.24657534246575341</v>
      </c>
      <c r="E173" s="162">
        <f t="shared" si="20"/>
        <v>0.66666666666666607</v>
      </c>
      <c r="F173" s="162">
        <f t="shared" si="21"/>
        <v>1</v>
      </c>
      <c r="G173" s="162">
        <f t="shared" si="22"/>
        <v>3.2876712328767121</v>
      </c>
      <c r="H173" s="162">
        <f t="shared" si="23"/>
        <v>1.5817351598173506</v>
      </c>
      <c r="J173" s="5"/>
    </row>
    <row r="174" spans="1:10" x14ac:dyDescent="0.25">
      <c r="A174" s="5" t="s">
        <v>322</v>
      </c>
      <c r="B174" s="5">
        <f>'Imputed and missing data hidden'!BY174</f>
        <v>17</v>
      </c>
      <c r="C174" s="5">
        <f>IF(VLOOKUP(A174,'Hazard &amp; Exposure'!$B$3:$DT$193,123,FALSE)&gt;0,1,0)</f>
        <v>0</v>
      </c>
      <c r="D174" s="162">
        <f>'Indicator Date hidden2'!BZ175</f>
        <v>0.29230769230769232</v>
      </c>
      <c r="E174" s="162">
        <f t="shared" si="20"/>
        <v>10</v>
      </c>
      <c r="F174" s="162">
        <f t="shared" si="21"/>
        <v>1</v>
      </c>
      <c r="G174" s="162">
        <f t="shared" si="22"/>
        <v>3.8974358974358978</v>
      </c>
      <c r="H174" s="162">
        <f t="shared" si="23"/>
        <v>5.5589743589743588</v>
      </c>
      <c r="J174" s="5"/>
    </row>
    <row r="175" spans="1:10" x14ac:dyDescent="0.25">
      <c r="A175" s="5" t="s">
        <v>324</v>
      </c>
      <c r="B175" s="5">
        <f>'Imputed and missing data hidden'!BY175</f>
        <v>9</v>
      </c>
      <c r="C175" s="5">
        <f>IF(VLOOKUP(A175,'Hazard &amp; Exposure'!$B$3:$DT$193,123,FALSE)&gt;0,1,0)</f>
        <v>0</v>
      </c>
      <c r="D175" s="162">
        <f>'Indicator Date hidden2'!BZ176</f>
        <v>0.27536231884057971</v>
      </c>
      <c r="E175" s="162">
        <f t="shared" si="20"/>
        <v>6</v>
      </c>
      <c r="F175" s="162">
        <f t="shared" si="21"/>
        <v>1</v>
      </c>
      <c r="G175" s="162">
        <f t="shared" si="22"/>
        <v>3.6714975845410622</v>
      </c>
      <c r="H175" s="162">
        <f t="shared" si="23"/>
        <v>3.8685990338164249</v>
      </c>
      <c r="J175" s="5"/>
    </row>
    <row r="176" spans="1:10" x14ac:dyDescent="0.25">
      <c r="A176" s="5" t="s">
        <v>326</v>
      </c>
      <c r="B176" s="5">
        <f>'Imputed and missing data hidden'!BY176</f>
        <v>3</v>
      </c>
      <c r="C176" s="5">
        <f>IF(VLOOKUP(A176,'Hazard &amp; Exposure'!$B$3:$DT$193,123,FALSE)&gt;0,1,0)</f>
        <v>0</v>
      </c>
      <c r="D176" s="162">
        <f>'Indicator Date hidden2'!BZ177</f>
        <v>0.29577464788732394</v>
      </c>
      <c r="E176" s="162">
        <f t="shared" si="20"/>
        <v>2</v>
      </c>
      <c r="F176" s="162">
        <f t="shared" si="21"/>
        <v>1</v>
      </c>
      <c r="G176" s="162">
        <f t="shared" si="22"/>
        <v>3.943661971830986</v>
      </c>
      <c r="H176" s="162">
        <f t="shared" si="23"/>
        <v>2.3774647887323939</v>
      </c>
      <c r="J176" s="5"/>
    </row>
    <row r="177" spans="1:10" x14ac:dyDescent="0.25">
      <c r="A177" s="5" t="s">
        <v>328</v>
      </c>
      <c r="B177" s="5">
        <f>'Imputed and missing data hidden'!BY177</f>
        <v>8</v>
      </c>
      <c r="C177" s="5">
        <f>IF(VLOOKUP(A177,'Hazard &amp; Exposure'!$B$3:$DT$193,123,FALSE)&gt;0,1,0)</f>
        <v>1</v>
      </c>
      <c r="D177" s="162">
        <f>'Indicator Date hidden2'!BZ178</f>
        <v>0.18840579710144928</v>
      </c>
      <c r="E177" s="162">
        <f t="shared" si="20"/>
        <v>5.333333333333333</v>
      </c>
      <c r="F177" s="162">
        <f t="shared" si="21"/>
        <v>1.25</v>
      </c>
      <c r="G177" s="162">
        <f t="shared" si="22"/>
        <v>2.5120772946859891</v>
      </c>
      <c r="H177" s="162">
        <f t="shared" si="23"/>
        <v>3.9227053140096615</v>
      </c>
      <c r="J177" s="5"/>
    </row>
    <row r="178" spans="1:10" x14ac:dyDescent="0.25">
      <c r="A178" s="5" t="s">
        <v>330</v>
      </c>
      <c r="B178" s="5">
        <f>'Imputed and missing data hidden'!BY178</f>
        <v>12</v>
      </c>
      <c r="C178" s="5">
        <f>IF(VLOOKUP(A178,'Hazard &amp; Exposure'!$B$3:$DT$193,123,FALSE)&gt;0,1,0)</f>
        <v>0</v>
      </c>
      <c r="D178" s="162">
        <f>'Indicator Date hidden2'!BZ179</f>
        <v>0.16923076923076924</v>
      </c>
      <c r="E178" s="162">
        <f t="shared" si="20"/>
        <v>8</v>
      </c>
      <c r="F178" s="162">
        <f t="shared" si="21"/>
        <v>1</v>
      </c>
      <c r="G178" s="162">
        <f t="shared" si="22"/>
        <v>2.2564102564102573</v>
      </c>
      <c r="H178" s="162">
        <f t="shared" si="23"/>
        <v>4.1025641025641022</v>
      </c>
      <c r="J178" s="5"/>
    </row>
    <row r="179" spans="1:10" x14ac:dyDescent="0.25">
      <c r="A179" s="5" t="s">
        <v>332</v>
      </c>
      <c r="B179" s="5">
        <f>'Imputed and missing data hidden'!BY179</f>
        <v>24</v>
      </c>
      <c r="C179" s="5">
        <f>IF(VLOOKUP(A179,'Hazard &amp; Exposure'!$B$3:$DT$193,123,FALSE)&gt;0,1,0)</f>
        <v>0</v>
      </c>
      <c r="D179" s="162">
        <f>'Indicator Date hidden2'!BZ180</f>
        <v>0.44067796610169491</v>
      </c>
      <c r="E179" s="162">
        <f t="shared" si="20"/>
        <v>10</v>
      </c>
      <c r="F179" s="162">
        <f t="shared" si="21"/>
        <v>1</v>
      </c>
      <c r="G179" s="162">
        <f t="shared" si="22"/>
        <v>5.8757062146892656</v>
      </c>
      <c r="H179" s="162">
        <f t="shared" si="23"/>
        <v>6.3502824858757068</v>
      </c>
      <c r="J179" s="5"/>
    </row>
    <row r="180" spans="1:10" x14ac:dyDescent="0.25">
      <c r="A180" s="5" t="s">
        <v>334</v>
      </c>
      <c r="B180" s="5">
        <f>'Imputed and missing data hidden'!BY180</f>
        <v>2</v>
      </c>
      <c r="C180" s="5">
        <f>IF(VLOOKUP(A180,'Hazard &amp; Exposure'!$B$3:$DT$193,123,FALSE)&gt;0,1,0)</f>
        <v>0</v>
      </c>
      <c r="D180" s="162">
        <f>'Indicator Date hidden2'!BZ181</f>
        <v>0.15277777777777779</v>
      </c>
      <c r="E180" s="162">
        <f t="shared" si="20"/>
        <v>1.3333333333333321</v>
      </c>
      <c r="F180" s="162">
        <f t="shared" si="21"/>
        <v>1</v>
      </c>
      <c r="G180" s="162">
        <f t="shared" si="22"/>
        <v>2.0370370370370372</v>
      </c>
      <c r="H180" s="162">
        <f t="shared" si="23"/>
        <v>1.3481481481481481</v>
      </c>
      <c r="J180" s="5"/>
    </row>
    <row r="181" spans="1:10" x14ac:dyDescent="0.25">
      <c r="A181" s="5" t="s">
        <v>336</v>
      </c>
      <c r="B181" s="5">
        <f>'Imputed and missing data hidden'!BY181</f>
        <v>8</v>
      </c>
      <c r="C181" s="5">
        <f>IF(VLOOKUP(A181,'Hazard &amp; Exposure'!$B$3:$DT$193,123,FALSE)&gt;0,1,0)</f>
        <v>1</v>
      </c>
      <c r="D181" s="162">
        <f>'Indicator Date hidden2'!BZ182</f>
        <v>0.36231884057971014</v>
      </c>
      <c r="E181" s="162">
        <f t="shared" si="20"/>
        <v>5.333333333333333</v>
      </c>
      <c r="F181" s="162">
        <f t="shared" si="21"/>
        <v>1.25</v>
      </c>
      <c r="G181" s="162">
        <f t="shared" si="22"/>
        <v>4.8309178743961354</v>
      </c>
      <c r="H181" s="162">
        <f t="shared" si="23"/>
        <v>5.0821256038647338</v>
      </c>
      <c r="J181" s="5"/>
    </row>
    <row r="182" spans="1:10" x14ac:dyDescent="0.25">
      <c r="A182" s="5" t="s">
        <v>338</v>
      </c>
      <c r="B182" s="5">
        <f>'Imputed and missing data hidden'!BY182</f>
        <v>13</v>
      </c>
      <c r="C182" s="5">
        <f>IF(VLOOKUP(A182,'Hazard &amp; Exposure'!$B$3:$DT$193,123,FALSE)&gt;0,1,0)</f>
        <v>0</v>
      </c>
      <c r="D182" s="162">
        <f>'Indicator Date hidden2'!BZ183</f>
        <v>0.125</v>
      </c>
      <c r="E182" s="162">
        <f t="shared" si="20"/>
        <v>8.6666666666666661</v>
      </c>
      <c r="F182" s="162">
        <f t="shared" si="21"/>
        <v>1</v>
      </c>
      <c r="G182" s="162">
        <f t="shared" si="22"/>
        <v>1.6666666666666661</v>
      </c>
      <c r="H182" s="162">
        <f t="shared" si="23"/>
        <v>4.1333333333333329</v>
      </c>
      <c r="J182" s="5"/>
    </row>
    <row r="183" spans="1:10" x14ac:dyDescent="0.25">
      <c r="A183" s="5" t="s">
        <v>340</v>
      </c>
      <c r="B183" s="5">
        <f>'Imputed and missing data hidden'!BY183</f>
        <v>11</v>
      </c>
      <c r="C183" s="5">
        <f>IF(VLOOKUP(A183,'Hazard &amp; Exposure'!$B$3:$DT$193,123,FALSE)&gt;0,1,0)</f>
        <v>0</v>
      </c>
      <c r="D183" s="162">
        <f>'Indicator Date hidden2'!BZ184</f>
        <v>0.24242424242424243</v>
      </c>
      <c r="E183" s="162">
        <f t="shared" si="20"/>
        <v>7.3333333333333339</v>
      </c>
      <c r="F183" s="162">
        <f t="shared" si="21"/>
        <v>1</v>
      </c>
      <c r="G183" s="162">
        <f t="shared" si="22"/>
        <v>3.2323232323232318</v>
      </c>
      <c r="H183" s="162">
        <f t="shared" si="23"/>
        <v>4.2262626262626268</v>
      </c>
      <c r="J183" s="5"/>
    </row>
    <row r="184" spans="1:10" x14ac:dyDescent="0.25">
      <c r="A184" s="5" t="s">
        <v>341</v>
      </c>
      <c r="B184" s="5">
        <f>'Imputed and missing data hidden'!BY184</f>
        <v>12</v>
      </c>
      <c r="C184" s="5">
        <f>IF(VLOOKUP(A184,'Hazard &amp; Exposure'!$B$3:$DT$193,123,FALSE)&gt;0,1,0)</f>
        <v>0</v>
      </c>
      <c r="D184" s="162">
        <f>'Indicator Date hidden2'!BZ185</f>
        <v>0.2878787878787879</v>
      </c>
      <c r="E184" s="162">
        <f t="shared" si="20"/>
        <v>8</v>
      </c>
      <c r="F184" s="162">
        <f t="shared" si="21"/>
        <v>1</v>
      </c>
      <c r="G184" s="162">
        <f t="shared" si="22"/>
        <v>3.8383838383838391</v>
      </c>
      <c r="H184" s="162">
        <f t="shared" si="23"/>
        <v>4.7353535353535356</v>
      </c>
      <c r="J184" s="5"/>
    </row>
    <row r="185" spans="1:10" x14ac:dyDescent="0.25">
      <c r="A185" s="5" t="s">
        <v>343</v>
      </c>
      <c r="B185" s="5">
        <f>'Imputed and missing data hidden'!BY185</f>
        <v>8</v>
      </c>
      <c r="C185" s="5">
        <f>IF(VLOOKUP(A185,'Hazard &amp; Exposure'!$B$3:$DT$193,123,FALSE)&gt;0,1,0)</f>
        <v>0</v>
      </c>
      <c r="D185" s="162">
        <f>'Indicator Date hidden2'!BZ186</f>
        <v>0.24285714285714285</v>
      </c>
      <c r="E185" s="162">
        <f t="shared" si="20"/>
        <v>5.333333333333333</v>
      </c>
      <c r="F185" s="162">
        <f t="shared" si="21"/>
        <v>1</v>
      </c>
      <c r="G185" s="162">
        <f t="shared" si="22"/>
        <v>3.238095238095239</v>
      </c>
      <c r="H185" s="162">
        <f t="shared" si="23"/>
        <v>3.4285714285714297</v>
      </c>
      <c r="J185" s="5"/>
    </row>
    <row r="186" spans="1:10" x14ac:dyDescent="0.25">
      <c r="A186" s="5" t="s">
        <v>345</v>
      </c>
      <c r="B186" s="5">
        <f>'Imputed and missing data hidden'!BY186</f>
        <v>7</v>
      </c>
      <c r="C186" s="5">
        <f>IF(VLOOKUP(A186,'Hazard &amp; Exposure'!$B$3:$DT$193,123,FALSE)&gt;0,1,0)</f>
        <v>0</v>
      </c>
      <c r="D186" s="162">
        <f>'Indicator Date hidden2'!BZ187</f>
        <v>0.34285714285714286</v>
      </c>
      <c r="E186" s="162">
        <f t="shared" si="20"/>
        <v>4.666666666666667</v>
      </c>
      <c r="F186" s="162">
        <f t="shared" si="21"/>
        <v>1</v>
      </c>
      <c r="G186" s="162">
        <f t="shared" si="22"/>
        <v>4.5714285714285721</v>
      </c>
      <c r="H186" s="162">
        <f t="shared" si="23"/>
        <v>3.6952380952380963</v>
      </c>
      <c r="J186" s="5"/>
    </row>
    <row r="187" spans="1:10" x14ac:dyDescent="0.25">
      <c r="A187" s="5" t="s">
        <v>347</v>
      </c>
      <c r="B187" s="5">
        <f>'Imputed and missing data hidden'!BY187</f>
        <v>11</v>
      </c>
      <c r="C187" s="5">
        <f>IF(VLOOKUP(A187,'Hazard &amp; Exposure'!$B$3:$DT$193,123,FALSE)&gt;0,1,0)</f>
        <v>0</v>
      </c>
      <c r="D187" s="162">
        <f>'Indicator Date hidden2'!BZ188</f>
        <v>0.4925373134328358</v>
      </c>
      <c r="E187" s="162">
        <f t="shared" si="20"/>
        <v>7.3333333333333339</v>
      </c>
      <c r="F187" s="162">
        <f t="shared" si="21"/>
        <v>1</v>
      </c>
      <c r="G187" s="162">
        <f t="shared" si="22"/>
        <v>6.567164179104477</v>
      </c>
      <c r="H187" s="162">
        <f t="shared" si="23"/>
        <v>5.5601990049751242</v>
      </c>
      <c r="J187" s="5"/>
    </row>
    <row r="188" spans="1:10" x14ac:dyDescent="0.25">
      <c r="A188" s="5" t="s">
        <v>349</v>
      </c>
      <c r="B188" s="5">
        <f>'Imputed and missing data hidden'!BY188</f>
        <v>11</v>
      </c>
      <c r="C188" s="5">
        <f>IF(VLOOKUP(A188,'Hazard &amp; Exposure'!$B$3:$DT$193,123,FALSE)&gt;0,1,0)</f>
        <v>0</v>
      </c>
      <c r="D188" s="162">
        <f>'Indicator Date hidden2'!BZ189</f>
        <v>0.26865671641791045</v>
      </c>
      <c r="E188" s="162">
        <f t="shared" si="20"/>
        <v>7.3333333333333339</v>
      </c>
      <c r="F188" s="162">
        <f t="shared" si="21"/>
        <v>1</v>
      </c>
      <c r="G188" s="162">
        <f t="shared" si="22"/>
        <v>3.5820895522388065</v>
      </c>
      <c r="H188" s="162">
        <f t="shared" si="23"/>
        <v>4.3661691542288565</v>
      </c>
      <c r="J188" s="5"/>
    </row>
    <row r="189" spans="1:10" x14ac:dyDescent="0.25">
      <c r="A189" s="5" t="s">
        <v>350</v>
      </c>
      <c r="B189" s="5">
        <f>'Imputed and missing data hidden'!BY189</f>
        <v>5</v>
      </c>
      <c r="C189" s="5">
        <f>IF(VLOOKUP(A189,'Hazard &amp; Exposure'!$B$3:$DT$193,123,FALSE)&gt;0,1,0)</f>
        <v>0</v>
      </c>
      <c r="D189" s="162">
        <f>'Indicator Date hidden2'!BZ190</f>
        <v>0.30555555555555558</v>
      </c>
      <c r="E189" s="162">
        <f t="shared" si="20"/>
        <v>3.3333333333333339</v>
      </c>
      <c r="F189" s="162">
        <f t="shared" si="21"/>
        <v>1</v>
      </c>
      <c r="G189" s="162">
        <f t="shared" si="22"/>
        <v>4.0740740740740744</v>
      </c>
      <c r="H189" s="162">
        <f t="shared" si="23"/>
        <v>2.9629629629629628</v>
      </c>
      <c r="J189" s="5"/>
    </row>
    <row r="190" spans="1:10" x14ac:dyDescent="0.25">
      <c r="A190" s="5" t="s">
        <v>351</v>
      </c>
      <c r="B190" s="5">
        <f>'Imputed and missing data hidden'!BY190</f>
        <v>4</v>
      </c>
      <c r="C190" s="5">
        <f>IF(VLOOKUP(A190,'Hazard &amp; Exposure'!$B$3:$DT$193,123,FALSE)&gt;0,1,0)</f>
        <v>1</v>
      </c>
      <c r="D190" s="162">
        <f>'Indicator Date hidden2'!BZ191</f>
        <v>0.35135135135135137</v>
      </c>
      <c r="E190" s="162">
        <f t="shared" si="20"/>
        <v>2.666666666666667</v>
      </c>
      <c r="F190" s="162">
        <f t="shared" si="21"/>
        <v>1.25</v>
      </c>
      <c r="G190" s="162">
        <f t="shared" si="22"/>
        <v>4.6846846846846848</v>
      </c>
      <c r="H190" s="162">
        <f t="shared" si="23"/>
        <v>3.6756756756756754</v>
      </c>
      <c r="J190" s="5"/>
    </row>
    <row r="191" spans="1:10" x14ac:dyDescent="0.25">
      <c r="A191" s="5" t="s">
        <v>353</v>
      </c>
      <c r="B191" s="5">
        <f>'Imputed and missing data hidden'!BY191</f>
        <v>0</v>
      </c>
      <c r="C191" s="5">
        <f>IF(VLOOKUP(A191,'Hazard &amp; Exposure'!$B$3:$DT$193,123,FALSE)&gt;0,1,0)</f>
        <v>0</v>
      </c>
      <c r="D191" s="162">
        <f>'Indicator Date hidden2'!BZ192</f>
        <v>0.29729729729729731</v>
      </c>
      <c r="E191" s="162">
        <f t="shared" si="20"/>
        <v>0</v>
      </c>
      <c r="F191" s="162">
        <f t="shared" si="21"/>
        <v>1</v>
      </c>
      <c r="G191" s="162">
        <f t="shared" si="22"/>
        <v>3.9639639639639643</v>
      </c>
      <c r="H191" s="162">
        <f t="shared" si="23"/>
        <v>1.5855855855855854</v>
      </c>
      <c r="J191" s="5"/>
    </row>
    <row r="192" spans="1:10" x14ac:dyDescent="0.25">
      <c r="A192" s="5" t="s">
        <v>355</v>
      </c>
      <c r="B192" s="5">
        <f>'Imputed and missing data hidden'!BY192</f>
        <v>0</v>
      </c>
      <c r="C192" s="5">
        <f>IF(VLOOKUP(A192,'Hazard &amp; Exposure'!$B$3:$DT$193,123,FALSE)&gt;0,1,0)</f>
        <v>0</v>
      </c>
      <c r="D192" s="162">
        <f>'Indicator Date hidden2'!BZ193</f>
        <v>0.27027027027027029</v>
      </c>
      <c r="E192" s="162">
        <f t="shared" si="20"/>
        <v>0</v>
      </c>
      <c r="F192" s="162">
        <f t="shared" si="21"/>
        <v>1</v>
      </c>
      <c r="G192" s="162">
        <f t="shared" si="22"/>
        <v>3.6036036036036032</v>
      </c>
      <c r="H192" s="162">
        <f t="shared" si="23"/>
        <v>1.4414414414414409</v>
      </c>
      <c r="J192" s="5"/>
    </row>
    <row r="194" spans="1:4" x14ac:dyDescent="0.25">
      <c r="A194" s="5" t="s">
        <v>389</v>
      </c>
      <c r="B194" s="5">
        <f>MIN(B2:B192)</f>
        <v>0</v>
      </c>
      <c r="C194" s="5">
        <f t="shared" ref="C194:D194" si="24">MIN(C2:C192)</f>
        <v>0</v>
      </c>
      <c r="D194" s="5">
        <f t="shared" si="24"/>
        <v>6.6666666666666666E-2</v>
      </c>
    </row>
    <row r="195" spans="1:4" x14ac:dyDescent="0.25">
      <c r="A195" s="5" t="s">
        <v>390</v>
      </c>
      <c r="B195" s="5">
        <f>MAX(B2:B192)</f>
        <v>32</v>
      </c>
      <c r="C195" s="5">
        <f t="shared" ref="C195:D195" si="25">MAX(C2:C192)</f>
        <v>1</v>
      </c>
      <c r="D195" s="5">
        <f t="shared" si="25"/>
        <v>0.6</v>
      </c>
    </row>
    <row r="196" spans="1:4" x14ac:dyDescent="0.25">
      <c r="A196" s="5" t="s">
        <v>389</v>
      </c>
      <c r="B196" s="5">
        <v>0</v>
      </c>
      <c r="C196" s="5">
        <v>0</v>
      </c>
      <c r="D196" s="5">
        <v>0</v>
      </c>
    </row>
    <row r="197" spans="1:4" x14ac:dyDescent="0.25">
      <c r="A197" s="5" t="s">
        <v>390</v>
      </c>
      <c r="B197" s="5">
        <v>15</v>
      </c>
      <c r="C197" s="5">
        <v>1</v>
      </c>
      <c r="D197" s="5">
        <v>0.75</v>
      </c>
    </row>
    <row r="198" spans="1:4" ht="15.75" thickBot="1" x14ac:dyDescent="0.3"/>
    <row r="199" spans="1:4" ht="15.75" thickBot="1" x14ac:dyDescent="0.3">
      <c r="A199" s="5" t="s">
        <v>958</v>
      </c>
      <c r="B199" s="165">
        <v>1.25</v>
      </c>
    </row>
  </sheetData>
  <autoFilter ref="A1:H1">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O91"/>
  <sheetViews>
    <sheetView tabSelected="1" zoomScale="80" zoomScaleNormal="80" workbookViewId="0">
      <pane xSplit="6" ySplit="2" topLeftCell="J54" activePane="bottomRight" state="frozen"/>
      <selection pane="topRight" activeCell="G1" sqref="G1"/>
      <selection pane="bottomLeft" activeCell="A3" sqref="A3"/>
      <selection pane="bottomRight" activeCell="K59" sqref="K59"/>
    </sheetView>
  </sheetViews>
  <sheetFormatPr defaultRowHeight="15" x14ac:dyDescent="0.25"/>
  <cols>
    <col min="1" max="1" width="13.140625" style="18" customWidth="1"/>
    <col min="2" max="2" width="15.42578125" style="18" customWidth="1"/>
    <col min="3" max="3" width="23.42578125" style="18" customWidth="1"/>
    <col min="4" max="4" width="17.7109375" style="18" bestFit="1" customWidth="1"/>
    <col min="5" max="5" width="22" style="18" customWidth="1"/>
    <col min="6" max="6" width="24" style="18" customWidth="1"/>
    <col min="7" max="11" width="57.140625" style="18" customWidth="1"/>
    <col min="12" max="13" width="33.7109375" style="18" customWidth="1"/>
    <col min="14" max="14" width="15.28515625" style="18" customWidth="1"/>
    <col min="15" max="15" width="63.28515625" style="18" customWidth="1"/>
    <col min="16" max="16384" width="9.140625" style="18"/>
  </cols>
  <sheetData>
    <row r="1" spans="1:15" s="4" customFormat="1" x14ac:dyDescent="0.25">
      <c r="A1" s="230"/>
      <c r="B1" s="230"/>
      <c r="C1" s="230"/>
      <c r="D1" s="230"/>
      <c r="E1" s="230"/>
      <c r="F1" s="230"/>
      <c r="G1" s="230"/>
      <c r="H1" s="230"/>
      <c r="I1" s="230"/>
      <c r="J1" s="230"/>
      <c r="K1" s="230"/>
      <c r="L1" s="230"/>
      <c r="M1" s="230"/>
      <c r="N1" s="230"/>
      <c r="O1" s="230"/>
    </row>
    <row r="2" spans="1:15" ht="15.75" thickBot="1" x14ac:dyDescent="0.3">
      <c r="A2" s="108" t="s">
        <v>477</v>
      </c>
      <c r="B2" s="108" t="s">
        <v>478</v>
      </c>
      <c r="C2" s="108" t="s">
        <v>479</v>
      </c>
      <c r="D2" s="108" t="s">
        <v>480</v>
      </c>
      <c r="E2" s="108" t="s">
        <v>887</v>
      </c>
      <c r="F2" s="108" t="s">
        <v>481</v>
      </c>
      <c r="G2" s="108" t="s">
        <v>482</v>
      </c>
      <c r="H2" s="108" t="s">
        <v>652</v>
      </c>
      <c r="I2" s="108" t="s">
        <v>653</v>
      </c>
      <c r="J2" s="108" t="s">
        <v>1359</v>
      </c>
      <c r="K2" s="108" t="s">
        <v>654</v>
      </c>
      <c r="L2" s="108" t="s">
        <v>550</v>
      </c>
      <c r="M2" s="108" t="s">
        <v>1001</v>
      </c>
      <c r="N2" s="108" t="s">
        <v>1006</v>
      </c>
      <c r="O2" s="108" t="s">
        <v>551</v>
      </c>
    </row>
    <row r="3" spans="1:15" ht="99" customHeight="1" x14ac:dyDescent="0.25">
      <c r="A3" s="126" t="s">
        <v>483</v>
      </c>
      <c r="B3" s="127" t="s">
        <v>364</v>
      </c>
      <c r="C3" s="127" t="s">
        <v>484</v>
      </c>
      <c r="D3" s="127" t="s">
        <v>836</v>
      </c>
      <c r="E3" s="129" t="s">
        <v>847</v>
      </c>
      <c r="F3" s="127" t="s">
        <v>840</v>
      </c>
      <c r="G3" s="127" t="s">
        <v>970</v>
      </c>
      <c r="H3" s="127" t="s">
        <v>971</v>
      </c>
      <c r="I3" s="127" t="s">
        <v>868</v>
      </c>
      <c r="J3" s="127"/>
      <c r="K3" s="127" t="s">
        <v>869</v>
      </c>
      <c r="L3" s="127" t="s">
        <v>1270</v>
      </c>
      <c r="M3" s="127" t="s">
        <v>1275</v>
      </c>
      <c r="N3" s="206">
        <v>43627</v>
      </c>
      <c r="O3" s="177" t="s">
        <v>1271</v>
      </c>
    </row>
    <row r="4" spans="1:15" ht="99" customHeight="1" x14ac:dyDescent="0.25">
      <c r="A4" s="128" t="s">
        <v>483</v>
      </c>
      <c r="B4" s="129" t="s">
        <v>364</v>
      </c>
      <c r="C4" s="129" t="s">
        <v>484</v>
      </c>
      <c r="D4" s="127" t="s">
        <v>837</v>
      </c>
      <c r="E4" s="129" t="s">
        <v>848</v>
      </c>
      <c r="F4" s="129" t="s">
        <v>841</v>
      </c>
      <c r="G4" s="129" t="s">
        <v>972</v>
      </c>
      <c r="H4" s="129" t="s">
        <v>973</v>
      </c>
      <c r="I4" s="129" t="s">
        <v>868</v>
      </c>
      <c r="J4" s="127"/>
      <c r="K4" s="127" t="s">
        <v>870</v>
      </c>
      <c r="L4" s="127" t="s">
        <v>1270</v>
      </c>
      <c r="M4" s="127" t="s">
        <v>1275</v>
      </c>
      <c r="N4" s="206">
        <v>43627</v>
      </c>
      <c r="O4" s="177" t="s">
        <v>1271</v>
      </c>
    </row>
    <row r="5" spans="1:15" ht="99" customHeight="1" x14ac:dyDescent="0.25">
      <c r="A5" s="128" t="s">
        <v>483</v>
      </c>
      <c r="B5" s="129" t="s">
        <v>364</v>
      </c>
      <c r="C5" s="129" t="s">
        <v>484</v>
      </c>
      <c r="D5" s="129" t="s">
        <v>838</v>
      </c>
      <c r="E5" s="129" t="s">
        <v>845</v>
      </c>
      <c r="F5" s="129" t="s">
        <v>842</v>
      </c>
      <c r="G5" s="127" t="s">
        <v>974</v>
      </c>
      <c r="H5" s="129" t="s">
        <v>975</v>
      </c>
      <c r="I5" s="129" t="s">
        <v>871</v>
      </c>
      <c r="J5" s="127"/>
      <c r="K5" s="127" t="s">
        <v>869</v>
      </c>
      <c r="L5" s="127" t="s">
        <v>1270</v>
      </c>
      <c r="M5" s="127" t="s">
        <v>1275</v>
      </c>
      <c r="N5" s="206">
        <v>43627</v>
      </c>
      <c r="O5" s="177" t="s">
        <v>1271</v>
      </c>
    </row>
    <row r="6" spans="1:15" ht="99" customHeight="1" x14ac:dyDescent="0.25">
      <c r="A6" s="128" t="s">
        <v>483</v>
      </c>
      <c r="B6" s="129" t="s">
        <v>364</v>
      </c>
      <c r="C6" s="129" t="s">
        <v>484</v>
      </c>
      <c r="D6" s="129" t="s">
        <v>839</v>
      </c>
      <c r="E6" s="129" t="s">
        <v>846</v>
      </c>
      <c r="F6" s="129" t="s">
        <v>843</v>
      </c>
      <c r="G6" s="129" t="s">
        <v>976</v>
      </c>
      <c r="H6" s="129" t="s">
        <v>977</v>
      </c>
      <c r="I6" s="129" t="s">
        <v>871</v>
      </c>
      <c r="J6" s="127"/>
      <c r="K6" s="127" t="s">
        <v>869</v>
      </c>
      <c r="L6" s="127" t="s">
        <v>1270</v>
      </c>
      <c r="M6" s="127" t="s">
        <v>1275</v>
      </c>
      <c r="N6" s="206">
        <v>43627</v>
      </c>
      <c r="O6" s="177" t="s">
        <v>1271</v>
      </c>
    </row>
    <row r="7" spans="1:15" ht="99" customHeight="1" x14ac:dyDescent="0.25">
      <c r="A7" s="128" t="s">
        <v>483</v>
      </c>
      <c r="B7" s="129" t="s">
        <v>364</v>
      </c>
      <c r="C7" s="129" t="s">
        <v>485</v>
      </c>
      <c r="D7" s="129" t="s">
        <v>880</v>
      </c>
      <c r="E7" s="129" t="s">
        <v>486</v>
      </c>
      <c r="F7" s="129" t="s">
        <v>487</v>
      </c>
      <c r="G7" s="129" t="s">
        <v>553</v>
      </c>
      <c r="H7" s="129" t="s">
        <v>593</v>
      </c>
      <c r="I7" s="129" t="s">
        <v>594</v>
      </c>
      <c r="J7" s="127"/>
      <c r="K7" s="127" t="s">
        <v>844</v>
      </c>
      <c r="L7" s="127" t="s">
        <v>1323</v>
      </c>
      <c r="M7" s="127" t="s">
        <v>1273</v>
      </c>
      <c r="N7" s="127"/>
      <c r="O7" s="177" t="s">
        <v>1272</v>
      </c>
    </row>
    <row r="8" spans="1:15" ht="99" customHeight="1" x14ac:dyDescent="0.25">
      <c r="A8" s="128" t="s">
        <v>483</v>
      </c>
      <c r="B8" s="129" t="s">
        <v>364</v>
      </c>
      <c r="C8" s="129" t="s">
        <v>485</v>
      </c>
      <c r="D8" s="129" t="s">
        <v>881</v>
      </c>
      <c r="E8" s="129" t="s">
        <v>488</v>
      </c>
      <c r="F8" s="129" t="s">
        <v>489</v>
      </c>
      <c r="G8" s="129" t="s">
        <v>554</v>
      </c>
      <c r="H8" s="129" t="s">
        <v>595</v>
      </c>
      <c r="I8" s="129" t="s">
        <v>594</v>
      </c>
      <c r="J8" s="127"/>
      <c r="K8" s="127" t="s">
        <v>844</v>
      </c>
      <c r="L8" s="127" t="s">
        <v>1323</v>
      </c>
      <c r="M8" s="127" t="s">
        <v>1273</v>
      </c>
      <c r="N8" s="127"/>
      <c r="O8" s="177" t="s">
        <v>1272</v>
      </c>
    </row>
    <row r="9" spans="1:15" ht="99" customHeight="1" x14ac:dyDescent="0.25">
      <c r="A9" s="128" t="s">
        <v>483</v>
      </c>
      <c r="B9" s="129" t="s">
        <v>364</v>
      </c>
      <c r="C9" s="129" t="s">
        <v>490</v>
      </c>
      <c r="D9" s="129" t="s">
        <v>882</v>
      </c>
      <c r="E9" s="129" t="s">
        <v>491</v>
      </c>
      <c r="F9" s="129" t="s">
        <v>437</v>
      </c>
      <c r="G9" s="129" t="s">
        <v>555</v>
      </c>
      <c r="H9" s="129" t="s">
        <v>596</v>
      </c>
      <c r="I9" s="129" t="s">
        <v>597</v>
      </c>
      <c r="J9" s="127"/>
      <c r="K9" s="127" t="s">
        <v>844</v>
      </c>
      <c r="L9" s="127" t="s">
        <v>1323</v>
      </c>
      <c r="M9" s="127" t="s">
        <v>1273</v>
      </c>
      <c r="N9" s="127"/>
      <c r="O9" s="177" t="s">
        <v>1272</v>
      </c>
    </row>
    <row r="10" spans="1:15" ht="99" customHeight="1" x14ac:dyDescent="0.25">
      <c r="A10" s="128" t="s">
        <v>483</v>
      </c>
      <c r="B10" s="129" t="s">
        <v>364</v>
      </c>
      <c r="C10" s="129" t="s">
        <v>490</v>
      </c>
      <c r="D10" s="129" t="s">
        <v>883</v>
      </c>
      <c r="E10" s="129" t="s">
        <v>492</v>
      </c>
      <c r="F10" s="129" t="s">
        <v>439</v>
      </c>
      <c r="G10" s="129" t="s">
        <v>556</v>
      </c>
      <c r="H10" s="129" t="s">
        <v>598</v>
      </c>
      <c r="I10" s="129" t="s">
        <v>597</v>
      </c>
      <c r="J10" s="127"/>
      <c r="K10" s="127" t="s">
        <v>844</v>
      </c>
      <c r="L10" s="127" t="s">
        <v>1323</v>
      </c>
      <c r="M10" s="127" t="s">
        <v>1273</v>
      </c>
      <c r="N10" s="127"/>
      <c r="O10" s="177" t="s">
        <v>1272</v>
      </c>
    </row>
    <row r="11" spans="1:15" ht="99" customHeight="1" x14ac:dyDescent="0.25">
      <c r="A11" s="128" t="s">
        <v>483</v>
      </c>
      <c r="B11" s="129" t="s">
        <v>364</v>
      </c>
      <c r="C11" s="129" t="s">
        <v>493</v>
      </c>
      <c r="D11" s="129" t="s">
        <v>494</v>
      </c>
      <c r="E11" s="129" t="s">
        <v>495</v>
      </c>
      <c r="F11" s="129" t="s">
        <v>557</v>
      </c>
      <c r="G11" s="129" t="s">
        <v>558</v>
      </c>
      <c r="H11" s="129" t="s">
        <v>599</v>
      </c>
      <c r="I11" s="129" t="s">
        <v>600</v>
      </c>
      <c r="J11" s="127"/>
      <c r="K11" s="127" t="s">
        <v>844</v>
      </c>
      <c r="L11" s="127" t="s">
        <v>1323</v>
      </c>
      <c r="M11" s="127" t="s">
        <v>1273</v>
      </c>
      <c r="N11" s="127"/>
      <c r="O11" s="177" t="s">
        <v>1272</v>
      </c>
    </row>
    <row r="12" spans="1:15" ht="99" customHeight="1" x14ac:dyDescent="0.25">
      <c r="A12" s="128" t="s">
        <v>483</v>
      </c>
      <c r="B12" s="129" t="s">
        <v>364</v>
      </c>
      <c r="C12" s="129" t="s">
        <v>493</v>
      </c>
      <c r="D12" s="129" t="s">
        <v>496</v>
      </c>
      <c r="E12" s="129" t="s">
        <v>497</v>
      </c>
      <c r="F12" s="129" t="s">
        <v>559</v>
      </c>
      <c r="G12" s="129" t="s">
        <v>978</v>
      </c>
      <c r="H12" s="129" t="s">
        <v>601</v>
      </c>
      <c r="I12" s="129" t="s">
        <v>600</v>
      </c>
      <c r="J12" s="127"/>
      <c r="K12" s="127" t="s">
        <v>844</v>
      </c>
      <c r="L12" s="127" t="s">
        <v>1323</v>
      </c>
      <c r="M12" s="127" t="s">
        <v>1273</v>
      </c>
      <c r="N12" s="127"/>
      <c r="O12" s="177" t="s">
        <v>1272</v>
      </c>
    </row>
    <row r="13" spans="1:15" ht="99" customHeight="1" x14ac:dyDescent="0.25">
      <c r="A13" s="128" t="s">
        <v>483</v>
      </c>
      <c r="B13" s="129" t="s">
        <v>364</v>
      </c>
      <c r="C13" s="129" t="s">
        <v>493</v>
      </c>
      <c r="D13" s="129" t="s">
        <v>878</v>
      </c>
      <c r="E13" s="129" t="s">
        <v>849</v>
      </c>
      <c r="F13" s="129" t="s">
        <v>853</v>
      </c>
      <c r="G13" s="129" t="s">
        <v>979</v>
      </c>
      <c r="H13" s="129" t="s">
        <v>983</v>
      </c>
      <c r="I13" s="129" t="s">
        <v>602</v>
      </c>
      <c r="J13" s="127"/>
      <c r="K13" s="127" t="s">
        <v>844</v>
      </c>
      <c r="L13" s="127" t="s">
        <v>1323</v>
      </c>
      <c r="M13" s="127" t="s">
        <v>1273</v>
      </c>
      <c r="N13" s="127"/>
      <c r="O13" s="177" t="s">
        <v>1272</v>
      </c>
    </row>
    <row r="14" spans="1:15" ht="99" customHeight="1" x14ac:dyDescent="0.25">
      <c r="A14" s="128" t="s">
        <v>483</v>
      </c>
      <c r="B14" s="129" t="s">
        <v>364</v>
      </c>
      <c r="C14" s="129" t="s">
        <v>493</v>
      </c>
      <c r="D14" s="129" t="s">
        <v>877</v>
      </c>
      <c r="E14" s="129" t="s">
        <v>850</v>
      </c>
      <c r="F14" s="129" t="s">
        <v>854</v>
      </c>
      <c r="G14" s="129" t="s">
        <v>980</v>
      </c>
      <c r="H14" s="129" t="s">
        <v>984</v>
      </c>
      <c r="I14" s="129" t="s">
        <v>602</v>
      </c>
      <c r="J14" s="127"/>
      <c r="K14" s="127" t="s">
        <v>844</v>
      </c>
      <c r="L14" s="127" t="s">
        <v>1323</v>
      </c>
      <c r="M14" s="127" t="s">
        <v>1273</v>
      </c>
      <c r="N14" s="127"/>
      <c r="O14" s="177" t="s">
        <v>1272</v>
      </c>
    </row>
    <row r="15" spans="1:15" ht="99" customHeight="1" x14ac:dyDescent="0.25">
      <c r="A15" s="128" t="s">
        <v>483</v>
      </c>
      <c r="B15" s="129" t="s">
        <v>364</v>
      </c>
      <c r="C15" s="129" t="s">
        <v>493</v>
      </c>
      <c r="D15" s="129" t="s">
        <v>878</v>
      </c>
      <c r="E15" s="129" t="s">
        <v>851</v>
      </c>
      <c r="F15" s="129" t="s">
        <v>855</v>
      </c>
      <c r="G15" s="129" t="s">
        <v>981</v>
      </c>
      <c r="H15" s="129" t="s">
        <v>985</v>
      </c>
      <c r="I15" s="129" t="s">
        <v>603</v>
      </c>
      <c r="J15" s="127"/>
      <c r="K15" s="127" t="s">
        <v>844</v>
      </c>
      <c r="L15" s="127" t="s">
        <v>1323</v>
      </c>
      <c r="M15" s="127" t="s">
        <v>1273</v>
      </c>
      <c r="N15" s="127"/>
      <c r="O15" s="177" t="s">
        <v>1272</v>
      </c>
    </row>
    <row r="16" spans="1:15" ht="99" customHeight="1" x14ac:dyDescent="0.25">
      <c r="A16" s="128" t="s">
        <v>483</v>
      </c>
      <c r="B16" s="129" t="s">
        <v>364</v>
      </c>
      <c r="C16" s="129" t="s">
        <v>493</v>
      </c>
      <c r="D16" s="129" t="s">
        <v>879</v>
      </c>
      <c r="E16" s="129" t="s">
        <v>852</v>
      </c>
      <c r="F16" s="129" t="s">
        <v>856</v>
      </c>
      <c r="G16" s="129" t="s">
        <v>982</v>
      </c>
      <c r="H16" s="129" t="s">
        <v>986</v>
      </c>
      <c r="I16" s="129" t="s">
        <v>603</v>
      </c>
      <c r="J16" s="127"/>
      <c r="K16" s="127" t="s">
        <v>844</v>
      </c>
      <c r="L16" s="127" t="s">
        <v>1323</v>
      </c>
      <c r="M16" s="127" t="s">
        <v>1273</v>
      </c>
      <c r="N16" s="127"/>
      <c r="O16" s="177" t="s">
        <v>1272</v>
      </c>
    </row>
    <row r="17" spans="1:15" ht="51" x14ac:dyDescent="0.25">
      <c r="A17" s="128" t="s">
        <v>483</v>
      </c>
      <c r="B17" s="129" t="s">
        <v>364</v>
      </c>
      <c r="C17" s="129" t="s">
        <v>498</v>
      </c>
      <c r="D17" s="129"/>
      <c r="E17" s="129" t="s">
        <v>783</v>
      </c>
      <c r="F17" s="129" t="s">
        <v>795</v>
      </c>
      <c r="G17" s="129" t="s">
        <v>738</v>
      </c>
      <c r="H17" s="129" t="s">
        <v>744</v>
      </c>
      <c r="I17" s="129" t="s">
        <v>604</v>
      </c>
      <c r="J17" s="129"/>
      <c r="K17" s="129"/>
      <c r="L17" s="129" t="s">
        <v>528</v>
      </c>
      <c r="M17" s="129"/>
      <c r="N17" s="174">
        <v>43340</v>
      </c>
      <c r="O17" s="177" t="s">
        <v>1009</v>
      </c>
    </row>
    <row r="18" spans="1:15" ht="63.75" x14ac:dyDescent="0.25">
      <c r="A18" s="128" t="s">
        <v>483</v>
      </c>
      <c r="B18" s="129" t="s">
        <v>364</v>
      </c>
      <c r="C18" s="129" t="s">
        <v>498</v>
      </c>
      <c r="D18" s="129" t="s">
        <v>884</v>
      </c>
      <c r="E18" s="129" t="s">
        <v>776</v>
      </c>
      <c r="F18" s="129" t="s">
        <v>419</v>
      </c>
      <c r="G18" s="129" t="s">
        <v>777</v>
      </c>
      <c r="H18" s="129" t="s">
        <v>778</v>
      </c>
      <c r="I18" s="129" t="s">
        <v>604</v>
      </c>
      <c r="J18" s="129"/>
      <c r="K18" s="129" t="s">
        <v>779</v>
      </c>
      <c r="L18" s="129" t="s">
        <v>1003</v>
      </c>
      <c r="M18" s="129" t="s">
        <v>993</v>
      </c>
      <c r="N18" s="174">
        <v>43705</v>
      </c>
      <c r="O18" s="177" t="s">
        <v>499</v>
      </c>
    </row>
    <row r="19" spans="1:15" ht="63.75" x14ac:dyDescent="0.25">
      <c r="A19" s="128" t="s">
        <v>483</v>
      </c>
      <c r="B19" s="129" t="s">
        <v>364</v>
      </c>
      <c r="C19" s="129" t="s">
        <v>498</v>
      </c>
      <c r="D19" s="129" t="s">
        <v>885</v>
      </c>
      <c r="E19" s="129" t="s">
        <v>780</v>
      </c>
      <c r="F19" s="129" t="s">
        <v>420</v>
      </c>
      <c r="G19" s="129" t="s">
        <v>781</v>
      </c>
      <c r="H19" s="129" t="s">
        <v>782</v>
      </c>
      <c r="I19" s="129" t="s">
        <v>604</v>
      </c>
      <c r="J19" s="129"/>
      <c r="K19" s="129" t="s">
        <v>779</v>
      </c>
      <c r="L19" s="129" t="s">
        <v>1003</v>
      </c>
      <c r="M19" s="129" t="s">
        <v>993</v>
      </c>
      <c r="N19" s="174">
        <v>43705</v>
      </c>
      <c r="O19" s="177" t="s">
        <v>499</v>
      </c>
    </row>
    <row r="20" spans="1:15" ht="63.75" x14ac:dyDescent="0.25">
      <c r="A20" s="128" t="s">
        <v>483</v>
      </c>
      <c r="B20" s="129" t="s">
        <v>364</v>
      </c>
      <c r="C20" s="129" t="s">
        <v>498</v>
      </c>
      <c r="D20" s="129" t="s">
        <v>886</v>
      </c>
      <c r="E20" s="129" t="s">
        <v>788</v>
      </c>
      <c r="F20" s="129" t="s">
        <v>789</v>
      </c>
      <c r="G20" s="129" t="s">
        <v>789</v>
      </c>
      <c r="H20" s="129" t="s">
        <v>790</v>
      </c>
      <c r="I20" s="129" t="s">
        <v>604</v>
      </c>
      <c r="J20" s="129"/>
      <c r="K20" s="129" t="s">
        <v>779</v>
      </c>
      <c r="L20" s="129" t="s">
        <v>1003</v>
      </c>
      <c r="M20" s="129" t="s">
        <v>993</v>
      </c>
      <c r="N20" s="174">
        <v>43705</v>
      </c>
      <c r="O20" s="177" t="s">
        <v>499</v>
      </c>
    </row>
    <row r="21" spans="1:15" ht="76.5" x14ac:dyDescent="0.25">
      <c r="A21" s="128" t="s">
        <v>483</v>
      </c>
      <c r="B21" s="129" t="s">
        <v>364</v>
      </c>
      <c r="C21" s="129" t="s">
        <v>1149</v>
      </c>
      <c r="D21" s="129" t="s">
        <v>1150</v>
      </c>
      <c r="E21" s="129" t="s">
        <v>1103</v>
      </c>
      <c r="F21" s="129" t="s">
        <v>1156</v>
      </c>
      <c r="G21" s="129" t="s">
        <v>1156</v>
      </c>
      <c r="H21" s="129" t="s">
        <v>1166</v>
      </c>
      <c r="I21" s="129" t="s">
        <v>1167</v>
      </c>
      <c r="J21" s="129"/>
      <c r="K21" s="129"/>
      <c r="L21" s="129"/>
      <c r="M21" s="129" t="s">
        <v>1186</v>
      </c>
      <c r="N21" s="174">
        <v>43480</v>
      </c>
      <c r="O21" s="177" t="s">
        <v>1186</v>
      </c>
    </row>
    <row r="22" spans="1:15" ht="102" x14ac:dyDescent="0.25">
      <c r="A22" s="128" t="s">
        <v>483</v>
      </c>
      <c r="B22" s="129" t="s">
        <v>364</v>
      </c>
      <c r="C22" s="129" t="s">
        <v>1149</v>
      </c>
      <c r="D22" s="129" t="s">
        <v>1150</v>
      </c>
      <c r="E22" s="129" t="s">
        <v>1154</v>
      </c>
      <c r="F22" s="129" t="s">
        <v>1157</v>
      </c>
      <c r="G22" s="129" t="s">
        <v>1157</v>
      </c>
      <c r="H22" s="129" t="s">
        <v>1166</v>
      </c>
      <c r="I22" s="129" t="s">
        <v>1167</v>
      </c>
      <c r="J22" s="129"/>
      <c r="K22" s="129"/>
      <c r="L22" s="129"/>
      <c r="M22" s="129" t="s">
        <v>1187</v>
      </c>
      <c r="N22" s="174">
        <v>43480</v>
      </c>
      <c r="O22" s="177" t="s">
        <v>1187</v>
      </c>
    </row>
    <row r="23" spans="1:15" ht="76.5" x14ac:dyDescent="0.25">
      <c r="A23" s="128" t="s">
        <v>483</v>
      </c>
      <c r="B23" s="129" t="s">
        <v>364</v>
      </c>
      <c r="C23" s="129" t="s">
        <v>1149</v>
      </c>
      <c r="D23" s="129" t="s">
        <v>1150</v>
      </c>
      <c r="E23" s="129" t="s">
        <v>1105</v>
      </c>
      <c r="F23" s="129" t="s">
        <v>1158</v>
      </c>
      <c r="G23" s="129" t="s">
        <v>1158</v>
      </c>
      <c r="H23" s="129" t="s">
        <v>1166</v>
      </c>
      <c r="I23" s="129" t="s">
        <v>1167</v>
      </c>
      <c r="J23" s="129"/>
      <c r="K23" s="129"/>
      <c r="L23" s="129"/>
      <c r="M23" s="129" t="s">
        <v>1188</v>
      </c>
      <c r="N23" s="174">
        <v>43480</v>
      </c>
      <c r="O23" s="177" t="s">
        <v>1188</v>
      </c>
    </row>
    <row r="24" spans="1:15" ht="76.5" x14ac:dyDescent="0.25">
      <c r="A24" s="128" t="s">
        <v>483</v>
      </c>
      <c r="B24" s="129" t="s">
        <v>364</v>
      </c>
      <c r="C24" s="129" t="s">
        <v>1149</v>
      </c>
      <c r="D24" s="129" t="s">
        <v>1150</v>
      </c>
      <c r="E24" s="129" t="s">
        <v>1106</v>
      </c>
      <c r="F24" s="129" t="s">
        <v>1159</v>
      </c>
      <c r="G24" s="129" t="s">
        <v>1159</v>
      </c>
      <c r="H24" s="129" t="s">
        <v>1166</v>
      </c>
      <c r="I24" s="129" t="s">
        <v>1167</v>
      </c>
      <c r="J24" s="129"/>
      <c r="K24" s="129"/>
      <c r="L24" s="129"/>
      <c r="M24" s="129" t="s">
        <v>1189</v>
      </c>
      <c r="N24" s="174">
        <v>43480</v>
      </c>
      <c r="O24" s="177" t="s">
        <v>1189</v>
      </c>
    </row>
    <row r="25" spans="1:15" ht="140.25" x14ac:dyDescent="0.25">
      <c r="A25" s="128" t="s">
        <v>483</v>
      </c>
      <c r="B25" s="129" t="s">
        <v>364</v>
      </c>
      <c r="C25" s="129" t="s">
        <v>1149</v>
      </c>
      <c r="D25" s="129" t="s">
        <v>1151</v>
      </c>
      <c r="E25" s="129" t="s">
        <v>1107</v>
      </c>
      <c r="F25" s="129" t="s">
        <v>1160</v>
      </c>
      <c r="G25" s="129" t="s">
        <v>1160</v>
      </c>
      <c r="H25" s="129" t="s">
        <v>1168</v>
      </c>
      <c r="I25" s="129" t="s">
        <v>1169</v>
      </c>
      <c r="J25" s="129"/>
      <c r="K25" s="129"/>
      <c r="L25" s="129" t="s">
        <v>1322</v>
      </c>
      <c r="M25" s="129" t="s">
        <v>1190</v>
      </c>
      <c r="N25" s="174">
        <v>43480</v>
      </c>
      <c r="O25" s="177" t="s">
        <v>1197</v>
      </c>
    </row>
    <row r="26" spans="1:15" ht="140.25" x14ac:dyDescent="0.25">
      <c r="A26" s="128" t="s">
        <v>483</v>
      </c>
      <c r="B26" s="129" t="s">
        <v>364</v>
      </c>
      <c r="C26" s="129" t="s">
        <v>1149</v>
      </c>
      <c r="D26" s="129" t="s">
        <v>1151</v>
      </c>
      <c r="E26" s="129" t="s">
        <v>1108</v>
      </c>
      <c r="F26" s="129" t="s">
        <v>1161</v>
      </c>
      <c r="G26" s="129" t="s">
        <v>1161</v>
      </c>
      <c r="H26" s="129" t="s">
        <v>1170</v>
      </c>
      <c r="I26" s="129" t="s">
        <v>1169</v>
      </c>
      <c r="J26" s="129"/>
      <c r="K26" s="129"/>
      <c r="L26" s="129" t="s">
        <v>1322</v>
      </c>
      <c r="M26" s="129" t="s">
        <v>1190</v>
      </c>
      <c r="N26" s="174">
        <v>43480</v>
      </c>
      <c r="O26" s="177" t="s">
        <v>1197</v>
      </c>
    </row>
    <row r="27" spans="1:15" ht="102" x14ac:dyDescent="0.25">
      <c r="A27" s="128" t="s">
        <v>483</v>
      </c>
      <c r="B27" s="129" t="s">
        <v>364</v>
      </c>
      <c r="C27" s="129" t="s">
        <v>1149</v>
      </c>
      <c r="D27" s="129" t="s">
        <v>1151</v>
      </c>
      <c r="E27" s="129" t="s">
        <v>1109</v>
      </c>
      <c r="F27" s="129" t="s">
        <v>1162</v>
      </c>
      <c r="G27" s="129" t="s">
        <v>1162</v>
      </c>
      <c r="H27" s="129" t="s">
        <v>1168</v>
      </c>
      <c r="I27" s="129" t="s">
        <v>1169</v>
      </c>
      <c r="J27" s="129"/>
      <c r="K27" s="129"/>
      <c r="L27" s="129" t="s">
        <v>1322</v>
      </c>
      <c r="M27" s="129" t="s">
        <v>1191</v>
      </c>
      <c r="N27" s="174">
        <v>43480</v>
      </c>
      <c r="O27" s="177" t="s">
        <v>1197</v>
      </c>
    </row>
    <row r="28" spans="1:15" ht="102" x14ac:dyDescent="0.25">
      <c r="A28" s="128" t="s">
        <v>483</v>
      </c>
      <c r="B28" s="129" t="s">
        <v>364</v>
      </c>
      <c r="C28" s="129" t="s">
        <v>1149</v>
      </c>
      <c r="D28" s="129" t="s">
        <v>1151</v>
      </c>
      <c r="E28" s="129" t="s">
        <v>1110</v>
      </c>
      <c r="F28" s="129" t="s">
        <v>1163</v>
      </c>
      <c r="G28" s="129" t="s">
        <v>1163</v>
      </c>
      <c r="H28" s="129" t="s">
        <v>1170</v>
      </c>
      <c r="I28" s="129" t="s">
        <v>1169</v>
      </c>
      <c r="J28" s="129"/>
      <c r="K28" s="129"/>
      <c r="L28" s="129" t="s">
        <v>1322</v>
      </c>
      <c r="M28" s="129" t="s">
        <v>1191</v>
      </c>
      <c r="N28" s="174">
        <v>43480</v>
      </c>
      <c r="O28" s="177" t="s">
        <v>1197</v>
      </c>
    </row>
    <row r="29" spans="1:15" ht="76.5" x14ac:dyDescent="0.25">
      <c r="A29" s="128" t="s">
        <v>483</v>
      </c>
      <c r="B29" s="129" t="s">
        <v>364</v>
      </c>
      <c r="C29" s="129" t="s">
        <v>1149</v>
      </c>
      <c r="D29" s="129" t="s">
        <v>1151</v>
      </c>
      <c r="E29" s="129" t="s">
        <v>1111</v>
      </c>
      <c r="F29" s="129" t="s">
        <v>1164</v>
      </c>
      <c r="G29" s="129" t="s">
        <v>1164</v>
      </c>
      <c r="H29" s="129" t="s">
        <v>1338</v>
      </c>
      <c r="I29" s="129" t="s">
        <v>1337</v>
      </c>
      <c r="J29" s="129"/>
      <c r="K29" s="129" t="s">
        <v>1336</v>
      </c>
      <c r="L29" s="129"/>
      <c r="M29" s="129" t="s">
        <v>1192</v>
      </c>
      <c r="N29" s="174">
        <v>43480</v>
      </c>
      <c r="O29" s="177" t="s">
        <v>1198</v>
      </c>
    </row>
    <row r="30" spans="1:15" ht="81.75" customHeight="1" x14ac:dyDescent="0.25">
      <c r="A30" s="128" t="s">
        <v>483</v>
      </c>
      <c r="B30" s="129" t="s">
        <v>364</v>
      </c>
      <c r="C30" s="129" t="s">
        <v>1149</v>
      </c>
      <c r="D30" s="129" t="s">
        <v>1151</v>
      </c>
      <c r="E30" s="129" t="s">
        <v>1112</v>
      </c>
      <c r="F30" s="129" t="s">
        <v>1089</v>
      </c>
      <c r="G30" s="129" t="s">
        <v>1089</v>
      </c>
      <c r="H30" s="129" t="s">
        <v>1339</v>
      </c>
      <c r="I30" s="129" t="s">
        <v>1276</v>
      </c>
      <c r="J30" s="129"/>
      <c r="K30" s="129" t="s">
        <v>1277</v>
      </c>
      <c r="L30" s="129"/>
      <c r="M30" s="129" t="s">
        <v>1193</v>
      </c>
      <c r="N30" s="174">
        <v>43480</v>
      </c>
      <c r="O30" s="177"/>
    </row>
    <row r="31" spans="1:15" ht="127.5" x14ac:dyDescent="0.25">
      <c r="A31" s="128" t="s">
        <v>483</v>
      </c>
      <c r="B31" s="129" t="s">
        <v>364</v>
      </c>
      <c r="C31" s="129" t="s">
        <v>1149</v>
      </c>
      <c r="D31" s="129" t="s">
        <v>1151</v>
      </c>
      <c r="E31" s="129" t="s">
        <v>1113</v>
      </c>
      <c r="F31" s="129" t="s">
        <v>1255</v>
      </c>
      <c r="G31" s="129" t="s">
        <v>1255</v>
      </c>
      <c r="H31" s="129" t="s">
        <v>1340</v>
      </c>
      <c r="I31" s="129" t="s">
        <v>1341</v>
      </c>
      <c r="J31" s="129"/>
      <c r="K31" s="129" t="s">
        <v>1278</v>
      </c>
      <c r="L31" s="129"/>
      <c r="M31" s="129" t="s">
        <v>1279</v>
      </c>
      <c r="N31" s="174">
        <v>43480</v>
      </c>
      <c r="O31" s="177" t="s">
        <v>1280</v>
      </c>
    </row>
    <row r="32" spans="1:15" ht="51" hidden="1" x14ac:dyDescent="0.25">
      <c r="A32" s="128" t="s">
        <v>483</v>
      </c>
      <c r="B32" s="129" t="s">
        <v>364</v>
      </c>
      <c r="C32" s="129" t="s">
        <v>1149</v>
      </c>
      <c r="D32" s="129" t="s">
        <v>1151</v>
      </c>
      <c r="E32" s="129"/>
      <c r="F32" s="129" t="s">
        <v>1165</v>
      </c>
      <c r="G32" s="129" t="s">
        <v>1165</v>
      </c>
      <c r="H32" s="129"/>
      <c r="I32" s="129"/>
      <c r="J32" s="129"/>
      <c r="K32" s="129"/>
      <c r="L32" s="129"/>
      <c r="M32" s="129"/>
      <c r="N32" s="174"/>
      <c r="O32" s="177" t="s">
        <v>1199</v>
      </c>
    </row>
    <row r="33" spans="1:15" ht="153" x14ac:dyDescent="0.25">
      <c r="A33" s="128" t="s">
        <v>483</v>
      </c>
      <c r="B33" s="129" t="s">
        <v>364</v>
      </c>
      <c r="C33" s="129" t="s">
        <v>1149</v>
      </c>
      <c r="D33" s="129" t="s">
        <v>1152</v>
      </c>
      <c r="E33" s="129" t="s">
        <v>1115</v>
      </c>
      <c r="F33" s="129" t="s">
        <v>1091</v>
      </c>
      <c r="G33" s="129" t="s">
        <v>1091</v>
      </c>
      <c r="H33" s="129" t="s">
        <v>1171</v>
      </c>
      <c r="I33" s="129" t="s">
        <v>1172</v>
      </c>
      <c r="J33" s="129"/>
      <c r="K33" s="129"/>
      <c r="L33" s="129" t="s">
        <v>540</v>
      </c>
      <c r="M33" s="129"/>
      <c r="N33" s="174">
        <v>43697</v>
      </c>
      <c r="O33" s="177" t="s">
        <v>1200</v>
      </c>
    </row>
    <row r="34" spans="1:15" ht="51" x14ac:dyDescent="0.25">
      <c r="A34" s="128" t="s">
        <v>483</v>
      </c>
      <c r="B34" s="129" t="s">
        <v>364</v>
      </c>
      <c r="C34" s="129" t="s">
        <v>1149</v>
      </c>
      <c r="D34" s="129" t="s">
        <v>1152</v>
      </c>
      <c r="E34" s="129" t="s">
        <v>1116</v>
      </c>
      <c r="F34" s="129" t="s">
        <v>1092</v>
      </c>
      <c r="G34" s="129" t="s">
        <v>1092</v>
      </c>
      <c r="H34" s="129" t="s">
        <v>1173</v>
      </c>
      <c r="I34" s="129"/>
      <c r="J34" s="129"/>
      <c r="K34" s="129"/>
      <c r="L34" s="129" t="s">
        <v>540</v>
      </c>
      <c r="M34" s="129"/>
      <c r="N34" s="174">
        <v>43697</v>
      </c>
      <c r="O34" s="177" t="s">
        <v>1344</v>
      </c>
    </row>
    <row r="35" spans="1:15" ht="293.25" x14ac:dyDescent="0.25">
      <c r="A35" s="128" t="s">
        <v>483</v>
      </c>
      <c r="B35" s="129" t="s">
        <v>364</v>
      </c>
      <c r="C35" s="129" t="s">
        <v>1149</v>
      </c>
      <c r="D35" s="129" t="s">
        <v>1152</v>
      </c>
      <c r="E35" s="129" t="s">
        <v>1117</v>
      </c>
      <c r="F35" s="129" t="s">
        <v>1093</v>
      </c>
      <c r="G35" s="129" t="s">
        <v>1093</v>
      </c>
      <c r="H35" s="129" t="s">
        <v>1174</v>
      </c>
      <c r="I35" s="129" t="s">
        <v>1175</v>
      </c>
      <c r="J35" s="129"/>
      <c r="K35" s="129"/>
      <c r="L35" s="129" t="s">
        <v>540</v>
      </c>
      <c r="M35" s="129"/>
      <c r="N35" s="174">
        <v>43697</v>
      </c>
      <c r="O35" s="177" t="s">
        <v>1201</v>
      </c>
    </row>
    <row r="36" spans="1:15" ht="63.75" x14ac:dyDescent="0.25">
      <c r="A36" s="128" t="s">
        <v>483</v>
      </c>
      <c r="B36" s="129" t="s">
        <v>364</v>
      </c>
      <c r="C36" s="129" t="s">
        <v>1149</v>
      </c>
      <c r="D36" s="129" t="s">
        <v>1152</v>
      </c>
      <c r="E36" s="129" t="s">
        <v>1118</v>
      </c>
      <c r="F36" s="129" t="s">
        <v>1094</v>
      </c>
      <c r="G36" s="129" t="s">
        <v>1281</v>
      </c>
      <c r="H36" s="129" t="s">
        <v>1282</v>
      </c>
      <c r="I36" s="129"/>
      <c r="J36" s="129"/>
      <c r="K36" s="129"/>
      <c r="L36" s="129" t="s">
        <v>1264</v>
      </c>
      <c r="M36" s="129" t="s">
        <v>1284</v>
      </c>
      <c r="N36" s="174">
        <v>43705</v>
      </c>
      <c r="O36" s="177" t="s">
        <v>1283</v>
      </c>
    </row>
    <row r="37" spans="1:15" ht="25.5" hidden="1" x14ac:dyDescent="0.25">
      <c r="A37" s="128" t="s">
        <v>483</v>
      </c>
      <c r="B37" s="129" t="s">
        <v>364</v>
      </c>
      <c r="C37" s="129" t="s">
        <v>1149</v>
      </c>
      <c r="D37" s="129" t="s">
        <v>1152</v>
      </c>
      <c r="E37" s="129"/>
      <c r="F37" s="129" t="s">
        <v>1095</v>
      </c>
      <c r="G37" s="129" t="s">
        <v>1095</v>
      </c>
      <c r="H37" s="129"/>
      <c r="I37" s="129"/>
      <c r="J37" s="129"/>
      <c r="K37" s="129"/>
      <c r="L37" s="129"/>
      <c r="M37" s="129"/>
      <c r="N37" s="174"/>
      <c r="O37" s="177" t="s">
        <v>1202</v>
      </c>
    </row>
    <row r="38" spans="1:15" ht="280.5" x14ac:dyDescent="0.25">
      <c r="A38" s="128" t="s">
        <v>483</v>
      </c>
      <c r="B38" s="129" t="s">
        <v>364</v>
      </c>
      <c r="C38" s="129" t="s">
        <v>1149</v>
      </c>
      <c r="D38" s="129" t="s">
        <v>1152</v>
      </c>
      <c r="E38" s="129" t="s">
        <v>1119</v>
      </c>
      <c r="F38" s="129" t="s">
        <v>1096</v>
      </c>
      <c r="G38" s="129" t="s">
        <v>1096</v>
      </c>
      <c r="H38" s="129" t="s">
        <v>1176</v>
      </c>
      <c r="I38" s="129" t="s">
        <v>1177</v>
      </c>
      <c r="J38" s="129" t="s">
        <v>1348</v>
      </c>
      <c r="K38" s="129"/>
      <c r="L38" s="129" t="s">
        <v>865</v>
      </c>
      <c r="M38" s="129"/>
      <c r="N38" s="174">
        <v>43705</v>
      </c>
      <c r="O38" s="177" t="s">
        <v>1004</v>
      </c>
    </row>
    <row r="39" spans="1:15" ht="318.75" x14ac:dyDescent="0.25">
      <c r="A39" s="128" t="s">
        <v>483</v>
      </c>
      <c r="B39" s="129" t="s">
        <v>364</v>
      </c>
      <c r="C39" s="129" t="s">
        <v>1149</v>
      </c>
      <c r="D39" s="129" t="s">
        <v>1152</v>
      </c>
      <c r="E39" s="129" t="s">
        <v>1120</v>
      </c>
      <c r="F39" s="129" t="s">
        <v>1097</v>
      </c>
      <c r="G39" s="129" t="s">
        <v>1097</v>
      </c>
      <c r="H39" s="129" t="s">
        <v>1178</v>
      </c>
      <c r="I39" s="129" t="s">
        <v>1179</v>
      </c>
      <c r="J39" s="129" t="s">
        <v>1347</v>
      </c>
      <c r="K39" s="129"/>
      <c r="L39" s="129" t="s">
        <v>865</v>
      </c>
      <c r="M39" s="129"/>
      <c r="N39" s="174">
        <v>43705</v>
      </c>
      <c r="O39" s="177" t="s">
        <v>1004</v>
      </c>
    </row>
    <row r="40" spans="1:15" ht="89.25" x14ac:dyDescent="0.25">
      <c r="A40" s="128" t="s">
        <v>483</v>
      </c>
      <c r="B40" s="129" t="s">
        <v>364</v>
      </c>
      <c r="C40" s="129" t="s">
        <v>1149</v>
      </c>
      <c r="D40" s="129" t="s">
        <v>1152</v>
      </c>
      <c r="E40" s="129" t="s">
        <v>1121</v>
      </c>
      <c r="F40" s="129" t="s">
        <v>1098</v>
      </c>
      <c r="G40" s="129" t="s">
        <v>1098</v>
      </c>
      <c r="H40" s="129" t="s">
        <v>1180</v>
      </c>
      <c r="I40" s="129" t="s">
        <v>1346</v>
      </c>
      <c r="J40" s="129" t="s">
        <v>1348</v>
      </c>
      <c r="K40" s="129"/>
      <c r="L40" s="129" t="s">
        <v>865</v>
      </c>
      <c r="M40" s="129"/>
      <c r="N40" s="174">
        <v>43705</v>
      </c>
      <c r="O40" s="177" t="s">
        <v>1286</v>
      </c>
    </row>
    <row r="41" spans="1:15" ht="89.25" x14ac:dyDescent="0.25">
      <c r="A41" s="128" t="s">
        <v>483</v>
      </c>
      <c r="B41" s="129" t="s">
        <v>364</v>
      </c>
      <c r="C41" s="129" t="s">
        <v>1149</v>
      </c>
      <c r="D41" s="129" t="s">
        <v>1153</v>
      </c>
      <c r="E41" s="129" t="s">
        <v>1257</v>
      </c>
      <c r="F41" s="129" t="s">
        <v>1256</v>
      </c>
      <c r="G41" s="129" t="s">
        <v>1256</v>
      </c>
      <c r="H41" s="129" t="s">
        <v>1285</v>
      </c>
      <c r="I41" s="129" t="s">
        <v>1345</v>
      </c>
      <c r="J41" s="129" t="s">
        <v>1348</v>
      </c>
      <c r="K41" s="129"/>
      <c r="L41" s="129" t="s">
        <v>865</v>
      </c>
      <c r="M41" s="129"/>
      <c r="N41" s="174">
        <v>43705</v>
      </c>
      <c r="O41" s="177" t="s">
        <v>1004</v>
      </c>
    </row>
    <row r="42" spans="1:15" ht="63.75" x14ac:dyDescent="0.25">
      <c r="A42" s="128" t="s">
        <v>483</v>
      </c>
      <c r="B42" s="129" t="s">
        <v>364</v>
      </c>
      <c r="C42" s="129" t="s">
        <v>1149</v>
      </c>
      <c r="D42" s="129" t="s">
        <v>1153</v>
      </c>
      <c r="E42" s="129" t="s">
        <v>1122</v>
      </c>
      <c r="F42" s="129" t="s">
        <v>1099</v>
      </c>
      <c r="G42" s="129" t="s">
        <v>1099</v>
      </c>
      <c r="H42" s="129" t="s">
        <v>1181</v>
      </c>
      <c r="I42" s="129" t="s">
        <v>1182</v>
      </c>
      <c r="J42" s="129"/>
      <c r="K42" s="129"/>
      <c r="L42" s="129" t="s">
        <v>1326</v>
      </c>
      <c r="M42" s="129" t="s">
        <v>1325</v>
      </c>
      <c r="N42" s="174">
        <v>43705</v>
      </c>
      <c r="O42" s="177" t="s">
        <v>1324</v>
      </c>
    </row>
    <row r="43" spans="1:15" ht="116.25" customHeight="1" x14ac:dyDescent="0.25">
      <c r="A43" s="128" t="s">
        <v>483</v>
      </c>
      <c r="B43" s="129" t="s">
        <v>364</v>
      </c>
      <c r="C43" s="129" t="s">
        <v>1149</v>
      </c>
      <c r="D43" s="129" t="s">
        <v>1153</v>
      </c>
      <c r="E43" s="129" t="s">
        <v>1155</v>
      </c>
      <c r="F43" s="129" t="s">
        <v>1100</v>
      </c>
      <c r="G43" s="129" t="s">
        <v>1100</v>
      </c>
      <c r="H43" s="129" t="s">
        <v>1261</v>
      </c>
      <c r="I43" s="129" t="s">
        <v>1262</v>
      </c>
      <c r="J43" s="129"/>
      <c r="K43" s="129"/>
      <c r="L43" s="129" t="s">
        <v>907</v>
      </c>
      <c r="M43" s="129"/>
      <c r="N43" s="174">
        <v>43707</v>
      </c>
      <c r="O43" s="177" t="s">
        <v>1263</v>
      </c>
    </row>
    <row r="44" spans="1:15" ht="76.5" hidden="1" x14ac:dyDescent="0.25">
      <c r="A44" s="128" t="s">
        <v>483</v>
      </c>
      <c r="B44" s="129" t="s">
        <v>364</v>
      </c>
      <c r="C44" s="129" t="s">
        <v>1149</v>
      </c>
      <c r="D44" s="129" t="s">
        <v>1153</v>
      </c>
      <c r="E44" s="129" t="s">
        <v>1114</v>
      </c>
      <c r="F44" s="129" t="s">
        <v>1090</v>
      </c>
      <c r="G44" s="129" t="s">
        <v>1090</v>
      </c>
      <c r="H44" s="129"/>
      <c r="I44" s="129"/>
      <c r="J44" s="129"/>
      <c r="K44" s="129"/>
      <c r="L44" s="129"/>
      <c r="M44" s="129" t="s">
        <v>1194</v>
      </c>
      <c r="N44" s="174"/>
      <c r="O44" s="177"/>
    </row>
    <row r="45" spans="1:15" ht="89.25" x14ac:dyDescent="0.25">
      <c r="A45" s="128" t="s">
        <v>483</v>
      </c>
      <c r="B45" s="129" t="s">
        <v>364</v>
      </c>
      <c r="C45" s="129" t="s">
        <v>1149</v>
      </c>
      <c r="D45" s="129" t="s">
        <v>1153</v>
      </c>
      <c r="E45" s="129" t="s">
        <v>1124</v>
      </c>
      <c r="F45" s="129" t="s">
        <v>1101</v>
      </c>
      <c r="G45" s="129" t="s">
        <v>1101</v>
      </c>
      <c r="H45" s="129" t="s">
        <v>1183</v>
      </c>
      <c r="I45" s="129" t="s">
        <v>1184</v>
      </c>
      <c r="J45" s="129" t="s">
        <v>1406</v>
      </c>
      <c r="K45" s="129"/>
      <c r="L45" s="129" t="s">
        <v>1196</v>
      </c>
      <c r="M45" s="129"/>
      <c r="N45" s="174">
        <v>43707</v>
      </c>
      <c r="O45" s="177" t="s">
        <v>1203</v>
      </c>
    </row>
    <row r="46" spans="1:15" ht="63.75" x14ac:dyDescent="0.25">
      <c r="A46" s="128" t="s">
        <v>483</v>
      </c>
      <c r="B46" s="129" t="s">
        <v>364</v>
      </c>
      <c r="C46" s="129" t="s">
        <v>1149</v>
      </c>
      <c r="D46" s="129" t="s">
        <v>1153</v>
      </c>
      <c r="E46" s="129" t="s">
        <v>1125</v>
      </c>
      <c r="F46" s="129" t="s">
        <v>1102</v>
      </c>
      <c r="G46" s="129" t="s">
        <v>1413</v>
      </c>
      <c r="H46" s="129" t="s">
        <v>1414</v>
      </c>
      <c r="I46" s="129" t="s">
        <v>1185</v>
      </c>
      <c r="J46" s="129"/>
      <c r="K46" s="129"/>
      <c r="L46" s="129" t="s">
        <v>1264</v>
      </c>
      <c r="M46" s="129" t="s">
        <v>1342</v>
      </c>
      <c r="N46" s="174">
        <v>43714</v>
      </c>
      <c r="O46" s="177" t="s">
        <v>1307</v>
      </c>
    </row>
    <row r="47" spans="1:15" ht="38.25" x14ac:dyDescent="0.25">
      <c r="A47" s="128" t="s">
        <v>483</v>
      </c>
      <c r="B47" s="129" t="s">
        <v>365</v>
      </c>
      <c r="C47" s="129" t="s">
        <v>731</v>
      </c>
      <c r="D47" s="129" t="s">
        <v>753</v>
      </c>
      <c r="E47" s="129" t="s">
        <v>786</v>
      </c>
      <c r="F47" s="129" t="s">
        <v>787</v>
      </c>
      <c r="G47" s="129" t="s">
        <v>787</v>
      </c>
      <c r="H47" s="129" t="s">
        <v>762</v>
      </c>
      <c r="I47" s="129" t="s">
        <v>742</v>
      </c>
      <c r="J47" s="129"/>
      <c r="K47" s="129"/>
      <c r="L47" s="129" t="s">
        <v>763</v>
      </c>
      <c r="M47" s="129" t="s">
        <v>1343</v>
      </c>
      <c r="N47" s="174">
        <v>43539</v>
      </c>
      <c r="O47" s="177" t="s">
        <v>764</v>
      </c>
    </row>
    <row r="48" spans="1:15" ht="38.25" x14ac:dyDescent="0.25">
      <c r="A48" s="128" t="s">
        <v>483</v>
      </c>
      <c r="B48" s="129" t="s">
        <v>365</v>
      </c>
      <c r="C48" s="129" t="s">
        <v>731</v>
      </c>
      <c r="D48" s="129" t="s">
        <v>753</v>
      </c>
      <c r="E48" s="129" t="s">
        <v>784</v>
      </c>
      <c r="F48" s="129" t="s">
        <v>785</v>
      </c>
      <c r="G48" s="129" t="s">
        <v>785</v>
      </c>
      <c r="H48" s="129" t="s">
        <v>762</v>
      </c>
      <c r="I48" s="129" t="s">
        <v>742</v>
      </c>
      <c r="J48" s="129"/>
      <c r="K48" s="129"/>
      <c r="L48" s="129" t="s">
        <v>763</v>
      </c>
      <c r="M48" s="129" t="s">
        <v>1343</v>
      </c>
      <c r="N48" s="174">
        <v>43539</v>
      </c>
      <c r="O48" s="177" t="s">
        <v>764</v>
      </c>
    </row>
    <row r="49" spans="1:15" ht="25.5" x14ac:dyDescent="0.25">
      <c r="A49" s="128" t="s">
        <v>483</v>
      </c>
      <c r="B49" s="129" t="s">
        <v>365</v>
      </c>
      <c r="C49" s="129" t="s">
        <v>731</v>
      </c>
      <c r="D49" s="129" t="s">
        <v>761</v>
      </c>
      <c r="E49" s="129" t="s">
        <v>765</v>
      </c>
      <c r="F49" s="129" t="s">
        <v>750</v>
      </c>
      <c r="G49" s="129" t="s">
        <v>750</v>
      </c>
      <c r="H49" s="129" t="s">
        <v>760</v>
      </c>
      <c r="I49" s="129" t="s">
        <v>742</v>
      </c>
      <c r="J49" s="129"/>
      <c r="K49" s="129"/>
      <c r="L49" s="129" t="s">
        <v>1016</v>
      </c>
      <c r="M49" s="129"/>
      <c r="N49" s="174">
        <v>43663</v>
      </c>
      <c r="O49" s="177" t="s">
        <v>992</v>
      </c>
    </row>
    <row r="50" spans="1:15" ht="38.25" x14ac:dyDescent="0.25">
      <c r="A50" s="128" t="s">
        <v>483</v>
      </c>
      <c r="B50" s="129" t="s">
        <v>365</v>
      </c>
      <c r="C50" s="129" t="s">
        <v>731</v>
      </c>
      <c r="D50" s="129" t="s">
        <v>761</v>
      </c>
      <c r="E50" s="129" t="s">
        <v>766</v>
      </c>
      <c r="F50" s="129" t="s">
        <v>751</v>
      </c>
      <c r="G50" s="129" t="s">
        <v>751</v>
      </c>
      <c r="H50" s="129" t="s">
        <v>760</v>
      </c>
      <c r="I50" s="129" t="s">
        <v>742</v>
      </c>
      <c r="J50" s="129"/>
      <c r="K50" s="129"/>
      <c r="L50" s="129" t="s">
        <v>1016</v>
      </c>
      <c r="M50" s="129"/>
      <c r="N50" s="174">
        <v>43663</v>
      </c>
      <c r="O50" s="177" t="s">
        <v>992</v>
      </c>
    </row>
    <row r="51" spans="1:15" ht="38.25" x14ac:dyDescent="0.25">
      <c r="A51" s="130" t="s">
        <v>382</v>
      </c>
      <c r="B51" s="129" t="s">
        <v>501</v>
      </c>
      <c r="C51" s="129" t="s">
        <v>502</v>
      </c>
      <c r="D51" s="129"/>
      <c r="E51" s="129" t="s">
        <v>503</v>
      </c>
      <c r="F51" s="129" t="s">
        <v>385</v>
      </c>
      <c r="G51" s="129" t="s">
        <v>385</v>
      </c>
      <c r="H51" s="129" t="s">
        <v>739</v>
      </c>
      <c r="I51" s="129" t="s">
        <v>605</v>
      </c>
      <c r="J51" s="129"/>
      <c r="K51" s="129"/>
      <c r="L51" s="129" t="s">
        <v>504</v>
      </c>
      <c r="M51" s="129"/>
      <c r="N51" s="174">
        <v>43340</v>
      </c>
      <c r="O51" s="177" t="s">
        <v>997</v>
      </c>
    </row>
    <row r="52" spans="1:15" ht="63.75" x14ac:dyDescent="0.25">
      <c r="A52" s="130" t="s">
        <v>382</v>
      </c>
      <c r="B52" s="129" t="s">
        <v>501</v>
      </c>
      <c r="C52" s="129" t="s">
        <v>502</v>
      </c>
      <c r="D52" s="129"/>
      <c r="E52" s="129" t="s">
        <v>505</v>
      </c>
      <c r="F52" s="129" t="s">
        <v>386</v>
      </c>
      <c r="G52" s="129" t="s">
        <v>386</v>
      </c>
      <c r="H52" s="129" t="s">
        <v>740</v>
      </c>
      <c r="I52" s="129" t="s">
        <v>606</v>
      </c>
      <c r="J52" s="129"/>
      <c r="K52" s="129"/>
      <c r="L52" s="129" t="s">
        <v>504</v>
      </c>
      <c r="M52" s="129"/>
      <c r="N52" s="174">
        <v>43340</v>
      </c>
      <c r="O52" s="177" t="s">
        <v>996</v>
      </c>
    </row>
    <row r="53" spans="1:15" ht="89.25" x14ac:dyDescent="0.25">
      <c r="A53" s="130" t="s">
        <v>382</v>
      </c>
      <c r="B53" s="129" t="s">
        <v>501</v>
      </c>
      <c r="C53" s="129" t="s">
        <v>397</v>
      </c>
      <c r="D53" s="129"/>
      <c r="E53" s="129" t="s">
        <v>506</v>
      </c>
      <c r="F53" s="129" t="s">
        <v>384</v>
      </c>
      <c r="G53" s="129" t="s">
        <v>384</v>
      </c>
      <c r="H53" s="129" t="s">
        <v>607</v>
      </c>
      <c r="I53" s="129" t="s">
        <v>608</v>
      </c>
      <c r="J53" s="129"/>
      <c r="K53" s="129"/>
      <c r="L53" s="129" t="s">
        <v>504</v>
      </c>
      <c r="M53" s="129"/>
      <c r="N53" s="174">
        <v>43340</v>
      </c>
      <c r="O53" s="177" t="s">
        <v>998</v>
      </c>
    </row>
    <row r="54" spans="1:15" ht="63.75" x14ac:dyDescent="0.25">
      <c r="A54" s="130" t="s">
        <v>382</v>
      </c>
      <c r="B54" s="129" t="s">
        <v>501</v>
      </c>
      <c r="C54" s="129" t="s">
        <v>397</v>
      </c>
      <c r="D54" s="129"/>
      <c r="E54" s="129" t="s">
        <v>507</v>
      </c>
      <c r="F54" s="129" t="s">
        <v>508</v>
      </c>
      <c r="G54" s="129" t="s">
        <v>508</v>
      </c>
      <c r="H54" s="129" t="s">
        <v>609</v>
      </c>
      <c r="I54" s="129" t="s">
        <v>610</v>
      </c>
      <c r="J54" s="129"/>
      <c r="K54" s="129"/>
      <c r="L54" s="129" t="s">
        <v>540</v>
      </c>
      <c r="M54" s="129"/>
      <c r="N54" s="174">
        <v>43705</v>
      </c>
      <c r="O54" s="177" t="s">
        <v>726</v>
      </c>
    </row>
    <row r="55" spans="1:15" ht="38.25" x14ac:dyDescent="0.25">
      <c r="A55" s="130" t="s">
        <v>382</v>
      </c>
      <c r="B55" s="129" t="s">
        <v>501</v>
      </c>
      <c r="C55" s="129" t="s">
        <v>509</v>
      </c>
      <c r="D55" s="129"/>
      <c r="E55" s="129" t="s">
        <v>510</v>
      </c>
      <c r="F55" s="129" t="s">
        <v>511</v>
      </c>
      <c r="G55" s="129" t="s">
        <v>560</v>
      </c>
      <c r="H55" s="129" t="s">
        <v>611</v>
      </c>
      <c r="I55" s="129" t="s">
        <v>612</v>
      </c>
      <c r="J55" s="129"/>
      <c r="K55" s="129"/>
      <c r="L55" s="129" t="s">
        <v>512</v>
      </c>
      <c r="M55" s="129"/>
      <c r="N55" s="174">
        <v>43705</v>
      </c>
      <c r="O55" s="177" t="s">
        <v>999</v>
      </c>
    </row>
    <row r="56" spans="1:15" ht="114.75" x14ac:dyDescent="0.25">
      <c r="A56" s="130" t="s">
        <v>382</v>
      </c>
      <c r="B56" s="129" t="s">
        <v>501</v>
      </c>
      <c r="C56" s="129" t="s">
        <v>509</v>
      </c>
      <c r="D56" s="129"/>
      <c r="E56" s="129" t="s">
        <v>513</v>
      </c>
      <c r="F56" s="129" t="s">
        <v>394</v>
      </c>
      <c r="G56" s="129" t="s">
        <v>394</v>
      </c>
      <c r="H56" s="129" t="s">
        <v>741</v>
      </c>
      <c r="I56" s="129" t="s">
        <v>612</v>
      </c>
      <c r="J56" s="129"/>
      <c r="K56" s="129"/>
      <c r="L56" s="129" t="s">
        <v>540</v>
      </c>
      <c r="M56" s="129"/>
      <c r="N56" s="174">
        <v>43705</v>
      </c>
      <c r="O56" s="177" t="s">
        <v>514</v>
      </c>
    </row>
    <row r="57" spans="1:15" ht="51" x14ac:dyDescent="0.25">
      <c r="A57" s="130" t="s">
        <v>382</v>
      </c>
      <c r="B57" s="129" t="s">
        <v>501</v>
      </c>
      <c r="C57" s="129" t="s">
        <v>509</v>
      </c>
      <c r="D57" s="129"/>
      <c r="E57" s="129" t="s">
        <v>1349</v>
      </c>
      <c r="F57" s="129" t="s">
        <v>1350</v>
      </c>
      <c r="G57" s="129" t="s">
        <v>1351</v>
      </c>
      <c r="H57" s="129" t="s">
        <v>1352</v>
      </c>
      <c r="I57" s="129"/>
      <c r="J57" s="129" t="s">
        <v>1355</v>
      </c>
      <c r="K57" s="129"/>
      <c r="L57" s="129" t="s">
        <v>540</v>
      </c>
      <c r="M57" s="129"/>
      <c r="N57" s="174">
        <v>43705</v>
      </c>
      <c r="O57" s="177" t="s">
        <v>1367</v>
      </c>
    </row>
    <row r="58" spans="1:15" ht="51" x14ac:dyDescent="0.25">
      <c r="A58" s="130" t="s">
        <v>382</v>
      </c>
      <c r="B58" s="129" t="s">
        <v>408</v>
      </c>
      <c r="C58" s="129" t="s">
        <v>396</v>
      </c>
      <c r="D58" s="129"/>
      <c r="E58" s="129" t="s">
        <v>518</v>
      </c>
      <c r="F58" s="129" t="s">
        <v>1268</v>
      </c>
      <c r="G58" s="129" t="s">
        <v>1268</v>
      </c>
      <c r="H58" s="129" t="s">
        <v>613</v>
      </c>
      <c r="I58" s="129" t="s">
        <v>614</v>
      </c>
      <c r="J58" s="129"/>
      <c r="K58" s="129"/>
      <c r="L58" s="129" t="s">
        <v>921</v>
      </c>
      <c r="M58" s="129" t="s">
        <v>1007</v>
      </c>
      <c r="N58" s="174">
        <v>43705</v>
      </c>
      <c r="O58" s="177" t="s">
        <v>1415</v>
      </c>
    </row>
    <row r="59" spans="1:15" ht="76.5" x14ac:dyDescent="0.25">
      <c r="A59" s="130" t="s">
        <v>382</v>
      </c>
      <c r="B59" s="129" t="s">
        <v>408</v>
      </c>
      <c r="C59" s="129" t="s">
        <v>396</v>
      </c>
      <c r="D59" s="129"/>
      <c r="E59" s="129" t="s">
        <v>520</v>
      </c>
      <c r="F59" s="129" t="s">
        <v>470</v>
      </c>
      <c r="G59" s="129" t="s">
        <v>470</v>
      </c>
      <c r="H59" s="129" t="s">
        <v>613</v>
      </c>
      <c r="I59" s="129" t="s">
        <v>614</v>
      </c>
      <c r="J59" s="129"/>
      <c r="K59" s="129" t="s">
        <v>615</v>
      </c>
      <c r="L59" s="129" t="s">
        <v>521</v>
      </c>
      <c r="M59" s="129" t="s">
        <v>1353</v>
      </c>
      <c r="N59" s="174">
        <v>43705</v>
      </c>
      <c r="O59" s="177" t="s">
        <v>522</v>
      </c>
    </row>
    <row r="60" spans="1:15" ht="51" x14ac:dyDescent="0.25">
      <c r="A60" s="130" t="s">
        <v>382</v>
      </c>
      <c r="B60" s="129" t="s">
        <v>408</v>
      </c>
      <c r="C60" s="129" t="s">
        <v>396</v>
      </c>
      <c r="D60" s="129"/>
      <c r="E60" s="129" t="s">
        <v>561</v>
      </c>
      <c r="F60" s="129" t="s">
        <v>523</v>
      </c>
      <c r="G60" s="129" t="s">
        <v>523</v>
      </c>
      <c r="H60" s="129" t="s">
        <v>613</v>
      </c>
      <c r="I60" s="129" t="s">
        <v>614</v>
      </c>
      <c r="J60" s="129"/>
      <c r="K60" s="129"/>
      <c r="L60" s="129" t="s">
        <v>519</v>
      </c>
      <c r="M60" s="129" t="s">
        <v>1354</v>
      </c>
      <c r="N60" s="174">
        <v>43705</v>
      </c>
      <c r="O60" s="177" t="s">
        <v>1415</v>
      </c>
    </row>
    <row r="61" spans="1:15" ht="51" x14ac:dyDescent="0.25">
      <c r="A61" s="130" t="s">
        <v>382</v>
      </c>
      <c r="B61" s="129" t="s">
        <v>408</v>
      </c>
      <c r="C61" s="129" t="s">
        <v>416</v>
      </c>
      <c r="D61" s="129" t="s">
        <v>1368</v>
      </c>
      <c r="E61" s="129" t="s">
        <v>1372</v>
      </c>
      <c r="F61" s="129" t="s">
        <v>562</v>
      </c>
      <c r="G61" s="129" t="s">
        <v>563</v>
      </c>
      <c r="H61" s="129" t="s">
        <v>616</v>
      </c>
      <c r="I61" s="129" t="s">
        <v>617</v>
      </c>
      <c r="J61" s="129" t="s">
        <v>618</v>
      </c>
      <c r="K61" s="129"/>
      <c r="L61" s="129" t="s">
        <v>524</v>
      </c>
      <c r="M61" s="129"/>
      <c r="N61" s="174">
        <v>43340</v>
      </c>
      <c r="O61" s="177" t="s">
        <v>525</v>
      </c>
    </row>
    <row r="62" spans="1:15" ht="76.5" x14ac:dyDescent="0.25">
      <c r="A62" s="130" t="s">
        <v>382</v>
      </c>
      <c r="B62" s="129" t="s">
        <v>408</v>
      </c>
      <c r="C62" s="129" t="s">
        <v>416</v>
      </c>
      <c r="D62" s="129" t="s">
        <v>1368</v>
      </c>
      <c r="E62" s="129" t="s">
        <v>1373</v>
      </c>
      <c r="F62" s="129" t="s">
        <v>1230</v>
      </c>
      <c r="G62" s="129" t="s">
        <v>1230</v>
      </c>
      <c r="H62" s="129" t="s">
        <v>1371</v>
      </c>
      <c r="I62" s="129" t="s">
        <v>1370</v>
      </c>
      <c r="J62" s="129" t="s">
        <v>1376</v>
      </c>
      <c r="K62" s="129"/>
      <c r="L62" s="129" t="s">
        <v>1369</v>
      </c>
      <c r="M62" s="129"/>
      <c r="N62" s="174">
        <v>43705</v>
      </c>
      <c r="O62" s="177" t="s">
        <v>1286</v>
      </c>
    </row>
    <row r="63" spans="1:15" ht="63.75" x14ac:dyDescent="0.25">
      <c r="A63" s="130" t="s">
        <v>382</v>
      </c>
      <c r="B63" s="129" t="s">
        <v>408</v>
      </c>
      <c r="C63" s="129" t="s">
        <v>416</v>
      </c>
      <c r="D63" s="129" t="s">
        <v>552</v>
      </c>
      <c r="E63" s="129" t="s">
        <v>564</v>
      </c>
      <c r="F63" s="129" t="s">
        <v>1232</v>
      </c>
      <c r="G63" s="129" t="s">
        <v>1365</v>
      </c>
      <c r="H63" s="129" t="s">
        <v>1364</v>
      </c>
      <c r="I63" s="129" t="s">
        <v>619</v>
      </c>
      <c r="J63" s="129" t="s">
        <v>1377</v>
      </c>
      <c r="K63" s="129" t="s">
        <v>1366</v>
      </c>
      <c r="L63" s="129" t="s">
        <v>1363</v>
      </c>
      <c r="M63" s="129"/>
      <c r="N63" s="174">
        <v>43705</v>
      </c>
      <c r="O63" s="177" t="s">
        <v>1286</v>
      </c>
    </row>
    <row r="64" spans="1:15" ht="76.5" x14ac:dyDescent="0.25">
      <c r="A64" s="130" t="s">
        <v>382</v>
      </c>
      <c r="B64" s="129" t="s">
        <v>408</v>
      </c>
      <c r="C64" s="129" t="s">
        <v>416</v>
      </c>
      <c r="D64" s="129" t="s">
        <v>552</v>
      </c>
      <c r="E64" s="129" t="s">
        <v>565</v>
      </c>
      <c r="F64" s="129" t="s">
        <v>862</v>
      </c>
      <c r="G64" s="129" t="s">
        <v>863</v>
      </c>
      <c r="H64" s="129" t="s">
        <v>864</v>
      </c>
      <c r="I64" s="129" t="s">
        <v>620</v>
      </c>
      <c r="J64" s="129" t="s">
        <v>1378</v>
      </c>
      <c r="K64" s="129"/>
      <c r="L64" s="129" t="s">
        <v>524</v>
      </c>
      <c r="M64" s="129"/>
      <c r="N64" s="174">
        <v>43705</v>
      </c>
      <c r="O64" s="177" t="s">
        <v>525</v>
      </c>
    </row>
    <row r="65" spans="1:15" ht="89.25" x14ac:dyDescent="0.25">
      <c r="A65" s="130" t="s">
        <v>382</v>
      </c>
      <c r="B65" s="129" t="s">
        <v>408</v>
      </c>
      <c r="C65" s="129" t="s">
        <v>416</v>
      </c>
      <c r="D65" s="129" t="s">
        <v>552</v>
      </c>
      <c r="E65" s="129" t="s">
        <v>1374</v>
      </c>
      <c r="F65" s="129" t="s">
        <v>1308</v>
      </c>
      <c r="G65" s="129" t="s">
        <v>1356</v>
      </c>
      <c r="H65" s="129" t="s">
        <v>1357</v>
      </c>
      <c r="I65" s="129"/>
      <c r="J65" s="129" t="s">
        <v>1379</v>
      </c>
      <c r="K65" s="129" t="s">
        <v>1358</v>
      </c>
      <c r="L65" s="129" t="s">
        <v>1362</v>
      </c>
      <c r="M65" s="129"/>
      <c r="N65" s="174">
        <v>43705</v>
      </c>
      <c r="O65" s="177" t="s">
        <v>1286</v>
      </c>
    </row>
    <row r="66" spans="1:15" ht="114.75" x14ac:dyDescent="0.25">
      <c r="A66" s="130" t="s">
        <v>382</v>
      </c>
      <c r="B66" s="129" t="s">
        <v>408</v>
      </c>
      <c r="C66" s="129" t="s">
        <v>416</v>
      </c>
      <c r="D66" s="129" t="s">
        <v>515</v>
      </c>
      <c r="E66" s="129" t="s">
        <v>566</v>
      </c>
      <c r="F66" s="129" t="s">
        <v>358</v>
      </c>
      <c r="G66" s="129" t="s">
        <v>516</v>
      </c>
      <c r="H66" s="129" t="s">
        <v>621</v>
      </c>
      <c r="I66" s="129" t="s">
        <v>622</v>
      </c>
      <c r="J66" s="129" t="s">
        <v>1375</v>
      </c>
      <c r="K66" s="129" t="s">
        <v>1360</v>
      </c>
      <c r="L66" s="129" t="s">
        <v>903</v>
      </c>
      <c r="M66" s="129"/>
      <c r="N66" s="174">
        <v>43340</v>
      </c>
      <c r="O66" s="177" t="s">
        <v>904</v>
      </c>
    </row>
    <row r="67" spans="1:15" ht="140.25" x14ac:dyDescent="0.25">
      <c r="A67" s="130" t="s">
        <v>382</v>
      </c>
      <c r="B67" s="129" t="s">
        <v>408</v>
      </c>
      <c r="C67" s="129" t="s">
        <v>416</v>
      </c>
      <c r="D67" s="129" t="s">
        <v>515</v>
      </c>
      <c r="E67" s="129" t="s">
        <v>567</v>
      </c>
      <c r="F67" s="129" t="s">
        <v>517</v>
      </c>
      <c r="G67" s="129" t="s">
        <v>568</v>
      </c>
      <c r="H67" s="129" t="s">
        <v>623</v>
      </c>
      <c r="I67" s="129" t="s">
        <v>624</v>
      </c>
      <c r="J67" s="129"/>
      <c r="K67" s="129" t="s">
        <v>1361</v>
      </c>
      <c r="L67" s="129" t="s">
        <v>905</v>
      </c>
      <c r="M67" s="129"/>
      <c r="N67" s="174">
        <v>43340</v>
      </c>
      <c r="O67" s="177" t="s">
        <v>906</v>
      </c>
    </row>
    <row r="68" spans="1:15" ht="127.5" x14ac:dyDescent="0.25">
      <c r="A68" s="130" t="s">
        <v>382</v>
      </c>
      <c r="B68" s="129" t="s">
        <v>408</v>
      </c>
      <c r="C68" s="129" t="s">
        <v>416</v>
      </c>
      <c r="D68" s="129" t="s">
        <v>526</v>
      </c>
      <c r="E68" s="129" t="s">
        <v>569</v>
      </c>
      <c r="F68" s="129" t="s">
        <v>570</v>
      </c>
      <c r="G68" s="129" t="s">
        <v>571</v>
      </c>
      <c r="H68" s="129" t="s">
        <v>625</v>
      </c>
      <c r="I68" s="129" t="s">
        <v>626</v>
      </c>
      <c r="J68" s="129" t="s">
        <v>1383</v>
      </c>
      <c r="K68" s="129" t="s">
        <v>627</v>
      </c>
      <c r="L68" s="129" t="s">
        <v>1003</v>
      </c>
      <c r="M68" s="129" t="s">
        <v>993</v>
      </c>
      <c r="N68" s="174">
        <v>43705</v>
      </c>
      <c r="O68" s="177" t="s">
        <v>499</v>
      </c>
    </row>
    <row r="69" spans="1:15" ht="51" x14ac:dyDescent="0.25">
      <c r="A69" s="130" t="s">
        <v>382</v>
      </c>
      <c r="B69" s="129" t="s">
        <v>408</v>
      </c>
      <c r="C69" s="129" t="s">
        <v>416</v>
      </c>
      <c r="D69" s="129" t="s">
        <v>754</v>
      </c>
      <c r="E69" s="129" t="s">
        <v>572</v>
      </c>
      <c r="F69" s="129" t="s">
        <v>527</v>
      </c>
      <c r="G69" s="129" t="s">
        <v>527</v>
      </c>
      <c r="H69" s="129" t="s">
        <v>628</v>
      </c>
      <c r="I69" s="129" t="s">
        <v>756</v>
      </c>
      <c r="J69" s="129"/>
      <c r="K69" s="129" t="s">
        <v>629</v>
      </c>
      <c r="L69" s="129" t="s">
        <v>528</v>
      </c>
      <c r="M69" s="129"/>
      <c r="N69" s="174">
        <v>43705</v>
      </c>
      <c r="O69" s="177" t="s">
        <v>529</v>
      </c>
    </row>
    <row r="70" spans="1:15" ht="63.75" x14ac:dyDescent="0.25">
      <c r="A70" s="130" t="s">
        <v>382</v>
      </c>
      <c r="B70" s="129" t="s">
        <v>408</v>
      </c>
      <c r="C70" s="129" t="s">
        <v>416</v>
      </c>
      <c r="D70" s="129" t="s">
        <v>755</v>
      </c>
      <c r="E70" s="129" t="s">
        <v>573</v>
      </c>
      <c r="F70" s="129" t="s">
        <v>530</v>
      </c>
      <c r="G70" s="129" t="s">
        <v>574</v>
      </c>
      <c r="H70" s="129" t="s">
        <v>630</v>
      </c>
      <c r="I70" s="129" t="s">
        <v>757</v>
      </c>
      <c r="J70" s="129" t="s">
        <v>1381</v>
      </c>
      <c r="K70" s="129" t="s">
        <v>1382</v>
      </c>
      <c r="L70" s="129" t="s">
        <v>528</v>
      </c>
      <c r="M70" s="129"/>
      <c r="N70" s="174">
        <v>43705</v>
      </c>
      <c r="O70" s="177" t="s">
        <v>529</v>
      </c>
    </row>
    <row r="71" spans="1:15" ht="63.75" x14ac:dyDescent="0.25">
      <c r="A71" s="131" t="s">
        <v>461</v>
      </c>
      <c r="B71" s="129" t="s">
        <v>366</v>
      </c>
      <c r="C71" s="129" t="s">
        <v>410</v>
      </c>
      <c r="D71" s="129"/>
      <c r="E71" s="129" t="s">
        <v>575</v>
      </c>
      <c r="F71" s="129" t="s">
        <v>531</v>
      </c>
      <c r="G71" s="129" t="s">
        <v>531</v>
      </c>
      <c r="H71" s="129" t="s">
        <v>631</v>
      </c>
      <c r="I71" s="129" t="s">
        <v>632</v>
      </c>
      <c r="J71" s="129"/>
      <c r="K71" s="129"/>
      <c r="L71" s="129" t="s">
        <v>500</v>
      </c>
      <c r="M71" s="129"/>
      <c r="N71" s="174">
        <v>43364</v>
      </c>
      <c r="O71" s="177" t="s">
        <v>995</v>
      </c>
    </row>
    <row r="72" spans="1:15" ht="51" x14ac:dyDescent="0.25">
      <c r="A72" s="131" t="s">
        <v>461</v>
      </c>
      <c r="B72" s="129" t="s">
        <v>366</v>
      </c>
      <c r="C72" s="129" t="s">
        <v>410</v>
      </c>
      <c r="D72" s="129"/>
      <c r="E72" s="129" t="s">
        <v>576</v>
      </c>
      <c r="F72" s="129" t="s">
        <v>404</v>
      </c>
      <c r="G72" s="129" t="s">
        <v>577</v>
      </c>
      <c r="H72" s="129" t="s">
        <v>633</v>
      </c>
      <c r="I72" s="129" t="s">
        <v>634</v>
      </c>
      <c r="J72" s="129"/>
      <c r="K72" s="129"/>
      <c r="L72" s="129" t="s">
        <v>532</v>
      </c>
      <c r="M72" s="129"/>
      <c r="N72" s="174">
        <v>43705</v>
      </c>
      <c r="O72" s="177" t="s">
        <v>994</v>
      </c>
    </row>
    <row r="73" spans="1:15" ht="89.25" x14ac:dyDescent="0.25">
      <c r="A73" s="131" t="s">
        <v>461</v>
      </c>
      <c r="B73" s="129" t="s">
        <v>366</v>
      </c>
      <c r="C73" s="129" t="s">
        <v>533</v>
      </c>
      <c r="D73" s="129"/>
      <c r="E73" s="129" t="s">
        <v>578</v>
      </c>
      <c r="F73" s="129" t="s">
        <v>534</v>
      </c>
      <c r="G73" s="129" t="s">
        <v>579</v>
      </c>
      <c r="H73" s="129" t="s">
        <v>635</v>
      </c>
      <c r="I73" s="129" t="s">
        <v>636</v>
      </c>
      <c r="J73" s="129"/>
      <c r="K73" s="129" t="s">
        <v>637</v>
      </c>
      <c r="L73" s="129" t="s">
        <v>917</v>
      </c>
      <c r="M73" s="129"/>
      <c r="N73" s="174">
        <v>43340</v>
      </c>
      <c r="O73" s="177" t="s">
        <v>535</v>
      </c>
    </row>
    <row r="74" spans="1:15" ht="76.5" x14ac:dyDescent="0.25">
      <c r="A74" s="131" t="s">
        <v>461</v>
      </c>
      <c r="B74" s="129" t="s">
        <v>367</v>
      </c>
      <c r="C74" s="129" t="s">
        <v>380</v>
      </c>
      <c r="D74" s="129"/>
      <c r="E74" s="129" t="s">
        <v>580</v>
      </c>
      <c r="F74" s="129" t="s">
        <v>360</v>
      </c>
      <c r="G74" s="129" t="s">
        <v>536</v>
      </c>
      <c r="H74" s="129" t="s">
        <v>638</v>
      </c>
      <c r="I74" s="129" t="s">
        <v>639</v>
      </c>
      <c r="J74" s="129"/>
      <c r="K74" s="129"/>
      <c r="L74" s="129" t="s">
        <v>537</v>
      </c>
      <c r="M74" s="129"/>
      <c r="N74" s="174">
        <v>43705</v>
      </c>
      <c r="O74" s="177" t="s">
        <v>538</v>
      </c>
    </row>
    <row r="75" spans="1:15" ht="76.5" x14ac:dyDescent="0.25">
      <c r="A75" s="131" t="s">
        <v>461</v>
      </c>
      <c r="B75" s="129" t="s">
        <v>367</v>
      </c>
      <c r="C75" s="129" t="s">
        <v>380</v>
      </c>
      <c r="D75" s="129"/>
      <c r="E75" s="129" t="s">
        <v>581</v>
      </c>
      <c r="F75" s="129" t="s">
        <v>361</v>
      </c>
      <c r="G75" s="129" t="s">
        <v>539</v>
      </c>
      <c r="H75" s="129" t="s">
        <v>640</v>
      </c>
      <c r="I75" s="129" t="s">
        <v>639</v>
      </c>
      <c r="J75" s="129" t="s">
        <v>1404</v>
      </c>
      <c r="K75" s="129"/>
      <c r="L75" s="129" t="s">
        <v>540</v>
      </c>
      <c r="M75" s="129"/>
      <c r="N75" s="174">
        <v>43705</v>
      </c>
      <c r="O75" s="177" t="s">
        <v>541</v>
      </c>
    </row>
    <row r="76" spans="1:15" ht="76.5" x14ac:dyDescent="0.25">
      <c r="A76" s="131" t="s">
        <v>461</v>
      </c>
      <c r="B76" s="129" t="s">
        <v>367</v>
      </c>
      <c r="C76" s="129" t="s">
        <v>380</v>
      </c>
      <c r="D76" s="129"/>
      <c r="E76" s="129" t="s">
        <v>582</v>
      </c>
      <c r="F76" s="129" t="s">
        <v>583</v>
      </c>
      <c r="G76" s="129" t="s">
        <v>542</v>
      </c>
      <c r="H76" s="129" t="s">
        <v>641</v>
      </c>
      <c r="I76" s="129" t="s">
        <v>639</v>
      </c>
      <c r="J76" s="129" t="s">
        <v>1407</v>
      </c>
      <c r="K76" s="129"/>
      <c r="L76" s="129" t="s">
        <v>1000</v>
      </c>
      <c r="M76" s="129" t="s">
        <v>1002</v>
      </c>
      <c r="N76" s="174">
        <v>43705</v>
      </c>
      <c r="O76" s="177" t="s">
        <v>543</v>
      </c>
    </row>
    <row r="77" spans="1:15" ht="76.5" x14ac:dyDescent="0.25">
      <c r="A77" s="131" t="s">
        <v>461</v>
      </c>
      <c r="B77" s="129" t="s">
        <v>367</v>
      </c>
      <c r="C77" s="129" t="s">
        <v>380</v>
      </c>
      <c r="D77" s="129"/>
      <c r="E77" s="129" t="s">
        <v>584</v>
      </c>
      <c r="F77" s="129" t="s">
        <v>585</v>
      </c>
      <c r="G77" s="129" t="s">
        <v>544</v>
      </c>
      <c r="H77" s="129" t="s">
        <v>642</v>
      </c>
      <c r="I77" s="129" t="s">
        <v>639</v>
      </c>
      <c r="J77" s="129" t="s">
        <v>1405</v>
      </c>
      <c r="K77" s="129"/>
      <c r="L77" s="129" t="s">
        <v>1000</v>
      </c>
      <c r="M77" s="129" t="s">
        <v>1002</v>
      </c>
      <c r="N77" s="174">
        <v>43705</v>
      </c>
      <c r="O77" s="177" t="s">
        <v>545</v>
      </c>
    </row>
    <row r="78" spans="1:15" ht="102" hidden="1" x14ac:dyDescent="0.25">
      <c r="A78" s="131" t="s">
        <v>461</v>
      </c>
      <c r="B78" s="129" t="s">
        <v>367</v>
      </c>
      <c r="C78" s="129" t="s">
        <v>381</v>
      </c>
      <c r="D78" s="129"/>
      <c r="E78" s="204" t="s">
        <v>586</v>
      </c>
      <c r="F78" s="204" t="s">
        <v>587</v>
      </c>
      <c r="G78" s="204" t="s">
        <v>388</v>
      </c>
      <c r="H78" s="129" t="s">
        <v>643</v>
      </c>
      <c r="I78" s="129" t="s">
        <v>644</v>
      </c>
      <c r="J78" s="129"/>
      <c r="K78" s="129" t="s">
        <v>645</v>
      </c>
      <c r="L78" s="129" t="s">
        <v>865</v>
      </c>
      <c r="M78" s="129"/>
      <c r="N78" s="174">
        <v>43340</v>
      </c>
      <c r="O78" s="177" t="s">
        <v>1004</v>
      </c>
    </row>
    <row r="79" spans="1:15" ht="140.25" hidden="1" x14ac:dyDescent="0.25">
      <c r="A79" s="131" t="s">
        <v>461</v>
      </c>
      <c r="B79" s="129" t="s">
        <v>367</v>
      </c>
      <c r="C79" s="129" t="s">
        <v>381</v>
      </c>
      <c r="D79" s="129"/>
      <c r="E79" s="204" t="s">
        <v>588</v>
      </c>
      <c r="F79" s="204" t="s">
        <v>589</v>
      </c>
      <c r="G79" s="204" t="s">
        <v>387</v>
      </c>
      <c r="H79" s="129" t="s">
        <v>646</v>
      </c>
      <c r="I79" s="129" t="s">
        <v>647</v>
      </c>
      <c r="J79" s="129"/>
      <c r="K79" s="129" t="s">
        <v>648</v>
      </c>
      <c r="L79" s="129" t="s">
        <v>865</v>
      </c>
      <c r="M79" s="129"/>
      <c r="N79" s="174">
        <v>43340</v>
      </c>
      <c r="O79" s="177" t="s">
        <v>1004</v>
      </c>
    </row>
    <row r="80" spans="1:15" s="19" customFormat="1" ht="63.75" x14ac:dyDescent="0.25">
      <c r="A80" s="131" t="s">
        <v>461</v>
      </c>
      <c r="B80" s="129" t="s">
        <v>367</v>
      </c>
      <c r="C80" s="129" t="s">
        <v>381</v>
      </c>
      <c r="D80" s="129"/>
      <c r="E80" s="129" t="s">
        <v>590</v>
      </c>
      <c r="F80" s="129" t="s">
        <v>421</v>
      </c>
      <c r="G80" s="129" t="s">
        <v>546</v>
      </c>
      <c r="H80" s="129" t="s">
        <v>649</v>
      </c>
      <c r="I80" s="129" t="s">
        <v>650</v>
      </c>
      <c r="J80" s="129"/>
      <c r="K80" s="129"/>
      <c r="L80" s="129" t="s">
        <v>857</v>
      </c>
      <c r="M80" s="129"/>
      <c r="N80" s="174">
        <v>43340</v>
      </c>
      <c r="O80" s="177" t="s">
        <v>858</v>
      </c>
    </row>
    <row r="81" spans="1:15" s="19" customFormat="1" ht="102" x14ac:dyDescent="0.25">
      <c r="A81" s="131" t="s">
        <v>461</v>
      </c>
      <c r="B81" s="129" t="s">
        <v>367</v>
      </c>
      <c r="C81" s="129" t="s">
        <v>381</v>
      </c>
      <c r="D81" s="129"/>
      <c r="E81" s="129" t="s">
        <v>1119</v>
      </c>
      <c r="F81" s="129" t="s">
        <v>1096</v>
      </c>
      <c r="G81" s="129" t="s">
        <v>1096</v>
      </c>
      <c r="H81" s="129" t="s">
        <v>1176</v>
      </c>
      <c r="I81" s="129" t="s">
        <v>1403</v>
      </c>
      <c r="J81" s="129" t="s">
        <v>1348</v>
      </c>
      <c r="K81" s="129"/>
      <c r="L81" s="129" t="s">
        <v>865</v>
      </c>
      <c r="M81" s="129"/>
      <c r="N81" s="174">
        <v>43705</v>
      </c>
      <c r="O81" s="177" t="s">
        <v>1004</v>
      </c>
    </row>
    <row r="82" spans="1:15" s="19" customFormat="1" ht="102" x14ac:dyDescent="0.25">
      <c r="A82" s="131" t="s">
        <v>461</v>
      </c>
      <c r="B82" s="129" t="s">
        <v>367</v>
      </c>
      <c r="C82" s="129" t="s">
        <v>381</v>
      </c>
      <c r="D82" s="129"/>
      <c r="E82" s="129" t="s">
        <v>1120</v>
      </c>
      <c r="F82" s="129" t="s">
        <v>1097</v>
      </c>
      <c r="G82" s="129" t="s">
        <v>1097</v>
      </c>
      <c r="H82" s="129" t="s">
        <v>1178</v>
      </c>
      <c r="I82" s="129" t="s">
        <v>1402</v>
      </c>
      <c r="J82" s="129" t="s">
        <v>1347</v>
      </c>
      <c r="K82" s="129"/>
      <c r="L82" s="129" t="s">
        <v>865</v>
      </c>
      <c r="M82" s="129"/>
      <c r="N82" s="174">
        <v>43705</v>
      </c>
      <c r="O82" s="177" t="s">
        <v>1004</v>
      </c>
    </row>
    <row r="83" spans="1:15" ht="38.25" x14ac:dyDescent="0.25">
      <c r="A83" s="131" t="s">
        <v>461</v>
      </c>
      <c r="B83" s="129" t="s">
        <v>367</v>
      </c>
      <c r="C83" s="129" t="s">
        <v>412</v>
      </c>
      <c r="D83" s="129"/>
      <c r="E83" s="129" t="s">
        <v>591</v>
      </c>
      <c r="F83" s="129" t="s">
        <v>1013</v>
      </c>
      <c r="G83" s="129" t="s">
        <v>1014</v>
      </c>
      <c r="H83" s="129" t="s">
        <v>1015</v>
      </c>
      <c r="I83" s="129" t="s">
        <v>650</v>
      </c>
      <c r="J83" s="129"/>
      <c r="K83" s="129"/>
      <c r="L83" s="129" t="s">
        <v>524</v>
      </c>
      <c r="M83" s="129"/>
      <c r="N83" s="174">
        <v>43705</v>
      </c>
      <c r="O83" s="177" t="s">
        <v>1265</v>
      </c>
    </row>
    <row r="84" spans="1:15" ht="153" x14ac:dyDescent="0.25">
      <c r="A84" s="131" t="s">
        <v>461</v>
      </c>
      <c r="B84" s="129" t="s">
        <v>367</v>
      </c>
      <c r="C84" s="129" t="s">
        <v>412</v>
      </c>
      <c r="D84" s="129" t="s">
        <v>1244</v>
      </c>
      <c r="E84" s="129" t="s">
        <v>1399</v>
      </c>
      <c r="F84" s="129" t="s">
        <v>1395</v>
      </c>
      <c r="G84" s="129" t="s">
        <v>1385</v>
      </c>
      <c r="H84" s="129" t="s">
        <v>1386</v>
      </c>
      <c r="I84" s="129" t="s">
        <v>1387</v>
      </c>
      <c r="J84" s="129" t="s">
        <v>1388</v>
      </c>
      <c r="K84" s="129"/>
      <c r="L84" s="129" t="s">
        <v>1398</v>
      </c>
      <c r="M84" s="129"/>
      <c r="N84" s="174">
        <v>43705</v>
      </c>
      <c r="O84" s="177" t="s">
        <v>1286</v>
      </c>
    </row>
    <row r="85" spans="1:15" ht="153" x14ac:dyDescent="0.25">
      <c r="A85" s="131" t="s">
        <v>461</v>
      </c>
      <c r="B85" s="129" t="s">
        <v>367</v>
      </c>
      <c r="C85" s="129" t="s">
        <v>412</v>
      </c>
      <c r="D85" s="129" t="s">
        <v>1244</v>
      </c>
      <c r="E85" s="129" t="s">
        <v>1400</v>
      </c>
      <c r="F85" s="129" t="s">
        <v>1389</v>
      </c>
      <c r="G85" s="129" t="s">
        <v>1390</v>
      </c>
      <c r="H85" s="129" t="s">
        <v>1391</v>
      </c>
      <c r="I85" s="129" t="s">
        <v>1392</v>
      </c>
      <c r="J85" s="129" t="s">
        <v>1388</v>
      </c>
      <c r="K85" s="129"/>
      <c r="L85" s="129" t="s">
        <v>1398</v>
      </c>
      <c r="M85" s="129"/>
      <c r="N85" s="174">
        <v>43705</v>
      </c>
      <c r="O85" s="177" t="s">
        <v>1286</v>
      </c>
    </row>
    <row r="86" spans="1:15" ht="153" x14ac:dyDescent="0.25">
      <c r="A86" s="131" t="s">
        <v>461</v>
      </c>
      <c r="B86" s="129" t="s">
        <v>367</v>
      </c>
      <c r="C86" s="129" t="s">
        <v>412</v>
      </c>
      <c r="D86" s="129" t="s">
        <v>1244</v>
      </c>
      <c r="E86" s="129" t="s">
        <v>1401</v>
      </c>
      <c r="F86" s="129" t="s">
        <v>1393</v>
      </c>
      <c r="G86" s="129" t="s">
        <v>1394</v>
      </c>
      <c r="H86" s="129" t="s">
        <v>1397</v>
      </c>
      <c r="I86" s="129" t="s">
        <v>1396</v>
      </c>
      <c r="J86" s="129" t="s">
        <v>1388</v>
      </c>
      <c r="K86" s="129"/>
      <c r="L86" s="129" t="s">
        <v>1398</v>
      </c>
      <c r="M86" s="129"/>
      <c r="N86" s="174">
        <v>43705</v>
      </c>
      <c r="O86" s="177" t="s">
        <v>1286</v>
      </c>
    </row>
    <row r="87" spans="1:15" ht="76.5" x14ac:dyDescent="0.25">
      <c r="A87" s="131" t="s">
        <v>461</v>
      </c>
      <c r="B87" s="129" t="s">
        <v>367</v>
      </c>
      <c r="C87" s="129" t="s">
        <v>412</v>
      </c>
      <c r="D87" s="129"/>
      <c r="E87" s="129" t="s">
        <v>592</v>
      </c>
      <c r="F87" s="129" t="s">
        <v>547</v>
      </c>
      <c r="G87" s="129" t="s">
        <v>860</v>
      </c>
      <c r="H87" s="129" t="s">
        <v>1260</v>
      </c>
      <c r="I87" s="129" t="s">
        <v>651</v>
      </c>
      <c r="J87" s="129" t="s">
        <v>1384</v>
      </c>
      <c r="K87" s="129"/>
      <c r="L87" s="129" t="s">
        <v>907</v>
      </c>
      <c r="M87" s="129"/>
      <c r="N87" s="174">
        <v>43705</v>
      </c>
      <c r="O87" s="177" t="s">
        <v>1286</v>
      </c>
    </row>
    <row r="88" spans="1:15" ht="89.25" x14ac:dyDescent="0.25">
      <c r="A88" s="131" t="s">
        <v>461</v>
      </c>
      <c r="B88" s="129" t="s">
        <v>367</v>
      </c>
      <c r="C88" s="129" t="s">
        <v>412</v>
      </c>
      <c r="D88" s="129"/>
      <c r="E88" s="129" t="s">
        <v>1005</v>
      </c>
      <c r="F88" s="129" t="s">
        <v>909</v>
      </c>
      <c r="G88" s="129" t="s">
        <v>910</v>
      </c>
      <c r="H88" s="129" t="s">
        <v>911</v>
      </c>
      <c r="I88" s="129" t="s">
        <v>912</v>
      </c>
      <c r="J88" s="129" t="s">
        <v>1380</v>
      </c>
      <c r="K88" s="129" t="s">
        <v>913</v>
      </c>
      <c r="L88" s="129" t="s">
        <v>1010</v>
      </c>
      <c r="M88" s="129" t="s">
        <v>914</v>
      </c>
      <c r="N88" s="174">
        <v>43340</v>
      </c>
      <c r="O88" s="177" t="s">
        <v>915</v>
      </c>
    </row>
    <row r="89" spans="1:15" ht="140.25" x14ac:dyDescent="0.25">
      <c r="A89" s="132" t="s">
        <v>548</v>
      </c>
      <c r="B89" s="129"/>
      <c r="C89" s="129"/>
      <c r="D89" s="129"/>
      <c r="E89" s="129" t="s">
        <v>1017</v>
      </c>
      <c r="F89" s="129" t="s">
        <v>963</v>
      </c>
      <c r="G89" s="129" t="s">
        <v>964</v>
      </c>
      <c r="H89" s="129"/>
      <c r="I89" s="129"/>
      <c r="J89" s="129"/>
      <c r="K89" s="129"/>
      <c r="L89" s="129" t="s">
        <v>1016</v>
      </c>
      <c r="M89" s="129" t="s">
        <v>1147</v>
      </c>
      <c r="N89" s="174">
        <v>43696</v>
      </c>
      <c r="O89" s="177" t="s">
        <v>1148</v>
      </c>
    </row>
    <row r="90" spans="1:15" ht="63.75" x14ac:dyDescent="0.25">
      <c r="A90" s="132" t="s">
        <v>548</v>
      </c>
      <c r="B90" s="129"/>
      <c r="C90" s="129"/>
      <c r="D90" s="129"/>
      <c r="E90" s="129" t="s">
        <v>1058</v>
      </c>
      <c r="F90" s="129" t="s">
        <v>549</v>
      </c>
      <c r="G90" s="129" t="s">
        <v>1304</v>
      </c>
      <c r="H90" s="129" t="s">
        <v>1305</v>
      </c>
      <c r="I90" s="129"/>
      <c r="J90" s="129"/>
      <c r="K90" s="129"/>
      <c r="L90" s="129" t="s">
        <v>1264</v>
      </c>
      <c r="M90" s="129" t="s">
        <v>1306</v>
      </c>
      <c r="N90" s="174">
        <v>43714</v>
      </c>
      <c r="O90" s="177" t="s">
        <v>1307</v>
      </c>
    </row>
    <row r="91" spans="1:15" ht="89.25" x14ac:dyDescent="0.25">
      <c r="A91" s="132" t="s">
        <v>548</v>
      </c>
      <c r="B91" s="129"/>
      <c r="C91" s="129"/>
      <c r="D91" s="129"/>
      <c r="E91" s="129"/>
      <c r="F91" s="129" t="s">
        <v>729</v>
      </c>
      <c r="G91" s="129" t="s">
        <v>1299</v>
      </c>
      <c r="H91" s="129" t="s">
        <v>1302</v>
      </c>
      <c r="I91" s="129" t="s">
        <v>730</v>
      </c>
      <c r="J91" s="129"/>
      <c r="K91" s="129"/>
      <c r="L91" s="129" t="s">
        <v>540</v>
      </c>
      <c r="M91" s="129"/>
      <c r="N91" s="174">
        <v>43714</v>
      </c>
      <c r="O91" s="177" t="s">
        <v>1303</v>
      </c>
    </row>
  </sheetData>
  <mergeCells count="1">
    <mergeCell ref="A1:O1"/>
  </mergeCells>
  <hyperlinks>
    <hyperlink ref="O7" r:id="rId1"/>
    <hyperlink ref="O8" r:id="rId2"/>
    <hyperlink ref="O9" r:id="rId3"/>
    <hyperlink ref="O10" r:id="rId4"/>
    <hyperlink ref="O11" r:id="rId5"/>
    <hyperlink ref="O12" r:id="rId6"/>
    <hyperlink ref="O13" r:id="rId7"/>
    <hyperlink ref="O14" r:id="rId8"/>
    <hyperlink ref="O15" r:id="rId9"/>
    <hyperlink ref="O16" r:id="rId10"/>
    <hyperlink ref="O91" r:id="rId11"/>
    <hyperlink ref="O58" r:id="rId12"/>
    <hyperlink ref="O60" r:id="rId13"/>
  </hyperlinks>
  <pageMargins left="0.7" right="0.7" top="0.75" bottom="0.75" header="0.3" footer="0.3"/>
  <pageSetup paperSize="9"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230"/>
      <c r="B1" s="230"/>
      <c r="C1" s="230"/>
      <c r="D1" s="230"/>
      <c r="E1" s="230"/>
      <c r="F1" s="230"/>
      <c r="G1" s="230"/>
      <c r="H1" s="230"/>
    </row>
    <row r="2" spans="1:9" x14ac:dyDescent="0.25">
      <c r="A2" s="109" t="s">
        <v>379</v>
      </c>
      <c r="B2" s="109" t="s">
        <v>357</v>
      </c>
      <c r="C2" s="110" t="s">
        <v>657</v>
      </c>
      <c r="D2" s="110" t="s">
        <v>658</v>
      </c>
      <c r="E2" s="111" t="s">
        <v>659</v>
      </c>
      <c r="F2" s="111" t="s">
        <v>660</v>
      </c>
      <c r="G2" s="111" t="s">
        <v>661</v>
      </c>
      <c r="H2" s="111" t="s">
        <v>662</v>
      </c>
      <c r="I2" s="20"/>
    </row>
    <row r="3" spans="1:9" x14ac:dyDescent="0.25">
      <c r="A3" s="106" t="s">
        <v>1</v>
      </c>
      <c r="B3" s="106" t="s">
        <v>0</v>
      </c>
      <c r="C3" s="106" t="s">
        <v>663</v>
      </c>
      <c r="D3" s="106" t="s">
        <v>664</v>
      </c>
      <c r="E3" s="106" t="s">
        <v>665</v>
      </c>
      <c r="F3" s="106" t="s">
        <v>663</v>
      </c>
      <c r="G3" s="106" t="s">
        <v>666</v>
      </c>
      <c r="H3" s="106" t="s">
        <v>667</v>
      </c>
    </row>
    <row r="4" spans="1:9" x14ac:dyDescent="0.25">
      <c r="A4" s="106" t="s">
        <v>3</v>
      </c>
      <c r="B4" s="106" t="s">
        <v>2</v>
      </c>
      <c r="C4" s="106" t="s">
        <v>668</v>
      </c>
      <c r="D4" s="106" t="s">
        <v>669</v>
      </c>
      <c r="E4" s="106" t="s">
        <v>670</v>
      </c>
      <c r="F4" s="106" t="s">
        <v>671</v>
      </c>
      <c r="G4" s="106" t="s">
        <v>672</v>
      </c>
      <c r="H4" s="106" t="s">
        <v>673</v>
      </c>
    </row>
    <row r="5" spans="1:9" x14ac:dyDescent="0.25">
      <c r="A5" s="106" t="s">
        <v>5</v>
      </c>
      <c r="B5" s="106" t="s">
        <v>4</v>
      </c>
      <c r="C5" s="106" t="s">
        <v>674</v>
      </c>
      <c r="D5" s="106" t="s">
        <v>669</v>
      </c>
      <c r="E5" s="106" t="s">
        <v>665</v>
      </c>
      <c r="F5" s="106" t="s">
        <v>674</v>
      </c>
      <c r="G5" s="106" t="s">
        <v>675</v>
      </c>
      <c r="H5" s="106" t="s">
        <v>676</v>
      </c>
    </row>
    <row r="6" spans="1:9" x14ac:dyDescent="0.25">
      <c r="A6" s="106" t="s">
        <v>7</v>
      </c>
      <c r="B6" s="106" t="s">
        <v>6</v>
      </c>
      <c r="C6" s="106" t="s">
        <v>677</v>
      </c>
      <c r="D6" s="106" t="s">
        <v>669</v>
      </c>
      <c r="E6" s="106" t="s">
        <v>678</v>
      </c>
      <c r="F6" s="106" t="s">
        <v>677</v>
      </c>
      <c r="G6" s="106" t="s">
        <v>675</v>
      </c>
      <c r="H6" s="106" t="s">
        <v>679</v>
      </c>
    </row>
    <row r="7" spans="1:9" x14ac:dyDescent="0.25">
      <c r="A7" s="106" t="s">
        <v>9</v>
      </c>
      <c r="B7" s="106" t="s">
        <v>8</v>
      </c>
      <c r="C7" s="106" t="s">
        <v>680</v>
      </c>
      <c r="D7" s="106" t="s">
        <v>681</v>
      </c>
      <c r="E7" s="106" t="s">
        <v>682</v>
      </c>
      <c r="F7" s="106" t="s">
        <v>683</v>
      </c>
      <c r="G7" s="106" t="s">
        <v>684</v>
      </c>
      <c r="H7" s="106" t="s">
        <v>685</v>
      </c>
    </row>
    <row r="8" spans="1:9" x14ac:dyDescent="0.25">
      <c r="A8" s="106" t="s">
        <v>11</v>
      </c>
      <c r="B8" s="106" t="s">
        <v>10</v>
      </c>
      <c r="C8" s="106" t="s">
        <v>680</v>
      </c>
      <c r="D8" s="106" t="s">
        <v>669</v>
      </c>
      <c r="E8" s="106" t="s">
        <v>682</v>
      </c>
      <c r="F8" s="106" t="s">
        <v>686</v>
      </c>
      <c r="G8" s="106" t="s">
        <v>684</v>
      </c>
      <c r="H8" s="106" t="s">
        <v>687</v>
      </c>
    </row>
    <row r="9" spans="1:9" x14ac:dyDescent="0.25">
      <c r="A9" s="106" t="s">
        <v>13</v>
      </c>
      <c r="B9" s="106" t="s">
        <v>12</v>
      </c>
      <c r="C9" s="106" t="s">
        <v>668</v>
      </c>
      <c r="D9" s="106" t="s">
        <v>688</v>
      </c>
      <c r="E9" s="106" t="s">
        <v>689</v>
      </c>
      <c r="F9" s="106" t="s">
        <v>671</v>
      </c>
      <c r="G9" s="106" t="s">
        <v>666</v>
      </c>
      <c r="H9" s="106" t="s">
        <v>690</v>
      </c>
    </row>
    <row r="10" spans="1:9" x14ac:dyDescent="0.25">
      <c r="A10" s="106" t="s">
        <v>15</v>
      </c>
      <c r="B10" s="106" t="s">
        <v>14</v>
      </c>
      <c r="C10" s="106" t="s">
        <v>691</v>
      </c>
      <c r="D10" s="106" t="s">
        <v>692</v>
      </c>
      <c r="E10" s="106" t="s">
        <v>693</v>
      </c>
      <c r="F10" s="106" t="s">
        <v>691</v>
      </c>
      <c r="G10" s="106" t="s">
        <v>694</v>
      </c>
      <c r="H10" s="106" t="s">
        <v>695</v>
      </c>
    </row>
    <row r="11" spans="1:9" x14ac:dyDescent="0.25">
      <c r="A11" s="106" t="s">
        <v>17</v>
      </c>
      <c r="B11" s="106" t="s">
        <v>16</v>
      </c>
      <c r="C11" s="106" t="s">
        <v>668</v>
      </c>
      <c r="D11" s="106" t="s">
        <v>692</v>
      </c>
      <c r="E11" s="106" t="s">
        <v>670</v>
      </c>
      <c r="F11" s="106" t="s">
        <v>696</v>
      </c>
      <c r="G11" s="106" t="s">
        <v>672</v>
      </c>
      <c r="H11" s="106" t="s">
        <v>697</v>
      </c>
    </row>
    <row r="12" spans="1:9" x14ac:dyDescent="0.25">
      <c r="A12" s="106" t="s">
        <v>19</v>
      </c>
      <c r="B12" s="106" t="s">
        <v>18</v>
      </c>
      <c r="C12" s="106" t="s">
        <v>668</v>
      </c>
      <c r="D12" s="106" t="s">
        <v>669</v>
      </c>
      <c r="E12" s="106" t="s">
        <v>689</v>
      </c>
      <c r="F12" s="106" t="s">
        <v>671</v>
      </c>
      <c r="G12" s="106" t="s">
        <v>666</v>
      </c>
      <c r="H12" s="106" t="s">
        <v>690</v>
      </c>
    </row>
    <row r="13" spans="1:9" x14ac:dyDescent="0.25">
      <c r="A13" s="106" t="s">
        <v>21</v>
      </c>
      <c r="B13" s="106" t="s">
        <v>20</v>
      </c>
      <c r="C13" s="106" t="s">
        <v>680</v>
      </c>
      <c r="D13" s="106" t="s">
        <v>681</v>
      </c>
      <c r="E13" s="106" t="s">
        <v>682</v>
      </c>
      <c r="F13" s="106" t="s">
        <v>683</v>
      </c>
      <c r="G13" s="106" t="s">
        <v>684</v>
      </c>
      <c r="H13" s="106" t="s">
        <v>685</v>
      </c>
    </row>
    <row r="14" spans="1:9" x14ac:dyDescent="0.25">
      <c r="A14" s="106" t="s">
        <v>23</v>
      </c>
      <c r="B14" s="106" t="s">
        <v>22</v>
      </c>
      <c r="C14" s="106" t="s">
        <v>674</v>
      </c>
      <c r="D14" s="106" t="s">
        <v>681</v>
      </c>
      <c r="E14" s="106" t="s">
        <v>665</v>
      </c>
      <c r="F14" s="106" t="s">
        <v>674</v>
      </c>
      <c r="G14" s="106" t="s">
        <v>666</v>
      </c>
      <c r="H14" s="106" t="s">
        <v>690</v>
      </c>
    </row>
    <row r="15" spans="1:9" x14ac:dyDescent="0.25">
      <c r="A15" s="106" t="s">
        <v>25</v>
      </c>
      <c r="B15" s="106" t="s">
        <v>24</v>
      </c>
      <c r="C15" s="106" t="s">
        <v>663</v>
      </c>
      <c r="D15" s="106" t="s">
        <v>664</v>
      </c>
      <c r="E15" s="106" t="s">
        <v>693</v>
      </c>
      <c r="F15" s="106" t="s">
        <v>663</v>
      </c>
      <c r="G15" s="106" t="s">
        <v>666</v>
      </c>
      <c r="H15" s="106" t="s">
        <v>667</v>
      </c>
    </row>
    <row r="16" spans="1:9" x14ac:dyDescent="0.25">
      <c r="A16" s="106" t="s">
        <v>27</v>
      </c>
      <c r="B16" s="106" t="s">
        <v>26</v>
      </c>
      <c r="C16" s="106" t="s">
        <v>680</v>
      </c>
      <c r="D16" s="106" t="s">
        <v>681</v>
      </c>
      <c r="E16" s="106" t="s">
        <v>682</v>
      </c>
      <c r="F16" s="106" t="s">
        <v>683</v>
      </c>
      <c r="G16" s="106" t="s">
        <v>684</v>
      </c>
      <c r="H16" s="106" t="s">
        <v>685</v>
      </c>
    </row>
    <row r="17" spans="1:8" x14ac:dyDescent="0.25">
      <c r="A17" s="106" t="s">
        <v>29</v>
      </c>
      <c r="B17" s="106" t="s">
        <v>28</v>
      </c>
      <c r="C17" s="106" t="s">
        <v>668</v>
      </c>
      <c r="D17" s="106" t="s">
        <v>669</v>
      </c>
      <c r="E17" s="106" t="s">
        <v>670</v>
      </c>
      <c r="F17" s="106" t="s">
        <v>671</v>
      </c>
      <c r="G17" s="106" t="s">
        <v>672</v>
      </c>
      <c r="H17" s="106" t="s">
        <v>698</v>
      </c>
    </row>
    <row r="18" spans="1:8" x14ac:dyDescent="0.25">
      <c r="A18" s="106" t="s">
        <v>31</v>
      </c>
      <c r="B18" s="106" t="s">
        <v>30</v>
      </c>
      <c r="C18" s="106" t="s">
        <v>668</v>
      </c>
      <c r="D18" s="106" t="s">
        <v>692</v>
      </c>
      <c r="E18" s="106" t="s">
        <v>670</v>
      </c>
      <c r="F18" s="106" t="s">
        <v>696</v>
      </c>
      <c r="G18" s="106" t="s">
        <v>672</v>
      </c>
      <c r="H18" s="106" t="s">
        <v>697</v>
      </c>
    </row>
    <row r="19" spans="1:8" x14ac:dyDescent="0.25">
      <c r="A19" s="106" t="s">
        <v>33</v>
      </c>
      <c r="B19" s="106" t="s">
        <v>32</v>
      </c>
      <c r="C19" s="106" t="s">
        <v>680</v>
      </c>
      <c r="D19" s="106" t="s">
        <v>669</v>
      </c>
      <c r="E19" s="106" t="s">
        <v>682</v>
      </c>
      <c r="F19" s="106" t="s">
        <v>683</v>
      </c>
      <c r="G19" s="106" t="s">
        <v>684</v>
      </c>
      <c r="H19" s="106" t="s">
        <v>699</v>
      </c>
    </row>
    <row r="20" spans="1:8" x14ac:dyDescent="0.25">
      <c r="A20" s="106" t="s">
        <v>35</v>
      </c>
      <c r="B20" s="106" t="s">
        <v>34</v>
      </c>
      <c r="C20" s="106" t="s">
        <v>677</v>
      </c>
      <c r="D20" s="106" t="s">
        <v>664</v>
      </c>
      <c r="E20" s="106" t="s">
        <v>700</v>
      </c>
      <c r="F20" s="106" t="s">
        <v>677</v>
      </c>
      <c r="G20" s="106" t="s">
        <v>675</v>
      </c>
      <c r="H20" s="106" t="s">
        <v>701</v>
      </c>
    </row>
    <row r="21" spans="1:8" x14ac:dyDescent="0.25">
      <c r="A21" s="106" t="s">
        <v>37</v>
      </c>
      <c r="B21" s="106" t="s">
        <v>36</v>
      </c>
      <c r="C21" s="106" t="s">
        <v>663</v>
      </c>
      <c r="D21" s="106" t="s">
        <v>688</v>
      </c>
      <c r="E21" s="106" t="s">
        <v>693</v>
      </c>
      <c r="F21" s="106" t="s">
        <v>663</v>
      </c>
      <c r="G21" s="106" t="s">
        <v>666</v>
      </c>
      <c r="H21" s="106" t="s">
        <v>667</v>
      </c>
    </row>
    <row r="22" spans="1:8" x14ac:dyDescent="0.25">
      <c r="A22" s="106" t="s">
        <v>798</v>
      </c>
      <c r="B22" s="106" t="s">
        <v>38</v>
      </c>
      <c r="C22" s="106" t="s">
        <v>680</v>
      </c>
      <c r="D22" s="106" t="s">
        <v>688</v>
      </c>
      <c r="E22" s="106" t="s">
        <v>682</v>
      </c>
      <c r="F22" s="106" t="s">
        <v>683</v>
      </c>
      <c r="G22" s="106" t="s">
        <v>684</v>
      </c>
      <c r="H22" s="106" t="s">
        <v>687</v>
      </c>
    </row>
    <row r="23" spans="1:8" x14ac:dyDescent="0.25">
      <c r="A23" s="106" t="s">
        <v>40</v>
      </c>
      <c r="B23" s="106" t="s">
        <v>39</v>
      </c>
      <c r="C23" s="106" t="s">
        <v>668</v>
      </c>
      <c r="D23" s="106" t="s">
        <v>669</v>
      </c>
      <c r="E23" s="106" t="s">
        <v>670</v>
      </c>
      <c r="F23" s="106" t="s">
        <v>671</v>
      </c>
      <c r="G23" s="106" t="s">
        <v>672</v>
      </c>
      <c r="H23" s="106" t="s">
        <v>673</v>
      </c>
    </row>
    <row r="24" spans="1:8" x14ac:dyDescent="0.25">
      <c r="A24" s="106" t="s">
        <v>42</v>
      </c>
      <c r="B24" s="106" t="s">
        <v>41</v>
      </c>
      <c r="C24" s="106" t="s">
        <v>677</v>
      </c>
      <c r="D24" s="106" t="s">
        <v>669</v>
      </c>
      <c r="E24" s="106" t="s">
        <v>678</v>
      </c>
      <c r="F24" s="106" t="s">
        <v>677</v>
      </c>
      <c r="G24" s="106" t="s">
        <v>675</v>
      </c>
      <c r="H24" s="106" t="s">
        <v>702</v>
      </c>
    </row>
    <row r="25" spans="1:8" x14ac:dyDescent="0.25">
      <c r="A25" s="106" t="s">
        <v>44</v>
      </c>
      <c r="B25" s="106" t="s">
        <v>43</v>
      </c>
      <c r="C25" s="106" t="s">
        <v>680</v>
      </c>
      <c r="D25" s="106" t="s">
        <v>669</v>
      </c>
      <c r="E25" s="106" t="s">
        <v>682</v>
      </c>
      <c r="F25" s="106" t="s">
        <v>686</v>
      </c>
      <c r="G25" s="106" t="s">
        <v>684</v>
      </c>
      <c r="H25" s="106" t="s">
        <v>687</v>
      </c>
    </row>
    <row r="26" spans="1:8" x14ac:dyDescent="0.25">
      <c r="A26" s="106" t="s">
        <v>378</v>
      </c>
      <c r="B26" s="106" t="s">
        <v>45</v>
      </c>
      <c r="C26" s="106" t="s">
        <v>691</v>
      </c>
      <c r="D26" s="106" t="s">
        <v>681</v>
      </c>
      <c r="E26" s="106" t="s">
        <v>693</v>
      </c>
      <c r="F26" s="106" t="s">
        <v>691</v>
      </c>
      <c r="G26" s="106" t="s">
        <v>666</v>
      </c>
      <c r="H26" s="106" t="s">
        <v>703</v>
      </c>
    </row>
    <row r="27" spans="1:8" x14ac:dyDescent="0.25">
      <c r="A27" s="106" t="s">
        <v>47</v>
      </c>
      <c r="B27" s="106" t="s">
        <v>46</v>
      </c>
      <c r="C27" s="106" t="s">
        <v>668</v>
      </c>
      <c r="D27" s="106" t="s">
        <v>669</v>
      </c>
      <c r="E27" s="106" t="s">
        <v>670</v>
      </c>
      <c r="F27" s="106" t="s">
        <v>696</v>
      </c>
      <c r="G27" s="106" t="s">
        <v>672</v>
      </c>
      <c r="H27" s="106" t="s">
        <v>698</v>
      </c>
    </row>
    <row r="28" spans="1:8" x14ac:dyDescent="0.25">
      <c r="A28" s="106" t="s">
        <v>49</v>
      </c>
      <c r="B28" s="106" t="s">
        <v>48</v>
      </c>
      <c r="C28" s="106" t="s">
        <v>677</v>
      </c>
      <c r="D28" s="106" t="s">
        <v>664</v>
      </c>
      <c r="E28" s="106" t="s">
        <v>700</v>
      </c>
      <c r="F28" s="106" t="s">
        <v>677</v>
      </c>
      <c r="G28" s="106" t="s">
        <v>675</v>
      </c>
      <c r="H28" s="106" t="s">
        <v>701</v>
      </c>
    </row>
    <row r="29" spans="1:8" x14ac:dyDescent="0.25">
      <c r="A29" s="106" t="s">
        <v>51</v>
      </c>
      <c r="B29" s="106" t="s">
        <v>50</v>
      </c>
      <c r="C29" s="106" t="s">
        <v>677</v>
      </c>
      <c r="D29" s="106" t="s">
        <v>664</v>
      </c>
      <c r="E29" s="106" t="s">
        <v>704</v>
      </c>
      <c r="F29" s="106" t="s">
        <v>677</v>
      </c>
      <c r="G29" s="106" t="s">
        <v>675</v>
      </c>
      <c r="H29" s="106" t="s">
        <v>705</v>
      </c>
    </row>
    <row r="30" spans="1:8" x14ac:dyDescent="0.25">
      <c r="A30" s="106" t="s">
        <v>799</v>
      </c>
      <c r="B30" s="106" t="s">
        <v>58</v>
      </c>
      <c r="C30" s="106" t="s">
        <v>677</v>
      </c>
      <c r="D30" s="106" t="s">
        <v>688</v>
      </c>
      <c r="E30" s="106" t="s">
        <v>700</v>
      </c>
      <c r="F30" s="106" t="s">
        <v>677</v>
      </c>
      <c r="G30" s="106" t="s">
        <v>675</v>
      </c>
      <c r="H30" s="106" t="s">
        <v>701</v>
      </c>
    </row>
    <row r="31" spans="1:8" x14ac:dyDescent="0.25">
      <c r="A31" s="106" t="s">
        <v>53</v>
      </c>
      <c r="B31" s="106" t="s">
        <v>52</v>
      </c>
      <c r="C31" s="106" t="s">
        <v>691</v>
      </c>
      <c r="D31" s="106" t="s">
        <v>664</v>
      </c>
      <c r="E31" s="106" t="s">
        <v>693</v>
      </c>
      <c r="F31" s="106" t="s">
        <v>691</v>
      </c>
      <c r="G31" s="106" t="s">
        <v>666</v>
      </c>
      <c r="H31" s="106" t="s">
        <v>703</v>
      </c>
    </row>
    <row r="32" spans="1:8" x14ac:dyDescent="0.25">
      <c r="A32" s="106" t="s">
        <v>55</v>
      </c>
      <c r="B32" s="106" t="s">
        <v>54</v>
      </c>
      <c r="C32" s="106" t="s">
        <v>677</v>
      </c>
      <c r="D32" s="106" t="s">
        <v>688</v>
      </c>
      <c r="E32" s="106" t="s">
        <v>700</v>
      </c>
      <c r="F32" s="106" t="s">
        <v>677</v>
      </c>
      <c r="G32" s="106" t="s">
        <v>675</v>
      </c>
      <c r="H32" s="106" t="s">
        <v>679</v>
      </c>
    </row>
    <row r="33" spans="1:8" x14ac:dyDescent="0.25">
      <c r="A33" s="106" t="s">
        <v>57</v>
      </c>
      <c r="B33" s="106" t="s">
        <v>56</v>
      </c>
      <c r="C33" s="106" t="s">
        <v>706</v>
      </c>
      <c r="D33" s="106" t="s">
        <v>692</v>
      </c>
      <c r="E33" s="106" t="s">
        <v>670</v>
      </c>
      <c r="F33" s="106" t="s">
        <v>706</v>
      </c>
      <c r="G33" s="106" t="s">
        <v>684</v>
      </c>
      <c r="H33" s="106" t="s">
        <v>707</v>
      </c>
    </row>
    <row r="34" spans="1:8" x14ac:dyDescent="0.25">
      <c r="A34" s="106" t="s">
        <v>60</v>
      </c>
      <c r="B34" s="106" t="s">
        <v>59</v>
      </c>
      <c r="C34" s="106" t="s">
        <v>677</v>
      </c>
      <c r="D34" s="106" t="s">
        <v>664</v>
      </c>
      <c r="E34" s="106" t="s">
        <v>700</v>
      </c>
      <c r="F34" s="106" t="s">
        <v>677</v>
      </c>
      <c r="G34" s="106" t="s">
        <v>675</v>
      </c>
      <c r="H34" s="106" t="s">
        <v>679</v>
      </c>
    </row>
    <row r="35" spans="1:8" x14ac:dyDescent="0.25">
      <c r="A35" s="106" t="s">
        <v>62</v>
      </c>
      <c r="B35" s="106" t="s">
        <v>61</v>
      </c>
      <c r="C35" s="106" t="s">
        <v>677</v>
      </c>
      <c r="D35" s="106" t="s">
        <v>664</v>
      </c>
      <c r="E35" s="106" t="s">
        <v>700</v>
      </c>
      <c r="F35" s="106" t="s">
        <v>677</v>
      </c>
      <c r="G35" s="106" t="s">
        <v>675</v>
      </c>
      <c r="H35" s="106" t="s">
        <v>679</v>
      </c>
    </row>
    <row r="36" spans="1:8" x14ac:dyDescent="0.25">
      <c r="A36" s="106" t="s">
        <v>64</v>
      </c>
      <c r="B36" s="106" t="s">
        <v>63</v>
      </c>
      <c r="C36" s="106" t="s">
        <v>680</v>
      </c>
      <c r="D36" s="106" t="s">
        <v>692</v>
      </c>
      <c r="E36" s="106" t="s">
        <v>682</v>
      </c>
      <c r="F36" s="106" t="s">
        <v>686</v>
      </c>
      <c r="G36" s="106" t="s">
        <v>684</v>
      </c>
      <c r="H36" s="106" t="s">
        <v>687</v>
      </c>
    </row>
    <row r="37" spans="1:8" x14ac:dyDescent="0.25">
      <c r="A37" s="106" t="s">
        <v>375</v>
      </c>
      <c r="B37" s="106" t="s">
        <v>65</v>
      </c>
      <c r="C37" s="106" t="s">
        <v>691</v>
      </c>
      <c r="D37" s="106" t="s">
        <v>669</v>
      </c>
      <c r="E37" s="106" t="s">
        <v>693</v>
      </c>
      <c r="F37" s="106" t="s">
        <v>691</v>
      </c>
      <c r="G37" s="106" t="s">
        <v>666</v>
      </c>
      <c r="H37" s="106" t="s">
        <v>708</v>
      </c>
    </row>
    <row r="38" spans="1:8" x14ac:dyDescent="0.25">
      <c r="A38" s="106" t="s">
        <v>67</v>
      </c>
      <c r="B38" s="106" t="s">
        <v>66</v>
      </c>
      <c r="C38" s="106" t="s">
        <v>680</v>
      </c>
      <c r="D38" s="106" t="s">
        <v>669</v>
      </c>
      <c r="E38" s="106" t="s">
        <v>682</v>
      </c>
      <c r="F38" s="106" t="s">
        <v>686</v>
      </c>
      <c r="G38" s="106" t="s">
        <v>684</v>
      </c>
      <c r="H38" s="106" t="s">
        <v>687</v>
      </c>
    </row>
    <row r="39" spans="1:8" x14ac:dyDescent="0.25">
      <c r="A39" s="106" t="s">
        <v>69</v>
      </c>
      <c r="B39" s="106" t="s">
        <v>68</v>
      </c>
      <c r="C39" s="106" t="s">
        <v>677</v>
      </c>
      <c r="D39" s="106" t="s">
        <v>664</v>
      </c>
      <c r="E39" s="106" t="s">
        <v>678</v>
      </c>
      <c r="F39" s="106" t="s">
        <v>677</v>
      </c>
      <c r="G39" s="106" t="s">
        <v>675</v>
      </c>
      <c r="H39" s="106" t="s">
        <v>705</v>
      </c>
    </row>
    <row r="40" spans="1:8" x14ac:dyDescent="0.25">
      <c r="A40" s="106" t="s">
        <v>373</v>
      </c>
      <c r="B40" s="106" t="s">
        <v>71</v>
      </c>
      <c r="C40" s="106" t="s">
        <v>677</v>
      </c>
      <c r="D40" s="106" t="s">
        <v>688</v>
      </c>
      <c r="E40" s="106" t="s">
        <v>700</v>
      </c>
      <c r="F40" s="106" t="s">
        <v>677</v>
      </c>
      <c r="G40" s="106" t="s">
        <v>675</v>
      </c>
      <c r="H40" s="106" t="s">
        <v>679</v>
      </c>
    </row>
    <row r="41" spans="1:8" x14ac:dyDescent="0.25">
      <c r="A41" s="106" t="s">
        <v>801</v>
      </c>
      <c r="B41" s="106" t="s">
        <v>70</v>
      </c>
      <c r="C41" s="106" t="s">
        <v>677</v>
      </c>
      <c r="D41" s="106" t="s">
        <v>664</v>
      </c>
      <c r="E41" s="106" t="s">
        <v>700</v>
      </c>
      <c r="F41" s="106" t="s">
        <v>677</v>
      </c>
      <c r="G41" s="106" t="s">
        <v>675</v>
      </c>
      <c r="H41" s="106" t="s">
        <v>679</v>
      </c>
    </row>
    <row r="42" spans="1:8" x14ac:dyDescent="0.25">
      <c r="A42" s="106" t="s">
        <v>73</v>
      </c>
      <c r="B42" s="106" t="s">
        <v>72</v>
      </c>
      <c r="C42" s="106" t="s">
        <v>680</v>
      </c>
      <c r="D42" s="106" t="s">
        <v>669</v>
      </c>
      <c r="E42" s="106" t="s">
        <v>682</v>
      </c>
      <c r="F42" s="106" t="s">
        <v>683</v>
      </c>
      <c r="G42" s="106" t="s">
        <v>684</v>
      </c>
      <c r="H42" s="106" t="s">
        <v>699</v>
      </c>
    </row>
    <row r="43" spans="1:8" x14ac:dyDescent="0.25">
      <c r="A43" s="106" t="s">
        <v>370</v>
      </c>
      <c r="B43" s="106" t="s">
        <v>74</v>
      </c>
      <c r="C43" s="106" t="s">
        <v>677</v>
      </c>
      <c r="D43" s="106" t="s">
        <v>688</v>
      </c>
      <c r="E43" s="106" t="s">
        <v>700</v>
      </c>
      <c r="F43" s="106" t="s">
        <v>677</v>
      </c>
      <c r="G43" s="106" t="s">
        <v>675</v>
      </c>
      <c r="H43" s="106" t="s">
        <v>701</v>
      </c>
    </row>
    <row r="44" spans="1:8" x14ac:dyDescent="0.25">
      <c r="A44" s="106" t="s">
        <v>76</v>
      </c>
      <c r="B44" s="106" t="s">
        <v>75</v>
      </c>
      <c r="C44" s="106" t="s">
        <v>668</v>
      </c>
      <c r="D44" s="106" t="s">
        <v>681</v>
      </c>
      <c r="E44" s="106" t="s">
        <v>670</v>
      </c>
      <c r="F44" s="106" t="s">
        <v>696</v>
      </c>
      <c r="G44" s="106" t="s">
        <v>672</v>
      </c>
      <c r="H44" s="106" t="s">
        <v>673</v>
      </c>
    </row>
    <row r="45" spans="1:8" x14ac:dyDescent="0.25">
      <c r="A45" s="106" t="s">
        <v>78</v>
      </c>
      <c r="B45" s="106" t="s">
        <v>77</v>
      </c>
      <c r="C45" s="106" t="s">
        <v>680</v>
      </c>
      <c r="D45" s="106" t="s">
        <v>669</v>
      </c>
      <c r="E45" s="106" t="s">
        <v>682</v>
      </c>
      <c r="F45" s="106" t="s">
        <v>683</v>
      </c>
      <c r="G45" s="106" t="s">
        <v>684</v>
      </c>
      <c r="H45" s="106" t="s">
        <v>685</v>
      </c>
    </row>
    <row r="46" spans="1:8" x14ac:dyDescent="0.25">
      <c r="A46" s="106" t="s">
        <v>80</v>
      </c>
      <c r="B46" s="106" t="s">
        <v>79</v>
      </c>
      <c r="C46" s="106" t="s">
        <v>668</v>
      </c>
      <c r="D46" s="106" t="s">
        <v>681</v>
      </c>
      <c r="E46" s="106" t="s">
        <v>670</v>
      </c>
      <c r="F46" s="106" t="s">
        <v>696</v>
      </c>
      <c r="G46" s="106" t="s">
        <v>666</v>
      </c>
      <c r="H46" s="106" t="s">
        <v>690</v>
      </c>
    </row>
    <row r="47" spans="1:8" x14ac:dyDescent="0.25">
      <c r="A47" s="106" t="s">
        <v>82</v>
      </c>
      <c r="B47" s="106" t="s">
        <v>81</v>
      </c>
      <c r="C47" s="106" t="s">
        <v>668</v>
      </c>
      <c r="D47" s="106" t="s">
        <v>692</v>
      </c>
      <c r="E47" s="106" t="s">
        <v>670</v>
      </c>
      <c r="F47" s="106" t="s">
        <v>696</v>
      </c>
      <c r="G47" s="106" t="s">
        <v>672</v>
      </c>
      <c r="H47" s="106" t="s">
        <v>698</v>
      </c>
    </row>
    <row r="48" spans="1:8" x14ac:dyDescent="0.25">
      <c r="A48" s="106" t="s">
        <v>84</v>
      </c>
      <c r="B48" s="106" t="s">
        <v>83</v>
      </c>
      <c r="C48" s="106" t="s">
        <v>668</v>
      </c>
      <c r="D48" s="106" t="s">
        <v>692</v>
      </c>
      <c r="E48" s="106" t="s">
        <v>670</v>
      </c>
      <c r="F48" s="106" t="s">
        <v>696</v>
      </c>
      <c r="G48" s="106" t="s">
        <v>672</v>
      </c>
      <c r="H48" s="106" t="s">
        <v>709</v>
      </c>
    </row>
    <row r="49" spans="1:8" x14ac:dyDescent="0.25">
      <c r="A49" s="106" t="s">
        <v>86</v>
      </c>
      <c r="B49" s="106" t="s">
        <v>85</v>
      </c>
      <c r="C49" s="106" t="s">
        <v>674</v>
      </c>
      <c r="D49" s="106" t="s">
        <v>688</v>
      </c>
      <c r="E49" s="106" t="s">
        <v>704</v>
      </c>
      <c r="F49" s="106" t="s">
        <v>674</v>
      </c>
      <c r="G49" s="106" t="s">
        <v>675</v>
      </c>
      <c r="H49" s="106" t="s">
        <v>705</v>
      </c>
    </row>
    <row r="50" spans="1:8" x14ac:dyDescent="0.25">
      <c r="A50" s="106" t="s">
        <v>88</v>
      </c>
      <c r="B50" s="106" t="s">
        <v>87</v>
      </c>
      <c r="C50" s="106" t="s">
        <v>680</v>
      </c>
      <c r="D50" s="106" t="s">
        <v>669</v>
      </c>
      <c r="E50" s="106" t="s">
        <v>682</v>
      </c>
      <c r="F50" s="106" t="s">
        <v>683</v>
      </c>
      <c r="G50" s="106" t="s">
        <v>684</v>
      </c>
      <c r="H50" s="106" t="s">
        <v>685</v>
      </c>
    </row>
    <row r="51" spans="1:8" x14ac:dyDescent="0.25">
      <c r="A51" s="106" t="s">
        <v>90</v>
      </c>
      <c r="B51" s="106" t="s">
        <v>89</v>
      </c>
      <c r="C51" s="106" t="s">
        <v>680</v>
      </c>
      <c r="D51" s="106" t="s">
        <v>669</v>
      </c>
      <c r="E51" s="106" t="s">
        <v>682</v>
      </c>
      <c r="F51" s="106" t="s">
        <v>683</v>
      </c>
      <c r="G51" s="106" t="s">
        <v>684</v>
      </c>
      <c r="H51" s="106" t="s">
        <v>685</v>
      </c>
    </row>
    <row r="52" spans="1:8" x14ac:dyDescent="0.25">
      <c r="A52" s="106" t="s">
        <v>93</v>
      </c>
      <c r="B52" s="106" t="s">
        <v>92</v>
      </c>
      <c r="C52" s="106" t="s">
        <v>680</v>
      </c>
      <c r="D52" s="106" t="s">
        <v>669</v>
      </c>
      <c r="E52" s="106" t="s">
        <v>682</v>
      </c>
      <c r="F52" s="106" t="s">
        <v>683</v>
      </c>
      <c r="G52" s="106" t="s">
        <v>684</v>
      </c>
      <c r="H52" s="106" t="s">
        <v>687</v>
      </c>
    </row>
    <row r="53" spans="1:8" x14ac:dyDescent="0.25">
      <c r="A53" s="106" t="s">
        <v>95</v>
      </c>
      <c r="B53" s="106" t="s">
        <v>94</v>
      </c>
      <c r="C53" s="106" t="s">
        <v>674</v>
      </c>
      <c r="D53" s="106" t="s">
        <v>688</v>
      </c>
      <c r="E53" s="106" t="s">
        <v>665</v>
      </c>
      <c r="F53" s="106" t="s">
        <v>674</v>
      </c>
      <c r="G53" s="106" t="s">
        <v>675</v>
      </c>
      <c r="H53" s="106" t="s">
        <v>676</v>
      </c>
    </row>
    <row r="54" spans="1:8" x14ac:dyDescent="0.25">
      <c r="A54" s="106" t="s">
        <v>97</v>
      </c>
      <c r="B54" s="106" t="s">
        <v>96</v>
      </c>
      <c r="C54" s="106" t="s">
        <v>680</v>
      </c>
      <c r="D54" s="106" t="s">
        <v>688</v>
      </c>
      <c r="E54" s="106" t="s">
        <v>682</v>
      </c>
      <c r="F54" s="106" t="s">
        <v>683</v>
      </c>
      <c r="G54" s="106" t="s">
        <v>684</v>
      </c>
      <c r="H54" s="106" t="s">
        <v>699</v>
      </c>
    </row>
    <row r="55" spans="1:8" x14ac:dyDescent="0.25">
      <c r="A55" s="106" t="s">
        <v>99</v>
      </c>
      <c r="B55" s="106" t="s">
        <v>98</v>
      </c>
      <c r="C55" s="106" t="s">
        <v>677</v>
      </c>
      <c r="D55" s="106" t="s">
        <v>681</v>
      </c>
      <c r="E55" s="106" t="s">
        <v>700</v>
      </c>
      <c r="F55" s="106" t="s">
        <v>677</v>
      </c>
      <c r="G55" s="106" t="s">
        <v>675</v>
      </c>
      <c r="H55" s="106" t="s">
        <v>679</v>
      </c>
    </row>
    <row r="56" spans="1:8" x14ac:dyDescent="0.25">
      <c r="A56" s="106" t="s">
        <v>101</v>
      </c>
      <c r="B56" s="106" t="s">
        <v>100</v>
      </c>
      <c r="C56" s="106" t="s">
        <v>677</v>
      </c>
      <c r="D56" s="106" t="s">
        <v>664</v>
      </c>
      <c r="E56" s="106" t="s">
        <v>704</v>
      </c>
      <c r="F56" s="106" t="s">
        <v>677</v>
      </c>
      <c r="G56" s="106" t="s">
        <v>675</v>
      </c>
      <c r="H56" s="106" t="s">
        <v>705</v>
      </c>
    </row>
    <row r="57" spans="1:8" x14ac:dyDescent="0.25">
      <c r="A57" s="106" t="s">
        <v>103</v>
      </c>
      <c r="B57" s="106" t="s">
        <v>102</v>
      </c>
      <c r="C57" s="106" t="s">
        <v>668</v>
      </c>
      <c r="D57" s="106" t="s">
        <v>692</v>
      </c>
      <c r="E57" s="106" t="s">
        <v>670</v>
      </c>
      <c r="F57" s="106" t="s">
        <v>696</v>
      </c>
      <c r="G57" s="106" t="s">
        <v>672</v>
      </c>
      <c r="H57" s="106" t="s">
        <v>709</v>
      </c>
    </row>
    <row r="58" spans="1:8" x14ac:dyDescent="0.25">
      <c r="A58" s="106" t="s">
        <v>105</v>
      </c>
      <c r="B58" s="106" t="s">
        <v>104</v>
      </c>
      <c r="C58" s="106" t="s">
        <v>677</v>
      </c>
      <c r="D58" s="106" t="s">
        <v>664</v>
      </c>
      <c r="E58" s="106" t="s">
        <v>704</v>
      </c>
      <c r="F58" s="106" t="s">
        <v>677</v>
      </c>
      <c r="G58" s="106" t="s">
        <v>675</v>
      </c>
      <c r="H58" s="106" t="s">
        <v>705</v>
      </c>
    </row>
    <row r="59" spans="1:8" x14ac:dyDescent="0.25">
      <c r="A59" s="106" t="s">
        <v>107</v>
      </c>
      <c r="B59" s="106" t="s">
        <v>106</v>
      </c>
      <c r="C59" s="106" t="s">
        <v>691</v>
      </c>
      <c r="D59" s="106" t="s">
        <v>669</v>
      </c>
      <c r="E59" s="106" t="s">
        <v>710</v>
      </c>
      <c r="F59" s="106" t="s">
        <v>691</v>
      </c>
      <c r="G59" s="106" t="s">
        <v>694</v>
      </c>
      <c r="H59" s="106" t="s">
        <v>711</v>
      </c>
    </row>
    <row r="60" spans="1:8" x14ac:dyDescent="0.25">
      <c r="A60" s="106" t="s">
        <v>109</v>
      </c>
      <c r="B60" s="106" t="s">
        <v>108</v>
      </c>
      <c r="C60" s="106" t="s">
        <v>668</v>
      </c>
      <c r="D60" s="106" t="s">
        <v>692</v>
      </c>
      <c r="E60" s="106" t="s">
        <v>670</v>
      </c>
      <c r="F60" s="106" t="s">
        <v>696</v>
      </c>
      <c r="G60" s="106" t="s">
        <v>672</v>
      </c>
      <c r="H60" s="106" t="s">
        <v>709</v>
      </c>
    </row>
    <row r="61" spans="1:8" x14ac:dyDescent="0.25">
      <c r="A61" s="106" t="s">
        <v>111</v>
      </c>
      <c r="B61" s="106" t="s">
        <v>110</v>
      </c>
      <c r="C61" s="106" t="s">
        <v>668</v>
      </c>
      <c r="D61" s="106" t="s">
        <v>692</v>
      </c>
      <c r="E61" s="106" t="s">
        <v>670</v>
      </c>
      <c r="F61" s="106" t="s">
        <v>696</v>
      </c>
      <c r="G61" s="106" t="s">
        <v>672</v>
      </c>
      <c r="H61" s="106" t="s">
        <v>697</v>
      </c>
    </row>
    <row r="62" spans="1:8" x14ac:dyDescent="0.25">
      <c r="A62" s="106" t="s">
        <v>113</v>
      </c>
      <c r="B62" s="106" t="s">
        <v>112</v>
      </c>
      <c r="C62" s="106" t="s">
        <v>677</v>
      </c>
      <c r="D62" s="106" t="s">
        <v>669</v>
      </c>
      <c r="E62" s="106" t="s">
        <v>700</v>
      </c>
      <c r="F62" s="106" t="s">
        <v>677</v>
      </c>
      <c r="G62" s="106" t="s">
        <v>675</v>
      </c>
      <c r="H62" s="106" t="s">
        <v>679</v>
      </c>
    </row>
    <row r="63" spans="1:8" x14ac:dyDescent="0.25">
      <c r="A63" s="106" t="s">
        <v>115</v>
      </c>
      <c r="B63" s="106" t="s">
        <v>114</v>
      </c>
      <c r="C63" s="106" t="s">
        <v>677</v>
      </c>
      <c r="D63" s="106" t="s">
        <v>664</v>
      </c>
      <c r="E63" s="106" t="s">
        <v>700</v>
      </c>
      <c r="F63" s="106" t="s">
        <v>677</v>
      </c>
      <c r="G63" s="106" t="s">
        <v>675</v>
      </c>
      <c r="H63" s="106" t="s">
        <v>701</v>
      </c>
    </row>
    <row r="64" spans="1:8" x14ac:dyDescent="0.25">
      <c r="A64" s="106" t="s">
        <v>117</v>
      </c>
      <c r="B64" s="106" t="s">
        <v>116</v>
      </c>
      <c r="C64" s="106" t="s">
        <v>668</v>
      </c>
      <c r="D64" s="106" t="s">
        <v>688</v>
      </c>
      <c r="E64" s="106" t="s">
        <v>689</v>
      </c>
      <c r="F64" s="106" t="s">
        <v>671</v>
      </c>
      <c r="G64" s="106" t="s">
        <v>666</v>
      </c>
      <c r="H64" s="106" t="s">
        <v>690</v>
      </c>
    </row>
    <row r="65" spans="1:8" x14ac:dyDescent="0.25">
      <c r="A65" s="106" t="s">
        <v>119</v>
      </c>
      <c r="B65" s="106" t="s">
        <v>118</v>
      </c>
      <c r="C65" s="106" t="s">
        <v>668</v>
      </c>
      <c r="D65" s="106" t="s">
        <v>692</v>
      </c>
      <c r="E65" s="106" t="s">
        <v>670</v>
      </c>
      <c r="F65" s="106" t="s">
        <v>696</v>
      </c>
      <c r="G65" s="106" t="s">
        <v>672</v>
      </c>
      <c r="H65" s="106" t="s">
        <v>697</v>
      </c>
    </row>
    <row r="66" spans="1:8" x14ac:dyDescent="0.25">
      <c r="A66" s="106" t="s">
        <v>121</v>
      </c>
      <c r="B66" s="106" t="s">
        <v>120</v>
      </c>
      <c r="C66" s="106" t="s">
        <v>677</v>
      </c>
      <c r="D66" s="106" t="s">
        <v>688</v>
      </c>
      <c r="E66" s="106" t="s">
        <v>700</v>
      </c>
      <c r="F66" s="106" t="s">
        <v>677</v>
      </c>
      <c r="G66" s="106" t="s">
        <v>675</v>
      </c>
      <c r="H66" s="106" t="s">
        <v>701</v>
      </c>
    </row>
    <row r="67" spans="1:8" x14ac:dyDescent="0.25">
      <c r="A67" s="106" t="s">
        <v>123</v>
      </c>
      <c r="B67" s="106" t="s">
        <v>122</v>
      </c>
      <c r="C67" s="106" t="s">
        <v>668</v>
      </c>
      <c r="D67" s="106" t="s">
        <v>692</v>
      </c>
      <c r="E67" s="106" t="s">
        <v>670</v>
      </c>
      <c r="F67" s="106" t="s">
        <v>696</v>
      </c>
      <c r="G67" s="106" t="s">
        <v>672</v>
      </c>
      <c r="H67" s="106" t="s">
        <v>673</v>
      </c>
    </row>
    <row r="68" spans="1:8" x14ac:dyDescent="0.25">
      <c r="A68" s="106" t="s">
        <v>125</v>
      </c>
      <c r="B68" s="106" t="s">
        <v>124</v>
      </c>
      <c r="C68" s="106" t="s">
        <v>680</v>
      </c>
      <c r="D68" s="106" t="s">
        <v>669</v>
      </c>
      <c r="E68" s="106" t="s">
        <v>682</v>
      </c>
      <c r="F68" s="106" t="s">
        <v>683</v>
      </c>
      <c r="G68" s="106" t="s">
        <v>684</v>
      </c>
      <c r="H68" s="106" t="s">
        <v>685</v>
      </c>
    </row>
    <row r="69" spans="1:8" x14ac:dyDescent="0.25">
      <c r="A69" s="106" t="s">
        <v>127</v>
      </c>
      <c r="B69" s="106" t="s">
        <v>126</v>
      </c>
      <c r="C69" s="106" t="s">
        <v>680</v>
      </c>
      <c r="D69" s="106" t="s">
        <v>688</v>
      </c>
      <c r="E69" s="106" t="s">
        <v>682</v>
      </c>
      <c r="F69" s="106" t="s">
        <v>683</v>
      </c>
      <c r="G69" s="106" t="s">
        <v>684</v>
      </c>
      <c r="H69" s="106" t="s">
        <v>699</v>
      </c>
    </row>
    <row r="70" spans="1:8" x14ac:dyDescent="0.25">
      <c r="A70" s="106" t="s">
        <v>129</v>
      </c>
      <c r="B70" s="106" t="s">
        <v>128</v>
      </c>
      <c r="C70" s="106" t="s">
        <v>677</v>
      </c>
      <c r="D70" s="106" t="s">
        <v>664</v>
      </c>
      <c r="E70" s="106" t="s">
        <v>700</v>
      </c>
      <c r="F70" s="106" t="s">
        <v>677</v>
      </c>
      <c r="G70" s="106" t="s">
        <v>675</v>
      </c>
      <c r="H70" s="106" t="s">
        <v>701</v>
      </c>
    </row>
    <row r="71" spans="1:8" x14ac:dyDescent="0.25">
      <c r="A71" s="106" t="s">
        <v>371</v>
      </c>
      <c r="B71" s="106" t="s">
        <v>130</v>
      </c>
      <c r="C71" s="106" t="s">
        <v>677</v>
      </c>
      <c r="D71" s="106" t="s">
        <v>664</v>
      </c>
      <c r="E71" s="106" t="s">
        <v>700</v>
      </c>
      <c r="F71" s="106" t="s">
        <v>677</v>
      </c>
      <c r="G71" s="106" t="s">
        <v>675</v>
      </c>
      <c r="H71" s="106" t="s">
        <v>701</v>
      </c>
    </row>
    <row r="72" spans="1:8" x14ac:dyDescent="0.25">
      <c r="A72" s="106" t="s">
        <v>132</v>
      </c>
      <c r="B72" s="106" t="s">
        <v>131</v>
      </c>
      <c r="C72" s="106" t="s">
        <v>680</v>
      </c>
      <c r="D72" s="106" t="s">
        <v>688</v>
      </c>
      <c r="E72" s="106" t="s">
        <v>682</v>
      </c>
      <c r="F72" s="106" t="s">
        <v>686</v>
      </c>
      <c r="G72" s="106" t="s">
        <v>684</v>
      </c>
      <c r="H72" s="106" t="s">
        <v>687</v>
      </c>
    </row>
    <row r="73" spans="1:8" x14ac:dyDescent="0.25">
      <c r="A73" s="106" t="s">
        <v>134</v>
      </c>
      <c r="B73" s="106" t="s">
        <v>133</v>
      </c>
      <c r="C73" s="106" t="s">
        <v>680</v>
      </c>
      <c r="D73" s="106" t="s">
        <v>664</v>
      </c>
      <c r="E73" s="106" t="s">
        <v>682</v>
      </c>
      <c r="F73" s="106" t="s">
        <v>683</v>
      </c>
      <c r="G73" s="106" t="s">
        <v>684</v>
      </c>
      <c r="H73" s="106" t="s">
        <v>685</v>
      </c>
    </row>
    <row r="74" spans="1:8" x14ac:dyDescent="0.25">
      <c r="A74" s="106" t="s">
        <v>136</v>
      </c>
      <c r="B74" s="106" t="s">
        <v>135</v>
      </c>
      <c r="C74" s="106" t="s">
        <v>680</v>
      </c>
      <c r="D74" s="106" t="s">
        <v>688</v>
      </c>
      <c r="E74" s="106" t="s">
        <v>682</v>
      </c>
      <c r="F74" s="106" t="s">
        <v>683</v>
      </c>
      <c r="G74" s="106" t="s">
        <v>684</v>
      </c>
      <c r="H74" s="106" t="s">
        <v>699</v>
      </c>
    </row>
    <row r="75" spans="1:8" x14ac:dyDescent="0.25">
      <c r="A75" s="106" t="s">
        <v>138</v>
      </c>
      <c r="B75" s="106" t="s">
        <v>137</v>
      </c>
      <c r="C75" s="106" t="s">
        <v>668</v>
      </c>
      <c r="D75" s="106" t="s">
        <v>669</v>
      </c>
      <c r="E75" s="106" t="s">
        <v>670</v>
      </c>
      <c r="F75" s="106" t="s">
        <v>696</v>
      </c>
      <c r="G75" s="106" t="s">
        <v>672</v>
      </c>
      <c r="H75" s="106" t="s">
        <v>698</v>
      </c>
    </row>
    <row r="76" spans="1:8" x14ac:dyDescent="0.25">
      <c r="A76" s="106" t="s">
        <v>140</v>
      </c>
      <c r="B76" s="106" t="s">
        <v>139</v>
      </c>
      <c r="C76" s="106" t="s">
        <v>668</v>
      </c>
      <c r="D76" s="106" t="s">
        <v>692</v>
      </c>
      <c r="E76" s="106" t="s">
        <v>670</v>
      </c>
      <c r="F76" s="106" t="s">
        <v>712</v>
      </c>
      <c r="G76" s="106" t="s">
        <v>672</v>
      </c>
      <c r="H76" s="106" t="s">
        <v>709</v>
      </c>
    </row>
    <row r="77" spans="1:8" x14ac:dyDescent="0.25">
      <c r="A77" s="106" t="s">
        <v>142</v>
      </c>
      <c r="B77" s="106" t="s">
        <v>141</v>
      </c>
      <c r="C77" s="106" t="s">
        <v>663</v>
      </c>
      <c r="D77" s="106" t="s">
        <v>688</v>
      </c>
      <c r="E77" s="106" t="s">
        <v>693</v>
      </c>
      <c r="F77" s="106" t="s">
        <v>663</v>
      </c>
      <c r="G77" s="106" t="s">
        <v>666</v>
      </c>
      <c r="H77" s="106" t="s">
        <v>667</v>
      </c>
    </row>
    <row r="78" spans="1:8" x14ac:dyDescent="0.25">
      <c r="A78" s="106" t="s">
        <v>144</v>
      </c>
      <c r="B78" s="106" t="s">
        <v>143</v>
      </c>
      <c r="C78" s="106" t="s">
        <v>691</v>
      </c>
      <c r="D78" s="106" t="s">
        <v>688</v>
      </c>
      <c r="E78" s="106" t="s">
        <v>693</v>
      </c>
      <c r="F78" s="106" t="s">
        <v>691</v>
      </c>
      <c r="G78" s="106" t="s">
        <v>666</v>
      </c>
      <c r="H78" s="106" t="s">
        <v>703</v>
      </c>
    </row>
    <row r="79" spans="1:8" x14ac:dyDescent="0.25">
      <c r="A79" s="106" t="s">
        <v>802</v>
      </c>
      <c r="B79" s="106" t="s">
        <v>145</v>
      </c>
      <c r="C79" s="106" t="s">
        <v>674</v>
      </c>
      <c r="D79" s="106" t="s">
        <v>669</v>
      </c>
      <c r="E79" s="106" t="s">
        <v>665</v>
      </c>
      <c r="F79" s="106" t="s">
        <v>674</v>
      </c>
      <c r="G79" s="106" t="s">
        <v>666</v>
      </c>
      <c r="H79" s="106" t="s">
        <v>667</v>
      </c>
    </row>
    <row r="80" spans="1:8" x14ac:dyDescent="0.25">
      <c r="A80" s="106" t="s">
        <v>147</v>
      </c>
      <c r="B80" s="106" t="s">
        <v>146</v>
      </c>
      <c r="C80" s="106" t="s">
        <v>674</v>
      </c>
      <c r="D80" s="106" t="s">
        <v>669</v>
      </c>
      <c r="E80" s="106" t="s">
        <v>665</v>
      </c>
      <c r="F80" s="106" t="s">
        <v>674</v>
      </c>
      <c r="G80" s="106" t="s">
        <v>666</v>
      </c>
      <c r="H80" s="106" t="s">
        <v>690</v>
      </c>
    </row>
    <row r="81" spans="1:8" x14ac:dyDescent="0.25">
      <c r="A81" s="106" t="s">
        <v>149</v>
      </c>
      <c r="B81" s="106" t="s">
        <v>148</v>
      </c>
      <c r="C81" s="106" t="s">
        <v>668</v>
      </c>
      <c r="D81" s="106" t="s">
        <v>692</v>
      </c>
      <c r="E81" s="106" t="s">
        <v>670</v>
      </c>
      <c r="F81" s="106" t="s">
        <v>696</v>
      </c>
      <c r="G81" s="106" t="s">
        <v>672</v>
      </c>
      <c r="H81" s="106" t="s">
        <v>709</v>
      </c>
    </row>
    <row r="82" spans="1:8" x14ac:dyDescent="0.25">
      <c r="A82" s="106" t="s">
        <v>151</v>
      </c>
      <c r="B82" s="106" t="s">
        <v>150</v>
      </c>
      <c r="C82" s="106" t="s">
        <v>674</v>
      </c>
      <c r="D82" s="106" t="s">
        <v>692</v>
      </c>
      <c r="E82" s="106" t="s">
        <v>665</v>
      </c>
      <c r="F82" s="106" t="s">
        <v>674</v>
      </c>
      <c r="G82" s="106" t="s">
        <v>666</v>
      </c>
      <c r="H82" s="106" t="s">
        <v>690</v>
      </c>
    </row>
    <row r="83" spans="1:8" x14ac:dyDescent="0.25">
      <c r="A83" s="106" t="s">
        <v>153</v>
      </c>
      <c r="B83" s="106" t="s">
        <v>152</v>
      </c>
      <c r="C83" s="106" t="s">
        <v>668</v>
      </c>
      <c r="D83" s="106" t="s">
        <v>692</v>
      </c>
      <c r="E83" s="106" t="s">
        <v>670</v>
      </c>
      <c r="F83" s="106" t="s">
        <v>696</v>
      </c>
      <c r="G83" s="106" t="s">
        <v>672</v>
      </c>
      <c r="H83" s="106" t="s">
        <v>673</v>
      </c>
    </row>
    <row r="84" spans="1:8" x14ac:dyDescent="0.25">
      <c r="A84" s="106" t="s">
        <v>155</v>
      </c>
      <c r="B84" s="106" t="s">
        <v>154</v>
      </c>
      <c r="C84" s="106" t="s">
        <v>680</v>
      </c>
      <c r="D84" s="106" t="s">
        <v>669</v>
      </c>
      <c r="E84" s="106" t="s">
        <v>682</v>
      </c>
      <c r="F84" s="106" t="s">
        <v>683</v>
      </c>
      <c r="G84" s="106" t="s">
        <v>684</v>
      </c>
      <c r="H84" s="106" t="s">
        <v>685</v>
      </c>
    </row>
    <row r="85" spans="1:8" x14ac:dyDescent="0.25">
      <c r="A85" s="106" t="s">
        <v>157</v>
      </c>
      <c r="B85" s="106" t="s">
        <v>156</v>
      </c>
      <c r="C85" s="106" t="s">
        <v>691</v>
      </c>
      <c r="D85" s="106" t="s">
        <v>692</v>
      </c>
      <c r="E85" s="106" t="s">
        <v>693</v>
      </c>
      <c r="F85" s="106" t="s">
        <v>691</v>
      </c>
      <c r="G85" s="106" t="s">
        <v>666</v>
      </c>
      <c r="H85" s="106" t="s">
        <v>708</v>
      </c>
    </row>
    <row r="86" spans="1:8" x14ac:dyDescent="0.25">
      <c r="A86" s="106" t="s">
        <v>159</v>
      </c>
      <c r="B86" s="106" t="s">
        <v>158</v>
      </c>
      <c r="C86" s="106" t="s">
        <v>674</v>
      </c>
      <c r="D86" s="106" t="s">
        <v>669</v>
      </c>
      <c r="E86" s="106" t="s">
        <v>665</v>
      </c>
      <c r="F86" s="106" t="s">
        <v>674</v>
      </c>
      <c r="G86" s="106" t="s">
        <v>666</v>
      </c>
      <c r="H86" s="106" t="s">
        <v>690</v>
      </c>
    </row>
    <row r="87" spans="1:8" x14ac:dyDescent="0.25">
      <c r="A87" s="106" t="s">
        <v>161</v>
      </c>
      <c r="B87" s="106" t="s">
        <v>160</v>
      </c>
      <c r="C87" s="106" t="s">
        <v>668</v>
      </c>
      <c r="D87" s="106" t="s">
        <v>669</v>
      </c>
      <c r="E87" s="106" t="s">
        <v>689</v>
      </c>
      <c r="F87" s="106" t="s">
        <v>713</v>
      </c>
      <c r="G87" s="106" t="s">
        <v>666</v>
      </c>
      <c r="H87" s="106" t="s">
        <v>713</v>
      </c>
    </row>
    <row r="88" spans="1:8" x14ac:dyDescent="0.25">
      <c r="A88" s="106" t="s">
        <v>163</v>
      </c>
      <c r="B88" s="106" t="s">
        <v>162</v>
      </c>
      <c r="C88" s="106" t="s">
        <v>677</v>
      </c>
      <c r="D88" s="106" t="s">
        <v>664</v>
      </c>
      <c r="E88" s="106" t="s">
        <v>704</v>
      </c>
      <c r="F88" s="106" t="s">
        <v>677</v>
      </c>
      <c r="G88" s="106" t="s">
        <v>675</v>
      </c>
      <c r="H88" s="106" t="s">
        <v>705</v>
      </c>
    </row>
    <row r="89" spans="1:8" x14ac:dyDescent="0.25">
      <c r="A89" s="106" t="s">
        <v>165</v>
      </c>
      <c r="B89" s="106" t="s">
        <v>164</v>
      </c>
      <c r="C89" s="106" t="s">
        <v>691</v>
      </c>
      <c r="D89" s="106" t="s">
        <v>688</v>
      </c>
      <c r="E89" s="106" t="s">
        <v>710</v>
      </c>
      <c r="F89" s="106" t="s">
        <v>691</v>
      </c>
      <c r="G89" s="106" t="s">
        <v>694</v>
      </c>
      <c r="H89" s="106" t="s">
        <v>714</v>
      </c>
    </row>
    <row r="90" spans="1:8" x14ac:dyDescent="0.25">
      <c r="A90" s="106" t="s">
        <v>800</v>
      </c>
      <c r="B90" s="106" t="s">
        <v>166</v>
      </c>
      <c r="C90" s="106" t="s">
        <v>691</v>
      </c>
      <c r="D90" s="106" t="s">
        <v>664</v>
      </c>
      <c r="E90" s="106" t="s">
        <v>693</v>
      </c>
      <c r="F90" s="106" t="s">
        <v>691</v>
      </c>
      <c r="G90" s="106" t="s">
        <v>666</v>
      </c>
      <c r="H90" s="106" t="s">
        <v>708</v>
      </c>
    </row>
    <row r="91" spans="1:8" x14ac:dyDescent="0.25">
      <c r="A91" s="106" t="s">
        <v>804</v>
      </c>
      <c r="B91" s="106" t="s">
        <v>297</v>
      </c>
      <c r="C91" s="106" t="s">
        <v>691</v>
      </c>
      <c r="D91" s="106" t="s">
        <v>692</v>
      </c>
      <c r="E91" s="106" t="s">
        <v>693</v>
      </c>
      <c r="F91" s="106" t="s">
        <v>691</v>
      </c>
      <c r="G91" s="106" t="s">
        <v>666</v>
      </c>
      <c r="H91" s="106" t="s">
        <v>708</v>
      </c>
    </row>
    <row r="92" spans="1:8" x14ac:dyDescent="0.25">
      <c r="A92" s="106" t="s">
        <v>168</v>
      </c>
      <c r="B92" s="106" t="s">
        <v>167</v>
      </c>
      <c r="C92" s="106" t="s">
        <v>674</v>
      </c>
      <c r="D92" s="106" t="s">
        <v>681</v>
      </c>
      <c r="E92" s="106" t="s">
        <v>665</v>
      </c>
      <c r="F92" s="106" t="s">
        <v>674</v>
      </c>
      <c r="G92" s="106" t="s">
        <v>666</v>
      </c>
      <c r="H92" s="106" t="s">
        <v>690</v>
      </c>
    </row>
    <row r="93" spans="1:8" x14ac:dyDescent="0.25">
      <c r="A93" s="106" t="s">
        <v>170</v>
      </c>
      <c r="B93" s="106" t="s">
        <v>169</v>
      </c>
      <c r="C93" s="106" t="s">
        <v>668</v>
      </c>
      <c r="D93" s="106" t="s">
        <v>664</v>
      </c>
      <c r="E93" s="106" t="s">
        <v>689</v>
      </c>
      <c r="F93" s="106" t="s">
        <v>713</v>
      </c>
      <c r="G93" s="106" t="s">
        <v>666</v>
      </c>
      <c r="H93" s="106" t="s">
        <v>713</v>
      </c>
    </row>
    <row r="94" spans="1:8" x14ac:dyDescent="0.25">
      <c r="A94" s="106" t="s">
        <v>803</v>
      </c>
      <c r="B94" s="106" t="s">
        <v>171</v>
      </c>
      <c r="C94" s="106" t="s">
        <v>691</v>
      </c>
      <c r="D94" s="106" t="s">
        <v>688</v>
      </c>
      <c r="E94" s="106" t="s">
        <v>693</v>
      </c>
      <c r="F94" s="106" t="s">
        <v>691</v>
      </c>
      <c r="G94" s="106" t="s">
        <v>666</v>
      </c>
      <c r="H94" s="106" t="s">
        <v>703</v>
      </c>
    </row>
    <row r="95" spans="1:8" x14ac:dyDescent="0.25">
      <c r="A95" s="106" t="s">
        <v>377</v>
      </c>
      <c r="B95" s="106" t="s">
        <v>172</v>
      </c>
      <c r="C95" s="106" t="s">
        <v>668</v>
      </c>
      <c r="D95" s="106" t="s">
        <v>681</v>
      </c>
      <c r="E95" s="106" t="s">
        <v>670</v>
      </c>
      <c r="F95" s="106" t="s">
        <v>696</v>
      </c>
      <c r="G95" s="106" t="s">
        <v>672</v>
      </c>
      <c r="H95" s="106" t="s">
        <v>709</v>
      </c>
    </row>
    <row r="96" spans="1:8" x14ac:dyDescent="0.25">
      <c r="A96" s="106" t="s">
        <v>174</v>
      </c>
      <c r="B96" s="106" t="s">
        <v>173</v>
      </c>
      <c r="C96" s="106" t="s">
        <v>674</v>
      </c>
      <c r="D96" s="106" t="s">
        <v>669</v>
      </c>
      <c r="E96" s="106" t="s">
        <v>665</v>
      </c>
      <c r="F96" s="106" t="s">
        <v>674</v>
      </c>
      <c r="G96" s="106" t="s">
        <v>666</v>
      </c>
      <c r="H96" s="106" t="s">
        <v>690</v>
      </c>
    </row>
    <row r="97" spans="1:8" x14ac:dyDescent="0.25">
      <c r="A97" s="106" t="s">
        <v>176</v>
      </c>
      <c r="B97" s="106" t="s">
        <v>175</v>
      </c>
      <c r="C97" s="106" t="s">
        <v>677</v>
      </c>
      <c r="D97" s="106" t="s">
        <v>688</v>
      </c>
      <c r="E97" s="106" t="s">
        <v>678</v>
      </c>
      <c r="F97" s="106" t="s">
        <v>677</v>
      </c>
      <c r="G97" s="106" t="s">
        <v>675</v>
      </c>
      <c r="H97" s="106" t="s">
        <v>702</v>
      </c>
    </row>
    <row r="98" spans="1:8" x14ac:dyDescent="0.25">
      <c r="A98" s="106" t="s">
        <v>178</v>
      </c>
      <c r="B98" s="106" t="s">
        <v>177</v>
      </c>
      <c r="C98" s="106" t="s">
        <v>677</v>
      </c>
      <c r="D98" s="106" t="s">
        <v>664</v>
      </c>
      <c r="E98" s="106" t="s">
        <v>700</v>
      </c>
      <c r="F98" s="106" t="s">
        <v>677</v>
      </c>
      <c r="G98" s="106" t="s">
        <v>675</v>
      </c>
      <c r="H98" s="106" t="s">
        <v>701</v>
      </c>
    </row>
    <row r="99" spans="1:8" x14ac:dyDescent="0.25">
      <c r="A99" s="106" t="s">
        <v>180</v>
      </c>
      <c r="B99" s="106" t="s">
        <v>179</v>
      </c>
      <c r="C99" s="106" t="s">
        <v>674</v>
      </c>
      <c r="D99" s="106" t="s">
        <v>669</v>
      </c>
      <c r="E99" s="106" t="s">
        <v>665</v>
      </c>
      <c r="F99" s="106" t="s">
        <v>674</v>
      </c>
      <c r="G99" s="106" t="s">
        <v>675</v>
      </c>
      <c r="H99" s="106" t="s">
        <v>676</v>
      </c>
    </row>
    <row r="100" spans="1:8" x14ac:dyDescent="0.25">
      <c r="A100" s="106" t="s">
        <v>182</v>
      </c>
      <c r="B100" s="106" t="s">
        <v>181</v>
      </c>
      <c r="C100" s="106" t="s">
        <v>668</v>
      </c>
      <c r="D100" s="106" t="s">
        <v>681</v>
      </c>
      <c r="E100" s="106" t="s">
        <v>670</v>
      </c>
      <c r="F100" s="106" t="s">
        <v>712</v>
      </c>
      <c r="G100" s="106" t="s">
        <v>672</v>
      </c>
      <c r="H100" s="106" t="s">
        <v>697</v>
      </c>
    </row>
    <row r="101" spans="1:8" x14ac:dyDescent="0.25">
      <c r="A101" s="106" t="s">
        <v>184</v>
      </c>
      <c r="B101" s="106" t="s">
        <v>183</v>
      </c>
      <c r="C101" s="106" t="s">
        <v>668</v>
      </c>
      <c r="D101" s="106" t="s">
        <v>681</v>
      </c>
      <c r="E101" s="106" t="s">
        <v>670</v>
      </c>
      <c r="F101" s="106" t="s">
        <v>696</v>
      </c>
      <c r="G101" s="106" t="s">
        <v>672</v>
      </c>
      <c r="H101" s="106" t="s">
        <v>709</v>
      </c>
    </row>
    <row r="102" spans="1:8" x14ac:dyDescent="0.25">
      <c r="A102" s="106" t="s">
        <v>186</v>
      </c>
      <c r="B102" s="106" t="s">
        <v>185</v>
      </c>
      <c r="C102" s="106" t="s">
        <v>668</v>
      </c>
      <c r="D102" s="106" t="s">
        <v>692</v>
      </c>
      <c r="E102" s="106" t="s">
        <v>670</v>
      </c>
      <c r="F102" s="106" t="s">
        <v>696</v>
      </c>
      <c r="G102" s="106" t="s">
        <v>672</v>
      </c>
      <c r="H102" s="106" t="s">
        <v>697</v>
      </c>
    </row>
    <row r="103" spans="1:8" x14ac:dyDescent="0.25">
      <c r="A103" s="137" t="s">
        <v>1023</v>
      </c>
      <c r="B103" s="106" t="s">
        <v>187</v>
      </c>
      <c r="C103" s="106" t="s">
        <v>668</v>
      </c>
      <c r="D103" s="106" t="s">
        <v>669</v>
      </c>
      <c r="E103" s="106" t="s">
        <v>670</v>
      </c>
      <c r="F103" s="106" t="s">
        <v>671</v>
      </c>
      <c r="G103" s="106" t="s">
        <v>672</v>
      </c>
      <c r="H103" s="106" t="s">
        <v>673</v>
      </c>
    </row>
    <row r="104" spans="1:8" x14ac:dyDescent="0.25">
      <c r="A104" s="106" t="s">
        <v>189</v>
      </c>
      <c r="B104" s="106" t="s">
        <v>188</v>
      </c>
      <c r="C104" s="106" t="s">
        <v>677</v>
      </c>
      <c r="D104" s="106" t="s">
        <v>664</v>
      </c>
      <c r="E104" s="106" t="s">
        <v>678</v>
      </c>
      <c r="F104" s="106" t="s">
        <v>677</v>
      </c>
      <c r="G104" s="106" t="s">
        <v>675</v>
      </c>
      <c r="H104" s="106" t="s">
        <v>705</v>
      </c>
    </row>
    <row r="105" spans="1:8" x14ac:dyDescent="0.25">
      <c r="A105" s="106" t="s">
        <v>191</v>
      </c>
      <c r="B105" s="106" t="s">
        <v>190</v>
      </c>
      <c r="C105" s="106" t="s">
        <v>677</v>
      </c>
      <c r="D105" s="106" t="s">
        <v>664</v>
      </c>
      <c r="E105" s="106" t="s">
        <v>678</v>
      </c>
      <c r="F105" s="106" t="s">
        <v>677</v>
      </c>
      <c r="G105" s="106" t="s">
        <v>675</v>
      </c>
      <c r="H105" s="106" t="s">
        <v>705</v>
      </c>
    </row>
    <row r="106" spans="1:8" x14ac:dyDescent="0.25">
      <c r="A106" s="106" t="s">
        <v>193</v>
      </c>
      <c r="B106" s="106" t="s">
        <v>192</v>
      </c>
      <c r="C106" s="106" t="s">
        <v>691</v>
      </c>
      <c r="D106" s="106" t="s">
        <v>669</v>
      </c>
      <c r="E106" s="106" t="s">
        <v>693</v>
      </c>
      <c r="F106" s="106" t="s">
        <v>691</v>
      </c>
      <c r="G106" s="106" t="s">
        <v>666</v>
      </c>
      <c r="H106" s="106" t="s">
        <v>703</v>
      </c>
    </row>
    <row r="107" spans="1:8" x14ac:dyDescent="0.25">
      <c r="A107" s="106" t="s">
        <v>195</v>
      </c>
      <c r="B107" s="106" t="s">
        <v>194</v>
      </c>
      <c r="C107" s="106" t="s">
        <v>663</v>
      </c>
      <c r="D107" s="106" t="s">
        <v>669</v>
      </c>
      <c r="E107" s="106" t="s">
        <v>693</v>
      </c>
      <c r="F107" s="106" t="s">
        <v>663</v>
      </c>
      <c r="G107" s="106" t="s">
        <v>666</v>
      </c>
      <c r="H107" s="106" t="s">
        <v>667</v>
      </c>
    </row>
    <row r="108" spans="1:8" x14ac:dyDescent="0.25">
      <c r="A108" s="106" t="s">
        <v>197</v>
      </c>
      <c r="B108" s="106" t="s">
        <v>196</v>
      </c>
      <c r="C108" s="106" t="s">
        <v>677</v>
      </c>
      <c r="D108" s="106" t="s">
        <v>664</v>
      </c>
      <c r="E108" s="106" t="s">
        <v>700</v>
      </c>
      <c r="F108" s="106" t="s">
        <v>677</v>
      </c>
      <c r="G108" s="106" t="s">
        <v>675</v>
      </c>
      <c r="H108" s="106" t="s">
        <v>701</v>
      </c>
    </row>
    <row r="109" spans="1:8" x14ac:dyDescent="0.25">
      <c r="A109" s="106" t="s">
        <v>199</v>
      </c>
      <c r="B109" s="106" t="s">
        <v>198</v>
      </c>
      <c r="C109" s="106" t="s">
        <v>674</v>
      </c>
      <c r="D109" s="106" t="s">
        <v>681</v>
      </c>
      <c r="E109" s="106" t="s">
        <v>670</v>
      </c>
      <c r="F109" s="106" t="s">
        <v>696</v>
      </c>
      <c r="G109" s="106" t="s">
        <v>672</v>
      </c>
      <c r="H109" s="106" t="s">
        <v>673</v>
      </c>
    </row>
    <row r="110" spans="1:8" x14ac:dyDescent="0.25">
      <c r="A110" s="106" t="s">
        <v>201</v>
      </c>
      <c r="B110" s="106" t="s">
        <v>200</v>
      </c>
      <c r="C110" s="106" t="s">
        <v>691</v>
      </c>
      <c r="D110" s="106" t="s">
        <v>669</v>
      </c>
      <c r="E110" s="106" t="s">
        <v>710</v>
      </c>
      <c r="F110" s="106" t="s">
        <v>691</v>
      </c>
      <c r="G110" s="106" t="s">
        <v>694</v>
      </c>
      <c r="H110" s="106" t="s">
        <v>714</v>
      </c>
    </row>
    <row r="111" spans="1:8" x14ac:dyDescent="0.25">
      <c r="A111" s="106" t="s">
        <v>203</v>
      </c>
      <c r="B111" s="106" t="s">
        <v>202</v>
      </c>
      <c r="C111" s="106" t="s">
        <v>677</v>
      </c>
      <c r="D111" s="106" t="s">
        <v>688</v>
      </c>
      <c r="E111" s="106" t="s">
        <v>700</v>
      </c>
      <c r="F111" s="106" t="s">
        <v>677</v>
      </c>
      <c r="G111" s="106" t="s">
        <v>675</v>
      </c>
      <c r="H111" s="106" t="s">
        <v>701</v>
      </c>
    </row>
    <row r="112" spans="1:8" x14ac:dyDescent="0.25">
      <c r="A112" s="106" t="s">
        <v>205</v>
      </c>
      <c r="B112" s="106" t="s">
        <v>204</v>
      </c>
      <c r="C112" s="106" t="s">
        <v>677</v>
      </c>
      <c r="D112" s="106" t="s">
        <v>669</v>
      </c>
      <c r="E112" s="106" t="s">
        <v>678</v>
      </c>
      <c r="F112" s="106" t="s">
        <v>677</v>
      </c>
      <c r="G112" s="106" t="s">
        <v>675</v>
      </c>
      <c r="H112" s="106" t="s">
        <v>705</v>
      </c>
    </row>
    <row r="113" spans="1:8" x14ac:dyDescent="0.25">
      <c r="A113" s="106" t="s">
        <v>207</v>
      </c>
      <c r="B113" s="106" t="s">
        <v>206</v>
      </c>
      <c r="C113" s="106" t="s">
        <v>680</v>
      </c>
      <c r="D113" s="106" t="s">
        <v>669</v>
      </c>
      <c r="E113" s="106" t="s">
        <v>682</v>
      </c>
      <c r="F113" s="106" t="s">
        <v>683</v>
      </c>
      <c r="G113" s="106" t="s">
        <v>684</v>
      </c>
      <c r="H113" s="106" t="s">
        <v>699</v>
      </c>
    </row>
    <row r="114" spans="1:8" x14ac:dyDescent="0.25">
      <c r="A114" s="106" t="s">
        <v>714</v>
      </c>
      <c r="B114" s="106" t="s">
        <v>208</v>
      </c>
      <c r="C114" s="106" t="s">
        <v>691</v>
      </c>
      <c r="D114" s="106" t="s">
        <v>688</v>
      </c>
      <c r="E114" s="106" t="s">
        <v>710</v>
      </c>
      <c r="F114" s="106" t="s">
        <v>691</v>
      </c>
      <c r="G114" s="106" t="s">
        <v>694</v>
      </c>
      <c r="H114" s="106" t="s">
        <v>714</v>
      </c>
    </row>
    <row r="115" spans="1:8" x14ac:dyDescent="0.25">
      <c r="A115" s="106" t="s">
        <v>805</v>
      </c>
      <c r="B115" s="106" t="s">
        <v>209</v>
      </c>
      <c r="C115" s="106" t="s">
        <v>668</v>
      </c>
      <c r="D115" s="106" t="s">
        <v>688</v>
      </c>
      <c r="E115" s="106" t="s">
        <v>670</v>
      </c>
      <c r="F115" s="106" t="s">
        <v>671</v>
      </c>
      <c r="G115" s="106" t="s">
        <v>672</v>
      </c>
      <c r="H115" s="106" t="s">
        <v>698</v>
      </c>
    </row>
    <row r="116" spans="1:8" x14ac:dyDescent="0.25">
      <c r="A116" s="106" t="s">
        <v>211</v>
      </c>
      <c r="B116" s="106" t="s">
        <v>210</v>
      </c>
      <c r="C116" s="106" t="s">
        <v>691</v>
      </c>
      <c r="D116" s="106" t="s">
        <v>688</v>
      </c>
      <c r="E116" s="106" t="s">
        <v>693</v>
      </c>
      <c r="F116" s="106" t="s">
        <v>691</v>
      </c>
      <c r="G116" s="106" t="s">
        <v>666</v>
      </c>
      <c r="H116" s="106" t="s">
        <v>708</v>
      </c>
    </row>
    <row r="117" spans="1:8" x14ac:dyDescent="0.25">
      <c r="A117" s="106" t="s">
        <v>213</v>
      </c>
      <c r="B117" s="106" t="s">
        <v>212</v>
      </c>
      <c r="C117" s="106" t="s">
        <v>668</v>
      </c>
      <c r="D117" s="106" t="s">
        <v>669</v>
      </c>
      <c r="E117" s="106" t="s">
        <v>670</v>
      </c>
      <c r="F117" s="106" t="s">
        <v>671</v>
      </c>
      <c r="G117" s="106" t="s">
        <v>672</v>
      </c>
      <c r="H117" s="106" t="s">
        <v>673</v>
      </c>
    </row>
    <row r="118" spans="1:8" x14ac:dyDescent="0.25">
      <c r="A118" s="106" t="s">
        <v>215</v>
      </c>
      <c r="B118" s="106" t="s">
        <v>214</v>
      </c>
      <c r="C118" s="106" t="s">
        <v>674</v>
      </c>
      <c r="D118" s="106" t="s">
        <v>688</v>
      </c>
      <c r="E118" s="106" t="s">
        <v>665</v>
      </c>
      <c r="F118" s="106" t="s">
        <v>674</v>
      </c>
      <c r="G118" s="106" t="s">
        <v>675</v>
      </c>
      <c r="H118" s="106" t="s">
        <v>676</v>
      </c>
    </row>
    <row r="119" spans="1:8" x14ac:dyDescent="0.25">
      <c r="A119" s="106" t="s">
        <v>217</v>
      </c>
      <c r="B119" s="106" t="s">
        <v>216</v>
      </c>
      <c r="C119" s="106" t="s">
        <v>677</v>
      </c>
      <c r="D119" s="106" t="s">
        <v>664</v>
      </c>
      <c r="E119" s="106" t="s">
        <v>678</v>
      </c>
      <c r="F119" s="106" t="s">
        <v>677</v>
      </c>
      <c r="G119" s="106" t="s">
        <v>675</v>
      </c>
      <c r="H119" s="106" t="s">
        <v>705</v>
      </c>
    </row>
    <row r="120" spans="1:8" x14ac:dyDescent="0.25">
      <c r="A120" s="106" t="s">
        <v>369</v>
      </c>
      <c r="B120" s="106" t="s">
        <v>218</v>
      </c>
      <c r="C120" s="106" t="s">
        <v>691</v>
      </c>
      <c r="D120" s="106" t="s">
        <v>664</v>
      </c>
      <c r="E120" s="106" t="s">
        <v>693</v>
      </c>
      <c r="F120" s="106" t="s">
        <v>691</v>
      </c>
      <c r="G120" s="106" t="s">
        <v>666</v>
      </c>
      <c r="H120" s="106" t="s">
        <v>703</v>
      </c>
    </row>
    <row r="121" spans="1:8" x14ac:dyDescent="0.25">
      <c r="A121" s="106" t="s">
        <v>220</v>
      </c>
      <c r="B121" s="106" t="s">
        <v>219</v>
      </c>
      <c r="C121" s="106" t="s">
        <v>677</v>
      </c>
      <c r="D121" s="106" t="s">
        <v>669</v>
      </c>
      <c r="E121" s="106" t="s">
        <v>678</v>
      </c>
      <c r="F121" s="106" t="s">
        <v>677</v>
      </c>
      <c r="G121" s="106" t="s">
        <v>675</v>
      </c>
      <c r="H121" s="106" t="s">
        <v>702</v>
      </c>
    </row>
    <row r="122" spans="1:8" x14ac:dyDescent="0.25">
      <c r="A122" s="106" t="s">
        <v>222</v>
      </c>
      <c r="B122" s="106" t="s">
        <v>221</v>
      </c>
      <c r="C122" s="106" t="s">
        <v>691</v>
      </c>
      <c r="D122" s="106"/>
      <c r="E122" s="106" t="s">
        <v>710</v>
      </c>
      <c r="F122" s="106" t="s">
        <v>691</v>
      </c>
      <c r="G122" s="106" t="s">
        <v>694</v>
      </c>
      <c r="H122" s="106" t="s">
        <v>714</v>
      </c>
    </row>
    <row r="123" spans="1:8" x14ac:dyDescent="0.25">
      <c r="A123" s="106" t="s">
        <v>224</v>
      </c>
      <c r="B123" s="106" t="s">
        <v>223</v>
      </c>
      <c r="C123" s="106" t="s">
        <v>663</v>
      </c>
      <c r="D123" s="106" t="s">
        <v>664</v>
      </c>
      <c r="E123" s="106" t="s">
        <v>693</v>
      </c>
      <c r="F123" s="106" t="s">
        <v>663</v>
      </c>
      <c r="G123" s="106" t="s">
        <v>666</v>
      </c>
      <c r="H123" s="106" t="s">
        <v>667</v>
      </c>
    </row>
    <row r="124" spans="1:8" x14ac:dyDescent="0.25">
      <c r="A124" s="106" t="s">
        <v>226</v>
      </c>
      <c r="B124" s="106" t="s">
        <v>225</v>
      </c>
      <c r="C124" s="106" t="s">
        <v>668</v>
      </c>
      <c r="D124" s="106" t="s">
        <v>692</v>
      </c>
      <c r="E124" s="106" t="s">
        <v>670</v>
      </c>
      <c r="F124" s="106" t="s">
        <v>696</v>
      </c>
      <c r="G124" s="106" t="s">
        <v>672</v>
      </c>
      <c r="H124" s="106" t="s">
        <v>697</v>
      </c>
    </row>
    <row r="125" spans="1:8" x14ac:dyDescent="0.25">
      <c r="A125" s="106" t="s">
        <v>228</v>
      </c>
      <c r="B125" s="106" t="s">
        <v>227</v>
      </c>
      <c r="C125" s="106" t="s">
        <v>691</v>
      </c>
      <c r="D125" s="106" t="s">
        <v>692</v>
      </c>
      <c r="E125" s="106" t="s">
        <v>693</v>
      </c>
      <c r="F125" s="106" t="s">
        <v>691</v>
      </c>
      <c r="G125" s="106" t="s">
        <v>694</v>
      </c>
      <c r="H125" s="106" t="s">
        <v>695</v>
      </c>
    </row>
    <row r="126" spans="1:8" x14ac:dyDescent="0.25">
      <c r="A126" s="106" t="s">
        <v>230</v>
      </c>
      <c r="B126" s="106" t="s">
        <v>229</v>
      </c>
      <c r="C126" s="106" t="s">
        <v>680</v>
      </c>
      <c r="D126" s="106" t="s">
        <v>688</v>
      </c>
      <c r="E126" s="106" t="s">
        <v>682</v>
      </c>
      <c r="F126" s="106" t="s">
        <v>683</v>
      </c>
      <c r="G126" s="106" t="s">
        <v>684</v>
      </c>
      <c r="H126" s="106" t="s">
        <v>699</v>
      </c>
    </row>
    <row r="127" spans="1:8" x14ac:dyDescent="0.25">
      <c r="A127" s="106" t="s">
        <v>232</v>
      </c>
      <c r="B127" s="106" t="s">
        <v>231</v>
      </c>
      <c r="C127" s="106" t="s">
        <v>677</v>
      </c>
      <c r="D127" s="106" t="s">
        <v>664</v>
      </c>
      <c r="E127" s="106" t="s">
        <v>700</v>
      </c>
      <c r="F127" s="106" t="s">
        <v>677</v>
      </c>
      <c r="G127" s="106" t="s">
        <v>675</v>
      </c>
      <c r="H127" s="106" t="s">
        <v>701</v>
      </c>
    </row>
    <row r="128" spans="1:8" x14ac:dyDescent="0.25">
      <c r="A128" s="106" t="s">
        <v>234</v>
      </c>
      <c r="B128" s="106" t="s">
        <v>233</v>
      </c>
      <c r="C128" s="106" t="s">
        <v>677</v>
      </c>
      <c r="D128" s="106" t="s">
        <v>688</v>
      </c>
      <c r="E128" s="106" t="s">
        <v>700</v>
      </c>
      <c r="F128" s="106" t="s">
        <v>677</v>
      </c>
      <c r="G128" s="106" t="s">
        <v>675</v>
      </c>
      <c r="H128" s="106" t="s">
        <v>701</v>
      </c>
    </row>
    <row r="129" spans="1:8" x14ac:dyDescent="0.25">
      <c r="A129" s="106" t="s">
        <v>236</v>
      </c>
      <c r="B129" s="106" t="s">
        <v>235</v>
      </c>
      <c r="C129" s="106" t="s">
        <v>668</v>
      </c>
      <c r="D129" s="106" t="s">
        <v>692</v>
      </c>
      <c r="E129" s="106" t="s">
        <v>670</v>
      </c>
      <c r="F129" s="106" t="s">
        <v>712</v>
      </c>
      <c r="G129" s="106" t="s">
        <v>672</v>
      </c>
      <c r="H129" s="106" t="s">
        <v>709</v>
      </c>
    </row>
    <row r="130" spans="1:8" x14ac:dyDescent="0.25">
      <c r="A130" s="106" t="s">
        <v>239</v>
      </c>
      <c r="B130" s="106" t="s">
        <v>238</v>
      </c>
      <c r="C130" s="106" t="s">
        <v>674</v>
      </c>
      <c r="D130" s="106" t="s">
        <v>681</v>
      </c>
      <c r="E130" s="106" t="s">
        <v>665</v>
      </c>
      <c r="F130" s="106" t="s">
        <v>674</v>
      </c>
      <c r="G130" s="106" t="s">
        <v>666</v>
      </c>
      <c r="H130" s="106" t="s">
        <v>690</v>
      </c>
    </row>
    <row r="131" spans="1:8" x14ac:dyDescent="0.25">
      <c r="A131" s="106" t="s">
        <v>241</v>
      </c>
      <c r="B131" s="106" t="s">
        <v>240</v>
      </c>
      <c r="C131" s="106" t="s">
        <v>663</v>
      </c>
      <c r="D131" s="106" t="s">
        <v>688</v>
      </c>
      <c r="E131" s="106" t="s">
        <v>665</v>
      </c>
      <c r="F131" s="106" t="s">
        <v>663</v>
      </c>
      <c r="G131" s="106" t="s">
        <v>666</v>
      </c>
      <c r="H131" s="106" t="s">
        <v>667</v>
      </c>
    </row>
    <row r="132" spans="1:8" x14ac:dyDescent="0.25">
      <c r="A132" s="106" t="s">
        <v>243</v>
      </c>
      <c r="B132" s="106" t="s">
        <v>242</v>
      </c>
      <c r="C132" s="106" t="s">
        <v>691</v>
      </c>
      <c r="D132" s="106" t="s">
        <v>669</v>
      </c>
      <c r="E132" s="106" t="s">
        <v>710</v>
      </c>
      <c r="F132" s="106" t="s">
        <v>691</v>
      </c>
      <c r="G132" s="106" t="s">
        <v>694</v>
      </c>
      <c r="H132" s="106" t="s">
        <v>714</v>
      </c>
    </row>
    <row r="133" spans="1:8" x14ac:dyDescent="0.25">
      <c r="A133" s="106" t="s">
        <v>392</v>
      </c>
      <c r="B133" s="106" t="s">
        <v>237</v>
      </c>
      <c r="C133" s="106" t="s">
        <v>674</v>
      </c>
      <c r="D133" s="106" t="s">
        <v>688</v>
      </c>
      <c r="E133" s="106" t="s">
        <v>665</v>
      </c>
      <c r="F133" s="106" t="s">
        <v>674</v>
      </c>
      <c r="G133" s="106" t="s">
        <v>666</v>
      </c>
      <c r="H133" s="106" t="s">
        <v>690</v>
      </c>
    </row>
    <row r="134" spans="1:8" x14ac:dyDescent="0.25">
      <c r="A134" s="106" t="s">
        <v>245</v>
      </c>
      <c r="B134" s="106" t="s">
        <v>244</v>
      </c>
      <c r="C134" s="106" t="s">
        <v>680</v>
      </c>
      <c r="D134" s="106" t="s">
        <v>669</v>
      </c>
      <c r="E134" s="106" t="s">
        <v>682</v>
      </c>
      <c r="F134" s="106" t="s">
        <v>683</v>
      </c>
      <c r="G134" s="106" t="s">
        <v>684</v>
      </c>
      <c r="H134" s="106" t="s">
        <v>699</v>
      </c>
    </row>
    <row r="135" spans="1:8" x14ac:dyDescent="0.25">
      <c r="A135" s="106" t="s">
        <v>247</v>
      </c>
      <c r="B135" s="106" t="s">
        <v>246</v>
      </c>
      <c r="C135" s="106" t="s">
        <v>691</v>
      </c>
      <c r="D135" s="106" t="s">
        <v>688</v>
      </c>
      <c r="E135" s="106" t="s">
        <v>693</v>
      </c>
      <c r="F135" s="106" t="s">
        <v>691</v>
      </c>
      <c r="G135" s="106" t="s">
        <v>694</v>
      </c>
      <c r="H135" s="106" t="s">
        <v>711</v>
      </c>
    </row>
    <row r="136" spans="1:8" x14ac:dyDescent="0.25">
      <c r="A136" s="106" t="s">
        <v>249</v>
      </c>
      <c r="B136" s="106" t="s">
        <v>248</v>
      </c>
      <c r="C136" s="106" t="s">
        <v>680</v>
      </c>
      <c r="D136" s="106" t="s">
        <v>688</v>
      </c>
      <c r="E136" s="106" t="s">
        <v>682</v>
      </c>
      <c r="F136" s="106" t="s">
        <v>686</v>
      </c>
      <c r="G136" s="106" t="s">
        <v>684</v>
      </c>
      <c r="H136" s="106" t="s">
        <v>687</v>
      </c>
    </row>
    <row r="137" spans="1:8" x14ac:dyDescent="0.25">
      <c r="A137" s="106" t="s">
        <v>251</v>
      </c>
      <c r="B137" s="106" t="s">
        <v>250</v>
      </c>
      <c r="C137" s="106" t="s">
        <v>680</v>
      </c>
      <c r="D137" s="106" t="s">
        <v>669</v>
      </c>
      <c r="E137" s="106" t="s">
        <v>682</v>
      </c>
      <c r="F137" s="106" t="s">
        <v>686</v>
      </c>
      <c r="G137" s="106" t="s">
        <v>684</v>
      </c>
      <c r="H137" s="106" t="s">
        <v>687</v>
      </c>
    </row>
    <row r="138" spans="1:8" x14ac:dyDescent="0.25">
      <c r="A138" s="106" t="s">
        <v>253</v>
      </c>
      <c r="B138" s="106" t="s">
        <v>252</v>
      </c>
      <c r="C138" s="106" t="s">
        <v>691</v>
      </c>
      <c r="D138" s="106" t="s">
        <v>688</v>
      </c>
      <c r="E138" s="106" t="s">
        <v>693</v>
      </c>
      <c r="F138" s="106" t="s">
        <v>691</v>
      </c>
      <c r="G138" s="106" t="s">
        <v>666</v>
      </c>
      <c r="H138" s="106" t="s">
        <v>703</v>
      </c>
    </row>
    <row r="139" spans="1:8" x14ac:dyDescent="0.25">
      <c r="A139" s="106" t="s">
        <v>255</v>
      </c>
      <c r="B139" s="106" t="s">
        <v>254</v>
      </c>
      <c r="C139" s="106" t="s">
        <v>668</v>
      </c>
      <c r="D139" s="106" t="s">
        <v>692</v>
      </c>
      <c r="E139" s="106" t="s">
        <v>670</v>
      </c>
      <c r="F139" s="106" t="s">
        <v>696</v>
      </c>
      <c r="G139" s="106" t="s">
        <v>672</v>
      </c>
      <c r="H139" s="106" t="s">
        <v>698</v>
      </c>
    </row>
    <row r="140" spans="1:8" x14ac:dyDescent="0.25">
      <c r="A140" s="106" t="s">
        <v>257</v>
      </c>
      <c r="B140" s="106" t="s">
        <v>256</v>
      </c>
      <c r="C140" s="106" t="s">
        <v>668</v>
      </c>
      <c r="D140" s="106" t="s">
        <v>692</v>
      </c>
      <c r="E140" s="106" t="s">
        <v>670</v>
      </c>
      <c r="F140" s="106" t="s">
        <v>696</v>
      </c>
      <c r="G140" s="106" t="s">
        <v>672</v>
      </c>
      <c r="H140" s="106" t="s">
        <v>673</v>
      </c>
    </row>
    <row r="141" spans="1:8" x14ac:dyDescent="0.25">
      <c r="A141" s="106" t="s">
        <v>259</v>
      </c>
      <c r="B141" s="106" t="s">
        <v>258</v>
      </c>
      <c r="C141" s="106" t="s">
        <v>674</v>
      </c>
      <c r="D141" s="106" t="s">
        <v>681</v>
      </c>
      <c r="E141" s="106" t="s">
        <v>665</v>
      </c>
      <c r="F141" s="106" t="s">
        <v>674</v>
      </c>
      <c r="G141" s="106" t="s">
        <v>666</v>
      </c>
      <c r="H141" s="106" t="s">
        <v>690</v>
      </c>
    </row>
    <row r="142" spans="1:8" x14ac:dyDescent="0.25">
      <c r="A142" s="106" t="s">
        <v>261</v>
      </c>
      <c r="B142" s="106" t="s">
        <v>260</v>
      </c>
      <c r="C142" s="106" t="s">
        <v>668</v>
      </c>
      <c r="D142" s="106" t="s">
        <v>669</v>
      </c>
      <c r="E142" s="106" t="s">
        <v>670</v>
      </c>
      <c r="F142" s="106" t="s">
        <v>696</v>
      </c>
      <c r="G142" s="106" t="s">
        <v>672</v>
      </c>
      <c r="H142" s="106" t="s">
        <v>698</v>
      </c>
    </row>
    <row r="143" spans="1:8" x14ac:dyDescent="0.25">
      <c r="A143" s="106" t="s">
        <v>376</v>
      </c>
      <c r="B143" s="106" t="s">
        <v>262</v>
      </c>
      <c r="C143" s="106" t="s">
        <v>668</v>
      </c>
      <c r="D143" s="106" t="s">
        <v>681</v>
      </c>
      <c r="E143" s="106" t="s">
        <v>670</v>
      </c>
      <c r="F143" s="106" t="s">
        <v>715</v>
      </c>
      <c r="G143" s="106" t="s">
        <v>672</v>
      </c>
      <c r="H143" s="106" t="s">
        <v>698</v>
      </c>
    </row>
    <row r="144" spans="1:8" x14ac:dyDescent="0.25">
      <c r="A144" s="106" t="s">
        <v>264</v>
      </c>
      <c r="B144" s="106" t="s">
        <v>263</v>
      </c>
      <c r="C144" s="106" t="s">
        <v>677</v>
      </c>
      <c r="D144" s="106" t="s">
        <v>664</v>
      </c>
      <c r="E144" s="106" t="s">
        <v>704</v>
      </c>
      <c r="F144" s="106" t="s">
        <v>677</v>
      </c>
      <c r="G144" s="106" t="s">
        <v>675</v>
      </c>
      <c r="H144" s="106" t="s">
        <v>705</v>
      </c>
    </row>
    <row r="145" spans="1:8" x14ac:dyDescent="0.25">
      <c r="A145" s="106" t="s">
        <v>266</v>
      </c>
      <c r="B145" s="106" t="s">
        <v>265</v>
      </c>
      <c r="C145" s="106" t="s">
        <v>680</v>
      </c>
      <c r="D145" s="106" t="s">
        <v>681</v>
      </c>
      <c r="E145" s="106" t="s">
        <v>682</v>
      </c>
      <c r="F145" s="106" t="s">
        <v>683</v>
      </c>
      <c r="G145" s="106" t="s">
        <v>684</v>
      </c>
      <c r="H145" s="106" t="s">
        <v>685</v>
      </c>
    </row>
    <row r="146" spans="1:8" x14ac:dyDescent="0.25">
      <c r="A146" s="106" t="s">
        <v>268</v>
      </c>
      <c r="B146" s="106" t="s">
        <v>267</v>
      </c>
      <c r="C146" s="106" t="s">
        <v>680</v>
      </c>
      <c r="D146" s="106" t="s">
        <v>669</v>
      </c>
      <c r="E146" s="106" t="s">
        <v>682</v>
      </c>
      <c r="F146" s="106" t="s">
        <v>683</v>
      </c>
      <c r="G146" s="106" t="s">
        <v>684</v>
      </c>
      <c r="H146" s="106" t="s">
        <v>685</v>
      </c>
    </row>
    <row r="147" spans="1:8" x14ac:dyDescent="0.25">
      <c r="A147" s="106" t="s">
        <v>270</v>
      </c>
      <c r="B147" s="106" t="s">
        <v>269</v>
      </c>
      <c r="C147" s="106" t="s">
        <v>680</v>
      </c>
      <c r="D147" s="106" t="s">
        <v>669</v>
      </c>
      <c r="E147" s="106" t="s">
        <v>682</v>
      </c>
      <c r="F147" s="106" t="s">
        <v>683</v>
      </c>
      <c r="G147" s="106" t="s">
        <v>684</v>
      </c>
      <c r="H147" s="106" t="s">
        <v>685</v>
      </c>
    </row>
    <row r="148" spans="1:8" x14ac:dyDescent="0.25">
      <c r="A148" s="106" t="s">
        <v>272</v>
      </c>
      <c r="B148" s="106" t="s">
        <v>271</v>
      </c>
      <c r="C148" s="106" t="s">
        <v>691</v>
      </c>
      <c r="D148" s="106" t="s">
        <v>688</v>
      </c>
      <c r="E148" s="106" t="s">
        <v>710</v>
      </c>
      <c r="F148" s="106" t="s">
        <v>691</v>
      </c>
      <c r="G148" s="106" t="s">
        <v>694</v>
      </c>
      <c r="H148" s="106" t="s">
        <v>716</v>
      </c>
    </row>
    <row r="149" spans="1:8" x14ac:dyDescent="0.25">
      <c r="A149" s="106" t="s">
        <v>274</v>
      </c>
      <c r="B149" s="106" t="s">
        <v>273</v>
      </c>
      <c r="C149" s="106" t="s">
        <v>677</v>
      </c>
      <c r="D149" s="106" t="s">
        <v>688</v>
      </c>
      <c r="E149" s="106" t="s">
        <v>700</v>
      </c>
      <c r="F149" s="106" t="s">
        <v>677</v>
      </c>
      <c r="G149" s="106" t="s">
        <v>675</v>
      </c>
      <c r="H149" s="106" t="s">
        <v>679</v>
      </c>
    </row>
    <row r="150" spans="1:8" x14ac:dyDescent="0.25">
      <c r="A150" s="106" t="s">
        <v>276</v>
      </c>
      <c r="B150" s="106" t="s">
        <v>275</v>
      </c>
      <c r="C150" s="106" t="s">
        <v>674</v>
      </c>
      <c r="D150" s="106" t="s">
        <v>681</v>
      </c>
      <c r="E150" s="106" t="s">
        <v>665</v>
      </c>
      <c r="F150" s="106" t="s">
        <v>674</v>
      </c>
      <c r="G150" s="106" t="s">
        <v>666</v>
      </c>
      <c r="H150" s="106" t="s">
        <v>690</v>
      </c>
    </row>
    <row r="151" spans="1:8" x14ac:dyDescent="0.25">
      <c r="A151" s="106" t="s">
        <v>278</v>
      </c>
      <c r="B151" s="106" t="s">
        <v>277</v>
      </c>
      <c r="C151" s="106" t="s">
        <v>677</v>
      </c>
      <c r="D151" s="106" t="s">
        <v>688</v>
      </c>
      <c r="E151" s="106" t="s">
        <v>700</v>
      </c>
      <c r="F151" s="106" t="s">
        <v>677</v>
      </c>
      <c r="G151" s="106" t="s">
        <v>675</v>
      </c>
      <c r="H151" s="106" t="s">
        <v>701</v>
      </c>
    </row>
    <row r="152" spans="1:8" x14ac:dyDescent="0.25">
      <c r="A152" s="106" t="s">
        <v>280</v>
      </c>
      <c r="B152" s="106" t="s">
        <v>279</v>
      </c>
      <c r="C152" s="106" t="s">
        <v>668</v>
      </c>
      <c r="D152" s="106" t="s">
        <v>669</v>
      </c>
      <c r="E152" s="106" t="s">
        <v>670</v>
      </c>
      <c r="F152" s="106" t="s">
        <v>671</v>
      </c>
      <c r="G152" s="106" t="s">
        <v>672</v>
      </c>
      <c r="H152" s="106" t="s">
        <v>673</v>
      </c>
    </row>
    <row r="153" spans="1:8" x14ac:dyDescent="0.25">
      <c r="A153" s="106" t="s">
        <v>282</v>
      </c>
      <c r="B153" s="106" t="s">
        <v>281</v>
      </c>
      <c r="C153" s="106" t="s">
        <v>677</v>
      </c>
      <c r="D153" s="106" t="s">
        <v>669</v>
      </c>
      <c r="E153" s="106" t="s">
        <v>678</v>
      </c>
      <c r="F153" s="106" t="s">
        <v>677</v>
      </c>
      <c r="G153" s="106" t="s">
        <v>675</v>
      </c>
      <c r="H153" s="106" t="s">
        <v>705</v>
      </c>
    </row>
    <row r="154" spans="1:8" x14ac:dyDescent="0.25">
      <c r="A154" s="106" t="s">
        <v>284</v>
      </c>
      <c r="B154" s="106" t="s">
        <v>283</v>
      </c>
      <c r="C154" s="106" t="s">
        <v>677</v>
      </c>
      <c r="D154" s="106" t="s">
        <v>664</v>
      </c>
      <c r="E154" s="106" t="s">
        <v>700</v>
      </c>
      <c r="F154" s="106" t="s">
        <v>677</v>
      </c>
      <c r="G154" s="106" t="s">
        <v>675</v>
      </c>
      <c r="H154" s="106" t="s">
        <v>701</v>
      </c>
    </row>
    <row r="155" spans="1:8" x14ac:dyDescent="0.25">
      <c r="A155" s="106" t="s">
        <v>286</v>
      </c>
      <c r="B155" s="106" t="s">
        <v>285</v>
      </c>
      <c r="C155" s="106" t="s">
        <v>691</v>
      </c>
      <c r="D155" s="106" t="s">
        <v>681</v>
      </c>
      <c r="E155" s="106" t="s">
        <v>693</v>
      </c>
      <c r="F155" s="106" t="s">
        <v>691</v>
      </c>
      <c r="G155" s="106" t="s">
        <v>666</v>
      </c>
      <c r="H155" s="106" t="s">
        <v>703</v>
      </c>
    </row>
    <row r="156" spans="1:8" x14ac:dyDescent="0.25">
      <c r="A156" s="106" t="s">
        <v>288</v>
      </c>
      <c r="B156" s="106" t="s">
        <v>287</v>
      </c>
      <c r="C156" s="106" t="s">
        <v>668</v>
      </c>
      <c r="D156" s="106" t="s">
        <v>692</v>
      </c>
      <c r="E156" s="106" t="s">
        <v>670</v>
      </c>
      <c r="F156" s="106" t="s">
        <v>696</v>
      </c>
      <c r="G156" s="106" t="s">
        <v>672</v>
      </c>
      <c r="H156" s="106" t="s">
        <v>698</v>
      </c>
    </row>
    <row r="157" spans="1:8" x14ac:dyDescent="0.25">
      <c r="A157" s="106" t="s">
        <v>290</v>
      </c>
      <c r="B157" s="106" t="s">
        <v>289</v>
      </c>
      <c r="C157" s="106" t="s">
        <v>668</v>
      </c>
      <c r="D157" s="106" t="s">
        <v>692</v>
      </c>
      <c r="E157" s="106" t="s">
        <v>670</v>
      </c>
      <c r="F157" s="106" t="s">
        <v>696</v>
      </c>
      <c r="G157" s="106" t="s">
        <v>672</v>
      </c>
      <c r="H157" s="106" t="s">
        <v>673</v>
      </c>
    </row>
    <row r="158" spans="1:8" x14ac:dyDescent="0.25">
      <c r="A158" s="106" t="s">
        <v>292</v>
      </c>
      <c r="B158" s="106" t="s">
        <v>291</v>
      </c>
      <c r="C158" s="106" t="s">
        <v>691</v>
      </c>
      <c r="D158" s="106" t="s">
        <v>688</v>
      </c>
      <c r="E158" s="106" t="s">
        <v>710</v>
      </c>
      <c r="F158" s="106" t="s">
        <v>691</v>
      </c>
      <c r="G158" s="106" t="s">
        <v>694</v>
      </c>
      <c r="H158" s="106" t="s">
        <v>711</v>
      </c>
    </row>
    <row r="159" spans="1:8" x14ac:dyDescent="0.25">
      <c r="A159" s="106" t="s">
        <v>294</v>
      </c>
      <c r="B159" s="106" t="s">
        <v>293</v>
      </c>
      <c r="C159" s="106" t="s">
        <v>677</v>
      </c>
      <c r="D159" s="106" t="s">
        <v>664</v>
      </c>
      <c r="E159" s="106" t="s">
        <v>704</v>
      </c>
      <c r="F159" s="106" t="s">
        <v>677</v>
      </c>
      <c r="G159" s="106" t="s">
        <v>675</v>
      </c>
      <c r="H159" s="106" t="s">
        <v>705</v>
      </c>
    </row>
    <row r="160" spans="1:8" x14ac:dyDescent="0.25">
      <c r="A160" s="106" t="s">
        <v>296</v>
      </c>
      <c r="B160" s="106" t="s">
        <v>295</v>
      </c>
      <c r="C160" s="106" t="s">
        <v>677</v>
      </c>
      <c r="D160" s="106" t="s">
        <v>669</v>
      </c>
      <c r="E160" s="106" t="s">
        <v>678</v>
      </c>
      <c r="F160" s="106" t="s">
        <v>677</v>
      </c>
      <c r="G160" s="106" t="s">
        <v>675</v>
      </c>
      <c r="H160" s="106" t="s">
        <v>702</v>
      </c>
    </row>
    <row r="161" spans="1:8" x14ac:dyDescent="0.25">
      <c r="A161" s="106" t="s">
        <v>299</v>
      </c>
      <c r="B161" s="106" t="s">
        <v>298</v>
      </c>
      <c r="C161" s="106" t="s">
        <v>677</v>
      </c>
      <c r="D161" s="106" t="s">
        <v>664</v>
      </c>
      <c r="E161" s="106" t="s">
        <v>704</v>
      </c>
      <c r="F161" s="106" t="s">
        <v>677</v>
      </c>
      <c r="G161" s="106" t="s">
        <v>675</v>
      </c>
      <c r="H161" s="106" t="s">
        <v>705</v>
      </c>
    </row>
    <row r="162" spans="1:8" x14ac:dyDescent="0.25">
      <c r="A162" s="106" t="s">
        <v>301</v>
      </c>
      <c r="B162" s="106" t="s">
        <v>300</v>
      </c>
      <c r="C162" s="106" t="s">
        <v>668</v>
      </c>
      <c r="D162" s="106" t="s">
        <v>692</v>
      </c>
      <c r="E162" s="106" t="s">
        <v>670</v>
      </c>
      <c r="F162" s="106" t="s">
        <v>696</v>
      </c>
      <c r="G162" s="106" t="s">
        <v>672</v>
      </c>
      <c r="H162" s="106" t="s">
        <v>673</v>
      </c>
    </row>
    <row r="163" spans="1:8" x14ac:dyDescent="0.25">
      <c r="A163" s="106" t="s">
        <v>303</v>
      </c>
      <c r="B163" s="106" t="s">
        <v>302</v>
      </c>
      <c r="C163" s="106" t="s">
        <v>663</v>
      </c>
      <c r="D163" s="106" t="s">
        <v>688</v>
      </c>
      <c r="E163" s="106" t="s">
        <v>693</v>
      </c>
      <c r="F163" s="106" t="s">
        <v>663</v>
      </c>
      <c r="G163" s="106" t="s">
        <v>666</v>
      </c>
      <c r="H163" s="106" t="s">
        <v>667</v>
      </c>
    </row>
    <row r="164" spans="1:8" x14ac:dyDescent="0.25">
      <c r="A164" s="106" t="s">
        <v>305</v>
      </c>
      <c r="B164" s="106" t="s">
        <v>304</v>
      </c>
      <c r="C164" s="106" t="s">
        <v>677</v>
      </c>
      <c r="D164" s="106" t="s">
        <v>688</v>
      </c>
      <c r="E164" s="106" t="s">
        <v>704</v>
      </c>
      <c r="F164" s="106" t="s">
        <v>677</v>
      </c>
      <c r="G164" s="106" t="s">
        <v>675</v>
      </c>
      <c r="H164" s="106" t="s">
        <v>676</v>
      </c>
    </row>
    <row r="165" spans="1:8" x14ac:dyDescent="0.25">
      <c r="A165" s="106" t="s">
        <v>307</v>
      </c>
      <c r="B165" s="106" t="s">
        <v>306</v>
      </c>
      <c r="C165" s="106" t="s">
        <v>680</v>
      </c>
      <c r="D165" s="106" t="s">
        <v>669</v>
      </c>
      <c r="E165" s="106" t="s">
        <v>682</v>
      </c>
      <c r="F165" s="106" t="s">
        <v>686</v>
      </c>
      <c r="G165" s="106" t="s">
        <v>684</v>
      </c>
      <c r="H165" s="106" t="s">
        <v>687</v>
      </c>
    </row>
    <row r="166" spans="1:8" x14ac:dyDescent="0.25">
      <c r="A166" s="137" t="s">
        <v>1024</v>
      </c>
      <c r="B166" s="106" t="s">
        <v>308</v>
      </c>
      <c r="C166" s="106" t="s">
        <v>677</v>
      </c>
      <c r="D166" s="106" t="s">
        <v>688</v>
      </c>
      <c r="E166" s="106" t="s">
        <v>678</v>
      </c>
      <c r="F166" s="106" t="s">
        <v>677</v>
      </c>
      <c r="G166" s="106" t="s">
        <v>675</v>
      </c>
      <c r="H166" s="106" t="s">
        <v>702</v>
      </c>
    </row>
    <row r="167" spans="1:8" x14ac:dyDescent="0.25">
      <c r="A167" s="106" t="s">
        <v>310</v>
      </c>
      <c r="B167" s="106" t="s">
        <v>309</v>
      </c>
      <c r="C167" s="106" t="s">
        <v>668</v>
      </c>
      <c r="D167" s="106" t="s">
        <v>692</v>
      </c>
      <c r="E167" s="106" t="s">
        <v>670</v>
      </c>
      <c r="F167" s="106" t="s">
        <v>696</v>
      </c>
      <c r="G167" s="106" t="s">
        <v>672</v>
      </c>
      <c r="H167" s="106" t="s">
        <v>709</v>
      </c>
    </row>
    <row r="168" spans="1:8" x14ac:dyDescent="0.25">
      <c r="A168" s="106" t="s">
        <v>312</v>
      </c>
      <c r="B168" s="106" t="s">
        <v>311</v>
      </c>
      <c r="C168" s="106" t="s">
        <v>668</v>
      </c>
      <c r="D168" s="106" t="s">
        <v>692</v>
      </c>
      <c r="E168" s="106" t="s">
        <v>670</v>
      </c>
      <c r="F168" s="106" t="s">
        <v>712</v>
      </c>
      <c r="G168" s="106" t="s">
        <v>672</v>
      </c>
      <c r="H168" s="106" t="s">
        <v>697</v>
      </c>
    </row>
    <row r="169" spans="1:8" x14ac:dyDescent="0.25">
      <c r="A169" s="106" t="s">
        <v>314</v>
      </c>
      <c r="B169" s="106" t="s">
        <v>313</v>
      </c>
      <c r="C169" s="106" t="s">
        <v>674</v>
      </c>
      <c r="D169" s="106" t="s">
        <v>688</v>
      </c>
      <c r="E169" s="106" t="s">
        <v>665</v>
      </c>
      <c r="F169" s="106" t="s">
        <v>674</v>
      </c>
      <c r="G169" s="106" t="s">
        <v>666</v>
      </c>
      <c r="H169" s="106" t="s">
        <v>690</v>
      </c>
    </row>
    <row r="170" spans="1:8" x14ac:dyDescent="0.25">
      <c r="A170" s="106" t="s">
        <v>316</v>
      </c>
      <c r="B170" s="106" t="s">
        <v>315</v>
      </c>
      <c r="C170" s="106" t="s">
        <v>668</v>
      </c>
      <c r="D170" s="106" t="s">
        <v>664</v>
      </c>
      <c r="E170" s="106" t="s">
        <v>689</v>
      </c>
      <c r="F170" s="106" t="s">
        <v>713</v>
      </c>
      <c r="G170" s="106" t="s">
        <v>666</v>
      </c>
      <c r="H170" s="106" t="s">
        <v>713</v>
      </c>
    </row>
    <row r="171" spans="1:8" x14ac:dyDescent="0.25">
      <c r="A171" s="106" t="s">
        <v>807</v>
      </c>
      <c r="B171" s="106" t="s">
        <v>317</v>
      </c>
      <c r="C171" s="106" t="s">
        <v>677</v>
      </c>
      <c r="D171" s="106" t="s">
        <v>664</v>
      </c>
      <c r="E171" s="106" t="s">
        <v>678</v>
      </c>
      <c r="F171" s="106" t="s">
        <v>677</v>
      </c>
      <c r="G171" s="106" t="s">
        <v>675</v>
      </c>
      <c r="H171" s="106" t="s">
        <v>705</v>
      </c>
    </row>
    <row r="172" spans="1:8" x14ac:dyDescent="0.25">
      <c r="A172" s="106" t="s">
        <v>319</v>
      </c>
      <c r="B172" s="106" t="s">
        <v>318</v>
      </c>
      <c r="C172" s="106" t="s">
        <v>691</v>
      </c>
      <c r="D172" s="106" t="s">
        <v>669</v>
      </c>
      <c r="E172" s="106" t="s">
        <v>693</v>
      </c>
      <c r="F172" s="106" t="s">
        <v>691</v>
      </c>
      <c r="G172" s="106" t="s">
        <v>666</v>
      </c>
      <c r="H172" s="106" t="s">
        <v>703</v>
      </c>
    </row>
    <row r="173" spans="1:8" x14ac:dyDescent="0.25">
      <c r="A173" s="106" t="s">
        <v>372</v>
      </c>
      <c r="B173" s="106" t="s">
        <v>91</v>
      </c>
      <c r="C173" s="106" t="s">
        <v>691</v>
      </c>
      <c r="D173" s="106" t="s">
        <v>688</v>
      </c>
      <c r="E173" s="106" t="s">
        <v>693</v>
      </c>
      <c r="F173" s="106" t="s">
        <v>691</v>
      </c>
      <c r="G173" s="106" t="s">
        <v>666</v>
      </c>
      <c r="H173" s="106" t="s">
        <v>703</v>
      </c>
    </row>
    <row r="174" spans="1:8" x14ac:dyDescent="0.25">
      <c r="A174" s="106" t="s">
        <v>321</v>
      </c>
      <c r="B174" s="106" t="s">
        <v>320</v>
      </c>
      <c r="C174" s="106" t="s">
        <v>677</v>
      </c>
      <c r="D174" s="106" t="s">
        <v>664</v>
      </c>
      <c r="E174" s="106" t="s">
        <v>700</v>
      </c>
      <c r="F174" s="106" t="s">
        <v>677</v>
      </c>
      <c r="G174" s="106" t="s">
        <v>675</v>
      </c>
      <c r="H174" s="106" t="s">
        <v>701</v>
      </c>
    </row>
    <row r="175" spans="1:8" x14ac:dyDescent="0.25">
      <c r="A175" s="106" t="s">
        <v>323</v>
      </c>
      <c r="B175" s="106" t="s">
        <v>322</v>
      </c>
      <c r="C175" s="106" t="s">
        <v>691</v>
      </c>
      <c r="D175" s="106" t="s">
        <v>669</v>
      </c>
      <c r="E175" s="106" t="s">
        <v>710</v>
      </c>
      <c r="F175" s="106" t="s">
        <v>691</v>
      </c>
      <c r="G175" s="106" t="s">
        <v>694</v>
      </c>
      <c r="H175" s="106" t="s">
        <v>716</v>
      </c>
    </row>
    <row r="176" spans="1:8" x14ac:dyDescent="0.25">
      <c r="A176" s="106" t="s">
        <v>325</v>
      </c>
      <c r="B176" s="106" t="s">
        <v>324</v>
      </c>
      <c r="C176" s="106" t="s">
        <v>680</v>
      </c>
      <c r="D176" s="106" t="s">
        <v>681</v>
      </c>
      <c r="E176" s="106" t="s">
        <v>682</v>
      </c>
      <c r="F176" s="106" t="s">
        <v>683</v>
      </c>
      <c r="G176" s="106" t="s">
        <v>684</v>
      </c>
      <c r="H176" s="106" t="s">
        <v>685</v>
      </c>
    </row>
    <row r="177" spans="1:8" x14ac:dyDescent="0.25">
      <c r="A177" s="106" t="s">
        <v>327</v>
      </c>
      <c r="B177" s="106" t="s">
        <v>326</v>
      </c>
      <c r="C177" s="106" t="s">
        <v>674</v>
      </c>
      <c r="D177" s="106" t="s">
        <v>669</v>
      </c>
      <c r="E177" s="106" t="s">
        <v>665</v>
      </c>
      <c r="F177" s="106" t="s">
        <v>674</v>
      </c>
      <c r="G177" s="106" t="s">
        <v>675</v>
      </c>
      <c r="H177" s="106" t="s">
        <v>676</v>
      </c>
    </row>
    <row r="178" spans="1:8" x14ac:dyDescent="0.25">
      <c r="A178" s="106" t="s">
        <v>329</v>
      </c>
      <c r="B178" s="106" t="s">
        <v>328</v>
      </c>
      <c r="C178" s="106" t="s">
        <v>668</v>
      </c>
      <c r="D178" s="106" t="s">
        <v>669</v>
      </c>
      <c r="E178" s="106" t="s">
        <v>665</v>
      </c>
      <c r="F178" s="106" t="s">
        <v>671</v>
      </c>
      <c r="G178" s="106" t="s">
        <v>666</v>
      </c>
      <c r="H178" s="106" t="s">
        <v>690</v>
      </c>
    </row>
    <row r="179" spans="1:8" x14ac:dyDescent="0.25">
      <c r="A179" s="106" t="s">
        <v>331</v>
      </c>
      <c r="B179" s="106" t="s">
        <v>330</v>
      </c>
      <c r="C179" s="106" t="s">
        <v>668</v>
      </c>
      <c r="D179" s="106" t="s">
        <v>669</v>
      </c>
      <c r="E179" s="106" t="s">
        <v>689</v>
      </c>
      <c r="F179" s="106" t="s">
        <v>713</v>
      </c>
      <c r="G179" s="106" t="s">
        <v>666</v>
      </c>
      <c r="H179" s="106" t="s">
        <v>713</v>
      </c>
    </row>
    <row r="180" spans="1:8" x14ac:dyDescent="0.25">
      <c r="A180" s="106" t="s">
        <v>333</v>
      </c>
      <c r="B180" s="106" t="s">
        <v>332</v>
      </c>
      <c r="C180" s="106" t="s">
        <v>691</v>
      </c>
      <c r="D180" s="106" t="s">
        <v>669</v>
      </c>
      <c r="E180" s="106" t="s">
        <v>710</v>
      </c>
      <c r="F180" s="106" t="s">
        <v>691</v>
      </c>
      <c r="G180" s="106" t="s">
        <v>694</v>
      </c>
      <c r="H180" s="106" t="s">
        <v>716</v>
      </c>
    </row>
    <row r="181" spans="1:8" x14ac:dyDescent="0.25">
      <c r="A181" s="106" t="s">
        <v>335</v>
      </c>
      <c r="B181" s="106" t="s">
        <v>334</v>
      </c>
      <c r="C181" s="106" t="s">
        <v>677</v>
      </c>
      <c r="D181" s="106" t="s">
        <v>664</v>
      </c>
      <c r="E181" s="106" t="s">
        <v>704</v>
      </c>
      <c r="F181" s="106" t="s">
        <v>677</v>
      </c>
      <c r="G181" s="106" t="s">
        <v>675</v>
      </c>
      <c r="H181" s="106" t="s">
        <v>705</v>
      </c>
    </row>
    <row r="182" spans="1:8" x14ac:dyDescent="0.25">
      <c r="A182" s="106" t="s">
        <v>337</v>
      </c>
      <c r="B182" s="106" t="s">
        <v>336</v>
      </c>
      <c r="C182" s="106" t="s">
        <v>668</v>
      </c>
      <c r="D182" s="106" t="s">
        <v>688</v>
      </c>
      <c r="E182" s="106" t="s">
        <v>670</v>
      </c>
      <c r="F182" s="106" t="s">
        <v>671</v>
      </c>
      <c r="G182" s="106" t="s">
        <v>672</v>
      </c>
      <c r="H182" s="106" t="s">
        <v>698</v>
      </c>
    </row>
    <row r="183" spans="1:8" x14ac:dyDescent="0.25">
      <c r="A183" s="106" t="s">
        <v>339</v>
      </c>
      <c r="B183" s="106" t="s">
        <v>338</v>
      </c>
      <c r="C183" s="106" t="s">
        <v>674</v>
      </c>
      <c r="D183" s="106" t="s">
        <v>681</v>
      </c>
      <c r="E183" s="106" t="s">
        <v>665</v>
      </c>
      <c r="F183" s="106" t="s">
        <v>674</v>
      </c>
      <c r="G183" s="106" t="s">
        <v>666</v>
      </c>
      <c r="H183" s="106" t="s">
        <v>690</v>
      </c>
    </row>
    <row r="184" spans="1:8" x14ac:dyDescent="0.25">
      <c r="A184" s="106" t="s">
        <v>808</v>
      </c>
      <c r="B184" s="106" t="s">
        <v>340</v>
      </c>
      <c r="C184" s="106" t="s">
        <v>668</v>
      </c>
      <c r="D184" s="106" t="s">
        <v>692</v>
      </c>
      <c r="E184" s="106" t="s">
        <v>670</v>
      </c>
      <c r="F184" s="106" t="s">
        <v>696</v>
      </c>
      <c r="G184" s="106" t="s">
        <v>672</v>
      </c>
      <c r="H184" s="106" t="s">
        <v>709</v>
      </c>
    </row>
    <row r="185" spans="1:8" x14ac:dyDescent="0.25">
      <c r="A185" s="106" t="s">
        <v>342</v>
      </c>
      <c r="B185" s="106" t="s">
        <v>341</v>
      </c>
      <c r="C185" s="106" t="s">
        <v>706</v>
      </c>
      <c r="D185" s="106" t="s">
        <v>692</v>
      </c>
      <c r="E185" s="106" t="s">
        <v>670</v>
      </c>
      <c r="F185" s="106" t="s">
        <v>706</v>
      </c>
      <c r="G185" s="106" t="s">
        <v>684</v>
      </c>
      <c r="H185" s="106" t="s">
        <v>707</v>
      </c>
    </row>
    <row r="186" spans="1:8" x14ac:dyDescent="0.25">
      <c r="A186" s="106" t="s">
        <v>344</v>
      </c>
      <c r="B186" s="106" t="s">
        <v>343</v>
      </c>
      <c r="C186" s="106" t="s">
        <v>680</v>
      </c>
      <c r="D186" s="106" t="s">
        <v>681</v>
      </c>
      <c r="E186" s="106" t="s">
        <v>682</v>
      </c>
      <c r="F186" s="106" t="s">
        <v>686</v>
      </c>
      <c r="G186" s="106" t="s">
        <v>684</v>
      </c>
      <c r="H186" s="106" t="s">
        <v>687</v>
      </c>
    </row>
    <row r="187" spans="1:8" x14ac:dyDescent="0.25">
      <c r="A187" s="106" t="s">
        <v>346</v>
      </c>
      <c r="B187" s="106" t="s">
        <v>345</v>
      </c>
      <c r="C187" s="106" t="s">
        <v>668</v>
      </c>
      <c r="D187" s="106" t="s">
        <v>688</v>
      </c>
      <c r="E187" s="106" t="s">
        <v>689</v>
      </c>
      <c r="F187" s="106" t="s">
        <v>713</v>
      </c>
      <c r="G187" s="106" t="s">
        <v>666</v>
      </c>
      <c r="H187" s="106" t="s">
        <v>713</v>
      </c>
    </row>
    <row r="188" spans="1:8" x14ac:dyDescent="0.25">
      <c r="A188" s="106" t="s">
        <v>348</v>
      </c>
      <c r="B188" s="106" t="s">
        <v>347</v>
      </c>
      <c r="C188" s="106" t="s">
        <v>691</v>
      </c>
      <c r="D188" s="106" t="s">
        <v>688</v>
      </c>
      <c r="E188" s="106" t="s">
        <v>710</v>
      </c>
      <c r="F188" s="106" t="s">
        <v>691</v>
      </c>
      <c r="G188" s="106" t="s">
        <v>694</v>
      </c>
      <c r="H188" s="106" t="s">
        <v>711</v>
      </c>
    </row>
    <row r="189" spans="1:8" x14ac:dyDescent="0.25">
      <c r="A189" s="106" t="s">
        <v>809</v>
      </c>
      <c r="B189" s="106" t="s">
        <v>349</v>
      </c>
      <c r="C189" s="106" t="s">
        <v>680</v>
      </c>
      <c r="D189" s="106" t="s">
        <v>669</v>
      </c>
      <c r="E189" s="106" t="s">
        <v>682</v>
      </c>
      <c r="F189" s="106" t="s">
        <v>686</v>
      </c>
      <c r="G189" s="106" t="s">
        <v>684</v>
      </c>
      <c r="H189" s="106" t="s">
        <v>687</v>
      </c>
    </row>
    <row r="190" spans="1:8" x14ac:dyDescent="0.25">
      <c r="A190" s="106" t="s">
        <v>374</v>
      </c>
      <c r="B190" s="106" t="s">
        <v>350</v>
      </c>
      <c r="C190" s="106" t="s">
        <v>691</v>
      </c>
      <c r="D190" s="106" t="s">
        <v>688</v>
      </c>
      <c r="E190" s="106" t="s">
        <v>693</v>
      </c>
      <c r="F190" s="106" t="s">
        <v>691</v>
      </c>
      <c r="G190" s="106" t="s">
        <v>666</v>
      </c>
      <c r="H190" s="106" t="s">
        <v>703</v>
      </c>
    </row>
    <row r="191" spans="1:8" x14ac:dyDescent="0.25">
      <c r="A191" s="106" t="s">
        <v>352</v>
      </c>
      <c r="B191" s="106" t="s">
        <v>351</v>
      </c>
      <c r="C191" s="106" t="s">
        <v>674</v>
      </c>
      <c r="D191" s="106" t="s">
        <v>688</v>
      </c>
      <c r="E191" s="106" t="s">
        <v>665</v>
      </c>
      <c r="F191" s="106" t="s">
        <v>674</v>
      </c>
      <c r="G191" s="106" t="s">
        <v>666</v>
      </c>
      <c r="H191" s="106" t="s">
        <v>690</v>
      </c>
    </row>
    <row r="192" spans="1:8" x14ac:dyDescent="0.25">
      <c r="A192" s="106" t="s">
        <v>354</v>
      </c>
      <c r="B192" s="106" t="s">
        <v>353</v>
      </c>
      <c r="C192" s="106" t="s">
        <v>677</v>
      </c>
      <c r="D192" s="106" t="s">
        <v>688</v>
      </c>
      <c r="E192" s="106" t="s">
        <v>678</v>
      </c>
      <c r="F192" s="106" t="s">
        <v>677</v>
      </c>
      <c r="G192" s="106" t="s">
        <v>675</v>
      </c>
      <c r="H192" s="106" t="s">
        <v>705</v>
      </c>
    </row>
    <row r="193" spans="1:8" x14ac:dyDescent="0.25">
      <c r="A193" s="106" t="s">
        <v>356</v>
      </c>
      <c r="B193" s="106" t="s">
        <v>355</v>
      </c>
      <c r="C193" s="106" t="s">
        <v>677</v>
      </c>
      <c r="D193" s="106" t="s">
        <v>664</v>
      </c>
      <c r="E193" s="106" t="s">
        <v>678</v>
      </c>
      <c r="F193" s="106" t="s">
        <v>677</v>
      </c>
      <c r="G193" s="106" t="s">
        <v>675</v>
      </c>
      <c r="H193" s="106" t="s">
        <v>705</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showGridLines="0" workbookViewId="0"/>
  </sheetViews>
  <sheetFormatPr defaultRowHeight="15" x14ac:dyDescent="0.25"/>
  <cols>
    <col min="1" max="1" width="70.42578125" customWidth="1"/>
    <col min="2" max="2" width="24" customWidth="1"/>
  </cols>
  <sheetData>
    <row r="1" spans="1:2" ht="29.25" customHeight="1" x14ac:dyDescent="0.35">
      <c r="A1" s="46" t="s">
        <v>458</v>
      </c>
      <c r="B1" s="223" t="s">
        <v>425</v>
      </c>
    </row>
    <row r="2" spans="1:2" s="5" customFormat="1" ht="16.5" customHeight="1" x14ac:dyDescent="0.25">
      <c r="A2" s="27"/>
      <c r="B2" s="223"/>
    </row>
    <row r="3" spans="1:2" s="5" customFormat="1" ht="10.5" customHeight="1" x14ac:dyDescent="0.25">
      <c r="A3" s="22"/>
      <c r="B3" s="23"/>
    </row>
    <row r="4" spans="1:2" x14ac:dyDescent="0.25">
      <c r="A4" s="116" t="s">
        <v>424</v>
      </c>
      <c r="B4" s="24"/>
    </row>
    <row r="5" spans="1:2" ht="18.75" customHeight="1" x14ac:dyDescent="0.25">
      <c r="A5" s="117" t="s">
        <v>426</v>
      </c>
      <c r="B5" s="25" t="s">
        <v>1309</v>
      </c>
    </row>
    <row r="6" spans="1:2" ht="18.75" customHeight="1" x14ac:dyDescent="0.25">
      <c r="A6" s="117" t="s">
        <v>460</v>
      </c>
      <c r="B6" s="25" t="s">
        <v>459</v>
      </c>
    </row>
    <row r="7" spans="1:2" ht="18.75" customHeight="1" x14ac:dyDescent="0.25">
      <c r="A7" s="117" t="s">
        <v>427</v>
      </c>
      <c r="B7" s="25" t="s">
        <v>382</v>
      </c>
    </row>
    <row r="8" spans="1:2" ht="18.75" customHeight="1" x14ac:dyDescent="0.25">
      <c r="A8" s="117" t="s">
        <v>428</v>
      </c>
      <c r="B8" s="25" t="s">
        <v>461</v>
      </c>
    </row>
    <row r="9" spans="1:2" s="5" customFormat="1" ht="18.75" customHeight="1" x14ac:dyDescent="0.25">
      <c r="A9" s="117" t="s">
        <v>655</v>
      </c>
      <c r="B9" s="26" t="s">
        <v>655</v>
      </c>
    </row>
    <row r="10" spans="1:2" s="5" customFormat="1" ht="18.75" customHeight="1" x14ac:dyDescent="0.25">
      <c r="A10" s="117" t="s">
        <v>929</v>
      </c>
      <c r="B10" s="26" t="s">
        <v>929</v>
      </c>
    </row>
    <row r="11" spans="1:2" s="5" customFormat="1" ht="18.75" customHeight="1" x14ac:dyDescent="0.25">
      <c r="A11" s="117" t="s">
        <v>930</v>
      </c>
      <c r="B11" s="26" t="s">
        <v>930</v>
      </c>
    </row>
    <row r="12" spans="1:2" s="5" customFormat="1" ht="18.75" customHeight="1" x14ac:dyDescent="0.25">
      <c r="A12" s="117" t="s">
        <v>931</v>
      </c>
      <c r="B12" s="26" t="s">
        <v>931</v>
      </c>
    </row>
    <row r="13" spans="1:2" s="5" customFormat="1" ht="18.75" customHeight="1" x14ac:dyDescent="0.25">
      <c r="A13" s="117" t="s">
        <v>989</v>
      </c>
      <c r="B13" s="26" t="s">
        <v>990</v>
      </c>
    </row>
    <row r="14" spans="1:2" ht="18.75" customHeight="1" x14ac:dyDescent="0.25">
      <c r="A14" s="117" t="s">
        <v>656</v>
      </c>
      <c r="B14" s="25" t="s">
        <v>656</v>
      </c>
    </row>
    <row r="15" spans="1:2" ht="18.75" customHeight="1" x14ac:dyDescent="0.25">
      <c r="A15" s="117" t="s">
        <v>717</v>
      </c>
      <c r="B15" s="25" t="s">
        <v>717</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AP198"/>
  <sheetViews>
    <sheetView showGridLines="0" zoomScale="90" zoomScaleNormal="90" workbookViewId="0">
      <pane xSplit="2" ySplit="3" topLeftCell="I4" activePane="bottomRight" state="frozen"/>
      <selection pane="topRight" activeCell="C1" sqref="C1"/>
      <selection pane="bottomLeft" activeCell="A4" sqref="A4"/>
      <selection pane="bottomRight" sqref="A1:AO1"/>
    </sheetView>
  </sheetViews>
  <sheetFormatPr defaultRowHeight="15" x14ac:dyDescent="0.25"/>
  <cols>
    <col min="1" max="1" width="25.7109375" style="4" bestFit="1" customWidth="1"/>
    <col min="2" max="2" width="9.140625" style="4"/>
    <col min="3" max="34" width="7.85546875" style="4" customWidth="1"/>
    <col min="35" max="35" width="9.28515625" style="4" bestFit="1" customWidth="1"/>
    <col min="36" max="36" width="6.85546875" style="4" customWidth="1"/>
    <col min="37" max="37" width="7.7109375" style="4" customWidth="1"/>
    <col min="38" max="38" width="8.5703125" style="4" customWidth="1"/>
    <col min="39" max="39" width="8.28515625" style="4" customWidth="1"/>
    <col min="40" max="40" width="7.28515625" style="4" customWidth="1"/>
    <col min="41" max="41" width="6.140625" style="4" customWidth="1"/>
    <col min="42" max="16384" width="9.140625" style="4"/>
  </cols>
  <sheetData>
    <row r="1" spans="1:42" ht="15.75" customHeight="1" x14ac:dyDescent="0.3">
      <c r="A1" s="224"/>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row>
    <row r="2" spans="1:42" s="2" customFormat="1" ht="107.25" customHeight="1" thickBot="1" x14ac:dyDescent="0.35">
      <c r="A2" s="118" t="s">
        <v>379</v>
      </c>
      <c r="B2" s="42" t="s">
        <v>357</v>
      </c>
      <c r="C2" s="28" t="s">
        <v>484</v>
      </c>
      <c r="D2" s="28" t="s">
        <v>490</v>
      </c>
      <c r="E2" s="28" t="s">
        <v>485</v>
      </c>
      <c r="F2" s="28" t="s">
        <v>493</v>
      </c>
      <c r="G2" s="28" t="s">
        <v>498</v>
      </c>
      <c r="H2" s="28" t="s">
        <v>1149</v>
      </c>
      <c r="I2" s="29" t="s">
        <v>364</v>
      </c>
      <c r="J2" s="28" t="s">
        <v>810</v>
      </c>
      <c r="K2" s="28" t="s">
        <v>812</v>
      </c>
      <c r="L2" s="29" t="s">
        <v>365</v>
      </c>
      <c r="M2" s="30" t="s">
        <v>811</v>
      </c>
      <c r="N2" s="31" t="s">
        <v>418</v>
      </c>
      <c r="O2" s="31" t="s">
        <v>397</v>
      </c>
      <c r="P2" s="31" t="s">
        <v>415</v>
      </c>
      <c r="Q2" s="32" t="s">
        <v>475</v>
      </c>
      <c r="R2" s="31" t="s">
        <v>396</v>
      </c>
      <c r="S2" s="33" t="s">
        <v>457</v>
      </c>
      <c r="T2" s="33" t="s">
        <v>405</v>
      </c>
      <c r="U2" s="33" t="s">
        <v>406</v>
      </c>
      <c r="V2" s="33" t="s">
        <v>407</v>
      </c>
      <c r="W2" s="34" t="s">
        <v>416</v>
      </c>
      <c r="X2" s="32" t="s">
        <v>408</v>
      </c>
      <c r="Y2" s="35" t="s">
        <v>368</v>
      </c>
      <c r="Z2" s="36" t="s">
        <v>409</v>
      </c>
      <c r="AA2" s="36" t="s">
        <v>410</v>
      </c>
      <c r="AB2" s="37" t="s">
        <v>366</v>
      </c>
      <c r="AC2" s="36" t="s">
        <v>380</v>
      </c>
      <c r="AD2" s="36" t="s">
        <v>411</v>
      </c>
      <c r="AE2" s="36" t="s">
        <v>412</v>
      </c>
      <c r="AF2" s="37" t="s">
        <v>367</v>
      </c>
      <c r="AG2" s="38" t="s">
        <v>747</v>
      </c>
      <c r="AH2" s="39" t="s">
        <v>816</v>
      </c>
      <c r="AI2" s="171" t="s">
        <v>968</v>
      </c>
      <c r="AJ2" s="161" t="s">
        <v>797</v>
      </c>
      <c r="AK2" s="175" t="s">
        <v>988</v>
      </c>
      <c r="AL2" s="148" t="s">
        <v>901</v>
      </c>
      <c r="AM2" s="148" t="s">
        <v>900</v>
      </c>
      <c r="AN2" s="161" t="s">
        <v>902</v>
      </c>
      <c r="AO2" s="148" t="s">
        <v>955</v>
      </c>
    </row>
    <row r="3" spans="1:42" s="2" customFormat="1" ht="15" customHeight="1" thickTop="1" thickBot="1" x14ac:dyDescent="0.35">
      <c r="A3" s="119" t="s">
        <v>732</v>
      </c>
      <c r="B3" s="44" t="s">
        <v>732</v>
      </c>
      <c r="C3" s="45" t="s">
        <v>733</v>
      </c>
      <c r="D3" s="45" t="s">
        <v>733</v>
      </c>
      <c r="E3" s="45" t="s">
        <v>733</v>
      </c>
      <c r="F3" s="45" t="s">
        <v>733</v>
      </c>
      <c r="G3" s="45" t="s">
        <v>733</v>
      </c>
      <c r="H3" s="45" t="s">
        <v>733</v>
      </c>
      <c r="I3" s="45" t="s">
        <v>733</v>
      </c>
      <c r="J3" s="45" t="s">
        <v>733</v>
      </c>
      <c r="K3" s="45" t="s">
        <v>733</v>
      </c>
      <c r="L3" s="45" t="s">
        <v>733</v>
      </c>
      <c r="M3" s="45" t="s">
        <v>733</v>
      </c>
      <c r="N3" s="45" t="s">
        <v>733</v>
      </c>
      <c r="O3" s="45" t="s">
        <v>733</v>
      </c>
      <c r="P3" s="45" t="s">
        <v>733</v>
      </c>
      <c r="Q3" s="45" t="s">
        <v>733</v>
      </c>
      <c r="R3" s="45" t="s">
        <v>733</v>
      </c>
      <c r="S3" s="45" t="s">
        <v>733</v>
      </c>
      <c r="T3" s="45" t="s">
        <v>733</v>
      </c>
      <c r="U3" s="45" t="s">
        <v>733</v>
      </c>
      <c r="V3" s="45" t="s">
        <v>733</v>
      </c>
      <c r="W3" s="45" t="s">
        <v>733</v>
      </c>
      <c r="X3" s="45" t="s">
        <v>733</v>
      </c>
      <c r="Y3" s="45" t="s">
        <v>733</v>
      </c>
      <c r="Z3" s="45" t="s">
        <v>733</v>
      </c>
      <c r="AA3" s="45" t="s">
        <v>733</v>
      </c>
      <c r="AB3" s="45" t="s">
        <v>733</v>
      </c>
      <c r="AC3" s="45" t="s">
        <v>733</v>
      </c>
      <c r="AD3" s="45" t="s">
        <v>733</v>
      </c>
      <c r="AE3" s="45" t="s">
        <v>733</v>
      </c>
      <c r="AF3" s="45" t="s">
        <v>733</v>
      </c>
      <c r="AG3" s="45" t="s">
        <v>733</v>
      </c>
      <c r="AH3" s="45" t="s">
        <v>733</v>
      </c>
      <c r="AI3" s="45" t="s">
        <v>969</v>
      </c>
      <c r="AJ3" s="45" t="s">
        <v>951</v>
      </c>
      <c r="AK3" s="45" t="s">
        <v>733</v>
      </c>
      <c r="AL3" s="45" t="s">
        <v>936</v>
      </c>
      <c r="AM3" s="45" t="s">
        <v>937</v>
      </c>
      <c r="AN3" s="45" t="s">
        <v>938</v>
      </c>
      <c r="AO3" s="45" t="s">
        <v>965</v>
      </c>
    </row>
    <row r="4" spans="1:42" ht="16.5" thickTop="1" thickBot="1" x14ac:dyDescent="0.3">
      <c r="A4" s="120" t="str">
        <f>'Indicator Data'!A6</f>
        <v>Afghanistan</v>
      </c>
      <c r="B4" s="43" t="str">
        <f>'Indicator Data'!B6</f>
        <v>AFG</v>
      </c>
      <c r="C4" s="145">
        <f>'Hazard &amp; Exposure'!AO3</f>
        <v>9.6999999999999993</v>
      </c>
      <c r="D4" s="146">
        <f>'Hazard &amp; Exposure'!AP3</f>
        <v>7.2</v>
      </c>
      <c r="E4" s="146">
        <f>'Hazard &amp; Exposure'!AQ3</f>
        <v>0</v>
      </c>
      <c r="F4" s="146">
        <f>'Hazard &amp; Exposure'!AR3</f>
        <v>0</v>
      </c>
      <c r="G4" s="146">
        <f>'Hazard &amp; Exposure'!AU3</f>
        <v>7.9</v>
      </c>
      <c r="H4" s="146">
        <f>'Hazard &amp; Exposure'!DM3</f>
        <v>6.9</v>
      </c>
      <c r="I4" s="40">
        <f>'Hazard &amp; Exposure'!DN3</f>
        <v>6.5</v>
      </c>
      <c r="J4" s="146">
        <f>'Hazard &amp; Exposure'!DQ3</f>
        <v>10</v>
      </c>
      <c r="K4" s="146">
        <f>'Hazard &amp; Exposure'!DT3</f>
        <v>10</v>
      </c>
      <c r="L4" s="40">
        <f>'Hazard &amp; Exposure'!DU3</f>
        <v>10</v>
      </c>
      <c r="M4" s="41">
        <f t="shared" ref="M4:M35" si="0">ROUND((10-GEOMEAN(((10-I4)/10*9+1),((10-L4)/10*9+1)))/9*10,1)</f>
        <v>8.8000000000000007</v>
      </c>
      <c r="N4" s="144">
        <f>Vulnerability!E3</f>
        <v>8.5</v>
      </c>
      <c r="O4" s="142">
        <f>Vulnerability!H3</f>
        <v>8.6999999999999993</v>
      </c>
      <c r="P4" s="142">
        <f>Vulnerability!N3</f>
        <v>4.8</v>
      </c>
      <c r="Q4" s="40">
        <f>Vulnerability!O3</f>
        <v>7.6</v>
      </c>
      <c r="R4" s="142">
        <f>Vulnerability!T3</f>
        <v>9.6</v>
      </c>
      <c r="S4" s="141">
        <f>Vulnerability!AB3</f>
        <v>2.1</v>
      </c>
      <c r="T4" s="141">
        <f>Vulnerability!AE3</f>
        <v>5.2</v>
      </c>
      <c r="U4" s="141">
        <f>Vulnerability!AH3</f>
        <v>10</v>
      </c>
      <c r="V4" s="141">
        <f>Vulnerability!AK3</f>
        <v>7.8</v>
      </c>
      <c r="W4" s="142">
        <f>Vulnerability!AL3</f>
        <v>7.4</v>
      </c>
      <c r="X4" s="40">
        <f>Vulnerability!AM3</f>
        <v>8.6999999999999993</v>
      </c>
      <c r="Y4" s="41">
        <f t="shared" ref="Y4:Y35" si="1">ROUND((10-GEOMEAN(((10-Q4)/10*9+1),((10-X4)/10*9+1)))/9*10,1)</f>
        <v>8.1999999999999993</v>
      </c>
      <c r="Z4" s="143">
        <f>'Lack of Coping Capacity'!D3</f>
        <v>6.3</v>
      </c>
      <c r="AA4" s="140">
        <f>'Lack of Coping Capacity'!G3</f>
        <v>8.1</v>
      </c>
      <c r="AB4" s="40">
        <f>'Lack of Coping Capacity'!H3</f>
        <v>7.2</v>
      </c>
      <c r="AC4" s="140">
        <f>'Lack of Coping Capacity'!M3</f>
        <v>6.3</v>
      </c>
      <c r="AD4" s="140">
        <f>'Lack of Coping Capacity'!R3</f>
        <v>7.3</v>
      </c>
      <c r="AE4" s="140">
        <f>'Lack of Coping Capacity'!Z3</f>
        <v>7.6</v>
      </c>
      <c r="AF4" s="40">
        <f>'Lack of Coping Capacity'!AA3</f>
        <v>7.1</v>
      </c>
      <c r="AG4" s="41">
        <f t="shared" ref="AG4:AG35" si="2">ROUND((10-GEOMEAN(((10-AB4)/10*9+1),((10-AF4)/10*9+1)))/9*10,1)</f>
        <v>7.2</v>
      </c>
      <c r="AH4" s="149">
        <f t="shared" ref="AH4:AH35" si="3">ROUND(M4^(1/3)*Y4^(1/3)*AG4^(1/3),1)</f>
        <v>8</v>
      </c>
      <c r="AI4" s="172" t="str">
        <f t="shared" ref="AI4:AI35" si="4">IF(AH4&gt;=6.5,"Very High",IF(AH4&gt;=5,"High",IF(AH4&gt;=3.5,"Medium",IF(AH4&gt;=2,"Low","Very Low"))))</f>
        <v>Very High</v>
      </c>
      <c r="AJ4" s="166">
        <f t="shared" ref="AJ4:AJ35" si="5">_xlfn.RANK.EQ(AH4,AH$4:AH$194)</f>
        <v>5</v>
      </c>
      <c r="AK4" s="169">
        <f>VLOOKUP($B4,'Lack of Reliability Index'!$A$2:$H$192,8,FALSE)</f>
        <v>3.018518518518519</v>
      </c>
      <c r="AL4" s="47">
        <f>'Imputed and missing data hidden'!BY2</f>
        <v>6</v>
      </c>
      <c r="AM4" s="167">
        <f t="shared" ref="AM4:AM35" si="6">AL4/51</f>
        <v>0.11764705882352941</v>
      </c>
      <c r="AN4" s="47" t="str">
        <f t="shared" ref="AN4:AN35" si="7">IF(K4&gt;=7,"YES","")</f>
        <v>YES</v>
      </c>
      <c r="AO4" s="168">
        <f>'Indicator Date hidden2'!BZ3</f>
        <v>0.15277777777777779</v>
      </c>
      <c r="AP4" s="173"/>
    </row>
    <row r="5" spans="1:42" ht="15.75" thickBot="1" x14ac:dyDescent="0.3">
      <c r="A5" s="120" t="str">
        <f>'Indicator Data'!A7</f>
        <v>Albania</v>
      </c>
      <c r="B5" s="43" t="str">
        <f>'Indicator Data'!B7</f>
        <v>ALB</v>
      </c>
      <c r="C5" s="147">
        <f>'Hazard &amp; Exposure'!AO4</f>
        <v>9.3000000000000007</v>
      </c>
      <c r="D5" s="146">
        <f>'Hazard &amp; Exposure'!AP4</f>
        <v>4.7</v>
      </c>
      <c r="E5" s="146">
        <f>'Hazard &amp; Exposure'!AQ4</f>
        <v>7.8</v>
      </c>
      <c r="F5" s="146">
        <f>'Hazard &amp; Exposure'!AR4</f>
        <v>0</v>
      </c>
      <c r="G5" s="146">
        <f>'Hazard &amp; Exposure'!AU4</f>
        <v>6.8</v>
      </c>
      <c r="H5" s="146">
        <f>'Hazard &amp; Exposure'!DM4</f>
        <v>4.9000000000000004</v>
      </c>
      <c r="I5" s="40">
        <f>'Hazard &amp; Exposure'!DN4</f>
        <v>6.4</v>
      </c>
      <c r="J5" s="146">
        <f>'Hazard &amp; Exposure'!DQ4</f>
        <v>0.1</v>
      </c>
      <c r="K5" s="146">
        <f>'Hazard &amp; Exposure'!DT4</f>
        <v>0</v>
      </c>
      <c r="L5" s="40">
        <f>'Hazard &amp; Exposure'!DU4</f>
        <v>0.1</v>
      </c>
      <c r="M5" s="41">
        <f t="shared" si="0"/>
        <v>3.9</v>
      </c>
      <c r="N5" s="144">
        <f>Vulnerability!E4</f>
        <v>2.4</v>
      </c>
      <c r="O5" s="142">
        <f>Vulnerability!H4</f>
        <v>2.1</v>
      </c>
      <c r="P5" s="142">
        <f>Vulnerability!N4</f>
        <v>1.8</v>
      </c>
      <c r="Q5" s="40">
        <f>Vulnerability!O4</f>
        <v>2.2000000000000002</v>
      </c>
      <c r="R5" s="142">
        <f>Vulnerability!T4</f>
        <v>0.9</v>
      </c>
      <c r="S5" s="141">
        <f>Vulnerability!AB4</f>
        <v>0.2</v>
      </c>
      <c r="T5" s="141">
        <f>Vulnerability!AE4</f>
        <v>1.1000000000000001</v>
      </c>
      <c r="U5" s="141">
        <f>Vulnerability!AH4</f>
        <v>0.2</v>
      </c>
      <c r="V5" s="141">
        <f>Vulnerability!AK4</f>
        <v>1.8</v>
      </c>
      <c r="W5" s="142">
        <f>Vulnerability!AL4</f>
        <v>0.8</v>
      </c>
      <c r="X5" s="40">
        <f>Vulnerability!AM4</f>
        <v>0.9</v>
      </c>
      <c r="Y5" s="41">
        <f t="shared" si="1"/>
        <v>1.6</v>
      </c>
      <c r="Z5" s="156" t="str">
        <f>'Lack of Coping Capacity'!D4</f>
        <v>x</v>
      </c>
      <c r="AA5" s="140">
        <f>'Lack of Coping Capacity'!G4</f>
        <v>5.6</v>
      </c>
      <c r="AB5" s="40">
        <f>'Lack of Coping Capacity'!H4</f>
        <v>5.6</v>
      </c>
      <c r="AC5" s="140">
        <f>'Lack of Coping Capacity'!M4</f>
        <v>2</v>
      </c>
      <c r="AD5" s="140">
        <f>'Lack of Coping Capacity'!R4</f>
        <v>1.7</v>
      </c>
      <c r="AE5" s="140">
        <f>'Lack of Coping Capacity'!Z4</f>
        <v>3.7</v>
      </c>
      <c r="AF5" s="40">
        <f>'Lack of Coping Capacity'!AA4</f>
        <v>2.5</v>
      </c>
      <c r="AG5" s="41">
        <f t="shared" si="2"/>
        <v>4.2</v>
      </c>
      <c r="AH5" s="149">
        <f t="shared" si="3"/>
        <v>3</v>
      </c>
      <c r="AI5" s="172" t="str">
        <f t="shared" si="4"/>
        <v>Low</v>
      </c>
      <c r="AJ5" s="166">
        <f t="shared" si="5"/>
        <v>119</v>
      </c>
      <c r="AK5" s="169">
        <f>VLOOKUP($B5,'Lack of Reliability Index'!$A$2:$H$192,8,FALSE)</f>
        <v>4.6476190476190471</v>
      </c>
      <c r="AL5" s="47">
        <f>'Imputed and missing data hidden'!BY3</f>
        <v>8</v>
      </c>
      <c r="AM5" s="167">
        <f t="shared" si="6"/>
        <v>0.15686274509803921</v>
      </c>
      <c r="AN5" s="47" t="str">
        <f t="shared" si="7"/>
        <v/>
      </c>
      <c r="AO5" s="168">
        <f>'Indicator Date hidden2'!BZ4</f>
        <v>0.47142857142857142</v>
      </c>
      <c r="AP5" s="173"/>
    </row>
    <row r="6" spans="1:42" ht="15.75" thickBot="1" x14ac:dyDescent="0.3">
      <c r="A6" s="120" t="str">
        <f>'Indicator Data'!A8</f>
        <v>Algeria</v>
      </c>
      <c r="B6" s="43" t="str">
        <f>'Indicator Data'!B8</f>
        <v>DZA</v>
      </c>
      <c r="C6" s="147">
        <f>'Hazard &amp; Exposure'!AO5</f>
        <v>8.8000000000000007</v>
      </c>
      <c r="D6" s="146">
        <f>'Hazard &amp; Exposure'!AP5</f>
        <v>5.2</v>
      </c>
      <c r="E6" s="146">
        <f>'Hazard &amp; Exposure'!AQ5</f>
        <v>4.5999999999999996</v>
      </c>
      <c r="F6" s="146">
        <f>'Hazard &amp; Exposure'!AR5</f>
        <v>0</v>
      </c>
      <c r="G6" s="146">
        <f>'Hazard &amp; Exposure'!AU5</f>
        <v>4.0999999999999996</v>
      </c>
      <c r="H6" s="146">
        <f>'Hazard &amp; Exposure'!DM5</f>
        <v>3.4</v>
      </c>
      <c r="I6" s="40">
        <f>'Hazard &amp; Exposure'!DN5</f>
        <v>5</v>
      </c>
      <c r="J6" s="146">
        <f>'Hazard &amp; Exposure'!DQ5</f>
        <v>7.6</v>
      </c>
      <c r="K6" s="146">
        <f>'Hazard &amp; Exposure'!DT5</f>
        <v>0</v>
      </c>
      <c r="L6" s="40">
        <f>'Hazard &amp; Exposure'!DU5</f>
        <v>5.3</v>
      </c>
      <c r="M6" s="41">
        <f t="shared" si="0"/>
        <v>5.2</v>
      </c>
      <c r="N6" s="144">
        <f>Vulnerability!E5</f>
        <v>2.9</v>
      </c>
      <c r="O6" s="142">
        <f>Vulnerability!H5</f>
        <v>3.3</v>
      </c>
      <c r="P6" s="142">
        <f>Vulnerability!N5</f>
        <v>0.2</v>
      </c>
      <c r="Q6" s="40">
        <f>Vulnerability!O5</f>
        <v>2.2999999999999998</v>
      </c>
      <c r="R6" s="142">
        <f>Vulnerability!T5</f>
        <v>5.4</v>
      </c>
      <c r="S6" s="141">
        <f>Vulnerability!AB5</f>
        <v>0.4</v>
      </c>
      <c r="T6" s="141">
        <f>Vulnerability!AE5</f>
        <v>1.3</v>
      </c>
      <c r="U6" s="141">
        <f>Vulnerability!AH5</f>
        <v>0.4</v>
      </c>
      <c r="V6" s="141">
        <f>Vulnerability!AK5</f>
        <v>0.3</v>
      </c>
      <c r="W6" s="142">
        <f>Vulnerability!AL5</f>
        <v>0.6</v>
      </c>
      <c r="X6" s="40">
        <f>Vulnerability!AM5</f>
        <v>3.4</v>
      </c>
      <c r="Y6" s="41">
        <f t="shared" si="1"/>
        <v>2.9</v>
      </c>
      <c r="Z6" s="156">
        <f>'Lack of Coping Capacity'!D5</f>
        <v>3.5</v>
      </c>
      <c r="AA6" s="140">
        <f>'Lack of Coping Capacity'!G5</f>
        <v>6.4</v>
      </c>
      <c r="AB6" s="40">
        <f>'Lack of Coping Capacity'!H5</f>
        <v>5</v>
      </c>
      <c r="AC6" s="140">
        <f>'Lack of Coping Capacity'!M5</f>
        <v>3.6</v>
      </c>
      <c r="AD6" s="140">
        <f>'Lack of Coping Capacity'!R5</f>
        <v>4.0999999999999996</v>
      </c>
      <c r="AE6" s="140">
        <f>'Lack of Coping Capacity'!Z5</f>
        <v>3.8</v>
      </c>
      <c r="AF6" s="40">
        <f>'Lack of Coping Capacity'!AA5</f>
        <v>3.8</v>
      </c>
      <c r="AG6" s="41">
        <f t="shared" si="2"/>
        <v>4.4000000000000004</v>
      </c>
      <c r="AH6" s="149">
        <f t="shared" si="3"/>
        <v>4</v>
      </c>
      <c r="AI6" s="172" t="str">
        <f t="shared" si="4"/>
        <v>Medium</v>
      </c>
      <c r="AJ6" s="166">
        <f t="shared" si="5"/>
        <v>82</v>
      </c>
      <c r="AK6" s="169">
        <f>VLOOKUP($B6,'Lack of Reliability Index'!$A$2:$H$192,8,FALSE)</f>
        <v>2.3774647887323939</v>
      </c>
      <c r="AL6" s="47">
        <f>'Imputed and missing data hidden'!BY4</f>
        <v>3</v>
      </c>
      <c r="AM6" s="167">
        <f t="shared" si="6"/>
        <v>5.8823529411764705E-2</v>
      </c>
      <c r="AN6" s="47" t="str">
        <f t="shared" si="7"/>
        <v/>
      </c>
      <c r="AO6" s="168">
        <f>'Indicator Date hidden2'!BZ5</f>
        <v>0.29577464788732394</v>
      </c>
      <c r="AP6" s="173"/>
    </row>
    <row r="7" spans="1:42" ht="15.75" thickBot="1" x14ac:dyDescent="0.3">
      <c r="A7" s="120" t="str">
        <f>'Indicator Data'!A9</f>
        <v>Angola</v>
      </c>
      <c r="B7" s="43" t="str">
        <f>'Indicator Data'!B9</f>
        <v>AGO</v>
      </c>
      <c r="C7" s="147">
        <f>'Hazard &amp; Exposure'!AO6</f>
        <v>0.1</v>
      </c>
      <c r="D7" s="146">
        <f>'Hazard &amp; Exposure'!AP6</f>
        <v>5.0999999999999996</v>
      </c>
      <c r="E7" s="146">
        <f>'Hazard &amp; Exposure'!AQ6</f>
        <v>0</v>
      </c>
      <c r="F7" s="146">
        <f>'Hazard &amp; Exposure'!AR6</f>
        <v>0</v>
      </c>
      <c r="G7" s="146">
        <f>'Hazard &amp; Exposure'!AU6</f>
        <v>4.2</v>
      </c>
      <c r="H7" s="146">
        <f>'Hazard &amp; Exposure'!DM6</f>
        <v>6.7</v>
      </c>
      <c r="I7" s="40">
        <f>'Hazard &amp; Exposure'!DN6</f>
        <v>3.2</v>
      </c>
      <c r="J7" s="146">
        <f>'Hazard &amp; Exposure'!DQ6</f>
        <v>6.7</v>
      </c>
      <c r="K7" s="146">
        <f>'Hazard &amp; Exposure'!DT6</f>
        <v>0</v>
      </c>
      <c r="L7" s="40">
        <f>'Hazard &amp; Exposure'!DU6</f>
        <v>4.7</v>
      </c>
      <c r="M7" s="41">
        <f t="shared" si="0"/>
        <v>4</v>
      </c>
      <c r="N7" s="144">
        <f>Vulnerability!E6</f>
        <v>8</v>
      </c>
      <c r="O7" s="142">
        <f>Vulnerability!H6</f>
        <v>4.4000000000000004</v>
      </c>
      <c r="P7" s="142">
        <f>Vulnerability!N6</f>
        <v>0.1</v>
      </c>
      <c r="Q7" s="40">
        <f>Vulnerability!O6</f>
        <v>5.0999999999999996</v>
      </c>
      <c r="R7" s="142">
        <f>Vulnerability!T6</f>
        <v>5.0999999999999996</v>
      </c>
      <c r="S7" s="141">
        <f>Vulnerability!AB6</f>
        <v>5</v>
      </c>
      <c r="T7" s="141">
        <f>Vulnerability!AE6</f>
        <v>5.2</v>
      </c>
      <c r="U7" s="141">
        <f>Vulnerability!AH6</f>
        <v>1.2</v>
      </c>
      <c r="V7" s="141">
        <f>Vulnerability!AK6</f>
        <v>6.3</v>
      </c>
      <c r="W7" s="142">
        <f>Vulnerability!AL6</f>
        <v>4.7</v>
      </c>
      <c r="X7" s="40">
        <f>Vulnerability!AM6</f>
        <v>4.9000000000000004</v>
      </c>
      <c r="Y7" s="41">
        <f t="shared" si="1"/>
        <v>5</v>
      </c>
      <c r="Z7" s="156">
        <f>'Lack of Coping Capacity'!D6</f>
        <v>5.3</v>
      </c>
      <c r="AA7" s="140">
        <f>'Lack of Coping Capacity'!G6</f>
        <v>7.6</v>
      </c>
      <c r="AB7" s="40">
        <f>'Lack of Coping Capacity'!H6</f>
        <v>6.5</v>
      </c>
      <c r="AC7" s="140">
        <f>'Lack of Coping Capacity'!M6</f>
        <v>7</v>
      </c>
      <c r="AD7" s="140">
        <f>'Lack of Coping Capacity'!R6</f>
        <v>8</v>
      </c>
      <c r="AE7" s="140">
        <f>'Lack of Coping Capacity'!Z6</f>
        <v>8.1</v>
      </c>
      <c r="AF7" s="40">
        <f>'Lack of Coping Capacity'!AA6</f>
        <v>7.7</v>
      </c>
      <c r="AG7" s="41">
        <f t="shared" si="2"/>
        <v>7.1</v>
      </c>
      <c r="AH7" s="149">
        <f t="shared" si="3"/>
        <v>5.2</v>
      </c>
      <c r="AI7" s="172" t="str">
        <f t="shared" si="4"/>
        <v>High</v>
      </c>
      <c r="AJ7" s="166">
        <f t="shared" si="5"/>
        <v>39</v>
      </c>
      <c r="AK7" s="169">
        <f>VLOOKUP($B7,'Lack of Reliability Index'!$A$2:$H$192,8,FALSE)</f>
        <v>1.5086757990867579</v>
      </c>
      <c r="AL7" s="47">
        <f>'Imputed and missing data hidden'!BY5</f>
        <v>1</v>
      </c>
      <c r="AM7" s="167">
        <f t="shared" si="6"/>
        <v>1.9607843137254902E-2</v>
      </c>
      <c r="AN7" s="47" t="str">
        <f t="shared" si="7"/>
        <v/>
      </c>
      <c r="AO7" s="168">
        <f>'Indicator Date hidden2'!BZ6</f>
        <v>0.23287671232876711</v>
      </c>
      <c r="AP7" s="173"/>
    </row>
    <row r="8" spans="1:42" ht="15.75" thickBot="1" x14ac:dyDescent="0.3">
      <c r="A8" s="120" t="str">
        <f>'Indicator Data'!A10</f>
        <v>Antigua and Barbuda</v>
      </c>
      <c r="B8" s="43" t="str">
        <f>'Indicator Data'!B10</f>
        <v>ATG</v>
      </c>
      <c r="C8" s="147">
        <f>'Hazard &amp; Exposure'!AO7</f>
        <v>5.2</v>
      </c>
      <c r="D8" s="146">
        <f>'Hazard &amp; Exposure'!AP7</f>
        <v>0.1</v>
      </c>
      <c r="E8" s="146">
        <f>'Hazard &amp; Exposure'!AQ7</f>
        <v>0</v>
      </c>
      <c r="F8" s="146">
        <f>'Hazard &amp; Exposure'!AR7</f>
        <v>8.4</v>
      </c>
      <c r="G8" s="146">
        <f>'Hazard &amp; Exposure'!AU7</f>
        <v>0</v>
      </c>
      <c r="H8" s="146">
        <f>'Hazard &amp; Exposure'!DM7</f>
        <v>3.5</v>
      </c>
      <c r="I8" s="40">
        <f>'Hazard &amp; Exposure'!DN7</f>
        <v>3.7</v>
      </c>
      <c r="J8" s="146">
        <f>'Hazard &amp; Exposure'!DQ7</f>
        <v>0</v>
      </c>
      <c r="K8" s="146">
        <f>'Hazard &amp; Exposure'!DT7</f>
        <v>0</v>
      </c>
      <c r="L8" s="40">
        <f>'Hazard &amp; Exposure'!DU7</f>
        <v>0</v>
      </c>
      <c r="M8" s="41">
        <f t="shared" si="0"/>
        <v>2</v>
      </c>
      <c r="N8" s="144">
        <f>Vulnerability!E7</f>
        <v>2.4</v>
      </c>
      <c r="O8" s="142" t="str">
        <f>Vulnerability!H7</f>
        <v>x</v>
      </c>
      <c r="P8" s="142">
        <f>Vulnerability!N7</f>
        <v>1.8</v>
      </c>
      <c r="Q8" s="40">
        <f>Vulnerability!O7</f>
        <v>2.2000000000000002</v>
      </c>
      <c r="R8" s="142">
        <f>Vulnerability!T7</f>
        <v>0</v>
      </c>
      <c r="S8" s="141">
        <f>Vulnerability!AB7</f>
        <v>0</v>
      </c>
      <c r="T8" s="141">
        <f>Vulnerability!AE7</f>
        <v>0.6</v>
      </c>
      <c r="U8" s="141">
        <f>Vulnerability!AH7</f>
        <v>0.4</v>
      </c>
      <c r="V8" s="141">
        <f>Vulnerability!AK7</f>
        <v>5.8</v>
      </c>
      <c r="W8" s="142">
        <f>Vulnerability!AL7</f>
        <v>2.1</v>
      </c>
      <c r="X8" s="40">
        <f>Vulnerability!AM7</f>
        <v>1.1000000000000001</v>
      </c>
      <c r="Y8" s="41">
        <f t="shared" si="1"/>
        <v>1.7</v>
      </c>
      <c r="Z8" s="156">
        <f>'Lack of Coping Capacity'!D7</f>
        <v>5.4</v>
      </c>
      <c r="AA8" s="140">
        <f>'Lack of Coping Capacity'!G7</f>
        <v>5</v>
      </c>
      <c r="AB8" s="40">
        <f>'Lack of Coping Capacity'!H7</f>
        <v>5.2</v>
      </c>
      <c r="AC8" s="140">
        <f>'Lack of Coping Capacity'!M7</f>
        <v>1</v>
      </c>
      <c r="AD8" s="140">
        <f>'Lack of Coping Capacity'!R7</f>
        <v>0.7</v>
      </c>
      <c r="AE8" s="140">
        <f>'Lack of Coping Capacity'!Z7</f>
        <v>4.3</v>
      </c>
      <c r="AF8" s="40">
        <f>'Lack of Coping Capacity'!AA7</f>
        <v>2</v>
      </c>
      <c r="AG8" s="41">
        <f t="shared" si="2"/>
        <v>3.8</v>
      </c>
      <c r="AH8" s="149">
        <f t="shared" si="3"/>
        <v>2.2999999999999998</v>
      </c>
      <c r="AI8" s="172" t="str">
        <f t="shared" si="4"/>
        <v>Low</v>
      </c>
      <c r="AJ8" s="166">
        <f t="shared" si="5"/>
        <v>142</v>
      </c>
      <c r="AK8" s="169">
        <f>VLOOKUP($B8,'Lack of Reliability Index'!$A$2:$H$192,8,FALSE)</f>
        <v>5.0491803278688527</v>
      </c>
      <c r="AL8" s="47">
        <f>'Imputed and missing data hidden'!BY6</f>
        <v>20</v>
      </c>
      <c r="AM8" s="167">
        <f t="shared" si="6"/>
        <v>0.39215686274509803</v>
      </c>
      <c r="AN8" s="47" t="str">
        <f t="shared" si="7"/>
        <v/>
      </c>
      <c r="AO8" s="168">
        <f>'Indicator Date hidden2'!BZ7</f>
        <v>0.19672131147540983</v>
      </c>
      <c r="AP8" s="173"/>
    </row>
    <row r="9" spans="1:42" ht="15.75" thickBot="1" x14ac:dyDescent="0.3">
      <c r="A9" s="120" t="str">
        <f>'Indicator Data'!A11</f>
        <v>Argentina</v>
      </c>
      <c r="B9" s="43" t="str">
        <f>'Indicator Data'!B11</f>
        <v>ARG</v>
      </c>
      <c r="C9" s="147">
        <f>'Hazard &amp; Exposure'!AO8</f>
        <v>6.7</v>
      </c>
      <c r="D9" s="146">
        <f>'Hazard &amp; Exposure'!AP8</f>
        <v>6.5</v>
      </c>
      <c r="E9" s="146">
        <f>'Hazard &amp; Exposure'!AQ8</f>
        <v>0</v>
      </c>
      <c r="F9" s="146">
        <f>'Hazard &amp; Exposure'!AR8</f>
        <v>0</v>
      </c>
      <c r="G9" s="146">
        <f>'Hazard &amp; Exposure'!AU8</f>
        <v>3.3</v>
      </c>
      <c r="H9" s="146">
        <f>'Hazard &amp; Exposure'!DM8</f>
        <v>4</v>
      </c>
      <c r="I9" s="40">
        <f>'Hazard &amp; Exposure'!DN8</f>
        <v>3.9</v>
      </c>
      <c r="J9" s="146">
        <f>'Hazard &amp; Exposure'!DQ8</f>
        <v>2.2000000000000002</v>
      </c>
      <c r="K9" s="146">
        <f>'Hazard &amp; Exposure'!DT8</f>
        <v>0</v>
      </c>
      <c r="L9" s="40">
        <f>'Hazard &amp; Exposure'!DU8</f>
        <v>1.5</v>
      </c>
      <c r="M9" s="41">
        <f t="shared" si="0"/>
        <v>2.8</v>
      </c>
      <c r="N9" s="144">
        <f>Vulnerability!E8</f>
        <v>1.5</v>
      </c>
      <c r="O9" s="142">
        <f>Vulnerability!H8</f>
        <v>4.4000000000000004</v>
      </c>
      <c r="P9" s="142">
        <f>Vulnerability!N8</f>
        <v>0</v>
      </c>
      <c r="Q9" s="40">
        <f>Vulnerability!O8</f>
        <v>1.9</v>
      </c>
      <c r="R9" s="142">
        <f>Vulnerability!T8</f>
        <v>2.8</v>
      </c>
      <c r="S9" s="141">
        <f>Vulnerability!AB8</f>
        <v>0.3</v>
      </c>
      <c r="T9" s="141">
        <f>Vulnerability!AE8</f>
        <v>0.8</v>
      </c>
      <c r="U9" s="141">
        <f>Vulnerability!AH8</f>
        <v>0.1</v>
      </c>
      <c r="V9" s="141">
        <f>Vulnerability!AK8</f>
        <v>1.1000000000000001</v>
      </c>
      <c r="W9" s="142">
        <f>Vulnerability!AL8</f>
        <v>0.6</v>
      </c>
      <c r="X9" s="40">
        <f>Vulnerability!AM8</f>
        <v>1.8</v>
      </c>
      <c r="Y9" s="41">
        <f t="shared" si="1"/>
        <v>1.9</v>
      </c>
      <c r="Z9" s="156">
        <f>'Lack of Coping Capacity'!D8</f>
        <v>3.8</v>
      </c>
      <c r="AA9" s="140">
        <f>'Lack of Coping Capacity'!G8</f>
        <v>5.4</v>
      </c>
      <c r="AB9" s="40">
        <f>'Lack of Coping Capacity'!H8</f>
        <v>4.5999999999999996</v>
      </c>
      <c r="AC9" s="140">
        <f>'Lack of Coping Capacity'!M8</f>
        <v>1.6</v>
      </c>
      <c r="AD9" s="140">
        <f>'Lack of Coping Capacity'!R8</f>
        <v>3</v>
      </c>
      <c r="AE9" s="140">
        <f>'Lack of Coping Capacity'!Z8</f>
        <v>2.1</v>
      </c>
      <c r="AF9" s="40">
        <f>'Lack of Coping Capacity'!AA8</f>
        <v>2.2000000000000002</v>
      </c>
      <c r="AG9" s="41">
        <f t="shared" si="2"/>
        <v>3.5</v>
      </c>
      <c r="AH9" s="149">
        <f t="shared" si="3"/>
        <v>2.7</v>
      </c>
      <c r="AI9" s="172" t="str">
        <f t="shared" si="4"/>
        <v>Low</v>
      </c>
      <c r="AJ9" s="166">
        <f t="shared" si="5"/>
        <v>128</v>
      </c>
      <c r="AK9" s="169">
        <f>VLOOKUP($B9,'Lack of Reliability Index'!$A$2:$H$192,8,FALSE)</f>
        <v>3.0685446009389663</v>
      </c>
      <c r="AL9" s="47">
        <f>'Imputed and missing data hidden'!BY7</f>
        <v>7</v>
      </c>
      <c r="AM9" s="167">
        <f t="shared" si="6"/>
        <v>0.13725490196078433</v>
      </c>
      <c r="AN9" s="47" t="str">
        <f t="shared" si="7"/>
        <v/>
      </c>
      <c r="AO9" s="168">
        <f>'Indicator Date hidden2'!BZ8</f>
        <v>0.22535211267605634</v>
      </c>
      <c r="AP9" s="173"/>
    </row>
    <row r="10" spans="1:42" ht="15.75" thickBot="1" x14ac:dyDescent="0.3">
      <c r="A10" s="120" t="str">
        <f>'Indicator Data'!A12</f>
        <v>Armenia</v>
      </c>
      <c r="B10" s="43" t="str">
        <f>'Indicator Data'!B12</f>
        <v>ARM</v>
      </c>
      <c r="C10" s="147">
        <f>'Hazard &amp; Exposure'!AO9</f>
        <v>8.1999999999999993</v>
      </c>
      <c r="D10" s="146">
        <f>'Hazard &amp; Exposure'!AP9</f>
        <v>4.3</v>
      </c>
      <c r="E10" s="146">
        <f>'Hazard &amp; Exposure'!AQ9</f>
        <v>0</v>
      </c>
      <c r="F10" s="146">
        <f>'Hazard &amp; Exposure'!AR9</f>
        <v>0</v>
      </c>
      <c r="G10" s="146">
        <f>'Hazard &amp; Exposure'!AU9</f>
        <v>4.5999999999999996</v>
      </c>
      <c r="H10" s="146">
        <f>'Hazard &amp; Exposure'!DM9</f>
        <v>5.2</v>
      </c>
      <c r="I10" s="40">
        <f>'Hazard &amp; Exposure'!DN9</f>
        <v>4.4000000000000004</v>
      </c>
      <c r="J10" s="146">
        <f>'Hazard &amp; Exposure'!DQ9</f>
        <v>4.4000000000000004</v>
      </c>
      <c r="K10" s="146">
        <f>'Hazard &amp; Exposure'!DT9</f>
        <v>0</v>
      </c>
      <c r="L10" s="40">
        <f>'Hazard &amp; Exposure'!DU9</f>
        <v>3.1</v>
      </c>
      <c r="M10" s="41">
        <f t="shared" si="0"/>
        <v>3.8</v>
      </c>
      <c r="N10" s="144">
        <f>Vulnerability!E9</f>
        <v>1.6</v>
      </c>
      <c r="O10" s="142">
        <f>Vulnerability!H9</f>
        <v>2.9</v>
      </c>
      <c r="P10" s="142">
        <f>Vulnerability!N9</f>
        <v>2.5</v>
      </c>
      <c r="Q10" s="40">
        <f>Vulnerability!O9</f>
        <v>2.2000000000000002</v>
      </c>
      <c r="R10" s="142">
        <f>Vulnerability!T9</f>
        <v>4.5999999999999996</v>
      </c>
      <c r="S10" s="141">
        <f>Vulnerability!AB9</f>
        <v>0.3</v>
      </c>
      <c r="T10" s="141">
        <f>Vulnerability!AE9</f>
        <v>0.8</v>
      </c>
      <c r="U10" s="141">
        <f>Vulnerability!AH9</f>
        <v>0.5</v>
      </c>
      <c r="V10" s="141">
        <f>Vulnerability!AK9</f>
        <v>2</v>
      </c>
      <c r="W10" s="142">
        <f>Vulnerability!AL9</f>
        <v>0.9</v>
      </c>
      <c r="X10" s="40">
        <f>Vulnerability!AM9</f>
        <v>3</v>
      </c>
      <c r="Y10" s="41">
        <f t="shared" si="1"/>
        <v>2.6</v>
      </c>
      <c r="Z10" s="156">
        <f>'Lack of Coping Capacity'!D9</f>
        <v>7.5</v>
      </c>
      <c r="AA10" s="140">
        <f>'Lack of Coping Capacity'!G9</f>
        <v>5.9</v>
      </c>
      <c r="AB10" s="40">
        <f>'Lack of Coping Capacity'!H9</f>
        <v>6.7</v>
      </c>
      <c r="AC10" s="140">
        <f>'Lack of Coping Capacity'!M9</f>
        <v>2</v>
      </c>
      <c r="AD10" s="140">
        <f>'Lack of Coping Capacity'!R9</f>
        <v>1.2</v>
      </c>
      <c r="AE10" s="140">
        <f>'Lack of Coping Capacity'!Z9</f>
        <v>2.7</v>
      </c>
      <c r="AF10" s="40">
        <f>'Lack of Coping Capacity'!AA9</f>
        <v>2</v>
      </c>
      <c r="AG10" s="41">
        <f t="shared" si="2"/>
        <v>4.8</v>
      </c>
      <c r="AH10" s="149">
        <f t="shared" si="3"/>
        <v>3.6</v>
      </c>
      <c r="AI10" s="172" t="str">
        <f t="shared" si="4"/>
        <v>Medium</v>
      </c>
      <c r="AJ10" s="166">
        <f t="shared" si="5"/>
        <v>99</v>
      </c>
      <c r="AK10" s="169">
        <f>VLOOKUP($B10,'Lack of Reliability Index'!$A$2:$H$192,8,FALSE)</f>
        <v>1.9531531531531527</v>
      </c>
      <c r="AL10" s="47">
        <f>'Imputed and missing data hidden'!BY8</f>
        <v>3</v>
      </c>
      <c r="AM10" s="167">
        <f t="shared" si="6"/>
        <v>5.8823529411764705E-2</v>
      </c>
      <c r="AN10" s="47" t="str">
        <f t="shared" si="7"/>
        <v/>
      </c>
      <c r="AO10" s="168">
        <f>'Indicator Date hidden2'!BZ9</f>
        <v>0.21621621621621623</v>
      </c>
      <c r="AP10" s="173"/>
    </row>
    <row r="11" spans="1:42" ht="15.75" thickBot="1" x14ac:dyDescent="0.3">
      <c r="A11" s="120" t="str">
        <f>'Indicator Data'!A13</f>
        <v>Australia</v>
      </c>
      <c r="B11" s="43" t="str">
        <f>'Indicator Data'!B13</f>
        <v>AUS</v>
      </c>
      <c r="C11" s="147">
        <f>'Hazard &amp; Exposure'!AO10</f>
        <v>0.2</v>
      </c>
      <c r="D11" s="146">
        <f>'Hazard &amp; Exposure'!AP10</f>
        <v>5.3</v>
      </c>
      <c r="E11" s="146">
        <f>'Hazard &amp; Exposure'!AQ10</f>
        <v>7.2</v>
      </c>
      <c r="F11" s="146">
        <f>'Hazard &amp; Exposure'!AR10</f>
        <v>4.8</v>
      </c>
      <c r="G11" s="146">
        <f>'Hazard &amp; Exposure'!AU10</f>
        <v>6.8</v>
      </c>
      <c r="H11" s="146">
        <f>'Hazard &amp; Exposure'!DM10</f>
        <v>2.2000000000000002</v>
      </c>
      <c r="I11" s="40">
        <f>'Hazard &amp; Exposure'!DN10</f>
        <v>4.9000000000000004</v>
      </c>
      <c r="J11" s="146">
        <f>'Hazard &amp; Exposure'!DQ10</f>
        <v>0.1</v>
      </c>
      <c r="K11" s="146">
        <f>'Hazard &amp; Exposure'!DT10</f>
        <v>0</v>
      </c>
      <c r="L11" s="40">
        <f>'Hazard &amp; Exposure'!DU10</f>
        <v>0.1</v>
      </c>
      <c r="M11" s="41">
        <f t="shared" si="0"/>
        <v>2.8</v>
      </c>
      <c r="N11" s="144">
        <f>Vulnerability!E10</f>
        <v>0</v>
      </c>
      <c r="O11" s="142">
        <f>Vulnerability!H10</f>
        <v>2.1</v>
      </c>
      <c r="P11" s="142">
        <f>Vulnerability!N10</f>
        <v>0</v>
      </c>
      <c r="Q11" s="40">
        <f>Vulnerability!O10</f>
        <v>0.5</v>
      </c>
      <c r="R11" s="142">
        <f>Vulnerability!T10</f>
        <v>5.8</v>
      </c>
      <c r="S11" s="141">
        <f>Vulnerability!AB10</f>
        <v>0.1</v>
      </c>
      <c r="T11" s="141">
        <f>Vulnerability!AE10</f>
        <v>0.2</v>
      </c>
      <c r="U11" s="141">
        <f>Vulnerability!AH10</f>
        <v>0.1</v>
      </c>
      <c r="V11" s="141">
        <f>Vulnerability!AK10</f>
        <v>1.2</v>
      </c>
      <c r="W11" s="142">
        <f>Vulnerability!AL10</f>
        <v>0.4</v>
      </c>
      <c r="X11" s="40">
        <f>Vulnerability!AM10</f>
        <v>3.6</v>
      </c>
      <c r="Y11" s="41">
        <f t="shared" si="1"/>
        <v>2.2000000000000002</v>
      </c>
      <c r="Z11" s="156">
        <f>'Lack of Coping Capacity'!D10</f>
        <v>2.4</v>
      </c>
      <c r="AA11" s="140">
        <f>'Lack of Coping Capacity'!G10</f>
        <v>2.1</v>
      </c>
      <c r="AB11" s="40">
        <f>'Lack of Coping Capacity'!H10</f>
        <v>2.2999999999999998</v>
      </c>
      <c r="AC11" s="140">
        <f>'Lack of Coping Capacity'!M10</f>
        <v>1.9</v>
      </c>
      <c r="AD11" s="140">
        <f>'Lack of Coping Capacity'!R10</f>
        <v>3</v>
      </c>
      <c r="AE11" s="140">
        <f>'Lack of Coping Capacity'!Z10</f>
        <v>0.5</v>
      </c>
      <c r="AF11" s="40">
        <f>'Lack of Coping Capacity'!AA10</f>
        <v>1.8</v>
      </c>
      <c r="AG11" s="41">
        <f t="shared" si="2"/>
        <v>2.1</v>
      </c>
      <c r="AH11" s="149">
        <f t="shared" si="3"/>
        <v>2.2999999999999998</v>
      </c>
      <c r="AI11" s="172" t="str">
        <f t="shared" si="4"/>
        <v>Low</v>
      </c>
      <c r="AJ11" s="166">
        <f t="shared" si="5"/>
        <v>142</v>
      </c>
      <c r="AK11" s="169">
        <f>VLOOKUP($B11,'Lack of Reliability Index'!$A$2:$H$192,8,FALSE)</f>
        <v>3.9686274509803923</v>
      </c>
      <c r="AL11" s="47">
        <f>'Imputed and missing data hidden'!BY9</f>
        <v>9</v>
      </c>
      <c r="AM11" s="167">
        <f t="shared" si="6"/>
        <v>0.17647058823529413</v>
      </c>
      <c r="AN11" s="47" t="str">
        <f t="shared" si="7"/>
        <v/>
      </c>
      <c r="AO11" s="168">
        <f>'Indicator Date hidden2'!BZ10</f>
        <v>0.29411764705882354</v>
      </c>
      <c r="AP11" s="173"/>
    </row>
    <row r="12" spans="1:42" ht="15.75" thickBot="1" x14ac:dyDescent="0.3">
      <c r="A12" s="120" t="str">
        <f>'Indicator Data'!A14</f>
        <v>Austria</v>
      </c>
      <c r="B12" s="43" t="str">
        <f>'Indicator Data'!B14</f>
        <v>AUT</v>
      </c>
      <c r="C12" s="147">
        <f>'Hazard &amp; Exposure'!AO11</f>
        <v>4.2</v>
      </c>
      <c r="D12" s="146">
        <f>'Hazard &amp; Exposure'!AP11</f>
        <v>5.5</v>
      </c>
      <c r="E12" s="146">
        <f>'Hazard &amp; Exposure'!AQ11</f>
        <v>0</v>
      </c>
      <c r="F12" s="146">
        <f>'Hazard &amp; Exposure'!AR11</f>
        <v>0</v>
      </c>
      <c r="G12" s="146">
        <f>'Hazard &amp; Exposure'!AU11</f>
        <v>0.5</v>
      </c>
      <c r="H12" s="146">
        <f>'Hazard &amp; Exposure'!DM11</f>
        <v>1.7</v>
      </c>
      <c r="I12" s="40">
        <f>'Hazard &amp; Exposure'!DN11</f>
        <v>2.2999999999999998</v>
      </c>
      <c r="J12" s="146">
        <f>'Hazard &amp; Exposure'!DQ11</f>
        <v>0</v>
      </c>
      <c r="K12" s="146">
        <f>'Hazard &amp; Exposure'!DT11</f>
        <v>0</v>
      </c>
      <c r="L12" s="40">
        <f>'Hazard &amp; Exposure'!DU11</f>
        <v>0</v>
      </c>
      <c r="M12" s="41">
        <f t="shared" si="0"/>
        <v>1.2</v>
      </c>
      <c r="N12" s="144">
        <f>Vulnerability!E11</f>
        <v>0</v>
      </c>
      <c r="O12" s="142">
        <f>Vulnerability!H11</f>
        <v>1.2</v>
      </c>
      <c r="P12" s="142">
        <f>Vulnerability!N11</f>
        <v>0.1</v>
      </c>
      <c r="Q12" s="40">
        <f>Vulnerability!O11</f>
        <v>0.3</v>
      </c>
      <c r="R12" s="142">
        <f>Vulnerability!T11</f>
        <v>7</v>
      </c>
      <c r="S12" s="141">
        <f>Vulnerability!AB11</f>
        <v>0.1</v>
      </c>
      <c r="T12" s="141">
        <f>Vulnerability!AE11</f>
        <v>0.3</v>
      </c>
      <c r="U12" s="141">
        <f>Vulnerability!AH11</f>
        <v>0</v>
      </c>
      <c r="V12" s="141">
        <f>Vulnerability!AK11</f>
        <v>0.2</v>
      </c>
      <c r="W12" s="142">
        <f>Vulnerability!AL11</f>
        <v>0.2</v>
      </c>
      <c r="X12" s="40">
        <f>Vulnerability!AM11</f>
        <v>4.4000000000000004</v>
      </c>
      <c r="Y12" s="41">
        <f t="shared" si="1"/>
        <v>2.6</v>
      </c>
      <c r="Z12" s="156">
        <f>'Lack of Coping Capacity'!D11</f>
        <v>2</v>
      </c>
      <c r="AA12" s="140">
        <f>'Lack of Coping Capacity'!G11</f>
        <v>2.2999999999999998</v>
      </c>
      <c r="AB12" s="40">
        <f>'Lack of Coping Capacity'!H11</f>
        <v>2.2000000000000002</v>
      </c>
      <c r="AC12" s="140">
        <f>'Lack of Coping Capacity'!M11</f>
        <v>1</v>
      </c>
      <c r="AD12" s="140">
        <f>'Lack of Coping Capacity'!R11</f>
        <v>0</v>
      </c>
      <c r="AE12" s="140">
        <f>'Lack of Coping Capacity'!Z11</f>
        <v>0.5</v>
      </c>
      <c r="AF12" s="40">
        <f>'Lack of Coping Capacity'!AA11</f>
        <v>0.5</v>
      </c>
      <c r="AG12" s="41">
        <f t="shared" si="2"/>
        <v>1.4</v>
      </c>
      <c r="AH12" s="149">
        <f t="shared" si="3"/>
        <v>1.6</v>
      </c>
      <c r="AI12" s="172" t="str">
        <f t="shared" si="4"/>
        <v>Very Low</v>
      </c>
      <c r="AJ12" s="166">
        <f t="shared" si="5"/>
        <v>169</v>
      </c>
      <c r="AK12" s="169">
        <f>VLOOKUP($B12,'Lack of Reliability Index'!$A$2:$H$192,8,FALSE)</f>
        <v>4.0888888888888886</v>
      </c>
      <c r="AL12" s="47">
        <f>'Imputed and missing data hidden'!BY10</f>
        <v>12</v>
      </c>
      <c r="AM12" s="167">
        <f t="shared" si="6"/>
        <v>0.23529411764705882</v>
      </c>
      <c r="AN12" s="47" t="str">
        <f t="shared" si="7"/>
        <v/>
      </c>
      <c r="AO12" s="168">
        <f>'Indicator Date hidden2'!BZ11</f>
        <v>0.16666666666666666</v>
      </c>
      <c r="AP12" s="173"/>
    </row>
    <row r="13" spans="1:42" ht="15.75" thickBot="1" x14ac:dyDescent="0.3">
      <c r="A13" s="120" t="str">
        <f>'Indicator Data'!A15</f>
        <v>Azerbaijan</v>
      </c>
      <c r="B13" s="43" t="str">
        <f>'Indicator Data'!B15</f>
        <v>AZE</v>
      </c>
      <c r="C13" s="147">
        <f>'Hazard &amp; Exposure'!AO12</f>
        <v>8.8000000000000007</v>
      </c>
      <c r="D13" s="146">
        <f>'Hazard &amp; Exposure'!AP12</f>
        <v>4.9000000000000004</v>
      </c>
      <c r="E13" s="146">
        <f>'Hazard &amp; Exposure'!AQ12</f>
        <v>0</v>
      </c>
      <c r="F13" s="146">
        <f>'Hazard &amp; Exposure'!AR12</f>
        <v>0</v>
      </c>
      <c r="G13" s="146">
        <f>'Hazard &amp; Exposure'!AU12</f>
        <v>5.3</v>
      </c>
      <c r="H13" s="146">
        <f>'Hazard &amp; Exposure'!DM12</f>
        <v>5.6</v>
      </c>
      <c r="I13" s="40">
        <f>'Hazard &amp; Exposure'!DN12</f>
        <v>4.9000000000000004</v>
      </c>
      <c r="J13" s="146">
        <f>'Hazard &amp; Exposure'!DQ12</f>
        <v>7.2</v>
      </c>
      <c r="K13" s="146">
        <f>'Hazard &amp; Exposure'!DT12</f>
        <v>0</v>
      </c>
      <c r="L13" s="40">
        <f>'Hazard &amp; Exposure'!DU12</f>
        <v>5</v>
      </c>
      <c r="M13" s="41">
        <f t="shared" si="0"/>
        <v>5</v>
      </c>
      <c r="N13" s="144">
        <f>Vulnerability!E12</f>
        <v>2.9</v>
      </c>
      <c r="O13" s="142">
        <f>Vulnerability!H12</f>
        <v>2.2999999999999998</v>
      </c>
      <c r="P13" s="142">
        <f>Vulnerability!N12</f>
        <v>0.5</v>
      </c>
      <c r="Q13" s="40">
        <f>Vulnerability!O12</f>
        <v>2.2000000000000002</v>
      </c>
      <c r="R13" s="142">
        <f>Vulnerability!T12</f>
        <v>8.1</v>
      </c>
      <c r="S13" s="141">
        <f>Vulnerability!AB12</f>
        <v>0.8</v>
      </c>
      <c r="T13" s="141">
        <f>Vulnerability!AE12</f>
        <v>1.5</v>
      </c>
      <c r="U13" s="141">
        <f>Vulnerability!AH12</f>
        <v>0</v>
      </c>
      <c r="V13" s="141">
        <f>Vulnerability!AK12</f>
        <v>1.3</v>
      </c>
      <c r="W13" s="142">
        <f>Vulnerability!AL12</f>
        <v>0.9</v>
      </c>
      <c r="X13" s="40">
        <f>Vulnerability!AM12</f>
        <v>5.6</v>
      </c>
      <c r="Y13" s="41">
        <f t="shared" si="1"/>
        <v>4.0999999999999996</v>
      </c>
      <c r="Z13" s="156" t="str">
        <f>'Lack of Coping Capacity'!D12</f>
        <v>x</v>
      </c>
      <c r="AA13" s="140">
        <f>'Lack of Coping Capacity'!G12</f>
        <v>6.4</v>
      </c>
      <c r="AB13" s="40">
        <f>'Lack of Coping Capacity'!H12</f>
        <v>6.4</v>
      </c>
      <c r="AC13" s="140">
        <f>'Lack of Coping Capacity'!M12</f>
        <v>1.8</v>
      </c>
      <c r="AD13" s="140">
        <f>'Lack of Coping Capacity'!R12</f>
        <v>3.1</v>
      </c>
      <c r="AE13" s="140">
        <f>'Lack of Coping Capacity'!Z12</f>
        <v>2.1</v>
      </c>
      <c r="AF13" s="40">
        <f>'Lack of Coping Capacity'!AA12</f>
        <v>2.2999999999999998</v>
      </c>
      <c r="AG13" s="41">
        <f t="shared" si="2"/>
        <v>4.7</v>
      </c>
      <c r="AH13" s="149">
        <f t="shared" si="3"/>
        <v>4.5999999999999996</v>
      </c>
      <c r="AI13" s="172" t="str">
        <f t="shared" si="4"/>
        <v>Medium</v>
      </c>
      <c r="AJ13" s="166">
        <f t="shared" si="5"/>
        <v>61</v>
      </c>
      <c r="AK13" s="169">
        <f>VLOOKUP($B13,'Lack of Reliability Index'!$A$2:$H$192,8,FALSE)</f>
        <v>3.8222222222222229</v>
      </c>
      <c r="AL13" s="47">
        <f>'Imputed and missing data hidden'!BY11</f>
        <v>6</v>
      </c>
      <c r="AM13" s="167">
        <f t="shared" si="6"/>
        <v>0.11764705882352941</v>
      </c>
      <c r="AN13" s="47" t="str">
        <f t="shared" si="7"/>
        <v/>
      </c>
      <c r="AO13" s="168">
        <f>'Indicator Date hidden2'!BZ12</f>
        <v>0.41666666666666669</v>
      </c>
      <c r="AP13" s="173"/>
    </row>
    <row r="14" spans="1:42" ht="15.75" thickBot="1" x14ac:dyDescent="0.3">
      <c r="A14" s="120" t="str">
        <f>'Indicator Data'!A16</f>
        <v>Bahamas</v>
      </c>
      <c r="B14" s="43" t="str">
        <f>'Indicator Data'!B16</f>
        <v>BHS</v>
      </c>
      <c r="C14" s="147">
        <f>'Hazard &amp; Exposure'!AO13</f>
        <v>0.1</v>
      </c>
      <c r="D14" s="146">
        <f>'Hazard &amp; Exposure'!AP13</f>
        <v>0.1</v>
      </c>
      <c r="E14" s="146">
        <f>'Hazard &amp; Exposure'!AQ13</f>
        <v>0</v>
      </c>
      <c r="F14" s="146">
        <f>'Hazard &amp; Exposure'!AR13</f>
        <v>8.8000000000000007</v>
      </c>
      <c r="G14" s="146">
        <f>'Hazard &amp; Exposure'!AU13</f>
        <v>2.6</v>
      </c>
      <c r="H14" s="146">
        <f>'Hazard &amp; Exposure'!DM13</f>
        <v>3.7</v>
      </c>
      <c r="I14" s="40">
        <f>'Hazard &amp; Exposure'!DN13</f>
        <v>3.5</v>
      </c>
      <c r="J14" s="146">
        <f>'Hazard &amp; Exposure'!DQ13</f>
        <v>0</v>
      </c>
      <c r="K14" s="146">
        <f>'Hazard &amp; Exposure'!DT13</f>
        <v>0</v>
      </c>
      <c r="L14" s="40">
        <f>'Hazard &amp; Exposure'!DU13</f>
        <v>0</v>
      </c>
      <c r="M14" s="41">
        <f t="shared" si="0"/>
        <v>1.9</v>
      </c>
      <c r="N14" s="144">
        <f>Vulnerability!E13</f>
        <v>1.9</v>
      </c>
      <c r="O14" s="142">
        <f>Vulnerability!H13</f>
        <v>4.5</v>
      </c>
      <c r="P14" s="142">
        <f>Vulnerability!N13</f>
        <v>0</v>
      </c>
      <c r="Q14" s="40">
        <f>Vulnerability!O13</f>
        <v>2.1</v>
      </c>
      <c r="R14" s="142">
        <f>Vulnerability!T13</f>
        <v>0.9</v>
      </c>
      <c r="S14" s="141">
        <f>Vulnerability!AB13</f>
        <v>1.6</v>
      </c>
      <c r="T14" s="141">
        <f>Vulnerability!AE13</f>
        <v>0.6</v>
      </c>
      <c r="U14" s="141">
        <f>Vulnerability!AH13</f>
        <v>0</v>
      </c>
      <c r="V14" s="141">
        <f>Vulnerability!AK13</f>
        <v>4.5999999999999996</v>
      </c>
      <c r="W14" s="142">
        <f>Vulnerability!AL13</f>
        <v>1.9</v>
      </c>
      <c r="X14" s="40">
        <f>Vulnerability!AM13</f>
        <v>1.4</v>
      </c>
      <c r="Y14" s="41">
        <f t="shared" si="1"/>
        <v>1.8</v>
      </c>
      <c r="Z14" s="156" t="str">
        <f>'Lack of Coping Capacity'!D13</f>
        <v>x</v>
      </c>
      <c r="AA14" s="140">
        <f>'Lack of Coping Capacity'!G13</f>
        <v>3.7</v>
      </c>
      <c r="AB14" s="40">
        <f>'Lack of Coping Capacity'!H13</f>
        <v>3.7</v>
      </c>
      <c r="AC14" s="140">
        <f>'Lack of Coping Capacity'!M13</f>
        <v>2.6</v>
      </c>
      <c r="AD14" s="140">
        <f>'Lack of Coping Capacity'!R13</f>
        <v>2</v>
      </c>
      <c r="AE14" s="140">
        <f>'Lack of Coping Capacity'!Z13</f>
        <v>3.3</v>
      </c>
      <c r="AF14" s="40">
        <f>'Lack of Coping Capacity'!AA13</f>
        <v>2.6</v>
      </c>
      <c r="AG14" s="41">
        <f t="shared" si="2"/>
        <v>3.2</v>
      </c>
      <c r="AH14" s="149">
        <f t="shared" si="3"/>
        <v>2.2000000000000002</v>
      </c>
      <c r="AI14" s="172" t="str">
        <f t="shared" si="4"/>
        <v>Low</v>
      </c>
      <c r="AJ14" s="166">
        <f t="shared" si="5"/>
        <v>146</v>
      </c>
      <c r="AK14" s="169">
        <f>VLOOKUP($B14,'Lack of Reliability Index'!$A$2:$H$192,8,FALSE)</f>
        <v>4.75</v>
      </c>
      <c r="AL14" s="47">
        <f>'Imputed and missing data hidden'!BY12</f>
        <v>16</v>
      </c>
      <c r="AM14" s="167">
        <f t="shared" si="6"/>
        <v>0.31372549019607843</v>
      </c>
      <c r="AN14" s="47" t="str">
        <f t="shared" si="7"/>
        <v/>
      </c>
      <c r="AO14" s="168">
        <f>'Indicator Date hidden2'!BZ13</f>
        <v>0.140625</v>
      </c>
      <c r="AP14" s="173"/>
    </row>
    <row r="15" spans="1:42" ht="15.75" thickBot="1" x14ac:dyDescent="0.3">
      <c r="A15" s="120" t="str">
        <f>'Indicator Data'!A17</f>
        <v>Bahrain</v>
      </c>
      <c r="B15" s="43" t="str">
        <f>'Indicator Data'!B17</f>
        <v>BHR</v>
      </c>
      <c r="C15" s="147">
        <f>'Hazard &amp; Exposure'!AO14</f>
        <v>0.1</v>
      </c>
      <c r="D15" s="146">
        <f>'Hazard &amp; Exposure'!AP14</f>
        <v>0.1</v>
      </c>
      <c r="E15" s="146">
        <f>'Hazard &amp; Exposure'!AQ14</f>
        <v>0</v>
      </c>
      <c r="F15" s="146">
        <f>'Hazard &amp; Exposure'!AR14</f>
        <v>0</v>
      </c>
      <c r="G15" s="146">
        <f>'Hazard &amp; Exposure'!AU14</f>
        <v>0</v>
      </c>
      <c r="H15" s="146">
        <f>'Hazard &amp; Exposure'!DM14</f>
        <v>4.0999999999999996</v>
      </c>
      <c r="I15" s="40">
        <f>'Hazard &amp; Exposure'!DN14</f>
        <v>0.9</v>
      </c>
      <c r="J15" s="146">
        <f>'Hazard &amp; Exposure'!DQ14</f>
        <v>0.3</v>
      </c>
      <c r="K15" s="146">
        <f>'Hazard &amp; Exposure'!DT14</f>
        <v>0</v>
      </c>
      <c r="L15" s="40">
        <f>'Hazard &amp; Exposure'!DU14</f>
        <v>0.2</v>
      </c>
      <c r="M15" s="41">
        <f t="shared" si="0"/>
        <v>0.6</v>
      </c>
      <c r="N15" s="144">
        <f>Vulnerability!E14</f>
        <v>1.1000000000000001</v>
      </c>
      <c r="O15" s="142">
        <f>Vulnerability!H14</f>
        <v>3</v>
      </c>
      <c r="P15" s="142">
        <f>Vulnerability!N14</f>
        <v>0</v>
      </c>
      <c r="Q15" s="40">
        <f>Vulnerability!O14</f>
        <v>1.3</v>
      </c>
      <c r="R15" s="142">
        <f>Vulnerability!T14</f>
        <v>1.1000000000000001</v>
      </c>
      <c r="S15" s="141">
        <f>Vulnerability!AB14</f>
        <v>0.1</v>
      </c>
      <c r="T15" s="141">
        <f>Vulnerability!AE14</f>
        <v>0.6</v>
      </c>
      <c r="U15" s="141">
        <f>Vulnerability!AH14</f>
        <v>0</v>
      </c>
      <c r="V15" s="141">
        <f>Vulnerability!AK14</f>
        <v>1.7</v>
      </c>
      <c r="W15" s="142">
        <f>Vulnerability!AL14</f>
        <v>0.6</v>
      </c>
      <c r="X15" s="40">
        <f>Vulnerability!AM14</f>
        <v>0.9</v>
      </c>
      <c r="Y15" s="41">
        <f t="shared" si="1"/>
        <v>1.1000000000000001</v>
      </c>
      <c r="Z15" s="156">
        <f>'Lack of Coping Capacity'!D14</f>
        <v>3.8</v>
      </c>
      <c r="AA15" s="140">
        <f>'Lack of Coping Capacity'!G14</f>
        <v>5.5</v>
      </c>
      <c r="AB15" s="40">
        <f>'Lack of Coping Capacity'!H14</f>
        <v>4.7</v>
      </c>
      <c r="AC15" s="140">
        <f>'Lack of Coping Capacity'!M14</f>
        <v>0.8</v>
      </c>
      <c r="AD15" s="140">
        <f>'Lack of Coping Capacity'!R14</f>
        <v>0</v>
      </c>
      <c r="AE15" s="140">
        <f>'Lack of Coping Capacity'!Z14</f>
        <v>3</v>
      </c>
      <c r="AF15" s="40">
        <f>'Lack of Coping Capacity'!AA14</f>
        <v>1.3</v>
      </c>
      <c r="AG15" s="41">
        <f t="shared" si="2"/>
        <v>3.2</v>
      </c>
      <c r="AH15" s="149">
        <f t="shared" si="3"/>
        <v>1.3</v>
      </c>
      <c r="AI15" s="172" t="str">
        <f t="shared" si="4"/>
        <v>Very Low</v>
      </c>
      <c r="AJ15" s="166">
        <f t="shared" si="5"/>
        <v>180</v>
      </c>
      <c r="AK15" s="169">
        <f>VLOOKUP($B15,'Lack of Reliability Index'!$A$2:$H$192,8,FALSE)</f>
        <v>4.8205128205128203</v>
      </c>
      <c r="AL15" s="47">
        <f>'Imputed and missing data hidden'!BY13</f>
        <v>15</v>
      </c>
      <c r="AM15" s="167">
        <f t="shared" si="6"/>
        <v>0.29411764705882354</v>
      </c>
      <c r="AN15" s="47" t="str">
        <f t="shared" si="7"/>
        <v/>
      </c>
      <c r="AO15" s="168">
        <f>'Indicator Date hidden2'!BZ14</f>
        <v>0.15384615384615385</v>
      </c>
      <c r="AP15" s="173"/>
    </row>
    <row r="16" spans="1:42" ht="15.75" thickBot="1" x14ac:dyDescent="0.3">
      <c r="A16" s="120" t="str">
        <f>'Indicator Data'!A18</f>
        <v>Bangladesh</v>
      </c>
      <c r="B16" s="43" t="str">
        <f>'Indicator Data'!B18</f>
        <v>BGD</v>
      </c>
      <c r="C16" s="147">
        <f>'Hazard &amp; Exposure'!AO15</f>
        <v>9.1999999999999993</v>
      </c>
      <c r="D16" s="146">
        <f>'Hazard &amp; Exposure'!AP15</f>
        <v>10</v>
      </c>
      <c r="E16" s="146">
        <f>'Hazard &amp; Exposure'!AQ15</f>
        <v>8.1999999999999993</v>
      </c>
      <c r="F16" s="146">
        <f>'Hazard &amp; Exposure'!AR15</f>
        <v>6.9</v>
      </c>
      <c r="G16" s="146">
        <f>'Hazard &amp; Exposure'!AU15</f>
        <v>5</v>
      </c>
      <c r="H16" s="146">
        <f>'Hazard &amp; Exposure'!DM15</f>
        <v>7.6</v>
      </c>
      <c r="I16" s="40">
        <f>'Hazard &amp; Exposure'!DN15</f>
        <v>8.1999999999999993</v>
      </c>
      <c r="J16" s="146">
        <f>'Hazard &amp; Exposure'!DQ15</f>
        <v>9.8000000000000007</v>
      </c>
      <c r="K16" s="146">
        <f>'Hazard &amp; Exposure'!DT15</f>
        <v>0</v>
      </c>
      <c r="L16" s="40">
        <f>'Hazard &amp; Exposure'!DU15</f>
        <v>6.9</v>
      </c>
      <c r="M16" s="41">
        <f t="shared" si="0"/>
        <v>7.6</v>
      </c>
      <c r="N16" s="144">
        <f>Vulnerability!E15</f>
        <v>7.3</v>
      </c>
      <c r="O16" s="142">
        <f>Vulnerability!H15</f>
        <v>4.5999999999999996</v>
      </c>
      <c r="P16" s="142">
        <f>Vulnerability!N15</f>
        <v>1.2</v>
      </c>
      <c r="Q16" s="40">
        <f>Vulnerability!O15</f>
        <v>5.0999999999999996</v>
      </c>
      <c r="R16" s="142">
        <f>Vulnerability!T15</f>
        <v>7.7</v>
      </c>
      <c r="S16" s="141">
        <f>Vulnerability!AB15</f>
        <v>2</v>
      </c>
      <c r="T16" s="141">
        <f>Vulnerability!AE15</f>
        <v>4.9000000000000004</v>
      </c>
      <c r="U16" s="141">
        <f>Vulnerability!AH15</f>
        <v>4.8</v>
      </c>
      <c r="V16" s="141">
        <f>Vulnerability!AK15</f>
        <v>4.3</v>
      </c>
      <c r="W16" s="142">
        <f>Vulnerability!AL15</f>
        <v>4.0999999999999996</v>
      </c>
      <c r="X16" s="40">
        <f>Vulnerability!AM15</f>
        <v>6.2</v>
      </c>
      <c r="Y16" s="41">
        <f t="shared" si="1"/>
        <v>5.7</v>
      </c>
      <c r="Z16" s="156">
        <f>'Lack of Coping Capacity'!D15</f>
        <v>3</v>
      </c>
      <c r="AA16" s="140">
        <f>'Lack of Coping Capacity'!G15</f>
        <v>7</v>
      </c>
      <c r="AB16" s="40">
        <f>'Lack of Coping Capacity'!H15</f>
        <v>5</v>
      </c>
      <c r="AC16" s="140">
        <f>'Lack of Coping Capacity'!M15</f>
        <v>5.0999999999999996</v>
      </c>
      <c r="AD16" s="140">
        <f>'Lack of Coping Capacity'!R15</f>
        <v>4.9000000000000004</v>
      </c>
      <c r="AE16" s="140">
        <f>'Lack of Coping Capacity'!Z15</f>
        <v>5.2</v>
      </c>
      <c r="AF16" s="40">
        <f>'Lack of Coping Capacity'!AA15</f>
        <v>5.0999999999999996</v>
      </c>
      <c r="AG16" s="41">
        <f t="shared" si="2"/>
        <v>5.0999999999999996</v>
      </c>
      <c r="AH16" s="149">
        <f t="shared" si="3"/>
        <v>6</v>
      </c>
      <c r="AI16" s="172" t="str">
        <f t="shared" si="4"/>
        <v>High</v>
      </c>
      <c r="AJ16" s="166">
        <f t="shared" si="5"/>
        <v>22</v>
      </c>
      <c r="AK16" s="169">
        <f>VLOOKUP($B16,'Lack of Reliability Index'!$A$2:$H$192,8,FALSE)</f>
        <v>1.5822222222222226</v>
      </c>
      <c r="AL16" s="47">
        <f>'Imputed and missing data hidden'!BY14</f>
        <v>3</v>
      </c>
      <c r="AM16" s="167">
        <f t="shared" si="6"/>
        <v>5.8823529411764705E-2</v>
      </c>
      <c r="AN16" s="47" t="str">
        <f t="shared" si="7"/>
        <v/>
      </c>
      <c r="AO16" s="168">
        <f>'Indicator Date hidden2'!BZ15</f>
        <v>0.14666666666666667</v>
      </c>
      <c r="AP16" s="173"/>
    </row>
    <row r="17" spans="1:42" ht="15.75" thickBot="1" x14ac:dyDescent="0.3">
      <c r="A17" s="120" t="str">
        <f>'Indicator Data'!A19</f>
        <v>Barbados</v>
      </c>
      <c r="B17" s="43" t="str">
        <f>'Indicator Data'!B19</f>
        <v>BRB</v>
      </c>
      <c r="C17" s="147">
        <f>'Hazard &amp; Exposure'!AO16</f>
        <v>5.6</v>
      </c>
      <c r="D17" s="146">
        <f>'Hazard &amp; Exposure'!AP16</f>
        <v>0.1</v>
      </c>
      <c r="E17" s="146">
        <f>'Hazard &amp; Exposure'!AQ16</f>
        <v>5.7</v>
      </c>
      <c r="F17" s="146">
        <f>'Hazard &amp; Exposure'!AR16</f>
        <v>4.5999999999999996</v>
      </c>
      <c r="G17" s="146">
        <f>'Hazard &amp; Exposure'!AU16</f>
        <v>0.5</v>
      </c>
      <c r="H17" s="146">
        <f>'Hazard &amp; Exposure'!DM16</f>
        <v>4.4000000000000004</v>
      </c>
      <c r="I17" s="40">
        <f>'Hazard &amp; Exposure'!DN16</f>
        <v>3.8</v>
      </c>
      <c r="J17" s="146">
        <f>'Hazard &amp; Exposure'!DQ16</f>
        <v>0</v>
      </c>
      <c r="K17" s="146">
        <f>'Hazard &amp; Exposure'!DT16</f>
        <v>0</v>
      </c>
      <c r="L17" s="40">
        <f>'Hazard &amp; Exposure'!DU16</f>
        <v>0</v>
      </c>
      <c r="M17" s="41">
        <f t="shared" si="0"/>
        <v>2.1</v>
      </c>
      <c r="N17" s="144">
        <f>Vulnerability!E16</f>
        <v>2.2000000000000002</v>
      </c>
      <c r="O17" s="142">
        <f>Vulnerability!H16</f>
        <v>3.8</v>
      </c>
      <c r="P17" s="142">
        <f>Vulnerability!N16</f>
        <v>0.5</v>
      </c>
      <c r="Q17" s="40">
        <f>Vulnerability!O16</f>
        <v>2.2000000000000002</v>
      </c>
      <c r="R17" s="142">
        <f>Vulnerability!T16</f>
        <v>0</v>
      </c>
      <c r="S17" s="141">
        <f>Vulnerability!AB16</f>
        <v>1.1000000000000001</v>
      </c>
      <c r="T17" s="141">
        <f>Vulnerability!AE16</f>
        <v>0.9</v>
      </c>
      <c r="U17" s="141">
        <f>Vulnerability!AH16</f>
        <v>0</v>
      </c>
      <c r="V17" s="141">
        <f>Vulnerability!AK16</f>
        <v>2</v>
      </c>
      <c r="W17" s="142">
        <f>Vulnerability!AL16</f>
        <v>1</v>
      </c>
      <c r="X17" s="40">
        <f>Vulnerability!AM16</f>
        <v>0.5</v>
      </c>
      <c r="Y17" s="41">
        <f t="shared" si="1"/>
        <v>1.4</v>
      </c>
      <c r="Z17" s="156">
        <f>'Lack of Coping Capacity'!D16</f>
        <v>2.8</v>
      </c>
      <c r="AA17" s="140">
        <f>'Lack of Coping Capacity'!G16</f>
        <v>3.3</v>
      </c>
      <c r="AB17" s="40">
        <f>'Lack of Coping Capacity'!H16</f>
        <v>3.1</v>
      </c>
      <c r="AC17" s="140">
        <f>'Lack of Coping Capacity'!M16</f>
        <v>2.1</v>
      </c>
      <c r="AD17" s="140">
        <f>'Lack of Coping Capacity'!R16</f>
        <v>0.2</v>
      </c>
      <c r="AE17" s="140">
        <f>'Lack of Coping Capacity'!Z16</f>
        <v>3</v>
      </c>
      <c r="AF17" s="40">
        <f>'Lack of Coping Capacity'!AA16</f>
        <v>1.8</v>
      </c>
      <c r="AG17" s="41">
        <f t="shared" si="2"/>
        <v>2.5</v>
      </c>
      <c r="AH17" s="149">
        <f t="shared" si="3"/>
        <v>1.9</v>
      </c>
      <c r="AI17" s="172" t="str">
        <f t="shared" si="4"/>
        <v>Very Low</v>
      </c>
      <c r="AJ17" s="166">
        <f t="shared" si="5"/>
        <v>156</v>
      </c>
      <c r="AK17" s="169">
        <f>VLOOKUP($B17,'Lack of Reliability Index'!$A$2:$H$192,8,FALSE)</f>
        <v>4.6431372549019603</v>
      </c>
      <c r="AL17" s="47">
        <f>'Imputed and missing data hidden'!BY15</f>
        <v>13</v>
      </c>
      <c r="AM17" s="167">
        <f t="shared" si="6"/>
        <v>0.25490196078431371</v>
      </c>
      <c r="AN17" s="47" t="str">
        <f t="shared" si="7"/>
        <v/>
      </c>
      <c r="AO17" s="168">
        <f>'Indicator Date hidden2'!BZ16</f>
        <v>0.22058823529411764</v>
      </c>
      <c r="AP17" s="173"/>
    </row>
    <row r="18" spans="1:42" ht="15.75" thickBot="1" x14ac:dyDescent="0.3">
      <c r="A18" s="120" t="str">
        <f>'Indicator Data'!A20</f>
        <v>Belarus</v>
      </c>
      <c r="B18" s="43" t="str">
        <f>'Indicator Data'!B20</f>
        <v>BLR</v>
      </c>
      <c r="C18" s="147">
        <f>'Hazard &amp; Exposure'!AO17</f>
        <v>0.1</v>
      </c>
      <c r="D18" s="146">
        <f>'Hazard &amp; Exposure'!AP17</f>
        <v>6.2</v>
      </c>
      <c r="E18" s="146">
        <f>'Hazard &amp; Exposure'!AQ17</f>
        <v>0</v>
      </c>
      <c r="F18" s="146">
        <f>'Hazard &amp; Exposure'!AR17</f>
        <v>0</v>
      </c>
      <c r="G18" s="146">
        <f>'Hazard &amp; Exposure'!AU17</f>
        <v>3.1</v>
      </c>
      <c r="H18" s="146">
        <f>'Hazard &amp; Exposure'!DM17</f>
        <v>2.4</v>
      </c>
      <c r="I18" s="40">
        <f>'Hazard &amp; Exposure'!DN17</f>
        <v>2.2999999999999998</v>
      </c>
      <c r="J18" s="146">
        <f>'Hazard &amp; Exposure'!DQ17</f>
        <v>2.7</v>
      </c>
      <c r="K18" s="146">
        <f>'Hazard &amp; Exposure'!DT17</f>
        <v>0</v>
      </c>
      <c r="L18" s="40">
        <f>'Hazard &amp; Exposure'!DU17</f>
        <v>1.9</v>
      </c>
      <c r="M18" s="41">
        <f t="shared" si="0"/>
        <v>2.1</v>
      </c>
      <c r="N18" s="144">
        <f>Vulnerability!E17</f>
        <v>1.8</v>
      </c>
      <c r="O18" s="142">
        <f>Vulnerability!H17</f>
        <v>0.9</v>
      </c>
      <c r="P18" s="142">
        <f>Vulnerability!N17</f>
        <v>0.3</v>
      </c>
      <c r="Q18" s="40">
        <f>Vulnerability!O17</f>
        <v>1.2</v>
      </c>
      <c r="R18" s="142">
        <f>Vulnerability!T17</f>
        <v>1.8</v>
      </c>
      <c r="S18" s="141">
        <f>Vulnerability!AB17</f>
        <v>0.6</v>
      </c>
      <c r="T18" s="141">
        <f>Vulnerability!AE17</f>
        <v>0.3</v>
      </c>
      <c r="U18" s="141">
        <f>Vulnerability!AH17</f>
        <v>0.4</v>
      </c>
      <c r="V18" s="141">
        <f>Vulnerability!AK17</f>
        <v>1.2</v>
      </c>
      <c r="W18" s="142">
        <f>Vulnerability!AL17</f>
        <v>0.6</v>
      </c>
      <c r="X18" s="40">
        <f>Vulnerability!AM17</f>
        <v>1.2</v>
      </c>
      <c r="Y18" s="41">
        <f t="shared" si="1"/>
        <v>1.2</v>
      </c>
      <c r="Z18" s="156">
        <f>'Lack of Coping Capacity'!D17</f>
        <v>2.8</v>
      </c>
      <c r="AA18" s="140">
        <f>'Lack of Coping Capacity'!G17</f>
        <v>5.7</v>
      </c>
      <c r="AB18" s="40">
        <f>'Lack of Coping Capacity'!H17</f>
        <v>4.3</v>
      </c>
      <c r="AC18" s="140">
        <f>'Lack of Coping Capacity'!M17</f>
        <v>1.8</v>
      </c>
      <c r="AD18" s="140">
        <f>'Lack of Coping Capacity'!R17</f>
        <v>0.3</v>
      </c>
      <c r="AE18" s="140">
        <f>'Lack of Coping Capacity'!Z17</f>
        <v>1.6</v>
      </c>
      <c r="AF18" s="40">
        <f>'Lack of Coping Capacity'!AA17</f>
        <v>1.2</v>
      </c>
      <c r="AG18" s="41">
        <f t="shared" si="2"/>
        <v>2.9</v>
      </c>
      <c r="AH18" s="149">
        <f t="shared" si="3"/>
        <v>1.9</v>
      </c>
      <c r="AI18" s="172" t="str">
        <f t="shared" si="4"/>
        <v>Very Low</v>
      </c>
      <c r="AJ18" s="166">
        <f t="shared" si="5"/>
        <v>156</v>
      </c>
      <c r="AK18" s="169">
        <f>VLOOKUP($B18,'Lack of Reliability Index'!$A$2:$H$192,8,FALSE)</f>
        <v>4.1352657004830915</v>
      </c>
      <c r="AL18" s="47">
        <f>'Imputed and missing data hidden'!BY16</f>
        <v>10</v>
      </c>
      <c r="AM18" s="167">
        <f t="shared" si="6"/>
        <v>0.19607843137254902</v>
      </c>
      <c r="AN18" s="47" t="str">
        <f t="shared" si="7"/>
        <v/>
      </c>
      <c r="AO18" s="168">
        <f>'Indicator Date hidden2'!BZ17</f>
        <v>0.27536231884057971</v>
      </c>
      <c r="AP18" s="173"/>
    </row>
    <row r="19" spans="1:42" ht="15.75" thickBot="1" x14ac:dyDescent="0.3">
      <c r="A19" s="120" t="str">
        <f>'Indicator Data'!A21</f>
        <v>Belgium</v>
      </c>
      <c r="B19" s="43" t="str">
        <f>'Indicator Data'!B21</f>
        <v>BEL</v>
      </c>
      <c r="C19" s="147">
        <f>'Hazard &amp; Exposure'!AO18</f>
        <v>3.4</v>
      </c>
      <c r="D19" s="146">
        <f>'Hazard &amp; Exposure'!AP18</f>
        <v>4</v>
      </c>
      <c r="E19" s="146">
        <f>'Hazard &amp; Exposure'!AQ18</f>
        <v>0</v>
      </c>
      <c r="F19" s="146">
        <f>'Hazard &amp; Exposure'!AR18</f>
        <v>0</v>
      </c>
      <c r="G19" s="146">
        <f>'Hazard &amp; Exposure'!AU18</f>
        <v>0.5</v>
      </c>
      <c r="H19" s="146">
        <f>'Hazard &amp; Exposure'!DM18</f>
        <v>1.3</v>
      </c>
      <c r="I19" s="40">
        <f>'Hazard &amp; Exposure'!DN18</f>
        <v>1.7</v>
      </c>
      <c r="J19" s="146">
        <f>'Hazard &amp; Exposure'!DQ18</f>
        <v>3.4</v>
      </c>
      <c r="K19" s="146">
        <f>'Hazard &amp; Exposure'!DT18</f>
        <v>0</v>
      </c>
      <c r="L19" s="40">
        <f>'Hazard &amp; Exposure'!DU18</f>
        <v>2.4</v>
      </c>
      <c r="M19" s="41">
        <f t="shared" si="0"/>
        <v>2.1</v>
      </c>
      <c r="N19" s="144">
        <f>Vulnerability!E18</f>
        <v>0</v>
      </c>
      <c r="O19" s="142">
        <f>Vulnerability!H18</f>
        <v>0.7</v>
      </c>
      <c r="P19" s="142">
        <f>Vulnerability!N18</f>
        <v>0.4</v>
      </c>
      <c r="Q19" s="40">
        <f>Vulnerability!O18</f>
        <v>0.3</v>
      </c>
      <c r="R19" s="142">
        <f>Vulnerability!T18</f>
        <v>5.4</v>
      </c>
      <c r="S19" s="141">
        <f>Vulnerability!AB18</f>
        <v>0.1</v>
      </c>
      <c r="T19" s="141">
        <f>Vulnerability!AE18</f>
        <v>0.3</v>
      </c>
      <c r="U19" s="141">
        <f>Vulnerability!AH18</f>
        <v>0</v>
      </c>
      <c r="V19" s="141">
        <f>Vulnerability!AK18</f>
        <v>0.2</v>
      </c>
      <c r="W19" s="142">
        <f>Vulnerability!AL18</f>
        <v>0.2</v>
      </c>
      <c r="X19" s="40">
        <f>Vulnerability!AM18</f>
        <v>3.2</v>
      </c>
      <c r="Y19" s="41">
        <f t="shared" si="1"/>
        <v>1.9</v>
      </c>
      <c r="Z19" s="156" t="str">
        <f>'Lack of Coping Capacity'!D18</f>
        <v>x</v>
      </c>
      <c r="AA19" s="140">
        <f>'Lack of Coping Capacity'!G18</f>
        <v>2.6</v>
      </c>
      <c r="AB19" s="40">
        <f>'Lack of Coping Capacity'!H18</f>
        <v>2.6</v>
      </c>
      <c r="AC19" s="140">
        <f>'Lack of Coping Capacity'!M18</f>
        <v>2.1</v>
      </c>
      <c r="AD19" s="140">
        <f>'Lack of Coping Capacity'!R18</f>
        <v>0</v>
      </c>
      <c r="AE19" s="140">
        <f>'Lack of Coping Capacity'!Z18</f>
        <v>0.7</v>
      </c>
      <c r="AF19" s="40">
        <f>'Lack of Coping Capacity'!AA18</f>
        <v>0.9</v>
      </c>
      <c r="AG19" s="41">
        <f t="shared" si="2"/>
        <v>1.8</v>
      </c>
      <c r="AH19" s="149">
        <f t="shared" si="3"/>
        <v>1.9</v>
      </c>
      <c r="AI19" s="172" t="str">
        <f t="shared" si="4"/>
        <v>Very Low</v>
      </c>
      <c r="AJ19" s="166">
        <f t="shared" si="5"/>
        <v>156</v>
      </c>
      <c r="AK19" s="169">
        <f>VLOOKUP($B19,'Lack of Reliability Index'!$A$2:$H$192,8,FALSE)</f>
        <v>4.3000000000000007</v>
      </c>
      <c r="AL19" s="47">
        <f>'Imputed and missing data hidden'!BY17</f>
        <v>13</v>
      </c>
      <c r="AM19" s="167">
        <f t="shared" si="6"/>
        <v>0.25490196078431371</v>
      </c>
      <c r="AN19" s="47" t="str">
        <f t="shared" si="7"/>
        <v/>
      </c>
      <c r="AO19" s="168">
        <f>'Indicator Date hidden2'!BZ18</f>
        <v>0.15625</v>
      </c>
      <c r="AP19" s="173"/>
    </row>
    <row r="20" spans="1:42" ht="15.75" thickBot="1" x14ac:dyDescent="0.3">
      <c r="A20" s="120" t="str">
        <f>'Indicator Data'!A22</f>
        <v>Belize</v>
      </c>
      <c r="B20" s="43" t="str">
        <f>'Indicator Data'!B22</f>
        <v>BLZ</v>
      </c>
      <c r="C20" s="147">
        <f>'Hazard &amp; Exposure'!AO19</f>
        <v>2.4</v>
      </c>
      <c r="D20" s="146">
        <f>'Hazard &amp; Exposure'!AP19</f>
        <v>8.4</v>
      </c>
      <c r="E20" s="146">
        <f>'Hazard &amp; Exposure'!AQ19</f>
        <v>5.3</v>
      </c>
      <c r="F20" s="146">
        <f>'Hazard &amp; Exposure'!AR19</f>
        <v>7.2</v>
      </c>
      <c r="G20" s="146">
        <f>'Hazard &amp; Exposure'!AU19</f>
        <v>1</v>
      </c>
      <c r="H20" s="146">
        <f>'Hazard &amp; Exposure'!DM19</f>
        <v>4.5999999999999996</v>
      </c>
      <c r="I20" s="40">
        <f>'Hazard &amp; Exposure'!DN19</f>
        <v>5.4</v>
      </c>
      <c r="J20" s="146">
        <f>'Hazard &amp; Exposure'!DQ19</f>
        <v>0.2</v>
      </c>
      <c r="K20" s="146">
        <f>'Hazard &amp; Exposure'!DT19</f>
        <v>0</v>
      </c>
      <c r="L20" s="40">
        <f>'Hazard &amp; Exposure'!DU19</f>
        <v>0.1</v>
      </c>
      <c r="M20" s="41">
        <f t="shared" si="0"/>
        <v>3.2</v>
      </c>
      <c r="N20" s="144">
        <f>Vulnerability!E19</f>
        <v>4.2</v>
      </c>
      <c r="O20" s="142">
        <f>Vulnerability!H19</f>
        <v>5.0999999999999996</v>
      </c>
      <c r="P20" s="142">
        <f>Vulnerability!N19</f>
        <v>1.2</v>
      </c>
      <c r="Q20" s="40">
        <f>Vulnerability!O19</f>
        <v>3.7</v>
      </c>
      <c r="R20" s="142">
        <f>Vulnerability!T19</f>
        <v>3.6</v>
      </c>
      <c r="S20" s="141">
        <f>Vulnerability!AB19</f>
        <v>1.3</v>
      </c>
      <c r="T20" s="141">
        <f>Vulnerability!AE19</f>
        <v>1.3</v>
      </c>
      <c r="U20" s="141">
        <f>Vulnerability!AH19</f>
        <v>0</v>
      </c>
      <c r="V20" s="141">
        <f>Vulnerability!AK19</f>
        <v>2.4</v>
      </c>
      <c r="W20" s="142">
        <f>Vulnerability!AL19</f>
        <v>1.3</v>
      </c>
      <c r="X20" s="40">
        <f>Vulnerability!AM19</f>
        <v>2.5</v>
      </c>
      <c r="Y20" s="41">
        <f t="shared" si="1"/>
        <v>3.1</v>
      </c>
      <c r="Z20" s="156" t="str">
        <f>'Lack of Coping Capacity'!D19</f>
        <v>x</v>
      </c>
      <c r="AA20" s="140">
        <f>'Lack of Coping Capacity'!G19</f>
        <v>6.3</v>
      </c>
      <c r="AB20" s="40">
        <f>'Lack of Coping Capacity'!H19</f>
        <v>6.3</v>
      </c>
      <c r="AC20" s="140">
        <f>'Lack of Coping Capacity'!M19</f>
        <v>4.0999999999999996</v>
      </c>
      <c r="AD20" s="140">
        <f>'Lack of Coping Capacity'!R19</f>
        <v>3</v>
      </c>
      <c r="AE20" s="140">
        <f>'Lack of Coping Capacity'!Z19</f>
        <v>4.4000000000000004</v>
      </c>
      <c r="AF20" s="40">
        <f>'Lack of Coping Capacity'!AA19</f>
        <v>3.8</v>
      </c>
      <c r="AG20" s="41">
        <f t="shared" si="2"/>
        <v>5.2</v>
      </c>
      <c r="AH20" s="149">
        <f t="shared" si="3"/>
        <v>3.7</v>
      </c>
      <c r="AI20" s="172" t="str">
        <f t="shared" si="4"/>
        <v>Medium</v>
      </c>
      <c r="AJ20" s="166">
        <f t="shared" si="5"/>
        <v>96</v>
      </c>
      <c r="AK20" s="169">
        <f>VLOOKUP($B20,'Lack of Reliability Index'!$A$2:$H$192,8,FALSE)</f>
        <v>3.5594202898550718</v>
      </c>
      <c r="AL20" s="47">
        <f>'Imputed and missing data hidden'!BY18</f>
        <v>9</v>
      </c>
      <c r="AM20" s="167">
        <f t="shared" si="6"/>
        <v>0.17647058823529413</v>
      </c>
      <c r="AN20" s="47" t="str">
        <f t="shared" si="7"/>
        <v/>
      </c>
      <c r="AO20" s="168">
        <f>'Indicator Date hidden2'!BZ19</f>
        <v>0.21739130434782608</v>
      </c>
      <c r="AP20" s="173"/>
    </row>
    <row r="21" spans="1:42" ht="15.75" thickBot="1" x14ac:dyDescent="0.3">
      <c r="A21" s="120" t="str">
        <f>'Indicator Data'!A23</f>
        <v>Benin</v>
      </c>
      <c r="B21" s="43" t="str">
        <f>'Indicator Data'!B23</f>
        <v>BEN</v>
      </c>
      <c r="C21" s="147">
        <f>'Hazard &amp; Exposure'!AO20</f>
        <v>0.1</v>
      </c>
      <c r="D21" s="146">
        <f>'Hazard &amp; Exposure'!AP20</f>
        <v>5.0999999999999996</v>
      </c>
      <c r="E21" s="146">
        <f>'Hazard &amp; Exposure'!AQ20</f>
        <v>0</v>
      </c>
      <c r="F21" s="146">
        <f>'Hazard &amp; Exposure'!AR20</f>
        <v>0</v>
      </c>
      <c r="G21" s="146">
        <f>'Hazard &amp; Exposure'!AU20</f>
        <v>0.5</v>
      </c>
      <c r="H21" s="146">
        <f>'Hazard &amp; Exposure'!DM20</f>
        <v>7.3</v>
      </c>
      <c r="I21" s="40">
        <f>'Hazard &amp; Exposure'!DN20</f>
        <v>2.8</v>
      </c>
      <c r="J21" s="146">
        <f>'Hazard &amp; Exposure'!DQ20</f>
        <v>2.9</v>
      </c>
      <c r="K21" s="146">
        <f>'Hazard &amp; Exposure'!DT20</f>
        <v>0</v>
      </c>
      <c r="L21" s="40">
        <f>'Hazard &amp; Exposure'!DU20</f>
        <v>2</v>
      </c>
      <c r="M21" s="41">
        <f t="shared" si="0"/>
        <v>2.4</v>
      </c>
      <c r="N21" s="144">
        <f>Vulnerability!E20</f>
        <v>8.6999999999999993</v>
      </c>
      <c r="O21" s="142">
        <f>Vulnerability!H20</f>
        <v>7</v>
      </c>
      <c r="P21" s="142">
        <f>Vulnerability!N20</f>
        <v>2.2999999999999998</v>
      </c>
      <c r="Q21" s="40">
        <f>Vulnerability!O20</f>
        <v>6.7</v>
      </c>
      <c r="R21" s="142">
        <f>Vulnerability!T20</f>
        <v>2.5</v>
      </c>
      <c r="S21" s="141">
        <f>Vulnerability!AB20</f>
        <v>4.5</v>
      </c>
      <c r="T21" s="141">
        <f>Vulnerability!AE20</f>
        <v>5.8</v>
      </c>
      <c r="U21" s="141">
        <f>Vulnerability!AH20</f>
        <v>0</v>
      </c>
      <c r="V21" s="141">
        <f>Vulnerability!AK20</f>
        <v>2.4</v>
      </c>
      <c r="W21" s="142">
        <f>Vulnerability!AL20</f>
        <v>3.5</v>
      </c>
      <c r="X21" s="40">
        <f>Vulnerability!AM20</f>
        <v>3</v>
      </c>
      <c r="Y21" s="41">
        <f t="shared" si="1"/>
        <v>5.0999999999999996</v>
      </c>
      <c r="Z21" s="156">
        <f>'Lack of Coping Capacity'!D20</f>
        <v>5.5</v>
      </c>
      <c r="AA21" s="140">
        <f>'Lack of Coping Capacity'!G20</f>
        <v>6.2</v>
      </c>
      <c r="AB21" s="40">
        <f>'Lack of Coping Capacity'!H20</f>
        <v>5.9</v>
      </c>
      <c r="AC21" s="140">
        <f>'Lack of Coping Capacity'!M20</f>
        <v>7.5</v>
      </c>
      <c r="AD21" s="140">
        <f>'Lack of Coping Capacity'!R20</f>
        <v>8.3000000000000007</v>
      </c>
      <c r="AE21" s="140">
        <f>'Lack of Coping Capacity'!Z20</f>
        <v>6.9</v>
      </c>
      <c r="AF21" s="40">
        <f>'Lack of Coping Capacity'!AA20</f>
        <v>7.6</v>
      </c>
      <c r="AG21" s="41">
        <f t="shared" si="2"/>
        <v>6.8</v>
      </c>
      <c r="AH21" s="149">
        <f t="shared" si="3"/>
        <v>4.4000000000000004</v>
      </c>
      <c r="AI21" s="172" t="str">
        <f t="shared" si="4"/>
        <v>Medium</v>
      </c>
      <c r="AJ21" s="166">
        <f t="shared" si="5"/>
        <v>70</v>
      </c>
      <c r="AK21" s="169">
        <f>VLOOKUP($B21,'Lack of Reliability Index'!$A$2:$H$192,8,FALSE)</f>
        <v>1.8009132420091323</v>
      </c>
      <c r="AL21" s="47">
        <f>'Imputed and missing data hidden'!BY19</f>
        <v>1</v>
      </c>
      <c r="AM21" s="167">
        <f t="shared" si="6"/>
        <v>1.9607843137254902E-2</v>
      </c>
      <c r="AN21" s="47" t="str">
        <f t="shared" si="7"/>
        <v/>
      </c>
      <c r="AO21" s="168">
        <f>'Indicator Date hidden2'!BZ20</f>
        <v>0.28767123287671231</v>
      </c>
      <c r="AP21" s="173"/>
    </row>
    <row r="22" spans="1:42" ht="15.75" thickBot="1" x14ac:dyDescent="0.3">
      <c r="A22" s="120" t="str">
        <f>'Indicator Data'!A24</f>
        <v>Bhutan</v>
      </c>
      <c r="B22" s="43" t="str">
        <f>'Indicator Data'!B24</f>
        <v>BTN</v>
      </c>
      <c r="C22" s="147">
        <f>'Hazard &amp; Exposure'!AO21</f>
        <v>7.4</v>
      </c>
      <c r="D22" s="146">
        <f>'Hazard &amp; Exposure'!AP21</f>
        <v>5.0999999999999996</v>
      </c>
      <c r="E22" s="146">
        <f>'Hazard &amp; Exposure'!AQ21</f>
        <v>0</v>
      </c>
      <c r="F22" s="146">
        <f>'Hazard &amp; Exposure'!AR21</f>
        <v>0</v>
      </c>
      <c r="G22" s="146">
        <f>'Hazard &amp; Exposure'!AU21</f>
        <v>0</v>
      </c>
      <c r="H22" s="146">
        <f>'Hazard &amp; Exposure'!DM21</f>
        <v>5.0999999999999996</v>
      </c>
      <c r="I22" s="40">
        <f>'Hazard &amp; Exposure'!DN21</f>
        <v>3.6</v>
      </c>
      <c r="J22" s="146">
        <f>'Hazard &amp; Exposure'!DQ21</f>
        <v>0.1</v>
      </c>
      <c r="K22" s="146">
        <f>'Hazard &amp; Exposure'!DT21</f>
        <v>0</v>
      </c>
      <c r="L22" s="40">
        <f>'Hazard &amp; Exposure'!DU21</f>
        <v>0.1</v>
      </c>
      <c r="M22" s="41">
        <f t="shared" si="0"/>
        <v>2</v>
      </c>
      <c r="N22" s="144">
        <f>Vulnerability!E21</f>
        <v>6.9</v>
      </c>
      <c r="O22" s="142">
        <f>Vulnerability!H21</f>
        <v>4.7</v>
      </c>
      <c r="P22" s="142">
        <f>Vulnerability!N21</f>
        <v>2</v>
      </c>
      <c r="Q22" s="40">
        <f>Vulnerability!O21</f>
        <v>5.0999999999999996</v>
      </c>
      <c r="R22" s="142">
        <f>Vulnerability!T21</f>
        <v>0</v>
      </c>
      <c r="S22" s="141">
        <f>Vulnerability!AB21</f>
        <v>1.5</v>
      </c>
      <c r="T22" s="141">
        <f>Vulnerability!AE21</f>
        <v>2.6</v>
      </c>
      <c r="U22" s="141">
        <f>Vulnerability!AH21</f>
        <v>0</v>
      </c>
      <c r="V22" s="141">
        <f>Vulnerability!AK21</f>
        <v>4.3</v>
      </c>
      <c r="W22" s="142">
        <f>Vulnerability!AL21</f>
        <v>2.2000000000000002</v>
      </c>
      <c r="X22" s="40">
        <f>Vulnerability!AM21</f>
        <v>1.2</v>
      </c>
      <c r="Y22" s="41">
        <f t="shared" si="1"/>
        <v>3.4</v>
      </c>
      <c r="Z22" s="156">
        <f>'Lack of Coping Capacity'!D21</f>
        <v>4.5</v>
      </c>
      <c r="AA22" s="140">
        <f>'Lack of Coping Capacity'!G21</f>
        <v>3.6</v>
      </c>
      <c r="AB22" s="40">
        <f>'Lack of Coping Capacity'!H21</f>
        <v>4.0999999999999996</v>
      </c>
      <c r="AC22" s="140">
        <f>'Lack of Coping Capacity'!M21</f>
        <v>4.5</v>
      </c>
      <c r="AD22" s="140">
        <f>'Lack of Coping Capacity'!R21</f>
        <v>4.5999999999999996</v>
      </c>
      <c r="AE22" s="140">
        <f>'Lack of Coping Capacity'!Z21</f>
        <v>5</v>
      </c>
      <c r="AF22" s="40">
        <f>'Lack of Coping Capacity'!AA21</f>
        <v>4.7</v>
      </c>
      <c r="AG22" s="41">
        <f t="shared" si="2"/>
        <v>4.4000000000000004</v>
      </c>
      <c r="AH22" s="149">
        <f t="shared" si="3"/>
        <v>3.1</v>
      </c>
      <c r="AI22" s="172" t="str">
        <f t="shared" si="4"/>
        <v>Low</v>
      </c>
      <c r="AJ22" s="166">
        <f t="shared" si="5"/>
        <v>112</v>
      </c>
      <c r="AK22" s="169">
        <f>VLOOKUP($B22,'Lack of Reliability Index'!$A$2:$H$192,8,FALSE)</f>
        <v>4.3047619047619046</v>
      </c>
      <c r="AL22" s="47">
        <f>'Imputed and missing data hidden'!BY20</f>
        <v>9</v>
      </c>
      <c r="AM22" s="167">
        <f t="shared" si="6"/>
        <v>0.17647058823529413</v>
      </c>
      <c r="AN22" s="47" t="str">
        <f t="shared" si="7"/>
        <v/>
      </c>
      <c r="AO22" s="168">
        <f>'Indicator Date hidden2'!BZ21</f>
        <v>0.35714285714285715</v>
      </c>
      <c r="AP22" s="173"/>
    </row>
    <row r="23" spans="1:42" ht="15.75" thickBot="1" x14ac:dyDescent="0.3">
      <c r="A23" s="120" t="str">
        <f>'Indicator Data'!A25</f>
        <v>Bolivia</v>
      </c>
      <c r="B23" s="43" t="str">
        <f>'Indicator Data'!B25</f>
        <v>BOL</v>
      </c>
      <c r="C23" s="147">
        <f>'Hazard &amp; Exposure'!AO22</f>
        <v>7.7</v>
      </c>
      <c r="D23" s="146">
        <f>'Hazard &amp; Exposure'!AP22</f>
        <v>5.5</v>
      </c>
      <c r="E23" s="146">
        <f>'Hazard &amp; Exposure'!AQ22</f>
        <v>0</v>
      </c>
      <c r="F23" s="146">
        <f>'Hazard &amp; Exposure'!AR22</f>
        <v>0</v>
      </c>
      <c r="G23" s="146">
        <f>'Hazard &amp; Exposure'!AU22</f>
        <v>4.0999999999999996</v>
      </c>
      <c r="H23" s="146">
        <f>'Hazard &amp; Exposure'!DM22</f>
        <v>4.7</v>
      </c>
      <c r="I23" s="40">
        <f>'Hazard &amp; Exposure'!DN22</f>
        <v>4.2</v>
      </c>
      <c r="J23" s="146">
        <f>'Hazard &amp; Exposure'!DQ22</f>
        <v>5.9</v>
      </c>
      <c r="K23" s="146">
        <f>'Hazard &amp; Exposure'!DT22</f>
        <v>0</v>
      </c>
      <c r="L23" s="40">
        <f>'Hazard &amp; Exposure'!DU22</f>
        <v>4.0999999999999996</v>
      </c>
      <c r="M23" s="41">
        <f t="shared" si="0"/>
        <v>4.2</v>
      </c>
      <c r="N23" s="144">
        <f>Vulnerability!E22</f>
        <v>6</v>
      </c>
      <c r="O23" s="142">
        <f>Vulnerability!H22</f>
        <v>5.4</v>
      </c>
      <c r="P23" s="142">
        <f>Vulnerability!N22</f>
        <v>1.3</v>
      </c>
      <c r="Q23" s="40">
        <f>Vulnerability!O22</f>
        <v>4.7</v>
      </c>
      <c r="R23" s="142">
        <f>Vulnerability!T22</f>
        <v>0.9</v>
      </c>
      <c r="S23" s="141">
        <f>Vulnerability!AB22</f>
        <v>1.1000000000000001</v>
      </c>
      <c r="T23" s="141">
        <f>Vulnerability!AE22</f>
        <v>1.8</v>
      </c>
      <c r="U23" s="141">
        <f>Vulnerability!AH22</f>
        <v>3.1</v>
      </c>
      <c r="V23" s="141">
        <f>Vulnerability!AK22</f>
        <v>5</v>
      </c>
      <c r="W23" s="142">
        <f>Vulnerability!AL22</f>
        <v>2.9</v>
      </c>
      <c r="X23" s="40">
        <f>Vulnerability!AM22</f>
        <v>2</v>
      </c>
      <c r="Y23" s="41">
        <f t="shared" si="1"/>
        <v>3.5</v>
      </c>
      <c r="Z23" s="156">
        <f>'Lack of Coping Capacity'!D22</f>
        <v>5.6</v>
      </c>
      <c r="AA23" s="140">
        <f>'Lack of Coping Capacity'!G22</f>
        <v>6.5</v>
      </c>
      <c r="AB23" s="40">
        <f>'Lack of Coping Capacity'!H22</f>
        <v>6.1</v>
      </c>
      <c r="AC23" s="140">
        <f>'Lack of Coping Capacity'!M22</f>
        <v>3.3</v>
      </c>
      <c r="AD23" s="140">
        <f>'Lack of Coping Capacity'!R22</f>
        <v>5</v>
      </c>
      <c r="AE23" s="140">
        <f>'Lack of Coping Capacity'!Z22</f>
        <v>4.9000000000000004</v>
      </c>
      <c r="AF23" s="40">
        <f>'Lack of Coping Capacity'!AA22</f>
        <v>4.4000000000000004</v>
      </c>
      <c r="AG23" s="41">
        <f t="shared" si="2"/>
        <v>5.3</v>
      </c>
      <c r="AH23" s="149">
        <f t="shared" si="3"/>
        <v>4.3</v>
      </c>
      <c r="AI23" s="172" t="str">
        <f t="shared" si="4"/>
        <v>Medium</v>
      </c>
      <c r="AJ23" s="166">
        <f t="shared" si="5"/>
        <v>71</v>
      </c>
      <c r="AK23" s="169">
        <f>VLOOKUP($B23,'Lack of Reliability Index'!$A$2:$H$192,8,FALSE)</f>
        <v>3.1342465753424653</v>
      </c>
      <c r="AL23" s="47">
        <f>'Imputed and missing data hidden'!BY21</f>
        <v>6</v>
      </c>
      <c r="AM23" s="167">
        <f t="shared" si="6"/>
        <v>0.11764705882352941</v>
      </c>
      <c r="AN23" s="47" t="str">
        <f t="shared" si="7"/>
        <v/>
      </c>
      <c r="AO23" s="168">
        <f>'Indicator Date hidden2'!BZ22</f>
        <v>0.28767123287671231</v>
      </c>
      <c r="AP23" s="173"/>
    </row>
    <row r="24" spans="1:42" ht="15.75" thickBot="1" x14ac:dyDescent="0.3">
      <c r="A24" s="120" t="str">
        <f>'Indicator Data'!A26</f>
        <v>Bosnia and Herzegovina</v>
      </c>
      <c r="B24" s="43" t="str">
        <f>'Indicator Data'!B26</f>
        <v>BIH</v>
      </c>
      <c r="C24" s="147">
        <f>'Hazard &amp; Exposure'!AO23</f>
        <v>6.3</v>
      </c>
      <c r="D24" s="146">
        <f>'Hazard &amp; Exposure'!AP23</f>
        <v>7.1</v>
      </c>
      <c r="E24" s="146">
        <f>'Hazard &amp; Exposure'!AQ23</f>
        <v>3.1</v>
      </c>
      <c r="F24" s="146">
        <f>'Hazard &amp; Exposure'!AR23</f>
        <v>0</v>
      </c>
      <c r="G24" s="146">
        <f>'Hazard &amp; Exposure'!AU23</f>
        <v>3.4</v>
      </c>
      <c r="H24" s="146">
        <f>'Hazard &amp; Exposure'!DM23</f>
        <v>2</v>
      </c>
      <c r="I24" s="40">
        <f>'Hazard &amp; Exposure'!DN23</f>
        <v>4.0999999999999996</v>
      </c>
      <c r="J24" s="146">
        <f>'Hazard &amp; Exposure'!DQ23</f>
        <v>2.2999999999999998</v>
      </c>
      <c r="K24" s="146">
        <f>'Hazard &amp; Exposure'!DT23</f>
        <v>0</v>
      </c>
      <c r="L24" s="40">
        <f>'Hazard &amp; Exposure'!DU23</f>
        <v>1.6</v>
      </c>
      <c r="M24" s="41">
        <f t="shared" si="0"/>
        <v>2.9</v>
      </c>
      <c r="N24" s="144">
        <f>Vulnerability!E23</f>
        <v>2.8</v>
      </c>
      <c r="O24" s="142">
        <f>Vulnerability!H23</f>
        <v>2.1</v>
      </c>
      <c r="P24" s="142">
        <f>Vulnerability!N23</f>
        <v>2.5</v>
      </c>
      <c r="Q24" s="40">
        <f>Vulnerability!O23</f>
        <v>2.6</v>
      </c>
      <c r="R24" s="142">
        <f>Vulnerability!T23</f>
        <v>7.1</v>
      </c>
      <c r="S24" s="141">
        <f>Vulnerability!AB23</f>
        <v>0.3</v>
      </c>
      <c r="T24" s="141">
        <f>Vulnerability!AE23</f>
        <v>0.4</v>
      </c>
      <c r="U24" s="141">
        <f>Vulnerability!AH23</f>
        <v>0</v>
      </c>
      <c r="V24" s="141">
        <f>Vulnerability!AK23</f>
        <v>1.4</v>
      </c>
      <c r="W24" s="142">
        <f>Vulnerability!AL23</f>
        <v>0.5</v>
      </c>
      <c r="X24" s="40">
        <f>Vulnerability!AM23</f>
        <v>4.5999999999999996</v>
      </c>
      <c r="Y24" s="41">
        <f t="shared" si="1"/>
        <v>3.7</v>
      </c>
      <c r="Z24" s="156" t="str">
        <f>'Lack of Coping Capacity'!D23</f>
        <v>x</v>
      </c>
      <c r="AA24" s="140">
        <f>'Lack of Coping Capacity'!G23</f>
        <v>6.1</v>
      </c>
      <c r="AB24" s="40">
        <f>'Lack of Coping Capacity'!H23</f>
        <v>6.1</v>
      </c>
      <c r="AC24" s="140">
        <f>'Lack of Coping Capacity'!M23</f>
        <v>2.5</v>
      </c>
      <c r="AD24" s="140">
        <f>'Lack of Coping Capacity'!R23</f>
        <v>1.3</v>
      </c>
      <c r="AE24" s="140">
        <f>'Lack of Coping Capacity'!Z23</f>
        <v>3.8</v>
      </c>
      <c r="AF24" s="40">
        <f>'Lack of Coping Capacity'!AA23</f>
        <v>2.5</v>
      </c>
      <c r="AG24" s="41">
        <f t="shared" si="2"/>
        <v>4.5</v>
      </c>
      <c r="AH24" s="149">
        <f t="shared" si="3"/>
        <v>3.6</v>
      </c>
      <c r="AI24" s="172" t="str">
        <f t="shared" si="4"/>
        <v>Medium</v>
      </c>
      <c r="AJ24" s="166">
        <f t="shared" si="5"/>
        <v>99</v>
      </c>
      <c r="AK24" s="169">
        <f>VLOOKUP($B24,'Lack of Reliability Index'!$A$2:$H$192,8,FALSE)</f>
        <v>4.4869565217391303</v>
      </c>
      <c r="AL24" s="47">
        <f>'Imputed and missing data hidden'!BY22</f>
        <v>9</v>
      </c>
      <c r="AM24" s="167">
        <f t="shared" si="6"/>
        <v>0.17647058823529413</v>
      </c>
      <c r="AN24" s="47" t="str">
        <f t="shared" si="7"/>
        <v/>
      </c>
      <c r="AO24" s="168">
        <f>'Indicator Date hidden2'!BZ23</f>
        <v>0.39130434782608697</v>
      </c>
      <c r="AP24" s="173"/>
    </row>
    <row r="25" spans="1:42" ht="15.75" thickBot="1" x14ac:dyDescent="0.3">
      <c r="A25" s="120" t="str">
        <f>'Indicator Data'!A27</f>
        <v>Botswana</v>
      </c>
      <c r="B25" s="43" t="str">
        <f>'Indicator Data'!B27</f>
        <v>BWA</v>
      </c>
      <c r="C25" s="147">
        <f>'Hazard &amp; Exposure'!AO24</f>
        <v>0.1</v>
      </c>
      <c r="D25" s="146">
        <f>'Hazard &amp; Exposure'!AP24</f>
        <v>4.8</v>
      </c>
      <c r="E25" s="146">
        <f>'Hazard &amp; Exposure'!AQ24</f>
        <v>0</v>
      </c>
      <c r="F25" s="146">
        <f>'Hazard &amp; Exposure'!AR24</f>
        <v>0</v>
      </c>
      <c r="G25" s="146">
        <f>'Hazard &amp; Exposure'!AU24</f>
        <v>6.5</v>
      </c>
      <c r="H25" s="146">
        <f>'Hazard &amp; Exposure'!DM24</f>
        <v>3.8</v>
      </c>
      <c r="I25" s="40">
        <f>'Hazard &amp; Exposure'!DN24</f>
        <v>3</v>
      </c>
      <c r="J25" s="146">
        <f>'Hazard &amp; Exposure'!DQ24</f>
        <v>1.7</v>
      </c>
      <c r="K25" s="146">
        <f>'Hazard &amp; Exposure'!DT24</f>
        <v>0</v>
      </c>
      <c r="L25" s="40">
        <f>'Hazard &amp; Exposure'!DU24</f>
        <v>1.2</v>
      </c>
      <c r="M25" s="41">
        <f t="shared" si="0"/>
        <v>2.1</v>
      </c>
      <c r="N25" s="144">
        <f>Vulnerability!E24</f>
        <v>3.7</v>
      </c>
      <c r="O25" s="142">
        <f>Vulnerability!H24</f>
        <v>6.5</v>
      </c>
      <c r="P25" s="142">
        <f>Vulnerability!N24</f>
        <v>0.6</v>
      </c>
      <c r="Q25" s="40">
        <f>Vulnerability!O24</f>
        <v>3.6</v>
      </c>
      <c r="R25" s="142">
        <f>Vulnerability!T24</f>
        <v>2.2000000000000002</v>
      </c>
      <c r="S25" s="141">
        <f>Vulnerability!AB24</f>
        <v>4.2</v>
      </c>
      <c r="T25" s="141">
        <f>Vulnerability!AE24</f>
        <v>2.7</v>
      </c>
      <c r="U25" s="141">
        <f>Vulnerability!AH24</f>
        <v>0.1</v>
      </c>
      <c r="V25" s="141">
        <f>Vulnerability!AK24</f>
        <v>7</v>
      </c>
      <c r="W25" s="142">
        <f>Vulnerability!AL24</f>
        <v>3.9</v>
      </c>
      <c r="X25" s="40">
        <f>Vulnerability!AM24</f>
        <v>3.1</v>
      </c>
      <c r="Y25" s="41">
        <f t="shared" si="1"/>
        <v>3.4</v>
      </c>
      <c r="Z25" s="156">
        <f>'Lack of Coping Capacity'!D24</f>
        <v>5.6</v>
      </c>
      <c r="AA25" s="140">
        <f>'Lack of Coping Capacity'!G24</f>
        <v>4</v>
      </c>
      <c r="AB25" s="40">
        <f>'Lack of Coping Capacity'!H24</f>
        <v>4.8</v>
      </c>
      <c r="AC25" s="140">
        <f>'Lack of Coping Capacity'!M24</f>
        <v>3.8</v>
      </c>
      <c r="AD25" s="140">
        <f>'Lack of Coping Capacity'!R24</f>
        <v>4.5999999999999996</v>
      </c>
      <c r="AE25" s="140">
        <f>'Lack of Coping Capacity'!Z24</f>
        <v>4.9000000000000004</v>
      </c>
      <c r="AF25" s="40">
        <f>'Lack of Coping Capacity'!AA24</f>
        <v>4.4000000000000004</v>
      </c>
      <c r="AG25" s="41">
        <f t="shared" si="2"/>
        <v>4.5999999999999996</v>
      </c>
      <c r="AH25" s="149">
        <f t="shared" si="3"/>
        <v>3.2</v>
      </c>
      <c r="AI25" s="172" t="str">
        <f t="shared" si="4"/>
        <v>Low</v>
      </c>
      <c r="AJ25" s="166">
        <f t="shared" si="5"/>
        <v>110</v>
      </c>
      <c r="AK25" s="169">
        <f>VLOOKUP($B25,'Lack of Reliability Index'!$A$2:$H$192,8,FALSE)</f>
        <v>2.5276995305164318</v>
      </c>
      <c r="AL25" s="47">
        <f>'Imputed and missing data hidden'!BY23</f>
        <v>3</v>
      </c>
      <c r="AM25" s="167">
        <f t="shared" si="6"/>
        <v>5.8823529411764705E-2</v>
      </c>
      <c r="AN25" s="47" t="str">
        <f t="shared" si="7"/>
        <v/>
      </c>
      <c r="AO25" s="168">
        <f>'Indicator Date hidden2'!BZ24</f>
        <v>0.323943661971831</v>
      </c>
      <c r="AP25" s="173"/>
    </row>
    <row r="26" spans="1:42" ht="15.75" thickBot="1" x14ac:dyDescent="0.3">
      <c r="A26" s="120" t="str">
        <f>'Indicator Data'!A28</f>
        <v>Brazil</v>
      </c>
      <c r="B26" s="43" t="str">
        <f>'Indicator Data'!B28</f>
        <v>BRA</v>
      </c>
      <c r="C26" s="147">
        <f>'Hazard &amp; Exposure'!AO25</f>
        <v>1</v>
      </c>
      <c r="D26" s="146">
        <f>'Hazard &amp; Exposure'!AP25</f>
        <v>8.1</v>
      </c>
      <c r="E26" s="146">
        <f>'Hazard &amp; Exposure'!AQ25</f>
        <v>0</v>
      </c>
      <c r="F26" s="146">
        <f>'Hazard &amp; Exposure'!AR25</f>
        <v>0</v>
      </c>
      <c r="G26" s="146">
        <f>'Hazard &amp; Exposure'!AU25</f>
        <v>4.5</v>
      </c>
      <c r="H26" s="146">
        <f>'Hazard &amp; Exposure'!DM25</f>
        <v>5.7</v>
      </c>
      <c r="I26" s="40">
        <f>'Hazard &amp; Exposure'!DN25</f>
        <v>4</v>
      </c>
      <c r="J26" s="146">
        <f>'Hazard &amp; Exposure'!DQ25</f>
        <v>9.1999999999999993</v>
      </c>
      <c r="K26" s="146">
        <f>'Hazard &amp; Exposure'!DT25</f>
        <v>7</v>
      </c>
      <c r="L26" s="40">
        <f>'Hazard &amp; Exposure'!DU25</f>
        <v>7</v>
      </c>
      <c r="M26" s="41">
        <f t="shared" si="0"/>
        <v>5.7</v>
      </c>
      <c r="N26" s="144">
        <f>Vulnerability!E25</f>
        <v>3.3</v>
      </c>
      <c r="O26" s="142">
        <f>Vulnerability!H25</f>
        <v>6.3</v>
      </c>
      <c r="P26" s="142">
        <f>Vulnerability!N25</f>
        <v>0.1</v>
      </c>
      <c r="Q26" s="40">
        <f>Vulnerability!O25</f>
        <v>3.3</v>
      </c>
      <c r="R26" s="142">
        <f>Vulnerability!T25</f>
        <v>5.2</v>
      </c>
      <c r="S26" s="141">
        <f>Vulnerability!AB25</f>
        <v>0.7</v>
      </c>
      <c r="T26" s="141">
        <f>Vulnerability!AE25</f>
        <v>0.8</v>
      </c>
      <c r="U26" s="141">
        <f>Vulnerability!AH25</f>
        <v>0</v>
      </c>
      <c r="V26" s="141">
        <f>Vulnerability!AK25</f>
        <v>1.3</v>
      </c>
      <c r="W26" s="142">
        <f>Vulnerability!AL25</f>
        <v>0.7</v>
      </c>
      <c r="X26" s="40">
        <f>Vulnerability!AM25</f>
        <v>3.3</v>
      </c>
      <c r="Y26" s="41">
        <f t="shared" si="1"/>
        <v>3.3</v>
      </c>
      <c r="Z26" s="156">
        <f>'Lack of Coping Capacity'!D25</f>
        <v>4.3</v>
      </c>
      <c r="AA26" s="140">
        <f>'Lack of Coping Capacity'!G25</f>
        <v>6.1</v>
      </c>
      <c r="AB26" s="40">
        <f>'Lack of Coping Capacity'!H25</f>
        <v>5.2</v>
      </c>
      <c r="AC26" s="140">
        <f>'Lack of Coping Capacity'!M25</f>
        <v>2.5</v>
      </c>
      <c r="AD26" s="140">
        <f>'Lack of Coping Capacity'!R25</f>
        <v>3.6</v>
      </c>
      <c r="AE26" s="140">
        <f>'Lack of Coping Capacity'!Z25</f>
        <v>3.5</v>
      </c>
      <c r="AF26" s="40">
        <f>'Lack of Coping Capacity'!AA25</f>
        <v>3.2</v>
      </c>
      <c r="AG26" s="41">
        <f t="shared" si="2"/>
        <v>4.3</v>
      </c>
      <c r="AH26" s="149">
        <f t="shared" si="3"/>
        <v>4.3</v>
      </c>
      <c r="AI26" s="172" t="str">
        <f t="shared" si="4"/>
        <v>Medium</v>
      </c>
      <c r="AJ26" s="166">
        <f t="shared" si="5"/>
        <v>71</v>
      </c>
      <c r="AK26" s="169">
        <f>VLOOKUP($B26,'Lack of Reliability Index'!$A$2:$H$192,8,FALSE)</f>
        <v>3.8584474885844742</v>
      </c>
      <c r="AL26" s="47">
        <f>'Imputed and missing data hidden'!BY24</f>
        <v>5</v>
      </c>
      <c r="AM26" s="167">
        <f t="shared" si="6"/>
        <v>9.8039215686274508E-2</v>
      </c>
      <c r="AN26" s="47" t="str">
        <f t="shared" si="7"/>
        <v>YES</v>
      </c>
      <c r="AO26" s="168">
        <f>'Indicator Date hidden2'!BZ25</f>
        <v>0.32876712328767121</v>
      </c>
      <c r="AP26" s="173"/>
    </row>
    <row r="27" spans="1:42" ht="15.75" thickBot="1" x14ac:dyDescent="0.3">
      <c r="A27" s="120" t="str">
        <f>'Indicator Data'!A29</f>
        <v>Brunei Darussalam</v>
      </c>
      <c r="B27" s="43" t="str">
        <f>'Indicator Data'!B29</f>
        <v>BRN</v>
      </c>
      <c r="C27" s="147">
        <f>'Hazard &amp; Exposure'!AO26</f>
        <v>0.1</v>
      </c>
      <c r="D27" s="146">
        <f>'Hazard &amp; Exposure'!AP26</f>
        <v>1.4</v>
      </c>
      <c r="E27" s="146">
        <f>'Hazard &amp; Exposure'!AQ26</f>
        <v>5</v>
      </c>
      <c r="F27" s="146">
        <f>'Hazard &amp; Exposure'!AR26</f>
        <v>1.9</v>
      </c>
      <c r="G27" s="146">
        <f>'Hazard &amp; Exposure'!AU26</f>
        <v>2</v>
      </c>
      <c r="H27" s="146">
        <f>'Hazard &amp; Exposure'!DM26</f>
        <v>4.3</v>
      </c>
      <c r="I27" s="40">
        <f>'Hazard &amp; Exposure'!DN26</f>
        <v>2.6</v>
      </c>
      <c r="J27" s="146">
        <f>'Hazard &amp; Exposure'!DQ26</f>
        <v>0</v>
      </c>
      <c r="K27" s="146">
        <f>'Hazard &amp; Exposure'!DT26</f>
        <v>0</v>
      </c>
      <c r="L27" s="40">
        <f>'Hazard &amp; Exposure'!DU26</f>
        <v>0</v>
      </c>
      <c r="M27" s="41">
        <f t="shared" si="0"/>
        <v>1.4</v>
      </c>
      <c r="N27" s="144">
        <f>Vulnerability!E26</f>
        <v>0.9</v>
      </c>
      <c r="O27" s="142">
        <f>Vulnerability!H26</f>
        <v>3.1</v>
      </c>
      <c r="P27" s="142">
        <f>Vulnerability!N26</f>
        <v>0</v>
      </c>
      <c r="Q27" s="40">
        <f>Vulnerability!O26</f>
        <v>1.2</v>
      </c>
      <c r="R27" s="142">
        <f>Vulnerability!T26</f>
        <v>0</v>
      </c>
      <c r="S27" s="141">
        <f>Vulnerability!AB26</f>
        <v>0.4</v>
      </c>
      <c r="T27" s="141">
        <f>Vulnerability!AE26</f>
        <v>1.5</v>
      </c>
      <c r="U27" s="141">
        <f>Vulnerability!AH26</f>
        <v>0</v>
      </c>
      <c r="V27" s="141">
        <f>Vulnerability!AK26</f>
        <v>1.9</v>
      </c>
      <c r="W27" s="142">
        <f>Vulnerability!AL26</f>
        <v>1</v>
      </c>
      <c r="X27" s="40">
        <f>Vulnerability!AM26</f>
        <v>0.5</v>
      </c>
      <c r="Y27" s="41">
        <f t="shared" si="1"/>
        <v>0.9</v>
      </c>
      <c r="Z27" s="156">
        <f>'Lack of Coping Capacity'!D26</f>
        <v>6</v>
      </c>
      <c r="AA27" s="140">
        <f>'Lack of Coping Capacity'!G26</f>
        <v>3.2</v>
      </c>
      <c r="AB27" s="40">
        <f>'Lack of Coping Capacity'!H26</f>
        <v>4.5999999999999996</v>
      </c>
      <c r="AC27" s="140">
        <f>'Lack of Coping Capacity'!M26</f>
        <v>1.4</v>
      </c>
      <c r="AD27" s="140">
        <f>'Lack of Coping Capacity'!R26</f>
        <v>2.5</v>
      </c>
      <c r="AE27" s="140">
        <f>'Lack of Coping Capacity'!Z26</f>
        <v>2.5</v>
      </c>
      <c r="AF27" s="40">
        <f>'Lack of Coping Capacity'!AA26</f>
        <v>2.1</v>
      </c>
      <c r="AG27" s="41">
        <f t="shared" si="2"/>
        <v>3.5</v>
      </c>
      <c r="AH27" s="149">
        <f t="shared" si="3"/>
        <v>1.6</v>
      </c>
      <c r="AI27" s="172" t="str">
        <f t="shared" si="4"/>
        <v>Very Low</v>
      </c>
      <c r="AJ27" s="166">
        <f t="shared" si="5"/>
        <v>169</v>
      </c>
      <c r="AK27" s="169">
        <f>VLOOKUP($B27,'Lack of Reliability Index'!$A$2:$H$192,8,FALSE)</f>
        <v>5.5666666666666673</v>
      </c>
      <c r="AL27" s="47">
        <f>'Imputed and missing data hidden'!BY25</f>
        <v>14</v>
      </c>
      <c r="AM27" s="167">
        <f t="shared" si="6"/>
        <v>0.27450980392156865</v>
      </c>
      <c r="AN27" s="47" t="str">
        <f t="shared" si="7"/>
        <v/>
      </c>
      <c r="AO27" s="168">
        <f>'Indicator Date hidden2'!BZ26</f>
        <v>0.34375</v>
      </c>
      <c r="AP27" s="173"/>
    </row>
    <row r="28" spans="1:42" ht="15.75" thickBot="1" x14ac:dyDescent="0.3">
      <c r="A28" s="120" t="str">
        <f>'Indicator Data'!A30</f>
        <v>Bulgaria</v>
      </c>
      <c r="B28" s="43" t="str">
        <f>'Indicator Data'!B30</f>
        <v>BGR</v>
      </c>
      <c r="C28" s="147">
        <f>'Hazard &amp; Exposure'!AO27</f>
        <v>6.6</v>
      </c>
      <c r="D28" s="146">
        <f>'Hazard &amp; Exposure'!AP27</f>
        <v>4.9000000000000004</v>
      </c>
      <c r="E28" s="146">
        <f>'Hazard &amp; Exposure'!AQ27</f>
        <v>0</v>
      </c>
      <c r="F28" s="146">
        <f>'Hazard &amp; Exposure'!AR27</f>
        <v>0</v>
      </c>
      <c r="G28" s="146">
        <f>'Hazard &amp; Exposure'!AU27</f>
        <v>2.8</v>
      </c>
      <c r="H28" s="146">
        <f>'Hazard &amp; Exposure'!DM27</f>
        <v>4.5999999999999996</v>
      </c>
      <c r="I28" s="40">
        <f>'Hazard &amp; Exposure'!DN27</f>
        <v>3.5</v>
      </c>
      <c r="J28" s="146">
        <f>'Hazard &amp; Exposure'!DQ27</f>
        <v>0.4</v>
      </c>
      <c r="K28" s="146">
        <f>'Hazard &amp; Exposure'!DT27</f>
        <v>0</v>
      </c>
      <c r="L28" s="40">
        <f>'Hazard &amp; Exposure'!DU27</f>
        <v>0.3</v>
      </c>
      <c r="M28" s="41">
        <f t="shared" si="0"/>
        <v>2</v>
      </c>
      <c r="N28" s="144">
        <f>Vulnerability!E27</f>
        <v>1.7</v>
      </c>
      <c r="O28" s="142">
        <f>Vulnerability!H27</f>
        <v>3</v>
      </c>
      <c r="P28" s="142">
        <f>Vulnerability!N27</f>
        <v>0.6</v>
      </c>
      <c r="Q28" s="40">
        <f>Vulnerability!O27</f>
        <v>1.8</v>
      </c>
      <c r="R28" s="142">
        <f>Vulnerability!T27</f>
        <v>4.3</v>
      </c>
      <c r="S28" s="141">
        <f>Vulnerability!AB27</f>
        <v>0.2</v>
      </c>
      <c r="T28" s="141">
        <f>Vulnerability!AE27</f>
        <v>0.6</v>
      </c>
      <c r="U28" s="141">
        <f>Vulnerability!AH27</f>
        <v>0</v>
      </c>
      <c r="V28" s="141">
        <f>Vulnerability!AK27</f>
        <v>2.4</v>
      </c>
      <c r="W28" s="142">
        <f>Vulnerability!AL27</f>
        <v>0.8</v>
      </c>
      <c r="X28" s="40">
        <f>Vulnerability!AM27</f>
        <v>2.7</v>
      </c>
      <c r="Y28" s="41">
        <f t="shared" si="1"/>
        <v>2.2999999999999998</v>
      </c>
      <c r="Z28" s="156">
        <f>'Lack of Coping Capacity'!D27</f>
        <v>3.2</v>
      </c>
      <c r="AA28" s="140">
        <f>'Lack of Coping Capacity'!G27</f>
        <v>5.2</v>
      </c>
      <c r="AB28" s="40">
        <f>'Lack of Coping Capacity'!H27</f>
        <v>4.2</v>
      </c>
      <c r="AC28" s="140">
        <f>'Lack of Coping Capacity'!M27</f>
        <v>2.1</v>
      </c>
      <c r="AD28" s="140">
        <f>'Lack of Coping Capacity'!R27</f>
        <v>1.4</v>
      </c>
      <c r="AE28" s="140">
        <f>'Lack of Coping Capacity'!Z27</f>
        <v>1.5</v>
      </c>
      <c r="AF28" s="40">
        <f>'Lack of Coping Capacity'!AA27</f>
        <v>1.7</v>
      </c>
      <c r="AG28" s="41">
        <f t="shared" si="2"/>
        <v>3</v>
      </c>
      <c r="AH28" s="149">
        <f t="shared" si="3"/>
        <v>2.4</v>
      </c>
      <c r="AI28" s="172" t="str">
        <f t="shared" si="4"/>
        <v>Low</v>
      </c>
      <c r="AJ28" s="166">
        <f t="shared" si="5"/>
        <v>139</v>
      </c>
      <c r="AK28" s="169">
        <f>VLOOKUP($B28,'Lack of Reliability Index'!$A$2:$H$192,8,FALSE)</f>
        <v>3.654901960784315</v>
      </c>
      <c r="AL28" s="47">
        <f>'Imputed and missing data hidden'!BY26</f>
        <v>9</v>
      </c>
      <c r="AM28" s="167">
        <f t="shared" si="6"/>
        <v>0.17647058823529413</v>
      </c>
      <c r="AN28" s="47" t="str">
        <f t="shared" si="7"/>
        <v/>
      </c>
      <c r="AO28" s="168">
        <f>'Indicator Date hidden2'!BZ27</f>
        <v>0.23529411764705882</v>
      </c>
      <c r="AP28" s="173"/>
    </row>
    <row r="29" spans="1:42" ht="15.75" thickBot="1" x14ac:dyDescent="0.3">
      <c r="A29" s="120" t="str">
        <f>'Indicator Data'!A31</f>
        <v>Burkina Faso</v>
      </c>
      <c r="B29" s="43" t="str">
        <f>'Indicator Data'!B31</f>
        <v>BFA</v>
      </c>
      <c r="C29" s="147">
        <f>'Hazard &amp; Exposure'!AO28</f>
        <v>0.1</v>
      </c>
      <c r="D29" s="146">
        <f>'Hazard &amp; Exposure'!AP28</f>
        <v>4.5999999999999996</v>
      </c>
      <c r="E29" s="146">
        <f>'Hazard &amp; Exposure'!AQ28</f>
        <v>0</v>
      </c>
      <c r="F29" s="146">
        <f>'Hazard &amp; Exposure'!AR28</f>
        <v>0</v>
      </c>
      <c r="G29" s="146">
        <f>'Hazard &amp; Exposure'!AU28</f>
        <v>5.8</v>
      </c>
      <c r="H29" s="146">
        <f>'Hazard &amp; Exposure'!DM28</f>
        <v>7.2</v>
      </c>
      <c r="I29" s="40">
        <f>'Hazard &amp; Exposure'!DN28</f>
        <v>3.6</v>
      </c>
      <c r="J29" s="146">
        <f>'Hazard &amp; Exposure'!DQ28</f>
        <v>5.5</v>
      </c>
      <c r="K29" s="146">
        <f>'Hazard &amp; Exposure'!DT28</f>
        <v>0</v>
      </c>
      <c r="L29" s="40">
        <f>'Hazard &amp; Exposure'!DU28</f>
        <v>3.9</v>
      </c>
      <c r="M29" s="41">
        <f t="shared" si="0"/>
        <v>3.8</v>
      </c>
      <c r="N29" s="144">
        <f>Vulnerability!E28</f>
        <v>9.8000000000000007</v>
      </c>
      <c r="O29" s="142">
        <f>Vulnerability!H28</f>
        <v>5.4</v>
      </c>
      <c r="P29" s="142">
        <f>Vulnerability!N28</f>
        <v>2.2999999999999998</v>
      </c>
      <c r="Q29" s="40">
        <f>Vulnerability!O28</f>
        <v>6.8</v>
      </c>
      <c r="R29" s="142">
        <f>Vulnerability!T28</f>
        <v>5.3</v>
      </c>
      <c r="S29" s="141">
        <f>Vulnerability!AB28</f>
        <v>4</v>
      </c>
      <c r="T29" s="141">
        <f>Vulnerability!AE28</f>
        <v>5.3</v>
      </c>
      <c r="U29" s="141">
        <f>Vulnerability!AH28</f>
        <v>0</v>
      </c>
      <c r="V29" s="141">
        <f>Vulnerability!AK28</f>
        <v>4.3</v>
      </c>
      <c r="W29" s="142">
        <f>Vulnerability!AL28</f>
        <v>3.6</v>
      </c>
      <c r="X29" s="40">
        <f>Vulnerability!AM28</f>
        <v>4.5</v>
      </c>
      <c r="Y29" s="41">
        <f t="shared" si="1"/>
        <v>5.8</v>
      </c>
      <c r="Z29" s="156">
        <f>'Lack of Coping Capacity'!D28</f>
        <v>3.2</v>
      </c>
      <c r="AA29" s="140">
        <f>'Lack of Coping Capacity'!G28</f>
        <v>6.1</v>
      </c>
      <c r="AB29" s="40">
        <f>'Lack of Coping Capacity'!H28</f>
        <v>4.7</v>
      </c>
      <c r="AC29" s="140">
        <f>'Lack of Coping Capacity'!M28</f>
        <v>7.8</v>
      </c>
      <c r="AD29" s="140">
        <f>'Lack of Coping Capacity'!R28</f>
        <v>9.1999999999999993</v>
      </c>
      <c r="AE29" s="140">
        <f>'Lack of Coping Capacity'!Z28</f>
        <v>6.9</v>
      </c>
      <c r="AF29" s="40">
        <f>'Lack of Coping Capacity'!AA28</f>
        <v>8</v>
      </c>
      <c r="AG29" s="41">
        <f t="shared" si="2"/>
        <v>6.6</v>
      </c>
      <c r="AH29" s="149">
        <f t="shared" si="3"/>
        <v>5.3</v>
      </c>
      <c r="AI29" s="172" t="str">
        <f t="shared" si="4"/>
        <v>High</v>
      </c>
      <c r="AJ29" s="166">
        <f t="shared" si="5"/>
        <v>35</v>
      </c>
      <c r="AK29" s="169">
        <f>VLOOKUP($B29,'Lack of Reliability Index'!$A$2:$H$192,8,FALSE)</f>
        <v>1.2799999999999994</v>
      </c>
      <c r="AL29" s="47">
        <f>'Imputed and missing data hidden'!BY27</f>
        <v>0</v>
      </c>
      <c r="AM29" s="167">
        <f t="shared" si="6"/>
        <v>0</v>
      </c>
      <c r="AN29" s="47" t="str">
        <f t="shared" si="7"/>
        <v/>
      </c>
      <c r="AO29" s="168">
        <f>'Indicator Date hidden2'!BZ28</f>
        <v>0.24</v>
      </c>
      <c r="AP29" s="173"/>
    </row>
    <row r="30" spans="1:42" ht="15.75" thickBot="1" x14ac:dyDescent="0.3">
      <c r="A30" s="120" t="str">
        <f>'Indicator Data'!A32</f>
        <v>Burundi</v>
      </c>
      <c r="B30" s="43" t="str">
        <f>'Indicator Data'!B32</f>
        <v>BDI</v>
      </c>
      <c r="C30" s="147">
        <f>'Hazard &amp; Exposure'!AO29</f>
        <v>4.9000000000000004</v>
      </c>
      <c r="D30" s="146">
        <f>'Hazard &amp; Exposure'!AP29</f>
        <v>3.7</v>
      </c>
      <c r="E30" s="146">
        <f>'Hazard &amp; Exposure'!AQ29</f>
        <v>0</v>
      </c>
      <c r="F30" s="146">
        <f>'Hazard &amp; Exposure'!AR29</f>
        <v>0</v>
      </c>
      <c r="G30" s="146">
        <f>'Hazard &amp; Exposure'!AU29</f>
        <v>4.9000000000000004</v>
      </c>
      <c r="H30" s="146">
        <f>'Hazard &amp; Exposure'!DM29</f>
        <v>6.7</v>
      </c>
      <c r="I30" s="40">
        <f>'Hazard &amp; Exposure'!DN29</f>
        <v>3.8</v>
      </c>
      <c r="J30" s="146">
        <f>'Hazard &amp; Exposure'!DQ29</f>
        <v>9</v>
      </c>
      <c r="K30" s="146">
        <f>'Hazard &amp; Exposure'!DT29</f>
        <v>0</v>
      </c>
      <c r="L30" s="40">
        <f>'Hazard &amp; Exposure'!DU29</f>
        <v>6.3</v>
      </c>
      <c r="M30" s="41">
        <f t="shared" si="0"/>
        <v>5.2</v>
      </c>
      <c r="N30" s="144">
        <f>Vulnerability!E29</f>
        <v>9.6999999999999993</v>
      </c>
      <c r="O30" s="142">
        <f>Vulnerability!H29</f>
        <v>4.9000000000000004</v>
      </c>
      <c r="P30" s="142">
        <f>Vulnerability!N29</f>
        <v>3.7</v>
      </c>
      <c r="Q30" s="40">
        <f>Vulnerability!O29</f>
        <v>7</v>
      </c>
      <c r="R30" s="142">
        <f>Vulnerability!T29</f>
        <v>6.9</v>
      </c>
      <c r="S30" s="141">
        <f>Vulnerability!AB29</f>
        <v>3.5</v>
      </c>
      <c r="T30" s="141">
        <f>Vulnerability!AE29</f>
        <v>5.6</v>
      </c>
      <c r="U30" s="141">
        <f>Vulnerability!AH29</f>
        <v>0.1</v>
      </c>
      <c r="V30" s="141">
        <f>Vulnerability!AK29</f>
        <v>8.8000000000000007</v>
      </c>
      <c r="W30" s="142">
        <f>Vulnerability!AL29</f>
        <v>5.4</v>
      </c>
      <c r="X30" s="40">
        <f>Vulnerability!AM29</f>
        <v>6.2</v>
      </c>
      <c r="Y30" s="41">
        <f t="shared" si="1"/>
        <v>6.6</v>
      </c>
      <c r="Z30" s="156">
        <f>'Lack of Coping Capacity'!D29</f>
        <v>4.5999999999999996</v>
      </c>
      <c r="AA30" s="140">
        <f>'Lack of Coping Capacity'!G29</f>
        <v>8</v>
      </c>
      <c r="AB30" s="40">
        <f>'Lack of Coping Capacity'!H29</f>
        <v>6.3</v>
      </c>
      <c r="AC30" s="140">
        <f>'Lack of Coping Capacity'!M29</f>
        <v>7.3</v>
      </c>
      <c r="AD30" s="140">
        <f>'Lack of Coping Capacity'!R29</f>
        <v>7.2</v>
      </c>
      <c r="AE30" s="140">
        <f>'Lack of Coping Capacity'!Z29</f>
        <v>7.5</v>
      </c>
      <c r="AF30" s="40">
        <f>'Lack of Coping Capacity'!AA29</f>
        <v>7.3</v>
      </c>
      <c r="AG30" s="41">
        <f t="shared" si="2"/>
        <v>6.8</v>
      </c>
      <c r="AH30" s="149">
        <f t="shared" si="3"/>
        <v>6.2</v>
      </c>
      <c r="AI30" s="172" t="str">
        <f t="shared" si="4"/>
        <v>High</v>
      </c>
      <c r="AJ30" s="166">
        <f t="shared" si="5"/>
        <v>19</v>
      </c>
      <c r="AK30" s="169">
        <f>VLOOKUP($B30,'Lack of Reliability Index'!$A$2:$H$192,8,FALSE)</f>
        <v>1.3155555555555551</v>
      </c>
      <c r="AL30" s="47">
        <f>'Imputed and missing data hidden'!BY28</f>
        <v>2</v>
      </c>
      <c r="AM30" s="167">
        <f t="shared" si="6"/>
        <v>3.9215686274509803E-2</v>
      </c>
      <c r="AN30" s="47" t="str">
        <f t="shared" si="7"/>
        <v/>
      </c>
      <c r="AO30" s="168">
        <f>'Indicator Date hidden2'!BZ29</f>
        <v>0.14666666666666667</v>
      </c>
      <c r="AP30" s="173"/>
    </row>
    <row r="31" spans="1:42" ht="15.75" thickBot="1" x14ac:dyDescent="0.3">
      <c r="A31" s="120" t="str">
        <f>'Indicator Data'!A33</f>
        <v>Cabo Verde</v>
      </c>
      <c r="B31" s="43" t="str">
        <f>'Indicator Data'!B33</f>
        <v>CPV</v>
      </c>
      <c r="C31" s="147">
        <f>'Hazard &amp; Exposure'!AO30</f>
        <v>0.1</v>
      </c>
      <c r="D31" s="146">
        <f>'Hazard &amp; Exposure'!AP30</f>
        <v>0.1</v>
      </c>
      <c r="E31" s="146">
        <f>'Hazard &amp; Exposure'!AQ30</f>
        <v>0</v>
      </c>
      <c r="F31" s="146">
        <f>'Hazard &amp; Exposure'!AR30</f>
        <v>0</v>
      </c>
      <c r="G31" s="146">
        <f>'Hazard &amp; Exposure'!AU30</f>
        <v>6.6</v>
      </c>
      <c r="H31" s="146">
        <f>'Hazard &amp; Exposure'!DM30</f>
        <v>4.7</v>
      </c>
      <c r="I31" s="40">
        <f>'Hazard &amp; Exposure'!DN30</f>
        <v>2.4</v>
      </c>
      <c r="J31" s="146">
        <f>'Hazard &amp; Exposure'!DQ30</f>
        <v>0</v>
      </c>
      <c r="K31" s="146">
        <f>'Hazard &amp; Exposure'!DT30</f>
        <v>0</v>
      </c>
      <c r="L31" s="40">
        <f>'Hazard &amp; Exposure'!DU30</f>
        <v>0</v>
      </c>
      <c r="M31" s="41">
        <f t="shared" si="0"/>
        <v>1.3</v>
      </c>
      <c r="N31" s="144">
        <f>Vulnerability!E30</f>
        <v>4.9000000000000004</v>
      </c>
      <c r="O31" s="142">
        <f>Vulnerability!H30</f>
        <v>5.6</v>
      </c>
      <c r="P31" s="142">
        <f>Vulnerability!N30</f>
        <v>5.0999999999999996</v>
      </c>
      <c r="Q31" s="40">
        <f>Vulnerability!O30</f>
        <v>5.0999999999999996</v>
      </c>
      <c r="R31" s="142">
        <f>Vulnerability!T30</f>
        <v>0</v>
      </c>
      <c r="S31" s="141">
        <f>Vulnerability!AB30</f>
        <v>1.7</v>
      </c>
      <c r="T31" s="141">
        <f>Vulnerability!AE30</f>
        <v>1.3</v>
      </c>
      <c r="U31" s="141">
        <f>Vulnerability!AH30</f>
        <v>0</v>
      </c>
      <c r="V31" s="141">
        <f>Vulnerability!AK30</f>
        <v>3.7</v>
      </c>
      <c r="W31" s="142">
        <f>Vulnerability!AL30</f>
        <v>1.8</v>
      </c>
      <c r="X31" s="40">
        <f>Vulnerability!AM30</f>
        <v>0.9</v>
      </c>
      <c r="Y31" s="41">
        <f t="shared" si="1"/>
        <v>3.3</v>
      </c>
      <c r="Z31" s="156">
        <f>'Lack of Coping Capacity'!D30</f>
        <v>3.4</v>
      </c>
      <c r="AA31" s="140">
        <f>'Lack of Coping Capacity'!G30</f>
        <v>4.5</v>
      </c>
      <c r="AB31" s="40">
        <f>'Lack of Coping Capacity'!H30</f>
        <v>4</v>
      </c>
      <c r="AC31" s="140">
        <f>'Lack of Coping Capacity'!M30</f>
        <v>3.2</v>
      </c>
      <c r="AD31" s="140">
        <f>'Lack of Coping Capacity'!R30</f>
        <v>3.2</v>
      </c>
      <c r="AE31" s="140">
        <f>'Lack of Coping Capacity'!Z30</f>
        <v>4.8</v>
      </c>
      <c r="AF31" s="40">
        <f>'Lack of Coping Capacity'!AA30</f>
        <v>3.7</v>
      </c>
      <c r="AG31" s="41">
        <f t="shared" si="2"/>
        <v>3.9</v>
      </c>
      <c r="AH31" s="149">
        <f t="shared" si="3"/>
        <v>2.6</v>
      </c>
      <c r="AI31" s="172" t="str">
        <f t="shared" si="4"/>
        <v>Low</v>
      </c>
      <c r="AJ31" s="166">
        <f t="shared" si="5"/>
        <v>131</v>
      </c>
      <c r="AK31" s="169">
        <f>VLOOKUP($B31,'Lack of Reliability Index'!$A$2:$H$192,8,FALSE)</f>
        <v>4.2865671641791048</v>
      </c>
      <c r="AL31" s="47">
        <f>'Imputed and missing data hidden'!BY29</f>
        <v>11</v>
      </c>
      <c r="AM31" s="167">
        <f t="shared" si="6"/>
        <v>0.21568627450980393</v>
      </c>
      <c r="AN31" s="47" t="str">
        <f t="shared" si="7"/>
        <v/>
      </c>
      <c r="AO31" s="168">
        <f>'Indicator Date hidden2'!BZ30</f>
        <v>0.2537313432835821</v>
      </c>
      <c r="AP31" s="173"/>
    </row>
    <row r="32" spans="1:42" ht="15.75" thickBot="1" x14ac:dyDescent="0.3">
      <c r="A32" s="120" t="str">
        <f>'Indicator Data'!A34</f>
        <v>Cambodia</v>
      </c>
      <c r="B32" s="43" t="str">
        <f>'Indicator Data'!B34</f>
        <v>KHM</v>
      </c>
      <c r="C32" s="147">
        <f>'Hazard &amp; Exposure'!AO31</f>
        <v>0.1</v>
      </c>
      <c r="D32" s="146">
        <f>'Hazard &amp; Exposure'!AP31</f>
        <v>9.5</v>
      </c>
      <c r="E32" s="146">
        <f>'Hazard &amp; Exposure'!AQ31</f>
        <v>5.2</v>
      </c>
      <c r="F32" s="146">
        <f>'Hazard &amp; Exposure'!AR31</f>
        <v>4</v>
      </c>
      <c r="G32" s="146">
        <f>'Hazard &amp; Exposure'!AU31</f>
        <v>4.5999999999999996</v>
      </c>
      <c r="H32" s="146">
        <f>'Hazard &amp; Exposure'!DM31</f>
        <v>6.4</v>
      </c>
      <c r="I32" s="40">
        <f>'Hazard &amp; Exposure'!DN31</f>
        <v>5.8</v>
      </c>
      <c r="J32" s="146">
        <f>'Hazard &amp; Exposure'!DQ31</f>
        <v>4.5999999999999996</v>
      </c>
      <c r="K32" s="146">
        <f>'Hazard &amp; Exposure'!DT31</f>
        <v>0</v>
      </c>
      <c r="L32" s="40">
        <f>'Hazard &amp; Exposure'!DU31</f>
        <v>3.2</v>
      </c>
      <c r="M32" s="41">
        <f t="shared" si="0"/>
        <v>4.5999999999999996</v>
      </c>
      <c r="N32" s="144">
        <f>Vulnerability!E31</f>
        <v>7.3</v>
      </c>
      <c r="O32" s="142">
        <f>Vulnerability!H31</f>
        <v>6.3</v>
      </c>
      <c r="P32" s="142">
        <f>Vulnerability!N31</f>
        <v>2</v>
      </c>
      <c r="Q32" s="40">
        <f>Vulnerability!O31</f>
        <v>5.7</v>
      </c>
      <c r="R32" s="142">
        <f>Vulnerability!T31</f>
        <v>0</v>
      </c>
      <c r="S32" s="141">
        <f>Vulnerability!AB31</f>
        <v>2.7</v>
      </c>
      <c r="T32" s="141">
        <f>Vulnerability!AE31</f>
        <v>3.8</v>
      </c>
      <c r="U32" s="141">
        <f>Vulnerability!AH31</f>
        <v>0</v>
      </c>
      <c r="V32" s="141">
        <f>Vulnerability!AK31</f>
        <v>4.7</v>
      </c>
      <c r="W32" s="142">
        <f>Vulnerability!AL31</f>
        <v>3</v>
      </c>
      <c r="X32" s="40">
        <f>Vulnerability!AM31</f>
        <v>1.6</v>
      </c>
      <c r="Y32" s="41">
        <f t="shared" si="1"/>
        <v>3.9</v>
      </c>
      <c r="Z32" s="156">
        <f>'Lack of Coping Capacity'!D31</f>
        <v>6.8</v>
      </c>
      <c r="AA32" s="140">
        <f>'Lack of Coping Capacity'!G31</f>
        <v>7.2</v>
      </c>
      <c r="AB32" s="40">
        <f>'Lack of Coping Capacity'!H31</f>
        <v>7</v>
      </c>
      <c r="AC32" s="140">
        <f>'Lack of Coping Capacity'!M31</f>
        <v>4.0999999999999996</v>
      </c>
      <c r="AD32" s="140">
        <f>'Lack of Coping Capacity'!R31</f>
        <v>5.7</v>
      </c>
      <c r="AE32" s="140">
        <f>'Lack of Coping Capacity'!Z31</f>
        <v>6.1</v>
      </c>
      <c r="AF32" s="40">
        <f>'Lack of Coping Capacity'!AA31</f>
        <v>5.3</v>
      </c>
      <c r="AG32" s="41">
        <f t="shared" si="2"/>
        <v>6.2</v>
      </c>
      <c r="AH32" s="149">
        <f t="shared" si="3"/>
        <v>4.8</v>
      </c>
      <c r="AI32" s="172" t="str">
        <f t="shared" si="4"/>
        <v>Medium</v>
      </c>
      <c r="AJ32" s="166">
        <f t="shared" si="5"/>
        <v>55</v>
      </c>
      <c r="AK32" s="169">
        <f>VLOOKUP($B32,'Lack of Reliability Index'!$A$2:$H$192,8,FALSE)</f>
        <v>2.3086757990867577</v>
      </c>
      <c r="AL32" s="47">
        <f>'Imputed and missing data hidden'!BY30</f>
        <v>4</v>
      </c>
      <c r="AM32" s="167">
        <f t="shared" si="6"/>
        <v>7.8431372549019607E-2</v>
      </c>
      <c r="AN32" s="47" t="str">
        <f t="shared" si="7"/>
        <v/>
      </c>
      <c r="AO32" s="168">
        <f>'Indicator Date hidden2'!BZ31</f>
        <v>0.23287671232876711</v>
      </c>
      <c r="AP32" s="173"/>
    </row>
    <row r="33" spans="1:42" ht="15.75" thickBot="1" x14ac:dyDescent="0.3">
      <c r="A33" s="120" t="str">
        <f>'Indicator Data'!A35</f>
        <v>Cameroon</v>
      </c>
      <c r="B33" s="43" t="str">
        <f>'Indicator Data'!B35</f>
        <v>CMR</v>
      </c>
      <c r="C33" s="147">
        <f>'Hazard &amp; Exposure'!AO32</f>
        <v>0.1</v>
      </c>
      <c r="D33" s="146">
        <f>'Hazard &amp; Exposure'!AP32</f>
        <v>6</v>
      </c>
      <c r="E33" s="146">
        <f>'Hazard &amp; Exposure'!AQ32</f>
        <v>0</v>
      </c>
      <c r="F33" s="146">
        <f>'Hazard &amp; Exposure'!AR32</f>
        <v>0</v>
      </c>
      <c r="G33" s="146">
        <f>'Hazard &amp; Exposure'!AU32</f>
        <v>3.1</v>
      </c>
      <c r="H33" s="146">
        <f>'Hazard &amp; Exposure'!DM32</f>
        <v>7.8</v>
      </c>
      <c r="I33" s="40">
        <f>'Hazard &amp; Exposure'!DN32</f>
        <v>3.6</v>
      </c>
      <c r="J33" s="146">
        <f>'Hazard &amp; Exposure'!DQ32</f>
        <v>9.6999999999999993</v>
      </c>
      <c r="K33" s="146">
        <f>'Hazard &amp; Exposure'!DT32</f>
        <v>0</v>
      </c>
      <c r="L33" s="40">
        <f>'Hazard &amp; Exposure'!DU32</f>
        <v>6.8</v>
      </c>
      <c r="M33" s="41">
        <f t="shared" si="0"/>
        <v>5.4</v>
      </c>
      <c r="N33" s="144">
        <f>Vulnerability!E32</f>
        <v>8.1</v>
      </c>
      <c r="O33" s="142">
        <f>Vulnerability!H32</f>
        <v>6.5</v>
      </c>
      <c r="P33" s="142">
        <f>Vulnerability!N32</f>
        <v>1.3</v>
      </c>
      <c r="Q33" s="40">
        <f>Vulnerability!O32</f>
        <v>6</v>
      </c>
      <c r="R33" s="142">
        <f>Vulnerability!T32</f>
        <v>9</v>
      </c>
      <c r="S33" s="141">
        <f>Vulnerability!AB32</f>
        <v>6.3</v>
      </c>
      <c r="T33" s="141">
        <f>Vulnerability!AE32</f>
        <v>5</v>
      </c>
      <c r="U33" s="141">
        <f>Vulnerability!AH32</f>
        <v>0</v>
      </c>
      <c r="V33" s="141">
        <f>Vulnerability!AK32</f>
        <v>2.6</v>
      </c>
      <c r="W33" s="142">
        <f>Vulnerability!AL32</f>
        <v>3.8</v>
      </c>
      <c r="X33" s="40">
        <f>Vulnerability!AM32</f>
        <v>7.2</v>
      </c>
      <c r="Y33" s="41">
        <f t="shared" si="1"/>
        <v>6.6</v>
      </c>
      <c r="Z33" s="156">
        <f>'Lack of Coping Capacity'!D32</f>
        <v>2.6</v>
      </c>
      <c r="AA33" s="140">
        <f>'Lack of Coping Capacity'!G32</f>
        <v>7.1</v>
      </c>
      <c r="AB33" s="40">
        <f>'Lack of Coping Capacity'!H32</f>
        <v>4.9000000000000004</v>
      </c>
      <c r="AC33" s="140">
        <f>'Lack of Coping Capacity'!M32</f>
        <v>5.6</v>
      </c>
      <c r="AD33" s="140">
        <f>'Lack of Coping Capacity'!R32</f>
        <v>8</v>
      </c>
      <c r="AE33" s="140">
        <f>'Lack of Coping Capacity'!Z32</f>
        <v>7.1</v>
      </c>
      <c r="AF33" s="40">
        <f>'Lack of Coping Capacity'!AA32</f>
        <v>6.9</v>
      </c>
      <c r="AG33" s="41">
        <f t="shared" si="2"/>
        <v>6</v>
      </c>
      <c r="AH33" s="149">
        <f t="shared" si="3"/>
        <v>6</v>
      </c>
      <c r="AI33" s="172" t="str">
        <f t="shared" si="4"/>
        <v>High</v>
      </c>
      <c r="AJ33" s="166">
        <f t="shared" si="5"/>
        <v>22</v>
      </c>
      <c r="AK33" s="169">
        <f>VLOOKUP($B33,'Lack of Reliability Index'!$A$2:$H$192,8,FALSE)</f>
        <v>2.5315068493150674</v>
      </c>
      <c r="AL33" s="47">
        <f>'Imputed and missing data hidden'!BY31</f>
        <v>1</v>
      </c>
      <c r="AM33" s="167">
        <f t="shared" si="6"/>
        <v>1.9607843137254902E-2</v>
      </c>
      <c r="AN33" s="47" t="str">
        <f t="shared" si="7"/>
        <v/>
      </c>
      <c r="AO33" s="168">
        <f>'Indicator Date hidden2'!BZ32</f>
        <v>0.42465753424657532</v>
      </c>
      <c r="AP33" s="173"/>
    </row>
    <row r="34" spans="1:42" ht="15.75" thickBot="1" x14ac:dyDescent="0.3">
      <c r="A34" s="120" t="str">
        <f>'Indicator Data'!A36</f>
        <v>Canada</v>
      </c>
      <c r="B34" s="43" t="str">
        <f>'Indicator Data'!B36</f>
        <v>CAN</v>
      </c>
      <c r="C34" s="147">
        <f>'Hazard &amp; Exposure'!AO33</f>
        <v>5.5</v>
      </c>
      <c r="D34" s="146">
        <f>'Hazard &amp; Exposure'!AP33</f>
        <v>5.2</v>
      </c>
      <c r="E34" s="146">
        <f>'Hazard &amp; Exposure'!AQ33</f>
        <v>6.9</v>
      </c>
      <c r="F34" s="146">
        <f>'Hazard &amp; Exposure'!AR33</f>
        <v>2.6</v>
      </c>
      <c r="G34" s="146">
        <f>'Hazard &amp; Exposure'!AU33</f>
        <v>4.7</v>
      </c>
      <c r="H34" s="146">
        <f>'Hazard &amp; Exposure'!DM33</f>
        <v>1.2</v>
      </c>
      <c r="I34" s="40">
        <f>'Hazard &amp; Exposure'!DN33</f>
        <v>4.5999999999999996</v>
      </c>
      <c r="J34" s="146">
        <f>'Hazard &amp; Exposure'!DQ33</f>
        <v>0.1</v>
      </c>
      <c r="K34" s="146">
        <f>'Hazard &amp; Exposure'!DT33</f>
        <v>0</v>
      </c>
      <c r="L34" s="40">
        <f>'Hazard &amp; Exposure'!DU33</f>
        <v>0.1</v>
      </c>
      <c r="M34" s="41">
        <f t="shared" si="0"/>
        <v>2.6</v>
      </c>
      <c r="N34" s="144">
        <f>Vulnerability!E33</f>
        <v>0</v>
      </c>
      <c r="O34" s="142">
        <f>Vulnerability!H33</f>
        <v>1.8</v>
      </c>
      <c r="P34" s="142">
        <f>Vulnerability!N33</f>
        <v>0</v>
      </c>
      <c r="Q34" s="40">
        <f>Vulnerability!O33</f>
        <v>0.5</v>
      </c>
      <c r="R34" s="142">
        <f>Vulnerability!T33</f>
        <v>6.2</v>
      </c>
      <c r="S34" s="141">
        <f>Vulnerability!AB33</f>
        <v>0.1</v>
      </c>
      <c r="T34" s="141">
        <f>Vulnerability!AE33</f>
        <v>0.4</v>
      </c>
      <c r="U34" s="141">
        <f>Vulnerability!AH33</f>
        <v>0.1</v>
      </c>
      <c r="V34" s="141">
        <f>Vulnerability!AK33</f>
        <v>0.6</v>
      </c>
      <c r="W34" s="142">
        <f>Vulnerability!AL33</f>
        <v>0.3</v>
      </c>
      <c r="X34" s="40">
        <f>Vulnerability!AM33</f>
        <v>3.8</v>
      </c>
      <c r="Y34" s="41">
        <f t="shared" si="1"/>
        <v>2.2999999999999998</v>
      </c>
      <c r="Z34" s="156">
        <f>'Lack of Coping Capacity'!D33</f>
        <v>2.8</v>
      </c>
      <c r="AA34" s="140">
        <f>'Lack of Coping Capacity'!G33</f>
        <v>1.6</v>
      </c>
      <c r="AB34" s="40">
        <f>'Lack of Coping Capacity'!H33</f>
        <v>2.2000000000000002</v>
      </c>
      <c r="AC34" s="140">
        <f>'Lack of Coping Capacity'!M33</f>
        <v>2.2999999999999998</v>
      </c>
      <c r="AD34" s="140">
        <f>'Lack of Coping Capacity'!R33</f>
        <v>3</v>
      </c>
      <c r="AE34" s="140">
        <f>'Lack of Coping Capacity'!Z33</f>
        <v>1.5</v>
      </c>
      <c r="AF34" s="40">
        <f>'Lack of Coping Capacity'!AA33</f>
        <v>2.2999999999999998</v>
      </c>
      <c r="AG34" s="41">
        <f t="shared" si="2"/>
        <v>2.2999999999999998</v>
      </c>
      <c r="AH34" s="149">
        <f t="shared" si="3"/>
        <v>2.4</v>
      </c>
      <c r="AI34" s="172" t="str">
        <f t="shared" si="4"/>
        <v>Low</v>
      </c>
      <c r="AJ34" s="166">
        <f t="shared" si="5"/>
        <v>139</v>
      </c>
      <c r="AK34" s="169">
        <f>VLOOKUP($B34,'Lack of Reliability Index'!$A$2:$H$192,8,FALSE)</f>
        <v>4.3313131313131317</v>
      </c>
      <c r="AL34" s="47">
        <f>'Imputed and missing data hidden'!BY32</f>
        <v>12</v>
      </c>
      <c r="AM34" s="167">
        <f t="shared" si="6"/>
        <v>0.23529411764705882</v>
      </c>
      <c r="AN34" s="47" t="str">
        <f t="shared" si="7"/>
        <v/>
      </c>
      <c r="AO34" s="168">
        <f>'Indicator Date hidden2'!BZ33</f>
        <v>0.21212121212121213</v>
      </c>
      <c r="AP34" s="173"/>
    </row>
    <row r="35" spans="1:42" ht="15.75" thickBot="1" x14ac:dyDescent="0.3">
      <c r="A35" s="120" t="str">
        <f>'Indicator Data'!A37</f>
        <v>Central African Republic</v>
      </c>
      <c r="B35" s="43" t="str">
        <f>'Indicator Data'!B37</f>
        <v>CAF</v>
      </c>
      <c r="C35" s="147">
        <f>'Hazard &amp; Exposure'!AO34</f>
        <v>0.1</v>
      </c>
      <c r="D35" s="146">
        <f>'Hazard &amp; Exposure'!AP34</f>
        <v>5.7</v>
      </c>
      <c r="E35" s="146">
        <f>'Hazard &amp; Exposure'!AQ34</f>
        <v>0</v>
      </c>
      <c r="F35" s="146">
        <f>'Hazard &amp; Exposure'!AR34</f>
        <v>0</v>
      </c>
      <c r="G35" s="146">
        <f>'Hazard &amp; Exposure'!AU34</f>
        <v>0.5</v>
      </c>
      <c r="H35" s="146">
        <f>'Hazard &amp; Exposure'!DM34</f>
        <v>7.6</v>
      </c>
      <c r="I35" s="40">
        <f>'Hazard &amp; Exposure'!DN34</f>
        <v>3.1</v>
      </c>
      <c r="J35" s="146">
        <f>'Hazard &amp; Exposure'!DQ34</f>
        <v>9.1999999999999993</v>
      </c>
      <c r="K35" s="146">
        <f>'Hazard &amp; Exposure'!DT34</f>
        <v>10</v>
      </c>
      <c r="L35" s="40">
        <f>'Hazard &amp; Exposure'!DU34</f>
        <v>10</v>
      </c>
      <c r="M35" s="41">
        <f t="shared" si="0"/>
        <v>8.1</v>
      </c>
      <c r="N35" s="144">
        <f>Vulnerability!E34</f>
        <v>9.9</v>
      </c>
      <c r="O35" s="142">
        <f>Vulnerability!H34</f>
        <v>8.4</v>
      </c>
      <c r="P35" s="142">
        <f>Vulnerability!N34</f>
        <v>7.7</v>
      </c>
      <c r="Q35" s="40">
        <f>Vulnerability!O34</f>
        <v>9</v>
      </c>
      <c r="R35" s="142">
        <f>Vulnerability!T34</f>
        <v>9.8000000000000007</v>
      </c>
      <c r="S35" s="141">
        <f>Vulnerability!AB34</f>
        <v>8.8000000000000007</v>
      </c>
      <c r="T35" s="141">
        <f>Vulnerability!AE34</f>
        <v>7.3</v>
      </c>
      <c r="U35" s="141">
        <f>Vulnerability!AH34</f>
        <v>0</v>
      </c>
      <c r="V35" s="141">
        <f>Vulnerability!AK34</f>
        <v>9.6</v>
      </c>
      <c r="W35" s="142">
        <f>Vulnerability!AL34</f>
        <v>7.6</v>
      </c>
      <c r="X35" s="40">
        <f>Vulnerability!AM34</f>
        <v>9</v>
      </c>
      <c r="Y35" s="41">
        <f t="shared" si="1"/>
        <v>9</v>
      </c>
      <c r="Z35" s="156" t="str">
        <f>'Lack of Coping Capacity'!D34</f>
        <v>x</v>
      </c>
      <c r="AA35" s="140">
        <f>'Lack of Coping Capacity'!G34</f>
        <v>8</v>
      </c>
      <c r="AB35" s="40">
        <f>'Lack of Coping Capacity'!H34</f>
        <v>8</v>
      </c>
      <c r="AC35" s="140">
        <f>'Lack of Coping Capacity'!M34</f>
        <v>8.8000000000000007</v>
      </c>
      <c r="AD35" s="140">
        <f>'Lack of Coping Capacity'!R34</f>
        <v>9.3000000000000007</v>
      </c>
      <c r="AE35" s="140">
        <f>'Lack of Coping Capacity'!Z34</f>
        <v>9.6</v>
      </c>
      <c r="AF35" s="40">
        <f>'Lack of Coping Capacity'!AA34</f>
        <v>9.1999999999999993</v>
      </c>
      <c r="AG35" s="41">
        <f t="shared" si="2"/>
        <v>8.6999999999999993</v>
      </c>
      <c r="AH35" s="149">
        <f t="shared" si="3"/>
        <v>8.6</v>
      </c>
      <c r="AI35" s="172" t="str">
        <f t="shared" si="4"/>
        <v>Very High</v>
      </c>
      <c r="AJ35" s="166">
        <f t="shared" si="5"/>
        <v>2</v>
      </c>
      <c r="AK35" s="169">
        <f>VLOOKUP($B35,'Lack of Reliability Index'!$A$2:$H$192,8,FALSE)</f>
        <v>4.666666666666667</v>
      </c>
      <c r="AL35" s="47">
        <f>'Imputed and missing data hidden'!BY33</f>
        <v>4</v>
      </c>
      <c r="AM35" s="167">
        <f t="shared" si="6"/>
        <v>7.8431372549019607E-2</v>
      </c>
      <c r="AN35" s="47" t="str">
        <f t="shared" si="7"/>
        <v>YES</v>
      </c>
      <c r="AO35" s="168">
        <f>'Indicator Date hidden2'!BZ34</f>
        <v>0.5</v>
      </c>
      <c r="AP35" s="173"/>
    </row>
    <row r="36" spans="1:42" ht="15.75" thickBot="1" x14ac:dyDescent="0.3">
      <c r="A36" s="120" t="str">
        <f>'Indicator Data'!A38</f>
        <v>Chad</v>
      </c>
      <c r="B36" s="43" t="str">
        <f>'Indicator Data'!B38</f>
        <v>TCD</v>
      </c>
      <c r="C36" s="147">
        <f>'Hazard &amp; Exposure'!AO35</f>
        <v>0.1</v>
      </c>
      <c r="D36" s="146">
        <f>'Hazard &amp; Exposure'!AP35</f>
        <v>7.5</v>
      </c>
      <c r="E36" s="146">
        <f>'Hazard &amp; Exposure'!AQ35</f>
        <v>0</v>
      </c>
      <c r="F36" s="146">
        <f>'Hazard &amp; Exposure'!AR35</f>
        <v>0</v>
      </c>
      <c r="G36" s="146">
        <f>'Hazard &amp; Exposure'!AU35</f>
        <v>5.6</v>
      </c>
      <c r="H36" s="146">
        <f>'Hazard &amp; Exposure'!DM35</f>
        <v>7</v>
      </c>
      <c r="I36" s="40">
        <f>'Hazard &amp; Exposure'!DN35</f>
        <v>4.2</v>
      </c>
      <c r="J36" s="146">
        <f>'Hazard &amp; Exposure'!DQ35</f>
        <v>10</v>
      </c>
      <c r="K36" s="146">
        <f>'Hazard &amp; Exposure'!DT35</f>
        <v>0</v>
      </c>
      <c r="L36" s="40">
        <f>'Hazard &amp; Exposure'!DU35</f>
        <v>7</v>
      </c>
      <c r="M36" s="41">
        <f t="shared" ref="M36:M67" si="8">ROUND((10-GEOMEAN(((10-I36)/10*9+1),((10-L36)/10*9+1)))/9*10,1)</f>
        <v>5.8</v>
      </c>
      <c r="N36" s="144">
        <f>Vulnerability!E35</f>
        <v>10</v>
      </c>
      <c r="O36" s="142">
        <f>Vulnerability!H35</f>
        <v>7</v>
      </c>
      <c r="P36" s="142">
        <f>Vulnerability!N35</f>
        <v>3</v>
      </c>
      <c r="Q36" s="40">
        <f>Vulnerability!O35</f>
        <v>7.5</v>
      </c>
      <c r="R36" s="142">
        <f>Vulnerability!T35</f>
        <v>8.5</v>
      </c>
      <c r="S36" s="141">
        <f>Vulnerability!AB35</f>
        <v>3.6</v>
      </c>
      <c r="T36" s="141">
        <f>Vulnerability!AE35</f>
        <v>8</v>
      </c>
      <c r="U36" s="141">
        <f>Vulnerability!AH35</f>
        <v>3</v>
      </c>
      <c r="V36" s="141">
        <f>Vulnerability!AK35</f>
        <v>8.5</v>
      </c>
      <c r="W36" s="142">
        <f>Vulnerability!AL35</f>
        <v>6.4</v>
      </c>
      <c r="X36" s="40">
        <f>Vulnerability!AM35</f>
        <v>7.6</v>
      </c>
      <c r="Y36" s="41">
        <f t="shared" ref="Y36:Y67" si="9">ROUND((10-GEOMEAN(((10-Q36)/10*9+1),((10-X36)/10*9+1)))/9*10,1)</f>
        <v>7.6</v>
      </c>
      <c r="Z36" s="156" t="str">
        <f>'Lack of Coping Capacity'!D35</f>
        <v>x</v>
      </c>
      <c r="AA36" s="140">
        <f>'Lack of Coping Capacity'!G35</f>
        <v>8</v>
      </c>
      <c r="AB36" s="40">
        <f>'Lack of Coping Capacity'!H35</f>
        <v>8</v>
      </c>
      <c r="AC36" s="140">
        <f>'Lack of Coping Capacity'!M35</f>
        <v>9.1</v>
      </c>
      <c r="AD36" s="140">
        <f>'Lack of Coping Capacity'!R35</f>
        <v>10</v>
      </c>
      <c r="AE36" s="140">
        <f>'Lack of Coping Capacity'!Z35</f>
        <v>9.8000000000000007</v>
      </c>
      <c r="AF36" s="40">
        <f>'Lack of Coping Capacity'!AA35</f>
        <v>9.6</v>
      </c>
      <c r="AG36" s="41">
        <f t="shared" ref="AG36:AG67" si="10">ROUND((10-GEOMEAN(((10-AB36)/10*9+1),((10-AF36)/10*9+1)))/9*10,1)</f>
        <v>8.9</v>
      </c>
      <c r="AH36" s="149">
        <f t="shared" ref="AH36:AH67" si="11">ROUND(M36^(1/3)*Y36^(1/3)*AG36^(1/3),1)</f>
        <v>7.3</v>
      </c>
      <c r="AI36" s="172" t="str">
        <f t="shared" ref="AI36:AI67" si="12">IF(AH36&gt;=6.5,"Very High",IF(AH36&gt;=5,"High",IF(AH36&gt;=3.5,"Medium",IF(AH36&gt;=2,"Low","Very Low"))))</f>
        <v>Very High</v>
      </c>
      <c r="AJ36" s="166">
        <f t="shared" ref="AJ36:AJ67" si="13">_xlfn.RANK.EQ(AH36,AH$4:AH$194)</f>
        <v>6</v>
      </c>
      <c r="AK36" s="169">
        <f>VLOOKUP($B36,'Lack of Reliability Index'!$A$2:$H$192,8,FALSE)</f>
        <v>2.2095238095238106</v>
      </c>
      <c r="AL36" s="47">
        <f>'Imputed and missing data hidden'!BY34</f>
        <v>4</v>
      </c>
      <c r="AM36" s="167">
        <f t="shared" ref="AM36:AM67" si="14">AL36/51</f>
        <v>7.8431372549019607E-2</v>
      </c>
      <c r="AN36" s="47" t="str">
        <f t="shared" ref="AN36:AN67" si="15">IF(K36&gt;=7,"YES","")</f>
        <v/>
      </c>
      <c r="AO36" s="168">
        <f>'Indicator Date hidden2'!BZ35</f>
        <v>0.21428571428571427</v>
      </c>
      <c r="AP36" s="173"/>
    </row>
    <row r="37" spans="1:42" ht="15.75" thickBot="1" x14ac:dyDescent="0.3">
      <c r="A37" s="120" t="str">
        <f>'Indicator Data'!A39</f>
        <v>Chile</v>
      </c>
      <c r="B37" s="43" t="str">
        <f>'Indicator Data'!B39</f>
        <v>CHL</v>
      </c>
      <c r="C37" s="147">
        <f>'Hazard &amp; Exposure'!AO36</f>
        <v>9.8000000000000007</v>
      </c>
      <c r="D37" s="146">
        <f>'Hazard &amp; Exposure'!AP36</f>
        <v>5.6</v>
      </c>
      <c r="E37" s="146">
        <f>'Hazard &amp; Exposure'!AQ36</f>
        <v>9.1</v>
      </c>
      <c r="F37" s="146">
        <f>'Hazard &amp; Exposure'!AR36</f>
        <v>0</v>
      </c>
      <c r="G37" s="146">
        <f>'Hazard &amp; Exposure'!AU36</f>
        <v>0.3</v>
      </c>
      <c r="H37" s="146">
        <f>'Hazard &amp; Exposure'!DM36</f>
        <v>2.8</v>
      </c>
      <c r="I37" s="40">
        <f>'Hazard &amp; Exposure'!DN36</f>
        <v>6.2</v>
      </c>
      <c r="J37" s="146">
        <f>'Hazard &amp; Exposure'!DQ36</f>
        <v>3.8</v>
      </c>
      <c r="K37" s="146">
        <f>'Hazard &amp; Exposure'!DT36</f>
        <v>0</v>
      </c>
      <c r="L37" s="40">
        <f>'Hazard &amp; Exposure'!DU36</f>
        <v>2.7</v>
      </c>
      <c r="M37" s="41">
        <f t="shared" si="8"/>
        <v>4.7</v>
      </c>
      <c r="N37" s="144">
        <f>Vulnerability!E36</f>
        <v>1.1000000000000001</v>
      </c>
      <c r="O37" s="142">
        <f>Vulnerability!H36</f>
        <v>4.9000000000000004</v>
      </c>
      <c r="P37" s="142">
        <f>Vulnerability!N36</f>
        <v>0.1</v>
      </c>
      <c r="Q37" s="40">
        <f>Vulnerability!O36</f>
        <v>1.8</v>
      </c>
      <c r="R37" s="142">
        <f>Vulnerability!T36</f>
        <v>3.4</v>
      </c>
      <c r="S37" s="141">
        <f>Vulnerability!AB36</f>
        <v>0.6</v>
      </c>
      <c r="T37" s="141">
        <f>Vulnerability!AE36</f>
        <v>0.4</v>
      </c>
      <c r="U37" s="141">
        <f>Vulnerability!AH36</f>
        <v>0</v>
      </c>
      <c r="V37" s="141">
        <f>Vulnerability!AK36</f>
        <v>1.6</v>
      </c>
      <c r="W37" s="142">
        <f>Vulnerability!AL36</f>
        <v>0.7</v>
      </c>
      <c r="X37" s="40">
        <f>Vulnerability!AM36</f>
        <v>2.2000000000000002</v>
      </c>
      <c r="Y37" s="41">
        <f t="shared" si="9"/>
        <v>2</v>
      </c>
      <c r="Z37" s="156">
        <f>'Lack of Coping Capacity'!D36</f>
        <v>3.2</v>
      </c>
      <c r="AA37" s="140">
        <f>'Lack of Coping Capacity'!G36</f>
        <v>3.3</v>
      </c>
      <c r="AB37" s="40">
        <f>'Lack of Coping Capacity'!H36</f>
        <v>3.3</v>
      </c>
      <c r="AC37" s="140">
        <f>'Lack of Coping Capacity'!M36</f>
        <v>2</v>
      </c>
      <c r="AD37" s="140">
        <f>'Lack of Coping Capacity'!R36</f>
        <v>2.7</v>
      </c>
      <c r="AE37" s="140">
        <f>'Lack of Coping Capacity'!Z36</f>
        <v>3</v>
      </c>
      <c r="AF37" s="40">
        <f>'Lack of Coping Capacity'!AA36</f>
        <v>2.6</v>
      </c>
      <c r="AG37" s="41">
        <f t="shared" si="10"/>
        <v>3</v>
      </c>
      <c r="AH37" s="149">
        <f t="shared" si="11"/>
        <v>3</v>
      </c>
      <c r="AI37" s="172" t="str">
        <f t="shared" si="12"/>
        <v>Low</v>
      </c>
      <c r="AJ37" s="166">
        <f t="shared" si="13"/>
        <v>119</v>
      </c>
      <c r="AK37" s="169">
        <f>VLOOKUP($B37,'Lack of Reliability Index'!$A$2:$H$192,8,FALSE)</f>
        <v>2.9714285714285724</v>
      </c>
      <c r="AL37" s="47">
        <f>'Imputed and missing data hidden'!BY35</f>
        <v>8</v>
      </c>
      <c r="AM37" s="167">
        <f t="shared" si="14"/>
        <v>0.15686274509803921</v>
      </c>
      <c r="AN37" s="47" t="str">
        <f t="shared" si="15"/>
        <v/>
      </c>
      <c r="AO37" s="168">
        <f>'Indicator Date hidden2'!BZ36</f>
        <v>0.15714285714285714</v>
      </c>
      <c r="AP37" s="173"/>
    </row>
    <row r="38" spans="1:42" ht="15.75" thickBot="1" x14ac:dyDescent="0.3">
      <c r="A38" s="120" t="str">
        <f>'Indicator Data'!A40</f>
        <v>China</v>
      </c>
      <c r="B38" s="43" t="str">
        <f>'Indicator Data'!B40</f>
        <v>CHN</v>
      </c>
      <c r="C38" s="147">
        <f>'Hazard &amp; Exposure'!AO37</f>
        <v>7.2</v>
      </c>
      <c r="D38" s="146">
        <f>'Hazard &amp; Exposure'!AP37</f>
        <v>8.4</v>
      </c>
      <c r="E38" s="146">
        <f>'Hazard &amp; Exposure'!AQ37</f>
        <v>9.1999999999999993</v>
      </c>
      <c r="F38" s="146">
        <f>'Hazard &amp; Exposure'!AR37</f>
        <v>8.1</v>
      </c>
      <c r="G38" s="146">
        <f>'Hazard &amp; Exposure'!AU37</f>
        <v>4.5999999999999996</v>
      </c>
      <c r="H38" s="146">
        <f>'Hazard &amp; Exposure'!DM37</f>
        <v>5.8</v>
      </c>
      <c r="I38" s="40">
        <f>'Hazard &amp; Exposure'!DN37</f>
        <v>7.5</v>
      </c>
      <c r="J38" s="146">
        <f>'Hazard &amp; Exposure'!DQ37</f>
        <v>9</v>
      </c>
      <c r="K38" s="146">
        <f>'Hazard &amp; Exposure'!DT37</f>
        <v>0</v>
      </c>
      <c r="L38" s="40">
        <f>'Hazard &amp; Exposure'!DU37</f>
        <v>6.3</v>
      </c>
      <c r="M38" s="41">
        <f t="shared" si="8"/>
        <v>6.9</v>
      </c>
      <c r="N38" s="144">
        <f>Vulnerability!E37</f>
        <v>4.0999999999999996</v>
      </c>
      <c r="O38" s="142">
        <f>Vulnerability!H37</f>
        <v>2.7</v>
      </c>
      <c r="P38" s="142">
        <f>Vulnerability!N37</f>
        <v>0</v>
      </c>
      <c r="Q38" s="40">
        <f>Vulnerability!O37</f>
        <v>2.7</v>
      </c>
      <c r="R38" s="142">
        <f>Vulnerability!T37</f>
        <v>5.3</v>
      </c>
      <c r="S38" s="141">
        <f>Vulnerability!AB37</f>
        <v>0.4</v>
      </c>
      <c r="T38" s="141">
        <f>Vulnerability!AE37</f>
        <v>0.8</v>
      </c>
      <c r="U38" s="141">
        <f>Vulnerability!AH37</f>
        <v>1</v>
      </c>
      <c r="V38" s="141">
        <f>Vulnerability!AK37</f>
        <v>1.8</v>
      </c>
      <c r="W38" s="142">
        <f>Vulnerability!AL37</f>
        <v>1</v>
      </c>
      <c r="X38" s="40">
        <f>Vulnerability!AM37</f>
        <v>3.4</v>
      </c>
      <c r="Y38" s="41">
        <f t="shared" si="9"/>
        <v>3.1</v>
      </c>
      <c r="Z38" s="156">
        <f>'Lack of Coping Capacity'!D37</f>
        <v>2.5</v>
      </c>
      <c r="AA38" s="140">
        <f>'Lack of Coping Capacity'!G37</f>
        <v>5.2</v>
      </c>
      <c r="AB38" s="40">
        <f>'Lack of Coping Capacity'!H37</f>
        <v>3.9</v>
      </c>
      <c r="AC38" s="140">
        <f>'Lack of Coping Capacity'!M37</f>
        <v>2.6</v>
      </c>
      <c r="AD38" s="140">
        <f>'Lack of Coping Capacity'!R37</f>
        <v>4</v>
      </c>
      <c r="AE38" s="140">
        <f>'Lack of Coping Capacity'!Z37</f>
        <v>3.4</v>
      </c>
      <c r="AF38" s="40">
        <f>'Lack of Coping Capacity'!AA37</f>
        <v>3.3</v>
      </c>
      <c r="AG38" s="41">
        <f t="shared" si="10"/>
        <v>3.6</v>
      </c>
      <c r="AH38" s="149">
        <f t="shared" si="11"/>
        <v>4.3</v>
      </c>
      <c r="AI38" s="172" t="str">
        <f t="shared" si="12"/>
        <v>Medium</v>
      </c>
      <c r="AJ38" s="166">
        <f t="shared" si="13"/>
        <v>71</v>
      </c>
      <c r="AK38" s="169">
        <f>VLOOKUP($B38,'Lack of Reliability Index'!$A$2:$H$192,8,FALSE)</f>
        <v>4.2202898550724646</v>
      </c>
      <c r="AL38" s="47">
        <f>'Imputed and missing data hidden'!BY36</f>
        <v>8</v>
      </c>
      <c r="AM38" s="167">
        <f t="shared" si="14"/>
        <v>0.15686274509803921</v>
      </c>
      <c r="AN38" s="47" t="str">
        <f t="shared" si="15"/>
        <v/>
      </c>
      <c r="AO38" s="168">
        <f>'Indicator Date hidden2'!BZ37</f>
        <v>0.39130434782608697</v>
      </c>
      <c r="AP38" s="173"/>
    </row>
    <row r="39" spans="1:42" ht="15.75" thickBot="1" x14ac:dyDescent="0.3">
      <c r="A39" s="120" t="str">
        <f>'Indicator Data'!A41</f>
        <v>Colombia</v>
      </c>
      <c r="B39" s="43" t="str">
        <f>'Indicator Data'!B41</f>
        <v>COL</v>
      </c>
      <c r="C39" s="147">
        <f>'Hazard &amp; Exposure'!AO38</f>
        <v>9.6</v>
      </c>
      <c r="D39" s="146">
        <f>'Hazard &amp; Exposure'!AP38</f>
        <v>6.8</v>
      </c>
      <c r="E39" s="146">
        <f>'Hazard &amp; Exposure'!AQ38</f>
        <v>7.9</v>
      </c>
      <c r="F39" s="146">
        <f>'Hazard &amp; Exposure'!AR38</f>
        <v>4.0999999999999996</v>
      </c>
      <c r="G39" s="146">
        <f>'Hazard &amp; Exposure'!AU38</f>
        <v>1.9</v>
      </c>
      <c r="H39" s="146">
        <f>'Hazard &amp; Exposure'!DM38</f>
        <v>5.4</v>
      </c>
      <c r="I39" s="40">
        <f>'Hazard &amp; Exposure'!DN38</f>
        <v>6.7</v>
      </c>
      <c r="J39" s="146">
        <f>'Hazard &amp; Exposure'!DQ38</f>
        <v>8.1</v>
      </c>
      <c r="K39" s="146">
        <f>'Hazard &amp; Exposure'!DT38</f>
        <v>7</v>
      </c>
      <c r="L39" s="40">
        <f>'Hazard &amp; Exposure'!DU38</f>
        <v>7</v>
      </c>
      <c r="M39" s="41">
        <f t="shared" si="8"/>
        <v>6.9</v>
      </c>
      <c r="N39" s="144">
        <f>Vulnerability!E38</f>
        <v>4.0999999999999996</v>
      </c>
      <c r="O39" s="142">
        <f>Vulnerability!H38</f>
        <v>5.7</v>
      </c>
      <c r="P39" s="142">
        <f>Vulnerability!N38</f>
        <v>0.5</v>
      </c>
      <c r="Q39" s="40">
        <f>Vulnerability!O38</f>
        <v>3.6</v>
      </c>
      <c r="R39" s="142">
        <f>Vulnerability!T38</f>
        <v>10</v>
      </c>
      <c r="S39" s="141">
        <f>Vulnerability!AB38</f>
        <v>0.6</v>
      </c>
      <c r="T39" s="141">
        <f>Vulnerability!AE38</f>
        <v>1</v>
      </c>
      <c r="U39" s="141">
        <f>Vulnerability!AH38</f>
        <v>0.1</v>
      </c>
      <c r="V39" s="141">
        <f>Vulnerability!AK38</f>
        <v>1.2</v>
      </c>
      <c r="W39" s="142">
        <f>Vulnerability!AL38</f>
        <v>0.7</v>
      </c>
      <c r="X39" s="40">
        <f>Vulnerability!AM38</f>
        <v>7.7</v>
      </c>
      <c r="Y39" s="41">
        <f t="shared" si="9"/>
        <v>6</v>
      </c>
      <c r="Z39" s="156">
        <f>'Lack of Coping Capacity'!D38</f>
        <v>3</v>
      </c>
      <c r="AA39" s="140">
        <f>'Lack of Coping Capacity'!G38</f>
        <v>5.8</v>
      </c>
      <c r="AB39" s="40">
        <f>'Lack of Coping Capacity'!H38</f>
        <v>4.4000000000000004</v>
      </c>
      <c r="AC39" s="140">
        <f>'Lack of Coping Capacity'!M38</f>
        <v>2.2999999999999998</v>
      </c>
      <c r="AD39" s="140">
        <f>'Lack of Coping Capacity'!R38</f>
        <v>3.6</v>
      </c>
      <c r="AE39" s="140">
        <f>'Lack of Coping Capacity'!Z38</f>
        <v>3.6</v>
      </c>
      <c r="AF39" s="40">
        <f>'Lack of Coping Capacity'!AA38</f>
        <v>3.2</v>
      </c>
      <c r="AG39" s="41">
        <f t="shared" si="10"/>
        <v>3.8</v>
      </c>
      <c r="AH39" s="149">
        <f t="shared" si="11"/>
        <v>5.4</v>
      </c>
      <c r="AI39" s="172" t="str">
        <f t="shared" si="12"/>
        <v>High</v>
      </c>
      <c r="AJ39" s="166">
        <f t="shared" si="13"/>
        <v>31</v>
      </c>
      <c r="AK39" s="169">
        <f>VLOOKUP($B39,'Lack of Reliability Index'!$A$2:$H$192,8,FALSE)</f>
        <v>2.8538812785388137</v>
      </c>
      <c r="AL39" s="47">
        <f>'Imputed and missing data hidden'!BY37</f>
        <v>5</v>
      </c>
      <c r="AM39" s="167">
        <f t="shared" si="14"/>
        <v>9.8039215686274508E-2</v>
      </c>
      <c r="AN39" s="47" t="str">
        <f t="shared" si="15"/>
        <v>YES</v>
      </c>
      <c r="AO39" s="168">
        <f>'Indicator Date hidden2'!BZ38</f>
        <v>0.17808219178082191</v>
      </c>
      <c r="AP39" s="173"/>
    </row>
    <row r="40" spans="1:42" ht="15.75" thickBot="1" x14ac:dyDescent="0.3">
      <c r="A40" s="120" t="str">
        <f>'Indicator Data'!A42</f>
        <v>Comoros</v>
      </c>
      <c r="B40" s="43" t="str">
        <f>'Indicator Data'!B42</f>
        <v>COM</v>
      </c>
      <c r="C40" s="147">
        <f>'Hazard &amp; Exposure'!AO39</f>
        <v>0.1</v>
      </c>
      <c r="D40" s="146">
        <f>'Hazard &amp; Exposure'!AP39</f>
        <v>0.1</v>
      </c>
      <c r="E40" s="146">
        <f>'Hazard &amp; Exposure'!AQ39</f>
        <v>5.5</v>
      </c>
      <c r="F40" s="146">
        <f>'Hazard &amp; Exposure'!AR39</f>
        <v>2.9</v>
      </c>
      <c r="G40" s="146">
        <f>'Hazard &amp; Exposure'!AU39</f>
        <v>1</v>
      </c>
      <c r="H40" s="146">
        <f>'Hazard &amp; Exposure'!DM39</f>
        <v>5.7</v>
      </c>
      <c r="I40" s="40">
        <f>'Hazard &amp; Exposure'!DN39</f>
        <v>2.9</v>
      </c>
      <c r="J40" s="146">
        <f>'Hazard &amp; Exposure'!DQ39</f>
        <v>0.4</v>
      </c>
      <c r="K40" s="146">
        <f>'Hazard &amp; Exposure'!DT39</f>
        <v>0</v>
      </c>
      <c r="L40" s="40">
        <f>'Hazard &amp; Exposure'!DU39</f>
        <v>0.3</v>
      </c>
      <c r="M40" s="41">
        <f t="shared" si="8"/>
        <v>1.7</v>
      </c>
      <c r="N40" s="144">
        <f>Vulnerability!E39</f>
        <v>8.1</v>
      </c>
      <c r="O40" s="142">
        <f>Vulnerability!H39</f>
        <v>5.0999999999999996</v>
      </c>
      <c r="P40" s="142">
        <f>Vulnerability!N39</f>
        <v>3.1</v>
      </c>
      <c r="Q40" s="40">
        <f>Vulnerability!O39</f>
        <v>6.1</v>
      </c>
      <c r="R40" s="142">
        <f>Vulnerability!T39</f>
        <v>0</v>
      </c>
      <c r="S40" s="141">
        <f>Vulnerability!AB39</f>
        <v>2.7</v>
      </c>
      <c r="T40" s="141">
        <f>Vulnerability!AE39</f>
        <v>4.5999999999999996</v>
      </c>
      <c r="U40" s="141">
        <f>Vulnerability!AH39</f>
        <v>10</v>
      </c>
      <c r="V40" s="141">
        <f>Vulnerability!AK39</f>
        <v>7.3</v>
      </c>
      <c r="W40" s="142">
        <f>Vulnerability!AL39</f>
        <v>7.2</v>
      </c>
      <c r="X40" s="40">
        <f>Vulnerability!AM39</f>
        <v>4.5</v>
      </c>
      <c r="Y40" s="41">
        <f t="shared" si="9"/>
        <v>5.4</v>
      </c>
      <c r="Z40" s="156">
        <f>'Lack of Coping Capacity'!D39</f>
        <v>7.8</v>
      </c>
      <c r="AA40" s="140">
        <f>'Lack of Coping Capacity'!G39</f>
        <v>7.7</v>
      </c>
      <c r="AB40" s="40">
        <f>'Lack of Coping Capacity'!H39</f>
        <v>7.8</v>
      </c>
      <c r="AC40" s="140">
        <f>'Lack of Coping Capacity'!M39</f>
        <v>5.7</v>
      </c>
      <c r="AD40" s="140">
        <f>'Lack of Coping Capacity'!R39</f>
        <v>5.8</v>
      </c>
      <c r="AE40" s="140">
        <f>'Lack of Coping Capacity'!Z39</f>
        <v>6.1</v>
      </c>
      <c r="AF40" s="40">
        <f>'Lack of Coping Capacity'!AA39</f>
        <v>5.9</v>
      </c>
      <c r="AG40" s="41">
        <f t="shared" si="10"/>
        <v>7</v>
      </c>
      <c r="AH40" s="149">
        <f t="shared" si="11"/>
        <v>4</v>
      </c>
      <c r="AI40" s="172" t="str">
        <f t="shared" si="12"/>
        <v>Medium</v>
      </c>
      <c r="AJ40" s="166">
        <f t="shared" si="13"/>
        <v>82</v>
      </c>
      <c r="AK40" s="169">
        <f>VLOOKUP($B40,'Lack of Reliability Index'!$A$2:$H$192,8,FALSE)</f>
        <v>3.6619718309859151</v>
      </c>
      <c r="AL40" s="47">
        <f>'Imputed and missing data hidden'!BY38</f>
        <v>5</v>
      </c>
      <c r="AM40" s="167">
        <f t="shared" si="14"/>
        <v>9.8039215686274508E-2</v>
      </c>
      <c r="AN40" s="47" t="str">
        <f t="shared" si="15"/>
        <v/>
      </c>
      <c r="AO40" s="168">
        <f>'Indicator Date hidden2'!BZ39</f>
        <v>0.43661971830985913</v>
      </c>
      <c r="AP40" s="173"/>
    </row>
    <row r="41" spans="1:42" ht="15.75" thickBot="1" x14ac:dyDescent="0.3">
      <c r="A41" s="120" t="str">
        <f>'Indicator Data'!A43</f>
        <v>Congo</v>
      </c>
      <c r="B41" s="43" t="str">
        <f>'Indicator Data'!B43</f>
        <v>COG</v>
      </c>
      <c r="C41" s="147">
        <f>'Hazard &amp; Exposure'!AO40</f>
        <v>0.1</v>
      </c>
      <c r="D41" s="146">
        <f>'Hazard &amp; Exposure'!AP40</f>
        <v>8.6</v>
      </c>
      <c r="E41" s="146">
        <f>'Hazard &amp; Exposure'!AQ40</f>
        <v>0</v>
      </c>
      <c r="F41" s="146">
        <f>'Hazard &amp; Exposure'!AR40</f>
        <v>0</v>
      </c>
      <c r="G41" s="146">
        <f>'Hazard &amp; Exposure'!AU40</f>
        <v>0.5</v>
      </c>
      <c r="H41" s="146">
        <f>'Hazard &amp; Exposure'!DM40</f>
        <v>7</v>
      </c>
      <c r="I41" s="40">
        <f>'Hazard &amp; Exposure'!DN40</f>
        <v>3.8</v>
      </c>
      <c r="J41" s="146">
        <f>'Hazard &amp; Exposure'!DQ40</f>
        <v>5</v>
      </c>
      <c r="K41" s="146">
        <f>'Hazard &amp; Exposure'!DT40</f>
        <v>0</v>
      </c>
      <c r="L41" s="40">
        <f>'Hazard &amp; Exposure'!DU40</f>
        <v>3.5</v>
      </c>
      <c r="M41" s="41">
        <f t="shared" si="8"/>
        <v>3.7</v>
      </c>
      <c r="N41" s="144">
        <f>Vulnerability!E40</f>
        <v>7.4</v>
      </c>
      <c r="O41" s="142">
        <f>Vulnerability!H40</f>
        <v>6.9</v>
      </c>
      <c r="P41" s="142">
        <f>Vulnerability!N40</f>
        <v>0.4</v>
      </c>
      <c r="Q41" s="40">
        <f>Vulnerability!O40</f>
        <v>5.5</v>
      </c>
      <c r="R41" s="142">
        <f>Vulnerability!T40</f>
        <v>7.4</v>
      </c>
      <c r="S41" s="141">
        <f>Vulnerability!AB40</f>
        <v>5.7</v>
      </c>
      <c r="T41" s="141">
        <f>Vulnerability!AE40</f>
        <v>3.2</v>
      </c>
      <c r="U41" s="141">
        <f>Vulnerability!AH40</f>
        <v>0.3</v>
      </c>
      <c r="V41" s="141">
        <f>Vulnerability!AK40</f>
        <v>9</v>
      </c>
      <c r="W41" s="142">
        <f>Vulnerability!AL40</f>
        <v>5.5</v>
      </c>
      <c r="X41" s="40">
        <f>Vulnerability!AM40</f>
        <v>6.5</v>
      </c>
      <c r="Y41" s="41">
        <f t="shared" si="9"/>
        <v>6</v>
      </c>
      <c r="Z41" s="156" t="str">
        <f>'Lack of Coping Capacity'!D40</f>
        <v>x</v>
      </c>
      <c r="AA41" s="140">
        <f>'Lack of Coping Capacity'!G40</f>
        <v>7.8</v>
      </c>
      <c r="AB41" s="40">
        <f>'Lack of Coping Capacity'!H40</f>
        <v>7.8</v>
      </c>
      <c r="AC41" s="140">
        <f>'Lack of Coping Capacity'!M40</f>
        <v>5.5</v>
      </c>
      <c r="AD41" s="140">
        <f>'Lack of Coping Capacity'!R40</f>
        <v>8.1</v>
      </c>
      <c r="AE41" s="140">
        <f>'Lack of Coping Capacity'!Z40</f>
        <v>7.3</v>
      </c>
      <c r="AF41" s="40">
        <f>'Lack of Coping Capacity'!AA40</f>
        <v>7</v>
      </c>
      <c r="AG41" s="41">
        <f t="shared" si="10"/>
        <v>7.4</v>
      </c>
      <c r="AH41" s="149">
        <f t="shared" si="11"/>
        <v>5.5</v>
      </c>
      <c r="AI41" s="172" t="str">
        <f t="shared" si="12"/>
        <v>High</v>
      </c>
      <c r="AJ41" s="166">
        <f t="shared" si="13"/>
        <v>30</v>
      </c>
      <c r="AK41" s="169">
        <f>VLOOKUP($B41,'Lack of Reliability Index'!$A$2:$H$192,8,FALSE)</f>
        <v>2.8296296296296291</v>
      </c>
      <c r="AL41" s="47">
        <f>'Imputed and missing data hidden'!BY39</f>
        <v>2</v>
      </c>
      <c r="AM41" s="167">
        <f t="shared" si="14"/>
        <v>3.9215686274509803E-2</v>
      </c>
      <c r="AN41" s="47" t="str">
        <f t="shared" si="15"/>
        <v/>
      </c>
      <c r="AO41" s="168">
        <f>'Indicator Date hidden2'!BZ40</f>
        <v>0.43055555555555558</v>
      </c>
      <c r="AP41" s="173"/>
    </row>
    <row r="42" spans="1:42" ht="15.75" thickBot="1" x14ac:dyDescent="0.3">
      <c r="A42" s="120" t="str">
        <f>'Indicator Data'!A44</f>
        <v>Congo DR</v>
      </c>
      <c r="B42" s="43" t="str">
        <f>'Indicator Data'!B44</f>
        <v>COD</v>
      </c>
      <c r="C42" s="147">
        <f>'Hazard &amp; Exposure'!AO41</f>
        <v>4.5</v>
      </c>
      <c r="D42" s="146">
        <f>'Hazard &amp; Exposure'!AP41</f>
        <v>7.5</v>
      </c>
      <c r="E42" s="146">
        <f>'Hazard &amp; Exposure'!AQ41</f>
        <v>0</v>
      </c>
      <c r="F42" s="146">
        <f>'Hazard &amp; Exposure'!AR41</f>
        <v>0</v>
      </c>
      <c r="G42" s="146">
        <f>'Hazard &amp; Exposure'!AU41</f>
        <v>1.9</v>
      </c>
      <c r="H42" s="146">
        <f>'Hazard &amp; Exposure'!DM41</f>
        <v>8.3000000000000007</v>
      </c>
      <c r="I42" s="40">
        <f>'Hazard &amp; Exposure'!DN41</f>
        <v>4.5999999999999996</v>
      </c>
      <c r="J42" s="146">
        <f>'Hazard &amp; Exposure'!DQ41</f>
        <v>9.9</v>
      </c>
      <c r="K42" s="146">
        <f>'Hazard &amp; Exposure'!DT41</f>
        <v>7</v>
      </c>
      <c r="L42" s="40">
        <f>'Hazard &amp; Exposure'!DU41</f>
        <v>7</v>
      </c>
      <c r="M42" s="41">
        <f t="shared" si="8"/>
        <v>5.9</v>
      </c>
      <c r="N42" s="144">
        <f>Vulnerability!E41</f>
        <v>9.1999999999999993</v>
      </c>
      <c r="O42" s="142">
        <f>Vulnerability!H41</f>
        <v>6.5</v>
      </c>
      <c r="P42" s="142">
        <f>Vulnerability!N41</f>
        <v>2</v>
      </c>
      <c r="Q42" s="40">
        <f>Vulnerability!O41</f>
        <v>6.7</v>
      </c>
      <c r="R42" s="142">
        <f>Vulnerability!T41</f>
        <v>9</v>
      </c>
      <c r="S42" s="141">
        <f>Vulnerability!AB41</f>
        <v>5.5</v>
      </c>
      <c r="T42" s="141">
        <f>Vulnerability!AE41</f>
        <v>6.1</v>
      </c>
      <c r="U42" s="141">
        <f>Vulnerability!AH41</f>
        <v>0</v>
      </c>
      <c r="V42" s="141">
        <f>Vulnerability!AK41</f>
        <v>9.1999999999999993</v>
      </c>
      <c r="W42" s="142">
        <f>Vulnerability!AL41</f>
        <v>6.2</v>
      </c>
      <c r="X42" s="40">
        <f>Vulnerability!AM41</f>
        <v>7.9</v>
      </c>
      <c r="Y42" s="41">
        <f t="shared" si="9"/>
        <v>7.3</v>
      </c>
      <c r="Z42" s="156">
        <f>'Lack of Coping Capacity'!D41</f>
        <v>7.5</v>
      </c>
      <c r="AA42" s="140">
        <f>'Lack of Coping Capacity'!G41</f>
        <v>8.1999999999999993</v>
      </c>
      <c r="AB42" s="40">
        <f>'Lack of Coping Capacity'!H41</f>
        <v>7.9</v>
      </c>
      <c r="AC42" s="140">
        <f>'Lack of Coping Capacity'!M41</f>
        <v>7.6</v>
      </c>
      <c r="AD42" s="140">
        <f>'Lack of Coping Capacity'!R41</f>
        <v>9.4</v>
      </c>
      <c r="AE42" s="140">
        <f>'Lack of Coping Capacity'!Z41</f>
        <v>7.7</v>
      </c>
      <c r="AF42" s="40">
        <f>'Lack of Coping Capacity'!AA41</f>
        <v>8.1999999999999993</v>
      </c>
      <c r="AG42" s="41">
        <f t="shared" si="10"/>
        <v>8.1</v>
      </c>
      <c r="AH42" s="149">
        <f t="shared" si="11"/>
        <v>7</v>
      </c>
      <c r="AI42" s="172" t="str">
        <f t="shared" si="12"/>
        <v>Very High</v>
      </c>
      <c r="AJ42" s="166">
        <f t="shared" si="13"/>
        <v>8</v>
      </c>
      <c r="AK42" s="169">
        <f>VLOOKUP($B42,'Lack of Reliability Index'!$A$2:$H$192,8,FALSE)</f>
        <v>2.7671232876712324</v>
      </c>
      <c r="AL42" s="47">
        <f>'Imputed and missing data hidden'!BY40</f>
        <v>2</v>
      </c>
      <c r="AM42" s="167">
        <f t="shared" si="14"/>
        <v>3.9215686274509803E-2</v>
      </c>
      <c r="AN42" s="47" t="str">
        <f t="shared" si="15"/>
        <v>YES</v>
      </c>
      <c r="AO42" s="168">
        <f>'Indicator Date hidden2'!BZ41</f>
        <v>0.31506849315068491</v>
      </c>
      <c r="AP42" s="173"/>
    </row>
    <row r="43" spans="1:42" ht="15.75" thickBot="1" x14ac:dyDescent="0.3">
      <c r="A43" s="120" t="str">
        <f>'Indicator Data'!A45</f>
        <v>Costa Rica</v>
      </c>
      <c r="B43" s="43" t="str">
        <f>'Indicator Data'!B45</f>
        <v>CRI</v>
      </c>
      <c r="C43" s="147">
        <f>'Hazard &amp; Exposure'!AO42</f>
        <v>9.6</v>
      </c>
      <c r="D43" s="146">
        <f>'Hazard &amp; Exposure'!AP42</f>
        <v>3.3</v>
      </c>
      <c r="E43" s="146">
        <f>'Hazard &amp; Exposure'!AQ42</f>
        <v>8.6999999999999993</v>
      </c>
      <c r="F43" s="146">
        <f>'Hazard &amp; Exposure'!AR42</f>
        <v>1.9</v>
      </c>
      <c r="G43" s="146">
        <f>'Hazard &amp; Exposure'!AU42</f>
        <v>1</v>
      </c>
      <c r="H43" s="146">
        <f>'Hazard &amp; Exposure'!DM42</f>
        <v>4.7</v>
      </c>
      <c r="I43" s="40">
        <f>'Hazard &amp; Exposure'!DN42</f>
        <v>6</v>
      </c>
      <c r="J43" s="146">
        <f>'Hazard &amp; Exposure'!DQ42</f>
        <v>0.1</v>
      </c>
      <c r="K43" s="146">
        <f>'Hazard &amp; Exposure'!DT42</f>
        <v>0</v>
      </c>
      <c r="L43" s="40">
        <f>'Hazard &amp; Exposure'!DU42</f>
        <v>0.1</v>
      </c>
      <c r="M43" s="41">
        <f t="shared" si="8"/>
        <v>3.6</v>
      </c>
      <c r="N43" s="144">
        <f>Vulnerability!E42</f>
        <v>2.1</v>
      </c>
      <c r="O43" s="142">
        <f>Vulnerability!H42</f>
        <v>4.9000000000000004</v>
      </c>
      <c r="P43" s="142">
        <f>Vulnerability!N42</f>
        <v>0.3</v>
      </c>
      <c r="Q43" s="40">
        <f>Vulnerability!O42</f>
        <v>2.4</v>
      </c>
      <c r="R43" s="142">
        <f>Vulnerability!T42</f>
        <v>5.2</v>
      </c>
      <c r="S43" s="141">
        <f>Vulnerability!AB42</f>
        <v>0.3</v>
      </c>
      <c r="T43" s="141">
        <f>Vulnerability!AE42</f>
        <v>0.5</v>
      </c>
      <c r="U43" s="141">
        <f>Vulnerability!AH42</f>
        <v>1.3</v>
      </c>
      <c r="V43" s="141">
        <f>Vulnerability!AK42</f>
        <v>2.1</v>
      </c>
      <c r="W43" s="142">
        <f>Vulnerability!AL42</f>
        <v>1.1000000000000001</v>
      </c>
      <c r="X43" s="40">
        <f>Vulnerability!AM42</f>
        <v>3.4</v>
      </c>
      <c r="Y43" s="41">
        <f t="shared" si="9"/>
        <v>2.9</v>
      </c>
      <c r="Z43" s="156">
        <f>'Lack of Coping Capacity'!D42</f>
        <v>1.5</v>
      </c>
      <c r="AA43" s="140">
        <f>'Lack of Coping Capacity'!G42</f>
        <v>4.5</v>
      </c>
      <c r="AB43" s="40">
        <f>'Lack of Coping Capacity'!H42</f>
        <v>3</v>
      </c>
      <c r="AC43" s="140">
        <f>'Lack of Coping Capacity'!M42</f>
        <v>1.2</v>
      </c>
      <c r="AD43" s="140">
        <f>'Lack of Coping Capacity'!R42</f>
        <v>2</v>
      </c>
      <c r="AE43" s="140">
        <f>'Lack of Coping Capacity'!Z42</f>
        <v>3.5</v>
      </c>
      <c r="AF43" s="40">
        <f>'Lack of Coping Capacity'!AA42</f>
        <v>2.2000000000000002</v>
      </c>
      <c r="AG43" s="41">
        <f t="shared" si="10"/>
        <v>2.6</v>
      </c>
      <c r="AH43" s="149">
        <f t="shared" si="11"/>
        <v>3</v>
      </c>
      <c r="AI43" s="172" t="str">
        <f t="shared" si="12"/>
        <v>Low</v>
      </c>
      <c r="AJ43" s="166">
        <f t="shared" si="13"/>
        <v>119</v>
      </c>
      <c r="AK43" s="169">
        <f>VLOOKUP($B43,'Lack of Reliability Index'!$A$2:$H$192,8,FALSE)</f>
        <v>3.3059360730593612</v>
      </c>
      <c r="AL43" s="47">
        <f>'Imputed and missing data hidden'!BY41</f>
        <v>5</v>
      </c>
      <c r="AM43" s="167">
        <f t="shared" si="14"/>
        <v>9.8039215686274508E-2</v>
      </c>
      <c r="AN43" s="47" t="str">
        <f t="shared" si="15"/>
        <v/>
      </c>
      <c r="AO43" s="168">
        <f>'Indicator Date hidden2'!BZ42</f>
        <v>0.36986301369863012</v>
      </c>
      <c r="AP43" s="173"/>
    </row>
    <row r="44" spans="1:42" ht="15.75" thickBot="1" x14ac:dyDescent="0.3">
      <c r="A44" s="120" t="str">
        <f>'Indicator Data'!A46</f>
        <v>Côte d'Ivoire</v>
      </c>
      <c r="B44" s="43" t="str">
        <f>'Indicator Data'!B46</f>
        <v>CIV</v>
      </c>
      <c r="C44" s="147">
        <f>'Hazard &amp; Exposure'!AO43</f>
        <v>0.1</v>
      </c>
      <c r="D44" s="146">
        <f>'Hazard &amp; Exposure'!AP43</f>
        <v>5.6</v>
      </c>
      <c r="E44" s="146">
        <f>'Hazard &amp; Exposure'!AQ43</f>
        <v>4.5999999999999996</v>
      </c>
      <c r="F44" s="146">
        <f>'Hazard &amp; Exposure'!AR43</f>
        <v>0</v>
      </c>
      <c r="G44" s="146">
        <f>'Hazard &amp; Exposure'!AU43</f>
        <v>1</v>
      </c>
      <c r="H44" s="146">
        <f>'Hazard &amp; Exposure'!DM43</f>
        <v>7.7</v>
      </c>
      <c r="I44" s="40">
        <f>'Hazard &amp; Exposure'!DN43</f>
        <v>3.8</v>
      </c>
      <c r="J44" s="146">
        <f>'Hazard &amp; Exposure'!DQ43</f>
        <v>9.1</v>
      </c>
      <c r="K44" s="146">
        <f>'Hazard &amp; Exposure'!DT43</f>
        <v>0</v>
      </c>
      <c r="L44" s="40">
        <f>'Hazard &amp; Exposure'!DU43</f>
        <v>6.4</v>
      </c>
      <c r="M44" s="41">
        <f t="shared" si="8"/>
        <v>5.2</v>
      </c>
      <c r="N44" s="144">
        <f>Vulnerability!E43</f>
        <v>8.5</v>
      </c>
      <c r="O44" s="142">
        <f>Vulnerability!H43</f>
        <v>6.5</v>
      </c>
      <c r="P44" s="142">
        <f>Vulnerability!N43</f>
        <v>0.7</v>
      </c>
      <c r="Q44" s="40">
        <f>Vulnerability!O43</f>
        <v>6.1</v>
      </c>
      <c r="R44" s="142">
        <f>Vulnerability!T43</f>
        <v>7.1</v>
      </c>
      <c r="S44" s="141">
        <f>Vulnerability!AB43</f>
        <v>5.2</v>
      </c>
      <c r="T44" s="141">
        <f>Vulnerability!AE43</f>
        <v>4.8</v>
      </c>
      <c r="U44" s="141">
        <f>Vulnerability!AH43</f>
        <v>0</v>
      </c>
      <c r="V44" s="141">
        <f>Vulnerability!AK43</f>
        <v>4.2</v>
      </c>
      <c r="W44" s="142">
        <f>Vulnerability!AL43</f>
        <v>3.8</v>
      </c>
      <c r="X44" s="40">
        <f>Vulnerability!AM43</f>
        <v>5.7</v>
      </c>
      <c r="Y44" s="41">
        <f t="shared" si="9"/>
        <v>5.9</v>
      </c>
      <c r="Z44" s="156">
        <f>'Lack of Coping Capacity'!D43</f>
        <v>7.8</v>
      </c>
      <c r="AA44" s="140">
        <f>'Lack of Coping Capacity'!G43</f>
        <v>6.5</v>
      </c>
      <c r="AB44" s="40">
        <f>'Lack of Coping Capacity'!H43</f>
        <v>7.2</v>
      </c>
      <c r="AC44" s="140">
        <f>'Lack of Coping Capacity'!M43</f>
        <v>5.8</v>
      </c>
      <c r="AD44" s="140">
        <f>'Lack of Coping Capacity'!R43</f>
        <v>7.3</v>
      </c>
      <c r="AE44" s="140">
        <f>'Lack of Coping Capacity'!Z43</f>
        <v>6.9</v>
      </c>
      <c r="AF44" s="40">
        <f>'Lack of Coping Capacity'!AA43</f>
        <v>6.7</v>
      </c>
      <c r="AG44" s="41">
        <f t="shared" si="10"/>
        <v>7</v>
      </c>
      <c r="AH44" s="149">
        <f t="shared" si="11"/>
        <v>6</v>
      </c>
      <c r="AI44" s="172" t="str">
        <f t="shared" si="12"/>
        <v>High</v>
      </c>
      <c r="AJ44" s="166">
        <f t="shared" si="13"/>
        <v>22</v>
      </c>
      <c r="AK44" s="169">
        <f>VLOOKUP($B44,'Lack of Reliability Index'!$A$2:$H$192,8,FALSE)</f>
        <v>1.4356164383561634</v>
      </c>
      <c r="AL44" s="47">
        <f>'Imputed and missing data hidden'!BY42</f>
        <v>1</v>
      </c>
      <c r="AM44" s="167">
        <f t="shared" si="14"/>
        <v>1.9607843137254902E-2</v>
      </c>
      <c r="AN44" s="47" t="str">
        <f t="shared" si="15"/>
        <v/>
      </c>
      <c r="AO44" s="168">
        <f>'Indicator Date hidden2'!BZ43</f>
        <v>0.21917808219178081</v>
      </c>
      <c r="AP44" s="173"/>
    </row>
    <row r="45" spans="1:42" ht="15.75" thickBot="1" x14ac:dyDescent="0.3">
      <c r="A45" s="120" t="str">
        <f>'Indicator Data'!A47</f>
        <v>Croatia</v>
      </c>
      <c r="B45" s="43" t="str">
        <f>'Indicator Data'!B47</f>
        <v>HRV</v>
      </c>
      <c r="C45" s="147">
        <f>'Hazard &amp; Exposure'!AO44</f>
        <v>5.9</v>
      </c>
      <c r="D45" s="146">
        <f>'Hazard &amp; Exposure'!AP44</f>
        <v>6.5</v>
      </c>
      <c r="E45" s="146">
        <f>'Hazard &amp; Exposure'!AQ44</f>
        <v>7.7</v>
      </c>
      <c r="F45" s="146">
        <f>'Hazard &amp; Exposure'!AR44</f>
        <v>0</v>
      </c>
      <c r="G45" s="146">
        <f>'Hazard &amp; Exposure'!AU44</f>
        <v>3.3</v>
      </c>
      <c r="H45" s="146">
        <f>'Hazard &amp; Exposure'!DM44</f>
        <v>2</v>
      </c>
      <c r="I45" s="40">
        <f>'Hazard &amp; Exposure'!DN44</f>
        <v>4.8</v>
      </c>
      <c r="J45" s="146">
        <f>'Hazard &amp; Exposure'!DQ44</f>
        <v>0.1</v>
      </c>
      <c r="K45" s="146">
        <f>'Hazard &amp; Exposure'!DT44</f>
        <v>0</v>
      </c>
      <c r="L45" s="40">
        <f>'Hazard &amp; Exposure'!DU44</f>
        <v>0.1</v>
      </c>
      <c r="M45" s="41">
        <f t="shared" si="8"/>
        <v>2.8</v>
      </c>
      <c r="N45" s="144">
        <f>Vulnerability!E44</f>
        <v>1.4</v>
      </c>
      <c r="O45" s="142">
        <f>Vulnerability!H44</f>
        <v>1.6</v>
      </c>
      <c r="P45" s="142">
        <f>Vulnerability!N44</f>
        <v>0.8</v>
      </c>
      <c r="Q45" s="40">
        <f>Vulnerability!O44</f>
        <v>1.3</v>
      </c>
      <c r="R45" s="142">
        <f>Vulnerability!T44</f>
        <v>1.2</v>
      </c>
      <c r="S45" s="141">
        <f>Vulnerability!AB44</f>
        <v>0.1</v>
      </c>
      <c r="T45" s="141">
        <f>Vulnerability!AE44</f>
        <v>0.4</v>
      </c>
      <c r="U45" s="141">
        <f>Vulnerability!AH44</f>
        <v>0</v>
      </c>
      <c r="V45" s="141">
        <f>Vulnerability!AK44</f>
        <v>1.7</v>
      </c>
      <c r="W45" s="142">
        <f>Vulnerability!AL44</f>
        <v>0.6</v>
      </c>
      <c r="X45" s="40">
        <f>Vulnerability!AM44</f>
        <v>0.9</v>
      </c>
      <c r="Y45" s="41">
        <f t="shared" si="9"/>
        <v>1.1000000000000001</v>
      </c>
      <c r="Z45" s="156">
        <f>'Lack of Coping Capacity'!D44</f>
        <v>4.4000000000000004</v>
      </c>
      <c r="AA45" s="140">
        <f>'Lack of Coping Capacity'!G44</f>
        <v>4.5</v>
      </c>
      <c r="AB45" s="40">
        <f>'Lack of Coping Capacity'!H44</f>
        <v>4.5</v>
      </c>
      <c r="AC45" s="140">
        <f>'Lack of Coping Capacity'!M44</f>
        <v>2</v>
      </c>
      <c r="AD45" s="140">
        <f>'Lack of Coping Capacity'!R44</f>
        <v>0.2</v>
      </c>
      <c r="AE45" s="140">
        <f>'Lack of Coping Capacity'!Z44</f>
        <v>2</v>
      </c>
      <c r="AF45" s="40">
        <f>'Lack of Coping Capacity'!AA44</f>
        <v>1.4</v>
      </c>
      <c r="AG45" s="41">
        <f t="shared" si="10"/>
        <v>3.1</v>
      </c>
      <c r="AH45" s="149">
        <f t="shared" si="11"/>
        <v>2.1</v>
      </c>
      <c r="AI45" s="172" t="str">
        <f t="shared" si="12"/>
        <v>Low</v>
      </c>
      <c r="AJ45" s="166">
        <f t="shared" si="13"/>
        <v>150</v>
      </c>
      <c r="AK45" s="169">
        <f>VLOOKUP($B45,'Lack of Reliability Index'!$A$2:$H$192,8,FALSE)</f>
        <v>4.872727272727273</v>
      </c>
      <c r="AL45" s="47">
        <f>'Imputed and missing data hidden'!BY43</f>
        <v>11</v>
      </c>
      <c r="AM45" s="167">
        <f t="shared" si="14"/>
        <v>0.21568627450980393</v>
      </c>
      <c r="AN45" s="47" t="str">
        <f t="shared" si="15"/>
        <v/>
      </c>
      <c r="AO45" s="168">
        <f>'Indicator Date hidden2'!BZ44</f>
        <v>0.36363636363636365</v>
      </c>
      <c r="AP45" s="173"/>
    </row>
    <row r="46" spans="1:42" ht="15.75" thickBot="1" x14ac:dyDescent="0.3">
      <c r="A46" s="120" t="str">
        <f>'Indicator Data'!A48</f>
        <v>Cuba</v>
      </c>
      <c r="B46" s="43" t="str">
        <f>'Indicator Data'!B48</f>
        <v>CUB</v>
      </c>
      <c r="C46" s="147">
        <f>'Hazard &amp; Exposure'!AO45</f>
        <v>5.8</v>
      </c>
      <c r="D46" s="146">
        <f>'Hazard &amp; Exposure'!AP45</f>
        <v>3.6</v>
      </c>
      <c r="E46" s="146">
        <f>'Hazard &amp; Exposure'!AQ45</f>
        <v>5.7</v>
      </c>
      <c r="F46" s="146">
        <f>'Hazard &amp; Exposure'!AR45</f>
        <v>8</v>
      </c>
      <c r="G46" s="146">
        <f>'Hazard &amp; Exposure'!AU45</f>
        <v>4.9000000000000004</v>
      </c>
      <c r="H46" s="146">
        <f>'Hazard &amp; Exposure'!DM45</f>
        <v>5.0999999999999996</v>
      </c>
      <c r="I46" s="40">
        <f>'Hazard &amp; Exposure'!DN45</f>
        <v>5.7</v>
      </c>
      <c r="J46" s="146">
        <f>'Hazard &amp; Exposure'!DQ45</f>
        <v>3.3</v>
      </c>
      <c r="K46" s="146">
        <f>'Hazard &amp; Exposure'!DT45</f>
        <v>0</v>
      </c>
      <c r="L46" s="40">
        <f>'Hazard &amp; Exposure'!DU45</f>
        <v>2.2999999999999998</v>
      </c>
      <c r="M46" s="41">
        <f t="shared" si="8"/>
        <v>4.2</v>
      </c>
      <c r="N46" s="144">
        <f>Vulnerability!E45</f>
        <v>2.5</v>
      </c>
      <c r="O46" s="142">
        <f>Vulnerability!H45</f>
        <v>4</v>
      </c>
      <c r="P46" s="142">
        <f>Vulnerability!N45</f>
        <v>4.5999999999999996</v>
      </c>
      <c r="Q46" s="40">
        <f>Vulnerability!O45</f>
        <v>3.4</v>
      </c>
      <c r="R46" s="142">
        <f>Vulnerability!T45</f>
        <v>0</v>
      </c>
      <c r="S46" s="141">
        <f>Vulnerability!AB45</f>
        <v>0.4</v>
      </c>
      <c r="T46" s="141">
        <f>Vulnerability!AE45</f>
        <v>0.4</v>
      </c>
      <c r="U46" s="141">
        <f>Vulnerability!AH45</f>
        <v>10</v>
      </c>
      <c r="V46" s="141">
        <f>Vulnerability!AK45</f>
        <v>0.8</v>
      </c>
      <c r="W46" s="142">
        <f>Vulnerability!AL45</f>
        <v>5.0999999999999996</v>
      </c>
      <c r="X46" s="40">
        <f>Vulnerability!AM45</f>
        <v>2.9</v>
      </c>
      <c r="Y46" s="41">
        <f t="shared" si="9"/>
        <v>3.2</v>
      </c>
      <c r="Z46" s="156">
        <f>'Lack of Coping Capacity'!D45</f>
        <v>2.5</v>
      </c>
      <c r="AA46" s="140">
        <f>'Lack of Coping Capacity'!G45</f>
        <v>5.4</v>
      </c>
      <c r="AB46" s="40">
        <f>'Lack of Coping Capacity'!H45</f>
        <v>4</v>
      </c>
      <c r="AC46" s="140">
        <f>'Lack of Coping Capacity'!M45</f>
        <v>3.6</v>
      </c>
      <c r="AD46" s="140">
        <f>'Lack of Coping Capacity'!R45</f>
        <v>1.8</v>
      </c>
      <c r="AE46" s="140">
        <f>'Lack of Coping Capacity'!Z45</f>
        <v>0.6</v>
      </c>
      <c r="AF46" s="40">
        <f>'Lack of Coping Capacity'!AA45</f>
        <v>2</v>
      </c>
      <c r="AG46" s="41">
        <f t="shared" si="10"/>
        <v>3.1</v>
      </c>
      <c r="AH46" s="149">
        <f t="shared" si="11"/>
        <v>3.5</v>
      </c>
      <c r="AI46" s="172" t="str">
        <f t="shared" si="12"/>
        <v>Medium</v>
      </c>
      <c r="AJ46" s="166">
        <f t="shared" si="13"/>
        <v>102</v>
      </c>
      <c r="AK46" s="169">
        <f>VLOOKUP($B46,'Lack of Reliability Index'!$A$2:$H$192,8,FALSE)</f>
        <v>3.7656565656565668</v>
      </c>
      <c r="AL46" s="47">
        <f>'Imputed and missing data hidden'!BY44</f>
        <v>12</v>
      </c>
      <c r="AM46" s="167">
        <f t="shared" si="14"/>
        <v>0.23529411764705882</v>
      </c>
      <c r="AN46" s="47" t="str">
        <f t="shared" si="15"/>
        <v/>
      </c>
      <c r="AO46" s="168">
        <f>'Indicator Date hidden2'!BZ45</f>
        <v>0.10606060606060606</v>
      </c>
      <c r="AP46" s="173"/>
    </row>
    <row r="47" spans="1:42" ht="15.75" thickBot="1" x14ac:dyDescent="0.3">
      <c r="A47" s="120" t="str">
        <f>'Indicator Data'!A49</f>
        <v>Cyprus</v>
      </c>
      <c r="B47" s="43" t="str">
        <f>'Indicator Data'!B49</f>
        <v>CYP</v>
      </c>
      <c r="C47" s="147">
        <f>'Hazard &amp; Exposure'!AO46</f>
        <v>8.6999999999999993</v>
      </c>
      <c r="D47" s="146">
        <f>'Hazard &amp; Exposure'!AP46</f>
        <v>0</v>
      </c>
      <c r="E47" s="146">
        <f>'Hazard &amp; Exposure'!AQ46</f>
        <v>6.4</v>
      </c>
      <c r="F47" s="146">
        <f>'Hazard &amp; Exposure'!AR46</f>
        <v>0</v>
      </c>
      <c r="G47" s="146">
        <f>'Hazard &amp; Exposure'!AU46</f>
        <v>3.1</v>
      </c>
      <c r="H47" s="146">
        <f>'Hazard &amp; Exposure'!DM46</f>
        <v>2.4</v>
      </c>
      <c r="I47" s="40">
        <f>'Hazard &amp; Exposure'!DN46</f>
        <v>4.3</v>
      </c>
      <c r="J47" s="146">
        <f>'Hazard &amp; Exposure'!DQ46</f>
        <v>0.1</v>
      </c>
      <c r="K47" s="146">
        <f>'Hazard &amp; Exposure'!DT46</f>
        <v>0</v>
      </c>
      <c r="L47" s="40">
        <f>'Hazard &amp; Exposure'!DU46</f>
        <v>0.1</v>
      </c>
      <c r="M47" s="41">
        <f t="shared" si="8"/>
        <v>2.5</v>
      </c>
      <c r="N47" s="144">
        <f>Vulnerability!E46</f>
        <v>0.6</v>
      </c>
      <c r="O47" s="142">
        <f>Vulnerability!H46</f>
        <v>1.7</v>
      </c>
      <c r="P47" s="142">
        <f>Vulnerability!N46</f>
        <v>0.3</v>
      </c>
      <c r="Q47" s="40">
        <f>Vulnerability!O46</f>
        <v>0.8</v>
      </c>
      <c r="R47" s="142">
        <f>Vulnerability!T46</f>
        <v>9</v>
      </c>
      <c r="S47" s="141">
        <f>Vulnerability!AB46</f>
        <v>0.1</v>
      </c>
      <c r="T47" s="141">
        <f>Vulnerability!AE46</f>
        <v>0.2</v>
      </c>
      <c r="U47" s="141">
        <f>Vulnerability!AH46</f>
        <v>0</v>
      </c>
      <c r="V47" s="141">
        <f>Vulnerability!AK46</f>
        <v>3.1</v>
      </c>
      <c r="W47" s="142">
        <f>Vulnerability!AL46</f>
        <v>0.9</v>
      </c>
      <c r="X47" s="40">
        <f>Vulnerability!AM46</f>
        <v>6.5</v>
      </c>
      <c r="Y47" s="41">
        <f t="shared" si="9"/>
        <v>4.2</v>
      </c>
      <c r="Z47" s="156" t="str">
        <f>'Lack of Coping Capacity'!D46</f>
        <v>x</v>
      </c>
      <c r="AA47" s="140">
        <f>'Lack of Coping Capacity'!G46</f>
        <v>3.7</v>
      </c>
      <c r="AB47" s="40">
        <f>'Lack of Coping Capacity'!H46</f>
        <v>3.7</v>
      </c>
      <c r="AC47" s="140">
        <f>'Lack of Coping Capacity'!M46</f>
        <v>1.5</v>
      </c>
      <c r="AD47" s="140">
        <f>'Lack of Coping Capacity'!R46</f>
        <v>0.1</v>
      </c>
      <c r="AE47" s="140">
        <f>'Lack of Coping Capacity'!Z46</f>
        <v>2.4</v>
      </c>
      <c r="AF47" s="40">
        <f>'Lack of Coping Capacity'!AA46</f>
        <v>1.3</v>
      </c>
      <c r="AG47" s="41">
        <f t="shared" si="10"/>
        <v>2.6</v>
      </c>
      <c r="AH47" s="149">
        <f t="shared" si="11"/>
        <v>3</v>
      </c>
      <c r="AI47" s="172" t="str">
        <f t="shared" si="12"/>
        <v>Low</v>
      </c>
      <c r="AJ47" s="166">
        <f t="shared" si="13"/>
        <v>119</v>
      </c>
      <c r="AK47" s="169">
        <f>VLOOKUP($B47,'Lack of Reliability Index'!$A$2:$H$192,8,FALSE)</f>
        <v>3.7014925373134329</v>
      </c>
      <c r="AL47" s="47">
        <f>'Imputed and missing data hidden'!BY45</f>
        <v>10</v>
      </c>
      <c r="AM47" s="167">
        <f t="shared" si="14"/>
        <v>0.19607843137254902</v>
      </c>
      <c r="AN47" s="47" t="str">
        <f t="shared" si="15"/>
        <v/>
      </c>
      <c r="AO47" s="168">
        <f>'Indicator Date hidden2'!BZ46</f>
        <v>0.19402985074626866</v>
      </c>
      <c r="AP47" s="173"/>
    </row>
    <row r="48" spans="1:42" ht="15.75" thickBot="1" x14ac:dyDescent="0.3">
      <c r="A48" s="120" t="str">
        <f>'Indicator Data'!A50</f>
        <v>Czech Republic</v>
      </c>
      <c r="B48" s="43" t="str">
        <f>'Indicator Data'!B50</f>
        <v>CZE</v>
      </c>
      <c r="C48" s="147">
        <f>'Hazard &amp; Exposure'!AO47</f>
        <v>0.9</v>
      </c>
      <c r="D48" s="146">
        <f>'Hazard &amp; Exposure'!AP47</f>
        <v>5.3</v>
      </c>
      <c r="E48" s="146">
        <f>'Hazard &amp; Exposure'!AQ47</f>
        <v>0</v>
      </c>
      <c r="F48" s="146">
        <f>'Hazard &amp; Exposure'!AR47</f>
        <v>0</v>
      </c>
      <c r="G48" s="146">
        <f>'Hazard &amp; Exposure'!AU47</f>
        <v>1.5</v>
      </c>
      <c r="H48" s="146">
        <f>'Hazard &amp; Exposure'!DM47</f>
        <v>1.2</v>
      </c>
      <c r="I48" s="40">
        <f>'Hazard &amp; Exposure'!DN47</f>
        <v>1.7</v>
      </c>
      <c r="J48" s="146">
        <f>'Hazard &amp; Exposure'!DQ47</f>
        <v>0.1</v>
      </c>
      <c r="K48" s="146">
        <f>'Hazard &amp; Exposure'!DT47</f>
        <v>0</v>
      </c>
      <c r="L48" s="40">
        <f>'Hazard &amp; Exposure'!DU47</f>
        <v>0.1</v>
      </c>
      <c r="M48" s="41">
        <f t="shared" si="8"/>
        <v>0.9</v>
      </c>
      <c r="N48" s="144">
        <f>Vulnerability!E47</f>
        <v>0.2</v>
      </c>
      <c r="O48" s="142">
        <f>Vulnerability!H47</f>
        <v>1</v>
      </c>
      <c r="P48" s="142">
        <f>Vulnerability!N47</f>
        <v>0.3</v>
      </c>
      <c r="Q48" s="40">
        <f>Vulnerability!O47</f>
        <v>0.4</v>
      </c>
      <c r="R48" s="142">
        <f>Vulnerability!T47</f>
        <v>2.2999999999999998</v>
      </c>
      <c r="S48" s="141">
        <f>Vulnerability!AB47</f>
        <v>0.1</v>
      </c>
      <c r="T48" s="141">
        <f>Vulnerability!AE47</f>
        <v>0.3</v>
      </c>
      <c r="U48" s="141">
        <f>Vulnerability!AH47</f>
        <v>0</v>
      </c>
      <c r="V48" s="141">
        <f>Vulnerability!AK47</f>
        <v>1.6</v>
      </c>
      <c r="W48" s="142">
        <f>Vulnerability!AL47</f>
        <v>0.5</v>
      </c>
      <c r="X48" s="40">
        <f>Vulnerability!AM47</f>
        <v>1.4</v>
      </c>
      <c r="Y48" s="41">
        <f t="shared" si="9"/>
        <v>0.9</v>
      </c>
      <c r="Z48" s="156">
        <f>'Lack of Coping Capacity'!D47</f>
        <v>2.5</v>
      </c>
      <c r="AA48" s="140">
        <f>'Lack of Coping Capacity'!G47</f>
        <v>3.6</v>
      </c>
      <c r="AB48" s="40">
        <f>'Lack of Coping Capacity'!H47</f>
        <v>3.1</v>
      </c>
      <c r="AC48" s="140">
        <f>'Lack of Coping Capacity'!M47</f>
        <v>2.2000000000000002</v>
      </c>
      <c r="AD48" s="140">
        <f>'Lack of Coping Capacity'!R47</f>
        <v>0</v>
      </c>
      <c r="AE48" s="140">
        <f>'Lack of Coping Capacity'!Z47</f>
        <v>0.7</v>
      </c>
      <c r="AF48" s="40">
        <f>'Lack of Coping Capacity'!AA47</f>
        <v>1</v>
      </c>
      <c r="AG48" s="41">
        <f t="shared" si="10"/>
        <v>2.1</v>
      </c>
      <c r="AH48" s="149">
        <f t="shared" si="11"/>
        <v>1.2</v>
      </c>
      <c r="AI48" s="172" t="str">
        <f t="shared" si="12"/>
        <v>Very Low</v>
      </c>
      <c r="AJ48" s="166">
        <f t="shared" si="13"/>
        <v>182</v>
      </c>
      <c r="AK48" s="169">
        <f>VLOOKUP($B48,'Lack of Reliability Index'!$A$2:$H$192,8,FALSE)</f>
        <v>3.8222222222222229</v>
      </c>
      <c r="AL48" s="47">
        <f>'Imputed and missing data hidden'!BY46</f>
        <v>11</v>
      </c>
      <c r="AM48" s="167">
        <f t="shared" si="14"/>
        <v>0.21568627450980393</v>
      </c>
      <c r="AN48" s="47" t="str">
        <f t="shared" si="15"/>
        <v/>
      </c>
      <c r="AO48" s="168">
        <f>'Indicator Date hidden2'!BZ47</f>
        <v>0.16666666666666666</v>
      </c>
      <c r="AP48" s="173"/>
    </row>
    <row r="49" spans="1:42" ht="15.75" thickBot="1" x14ac:dyDescent="0.3">
      <c r="A49" s="120" t="str">
        <f>'Indicator Data'!A51</f>
        <v>Denmark</v>
      </c>
      <c r="B49" s="43" t="str">
        <f>'Indicator Data'!B51</f>
        <v>DNK</v>
      </c>
      <c r="C49" s="147">
        <f>'Hazard &amp; Exposure'!AO48</f>
        <v>0.1</v>
      </c>
      <c r="D49" s="146">
        <f>'Hazard &amp; Exposure'!AP48</f>
        <v>2.2999999999999998</v>
      </c>
      <c r="E49" s="146">
        <f>'Hazard &amp; Exposure'!AQ48</f>
        <v>0</v>
      </c>
      <c r="F49" s="146">
        <f>'Hazard &amp; Exposure'!AR48</f>
        <v>0</v>
      </c>
      <c r="G49" s="146">
        <f>'Hazard &amp; Exposure'!AU48</f>
        <v>2.2999999999999998</v>
      </c>
      <c r="H49" s="146">
        <f>'Hazard &amp; Exposure'!DM48</f>
        <v>1.7</v>
      </c>
      <c r="I49" s="40">
        <f>'Hazard &amp; Exposure'!DN48</f>
        <v>1.1000000000000001</v>
      </c>
      <c r="J49" s="146">
        <f>'Hazard &amp; Exposure'!DQ48</f>
        <v>0</v>
      </c>
      <c r="K49" s="146">
        <f>'Hazard &amp; Exposure'!DT48</f>
        <v>0</v>
      </c>
      <c r="L49" s="40">
        <f>'Hazard &amp; Exposure'!DU48</f>
        <v>0</v>
      </c>
      <c r="M49" s="41">
        <f t="shared" si="8"/>
        <v>0.6</v>
      </c>
      <c r="N49" s="144">
        <f>Vulnerability!E48</f>
        <v>0</v>
      </c>
      <c r="O49" s="142">
        <f>Vulnerability!H48</f>
        <v>0.7</v>
      </c>
      <c r="P49" s="142">
        <f>Vulnerability!N48</f>
        <v>0.1</v>
      </c>
      <c r="Q49" s="40">
        <f>Vulnerability!O48</f>
        <v>0.2</v>
      </c>
      <c r="R49" s="142">
        <f>Vulnerability!T48</f>
        <v>5.2</v>
      </c>
      <c r="S49" s="141">
        <f>Vulnerability!AB48</f>
        <v>0.1</v>
      </c>
      <c r="T49" s="141">
        <f>Vulnerability!AE48</f>
        <v>0.3</v>
      </c>
      <c r="U49" s="141">
        <f>Vulnerability!AH48</f>
        <v>0</v>
      </c>
      <c r="V49" s="141">
        <f>Vulnerability!AK48</f>
        <v>1.4</v>
      </c>
      <c r="W49" s="142">
        <f>Vulnerability!AL48</f>
        <v>0.5</v>
      </c>
      <c r="X49" s="40">
        <f>Vulnerability!AM48</f>
        <v>3.2</v>
      </c>
      <c r="Y49" s="41">
        <f t="shared" si="9"/>
        <v>1.8</v>
      </c>
      <c r="Z49" s="156">
        <f>'Lack of Coping Capacity'!D48</f>
        <v>2.7</v>
      </c>
      <c r="AA49" s="140">
        <f>'Lack of Coping Capacity'!G48</f>
        <v>1.3</v>
      </c>
      <c r="AB49" s="40">
        <f>'Lack of Coping Capacity'!H48</f>
        <v>2</v>
      </c>
      <c r="AC49" s="140">
        <f>'Lack of Coping Capacity'!M48</f>
        <v>1.4</v>
      </c>
      <c r="AD49" s="140">
        <f>'Lack of Coping Capacity'!R48</f>
        <v>0</v>
      </c>
      <c r="AE49" s="140">
        <f>'Lack of Coping Capacity'!Z48</f>
        <v>0.2</v>
      </c>
      <c r="AF49" s="40">
        <f>'Lack of Coping Capacity'!AA48</f>
        <v>0.5</v>
      </c>
      <c r="AG49" s="41">
        <f t="shared" si="10"/>
        <v>1.3</v>
      </c>
      <c r="AH49" s="149">
        <f t="shared" si="11"/>
        <v>1.1000000000000001</v>
      </c>
      <c r="AI49" s="172" t="str">
        <f t="shared" si="12"/>
        <v>Very Low</v>
      </c>
      <c r="AJ49" s="166">
        <f t="shared" si="13"/>
        <v>185</v>
      </c>
      <c r="AK49" s="169">
        <f>VLOOKUP($B49,'Lack of Reliability Index'!$A$2:$H$192,8,FALSE)</f>
        <v>3.064676616915424</v>
      </c>
      <c r="AL49" s="47">
        <f>'Imputed and missing data hidden'!BY47</f>
        <v>10</v>
      </c>
      <c r="AM49" s="167">
        <f t="shared" si="14"/>
        <v>0.19607843137254902</v>
      </c>
      <c r="AN49" s="47" t="str">
        <f t="shared" si="15"/>
        <v/>
      </c>
      <c r="AO49" s="168">
        <f>'Indicator Date hidden2'!BZ48</f>
        <v>7.4626865671641784E-2</v>
      </c>
      <c r="AP49" s="173"/>
    </row>
    <row r="50" spans="1:42" ht="15.75" thickBot="1" x14ac:dyDescent="0.3">
      <c r="A50" s="120" t="str">
        <f>'Indicator Data'!A52</f>
        <v>Djibouti</v>
      </c>
      <c r="B50" s="43" t="str">
        <f>'Indicator Data'!B52</f>
        <v>DJI</v>
      </c>
      <c r="C50" s="147">
        <f>'Hazard &amp; Exposure'!AO49</f>
        <v>5.3</v>
      </c>
      <c r="D50" s="146">
        <f>'Hazard &amp; Exposure'!AP49</f>
        <v>0.4</v>
      </c>
      <c r="E50" s="146">
        <f>'Hazard &amp; Exposure'!AQ49</f>
        <v>8.5</v>
      </c>
      <c r="F50" s="146">
        <f>'Hazard &amp; Exposure'!AR49</f>
        <v>0</v>
      </c>
      <c r="G50" s="146">
        <f>'Hazard &amp; Exposure'!AU49</f>
        <v>9.1</v>
      </c>
      <c r="H50" s="146">
        <f>'Hazard &amp; Exposure'!DM49</f>
        <v>4.5999999999999996</v>
      </c>
      <c r="I50" s="40">
        <f>'Hazard &amp; Exposure'!DN49</f>
        <v>5.8</v>
      </c>
      <c r="J50" s="146">
        <f>'Hazard &amp; Exposure'!DQ49</f>
        <v>2.2000000000000002</v>
      </c>
      <c r="K50" s="146">
        <f>'Hazard &amp; Exposure'!DT49</f>
        <v>0</v>
      </c>
      <c r="L50" s="40">
        <f>'Hazard &amp; Exposure'!DU49</f>
        <v>1.5</v>
      </c>
      <c r="M50" s="41">
        <f t="shared" si="8"/>
        <v>4</v>
      </c>
      <c r="N50" s="144">
        <f>Vulnerability!E49</f>
        <v>8.5</v>
      </c>
      <c r="O50" s="142">
        <f>Vulnerability!H49</f>
        <v>4.2</v>
      </c>
      <c r="P50" s="142">
        <f>Vulnerability!N49</f>
        <v>3.3</v>
      </c>
      <c r="Q50" s="40">
        <f>Vulnerability!O49</f>
        <v>6.1</v>
      </c>
      <c r="R50" s="142">
        <f>Vulnerability!T49</f>
        <v>6.1</v>
      </c>
      <c r="S50" s="141">
        <f>Vulnerability!AB49</f>
        <v>2.4</v>
      </c>
      <c r="T50" s="141">
        <f>Vulnerability!AE49</f>
        <v>5.7</v>
      </c>
      <c r="U50" s="141">
        <f>Vulnerability!AH49</f>
        <v>1.3</v>
      </c>
      <c r="V50" s="141">
        <f>Vulnerability!AK49</f>
        <v>5.0999999999999996</v>
      </c>
      <c r="W50" s="142">
        <f>Vulnerability!AL49</f>
        <v>3.8</v>
      </c>
      <c r="X50" s="40">
        <f>Vulnerability!AM49</f>
        <v>5.0999999999999996</v>
      </c>
      <c r="Y50" s="41">
        <f t="shared" si="9"/>
        <v>5.6</v>
      </c>
      <c r="Z50" s="156">
        <f>'Lack of Coping Capacity'!D49</f>
        <v>5.5</v>
      </c>
      <c r="AA50" s="140">
        <f>'Lack of Coping Capacity'!G49</f>
        <v>7</v>
      </c>
      <c r="AB50" s="40">
        <f>'Lack of Coping Capacity'!H49</f>
        <v>6.3</v>
      </c>
      <c r="AC50" s="140">
        <f>'Lack of Coping Capacity'!M49</f>
        <v>7</v>
      </c>
      <c r="AD50" s="140">
        <f>'Lack of Coping Capacity'!R49</f>
        <v>6</v>
      </c>
      <c r="AE50" s="140">
        <f>'Lack of Coping Capacity'!Z49</f>
        <v>6.6</v>
      </c>
      <c r="AF50" s="40">
        <f>'Lack of Coping Capacity'!AA49</f>
        <v>6.5</v>
      </c>
      <c r="AG50" s="41">
        <f t="shared" si="10"/>
        <v>6.4</v>
      </c>
      <c r="AH50" s="149">
        <f t="shared" si="11"/>
        <v>5.2</v>
      </c>
      <c r="AI50" s="172" t="str">
        <f t="shared" si="12"/>
        <v>High</v>
      </c>
      <c r="AJ50" s="166">
        <f t="shared" si="13"/>
        <v>39</v>
      </c>
      <c r="AK50" s="169">
        <f>VLOOKUP($B50,'Lack of Reliability Index'!$A$2:$H$192,8,FALSE)</f>
        <v>2.183574879227054</v>
      </c>
      <c r="AL50" s="47">
        <f>'Imputed and missing data hidden'!BY48</f>
        <v>5</v>
      </c>
      <c r="AM50" s="167">
        <f t="shared" si="14"/>
        <v>9.8039215686274508E-2</v>
      </c>
      <c r="AN50" s="47" t="str">
        <f t="shared" si="15"/>
        <v/>
      </c>
      <c r="AO50" s="168">
        <f>'Indicator Date hidden2'!BZ49</f>
        <v>0.15942028985507245</v>
      </c>
      <c r="AP50" s="173"/>
    </row>
    <row r="51" spans="1:42" ht="15.75" thickBot="1" x14ac:dyDescent="0.3">
      <c r="A51" s="120" t="str">
        <f>'Indicator Data'!A53</f>
        <v>Dominica</v>
      </c>
      <c r="B51" s="43" t="str">
        <f>'Indicator Data'!B53</f>
        <v>DMA</v>
      </c>
      <c r="C51" s="147">
        <f>'Hazard &amp; Exposure'!AO50</f>
        <v>4</v>
      </c>
      <c r="D51" s="146">
        <f>'Hazard &amp; Exposure'!AP50</f>
        <v>0.1</v>
      </c>
      <c r="E51" s="146">
        <f>'Hazard &amp; Exposure'!AQ50</f>
        <v>8.5</v>
      </c>
      <c r="F51" s="146">
        <f>'Hazard &amp; Exposure'!AR50</f>
        <v>7.6</v>
      </c>
      <c r="G51" s="146">
        <f>'Hazard &amp; Exposure'!AU50</f>
        <v>0</v>
      </c>
      <c r="H51" s="146">
        <f>'Hazard &amp; Exposure'!DM50</f>
        <v>3.8</v>
      </c>
      <c r="I51" s="40">
        <f>'Hazard &amp; Exposure'!DN50</f>
        <v>4.9000000000000004</v>
      </c>
      <c r="J51" s="146">
        <f>'Hazard &amp; Exposure'!DQ50</f>
        <v>0</v>
      </c>
      <c r="K51" s="146">
        <f>'Hazard &amp; Exposure'!DT50</f>
        <v>0</v>
      </c>
      <c r="L51" s="40">
        <f>'Hazard &amp; Exposure'!DU50</f>
        <v>0</v>
      </c>
      <c r="M51" s="41">
        <f t="shared" si="8"/>
        <v>2.8</v>
      </c>
      <c r="N51" s="144">
        <f>Vulnerability!E50</f>
        <v>3.7</v>
      </c>
      <c r="O51" s="142" t="str">
        <f>Vulnerability!H50</f>
        <v>x</v>
      </c>
      <c r="P51" s="142">
        <f>Vulnerability!N50</f>
        <v>4.7</v>
      </c>
      <c r="Q51" s="40">
        <f>Vulnerability!O50</f>
        <v>4</v>
      </c>
      <c r="R51" s="142">
        <f>Vulnerability!T50</f>
        <v>0</v>
      </c>
      <c r="S51" s="141">
        <f>Vulnerability!AB50</f>
        <v>0.6</v>
      </c>
      <c r="T51" s="141">
        <f>Vulnerability!AE50</f>
        <v>2.6</v>
      </c>
      <c r="U51" s="141">
        <f>Vulnerability!AH50</f>
        <v>10</v>
      </c>
      <c r="V51" s="141">
        <f>Vulnerability!AK50</f>
        <v>2.2999999999999998</v>
      </c>
      <c r="W51" s="142">
        <f>Vulnerability!AL50</f>
        <v>5.7</v>
      </c>
      <c r="X51" s="40">
        <f>Vulnerability!AM50</f>
        <v>3.4</v>
      </c>
      <c r="Y51" s="41">
        <f t="shared" si="9"/>
        <v>3.7</v>
      </c>
      <c r="Z51" s="156" t="str">
        <f>'Lack of Coping Capacity'!D50</f>
        <v>x</v>
      </c>
      <c r="AA51" s="140">
        <f>'Lack of Coping Capacity'!G50</f>
        <v>4.9000000000000004</v>
      </c>
      <c r="AB51" s="40">
        <f>'Lack of Coping Capacity'!H50</f>
        <v>4.9000000000000004</v>
      </c>
      <c r="AC51" s="140">
        <f>'Lack of Coping Capacity'!M50</f>
        <v>2.8</v>
      </c>
      <c r="AD51" s="140">
        <f>'Lack of Coping Capacity'!R50</f>
        <v>1.1000000000000001</v>
      </c>
      <c r="AE51" s="140">
        <f>'Lack of Coping Capacity'!Z50</f>
        <v>5.9</v>
      </c>
      <c r="AF51" s="40">
        <f>'Lack of Coping Capacity'!AA50</f>
        <v>3.3</v>
      </c>
      <c r="AG51" s="41">
        <f t="shared" si="10"/>
        <v>4.0999999999999996</v>
      </c>
      <c r="AH51" s="149">
        <f t="shared" si="11"/>
        <v>3.5</v>
      </c>
      <c r="AI51" s="172" t="str">
        <f t="shared" si="12"/>
        <v>Medium</v>
      </c>
      <c r="AJ51" s="166">
        <f t="shared" si="13"/>
        <v>102</v>
      </c>
      <c r="AK51" s="169">
        <f>VLOOKUP($B51,'Lack of Reliability Index'!$A$2:$H$192,8,FALSE)</f>
        <v>5.0666666666666664</v>
      </c>
      <c r="AL51" s="47">
        <f>'Imputed and missing data hidden'!BY49</f>
        <v>21</v>
      </c>
      <c r="AM51" s="167">
        <f t="shared" si="14"/>
        <v>0.41176470588235292</v>
      </c>
      <c r="AN51" s="47" t="str">
        <f t="shared" si="15"/>
        <v/>
      </c>
      <c r="AO51" s="168">
        <f>'Indicator Date hidden2'!BZ50</f>
        <v>0.2</v>
      </c>
      <c r="AP51" s="173"/>
    </row>
    <row r="52" spans="1:42" ht="15.75" thickBot="1" x14ac:dyDescent="0.3">
      <c r="A52" s="120" t="str">
        <f>'Indicator Data'!A54</f>
        <v>Dominican Republic</v>
      </c>
      <c r="B52" s="43" t="str">
        <f>'Indicator Data'!B54</f>
        <v>DOM</v>
      </c>
      <c r="C52" s="147">
        <f>'Hazard &amp; Exposure'!AO51</f>
        <v>9.6999999999999993</v>
      </c>
      <c r="D52" s="146">
        <f>'Hazard &amp; Exposure'!AP51</f>
        <v>4.5999999999999996</v>
      </c>
      <c r="E52" s="146">
        <f>'Hazard &amp; Exposure'!AQ51</f>
        <v>6.4</v>
      </c>
      <c r="F52" s="146">
        <f>'Hazard &amp; Exposure'!AR51</f>
        <v>7.9</v>
      </c>
      <c r="G52" s="146">
        <f>'Hazard &amp; Exposure'!AU51</f>
        <v>1</v>
      </c>
      <c r="H52" s="146">
        <f>'Hazard &amp; Exposure'!DM51</f>
        <v>6</v>
      </c>
      <c r="I52" s="40">
        <f>'Hazard &amp; Exposure'!DN51</f>
        <v>6.7</v>
      </c>
      <c r="J52" s="146">
        <f>'Hazard &amp; Exposure'!DQ51</f>
        <v>5.2</v>
      </c>
      <c r="K52" s="146">
        <f>'Hazard &amp; Exposure'!DT51</f>
        <v>0</v>
      </c>
      <c r="L52" s="40">
        <f>'Hazard &amp; Exposure'!DU51</f>
        <v>3.6</v>
      </c>
      <c r="M52" s="41">
        <f t="shared" si="8"/>
        <v>5.4</v>
      </c>
      <c r="N52" s="144">
        <f>Vulnerability!E51</f>
        <v>4.3</v>
      </c>
      <c r="O52" s="142">
        <f>Vulnerability!H51</f>
        <v>5.6</v>
      </c>
      <c r="P52" s="142">
        <f>Vulnerability!N51</f>
        <v>1.1000000000000001</v>
      </c>
      <c r="Q52" s="40">
        <f>Vulnerability!O51</f>
        <v>3.8</v>
      </c>
      <c r="R52" s="142">
        <f>Vulnerability!T51</f>
        <v>0</v>
      </c>
      <c r="S52" s="141">
        <f>Vulnerability!AB51</f>
        <v>1.3</v>
      </c>
      <c r="T52" s="141">
        <f>Vulnerability!AE51</f>
        <v>1.6</v>
      </c>
      <c r="U52" s="141">
        <f>Vulnerability!AH51</f>
        <v>0.2</v>
      </c>
      <c r="V52" s="141">
        <f>Vulnerability!AK51</f>
        <v>3.1</v>
      </c>
      <c r="W52" s="142">
        <f>Vulnerability!AL51</f>
        <v>1.6</v>
      </c>
      <c r="X52" s="40">
        <f>Vulnerability!AM51</f>
        <v>0.8</v>
      </c>
      <c r="Y52" s="41">
        <f t="shared" si="9"/>
        <v>2.4</v>
      </c>
      <c r="Z52" s="156">
        <f>'Lack of Coping Capacity'!D51</f>
        <v>4.5999999999999996</v>
      </c>
      <c r="AA52" s="140">
        <f>'Lack of Coping Capacity'!G51</f>
        <v>6.4</v>
      </c>
      <c r="AB52" s="40">
        <f>'Lack of Coping Capacity'!H51</f>
        <v>5.5</v>
      </c>
      <c r="AC52" s="140">
        <f>'Lack of Coping Capacity'!M51</f>
        <v>2.9</v>
      </c>
      <c r="AD52" s="140">
        <f>'Lack of Coping Capacity'!R51</f>
        <v>2.2000000000000002</v>
      </c>
      <c r="AE52" s="140">
        <f>'Lack of Coping Capacity'!Z51</f>
        <v>4.5999999999999996</v>
      </c>
      <c r="AF52" s="40">
        <f>'Lack of Coping Capacity'!AA51</f>
        <v>3.2</v>
      </c>
      <c r="AG52" s="41">
        <f t="shared" si="10"/>
        <v>4.4000000000000004</v>
      </c>
      <c r="AH52" s="149">
        <f t="shared" si="11"/>
        <v>3.8</v>
      </c>
      <c r="AI52" s="172" t="str">
        <f t="shared" si="12"/>
        <v>Medium</v>
      </c>
      <c r="AJ52" s="166">
        <f t="shared" si="13"/>
        <v>92</v>
      </c>
      <c r="AK52" s="169">
        <f>VLOOKUP($B52,'Lack of Reliability Index'!$A$2:$H$192,8,FALSE)</f>
        <v>2.5753424657534252</v>
      </c>
      <c r="AL52" s="47">
        <f>'Imputed and missing data hidden'!BY50</f>
        <v>5</v>
      </c>
      <c r="AM52" s="167">
        <f t="shared" si="14"/>
        <v>9.8039215686274508E-2</v>
      </c>
      <c r="AN52" s="47" t="str">
        <f t="shared" si="15"/>
        <v/>
      </c>
      <c r="AO52" s="168">
        <f>'Indicator Date hidden2'!BZ51</f>
        <v>0.23287671232876711</v>
      </c>
      <c r="AP52" s="173"/>
    </row>
    <row r="53" spans="1:42" ht="15.75" thickBot="1" x14ac:dyDescent="0.3">
      <c r="A53" s="120" t="str">
        <f>'Indicator Data'!A55</f>
        <v>Ecuador</v>
      </c>
      <c r="B53" s="43" t="str">
        <f>'Indicator Data'!B55</f>
        <v>ECU</v>
      </c>
      <c r="C53" s="147">
        <f>'Hazard &amp; Exposure'!AO52</f>
        <v>9.8000000000000007</v>
      </c>
      <c r="D53" s="146">
        <f>'Hazard &amp; Exposure'!AP52</f>
        <v>6.7</v>
      </c>
      <c r="E53" s="146">
        <f>'Hazard &amp; Exposure'!AQ52</f>
        <v>9.1999999999999993</v>
      </c>
      <c r="F53" s="146">
        <f>'Hazard &amp; Exposure'!AR52</f>
        <v>0</v>
      </c>
      <c r="G53" s="146">
        <f>'Hazard &amp; Exposure'!AU52</f>
        <v>2.8</v>
      </c>
      <c r="H53" s="146">
        <f>'Hazard &amp; Exposure'!DM52</f>
        <v>5</v>
      </c>
      <c r="I53" s="40">
        <f>'Hazard &amp; Exposure'!DN52</f>
        <v>6.8</v>
      </c>
      <c r="J53" s="146">
        <f>'Hazard &amp; Exposure'!DQ52</f>
        <v>0.7</v>
      </c>
      <c r="K53" s="146">
        <f>'Hazard &amp; Exposure'!DT52</f>
        <v>0</v>
      </c>
      <c r="L53" s="40">
        <f>'Hazard &amp; Exposure'!DU52</f>
        <v>0.5</v>
      </c>
      <c r="M53" s="41">
        <f t="shared" si="8"/>
        <v>4.3</v>
      </c>
      <c r="N53" s="144">
        <f>Vulnerability!E52</f>
        <v>3.7</v>
      </c>
      <c r="O53" s="142">
        <f>Vulnerability!H52</f>
        <v>5</v>
      </c>
      <c r="P53" s="142">
        <f>Vulnerability!N52</f>
        <v>0.5</v>
      </c>
      <c r="Q53" s="40">
        <f>Vulnerability!O52</f>
        <v>3.2</v>
      </c>
      <c r="R53" s="142">
        <f>Vulnerability!T52</f>
        <v>6</v>
      </c>
      <c r="S53" s="141">
        <f>Vulnerability!AB52</f>
        <v>0.7</v>
      </c>
      <c r="T53" s="141">
        <f>Vulnerability!AE52</f>
        <v>1.3</v>
      </c>
      <c r="U53" s="141">
        <f>Vulnerability!AH52</f>
        <v>0</v>
      </c>
      <c r="V53" s="141">
        <f>Vulnerability!AK52</f>
        <v>2.9</v>
      </c>
      <c r="W53" s="142">
        <f>Vulnerability!AL52</f>
        <v>1.3</v>
      </c>
      <c r="X53" s="40">
        <f>Vulnerability!AM52</f>
        <v>4</v>
      </c>
      <c r="Y53" s="41">
        <f t="shared" si="9"/>
        <v>3.6</v>
      </c>
      <c r="Z53" s="156">
        <f>'Lack of Coping Capacity'!D52</f>
        <v>3</v>
      </c>
      <c r="AA53" s="140">
        <f>'Lack of Coping Capacity'!G52</f>
        <v>6.1</v>
      </c>
      <c r="AB53" s="40">
        <f>'Lack of Coping Capacity'!H52</f>
        <v>4.5999999999999996</v>
      </c>
      <c r="AC53" s="140">
        <f>'Lack of Coping Capacity'!M52</f>
        <v>2.9</v>
      </c>
      <c r="AD53" s="140">
        <f>'Lack of Coping Capacity'!R52</f>
        <v>3.4</v>
      </c>
      <c r="AE53" s="140">
        <f>'Lack of Coping Capacity'!Z52</f>
        <v>3.9</v>
      </c>
      <c r="AF53" s="40">
        <f>'Lack of Coping Capacity'!AA52</f>
        <v>3.4</v>
      </c>
      <c r="AG53" s="41">
        <f t="shared" si="10"/>
        <v>4</v>
      </c>
      <c r="AH53" s="149">
        <f t="shared" si="11"/>
        <v>4</v>
      </c>
      <c r="AI53" s="172" t="str">
        <f t="shared" si="12"/>
        <v>Medium</v>
      </c>
      <c r="AJ53" s="166">
        <f t="shared" si="13"/>
        <v>82</v>
      </c>
      <c r="AK53" s="169">
        <f>VLOOKUP($B53,'Lack of Reliability Index'!$A$2:$H$192,8,FALSE)</f>
        <v>2.3639639639639647</v>
      </c>
      <c r="AL53" s="47">
        <f>'Imputed and missing data hidden'!BY51</f>
        <v>4</v>
      </c>
      <c r="AM53" s="167">
        <f t="shared" si="14"/>
        <v>7.8431372549019607E-2</v>
      </c>
      <c r="AN53" s="47" t="str">
        <f t="shared" si="15"/>
        <v/>
      </c>
      <c r="AO53" s="168">
        <f>'Indicator Date hidden2'!BZ52</f>
        <v>0.24324324324324326</v>
      </c>
      <c r="AP53" s="173"/>
    </row>
    <row r="54" spans="1:42" ht="15.75" thickBot="1" x14ac:dyDescent="0.3">
      <c r="A54" s="120" t="str">
        <f>'Indicator Data'!A56</f>
        <v>Egypt</v>
      </c>
      <c r="B54" s="43" t="str">
        <f>'Indicator Data'!B56</f>
        <v>EGY</v>
      </c>
      <c r="C54" s="147">
        <f>'Hazard &amp; Exposure'!AO53</f>
        <v>4.9000000000000004</v>
      </c>
      <c r="D54" s="146">
        <f>'Hazard &amp; Exposure'!AP53</f>
        <v>8.1</v>
      </c>
      <c r="E54" s="146">
        <f>'Hazard &amp; Exposure'!AQ53</f>
        <v>7.2</v>
      </c>
      <c r="F54" s="146">
        <f>'Hazard &amp; Exposure'!AR53</f>
        <v>0</v>
      </c>
      <c r="G54" s="146">
        <f>'Hazard &amp; Exposure'!AU53</f>
        <v>3.1</v>
      </c>
      <c r="H54" s="146">
        <f>'Hazard &amp; Exposure'!DM53</f>
        <v>3.2</v>
      </c>
      <c r="I54" s="40">
        <f>'Hazard &amp; Exposure'!DN53</f>
        <v>5</v>
      </c>
      <c r="J54" s="146">
        <f>'Hazard &amp; Exposure'!DQ53</f>
        <v>9.4</v>
      </c>
      <c r="K54" s="146">
        <f>'Hazard &amp; Exposure'!DT53</f>
        <v>9</v>
      </c>
      <c r="L54" s="40">
        <f>'Hazard &amp; Exposure'!DU53</f>
        <v>9</v>
      </c>
      <c r="M54" s="41">
        <f t="shared" si="8"/>
        <v>7.5</v>
      </c>
      <c r="N54" s="144">
        <f>Vulnerability!E53</f>
        <v>4.3</v>
      </c>
      <c r="O54" s="142">
        <f>Vulnerability!H53</f>
        <v>3.9</v>
      </c>
      <c r="P54" s="142">
        <f>Vulnerability!N53</f>
        <v>1.3</v>
      </c>
      <c r="Q54" s="40">
        <f>Vulnerability!O53</f>
        <v>3.5</v>
      </c>
      <c r="R54" s="142">
        <f>Vulnerability!T53</f>
        <v>6.6</v>
      </c>
      <c r="S54" s="141">
        <f>Vulnerability!AB53</f>
        <v>0.2</v>
      </c>
      <c r="T54" s="141">
        <f>Vulnerability!AE53</f>
        <v>1.7</v>
      </c>
      <c r="U54" s="141">
        <f>Vulnerability!AH53</f>
        <v>0</v>
      </c>
      <c r="V54" s="141">
        <f>Vulnerability!AK53</f>
        <v>0</v>
      </c>
      <c r="W54" s="142">
        <f>Vulnerability!AL53</f>
        <v>0.5</v>
      </c>
      <c r="X54" s="40">
        <f>Vulnerability!AM53</f>
        <v>4.2</v>
      </c>
      <c r="Y54" s="41">
        <f t="shared" si="9"/>
        <v>3.9</v>
      </c>
      <c r="Z54" s="156">
        <f>'Lack of Coping Capacity'!D53</f>
        <v>4.2</v>
      </c>
      <c r="AA54" s="140">
        <f>'Lack of Coping Capacity'!G53</f>
        <v>6.4</v>
      </c>
      <c r="AB54" s="40">
        <f>'Lack of Coping Capacity'!H53</f>
        <v>5.3</v>
      </c>
      <c r="AC54" s="140">
        <f>'Lack of Coping Capacity'!M53</f>
        <v>3.6</v>
      </c>
      <c r="AD54" s="140">
        <f>'Lack of Coping Capacity'!R53</f>
        <v>3.4</v>
      </c>
      <c r="AE54" s="140">
        <f>'Lack of Coping Capacity'!Z53</f>
        <v>4.4000000000000004</v>
      </c>
      <c r="AF54" s="40">
        <f>'Lack of Coping Capacity'!AA53</f>
        <v>3.8</v>
      </c>
      <c r="AG54" s="41">
        <f t="shared" si="10"/>
        <v>4.5999999999999996</v>
      </c>
      <c r="AH54" s="149">
        <f t="shared" si="11"/>
        <v>5.0999999999999996</v>
      </c>
      <c r="AI54" s="172" t="str">
        <f t="shared" si="12"/>
        <v>High</v>
      </c>
      <c r="AJ54" s="166">
        <f t="shared" si="13"/>
        <v>47</v>
      </c>
      <c r="AK54" s="169">
        <f>VLOOKUP($B54,'Lack of Reliability Index'!$A$2:$H$192,8,FALSE)</f>
        <v>1.4292237442922371</v>
      </c>
      <c r="AL54" s="47">
        <f>'Imputed and missing data hidden'!BY52</f>
        <v>1</v>
      </c>
      <c r="AM54" s="167">
        <f t="shared" si="14"/>
        <v>1.9607843137254902E-2</v>
      </c>
      <c r="AN54" s="47" t="str">
        <f t="shared" si="15"/>
        <v>YES</v>
      </c>
      <c r="AO54" s="168">
        <f>'Indicator Date hidden2'!BZ53</f>
        <v>0.16438356164383561</v>
      </c>
      <c r="AP54" s="173"/>
    </row>
    <row r="55" spans="1:42" ht="15.75" thickBot="1" x14ac:dyDescent="0.3">
      <c r="A55" s="120" t="str">
        <f>'Indicator Data'!A57</f>
        <v>El Salvador</v>
      </c>
      <c r="B55" s="43" t="str">
        <f>'Indicator Data'!B57</f>
        <v>SLV</v>
      </c>
      <c r="C55" s="147">
        <f>'Hazard &amp; Exposure'!AO54</f>
        <v>9.6999999999999993</v>
      </c>
      <c r="D55" s="146">
        <f>'Hazard &amp; Exposure'!AP54</f>
        <v>3</v>
      </c>
      <c r="E55" s="146">
        <f>'Hazard &amp; Exposure'!AQ54</f>
        <v>8.1999999999999993</v>
      </c>
      <c r="F55" s="146">
        <f>'Hazard &amp; Exposure'!AR54</f>
        <v>3.7</v>
      </c>
      <c r="G55" s="146">
        <f>'Hazard &amp; Exposure'!AU54</f>
        <v>3.7</v>
      </c>
      <c r="H55" s="146">
        <f>'Hazard &amp; Exposure'!DM54</f>
        <v>5.9</v>
      </c>
      <c r="I55" s="40">
        <f>'Hazard &amp; Exposure'!DN54</f>
        <v>6.5</v>
      </c>
      <c r="J55" s="146">
        <f>'Hazard &amp; Exposure'!DQ54</f>
        <v>5.5</v>
      </c>
      <c r="K55" s="146">
        <f>'Hazard &amp; Exposure'!DT54</f>
        <v>0</v>
      </c>
      <c r="L55" s="40">
        <f>'Hazard &amp; Exposure'!DU54</f>
        <v>3.9</v>
      </c>
      <c r="M55" s="41">
        <f t="shared" si="8"/>
        <v>5.3</v>
      </c>
      <c r="N55" s="144">
        <f>Vulnerability!E54</f>
        <v>4.5</v>
      </c>
      <c r="O55" s="142">
        <f>Vulnerability!H54</f>
        <v>4.3</v>
      </c>
      <c r="P55" s="142">
        <f>Vulnerability!N54</f>
        <v>2.7</v>
      </c>
      <c r="Q55" s="40">
        <f>Vulnerability!O54</f>
        <v>4</v>
      </c>
      <c r="R55" s="142">
        <f>Vulnerability!T54</f>
        <v>0</v>
      </c>
      <c r="S55" s="141">
        <f>Vulnerability!AB54</f>
        <v>1.2</v>
      </c>
      <c r="T55" s="141">
        <f>Vulnerability!AE54</f>
        <v>1.3</v>
      </c>
      <c r="U55" s="141">
        <f>Vulnerability!AH54</f>
        <v>3.1</v>
      </c>
      <c r="V55" s="141">
        <f>Vulnerability!AK54</f>
        <v>2.8</v>
      </c>
      <c r="W55" s="142">
        <f>Vulnerability!AL54</f>
        <v>2.1</v>
      </c>
      <c r="X55" s="40">
        <f>Vulnerability!AM54</f>
        <v>1.1000000000000001</v>
      </c>
      <c r="Y55" s="41">
        <f t="shared" si="9"/>
        <v>2.7</v>
      </c>
      <c r="Z55" s="156">
        <f>'Lack of Coping Capacity'!D54</f>
        <v>5.2</v>
      </c>
      <c r="AA55" s="140">
        <f>'Lack of Coping Capacity'!G54</f>
        <v>6.1</v>
      </c>
      <c r="AB55" s="40">
        <f>'Lack of Coping Capacity'!H54</f>
        <v>5.7</v>
      </c>
      <c r="AC55" s="140">
        <f>'Lack of Coping Capacity'!M54</f>
        <v>3</v>
      </c>
      <c r="AD55" s="140">
        <f>'Lack of Coping Capacity'!R54</f>
        <v>2.2000000000000002</v>
      </c>
      <c r="AE55" s="140">
        <f>'Lack of Coping Capacity'!Z54</f>
        <v>4.3</v>
      </c>
      <c r="AF55" s="40">
        <f>'Lack of Coping Capacity'!AA54</f>
        <v>3.2</v>
      </c>
      <c r="AG55" s="41">
        <f t="shared" si="10"/>
        <v>4.5999999999999996</v>
      </c>
      <c r="AH55" s="149">
        <f t="shared" si="11"/>
        <v>4</v>
      </c>
      <c r="AI55" s="172" t="str">
        <f t="shared" si="12"/>
        <v>Medium</v>
      </c>
      <c r="AJ55" s="166">
        <f t="shared" si="13"/>
        <v>82</v>
      </c>
      <c r="AK55" s="169">
        <f>VLOOKUP($B55,'Lack of Reliability Index'!$A$2:$H$192,8,FALSE)</f>
        <v>3.2328767123287676</v>
      </c>
      <c r="AL55" s="47">
        <f>'Imputed and missing data hidden'!BY53</f>
        <v>5</v>
      </c>
      <c r="AM55" s="167">
        <f t="shared" si="14"/>
        <v>9.8039215686274508E-2</v>
      </c>
      <c r="AN55" s="47" t="str">
        <f t="shared" si="15"/>
        <v/>
      </c>
      <c r="AO55" s="168">
        <f>'Indicator Date hidden2'!BZ54</f>
        <v>0.35616438356164382</v>
      </c>
      <c r="AP55" s="173"/>
    </row>
    <row r="56" spans="1:42" ht="15.75" thickBot="1" x14ac:dyDescent="0.3">
      <c r="A56" s="120" t="str">
        <f>'Indicator Data'!A58</f>
        <v>Equatorial Guinea</v>
      </c>
      <c r="B56" s="43" t="str">
        <f>'Indicator Data'!B58</f>
        <v>GNQ</v>
      </c>
      <c r="C56" s="147">
        <f>'Hazard &amp; Exposure'!AO55</f>
        <v>0.1</v>
      </c>
      <c r="D56" s="146">
        <f>'Hazard &amp; Exposure'!AP55</f>
        <v>4.4000000000000004</v>
      </c>
      <c r="E56" s="146">
        <f>'Hazard &amp; Exposure'!AQ55</f>
        <v>0</v>
      </c>
      <c r="F56" s="146">
        <f>'Hazard &amp; Exposure'!AR55</f>
        <v>0</v>
      </c>
      <c r="G56" s="146">
        <f>'Hazard &amp; Exposure'!AU55</f>
        <v>3.6</v>
      </c>
      <c r="H56" s="146">
        <f>'Hazard &amp; Exposure'!DM55</f>
        <v>6.9</v>
      </c>
      <c r="I56" s="40">
        <f>'Hazard &amp; Exposure'!DN55</f>
        <v>3</v>
      </c>
      <c r="J56" s="146">
        <f>'Hazard &amp; Exposure'!DQ55</f>
        <v>4.2</v>
      </c>
      <c r="K56" s="146">
        <f>'Hazard &amp; Exposure'!DT55</f>
        <v>0</v>
      </c>
      <c r="L56" s="40">
        <f>'Hazard &amp; Exposure'!DU55</f>
        <v>2.9</v>
      </c>
      <c r="M56" s="41">
        <f t="shared" si="8"/>
        <v>3</v>
      </c>
      <c r="N56" s="144">
        <f>Vulnerability!E55</f>
        <v>6.2</v>
      </c>
      <c r="O56" s="142" t="str">
        <f>Vulnerability!H55</f>
        <v>x</v>
      </c>
      <c r="P56" s="142">
        <f>Vulnerability!N55</f>
        <v>0.1</v>
      </c>
      <c r="Q56" s="40">
        <f>Vulnerability!O55</f>
        <v>4.2</v>
      </c>
      <c r="R56" s="142">
        <f>Vulnerability!T55</f>
        <v>0</v>
      </c>
      <c r="S56" s="141">
        <f>Vulnerability!AB55</f>
        <v>6.4</v>
      </c>
      <c r="T56" s="141">
        <f>Vulnerability!AE55</f>
        <v>4.0999999999999996</v>
      </c>
      <c r="U56" s="141">
        <f>Vulnerability!AH55</f>
        <v>0</v>
      </c>
      <c r="V56" s="141">
        <f>Vulnerability!AK55</f>
        <v>2.8</v>
      </c>
      <c r="W56" s="142">
        <f>Vulnerability!AL55</f>
        <v>3.7</v>
      </c>
      <c r="X56" s="40">
        <f>Vulnerability!AM55</f>
        <v>2</v>
      </c>
      <c r="Y56" s="41">
        <f t="shared" si="9"/>
        <v>3.2</v>
      </c>
      <c r="Z56" s="156" t="str">
        <f>'Lack of Coping Capacity'!D55</f>
        <v>x</v>
      </c>
      <c r="AA56" s="140">
        <f>'Lack of Coping Capacity'!G55</f>
        <v>8.1999999999999993</v>
      </c>
      <c r="AB56" s="40">
        <f>'Lack of Coping Capacity'!H55</f>
        <v>8.1999999999999993</v>
      </c>
      <c r="AC56" s="140">
        <f>'Lack of Coping Capacity'!M55</f>
        <v>5</v>
      </c>
      <c r="AD56" s="140">
        <f>'Lack of Coping Capacity'!R55</f>
        <v>6.6</v>
      </c>
      <c r="AE56" s="140">
        <f>'Lack of Coping Capacity'!Z55</f>
        <v>7.5</v>
      </c>
      <c r="AF56" s="40">
        <f>'Lack of Coping Capacity'!AA55</f>
        <v>6.4</v>
      </c>
      <c r="AG56" s="41">
        <f t="shared" si="10"/>
        <v>7.4</v>
      </c>
      <c r="AH56" s="149">
        <f t="shared" si="11"/>
        <v>4.0999999999999996</v>
      </c>
      <c r="AI56" s="172" t="str">
        <f t="shared" si="12"/>
        <v>Medium</v>
      </c>
      <c r="AJ56" s="166">
        <f t="shared" si="13"/>
        <v>78</v>
      </c>
      <c r="AK56" s="169">
        <f>VLOOKUP($B56,'Lack of Reliability Index'!$A$2:$H$192,8,FALSE)</f>
        <v>4.3070707070707073</v>
      </c>
      <c r="AL56" s="47">
        <f>'Imputed and missing data hidden'!BY54</f>
        <v>11</v>
      </c>
      <c r="AM56" s="167">
        <f t="shared" si="14"/>
        <v>0.21568627450980393</v>
      </c>
      <c r="AN56" s="47" t="str">
        <f t="shared" si="15"/>
        <v/>
      </c>
      <c r="AO56" s="168">
        <f>'Indicator Date hidden2'!BZ55</f>
        <v>0.25757575757575757</v>
      </c>
      <c r="AP56" s="173"/>
    </row>
    <row r="57" spans="1:42" ht="15.75" thickBot="1" x14ac:dyDescent="0.3">
      <c r="A57" s="120" t="str">
        <f>'Indicator Data'!A59</f>
        <v>Eritrea</v>
      </c>
      <c r="B57" s="43" t="str">
        <f>'Indicator Data'!B59</f>
        <v>ERI</v>
      </c>
      <c r="C57" s="147">
        <f>'Hazard &amp; Exposure'!AO56</f>
        <v>3.4</v>
      </c>
      <c r="D57" s="146">
        <f>'Hazard &amp; Exposure'!AP56</f>
        <v>3.1</v>
      </c>
      <c r="E57" s="146">
        <f>'Hazard &amp; Exposure'!AQ56</f>
        <v>0</v>
      </c>
      <c r="F57" s="146">
        <f>'Hazard &amp; Exposure'!AR56</f>
        <v>0</v>
      </c>
      <c r="G57" s="146">
        <f>'Hazard &amp; Exposure'!AU56</f>
        <v>8.3000000000000007</v>
      </c>
      <c r="H57" s="146">
        <f>'Hazard &amp; Exposure'!DM56</f>
        <v>5.9</v>
      </c>
      <c r="I57" s="40">
        <f>'Hazard &amp; Exposure'!DN56</f>
        <v>4.2</v>
      </c>
      <c r="J57" s="146">
        <f>'Hazard &amp; Exposure'!DQ56</f>
        <v>4.5999999999999996</v>
      </c>
      <c r="K57" s="146">
        <f>'Hazard &amp; Exposure'!DT56</f>
        <v>0</v>
      </c>
      <c r="L57" s="40">
        <f>'Hazard &amp; Exposure'!DU56</f>
        <v>3.2</v>
      </c>
      <c r="M57" s="41">
        <f t="shared" si="8"/>
        <v>3.7</v>
      </c>
      <c r="N57" s="144">
        <f>Vulnerability!E56</f>
        <v>9.1999999999999993</v>
      </c>
      <c r="O57" s="142" t="str">
        <f>Vulnerability!H56</f>
        <v>x</v>
      </c>
      <c r="P57" s="142">
        <f>Vulnerability!N56</f>
        <v>0.3</v>
      </c>
      <c r="Q57" s="40">
        <f>Vulnerability!O56</f>
        <v>6.2</v>
      </c>
      <c r="R57" s="142">
        <f>Vulnerability!T56</f>
        <v>2.2000000000000002</v>
      </c>
      <c r="S57" s="141">
        <f>Vulnerability!AB56</f>
        <v>1.6</v>
      </c>
      <c r="T57" s="141">
        <f>Vulnerability!AE56</f>
        <v>6</v>
      </c>
      <c r="U57" s="141">
        <f>Vulnerability!AH56</f>
        <v>0</v>
      </c>
      <c r="V57" s="141">
        <f>Vulnerability!AK56</f>
        <v>5.6</v>
      </c>
      <c r="W57" s="142">
        <f>Vulnerability!AL56</f>
        <v>3.7</v>
      </c>
      <c r="X57" s="40">
        <f>Vulnerability!AM56</f>
        <v>3</v>
      </c>
      <c r="Y57" s="41">
        <f t="shared" si="9"/>
        <v>4.8</v>
      </c>
      <c r="Z57" s="156" t="str">
        <f>'Lack of Coping Capacity'!D56</f>
        <v>x</v>
      </c>
      <c r="AA57" s="140">
        <f>'Lack of Coping Capacity'!G56</f>
        <v>8.1</v>
      </c>
      <c r="AB57" s="40">
        <f>'Lack of Coping Capacity'!H56</f>
        <v>8.1</v>
      </c>
      <c r="AC57" s="140">
        <f>'Lack of Coping Capacity'!M56</f>
        <v>7.4</v>
      </c>
      <c r="AD57" s="140">
        <f>'Lack of Coping Capacity'!R56</f>
        <v>9.6999999999999993</v>
      </c>
      <c r="AE57" s="140">
        <f>'Lack of Coping Capacity'!Z56</f>
        <v>5.6</v>
      </c>
      <c r="AF57" s="40">
        <f>'Lack of Coping Capacity'!AA56</f>
        <v>7.6</v>
      </c>
      <c r="AG57" s="41">
        <f t="shared" si="10"/>
        <v>7.9</v>
      </c>
      <c r="AH57" s="149">
        <f t="shared" si="11"/>
        <v>5.2</v>
      </c>
      <c r="AI57" s="172" t="str">
        <f t="shared" si="12"/>
        <v>High</v>
      </c>
      <c r="AJ57" s="166">
        <f t="shared" si="13"/>
        <v>39</v>
      </c>
      <c r="AK57" s="169">
        <f>VLOOKUP($B57,'Lack of Reliability Index'!$A$2:$H$192,8,FALSE)</f>
        <v>4.8516129032258073</v>
      </c>
      <c r="AL57" s="47">
        <f>'Imputed and missing data hidden'!BY55</f>
        <v>14</v>
      </c>
      <c r="AM57" s="167">
        <f t="shared" si="14"/>
        <v>0.27450980392156865</v>
      </c>
      <c r="AN57" s="47" t="str">
        <f t="shared" si="15"/>
        <v/>
      </c>
      <c r="AO57" s="168">
        <f>'Indicator Date hidden2'!BZ56</f>
        <v>0.20967741935483872</v>
      </c>
      <c r="AP57" s="173"/>
    </row>
    <row r="58" spans="1:42" ht="15.75" thickBot="1" x14ac:dyDescent="0.3">
      <c r="A58" s="120" t="str">
        <f>'Indicator Data'!A60</f>
        <v>Estonia</v>
      </c>
      <c r="B58" s="43" t="str">
        <f>'Indicator Data'!B60</f>
        <v>EST</v>
      </c>
      <c r="C58" s="147">
        <f>'Hazard &amp; Exposure'!AO57</f>
        <v>0.1</v>
      </c>
      <c r="D58" s="146">
        <f>'Hazard &amp; Exposure'!AP57</f>
        <v>3.6</v>
      </c>
      <c r="E58" s="146">
        <f>'Hazard &amp; Exposure'!AQ57</f>
        <v>0</v>
      </c>
      <c r="F58" s="146">
        <f>'Hazard &amp; Exposure'!AR57</f>
        <v>0</v>
      </c>
      <c r="G58" s="146">
        <f>'Hazard &amp; Exposure'!AU57</f>
        <v>0</v>
      </c>
      <c r="H58" s="146">
        <f>'Hazard &amp; Exposure'!DM57</f>
        <v>1</v>
      </c>
      <c r="I58" s="40">
        <f>'Hazard &amp; Exposure'!DN57</f>
        <v>0.9</v>
      </c>
      <c r="J58" s="146">
        <f>'Hazard &amp; Exposure'!DQ57</f>
        <v>0</v>
      </c>
      <c r="K58" s="146">
        <f>'Hazard &amp; Exposure'!DT57</f>
        <v>0</v>
      </c>
      <c r="L58" s="40">
        <f>'Hazard &amp; Exposure'!DU57</f>
        <v>0</v>
      </c>
      <c r="M58" s="41">
        <f t="shared" si="8"/>
        <v>0.5</v>
      </c>
      <c r="N58" s="144">
        <f>Vulnerability!E57</f>
        <v>0.6</v>
      </c>
      <c r="O58" s="142">
        <f>Vulnerability!H57</f>
        <v>1.8</v>
      </c>
      <c r="P58" s="142">
        <f>Vulnerability!N57</f>
        <v>0.3</v>
      </c>
      <c r="Q58" s="40">
        <f>Vulnerability!O57</f>
        <v>0.8</v>
      </c>
      <c r="R58" s="142">
        <f>Vulnerability!T57</f>
        <v>1.2</v>
      </c>
      <c r="S58" s="141">
        <f>Vulnerability!AB57</f>
        <v>0.8</v>
      </c>
      <c r="T58" s="141">
        <f>Vulnerability!AE57</f>
        <v>0.2</v>
      </c>
      <c r="U58" s="141">
        <f>Vulnerability!AH57</f>
        <v>0</v>
      </c>
      <c r="V58" s="141">
        <f>Vulnerability!AK57</f>
        <v>1.6</v>
      </c>
      <c r="W58" s="142">
        <f>Vulnerability!AL57</f>
        <v>0.7</v>
      </c>
      <c r="X58" s="40">
        <f>Vulnerability!AM57</f>
        <v>1</v>
      </c>
      <c r="Y58" s="41">
        <f t="shared" si="9"/>
        <v>0.9</v>
      </c>
      <c r="Z58" s="156" t="str">
        <f>'Lack of Coping Capacity'!D57</f>
        <v>x</v>
      </c>
      <c r="AA58" s="140">
        <f>'Lack of Coping Capacity'!G57</f>
        <v>2.8</v>
      </c>
      <c r="AB58" s="40">
        <f>'Lack of Coping Capacity'!H57</f>
        <v>2.8</v>
      </c>
      <c r="AC58" s="140">
        <f>'Lack of Coping Capacity'!M57</f>
        <v>1</v>
      </c>
      <c r="AD58" s="140">
        <f>'Lack of Coping Capacity'!R57</f>
        <v>0.1</v>
      </c>
      <c r="AE58" s="140">
        <f>'Lack of Coping Capacity'!Z57</f>
        <v>1.5</v>
      </c>
      <c r="AF58" s="40">
        <f>'Lack of Coping Capacity'!AA57</f>
        <v>0.9</v>
      </c>
      <c r="AG58" s="41">
        <f t="shared" si="10"/>
        <v>1.9</v>
      </c>
      <c r="AH58" s="149">
        <f t="shared" si="11"/>
        <v>0.9</v>
      </c>
      <c r="AI58" s="172" t="str">
        <f t="shared" si="12"/>
        <v>Very Low</v>
      </c>
      <c r="AJ58" s="166">
        <f t="shared" si="13"/>
        <v>186</v>
      </c>
      <c r="AK58" s="169">
        <f>VLOOKUP($B58,'Lack of Reliability Index'!$A$2:$H$192,8,FALSE)</f>
        <v>3.9838383838383837</v>
      </c>
      <c r="AL58" s="47">
        <f>'Imputed and missing data hidden'!BY56</f>
        <v>11</v>
      </c>
      <c r="AM58" s="167">
        <f t="shared" si="14"/>
        <v>0.21568627450980393</v>
      </c>
      <c r="AN58" s="47" t="str">
        <f t="shared" si="15"/>
        <v/>
      </c>
      <c r="AO58" s="168">
        <f>'Indicator Date hidden2'!BZ57</f>
        <v>0.19696969696969696</v>
      </c>
      <c r="AP58" s="173"/>
    </row>
    <row r="59" spans="1:42" ht="15.75" thickBot="1" x14ac:dyDescent="0.3">
      <c r="A59" s="120" t="str">
        <f>'Indicator Data'!A61</f>
        <v>Eswatini</v>
      </c>
      <c r="B59" s="43" t="str">
        <f>'Indicator Data'!B61</f>
        <v>SWZ</v>
      </c>
      <c r="C59" s="147">
        <f>'Hazard &amp; Exposure'!AO58</f>
        <v>0.1</v>
      </c>
      <c r="D59" s="146">
        <f>'Hazard &amp; Exposure'!AP58</f>
        <v>4.2</v>
      </c>
      <c r="E59" s="146">
        <f>'Hazard &amp; Exposure'!AQ58</f>
        <v>0</v>
      </c>
      <c r="F59" s="146">
        <f>'Hazard &amp; Exposure'!AR58</f>
        <v>0.2</v>
      </c>
      <c r="G59" s="146">
        <f>'Hazard &amp; Exposure'!AU58</f>
        <v>5.2</v>
      </c>
      <c r="H59" s="146">
        <f>'Hazard &amp; Exposure'!DM58</f>
        <v>3.8</v>
      </c>
      <c r="I59" s="40">
        <f>'Hazard &amp; Exposure'!DN58</f>
        <v>2.5</v>
      </c>
      <c r="J59" s="146">
        <f>'Hazard &amp; Exposure'!DQ58</f>
        <v>3.3</v>
      </c>
      <c r="K59" s="146">
        <f>'Hazard &amp; Exposure'!DT58</f>
        <v>0</v>
      </c>
      <c r="L59" s="40">
        <f>'Hazard &amp; Exposure'!DU58</f>
        <v>2.2999999999999998</v>
      </c>
      <c r="M59" s="41">
        <f t="shared" si="8"/>
        <v>2.4</v>
      </c>
      <c r="N59" s="144">
        <f>Vulnerability!E58</f>
        <v>7</v>
      </c>
      <c r="O59" s="142">
        <f>Vulnerability!H58</f>
        <v>7.1</v>
      </c>
      <c r="P59" s="142">
        <f>Vulnerability!N58</f>
        <v>1.8</v>
      </c>
      <c r="Q59" s="40">
        <f>Vulnerability!O58</f>
        <v>5.7</v>
      </c>
      <c r="R59" s="142">
        <f>Vulnerability!T58</f>
        <v>2.1</v>
      </c>
      <c r="S59" s="141">
        <f>Vulnerability!AB58</f>
        <v>4.9000000000000004</v>
      </c>
      <c r="T59" s="141">
        <f>Vulnerability!AE58</f>
        <v>3.4</v>
      </c>
      <c r="U59" s="141">
        <f>Vulnerability!AH58</f>
        <v>0</v>
      </c>
      <c r="V59" s="141">
        <f>Vulnerability!AK58</f>
        <v>5.8</v>
      </c>
      <c r="W59" s="142">
        <f>Vulnerability!AL58</f>
        <v>3.8</v>
      </c>
      <c r="X59" s="40">
        <f>Vulnerability!AM58</f>
        <v>3</v>
      </c>
      <c r="Y59" s="41">
        <f t="shared" si="9"/>
        <v>4.5</v>
      </c>
      <c r="Z59" s="156">
        <f>'Lack of Coping Capacity'!D58</f>
        <v>4.4000000000000004</v>
      </c>
      <c r="AA59" s="140">
        <f>'Lack of Coping Capacity'!G58</f>
        <v>6.2</v>
      </c>
      <c r="AB59" s="40">
        <f>'Lack of Coping Capacity'!H58</f>
        <v>5.3</v>
      </c>
      <c r="AC59" s="140">
        <f>'Lack of Coping Capacity'!M58</f>
        <v>4.7</v>
      </c>
      <c r="AD59" s="140">
        <f>'Lack of Coping Capacity'!R58</f>
        <v>5.6</v>
      </c>
      <c r="AE59" s="140">
        <f>'Lack of Coping Capacity'!Z58</f>
        <v>5.9</v>
      </c>
      <c r="AF59" s="40">
        <f>'Lack of Coping Capacity'!AA58</f>
        <v>5.4</v>
      </c>
      <c r="AG59" s="41">
        <f t="shared" si="10"/>
        <v>5.4</v>
      </c>
      <c r="AH59" s="149">
        <f t="shared" si="11"/>
        <v>3.9</v>
      </c>
      <c r="AI59" s="172" t="str">
        <f t="shared" si="12"/>
        <v>Medium</v>
      </c>
      <c r="AJ59" s="166">
        <f t="shared" si="13"/>
        <v>87</v>
      </c>
      <c r="AK59" s="169">
        <f>VLOOKUP($B59,'Lack of Reliability Index'!$A$2:$H$192,8,FALSE)</f>
        <v>3.1159817351598171</v>
      </c>
      <c r="AL59" s="47">
        <f>'Imputed and missing data hidden'!BY57</f>
        <v>1</v>
      </c>
      <c r="AM59" s="167">
        <f t="shared" si="14"/>
        <v>1.9607843137254902E-2</v>
      </c>
      <c r="AN59" s="47" t="str">
        <f t="shared" si="15"/>
        <v/>
      </c>
      <c r="AO59" s="168">
        <f>'Indicator Date hidden2'!BZ58</f>
        <v>0.53424657534246578</v>
      </c>
      <c r="AP59" s="173"/>
    </row>
    <row r="60" spans="1:42" ht="15.75" thickBot="1" x14ac:dyDescent="0.3">
      <c r="A60" s="120" t="str">
        <f>'Indicator Data'!A62</f>
        <v>Ethiopia</v>
      </c>
      <c r="B60" s="43" t="str">
        <f>'Indicator Data'!B62</f>
        <v>ETH</v>
      </c>
      <c r="C60" s="147">
        <f>'Hazard &amp; Exposure'!AO59</f>
        <v>4.8</v>
      </c>
      <c r="D60" s="146">
        <f>'Hazard &amp; Exposure'!AP59</f>
        <v>5.7</v>
      </c>
      <c r="E60" s="146">
        <f>'Hazard &amp; Exposure'!AQ59</f>
        <v>0</v>
      </c>
      <c r="F60" s="146">
        <f>'Hazard &amp; Exposure'!AR59</f>
        <v>0</v>
      </c>
      <c r="G60" s="146">
        <f>'Hazard &amp; Exposure'!AU59</f>
        <v>5.7</v>
      </c>
      <c r="H60" s="146">
        <f>'Hazard &amp; Exposure'!DM59</f>
        <v>7.4</v>
      </c>
      <c r="I60" s="40">
        <f>'Hazard &amp; Exposure'!DN59</f>
        <v>4.5</v>
      </c>
      <c r="J60" s="146">
        <f>'Hazard &amp; Exposure'!DQ59</f>
        <v>9.9</v>
      </c>
      <c r="K60" s="146">
        <f>'Hazard &amp; Exposure'!DT59</f>
        <v>9</v>
      </c>
      <c r="L60" s="40">
        <f>'Hazard &amp; Exposure'!DU59</f>
        <v>9</v>
      </c>
      <c r="M60" s="41">
        <f t="shared" si="8"/>
        <v>7.4</v>
      </c>
      <c r="N60" s="144">
        <f>Vulnerability!E59</f>
        <v>9.5</v>
      </c>
      <c r="O60" s="142">
        <f>Vulnerability!H59</f>
        <v>5.0999999999999996</v>
      </c>
      <c r="P60" s="142">
        <f>Vulnerability!N59</f>
        <v>1.6</v>
      </c>
      <c r="Q60" s="40">
        <f>Vulnerability!O59</f>
        <v>6.4</v>
      </c>
      <c r="R60" s="142">
        <f>Vulnerability!T59</f>
        <v>8.6</v>
      </c>
      <c r="S60" s="141">
        <f>Vulnerability!AB59</f>
        <v>3.1</v>
      </c>
      <c r="T60" s="141">
        <f>Vulnerability!AE59</f>
        <v>4.9000000000000004</v>
      </c>
      <c r="U60" s="141">
        <f>Vulnerability!AH59</f>
        <v>0</v>
      </c>
      <c r="V60" s="141">
        <f>Vulnerability!AK59</f>
        <v>5.6</v>
      </c>
      <c r="W60" s="142">
        <f>Vulnerability!AL59</f>
        <v>3.7</v>
      </c>
      <c r="X60" s="40">
        <f>Vulnerability!AM59</f>
        <v>6.8</v>
      </c>
      <c r="Y60" s="41">
        <f t="shared" si="9"/>
        <v>6.6</v>
      </c>
      <c r="Z60" s="156">
        <f>'Lack of Coping Capacity'!D59</f>
        <v>2.9</v>
      </c>
      <c r="AA60" s="140">
        <f>'Lack of Coping Capacity'!G59</f>
        <v>6.5</v>
      </c>
      <c r="AB60" s="40">
        <f>'Lack of Coping Capacity'!H59</f>
        <v>4.7</v>
      </c>
      <c r="AC60" s="140">
        <f>'Lack of Coping Capacity'!M59</f>
        <v>7.7</v>
      </c>
      <c r="AD60" s="140">
        <f>'Lack of Coping Capacity'!R59</f>
        <v>9.8000000000000007</v>
      </c>
      <c r="AE60" s="140">
        <f>'Lack of Coping Capacity'!Z59</f>
        <v>7.1</v>
      </c>
      <c r="AF60" s="40">
        <f>'Lack of Coping Capacity'!AA59</f>
        <v>8.1999999999999993</v>
      </c>
      <c r="AG60" s="41">
        <f t="shared" si="10"/>
        <v>6.8</v>
      </c>
      <c r="AH60" s="149">
        <f t="shared" si="11"/>
        <v>6.9</v>
      </c>
      <c r="AI60" s="172" t="str">
        <f t="shared" si="12"/>
        <v>Very High</v>
      </c>
      <c r="AJ60" s="166">
        <f t="shared" si="13"/>
        <v>10</v>
      </c>
      <c r="AK60" s="169">
        <f>VLOOKUP($B60,'Lack of Reliability Index'!$A$2:$H$192,8,FALSE)</f>
        <v>1.0639269406392682</v>
      </c>
      <c r="AL60" s="47">
        <f>'Imputed and missing data hidden'!BY58</f>
        <v>1</v>
      </c>
      <c r="AM60" s="167">
        <f t="shared" si="14"/>
        <v>1.9607843137254902E-2</v>
      </c>
      <c r="AN60" s="47" t="str">
        <f t="shared" si="15"/>
        <v>YES</v>
      </c>
      <c r="AO60" s="168">
        <f>'Indicator Date hidden2'!BZ59</f>
        <v>0.1095890410958904</v>
      </c>
      <c r="AP60" s="173"/>
    </row>
    <row r="61" spans="1:42" ht="15.75" thickBot="1" x14ac:dyDescent="0.3">
      <c r="A61" s="120" t="str">
        <f>'Indicator Data'!A63</f>
        <v>Fiji</v>
      </c>
      <c r="B61" s="43" t="str">
        <f>'Indicator Data'!B63</f>
        <v>FJI</v>
      </c>
      <c r="C61" s="147">
        <f>'Hazard &amp; Exposure'!AO60</f>
        <v>3.5</v>
      </c>
      <c r="D61" s="146">
        <f>'Hazard &amp; Exposure'!AP60</f>
        <v>0.1</v>
      </c>
      <c r="E61" s="146">
        <f>'Hazard &amp; Exposure'!AQ60</f>
        <v>8</v>
      </c>
      <c r="F61" s="146">
        <f>'Hazard &amp; Exposure'!AR60</f>
        <v>3.1</v>
      </c>
      <c r="G61" s="146">
        <f>'Hazard &amp; Exposure'!AU60</f>
        <v>2.5</v>
      </c>
      <c r="H61" s="146">
        <f>'Hazard &amp; Exposure'!DM60</f>
        <v>3.5</v>
      </c>
      <c r="I61" s="40">
        <f>'Hazard &amp; Exposure'!DN60</f>
        <v>3.9</v>
      </c>
      <c r="J61" s="146">
        <f>'Hazard &amp; Exposure'!DQ60</f>
        <v>0.1</v>
      </c>
      <c r="K61" s="146">
        <f>'Hazard &amp; Exposure'!DT60</f>
        <v>0</v>
      </c>
      <c r="L61" s="40">
        <f>'Hazard &amp; Exposure'!DU60</f>
        <v>0.1</v>
      </c>
      <c r="M61" s="41">
        <f t="shared" si="8"/>
        <v>2.2000000000000002</v>
      </c>
      <c r="N61" s="144">
        <f>Vulnerability!E60</f>
        <v>3.2</v>
      </c>
      <c r="O61" s="142">
        <f>Vulnerability!H60</f>
        <v>3.8</v>
      </c>
      <c r="P61" s="142">
        <f>Vulnerability!N60</f>
        <v>2.6</v>
      </c>
      <c r="Q61" s="40">
        <f>Vulnerability!O60</f>
        <v>3.2</v>
      </c>
      <c r="R61" s="142">
        <f>Vulnerability!T60</f>
        <v>0</v>
      </c>
      <c r="S61" s="141">
        <f>Vulnerability!AB60</f>
        <v>3.7</v>
      </c>
      <c r="T61" s="141">
        <f>Vulnerability!AE60</f>
        <v>1.9</v>
      </c>
      <c r="U61" s="141">
        <f>Vulnerability!AH60</f>
        <v>10</v>
      </c>
      <c r="V61" s="141">
        <f>Vulnerability!AK60</f>
        <v>1.6</v>
      </c>
      <c r="W61" s="142">
        <f>Vulnerability!AL60</f>
        <v>5.9</v>
      </c>
      <c r="X61" s="40">
        <f>Vulnerability!AM60</f>
        <v>3.5</v>
      </c>
      <c r="Y61" s="41">
        <f t="shared" si="9"/>
        <v>3.4</v>
      </c>
      <c r="Z61" s="156">
        <f>'Lack of Coping Capacity'!D60</f>
        <v>0.1</v>
      </c>
      <c r="AA61" s="140">
        <f>'Lack of Coping Capacity'!G60</f>
        <v>4.8</v>
      </c>
      <c r="AB61" s="40">
        <f>'Lack of Coping Capacity'!H60</f>
        <v>2.5</v>
      </c>
      <c r="AC61" s="140">
        <f>'Lack of Coping Capacity'!M60</f>
        <v>3.4</v>
      </c>
      <c r="AD61" s="140">
        <f>'Lack of Coping Capacity'!R60</f>
        <v>3.3</v>
      </c>
      <c r="AE61" s="140">
        <f>'Lack of Coping Capacity'!Z60</f>
        <v>4.4000000000000004</v>
      </c>
      <c r="AF61" s="40">
        <f>'Lack of Coping Capacity'!AA60</f>
        <v>3.7</v>
      </c>
      <c r="AG61" s="41">
        <f t="shared" si="10"/>
        <v>3.1</v>
      </c>
      <c r="AH61" s="149">
        <f t="shared" si="11"/>
        <v>2.9</v>
      </c>
      <c r="AI61" s="172" t="str">
        <f t="shared" si="12"/>
        <v>Low</v>
      </c>
      <c r="AJ61" s="166">
        <f t="shared" si="13"/>
        <v>124</v>
      </c>
      <c r="AK61" s="169">
        <f>VLOOKUP($B61,'Lack of Reliability Index'!$A$2:$H$192,8,FALSE)</f>
        <v>4.3661691542288565</v>
      </c>
      <c r="AL61" s="47">
        <f>'Imputed and missing data hidden'!BY59</f>
        <v>11</v>
      </c>
      <c r="AM61" s="167">
        <f t="shared" si="14"/>
        <v>0.21568627450980393</v>
      </c>
      <c r="AN61" s="47" t="str">
        <f t="shared" si="15"/>
        <v/>
      </c>
      <c r="AO61" s="168">
        <f>'Indicator Date hidden2'!BZ60</f>
        <v>0.26865671641791045</v>
      </c>
      <c r="AP61" s="173"/>
    </row>
    <row r="62" spans="1:42" ht="15.75" thickBot="1" x14ac:dyDescent="0.3">
      <c r="A62" s="120" t="str">
        <f>'Indicator Data'!A64</f>
        <v>Finland</v>
      </c>
      <c r="B62" s="43" t="str">
        <f>'Indicator Data'!B64</f>
        <v>FIN</v>
      </c>
      <c r="C62" s="147">
        <f>'Hazard &amp; Exposure'!AO61</f>
        <v>0.1</v>
      </c>
      <c r="D62" s="146">
        <f>'Hazard &amp; Exposure'!AP61</f>
        <v>0.1</v>
      </c>
      <c r="E62" s="146">
        <f>'Hazard &amp; Exposure'!AQ61</f>
        <v>0</v>
      </c>
      <c r="F62" s="146">
        <f>'Hazard &amp; Exposure'!AR61</f>
        <v>0</v>
      </c>
      <c r="G62" s="146">
        <f>'Hazard &amp; Exposure'!AU61</f>
        <v>0</v>
      </c>
      <c r="H62" s="146">
        <f>'Hazard &amp; Exposure'!DM61</f>
        <v>1.1000000000000001</v>
      </c>
      <c r="I62" s="40">
        <f>'Hazard &amp; Exposure'!DN61</f>
        <v>0.2</v>
      </c>
      <c r="J62" s="146">
        <f>'Hazard &amp; Exposure'!DQ61</f>
        <v>0</v>
      </c>
      <c r="K62" s="146">
        <f>'Hazard &amp; Exposure'!DT61</f>
        <v>0</v>
      </c>
      <c r="L62" s="40">
        <f>'Hazard &amp; Exposure'!DU61</f>
        <v>0</v>
      </c>
      <c r="M62" s="41">
        <f t="shared" si="8"/>
        <v>0.1</v>
      </c>
      <c r="N62" s="144">
        <f>Vulnerability!E61</f>
        <v>0</v>
      </c>
      <c r="O62" s="142">
        <f>Vulnerability!H61</f>
        <v>0.7</v>
      </c>
      <c r="P62" s="142">
        <f>Vulnerability!N61</f>
        <v>0.1</v>
      </c>
      <c r="Q62" s="40">
        <f>Vulnerability!O61</f>
        <v>0.2</v>
      </c>
      <c r="R62" s="142">
        <f>Vulnerability!T61</f>
        <v>4.7</v>
      </c>
      <c r="S62" s="141">
        <f>Vulnerability!AB61</f>
        <v>0.1</v>
      </c>
      <c r="T62" s="141">
        <f>Vulnerability!AE61</f>
        <v>0.2</v>
      </c>
      <c r="U62" s="141">
        <f>Vulnerability!AH61</f>
        <v>0</v>
      </c>
      <c r="V62" s="141">
        <f>Vulnerability!AK61</f>
        <v>1.2</v>
      </c>
      <c r="W62" s="142">
        <f>Vulnerability!AL61</f>
        <v>0.4</v>
      </c>
      <c r="X62" s="40">
        <f>Vulnerability!AM61</f>
        <v>2.8</v>
      </c>
      <c r="Y62" s="41">
        <f t="shared" si="9"/>
        <v>1.6</v>
      </c>
      <c r="Z62" s="156">
        <f>'Lack of Coping Capacity'!D61</f>
        <v>2.2000000000000002</v>
      </c>
      <c r="AA62" s="140">
        <f>'Lack of Coping Capacity'!G61</f>
        <v>1.3</v>
      </c>
      <c r="AB62" s="40">
        <f>'Lack of Coping Capacity'!H61</f>
        <v>1.8</v>
      </c>
      <c r="AC62" s="140">
        <f>'Lack of Coping Capacity'!M61</f>
        <v>1.6</v>
      </c>
      <c r="AD62" s="140">
        <f>'Lack of Coping Capacity'!R61</f>
        <v>0.5</v>
      </c>
      <c r="AE62" s="140">
        <f>'Lack of Coping Capacity'!Z61</f>
        <v>0.6</v>
      </c>
      <c r="AF62" s="40">
        <f>'Lack of Coping Capacity'!AA61</f>
        <v>0.9</v>
      </c>
      <c r="AG62" s="41">
        <f t="shared" si="10"/>
        <v>1.4</v>
      </c>
      <c r="AH62" s="149">
        <f t="shared" si="11"/>
        <v>0.6</v>
      </c>
      <c r="AI62" s="172" t="str">
        <f t="shared" si="12"/>
        <v>Very Low</v>
      </c>
      <c r="AJ62" s="166">
        <f t="shared" si="13"/>
        <v>190</v>
      </c>
      <c r="AK62" s="169">
        <f>VLOOKUP($B62,'Lack of Reliability Index'!$A$2:$H$192,8,FALSE)</f>
        <v>4.3692307692307697</v>
      </c>
      <c r="AL62" s="47">
        <f>'Imputed and missing data hidden'!BY60</f>
        <v>13</v>
      </c>
      <c r="AM62" s="167">
        <f t="shared" si="14"/>
        <v>0.25490196078431371</v>
      </c>
      <c r="AN62" s="47" t="str">
        <f t="shared" si="15"/>
        <v/>
      </c>
      <c r="AO62" s="168">
        <f>'Indicator Date hidden2'!BZ61</f>
        <v>0.16923076923076924</v>
      </c>
      <c r="AP62" s="173"/>
    </row>
    <row r="63" spans="1:42" ht="15.75" thickBot="1" x14ac:dyDescent="0.3">
      <c r="A63" s="120" t="str">
        <f>'Indicator Data'!A65</f>
        <v>France</v>
      </c>
      <c r="B63" s="43" t="str">
        <f>'Indicator Data'!B65</f>
        <v>FRA</v>
      </c>
      <c r="C63" s="147">
        <f>'Hazard &amp; Exposure'!AO62</f>
        <v>3.3</v>
      </c>
      <c r="D63" s="146">
        <f>'Hazard &amp; Exposure'!AP62</f>
        <v>6.4</v>
      </c>
      <c r="E63" s="146">
        <f>'Hazard &amp; Exposure'!AQ62</f>
        <v>5.7</v>
      </c>
      <c r="F63" s="146">
        <f>'Hazard &amp; Exposure'!AR62</f>
        <v>0</v>
      </c>
      <c r="G63" s="146">
        <f>'Hazard &amp; Exposure'!AU62</f>
        <v>2.2999999999999998</v>
      </c>
      <c r="H63" s="146">
        <f>'Hazard &amp; Exposure'!DM62</f>
        <v>1.3</v>
      </c>
      <c r="I63" s="40">
        <f>'Hazard &amp; Exposure'!DN62</f>
        <v>3.5</v>
      </c>
      <c r="J63" s="146">
        <f>'Hazard &amp; Exposure'!DQ62</f>
        <v>0.9</v>
      </c>
      <c r="K63" s="146">
        <f>'Hazard &amp; Exposure'!DT62</f>
        <v>0</v>
      </c>
      <c r="L63" s="40">
        <f>'Hazard &amp; Exposure'!DU62</f>
        <v>0.6</v>
      </c>
      <c r="M63" s="41">
        <f t="shared" si="8"/>
        <v>2.2000000000000002</v>
      </c>
      <c r="N63" s="144">
        <f>Vulnerability!E62</f>
        <v>0</v>
      </c>
      <c r="O63" s="142">
        <f>Vulnerability!H62</f>
        <v>1.5</v>
      </c>
      <c r="P63" s="142">
        <f>Vulnerability!N62</f>
        <v>0.2</v>
      </c>
      <c r="Q63" s="40">
        <f>Vulnerability!O62</f>
        <v>0.4</v>
      </c>
      <c r="R63" s="142">
        <f>Vulnerability!T62</f>
        <v>7.1</v>
      </c>
      <c r="S63" s="141">
        <f>Vulnerability!AB62</f>
        <v>0.3</v>
      </c>
      <c r="T63" s="141">
        <f>Vulnerability!AE62</f>
        <v>0.3</v>
      </c>
      <c r="U63" s="141">
        <f>Vulnerability!AH62</f>
        <v>0</v>
      </c>
      <c r="V63" s="141">
        <f>Vulnerability!AK62</f>
        <v>0.8</v>
      </c>
      <c r="W63" s="142">
        <f>Vulnerability!AL62</f>
        <v>0.4</v>
      </c>
      <c r="X63" s="40">
        <f>Vulnerability!AM62</f>
        <v>4.5999999999999996</v>
      </c>
      <c r="Y63" s="41">
        <f t="shared" si="9"/>
        <v>2.8</v>
      </c>
      <c r="Z63" s="156">
        <f>'Lack of Coping Capacity'!D62</f>
        <v>2.9</v>
      </c>
      <c r="AA63" s="140">
        <f>'Lack of Coping Capacity'!G62</f>
        <v>2.6</v>
      </c>
      <c r="AB63" s="40">
        <f>'Lack of Coping Capacity'!H62</f>
        <v>2.8</v>
      </c>
      <c r="AC63" s="140">
        <f>'Lack of Coping Capacity'!M62</f>
        <v>2.1</v>
      </c>
      <c r="AD63" s="140">
        <f>'Lack of Coping Capacity'!R62</f>
        <v>0</v>
      </c>
      <c r="AE63" s="140">
        <f>'Lack of Coping Capacity'!Z62</f>
        <v>0.9</v>
      </c>
      <c r="AF63" s="40">
        <f>'Lack of Coping Capacity'!AA62</f>
        <v>1</v>
      </c>
      <c r="AG63" s="41">
        <f t="shared" si="10"/>
        <v>1.9</v>
      </c>
      <c r="AH63" s="149">
        <f t="shared" si="11"/>
        <v>2.2999999999999998</v>
      </c>
      <c r="AI63" s="172" t="str">
        <f t="shared" si="12"/>
        <v>Low</v>
      </c>
      <c r="AJ63" s="166">
        <f t="shared" si="13"/>
        <v>142</v>
      </c>
      <c r="AK63" s="169">
        <f>VLOOKUP($B63,'Lack of Reliability Index'!$A$2:$H$192,8,FALSE)</f>
        <v>3.5422885572139311</v>
      </c>
      <c r="AL63" s="47">
        <f>'Imputed and missing data hidden'!BY61</f>
        <v>10</v>
      </c>
      <c r="AM63" s="167">
        <f t="shared" si="14"/>
        <v>0.19607843137254902</v>
      </c>
      <c r="AN63" s="47" t="str">
        <f t="shared" si="15"/>
        <v/>
      </c>
      <c r="AO63" s="168">
        <f>'Indicator Date hidden2'!BZ62</f>
        <v>0.16417910447761194</v>
      </c>
      <c r="AP63" s="173"/>
    </row>
    <row r="64" spans="1:42" ht="15.75" thickBot="1" x14ac:dyDescent="0.3">
      <c r="A64" s="120" t="str">
        <f>'Indicator Data'!A66</f>
        <v>Gabon</v>
      </c>
      <c r="B64" s="43" t="str">
        <f>'Indicator Data'!B66</f>
        <v>GAB</v>
      </c>
      <c r="C64" s="147">
        <f>'Hazard &amp; Exposure'!AO63</f>
        <v>0.1</v>
      </c>
      <c r="D64" s="146">
        <f>'Hazard &amp; Exposure'!AP63</f>
        <v>4.8</v>
      </c>
      <c r="E64" s="146">
        <f>'Hazard &amp; Exposure'!AQ63</f>
        <v>0</v>
      </c>
      <c r="F64" s="146">
        <f>'Hazard &amp; Exposure'!AR63</f>
        <v>0</v>
      </c>
      <c r="G64" s="146">
        <f>'Hazard &amp; Exposure'!AU63</f>
        <v>1.5</v>
      </c>
      <c r="H64" s="146">
        <f>'Hazard &amp; Exposure'!DM63</f>
        <v>6.5</v>
      </c>
      <c r="I64" s="40">
        <f>'Hazard &amp; Exposure'!DN63</f>
        <v>2.6</v>
      </c>
      <c r="J64" s="146">
        <f>'Hazard &amp; Exposure'!DQ63</f>
        <v>6.1</v>
      </c>
      <c r="K64" s="146">
        <f>'Hazard &amp; Exposure'!DT63</f>
        <v>0</v>
      </c>
      <c r="L64" s="40">
        <f>'Hazard &amp; Exposure'!DU63</f>
        <v>4.3</v>
      </c>
      <c r="M64" s="41">
        <f t="shared" si="8"/>
        <v>3.5</v>
      </c>
      <c r="N64" s="144">
        <f>Vulnerability!E63</f>
        <v>5.6</v>
      </c>
      <c r="O64" s="142">
        <f>Vulnerability!H63</f>
        <v>5.2</v>
      </c>
      <c r="P64" s="142">
        <f>Vulnerability!N63</f>
        <v>0.5</v>
      </c>
      <c r="Q64" s="40">
        <f>Vulnerability!O63</f>
        <v>4.2</v>
      </c>
      <c r="R64" s="142">
        <f>Vulnerability!T63</f>
        <v>1.3</v>
      </c>
      <c r="S64" s="141">
        <f>Vulnerability!AB63</f>
        <v>6.3</v>
      </c>
      <c r="T64" s="141">
        <f>Vulnerability!AE63</f>
        <v>2.6</v>
      </c>
      <c r="U64" s="141">
        <f>Vulnerability!AH63</f>
        <v>0</v>
      </c>
      <c r="V64" s="141">
        <f>Vulnerability!AK63</f>
        <v>2.8</v>
      </c>
      <c r="W64" s="142">
        <f>Vulnerability!AL63</f>
        <v>3.3</v>
      </c>
      <c r="X64" s="40">
        <f>Vulnerability!AM63</f>
        <v>2.4</v>
      </c>
      <c r="Y64" s="41">
        <f t="shared" si="9"/>
        <v>3.4</v>
      </c>
      <c r="Z64" s="156">
        <f>'Lack of Coping Capacity'!D63</f>
        <v>6.7</v>
      </c>
      <c r="AA64" s="140">
        <f>'Lack of Coping Capacity'!G63</f>
        <v>6.9</v>
      </c>
      <c r="AB64" s="40">
        <f>'Lack of Coping Capacity'!H63</f>
        <v>6.8</v>
      </c>
      <c r="AC64" s="140">
        <f>'Lack of Coping Capacity'!M63</f>
        <v>3.2</v>
      </c>
      <c r="AD64" s="140">
        <f>'Lack of Coping Capacity'!R63</f>
        <v>6.2</v>
      </c>
      <c r="AE64" s="140">
        <f>'Lack of Coping Capacity'!Z63</f>
        <v>6.2</v>
      </c>
      <c r="AF64" s="40">
        <f>'Lack of Coping Capacity'!AA63</f>
        <v>5.2</v>
      </c>
      <c r="AG64" s="41">
        <f t="shared" si="10"/>
        <v>6.1</v>
      </c>
      <c r="AH64" s="149">
        <f t="shared" si="11"/>
        <v>4.2</v>
      </c>
      <c r="AI64" s="172" t="str">
        <f t="shared" si="12"/>
        <v>Medium</v>
      </c>
      <c r="AJ64" s="166">
        <f t="shared" si="13"/>
        <v>75</v>
      </c>
      <c r="AK64" s="169">
        <f>VLOOKUP($B64,'Lack of Reliability Index'!$A$2:$H$192,8,FALSE)</f>
        <v>3.0197183098591553</v>
      </c>
      <c r="AL64" s="47">
        <f>'Imputed and missing data hidden'!BY62</f>
        <v>4</v>
      </c>
      <c r="AM64" s="167">
        <f t="shared" si="14"/>
        <v>7.8431372549019607E-2</v>
      </c>
      <c r="AN64" s="47" t="str">
        <f t="shared" si="15"/>
        <v/>
      </c>
      <c r="AO64" s="168">
        <f>'Indicator Date hidden2'!BZ63</f>
        <v>0.36619718309859156</v>
      </c>
      <c r="AP64" s="173"/>
    </row>
    <row r="65" spans="1:42" ht="15.75" thickBot="1" x14ac:dyDescent="0.3">
      <c r="A65" s="120" t="str">
        <f>'Indicator Data'!A67</f>
        <v>Gambia</v>
      </c>
      <c r="B65" s="43" t="str">
        <f>'Indicator Data'!B67</f>
        <v>GMB</v>
      </c>
      <c r="C65" s="147">
        <f>'Hazard &amp; Exposure'!AO64</f>
        <v>0.1</v>
      </c>
      <c r="D65" s="146">
        <f>'Hazard &amp; Exposure'!AP64</f>
        <v>3.5</v>
      </c>
      <c r="E65" s="146">
        <f>'Hazard &amp; Exposure'!AQ64</f>
        <v>3.6</v>
      </c>
      <c r="F65" s="146">
        <f>'Hazard &amp; Exposure'!AR64</f>
        <v>0</v>
      </c>
      <c r="G65" s="146">
        <f>'Hazard &amp; Exposure'!AU64</f>
        <v>3.2</v>
      </c>
      <c r="H65" s="146">
        <f>'Hazard &amp; Exposure'!DM64</f>
        <v>6.2</v>
      </c>
      <c r="I65" s="40">
        <f>'Hazard &amp; Exposure'!DN64</f>
        <v>3.1</v>
      </c>
      <c r="J65" s="146">
        <f>'Hazard &amp; Exposure'!DQ64</f>
        <v>2.2999999999999998</v>
      </c>
      <c r="K65" s="146">
        <f>'Hazard &amp; Exposure'!DT64</f>
        <v>0</v>
      </c>
      <c r="L65" s="40">
        <f>'Hazard &amp; Exposure'!DU64</f>
        <v>1.6</v>
      </c>
      <c r="M65" s="41">
        <f t="shared" si="8"/>
        <v>2.4</v>
      </c>
      <c r="N65" s="144">
        <f>Vulnerability!E64</f>
        <v>9</v>
      </c>
      <c r="O65" s="142">
        <f>Vulnerability!H64</f>
        <v>5.5</v>
      </c>
      <c r="P65" s="142">
        <f>Vulnerability!N64</f>
        <v>5.2</v>
      </c>
      <c r="Q65" s="40">
        <f>Vulnerability!O64</f>
        <v>7.2</v>
      </c>
      <c r="R65" s="142">
        <f>Vulnerability!T64</f>
        <v>2.9</v>
      </c>
      <c r="S65" s="141">
        <f>Vulnerability!AB64</f>
        <v>2.2999999999999998</v>
      </c>
      <c r="T65" s="141">
        <f>Vulnerability!AE64</f>
        <v>4.3</v>
      </c>
      <c r="U65" s="141">
        <f>Vulnerability!AH64</f>
        <v>0</v>
      </c>
      <c r="V65" s="141">
        <f>Vulnerability!AK64</f>
        <v>2.9</v>
      </c>
      <c r="W65" s="142">
        <f>Vulnerability!AL64</f>
        <v>2.5</v>
      </c>
      <c r="X65" s="40">
        <f>Vulnerability!AM64</f>
        <v>2.7</v>
      </c>
      <c r="Y65" s="41">
        <f t="shared" si="9"/>
        <v>5.4</v>
      </c>
      <c r="Z65" s="156">
        <f>'Lack of Coping Capacity'!D64</f>
        <v>3</v>
      </c>
      <c r="AA65" s="140">
        <f>'Lack of Coping Capacity'!G64</f>
        <v>6.3</v>
      </c>
      <c r="AB65" s="40">
        <f>'Lack of Coping Capacity'!H64</f>
        <v>4.7</v>
      </c>
      <c r="AC65" s="140">
        <f>'Lack of Coping Capacity'!M64</f>
        <v>5.8</v>
      </c>
      <c r="AD65" s="140">
        <f>'Lack of Coping Capacity'!R64</f>
        <v>5.7</v>
      </c>
      <c r="AE65" s="140">
        <f>'Lack of Coping Capacity'!Z64</f>
        <v>7.5</v>
      </c>
      <c r="AF65" s="40">
        <f>'Lack of Coping Capacity'!AA64</f>
        <v>6.3</v>
      </c>
      <c r="AG65" s="41">
        <f t="shared" si="10"/>
        <v>5.6</v>
      </c>
      <c r="AH65" s="149">
        <f t="shared" si="11"/>
        <v>4.2</v>
      </c>
      <c r="AI65" s="172" t="str">
        <f t="shared" si="12"/>
        <v>Medium</v>
      </c>
      <c r="AJ65" s="166">
        <f t="shared" si="13"/>
        <v>75</v>
      </c>
      <c r="AK65" s="169">
        <f>VLOOKUP($B65,'Lack of Reliability Index'!$A$2:$H$192,8,FALSE)</f>
        <v>1.3693693693693696</v>
      </c>
      <c r="AL65" s="47">
        <f>'Imputed and missing data hidden'!BY63</f>
        <v>0</v>
      </c>
      <c r="AM65" s="167">
        <f t="shared" si="14"/>
        <v>0</v>
      </c>
      <c r="AN65" s="47" t="str">
        <f t="shared" si="15"/>
        <v/>
      </c>
      <c r="AO65" s="168">
        <f>'Indicator Date hidden2'!BZ64</f>
        <v>0.25675675675675674</v>
      </c>
      <c r="AP65" s="173"/>
    </row>
    <row r="66" spans="1:42" ht="15.75" thickBot="1" x14ac:dyDescent="0.3">
      <c r="A66" s="120" t="str">
        <f>'Indicator Data'!A68</f>
        <v>Georgia</v>
      </c>
      <c r="B66" s="43" t="str">
        <f>'Indicator Data'!B68</f>
        <v>GEO</v>
      </c>
      <c r="C66" s="147">
        <f>'Hazard &amp; Exposure'!AO65</f>
        <v>7.9</v>
      </c>
      <c r="D66" s="146">
        <f>'Hazard &amp; Exposure'!AP65</f>
        <v>5.0999999999999996</v>
      </c>
      <c r="E66" s="146">
        <f>'Hazard &amp; Exposure'!AQ65</f>
        <v>0</v>
      </c>
      <c r="F66" s="146">
        <f>'Hazard &amp; Exposure'!AR65</f>
        <v>0</v>
      </c>
      <c r="G66" s="146">
        <f>'Hazard &amp; Exposure'!AU65</f>
        <v>5.3</v>
      </c>
      <c r="H66" s="146">
        <f>'Hazard &amp; Exposure'!DM65</f>
        <v>4.8</v>
      </c>
      <c r="I66" s="40">
        <f>'Hazard &amp; Exposure'!DN65</f>
        <v>4.4000000000000004</v>
      </c>
      <c r="J66" s="146">
        <f>'Hazard &amp; Exposure'!DQ65</f>
        <v>4.7</v>
      </c>
      <c r="K66" s="146">
        <f>'Hazard &amp; Exposure'!DT65</f>
        <v>0</v>
      </c>
      <c r="L66" s="40">
        <f>'Hazard &amp; Exposure'!DU65</f>
        <v>3.3</v>
      </c>
      <c r="M66" s="41">
        <f t="shared" si="8"/>
        <v>3.9</v>
      </c>
      <c r="N66" s="144">
        <f>Vulnerability!E65</f>
        <v>2.4</v>
      </c>
      <c r="O66" s="142">
        <f>Vulnerability!H65</f>
        <v>4</v>
      </c>
      <c r="P66" s="142">
        <f>Vulnerability!N65</f>
        <v>2.7</v>
      </c>
      <c r="Q66" s="40">
        <f>Vulnerability!O65</f>
        <v>2.9</v>
      </c>
      <c r="R66" s="142">
        <f>Vulnerability!T65</f>
        <v>8.6999999999999993</v>
      </c>
      <c r="S66" s="141">
        <f>Vulnerability!AB65</f>
        <v>1</v>
      </c>
      <c r="T66" s="141">
        <f>Vulnerability!AE65</f>
        <v>0.5</v>
      </c>
      <c r="U66" s="141">
        <f>Vulnerability!AH65</f>
        <v>0</v>
      </c>
      <c r="V66" s="141">
        <f>Vulnerability!AK65</f>
        <v>2.8</v>
      </c>
      <c r="W66" s="142">
        <f>Vulnerability!AL65</f>
        <v>1.1000000000000001</v>
      </c>
      <c r="X66" s="40">
        <f>Vulnerability!AM65</f>
        <v>6.2</v>
      </c>
      <c r="Y66" s="41">
        <f t="shared" si="9"/>
        <v>4.8</v>
      </c>
      <c r="Z66" s="156">
        <f>'Lack of Coping Capacity'!D65</f>
        <v>4.7</v>
      </c>
      <c r="AA66" s="140">
        <f>'Lack of Coping Capacity'!G65</f>
        <v>4.0999999999999996</v>
      </c>
      <c r="AB66" s="40">
        <f>'Lack of Coping Capacity'!H65</f>
        <v>4.4000000000000004</v>
      </c>
      <c r="AC66" s="140">
        <f>'Lack of Coping Capacity'!M65</f>
        <v>1.8</v>
      </c>
      <c r="AD66" s="140">
        <f>'Lack of Coping Capacity'!R65</f>
        <v>1.1000000000000001</v>
      </c>
      <c r="AE66" s="140">
        <f>'Lack of Coping Capacity'!Z65</f>
        <v>2.5</v>
      </c>
      <c r="AF66" s="40">
        <f>'Lack of Coping Capacity'!AA65</f>
        <v>1.8</v>
      </c>
      <c r="AG66" s="41">
        <f t="shared" si="10"/>
        <v>3.2</v>
      </c>
      <c r="AH66" s="149">
        <f t="shared" si="11"/>
        <v>3.9</v>
      </c>
      <c r="AI66" s="172" t="str">
        <f t="shared" si="12"/>
        <v>Medium</v>
      </c>
      <c r="AJ66" s="166">
        <f t="shared" si="13"/>
        <v>87</v>
      </c>
      <c r="AK66" s="169">
        <f>VLOOKUP($B66,'Lack of Reliability Index'!$A$2:$H$192,8,FALSE)</f>
        <v>2.6516431924882617</v>
      </c>
      <c r="AL66" s="47">
        <f>'Imputed and missing data hidden'!BY64</f>
        <v>6</v>
      </c>
      <c r="AM66" s="167">
        <f t="shared" si="14"/>
        <v>0.11764705882352941</v>
      </c>
      <c r="AN66" s="47" t="str">
        <f t="shared" si="15"/>
        <v/>
      </c>
      <c r="AO66" s="168">
        <f>'Indicator Date hidden2'!BZ65</f>
        <v>0.19718309859154928</v>
      </c>
      <c r="AP66" s="173"/>
    </row>
    <row r="67" spans="1:42" ht="15.75" thickBot="1" x14ac:dyDescent="0.3">
      <c r="A67" s="120" t="str">
        <f>'Indicator Data'!A69</f>
        <v>Germany</v>
      </c>
      <c r="B67" s="43" t="str">
        <f>'Indicator Data'!B69</f>
        <v>DEU</v>
      </c>
      <c r="C67" s="147">
        <f>'Hazard &amp; Exposure'!AO66</f>
        <v>4.3</v>
      </c>
      <c r="D67" s="146">
        <f>'Hazard &amp; Exposure'!AP66</f>
        <v>6.1</v>
      </c>
      <c r="E67" s="146">
        <f>'Hazard &amp; Exposure'!AQ66</f>
        <v>0</v>
      </c>
      <c r="F67" s="146">
        <f>'Hazard &amp; Exposure'!AR66</f>
        <v>0</v>
      </c>
      <c r="G67" s="146">
        <f>'Hazard &amp; Exposure'!AU66</f>
        <v>0.5</v>
      </c>
      <c r="H67" s="146">
        <f>'Hazard &amp; Exposure'!DM66</f>
        <v>1.4</v>
      </c>
      <c r="I67" s="40">
        <f>'Hazard &amp; Exposure'!DN66</f>
        <v>2.4</v>
      </c>
      <c r="J67" s="146">
        <f>'Hazard &amp; Exposure'!DQ66</f>
        <v>0.8</v>
      </c>
      <c r="K67" s="146">
        <f>'Hazard &amp; Exposure'!DT66</f>
        <v>0</v>
      </c>
      <c r="L67" s="40">
        <f>'Hazard &amp; Exposure'!DU66</f>
        <v>0.6</v>
      </c>
      <c r="M67" s="41">
        <f t="shared" si="8"/>
        <v>1.5</v>
      </c>
      <c r="N67" s="144">
        <f>Vulnerability!E66</f>
        <v>0</v>
      </c>
      <c r="O67" s="142">
        <f>Vulnerability!H66</f>
        <v>1.4</v>
      </c>
      <c r="P67" s="142">
        <f>Vulnerability!N66</f>
        <v>0.1</v>
      </c>
      <c r="Q67" s="40">
        <f>Vulnerability!O66</f>
        <v>0.4</v>
      </c>
      <c r="R67" s="142">
        <f>Vulnerability!T66</f>
        <v>8.1999999999999993</v>
      </c>
      <c r="S67" s="141">
        <f>Vulnerability!AB66</f>
        <v>0.1</v>
      </c>
      <c r="T67" s="141">
        <f>Vulnerability!AE66</f>
        <v>0.3</v>
      </c>
      <c r="U67" s="141">
        <f>Vulnerability!AH66</f>
        <v>0</v>
      </c>
      <c r="V67" s="141">
        <f>Vulnerability!AK66</f>
        <v>0.8</v>
      </c>
      <c r="W67" s="142">
        <f>Vulnerability!AL66</f>
        <v>0.3</v>
      </c>
      <c r="X67" s="40">
        <f>Vulnerability!AM66</f>
        <v>5.5</v>
      </c>
      <c r="Y67" s="41">
        <f t="shared" si="9"/>
        <v>3.4</v>
      </c>
      <c r="Z67" s="156">
        <f>'Lack of Coping Capacity'!D66</f>
        <v>2.7</v>
      </c>
      <c r="AA67" s="140">
        <f>'Lack of Coping Capacity'!G66</f>
        <v>1.8</v>
      </c>
      <c r="AB67" s="40">
        <f>'Lack of Coping Capacity'!H66</f>
        <v>2.2999999999999998</v>
      </c>
      <c r="AC67" s="140">
        <f>'Lack of Coping Capacity'!M66</f>
        <v>1.5</v>
      </c>
      <c r="AD67" s="140">
        <f>'Lack of Coping Capacity'!R66</f>
        <v>0</v>
      </c>
      <c r="AE67" s="140">
        <f>'Lack of Coping Capacity'!Z66</f>
        <v>0.4</v>
      </c>
      <c r="AF67" s="40">
        <f>'Lack of Coping Capacity'!AA66</f>
        <v>0.6</v>
      </c>
      <c r="AG67" s="41">
        <f t="shared" si="10"/>
        <v>1.5</v>
      </c>
      <c r="AH67" s="149">
        <f t="shared" si="11"/>
        <v>2</v>
      </c>
      <c r="AI67" s="172" t="str">
        <f t="shared" si="12"/>
        <v>Low</v>
      </c>
      <c r="AJ67" s="166">
        <f t="shared" si="13"/>
        <v>152</v>
      </c>
      <c r="AK67" s="169">
        <f>VLOOKUP($B67,'Lack of Reliability Index'!$A$2:$H$192,8,FALSE)</f>
        <v>3.7293532338308459</v>
      </c>
      <c r="AL67" s="47">
        <f>'Imputed and missing data hidden'!BY65</f>
        <v>11</v>
      </c>
      <c r="AM67" s="167">
        <f t="shared" si="14"/>
        <v>0.21568627450980393</v>
      </c>
      <c r="AN67" s="47" t="str">
        <f t="shared" si="15"/>
        <v/>
      </c>
      <c r="AO67" s="168">
        <f>'Indicator Date hidden2'!BZ66</f>
        <v>0.14925373134328357</v>
      </c>
      <c r="AP67" s="173"/>
    </row>
    <row r="68" spans="1:42" ht="15.75" thickBot="1" x14ac:dyDescent="0.3">
      <c r="A68" s="120" t="str">
        <f>'Indicator Data'!A70</f>
        <v>Ghana</v>
      </c>
      <c r="B68" s="43" t="str">
        <f>'Indicator Data'!B70</f>
        <v>GHA</v>
      </c>
      <c r="C68" s="147">
        <f>'Hazard &amp; Exposure'!AO67</f>
        <v>0.1</v>
      </c>
      <c r="D68" s="146">
        <f>'Hazard &amp; Exposure'!AP67</f>
        <v>4.9000000000000004</v>
      </c>
      <c r="E68" s="146">
        <f>'Hazard &amp; Exposure'!AQ67</f>
        <v>5.2</v>
      </c>
      <c r="F68" s="146">
        <f>'Hazard &amp; Exposure'!AR67</f>
        <v>0</v>
      </c>
      <c r="G68" s="146">
        <f>'Hazard &amp; Exposure'!AU67</f>
        <v>1</v>
      </c>
      <c r="H68" s="146">
        <f>'Hazard &amp; Exposure'!DM67</f>
        <v>7.2</v>
      </c>
      <c r="I68" s="40">
        <f>'Hazard &amp; Exposure'!DN67</f>
        <v>3.6</v>
      </c>
      <c r="J68" s="146">
        <f>'Hazard &amp; Exposure'!DQ67</f>
        <v>1.9</v>
      </c>
      <c r="K68" s="146">
        <f>'Hazard &amp; Exposure'!DT67</f>
        <v>0</v>
      </c>
      <c r="L68" s="40">
        <f>'Hazard &amp; Exposure'!DU67</f>
        <v>1.3</v>
      </c>
      <c r="M68" s="41">
        <f t="shared" ref="M68:M99" si="16">ROUND((10-GEOMEAN(((10-I68)/10*9+1),((10-L68)/10*9+1)))/9*10,1)</f>
        <v>2.5</v>
      </c>
      <c r="N68" s="144">
        <f>Vulnerability!E67</f>
        <v>7.2</v>
      </c>
      <c r="O68" s="142">
        <f>Vulnerability!H67</f>
        <v>5.9</v>
      </c>
      <c r="P68" s="142">
        <f>Vulnerability!N67</f>
        <v>1.4</v>
      </c>
      <c r="Q68" s="40">
        <f>Vulnerability!O67</f>
        <v>5.4</v>
      </c>
      <c r="R68" s="142">
        <f>Vulnerability!T67</f>
        <v>3.5</v>
      </c>
      <c r="S68" s="141">
        <f>Vulnerability!AB67</f>
        <v>4.7</v>
      </c>
      <c r="T68" s="141">
        <f>Vulnerability!AE67</f>
        <v>3.1</v>
      </c>
      <c r="U68" s="141">
        <f>Vulnerability!AH67</f>
        <v>1</v>
      </c>
      <c r="V68" s="141">
        <f>Vulnerability!AK67</f>
        <v>1.1000000000000001</v>
      </c>
      <c r="W68" s="142">
        <f>Vulnerability!AL67</f>
        <v>2.6</v>
      </c>
      <c r="X68" s="40">
        <f>Vulnerability!AM67</f>
        <v>3.1</v>
      </c>
      <c r="Y68" s="41">
        <f t="shared" ref="Y68:Y99" si="17">ROUND((10-GEOMEAN(((10-Q68)/10*9+1),((10-X68)/10*9+1)))/9*10,1)</f>
        <v>4.3</v>
      </c>
      <c r="Z68" s="156">
        <f>'Lack of Coping Capacity'!D67</f>
        <v>3.4</v>
      </c>
      <c r="AA68" s="140">
        <f>'Lack of Coping Capacity'!G67</f>
        <v>5.6</v>
      </c>
      <c r="AB68" s="40">
        <f>'Lack of Coping Capacity'!H67</f>
        <v>4.5</v>
      </c>
      <c r="AC68" s="140">
        <f>'Lack of Coping Capacity'!M67</f>
        <v>4.2</v>
      </c>
      <c r="AD68" s="140">
        <f>'Lack of Coping Capacity'!R67</f>
        <v>7</v>
      </c>
      <c r="AE68" s="140">
        <f>'Lack of Coping Capacity'!Z67</f>
        <v>5.9</v>
      </c>
      <c r="AF68" s="40">
        <f>'Lack of Coping Capacity'!AA67</f>
        <v>5.7</v>
      </c>
      <c r="AG68" s="41">
        <f t="shared" ref="AG68:AG99" si="18">ROUND((10-GEOMEAN(((10-AB68)/10*9+1),((10-AF68)/10*9+1)))/9*10,1)</f>
        <v>5.0999999999999996</v>
      </c>
      <c r="AH68" s="149">
        <f t="shared" ref="AH68:AH99" si="19">ROUND(M68^(1/3)*Y68^(1/3)*AG68^(1/3),1)</f>
        <v>3.8</v>
      </c>
      <c r="AI68" s="172" t="str">
        <f t="shared" ref="AI68:AI99" si="20">IF(AH68&gt;=6.5,"Very High",IF(AH68&gt;=5,"High",IF(AH68&gt;=3.5,"Medium",IF(AH68&gt;=2,"Low","Very Low"))))</f>
        <v>Medium</v>
      </c>
      <c r="AJ68" s="166">
        <f t="shared" ref="AJ68:AJ99" si="21">_xlfn.RANK.EQ(AH68,AH$4:AH$194)</f>
        <v>92</v>
      </c>
      <c r="AK68" s="169">
        <f>VLOOKUP($B68,'Lack of Reliability Index'!$A$2:$H$192,8,FALSE)</f>
        <v>0.93693693693693625</v>
      </c>
      <c r="AL68" s="47">
        <f>'Imputed and missing data hidden'!BY66</f>
        <v>0</v>
      </c>
      <c r="AM68" s="167">
        <f t="shared" ref="AM68:AM99" si="22">AL68/51</f>
        <v>0</v>
      </c>
      <c r="AN68" s="47" t="str">
        <f t="shared" ref="AN68:AN99" si="23">IF(K68&gt;=7,"YES","")</f>
        <v/>
      </c>
      <c r="AO68" s="168">
        <f>'Indicator Date hidden2'!BZ67</f>
        <v>0.17567567567567569</v>
      </c>
      <c r="AP68" s="173"/>
    </row>
    <row r="69" spans="1:42" ht="15.75" thickBot="1" x14ac:dyDescent="0.3">
      <c r="A69" s="120" t="str">
        <f>'Indicator Data'!A71</f>
        <v>Greece</v>
      </c>
      <c r="B69" s="43" t="str">
        <f>'Indicator Data'!B71</f>
        <v>GRC</v>
      </c>
      <c r="C69" s="147">
        <f>'Hazard &amp; Exposure'!AO68</f>
        <v>9.6</v>
      </c>
      <c r="D69" s="146">
        <f>'Hazard &amp; Exposure'!AP68</f>
        <v>3.1</v>
      </c>
      <c r="E69" s="146">
        <f>'Hazard &amp; Exposure'!AQ68</f>
        <v>8.6999999999999993</v>
      </c>
      <c r="F69" s="146">
        <f>'Hazard &amp; Exposure'!AR68</f>
        <v>0</v>
      </c>
      <c r="G69" s="146">
        <f>'Hazard &amp; Exposure'!AU68</f>
        <v>2.2999999999999998</v>
      </c>
      <c r="H69" s="146">
        <f>'Hazard &amp; Exposure'!DM68</f>
        <v>4.8</v>
      </c>
      <c r="I69" s="40">
        <f>'Hazard &amp; Exposure'!DN68</f>
        <v>6</v>
      </c>
      <c r="J69" s="146">
        <f>'Hazard &amp; Exposure'!DQ68</f>
        <v>2.8</v>
      </c>
      <c r="K69" s="146">
        <f>'Hazard &amp; Exposure'!DT68</f>
        <v>0</v>
      </c>
      <c r="L69" s="40">
        <f>'Hazard &amp; Exposure'!DU68</f>
        <v>2</v>
      </c>
      <c r="M69" s="41">
        <f t="shared" si="16"/>
        <v>4.3</v>
      </c>
      <c r="N69" s="144">
        <f>Vulnerability!E68</f>
        <v>0.6</v>
      </c>
      <c r="O69" s="142">
        <f>Vulnerability!H68</f>
        <v>2.2000000000000002</v>
      </c>
      <c r="P69" s="142">
        <f>Vulnerability!N68</f>
        <v>0.7</v>
      </c>
      <c r="Q69" s="40">
        <f>Vulnerability!O68</f>
        <v>1</v>
      </c>
      <c r="R69" s="142">
        <f>Vulnerability!T68</f>
        <v>6.6</v>
      </c>
      <c r="S69" s="141">
        <f>Vulnerability!AB68</f>
        <v>0.2</v>
      </c>
      <c r="T69" s="141">
        <f>Vulnerability!AE68</f>
        <v>0.4</v>
      </c>
      <c r="U69" s="141">
        <f>Vulnerability!AH68</f>
        <v>0</v>
      </c>
      <c r="V69" s="141">
        <f>Vulnerability!AK68</f>
        <v>1.1000000000000001</v>
      </c>
      <c r="W69" s="142">
        <f>Vulnerability!AL68</f>
        <v>0.4</v>
      </c>
      <c r="X69" s="40">
        <f>Vulnerability!AM68</f>
        <v>4.2</v>
      </c>
      <c r="Y69" s="41">
        <f t="shared" si="17"/>
        <v>2.8</v>
      </c>
      <c r="Z69" s="156">
        <f>'Lack of Coping Capacity'!D68</f>
        <v>2.2999999999999998</v>
      </c>
      <c r="AA69" s="140">
        <f>'Lack of Coping Capacity'!G68</f>
        <v>5</v>
      </c>
      <c r="AB69" s="40">
        <f>'Lack of Coping Capacity'!H68</f>
        <v>3.7</v>
      </c>
      <c r="AC69" s="140">
        <f>'Lack of Coping Capacity'!M68</f>
        <v>2.1</v>
      </c>
      <c r="AD69" s="140">
        <f>'Lack of Coping Capacity'!R68</f>
        <v>0</v>
      </c>
      <c r="AE69" s="140">
        <f>'Lack of Coping Capacity'!Z68</f>
        <v>0.9</v>
      </c>
      <c r="AF69" s="40">
        <f>'Lack of Coping Capacity'!AA68</f>
        <v>1</v>
      </c>
      <c r="AG69" s="41">
        <f t="shared" si="18"/>
        <v>2.5</v>
      </c>
      <c r="AH69" s="149">
        <f t="shared" si="19"/>
        <v>3.1</v>
      </c>
      <c r="AI69" s="172" t="str">
        <f t="shared" si="20"/>
        <v>Low</v>
      </c>
      <c r="AJ69" s="166">
        <f t="shared" si="21"/>
        <v>112</v>
      </c>
      <c r="AK69" s="169">
        <f>VLOOKUP($B69,'Lack of Reliability Index'!$A$2:$H$192,8,FALSE)</f>
        <v>3.6367149758454111</v>
      </c>
      <c r="AL69" s="47">
        <f>'Imputed and missing data hidden'!BY67</f>
        <v>9</v>
      </c>
      <c r="AM69" s="167">
        <f t="shared" si="22"/>
        <v>0.17647058823529413</v>
      </c>
      <c r="AN69" s="47" t="str">
        <f t="shared" si="23"/>
        <v/>
      </c>
      <c r="AO69" s="168">
        <f>'Indicator Date hidden2'!BZ68</f>
        <v>0.2318840579710145</v>
      </c>
      <c r="AP69" s="173"/>
    </row>
    <row r="70" spans="1:42" ht="15.75" thickBot="1" x14ac:dyDescent="0.3">
      <c r="A70" s="120" t="str">
        <f>'Indicator Data'!A72</f>
        <v>Grenada</v>
      </c>
      <c r="B70" s="43" t="str">
        <f>'Indicator Data'!B72</f>
        <v>GRD</v>
      </c>
      <c r="C70" s="147">
        <f>'Hazard &amp; Exposure'!AO69</f>
        <v>3.5</v>
      </c>
      <c r="D70" s="146">
        <f>'Hazard &amp; Exposure'!AP69</f>
        <v>0.1</v>
      </c>
      <c r="E70" s="146">
        <f>'Hazard &amp; Exposure'!AQ69</f>
        <v>0</v>
      </c>
      <c r="F70" s="146">
        <f>'Hazard &amp; Exposure'!AR69</f>
        <v>1.7</v>
      </c>
      <c r="G70" s="146">
        <f>'Hazard &amp; Exposure'!AU69</f>
        <v>0.5</v>
      </c>
      <c r="H70" s="146">
        <f>'Hazard &amp; Exposure'!DM69</f>
        <v>3.6</v>
      </c>
      <c r="I70" s="40">
        <f>'Hazard &amp; Exposure'!DN69</f>
        <v>1.7</v>
      </c>
      <c r="J70" s="146">
        <f>'Hazard &amp; Exposure'!DQ69</f>
        <v>0</v>
      </c>
      <c r="K70" s="146">
        <f>'Hazard &amp; Exposure'!DT69</f>
        <v>0</v>
      </c>
      <c r="L70" s="40">
        <f>'Hazard &amp; Exposure'!DU69</f>
        <v>0</v>
      </c>
      <c r="M70" s="41">
        <f t="shared" si="16"/>
        <v>0.9</v>
      </c>
      <c r="N70" s="144">
        <f>Vulnerability!E69</f>
        <v>2.6</v>
      </c>
      <c r="O70" s="142" t="str">
        <f>Vulnerability!H69</f>
        <v>x</v>
      </c>
      <c r="P70" s="142">
        <f>Vulnerability!N69</f>
        <v>0.9</v>
      </c>
      <c r="Q70" s="40">
        <f>Vulnerability!O69</f>
        <v>2</v>
      </c>
      <c r="R70" s="142">
        <f>Vulnerability!T69</f>
        <v>0</v>
      </c>
      <c r="S70" s="141">
        <f>Vulnerability!AB69</f>
        <v>0.1</v>
      </c>
      <c r="T70" s="141">
        <f>Vulnerability!AE69</f>
        <v>1.3</v>
      </c>
      <c r="U70" s="141">
        <f>Vulnerability!AH69</f>
        <v>0</v>
      </c>
      <c r="V70" s="141">
        <f>Vulnerability!AK69</f>
        <v>5.7</v>
      </c>
      <c r="W70" s="142">
        <f>Vulnerability!AL69</f>
        <v>2.1</v>
      </c>
      <c r="X70" s="40">
        <f>Vulnerability!AM69</f>
        <v>1.1000000000000001</v>
      </c>
      <c r="Y70" s="41">
        <f t="shared" si="17"/>
        <v>1.6</v>
      </c>
      <c r="Z70" s="156">
        <f>'Lack of Coping Capacity'!D69</f>
        <v>4.7</v>
      </c>
      <c r="AA70" s="140">
        <f>'Lack of Coping Capacity'!G69</f>
        <v>5.0999999999999996</v>
      </c>
      <c r="AB70" s="40">
        <f>'Lack of Coping Capacity'!H69</f>
        <v>4.9000000000000004</v>
      </c>
      <c r="AC70" s="140">
        <f>'Lack of Coping Capacity'!M69</f>
        <v>3.3</v>
      </c>
      <c r="AD70" s="140">
        <f>'Lack of Coping Capacity'!R69</f>
        <v>0.6</v>
      </c>
      <c r="AE70" s="140">
        <f>'Lack of Coping Capacity'!Z69</f>
        <v>4.0999999999999996</v>
      </c>
      <c r="AF70" s="40">
        <f>'Lack of Coping Capacity'!AA69</f>
        <v>2.7</v>
      </c>
      <c r="AG70" s="41">
        <f t="shared" si="18"/>
        <v>3.9</v>
      </c>
      <c r="AH70" s="149">
        <f t="shared" si="19"/>
        <v>1.8</v>
      </c>
      <c r="AI70" s="172" t="str">
        <f t="shared" si="20"/>
        <v>Very Low</v>
      </c>
      <c r="AJ70" s="166">
        <f t="shared" si="21"/>
        <v>164</v>
      </c>
      <c r="AK70" s="169">
        <f>VLOOKUP($B70,'Lack of Reliability Index'!$A$2:$H$192,8,FALSE)</f>
        <v>4.7619047619047619</v>
      </c>
      <c r="AL70" s="47">
        <f>'Imputed and missing data hidden'!BY68</f>
        <v>20</v>
      </c>
      <c r="AM70" s="167">
        <f t="shared" si="22"/>
        <v>0.39215686274509803</v>
      </c>
      <c r="AN70" s="47" t="str">
        <f t="shared" si="23"/>
        <v/>
      </c>
      <c r="AO70" s="168">
        <f>'Indicator Date hidden2'!BZ69</f>
        <v>0.14285714285714285</v>
      </c>
      <c r="AP70" s="173"/>
    </row>
    <row r="71" spans="1:42" ht="15.75" thickBot="1" x14ac:dyDescent="0.3">
      <c r="A71" s="120" t="str">
        <f>'Indicator Data'!A73</f>
        <v>Guatemala</v>
      </c>
      <c r="B71" s="43" t="str">
        <f>'Indicator Data'!B73</f>
        <v>GTM</v>
      </c>
      <c r="C71" s="147">
        <f>'Hazard &amp; Exposure'!AO70</f>
        <v>9.8000000000000007</v>
      </c>
      <c r="D71" s="146">
        <f>'Hazard &amp; Exposure'!AP70</f>
        <v>5.0999999999999996</v>
      </c>
      <c r="E71" s="146">
        <f>'Hazard &amp; Exposure'!AQ70</f>
        <v>7.4</v>
      </c>
      <c r="F71" s="146">
        <f>'Hazard &amp; Exposure'!AR70</f>
        <v>4.5</v>
      </c>
      <c r="G71" s="146">
        <f>'Hazard &amp; Exposure'!AU70</f>
        <v>3.8</v>
      </c>
      <c r="H71" s="146">
        <f>'Hazard &amp; Exposure'!DM70</f>
        <v>5.7</v>
      </c>
      <c r="I71" s="40">
        <f>'Hazard &amp; Exposure'!DN70</f>
        <v>6.7</v>
      </c>
      <c r="J71" s="146">
        <f>'Hazard &amp; Exposure'!DQ70</f>
        <v>6.8</v>
      </c>
      <c r="K71" s="146">
        <f>'Hazard &amp; Exposure'!DT70</f>
        <v>0</v>
      </c>
      <c r="L71" s="40">
        <f>'Hazard &amp; Exposure'!DU70</f>
        <v>4.8</v>
      </c>
      <c r="M71" s="41">
        <f t="shared" si="16"/>
        <v>5.8</v>
      </c>
      <c r="N71" s="144">
        <f>Vulnerability!E70</f>
        <v>6.7</v>
      </c>
      <c r="O71" s="142">
        <f>Vulnerability!H70</f>
        <v>6.2</v>
      </c>
      <c r="P71" s="142">
        <f>Vulnerability!N70</f>
        <v>1.6</v>
      </c>
      <c r="Q71" s="40">
        <f>Vulnerability!O70</f>
        <v>5.3</v>
      </c>
      <c r="R71" s="142">
        <f>Vulnerability!T70</f>
        <v>7</v>
      </c>
      <c r="S71" s="141">
        <f>Vulnerability!AB70</f>
        <v>1.1000000000000001</v>
      </c>
      <c r="T71" s="141">
        <f>Vulnerability!AE70</f>
        <v>2.5</v>
      </c>
      <c r="U71" s="141">
        <f>Vulnerability!AH70</f>
        <v>9.5</v>
      </c>
      <c r="V71" s="141">
        <f>Vulnerability!AK70</f>
        <v>4</v>
      </c>
      <c r="W71" s="142">
        <f>Vulnerability!AL70</f>
        <v>5.5</v>
      </c>
      <c r="X71" s="40">
        <f>Vulnerability!AM70</f>
        <v>6.3</v>
      </c>
      <c r="Y71" s="41">
        <f t="shared" si="17"/>
        <v>5.8</v>
      </c>
      <c r="Z71" s="156">
        <f>'Lack of Coping Capacity'!D70</f>
        <v>5.5</v>
      </c>
      <c r="AA71" s="140">
        <f>'Lack of Coping Capacity'!G70</f>
        <v>6.8</v>
      </c>
      <c r="AB71" s="40">
        <f>'Lack of Coping Capacity'!H70</f>
        <v>6.2</v>
      </c>
      <c r="AC71" s="140">
        <f>'Lack of Coping Capacity'!M70</f>
        <v>3.9</v>
      </c>
      <c r="AD71" s="140">
        <f>'Lack of Coping Capacity'!R70</f>
        <v>4.4000000000000004</v>
      </c>
      <c r="AE71" s="140">
        <f>'Lack of Coping Capacity'!Z70</f>
        <v>5.4</v>
      </c>
      <c r="AF71" s="40">
        <f>'Lack of Coping Capacity'!AA70</f>
        <v>4.5999999999999996</v>
      </c>
      <c r="AG71" s="41">
        <f t="shared" si="18"/>
        <v>5.5</v>
      </c>
      <c r="AH71" s="149">
        <f t="shared" si="19"/>
        <v>5.7</v>
      </c>
      <c r="AI71" s="172" t="str">
        <f t="shared" si="20"/>
        <v>High</v>
      </c>
      <c r="AJ71" s="166">
        <f t="shared" si="21"/>
        <v>27</v>
      </c>
      <c r="AK71" s="169">
        <f>VLOOKUP($B71,'Lack of Reliability Index'!$A$2:$H$192,8,FALSE)</f>
        <v>1.9315315315315313</v>
      </c>
      <c r="AL71" s="47">
        <f>'Imputed and missing data hidden'!BY69</f>
        <v>4</v>
      </c>
      <c r="AM71" s="167">
        <f t="shared" si="22"/>
        <v>7.8431372549019607E-2</v>
      </c>
      <c r="AN71" s="47" t="str">
        <f t="shared" si="23"/>
        <v/>
      </c>
      <c r="AO71" s="168">
        <f>'Indicator Date hidden2'!BZ70</f>
        <v>0.16216216216216217</v>
      </c>
      <c r="AP71" s="173"/>
    </row>
    <row r="72" spans="1:42" ht="15.75" thickBot="1" x14ac:dyDescent="0.3">
      <c r="A72" s="120" t="str">
        <f>'Indicator Data'!A74</f>
        <v>Guinea</v>
      </c>
      <c r="B72" s="43" t="str">
        <f>'Indicator Data'!B74</f>
        <v>GIN</v>
      </c>
      <c r="C72" s="147">
        <f>'Hazard &amp; Exposure'!AO71</f>
        <v>0.1</v>
      </c>
      <c r="D72" s="146">
        <f>'Hazard &amp; Exposure'!AP71</f>
        <v>5.0999999999999996</v>
      </c>
      <c r="E72" s="146">
        <f>'Hazard &amp; Exposure'!AQ71</f>
        <v>5.2</v>
      </c>
      <c r="F72" s="146">
        <f>'Hazard &amp; Exposure'!AR71</f>
        <v>0</v>
      </c>
      <c r="G72" s="146">
        <f>'Hazard &amp; Exposure'!AU71</f>
        <v>0.8</v>
      </c>
      <c r="H72" s="146">
        <f>'Hazard &amp; Exposure'!DM71</f>
        <v>8</v>
      </c>
      <c r="I72" s="40">
        <f>'Hazard &amp; Exposure'!DN71</f>
        <v>3.9</v>
      </c>
      <c r="J72" s="146">
        <f>'Hazard &amp; Exposure'!DQ71</f>
        <v>5.9</v>
      </c>
      <c r="K72" s="146">
        <f>'Hazard &amp; Exposure'!DT71</f>
        <v>0</v>
      </c>
      <c r="L72" s="40">
        <f>'Hazard &amp; Exposure'!DU71</f>
        <v>4.0999999999999996</v>
      </c>
      <c r="M72" s="41">
        <f t="shared" si="16"/>
        <v>4</v>
      </c>
      <c r="N72" s="144">
        <f>Vulnerability!E71</f>
        <v>9.1</v>
      </c>
      <c r="O72" s="142">
        <f>Vulnerability!H71</f>
        <v>2.2000000000000002</v>
      </c>
      <c r="P72" s="142">
        <f>Vulnerability!N71</f>
        <v>1.2</v>
      </c>
      <c r="Q72" s="40">
        <f>Vulnerability!O71</f>
        <v>5.4</v>
      </c>
      <c r="R72" s="142">
        <f>Vulnerability!T71</f>
        <v>2.6</v>
      </c>
      <c r="S72" s="141">
        <f>Vulnerability!AB71</f>
        <v>5.4</v>
      </c>
      <c r="T72" s="141">
        <f>Vulnerability!AE71</f>
        <v>5.4</v>
      </c>
      <c r="U72" s="141">
        <f>Vulnerability!AH71</f>
        <v>0</v>
      </c>
      <c r="V72" s="141">
        <f>Vulnerability!AK71</f>
        <v>4</v>
      </c>
      <c r="W72" s="142">
        <f>Vulnerability!AL71</f>
        <v>4</v>
      </c>
      <c r="X72" s="40">
        <f>Vulnerability!AM71</f>
        <v>3.3</v>
      </c>
      <c r="Y72" s="41">
        <f t="shared" si="17"/>
        <v>4.4000000000000004</v>
      </c>
      <c r="Z72" s="156">
        <f>'Lack of Coping Capacity'!D71</f>
        <v>5</v>
      </c>
      <c r="AA72" s="140">
        <f>'Lack of Coping Capacity'!G71</f>
        <v>7.2</v>
      </c>
      <c r="AB72" s="40">
        <f>'Lack of Coping Capacity'!H71</f>
        <v>6.1</v>
      </c>
      <c r="AC72" s="140">
        <f>'Lack of Coping Capacity'!M71</f>
        <v>7.8</v>
      </c>
      <c r="AD72" s="140">
        <f>'Lack of Coping Capacity'!R71</f>
        <v>8.3000000000000007</v>
      </c>
      <c r="AE72" s="140">
        <f>'Lack of Coping Capacity'!Z71</f>
        <v>9.1</v>
      </c>
      <c r="AF72" s="40">
        <f>'Lack of Coping Capacity'!AA71</f>
        <v>8.4</v>
      </c>
      <c r="AG72" s="41">
        <f t="shared" si="18"/>
        <v>7.4</v>
      </c>
      <c r="AH72" s="149">
        <f t="shared" si="19"/>
        <v>5.0999999999999996</v>
      </c>
      <c r="AI72" s="172" t="str">
        <f t="shared" si="20"/>
        <v>High</v>
      </c>
      <c r="AJ72" s="166">
        <f t="shared" si="21"/>
        <v>47</v>
      </c>
      <c r="AK72" s="169">
        <f>VLOOKUP($B72,'Lack of Reliability Index'!$A$2:$H$192,8,FALSE)</f>
        <v>2.0018779342723008</v>
      </c>
      <c r="AL72" s="47">
        <f>'Imputed and missing data hidden'!BY70</f>
        <v>3</v>
      </c>
      <c r="AM72" s="167">
        <f t="shared" si="22"/>
        <v>5.8823529411764705E-2</v>
      </c>
      <c r="AN72" s="47" t="str">
        <f t="shared" si="23"/>
        <v/>
      </c>
      <c r="AO72" s="168">
        <f>'Indicator Date hidden2'!BZ71</f>
        <v>0.22535211267605634</v>
      </c>
      <c r="AP72" s="173"/>
    </row>
    <row r="73" spans="1:42" ht="15.75" thickBot="1" x14ac:dyDescent="0.3">
      <c r="A73" s="120" t="str">
        <f>'Indicator Data'!A75</f>
        <v>Guinea-Bissau</v>
      </c>
      <c r="B73" s="43" t="str">
        <f>'Indicator Data'!B75</f>
        <v>GNB</v>
      </c>
      <c r="C73" s="147">
        <f>'Hazard &amp; Exposure'!AO72</f>
        <v>0.1</v>
      </c>
      <c r="D73" s="146">
        <f>'Hazard &amp; Exposure'!AP72</f>
        <v>3.3</v>
      </c>
      <c r="E73" s="146">
        <f>'Hazard &amp; Exposure'!AQ72</f>
        <v>1.5</v>
      </c>
      <c r="F73" s="146">
        <f>'Hazard &amp; Exposure'!AR72</f>
        <v>0</v>
      </c>
      <c r="G73" s="146">
        <f>'Hazard &amp; Exposure'!AU72</f>
        <v>2</v>
      </c>
      <c r="H73" s="146">
        <f>'Hazard &amp; Exposure'!DM72</f>
        <v>7</v>
      </c>
      <c r="I73" s="40">
        <f>'Hazard &amp; Exposure'!DN72</f>
        <v>2.7</v>
      </c>
      <c r="J73" s="146">
        <f>'Hazard &amp; Exposure'!DQ72</f>
        <v>2.2999999999999998</v>
      </c>
      <c r="K73" s="146">
        <f>'Hazard &amp; Exposure'!DT72</f>
        <v>0</v>
      </c>
      <c r="L73" s="40">
        <f>'Hazard &amp; Exposure'!DU72</f>
        <v>1.6</v>
      </c>
      <c r="M73" s="41">
        <f t="shared" si="16"/>
        <v>2.2000000000000002</v>
      </c>
      <c r="N73" s="144">
        <f>Vulnerability!E72</f>
        <v>8.9</v>
      </c>
      <c r="O73" s="142">
        <f>Vulnerability!H72</f>
        <v>6.4</v>
      </c>
      <c r="P73" s="142">
        <f>Vulnerability!N72</f>
        <v>2.6</v>
      </c>
      <c r="Q73" s="40">
        <f>Vulnerability!O72</f>
        <v>6.7</v>
      </c>
      <c r="R73" s="142">
        <f>Vulnerability!T72</f>
        <v>3.2</v>
      </c>
      <c r="S73" s="141">
        <f>Vulnerability!AB72</f>
        <v>5.6</v>
      </c>
      <c r="T73" s="141">
        <f>Vulnerability!AE72</f>
        <v>5.2</v>
      </c>
      <c r="U73" s="141">
        <f>Vulnerability!AH72</f>
        <v>0.3</v>
      </c>
      <c r="V73" s="141">
        <f>Vulnerability!AK72</f>
        <v>7.2</v>
      </c>
      <c r="W73" s="142">
        <f>Vulnerability!AL72</f>
        <v>5</v>
      </c>
      <c r="X73" s="40">
        <f>Vulnerability!AM72</f>
        <v>4.2</v>
      </c>
      <c r="Y73" s="41">
        <f t="shared" si="17"/>
        <v>5.6</v>
      </c>
      <c r="Z73" s="156">
        <f>'Lack of Coping Capacity'!D72</f>
        <v>7.8</v>
      </c>
      <c r="AA73" s="140">
        <f>'Lack of Coping Capacity'!G72</f>
        <v>8.5</v>
      </c>
      <c r="AB73" s="40">
        <f>'Lack of Coping Capacity'!H72</f>
        <v>8.1999999999999993</v>
      </c>
      <c r="AC73" s="140">
        <f>'Lack of Coping Capacity'!M72</f>
        <v>7.6</v>
      </c>
      <c r="AD73" s="140">
        <f>'Lack of Coping Capacity'!R72</f>
        <v>8.1</v>
      </c>
      <c r="AE73" s="140">
        <f>'Lack of Coping Capacity'!Z72</f>
        <v>6.9</v>
      </c>
      <c r="AF73" s="40">
        <f>'Lack of Coping Capacity'!AA72</f>
        <v>7.5</v>
      </c>
      <c r="AG73" s="41">
        <f t="shared" si="18"/>
        <v>7.9</v>
      </c>
      <c r="AH73" s="149">
        <f t="shared" si="19"/>
        <v>4.5999999999999996</v>
      </c>
      <c r="AI73" s="172" t="str">
        <f t="shared" si="20"/>
        <v>Medium</v>
      </c>
      <c r="AJ73" s="166">
        <f t="shared" si="21"/>
        <v>61</v>
      </c>
      <c r="AK73" s="169">
        <f>VLOOKUP($B73,'Lack of Reliability Index'!$A$2:$H$192,8,FALSE)</f>
        <v>2.2857142857142865</v>
      </c>
      <c r="AL73" s="47">
        <f>'Imputed and missing data hidden'!BY71</f>
        <v>4</v>
      </c>
      <c r="AM73" s="167">
        <f t="shared" si="22"/>
        <v>7.8431372549019607E-2</v>
      </c>
      <c r="AN73" s="47" t="str">
        <f t="shared" si="23"/>
        <v/>
      </c>
      <c r="AO73" s="168">
        <f>'Indicator Date hidden2'!BZ72</f>
        <v>0.22857142857142856</v>
      </c>
      <c r="AP73" s="173"/>
    </row>
    <row r="74" spans="1:42" ht="15.75" thickBot="1" x14ac:dyDescent="0.3">
      <c r="A74" s="120" t="str">
        <f>'Indicator Data'!A76</f>
        <v>Guyana</v>
      </c>
      <c r="B74" s="43" t="str">
        <f>'Indicator Data'!B76</f>
        <v>GUY</v>
      </c>
      <c r="C74" s="147">
        <f>'Hazard &amp; Exposure'!AO73</f>
        <v>0.1</v>
      </c>
      <c r="D74" s="146">
        <f>'Hazard &amp; Exposure'!AP73</f>
        <v>4.8</v>
      </c>
      <c r="E74" s="146">
        <f>'Hazard &amp; Exposure'!AQ73</f>
        <v>6.7</v>
      </c>
      <c r="F74" s="146">
        <f>'Hazard &amp; Exposure'!AR73</f>
        <v>0</v>
      </c>
      <c r="G74" s="146">
        <f>'Hazard &amp; Exposure'!AU73</f>
        <v>4.2</v>
      </c>
      <c r="H74" s="146">
        <f>'Hazard &amp; Exposure'!DM73</f>
        <v>5.2</v>
      </c>
      <c r="I74" s="40">
        <f>'Hazard &amp; Exposure'!DN73</f>
        <v>3.9</v>
      </c>
      <c r="J74" s="146">
        <f>'Hazard &amp; Exposure'!DQ73</f>
        <v>1</v>
      </c>
      <c r="K74" s="146">
        <f>'Hazard &amp; Exposure'!DT73</f>
        <v>0</v>
      </c>
      <c r="L74" s="40">
        <f>'Hazard &amp; Exposure'!DU73</f>
        <v>0.7</v>
      </c>
      <c r="M74" s="41">
        <f t="shared" si="16"/>
        <v>2.4</v>
      </c>
      <c r="N74" s="144">
        <f>Vulnerability!E73</f>
        <v>5.2</v>
      </c>
      <c r="O74" s="142">
        <f>Vulnerability!H73</f>
        <v>6.7</v>
      </c>
      <c r="P74" s="142">
        <f>Vulnerability!N73</f>
        <v>1.4</v>
      </c>
      <c r="Q74" s="40">
        <f>Vulnerability!O73</f>
        <v>4.5999999999999996</v>
      </c>
      <c r="R74" s="142">
        <f>Vulnerability!T73</f>
        <v>0.8</v>
      </c>
      <c r="S74" s="141">
        <f>Vulnerability!AB73</f>
        <v>4</v>
      </c>
      <c r="T74" s="141">
        <f>Vulnerability!AE73</f>
        <v>2.2000000000000002</v>
      </c>
      <c r="U74" s="141">
        <f>Vulnerability!AH73</f>
        <v>0.1</v>
      </c>
      <c r="V74" s="141">
        <f>Vulnerability!AK73</f>
        <v>2.6</v>
      </c>
      <c r="W74" s="142">
        <f>Vulnerability!AL73</f>
        <v>2.2999999999999998</v>
      </c>
      <c r="X74" s="40">
        <f>Vulnerability!AM73</f>
        <v>1.6</v>
      </c>
      <c r="Y74" s="41">
        <f t="shared" si="17"/>
        <v>3.2</v>
      </c>
      <c r="Z74" s="156" t="str">
        <f>'Lack of Coping Capacity'!D73</f>
        <v>x</v>
      </c>
      <c r="AA74" s="140">
        <f>'Lack of Coping Capacity'!G73</f>
        <v>6</v>
      </c>
      <c r="AB74" s="40">
        <f>'Lack of Coping Capacity'!H73</f>
        <v>6</v>
      </c>
      <c r="AC74" s="140">
        <f>'Lack of Coping Capacity'!M73</f>
        <v>4</v>
      </c>
      <c r="AD74" s="140">
        <f>'Lack of Coping Capacity'!R73</f>
        <v>4.0999999999999996</v>
      </c>
      <c r="AE74" s="140">
        <f>'Lack of Coping Capacity'!Z73</f>
        <v>5</v>
      </c>
      <c r="AF74" s="40">
        <f>'Lack of Coping Capacity'!AA73</f>
        <v>4.4000000000000004</v>
      </c>
      <c r="AG74" s="41">
        <f t="shared" si="18"/>
        <v>5.3</v>
      </c>
      <c r="AH74" s="149">
        <f t="shared" si="19"/>
        <v>3.4</v>
      </c>
      <c r="AI74" s="172" t="str">
        <f t="shared" si="20"/>
        <v>Low</v>
      </c>
      <c r="AJ74" s="166">
        <f t="shared" si="21"/>
        <v>105</v>
      </c>
      <c r="AK74" s="169">
        <f>VLOOKUP($B74,'Lack of Reliability Index'!$A$2:$H$192,8,FALSE)</f>
        <v>3.4222222222222234</v>
      </c>
      <c r="AL74" s="47">
        <f>'Imputed and missing data hidden'!BY72</f>
        <v>7</v>
      </c>
      <c r="AM74" s="167">
        <f t="shared" si="22"/>
        <v>0.13725490196078433</v>
      </c>
      <c r="AN74" s="47" t="str">
        <f t="shared" si="23"/>
        <v/>
      </c>
      <c r="AO74" s="168">
        <f>'Indicator Date hidden2'!BZ73</f>
        <v>0.29166666666666669</v>
      </c>
      <c r="AP74" s="173"/>
    </row>
    <row r="75" spans="1:42" ht="15.75" thickBot="1" x14ac:dyDescent="0.3">
      <c r="A75" s="120" t="str">
        <f>'Indicator Data'!A77</f>
        <v>Haiti</v>
      </c>
      <c r="B75" s="43" t="str">
        <f>'Indicator Data'!B77</f>
        <v>HTI</v>
      </c>
      <c r="C75" s="147">
        <f>'Hazard &amp; Exposure'!AO74</f>
        <v>9.6999999999999993</v>
      </c>
      <c r="D75" s="146">
        <f>'Hazard &amp; Exposure'!AP74</f>
        <v>4.3</v>
      </c>
      <c r="E75" s="146">
        <f>'Hazard &amp; Exposure'!AQ74</f>
        <v>6.3</v>
      </c>
      <c r="F75" s="146">
        <f>'Hazard &amp; Exposure'!AR74</f>
        <v>7.2</v>
      </c>
      <c r="G75" s="146">
        <f>'Hazard &amp; Exposure'!AU74</f>
        <v>3.9</v>
      </c>
      <c r="H75" s="146">
        <f>'Hazard &amp; Exposure'!DM74</f>
        <v>7.3</v>
      </c>
      <c r="I75" s="40">
        <f>'Hazard &amp; Exposure'!DN74</f>
        <v>7</v>
      </c>
      <c r="J75" s="146">
        <f>'Hazard &amp; Exposure'!DQ74</f>
        <v>7.6</v>
      </c>
      <c r="K75" s="146">
        <f>'Hazard &amp; Exposure'!DT74</f>
        <v>0</v>
      </c>
      <c r="L75" s="40">
        <f>'Hazard &amp; Exposure'!DU74</f>
        <v>5.3</v>
      </c>
      <c r="M75" s="41">
        <f t="shared" si="16"/>
        <v>6.2</v>
      </c>
      <c r="N75" s="144">
        <f>Vulnerability!E74</f>
        <v>8.4</v>
      </c>
      <c r="O75" s="142">
        <f>Vulnerability!H74</f>
        <v>6</v>
      </c>
      <c r="P75" s="142">
        <f>Vulnerability!N74</f>
        <v>6.8</v>
      </c>
      <c r="Q75" s="40">
        <f>Vulnerability!O74</f>
        <v>7.4</v>
      </c>
      <c r="R75" s="142">
        <f>Vulnerability!T74</f>
        <v>4.7</v>
      </c>
      <c r="S75" s="141">
        <f>Vulnerability!AB74</f>
        <v>3.3</v>
      </c>
      <c r="T75" s="141">
        <f>Vulnerability!AE74</f>
        <v>4.0999999999999996</v>
      </c>
      <c r="U75" s="141">
        <f>Vulnerability!AH74</f>
        <v>0.4</v>
      </c>
      <c r="V75" s="141">
        <f>Vulnerability!AK74</f>
        <v>9</v>
      </c>
      <c r="W75" s="142">
        <f>Vulnerability!AL74</f>
        <v>5.2</v>
      </c>
      <c r="X75" s="40">
        <f>Vulnerability!AM74</f>
        <v>5</v>
      </c>
      <c r="Y75" s="41">
        <f t="shared" si="17"/>
        <v>6.3</v>
      </c>
      <c r="Z75" s="156">
        <f>'Lack of Coping Capacity'!D74</f>
        <v>6.7</v>
      </c>
      <c r="AA75" s="140">
        <f>'Lack of Coping Capacity'!G74</f>
        <v>8.6</v>
      </c>
      <c r="AB75" s="40">
        <f>'Lack of Coping Capacity'!H74</f>
        <v>7.7</v>
      </c>
      <c r="AC75" s="140">
        <f>'Lack of Coping Capacity'!M74</f>
        <v>7.2</v>
      </c>
      <c r="AD75" s="140">
        <f>'Lack of Coping Capacity'!R74</f>
        <v>5.3</v>
      </c>
      <c r="AE75" s="140">
        <f>'Lack of Coping Capacity'!Z74</f>
        <v>7.9</v>
      </c>
      <c r="AF75" s="40">
        <f>'Lack of Coping Capacity'!AA74</f>
        <v>6.8</v>
      </c>
      <c r="AG75" s="41">
        <f t="shared" si="18"/>
        <v>7.3</v>
      </c>
      <c r="AH75" s="149">
        <f t="shared" si="19"/>
        <v>6.6</v>
      </c>
      <c r="AI75" s="172" t="str">
        <f t="shared" si="20"/>
        <v>Very High</v>
      </c>
      <c r="AJ75" s="166">
        <f t="shared" si="21"/>
        <v>14</v>
      </c>
      <c r="AK75" s="169">
        <f>VLOOKUP($B75,'Lack of Reliability Index'!$A$2:$H$192,8,FALSE)</f>
        <v>3.0630630630630629</v>
      </c>
      <c r="AL75" s="47">
        <f>'Imputed and missing data hidden'!BY73</f>
        <v>5</v>
      </c>
      <c r="AM75" s="167">
        <f t="shared" si="22"/>
        <v>9.8039215686274508E-2</v>
      </c>
      <c r="AN75" s="47" t="str">
        <f t="shared" si="23"/>
        <v/>
      </c>
      <c r="AO75" s="168">
        <f>'Indicator Date hidden2'!BZ74</f>
        <v>0.32432432432432434</v>
      </c>
      <c r="AP75" s="173"/>
    </row>
    <row r="76" spans="1:42" ht="15.75" thickBot="1" x14ac:dyDescent="0.3">
      <c r="A76" s="120" t="str">
        <f>'Indicator Data'!A78</f>
        <v>Honduras</v>
      </c>
      <c r="B76" s="43" t="str">
        <f>'Indicator Data'!B78</f>
        <v>HND</v>
      </c>
      <c r="C76" s="147">
        <f>'Hazard &amp; Exposure'!AO75</f>
        <v>9.4</v>
      </c>
      <c r="D76" s="146">
        <f>'Hazard &amp; Exposure'!AP75</f>
        <v>5.0999999999999996</v>
      </c>
      <c r="E76" s="146">
        <f>'Hazard &amp; Exposure'!AQ75</f>
        <v>7</v>
      </c>
      <c r="F76" s="146">
        <f>'Hazard &amp; Exposure'!AR75</f>
        <v>4.3</v>
      </c>
      <c r="G76" s="146">
        <f>'Hazard &amp; Exposure'!AU75</f>
        <v>4.5999999999999996</v>
      </c>
      <c r="H76" s="146">
        <f>'Hazard &amp; Exposure'!DM75</f>
        <v>5.9</v>
      </c>
      <c r="I76" s="40">
        <f>'Hazard &amp; Exposure'!DN75</f>
        <v>6.5</v>
      </c>
      <c r="J76" s="146">
        <f>'Hazard &amp; Exposure'!DQ75</f>
        <v>5.4</v>
      </c>
      <c r="K76" s="146">
        <f>'Hazard &amp; Exposure'!DT75</f>
        <v>0</v>
      </c>
      <c r="L76" s="40">
        <f>'Hazard &amp; Exposure'!DU75</f>
        <v>3.8</v>
      </c>
      <c r="M76" s="41">
        <f t="shared" si="16"/>
        <v>5.3</v>
      </c>
      <c r="N76" s="144">
        <f>Vulnerability!E75</f>
        <v>6.6</v>
      </c>
      <c r="O76" s="142">
        <f>Vulnerability!H75</f>
        <v>6.3</v>
      </c>
      <c r="P76" s="142">
        <f>Vulnerability!N75</f>
        <v>3</v>
      </c>
      <c r="Q76" s="40">
        <f>Vulnerability!O75</f>
        <v>5.6</v>
      </c>
      <c r="R76" s="142">
        <f>Vulnerability!T75</f>
        <v>7.1</v>
      </c>
      <c r="S76" s="141">
        <f>Vulnerability!AB75</f>
        <v>1.1000000000000001</v>
      </c>
      <c r="T76" s="141">
        <f>Vulnerability!AE75</f>
        <v>1.5</v>
      </c>
      <c r="U76" s="141">
        <f>Vulnerability!AH75</f>
        <v>2.1</v>
      </c>
      <c r="V76" s="141">
        <f>Vulnerability!AK75</f>
        <v>3.4</v>
      </c>
      <c r="W76" s="142">
        <f>Vulnerability!AL75</f>
        <v>2.1</v>
      </c>
      <c r="X76" s="40">
        <f>Vulnerability!AM75</f>
        <v>5.0999999999999996</v>
      </c>
      <c r="Y76" s="41">
        <f t="shared" si="17"/>
        <v>5.4</v>
      </c>
      <c r="Z76" s="156">
        <f>'Lack of Coping Capacity'!D75</f>
        <v>5.2</v>
      </c>
      <c r="AA76" s="140">
        <f>'Lack of Coping Capacity'!G75</f>
        <v>6.6</v>
      </c>
      <c r="AB76" s="40">
        <f>'Lack of Coping Capacity'!H75</f>
        <v>5.9</v>
      </c>
      <c r="AC76" s="140">
        <f>'Lack of Coping Capacity'!M75</f>
        <v>4.0999999999999996</v>
      </c>
      <c r="AD76" s="140">
        <f>'Lack of Coping Capacity'!R75</f>
        <v>3.9</v>
      </c>
      <c r="AE76" s="140">
        <f>'Lack of Coping Capacity'!Z75</f>
        <v>4.9000000000000004</v>
      </c>
      <c r="AF76" s="40">
        <f>'Lack of Coping Capacity'!AA75</f>
        <v>4.3</v>
      </c>
      <c r="AG76" s="41">
        <f t="shared" si="18"/>
        <v>5.2</v>
      </c>
      <c r="AH76" s="149">
        <f t="shared" si="19"/>
        <v>5.3</v>
      </c>
      <c r="AI76" s="172" t="str">
        <f t="shared" si="20"/>
        <v>High</v>
      </c>
      <c r="AJ76" s="166">
        <f t="shared" si="21"/>
        <v>35</v>
      </c>
      <c r="AK76" s="169">
        <f>VLOOKUP($B76,'Lack of Reliability Index'!$A$2:$H$192,8,FALSE)</f>
        <v>3.0136986301369859</v>
      </c>
      <c r="AL76" s="47">
        <f>'Imputed and missing data hidden'!BY74</f>
        <v>5</v>
      </c>
      <c r="AM76" s="167">
        <f t="shared" si="22"/>
        <v>9.8039215686274508E-2</v>
      </c>
      <c r="AN76" s="47" t="str">
        <f t="shared" si="23"/>
        <v/>
      </c>
      <c r="AO76" s="168">
        <f>'Indicator Date hidden2'!BZ75</f>
        <v>0.31506849315068491</v>
      </c>
      <c r="AP76" s="173"/>
    </row>
    <row r="77" spans="1:42" ht="15.75" thickBot="1" x14ac:dyDescent="0.3">
      <c r="A77" s="120" t="str">
        <f>'Indicator Data'!A79</f>
        <v>Hungary</v>
      </c>
      <c r="B77" s="43" t="str">
        <f>'Indicator Data'!B79</f>
        <v>HUN</v>
      </c>
      <c r="C77" s="147">
        <f>'Hazard &amp; Exposure'!AO76</f>
        <v>2.2999999999999998</v>
      </c>
      <c r="D77" s="146">
        <f>'Hazard &amp; Exposure'!AP76</f>
        <v>7.5</v>
      </c>
      <c r="E77" s="146">
        <f>'Hazard &amp; Exposure'!AQ76</f>
        <v>0</v>
      </c>
      <c r="F77" s="146">
        <f>'Hazard &amp; Exposure'!AR76</f>
        <v>0</v>
      </c>
      <c r="G77" s="146">
        <f>'Hazard &amp; Exposure'!AU76</f>
        <v>3.8</v>
      </c>
      <c r="H77" s="146">
        <f>'Hazard &amp; Exposure'!DM76</f>
        <v>4.9000000000000004</v>
      </c>
      <c r="I77" s="40">
        <f>'Hazard &amp; Exposure'!DN76</f>
        <v>3.6</v>
      </c>
      <c r="J77" s="146">
        <f>'Hazard &amp; Exposure'!DQ76</f>
        <v>0.1</v>
      </c>
      <c r="K77" s="146">
        <f>'Hazard &amp; Exposure'!DT76</f>
        <v>0</v>
      </c>
      <c r="L77" s="40">
        <f>'Hazard &amp; Exposure'!DU76</f>
        <v>0.1</v>
      </c>
      <c r="M77" s="41">
        <f t="shared" si="16"/>
        <v>2</v>
      </c>
      <c r="N77" s="144">
        <f>Vulnerability!E76</f>
        <v>1.2</v>
      </c>
      <c r="O77" s="142">
        <f>Vulnerability!H76</f>
        <v>2.4</v>
      </c>
      <c r="P77" s="142">
        <f>Vulnerability!N76</f>
        <v>0.5</v>
      </c>
      <c r="Q77" s="40">
        <f>Vulnerability!O76</f>
        <v>1.3</v>
      </c>
      <c r="R77" s="142">
        <f>Vulnerability!T76</f>
        <v>2.8</v>
      </c>
      <c r="S77" s="141">
        <f>Vulnerability!AB76</f>
        <v>0.1</v>
      </c>
      <c r="T77" s="141">
        <f>Vulnerability!AE76</f>
        <v>0.3</v>
      </c>
      <c r="U77" s="141">
        <f>Vulnerability!AH76</f>
        <v>0.1</v>
      </c>
      <c r="V77" s="141">
        <f>Vulnerability!AK76</f>
        <v>1.6</v>
      </c>
      <c r="W77" s="142">
        <f>Vulnerability!AL76</f>
        <v>0.5</v>
      </c>
      <c r="X77" s="40">
        <f>Vulnerability!AM76</f>
        <v>1.7</v>
      </c>
      <c r="Y77" s="41">
        <f t="shared" si="17"/>
        <v>1.5</v>
      </c>
      <c r="Z77" s="156">
        <f>'Lack of Coping Capacity'!D76</f>
        <v>1.4</v>
      </c>
      <c r="AA77" s="140">
        <f>'Lack of Coping Capacity'!G76</f>
        <v>4.7</v>
      </c>
      <c r="AB77" s="40">
        <f>'Lack of Coping Capacity'!H76</f>
        <v>3.1</v>
      </c>
      <c r="AC77" s="140">
        <f>'Lack of Coping Capacity'!M76</f>
        <v>1.7</v>
      </c>
      <c r="AD77" s="140">
        <f>'Lack of Coping Capacity'!R76</f>
        <v>0.1</v>
      </c>
      <c r="AE77" s="140">
        <f>'Lack of Coping Capacity'!Z76</f>
        <v>1.4</v>
      </c>
      <c r="AF77" s="40">
        <f>'Lack of Coping Capacity'!AA76</f>
        <v>1.1000000000000001</v>
      </c>
      <c r="AG77" s="41">
        <f t="shared" si="18"/>
        <v>2.2000000000000002</v>
      </c>
      <c r="AH77" s="149">
        <f t="shared" si="19"/>
        <v>1.9</v>
      </c>
      <c r="AI77" s="172" t="str">
        <f t="shared" si="20"/>
        <v>Very Low</v>
      </c>
      <c r="AJ77" s="166">
        <f t="shared" si="21"/>
        <v>156</v>
      </c>
      <c r="AK77" s="169">
        <f>VLOOKUP($B77,'Lack of Reliability Index'!$A$2:$H$192,8,FALSE)</f>
        <v>3.4048309178743956</v>
      </c>
      <c r="AL77" s="47">
        <f>'Imputed and missing data hidden'!BY75</f>
        <v>9</v>
      </c>
      <c r="AM77" s="167">
        <f t="shared" si="22"/>
        <v>0.17647058823529413</v>
      </c>
      <c r="AN77" s="47" t="str">
        <f t="shared" si="23"/>
        <v/>
      </c>
      <c r="AO77" s="168">
        <f>'Indicator Date hidden2'!BZ76</f>
        <v>0.18840579710144928</v>
      </c>
      <c r="AP77" s="173"/>
    </row>
    <row r="78" spans="1:42" ht="15.75" thickBot="1" x14ac:dyDescent="0.3">
      <c r="A78" s="120" t="str">
        <f>'Indicator Data'!A80</f>
        <v>Iceland</v>
      </c>
      <c r="B78" s="43" t="str">
        <f>'Indicator Data'!B80</f>
        <v>ISL</v>
      </c>
      <c r="C78" s="147">
        <f>'Hazard &amp; Exposure'!AO77</f>
        <v>7.5</v>
      </c>
      <c r="D78" s="146">
        <f>'Hazard &amp; Exposure'!AP77</f>
        <v>0.1</v>
      </c>
      <c r="E78" s="146">
        <f>'Hazard &amp; Exposure'!AQ77</f>
        <v>0</v>
      </c>
      <c r="F78" s="146">
        <f>'Hazard &amp; Exposure'!AR77</f>
        <v>0</v>
      </c>
      <c r="G78" s="146">
        <f>'Hazard &amp; Exposure'!AU77</f>
        <v>0</v>
      </c>
      <c r="H78" s="146">
        <f>'Hazard &amp; Exposure'!DM77</f>
        <v>2.2000000000000002</v>
      </c>
      <c r="I78" s="40">
        <f>'Hazard &amp; Exposure'!DN77</f>
        <v>2.2000000000000002</v>
      </c>
      <c r="J78" s="146">
        <f>'Hazard &amp; Exposure'!DQ77</f>
        <v>0</v>
      </c>
      <c r="K78" s="146">
        <f>'Hazard &amp; Exposure'!DT77</f>
        <v>0</v>
      </c>
      <c r="L78" s="40">
        <f>'Hazard &amp; Exposure'!DU77</f>
        <v>0</v>
      </c>
      <c r="M78" s="41">
        <f t="shared" si="16"/>
        <v>1.2</v>
      </c>
      <c r="N78" s="144">
        <f>Vulnerability!E77</f>
        <v>0</v>
      </c>
      <c r="O78" s="142">
        <f>Vulnerability!H77</f>
        <v>0.8</v>
      </c>
      <c r="P78" s="142">
        <f>Vulnerability!N77</f>
        <v>0.1</v>
      </c>
      <c r="Q78" s="40">
        <f>Vulnerability!O77</f>
        <v>0.2</v>
      </c>
      <c r="R78" s="142">
        <f>Vulnerability!T77</f>
        <v>2.2000000000000002</v>
      </c>
      <c r="S78" s="141">
        <f>Vulnerability!AB77</f>
        <v>0.1</v>
      </c>
      <c r="T78" s="141">
        <f>Vulnerability!AE77</f>
        <v>0.2</v>
      </c>
      <c r="U78" s="141">
        <f>Vulnerability!AH77</f>
        <v>0</v>
      </c>
      <c r="V78" s="141">
        <f>Vulnerability!AK77</f>
        <v>0.9</v>
      </c>
      <c r="W78" s="142">
        <f>Vulnerability!AL77</f>
        <v>0.3</v>
      </c>
      <c r="X78" s="40">
        <f>Vulnerability!AM77</f>
        <v>1.3</v>
      </c>
      <c r="Y78" s="41">
        <f t="shared" si="17"/>
        <v>0.8</v>
      </c>
      <c r="Z78" s="156" t="str">
        <f>'Lack of Coping Capacity'!D77</f>
        <v>x</v>
      </c>
      <c r="AA78" s="140">
        <f>'Lack of Coping Capacity'!G77</f>
        <v>2.2999999999999998</v>
      </c>
      <c r="AB78" s="40">
        <f>'Lack of Coping Capacity'!H77</f>
        <v>2.2999999999999998</v>
      </c>
      <c r="AC78" s="140">
        <f>'Lack of Coping Capacity'!M77</f>
        <v>1.4</v>
      </c>
      <c r="AD78" s="140">
        <f>'Lack of Coping Capacity'!R77</f>
        <v>2.6</v>
      </c>
      <c r="AE78" s="140">
        <f>'Lack of Coping Capacity'!Z77</f>
        <v>0.4</v>
      </c>
      <c r="AF78" s="40">
        <f>'Lack of Coping Capacity'!AA77</f>
        <v>1.5</v>
      </c>
      <c r="AG78" s="41">
        <f t="shared" si="18"/>
        <v>1.9</v>
      </c>
      <c r="AH78" s="149">
        <f t="shared" si="19"/>
        <v>1.2</v>
      </c>
      <c r="AI78" s="172" t="str">
        <f t="shared" si="20"/>
        <v>Very Low</v>
      </c>
      <c r="AJ78" s="166">
        <f t="shared" si="21"/>
        <v>182</v>
      </c>
      <c r="AK78" s="169">
        <f>VLOOKUP($B78,'Lack of Reliability Index'!$A$2:$H$192,8,FALSE)</f>
        <v>4.4232804232804224</v>
      </c>
      <c r="AL78" s="47">
        <f>'Imputed and missing data hidden'!BY76</f>
        <v>17</v>
      </c>
      <c r="AM78" s="167">
        <f t="shared" si="22"/>
        <v>0.33333333333333331</v>
      </c>
      <c r="AN78" s="47" t="str">
        <f t="shared" si="23"/>
        <v/>
      </c>
      <c r="AO78" s="168">
        <f>'Indicator Date hidden2'!BZ77</f>
        <v>7.9365079365079361E-2</v>
      </c>
      <c r="AP78" s="173"/>
    </row>
    <row r="79" spans="1:42" ht="15.75" thickBot="1" x14ac:dyDescent="0.3">
      <c r="A79" s="120" t="str">
        <f>'Indicator Data'!A81</f>
        <v>India</v>
      </c>
      <c r="B79" s="43" t="str">
        <f>'Indicator Data'!B81</f>
        <v>IND</v>
      </c>
      <c r="C79" s="147">
        <f>'Hazard &amp; Exposure'!AO78</f>
        <v>8.3000000000000007</v>
      </c>
      <c r="D79" s="146">
        <f>'Hazard &amp; Exposure'!AP78</f>
        <v>8.4</v>
      </c>
      <c r="E79" s="146">
        <f>'Hazard &amp; Exposure'!AQ78</f>
        <v>8.1</v>
      </c>
      <c r="F79" s="146">
        <f>'Hazard &amp; Exposure'!AR78</f>
        <v>7.2</v>
      </c>
      <c r="G79" s="146">
        <f>'Hazard &amp; Exposure'!AU78</f>
        <v>6.2</v>
      </c>
      <c r="H79" s="146">
        <f>'Hazard &amp; Exposure'!DM78</f>
        <v>7.4</v>
      </c>
      <c r="I79" s="40">
        <f>'Hazard &amp; Exposure'!DN78</f>
        <v>7.7</v>
      </c>
      <c r="J79" s="146">
        <f>'Hazard &amp; Exposure'!DQ78</f>
        <v>9.4</v>
      </c>
      <c r="K79" s="146">
        <f>'Hazard &amp; Exposure'!DT78</f>
        <v>7</v>
      </c>
      <c r="L79" s="40">
        <f>'Hazard &amp; Exposure'!DU78</f>
        <v>7</v>
      </c>
      <c r="M79" s="41">
        <f t="shared" si="16"/>
        <v>7.4</v>
      </c>
      <c r="N79" s="144">
        <f>Vulnerability!E78</f>
        <v>6.6</v>
      </c>
      <c r="O79" s="142">
        <f>Vulnerability!H78</f>
        <v>4.9000000000000004</v>
      </c>
      <c r="P79" s="142">
        <f>Vulnerability!N78</f>
        <v>0.4</v>
      </c>
      <c r="Q79" s="40">
        <f>Vulnerability!O78</f>
        <v>4.5999999999999996</v>
      </c>
      <c r="R79" s="142">
        <f>Vulnerability!T78</f>
        <v>6.1</v>
      </c>
      <c r="S79" s="141">
        <f>Vulnerability!AB78</f>
        <v>2.2000000000000002</v>
      </c>
      <c r="T79" s="141">
        <f>Vulnerability!AE78</f>
        <v>6.4</v>
      </c>
      <c r="U79" s="141">
        <f>Vulnerability!AH78</f>
        <v>2.5</v>
      </c>
      <c r="V79" s="141">
        <f>Vulnerability!AK78</f>
        <v>4.4000000000000004</v>
      </c>
      <c r="W79" s="142">
        <f>Vulnerability!AL78</f>
        <v>4.0999999999999996</v>
      </c>
      <c r="X79" s="40">
        <f>Vulnerability!AM78</f>
        <v>5.2</v>
      </c>
      <c r="Y79" s="41">
        <f t="shared" si="17"/>
        <v>4.9000000000000004</v>
      </c>
      <c r="Z79" s="156">
        <f>'Lack of Coping Capacity'!D78</f>
        <v>1.8</v>
      </c>
      <c r="AA79" s="140">
        <f>'Lack of Coping Capacity'!G78</f>
        <v>5.4</v>
      </c>
      <c r="AB79" s="40">
        <f>'Lack of Coping Capacity'!H78</f>
        <v>3.6</v>
      </c>
      <c r="AC79" s="140">
        <f>'Lack of Coping Capacity'!M78</f>
        <v>4.7</v>
      </c>
      <c r="AD79" s="140">
        <f>'Lack of Coping Capacity'!R78</f>
        <v>4.5</v>
      </c>
      <c r="AE79" s="140">
        <f>'Lack of Coping Capacity'!Z78</f>
        <v>5.6</v>
      </c>
      <c r="AF79" s="40">
        <f>'Lack of Coping Capacity'!AA78</f>
        <v>4.9000000000000004</v>
      </c>
      <c r="AG79" s="41">
        <f t="shared" si="18"/>
        <v>4.3</v>
      </c>
      <c r="AH79" s="149">
        <f t="shared" si="19"/>
        <v>5.4</v>
      </c>
      <c r="AI79" s="172" t="str">
        <f t="shared" si="20"/>
        <v>High</v>
      </c>
      <c r="AJ79" s="166">
        <f t="shared" si="21"/>
        <v>31</v>
      </c>
      <c r="AK79" s="169">
        <f>VLOOKUP($B79,'Lack of Reliability Index'!$A$2:$H$192,8,FALSE)</f>
        <v>3.5251141552511411</v>
      </c>
      <c r="AL79" s="47">
        <f>'Imputed and missing data hidden'!BY77</f>
        <v>4</v>
      </c>
      <c r="AM79" s="167">
        <f t="shared" si="22"/>
        <v>7.8431372549019607E-2</v>
      </c>
      <c r="AN79" s="47" t="str">
        <f t="shared" si="23"/>
        <v>YES</v>
      </c>
      <c r="AO79" s="168">
        <f>'Indicator Date hidden2'!BZ78</f>
        <v>0.32876712328767121</v>
      </c>
      <c r="AP79" s="173"/>
    </row>
    <row r="80" spans="1:42" ht="15.75" thickBot="1" x14ac:dyDescent="0.3">
      <c r="A80" s="120" t="str">
        <f>'Indicator Data'!A82</f>
        <v>Indonesia</v>
      </c>
      <c r="B80" s="43" t="str">
        <f>'Indicator Data'!B82</f>
        <v>IDN</v>
      </c>
      <c r="C80" s="147">
        <f>'Hazard &amp; Exposure'!AO79</f>
        <v>8.9</v>
      </c>
      <c r="D80" s="146">
        <f>'Hazard &amp; Exposure'!AP79</f>
        <v>8.1</v>
      </c>
      <c r="E80" s="146">
        <f>'Hazard &amp; Exposure'!AQ79</f>
        <v>9.6999999999999993</v>
      </c>
      <c r="F80" s="146">
        <f>'Hazard &amp; Exposure'!AR79</f>
        <v>6.1</v>
      </c>
      <c r="G80" s="146">
        <f>'Hazard &amp; Exposure'!AU79</f>
        <v>3.4</v>
      </c>
      <c r="H80" s="146">
        <f>'Hazard &amp; Exposure'!DM79</f>
        <v>7.1</v>
      </c>
      <c r="I80" s="40">
        <f>'Hazard &amp; Exposure'!DN79</f>
        <v>7.7</v>
      </c>
      <c r="J80" s="146">
        <f>'Hazard &amp; Exposure'!DQ79</f>
        <v>9.4</v>
      </c>
      <c r="K80" s="146">
        <f>'Hazard &amp; Exposure'!DT79</f>
        <v>0</v>
      </c>
      <c r="L80" s="40">
        <f>'Hazard &amp; Exposure'!DU79</f>
        <v>6.6</v>
      </c>
      <c r="M80" s="41">
        <f t="shared" si="16"/>
        <v>7.2</v>
      </c>
      <c r="N80" s="144">
        <f>Vulnerability!E79</f>
        <v>4.5999999999999996</v>
      </c>
      <c r="O80" s="142">
        <f>Vulnerability!H79</f>
        <v>4.7</v>
      </c>
      <c r="P80" s="142">
        <f>Vulnerability!N79</f>
        <v>0.1</v>
      </c>
      <c r="Q80" s="40">
        <f>Vulnerability!O79</f>
        <v>3.5</v>
      </c>
      <c r="R80" s="142">
        <f>Vulnerability!T79</f>
        <v>3.4</v>
      </c>
      <c r="S80" s="141">
        <f>Vulnerability!AB79</f>
        <v>2.7</v>
      </c>
      <c r="T80" s="141">
        <f>Vulnerability!AE79</f>
        <v>3.2</v>
      </c>
      <c r="U80" s="141">
        <f>Vulnerability!AH79</f>
        <v>0.3</v>
      </c>
      <c r="V80" s="141">
        <f>Vulnerability!AK79</f>
        <v>2.2000000000000002</v>
      </c>
      <c r="W80" s="142">
        <f>Vulnerability!AL79</f>
        <v>2.2000000000000002</v>
      </c>
      <c r="X80" s="40">
        <f>Vulnerability!AM79</f>
        <v>2.8</v>
      </c>
      <c r="Y80" s="41">
        <f t="shared" si="17"/>
        <v>3.2</v>
      </c>
      <c r="Z80" s="156">
        <f>'Lack of Coping Capacity'!D79</f>
        <v>3.3</v>
      </c>
      <c r="AA80" s="140">
        <f>'Lack of Coping Capacity'!G79</f>
        <v>5.6</v>
      </c>
      <c r="AB80" s="40">
        <f>'Lack of Coping Capacity'!H79</f>
        <v>4.5</v>
      </c>
      <c r="AC80" s="140">
        <f>'Lack of Coping Capacity'!M79</f>
        <v>2.6</v>
      </c>
      <c r="AD80" s="140">
        <f>'Lack of Coping Capacity'!R79</f>
        <v>4.7</v>
      </c>
      <c r="AE80" s="140">
        <f>'Lack of Coping Capacity'!Z79</f>
        <v>6</v>
      </c>
      <c r="AF80" s="40">
        <f>'Lack of Coping Capacity'!AA79</f>
        <v>4.4000000000000004</v>
      </c>
      <c r="AG80" s="41">
        <f t="shared" si="18"/>
        <v>4.5</v>
      </c>
      <c r="AH80" s="149">
        <f t="shared" si="19"/>
        <v>4.7</v>
      </c>
      <c r="AI80" s="172" t="str">
        <f t="shared" si="20"/>
        <v>Medium</v>
      </c>
      <c r="AJ80" s="166">
        <f t="shared" si="21"/>
        <v>57</v>
      </c>
      <c r="AK80" s="169">
        <f>VLOOKUP($B80,'Lack of Reliability Index'!$A$2:$H$192,8,FALSE)</f>
        <v>2.235616438356165</v>
      </c>
      <c r="AL80" s="47">
        <f>'Imputed and missing data hidden'!BY78</f>
        <v>4</v>
      </c>
      <c r="AM80" s="167">
        <f t="shared" si="22"/>
        <v>7.8431372549019607E-2</v>
      </c>
      <c r="AN80" s="47" t="str">
        <f t="shared" si="23"/>
        <v/>
      </c>
      <c r="AO80" s="168">
        <f>'Indicator Date hidden2'!BZ79</f>
        <v>0.21917808219178081</v>
      </c>
      <c r="AP80" s="173"/>
    </row>
    <row r="81" spans="1:42" ht="15.75" thickBot="1" x14ac:dyDescent="0.3">
      <c r="A81" s="120" t="str">
        <f>'Indicator Data'!A83</f>
        <v>Iran</v>
      </c>
      <c r="B81" s="43" t="str">
        <f>'Indicator Data'!B83</f>
        <v>IRN</v>
      </c>
      <c r="C81" s="147">
        <f>'Hazard &amp; Exposure'!AO80</f>
        <v>9.6</v>
      </c>
      <c r="D81" s="146">
        <f>'Hazard &amp; Exposure'!AP80</f>
        <v>6.4</v>
      </c>
      <c r="E81" s="146">
        <f>'Hazard &amp; Exposure'!AQ80</f>
        <v>6.9</v>
      </c>
      <c r="F81" s="146">
        <f>'Hazard &amp; Exposure'!AR80</f>
        <v>1.8</v>
      </c>
      <c r="G81" s="146">
        <f>'Hazard &amp; Exposure'!AU80</f>
        <v>5.4</v>
      </c>
      <c r="H81" s="146">
        <f>'Hazard &amp; Exposure'!DM80</f>
        <v>6.3</v>
      </c>
      <c r="I81" s="40">
        <f>'Hazard &amp; Exposure'!DN80</f>
        <v>6.7</v>
      </c>
      <c r="J81" s="146">
        <f>'Hazard &amp; Exposure'!DQ80</f>
        <v>8.6999999999999993</v>
      </c>
      <c r="K81" s="146">
        <f>'Hazard &amp; Exposure'!DT80</f>
        <v>0</v>
      </c>
      <c r="L81" s="40">
        <f>'Hazard &amp; Exposure'!DU80</f>
        <v>6.1</v>
      </c>
      <c r="M81" s="41">
        <f t="shared" si="16"/>
        <v>6.4</v>
      </c>
      <c r="N81" s="144">
        <f>Vulnerability!E80</f>
        <v>2</v>
      </c>
      <c r="O81" s="142">
        <f>Vulnerability!H80</f>
        <v>5</v>
      </c>
      <c r="P81" s="142">
        <f>Vulnerability!N80</f>
        <v>0.1</v>
      </c>
      <c r="Q81" s="40">
        <f>Vulnerability!O80</f>
        <v>2.2999999999999998</v>
      </c>
      <c r="R81" s="142">
        <f>Vulnerability!T80</f>
        <v>8</v>
      </c>
      <c r="S81" s="141">
        <f>Vulnerability!AB80</f>
        <v>0.1</v>
      </c>
      <c r="T81" s="141">
        <f>Vulnerability!AE80</f>
        <v>1.1000000000000001</v>
      </c>
      <c r="U81" s="141">
        <f>Vulnerability!AH80</f>
        <v>10</v>
      </c>
      <c r="V81" s="141">
        <f>Vulnerability!AK80</f>
        <v>1.3</v>
      </c>
      <c r="W81" s="142">
        <f>Vulnerability!AL80</f>
        <v>5.2</v>
      </c>
      <c r="X81" s="40">
        <f>Vulnerability!AM80</f>
        <v>6.8</v>
      </c>
      <c r="Y81" s="41">
        <f t="shared" si="17"/>
        <v>4.9000000000000004</v>
      </c>
      <c r="Z81" s="156">
        <f>'Lack of Coping Capacity'!D80</f>
        <v>4.4000000000000004</v>
      </c>
      <c r="AA81" s="140">
        <f>'Lack of Coping Capacity'!G80</f>
        <v>6.3</v>
      </c>
      <c r="AB81" s="40">
        <f>'Lack of Coping Capacity'!H80</f>
        <v>5.4</v>
      </c>
      <c r="AC81" s="140">
        <f>'Lack of Coping Capacity'!M80</f>
        <v>3</v>
      </c>
      <c r="AD81" s="140">
        <f>'Lack of Coping Capacity'!R80</f>
        <v>3.8</v>
      </c>
      <c r="AE81" s="140">
        <f>'Lack of Coping Capacity'!Z80</f>
        <v>3.1</v>
      </c>
      <c r="AF81" s="40">
        <f>'Lack of Coping Capacity'!AA80</f>
        <v>3.3</v>
      </c>
      <c r="AG81" s="41">
        <f t="shared" si="18"/>
        <v>4.4000000000000004</v>
      </c>
      <c r="AH81" s="149">
        <f t="shared" si="19"/>
        <v>5.2</v>
      </c>
      <c r="AI81" s="172" t="str">
        <f t="shared" si="20"/>
        <v>High</v>
      </c>
      <c r="AJ81" s="166">
        <f t="shared" si="21"/>
        <v>39</v>
      </c>
      <c r="AK81" s="169">
        <f>VLOOKUP($B81,'Lack of Reliability Index'!$A$2:$H$192,8,FALSE)</f>
        <v>3.2380952380952372</v>
      </c>
      <c r="AL81" s="47">
        <f>'Imputed and missing data hidden'!BY79</f>
        <v>7</v>
      </c>
      <c r="AM81" s="167">
        <f t="shared" si="22"/>
        <v>0.13725490196078433</v>
      </c>
      <c r="AN81" s="47" t="str">
        <f t="shared" si="23"/>
        <v/>
      </c>
      <c r="AO81" s="168">
        <f>'Indicator Date hidden2'!BZ80</f>
        <v>0.25714285714285712</v>
      </c>
      <c r="AP81" s="173"/>
    </row>
    <row r="82" spans="1:42" ht="15.75" thickBot="1" x14ac:dyDescent="0.3">
      <c r="A82" s="120" t="str">
        <f>'Indicator Data'!A84</f>
        <v>Iraq</v>
      </c>
      <c r="B82" s="43" t="str">
        <f>'Indicator Data'!B84</f>
        <v>IRQ</v>
      </c>
      <c r="C82" s="147">
        <f>'Hazard &amp; Exposure'!AO81</f>
        <v>5.4</v>
      </c>
      <c r="D82" s="146">
        <f>'Hazard &amp; Exposure'!AP81</f>
        <v>9.5</v>
      </c>
      <c r="E82" s="146">
        <f>'Hazard &amp; Exposure'!AQ81</f>
        <v>0</v>
      </c>
      <c r="F82" s="146">
        <f>'Hazard &amp; Exposure'!AR81</f>
        <v>0</v>
      </c>
      <c r="G82" s="146">
        <f>'Hazard &amp; Exposure'!AU81</f>
        <v>3.3</v>
      </c>
      <c r="H82" s="146">
        <f>'Hazard &amp; Exposure'!DM81</f>
        <v>6.8</v>
      </c>
      <c r="I82" s="40">
        <f>'Hazard &amp; Exposure'!DN81</f>
        <v>5.3</v>
      </c>
      <c r="J82" s="146">
        <f>'Hazard &amp; Exposure'!DQ81</f>
        <v>10</v>
      </c>
      <c r="K82" s="146">
        <f>'Hazard &amp; Exposure'!DT81</f>
        <v>10</v>
      </c>
      <c r="L82" s="40">
        <f>'Hazard &amp; Exposure'!DU81</f>
        <v>10</v>
      </c>
      <c r="M82" s="41">
        <f t="shared" si="16"/>
        <v>8.6</v>
      </c>
      <c r="N82" s="144">
        <f>Vulnerability!E81</f>
        <v>5.4</v>
      </c>
      <c r="O82" s="142">
        <f>Vulnerability!H81</f>
        <v>3.9</v>
      </c>
      <c r="P82" s="142">
        <f>Vulnerability!N81</f>
        <v>1.6</v>
      </c>
      <c r="Q82" s="40">
        <f>Vulnerability!O81</f>
        <v>4.0999999999999996</v>
      </c>
      <c r="R82" s="142">
        <f>Vulnerability!T81</f>
        <v>9.3000000000000007</v>
      </c>
      <c r="S82" s="141">
        <f>Vulnerability!AB81</f>
        <v>0.5</v>
      </c>
      <c r="T82" s="141">
        <f>Vulnerability!AE81</f>
        <v>2.1</v>
      </c>
      <c r="U82" s="141">
        <f>Vulnerability!AH81</f>
        <v>0.1</v>
      </c>
      <c r="V82" s="141">
        <f>Vulnerability!AK81</f>
        <v>6.8</v>
      </c>
      <c r="W82" s="142">
        <f>Vulnerability!AL81</f>
        <v>2.9</v>
      </c>
      <c r="X82" s="40">
        <f>Vulnerability!AM81</f>
        <v>7.3</v>
      </c>
      <c r="Y82" s="41">
        <f t="shared" si="17"/>
        <v>5.9</v>
      </c>
      <c r="Z82" s="156">
        <f>'Lack of Coping Capacity'!D81</f>
        <v>8.4</v>
      </c>
      <c r="AA82" s="140">
        <f>'Lack of Coping Capacity'!G81</f>
        <v>7.9</v>
      </c>
      <c r="AB82" s="40">
        <f>'Lack of Coping Capacity'!H81</f>
        <v>8.1999999999999993</v>
      </c>
      <c r="AC82" s="140">
        <f>'Lack of Coping Capacity'!M81</f>
        <v>4.4000000000000004</v>
      </c>
      <c r="AD82" s="140">
        <f>'Lack of Coping Capacity'!R81</f>
        <v>3.5</v>
      </c>
      <c r="AE82" s="140">
        <f>'Lack of Coping Capacity'!Z81</f>
        <v>5.9</v>
      </c>
      <c r="AF82" s="40">
        <f>'Lack of Coping Capacity'!AA81</f>
        <v>4.5999999999999996</v>
      </c>
      <c r="AG82" s="41">
        <f t="shared" si="18"/>
        <v>6.8</v>
      </c>
      <c r="AH82" s="149">
        <f t="shared" si="19"/>
        <v>7</v>
      </c>
      <c r="AI82" s="172" t="str">
        <f t="shared" si="20"/>
        <v>Very High</v>
      </c>
      <c r="AJ82" s="166">
        <f t="shared" si="21"/>
        <v>8</v>
      </c>
      <c r="AK82" s="169">
        <f>VLOOKUP($B82,'Lack of Reliability Index'!$A$2:$H$192,8,FALSE)</f>
        <v>4</v>
      </c>
      <c r="AL82" s="47">
        <f>'Imputed and missing data hidden'!BY80</f>
        <v>6</v>
      </c>
      <c r="AM82" s="167">
        <f t="shared" si="22"/>
        <v>0.11764705882352941</v>
      </c>
      <c r="AN82" s="47" t="str">
        <f t="shared" si="23"/>
        <v>YES</v>
      </c>
      <c r="AO82" s="168">
        <f>'Indicator Date hidden2'!BZ81</f>
        <v>0.3</v>
      </c>
      <c r="AP82" s="173"/>
    </row>
    <row r="83" spans="1:42" ht="15.75" thickBot="1" x14ac:dyDescent="0.3">
      <c r="A83" s="120" t="str">
        <f>'Indicator Data'!A85</f>
        <v>Ireland</v>
      </c>
      <c r="B83" s="43" t="str">
        <f>'Indicator Data'!B85</f>
        <v>IRL</v>
      </c>
      <c r="C83" s="147">
        <f>'Hazard &amp; Exposure'!AO82</f>
        <v>0.1</v>
      </c>
      <c r="D83" s="146">
        <f>'Hazard &amp; Exposure'!AP82</f>
        <v>3.9</v>
      </c>
      <c r="E83" s="146">
        <f>'Hazard &amp; Exposure'!AQ82</f>
        <v>5.8</v>
      </c>
      <c r="F83" s="146">
        <f>'Hazard &amp; Exposure'!AR82</f>
        <v>0</v>
      </c>
      <c r="G83" s="146">
        <f>'Hazard &amp; Exposure'!AU82</f>
        <v>0.5</v>
      </c>
      <c r="H83" s="146">
        <f>'Hazard &amp; Exposure'!DM82</f>
        <v>1.3</v>
      </c>
      <c r="I83" s="40">
        <f>'Hazard &amp; Exposure'!DN82</f>
        <v>2.2000000000000002</v>
      </c>
      <c r="J83" s="146">
        <f>'Hazard &amp; Exposure'!DQ82</f>
        <v>0</v>
      </c>
      <c r="K83" s="146">
        <f>'Hazard &amp; Exposure'!DT82</f>
        <v>0</v>
      </c>
      <c r="L83" s="40">
        <f>'Hazard &amp; Exposure'!DU82</f>
        <v>0</v>
      </c>
      <c r="M83" s="41">
        <f t="shared" si="16"/>
        <v>1.2</v>
      </c>
      <c r="N83" s="144">
        <f>Vulnerability!E82</f>
        <v>0</v>
      </c>
      <c r="O83" s="142">
        <f>Vulnerability!H82</f>
        <v>1.6</v>
      </c>
      <c r="P83" s="142">
        <f>Vulnerability!N82</f>
        <v>0.1</v>
      </c>
      <c r="Q83" s="40">
        <f>Vulnerability!O82</f>
        <v>0.4</v>
      </c>
      <c r="R83" s="142">
        <f>Vulnerability!T82</f>
        <v>3.9</v>
      </c>
      <c r="S83" s="141">
        <f>Vulnerability!AB82</f>
        <v>0.2</v>
      </c>
      <c r="T83" s="141">
        <f>Vulnerability!AE82</f>
        <v>0.3</v>
      </c>
      <c r="U83" s="141">
        <f>Vulnerability!AH82</f>
        <v>0</v>
      </c>
      <c r="V83" s="141">
        <f>Vulnerability!AK82</f>
        <v>0.2</v>
      </c>
      <c r="W83" s="142">
        <f>Vulnerability!AL82</f>
        <v>0.2</v>
      </c>
      <c r="X83" s="40">
        <f>Vulnerability!AM82</f>
        <v>2.2000000000000002</v>
      </c>
      <c r="Y83" s="41">
        <f t="shared" si="17"/>
        <v>1.3</v>
      </c>
      <c r="Z83" s="156" t="str">
        <f>'Lack of Coping Capacity'!D82</f>
        <v>x</v>
      </c>
      <c r="AA83" s="140">
        <f>'Lack of Coping Capacity'!G82</f>
        <v>2.6</v>
      </c>
      <c r="AB83" s="40">
        <f>'Lack of Coping Capacity'!H82</f>
        <v>2.6</v>
      </c>
      <c r="AC83" s="140">
        <f>'Lack of Coping Capacity'!M82</f>
        <v>2.2000000000000002</v>
      </c>
      <c r="AD83" s="140">
        <f>'Lack of Coping Capacity'!R82</f>
        <v>0.5</v>
      </c>
      <c r="AE83" s="140">
        <f>'Lack of Coping Capacity'!Z82</f>
        <v>0.9</v>
      </c>
      <c r="AF83" s="40">
        <f>'Lack of Coping Capacity'!AA82</f>
        <v>1.2</v>
      </c>
      <c r="AG83" s="41">
        <f t="shared" si="18"/>
        <v>1.9</v>
      </c>
      <c r="AH83" s="149">
        <f t="shared" si="19"/>
        <v>1.4</v>
      </c>
      <c r="AI83" s="172" t="str">
        <f t="shared" si="20"/>
        <v>Very Low</v>
      </c>
      <c r="AJ83" s="166">
        <f t="shared" si="21"/>
        <v>176</v>
      </c>
      <c r="AK83" s="169">
        <f>VLOOKUP($B83,'Lack of Reliability Index'!$A$2:$H$192,8,FALSE)</f>
        <v>4.2166666666666668</v>
      </c>
      <c r="AL83" s="47">
        <f>'Imputed and missing data hidden'!BY81</f>
        <v>13</v>
      </c>
      <c r="AM83" s="167">
        <f t="shared" si="22"/>
        <v>0.25490196078431371</v>
      </c>
      <c r="AN83" s="47" t="str">
        <f t="shared" si="23"/>
        <v/>
      </c>
      <c r="AO83" s="168">
        <f>'Indicator Date hidden2'!BZ82</f>
        <v>0.140625</v>
      </c>
      <c r="AP83" s="173"/>
    </row>
    <row r="84" spans="1:42" ht="15.75" thickBot="1" x14ac:dyDescent="0.3">
      <c r="A84" s="120" t="str">
        <f>'Indicator Data'!A86</f>
        <v>Israel</v>
      </c>
      <c r="B84" s="43" t="str">
        <f>'Indicator Data'!B86</f>
        <v>ISR</v>
      </c>
      <c r="C84" s="147">
        <f>'Hazard &amp; Exposure'!AO83</f>
        <v>7.3</v>
      </c>
      <c r="D84" s="146">
        <f>'Hazard &amp; Exposure'!AP83</f>
        <v>2.2999999999999998</v>
      </c>
      <c r="E84" s="146">
        <f>'Hazard &amp; Exposure'!AQ83</f>
        <v>6.2</v>
      </c>
      <c r="F84" s="146">
        <f>'Hazard &amp; Exposure'!AR83</f>
        <v>0</v>
      </c>
      <c r="G84" s="146">
        <f>'Hazard &amp; Exposure'!AU83</f>
        <v>5.3</v>
      </c>
      <c r="H84" s="146">
        <f>'Hazard &amp; Exposure'!DM83</f>
        <v>4</v>
      </c>
      <c r="I84" s="40">
        <f>'Hazard &amp; Exposure'!DN83</f>
        <v>4.5999999999999996</v>
      </c>
      <c r="J84" s="146">
        <f>'Hazard &amp; Exposure'!DQ83</f>
        <v>6.5</v>
      </c>
      <c r="K84" s="146">
        <f>'Hazard &amp; Exposure'!DT83</f>
        <v>0</v>
      </c>
      <c r="L84" s="40">
        <f>'Hazard &amp; Exposure'!DU83</f>
        <v>4.5999999999999996</v>
      </c>
      <c r="M84" s="41">
        <f t="shared" si="16"/>
        <v>4.5999999999999996</v>
      </c>
      <c r="N84" s="144">
        <f>Vulnerability!E83</f>
        <v>0</v>
      </c>
      <c r="O84" s="142">
        <f>Vulnerability!H83</f>
        <v>2.4</v>
      </c>
      <c r="P84" s="142">
        <f>Vulnerability!N83</f>
        <v>0.1</v>
      </c>
      <c r="Q84" s="40">
        <f>Vulnerability!O83</f>
        <v>0.6</v>
      </c>
      <c r="R84" s="142">
        <f>Vulnerability!T83</f>
        <v>5.4</v>
      </c>
      <c r="S84" s="141">
        <f>Vulnerability!AB83</f>
        <v>0.1</v>
      </c>
      <c r="T84" s="141">
        <f>Vulnerability!AE83</f>
        <v>0.3</v>
      </c>
      <c r="U84" s="141">
        <f>Vulnerability!AH83</f>
        <v>0</v>
      </c>
      <c r="V84" s="141">
        <f>Vulnerability!AK83</f>
        <v>0</v>
      </c>
      <c r="W84" s="142">
        <f>Vulnerability!AL83</f>
        <v>0.1</v>
      </c>
      <c r="X84" s="40">
        <f>Vulnerability!AM83</f>
        <v>3.2</v>
      </c>
      <c r="Y84" s="41">
        <f t="shared" si="17"/>
        <v>2</v>
      </c>
      <c r="Z84" s="156" t="str">
        <f>'Lack of Coping Capacity'!D83</f>
        <v>x</v>
      </c>
      <c r="AA84" s="140">
        <f>'Lack of Coping Capacity'!G83</f>
        <v>3.1</v>
      </c>
      <c r="AB84" s="40">
        <f>'Lack of Coping Capacity'!H83</f>
        <v>3.1</v>
      </c>
      <c r="AC84" s="140">
        <f>'Lack of Coping Capacity'!M83</f>
        <v>1.9</v>
      </c>
      <c r="AD84" s="140">
        <f>'Lack of Coping Capacity'!R83</f>
        <v>0</v>
      </c>
      <c r="AE84" s="140">
        <f>'Lack of Coping Capacity'!Z83</f>
        <v>0.8</v>
      </c>
      <c r="AF84" s="40">
        <f>'Lack of Coping Capacity'!AA83</f>
        <v>0.9</v>
      </c>
      <c r="AG84" s="41">
        <f t="shared" si="18"/>
        <v>2.1</v>
      </c>
      <c r="AH84" s="149">
        <f t="shared" si="19"/>
        <v>2.7</v>
      </c>
      <c r="AI84" s="172" t="str">
        <f t="shared" si="20"/>
        <v>Low</v>
      </c>
      <c r="AJ84" s="166">
        <f t="shared" si="21"/>
        <v>128</v>
      </c>
      <c r="AK84" s="169">
        <f>VLOOKUP($B84,'Lack of Reliability Index'!$A$2:$H$192,8,FALSE)</f>
        <v>4.4666666666666668</v>
      </c>
      <c r="AL84" s="47">
        <f>'Imputed and missing data hidden'!BY82</f>
        <v>13</v>
      </c>
      <c r="AM84" s="167">
        <f t="shared" si="22"/>
        <v>0.25490196078431371</v>
      </c>
      <c r="AN84" s="47" t="str">
        <f t="shared" si="23"/>
        <v/>
      </c>
      <c r="AO84" s="168">
        <f>'Indicator Date hidden2'!BZ83</f>
        <v>0.1875</v>
      </c>
      <c r="AP84" s="173"/>
    </row>
    <row r="85" spans="1:42" ht="15.75" thickBot="1" x14ac:dyDescent="0.3">
      <c r="A85" s="120" t="str">
        <f>'Indicator Data'!A87</f>
        <v>Italy</v>
      </c>
      <c r="B85" s="43" t="str">
        <f>'Indicator Data'!B87</f>
        <v>ITA</v>
      </c>
      <c r="C85" s="147">
        <f>'Hazard &amp; Exposure'!AO84</f>
        <v>8.6</v>
      </c>
      <c r="D85" s="146">
        <f>'Hazard &amp; Exposure'!AP84</f>
        <v>5.4</v>
      </c>
      <c r="E85" s="146">
        <f>'Hazard &amp; Exposure'!AQ84</f>
        <v>7.4</v>
      </c>
      <c r="F85" s="146">
        <f>'Hazard &amp; Exposure'!AR84</f>
        <v>0</v>
      </c>
      <c r="G85" s="146">
        <f>'Hazard &amp; Exposure'!AU84</f>
        <v>3</v>
      </c>
      <c r="H85" s="146">
        <f>'Hazard &amp; Exposure'!DM84</f>
        <v>2.1</v>
      </c>
      <c r="I85" s="40">
        <f>'Hazard &amp; Exposure'!DN84</f>
        <v>5.2</v>
      </c>
      <c r="J85" s="146">
        <f>'Hazard &amp; Exposure'!DQ84</f>
        <v>0.8</v>
      </c>
      <c r="K85" s="146">
        <f>'Hazard &amp; Exposure'!DT84</f>
        <v>0</v>
      </c>
      <c r="L85" s="40">
        <f>'Hazard &amp; Exposure'!DU84</f>
        <v>0.6</v>
      </c>
      <c r="M85" s="41">
        <f t="shared" si="16"/>
        <v>3.2</v>
      </c>
      <c r="N85" s="144">
        <f>Vulnerability!E84</f>
        <v>0.4</v>
      </c>
      <c r="O85" s="142">
        <f>Vulnerability!H84</f>
        <v>1.9</v>
      </c>
      <c r="P85" s="142">
        <f>Vulnerability!N84</f>
        <v>0.1</v>
      </c>
      <c r="Q85" s="40">
        <f>Vulnerability!O84</f>
        <v>0.7</v>
      </c>
      <c r="R85" s="142">
        <f>Vulnerability!T84</f>
        <v>6.5</v>
      </c>
      <c r="S85" s="141">
        <f>Vulnerability!AB84</f>
        <v>0.2</v>
      </c>
      <c r="T85" s="141">
        <f>Vulnerability!AE84</f>
        <v>0.3</v>
      </c>
      <c r="U85" s="141">
        <f>Vulnerability!AH84</f>
        <v>0</v>
      </c>
      <c r="V85" s="141">
        <f>Vulnerability!AK84</f>
        <v>0.4</v>
      </c>
      <c r="W85" s="142">
        <f>Vulnerability!AL84</f>
        <v>0.2</v>
      </c>
      <c r="X85" s="40">
        <f>Vulnerability!AM84</f>
        <v>4</v>
      </c>
      <c r="Y85" s="41">
        <f t="shared" si="17"/>
        <v>2.5</v>
      </c>
      <c r="Z85" s="156">
        <f>'Lack of Coping Capacity'!D84</f>
        <v>2.4</v>
      </c>
      <c r="AA85" s="140">
        <f>'Lack of Coping Capacity'!G84</f>
        <v>4.4000000000000004</v>
      </c>
      <c r="AB85" s="40">
        <f>'Lack of Coping Capacity'!H84</f>
        <v>3.4</v>
      </c>
      <c r="AC85" s="140">
        <f>'Lack of Coping Capacity'!M84</f>
        <v>1.8</v>
      </c>
      <c r="AD85" s="140">
        <f>'Lack of Coping Capacity'!R84</f>
        <v>0.1</v>
      </c>
      <c r="AE85" s="140">
        <f>'Lack of Coping Capacity'!Z84</f>
        <v>0.4</v>
      </c>
      <c r="AF85" s="40">
        <f>'Lack of Coping Capacity'!AA84</f>
        <v>0.8</v>
      </c>
      <c r="AG85" s="41">
        <f t="shared" si="18"/>
        <v>2.2000000000000002</v>
      </c>
      <c r="AH85" s="149">
        <f t="shared" si="19"/>
        <v>2.6</v>
      </c>
      <c r="AI85" s="172" t="str">
        <f t="shared" si="20"/>
        <v>Low</v>
      </c>
      <c r="AJ85" s="166">
        <f t="shared" si="21"/>
        <v>131</v>
      </c>
      <c r="AK85" s="169">
        <f>VLOOKUP($B85,'Lack of Reliability Index'!$A$2:$H$192,8,FALSE)</f>
        <v>3.341176470588235</v>
      </c>
      <c r="AL85" s="47">
        <f>'Imputed and missing data hidden'!BY83</f>
        <v>9</v>
      </c>
      <c r="AM85" s="167">
        <f t="shared" si="22"/>
        <v>0.17647058823529413</v>
      </c>
      <c r="AN85" s="47" t="str">
        <f t="shared" si="23"/>
        <v/>
      </c>
      <c r="AO85" s="168">
        <f>'Indicator Date hidden2'!BZ84</f>
        <v>0.17647058823529413</v>
      </c>
      <c r="AP85" s="173"/>
    </row>
    <row r="86" spans="1:42" ht="15.75" thickBot="1" x14ac:dyDescent="0.3">
      <c r="A86" s="120" t="str">
        <f>'Indicator Data'!A88</f>
        <v>Jamaica</v>
      </c>
      <c r="B86" s="43" t="str">
        <f>'Indicator Data'!B88</f>
        <v>JAM</v>
      </c>
      <c r="C86" s="147">
        <f>'Hazard &amp; Exposure'!AO85</f>
        <v>9.1</v>
      </c>
      <c r="D86" s="146">
        <f>'Hazard &amp; Exposure'!AP85</f>
        <v>3.1</v>
      </c>
      <c r="E86" s="146">
        <f>'Hazard &amp; Exposure'!AQ85</f>
        <v>0</v>
      </c>
      <c r="F86" s="146">
        <f>'Hazard &amp; Exposure'!AR85</f>
        <v>7.2</v>
      </c>
      <c r="G86" s="146">
        <f>'Hazard &amp; Exposure'!AU85</f>
        <v>2.4</v>
      </c>
      <c r="H86" s="146">
        <f>'Hazard &amp; Exposure'!DM85</f>
        <v>5.2</v>
      </c>
      <c r="I86" s="40">
        <f>'Hazard &amp; Exposure'!DN85</f>
        <v>5.4</v>
      </c>
      <c r="J86" s="146">
        <f>'Hazard &amp; Exposure'!DQ85</f>
        <v>2.2000000000000002</v>
      </c>
      <c r="K86" s="146">
        <f>'Hazard &amp; Exposure'!DT85</f>
        <v>0</v>
      </c>
      <c r="L86" s="40">
        <f>'Hazard &amp; Exposure'!DU85</f>
        <v>1.5</v>
      </c>
      <c r="M86" s="41">
        <f t="shared" si="16"/>
        <v>3.7</v>
      </c>
      <c r="N86" s="144">
        <f>Vulnerability!E85</f>
        <v>3.7</v>
      </c>
      <c r="O86" s="142">
        <f>Vulnerability!H85</f>
        <v>5.5</v>
      </c>
      <c r="P86" s="142">
        <f>Vulnerability!N85</f>
        <v>2</v>
      </c>
      <c r="Q86" s="40">
        <f>Vulnerability!O85</f>
        <v>3.7</v>
      </c>
      <c r="R86" s="142">
        <f>Vulnerability!T85</f>
        <v>0</v>
      </c>
      <c r="S86" s="141">
        <f>Vulnerability!AB85</f>
        <v>1.7</v>
      </c>
      <c r="T86" s="141">
        <f>Vulnerability!AE85</f>
        <v>0.9</v>
      </c>
      <c r="U86" s="141">
        <f>Vulnerability!AH85</f>
        <v>0</v>
      </c>
      <c r="V86" s="141">
        <f>Vulnerability!AK85</f>
        <v>2.9</v>
      </c>
      <c r="W86" s="142">
        <f>Vulnerability!AL85</f>
        <v>1.4</v>
      </c>
      <c r="X86" s="40">
        <f>Vulnerability!AM85</f>
        <v>0.7</v>
      </c>
      <c r="Y86" s="41">
        <f t="shared" si="17"/>
        <v>2.2999999999999998</v>
      </c>
      <c r="Z86" s="156">
        <f>'Lack of Coping Capacity'!D85</f>
        <v>3.3</v>
      </c>
      <c r="AA86" s="140">
        <f>'Lack of Coping Capacity'!G85</f>
        <v>4.8</v>
      </c>
      <c r="AB86" s="40">
        <f>'Lack of Coping Capacity'!H85</f>
        <v>4.0999999999999996</v>
      </c>
      <c r="AC86" s="140">
        <f>'Lack of Coping Capacity'!M85</f>
        <v>3.2</v>
      </c>
      <c r="AD86" s="140">
        <f>'Lack of Coping Capacity'!R85</f>
        <v>1.9</v>
      </c>
      <c r="AE86" s="140">
        <f>'Lack of Coping Capacity'!Z85</f>
        <v>4.2</v>
      </c>
      <c r="AF86" s="40">
        <f>'Lack of Coping Capacity'!AA85</f>
        <v>3.1</v>
      </c>
      <c r="AG86" s="41">
        <f t="shared" si="18"/>
        <v>3.6</v>
      </c>
      <c r="AH86" s="149">
        <f t="shared" si="19"/>
        <v>3.1</v>
      </c>
      <c r="AI86" s="172" t="str">
        <f t="shared" si="20"/>
        <v>Low</v>
      </c>
      <c r="AJ86" s="166">
        <f t="shared" si="21"/>
        <v>112</v>
      </c>
      <c r="AK86" s="169">
        <f>VLOOKUP($B86,'Lack of Reliability Index'!$A$2:$H$192,8,FALSE)</f>
        <v>3.5943661971830991</v>
      </c>
      <c r="AL86" s="47">
        <f>'Imputed and missing data hidden'!BY84</f>
        <v>7</v>
      </c>
      <c r="AM86" s="167">
        <f t="shared" si="22"/>
        <v>0.13725490196078433</v>
      </c>
      <c r="AN86" s="47" t="str">
        <f t="shared" si="23"/>
        <v/>
      </c>
      <c r="AO86" s="168">
        <f>'Indicator Date hidden2'!BZ85</f>
        <v>0.323943661971831</v>
      </c>
      <c r="AP86" s="173"/>
    </row>
    <row r="87" spans="1:42" ht="15.75" thickBot="1" x14ac:dyDescent="0.3">
      <c r="A87" s="120" t="str">
        <f>'Indicator Data'!A89</f>
        <v>Japan</v>
      </c>
      <c r="B87" s="43" t="str">
        <f>'Indicator Data'!B89</f>
        <v>JPN</v>
      </c>
      <c r="C87" s="147">
        <f>'Hazard &amp; Exposure'!AO86</f>
        <v>10</v>
      </c>
      <c r="D87" s="146">
        <f>'Hazard &amp; Exposure'!AP86</f>
        <v>3.9</v>
      </c>
      <c r="E87" s="146">
        <f>'Hazard &amp; Exposure'!AQ86</f>
        <v>10</v>
      </c>
      <c r="F87" s="146">
        <f>'Hazard &amp; Exposure'!AR86</f>
        <v>10</v>
      </c>
      <c r="G87" s="146">
        <f>'Hazard &amp; Exposure'!AU86</f>
        <v>0.5</v>
      </c>
      <c r="H87" s="146">
        <f>'Hazard &amp; Exposure'!DM86</f>
        <v>3.7</v>
      </c>
      <c r="I87" s="40">
        <f>'Hazard &amp; Exposure'!DN86</f>
        <v>8.1</v>
      </c>
      <c r="J87" s="146">
        <f>'Hazard &amp; Exposure'!DQ86</f>
        <v>1.3</v>
      </c>
      <c r="K87" s="146">
        <f>'Hazard &amp; Exposure'!DT86</f>
        <v>0</v>
      </c>
      <c r="L87" s="40">
        <f>'Hazard &amp; Exposure'!DU86</f>
        <v>0.9</v>
      </c>
      <c r="M87" s="41">
        <f t="shared" si="16"/>
        <v>5.6</v>
      </c>
      <c r="N87" s="144">
        <f>Vulnerability!E86</f>
        <v>0</v>
      </c>
      <c r="O87" s="142">
        <f>Vulnerability!H86</f>
        <v>1.4</v>
      </c>
      <c r="P87" s="142">
        <f>Vulnerability!N86</f>
        <v>0</v>
      </c>
      <c r="Q87" s="40">
        <f>Vulnerability!O86</f>
        <v>0.4</v>
      </c>
      <c r="R87" s="142">
        <f>Vulnerability!T86</f>
        <v>3.7</v>
      </c>
      <c r="S87" s="141">
        <f>Vulnerability!AB86</f>
        <v>0.2</v>
      </c>
      <c r="T87" s="141">
        <f>Vulnerability!AE86</f>
        <v>0.5</v>
      </c>
      <c r="U87" s="141">
        <f>Vulnerability!AH86</f>
        <v>0.6</v>
      </c>
      <c r="V87" s="141">
        <f>Vulnerability!AK86</f>
        <v>2.4</v>
      </c>
      <c r="W87" s="142">
        <f>Vulnerability!AL86</f>
        <v>1</v>
      </c>
      <c r="X87" s="40">
        <f>Vulnerability!AM86</f>
        <v>2.5</v>
      </c>
      <c r="Y87" s="41">
        <f t="shared" si="17"/>
        <v>1.5</v>
      </c>
      <c r="Z87" s="156">
        <f>'Lack of Coping Capacity'!D86</f>
        <v>1.9</v>
      </c>
      <c r="AA87" s="140">
        <f>'Lack of Coping Capacity'!G86</f>
        <v>2.2999999999999998</v>
      </c>
      <c r="AB87" s="40">
        <f>'Lack of Coping Capacity'!H86</f>
        <v>2.1</v>
      </c>
      <c r="AC87" s="140">
        <f>'Lack of Coping Capacity'!M86</f>
        <v>1.3</v>
      </c>
      <c r="AD87" s="140">
        <f>'Lack of Coping Capacity'!R86</f>
        <v>0.1</v>
      </c>
      <c r="AE87" s="140">
        <f>'Lack of Coping Capacity'!Z86</f>
        <v>1.1000000000000001</v>
      </c>
      <c r="AF87" s="40">
        <f>'Lack of Coping Capacity'!AA86</f>
        <v>0.8</v>
      </c>
      <c r="AG87" s="41">
        <f t="shared" si="18"/>
        <v>1.5</v>
      </c>
      <c r="AH87" s="149">
        <f t="shared" si="19"/>
        <v>2.2999999999999998</v>
      </c>
      <c r="AI87" s="172" t="str">
        <f t="shared" si="20"/>
        <v>Low</v>
      </c>
      <c r="AJ87" s="166">
        <f t="shared" si="21"/>
        <v>142</v>
      </c>
      <c r="AK87" s="169">
        <f>VLOOKUP($B87,'Lack of Reliability Index'!$A$2:$H$192,8,FALSE)</f>
        <v>4.3661691542288565</v>
      </c>
      <c r="AL87" s="47">
        <f>'Imputed and missing data hidden'!BY85</f>
        <v>11</v>
      </c>
      <c r="AM87" s="167">
        <f t="shared" si="22"/>
        <v>0.21568627450980393</v>
      </c>
      <c r="AN87" s="47" t="str">
        <f t="shared" si="23"/>
        <v/>
      </c>
      <c r="AO87" s="168">
        <f>'Indicator Date hidden2'!BZ86</f>
        <v>0.26865671641791045</v>
      </c>
      <c r="AP87" s="173"/>
    </row>
    <row r="88" spans="1:42" ht="15.75" thickBot="1" x14ac:dyDescent="0.3">
      <c r="A88" s="120" t="str">
        <f>'Indicator Data'!A90</f>
        <v>Jordan</v>
      </c>
      <c r="B88" s="43" t="str">
        <f>'Indicator Data'!B90</f>
        <v>JOR</v>
      </c>
      <c r="C88" s="147">
        <f>'Hazard &amp; Exposure'!AO87</f>
        <v>7.7</v>
      </c>
      <c r="D88" s="146">
        <f>'Hazard &amp; Exposure'!AP87</f>
        <v>2.6</v>
      </c>
      <c r="E88" s="146">
        <f>'Hazard &amp; Exposure'!AQ87</f>
        <v>0</v>
      </c>
      <c r="F88" s="146">
        <f>'Hazard &amp; Exposure'!AR87</f>
        <v>0</v>
      </c>
      <c r="G88" s="146">
        <f>'Hazard &amp; Exposure'!AU87</f>
        <v>6.7</v>
      </c>
      <c r="H88" s="146">
        <f>'Hazard &amp; Exposure'!DM87</f>
        <v>4</v>
      </c>
      <c r="I88" s="40">
        <f>'Hazard &amp; Exposure'!DN87</f>
        <v>4.2</v>
      </c>
      <c r="J88" s="146">
        <f>'Hazard &amp; Exposure'!DQ87</f>
        <v>4.0999999999999996</v>
      </c>
      <c r="K88" s="146">
        <f>'Hazard &amp; Exposure'!DT87</f>
        <v>0</v>
      </c>
      <c r="L88" s="40">
        <f>'Hazard &amp; Exposure'!DU87</f>
        <v>2.9</v>
      </c>
      <c r="M88" s="41">
        <f t="shared" si="16"/>
        <v>3.6</v>
      </c>
      <c r="N88" s="144">
        <f>Vulnerability!E87</f>
        <v>2.8</v>
      </c>
      <c r="O88" s="142">
        <f>Vulnerability!H87</f>
        <v>4.2</v>
      </c>
      <c r="P88" s="142">
        <f>Vulnerability!N87</f>
        <v>6.1</v>
      </c>
      <c r="Q88" s="40">
        <f>Vulnerability!O87</f>
        <v>4</v>
      </c>
      <c r="R88" s="142">
        <f>Vulnerability!T87</f>
        <v>10</v>
      </c>
      <c r="S88" s="141">
        <f>Vulnerability!AB87</f>
        <v>0.1</v>
      </c>
      <c r="T88" s="141">
        <f>Vulnerability!AE87</f>
        <v>1</v>
      </c>
      <c r="U88" s="141">
        <f>Vulnerability!AH87</f>
        <v>0</v>
      </c>
      <c r="V88" s="141">
        <f>Vulnerability!AK87</f>
        <v>3.6</v>
      </c>
      <c r="W88" s="142">
        <f>Vulnerability!AL87</f>
        <v>1.3</v>
      </c>
      <c r="X88" s="40">
        <f>Vulnerability!AM87</f>
        <v>7.8</v>
      </c>
      <c r="Y88" s="41">
        <f t="shared" si="17"/>
        <v>6.3</v>
      </c>
      <c r="Z88" s="156">
        <f>'Lack of Coping Capacity'!D87</f>
        <v>6.1</v>
      </c>
      <c r="AA88" s="140">
        <f>'Lack of Coping Capacity'!G87</f>
        <v>5</v>
      </c>
      <c r="AB88" s="40">
        <f>'Lack of Coping Capacity'!H87</f>
        <v>5.6</v>
      </c>
      <c r="AC88" s="140">
        <f>'Lack of Coping Capacity'!M87</f>
        <v>2.2999999999999998</v>
      </c>
      <c r="AD88" s="140">
        <f>'Lack of Coping Capacity'!R87</f>
        <v>2.4</v>
      </c>
      <c r="AE88" s="140">
        <f>'Lack of Coping Capacity'!Z87</f>
        <v>3.3</v>
      </c>
      <c r="AF88" s="40">
        <f>'Lack of Coping Capacity'!AA87</f>
        <v>2.7</v>
      </c>
      <c r="AG88" s="41">
        <f t="shared" si="18"/>
        <v>4.3</v>
      </c>
      <c r="AH88" s="149">
        <f t="shared" si="19"/>
        <v>4.5999999999999996</v>
      </c>
      <c r="AI88" s="172" t="str">
        <f t="shared" si="20"/>
        <v>Medium</v>
      </c>
      <c r="AJ88" s="166">
        <f t="shared" si="21"/>
        <v>61</v>
      </c>
      <c r="AK88" s="169">
        <f>VLOOKUP($B88,'Lack of Reliability Index'!$A$2:$H$192,8,FALSE)</f>
        <v>4</v>
      </c>
      <c r="AL88" s="47">
        <f>'Imputed and missing data hidden'!BY86</f>
        <v>7</v>
      </c>
      <c r="AM88" s="167">
        <f t="shared" si="22"/>
        <v>0.13725490196078433</v>
      </c>
      <c r="AN88" s="47" t="str">
        <f t="shared" si="23"/>
        <v/>
      </c>
      <c r="AO88" s="168">
        <f>'Indicator Date hidden2'!BZ87</f>
        <v>0.4</v>
      </c>
      <c r="AP88" s="173"/>
    </row>
    <row r="89" spans="1:42" ht="15.75" thickBot="1" x14ac:dyDescent="0.3">
      <c r="A89" s="120" t="str">
        <f>'Indicator Data'!A91</f>
        <v>Kazakhstan</v>
      </c>
      <c r="B89" s="43" t="str">
        <f>'Indicator Data'!B91</f>
        <v>KAZ</v>
      </c>
      <c r="C89" s="147">
        <f>'Hazard &amp; Exposure'!AO88</f>
        <v>6.5</v>
      </c>
      <c r="D89" s="146">
        <f>'Hazard &amp; Exposure'!AP88</f>
        <v>6</v>
      </c>
      <c r="E89" s="146">
        <f>'Hazard &amp; Exposure'!AQ88</f>
        <v>0</v>
      </c>
      <c r="F89" s="146">
        <f>'Hazard &amp; Exposure'!AR88</f>
        <v>0</v>
      </c>
      <c r="G89" s="146">
        <f>'Hazard &amp; Exposure'!AU88</f>
        <v>5</v>
      </c>
      <c r="H89" s="146">
        <f>'Hazard &amp; Exposure'!DM88</f>
        <v>4</v>
      </c>
      <c r="I89" s="40">
        <f>'Hazard &amp; Exposure'!DN88</f>
        <v>4</v>
      </c>
      <c r="J89" s="146">
        <f>'Hazard &amp; Exposure'!DQ88</f>
        <v>0.6</v>
      </c>
      <c r="K89" s="146">
        <f>'Hazard &amp; Exposure'!DT88</f>
        <v>0</v>
      </c>
      <c r="L89" s="40">
        <f>'Hazard &amp; Exposure'!DU88</f>
        <v>0.4</v>
      </c>
      <c r="M89" s="41">
        <f t="shared" si="16"/>
        <v>2.4</v>
      </c>
      <c r="N89" s="144">
        <f>Vulnerability!E88</f>
        <v>1.4</v>
      </c>
      <c r="O89" s="142">
        <f>Vulnerability!H88</f>
        <v>1.6</v>
      </c>
      <c r="P89" s="142">
        <f>Vulnerability!N88</f>
        <v>0</v>
      </c>
      <c r="Q89" s="40">
        <f>Vulnerability!O88</f>
        <v>1.1000000000000001</v>
      </c>
      <c r="R89" s="142">
        <f>Vulnerability!T88</f>
        <v>0</v>
      </c>
      <c r="S89" s="141">
        <f>Vulnerability!AB88</f>
        <v>0.5</v>
      </c>
      <c r="T89" s="141">
        <f>Vulnerability!AE88</f>
        <v>0.8</v>
      </c>
      <c r="U89" s="141">
        <f>Vulnerability!AH88</f>
        <v>0</v>
      </c>
      <c r="V89" s="141">
        <f>Vulnerability!AK88</f>
        <v>0.8</v>
      </c>
      <c r="W89" s="142">
        <f>Vulnerability!AL88</f>
        <v>0.5</v>
      </c>
      <c r="X89" s="40">
        <f>Vulnerability!AM88</f>
        <v>0.3</v>
      </c>
      <c r="Y89" s="41">
        <f t="shared" si="17"/>
        <v>0.7</v>
      </c>
      <c r="Z89" s="156">
        <f>'Lack of Coping Capacity'!D88</f>
        <v>3.8</v>
      </c>
      <c r="AA89" s="140">
        <f>'Lack of Coping Capacity'!G88</f>
        <v>6</v>
      </c>
      <c r="AB89" s="40">
        <f>'Lack of Coping Capacity'!H88</f>
        <v>4.9000000000000004</v>
      </c>
      <c r="AC89" s="140">
        <f>'Lack of Coping Capacity'!M88</f>
        <v>1.3</v>
      </c>
      <c r="AD89" s="140">
        <f>'Lack of Coping Capacity'!R88</f>
        <v>3.5</v>
      </c>
      <c r="AE89" s="140">
        <f>'Lack of Coping Capacity'!Z88</f>
        <v>2.2999999999999998</v>
      </c>
      <c r="AF89" s="40">
        <f>'Lack of Coping Capacity'!AA88</f>
        <v>2.4</v>
      </c>
      <c r="AG89" s="41">
        <f t="shared" si="18"/>
        <v>3.8</v>
      </c>
      <c r="AH89" s="149">
        <f t="shared" si="19"/>
        <v>1.9</v>
      </c>
      <c r="AI89" s="172" t="str">
        <f t="shared" si="20"/>
        <v>Very Low</v>
      </c>
      <c r="AJ89" s="166">
        <f t="shared" si="21"/>
        <v>156</v>
      </c>
      <c r="AK89" s="169">
        <f>VLOOKUP($B89,'Lack of Reliability Index'!$A$2:$H$192,8,FALSE)</f>
        <v>2.8931506849315074</v>
      </c>
      <c r="AL89" s="47">
        <f>'Imputed and missing data hidden'!BY87</f>
        <v>4</v>
      </c>
      <c r="AM89" s="167">
        <f t="shared" si="22"/>
        <v>7.8431372549019607E-2</v>
      </c>
      <c r="AN89" s="47" t="str">
        <f t="shared" si="23"/>
        <v/>
      </c>
      <c r="AO89" s="168">
        <f>'Indicator Date hidden2'!BZ88</f>
        <v>0.34246575342465752</v>
      </c>
      <c r="AP89" s="173"/>
    </row>
    <row r="90" spans="1:42" ht="15.75" thickBot="1" x14ac:dyDescent="0.3">
      <c r="A90" s="120" t="str">
        <f>'Indicator Data'!A92</f>
        <v>Kenya</v>
      </c>
      <c r="B90" s="43" t="str">
        <f>'Indicator Data'!B92</f>
        <v>KEN</v>
      </c>
      <c r="C90" s="147">
        <f>'Hazard &amp; Exposure'!AO89</f>
        <v>3.2</v>
      </c>
      <c r="D90" s="146">
        <f>'Hazard &amp; Exposure'!AP89</f>
        <v>5.6</v>
      </c>
      <c r="E90" s="146">
        <f>'Hazard &amp; Exposure'!AQ89</f>
        <v>6</v>
      </c>
      <c r="F90" s="146">
        <f>'Hazard &amp; Exposure'!AR89</f>
        <v>0</v>
      </c>
      <c r="G90" s="146">
        <f>'Hazard &amp; Exposure'!AU89</f>
        <v>7</v>
      </c>
      <c r="H90" s="146">
        <f>'Hazard &amp; Exposure'!DM89</f>
        <v>6.6</v>
      </c>
      <c r="I90" s="40">
        <f>'Hazard &amp; Exposure'!DN89</f>
        <v>5.0999999999999996</v>
      </c>
      <c r="J90" s="146">
        <f>'Hazard &amp; Exposure'!DQ89</f>
        <v>9.3000000000000007</v>
      </c>
      <c r="K90" s="146">
        <f>'Hazard &amp; Exposure'!DT89</f>
        <v>0</v>
      </c>
      <c r="L90" s="40">
        <f>'Hazard &amp; Exposure'!DU89</f>
        <v>6.5</v>
      </c>
      <c r="M90" s="41">
        <f t="shared" si="16"/>
        <v>5.8</v>
      </c>
      <c r="N90" s="144">
        <f>Vulnerability!E89</f>
        <v>7.3</v>
      </c>
      <c r="O90" s="142">
        <f>Vulnerability!H89</f>
        <v>5.7</v>
      </c>
      <c r="P90" s="142">
        <f>Vulnerability!N89</f>
        <v>1.5</v>
      </c>
      <c r="Q90" s="40">
        <f>Vulnerability!O89</f>
        <v>5.5</v>
      </c>
      <c r="R90" s="142">
        <f>Vulnerability!T89</f>
        <v>7.7</v>
      </c>
      <c r="S90" s="141">
        <f>Vulnerability!AB89</f>
        <v>4.5999999999999996</v>
      </c>
      <c r="T90" s="141">
        <f>Vulnerability!AE89</f>
        <v>3</v>
      </c>
      <c r="U90" s="141">
        <f>Vulnerability!AH89</f>
        <v>2.2999999999999998</v>
      </c>
      <c r="V90" s="141">
        <f>Vulnerability!AK89</f>
        <v>7.5</v>
      </c>
      <c r="W90" s="142">
        <f>Vulnerability!AL89</f>
        <v>4.7</v>
      </c>
      <c r="X90" s="40">
        <f>Vulnerability!AM89</f>
        <v>6.4</v>
      </c>
      <c r="Y90" s="41">
        <f t="shared" si="17"/>
        <v>6</v>
      </c>
      <c r="Z90" s="156">
        <f>'Lack of Coping Capacity'!D89</f>
        <v>3.9</v>
      </c>
      <c r="AA90" s="140">
        <f>'Lack of Coping Capacity'!G89</f>
        <v>6.5</v>
      </c>
      <c r="AB90" s="40">
        <f>'Lack of Coping Capacity'!H89</f>
        <v>5.2</v>
      </c>
      <c r="AC90" s="140">
        <f>'Lack of Coping Capacity'!M89</f>
        <v>5.3</v>
      </c>
      <c r="AD90" s="140">
        <f>'Lack of Coping Capacity'!R89</f>
        <v>8.4</v>
      </c>
      <c r="AE90" s="140">
        <f>'Lack of Coping Capacity'!Z89</f>
        <v>7.7</v>
      </c>
      <c r="AF90" s="40">
        <f>'Lack of Coping Capacity'!AA89</f>
        <v>7.1</v>
      </c>
      <c r="AG90" s="41">
        <f t="shared" si="18"/>
        <v>6.2</v>
      </c>
      <c r="AH90" s="149">
        <f t="shared" si="19"/>
        <v>6</v>
      </c>
      <c r="AI90" s="172" t="str">
        <f t="shared" si="20"/>
        <v>High</v>
      </c>
      <c r="AJ90" s="166">
        <f t="shared" si="21"/>
        <v>22</v>
      </c>
      <c r="AK90" s="169">
        <f>VLOOKUP($B90,'Lack of Reliability Index'!$A$2:$H$192,8,FALSE)</f>
        <v>1.0810810810810807</v>
      </c>
      <c r="AL90" s="47">
        <f>'Imputed and missing data hidden'!BY88</f>
        <v>0</v>
      </c>
      <c r="AM90" s="167">
        <f t="shared" si="22"/>
        <v>0</v>
      </c>
      <c r="AN90" s="47" t="str">
        <f t="shared" si="23"/>
        <v/>
      </c>
      <c r="AO90" s="168">
        <f>'Indicator Date hidden2'!BZ89</f>
        <v>0.20270270270270271</v>
      </c>
      <c r="AP90" s="173"/>
    </row>
    <row r="91" spans="1:42" ht="15.75" thickBot="1" x14ac:dyDescent="0.3">
      <c r="A91" s="120" t="str">
        <f>'Indicator Data'!A93</f>
        <v>Kiribati</v>
      </c>
      <c r="B91" s="43" t="str">
        <f>'Indicator Data'!B93</f>
        <v>KIR</v>
      </c>
      <c r="C91" s="147">
        <f>'Hazard &amp; Exposure'!AO90</f>
        <v>0.1</v>
      </c>
      <c r="D91" s="146">
        <f>'Hazard &amp; Exposure'!AP90</f>
        <v>0.1</v>
      </c>
      <c r="E91" s="146">
        <f>'Hazard &amp; Exposure'!AQ90</f>
        <v>8.6999999999999993</v>
      </c>
      <c r="F91" s="146">
        <f>'Hazard &amp; Exposure'!AR90</f>
        <v>0</v>
      </c>
      <c r="G91" s="146">
        <f>'Hazard &amp; Exposure'!AU90</f>
        <v>3.8</v>
      </c>
      <c r="H91" s="146">
        <f>'Hazard &amp; Exposure'!DM90</f>
        <v>4.5</v>
      </c>
      <c r="I91" s="40">
        <f>'Hazard &amp; Exposure'!DN90</f>
        <v>3.8</v>
      </c>
      <c r="J91" s="146">
        <f>'Hazard &amp; Exposure'!DQ90</f>
        <v>0</v>
      </c>
      <c r="K91" s="146">
        <f>'Hazard &amp; Exposure'!DT90</f>
        <v>0</v>
      </c>
      <c r="L91" s="40">
        <f>'Hazard &amp; Exposure'!DU90</f>
        <v>0</v>
      </c>
      <c r="M91" s="41">
        <f t="shared" si="16"/>
        <v>2.1</v>
      </c>
      <c r="N91" s="144">
        <f>Vulnerability!E90</f>
        <v>5.8</v>
      </c>
      <c r="O91" s="142">
        <f>Vulnerability!H90</f>
        <v>3</v>
      </c>
      <c r="P91" s="142">
        <f>Vulnerability!N90</f>
        <v>7.7</v>
      </c>
      <c r="Q91" s="40">
        <f>Vulnerability!O90</f>
        <v>5.6</v>
      </c>
      <c r="R91" s="142">
        <f>Vulnerability!T90</f>
        <v>0</v>
      </c>
      <c r="S91" s="141">
        <f>Vulnerability!AB90</f>
        <v>8.8000000000000007</v>
      </c>
      <c r="T91" s="141">
        <f>Vulnerability!AE90</f>
        <v>3.8</v>
      </c>
      <c r="U91" s="141">
        <f>Vulnerability!AH90</f>
        <v>0</v>
      </c>
      <c r="V91" s="141">
        <f>Vulnerability!AK90</f>
        <v>0.6</v>
      </c>
      <c r="W91" s="142">
        <f>Vulnerability!AL90</f>
        <v>4.4000000000000004</v>
      </c>
      <c r="X91" s="40">
        <f>Vulnerability!AM90</f>
        <v>2.5</v>
      </c>
      <c r="Y91" s="41">
        <f t="shared" si="17"/>
        <v>4.2</v>
      </c>
      <c r="Z91" s="156" t="str">
        <f>'Lack of Coping Capacity'!D90</f>
        <v>x</v>
      </c>
      <c r="AA91" s="140">
        <f>'Lack of Coping Capacity'!G90</f>
        <v>5.5</v>
      </c>
      <c r="AB91" s="40">
        <f>'Lack of Coping Capacity'!H90</f>
        <v>5.5</v>
      </c>
      <c r="AC91" s="140">
        <f>'Lack of Coping Capacity'!M90</f>
        <v>5.6</v>
      </c>
      <c r="AD91" s="140">
        <f>'Lack of Coping Capacity'!R90</f>
        <v>4.0999999999999996</v>
      </c>
      <c r="AE91" s="140">
        <f>'Lack of Coping Capacity'!Z90</f>
        <v>5.5</v>
      </c>
      <c r="AF91" s="40">
        <f>'Lack of Coping Capacity'!AA90</f>
        <v>5.0999999999999996</v>
      </c>
      <c r="AG91" s="41">
        <f t="shared" si="18"/>
        <v>5.3</v>
      </c>
      <c r="AH91" s="149">
        <f t="shared" si="19"/>
        <v>3.6</v>
      </c>
      <c r="AI91" s="172" t="str">
        <f t="shared" si="20"/>
        <v>Medium</v>
      </c>
      <c r="AJ91" s="166">
        <f t="shared" si="21"/>
        <v>99</v>
      </c>
      <c r="AK91" s="169">
        <f>VLOOKUP($B91,'Lack of Reliability Index'!$A$2:$H$192,8,FALSE)</f>
        <v>6.360655737704918</v>
      </c>
      <c r="AL91" s="47">
        <f>'Imputed and missing data hidden'!BY89</f>
        <v>18</v>
      </c>
      <c r="AM91" s="167">
        <f t="shared" si="22"/>
        <v>0.35294117647058826</v>
      </c>
      <c r="AN91" s="47" t="str">
        <f t="shared" si="23"/>
        <v/>
      </c>
      <c r="AO91" s="168">
        <f>'Indicator Date hidden2'!BZ90</f>
        <v>0.44262295081967212</v>
      </c>
      <c r="AP91" s="173"/>
    </row>
    <row r="92" spans="1:42" ht="15.75" thickBot="1" x14ac:dyDescent="0.3">
      <c r="A92" s="120" t="str">
        <f>'Indicator Data'!A94</f>
        <v>Korea DPR</v>
      </c>
      <c r="B92" s="43" t="str">
        <f>'Indicator Data'!B94</f>
        <v>PRK</v>
      </c>
      <c r="C92" s="147">
        <f>'Hazard &amp; Exposure'!AO91</f>
        <v>4.9000000000000004</v>
      </c>
      <c r="D92" s="146">
        <f>'Hazard &amp; Exposure'!AP91</f>
        <v>7.4</v>
      </c>
      <c r="E92" s="146">
        <f>'Hazard &amp; Exposure'!AQ91</f>
        <v>4.5999999999999996</v>
      </c>
      <c r="F92" s="146">
        <f>'Hazard &amp; Exposure'!AR91</f>
        <v>6.5</v>
      </c>
      <c r="G92" s="146">
        <f>'Hazard &amp; Exposure'!AU91</f>
        <v>3.3</v>
      </c>
      <c r="H92" s="146">
        <f>'Hazard &amp; Exposure'!DM91</f>
        <v>2.8</v>
      </c>
      <c r="I92" s="40">
        <f>'Hazard &amp; Exposure'!DN91</f>
        <v>5.0999999999999996</v>
      </c>
      <c r="J92" s="146">
        <f>'Hazard &amp; Exposure'!DQ91</f>
        <v>6.1</v>
      </c>
      <c r="K92" s="146">
        <f>'Hazard &amp; Exposure'!DT91</f>
        <v>0</v>
      </c>
      <c r="L92" s="40">
        <f>'Hazard &amp; Exposure'!DU91</f>
        <v>4.3</v>
      </c>
      <c r="M92" s="41">
        <f t="shared" si="16"/>
        <v>4.7</v>
      </c>
      <c r="N92" s="144">
        <f>Vulnerability!E91</f>
        <v>8.4</v>
      </c>
      <c r="O92" s="142">
        <f>Vulnerability!H91</f>
        <v>6.1</v>
      </c>
      <c r="P92" s="142">
        <f>Vulnerability!N91</f>
        <v>0.1</v>
      </c>
      <c r="Q92" s="40">
        <f>Vulnerability!O91</f>
        <v>5.8</v>
      </c>
      <c r="R92" s="142">
        <f>Vulnerability!T91</f>
        <v>0</v>
      </c>
      <c r="S92" s="141">
        <f>Vulnerability!AB91</f>
        <v>3.9</v>
      </c>
      <c r="T92" s="141">
        <f>Vulnerability!AE91</f>
        <v>2.5</v>
      </c>
      <c r="U92" s="141">
        <f>Vulnerability!AH91</f>
        <v>2.6</v>
      </c>
      <c r="V92" s="141">
        <f>Vulnerability!AK91</f>
        <v>9.4</v>
      </c>
      <c r="W92" s="142">
        <f>Vulnerability!AL91</f>
        <v>5.6</v>
      </c>
      <c r="X92" s="40">
        <f>Vulnerability!AM91</f>
        <v>3.3</v>
      </c>
      <c r="Y92" s="41">
        <f t="shared" si="17"/>
        <v>4.7</v>
      </c>
      <c r="Z92" s="156" t="str">
        <f>'Lack of Coping Capacity'!D91</f>
        <v>x</v>
      </c>
      <c r="AA92" s="140">
        <f>'Lack of Coping Capacity'!G91</f>
        <v>8.5</v>
      </c>
      <c r="AB92" s="40">
        <f>'Lack of Coping Capacity'!H91</f>
        <v>8.5</v>
      </c>
      <c r="AC92" s="140">
        <f>'Lack of Coping Capacity'!M91</f>
        <v>5</v>
      </c>
      <c r="AD92" s="140">
        <f>'Lack of Coping Capacity'!R91</f>
        <v>3.4</v>
      </c>
      <c r="AE92" s="140">
        <f>'Lack of Coping Capacity'!Z91</f>
        <v>0.7</v>
      </c>
      <c r="AF92" s="40">
        <f>'Lack of Coping Capacity'!AA91</f>
        <v>3</v>
      </c>
      <c r="AG92" s="41">
        <f t="shared" si="18"/>
        <v>6.5</v>
      </c>
      <c r="AH92" s="149">
        <f t="shared" si="19"/>
        <v>5.2</v>
      </c>
      <c r="AI92" s="172" t="str">
        <f t="shared" si="20"/>
        <v>High</v>
      </c>
      <c r="AJ92" s="166">
        <f t="shared" si="21"/>
        <v>39</v>
      </c>
      <c r="AK92" s="169">
        <f>VLOOKUP($B92,'Lack of Reliability Index'!$A$2:$H$192,8,FALSE)</f>
        <v>5.7486338797814209</v>
      </c>
      <c r="AL92" s="47">
        <f>'Imputed and missing data hidden'!BY90</f>
        <v>17</v>
      </c>
      <c r="AM92" s="167">
        <f t="shared" si="22"/>
        <v>0.33333333333333331</v>
      </c>
      <c r="AN92" s="47" t="str">
        <f t="shared" si="23"/>
        <v/>
      </c>
      <c r="AO92" s="168">
        <f>'Indicator Date hidden2'!BZ91</f>
        <v>0.32786885245901637</v>
      </c>
      <c r="AP92" s="173"/>
    </row>
    <row r="93" spans="1:42" ht="15.75" thickBot="1" x14ac:dyDescent="0.3">
      <c r="A93" s="120" t="str">
        <f>'Indicator Data'!A95</f>
        <v>Korea Republic of</v>
      </c>
      <c r="B93" s="43" t="str">
        <f>'Indicator Data'!B95</f>
        <v>KOR</v>
      </c>
      <c r="C93" s="147">
        <f>'Hazard &amp; Exposure'!AO92</f>
        <v>7.3</v>
      </c>
      <c r="D93" s="146">
        <f>'Hazard &amp; Exposure'!AP92</f>
        <v>4.7</v>
      </c>
      <c r="E93" s="146">
        <f>'Hazard &amp; Exposure'!AQ92</f>
        <v>7.6</v>
      </c>
      <c r="F93" s="146">
        <f>'Hazard &amp; Exposure'!AR92</f>
        <v>8.5</v>
      </c>
      <c r="G93" s="146">
        <f>'Hazard &amp; Exposure'!AU92</f>
        <v>0.3</v>
      </c>
      <c r="H93" s="146">
        <f>'Hazard &amp; Exposure'!DM92</f>
        <v>2.9</v>
      </c>
      <c r="I93" s="40">
        <f>'Hazard &amp; Exposure'!DN92</f>
        <v>5.9</v>
      </c>
      <c r="J93" s="146">
        <f>'Hazard &amp; Exposure'!DQ92</f>
        <v>2.5</v>
      </c>
      <c r="K93" s="146">
        <f>'Hazard &amp; Exposure'!DT92</f>
        <v>0</v>
      </c>
      <c r="L93" s="40">
        <f>'Hazard &amp; Exposure'!DU92</f>
        <v>1.8</v>
      </c>
      <c r="M93" s="41">
        <f t="shared" si="16"/>
        <v>4.0999999999999996</v>
      </c>
      <c r="N93" s="144">
        <f>Vulnerability!E92</f>
        <v>0</v>
      </c>
      <c r="O93" s="142">
        <f>Vulnerability!H92</f>
        <v>1.3</v>
      </c>
      <c r="P93" s="142">
        <f>Vulnerability!N92</f>
        <v>0.1</v>
      </c>
      <c r="Q93" s="40">
        <f>Vulnerability!O92</f>
        <v>0.4</v>
      </c>
      <c r="R93" s="142">
        <f>Vulnerability!T92</f>
        <v>3.6</v>
      </c>
      <c r="S93" s="141">
        <f>Vulnerability!AB92</f>
        <v>0.4</v>
      </c>
      <c r="T93" s="141">
        <f>Vulnerability!AE92</f>
        <v>0.2</v>
      </c>
      <c r="U93" s="141">
        <f>Vulnerability!AH92</f>
        <v>0</v>
      </c>
      <c r="V93" s="141">
        <f>Vulnerability!AK92</f>
        <v>1</v>
      </c>
      <c r="W93" s="142">
        <f>Vulnerability!AL92</f>
        <v>0.4</v>
      </c>
      <c r="X93" s="40">
        <f>Vulnerability!AM92</f>
        <v>2.1</v>
      </c>
      <c r="Y93" s="41">
        <f t="shared" si="17"/>
        <v>1.3</v>
      </c>
      <c r="Z93" s="156">
        <f>'Lack of Coping Capacity'!D92</f>
        <v>1.5</v>
      </c>
      <c r="AA93" s="140">
        <f>'Lack of Coping Capacity'!G92</f>
        <v>3.6</v>
      </c>
      <c r="AB93" s="40">
        <f>'Lack of Coping Capacity'!H92</f>
        <v>2.6</v>
      </c>
      <c r="AC93" s="140">
        <f>'Lack of Coping Capacity'!M92</f>
        <v>1.3</v>
      </c>
      <c r="AD93" s="140">
        <f>'Lack of Coping Capacity'!R92</f>
        <v>0</v>
      </c>
      <c r="AE93" s="140">
        <f>'Lack of Coping Capacity'!Z92</f>
        <v>1.4</v>
      </c>
      <c r="AF93" s="40">
        <f>'Lack of Coping Capacity'!AA92</f>
        <v>0.9</v>
      </c>
      <c r="AG93" s="41">
        <f t="shared" si="18"/>
        <v>1.8</v>
      </c>
      <c r="AH93" s="149">
        <f t="shared" si="19"/>
        <v>2.1</v>
      </c>
      <c r="AI93" s="172" t="str">
        <f t="shared" si="20"/>
        <v>Low</v>
      </c>
      <c r="AJ93" s="166">
        <f t="shared" si="21"/>
        <v>150</v>
      </c>
      <c r="AK93" s="169">
        <f>VLOOKUP($B93,'Lack of Reliability Index'!$A$2:$H$192,8,FALSE)</f>
        <v>4.8955223880597023</v>
      </c>
      <c r="AL93" s="47">
        <f>'Imputed and missing data hidden'!BY91</f>
        <v>10</v>
      </c>
      <c r="AM93" s="167">
        <f t="shared" si="22"/>
        <v>0.19607843137254902</v>
      </c>
      <c r="AN93" s="47" t="str">
        <f t="shared" si="23"/>
        <v/>
      </c>
      <c r="AO93" s="168">
        <f>'Indicator Date hidden2'!BZ92</f>
        <v>0.41791044776119401</v>
      </c>
      <c r="AP93" s="173"/>
    </row>
    <row r="94" spans="1:42" ht="15.75" thickBot="1" x14ac:dyDescent="0.3">
      <c r="A94" s="120" t="str">
        <f>'Indicator Data'!A96</f>
        <v>Kuwait</v>
      </c>
      <c r="B94" s="43" t="str">
        <f>'Indicator Data'!B96</f>
        <v>KWT</v>
      </c>
      <c r="C94" s="147">
        <f>'Hazard &amp; Exposure'!AO93</f>
        <v>0.2</v>
      </c>
      <c r="D94" s="146">
        <f>'Hazard &amp; Exposure'!AP93</f>
        <v>1.3</v>
      </c>
      <c r="E94" s="146">
        <f>'Hazard &amp; Exposure'!AQ93</f>
        <v>0</v>
      </c>
      <c r="F94" s="146">
        <f>'Hazard &amp; Exposure'!AR93</f>
        <v>0</v>
      </c>
      <c r="G94" s="146">
        <f>'Hazard &amp; Exposure'!AU93</f>
        <v>3.1</v>
      </c>
      <c r="H94" s="146">
        <f>'Hazard &amp; Exposure'!DM93</f>
        <v>3.8</v>
      </c>
      <c r="I94" s="40">
        <f>'Hazard &amp; Exposure'!DN93</f>
        <v>1.5</v>
      </c>
      <c r="J94" s="146">
        <f>'Hazard &amp; Exposure'!DQ93</f>
        <v>0.7</v>
      </c>
      <c r="K94" s="146">
        <f>'Hazard &amp; Exposure'!DT93</f>
        <v>0</v>
      </c>
      <c r="L94" s="40">
        <f>'Hazard &amp; Exposure'!DU93</f>
        <v>0.5</v>
      </c>
      <c r="M94" s="41">
        <f t="shared" si="16"/>
        <v>1</v>
      </c>
      <c r="N94" s="144">
        <f>Vulnerability!E93</f>
        <v>1.9</v>
      </c>
      <c r="O94" s="142">
        <f>Vulnerability!H93</f>
        <v>3.6</v>
      </c>
      <c r="P94" s="142">
        <f>Vulnerability!N93</f>
        <v>0</v>
      </c>
      <c r="Q94" s="40">
        <f>Vulnerability!O93</f>
        <v>1.9</v>
      </c>
      <c r="R94" s="142">
        <f>Vulnerability!T93</f>
        <v>1.6</v>
      </c>
      <c r="S94" s="141">
        <f>Vulnerability!AB93</f>
        <v>0.3</v>
      </c>
      <c r="T94" s="141">
        <f>Vulnerability!AE93</f>
        <v>0.7</v>
      </c>
      <c r="U94" s="141">
        <f>Vulnerability!AH93</f>
        <v>0</v>
      </c>
      <c r="V94" s="141">
        <f>Vulnerability!AK93</f>
        <v>1</v>
      </c>
      <c r="W94" s="142">
        <f>Vulnerability!AL93</f>
        <v>0.5</v>
      </c>
      <c r="X94" s="40">
        <f>Vulnerability!AM93</f>
        <v>1.1000000000000001</v>
      </c>
      <c r="Y94" s="41">
        <f t="shared" si="17"/>
        <v>1.5</v>
      </c>
      <c r="Z94" s="156" t="str">
        <f>'Lack of Coping Capacity'!D93</f>
        <v>x</v>
      </c>
      <c r="AA94" s="140">
        <f>'Lack of Coping Capacity'!G93</f>
        <v>5.6</v>
      </c>
      <c r="AB94" s="40">
        <f>'Lack of Coping Capacity'!H93</f>
        <v>5.6</v>
      </c>
      <c r="AC94" s="140">
        <f>'Lack of Coping Capacity'!M93</f>
        <v>1.1000000000000001</v>
      </c>
      <c r="AD94" s="140">
        <f>'Lack of Coping Capacity'!R93</f>
        <v>1.6</v>
      </c>
      <c r="AE94" s="140">
        <f>'Lack of Coping Capacity'!Z93</f>
        <v>1</v>
      </c>
      <c r="AF94" s="40">
        <f>'Lack of Coping Capacity'!AA93</f>
        <v>1.2</v>
      </c>
      <c r="AG94" s="41">
        <f t="shared" si="18"/>
        <v>3.7</v>
      </c>
      <c r="AH94" s="149">
        <f t="shared" si="19"/>
        <v>1.8</v>
      </c>
      <c r="AI94" s="172" t="str">
        <f t="shared" si="20"/>
        <v>Very Low</v>
      </c>
      <c r="AJ94" s="166">
        <f t="shared" si="21"/>
        <v>164</v>
      </c>
      <c r="AK94" s="169">
        <f>VLOOKUP($B94,'Lack of Reliability Index'!$A$2:$H$192,8,FALSE)</f>
        <v>3.4181818181818189</v>
      </c>
      <c r="AL94" s="47">
        <f>'Imputed and missing data hidden'!BY92</f>
        <v>11</v>
      </c>
      <c r="AM94" s="167">
        <f t="shared" si="22"/>
        <v>0.21568627450980393</v>
      </c>
      <c r="AN94" s="47" t="str">
        <f t="shared" si="23"/>
        <v/>
      </c>
      <c r="AO94" s="168">
        <f>'Indicator Date hidden2'!BZ93</f>
        <v>9.0909090909090912E-2</v>
      </c>
      <c r="AP94" s="173"/>
    </row>
    <row r="95" spans="1:42" ht="15.75" thickBot="1" x14ac:dyDescent="0.3">
      <c r="A95" s="120" t="str">
        <f>'Indicator Data'!A97</f>
        <v>Kyrgyzstan</v>
      </c>
      <c r="B95" s="43" t="str">
        <f>'Indicator Data'!B97</f>
        <v>KGZ</v>
      </c>
      <c r="C95" s="147">
        <f>'Hazard &amp; Exposure'!AO94</f>
        <v>8.6</v>
      </c>
      <c r="D95" s="146">
        <f>'Hazard &amp; Exposure'!AP94</f>
        <v>5.6</v>
      </c>
      <c r="E95" s="146">
        <f>'Hazard &amp; Exposure'!AQ94</f>
        <v>0</v>
      </c>
      <c r="F95" s="146">
        <f>'Hazard &amp; Exposure'!AR94</f>
        <v>0</v>
      </c>
      <c r="G95" s="146">
        <f>'Hazard &amp; Exposure'!AU94</f>
        <v>6.7</v>
      </c>
      <c r="H95" s="146">
        <f>'Hazard &amp; Exposure'!DM94</f>
        <v>5.2</v>
      </c>
      <c r="I95" s="40">
        <f>'Hazard &amp; Exposure'!DN94</f>
        <v>5.2</v>
      </c>
      <c r="J95" s="146">
        <f>'Hazard &amp; Exposure'!DQ94</f>
        <v>6.7</v>
      </c>
      <c r="K95" s="146">
        <f>'Hazard &amp; Exposure'!DT94</f>
        <v>0</v>
      </c>
      <c r="L95" s="40">
        <f>'Hazard &amp; Exposure'!DU94</f>
        <v>4.7</v>
      </c>
      <c r="M95" s="41">
        <f t="shared" si="16"/>
        <v>5</v>
      </c>
      <c r="N95" s="144">
        <f>Vulnerability!E94</f>
        <v>4</v>
      </c>
      <c r="O95" s="142">
        <f>Vulnerability!H94</f>
        <v>2.9</v>
      </c>
      <c r="P95" s="142">
        <f>Vulnerability!N94</f>
        <v>5</v>
      </c>
      <c r="Q95" s="40">
        <f>Vulnerability!O94</f>
        <v>4</v>
      </c>
      <c r="R95" s="142">
        <f>Vulnerability!T94</f>
        <v>0.8</v>
      </c>
      <c r="S95" s="141">
        <f>Vulnerability!AB94</f>
        <v>0.8</v>
      </c>
      <c r="T95" s="141">
        <f>Vulnerability!AE94</f>
        <v>1.1000000000000001</v>
      </c>
      <c r="U95" s="141">
        <f>Vulnerability!AH94</f>
        <v>0</v>
      </c>
      <c r="V95" s="141">
        <f>Vulnerability!AK94</f>
        <v>2.4</v>
      </c>
      <c r="W95" s="142">
        <f>Vulnerability!AL94</f>
        <v>1.1000000000000001</v>
      </c>
      <c r="X95" s="40">
        <f>Vulnerability!AM94</f>
        <v>1</v>
      </c>
      <c r="Y95" s="41">
        <f t="shared" si="17"/>
        <v>2.6</v>
      </c>
      <c r="Z95" s="156">
        <f>'Lack of Coping Capacity'!D94</f>
        <v>3.7</v>
      </c>
      <c r="AA95" s="140">
        <f>'Lack of Coping Capacity'!G94</f>
        <v>6.8</v>
      </c>
      <c r="AB95" s="40">
        <f>'Lack of Coping Capacity'!H94</f>
        <v>5.3</v>
      </c>
      <c r="AC95" s="140">
        <f>'Lack of Coping Capacity'!M94</f>
        <v>2.7</v>
      </c>
      <c r="AD95" s="140">
        <f>'Lack of Coping Capacity'!R94</f>
        <v>3.7</v>
      </c>
      <c r="AE95" s="140">
        <f>'Lack of Coping Capacity'!Z94</f>
        <v>4.2</v>
      </c>
      <c r="AF95" s="40">
        <f>'Lack of Coping Capacity'!AA94</f>
        <v>3.5</v>
      </c>
      <c r="AG95" s="41">
        <f t="shared" si="18"/>
        <v>4.5</v>
      </c>
      <c r="AH95" s="149">
        <f t="shared" si="19"/>
        <v>3.9</v>
      </c>
      <c r="AI95" s="172" t="str">
        <f t="shared" si="20"/>
        <v>Medium</v>
      </c>
      <c r="AJ95" s="166">
        <f t="shared" si="21"/>
        <v>87</v>
      </c>
      <c r="AK95" s="169">
        <f>VLOOKUP($B95,'Lack of Reliability Index'!$A$2:$H$192,8,FALSE)</f>
        <v>2.0420091324200911</v>
      </c>
      <c r="AL95" s="47">
        <f>'Imputed and missing data hidden'!BY93</f>
        <v>3</v>
      </c>
      <c r="AM95" s="167">
        <f t="shared" si="22"/>
        <v>5.8823529411764705E-2</v>
      </c>
      <c r="AN95" s="47" t="str">
        <f t="shared" si="23"/>
        <v/>
      </c>
      <c r="AO95" s="168">
        <f>'Indicator Date hidden2'!BZ94</f>
        <v>0.23287671232876711</v>
      </c>
      <c r="AP95" s="173"/>
    </row>
    <row r="96" spans="1:42" ht="15.75" thickBot="1" x14ac:dyDescent="0.3">
      <c r="A96" s="120" t="str">
        <f>'Indicator Data'!A98</f>
        <v>Lao PDR</v>
      </c>
      <c r="B96" s="43" t="str">
        <f>'Indicator Data'!B98</f>
        <v>LAO</v>
      </c>
      <c r="C96" s="147">
        <f>'Hazard &amp; Exposure'!AO95</f>
        <v>3.1</v>
      </c>
      <c r="D96" s="146">
        <f>'Hazard &amp; Exposure'!AP95</f>
        <v>9.1</v>
      </c>
      <c r="E96" s="146">
        <f>'Hazard &amp; Exposure'!AQ95</f>
        <v>0</v>
      </c>
      <c r="F96" s="146">
        <f>'Hazard &amp; Exposure'!AR95</f>
        <v>3.3</v>
      </c>
      <c r="G96" s="146">
        <f>'Hazard &amp; Exposure'!AU95</f>
        <v>2.4</v>
      </c>
      <c r="H96" s="146">
        <f>'Hazard &amp; Exposure'!DM95</f>
        <v>6.3</v>
      </c>
      <c r="I96" s="40">
        <f>'Hazard &amp; Exposure'!DN95</f>
        <v>4.9000000000000004</v>
      </c>
      <c r="J96" s="146">
        <f>'Hazard &amp; Exposure'!DQ95</f>
        <v>3.8</v>
      </c>
      <c r="K96" s="146">
        <f>'Hazard &amp; Exposure'!DT95</f>
        <v>0</v>
      </c>
      <c r="L96" s="40">
        <f>'Hazard &amp; Exposure'!DU95</f>
        <v>2.7</v>
      </c>
      <c r="M96" s="41">
        <f t="shared" si="16"/>
        <v>3.9</v>
      </c>
      <c r="N96" s="144">
        <f>Vulnerability!E95</f>
        <v>7.4</v>
      </c>
      <c r="O96" s="142">
        <f>Vulnerability!H95</f>
        <v>4.5999999999999996</v>
      </c>
      <c r="P96" s="142">
        <f>Vulnerability!N95</f>
        <v>1.3</v>
      </c>
      <c r="Q96" s="40">
        <f>Vulnerability!O95</f>
        <v>5.2</v>
      </c>
      <c r="R96" s="142">
        <f>Vulnerability!T95</f>
        <v>0</v>
      </c>
      <c r="S96" s="141">
        <f>Vulnerability!AB95</f>
        <v>1.7</v>
      </c>
      <c r="T96" s="141">
        <f>Vulnerability!AE95</f>
        <v>5.4</v>
      </c>
      <c r="U96" s="141">
        <f>Vulnerability!AH95</f>
        <v>5.2</v>
      </c>
      <c r="V96" s="141">
        <f>Vulnerability!AK95</f>
        <v>4.9000000000000004</v>
      </c>
      <c r="W96" s="142">
        <f>Vulnerability!AL95</f>
        <v>4.4000000000000004</v>
      </c>
      <c r="X96" s="40">
        <f>Vulnerability!AM95</f>
        <v>2.5</v>
      </c>
      <c r="Y96" s="41">
        <f t="shared" si="17"/>
        <v>4</v>
      </c>
      <c r="Z96" s="156">
        <f>'Lack of Coping Capacity'!D95</f>
        <v>6.1</v>
      </c>
      <c r="AA96" s="140">
        <f>'Lack of Coping Capacity'!G95</f>
        <v>6.4</v>
      </c>
      <c r="AB96" s="40">
        <f>'Lack of Coping Capacity'!H95</f>
        <v>6.3</v>
      </c>
      <c r="AC96" s="140">
        <f>'Lack of Coping Capacity'!M95</f>
        <v>5</v>
      </c>
      <c r="AD96" s="140">
        <f>'Lack of Coping Capacity'!R95</f>
        <v>5.0999999999999996</v>
      </c>
      <c r="AE96" s="140">
        <f>'Lack of Coping Capacity'!Z95</f>
        <v>5.8</v>
      </c>
      <c r="AF96" s="40">
        <f>'Lack of Coping Capacity'!AA95</f>
        <v>5.3</v>
      </c>
      <c r="AG96" s="41">
        <f t="shared" si="18"/>
        <v>5.8</v>
      </c>
      <c r="AH96" s="149">
        <f t="shared" si="19"/>
        <v>4.5</v>
      </c>
      <c r="AI96" s="172" t="str">
        <f t="shared" si="20"/>
        <v>Medium</v>
      </c>
      <c r="AJ96" s="166">
        <f t="shared" si="21"/>
        <v>67</v>
      </c>
      <c r="AK96" s="169">
        <f>VLOOKUP($B96,'Lack of Reliability Index'!$A$2:$H$192,8,FALSE)</f>
        <v>3.5530516431924886</v>
      </c>
      <c r="AL96" s="47">
        <f>'Imputed and missing data hidden'!BY94</f>
        <v>6</v>
      </c>
      <c r="AM96" s="167">
        <f t="shared" si="22"/>
        <v>0.11764705882352941</v>
      </c>
      <c r="AN96" s="47" t="str">
        <f t="shared" si="23"/>
        <v/>
      </c>
      <c r="AO96" s="168">
        <f>'Indicator Date hidden2'!BZ95</f>
        <v>0.36619718309859156</v>
      </c>
      <c r="AP96" s="173"/>
    </row>
    <row r="97" spans="1:42" ht="15.75" thickBot="1" x14ac:dyDescent="0.3">
      <c r="A97" s="120" t="str">
        <f>'Indicator Data'!A99</f>
        <v>Latvia</v>
      </c>
      <c r="B97" s="43" t="str">
        <f>'Indicator Data'!B99</f>
        <v>LVA</v>
      </c>
      <c r="C97" s="147">
        <f>'Hazard &amp; Exposure'!AO96</f>
        <v>0.1</v>
      </c>
      <c r="D97" s="146">
        <f>'Hazard &amp; Exposure'!AP96</f>
        <v>6.5</v>
      </c>
      <c r="E97" s="146">
        <f>'Hazard &amp; Exposure'!AQ96</f>
        <v>0</v>
      </c>
      <c r="F97" s="146">
        <f>'Hazard &amp; Exposure'!AR96</f>
        <v>0</v>
      </c>
      <c r="G97" s="146">
        <f>'Hazard &amp; Exposure'!AU96</f>
        <v>2</v>
      </c>
      <c r="H97" s="146">
        <f>'Hazard &amp; Exposure'!DM96</f>
        <v>1</v>
      </c>
      <c r="I97" s="40">
        <f>'Hazard &amp; Exposure'!DN96</f>
        <v>2</v>
      </c>
      <c r="J97" s="146">
        <f>'Hazard &amp; Exposure'!DQ96</f>
        <v>0.1</v>
      </c>
      <c r="K97" s="146">
        <f>'Hazard &amp; Exposure'!DT96</f>
        <v>0</v>
      </c>
      <c r="L97" s="40">
        <f>'Hazard &amp; Exposure'!DU96</f>
        <v>0.1</v>
      </c>
      <c r="M97" s="41">
        <f t="shared" si="16"/>
        <v>1.1000000000000001</v>
      </c>
      <c r="N97" s="144">
        <f>Vulnerability!E96</f>
        <v>1.1000000000000001</v>
      </c>
      <c r="O97" s="142">
        <f>Vulnerability!H96</f>
        <v>2.5</v>
      </c>
      <c r="P97" s="142">
        <f>Vulnerability!N96</f>
        <v>0.6</v>
      </c>
      <c r="Q97" s="40">
        <f>Vulnerability!O96</f>
        <v>1.3</v>
      </c>
      <c r="R97" s="142">
        <f>Vulnerability!T96</f>
        <v>1.3</v>
      </c>
      <c r="S97" s="141">
        <f>Vulnerability!AB96</f>
        <v>0.7</v>
      </c>
      <c r="T97" s="141">
        <f>Vulnerability!AE96</f>
        <v>0.3</v>
      </c>
      <c r="U97" s="141">
        <f>Vulnerability!AH96</f>
        <v>0</v>
      </c>
      <c r="V97" s="141">
        <f>Vulnerability!AK96</f>
        <v>1.4</v>
      </c>
      <c r="W97" s="142">
        <f>Vulnerability!AL96</f>
        <v>0.6</v>
      </c>
      <c r="X97" s="40">
        <f>Vulnerability!AM96</f>
        <v>1</v>
      </c>
      <c r="Y97" s="41">
        <f t="shared" si="17"/>
        <v>1.2</v>
      </c>
      <c r="Z97" s="156" t="str">
        <f>'Lack of Coping Capacity'!D96</f>
        <v>x</v>
      </c>
      <c r="AA97" s="140">
        <f>'Lack of Coping Capacity'!G96</f>
        <v>3.7</v>
      </c>
      <c r="AB97" s="40">
        <f>'Lack of Coping Capacity'!H96</f>
        <v>3.7</v>
      </c>
      <c r="AC97" s="140">
        <f>'Lack of Coping Capacity'!M96</f>
        <v>1.5</v>
      </c>
      <c r="AD97" s="140">
        <f>'Lack of Coping Capacity'!R96</f>
        <v>0.7</v>
      </c>
      <c r="AE97" s="140">
        <f>'Lack of Coping Capacity'!Z96</f>
        <v>2.1</v>
      </c>
      <c r="AF97" s="40">
        <f>'Lack of Coping Capacity'!AA96</f>
        <v>1.4</v>
      </c>
      <c r="AG97" s="41">
        <f t="shared" si="18"/>
        <v>2.6</v>
      </c>
      <c r="AH97" s="149">
        <f t="shared" si="19"/>
        <v>1.5</v>
      </c>
      <c r="AI97" s="172" t="str">
        <f t="shared" si="20"/>
        <v>Very Low</v>
      </c>
      <c r="AJ97" s="166">
        <f t="shared" si="21"/>
        <v>174</v>
      </c>
      <c r="AK97" s="169">
        <f>VLOOKUP($B97,'Lack of Reliability Index'!$A$2:$H$192,8,FALSE)</f>
        <v>4.0646464646464651</v>
      </c>
      <c r="AL97" s="47">
        <f>'Imputed and missing data hidden'!BY95</f>
        <v>11</v>
      </c>
      <c r="AM97" s="167">
        <f t="shared" si="22"/>
        <v>0.21568627450980393</v>
      </c>
      <c r="AN97" s="47" t="str">
        <f t="shared" si="23"/>
        <v/>
      </c>
      <c r="AO97" s="168">
        <f>'Indicator Date hidden2'!BZ96</f>
        <v>0.21212121212121213</v>
      </c>
      <c r="AP97" s="173"/>
    </row>
    <row r="98" spans="1:42" ht="15.75" thickBot="1" x14ac:dyDescent="0.3">
      <c r="A98" s="120" t="str">
        <f>'Indicator Data'!A100</f>
        <v>Lebanon</v>
      </c>
      <c r="B98" s="43" t="str">
        <f>'Indicator Data'!B100</f>
        <v>LBN</v>
      </c>
      <c r="C98" s="147">
        <f>'Hazard &amp; Exposure'!AO97</f>
        <v>9.6</v>
      </c>
      <c r="D98" s="146">
        <f>'Hazard &amp; Exposure'!AP97</f>
        <v>1.2</v>
      </c>
      <c r="E98" s="146">
        <f>'Hazard &amp; Exposure'!AQ97</f>
        <v>7.2</v>
      </c>
      <c r="F98" s="146">
        <f>'Hazard &amp; Exposure'!AR97</f>
        <v>0</v>
      </c>
      <c r="G98" s="146">
        <f>'Hazard &amp; Exposure'!AU97</f>
        <v>2.6</v>
      </c>
      <c r="H98" s="146">
        <f>'Hazard &amp; Exposure'!DM97</f>
        <v>3.9</v>
      </c>
      <c r="I98" s="40">
        <f>'Hazard &amp; Exposure'!DN97</f>
        <v>5.3</v>
      </c>
      <c r="J98" s="146">
        <f>'Hazard &amp; Exposure'!DQ97</f>
        <v>7.8</v>
      </c>
      <c r="K98" s="146">
        <f>'Hazard &amp; Exposure'!DT97</f>
        <v>0</v>
      </c>
      <c r="L98" s="40">
        <f>'Hazard &amp; Exposure'!DU97</f>
        <v>5.5</v>
      </c>
      <c r="M98" s="41">
        <f t="shared" si="16"/>
        <v>5.4</v>
      </c>
      <c r="N98" s="144">
        <f>Vulnerability!E97</f>
        <v>2.9</v>
      </c>
      <c r="O98" s="142">
        <f>Vulnerability!H97</f>
        <v>3.4</v>
      </c>
      <c r="P98" s="142">
        <f>Vulnerability!N97</f>
        <v>5.3</v>
      </c>
      <c r="Q98" s="40">
        <f>Vulnerability!O97</f>
        <v>3.6</v>
      </c>
      <c r="R98" s="142">
        <f>Vulnerability!T97</f>
        <v>10</v>
      </c>
      <c r="S98" s="141">
        <f>Vulnerability!AB97</f>
        <v>0.1</v>
      </c>
      <c r="T98" s="141">
        <f>Vulnerability!AE97</f>
        <v>0.6</v>
      </c>
      <c r="U98" s="141">
        <f>Vulnerability!AH97</f>
        <v>0.2</v>
      </c>
      <c r="V98" s="141">
        <f>Vulnerability!AK97</f>
        <v>3.4</v>
      </c>
      <c r="W98" s="142">
        <f>Vulnerability!AL97</f>
        <v>1.2</v>
      </c>
      <c r="X98" s="40">
        <f>Vulnerability!AM97</f>
        <v>7.8</v>
      </c>
      <c r="Y98" s="41">
        <f t="shared" si="17"/>
        <v>6.1</v>
      </c>
      <c r="Z98" s="156">
        <f>'Lack of Coping Capacity'!D97</f>
        <v>4.7</v>
      </c>
      <c r="AA98" s="140">
        <f>'Lack of Coping Capacity'!G97</f>
        <v>6.6</v>
      </c>
      <c r="AB98" s="40">
        <f>'Lack of Coping Capacity'!H97</f>
        <v>5.7</v>
      </c>
      <c r="AC98" s="140">
        <f>'Lack of Coping Capacity'!M97</f>
        <v>2.6</v>
      </c>
      <c r="AD98" s="140">
        <f>'Lack of Coping Capacity'!R97</f>
        <v>0.6</v>
      </c>
      <c r="AE98" s="140">
        <f>'Lack of Coping Capacity'!Z97</f>
        <v>3.9</v>
      </c>
      <c r="AF98" s="40">
        <f>'Lack of Coping Capacity'!AA97</f>
        <v>2.4</v>
      </c>
      <c r="AG98" s="41">
        <f t="shared" si="18"/>
        <v>4.2</v>
      </c>
      <c r="AH98" s="149">
        <f t="shared" si="19"/>
        <v>5.2</v>
      </c>
      <c r="AI98" s="172" t="str">
        <f t="shared" si="20"/>
        <v>High</v>
      </c>
      <c r="AJ98" s="166">
        <f t="shared" si="21"/>
        <v>39</v>
      </c>
      <c r="AK98" s="169">
        <f>VLOOKUP($B98,'Lack of Reliability Index'!$A$2:$H$192,8,FALSE)</f>
        <v>3.5764705882352938</v>
      </c>
      <c r="AL98" s="47">
        <f>'Imputed and missing data hidden'!BY96</f>
        <v>9</v>
      </c>
      <c r="AM98" s="167">
        <f t="shared" si="22"/>
        <v>0.17647058823529413</v>
      </c>
      <c r="AN98" s="47" t="str">
        <f t="shared" si="23"/>
        <v/>
      </c>
      <c r="AO98" s="168">
        <f>'Indicator Date hidden2'!BZ97</f>
        <v>0.22058823529411764</v>
      </c>
      <c r="AP98" s="173"/>
    </row>
    <row r="99" spans="1:42" ht="15.75" thickBot="1" x14ac:dyDescent="0.3">
      <c r="A99" s="120" t="str">
        <f>'Indicator Data'!A101</f>
        <v>Lesotho</v>
      </c>
      <c r="B99" s="43" t="str">
        <f>'Indicator Data'!B101</f>
        <v>LSO</v>
      </c>
      <c r="C99" s="147">
        <f>'Hazard &amp; Exposure'!AO98</f>
        <v>0.1</v>
      </c>
      <c r="D99" s="146">
        <f>'Hazard &amp; Exposure'!AP98</f>
        <v>3</v>
      </c>
      <c r="E99" s="146">
        <f>'Hazard &amp; Exposure'!AQ98</f>
        <v>0</v>
      </c>
      <c r="F99" s="146">
        <f>'Hazard &amp; Exposure'!AR98</f>
        <v>0</v>
      </c>
      <c r="G99" s="146">
        <f>'Hazard &amp; Exposure'!AU98</f>
        <v>5.2</v>
      </c>
      <c r="H99" s="146">
        <f>'Hazard &amp; Exposure'!DM98</f>
        <v>3.6</v>
      </c>
      <c r="I99" s="40">
        <f>'Hazard &amp; Exposure'!DN98</f>
        <v>2.2000000000000002</v>
      </c>
      <c r="J99" s="146">
        <f>'Hazard &amp; Exposure'!DQ98</f>
        <v>3</v>
      </c>
      <c r="K99" s="146">
        <f>'Hazard &amp; Exposure'!DT98</f>
        <v>0</v>
      </c>
      <c r="L99" s="40">
        <f>'Hazard &amp; Exposure'!DU98</f>
        <v>2.1</v>
      </c>
      <c r="M99" s="41">
        <f t="shared" si="16"/>
        <v>2.2000000000000002</v>
      </c>
      <c r="N99" s="144">
        <f>Vulnerability!E98</f>
        <v>8.1999999999999993</v>
      </c>
      <c r="O99" s="142">
        <f>Vulnerability!H98</f>
        <v>7.3</v>
      </c>
      <c r="P99" s="142">
        <f>Vulnerability!N98</f>
        <v>3.3</v>
      </c>
      <c r="Q99" s="40">
        <f>Vulnerability!O98</f>
        <v>6.8</v>
      </c>
      <c r="R99" s="142">
        <f>Vulnerability!T98</f>
        <v>0</v>
      </c>
      <c r="S99" s="141">
        <f>Vulnerability!AB98</f>
        <v>7.3</v>
      </c>
      <c r="T99" s="141">
        <f>Vulnerability!AE98</f>
        <v>4.5</v>
      </c>
      <c r="U99" s="141">
        <f>Vulnerability!AH98</f>
        <v>0</v>
      </c>
      <c r="V99" s="141">
        <f>Vulnerability!AK98</f>
        <v>3.8</v>
      </c>
      <c r="W99" s="142">
        <f>Vulnerability!AL98</f>
        <v>4.4000000000000004</v>
      </c>
      <c r="X99" s="40">
        <f>Vulnerability!AM98</f>
        <v>2.5</v>
      </c>
      <c r="Y99" s="41">
        <f t="shared" si="17"/>
        <v>5</v>
      </c>
      <c r="Z99" s="156">
        <f>'Lack of Coping Capacity'!D98</f>
        <v>8.4</v>
      </c>
      <c r="AA99" s="140">
        <f>'Lack of Coping Capacity'!G98</f>
        <v>6.3</v>
      </c>
      <c r="AB99" s="40">
        <f>'Lack of Coping Capacity'!H98</f>
        <v>7.4</v>
      </c>
      <c r="AC99" s="140">
        <f>'Lack of Coping Capacity'!M98</f>
        <v>6.2</v>
      </c>
      <c r="AD99" s="140">
        <f>'Lack of Coping Capacity'!R98</f>
        <v>7</v>
      </c>
      <c r="AE99" s="140">
        <f>'Lack of Coping Capacity'!Z98</f>
        <v>5.4</v>
      </c>
      <c r="AF99" s="40">
        <f>'Lack of Coping Capacity'!AA98</f>
        <v>6.2</v>
      </c>
      <c r="AG99" s="41">
        <f t="shared" si="18"/>
        <v>6.8</v>
      </c>
      <c r="AH99" s="149">
        <f t="shared" si="19"/>
        <v>4.2</v>
      </c>
      <c r="AI99" s="172" t="str">
        <f t="shared" si="20"/>
        <v>Medium</v>
      </c>
      <c r="AJ99" s="166">
        <f t="shared" si="21"/>
        <v>75</v>
      </c>
      <c r="AK99" s="169">
        <f>VLOOKUP($B99,'Lack of Reliability Index'!$A$2:$H$192,8,FALSE)</f>
        <v>2.4592592592592579</v>
      </c>
      <c r="AL99" s="47">
        <f>'Imputed and missing data hidden'!BY97</f>
        <v>2</v>
      </c>
      <c r="AM99" s="167">
        <f t="shared" si="22"/>
        <v>3.9215686274509803E-2</v>
      </c>
      <c r="AN99" s="47" t="str">
        <f t="shared" si="23"/>
        <v/>
      </c>
      <c r="AO99" s="168">
        <f>'Indicator Date hidden2'!BZ98</f>
        <v>0.3611111111111111</v>
      </c>
      <c r="AP99" s="173"/>
    </row>
    <row r="100" spans="1:42" ht="15.75" thickBot="1" x14ac:dyDescent="0.3">
      <c r="A100" s="120" t="str">
        <f>'Indicator Data'!A102</f>
        <v>Liberia</v>
      </c>
      <c r="B100" s="43" t="str">
        <f>'Indicator Data'!B102</f>
        <v>LBR</v>
      </c>
      <c r="C100" s="147">
        <f>'Hazard &amp; Exposure'!AO99</f>
        <v>0.1</v>
      </c>
      <c r="D100" s="146">
        <f>'Hazard &amp; Exposure'!AP99</f>
        <v>6.2</v>
      </c>
      <c r="E100" s="146">
        <f>'Hazard &amp; Exposure'!AQ99</f>
        <v>5.5</v>
      </c>
      <c r="F100" s="146">
        <f>'Hazard &amp; Exposure'!AR99</f>
        <v>0</v>
      </c>
      <c r="G100" s="146">
        <f>'Hazard &amp; Exposure'!AU99</f>
        <v>0.5</v>
      </c>
      <c r="H100" s="146">
        <f>'Hazard &amp; Exposure'!DM99</f>
        <v>7.5</v>
      </c>
      <c r="I100" s="40">
        <f>'Hazard &amp; Exposure'!DN99</f>
        <v>4</v>
      </c>
      <c r="J100" s="146">
        <f>'Hazard &amp; Exposure'!DQ99</f>
        <v>3.1</v>
      </c>
      <c r="K100" s="146">
        <f>'Hazard &amp; Exposure'!DT99</f>
        <v>0</v>
      </c>
      <c r="L100" s="40">
        <f>'Hazard &amp; Exposure'!DU99</f>
        <v>2.2000000000000002</v>
      </c>
      <c r="M100" s="41">
        <f t="shared" ref="M100:M131" si="24">ROUND((10-GEOMEAN(((10-I100)/10*9+1),((10-L100)/10*9+1)))/9*10,1)</f>
        <v>3.2</v>
      </c>
      <c r="N100" s="144">
        <f>Vulnerability!E99</f>
        <v>9.4</v>
      </c>
      <c r="O100" s="142">
        <f>Vulnerability!H99</f>
        <v>5.7</v>
      </c>
      <c r="P100" s="142">
        <f>Vulnerability!N99</f>
        <v>5.9</v>
      </c>
      <c r="Q100" s="40">
        <f>Vulnerability!O99</f>
        <v>7.6</v>
      </c>
      <c r="R100" s="142">
        <f>Vulnerability!T99</f>
        <v>3.4</v>
      </c>
      <c r="S100" s="141">
        <f>Vulnerability!AB99</f>
        <v>4.8</v>
      </c>
      <c r="T100" s="141">
        <f>Vulnerability!AE99</f>
        <v>4.5999999999999996</v>
      </c>
      <c r="U100" s="141">
        <f>Vulnerability!AH99</f>
        <v>0</v>
      </c>
      <c r="V100" s="141">
        <f>Vulnerability!AK99</f>
        <v>8.3000000000000007</v>
      </c>
      <c r="W100" s="142">
        <f>Vulnerability!AL99</f>
        <v>5.0999999999999996</v>
      </c>
      <c r="X100" s="40">
        <f>Vulnerability!AM99</f>
        <v>4.3</v>
      </c>
      <c r="Y100" s="41">
        <f t="shared" ref="Y100:Y131" si="25">ROUND((10-GEOMEAN(((10-Q100)/10*9+1),((10-X100)/10*9+1)))/9*10,1)</f>
        <v>6.2</v>
      </c>
      <c r="Z100" s="156" t="str">
        <f>'Lack of Coping Capacity'!D99</f>
        <v>x</v>
      </c>
      <c r="AA100" s="140">
        <f>'Lack of Coping Capacity'!G99</f>
        <v>7.3</v>
      </c>
      <c r="AB100" s="40">
        <f>'Lack of Coping Capacity'!H99</f>
        <v>7.3</v>
      </c>
      <c r="AC100" s="140">
        <f>'Lack of Coping Capacity'!M99</f>
        <v>8.3000000000000007</v>
      </c>
      <c r="AD100" s="140">
        <f>'Lack of Coping Capacity'!R99</f>
        <v>7.9</v>
      </c>
      <c r="AE100" s="140">
        <f>'Lack of Coping Capacity'!Z99</f>
        <v>7.5</v>
      </c>
      <c r="AF100" s="40">
        <f>'Lack of Coping Capacity'!AA99</f>
        <v>7.9</v>
      </c>
      <c r="AG100" s="41">
        <f t="shared" ref="AG100:AG131" si="26">ROUND((10-GEOMEAN(((10-AB100)/10*9+1),((10-AF100)/10*9+1)))/9*10,1)</f>
        <v>7.6</v>
      </c>
      <c r="AH100" s="149">
        <f t="shared" ref="AH100:AH131" si="27">ROUND(M100^(1/3)*Y100^(1/3)*AG100^(1/3),1)</f>
        <v>5.3</v>
      </c>
      <c r="AI100" s="172" t="str">
        <f t="shared" ref="AI100:AI131" si="28">IF(AH100&gt;=6.5,"Very High",IF(AH100&gt;=5,"High",IF(AH100&gt;=3.5,"Medium",IF(AH100&gt;=2,"Low","Very Low"))))</f>
        <v>High</v>
      </c>
      <c r="AJ100" s="166">
        <f t="shared" ref="AJ100:AJ131" si="29">_xlfn.RANK.EQ(AH100,AH$4:AH$194)</f>
        <v>35</v>
      </c>
      <c r="AK100" s="169">
        <f>VLOOKUP($B100,'Lack of Reliability Index'!$A$2:$H$192,8,FALSE)</f>
        <v>2.3555555555555552</v>
      </c>
      <c r="AL100" s="47">
        <f>'Imputed and missing data hidden'!BY98</f>
        <v>3</v>
      </c>
      <c r="AM100" s="167">
        <f t="shared" ref="AM100:AM131" si="30">AL100/51</f>
        <v>5.8823529411764705E-2</v>
      </c>
      <c r="AN100" s="47" t="str">
        <f t="shared" ref="AN100:AN131" si="31">IF(K100&gt;=7,"YES","")</f>
        <v/>
      </c>
      <c r="AO100" s="168">
        <f>'Indicator Date hidden2'!BZ99</f>
        <v>0.29166666666666669</v>
      </c>
      <c r="AP100" s="173"/>
    </row>
    <row r="101" spans="1:42" ht="15.75" thickBot="1" x14ac:dyDescent="0.3">
      <c r="A101" s="120" t="str">
        <f>'Indicator Data'!A103</f>
        <v>Libya</v>
      </c>
      <c r="B101" s="43" t="str">
        <f>'Indicator Data'!B103</f>
        <v>LBY</v>
      </c>
      <c r="C101" s="147">
        <f>'Hazard &amp; Exposure'!AO100</f>
        <v>1.9</v>
      </c>
      <c r="D101" s="146">
        <f>'Hazard &amp; Exposure'!AP100</f>
        <v>2.6</v>
      </c>
      <c r="E101" s="146">
        <f>'Hazard &amp; Exposure'!AQ100</f>
        <v>7.3</v>
      </c>
      <c r="F101" s="146">
        <f>'Hazard &amp; Exposure'!AR100</f>
        <v>0</v>
      </c>
      <c r="G101" s="146">
        <f>'Hazard &amp; Exposure'!AU100</f>
        <v>5</v>
      </c>
      <c r="H101" s="146">
        <f>'Hazard &amp; Exposure'!DM100</f>
        <v>3.1</v>
      </c>
      <c r="I101" s="40">
        <f>'Hazard &amp; Exposure'!DN100</f>
        <v>3.7</v>
      </c>
      <c r="J101" s="146">
        <f>'Hazard &amp; Exposure'!DQ100</f>
        <v>9.9</v>
      </c>
      <c r="K101" s="146">
        <f>'Hazard &amp; Exposure'!DT100</f>
        <v>10</v>
      </c>
      <c r="L101" s="40">
        <f>'Hazard &amp; Exposure'!DU100</f>
        <v>10</v>
      </c>
      <c r="M101" s="41">
        <f t="shared" si="24"/>
        <v>8.1999999999999993</v>
      </c>
      <c r="N101" s="144">
        <f>Vulnerability!E100</f>
        <v>3.3</v>
      </c>
      <c r="O101" s="142">
        <f>Vulnerability!H100</f>
        <v>2.2999999999999998</v>
      </c>
      <c r="P101" s="142">
        <f>Vulnerability!N100</f>
        <v>1.6</v>
      </c>
      <c r="Q101" s="40">
        <f>Vulnerability!O100</f>
        <v>2.6</v>
      </c>
      <c r="R101" s="142">
        <f>Vulnerability!T100</f>
        <v>8.4</v>
      </c>
      <c r="S101" s="141">
        <f>Vulnerability!AB100</f>
        <v>0.4</v>
      </c>
      <c r="T101" s="141">
        <f>Vulnerability!AE100</f>
        <v>1.1000000000000001</v>
      </c>
      <c r="U101" s="141">
        <f>Vulnerability!AH100</f>
        <v>0.3</v>
      </c>
      <c r="V101" s="141">
        <f>Vulnerability!AK100</f>
        <v>1.7</v>
      </c>
      <c r="W101" s="142">
        <f>Vulnerability!AL100</f>
        <v>0.9</v>
      </c>
      <c r="X101" s="40">
        <f>Vulnerability!AM100</f>
        <v>5.8</v>
      </c>
      <c r="Y101" s="41">
        <f t="shared" si="25"/>
        <v>4.4000000000000004</v>
      </c>
      <c r="Z101" s="156" t="str">
        <f>'Lack of Coping Capacity'!D100</f>
        <v>x</v>
      </c>
      <c r="AA101" s="140">
        <f>'Lack of Coping Capacity'!G100</f>
        <v>8.4</v>
      </c>
      <c r="AB101" s="40">
        <f>'Lack of Coping Capacity'!H100</f>
        <v>8.4</v>
      </c>
      <c r="AC101" s="140">
        <f>'Lack of Coping Capacity'!M100</f>
        <v>4.5999999999999996</v>
      </c>
      <c r="AD101" s="140">
        <f>'Lack of Coping Capacity'!R100</f>
        <v>3.3</v>
      </c>
      <c r="AE101" s="140">
        <f>'Lack of Coping Capacity'!Z100</f>
        <v>3.4</v>
      </c>
      <c r="AF101" s="40">
        <f>'Lack of Coping Capacity'!AA100</f>
        <v>3.8</v>
      </c>
      <c r="AG101" s="41">
        <f t="shared" si="26"/>
        <v>6.7</v>
      </c>
      <c r="AH101" s="149">
        <f t="shared" si="27"/>
        <v>6.2</v>
      </c>
      <c r="AI101" s="172" t="str">
        <f t="shared" si="28"/>
        <v>High</v>
      </c>
      <c r="AJ101" s="166">
        <f t="shared" si="29"/>
        <v>19</v>
      </c>
      <c r="AK101" s="169">
        <f>VLOOKUP($B101,'Lack of Reliability Index'!$A$2:$H$192,8,FALSE)</f>
        <v>6.5128205128205128</v>
      </c>
      <c r="AL101" s="47">
        <f>'Imputed and missing data hidden'!BY99</f>
        <v>10</v>
      </c>
      <c r="AM101" s="167">
        <f t="shared" si="30"/>
        <v>0.19607843137254902</v>
      </c>
      <c r="AN101" s="47" t="str">
        <f t="shared" si="31"/>
        <v>YES</v>
      </c>
      <c r="AO101" s="168">
        <f>'Indicator Date hidden2'!BZ100</f>
        <v>0.47692307692307695</v>
      </c>
      <c r="AP101" s="173"/>
    </row>
    <row r="102" spans="1:42" ht="15.75" thickBot="1" x14ac:dyDescent="0.3">
      <c r="A102" s="120" t="str">
        <f>'Indicator Data'!A104</f>
        <v>Liechtenstein</v>
      </c>
      <c r="B102" s="43" t="str">
        <f>'Indicator Data'!B104</f>
        <v>LIE</v>
      </c>
      <c r="C102" s="147">
        <f>'Hazard &amp; Exposure'!AO101</f>
        <v>5.2</v>
      </c>
      <c r="D102" s="146">
        <f>'Hazard &amp; Exposure'!AP101</f>
        <v>0.1</v>
      </c>
      <c r="E102" s="146">
        <f>'Hazard &amp; Exposure'!AQ101</f>
        <v>0</v>
      </c>
      <c r="F102" s="146">
        <f>'Hazard &amp; Exposure'!AR101</f>
        <v>0</v>
      </c>
      <c r="G102" s="146">
        <f>'Hazard &amp; Exposure'!AU101</f>
        <v>0</v>
      </c>
      <c r="H102" s="146">
        <f>'Hazard &amp; Exposure'!DM101</f>
        <v>1.2</v>
      </c>
      <c r="I102" s="40">
        <f>'Hazard &amp; Exposure'!DN101</f>
        <v>1.3</v>
      </c>
      <c r="J102" s="146">
        <f>'Hazard &amp; Exposure'!DQ101</f>
        <v>0</v>
      </c>
      <c r="K102" s="146">
        <f>'Hazard &amp; Exposure'!DT101</f>
        <v>0</v>
      </c>
      <c r="L102" s="40">
        <f>'Hazard &amp; Exposure'!DU101</f>
        <v>0</v>
      </c>
      <c r="M102" s="41">
        <f t="shared" si="24"/>
        <v>0.7</v>
      </c>
      <c r="N102" s="144">
        <f>Vulnerability!E101</f>
        <v>0</v>
      </c>
      <c r="O102" s="142" t="str">
        <f>Vulnerability!H101</f>
        <v>x</v>
      </c>
      <c r="P102" s="142">
        <f>Vulnerability!N101</f>
        <v>0</v>
      </c>
      <c r="Q102" s="40">
        <f>Vulnerability!O101</f>
        <v>0</v>
      </c>
      <c r="R102" s="142">
        <f>Vulnerability!T101</f>
        <v>2.6</v>
      </c>
      <c r="S102" s="141" t="str">
        <f>Vulnerability!AB101</f>
        <v>x</v>
      </c>
      <c r="T102" s="141" t="str">
        <f>Vulnerability!AE101</f>
        <v>x</v>
      </c>
      <c r="U102" s="141">
        <f>Vulnerability!AH101</f>
        <v>0</v>
      </c>
      <c r="V102" s="141">
        <f>Vulnerability!AK101</f>
        <v>0.8</v>
      </c>
      <c r="W102" s="142">
        <f>Vulnerability!AL101</f>
        <v>0.4</v>
      </c>
      <c r="X102" s="40">
        <f>Vulnerability!AM101</f>
        <v>1.6</v>
      </c>
      <c r="Y102" s="41">
        <f t="shared" si="25"/>
        <v>0.8</v>
      </c>
      <c r="Z102" s="156" t="str">
        <f>'Lack of Coping Capacity'!D101</f>
        <v>x</v>
      </c>
      <c r="AA102" s="140">
        <f>'Lack of Coping Capacity'!G101</f>
        <v>1.5</v>
      </c>
      <c r="AB102" s="40">
        <f>'Lack of Coping Capacity'!H101</f>
        <v>1.5</v>
      </c>
      <c r="AC102" s="140">
        <f>'Lack of Coping Capacity'!M101</f>
        <v>1.4</v>
      </c>
      <c r="AD102" s="140">
        <f>'Lack of Coping Capacity'!R101</f>
        <v>0</v>
      </c>
      <c r="AE102" s="140" t="str">
        <f>'Lack of Coping Capacity'!Z101</f>
        <v>x</v>
      </c>
      <c r="AF102" s="40">
        <f>'Lack of Coping Capacity'!AA101</f>
        <v>0.7</v>
      </c>
      <c r="AG102" s="41">
        <f t="shared" si="26"/>
        <v>1.1000000000000001</v>
      </c>
      <c r="AH102" s="149">
        <f t="shared" si="27"/>
        <v>0.9</v>
      </c>
      <c r="AI102" s="172" t="str">
        <f t="shared" si="28"/>
        <v>Very Low</v>
      </c>
      <c r="AJ102" s="166">
        <f t="shared" si="29"/>
        <v>186</v>
      </c>
      <c r="AK102" s="169">
        <f>VLOOKUP($B102,'Lack of Reliability Index'!$A$2:$H$192,8,FALSE)</f>
        <v>4.9230769230769234</v>
      </c>
      <c r="AL102" s="47">
        <f>'Imputed and missing data hidden'!BY100</f>
        <v>32</v>
      </c>
      <c r="AM102" s="167">
        <f t="shared" si="30"/>
        <v>0.62745098039215685</v>
      </c>
      <c r="AN102" s="47" t="str">
        <f t="shared" si="31"/>
        <v/>
      </c>
      <c r="AO102" s="168">
        <f>'Indicator Date hidden2'!BZ101</f>
        <v>0.17307692307692307</v>
      </c>
      <c r="AP102" s="173"/>
    </row>
    <row r="103" spans="1:42" ht="15.75" thickBot="1" x14ac:dyDescent="0.3">
      <c r="A103" s="120" t="str">
        <f>'Indicator Data'!A105</f>
        <v>Lithuania</v>
      </c>
      <c r="B103" s="43" t="str">
        <f>'Indicator Data'!B105</f>
        <v>LTU</v>
      </c>
      <c r="C103" s="147">
        <f>'Hazard &amp; Exposure'!AO102</f>
        <v>0.1</v>
      </c>
      <c r="D103" s="146">
        <f>'Hazard &amp; Exposure'!AP102</f>
        <v>4.7</v>
      </c>
      <c r="E103" s="146">
        <f>'Hazard &amp; Exposure'!AQ102</f>
        <v>0</v>
      </c>
      <c r="F103" s="146">
        <f>'Hazard &amp; Exposure'!AR102</f>
        <v>0</v>
      </c>
      <c r="G103" s="146">
        <f>'Hazard &amp; Exposure'!AU102</f>
        <v>3.3</v>
      </c>
      <c r="H103" s="146">
        <f>'Hazard &amp; Exposure'!DM102</f>
        <v>1</v>
      </c>
      <c r="I103" s="40">
        <f>'Hazard &amp; Exposure'!DN102</f>
        <v>1.7</v>
      </c>
      <c r="J103" s="146">
        <f>'Hazard &amp; Exposure'!DQ102</f>
        <v>0</v>
      </c>
      <c r="K103" s="146">
        <f>'Hazard &amp; Exposure'!DT102</f>
        <v>0</v>
      </c>
      <c r="L103" s="40">
        <f>'Hazard &amp; Exposure'!DU102</f>
        <v>0</v>
      </c>
      <c r="M103" s="41">
        <f t="shared" si="24"/>
        <v>0.9</v>
      </c>
      <c r="N103" s="144">
        <f>Vulnerability!E102</f>
        <v>0.8</v>
      </c>
      <c r="O103" s="142">
        <f>Vulnerability!H102</f>
        <v>2.4</v>
      </c>
      <c r="P103" s="142">
        <f>Vulnerability!N102</f>
        <v>0.5</v>
      </c>
      <c r="Q103" s="40">
        <f>Vulnerability!O102</f>
        <v>1.1000000000000001</v>
      </c>
      <c r="R103" s="142">
        <f>Vulnerability!T102</f>
        <v>2</v>
      </c>
      <c r="S103" s="141">
        <f>Vulnerability!AB102</f>
        <v>0.5</v>
      </c>
      <c r="T103" s="141">
        <f>Vulnerability!AE102</f>
        <v>0.3</v>
      </c>
      <c r="U103" s="141">
        <f>Vulnerability!AH102</f>
        <v>0</v>
      </c>
      <c r="V103" s="141">
        <f>Vulnerability!AK102</f>
        <v>0.8</v>
      </c>
      <c r="W103" s="142">
        <f>Vulnerability!AL102</f>
        <v>0.4</v>
      </c>
      <c r="X103" s="40">
        <f>Vulnerability!AM102</f>
        <v>1.2</v>
      </c>
      <c r="Y103" s="41">
        <f t="shared" si="25"/>
        <v>1.2</v>
      </c>
      <c r="Z103" s="156" t="str">
        <f>'Lack of Coping Capacity'!D102</f>
        <v>x</v>
      </c>
      <c r="AA103" s="140">
        <f>'Lack of Coping Capacity'!G102</f>
        <v>3.6</v>
      </c>
      <c r="AB103" s="40">
        <f>'Lack of Coping Capacity'!H102</f>
        <v>3.6</v>
      </c>
      <c r="AC103" s="140">
        <f>'Lack of Coping Capacity'!M102</f>
        <v>1.3</v>
      </c>
      <c r="AD103" s="140">
        <f>'Lack of Coping Capacity'!R102</f>
        <v>0.4</v>
      </c>
      <c r="AE103" s="140">
        <f>'Lack of Coping Capacity'!Z102</f>
        <v>1.3</v>
      </c>
      <c r="AF103" s="40">
        <f>'Lack of Coping Capacity'!AA102</f>
        <v>1</v>
      </c>
      <c r="AG103" s="41">
        <f t="shared" si="26"/>
        <v>2.4</v>
      </c>
      <c r="AH103" s="149">
        <f t="shared" si="27"/>
        <v>1.4</v>
      </c>
      <c r="AI103" s="172" t="str">
        <f t="shared" si="28"/>
        <v>Very Low</v>
      </c>
      <c r="AJ103" s="166">
        <f t="shared" si="29"/>
        <v>176</v>
      </c>
      <c r="AK103" s="169">
        <f>VLOOKUP($B103,'Lack of Reliability Index'!$A$2:$H$192,8,FALSE)</f>
        <v>3.8606965174129364</v>
      </c>
      <c r="AL103" s="47">
        <f>'Imputed and missing data hidden'!BY101</f>
        <v>10</v>
      </c>
      <c r="AM103" s="167">
        <f t="shared" si="30"/>
        <v>0.19607843137254902</v>
      </c>
      <c r="AN103" s="47" t="str">
        <f t="shared" si="31"/>
        <v/>
      </c>
      <c r="AO103" s="168">
        <f>'Indicator Date hidden2'!BZ102</f>
        <v>0.22388059701492538</v>
      </c>
      <c r="AP103" s="173"/>
    </row>
    <row r="104" spans="1:42" ht="15.75" thickBot="1" x14ac:dyDescent="0.3">
      <c r="A104" s="120" t="str">
        <f>'Indicator Data'!A106</f>
        <v>Luxembourg</v>
      </c>
      <c r="B104" s="43" t="str">
        <f>'Indicator Data'!B106</f>
        <v>LUX</v>
      </c>
      <c r="C104" s="147">
        <f>'Hazard &amp; Exposure'!AO103</f>
        <v>0.2</v>
      </c>
      <c r="D104" s="146">
        <f>'Hazard &amp; Exposure'!AP103</f>
        <v>2</v>
      </c>
      <c r="E104" s="146">
        <f>'Hazard &amp; Exposure'!AQ103</f>
        <v>0</v>
      </c>
      <c r="F104" s="146">
        <f>'Hazard &amp; Exposure'!AR103</f>
        <v>0</v>
      </c>
      <c r="G104" s="146">
        <f>'Hazard &amp; Exposure'!AU103</f>
        <v>0</v>
      </c>
      <c r="H104" s="146">
        <f>'Hazard &amp; Exposure'!DM103</f>
        <v>1.6</v>
      </c>
      <c r="I104" s="40">
        <f>'Hazard &amp; Exposure'!DN103</f>
        <v>0.7</v>
      </c>
      <c r="J104" s="146">
        <f>'Hazard &amp; Exposure'!DQ103</f>
        <v>0</v>
      </c>
      <c r="K104" s="146">
        <f>'Hazard &amp; Exposure'!DT103</f>
        <v>0</v>
      </c>
      <c r="L104" s="40">
        <f>'Hazard &amp; Exposure'!DU103</f>
        <v>0</v>
      </c>
      <c r="M104" s="41">
        <f t="shared" si="24"/>
        <v>0.4</v>
      </c>
      <c r="N104" s="144">
        <f>Vulnerability!E103</f>
        <v>0</v>
      </c>
      <c r="O104" s="142">
        <f>Vulnerability!H103</f>
        <v>1.6</v>
      </c>
      <c r="P104" s="142">
        <f>Vulnerability!N103</f>
        <v>0.5</v>
      </c>
      <c r="Q104" s="40">
        <f>Vulnerability!O103</f>
        <v>0.5</v>
      </c>
      <c r="R104" s="142">
        <f>Vulnerability!T103</f>
        <v>3.4</v>
      </c>
      <c r="S104" s="141">
        <f>Vulnerability!AB103</f>
        <v>0.3</v>
      </c>
      <c r="T104" s="141">
        <f>Vulnerability!AE103</f>
        <v>0.2</v>
      </c>
      <c r="U104" s="141">
        <f>Vulnerability!AH103</f>
        <v>0</v>
      </c>
      <c r="V104" s="141">
        <f>Vulnerability!AK103</f>
        <v>1.1000000000000001</v>
      </c>
      <c r="W104" s="142">
        <f>Vulnerability!AL103</f>
        <v>0.4</v>
      </c>
      <c r="X104" s="40">
        <f>Vulnerability!AM103</f>
        <v>2</v>
      </c>
      <c r="Y104" s="41">
        <f t="shared" si="25"/>
        <v>1.3</v>
      </c>
      <c r="Z104" s="156" t="str">
        <f>'Lack of Coping Capacity'!D103</f>
        <v>x</v>
      </c>
      <c r="AA104" s="140">
        <f>'Lack of Coping Capacity'!G103</f>
        <v>1.8</v>
      </c>
      <c r="AB104" s="40">
        <f>'Lack of Coping Capacity'!H103</f>
        <v>1.8</v>
      </c>
      <c r="AC104" s="140">
        <f>'Lack of Coping Capacity'!M103</f>
        <v>1.2</v>
      </c>
      <c r="AD104" s="140">
        <f>'Lack of Coping Capacity'!R103</f>
        <v>0.1</v>
      </c>
      <c r="AE104" s="140">
        <f>'Lack of Coping Capacity'!Z103</f>
        <v>0.9</v>
      </c>
      <c r="AF104" s="40">
        <f>'Lack of Coping Capacity'!AA103</f>
        <v>0.7</v>
      </c>
      <c r="AG104" s="41">
        <f t="shared" si="26"/>
        <v>1.3</v>
      </c>
      <c r="AH104" s="149">
        <f t="shared" si="27"/>
        <v>0.9</v>
      </c>
      <c r="AI104" s="172" t="str">
        <f t="shared" si="28"/>
        <v>Very Low</v>
      </c>
      <c r="AJ104" s="166">
        <f t="shared" si="29"/>
        <v>186</v>
      </c>
      <c r="AK104" s="169">
        <f>VLOOKUP($B104,'Lack of Reliability Index'!$A$2:$H$192,8,FALSE)</f>
        <v>4.6787878787878787</v>
      </c>
      <c r="AL104" s="47">
        <f>'Imputed and missing data hidden'!BY102</f>
        <v>13</v>
      </c>
      <c r="AM104" s="167">
        <f t="shared" si="30"/>
        <v>0.25490196078431371</v>
      </c>
      <c r="AN104" s="47" t="str">
        <f t="shared" si="31"/>
        <v/>
      </c>
      <c r="AO104" s="168">
        <f>'Indicator Date hidden2'!BZ103</f>
        <v>0.22727272727272727</v>
      </c>
      <c r="AP104" s="173"/>
    </row>
    <row r="105" spans="1:42" ht="15.75" thickBot="1" x14ac:dyDescent="0.3">
      <c r="A105" s="120" t="str">
        <f>'Indicator Data'!A107</f>
        <v>Madagascar</v>
      </c>
      <c r="B105" s="43" t="str">
        <f>'Indicator Data'!B107</f>
        <v>MDG</v>
      </c>
      <c r="C105" s="147">
        <f>'Hazard &amp; Exposure'!AO104</f>
        <v>0.1</v>
      </c>
      <c r="D105" s="146">
        <f>'Hazard &amp; Exposure'!AP104</f>
        <v>7.2</v>
      </c>
      <c r="E105" s="146">
        <f>'Hazard &amp; Exposure'!AQ104</f>
        <v>7.8</v>
      </c>
      <c r="F105" s="146">
        <f>'Hazard &amp; Exposure'!AR104</f>
        <v>7.4</v>
      </c>
      <c r="G105" s="146">
        <f>'Hazard &amp; Exposure'!AU104</f>
        <v>4.4000000000000004</v>
      </c>
      <c r="H105" s="146">
        <f>'Hazard &amp; Exposure'!DM104</f>
        <v>6.7</v>
      </c>
      <c r="I105" s="40">
        <f>'Hazard &amp; Exposure'!DN104</f>
        <v>6.1</v>
      </c>
      <c r="J105" s="146">
        <f>'Hazard &amp; Exposure'!DQ104</f>
        <v>0.9</v>
      </c>
      <c r="K105" s="146">
        <f>'Hazard &amp; Exposure'!DT104</f>
        <v>0</v>
      </c>
      <c r="L105" s="40">
        <f>'Hazard &amp; Exposure'!DU104</f>
        <v>0.6</v>
      </c>
      <c r="M105" s="41">
        <f t="shared" si="24"/>
        <v>3.9</v>
      </c>
      <c r="N105" s="144">
        <f>Vulnerability!E104</f>
        <v>8.9</v>
      </c>
      <c r="O105" s="142">
        <f>Vulnerability!H104</f>
        <v>4.4000000000000004</v>
      </c>
      <c r="P105" s="142">
        <f>Vulnerability!N104</f>
        <v>2.1</v>
      </c>
      <c r="Q105" s="40">
        <f>Vulnerability!O104</f>
        <v>6.1</v>
      </c>
      <c r="R105" s="142">
        <f>Vulnerability!T104</f>
        <v>1.4</v>
      </c>
      <c r="S105" s="141">
        <f>Vulnerability!AB104</f>
        <v>4</v>
      </c>
      <c r="T105" s="141">
        <f>Vulnerability!AE104</f>
        <v>3.4</v>
      </c>
      <c r="U105" s="141">
        <f>Vulnerability!AH104</f>
        <v>3.1</v>
      </c>
      <c r="V105" s="141">
        <f>Vulnerability!AK104</f>
        <v>9.1</v>
      </c>
      <c r="W105" s="142">
        <f>Vulnerability!AL104</f>
        <v>5.7</v>
      </c>
      <c r="X105" s="40">
        <f>Vulnerability!AM104</f>
        <v>3.9</v>
      </c>
      <c r="Y105" s="41">
        <f t="shared" si="25"/>
        <v>5.0999999999999996</v>
      </c>
      <c r="Z105" s="156">
        <f>'Lack of Coping Capacity'!D104</f>
        <v>4.7</v>
      </c>
      <c r="AA105" s="140">
        <f>'Lack of Coping Capacity'!G104</f>
        <v>7.4</v>
      </c>
      <c r="AB105" s="40">
        <f>'Lack of Coping Capacity'!H104</f>
        <v>6.1</v>
      </c>
      <c r="AC105" s="140">
        <f>'Lack of Coping Capacity'!M104</f>
        <v>8</v>
      </c>
      <c r="AD105" s="140">
        <f>'Lack of Coping Capacity'!R104</f>
        <v>9.4</v>
      </c>
      <c r="AE105" s="140">
        <f>'Lack of Coping Capacity'!Z104</f>
        <v>6.9</v>
      </c>
      <c r="AF105" s="40">
        <f>'Lack of Coping Capacity'!AA104</f>
        <v>8.1</v>
      </c>
      <c r="AG105" s="41">
        <f t="shared" si="26"/>
        <v>7.2</v>
      </c>
      <c r="AH105" s="149">
        <f t="shared" si="27"/>
        <v>5.2</v>
      </c>
      <c r="AI105" s="172" t="str">
        <f t="shared" si="28"/>
        <v>High</v>
      </c>
      <c r="AJ105" s="166">
        <f t="shared" si="29"/>
        <v>39</v>
      </c>
      <c r="AK105" s="169">
        <f>VLOOKUP($B105,'Lack of Reliability Index'!$A$2:$H$192,8,FALSE)</f>
        <v>3.0535211267605629</v>
      </c>
      <c r="AL105" s="47">
        <f>'Imputed and missing data hidden'!BY103</f>
        <v>3</v>
      </c>
      <c r="AM105" s="167">
        <f t="shared" si="30"/>
        <v>5.8823529411764705E-2</v>
      </c>
      <c r="AN105" s="47" t="str">
        <f t="shared" si="31"/>
        <v/>
      </c>
      <c r="AO105" s="168">
        <f>'Indicator Date hidden2'!BZ104</f>
        <v>0.42253521126760563</v>
      </c>
      <c r="AP105" s="173"/>
    </row>
    <row r="106" spans="1:42" ht="15.75" thickBot="1" x14ac:dyDescent="0.3">
      <c r="A106" s="120" t="str">
        <f>'Indicator Data'!A108</f>
        <v>Malawi</v>
      </c>
      <c r="B106" s="43" t="str">
        <f>'Indicator Data'!B108</f>
        <v>MWI</v>
      </c>
      <c r="C106" s="147">
        <f>'Hazard &amp; Exposure'!AO105</f>
        <v>6.5</v>
      </c>
      <c r="D106" s="146">
        <f>'Hazard &amp; Exposure'!AP105</f>
        <v>5.3</v>
      </c>
      <c r="E106" s="146">
        <f>'Hazard &amp; Exposure'!AQ105</f>
        <v>0</v>
      </c>
      <c r="F106" s="146">
        <f>'Hazard &amp; Exposure'!AR105</f>
        <v>0.7</v>
      </c>
      <c r="G106" s="146">
        <f>'Hazard &amp; Exposure'!AU105</f>
        <v>5.9</v>
      </c>
      <c r="H106" s="146">
        <f>'Hazard &amp; Exposure'!DM105</f>
        <v>6.1</v>
      </c>
      <c r="I106" s="40">
        <f>'Hazard &amp; Exposure'!DN105</f>
        <v>4.5</v>
      </c>
      <c r="J106" s="146">
        <f>'Hazard &amp; Exposure'!DQ105</f>
        <v>1.4</v>
      </c>
      <c r="K106" s="146">
        <f>'Hazard &amp; Exposure'!DT105</f>
        <v>0</v>
      </c>
      <c r="L106" s="40">
        <f>'Hazard &amp; Exposure'!DU105</f>
        <v>1</v>
      </c>
      <c r="M106" s="41">
        <f t="shared" si="24"/>
        <v>2.9</v>
      </c>
      <c r="N106" s="144">
        <f>Vulnerability!E105</f>
        <v>8.6999999999999993</v>
      </c>
      <c r="O106" s="142">
        <f>Vulnerability!H105</f>
        <v>6.6</v>
      </c>
      <c r="P106" s="142">
        <f>Vulnerability!N105</f>
        <v>4</v>
      </c>
      <c r="Q106" s="40">
        <f>Vulnerability!O105</f>
        <v>7</v>
      </c>
      <c r="R106" s="142">
        <f>Vulnerability!T105</f>
        <v>4.9000000000000004</v>
      </c>
      <c r="S106" s="141">
        <f>Vulnerability!AB105</f>
        <v>6.3</v>
      </c>
      <c r="T106" s="141">
        <f>Vulnerability!AE105</f>
        <v>4</v>
      </c>
      <c r="U106" s="141">
        <f>Vulnerability!AH105</f>
        <v>4.9000000000000004</v>
      </c>
      <c r="V106" s="141">
        <f>Vulnerability!AK105</f>
        <v>4.5</v>
      </c>
      <c r="W106" s="142">
        <f>Vulnerability!AL105</f>
        <v>5</v>
      </c>
      <c r="X106" s="40">
        <f>Vulnerability!AM105</f>
        <v>5</v>
      </c>
      <c r="Y106" s="41">
        <f t="shared" si="25"/>
        <v>6.1</v>
      </c>
      <c r="Z106" s="156">
        <f>'Lack of Coping Capacity'!D105</f>
        <v>4</v>
      </c>
      <c r="AA106" s="140">
        <f>'Lack of Coping Capacity'!G105</f>
        <v>6.6</v>
      </c>
      <c r="AB106" s="40">
        <f>'Lack of Coping Capacity'!H105</f>
        <v>5.3</v>
      </c>
      <c r="AC106" s="140">
        <f>'Lack of Coping Capacity'!M105</f>
        <v>8</v>
      </c>
      <c r="AD106" s="140">
        <f>'Lack of Coping Capacity'!R105</f>
        <v>7.5</v>
      </c>
      <c r="AE106" s="140">
        <f>'Lack of Coping Capacity'!Z105</f>
        <v>7.5</v>
      </c>
      <c r="AF106" s="40">
        <f>'Lack of Coping Capacity'!AA105</f>
        <v>7.7</v>
      </c>
      <c r="AG106" s="41">
        <f t="shared" si="26"/>
        <v>6.7</v>
      </c>
      <c r="AH106" s="149">
        <f t="shared" si="27"/>
        <v>4.9000000000000004</v>
      </c>
      <c r="AI106" s="172" t="str">
        <f t="shared" si="28"/>
        <v>Medium</v>
      </c>
      <c r="AJ106" s="166">
        <f t="shared" si="29"/>
        <v>54</v>
      </c>
      <c r="AK106" s="169">
        <f>VLOOKUP($B106,'Lack of Reliability Index'!$A$2:$H$192,8,FALSE)</f>
        <v>0.86486486486486491</v>
      </c>
      <c r="AL106" s="47">
        <f>'Imputed and missing data hidden'!BY104</f>
        <v>0</v>
      </c>
      <c r="AM106" s="167">
        <f t="shared" si="30"/>
        <v>0</v>
      </c>
      <c r="AN106" s="47" t="str">
        <f t="shared" si="31"/>
        <v/>
      </c>
      <c r="AO106" s="168">
        <f>'Indicator Date hidden2'!BZ105</f>
        <v>0.16216216216216217</v>
      </c>
      <c r="AP106" s="173"/>
    </row>
    <row r="107" spans="1:42" ht="15.75" thickBot="1" x14ac:dyDescent="0.3">
      <c r="A107" s="120" t="str">
        <f>'Indicator Data'!A109</f>
        <v>Malaysia</v>
      </c>
      <c r="B107" s="43" t="str">
        <f>'Indicator Data'!B109</f>
        <v>MYS</v>
      </c>
      <c r="C107" s="147">
        <f>'Hazard &amp; Exposure'!AO106</f>
        <v>2.2999999999999998</v>
      </c>
      <c r="D107" s="146">
        <f>'Hazard &amp; Exposure'!AP106</f>
        <v>6.6</v>
      </c>
      <c r="E107" s="146">
        <f>'Hazard &amp; Exposure'!AQ106</f>
        <v>7.1</v>
      </c>
      <c r="F107" s="146">
        <f>'Hazard &amp; Exposure'!AR106</f>
        <v>2.9</v>
      </c>
      <c r="G107" s="146">
        <f>'Hazard &amp; Exposure'!AU106</f>
        <v>3.3</v>
      </c>
      <c r="H107" s="146">
        <f>'Hazard &amp; Exposure'!DM106</f>
        <v>5.3</v>
      </c>
      <c r="I107" s="40">
        <f>'Hazard &amp; Exposure'!DN106</f>
        <v>4.9000000000000004</v>
      </c>
      <c r="J107" s="146">
        <f>'Hazard &amp; Exposure'!DQ106</f>
        <v>3.4</v>
      </c>
      <c r="K107" s="146">
        <f>'Hazard &amp; Exposure'!DT106</f>
        <v>0</v>
      </c>
      <c r="L107" s="40">
        <f>'Hazard &amp; Exposure'!DU106</f>
        <v>2.4</v>
      </c>
      <c r="M107" s="41">
        <f t="shared" si="24"/>
        <v>3.8</v>
      </c>
      <c r="N107" s="144">
        <f>Vulnerability!E106</f>
        <v>2</v>
      </c>
      <c r="O107" s="142">
        <f>Vulnerability!H106</f>
        <v>3.9</v>
      </c>
      <c r="P107" s="142">
        <f>Vulnerability!N106</f>
        <v>0.1</v>
      </c>
      <c r="Q107" s="40">
        <f>Vulnerability!O106</f>
        <v>2</v>
      </c>
      <c r="R107" s="142">
        <f>Vulnerability!T106</f>
        <v>6.1</v>
      </c>
      <c r="S107" s="141">
        <f>Vulnerability!AB106</f>
        <v>0.7</v>
      </c>
      <c r="T107" s="141">
        <f>Vulnerability!AE106</f>
        <v>1.8</v>
      </c>
      <c r="U107" s="141">
        <f>Vulnerability!AH106</f>
        <v>0</v>
      </c>
      <c r="V107" s="141">
        <f>Vulnerability!AK106</f>
        <v>1.7</v>
      </c>
      <c r="W107" s="142">
        <f>Vulnerability!AL106</f>
        <v>1.1000000000000001</v>
      </c>
      <c r="X107" s="40">
        <f>Vulnerability!AM106</f>
        <v>4</v>
      </c>
      <c r="Y107" s="41">
        <f t="shared" si="25"/>
        <v>3.1</v>
      </c>
      <c r="Z107" s="156">
        <f>'Lack of Coping Capacity'!D106</f>
        <v>2.6</v>
      </c>
      <c r="AA107" s="140">
        <f>'Lack of Coping Capacity'!G106</f>
        <v>4.3</v>
      </c>
      <c r="AB107" s="40">
        <f>'Lack of Coping Capacity'!H106</f>
        <v>3.5</v>
      </c>
      <c r="AC107" s="140">
        <f>'Lack of Coping Capacity'!M106</f>
        <v>1.7</v>
      </c>
      <c r="AD107" s="140">
        <f>'Lack of Coping Capacity'!R106</f>
        <v>2.9</v>
      </c>
      <c r="AE107" s="140">
        <f>'Lack of Coping Capacity'!Z106</f>
        <v>3.3</v>
      </c>
      <c r="AF107" s="40">
        <f>'Lack of Coping Capacity'!AA106</f>
        <v>2.6</v>
      </c>
      <c r="AG107" s="41">
        <f t="shared" si="26"/>
        <v>3.1</v>
      </c>
      <c r="AH107" s="149">
        <f t="shared" si="27"/>
        <v>3.3</v>
      </c>
      <c r="AI107" s="172" t="str">
        <f t="shared" si="28"/>
        <v>Low</v>
      </c>
      <c r="AJ107" s="166">
        <f t="shared" si="29"/>
        <v>107</v>
      </c>
      <c r="AK107" s="169">
        <f>VLOOKUP($B107,'Lack of Reliability Index'!$A$2:$H$192,8,FALSE)</f>
        <v>3.292753623188406</v>
      </c>
      <c r="AL107" s="47">
        <f>'Imputed and missing data hidden'!BY105</f>
        <v>8</v>
      </c>
      <c r="AM107" s="167">
        <f t="shared" si="30"/>
        <v>0.15686274509803921</v>
      </c>
      <c r="AN107" s="47" t="str">
        <f t="shared" si="31"/>
        <v/>
      </c>
      <c r="AO107" s="168">
        <f>'Indicator Date hidden2'!BZ106</f>
        <v>0.21739130434782608</v>
      </c>
      <c r="AP107" s="173"/>
    </row>
    <row r="108" spans="1:42" ht="15.75" thickBot="1" x14ac:dyDescent="0.3">
      <c r="A108" s="120" t="str">
        <f>'Indicator Data'!A110</f>
        <v>Maldives</v>
      </c>
      <c r="B108" s="43" t="str">
        <f>'Indicator Data'!B110</f>
        <v>MDV</v>
      </c>
      <c r="C108" s="147">
        <f>'Hazard &amp; Exposure'!AO107</f>
        <v>0.1</v>
      </c>
      <c r="D108" s="146">
        <f>'Hazard &amp; Exposure'!AP107</f>
        <v>0.1</v>
      </c>
      <c r="E108" s="146">
        <f>'Hazard &amp; Exposure'!AQ107</f>
        <v>9</v>
      </c>
      <c r="F108" s="146">
        <f>'Hazard &amp; Exposure'!AR107</f>
        <v>0</v>
      </c>
      <c r="G108" s="146">
        <f>'Hazard &amp; Exposure'!AU107</f>
        <v>0</v>
      </c>
      <c r="H108" s="146">
        <f>'Hazard &amp; Exposure'!DM107</f>
        <v>3.2</v>
      </c>
      <c r="I108" s="40">
        <f>'Hazard &amp; Exposure'!DN107</f>
        <v>3.2</v>
      </c>
      <c r="J108" s="146">
        <f>'Hazard &amp; Exposure'!DQ107</f>
        <v>0.3</v>
      </c>
      <c r="K108" s="146">
        <f>'Hazard &amp; Exposure'!DT107</f>
        <v>0</v>
      </c>
      <c r="L108" s="40">
        <f>'Hazard &amp; Exposure'!DU107</f>
        <v>0.2</v>
      </c>
      <c r="M108" s="41">
        <f t="shared" si="24"/>
        <v>1.8</v>
      </c>
      <c r="N108" s="144">
        <f>Vulnerability!E107</f>
        <v>3.5</v>
      </c>
      <c r="O108" s="142">
        <f>Vulnerability!H107</f>
        <v>4</v>
      </c>
      <c r="P108" s="142">
        <f>Vulnerability!N107</f>
        <v>0.5</v>
      </c>
      <c r="Q108" s="40">
        <f>Vulnerability!O107</f>
        <v>2.9</v>
      </c>
      <c r="R108" s="142">
        <f>Vulnerability!T107</f>
        <v>0</v>
      </c>
      <c r="S108" s="141">
        <f>Vulnerability!AB107</f>
        <v>0.3</v>
      </c>
      <c r="T108" s="141">
        <f>Vulnerability!AE107</f>
        <v>2.2999999999999998</v>
      </c>
      <c r="U108" s="141">
        <f>Vulnerability!AH107</f>
        <v>0</v>
      </c>
      <c r="V108" s="141">
        <f>Vulnerability!AK107</f>
        <v>3.1</v>
      </c>
      <c r="W108" s="142">
        <f>Vulnerability!AL107</f>
        <v>1.5</v>
      </c>
      <c r="X108" s="40">
        <f>Vulnerability!AM107</f>
        <v>0.8</v>
      </c>
      <c r="Y108" s="41">
        <f t="shared" si="25"/>
        <v>1.9</v>
      </c>
      <c r="Z108" s="156">
        <f>'Lack of Coping Capacity'!D107</f>
        <v>5.8</v>
      </c>
      <c r="AA108" s="140">
        <f>'Lack of Coping Capacity'!G107</f>
        <v>6.4</v>
      </c>
      <c r="AB108" s="40">
        <f>'Lack of Coping Capacity'!H107</f>
        <v>6.1</v>
      </c>
      <c r="AC108" s="140">
        <f>'Lack of Coping Capacity'!M107</f>
        <v>1.1000000000000001</v>
      </c>
      <c r="AD108" s="140">
        <f>'Lack of Coping Capacity'!R107</f>
        <v>0.1</v>
      </c>
      <c r="AE108" s="140">
        <f>'Lack of Coping Capacity'!Z107</f>
        <v>3.2</v>
      </c>
      <c r="AF108" s="40">
        <f>'Lack of Coping Capacity'!AA107</f>
        <v>1.5</v>
      </c>
      <c r="AG108" s="41">
        <f t="shared" si="26"/>
        <v>4.2</v>
      </c>
      <c r="AH108" s="149">
        <f t="shared" si="27"/>
        <v>2.4</v>
      </c>
      <c r="AI108" s="172" t="str">
        <f t="shared" si="28"/>
        <v>Low</v>
      </c>
      <c r="AJ108" s="166">
        <f t="shared" si="29"/>
        <v>139</v>
      </c>
      <c r="AK108" s="169">
        <f>VLOOKUP($B108,'Lack of Reliability Index'!$A$2:$H$192,8,FALSE)</f>
        <v>5.8666666666666671</v>
      </c>
      <c r="AL108" s="47">
        <f>'Imputed and missing data hidden'!BY106</f>
        <v>10</v>
      </c>
      <c r="AM108" s="167">
        <f t="shared" si="30"/>
        <v>0.19607843137254902</v>
      </c>
      <c r="AN108" s="47" t="str">
        <f t="shared" si="31"/>
        <v/>
      </c>
      <c r="AO108" s="168">
        <f>'Indicator Date hidden2'!BZ107</f>
        <v>0.6</v>
      </c>
      <c r="AP108" s="173"/>
    </row>
    <row r="109" spans="1:42" ht="15.75" thickBot="1" x14ac:dyDescent="0.3">
      <c r="A109" s="120" t="str">
        <f>'Indicator Data'!A111</f>
        <v>Mali</v>
      </c>
      <c r="B109" s="43" t="str">
        <f>'Indicator Data'!B111</f>
        <v>MLI</v>
      </c>
      <c r="C109" s="147">
        <f>'Hazard &amp; Exposure'!AO108</f>
        <v>0.1</v>
      </c>
      <c r="D109" s="146">
        <f>'Hazard &amp; Exposure'!AP108</f>
        <v>6.9</v>
      </c>
      <c r="E109" s="146">
        <f>'Hazard &amp; Exposure'!AQ108</f>
        <v>0</v>
      </c>
      <c r="F109" s="146">
        <f>'Hazard &amp; Exposure'!AR108</f>
        <v>0</v>
      </c>
      <c r="G109" s="146">
        <f>'Hazard &amp; Exposure'!AU108</f>
        <v>5</v>
      </c>
      <c r="H109" s="146">
        <f>'Hazard &amp; Exposure'!DM108</f>
        <v>6.4</v>
      </c>
      <c r="I109" s="40">
        <f>'Hazard &amp; Exposure'!DN108</f>
        <v>3.7</v>
      </c>
      <c r="J109" s="146">
        <f>'Hazard &amp; Exposure'!DQ108</f>
        <v>9.8000000000000007</v>
      </c>
      <c r="K109" s="146">
        <f>'Hazard &amp; Exposure'!DT108</f>
        <v>8</v>
      </c>
      <c r="L109" s="40">
        <f>'Hazard &amp; Exposure'!DU108</f>
        <v>8</v>
      </c>
      <c r="M109" s="41">
        <f t="shared" si="24"/>
        <v>6.3</v>
      </c>
      <c r="N109" s="144">
        <f>Vulnerability!E108</f>
        <v>9.6999999999999993</v>
      </c>
      <c r="O109" s="142">
        <f>Vulnerability!H108</f>
        <v>5.5</v>
      </c>
      <c r="P109" s="142">
        <f>Vulnerability!N108</f>
        <v>3.2</v>
      </c>
      <c r="Q109" s="40">
        <f>Vulnerability!O108</f>
        <v>7</v>
      </c>
      <c r="R109" s="142">
        <f>Vulnerability!T108</f>
        <v>6.3</v>
      </c>
      <c r="S109" s="141">
        <f>Vulnerability!AB108</f>
        <v>4.3</v>
      </c>
      <c r="T109" s="141">
        <f>Vulnerability!AE108</f>
        <v>7.2</v>
      </c>
      <c r="U109" s="141">
        <f>Vulnerability!AH108</f>
        <v>0</v>
      </c>
      <c r="V109" s="141">
        <f>Vulnerability!AK108</f>
        <v>0.8</v>
      </c>
      <c r="W109" s="142">
        <f>Vulnerability!AL108</f>
        <v>3.7</v>
      </c>
      <c r="X109" s="40">
        <f>Vulnerability!AM108</f>
        <v>5.0999999999999996</v>
      </c>
      <c r="Y109" s="41">
        <f t="shared" si="25"/>
        <v>6.1</v>
      </c>
      <c r="Z109" s="156">
        <f>'Lack of Coping Capacity'!D108</f>
        <v>4.9000000000000004</v>
      </c>
      <c r="AA109" s="140">
        <f>'Lack of Coping Capacity'!G108</f>
        <v>6.9</v>
      </c>
      <c r="AB109" s="40">
        <f>'Lack of Coping Capacity'!H108</f>
        <v>5.9</v>
      </c>
      <c r="AC109" s="140">
        <f>'Lack of Coping Capacity'!M108</f>
        <v>7.2</v>
      </c>
      <c r="AD109" s="140">
        <f>'Lack of Coping Capacity'!R108</f>
        <v>6.7</v>
      </c>
      <c r="AE109" s="140">
        <f>'Lack of Coping Capacity'!Z108</f>
        <v>8.1</v>
      </c>
      <c r="AF109" s="40">
        <f>'Lack of Coping Capacity'!AA108</f>
        <v>7.3</v>
      </c>
      <c r="AG109" s="41">
        <f t="shared" si="26"/>
        <v>6.7</v>
      </c>
      <c r="AH109" s="149">
        <f t="shared" si="27"/>
        <v>6.4</v>
      </c>
      <c r="AI109" s="172" t="str">
        <f t="shared" si="28"/>
        <v>High</v>
      </c>
      <c r="AJ109" s="166">
        <f t="shared" si="29"/>
        <v>16</v>
      </c>
      <c r="AK109" s="169">
        <f>VLOOKUP($B109,'Lack of Reliability Index'!$A$2:$H$192,8,FALSE)</f>
        <v>3.2557077625570772</v>
      </c>
      <c r="AL109" s="47">
        <f>'Imputed and missing data hidden'!BY107</f>
        <v>1</v>
      </c>
      <c r="AM109" s="167">
        <f t="shared" si="30"/>
        <v>1.9607843137254902E-2</v>
      </c>
      <c r="AN109" s="47" t="str">
        <f t="shared" si="31"/>
        <v>YES</v>
      </c>
      <c r="AO109" s="168">
        <f>'Indicator Date hidden2'!BZ108</f>
        <v>0.43835616438356162</v>
      </c>
      <c r="AP109" s="173"/>
    </row>
    <row r="110" spans="1:42" s="3" customFormat="1" ht="15.75" thickBot="1" x14ac:dyDescent="0.3">
      <c r="A110" s="120" t="str">
        <f>'Indicator Data'!A112</f>
        <v>Malta</v>
      </c>
      <c r="B110" s="43" t="str">
        <f>'Indicator Data'!B112</f>
        <v>MLT</v>
      </c>
      <c r="C110" s="147">
        <f>'Hazard &amp; Exposure'!AO109</f>
        <v>0.1</v>
      </c>
      <c r="D110" s="146">
        <f>'Hazard &amp; Exposure'!AP109</f>
        <v>0.1</v>
      </c>
      <c r="E110" s="146">
        <f>'Hazard &amp; Exposure'!AQ109</f>
        <v>7.7</v>
      </c>
      <c r="F110" s="146">
        <f>'Hazard &amp; Exposure'!AR109</f>
        <v>0</v>
      </c>
      <c r="G110" s="146">
        <f>'Hazard &amp; Exposure'!AU109</f>
        <v>0</v>
      </c>
      <c r="H110" s="146">
        <f>'Hazard &amp; Exposure'!DM109</f>
        <v>2.9</v>
      </c>
      <c r="I110" s="40">
        <f>'Hazard &amp; Exposure'!DN109</f>
        <v>2.5</v>
      </c>
      <c r="J110" s="146">
        <f>'Hazard &amp; Exposure'!DQ109</f>
        <v>0</v>
      </c>
      <c r="K110" s="146">
        <f>'Hazard &amp; Exposure'!DT109</f>
        <v>0</v>
      </c>
      <c r="L110" s="40">
        <f>'Hazard &amp; Exposure'!DU109</f>
        <v>0</v>
      </c>
      <c r="M110" s="41">
        <f t="shared" si="24"/>
        <v>1.3</v>
      </c>
      <c r="N110" s="144">
        <f>Vulnerability!E109</f>
        <v>0.4</v>
      </c>
      <c r="O110" s="142">
        <f>Vulnerability!H109</f>
        <v>2</v>
      </c>
      <c r="P110" s="142">
        <f>Vulnerability!N109</f>
        <v>0.3</v>
      </c>
      <c r="Q110" s="40">
        <f>Vulnerability!O109</f>
        <v>0.8</v>
      </c>
      <c r="R110" s="142">
        <f>Vulnerability!T109</f>
        <v>5.2</v>
      </c>
      <c r="S110" s="141">
        <f>Vulnerability!AB109</f>
        <v>0.1</v>
      </c>
      <c r="T110" s="141">
        <f>Vulnerability!AE109</f>
        <v>0.5</v>
      </c>
      <c r="U110" s="141">
        <f>Vulnerability!AH109</f>
        <v>0</v>
      </c>
      <c r="V110" s="141">
        <f>Vulnerability!AK109</f>
        <v>1</v>
      </c>
      <c r="W110" s="142">
        <f>Vulnerability!AL109</f>
        <v>0.4</v>
      </c>
      <c r="X110" s="40">
        <f>Vulnerability!AM109</f>
        <v>3.2</v>
      </c>
      <c r="Y110" s="41">
        <f t="shared" si="25"/>
        <v>2.1</v>
      </c>
      <c r="Z110" s="156" t="str">
        <f>'Lack of Coping Capacity'!D109</f>
        <v>x</v>
      </c>
      <c r="AA110" s="140">
        <f>'Lack of Coping Capacity'!G109</f>
        <v>3.8</v>
      </c>
      <c r="AB110" s="40">
        <f>'Lack of Coping Capacity'!H109</f>
        <v>3.8</v>
      </c>
      <c r="AC110" s="140">
        <f>'Lack of Coping Capacity'!M109</f>
        <v>1.7</v>
      </c>
      <c r="AD110" s="140">
        <f>'Lack of Coping Capacity'!R109</f>
        <v>0</v>
      </c>
      <c r="AE110" s="140">
        <f>'Lack of Coping Capacity'!Z109</f>
        <v>0.5</v>
      </c>
      <c r="AF110" s="40">
        <f>'Lack of Coping Capacity'!AA109</f>
        <v>0.7</v>
      </c>
      <c r="AG110" s="41">
        <f t="shared" si="26"/>
        <v>2.4</v>
      </c>
      <c r="AH110" s="149">
        <f t="shared" si="27"/>
        <v>1.9</v>
      </c>
      <c r="AI110" s="172" t="str">
        <f t="shared" si="28"/>
        <v>Very Low</v>
      </c>
      <c r="AJ110" s="166">
        <f t="shared" si="29"/>
        <v>156</v>
      </c>
      <c r="AK110" s="169">
        <f>VLOOKUP($B110,'Lack of Reliability Index'!$A$2:$H$192,8,FALSE)</f>
        <v>5.1333333333333329</v>
      </c>
      <c r="AL110" s="47">
        <f>'Imputed and missing data hidden'!BY108</f>
        <v>13</v>
      </c>
      <c r="AM110" s="167">
        <f t="shared" si="30"/>
        <v>0.25490196078431371</v>
      </c>
      <c r="AN110" s="47" t="str">
        <f t="shared" si="31"/>
        <v/>
      </c>
      <c r="AO110" s="168">
        <f>'Indicator Date hidden2'!BZ109</f>
        <v>0.3125</v>
      </c>
      <c r="AP110" s="173"/>
    </row>
    <row r="111" spans="1:42" ht="15.75" thickBot="1" x14ac:dyDescent="0.3">
      <c r="A111" s="120" t="str">
        <f>'Indicator Data'!A113</f>
        <v>Marshall Islands</v>
      </c>
      <c r="B111" s="43" t="str">
        <f>'Indicator Data'!B113</f>
        <v>MHL</v>
      </c>
      <c r="C111" s="147">
        <f>'Hazard &amp; Exposure'!AO110</f>
        <v>0.1</v>
      </c>
      <c r="D111" s="146">
        <f>'Hazard &amp; Exposure'!AP110</f>
        <v>0.1</v>
      </c>
      <c r="E111" s="146">
        <f>'Hazard &amp; Exposure'!AQ110</f>
        <v>8.6</v>
      </c>
      <c r="F111" s="146">
        <f>'Hazard &amp; Exposure'!AR110</f>
        <v>0.4</v>
      </c>
      <c r="G111" s="146">
        <f>'Hazard &amp; Exposure'!AU110</f>
        <v>3.4</v>
      </c>
      <c r="H111" s="146">
        <f>'Hazard &amp; Exposure'!DM110</f>
        <v>3.7</v>
      </c>
      <c r="I111" s="40">
        <f>'Hazard &amp; Exposure'!DN110</f>
        <v>3.6</v>
      </c>
      <c r="J111" s="146">
        <f>'Hazard &amp; Exposure'!DQ110</f>
        <v>0</v>
      </c>
      <c r="K111" s="146">
        <f>'Hazard &amp; Exposure'!DT110</f>
        <v>0</v>
      </c>
      <c r="L111" s="40">
        <f>'Hazard &amp; Exposure'!DU110</f>
        <v>0</v>
      </c>
      <c r="M111" s="41">
        <f t="shared" si="24"/>
        <v>2</v>
      </c>
      <c r="N111" s="144">
        <f>Vulnerability!E110</f>
        <v>3.8</v>
      </c>
      <c r="O111" s="142" t="str">
        <f>Vulnerability!H110</f>
        <v>x</v>
      </c>
      <c r="P111" s="142">
        <f>Vulnerability!N110</f>
        <v>8.1999999999999993</v>
      </c>
      <c r="Q111" s="40">
        <f>Vulnerability!O110</f>
        <v>5.3</v>
      </c>
      <c r="R111" s="142">
        <f>Vulnerability!T110</f>
        <v>0</v>
      </c>
      <c r="S111" s="141">
        <f>Vulnerability!AB110</f>
        <v>6.2</v>
      </c>
      <c r="T111" s="141">
        <f>Vulnerability!AE110</f>
        <v>2.8</v>
      </c>
      <c r="U111" s="141">
        <f>Vulnerability!AH110</f>
        <v>0</v>
      </c>
      <c r="V111" s="141">
        <f>Vulnerability!AK110</f>
        <v>5</v>
      </c>
      <c r="W111" s="142">
        <f>Vulnerability!AL110</f>
        <v>3.9</v>
      </c>
      <c r="X111" s="40">
        <f>Vulnerability!AM110</f>
        <v>2.2000000000000002</v>
      </c>
      <c r="Y111" s="41">
        <f t="shared" si="25"/>
        <v>3.9</v>
      </c>
      <c r="Z111" s="156">
        <f>'Lack of Coping Capacity'!D110</f>
        <v>7.3</v>
      </c>
      <c r="AA111" s="140">
        <f>'Lack of Coping Capacity'!G110</f>
        <v>8.1</v>
      </c>
      <c r="AB111" s="40">
        <f>'Lack of Coping Capacity'!H110</f>
        <v>7.7</v>
      </c>
      <c r="AC111" s="140">
        <f>'Lack of Coping Capacity'!M110</f>
        <v>4.2</v>
      </c>
      <c r="AD111" s="140">
        <f>'Lack of Coping Capacity'!R110</f>
        <v>1.4</v>
      </c>
      <c r="AE111" s="140">
        <f>'Lack of Coping Capacity'!Z110</f>
        <v>6.9</v>
      </c>
      <c r="AF111" s="40">
        <f>'Lack of Coping Capacity'!AA110</f>
        <v>4.2</v>
      </c>
      <c r="AG111" s="41">
        <f t="shared" si="26"/>
        <v>6.3</v>
      </c>
      <c r="AH111" s="149">
        <f t="shared" si="27"/>
        <v>3.7</v>
      </c>
      <c r="AI111" s="172" t="str">
        <f t="shared" si="28"/>
        <v>Medium</v>
      </c>
      <c r="AJ111" s="166">
        <f t="shared" si="29"/>
        <v>96</v>
      </c>
      <c r="AK111" s="169">
        <f>VLOOKUP($B111,'Lack of Reliability Index'!$A$2:$H$192,8,FALSE)</f>
        <v>6.2010582010582009</v>
      </c>
      <c r="AL111" s="47">
        <f>'Imputed and missing data hidden'!BY109</f>
        <v>20</v>
      </c>
      <c r="AM111" s="167">
        <f t="shared" si="30"/>
        <v>0.39215686274509803</v>
      </c>
      <c r="AN111" s="47" t="str">
        <f t="shared" si="31"/>
        <v/>
      </c>
      <c r="AO111" s="168">
        <f>'Indicator Date hidden2'!BZ110</f>
        <v>0.41269841269841268</v>
      </c>
      <c r="AP111" s="173"/>
    </row>
    <row r="112" spans="1:42" ht="15.75" thickBot="1" x14ac:dyDescent="0.3">
      <c r="A112" s="120" t="str">
        <f>'Indicator Data'!A114</f>
        <v>Mauritania</v>
      </c>
      <c r="B112" s="43" t="str">
        <f>'Indicator Data'!B114</f>
        <v>MRT</v>
      </c>
      <c r="C112" s="147">
        <f>'Hazard &amp; Exposure'!AO111</f>
        <v>0.8</v>
      </c>
      <c r="D112" s="146">
        <f>'Hazard &amp; Exposure'!AP111</f>
        <v>7.5</v>
      </c>
      <c r="E112" s="146">
        <f>'Hazard &amp; Exposure'!AQ111</f>
        <v>4.5999999999999996</v>
      </c>
      <c r="F112" s="146">
        <f>'Hazard &amp; Exposure'!AR111</f>
        <v>0</v>
      </c>
      <c r="G112" s="146">
        <f>'Hazard &amp; Exposure'!AU111</f>
        <v>9.1999999999999993</v>
      </c>
      <c r="H112" s="146">
        <f>'Hazard &amp; Exposure'!DM111</f>
        <v>5.8</v>
      </c>
      <c r="I112" s="40">
        <f>'Hazard &amp; Exposure'!DN111</f>
        <v>5.6</v>
      </c>
      <c r="J112" s="146">
        <f>'Hazard &amp; Exposure'!DQ111</f>
        <v>5</v>
      </c>
      <c r="K112" s="146">
        <f>'Hazard &amp; Exposure'!DT111</f>
        <v>0</v>
      </c>
      <c r="L112" s="40">
        <f>'Hazard &amp; Exposure'!DU111</f>
        <v>3.5</v>
      </c>
      <c r="M112" s="41">
        <f t="shared" si="24"/>
        <v>4.5999999999999996</v>
      </c>
      <c r="N112" s="144">
        <f>Vulnerability!E111</f>
        <v>8.4</v>
      </c>
      <c r="O112" s="142">
        <f>Vulnerability!H111</f>
        <v>5.0999999999999996</v>
      </c>
      <c r="P112" s="142">
        <f>Vulnerability!N111</f>
        <v>1.8</v>
      </c>
      <c r="Q112" s="40">
        <f>Vulnerability!O111</f>
        <v>5.9</v>
      </c>
      <c r="R112" s="142">
        <f>Vulnerability!T111</f>
        <v>6.5</v>
      </c>
      <c r="S112" s="141">
        <f>Vulnerability!AB111</f>
        <v>1.5</v>
      </c>
      <c r="T112" s="141">
        <f>Vulnerability!AE111</f>
        <v>5.2</v>
      </c>
      <c r="U112" s="141">
        <f>Vulnerability!AH111</f>
        <v>10</v>
      </c>
      <c r="V112" s="141">
        <f>Vulnerability!AK111</f>
        <v>2.7</v>
      </c>
      <c r="W112" s="142">
        <f>Vulnerability!AL111</f>
        <v>6.3</v>
      </c>
      <c r="X112" s="40">
        <f>Vulnerability!AM111</f>
        <v>6.4</v>
      </c>
      <c r="Y112" s="41">
        <f t="shared" si="25"/>
        <v>6.2</v>
      </c>
      <c r="Z112" s="156">
        <f>'Lack of Coping Capacity'!D111</f>
        <v>4.8</v>
      </c>
      <c r="AA112" s="140">
        <f>'Lack of Coping Capacity'!G111</f>
        <v>6.9</v>
      </c>
      <c r="AB112" s="40">
        <f>'Lack of Coping Capacity'!H111</f>
        <v>5.9</v>
      </c>
      <c r="AC112" s="140">
        <f>'Lack of Coping Capacity'!M111</f>
        <v>6.9</v>
      </c>
      <c r="AD112" s="140">
        <f>'Lack of Coping Capacity'!R111</f>
        <v>7.2</v>
      </c>
      <c r="AE112" s="140">
        <f>'Lack of Coping Capacity'!Z111</f>
        <v>7.3</v>
      </c>
      <c r="AF112" s="40">
        <f>'Lack of Coping Capacity'!AA111</f>
        <v>7.1</v>
      </c>
      <c r="AG112" s="41">
        <f t="shared" si="26"/>
        <v>6.5</v>
      </c>
      <c r="AH112" s="149">
        <f t="shared" si="27"/>
        <v>5.7</v>
      </c>
      <c r="AI112" s="172" t="str">
        <f t="shared" si="28"/>
        <v>High</v>
      </c>
      <c r="AJ112" s="166">
        <f t="shared" si="29"/>
        <v>27</v>
      </c>
      <c r="AK112" s="169">
        <f>VLOOKUP($B112,'Lack of Reliability Index'!$A$2:$H$192,8,FALSE)</f>
        <v>2.4296296296296305</v>
      </c>
      <c r="AL112" s="47">
        <f>'Imputed and missing data hidden'!BY110</f>
        <v>3</v>
      </c>
      <c r="AM112" s="167">
        <f t="shared" si="30"/>
        <v>5.8823529411764705E-2</v>
      </c>
      <c r="AN112" s="47" t="str">
        <f t="shared" si="31"/>
        <v/>
      </c>
      <c r="AO112" s="168">
        <f>'Indicator Date hidden2'!BZ111</f>
        <v>0.30555555555555558</v>
      </c>
      <c r="AP112" s="173"/>
    </row>
    <row r="113" spans="1:42" ht="15.75" thickBot="1" x14ac:dyDescent="0.3">
      <c r="A113" s="120" t="str">
        <f>'Indicator Data'!A115</f>
        <v>Mauritius</v>
      </c>
      <c r="B113" s="43" t="str">
        <f>'Indicator Data'!B115</f>
        <v>MUS</v>
      </c>
      <c r="C113" s="147">
        <f>'Hazard &amp; Exposure'!AO112</f>
        <v>0.1</v>
      </c>
      <c r="D113" s="146">
        <f>'Hazard &amp; Exposure'!AP112</f>
        <v>0.1</v>
      </c>
      <c r="E113" s="146">
        <f>'Hazard &amp; Exposure'!AQ112</f>
        <v>6.8</v>
      </c>
      <c r="F113" s="146">
        <f>'Hazard &amp; Exposure'!AR112</f>
        <v>7</v>
      </c>
      <c r="G113" s="146">
        <f>'Hazard &amp; Exposure'!AU112</f>
        <v>1.3</v>
      </c>
      <c r="H113" s="146">
        <f>'Hazard &amp; Exposure'!DM112</f>
        <v>3.7</v>
      </c>
      <c r="I113" s="40">
        <f>'Hazard &amp; Exposure'!DN112</f>
        <v>3.8</v>
      </c>
      <c r="J113" s="146">
        <f>'Hazard &amp; Exposure'!DQ112</f>
        <v>0.1</v>
      </c>
      <c r="K113" s="146">
        <f>'Hazard &amp; Exposure'!DT112</f>
        <v>0</v>
      </c>
      <c r="L113" s="40">
        <f>'Hazard &amp; Exposure'!DU112</f>
        <v>0.1</v>
      </c>
      <c r="M113" s="41">
        <f t="shared" si="24"/>
        <v>2.1</v>
      </c>
      <c r="N113" s="144">
        <f>Vulnerability!E112</f>
        <v>2.2000000000000002</v>
      </c>
      <c r="O113" s="142">
        <f>Vulnerability!H112</f>
        <v>3.9</v>
      </c>
      <c r="P113" s="142">
        <f>Vulnerability!N112</f>
        <v>0.3</v>
      </c>
      <c r="Q113" s="40">
        <f>Vulnerability!O112</f>
        <v>2.2000000000000002</v>
      </c>
      <c r="R113" s="142">
        <f>Vulnerability!T112</f>
        <v>0</v>
      </c>
      <c r="S113" s="141">
        <f>Vulnerability!AB112</f>
        <v>0.7</v>
      </c>
      <c r="T113" s="141">
        <f>Vulnerability!AE112</f>
        <v>1</v>
      </c>
      <c r="U113" s="141">
        <f>Vulnerability!AH112</f>
        <v>1.2</v>
      </c>
      <c r="V113" s="141">
        <f>Vulnerability!AK112</f>
        <v>2</v>
      </c>
      <c r="W113" s="142">
        <f>Vulnerability!AL112</f>
        <v>1.2</v>
      </c>
      <c r="X113" s="40">
        <f>Vulnerability!AM112</f>
        <v>0.6</v>
      </c>
      <c r="Y113" s="41">
        <f t="shared" si="25"/>
        <v>1.4</v>
      </c>
      <c r="Z113" s="156">
        <f>'Lack of Coping Capacity'!D112</f>
        <v>3.3</v>
      </c>
      <c r="AA113" s="140">
        <f>'Lack of Coping Capacity'!G112</f>
        <v>4.0999999999999996</v>
      </c>
      <c r="AB113" s="40">
        <f>'Lack of Coping Capacity'!H112</f>
        <v>3.7</v>
      </c>
      <c r="AC113" s="140">
        <f>'Lack of Coping Capacity'!M112</f>
        <v>2.5</v>
      </c>
      <c r="AD113" s="140">
        <f>'Lack of Coping Capacity'!R112</f>
        <v>0.2</v>
      </c>
      <c r="AE113" s="140">
        <f>'Lack of Coping Capacity'!Z112</f>
        <v>3.2</v>
      </c>
      <c r="AF113" s="40">
        <f>'Lack of Coping Capacity'!AA112</f>
        <v>2</v>
      </c>
      <c r="AG113" s="41">
        <f t="shared" si="26"/>
        <v>2.9</v>
      </c>
      <c r="AH113" s="149">
        <f t="shared" si="27"/>
        <v>2</v>
      </c>
      <c r="AI113" s="172" t="str">
        <f t="shared" si="28"/>
        <v>Low</v>
      </c>
      <c r="AJ113" s="166">
        <f t="shared" si="29"/>
        <v>152</v>
      </c>
      <c r="AK113" s="169">
        <f>VLOOKUP($B113,'Lack of Reliability Index'!$A$2:$H$192,8,FALSE)</f>
        <v>4.3137254901960791</v>
      </c>
      <c r="AL113" s="47">
        <f>'Imputed and missing data hidden'!BY111</f>
        <v>10</v>
      </c>
      <c r="AM113" s="167">
        <f t="shared" si="30"/>
        <v>0.19607843137254902</v>
      </c>
      <c r="AN113" s="47" t="str">
        <f t="shared" si="31"/>
        <v/>
      </c>
      <c r="AO113" s="168">
        <f>'Indicator Date hidden2'!BZ112</f>
        <v>0.30882352941176472</v>
      </c>
      <c r="AP113" s="173"/>
    </row>
    <row r="114" spans="1:42" s="3" customFormat="1" ht="15.75" thickBot="1" x14ac:dyDescent="0.3">
      <c r="A114" s="120" t="str">
        <f>'Indicator Data'!A116</f>
        <v>Mexico</v>
      </c>
      <c r="B114" s="43" t="str">
        <f>'Indicator Data'!B116</f>
        <v>MEX</v>
      </c>
      <c r="C114" s="147">
        <f>'Hazard &amp; Exposure'!AO113</f>
        <v>8.6</v>
      </c>
      <c r="D114" s="146">
        <f>'Hazard &amp; Exposure'!AP113</f>
        <v>7.2</v>
      </c>
      <c r="E114" s="146">
        <f>'Hazard &amp; Exposure'!AQ113</f>
        <v>6.6</v>
      </c>
      <c r="F114" s="146">
        <f>'Hazard &amp; Exposure'!AR113</f>
        <v>7.7</v>
      </c>
      <c r="G114" s="146">
        <f>'Hazard &amp; Exposure'!AU113</f>
        <v>3.8</v>
      </c>
      <c r="H114" s="146">
        <f>'Hazard &amp; Exposure'!DM113</f>
        <v>4.9000000000000004</v>
      </c>
      <c r="I114" s="40">
        <f>'Hazard &amp; Exposure'!DN113</f>
        <v>6.8</v>
      </c>
      <c r="J114" s="146">
        <f>'Hazard &amp; Exposure'!DQ113</f>
        <v>9.9</v>
      </c>
      <c r="K114" s="146">
        <f>'Hazard &amp; Exposure'!DT113</f>
        <v>9</v>
      </c>
      <c r="L114" s="40">
        <f>'Hazard &amp; Exposure'!DU113</f>
        <v>9</v>
      </c>
      <c r="M114" s="41">
        <f t="shared" si="24"/>
        <v>8.1</v>
      </c>
      <c r="N114" s="144">
        <f>Vulnerability!E113</f>
        <v>4</v>
      </c>
      <c r="O114" s="142">
        <f>Vulnerability!H113</f>
        <v>4.5999999999999996</v>
      </c>
      <c r="P114" s="142">
        <f>Vulnerability!N113</f>
        <v>0.4</v>
      </c>
      <c r="Q114" s="40">
        <f>Vulnerability!O113</f>
        <v>3.3</v>
      </c>
      <c r="R114" s="142">
        <f>Vulnerability!T113</f>
        <v>6.4</v>
      </c>
      <c r="S114" s="141">
        <f>Vulnerability!AB113</f>
        <v>0.9</v>
      </c>
      <c r="T114" s="141">
        <f>Vulnerability!AE113</f>
        <v>0.8</v>
      </c>
      <c r="U114" s="141">
        <f>Vulnerability!AH113</f>
        <v>0.3</v>
      </c>
      <c r="V114" s="141">
        <f>Vulnerability!AK113</f>
        <v>1.2</v>
      </c>
      <c r="W114" s="142">
        <f>Vulnerability!AL113</f>
        <v>0.8</v>
      </c>
      <c r="X114" s="40">
        <f>Vulnerability!AM113</f>
        <v>4.0999999999999996</v>
      </c>
      <c r="Y114" s="41">
        <f t="shared" si="25"/>
        <v>3.7</v>
      </c>
      <c r="Z114" s="156">
        <f>'Lack of Coping Capacity'!D113</f>
        <v>5.0999999999999996</v>
      </c>
      <c r="AA114" s="140">
        <f>'Lack of Coping Capacity'!G113</f>
        <v>6.2</v>
      </c>
      <c r="AB114" s="40">
        <f>'Lack of Coping Capacity'!H113</f>
        <v>5.7</v>
      </c>
      <c r="AC114" s="140">
        <f>'Lack of Coping Capacity'!M113</f>
        <v>2.8</v>
      </c>
      <c r="AD114" s="140">
        <f>'Lack of Coping Capacity'!R113</f>
        <v>3.1</v>
      </c>
      <c r="AE114" s="140">
        <f>'Lack of Coping Capacity'!Z113</f>
        <v>3.1</v>
      </c>
      <c r="AF114" s="40">
        <f>'Lack of Coping Capacity'!AA113</f>
        <v>3</v>
      </c>
      <c r="AG114" s="41">
        <f t="shared" si="26"/>
        <v>4.5</v>
      </c>
      <c r="AH114" s="149">
        <f t="shared" si="27"/>
        <v>5.0999999999999996</v>
      </c>
      <c r="AI114" s="172" t="str">
        <f t="shared" si="28"/>
        <v>High</v>
      </c>
      <c r="AJ114" s="166">
        <f t="shared" si="29"/>
        <v>47</v>
      </c>
      <c r="AK114" s="169">
        <f>VLOOKUP($B114,'Lack of Reliability Index'!$A$2:$H$192,8,FALSE)</f>
        <v>2.6846846846846839</v>
      </c>
      <c r="AL114" s="47">
        <f>'Imputed and missing data hidden'!BY112</f>
        <v>4</v>
      </c>
      <c r="AM114" s="167">
        <f t="shared" si="30"/>
        <v>7.8431372549019607E-2</v>
      </c>
      <c r="AN114" s="47" t="str">
        <f t="shared" si="31"/>
        <v>YES</v>
      </c>
      <c r="AO114" s="168">
        <f>'Indicator Date hidden2'!BZ113</f>
        <v>0.20270270270270271</v>
      </c>
      <c r="AP114" s="173"/>
    </row>
    <row r="115" spans="1:42" ht="15.75" thickBot="1" x14ac:dyDescent="0.3">
      <c r="A115" s="120" t="str">
        <f>'Indicator Data'!A117</f>
        <v>Micronesia</v>
      </c>
      <c r="B115" s="43" t="str">
        <f>'Indicator Data'!B117</f>
        <v>FSM</v>
      </c>
      <c r="C115" s="147">
        <f>'Hazard &amp; Exposure'!AO114</f>
        <v>0.1</v>
      </c>
      <c r="D115" s="146">
        <f>'Hazard &amp; Exposure'!AP114</f>
        <v>0.1</v>
      </c>
      <c r="E115" s="146">
        <f>'Hazard &amp; Exposure'!AQ114</f>
        <v>8.6</v>
      </c>
      <c r="F115" s="146">
        <f>'Hazard &amp; Exposure'!AR114</f>
        <v>3.8</v>
      </c>
      <c r="G115" s="146">
        <f>'Hazard &amp; Exposure'!AU114</f>
        <v>5.4</v>
      </c>
      <c r="H115" s="146">
        <f>'Hazard &amp; Exposure'!DM114</f>
        <v>3.1</v>
      </c>
      <c r="I115" s="40">
        <f>'Hazard &amp; Exposure'!DN114</f>
        <v>4.3</v>
      </c>
      <c r="J115" s="146">
        <f>'Hazard &amp; Exposure'!DQ114</f>
        <v>0</v>
      </c>
      <c r="K115" s="146">
        <f>'Hazard &amp; Exposure'!DT114</f>
        <v>0</v>
      </c>
      <c r="L115" s="40">
        <f>'Hazard &amp; Exposure'!DU114</f>
        <v>0</v>
      </c>
      <c r="M115" s="41">
        <f t="shared" si="24"/>
        <v>2.4</v>
      </c>
      <c r="N115" s="144">
        <f>Vulnerability!E114</f>
        <v>5.5</v>
      </c>
      <c r="O115" s="142">
        <f>Vulnerability!H114</f>
        <v>3.8</v>
      </c>
      <c r="P115" s="142">
        <f>Vulnerability!N114</f>
        <v>7.5</v>
      </c>
      <c r="Q115" s="40">
        <f>Vulnerability!O114</f>
        <v>5.6</v>
      </c>
      <c r="R115" s="142">
        <f>Vulnerability!T114</f>
        <v>0</v>
      </c>
      <c r="S115" s="141">
        <f>Vulnerability!AB114</f>
        <v>5</v>
      </c>
      <c r="T115" s="141">
        <f>Vulnerability!AE114</f>
        <v>2.5</v>
      </c>
      <c r="U115" s="141">
        <f>Vulnerability!AH114</f>
        <v>8.8000000000000007</v>
      </c>
      <c r="V115" s="141">
        <f>Vulnerability!AK114</f>
        <v>5</v>
      </c>
      <c r="W115" s="142">
        <f>Vulnerability!AL114</f>
        <v>5.9</v>
      </c>
      <c r="X115" s="40">
        <f>Vulnerability!AM114</f>
        <v>3.5</v>
      </c>
      <c r="Y115" s="41">
        <f t="shared" si="25"/>
        <v>4.5999999999999996</v>
      </c>
      <c r="Z115" s="156">
        <f>'Lack of Coping Capacity'!D114</f>
        <v>6</v>
      </c>
      <c r="AA115" s="140">
        <f>'Lack of Coping Capacity'!G114</f>
        <v>4.8</v>
      </c>
      <c r="AB115" s="40">
        <f>'Lack of Coping Capacity'!H114</f>
        <v>5.4</v>
      </c>
      <c r="AC115" s="140">
        <f>'Lack of Coping Capacity'!M114</f>
        <v>5.9</v>
      </c>
      <c r="AD115" s="140">
        <f>'Lack of Coping Capacity'!R114</f>
        <v>3.4</v>
      </c>
      <c r="AE115" s="140">
        <f>'Lack of Coping Capacity'!Z114</f>
        <v>5.3</v>
      </c>
      <c r="AF115" s="40">
        <f>'Lack of Coping Capacity'!AA114</f>
        <v>4.9000000000000004</v>
      </c>
      <c r="AG115" s="41">
        <f t="shared" si="26"/>
        <v>5.2</v>
      </c>
      <c r="AH115" s="149">
        <f t="shared" si="27"/>
        <v>3.9</v>
      </c>
      <c r="AI115" s="172" t="str">
        <f t="shared" si="28"/>
        <v>Medium</v>
      </c>
      <c r="AJ115" s="166">
        <f t="shared" si="29"/>
        <v>87</v>
      </c>
      <c r="AK115" s="169">
        <f>VLOOKUP($B115,'Lack of Reliability Index'!$A$2:$H$192,8,FALSE)</f>
        <v>5.1182795698924739</v>
      </c>
      <c r="AL115" s="47">
        <f>'Imputed and missing data hidden'!BY113</f>
        <v>19</v>
      </c>
      <c r="AM115" s="167">
        <f t="shared" si="30"/>
        <v>0.37254901960784315</v>
      </c>
      <c r="AN115" s="47" t="str">
        <f t="shared" si="31"/>
        <v/>
      </c>
      <c r="AO115" s="168">
        <f>'Indicator Date hidden2'!BZ114</f>
        <v>0.20967741935483872</v>
      </c>
      <c r="AP115" s="173"/>
    </row>
    <row r="116" spans="1:42" ht="15.75" thickBot="1" x14ac:dyDescent="0.3">
      <c r="A116" s="120" t="str">
        <f>'Indicator Data'!A118</f>
        <v>Moldova Republic of</v>
      </c>
      <c r="B116" s="43" t="str">
        <f>'Indicator Data'!B118</f>
        <v>MDA</v>
      </c>
      <c r="C116" s="147">
        <f>'Hazard &amp; Exposure'!AO115</f>
        <v>6.3</v>
      </c>
      <c r="D116" s="146">
        <f>'Hazard &amp; Exposure'!AP115</f>
        <v>5.6</v>
      </c>
      <c r="E116" s="146">
        <f>'Hazard &amp; Exposure'!AQ115</f>
        <v>0</v>
      </c>
      <c r="F116" s="146">
        <f>'Hazard &amp; Exposure'!AR115</f>
        <v>0</v>
      </c>
      <c r="G116" s="146">
        <f>'Hazard &amp; Exposure'!AU115</f>
        <v>5.4</v>
      </c>
      <c r="H116" s="146">
        <f>'Hazard &amp; Exposure'!DM115</f>
        <v>4.7</v>
      </c>
      <c r="I116" s="40">
        <f>'Hazard &amp; Exposure'!DN115</f>
        <v>4.0999999999999996</v>
      </c>
      <c r="J116" s="146">
        <f>'Hazard &amp; Exposure'!DQ115</f>
        <v>2.4</v>
      </c>
      <c r="K116" s="146">
        <f>'Hazard &amp; Exposure'!DT115</f>
        <v>0</v>
      </c>
      <c r="L116" s="40">
        <f>'Hazard &amp; Exposure'!DU115</f>
        <v>1.7</v>
      </c>
      <c r="M116" s="41">
        <f t="shared" si="24"/>
        <v>3</v>
      </c>
      <c r="N116" s="144">
        <f>Vulnerability!E115</f>
        <v>3.2</v>
      </c>
      <c r="O116" s="142">
        <f>Vulnerability!H115</f>
        <v>1.6</v>
      </c>
      <c r="P116" s="142">
        <f>Vulnerability!N115</f>
        <v>2.7</v>
      </c>
      <c r="Q116" s="40">
        <f>Vulnerability!O115</f>
        <v>2.7</v>
      </c>
      <c r="R116" s="142">
        <f>Vulnerability!T115</f>
        <v>1</v>
      </c>
      <c r="S116" s="141">
        <f>Vulnerability!AB115</f>
        <v>1.1000000000000001</v>
      </c>
      <c r="T116" s="141">
        <f>Vulnerability!AE115</f>
        <v>0.9</v>
      </c>
      <c r="U116" s="141">
        <f>Vulnerability!AH115</f>
        <v>0.1</v>
      </c>
      <c r="V116" s="141">
        <f>Vulnerability!AK115</f>
        <v>3</v>
      </c>
      <c r="W116" s="142">
        <f>Vulnerability!AL115</f>
        <v>1.3</v>
      </c>
      <c r="X116" s="40">
        <f>Vulnerability!AM115</f>
        <v>1.2</v>
      </c>
      <c r="Y116" s="41">
        <f t="shared" si="25"/>
        <v>2</v>
      </c>
      <c r="Z116" s="156">
        <f>'Lack of Coping Capacity'!D115</f>
        <v>6.2</v>
      </c>
      <c r="AA116" s="140">
        <f>'Lack of Coping Capacity'!G115</f>
        <v>6.4</v>
      </c>
      <c r="AB116" s="40">
        <f>'Lack of Coping Capacity'!H115</f>
        <v>6.3</v>
      </c>
      <c r="AC116" s="140">
        <f>'Lack of Coping Capacity'!M115</f>
        <v>2.2000000000000002</v>
      </c>
      <c r="AD116" s="140">
        <f>'Lack of Coping Capacity'!R115</f>
        <v>1.6</v>
      </c>
      <c r="AE116" s="140">
        <f>'Lack of Coping Capacity'!Z115</f>
        <v>3.3</v>
      </c>
      <c r="AF116" s="40">
        <f>'Lack of Coping Capacity'!AA115</f>
        <v>2.4</v>
      </c>
      <c r="AG116" s="41">
        <f t="shared" si="26"/>
        <v>4.5999999999999996</v>
      </c>
      <c r="AH116" s="149">
        <f t="shared" si="27"/>
        <v>3</v>
      </c>
      <c r="AI116" s="172" t="str">
        <f t="shared" si="28"/>
        <v>Low</v>
      </c>
      <c r="AJ116" s="166">
        <f t="shared" si="29"/>
        <v>119</v>
      </c>
      <c r="AK116" s="169">
        <f>VLOOKUP($B116,'Lack of Reliability Index'!$A$2:$H$192,8,FALSE)</f>
        <v>3.1555555555555559</v>
      </c>
      <c r="AL116" s="47">
        <f>'Imputed and missing data hidden'!BY114</f>
        <v>6</v>
      </c>
      <c r="AM116" s="167">
        <f t="shared" si="30"/>
        <v>0.11764705882352941</v>
      </c>
      <c r="AN116" s="47" t="str">
        <f t="shared" si="31"/>
        <v/>
      </c>
      <c r="AO116" s="168">
        <f>'Indicator Date hidden2'!BZ115</f>
        <v>0.29166666666666669</v>
      </c>
      <c r="AP116" s="173"/>
    </row>
    <row r="117" spans="1:42" ht="15.75" thickBot="1" x14ac:dyDescent="0.3">
      <c r="A117" s="120" t="str">
        <f>'Indicator Data'!A119</f>
        <v>Mongolia</v>
      </c>
      <c r="B117" s="43" t="str">
        <f>'Indicator Data'!B119</f>
        <v>MNG</v>
      </c>
      <c r="C117" s="147">
        <f>'Hazard &amp; Exposure'!AO116</f>
        <v>2.4</v>
      </c>
      <c r="D117" s="146">
        <f>'Hazard &amp; Exposure'!AP116</f>
        <v>4.3</v>
      </c>
      <c r="E117" s="146">
        <f>'Hazard &amp; Exposure'!AQ116</f>
        <v>0</v>
      </c>
      <c r="F117" s="146">
        <f>'Hazard &amp; Exposure'!AR116</f>
        <v>0</v>
      </c>
      <c r="G117" s="146">
        <f>'Hazard &amp; Exposure'!AU116</f>
        <v>5.7</v>
      </c>
      <c r="H117" s="146">
        <f>'Hazard &amp; Exposure'!DM116</f>
        <v>1.9</v>
      </c>
      <c r="I117" s="40">
        <f>'Hazard &amp; Exposure'!DN116</f>
        <v>2.7</v>
      </c>
      <c r="J117" s="146">
        <f>'Hazard &amp; Exposure'!DQ116</f>
        <v>0.3</v>
      </c>
      <c r="K117" s="146">
        <f>'Hazard &amp; Exposure'!DT116</f>
        <v>0</v>
      </c>
      <c r="L117" s="40">
        <f>'Hazard &amp; Exposure'!DU116</f>
        <v>0.2</v>
      </c>
      <c r="M117" s="41">
        <f t="shared" si="24"/>
        <v>1.5</v>
      </c>
      <c r="N117" s="144">
        <f>Vulnerability!E116</f>
        <v>4.9000000000000004</v>
      </c>
      <c r="O117" s="142">
        <f>Vulnerability!H116</f>
        <v>2.9</v>
      </c>
      <c r="P117" s="142">
        <f>Vulnerability!N116</f>
        <v>4.0999999999999996</v>
      </c>
      <c r="Q117" s="40">
        <f>Vulnerability!O116</f>
        <v>4.2</v>
      </c>
      <c r="R117" s="142">
        <f>Vulnerability!T116</f>
        <v>0</v>
      </c>
      <c r="S117" s="141">
        <f>Vulnerability!AB116</f>
        <v>2.6</v>
      </c>
      <c r="T117" s="141">
        <f>Vulnerability!AE116</f>
        <v>0.9</v>
      </c>
      <c r="U117" s="141">
        <f>Vulnerability!AH116</f>
        <v>4.3</v>
      </c>
      <c r="V117" s="141">
        <f>Vulnerability!AK116</f>
        <v>3.9</v>
      </c>
      <c r="W117" s="142">
        <f>Vulnerability!AL116</f>
        <v>3</v>
      </c>
      <c r="X117" s="40">
        <f>Vulnerability!AM116</f>
        <v>1.6</v>
      </c>
      <c r="Y117" s="41">
        <f t="shared" si="25"/>
        <v>3</v>
      </c>
      <c r="Z117" s="156">
        <f>'Lack of Coping Capacity'!D116</f>
        <v>5.0999999999999996</v>
      </c>
      <c r="AA117" s="140">
        <f>'Lack of Coping Capacity'!G116</f>
        <v>5.9</v>
      </c>
      <c r="AB117" s="40">
        <f>'Lack of Coping Capacity'!H116</f>
        <v>5.5</v>
      </c>
      <c r="AC117" s="140">
        <f>'Lack of Coping Capacity'!M116</f>
        <v>3.4</v>
      </c>
      <c r="AD117" s="140">
        <f>'Lack of Coping Capacity'!R116</f>
        <v>5.9</v>
      </c>
      <c r="AE117" s="140">
        <f>'Lack of Coping Capacity'!Z116</f>
        <v>3.8</v>
      </c>
      <c r="AF117" s="40">
        <f>'Lack of Coping Capacity'!AA116</f>
        <v>4.4000000000000004</v>
      </c>
      <c r="AG117" s="41">
        <f t="shared" si="26"/>
        <v>5</v>
      </c>
      <c r="AH117" s="149">
        <f t="shared" si="27"/>
        <v>2.8</v>
      </c>
      <c r="AI117" s="172" t="str">
        <f t="shared" si="28"/>
        <v>Low</v>
      </c>
      <c r="AJ117" s="166">
        <f t="shared" si="29"/>
        <v>126</v>
      </c>
      <c r="AK117" s="169">
        <f>VLOOKUP($B117,'Lack of Reliability Index'!$A$2:$H$192,8,FALSE)</f>
        <v>2.76056338028169</v>
      </c>
      <c r="AL117" s="47">
        <f>'Imputed and missing data hidden'!BY115</f>
        <v>5</v>
      </c>
      <c r="AM117" s="167">
        <f t="shared" si="30"/>
        <v>9.8039215686274508E-2</v>
      </c>
      <c r="AN117" s="47" t="str">
        <f t="shared" si="31"/>
        <v/>
      </c>
      <c r="AO117" s="168">
        <f>'Indicator Date hidden2'!BZ116</f>
        <v>0.26760563380281688</v>
      </c>
      <c r="AP117" s="173"/>
    </row>
    <row r="118" spans="1:42" ht="15.75" thickBot="1" x14ac:dyDescent="0.3">
      <c r="A118" s="120" t="str">
        <f>'Indicator Data'!A120</f>
        <v>Montenegro</v>
      </c>
      <c r="B118" s="43" t="str">
        <f>'Indicator Data'!B120</f>
        <v>MNE</v>
      </c>
      <c r="C118" s="147">
        <f>'Hazard &amp; Exposure'!AO117</f>
        <v>5.8</v>
      </c>
      <c r="D118" s="146">
        <f>'Hazard &amp; Exposure'!AP117</f>
        <v>4.4000000000000004</v>
      </c>
      <c r="E118" s="146">
        <f>'Hazard &amp; Exposure'!AQ117</f>
        <v>7.7</v>
      </c>
      <c r="F118" s="146">
        <f>'Hazard &amp; Exposure'!AR117</f>
        <v>0</v>
      </c>
      <c r="G118" s="146">
        <f>'Hazard &amp; Exposure'!AU117</f>
        <v>2</v>
      </c>
      <c r="H118" s="146">
        <f>'Hazard &amp; Exposure'!DM117</f>
        <v>2.6</v>
      </c>
      <c r="I118" s="40">
        <f>'Hazard &amp; Exposure'!DN117</f>
        <v>4.2</v>
      </c>
      <c r="J118" s="146">
        <f>'Hazard &amp; Exposure'!DQ117</f>
        <v>0.1</v>
      </c>
      <c r="K118" s="146">
        <f>'Hazard &amp; Exposure'!DT117</f>
        <v>0</v>
      </c>
      <c r="L118" s="40">
        <f>'Hazard &amp; Exposure'!DU117</f>
        <v>0.1</v>
      </c>
      <c r="M118" s="41">
        <f t="shared" si="24"/>
        <v>2.4</v>
      </c>
      <c r="N118" s="144">
        <f>Vulnerability!E117</f>
        <v>1.4</v>
      </c>
      <c r="O118" s="142">
        <f>Vulnerability!H117</f>
        <v>1.8</v>
      </c>
      <c r="P118" s="142">
        <f>Vulnerability!N117</f>
        <v>2</v>
      </c>
      <c r="Q118" s="40">
        <f>Vulnerability!O117</f>
        <v>1.7</v>
      </c>
      <c r="R118" s="142">
        <f>Vulnerability!T117</f>
        <v>1.8</v>
      </c>
      <c r="S118" s="141">
        <f>Vulnerability!AB117</f>
        <v>0.2</v>
      </c>
      <c r="T118" s="141">
        <f>Vulnerability!AE117</f>
        <v>0.3</v>
      </c>
      <c r="U118" s="141">
        <f>Vulnerability!AH117</f>
        <v>0</v>
      </c>
      <c r="V118" s="141">
        <f>Vulnerability!AK117</f>
        <v>0.6</v>
      </c>
      <c r="W118" s="142">
        <f>Vulnerability!AL117</f>
        <v>0.3</v>
      </c>
      <c r="X118" s="40">
        <f>Vulnerability!AM117</f>
        <v>1.1000000000000001</v>
      </c>
      <c r="Y118" s="41">
        <f t="shared" si="25"/>
        <v>1.4</v>
      </c>
      <c r="Z118" s="156">
        <f>'Lack of Coping Capacity'!D117</f>
        <v>4</v>
      </c>
      <c r="AA118" s="140">
        <f>'Lack of Coping Capacity'!G117</f>
        <v>5.0999999999999996</v>
      </c>
      <c r="AB118" s="40">
        <f>'Lack of Coping Capacity'!H117</f>
        <v>4.5999999999999996</v>
      </c>
      <c r="AC118" s="140">
        <f>'Lack of Coping Capacity'!M117</f>
        <v>1.3</v>
      </c>
      <c r="AD118" s="140">
        <f>'Lack of Coping Capacity'!R117</f>
        <v>0.9</v>
      </c>
      <c r="AE118" s="140">
        <f>'Lack of Coping Capacity'!Z117</f>
        <v>3.1</v>
      </c>
      <c r="AF118" s="40">
        <f>'Lack of Coping Capacity'!AA117</f>
        <v>1.8</v>
      </c>
      <c r="AG118" s="41">
        <f t="shared" si="26"/>
        <v>3.3</v>
      </c>
      <c r="AH118" s="149">
        <f t="shared" si="27"/>
        <v>2.2000000000000002</v>
      </c>
      <c r="AI118" s="172" t="str">
        <f t="shared" si="28"/>
        <v>Low</v>
      </c>
      <c r="AJ118" s="166">
        <f t="shared" si="29"/>
        <v>146</v>
      </c>
      <c r="AK118" s="169">
        <f>VLOOKUP($B118,'Lack of Reliability Index'!$A$2:$H$192,8,FALSE)</f>
        <v>3.5530516431924886</v>
      </c>
      <c r="AL118" s="47">
        <f>'Imputed and missing data hidden'!BY116</f>
        <v>6</v>
      </c>
      <c r="AM118" s="167">
        <f t="shared" si="30"/>
        <v>0.11764705882352941</v>
      </c>
      <c r="AN118" s="47" t="str">
        <f t="shared" si="31"/>
        <v/>
      </c>
      <c r="AO118" s="168">
        <f>'Indicator Date hidden2'!BZ117</f>
        <v>0.36619718309859156</v>
      </c>
      <c r="AP118" s="173"/>
    </row>
    <row r="119" spans="1:42" ht="15.75" thickBot="1" x14ac:dyDescent="0.3">
      <c r="A119" s="120" t="str">
        <f>'Indicator Data'!A121</f>
        <v>Morocco</v>
      </c>
      <c r="B119" s="43" t="str">
        <f>'Indicator Data'!B121</f>
        <v>MAR</v>
      </c>
      <c r="C119" s="147">
        <f>'Hazard &amp; Exposure'!AO118</f>
        <v>4.8</v>
      </c>
      <c r="D119" s="146">
        <f>'Hazard &amp; Exposure'!AP118</f>
        <v>5.8</v>
      </c>
      <c r="E119" s="146">
        <f>'Hazard &amp; Exposure'!AQ118</f>
        <v>6.7</v>
      </c>
      <c r="F119" s="146">
        <f>'Hazard &amp; Exposure'!AR118</f>
        <v>0</v>
      </c>
      <c r="G119" s="146">
        <f>'Hazard &amp; Exposure'!AU118</f>
        <v>6.2</v>
      </c>
      <c r="H119" s="146">
        <f>'Hazard &amp; Exposure'!DM118</f>
        <v>3.7</v>
      </c>
      <c r="I119" s="40">
        <f>'Hazard &amp; Exposure'!DN118</f>
        <v>4.9000000000000004</v>
      </c>
      <c r="J119" s="146">
        <f>'Hazard &amp; Exposure'!DQ118</f>
        <v>5.8</v>
      </c>
      <c r="K119" s="146">
        <f>'Hazard &amp; Exposure'!DT118</f>
        <v>0</v>
      </c>
      <c r="L119" s="40">
        <f>'Hazard &amp; Exposure'!DU118</f>
        <v>4.0999999999999996</v>
      </c>
      <c r="M119" s="41">
        <f t="shared" si="24"/>
        <v>4.5</v>
      </c>
      <c r="N119" s="144">
        <f>Vulnerability!E118</f>
        <v>5.9</v>
      </c>
      <c r="O119" s="142">
        <f>Vulnerability!H118</f>
        <v>5</v>
      </c>
      <c r="P119" s="142">
        <f>Vulnerability!N118</f>
        <v>1.4</v>
      </c>
      <c r="Q119" s="40">
        <f>Vulnerability!O118</f>
        <v>4.5999999999999996</v>
      </c>
      <c r="R119" s="142">
        <f>Vulnerability!T118</f>
        <v>2.6</v>
      </c>
      <c r="S119" s="141">
        <f>Vulnerability!AB118</f>
        <v>0.5</v>
      </c>
      <c r="T119" s="141">
        <f>Vulnerability!AE118</f>
        <v>1.3</v>
      </c>
      <c r="U119" s="141">
        <f>Vulnerability!AH118</f>
        <v>1.2</v>
      </c>
      <c r="V119" s="141">
        <f>Vulnerability!AK118</f>
        <v>0</v>
      </c>
      <c r="W119" s="142">
        <f>Vulnerability!AL118</f>
        <v>0.8</v>
      </c>
      <c r="X119" s="40">
        <f>Vulnerability!AM118</f>
        <v>1.7</v>
      </c>
      <c r="Y119" s="41">
        <f t="shared" si="25"/>
        <v>3.3</v>
      </c>
      <c r="Z119" s="156">
        <f>'Lack of Coping Capacity'!D118</f>
        <v>5.6</v>
      </c>
      <c r="AA119" s="140">
        <f>'Lack of Coping Capacity'!G118</f>
        <v>5.5</v>
      </c>
      <c r="AB119" s="40">
        <f>'Lack of Coping Capacity'!H118</f>
        <v>5.6</v>
      </c>
      <c r="AC119" s="140">
        <f>'Lack of Coping Capacity'!M118</f>
        <v>3.4</v>
      </c>
      <c r="AD119" s="140">
        <f>'Lack of Coping Capacity'!R118</f>
        <v>3.7</v>
      </c>
      <c r="AE119" s="140">
        <f>'Lack of Coping Capacity'!Z118</f>
        <v>4.5</v>
      </c>
      <c r="AF119" s="40">
        <f>'Lack of Coping Capacity'!AA118</f>
        <v>3.9</v>
      </c>
      <c r="AG119" s="41">
        <f t="shared" si="26"/>
        <v>4.8</v>
      </c>
      <c r="AH119" s="149">
        <f t="shared" si="27"/>
        <v>4.0999999999999996</v>
      </c>
      <c r="AI119" s="172" t="str">
        <f t="shared" si="28"/>
        <v>Medium</v>
      </c>
      <c r="AJ119" s="166">
        <f t="shared" si="29"/>
        <v>78</v>
      </c>
      <c r="AK119" s="169">
        <f>VLOOKUP($B119,'Lack of Reliability Index'!$A$2:$H$192,8,FALSE)</f>
        <v>2.969863013698629</v>
      </c>
      <c r="AL119" s="47">
        <f>'Imputed and missing data hidden'!BY117</f>
        <v>1</v>
      </c>
      <c r="AM119" s="167">
        <f t="shared" si="30"/>
        <v>1.9607843137254902E-2</v>
      </c>
      <c r="AN119" s="47" t="str">
        <f t="shared" si="31"/>
        <v/>
      </c>
      <c r="AO119" s="168">
        <f>'Indicator Date hidden2'!BZ118</f>
        <v>0.50684931506849318</v>
      </c>
      <c r="AP119" s="173"/>
    </row>
    <row r="120" spans="1:42" ht="15.75" thickBot="1" x14ac:dyDescent="0.3">
      <c r="A120" s="120" t="str">
        <f>'Indicator Data'!A122</f>
        <v>Mozambique</v>
      </c>
      <c r="B120" s="43" t="str">
        <f>'Indicator Data'!B122</f>
        <v>MOZ</v>
      </c>
      <c r="C120" s="147">
        <f>'Hazard &amp; Exposure'!AO119</f>
        <v>3.8</v>
      </c>
      <c r="D120" s="146">
        <f>'Hazard &amp; Exposure'!AP119</f>
        <v>6.3</v>
      </c>
      <c r="E120" s="146">
        <f>'Hazard &amp; Exposure'!AQ119</f>
        <v>6</v>
      </c>
      <c r="F120" s="146">
        <f>'Hazard &amp; Exposure'!AR119</f>
        <v>5.2</v>
      </c>
      <c r="G120" s="146">
        <f>'Hazard &amp; Exposure'!AU119</f>
        <v>7.6</v>
      </c>
      <c r="H120" s="146">
        <f>'Hazard &amp; Exposure'!DM119</f>
        <v>6.6</v>
      </c>
      <c r="I120" s="40">
        <f>'Hazard &amp; Exposure'!DN119</f>
        <v>6</v>
      </c>
      <c r="J120" s="146">
        <f>'Hazard &amp; Exposure'!DQ119</f>
        <v>6.6</v>
      </c>
      <c r="K120" s="146">
        <f>'Hazard &amp; Exposure'!DT119</f>
        <v>0</v>
      </c>
      <c r="L120" s="40">
        <f>'Hazard &amp; Exposure'!DU119</f>
        <v>4.5999999999999996</v>
      </c>
      <c r="M120" s="41">
        <f t="shared" si="24"/>
        <v>5.3</v>
      </c>
      <c r="N120" s="144">
        <f>Vulnerability!E119</f>
        <v>9.5</v>
      </c>
      <c r="O120" s="142">
        <f>Vulnerability!H119</f>
        <v>7.4</v>
      </c>
      <c r="P120" s="142">
        <f>Vulnerability!N119</f>
        <v>4.0999999999999996</v>
      </c>
      <c r="Q120" s="40">
        <f>Vulnerability!O119</f>
        <v>7.6</v>
      </c>
      <c r="R120" s="142">
        <f>Vulnerability!T119</f>
        <v>4.8</v>
      </c>
      <c r="S120" s="141">
        <f>Vulnerability!AB119</f>
        <v>9.3000000000000007</v>
      </c>
      <c r="T120" s="141">
        <f>Vulnerability!AE119</f>
        <v>4.5999999999999996</v>
      </c>
      <c r="U120" s="141">
        <f>Vulnerability!AH119</f>
        <v>3.1</v>
      </c>
      <c r="V120" s="141">
        <f>Vulnerability!AK119</f>
        <v>6.8</v>
      </c>
      <c r="W120" s="142">
        <f>Vulnerability!AL119</f>
        <v>6.6</v>
      </c>
      <c r="X120" s="40">
        <f>Vulnerability!AM119</f>
        <v>5.8</v>
      </c>
      <c r="Y120" s="41">
        <f t="shared" si="25"/>
        <v>6.8</v>
      </c>
      <c r="Z120" s="156">
        <f>'Lack of Coping Capacity'!D119</f>
        <v>2.1</v>
      </c>
      <c r="AA120" s="140">
        <f>'Lack of Coping Capacity'!G119</f>
        <v>7.3</v>
      </c>
      <c r="AB120" s="40">
        <f>'Lack of Coping Capacity'!H119</f>
        <v>4.7</v>
      </c>
      <c r="AC120" s="140">
        <f>'Lack of Coping Capacity'!M119</f>
        <v>7.8</v>
      </c>
      <c r="AD120" s="140">
        <f>'Lack of Coping Capacity'!R119</f>
        <v>8.8000000000000007</v>
      </c>
      <c r="AE120" s="140">
        <f>'Lack of Coping Capacity'!Z119</f>
        <v>7.6</v>
      </c>
      <c r="AF120" s="40">
        <f>'Lack of Coping Capacity'!AA119</f>
        <v>8.1</v>
      </c>
      <c r="AG120" s="41">
        <f t="shared" si="26"/>
        <v>6.7</v>
      </c>
      <c r="AH120" s="149">
        <f t="shared" si="27"/>
        <v>6.2</v>
      </c>
      <c r="AI120" s="172" t="str">
        <f t="shared" si="28"/>
        <v>High</v>
      </c>
      <c r="AJ120" s="166">
        <f t="shared" si="29"/>
        <v>19</v>
      </c>
      <c r="AK120" s="169">
        <f>VLOOKUP($B120,'Lack of Reliability Index'!$A$2:$H$192,8,FALSE)</f>
        <v>1.9459459459459456</v>
      </c>
      <c r="AL120" s="47">
        <f>'Imputed and missing data hidden'!BY118</f>
        <v>0</v>
      </c>
      <c r="AM120" s="167">
        <f t="shared" si="30"/>
        <v>0</v>
      </c>
      <c r="AN120" s="47" t="str">
        <f t="shared" si="31"/>
        <v/>
      </c>
      <c r="AO120" s="168">
        <f>'Indicator Date hidden2'!BZ119</f>
        <v>0.36486486486486486</v>
      </c>
      <c r="AP120" s="173"/>
    </row>
    <row r="121" spans="1:42" ht="15.75" thickBot="1" x14ac:dyDescent="0.3">
      <c r="A121" s="120" t="str">
        <f>'Indicator Data'!A123</f>
        <v>Myanmar</v>
      </c>
      <c r="B121" s="43" t="str">
        <f>'Indicator Data'!B123</f>
        <v>MMR</v>
      </c>
      <c r="C121" s="147">
        <f>'Hazard &amp; Exposure'!AO120</f>
        <v>9.1</v>
      </c>
      <c r="D121" s="146">
        <f>'Hazard &amp; Exposure'!AP120</f>
        <v>9.9</v>
      </c>
      <c r="E121" s="146">
        <f>'Hazard &amp; Exposure'!AQ120</f>
        <v>8.9</v>
      </c>
      <c r="F121" s="146">
        <f>'Hazard &amp; Exposure'!AR120</f>
        <v>5.6</v>
      </c>
      <c r="G121" s="146">
        <f>'Hazard &amp; Exposure'!AU120</f>
        <v>1</v>
      </c>
      <c r="H121" s="146">
        <f>'Hazard &amp; Exposure'!DM120</f>
        <v>6.6</v>
      </c>
      <c r="I121" s="40">
        <f>'Hazard &amp; Exposure'!DN120</f>
        <v>7.8</v>
      </c>
      <c r="J121" s="146">
        <f>'Hazard &amp; Exposure'!DQ120</f>
        <v>9.3000000000000007</v>
      </c>
      <c r="K121" s="146">
        <f>'Hazard &amp; Exposure'!DT120</f>
        <v>7</v>
      </c>
      <c r="L121" s="40">
        <f>'Hazard &amp; Exposure'!DU120</f>
        <v>7</v>
      </c>
      <c r="M121" s="41">
        <f t="shared" si="24"/>
        <v>7.4</v>
      </c>
      <c r="N121" s="144">
        <f>Vulnerability!E120</f>
        <v>7.5</v>
      </c>
      <c r="O121" s="142">
        <f>Vulnerability!H120</f>
        <v>4.7</v>
      </c>
      <c r="P121" s="142">
        <f>Vulnerability!N120</f>
        <v>1.3</v>
      </c>
      <c r="Q121" s="40">
        <f>Vulnerability!O120</f>
        <v>5.3</v>
      </c>
      <c r="R121" s="142">
        <f>Vulnerability!T120</f>
        <v>7</v>
      </c>
      <c r="S121" s="141">
        <f>Vulnerability!AB120</f>
        <v>3.9</v>
      </c>
      <c r="T121" s="141">
        <f>Vulnerability!AE120</f>
        <v>4</v>
      </c>
      <c r="U121" s="141">
        <f>Vulnerability!AH120</f>
        <v>0.3</v>
      </c>
      <c r="V121" s="141">
        <f>Vulnerability!AK120</f>
        <v>3.1</v>
      </c>
      <c r="W121" s="142">
        <f>Vulnerability!AL120</f>
        <v>2.9</v>
      </c>
      <c r="X121" s="40">
        <f>Vulnerability!AM120</f>
        <v>5.3</v>
      </c>
      <c r="Y121" s="41">
        <f t="shared" si="25"/>
        <v>5.3</v>
      </c>
      <c r="Z121" s="156">
        <f>'Lack of Coping Capacity'!D120</f>
        <v>7.1</v>
      </c>
      <c r="AA121" s="140">
        <f>'Lack of Coping Capacity'!G120</f>
        <v>7.1</v>
      </c>
      <c r="AB121" s="40">
        <f>'Lack of Coping Capacity'!H120</f>
        <v>7.1</v>
      </c>
      <c r="AC121" s="140">
        <f>'Lack of Coping Capacity'!M120</f>
        <v>5.2</v>
      </c>
      <c r="AD121" s="140">
        <f>'Lack of Coping Capacity'!R120</f>
        <v>5.7</v>
      </c>
      <c r="AE121" s="140">
        <f>'Lack of Coping Capacity'!Z120</f>
        <v>5.3</v>
      </c>
      <c r="AF121" s="40">
        <f>'Lack of Coping Capacity'!AA120</f>
        <v>5.4</v>
      </c>
      <c r="AG121" s="41">
        <f t="shared" si="26"/>
        <v>6.3</v>
      </c>
      <c r="AH121" s="149">
        <f t="shared" si="27"/>
        <v>6.3</v>
      </c>
      <c r="AI121" s="172" t="str">
        <f t="shared" si="28"/>
        <v>High</v>
      </c>
      <c r="AJ121" s="166">
        <f t="shared" si="29"/>
        <v>17</v>
      </c>
      <c r="AK121" s="169">
        <f>VLOOKUP($B121,'Lack of Reliability Index'!$A$2:$H$192,8,FALSE)</f>
        <v>1.9909909909909924</v>
      </c>
      <c r="AL121" s="47">
        <f>'Imputed and missing data hidden'!BY119</f>
        <v>3</v>
      </c>
      <c r="AM121" s="167">
        <f t="shared" si="30"/>
        <v>5.8823529411764705E-2</v>
      </c>
      <c r="AN121" s="47" t="str">
        <f t="shared" si="31"/>
        <v>YES</v>
      </c>
      <c r="AO121" s="168">
        <f>'Indicator Date hidden2'!BZ120</f>
        <v>0.14864864864864866</v>
      </c>
      <c r="AP121" s="173"/>
    </row>
    <row r="122" spans="1:42" ht="15.75" thickBot="1" x14ac:dyDescent="0.3">
      <c r="A122" s="120" t="str">
        <f>'Indicator Data'!A124</f>
        <v>Namibia</v>
      </c>
      <c r="B122" s="43" t="str">
        <f>'Indicator Data'!B124</f>
        <v>NAM</v>
      </c>
      <c r="C122" s="147">
        <f>'Hazard &amp; Exposure'!AO121</f>
        <v>0.1</v>
      </c>
      <c r="D122" s="146">
        <f>'Hazard &amp; Exposure'!AP121</f>
        <v>6.1</v>
      </c>
      <c r="E122" s="146">
        <f>'Hazard &amp; Exposure'!AQ121</f>
        <v>0</v>
      </c>
      <c r="F122" s="146">
        <f>'Hazard &amp; Exposure'!AR121</f>
        <v>0</v>
      </c>
      <c r="G122" s="146">
        <f>'Hazard &amp; Exposure'!AU121</f>
        <v>8.5</v>
      </c>
      <c r="H122" s="146">
        <f>'Hazard &amp; Exposure'!DM121</f>
        <v>4.7</v>
      </c>
      <c r="I122" s="40">
        <f>'Hazard &amp; Exposure'!DN121</f>
        <v>4.0999999999999996</v>
      </c>
      <c r="J122" s="146">
        <f>'Hazard &amp; Exposure'!DQ121</f>
        <v>0.6</v>
      </c>
      <c r="K122" s="146">
        <f>'Hazard &amp; Exposure'!DT121</f>
        <v>0</v>
      </c>
      <c r="L122" s="40">
        <f>'Hazard &amp; Exposure'!DU121</f>
        <v>0.4</v>
      </c>
      <c r="M122" s="41">
        <f t="shared" si="24"/>
        <v>2.4</v>
      </c>
      <c r="N122" s="144">
        <f>Vulnerability!E121</f>
        <v>7.2</v>
      </c>
      <c r="O122" s="142">
        <f>Vulnerability!H121</f>
        <v>7.4</v>
      </c>
      <c r="P122" s="142">
        <f>Vulnerability!N121</f>
        <v>1.1000000000000001</v>
      </c>
      <c r="Q122" s="40">
        <f>Vulnerability!O121</f>
        <v>5.7</v>
      </c>
      <c r="R122" s="142">
        <f>Vulnerability!T121</f>
        <v>2.8</v>
      </c>
      <c r="S122" s="141">
        <f>Vulnerability!AB121</f>
        <v>5.9</v>
      </c>
      <c r="T122" s="141">
        <f>Vulnerability!AE121</f>
        <v>3.2</v>
      </c>
      <c r="U122" s="141">
        <f>Vulnerability!AH121</f>
        <v>0</v>
      </c>
      <c r="V122" s="141">
        <f>Vulnerability!AK121</f>
        <v>5.9</v>
      </c>
      <c r="W122" s="142">
        <f>Vulnerability!AL121</f>
        <v>4.0999999999999996</v>
      </c>
      <c r="X122" s="40">
        <f>Vulnerability!AM121</f>
        <v>3.5</v>
      </c>
      <c r="Y122" s="41">
        <f t="shared" si="25"/>
        <v>4.7</v>
      </c>
      <c r="Z122" s="156">
        <f>'Lack of Coping Capacity'!D121</f>
        <v>4.3</v>
      </c>
      <c r="AA122" s="140">
        <f>'Lack of Coping Capacity'!G121</f>
        <v>4.7</v>
      </c>
      <c r="AB122" s="40">
        <f>'Lack of Coping Capacity'!H121</f>
        <v>4.5</v>
      </c>
      <c r="AC122" s="140">
        <f>'Lack of Coping Capacity'!M121</f>
        <v>4.5999999999999996</v>
      </c>
      <c r="AD122" s="140">
        <f>'Lack of Coping Capacity'!R121</f>
        <v>6.7</v>
      </c>
      <c r="AE122" s="140">
        <f>'Lack of Coping Capacity'!Z121</f>
        <v>5.2</v>
      </c>
      <c r="AF122" s="40">
        <f>'Lack of Coping Capacity'!AA121</f>
        <v>5.5</v>
      </c>
      <c r="AG122" s="41">
        <f t="shared" si="26"/>
        <v>5</v>
      </c>
      <c r="AH122" s="149">
        <f t="shared" si="27"/>
        <v>3.8</v>
      </c>
      <c r="AI122" s="172" t="str">
        <f t="shared" si="28"/>
        <v>Medium</v>
      </c>
      <c r="AJ122" s="166">
        <f t="shared" si="29"/>
        <v>92</v>
      </c>
      <c r="AK122" s="169">
        <f>VLOOKUP($B122,'Lack of Reliability Index'!$A$2:$H$192,8,FALSE)</f>
        <v>2.0148148148148142</v>
      </c>
      <c r="AL122" s="47">
        <f>'Imputed and missing data hidden'!BY120</f>
        <v>2</v>
      </c>
      <c r="AM122" s="167">
        <f t="shared" si="30"/>
        <v>3.9215686274509803E-2</v>
      </c>
      <c r="AN122" s="47" t="str">
        <f t="shared" si="31"/>
        <v/>
      </c>
      <c r="AO122" s="168">
        <f>'Indicator Date hidden2'!BZ121</f>
        <v>0.27777777777777779</v>
      </c>
      <c r="AP122" s="173"/>
    </row>
    <row r="123" spans="1:42" ht="15.75" thickBot="1" x14ac:dyDescent="0.3">
      <c r="A123" s="120" t="str">
        <f>'Indicator Data'!A125</f>
        <v>Nauru</v>
      </c>
      <c r="B123" s="43" t="str">
        <f>'Indicator Data'!B125</f>
        <v>NRU</v>
      </c>
      <c r="C123" s="147">
        <f>'Hazard &amp; Exposure'!AO122</f>
        <v>0.1</v>
      </c>
      <c r="D123" s="146">
        <f>'Hazard &amp; Exposure'!AP122</f>
        <v>0.1</v>
      </c>
      <c r="E123" s="146">
        <f>'Hazard &amp; Exposure'!AQ122</f>
        <v>8.1999999999999993</v>
      </c>
      <c r="F123" s="146">
        <f>'Hazard &amp; Exposure'!AR122</f>
        <v>0</v>
      </c>
      <c r="G123" s="146">
        <f>'Hazard &amp; Exposure'!AU122</f>
        <v>0</v>
      </c>
      <c r="H123" s="146">
        <f>'Hazard &amp; Exposure'!DM122</f>
        <v>3.8</v>
      </c>
      <c r="I123" s="40">
        <f>'Hazard &amp; Exposure'!DN122</f>
        <v>2.8</v>
      </c>
      <c r="J123" s="146">
        <f>'Hazard &amp; Exposure'!DQ122</f>
        <v>0</v>
      </c>
      <c r="K123" s="146">
        <f>'Hazard &amp; Exposure'!DT122</f>
        <v>0</v>
      </c>
      <c r="L123" s="40">
        <f>'Hazard &amp; Exposure'!DU122</f>
        <v>0</v>
      </c>
      <c r="M123" s="41">
        <f t="shared" si="24"/>
        <v>1.5</v>
      </c>
      <c r="N123" s="144">
        <f>Vulnerability!E122</f>
        <v>2.8</v>
      </c>
      <c r="O123" s="142" t="str">
        <f>Vulnerability!H122</f>
        <v>x</v>
      </c>
      <c r="P123" s="142">
        <f>Vulnerability!N122</f>
        <v>10</v>
      </c>
      <c r="Q123" s="40">
        <f>Vulnerability!O122</f>
        <v>5.2</v>
      </c>
      <c r="R123" s="142">
        <f>Vulnerability!T122</f>
        <v>5.3</v>
      </c>
      <c r="S123" s="141">
        <f>Vulnerability!AB122</f>
        <v>2.2999999999999998</v>
      </c>
      <c r="T123" s="141">
        <f>Vulnerability!AE122</f>
        <v>1.8</v>
      </c>
      <c r="U123" s="141">
        <f>Vulnerability!AH122</f>
        <v>0</v>
      </c>
      <c r="V123" s="141">
        <f>Vulnerability!AK122</f>
        <v>5</v>
      </c>
      <c r="W123" s="142">
        <f>Vulnerability!AL122</f>
        <v>2.5</v>
      </c>
      <c r="X123" s="40">
        <f>Vulnerability!AM122</f>
        <v>4</v>
      </c>
      <c r="Y123" s="41">
        <f t="shared" si="25"/>
        <v>4.5999999999999996</v>
      </c>
      <c r="Z123" s="156">
        <f>'Lack of Coping Capacity'!D122</f>
        <v>8.1</v>
      </c>
      <c r="AA123" s="140">
        <f>'Lack of Coping Capacity'!G122</f>
        <v>5.9</v>
      </c>
      <c r="AB123" s="40">
        <f>'Lack of Coping Capacity'!H122</f>
        <v>7</v>
      </c>
      <c r="AC123" s="140">
        <f>'Lack of Coping Capacity'!M122</f>
        <v>3.4</v>
      </c>
      <c r="AD123" s="140">
        <f>'Lack of Coping Capacity'!R122</f>
        <v>1.3</v>
      </c>
      <c r="AE123" s="140">
        <f>'Lack of Coping Capacity'!Z122</f>
        <v>4.7</v>
      </c>
      <c r="AF123" s="40">
        <f>'Lack of Coping Capacity'!AA122</f>
        <v>3.1</v>
      </c>
      <c r="AG123" s="41">
        <f t="shared" si="26"/>
        <v>5.4</v>
      </c>
      <c r="AH123" s="149">
        <f t="shared" si="27"/>
        <v>3.3</v>
      </c>
      <c r="AI123" s="172" t="str">
        <f t="shared" si="28"/>
        <v>Low</v>
      </c>
      <c r="AJ123" s="166">
        <f t="shared" si="29"/>
        <v>107</v>
      </c>
      <c r="AK123" s="169">
        <f>VLOOKUP($B123,'Lack of Reliability Index'!$A$2:$H$192,8,FALSE)</f>
        <v>6.3111111111111118</v>
      </c>
      <c r="AL123" s="47">
        <f>'Imputed and missing data hidden'!BY121</f>
        <v>25</v>
      </c>
      <c r="AM123" s="167">
        <f t="shared" si="30"/>
        <v>0.49019607843137253</v>
      </c>
      <c r="AN123" s="47" t="str">
        <f t="shared" si="31"/>
        <v/>
      </c>
      <c r="AO123" s="168">
        <f>'Indicator Date hidden2'!BZ122</f>
        <v>0.43333333333333335</v>
      </c>
      <c r="AP123" s="173"/>
    </row>
    <row r="124" spans="1:42" ht="15.75" thickBot="1" x14ac:dyDescent="0.3">
      <c r="A124" s="120" t="str">
        <f>'Indicator Data'!A126</f>
        <v>Nepal</v>
      </c>
      <c r="B124" s="43" t="str">
        <f>'Indicator Data'!B126</f>
        <v>NPL</v>
      </c>
      <c r="C124" s="147">
        <f>'Hazard &amp; Exposure'!AO123</f>
        <v>9.9</v>
      </c>
      <c r="D124" s="146">
        <f>'Hazard &amp; Exposure'!AP123</f>
        <v>6.7</v>
      </c>
      <c r="E124" s="146">
        <f>'Hazard &amp; Exposure'!AQ123</f>
        <v>0</v>
      </c>
      <c r="F124" s="146">
        <f>'Hazard &amp; Exposure'!AR123</f>
        <v>0.2</v>
      </c>
      <c r="G124" s="146">
        <f>'Hazard &amp; Exposure'!AU123</f>
        <v>2.8</v>
      </c>
      <c r="H124" s="146">
        <f>'Hazard &amp; Exposure'!DM123</f>
        <v>6.6</v>
      </c>
      <c r="I124" s="40">
        <f>'Hazard &amp; Exposure'!DN123</f>
        <v>5.7</v>
      </c>
      <c r="J124" s="146">
        <f>'Hazard &amp; Exposure'!DQ123</f>
        <v>8</v>
      </c>
      <c r="K124" s="146">
        <f>'Hazard &amp; Exposure'!DT123</f>
        <v>0</v>
      </c>
      <c r="L124" s="40">
        <f>'Hazard &amp; Exposure'!DU123</f>
        <v>5.6</v>
      </c>
      <c r="M124" s="41">
        <f t="shared" si="24"/>
        <v>5.7</v>
      </c>
      <c r="N124" s="144">
        <f>Vulnerability!E123</f>
        <v>7.4</v>
      </c>
      <c r="O124" s="142">
        <f>Vulnerability!H123</f>
        <v>4.2</v>
      </c>
      <c r="P124" s="142">
        <f>Vulnerability!N123</f>
        <v>4.5</v>
      </c>
      <c r="Q124" s="40">
        <f>Vulnerability!O123</f>
        <v>5.9</v>
      </c>
      <c r="R124" s="142">
        <f>Vulnerability!T123</f>
        <v>3.7</v>
      </c>
      <c r="S124" s="141">
        <f>Vulnerability!AB123</f>
        <v>2.2999999999999998</v>
      </c>
      <c r="T124" s="141">
        <f>Vulnerability!AE123</f>
        <v>4.3</v>
      </c>
      <c r="U124" s="141">
        <f>Vulnerability!AH123</f>
        <v>1.8</v>
      </c>
      <c r="V124" s="141">
        <f>Vulnerability!AK123</f>
        <v>2.7</v>
      </c>
      <c r="W124" s="142">
        <f>Vulnerability!AL123</f>
        <v>2.8</v>
      </c>
      <c r="X124" s="40">
        <f>Vulnerability!AM123</f>
        <v>3.3</v>
      </c>
      <c r="Y124" s="41">
        <f t="shared" si="25"/>
        <v>4.7</v>
      </c>
      <c r="Z124" s="156">
        <f>'Lack of Coping Capacity'!D123</f>
        <v>5.4</v>
      </c>
      <c r="AA124" s="140">
        <f>'Lack of Coping Capacity'!G123</f>
        <v>6.9</v>
      </c>
      <c r="AB124" s="40">
        <f>'Lack of Coping Capacity'!H123</f>
        <v>6.2</v>
      </c>
      <c r="AC124" s="140">
        <f>'Lack of Coping Capacity'!M123</f>
        <v>4.7</v>
      </c>
      <c r="AD124" s="140">
        <f>'Lack of Coping Capacity'!R123</f>
        <v>5</v>
      </c>
      <c r="AE124" s="140">
        <f>'Lack of Coping Capacity'!Z123</f>
        <v>6.2</v>
      </c>
      <c r="AF124" s="40">
        <f>'Lack of Coping Capacity'!AA123</f>
        <v>5.3</v>
      </c>
      <c r="AG124" s="41">
        <f t="shared" si="26"/>
        <v>5.8</v>
      </c>
      <c r="AH124" s="149">
        <f t="shared" si="27"/>
        <v>5.4</v>
      </c>
      <c r="AI124" s="172" t="str">
        <f t="shared" si="28"/>
        <v>High</v>
      </c>
      <c r="AJ124" s="166">
        <f t="shared" si="29"/>
        <v>31</v>
      </c>
      <c r="AK124" s="169">
        <f>VLOOKUP($B124,'Lack of Reliability Index'!$A$2:$H$192,8,FALSE)</f>
        <v>1.8810810810810814</v>
      </c>
      <c r="AL124" s="47">
        <f>'Imputed and missing data hidden'!BY122</f>
        <v>3</v>
      </c>
      <c r="AM124" s="167">
        <f t="shared" si="30"/>
        <v>5.8823529411764705E-2</v>
      </c>
      <c r="AN124" s="47" t="str">
        <f t="shared" si="31"/>
        <v/>
      </c>
      <c r="AO124" s="168">
        <f>'Indicator Date hidden2'!BZ123</f>
        <v>0.20270270270270271</v>
      </c>
      <c r="AP124" s="173"/>
    </row>
    <row r="125" spans="1:42" ht="15.75" thickBot="1" x14ac:dyDescent="0.3">
      <c r="A125" s="120" t="str">
        <f>'Indicator Data'!A127</f>
        <v>Netherlands</v>
      </c>
      <c r="B125" s="43" t="str">
        <f>'Indicator Data'!B127</f>
        <v>NLD</v>
      </c>
      <c r="C125" s="147">
        <f>'Hazard &amp; Exposure'!AO124</f>
        <v>2.4</v>
      </c>
      <c r="D125" s="146">
        <f>'Hazard &amp; Exposure'!AP124</f>
        <v>5.8</v>
      </c>
      <c r="E125" s="146">
        <f>'Hazard &amp; Exposure'!AQ124</f>
        <v>0</v>
      </c>
      <c r="F125" s="146">
        <f>'Hazard &amp; Exposure'!AR124</f>
        <v>0</v>
      </c>
      <c r="G125" s="146">
        <f>'Hazard &amp; Exposure'!AU124</f>
        <v>0.5</v>
      </c>
      <c r="H125" s="146">
        <f>'Hazard &amp; Exposure'!DM124</f>
        <v>1.7</v>
      </c>
      <c r="I125" s="40">
        <f>'Hazard &amp; Exposure'!DN124</f>
        <v>2</v>
      </c>
      <c r="J125" s="146">
        <f>'Hazard &amp; Exposure'!DQ124</f>
        <v>0</v>
      </c>
      <c r="K125" s="146">
        <f>'Hazard &amp; Exposure'!DT124</f>
        <v>0</v>
      </c>
      <c r="L125" s="40">
        <f>'Hazard &amp; Exposure'!DU124</f>
        <v>0</v>
      </c>
      <c r="M125" s="41">
        <f t="shared" si="24"/>
        <v>1</v>
      </c>
      <c r="N125" s="144">
        <f>Vulnerability!E124</f>
        <v>0</v>
      </c>
      <c r="O125" s="142">
        <f>Vulnerability!H124</f>
        <v>0.7</v>
      </c>
      <c r="P125" s="142">
        <f>Vulnerability!N124</f>
        <v>0.1</v>
      </c>
      <c r="Q125" s="40">
        <f>Vulnerability!O124</f>
        <v>0.2</v>
      </c>
      <c r="R125" s="142">
        <f>Vulnerability!T124</f>
        <v>6</v>
      </c>
      <c r="S125" s="141">
        <f>Vulnerability!AB124</f>
        <v>0.1</v>
      </c>
      <c r="T125" s="141">
        <f>Vulnerability!AE124</f>
        <v>0.3</v>
      </c>
      <c r="U125" s="141">
        <f>Vulnerability!AH124</f>
        <v>0</v>
      </c>
      <c r="V125" s="141">
        <f>Vulnerability!AK124</f>
        <v>1.6</v>
      </c>
      <c r="W125" s="142">
        <f>Vulnerability!AL124</f>
        <v>0.5</v>
      </c>
      <c r="X125" s="40">
        <f>Vulnerability!AM124</f>
        <v>3.7</v>
      </c>
      <c r="Y125" s="41">
        <f t="shared" si="25"/>
        <v>2.1</v>
      </c>
      <c r="Z125" s="156">
        <f>'Lack of Coping Capacity'!D124</f>
        <v>1.7</v>
      </c>
      <c r="AA125" s="140">
        <f>'Lack of Coping Capacity'!G124</f>
        <v>1.6</v>
      </c>
      <c r="AB125" s="40">
        <f>'Lack of Coping Capacity'!H124</f>
        <v>1.7</v>
      </c>
      <c r="AC125" s="140">
        <f>'Lack of Coping Capacity'!M124</f>
        <v>1.7</v>
      </c>
      <c r="AD125" s="140">
        <f>'Lack of Coping Capacity'!R124</f>
        <v>0.1</v>
      </c>
      <c r="AE125" s="140">
        <f>'Lack of Coping Capacity'!Z124</f>
        <v>0.6</v>
      </c>
      <c r="AF125" s="40">
        <f>'Lack of Coping Capacity'!AA124</f>
        <v>0.8</v>
      </c>
      <c r="AG125" s="41">
        <f t="shared" si="26"/>
        <v>1.3</v>
      </c>
      <c r="AH125" s="149">
        <f t="shared" si="27"/>
        <v>1.4</v>
      </c>
      <c r="AI125" s="172" t="str">
        <f t="shared" si="28"/>
        <v>Very Low</v>
      </c>
      <c r="AJ125" s="166">
        <f t="shared" si="29"/>
        <v>176</v>
      </c>
      <c r="AK125" s="169">
        <f>VLOOKUP($B125,'Lack of Reliability Index'!$A$2:$H$192,8,FALSE)</f>
        <v>3.6218905472636811</v>
      </c>
      <c r="AL125" s="47">
        <f>'Imputed and missing data hidden'!BY123</f>
        <v>10</v>
      </c>
      <c r="AM125" s="167">
        <f t="shared" si="30"/>
        <v>0.19607843137254902</v>
      </c>
      <c r="AN125" s="47" t="str">
        <f t="shared" si="31"/>
        <v/>
      </c>
      <c r="AO125" s="168">
        <f>'Indicator Date hidden2'!BZ124</f>
        <v>0.17910447761194029</v>
      </c>
      <c r="AP125" s="173"/>
    </row>
    <row r="126" spans="1:42" ht="15.75" thickBot="1" x14ac:dyDescent="0.3">
      <c r="A126" s="120" t="str">
        <f>'Indicator Data'!A128</f>
        <v>New Zealand</v>
      </c>
      <c r="B126" s="43" t="str">
        <f>'Indicator Data'!B128</f>
        <v>NZL</v>
      </c>
      <c r="C126" s="147">
        <f>'Hazard &amp; Exposure'!AO125</f>
        <v>7</v>
      </c>
      <c r="D126" s="146">
        <f>'Hazard &amp; Exposure'!AP125</f>
        <v>3.8</v>
      </c>
      <c r="E126" s="146">
        <f>'Hazard &amp; Exposure'!AQ125</f>
        <v>7</v>
      </c>
      <c r="F126" s="146">
        <f>'Hazard &amp; Exposure'!AR125</f>
        <v>2.9</v>
      </c>
      <c r="G126" s="146">
        <f>'Hazard &amp; Exposure'!AU125</f>
        <v>1.5</v>
      </c>
      <c r="H126" s="146">
        <f>'Hazard &amp; Exposure'!DM125</f>
        <v>2.1</v>
      </c>
      <c r="I126" s="40">
        <f>'Hazard &amp; Exposure'!DN125</f>
        <v>4.4000000000000004</v>
      </c>
      <c r="J126" s="146">
        <f>'Hazard &amp; Exposure'!DQ125</f>
        <v>0</v>
      </c>
      <c r="K126" s="146">
        <f>'Hazard &amp; Exposure'!DT125</f>
        <v>0</v>
      </c>
      <c r="L126" s="40">
        <f>'Hazard &amp; Exposure'!DU125</f>
        <v>0</v>
      </c>
      <c r="M126" s="41">
        <f t="shared" si="24"/>
        <v>2.5</v>
      </c>
      <c r="N126" s="144">
        <f>Vulnerability!E125</f>
        <v>0</v>
      </c>
      <c r="O126" s="142">
        <f>Vulnerability!H125</f>
        <v>1.8</v>
      </c>
      <c r="P126" s="142">
        <f>Vulnerability!N125</f>
        <v>0.1</v>
      </c>
      <c r="Q126" s="40">
        <f>Vulnerability!O125</f>
        <v>0.5</v>
      </c>
      <c r="R126" s="142">
        <f>Vulnerability!T125</f>
        <v>1.8</v>
      </c>
      <c r="S126" s="141">
        <f>Vulnerability!AB125</f>
        <v>0.1</v>
      </c>
      <c r="T126" s="141">
        <f>Vulnerability!AE125</f>
        <v>0.4</v>
      </c>
      <c r="U126" s="141">
        <f>Vulnerability!AH125</f>
        <v>0</v>
      </c>
      <c r="V126" s="141">
        <f>Vulnerability!AK125</f>
        <v>1.4</v>
      </c>
      <c r="W126" s="142">
        <f>Vulnerability!AL125</f>
        <v>0.5</v>
      </c>
      <c r="X126" s="40">
        <f>Vulnerability!AM125</f>
        <v>1.2</v>
      </c>
      <c r="Y126" s="41">
        <f t="shared" si="25"/>
        <v>0.9</v>
      </c>
      <c r="Z126" s="156">
        <f>'Lack of Coping Capacity'!D125</f>
        <v>2.6</v>
      </c>
      <c r="AA126" s="140">
        <f>'Lack of Coping Capacity'!G125</f>
        <v>1.4</v>
      </c>
      <c r="AB126" s="40">
        <f>'Lack of Coping Capacity'!H125</f>
        <v>2</v>
      </c>
      <c r="AC126" s="140">
        <f>'Lack of Coping Capacity'!M125</f>
        <v>1.5</v>
      </c>
      <c r="AD126" s="140">
        <f>'Lack of Coping Capacity'!R125</f>
        <v>2</v>
      </c>
      <c r="AE126" s="140">
        <f>'Lack of Coping Capacity'!Z125</f>
        <v>0.9</v>
      </c>
      <c r="AF126" s="40">
        <f>'Lack of Coping Capacity'!AA125</f>
        <v>1.5</v>
      </c>
      <c r="AG126" s="41">
        <f t="shared" si="26"/>
        <v>1.8</v>
      </c>
      <c r="AH126" s="149">
        <f t="shared" si="27"/>
        <v>1.6</v>
      </c>
      <c r="AI126" s="172" t="str">
        <f t="shared" si="28"/>
        <v>Very Low</v>
      </c>
      <c r="AJ126" s="166">
        <f t="shared" si="29"/>
        <v>169</v>
      </c>
      <c r="AK126" s="169">
        <f>VLOOKUP($B126,'Lack of Reliability Index'!$A$2:$H$192,8,FALSE)</f>
        <v>4.6974358974358976</v>
      </c>
      <c r="AL126" s="47">
        <f>'Imputed and missing data hidden'!BY124</f>
        <v>13</v>
      </c>
      <c r="AM126" s="167">
        <f t="shared" si="30"/>
        <v>0.25490196078431371</v>
      </c>
      <c r="AN126" s="47" t="str">
        <f t="shared" si="31"/>
        <v/>
      </c>
      <c r="AO126" s="168">
        <f>'Indicator Date hidden2'!BZ125</f>
        <v>0.23076923076923078</v>
      </c>
      <c r="AP126" s="173"/>
    </row>
    <row r="127" spans="1:42" ht="15.75" thickBot="1" x14ac:dyDescent="0.3">
      <c r="A127" s="120" t="str">
        <f>'Indicator Data'!A129</f>
        <v>Nicaragua</v>
      </c>
      <c r="B127" s="43" t="str">
        <f>'Indicator Data'!B129</f>
        <v>NIC</v>
      </c>
      <c r="C127" s="147">
        <f>'Hazard &amp; Exposure'!AO126</f>
        <v>9.5</v>
      </c>
      <c r="D127" s="146">
        <f>'Hazard &amp; Exposure'!AP126</f>
        <v>5.0999999999999996</v>
      </c>
      <c r="E127" s="146">
        <f>'Hazard &amp; Exposure'!AQ126</f>
        <v>8.1</v>
      </c>
      <c r="F127" s="146">
        <f>'Hazard &amp; Exposure'!AR126</f>
        <v>3.6</v>
      </c>
      <c r="G127" s="146">
        <f>'Hazard &amp; Exposure'!AU126</f>
        <v>4.0999999999999996</v>
      </c>
      <c r="H127" s="146">
        <f>'Hazard &amp; Exposure'!DM126</f>
        <v>5.9</v>
      </c>
      <c r="I127" s="40">
        <f>'Hazard &amp; Exposure'!DN126</f>
        <v>6.6</v>
      </c>
      <c r="J127" s="146">
        <f>'Hazard &amp; Exposure'!DQ126</f>
        <v>4.9000000000000004</v>
      </c>
      <c r="K127" s="146">
        <f>'Hazard &amp; Exposure'!DT126</f>
        <v>8</v>
      </c>
      <c r="L127" s="40">
        <f>'Hazard &amp; Exposure'!DU126</f>
        <v>8</v>
      </c>
      <c r="M127" s="41">
        <f t="shared" si="24"/>
        <v>7.4</v>
      </c>
      <c r="N127" s="144">
        <f>Vulnerability!E126</f>
        <v>6.1</v>
      </c>
      <c r="O127" s="142">
        <f>Vulnerability!H126</f>
        <v>5.7</v>
      </c>
      <c r="P127" s="142">
        <f>Vulnerability!N126</f>
        <v>2.6</v>
      </c>
      <c r="Q127" s="40">
        <f>Vulnerability!O126</f>
        <v>5.0999999999999996</v>
      </c>
      <c r="R127" s="142">
        <f>Vulnerability!T126</f>
        <v>0.9</v>
      </c>
      <c r="S127" s="141">
        <f>Vulnerability!AB126</f>
        <v>1</v>
      </c>
      <c r="T127" s="141">
        <f>Vulnerability!AE126</f>
        <v>1.3</v>
      </c>
      <c r="U127" s="141">
        <f>Vulnerability!AH126</f>
        <v>2.6</v>
      </c>
      <c r="V127" s="141">
        <f>Vulnerability!AK126</f>
        <v>4.3</v>
      </c>
      <c r="W127" s="142">
        <f>Vulnerability!AL126</f>
        <v>2.4</v>
      </c>
      <c r="X127" s="40">
        <f>Vulnerability!AM126</f>
        <v>1.7</v>
      </c>
      <c r="Y127" s="41">
        <f t="shared" si="25"/>
        <v>3.6</v>
      </c>
      <c r="Z127" s="156">
        <f>'Lack of Coping Capacity'!D126</f>
        <v>4.7</v>
      </c>
      <c r="AA127" s="140">
        <f>'Lack of Coping Capacity'!G126</f>
        <v>6.9</v>
      </c>
      <c r="AB127" s="40">
        <f>'Lack of Coping Capacity'!H126</f>
        <v>5.8</v>
      </c>
      <c r="AC127" s="140">
        <f>'Lack of Coping Capacity'!M126</f>
        <v>4</v>
      </c>
      <c r="AD127" s="140">
        <f>'Lack of Coping Capacity'!R126</f>
        <v>5</v>
      </c>
      <c r="AE127" s="140">
        <f>'Lack of Coping Capacity'!Z126</f>
        <v>4.7</v>
      </c>
      <c r="AF127" s="40">
        <f>'Lack of Coping Capacity'!AA126</f>
        <v>4.5999999999999996</v>
      </c>
      <c r="AG127" s="41">
        <f t="shared" si="26"/>
        <v>5.2</v>
      </c>
      <c r="AH127" s="149">
        <f t="shared" si="27"/>
        <v>5.2</v>
      </c>
      <c r="AI127" s="172" t="str">
        <f t="shared" si="28"/>
        <v>High</v>
      </c>
      <c r="AJ127" s="166">
        <f t="shared" si="29"/>
        <v>39</v>
      </c>
      <c r="AK127" s="169">
        <f>VLOOKUP($B127,'Lack of Reliability Index'!$A$2:$H$192,8,FALSE)</f>
        <v>4.4074074074074074</v>
      </c>
      <c r="AL127" s="47">
        <f>'Imputed and missing data hidden'!BY125</f>
        <v>6</v>
      </c>
      <c r="AM127" s="167">
        <f t="shared" si="30"/>
        <v>0.11764705882352941</v>
      </c>
      <c r="AN127" s="47" t="str">
        <f t="shared" si="31"/>
        <v>YES</v>
      </c>
      <c r="AO127" s="168">
        <f>'Indicator Date hidden2'!BZ126</f>
        <v>0.3611111111111111</v>
      </c>
      <c r="AP127" s="173"/>
    </row>
    <row r="128" spans="1:42" ht="15.75" thickBot="1" x14ac:dyDescent="0.3">
      <c r="A128" s="120" t="str">
        <f>'Indicator Data'!A130</f>
        <v>Niger</v>
      </c>
      <c r="B128" s="43" t="str">
        <f>'Indicator Data'!B130</f>
        <v>NER</v>
      </c>
      <c r="C128" s="147">
        <f>'Hazard &amp; Exposure'!AO127</f>
        <v>0.1</v>
      </c>
      <c r="D128" s="146">
        <f>'Hazard &amp; Exposure'!AP127</f>
        <v>7.4</v>
      </c>
      <c r="E128" s="146">
        <f>'Hazard &amp; Exposure'!AQ127</f>
        <v>0</v>
      </c>
      <c r="F128" s="146">
        <f>'Hazard &amp; Exposure'!AR127</f>
        <v>0</v>
      </c>
      <c r="G128" s="146">
        <f>'Hazard &amp; Exposure'!AU127</f>
        <v>6.7</v>
      </c>
      <c r="H128" s="146">
        <f>'Hazard &amp; Exposure'!DM127</f>
        <v>6.8</v>
      </c>
      <c r="I128" s="40">
        <f>'Hazard &amp; Exposure'!DN127</f>
        <v>4.3</v>
      </c>
      <c r="J128" s="146">
        <f>'Hazard &amp; Exposure'!DQ127</f>
        <v>9.6999999999999993</v>
      </c>
      <c r="K128" s="146">
        <f>'Hazard &amp; Exposure'!DT127</f>
        <v>0</v>
      </c>
      <c r="L128" s="40">
        <f>'Hazard &amp; Exposure'!DU127</f>
        <v>6.8</v>
      </c>
      <c r="M128" s="41">
        <f t="shared" si="24"/>
        <v>5.7</v>
      </c>
      <c r="N128" s="144">
        <f>Vulnerability!E127</f>
        <v>10</v>
      </c>
      <c r="O128" s="142">
        <f>Vulnerability!H127</f>
        <v>5.5</v>
      </c>
      <c r="P128" s="142">
        <f>Vulnerability!N127</f>
        <v>4.0999999999999996</v>
      </c>
      <c r="Q128" s="40">
        <f>Vulnerability!O127</f>
        <v>7.4</v>
      </c>
      <c r="R128" s="142">
        <f>Vulnerability!T127</f>
        <v>7.3</v>
      </c>
      <c r="S128" s="141">
        <f>Vulnerability!AB127</f>
        <v>4.5</v>
      </c>
      <c r="T128" s="141">
        <f>Vulnerability!AE127</f>
        <v>6.8</v>
      </c>
      <c r="U128" s="141">
        <f>Vulnerability!AH127</f>
        <v>1.7</v>
      </c>
      <c r="V128" s="141">
        <f>Vulnerability!AK127</f>
        <v>3.7</v>
      </c>
      <c r="W128" s="142">
        <f>Vulnerability!AL127</f>
        <v>4.4000000000000004</v>
      </c>
      <c r="X128" s="40">
        <f>Vulnerability!AM127</f>
        <v>6.1</v>
      </c>
      <c r="Y128" s="41">
        <f t="shared" si="25"/>
        <v>6.8</v>
      </c>
      <c r="Z128" s="156">
        <f>'Lack of Coping Capacity'!D127</f>
        <v>5.3</v>
      </c>
      <c r="AA128" s="140">
        <f>'Lack of Coping Capacity'!G127</f>
        <v>6.5</v>
      </c>
      <c r="AB128" s="40">
        <f>'Lack of Coping Capacity'!H127</f>
        <v>5.9</v>
      </c>
      <c r="AC128" s="140">
        <f>'Lack of Coping Capacity'!M127</f>
        <v>9</v>
      </c>
      <c r="AD128" s="140">
        <f>'Lack of Coping Capacity'!R127</f>
        <v>9.6999999999999993</v>
      </c>
      <c r="AE128" s="140">
        <f>'Lack of Coping Capacity'!Z127</f>
        <v>7.9</v>
      </c>
      <c r="AF128" s="40">
        <f>'Lack of Coping Capacity'!AA127</f>
        <v>8.9</v>
      </c>
      <c r="AG128" s="41">
        <f t="shared" si="26"/>
        <v>7.7</v>
      </c>
      <c r="AH128" s="149">
        <f t="shared" si="27"/>
        <v>6.7</v>
      </c>
      <c r="AI128" s="172" t="str">
        <f t="shared" si="28"/>
        <v>Very High</v>
      </c>
      <c r="AJ128" s="166">
        <f t="shared" si="29"/>
        <v>13</v>
      </c>
      <c r="AK128" s="169">
        <f>VLOOKUP($B128,'Lack of Reliability Index'!$A$2:$H$192,8,FALSE)</f>
        <v>2.5729729729729724</v>
      </c>
      <c r="AL128" s="47">
        <f>'Imputed and missing data hidden'!BY126</f>
        <v>1</v>
      </c>
      <c r="AM128" s="167">
        <f t="shared" si="30"/>
        <v>1.9607843137254902E-2</v>
      </c>
      <c r="AN128" s="47" t="str">
        <f t="shared" si="31"/>
        <v/>
      </c>
      <c r="AO128" s="168">
        <f>'Indicator Date hidden2'!BZ127</f>
        <v>0.43243243243243246</v>
      </c>
      <c r="AP128" s="173"/>
    </row>
    <row r="129" spans="1:42" ht="15.75" thickBot="1" x14ac:dyDescent="0.3">
      <c r="A129" s="120" t="str">
        <f>'Indicator Data'!A131</f>
        <v>Nigeria</v>
      </c>
      <c r="B129" s="43" t="str">
        <f>'Indicator Data'!B131</f>
        <v>NGA</v>
      </c>
      <c r="C129" s="147">
        <f>'Hazard &amp; Exposure'!AO128</f>
        <v>0.1</v>
      </c>
      <c r="D129" s="146">
        <f>'Hazard &amp; Exposure'!AP128</f>
        <v>8</v>
      </c>
      <c r="E129" s="146">
        <f>'Hazard &amp; Exposure'!AQ128</f>
        <v>0</v>
      </c>
      <c r="F129" s="146">
        <f>'Hazard &amp; Exposure'!AR128</f>
        <v>0</v>
      </c>
      <c r="G129" s="146">
        <f>'Hazard &amp; Exposure'!AU128</f>
        <v>0.5</v>
      </c>
      <c r="H129" s="146">
        <f>'Hazard &amp; Exposure'!DM128</f>
        <v>7.9</v>
      </c>
      <c r="I129" s="40">
        <f>'Hazard &amp; Exposure'!DN128</f>
        <v>3.9</v>
      </c>
      <c r="J129" s="146">
        <f>'Hazard &amp; Exposure'!DQ128</f>
        <v>10</v>
      </c>
      <c r="K129" s="146">
        <f>'Hazard &amp; Exposure'!DT128</f>
        <v>10</v>
      </c>
      <c r="L129" s="40">
        <f>'Hazard &amp; Exposure'!DU128</f>
        <v>10</v>
      </c>
      <c r="M129" s="41">
        <f t="shared" si="24"/>
        <v>8.3000000000000007</v>
      </c>
      <c r="N129" s="144">
        <f>Vulnerability!E128</f>
        <v>8.4</v>
      </c>
      <c r="O129" s="142">
        <f>Vulnerability!H128</f>
        <v>4.5</v>
      </c>
      <c r="P129" s="142">
        <f>Vulnerability!N128</f>
        <v>1</v>
      </c>
      <c r="Q129" s="40">
        <f>Vulnerability!O128</f>
        <v>5.6</v>
      </c>
      <c r="R129" s="142">
        <f>Vulnerability!T128</f>
        <v>7.9</v>
      </c>
      <c r="S129" s="141">
        <f>Vulnerability!AB128</f>
        <v>6.1</v>
      </c>
      <c r="T129" s="141">
        <f>Vulnerability!AE128</f>
        <v>7.4</v>
      </c>
      <c r="U129" s="141">
        <f>Vulnerability!AH128</f>
        <v>0.5</v>
      </c>
      <c r="V129" s="141">
        <f>Vulnerability!AK128</f>
        <v>3.7</v>
      </c>
      <c r="W129" s="142">
        <f>Vulnerability!AL128</f>
        <v>4.9000000000000004</v>
      </c>
      <c r="X129" s="40">
        <f>Vulnerability!AM128</f>
        <v>6.6</v>
      </c>
      <c r="Y129" s="41">
        <f t="shared" si="25"/>
        <v>6.1</v>
      </c>
      <c r="Z129" s="156">
        <f>'Lack of Coping Capacity'!D128</f>
        <v>2.8</v>
      </c>
      <c r="AA129" s="140">
        <f>'Lack of Coping Capacity'!G128</f>
        <v>7.1</v>
      </c>
      <c r="AB129" s="40">
        <f>'Lack of Coping Capacity'!H128</f>
        <v>5</v>
      </c>
      <c r="AC129" s="140">
        <f>'Lack of Coping Capacity'!M128</f>
        <v>6.4</v>
      </c>
      <c r="AD129" s="140">
        <f>'Lack of Coping Capacity'!R128</f>
        <v>7.2</v>
      </c>
      <c r="AE129" s="140">
        <f>'Lack of Coping Capacity'!Z128</f>
        <v>9.3000000000000007</v>
      </c>
      <c r="AF129" s="40">
        <f>'Lack of Coping Capacity'!AA128</f>
        <v>7.6</v>
      </c>
      <c r="AG129" s="41">
        <f t="shared" si="26"/>
        <v>6.5</v>
      </c>
      <c r="AH129" s="149">
        <f t="shared" si="27"/>
        <v>6.9</v>
      </c>
      <c r="AI129" s="172" t="str">
        <f t="shared" si="28"/>
        <v>Very High</v>
      </c>
      <c r="AJ129" s="166">
        <f t="shared" si="29"/>
        <v>10</v>
      </c>
      <c r="AK129" s="169">
        <f>VLOOKUP($B129,'Lack of Reliability Index'!$A$2:$H$192,8,FALSE)</f>
        <v>2.8779342723004708</v>
      </c>
      <c r="AL129" s="47">
        <f>'Imputed and missing data hidden'!BY127</f>
        <v>3</v>
      </c>
      <c r="AM129" s="167">
        <f t="shared" si="30"/>
        <v>5.8823529411764705E-2</v>
      </c>
      <c r="AN129" s="47" t="str">
        <f t="shared" si="31"/>
        <v>YES</v>
      </c>
      <c r="AO129" s="168">
        <f>'Indicator Date hidden2'!BZ128</f>
        <v>0.28169014084507044</v>
      </c>
      <c r="AP129" s="173"/>
    </row>
    <row r="130" spans="1:42" ht="15.75" thickBot="1" x14ac:dyDescent="0.3">
      <c r="A130" s="120" t="str">
        <f>'Indicator Data'!A132</f>
        <v>North Macedonia</v>
      </c>
      <c r="B130" s="43" t="str">
        <f>'Indicator Data'!B132</f>
        <v>MKD</v>
      </c>
      <c r="C130" s="147">
        <f>'Hazard &amp; Exposure'!AO129</f>
        <v>7</v>
      </c>
      <c r="D130" s="146">
        <f>'Hazard &amp; Exposure'!AP129</f>
        <v>4.2</v>
      </c>
      <c r="E130" s="146">
        <f>'Hazard &amp; Exposure'!AQ129</f>
        <v>0</v>
      </c>
      <c r="F130" s="146">
        <f>'Hazard &amp; Exposure'!AR129</f>
        <v>0</v>
      </c>
      <c r="G130" s="146">
        <f>'Hazard &amp; Exposure'!AU129</f>
        <v>3.3</v>
      </c>
      <c r="H130" s="146">
        <f>'Hazard &amp; Exposure'!DM129</f>
        <v>4.9000000000000004</v>
      </c>
      <c r="I130" s="40">
        <f>'Hazard &amp; Exposure'!DN129</f>
        <v>3.7</v>
      </c>
      <c r="J130" s="146">
        <f>'Hazard &amp; Exposure'!DQ129</f>
        <v>2.6</v>
      </c>
      <c r="K130" s="146">
        <f>'Hazard &amp; Exposure'!DT129</f>
        <v>0</v>
      </c>
      <c r="L130" s="40">
        <f>'Hazard &amp; Exposure'!DU129</f>
        <v>1.8</v>
      </c>
      <c r="M130" s="41">
        <f t="shared" si="24"/>
        <v>2.8</v>
      </c>
      <c r="N130" s="144">
        <f>Vulnerability!E129</f>
        <v>3</v>
      </c>
      <c r="O130" s="142">
        <f>Vulnerability!H129</f>
        <v>2.4</v>
      </c>
      <c r="P130" s="142">
        <f>Vulnerability!N129</f>
        <v>0.9</v>
      </c>
      <c r="Q130" s="40">
        <f>Vulnerability!O129</f>
        <v>2.2999999999999998</v>
      </c>
      <c r="R130" s="142">
        <f>Vulnerability!T129</f>
        <v>1.2</v>
      </c>
      <c r="S130" s="141">
        <f>Vulnerability!AB129</f>
        <v>0.1</v>
      </c>
      <c r="T130" s="141">
        <f>Vulnerability!AE129</f>
        <v>0.7</v>
      </c>
      <c r="U130" s="141">
        <f>Vulnerability!AH129</f>
        <v>0</v>
      </c>
      <c r="V130" s="141">
        <f>Vulnerability!AK129</f>
        <v>2</v>
      </c>
      <c r="W130" s="142">
        <f>Vulnerability!AL129</f>
        <v>0.7</v>
      </c>
      <c r="X130" s="40">
        <f>Vulnerability!AM129</f>
        <v>1</v>
      </c>
      <c r="Y130" s="41">
        <f t="shared" si="25"/>
        <v>1.7</v>
      </c>
      <c r="Z130" s="156">
        <f>'Lack of Coping Capacity'!D129</f>
        <v>3.8</v>
      </c>
      <c r="AA130" s="140">
        <f>'Lack of Coping Capacity'!G129</f>
        <v>5.5</v>
      </c>
      <c r="AB130" s="40">
        <f>'Lack of Coping Capacity'!H129</f>
        <v>4.7</v>
      </c>
      <c r="AC130" s="140">
        <f>'Lack of Coping Capacity'!M129</f>
        <v>2.2000000000000002</v>
      </c>
      <c r="AD130" s="140">
        <f>'Lack of Coping Capacity'!R129</f>
        <v>2</v>
      </c>
      <c r="AE130" s="140">
        <f>'Lack of Coping Capacity'!Z129</f>
        <v>2.7</v>
      </c>
      <c r="AF130" s="40">
        <f>'Lack of Coping Capacity'!AA129</f>
        <v>2.2999999999999998</v>
      </c>
      <c r="AG130" s="41">
        <f t="shared" si="26"/>
        <v>3.6</v>
      </c>
      <c r="AH130" s="149">
        <f t="shared" si="27"/>
        <v>2.6</v>
      </c>
      <c r="AI130" s="172" t="str">
        <f t="shared" si="28"/>
        <v>Low</v>
      </c>
      <c r="AJ130" s="166">
        <f t="shared" si="29"/>
        <v>131</v>
      </c>
      <c r="AK130" s="169">
        <f>VLOOKUP($B130,'Lack of Reliability Index'!$A$2:$H$192,8,FALSE)</f>
        <v>3.5428571428571427</v>
      </c>
      <c r="AL130" s="47">
        <f>'Imputed and missing data hidden'!BY128</f>
        <v>7</v>
      </c>
      <c r="AM130" s="167">
        <f t="shared" si="30"/>
        <v>0.13725490196078433</v>
      </c>
      <c r="AN130" s="47" t="str">
        <f t="shared" si="31"/>
        <v/>
      </c>
      <c r="AO130" s="168">
        <f>'Indicator Date hidden2'!BZ129</f>
        <v>0.31428571428571428</v>
      </c>
      <c r="AP130" s="173"/>
    </row>
    <row r="131" spans="1:42" ht="15.75" thickBot="1" x14ac:dyDescent="0.3">
      <c r="A131" s="120" t="str">
        <f>'Indicator Data'!A133</f>
        <v>Norway</v>
      </c>
      <c r="B131" s="43" t="str">
        <f>'Indicator Data'!B133</f>
        <v>NOR</v>
      </c>
      <c r="C131" s="147">
        <f>'Hazard &amp; Exposure'!AO130</f>
        <v>0.8</v>
      </c>
      <c r="D131" s="146">
        <f>'Hazard &amp; Exposure'!AP130</f>
        <v>0.1</v>
      </c>
      <c r="E131" s="146">
        <f>'Hazard &amp; Exposure'!AQ130</f>
        <v>0</v>
      </c>
      <c r="F131" s="146">
        <f>'Hazard &amp; Exposure'!AR130</f>
        <v>0</v>
      </c>
      <c r="G131" s="146">
        <f>'Hazard &amp; Exposure'!AU130</f>
        <v>0</v>
      </c>
      <c r="H131" s="146">
        <f>'Hazard &amp; Exposure'!DM130</f>
        <v>1</v>
      </c>
      <c r="I131" s="40">
        <f>'Hazard &amp; Exposure'!DN130</f>
        <v>0.3</v>
      </c>
      <c r="J131" s="146">
        <f>'Hazard &amp; Exposure'!DQ130</f>
        <v>0</v>
      </c>
      <c r="K131" s="146">
        <f>'Hazard &amp; Exposure'!DT130</f>
        <v>0</v>
      </c>
      <c r="L131" s="40">
        <f>'Hazard &amp; Exposure'!DU130</f>
        <v>0</v>
      </c>
      <c r="M131" s="41">
        <f t="shared" si="24"/>
        <v>0.2</v>
      </c>
      <c r="N131" s="144">
        <f>Vulnerability!E130</f>
        <v>0</v>
      </c>
      <c r="O131" s="142">
        <f>Vulnerability!H130</f>
        <v>0.6</v>
      </c>
      <c r="P131" s="142">
        <f>Vulnerability!N130</f>
        <v>0</v>
      </c>
      <c r="Q131" s="40">
        <f>Vulnerability!O130</f>
        <v>0.2</v>
      </c>
      <c r="R131" s="142">
        <f>Vulnerability!T130</f>
        <v>5.9</v>
      </c>
      <c r="S131" s="141">
        <f>Vulnerability!AB130</f>
        <v>0.2</v>
      </c>
      <c r="T131" s="141">
        <f>Vulnerability!AE130</f>
        <v>0.2</v>
      </c>
      <c r="U131" s="141">
        <f>Vulnerability!AH130</f>
        <v>0</v>
      </c>
      <c r="V131" s="141">
        <f>Vulnerability!AK130</f>
        <v>1</v>
      </c>
      <c r="W131" s="142">
        <f>Vulnerability!AL130</f>
        <v>0.4</v>
      </c>
      <c r="X131" s="40">
        <f>Vulnerability!AM130</f>
        <v>3.6</v>
      </c>
      <c r="Y131" s="41">
        <f t="shared" si="25"/>
        <v>2.1</v>
      </c>
      <c r="Z131" s="156">
        <f>'Lack of Coping Capacity'!D130</f>
        <v>2.2999999999999998</v>
      </c>
      <c r="AA131" s="140">
        <f>'Lack of Coping Capacity'!G130</f>
        <v>1.3</v>
      </c>
      <c r="AB131" s="40">
        <f>'Lack of Coping Capacity'!H130</f>
        <v>1.8</v>
      </c>
      <c r="AC131" s="140">
        <f>'Lack of Coping Capacity'!M130</f>
        <v>1.7</v>
      </c>
      <c r="AD131" s="140">
        <f>'Lack of Coping Capacity'!R130</f>
        <v>1.9</v>
      </c>
      <c r="AE131" s="140">
        <f>'Lack of Coping Capacity'!Z130</f>
        <v>0.3</v>
      </c>
      <c r="AF131" s="40">
        <f>'Lack of Coping Capacity'!AA130</f>
        <v>1.3</v>
      </c>
      <c r="AG131" s="41">
        <f t="shared" si="26"/>
        <v>1.6</v>
      </c>
      <c r="AH131" s="149">
        <f t="shared" si="27"/>
        <v>0.9</v>
      </c>
      <c r="AI131" s="172" t="str">
        <f t="shared" si="28"/>
        <v>Very Low</v>
      </c>
      <c r="AJ131" s="166">
        <f t="shared" si="29"/>
        <v>186</v>
      </c>
      <c r="AK131" s="169">
        <f>VLOOKUP($B131,'Lack of Reliability Index'!$A$2:$H$192,8,FALSE)</f>
        <v>3.8885572139303477</v>
      </c>
      <c r="AL131" s="47">
        <f>'Imputed and missing data hidden'!BY129</f>
        <v>11</v>
      </c>
      <c r="AM131" s="167">
        <f t="shared" si="30"/>
        <v>0.21568627450980393</v>
      </c>
      <c r="AN131" s="47" t="str">
        <f t="shared" si="31"/>
        <v/>
      </c>
      <c r="AO131" s="168">
        <f>'Indicator Date hidden2'!BZ130</f>
        <v>0.17910447761194029</v>
      </c>
      <c r="AP131" s="173"/>
    </row>
    <row r="132" spans="1:42" ht="15.75" thickBot="1" x14ac:dyDescent="0.3">
      <c r="A132" s="120" t="str">
        <f>'Indicator Data'!A134</f>
        <v>Oman</v>
      </c>
      <c r="B132" s="43" t="str">
        <f>'Indicator Data'!B134</f>
        <v>OMN</v>
      </c>
      <c r="C132" s="147">
        <f>'Hazard &amp; Exposure'!AO131</f>
        <v>0.1</v>
      </c>
      <c r="D132" s="146">
        <f>'Hazard &amp; Exposure'!AP131</f>
        <v>3.7</v>
      </c>
      <c r="E132" s="146">
        <f>'Hazard &amp; Exposure'!AQ131</f>
        <v>9.1999999999999993</v>
      </c>
      <c r="F132" s="146">
        <f>'Hazard &amp; Exposure'!AR131</f>
        <v>3.2</v>
      </c>
      <c r="G132" s="146">
        <f>'Hazard &amp; Exposure'!AU131</f>
        <v>5</v>
      </c>
      <c r="H132" s="146">
        <f>'Hazard &amp; Exposure'!DM131</f>
        <v>5.2</v>
      </c>
      <c r="I132" s="40">
        <f>'Hazard &amp; Exposure'!DN131</f>
        <v>5.2</v>
      </c>
      <c r="J132" s="146">
        <f>'Hazard &amp; Exposure'!DQ131</f>
        <v>0.2</v>
      </c>
      <c r="K132" s="146">
        <f>'Hazard &amp; Exposure'!DT131</f>
        <v>0</v>
      </c>
      <c r="L132" s="40">
        <f>'Hazard &amp; Exposure'!DU131</f>
        <v>0.1</v>
      </c>
      <c r="M132" s="41">
        <f t="shared" ref="M132:M163" si="32">ROUND((10-GEOMEAN(((10-I132)/10*9+1),((10-L132)/10*9+1)))/9*10,1)</f>
        <v>3</v>
      </c>
      <c r="N132" s="144">
        <f>Vulnerability!E131</f>
        <v>1.6</v>
      </c>
      <c r="O132" s="142">
        <f>Vulnerability!H131</f>
        <v>3.5</v>
      </c>
      <c r="P132" s="142">
        <f>Vulnerability!N131</f>
        <v>0</v>
      </c>
      <c r="Q132" s="40">
        <f>Vulnerability!O131</f>
        <v>1.7</v>
      </c>
      <c r="R132" s="142">
        <f>Vulnerability!T131</f>
        <v>1</v>
      </c>
      <c r="S132" s="141">
        <f>Vulnerability!AB131</f>
        <v>0.1</v>
      </c>
      <c r="T132" s="141">
        <f>Vulnerability!AE131</f>
        <v>1.4</v>
      </c>
      <c r="U132" s="141">
        <f>Vulnerability!AH131</f>
        <v>0</v>
      </c>
      <c r="V132" s="141">
        <f>Vulnerability!AK131</f>
        <v>2.2999999999999998</v>
      </c>
      <c r="W132" s="142">
        <f>Vulnerability!AL131</f>
        <v>1</v>
      </c>
      <c r="X132" s="40">
        <f>Vulnerability!AM131</f>
        <v>1</v>
      </c>
      <c r="Y132" s="41">
        <f t="shared" ref="Y132:Y163" si="33">ROUND((10-GEOMEAN(((10-Q132)/10*9+1),((10-X132)/10*9+1)))/9*10,1)</f>
        <v>1.4</v>
      </c>
      <c r="Z132" s="156" t="str">
        <f>'Lack of Coping Capacity'!D131</f>
        <v>x</v>
      </c>
      <c r="AA132" s="140">
        <f>'Lack of Coping Capacity'!G131</f>
        <v>4.7</v>
      </c>
      <c r="AB132" s="40">
        <f>'Lack of Coping Capacity'!H131</f>
        <v>4.7</v>
      </c>
      <c r="AC132" s="140">
        <f>'Lack of Coping Capacity'!M131</f>
        <v>1.6</v>
      </c>
      <c r="AD132" s="140">
        <f>'Lack of Coping Capacity'!R131</f>
        <v>3.4</v>
      </c>
      <c r="AE132" s="140">
        <f>'Lack of Coping Capacity'!Z131</f>
        <v>1.5</v>
      </c>
      <c r="AF132" s="40">
        <f>'Lack of Coping Capacity'!AA131</f>
        <v>2.2000000000000002</v>
      </c>
      <c r="AG132" s="41">
        <f t="shared" ref="AG132:AG163" si="34">ROUND((10-GEOMEAN(((10-AB132)/10*9+1),((10-AF132)/10*9+1)))/9*10,1)</f>
        <v>3.6</v>
      </c>
      <c r="AH132" s="149">
        <f t="shared" ref="AH132:AH163" si="35">ROUND(M132^(1/3)*Y132^(1/3)*AG132^(1/3),1)</f>
        <v>2.5</v>
      </c>
      <c r="AI132" s="172" t="str">
        <f t="shared" ref="AI132:AI163" si="36">IF(AH132&gt;=6.5,"Very High",IF(AH132&gt;=5,"High",IF(AH132&gt;=3.5,"Medium",IF(AH132&gt;=2,"Low","Very Low"))))</f>
        <v>Low</v>
      </c>
      <c r="AJ132" s="166">
        <f t="shared" ref="AJ132:AJ163" si="37">_xlfn.RANK.EQ(AH132,AH$4:AH$194)</f>
        <v>135</v>
      </c>
      <c r="AK132" s="169">
        <f>VLOOKUP($B132,'Lack of Reliability Index'!$A$2:$H$192,8,FALSE)</f>
        <v>3.8606965174129364</v>
      </c>
      <c r="AL132" s="47">
        <f>'Imputed and missing data hidden'!BY130</f>
        <v>10</v>
      </c>
      <c r="AM132" s="167">
        <f t="shared" ref="AM132:AM163" si="38">AL132/51</f>
        <v>0.19607843137254902</v>
      </c>
      <c r="AN132" s="47" t="str">
        <f t="shared" ref="AN132:AN163" si="39">IF(K132&gt;=7,"YES","")</f>
        <v/>
      </c>
      <c r="AO132" s="168">
        <f>'Indicator Date hidden2'!BZ131</f>
        <v>0.22388059701492538</v>
      </c>
      <c r="AP132" s="173"/>
    </row>
    <row r="133" spans="1:42" ht="15.75" thickBot="1" x14ac:dyDescent="0.3">
      <c r="A133" s="120" t="str">
        <f>'Indicator Data'!A135</f>
        <v>Pakistan</v>
      </c>
      <c r="B133" s="43" t="str">
        <f>'Indicator Data'!B135</f>
        <v>PAK</v>
      </c>
      <c r="C133" s="147">
        <f>'Hazard &amp; Exposure'!AO132</f>
        <v>9.3000000000000007</v>
      </c>
      <c r="D133" s="146">
        <f>'Hazard &amp; Exposure'!AP132</f>
        <v>8.8000000000000007</v>
      </c>
      <c r="E133" s="146">
        <f>'Hazard &amp; Exposure'!AQ132</f>
        <v>6.7</v>
      </c>
      <c r="F133" s="146">
        <f>'Hazard &amp; Exposure'!AR132</f>
        <v>3.8</v>
      </c>
      <c r="G133" s="146">
        <f>'Hazard &amp; Exposure'!AU132</f>
        <v>5.5</v>
      </c>
      <c r="H133" s="146">
        <f>'Hazard &amp; Exposure'!DM132</f>
        <v>7.8</v>
      </c>
      <c r="I133" s="40">
        <f>'Hazard &amp; Exposure'!DN132</f>
        <v>7.4</v>
      </c>
      <c r="J133" s="146">
        <f>'Hazard &amp; Exposure'!DQ132</f>
        <v>9.6999999999999993</v>
      </c>
      <c r="K133" s="146">
        <f>'Hazard &amp; Exposure'!DT132</f>
        <v>8</v>
      </c>
      <c r="L133" s="40">
        <f>'Hazard &amp; Exposure'!DU132</f>
        <v>8</v>
      </c>
      <c r="M133" s="41">
        <f t="shared" si="32"/>
        <v>7.7</v>
      </c>
      <c r="N133" s="144">
        <f>Vulnerability!E132</f>
        <v>8</v>
      </c>
      <c r="O133" s="142">
        <f>Vulnerability!H132</f>
        <v>4.7</v>
      </c>
      <c r="P133" s="142">
        <f>Vulnerability!N132</f>
        <v>1</v>
      </c>
      <c r="Q133" s="40">
        <f>Vulnerability!O132</f>
        <v>5.4</v>
      </c>
      <c r="R133" s="142">
        <f>Vulnerability!T132</f>
        <v>7.6</v>
      </c>
      <c r="S133" s="141">
        <f>Vulnerability!AB132</f>
        <v>1.8</v>
      </c>
      <c r="T133" s="141">
        <f>Vulnerability!AE132</f>
        <v>6.4</v>
      </c>
      <c r="U133" s="141">
        <f>Vulnerability!AH132</f>
        <v>2.2000000000000002</v>
      </c>
      <c r="V133" s="141">
        <f>Vulnerability!AK132</f>
        <v>5.3</v>
      </c>
      <c r="W133" s="142">
        <f>Vulnerability!AL132</f>
        <v>4.2</v>
      </c>
      <c r="X133" s="40">
        <f>Vulnerability!AM132</f>
        <v>6.2</v>
      </c>
      <c r="Y133" s="41">
        <f t="shared" si="33"/>
        <v>5.8</v>
      </c>
      <c r="Z133" s="156">
        <f>'Lack of Coping Capacity'!D132</f>
        <v>4</v>
      </c>
      <c r="AA133" s="140">
        <f>'Lack of Coping Capacity'!G132</f>
        <v>6.5</v>
      </c>
      <c r="AB133" s="40">
        <f>'Lack of Coping Capacity'!H132</f>
        <v>5.3</v>
      </c>
      <c r="AC133" s="140">
        <f>'Lack of Coping Capacity'!M132</f>
        <v>6.4</v>
      </c>
      <c r="AD133" s="140">
        <f>'Lack of Coping Capacity'!R132</f>
        <v>5</v>
      </c>
      <c r="AE133" s="140">
        <f>'Lack of Coping Capacity'!Z132</f>
        <v>6.3</v>
      </c>
      <c r="AF133" s="40">
        <f>'Lack of Coping Capacity'!AA132</f>
        <v>5.9</v>
      </c>
      <c r="AG133" s="41">
        <f t="shared" si="34"/>
        <v>5.6</v>
      </c>
      <c r="AH133" s="149">
        <f t="shared" si="35"/>
        <v>6.3</v>
      </c>
      <c r="AI133" s="172" t="str">
        <f t="shared" si="36"/>
        <v>High</v>
      </c>
      <c r="AJ133" s="166">
        <f t="shared" si="37"/>
        <v>17</v>
      </c>
      <c r="AK133" s="169">
        <f>VLOOKUP($B133,'Lack of Reliability Index'!$A$2:$H$192,8,FALSE)</f>
        <v>3.0720720720720713</v>
      </c>
      <c r="AL133" s="47">
        <f>'Imputed and missing data hidden'!BY131</f>
        <v>3</v>
      </c>
      <c r="AM133" s="167">
        <f t="shared" si="38"/>
        <v>5.8823529411764705E-2</v>
      </c>
      <c r="AN133" s="47" t="str">
        <f t="shared" si="39"/>
        <v>YES</v>
      </c>
      <c r="AO133" s="168">
        <f>'Indicator Date hidden2'!BZ132</f>
        <v>0.3108108108108108</v>
      </c>
      <c r="AP133" s="173"/>
    </row>
    <row r="134" spans="1:42" ht="15.75" thickBot="1" x14ac:dyDescent="0.3">
      <c r="A134" s="120" t="str">
        <f>'Indicator Data'!A136</f>
        <v>Palau</v>
      </c>
      <c r="B134" s="43" t="str">
        <f>'Indicator Data'!B136</f>
        <v>PLW</v>
      </c>
      <c r="C134" s="147">
        <f>'Hazard &amp; Exposure'!AO133</f>
        <v>0.1</v>
      </c>
      <c r="D134" s="146">
        <f>'Hazard &amp; Exposure'!AP133</f>
        <v>0.1</v>
      </c>
      <c r="E134" s="146">
        <f>'Hazard &amp; Exposure'!AQ133</f>
        <v>7.7</v>
      </c>
      <c r="F134" s="146">
        <f>'Hazard &amp; Exposure'!AR133</f>
        <v>4.9000000000000004</v>
      </c>
      <c r="G134" s="146">
        <f>'Hazard &amp; Exposure'!AU133</f>
        <v>0</v>
      </c>
      <c r="H134" s="146">
        <f>'Hazard &amp; Exposure'!DM133</f>
        <v>2.2999999999999998</v>
      </c>
      <c r="I134" s="40">
        <f>'Hazard &amp; Exposure'!DN133</f>
        <v>3.2</v>
      </c>
      <c r="J134" s="146">
        <f>'Hazard &amp; Exposure'!DQ133</f>
        <v>0</v>
      </c>
      <c r="K134" s="146">
        <f>'Hazard &amp; Exposure'!DT133</f>
        <v>0</v>
      </c>
      <c r="L134" s="40">
        <f>'Hazard &amp; Exposure'!DU133</f>
        <v>0</v>
      </c>
      <c r="M134" s="41">
        <f t="shared" si="32"/>
        <v>1.7</v>
      </c>
      <c r="N134" s="144">
        <f>Vulnerability!E133</f>
        <v>2</v>
      </c>
      <c r="O134" s="142" t="str">
        <f>Vulnerability!H133</f>
        <v>x</v>
      </c>
      <c r="P134" s="142">
        <f>Vulnerability!N133</f>
        <v>5.2</v>
      </c>
      <c r="Q134" s="40">
        <f>Vulnerability!O133</f>
        <v>3.1</v>
      </c>
      <c r="R134" s="142">
        <f>Vulnerability!T133</f>
        <v>0</v>
      </c>
      <c r="S134" s="141">
        <f>Vulnerability!AB133</f>
        <v>1</v>
      </c>
      <c r="T134" s="141">
        <f>Vulnerability!AE133</f>
        <v>0.9</v>
      </c>
      <c r="U134" s="141">
        <f>Vulnerability!AH133</f>
        <v>0.3</v>
      </c>
      <c r="V134" s="141">
        <f>Vulnerability!AK133</f>
        <v>5</v>
      </c>
      <c r="W134" s="142">
        <f>Vulnerability!AL133</f>
        <v>2</v>
      </c>
      <c r="X134" s="40">
        <f>Vulnerability!AM133</f>
        <v>1</v>
      </c>
      <c r="Y134" s="41">
        <f t="shared" si="33"/>
        <v>2.1</v>
      </c>
      <c r="Z134" s="156">
        <f>'Lack of Coping Capacity'!D133</f>
        <v>5.9</v>
      </c>
      <c r="AA134" s="140">
        <f>'Lack of Coping Capacity'!G133</f>
        <v>5.5</v>
      </c>
      <c r="AB134" s="40">
        <f>'Lack of Coping Capacity'!H133</f>
        <v>5.7</v>
      </c>
      <c r="AC134" s="140">
        <f>'Lack of Coping Capacity'!M133</f>
        <v>1.5</v>
      </c>
      <c r="AD134" s="140">
        <f>'Lack of Coping Capacity'!R133</f>
        <v>1.3</v>
      </c>
      <c r="AE134" s="140">
        <f>'Lack of Coping Capacity'!Z133</f>
        <v>3.9</v>
      </c>
      <c r="AF134" s="40">
        <f>'Lack of Coping Capacity'!AA133</f>
        <v>2.2000000000000002</v>
      </c>
      <c r="AG134" s="41">
        <f t="shared" si="34"/>
        <v>4.2</v>
      </c>
      <c r="AH134" s="149">
        <f t="shared" si="35"/>
        <v>2.5</v>
      </c>
      <c r="AI134" s="172" t="str">
        <f t="shared" si="36"/>
        <v>Low</v>
      </c>
      <c r="AJ134" s="166">
        <f t="shared" si="37"/>
        <v>135</v>
      </c>
      <c r="AK134" s="169">
        <f>VLOOKUP($B134,'Lack of Reliability Index'!$A$2:$H$192,8,FALSE)</f>
        <v>5.978494623655914</v>
      </c>
      <c r="AL134" s="47">
        <f>'Imputed and missing data hidden'!BY132</f>
        <v>19</v>
      </c>
      <c r="AM134" s="167">
        <f t="shared" si="38"/>
        <v>0.37254901960784315</v>
      </c>
      <c r="AN134" s="47" t="str">
        <f t="shared" si="39"/>
        <v/>
      </c>
      <c r="AO134" s="168">
        <f>'Indicator Date hidden2'!BZ133</f>
        <v>0.37096774193548387</v>
      </c>
      <c r="AP134" s="173"/>
    </row>
    <row r="135" spans="1:42" ht="15.75" thickBot="1" x14ac:dyDescent="0.3">
      <c r="A135" s="120" t="str">
        <f>'Indicator Data'!A137</f>
        <v>Palestine</v>
      </c>
      <c r="B135" s="43" t="str">
        <f>'Indicator Data'!B137</f>
        <v>PSE</v>
      </c>
      <c r="C135" s="147">
        <f>'Hazard &amp; Exposure'!AO134</f>
        <v>5.2</v>
      </c>
      <c r="D135" s="146">
        <f>'Hazard &amp; Exposure'!AP134</f>
        <v>1.8</v>
      </c>
      <c r="E135" s="146">
        <f>'Hazard &amp; Exposure'!AQ134</f>
        <v>5.6</v>
      </c>
      <c r="F135" s="146">
        <f>'Hazard &amp; Exposure'!AR134</f>
        <v>0</v>
      </c>
      <c r="G135" s="146">
        <f>'Hazard &amp; Exposure'!AU134</f>
        <v>0</v>
      </c>
      <c r="H135" s="146">
        <f>'Hazard &amp; Exposure'!DM134</f>
        <v>4.4000000000000004</v>
      </c>
      <c r="I135" s="40">
        <f>'Hazard &amp; Exposure'!DN134</f>
        <v>3.2</v>
      </c>
      <c r="J135" s="146">
        <f>'Hazard &amp; Exposure'!DQ134</f>
        <v>5.6</v>
      </c>
      <c r="K135" s="146">
        <f>'Hazard &amp; Exposure'!DT134</f>
        <v>7</v>
      </c>
      <c r="L135" s="40">
        <f>'Hazard &amp; Exposure'!DU134</f>
        <v>7</v>
      </c>
      <c r="M135" s="41">
        <f t="shared" si="32"/>
        <v>5.4</v>
      </c>
      <c r="N135" s="144">
        <f>Vulnerability!E134</f>
        <v>3.5</v>
      </c>
      <c r="O135" s="142">
        <f>Vulnerability!H134</f>
        <v>2.2000000000000002</v>
      </c>
      <c r="P135" s="142">
        <f>Vulnerability!N134</f>
        <v>8.1</v>
      </c>
      <c r="Q135" s="40">
        <f>Vulnerability!O134</f>
        <v>4.3</v>
      </c>
      <c r="R135" s="142">
        <f>Vulnerability!T134</f>
        <v>10</v>
      </c>
      <c r="S135" s="141">
        <f>Vulnerability!AB134</f>
        <v>0</v>
      </c>
      <c r="T135" s="141">
        <f>Vulnerability!AE134</f>
        <v>1</v>
      </c>
      <c r="U135" s="141">
        <f>Vulnerability!AH134</f>
        <v>0</v>
      </c>
      <c r="V135" s="141">
        <f>Vulnerability!AK134</f>
        <v>2.8</v>
      </c>
      <c r="W135" s="142">
        <f>Vulnerability!AL134</f>
        <v>1</v>
      </c>
      <c r="X135" s="40">
        <f>Vulnerability!AM134</f>
        <v>7.8</v>
      </c>
      <c r="Y135" s="41">
        <f t="shared" si="33"/>
        <v>6.4</v>
      </c>
      <c r="Z135" s="156">
        <f>'Lack of Coping Capacity'!D134</f>
        <v>5.8</v>
      </c>
      <c r="AA135" s="140">
        <f>'Lack of Coping Capacity'!G134</f>
        <v>5.8</v>
      </c>
      <c r="AB135" s="40">
        <f>'Lack of Coping Capacity'!H134</f>
        <v>5.8</v>
      </c>
      <c r="AC135" s="140">
        <f>'Lack of Coping Capacity'!M134</f>
        <v>2.7</v>
      </c>
      <c r="AD135" s="140">
        <f>'Lack of Coping Capacity'!R134</f>
        <v>0.3</v>
      </c>
      <c r="AE135" s="140">
        <f>'Lack of Coping Capacity'!Z134</f>
        <v>0.3</v>
      </c>
      <c r="AF135" s="40">
        <f>'Lack of Coping Capacity'!AA134</f>
        <v>1.1000000000000001</v>
      </c>
      <c r="AG135" s="41">
        <f t="shared" si="34"/>
        <v>3.8</v>
      </c>
      <c r="AH135" s="149">
        <f t="shared" si="35"/>
        <v>5.0999999999999996</v>
      </c>
      <c r="AI135" s="172" t="str">
        <f t="shared" si="36"/>
        <v>High</v>
      </c>
      <c r="AJ135" s="166">
        <f t="shared" si="37"/>
        <v>47</v>
      </c>
      <c r="AK135" s="169">
        <f>VLOOKUP($B135,'Lack of Reliability Index'!$A$2:$H$192,8,FALSE)</f>
        <v>7.1538461538461551</v>
      </c>
      <c r="AL135" s="47">
        <f>'Imputed and missing data hidden'!BY133</f>
        <v>15</v>
      </c>
      <c r="AM135" s="167">
        <f t="shared" si="38"/>
        <v>0.29411764705882354</v>
      </c>
      <c r="AN135" s="47" t="str">
        <f t="shared" si="39"/>
        <v>YES</v>
      </c>
      <c r="AO135" s="168">
        <f>'Indicator Date hidden2'!BZ134</f>
        <v>0.32307692307692309</v>
      </c>
      <c r="AP135" s="173"/>
    </row>
    <row r="136" spans="1:42" ht="15.75" thickBot="1" x14ac:dyDescent="0.3">
      <c r="A136" s="120" t="str">
        <f>'Indicator Data'!A138</f>
        <v>Panama</v>
      </c>
      <c r="B136" s="43" t="str">
        <f>'Indicator Data'!B138</f>
        <v>PAN</v>
      </c>
      <c r="C136" s="147">
        <f>'Hazard &amp; Exposure'!AO135</f>
        <v>9.3000000000000007</v>
      </c>
      <c r="D136" s="146">
        <f>'Hazard &amp; Exposure'!AP135</f>
        <v>3</v>
      </c>
      <c r="E136" s="146">
        <f>'Hazard &amp; Exposure'!AQ135</f>
        <v>9.1</v>
      </c>
      <c r="F136" s="146">
        <f>'Hazard &amp; Exposure'!AR135</f>
        <v>2.4</v>
      </c>
      <c r="G136" s="146">
        <f>'Hazard &amp; Exposure'!AU135</f>
        <v>1.3</v>
      </c>
      <c r="H136" s="146">
        <f>'Hazard &amp; Exposure'!DM135</f>
        <v>5.4</v>
      </c>
      <c r="I136" s="40">
        <f>'Hazard &amp; Exposure'!DN135</f>
        <v>6.2</v>
      </c>
      <c r="J136" s="146">
        <f>'Hazard &amp; Exposure'!DQ135</f>
        <v>0.2</v>
      </c>
      <c r="K136" s="146">
        <f>'Hazard &amp; Exposure'!DT135</f>
        <v>0</v>
      </c>
      <c r="L136" s="40">
        <f>'Hazard &amp; Exposure'!DU135</f>
        <v>0.1</v>
      </c>
      <c r="M136" s="41">
        <f t="shared" si="32"/>
        <v>3.8</v>
      </c>
      <c r="N136" s="144">
        <f>Vulnerability!E135</f>
        <v>2.2000000000000002</v>
      </c>
      <c r="O136" s="142">
        <f>Vulnerability!H135</f>
        <v>6.2</v>
      </c>
      <c r="P136" s="142">
        <f>Vulnerability!N135</f>
        <v>0.1</v>
      </c>
      <c r="Q136" s="40">
        <f>Vulnerability!O135</f>
        <v>2.7</v>
      </c>
      <c r="R136" s="142">
        <f>Vulnerability!T135</f>
        <v>4.2</v>
      </c>
      <c r="S136" s="141">
        <f>Vulnerability!AB135</f>
        <v>1</v>
      </c>
      <c r="T136" s="141">
        <f>Vulnerability!AE135</f>
        <v>1.1000000000000001</v>
      </c>
      <c r="U136" s="141">
        <f>Vulnerability!AH135</f>
        <v>0.1</v>
      </c>
      <c r="V136" s="141">
        <f>Vulnerability!AK135</f>
        <v>2.9</v>
      </c>
      <c r="W136" s="142">
        <f>Vulnerability!AL135</f>
        <v>1.3</v>
      </c>
      <c r="X136" s="40">
        <f>Vulnerability!AM135</f>
        <v>2.9</v>
      </c>
      <c r="Y136" s="41">
        <f t="shared" si="33"/>
        <v>2.8</v>
      </c>
      <c r="Z136" s="156">
        <f>'Lack of Coping Capacity'!D135</f>
        <v>4.3</v>
      </c>
      <c r="AA136" s="140">
        <f>'Lack of Coping Capacity'!G135</f>
        <v>5.7</v>
      </c>
      <c r="AB136" s="40">
        <f>'Lack of Coping Capacity'!H135</f>
        <v>5</v>
      </c>
      <c r="AC136" s="140">
        <f>'Lack of Coping Capacity'!M135</f>
        <v>2.4</v>
      </c>
      <c r="AD136" s="140">
        <f>'Lack of Coping Capacity'!R135</f>
        <v>3.7</v>
      </c>
      <c r="AE136" s="140">
        <f>'Lack of Coping Capacity'!Z135</f>
        <v>3.3</v>
      </c>
      <c r="AF136" s="40">
        <f>'Lack of Coping Capacity'!AA135</f>
        <v>3.1</v>
      </c>
      <c r="AG136" s="41">
        <f t="shared" si="34"/>
        <v>4.0999999999999996</v>
      </c>
      <c r="AH136" s="149">
        <f t="shared" si="35"/>
        <v>3.5</v>
      </c>
      <c r="AI136" s="172" t="str">
        <f t="shared" si="36"/>
        <v>Medium</v>
      </c>
      <c r="AJ136" s="166">
        <f t="shared" si="37"/>
        <v>102</v>
      </c>
      <c r="AK136" s="169">
        <f>VLOOKUP($B136,'Lack of Reliability Index'!$A$2:$H$192,8,FALSE)</f>
        <v>3.4518518518518517</v>
      </c>
      <c r="AL136" s="47">
        <f>'Imputed and missing data hidden'!BY134</f>
        <v>6</v>
      </c>
      <c r="AM136" s="167">
        <f t="shared" si="38"/>
        <v>0.11764705882352941</v>
      </c>
      <c r="AN136" s="47" t="str">
        <f t="shared" si="39"/>
        <v/>
      </c>
      <c r="AO136" s="168">
        <f>'Indicator Date hidden2'!BZ135</f>
        <v>0.34722222222222221</v>
      </c>
      <c r="AP136" s="173"/>
    </row>
    <row r="137" spans="1:42" ht="15.75" thickBot="1" x14ac:dyDescent="0.3">
      <c r="A137" s="120" t="str">
        <f>'Indicator Data'!A139</f>
        <v>Papua New Guinea</v>
      </c>
      <c r="B137" s="43" t="str">
        <f>'Indicator Data'!B139</f>
        <v>PNG</v>
      </c>
      <c r="C137" s="147">
        <f>'Hazard &amp; Exposure'!AO136</f>
        <v>9.6999999999999993</v>
      </c>
      <c r="D137" s="146">
        <f>'Hazard &amp; Exposure'!AP136</f>
        <v>5</v>
      </c>
      <c r="E137" s="146">
        <f>'Hazard &amp; Exposure'!AQ136</f>
        <v>8.6</v>
      </c>
      <c r="F137" s="146">
        <f>'Hazard &amp; Exposure'!AR136</f>
        <v>2.6</v>
      </c>
      <c r="G137" s="146">
        <f>'Hazard &amp; Exposure'!AU136</f>
        <v>2.5</v>
      </c>
      <c r="H137" s="146">
        <f>'Hazard &amp; Exposure'!DM136</f>
        <v>6.4</v>
      </c>
      <c r="I137" s="40">
        <f>'Hazard &amp; Exposure'!DN136</f>
        <v>6.7</v>
      </c>
      <c r="J137" s="146">
        <f>'Hazard &amp; Exposure'!DQ136</f>
        <v>4.5999999999999996</v>
      </c>
      <c r="K137" s="146">
        <f>'Hazard &amp; Exposure'!DT136</f>
        <v>0</v>
      </c>
      <c r="L137" s="40">
        <f>'Hazard &amp; Exposure'!DU136</f>
        <v>3.2</v>
      </c>
      <c r="M137" s="41">
        <f t="shared" si="32"/>
        <v>5.2</v>
      </c>
      <c r="N137" s="144">
        <f>Vulnerability!E136</f>
        <v>7.1</v>
      </c>
      <c r="O137" s="142">
        <f>Vulnerability!H136</f>
        <v>7.1</v>
      </c>
      <c r="P137" s="142">
        <f>Vulnerability!N136</f>
        <v>1.3</v>
      </c>
      <c r="Q137" s="40">
        <f>Vulnerability!O136</f>
        <v>5.7</v>
      </c>
      <c r="R137" s="142">
        <f>Vulnerability!T136</f>
        <v>4.3</v>
      </c>
      <c r="S137" s="141">
        <f>Vulnerability!AB136</f>
        <v>5.7</v>
      </c>
      <c r="T137" s="141">
        <f>Vulnerability!AE136</f>
        <v>5.2</v>
      </c>
      <c r="U137" s="141">
        <f>Vulnerability!AH136</f>
        <v>3.3</v>
      </c>
      <c r="V137" s="141">
        <f>Vulnerability!AK136</f>
        <v>3.9</v>
      </c>
      <c r="W137" s="142">
        <f>Vulnerability!AL136</f>
        <v>4.5999999999999996</v>
      </c>
      <c r="X137" s="40">
        <f>Vulnerability!AM136</f>
        <v>4.5</v>
      </c>
      <c r="Y137" s="41">
        <f t="shared" si="33"/>
        <v>5.0999999999999996</v>
      </c>
      <c r="Z137" s="156">
        <f>'Lack of Coping Capacity'!D136</f>
        <v>6.7</v>
      </c>
      <c r="AA137" s="140">
        <f>'Lack of Coping Capacity'!G136</f>
        <v>6.8</v>
      </c>
      <c r="AB137" s="40">
        <f>'Lack of Coping Capacity'!H136</f>
        <v>6.8</v>
      </c>
      <c r="AC137" s="140">
        <f>'Lack of Coping Capacity'!M136</f>
        <v>7</v>
      </c>
      <c r="AD137" s="140">
        <f>'Lack of Coping Capacity'!R136</f>
        <v>9.8000000000000007</v>
      </c>
      <c r="AE137" s="140">
        <f>'Lack of Coping Capacity'!Z136</f>
        <v>6.7</v>
      </c>
      <c r="AF137" s="40">
        <f>'Lack of Coping Capacity'!AA136</f>
        <v>7.8</v>
      </c>
      <c r="AG137" s="41">
        <f t="shared" si="34"/>
        <v>7.3</v>
      </c>
      <c r="AH137" s="149">
        <f t="shared" si="35"/>
        <v>5.8</v>
      </c>
      <c r="AI137" s="172" t="str">
        <f t="shared" si="36"/>
        <v>High</v>
      </c>
      <c r="AJ137" s="166">
        <f t="shared" si="37"/>
        <v>26</v>
      </c>
      <c r="AK137" s="169">
        <f>VLOOKUP($B137,'Lack of Reliability Index'!$A$2:$H$192,8,FALSE)</f>
        <v>4.3137254901960791</v>
      </c>
      <c r="AL137" s="47">
        <f>'Imputed and missing data hidden'!BY135</f>
        <v>10</v>
      </c>
      <c r="AM137" s="167">
        <f t="shared" si="38"/>
        <v>0.19607843137254902</v>
      </c>
      <c r="AN137" s="47" t="str">
        <f t="shared" si="39"/>
        <v/>
      </c>
      <c r="AO137" s="168">
        <f>'Indicator Date hidden2'!BZ136</f>
        <v>0.30882352941176472</v>
      </c>
      <c r="AP137" s="173"/>
    </row>
    <row r="138" spans="1:42" ht="15.75" thickBot="1" x14ac:dyDescent="0.3">
      <c r="A138" s="120" t="str">
        <f>'Indicator Data'!A140</f>
        <v>Paraguay</v>
      </c>
      <c r="B138" s="43" t="str">
        <f>'Indicator Data'!B140</f>
        <v>PRY</v>
      </c>
      <c r="C138" s="147">
        <f>'Hazard &amp; Exposure'!AO137</f>
        <v>0.1</v>
      </c>
      <c r="D138" s="146">
        <f>'Hazard &amp; Exposure'!AP137</f>
        <v>4.8</v>
      </c>
      <c r="E138" s="146">
        <f>'Hazard &amp; Exposure'!AQ137</f>
        <v>0</v>
      </c>
      <c r="F138" s="146">
        <f>'Hazard &amp; Exposure'!AR137</f>
        <v>0</v>
      </c>
      <c r="G138" s="146">
        <f>'Hazard &amp; Exposure'!AU137</f>
        <v>3.5</v>
      </c>
      <c r="H138" s="146">
        <f>'Hazard &amp; Exposure'!DM137</f>
        <v>5.0999999999999996</v>
      </c>
      <c r="I138" s="40">
        <f>'Hazard &amp; Exposure'!DN137</f>
        <v>2.6</v>
      </c>
      <c r="J138" s="146">
        <f>'Hazard &amp; Exposure'!DQ137</f>
        <v>3.1</v>
      </c>
      <c r="K138" s="146">
        <f>'Hazard &amp; Exposure'!DT137</f>
        <v>0</v>
      </c>
      <c r="L138" s="40">
        <f>'Hazard &amp; Exposure'!DU137</f>
        <v>2.2000000000000002</v>
      </c>
      <c r="M138" s="41">
        <f t="shared" si="32"/>
        <v>2.4</v>
      </c>
      <c r="N138" s="144">
        <f>Vulnerability!E137</f>
        <v>4.4000000000000004</v>
      </c>
      <c r="O138" s="142">
        <f>Vulnerability!H137</f>
        <v>6.1</v>
      </c>
      <c r="P138" s="142">
        <f>Vulnerability!N137</f>
        <v>0.3</v>
      </c>
      <c r="Q138" s="40">
        <f>Vulnerability!O137</f>
        <v>3.8</v>
      </c>
      <c r="R138" s="142">
        <f>Vulnerability!T137</f>
        <v>0.9</v>
      </c>
      <c r="S138" s="141">
        <f>Vulnerability!AB137</f>
        <v>1.3</v>
      </c>
      <c r="T138" s="141">
        <f>Vulnerability!AE137</f>
        <v>1</v>
      </c>
      <c r="U138" s="141">
        <f>Vulnerability!AH137</f>
        <v>9.1999999999999993</v>
      </c>
      <c r="V138" s="141">
        <f>Vulnerability!AK137</f>
        <v>3.5</v>
      </c>
      <c r="W138" s="142">
        <f>Vulnerability!AL137</f>
        <v>4.9000000000000004</v>
      </c>
      <c r="X138" s="40">
        <f>Vulnerability!AM137</f>
        <v>3.1</v>
      </c>
      <c r="Y138" s="41">
        <f t="shared" si="33"/>
        <v>3.5</v>
      </c>
      <c r="Z138" s="156">
        <f>'Lack of Coping Capacity'!D137</f>
        <v>3.7</v>
      </c>
      <c r="AA138" s="140">
        <f>'Lack of Coping Capacity'!G137</f>
        <v>6.9</v>
      </c>
      <c r="AB138" s="40">
        <f>'Lack of Coping Capacity'!H137</f>
        <v>5.3</v>
      </c>
      <c r="AC138" s="140">
        <f>'Lack of Coping Capacity'!M137</f>
        <v>2.7</v>
      </c>
      <c r="AD138" s="140">
        <f>'Lack of Coping Capacity'!R137</f>
        <v>3.1</v>
      </c>
      <c r="AE138" s="140">
        <f>'Lack of Coping Capacity'!Z137</f>
        <v>4.4000000000000004</v>
      </c>
      <c r="AF138" s="40">
        <f>'Lack of Coping Capacity'!AA137</f>
        <v>3.4</v>
      </c>
      <c r="AG138" s="41">
        <f t="shared" si="34"/>
        <v>4.4000000000000004</v>
      </c>
      <c r="AH138" s="149">
        <f t="shared" si="35"/>
        <v>3.3</v>
      </c>
      <c r="AI138" s="172" t="str">
        <f t="shared" si="36"/>
        <v>Low</v>
      </c>
      <c r="AJ138" s="166">
        <f t="shared" si="37"/>
        <v>107</v>
      </c>
      <c r="AK138" s="169">
        <f>VLOOKUP($B138,'Lack of Reliability Index'!$A$2:$H$192,8,FALSE)</f>
        <v>1.7972602739726025</v>
      </c>
      <c r="AL138" s="47">
        <f>'Imputed and missing data hidden'!BY136</f>
        <v>4</v>
      </c>
      <c r="AM138" s="167">
        <f t="shared" si="38"/>
        <v>7.8431372549019607E-2</v>
      </c>
      <c r="AN138" s="47" t="str">
        <f t="shared" si="39"/>
        <v/>
      </c>
      <c r="AO138" s="168">
        <f>'Indicator Date hidden2'!BZ137</f>
        <v>0.13698630136986301</v>
      </c>
      <c r="AP138" s="173"/>
    </row>
    <row r="139" spans="1:42" ht="15.75" thickBot="1" x14ac:dyDescent="0.3">
      <c r="A139" s="120" t="str">
        <f>'Indicator Data'!A141</f>
        <v>Peru</v>
      </c>
      <c r="B139" s="43" t="str">
        <f>'Indicator Data'!B141</f>
        <v>PER</v>
      </c>
      <c r="C139" s="147">
        <f>'Hazard &amp; Exposure'!AO138</f>
        <v>9.9</v>
      </c>
      <c r="D139" s="146">
        <f>'Hazard &amp; Exposure'!AP138</f>
        <v>6.4</v>
      </c>
      <c r="E139" s="146">
        <f>'Hazard &amp; Exposure'!AQ138</f>
        <v>9.3000000000000007</v>
      </c>
      <c r="F139" s="146">
        <f>'Hazard &amp; Exposure'!AR138</f>
        <v>0</v>
      </c>
      <c r="G139" s="146">
        <f>'Hazard &amp; Exposure'!AU138</f>
        <v>4.5999999999999996</v>
      </c>
      <c r="H139" s="146">
        <f>'Hazard &amp; Exposure'!DM138</f>
        <v>5.5</v>
      </c>
      <c r="I139" s="40">
        <f>'Hazard &amp; Exposure'!DN138</f>
        <v>7.1</v>
      </c>
      <c r="J139" s="146">
        <f>'Hazard &amp; Exposure'!DQ138</f>
        <v>2.8</v>
      </c>
      <c r="K139" s="146">
        <f>'Hazard &amp; Exposure'!DT138</f>
        <v>0</v>
      </c>
      <c r="L139" s="40">
        <f>'Hazard &amp; Exposure'!DU138</f>
        <v>2</v>
      </c>
      <c r="M139" s="41">
        <f t="shared" si="32"/>
        <v>5.0999999999999996</v>
      </c>
      <c r="N139" s="144">
        <f>Vulnerability!E138</f>
        <v>4.7</v>
      </c>
      <c r="O139" s="142">
        <f>Vulnerability!H138</f>
        <v>4.8</v>
      </c>
      <c r="P139" s="142">
        <f>Vulnerability!N138</f>
        <v>0.2</v>
      </c>
      <c r="Q139" s="40">
        <f>Vulnerability!O138</f>
        <v>3.6</v>
      </c>
      <c r="R139" s="142">
        <f>Vulnerability!T138</f>
        <v>6.9</v>
      </c>
      <c r="S139" s="141">
        <f>Vulnerability!AB138</f>
        <v>0.9</v>
      </c>
      <c r="T139" s="141">
        <f>Vulnerability!AE138</f>
        <v>1</v>
      </c>
      <c r="U139" s="141">
        <f>Vulnerability!AH138</f>
        <v>1.8</v>
      </c>
      <c r="V139" s="141">
        <f>Vulnerability!AK138</f>
        <v>3</v>
      </c>
      <c r="W139" s="142">
        <f>Vulnerability!AL138</f>
        <v>1.7</v>
      </c>
      <c r="X139" s="40">
        <f>Vulnerability!AM138</f>
        <v>4.8</v>
      </c>
      <c r="Y139" s="41">
        <f t="shared" si="33"/>
        <v>4.2</v>
      </c>
      <c r="Z139" s="156">
        <f>'Lack of Coping Capacity'!D138</f>
        <v>3.6</v>
      </c>
      <c r="AA139" s="140">
        <f>'Lack of Coping Capacity'!G138</f>
        <v>5.9</v>
      </c>
      <c r="AB139" s="40">
        <f>'Lack of Coping Capacity'!H138</f>
        <v>4.8</v>
      </c>
      <c r="AC139" s="140">
        <f>'Lack of Coping Capacity'!M138</f>
        <v>2.8</v>
      </c>
      <c r="AD139" s="140">
        <f>'Lack of Coping Capacity'!R138</f>
        <v>4.7</v>
      </c>
      <c r="AE139" s="140">
        <f>'Lack of Coping Capacity'!Z138</f>
        <v>4.8</v>
      </c>
      <c r="AF139" s="40">
        <f>'Lack of Coping Capacity'!AA138</f>
        <v>4.0999999999999996</v>
      </c>
      <c r="AG139" s="41">
        <f t="shared" si="34"/>
        <v>4.5</v>
      </c>
      <c r="AH139" s="149">
        <f t="shared" si="35"/>
        <v>4.5999999999999996</v>
      </c>
      <c r="AI139" s="172" t="str">
        <f t="shared" si="36"/>
        <v>Medium</v>
      </c>
      <c r="AJ139" s="166">
        <f t="shared" si="37"/>
        <v>61</v>
      </c>
      <c r="AK139" s="169">
        <f>VLOOKUP($B139,'Lack of Reliability Index'!$A$2:$H$192,8,FALSE)</f>
        <v>2.5022831050228325</v>
      </c>
      <c r="AL139" s="47">
        <f>'Imputed and missing data hidden'!BY137</f>
        <v>5</v>
      </c>
      <c r="AM139" s="167">
        <f t="shared" si="38"/>
        <v>9.8039215686274508E-2</v>
      </c>
      <c r="AN139" s="47" t="str">
        <f t="shared" si="39"/>
        <v/>
      </c>
      <c r="AO139" s="168">
        <f>'Indicator Date hidden2'!BZ138</f>
        <v>0.21917808219178081</v>
      </c>
      <c r="AP139" s="173"/>
    </row>
    <row r="140" spans="1:42" ht="15.75" thickBot="1" x14ac:dyDescent="0.3">
      <c r="A140" s="120" t="str">
        <f>'Indicator Data'!A142</f>
        <v>Philippines</v>
      </c>
      <c r="B140" s="43" t="str">
        <f>'Indicator Data'!B142</f>
        <v>PHL</v>
      </c>
      <c r="C140" s="147">
        <f>'Hazard &amp; Exposure'!AO139</f>
        <v>10</v>
      </c>
      <c r="D140" s="146">
        <f>'Hazard &amp; Exposure'!AP139</f>
        <v>7.2</v>
      </c>
      <c r="E140" s="146">
        <f>'Hazard &amp; Exposure'!AQ139</f>
        <v>9.3000000000000007</v>
      </c>
      <c r="F140" s="146">
        <f>'Hazard &amp; Exposure'!AR139</f>
        <v>9.5</v>
      </c>
      <c r="G140" s="146">
        <f>'Hazard &amp; Exposure'!AU139</f>
        <v>4.0999999999999996</v>
      </c>
      <c r="H140" s="146">
        <f>'Hazard &amp; Exposure'!DM139</f>
        <v>6.8</v>
      </c>
      <c r="I140" s="40">
        <f>'Hazard &amp; Exposure'!DN139</f>
        <v>8.4</v>
      </c>
      <c r="J140" s="146">
        <f>'Hazard &amp; Exposure'!DQ139</f>
        <v>8.8000000000000007</v>
      </c>
      <c r="K140" s="146">
        <f>'Hazard &amp; Exposure'!DT139</f>
        <v>7</v>
      </c>
      <c r="L140" s="40">
        <f>'Hazard &amp; Exposure'!DU139</f>
        <v>7</v>
      </c>
      <c r="M140" s="41">
        <f t="shared" si="32"/>
        <v>7.8</v>
      </c>
      <c r="N140" s="144">
        <f>Vulnerability!E139</f>
        <v>4.9000000000000004</v>
      </c>
      <c r="O140" s="142">
        <f>Vulnerability!H139</f>
        <v>4.8</v>
      </c>
      <c r="P140" s="142">
        <f>Vulnerability!N139</f>
        <v>1.2</v>
      </c>
      <c r="Q140" s="40">
        <f>Vulnerability!O139</f>
        <v>4</v>
      </c>
      <c r="R140" s="142">
        <f>Vulnerability!T139</f>
        <v>6.2</v>
      </c>
      <c r="S140" s="141">
        <f>Vulnerability!AB139</f>
        <v>3.9</v>
      </c>
      <c r="T140" s="141">
        <f>Vulnerability!AE139</f>
        <v>3.4</v>
      </c>
      <c r="U140" s="141">
        <f>Vulnerability!AH139</f>
        <v>6.5</v>
      </c>
      <c r="V140" s="141">
        <f>Vulnerability!AK139</f>
        <v>3.4</v>
      </c>
      <c r="W140" s="142">
        <f>Vulnerability!AL139</f>
        <v>4.4000000000000004</v>
      </c>
      <c r="X140" s="40">
        <f>Vulnerability!AM139</f>
        <v>5.4</v>
      </c>
      <c r="Y140" s="41">
        <f t="shared" si="33"/>
        <v>4.7</v>
      </c>
      <c r="Z140" s="156">
        <f>'Lack of Coping Capacity'!D139</f>
        <v>3.5</v>
      </c>
      <c r="AA140" s="140">
        <f>'Lack of Coping Capacity'!G139</f>
        <v>5.8</v>
      </c>
      <c r="AB140" s="40">
        <f>'Lack of Coping Capacity'!H139</f>
        <v>4.7</v>
      </c>
      <c r="AC140" s="140">
        <f>'Lack of Coping Capacity'!M139</f>
        <v>2.6</v>
      </c>
      <c r="AD140" s="140">
        <f>'Lack of Coping Capacity'!R139</f>
        <v>3</v>
      </c>
      <c r="AE140" s="140">
        <f>'Lack of Coping Capacity'!Z139</f>
        <v>4.7</v>
      </c>
      <c r="AF140" s="40">
        <f>'Lack of Coping Capacity'!AA139</f>
        <v>3.4</v>
      </c>
      <c r="AG140" s="41">
        <f t="shared" si="34"/>
        <v>4.0999999999999996</v>
      </c>
      <c r="AH140" s="149">
        <f t="shared" si="35"/>
        <v>5.3</v>
      </c>
      <c r="AI140" s="172" t="str">
        <f t="shared" si="36"/>
        <v>High</v>
      </c>
      <c r="AJ140" s="166">
        <f t="shared" si="37"/>
        <v>35</v>
      </c>
      <c r="AK140" s="169">
        <f>VLOOKUP($B140,'Lack of Reliability Index'!$A$2:$H$192,8,FALSE)</f>
        <v>3.5844748858447488</v>
      </c>
      <c r="AL140" s="47">
        <f>'Imputed and missing data hidden'!BY138</f>
        <v>5</v>
      </c>
      <c r="AM140" s="167">
        <f t="shared" si="38"/>
        <v>9.8039215686274508E-2</v>
      </c>
      <c r="AN140" s="47" t="str">
        <f t="shared" si="39"/>
        <v>YES</v>
      </c>
      <c r="AO140" s="168">
        <f>'Indicator Date hidden2'!BZ139</f>
        <v>0.28767123287671231</v>
      </c>
      <c r="AP140" s="173"/>
    </row>
    <row r="141" spans="1:42" ht="15.75" thickBot="1" x14ac:dyDescent="0.3">
      <c r="A141" s="120" t="str">
        <f>'Indicator Data'!A143</f>
        <v>Poland</v>
      </c>
      <c r="B141" s="43" t="str">
        <f>'Indicator Data'!B143</f>
        <v>POL</v>
      </c>
      <c r="C141" s="147">
        <f>'Hazard &amp; Exposure'!AO140</f>
        <v>1.3</v>
      </c>
      <c r="D141" s="146">
        <f>'Hazard &amp; Exposure'!AP140</f>
        <v>6.1</v>
      </c>
      <c r="E141" s="146">
        <f>'Hazard &amp; Exposure'!AQ140</f>
        <v>0</v>
      </c>
      <c r="F141" s="146">
        <f>'Hazard &amp; Exposure'!AR140</f>
        <v>0</v>
      </c>
      <c r="G141" s="146">
        <f>'Hazard &amp; Exposure'!AU140</f>
        <v>1.8</v>
      </c>
      <c r="H141" s="146">
        <f>'Hazard &amp; Exposure'!DM140</f>
        <v>2.2999999999999998</v>
      </c>
      <c r="I141" s="40">
        <f>'Hazard &amp; Exposure'!DN140</f>
        <v>2.2000000000000002</v>
      </c>
      <c r="J141" s="146">
        <f>'Hazard &amp; Exposure'!DQ140</f>
        <v>0.1</v>
      </c>
      <c r="K141" s="146">
        <f>'Hazard &amp; Exposure'!DT140</f>
        <v>0</v>
      </c>
      <c r="L141" s="40">
        <f>'Hazard &amp; Exposure'!DU140</f>
        <v>0.1</v>
      </c>
      <c r="M141" s="41">
        <f t="shared" si="32"/>
        <v>1.2</v>
      </c>
      <c r="N141" s="144">
        <f>Vulnerability!E140</f>
        <v>0.7</v>
      </c>
      <c r="O141" s="142">
        <f>Vulnerability!H140</f>
        <v>1.7</v>
      </c>
      <c r="P141" s="142">
        <f>Vulnerability!N140</f>
        <v>0.2</v>
      </c>
      <c r="Q141" s="40">
        <f>Vulnerability!O140</f>
        <v>0.8</v>
      </c>
      <c r="R141" s="142">
        <f>Vulnerability!T140</f>
        <v>3.3</v>
      </c>
      <c r="S141" s="141">
        <f>Vulnerability!AB140</f>
        <v>0.2</v>
      </c>
      <c r="T141" s="141">
        <f>Vulnerability!AE140</f>
        <v>0.4</v>
      </c>
      <c r="U141" s="141">
        <f>Vulnerability!AH140</f>
        <v>0</v>
      </c>
      <c r="V141" s="141">
        <f>Vulnerability!AK140</f>
        <v>0.8</v>
      </c>
      <c r="W141" s="142">
        <f>Vulnerability!AL140</f>
        <v>0.4</v>
      </c>
      <c r="X141" s="40">
        <f>Vulnerability!AM140</f>
        <v>2</v>
      </c>
      <c r="Y141" s="41">
        <f t="shared" si="33"/>
        <v>1.4</v>
      </c>
      <c r="Z141" s="156">
        <f>'Lack of Coping Capacity'!D140</f>
        <v>4.3</v>
      </c>
      <c r="AA141" s="140">
        <f>'Lack of Coping Capacity'!G140</f>
        <v>3.9</v>
      </c>
      <c r="AB141" s="40">
        <f>'Lack of Coping Capacity'!H140</f>
        <v>4.0999999999999996</v>
      </c>
      <c r="AC141" s="140">
        <f>'Lack of Coping Capacity'!M140</f>
        <v>1.6</v>
      </c>
      <c r="AD141" s="140">
        <f>'Lack of Coping Capacity'!R140</f>
        <v>0.1</v>
      </c>
      <c r="AE141" s="140">
        <f>'Lack of Coping Capacity'!Z140</f>
        <v>2.2000000000000002</v>
      </c>
      <c r="AF141" s="40">
        <f>'Lack of Coping Capacity'!AA140</f>
        <v>1.3</v>
      </c>
      <c r="AG141" s="41">
        <f t="shared" si="34"/>
        <v>2.8</v>
      </c>
      <c r="AH141" s="149">
        <f t="shared" si="35"/>
        <v>1.7</v>
      </c>
      <c r="AI141" s="172" t="str">
        <f t="shared" si="36"/>
        <v>Very Low</v>
      </c>
      <c r="AJ141" s="166">
        <f t="shared" si="37"/>
        <v>168</v>
      </c>
      <c r="AK141" s="169">
        <f>VLOOKUP($B141,'Lack of Reliability Index'!$A$2:$H$192,8,FALSE)</f>
        <v>4.2865671641791048</v>
      </c>
      <c r="AL141" s="47">
        <f>'Imputed and missing data hidden'!BY139</f>
        <v>11</v>
      </c>
      <c r="AM141" s="167">
        <f t="shared" si="38"/>
        <v>0.21568627450980393</v>
      </c>
      <c r="AN141" s="47" t="str">
        <f t="shared" si="39"/>
        <v/>
      </c>
      <c r="AO141" s="168">
        <f>'Indicator Date hidden2'!BZ140</f>
        <v>0.2537313432835821</v>
      </c>
      <c r="AP141" s="173"/>
    </row>
    <row r="142" spans="1:42" ht="15.75" thickBot="1" x14ac:dyDescent="0.3">
      <c r="A142" s="120" t="str">
        <f>'Indicator Data'!A144</f>
        <v>Portugal</v>
      </c>
      <c r="B142" s="43" t="str">
        <f>'Indicator Data'!B144</f>
        <v>PRT</v>
      </c>
      <c r="C142" s="147">
        <f>'Hazard &amp; Exposure'!AO141</f>
        <v>3.7</v>
      </c>
      <c r="D142" s="146">
        <f>'Hazard &amp; Exposure'!AP141</f>
        <v>3.7</v>
      </c>
      <c r="E142" s="146">
        <f>'Hazard &amp; Exposure'!AQ141</f>
        <v>6.2</v>
      </c>
      <c r="F142" s="146">
        <f>'Hazard &amp; Exposure'!AR141</f>
        <v>0.3</v>
      </c>
      <c r="G142" s="146">
        <f>'Hazard &amp; Exposure'!AU141</f>
        <v>2.5</v>
      </c>
      <c r="H142" s="146">
        <f>'Hazard &amp; Exposure'!DM141</f>
        <v>1.8</v>
      </c>
      <c r="I142" s="40">
        <f>'Hazard &amp; Exposure'!DN141</f>
        <v>3.3</v>
      </c>
      <c r="J142" s="146">
        <f>'Hazard &amp; Exposure'!DQ141</f>
        <v>0</v>
      </c>
      <c r="K142" s="146">
        <f>'Hazard &amp; Exposure'!DT141</f>
        <v>0</v>
      </c>
      <c r="L142" s="40">
        <f>'Hazard &amp; Exposure'!DU141</f>
        <v>0</v>
      </c>
      <c r="M142" s="41">
        <f t="shared" si="32"/>
        <v>1.8</v>
      </c>
      <c r="N142" s="144">
        <f>Vulnerability!E141</f>
        <v>1.1000000000000001</v>
      </c>
      <c r="O142" s="142">
        <f>Vulnerability!H141</f>
        <v>1.9</v>
      </c>
      <c r="P142" s="142">
        <f>Vulnerability!N141</f>
        <v>0.1</v>
      </c>
      <c r="Q142" s="40">
        <f>Vulnerability!O141</f>
        <v>1.1000000000000001</v>
      </c>
      <c r="R142" s="142">
        <f>Vulnerability!T141</f>
        <v>1.7</v>
      </c>
      <c r="S142" s="141">
        <f>Vulnerability!AB141</f>
        <v>0.3</v>
      </c>
      <c r="T142" s="141">
        <f>Vulnerability!AE141</f>
        <v>0.3</v>
      </c>
      <c r="U142" s="141">
        <f>Vulnerability!AH141</f>
        <v>0</v>
      </c>
      <c r="V142" s="141">
        <f>Vulnerability!AK141</f>
        <v>0.8</v>
      </c>
      <c r="W142" s="142">
        <f>Vulnerability!AL141</f>
        <v>0.4</v>
      </c>
      <c r="X142" s="40">
        <f>Vulnerability!AM141</f>
        <v>1.1000000000000001</v>
      </c>
      <c r="Y142" s="41">
        <f t="shared" si="33"/>
        <v>1.1000000000000001</v>
      </c>
      <c r="Z142" s="156">
        <f>'Lack of Coping Capacity'!D141</f>
        <v>2.6</v>
      </c>
      <c r="AA142" s="140">
        <f>'Lack of Coping Capacity'!G141</f>
        <v>3</v>
      </c>
      <c r="AB142" s="40">
        <f>'Lack of Coping Capacity'!H141</f>
        <v>2.8</v>
      </c>
      <c r="AC142" s="140">
        <f>'Lack of Coping Capacity'!M141</f>
        <v>2.1</v>
      </c>
      <c r="AD142" s="140">
        <f>'Lack of Coping Capacity'!R141</f>
        <v>0</v>
      </c>
      <c r="AE142" s="140">
        <f>'Lack of Coping Capacity'!Z141</f>
        <v>0.8</v>
      </c>
      <c r="AF142" s="40">
        <f>'Lack of Coping Capacity'!AA141</f>
        <v>1</v>
      </c>
      <c r="AG142" s="41">
        <f t="shared" si="34"/>
        <v>1.9</v>
      </c>
      <c r="AH142" s="149">
        <f t="shared" si="35"/>
        <v>1.6</v>
      </c>
      <c r="AI142" s="172" t="str">
        <f t="shared" si="36"/>
        <v>Very Low</v>
      </c>
      <c r="AJ142" s="166">
        <f t="shared" si="37"/>
        <v>169</v>
      </c>
      <c r="AK142" s="169">
        <f>VLOOKUP($B142,'Lack of Reliability Index'!$A$2:$H$192,8,FALSE)</f>
        <v>3.8117647058823536</v>
      </c>
      <c r="AL142" s="47">
        <f>'Imputed and missing data hidden'!BY140</f>
        <v>9</v>
      </c>
      <c r="AM142" s="167">
        <f t="shared" si="38"/>
        <v>0.17647058823529413</v>
      </c>
      <c r="AN142" s="47" t="str">
        <f t="shared" si="39"/>
        <v/>
      </c>
      <c r="AO142" s="168">
        <f>'Indicator Date hidden2'!BZ141</f>
        <v>0.26470588235294118</v>
      </c>
      <c r="AP142" s="173"/>
    </row>
    <row r="143" spans="1:42" ht="15.75" thickBot="1" x14ac:dyDescent="0.3">
      <c r="A143" s="120" t="str">
        <f>'Indicator Data'!A145</f>
        <v>Qatar</v>
      </c>
      <c r="B143" s="43" t="str">
        <f>'Indicator Data'!B145</f>
        <v>QAT</v>
      </c>
      <c r="C143" s="147">
        <f>'Hazard &amp; Exposure'!AO142</f>
        <v>0.1</v>
      </c>
      <c r="D143" s="146">
        <f>'Hazard &amp; Exposure'!AP142</f>
        <v>0</v>
      </c>
      <c r="E143" s="146">
        <f>'Hazard &amp; Exposure'!AQ142</f>
        <v>1.6</v>
      </c>
      <c r="F143" s="146">
        <f>'Hazard &amp; Exposure'!AR142</f>
        <v>0</v>
      </c>
      <c r="G143" s="146">
        <f>'Hazard &amp; Exposure'!AU142</f>
        <v>3.1</v>
      </c>
      <c r="H143" s="146">
        <f>'Hazard &amp; Exposure'!DM142</f>
        <v>3.1</v>
      </c>
      <c r="I143" s="40">
        <f>'Hazard &amp; Exposure'!DN142</f>
        <v>1.4</v>
      </c>
      <c r="J143" s="146">
        <f>'Hazard &amp; Exposure'!DQ142</f>
        <v>0.1</v>
      </c>
      <c r="K143" s="146">
        <f>'Hazard &amp; Exposure'!DT142</f>
        <v>0</v>
      </c>
      <c r="L143" s="40">
        <f>'Hazard &amp; Exposure'!DU142</f>
        <v>0.1</v>
      </c>
      <c r="M143" s="41">
        <f t="shared" si="32"/>
        <v>0.8</v>
      </c>
      <c r="N143" s="144">
        <f>Vulnerability!E142</f>
        <v>0.9</v>
      </c>
      <c r="O143" s="142">
        <f>Vulnerability!H142</f>
        <v>2.7</v>
      </c>
      <c r="P143" s="142">
        <f>Vulnerability!N142</f>
        <v>0.1</v>
      </c>
      <c r="Q143" s="40">
        <f>Vulnerability!O142</f>
        <v>1.2</v>
      </c>
      <c r="R143" s="142">
        <f>Vulnerability!T142</f>
        <v>0.9</v>
      </c>
      <c r="S143" s="141">
        <f>Vulnerability!AB142</f>
        <v>0.3</v>
      </c>
      <c r="T143" s="141">
        <f>Vulnerability!AE142</f>
        <v>0.6</v>
      </c>
      <c r="U143" s="141">
        <f>Vulnerability!AH142</f>
        <v>0</v>
      </c>
      <c r="V143" s="141">
        <f>Vulnerability!AK142</f>
        <v>1</v>
      </c>
      <c r="W143" s="142">
        <f>Vulnerability!AL142</f>
        <v>0.5</v>
      </c>
      <c r="X143" s="40">
        <f>Vulnerability!AM142</f>
        <v>0.7</v>
      </c>
      <c r="Y143" s="41">
        <f t="shared" si="33"/>
        <v>1</v>
      </c>
      <c r="Z143" s="156">
        <f>'Lack of Coping Capacity'!D142</f>
        <v>4.7</v>
      </c>
      <c r="AA143" s="140">
        <f>'Lack of Coping Capacity'!G142</f>
        <v>3.7</v>
      </c>
      <c r="AB143" s="40">
        <f>'Lack of Coping Capacity'!H142</f>
        <v>4.2</v>
      </c>
      <c r="AC143" s="140">
        <f>'Lack of Coping Capacity'!M142</f>
        <v>0.9</v>
      </c>
      <c r="AD143" s="140">
        <f>'Lack of Coping Capacity'!R142</f>
        <v>0.2</v>
      </c>
      <c r="AE143" s="140">
        <f>'Lack of Coping Capacity'!Z142</f>
        <v>2.7</v>
      </c>
      <c r="AF143" s="40">
        <f>'Lack of Coping Capacity'!AA142</f>
        <v>1.3</v>
      </c>
      <c r="AG143" s="41">
        <f t="shared" si="34"/>
        <v>2.9</v>
      </c>
      <c r="AH143" s="149">
        <f t="shared" si="35"/>
        <v>1.3</v>
      </c>
      <c r="AI143" s="172" t="str">
        <f t="shared" si="36"/>
        <v>Very Low</v>
      </c>
      <c r="AJ143" s="166">
        <f t="shared" si="37"/>
        <v>180</v>
      </c>
      <c r="AK143" s="169">
        <f>VLOOKUP($B143,'Lack of Reliability Index'!$A$2:$H$192,8,FALSE)</f>
        <v>4.0323232323232325</v>
      </c>
      <c r="AL143" s="47">
        <f>'Imputed and missing data hidden'!BY141</f>
        <v>13</v>
      </c>
      <c r="AM143" s="167">
        <f t="shared" si="38"/>
        <v>0.25490196078431371</v>
      </c>
      <c r="AN143" s="47" t="str">
        <f t="shared" si="39"/>
        <v/>
      </c>
      <c r="AO143" s="168">
        <f>'Indicator Date hidden2'!BZ142</f>
        <v>0.10606060606060606</v>
      </c>
      <c r="AP143" s="173"/>
    </row>
    <row r="144" spans="1:42" ht="15.75" thickBot="1" x14ac:dyDescent="0.3">
      <c r="A144" s="120" t="str">
        <f>'Indicator Data'!A146</f>
        <v>Romania</v>
      </c>
      <c r="B144" s="43" t="str">
        <f>'Indicator Data'!B146</f>
        <v>ROU</v>
      </c>
      <c r="C144" s="147">
        <f>'Hazard &amp; Exposure'!AO143</f>
        <v>6.6</v>
      </c>
      <c r="D144" s="146">
        <f>'Hazard &amp; Exposure'!AP143</f>
        <v>7</v>
      </c>
      <c r="E144" s="146">
        <f>'Hazard &amp; Exposure'!AQ143</f>
        <v>0</v>
      </c>
      <c r="F144" s="146">
        <f>'Hazard &amp; Exposure'!AR143</f>
        <v>0</v>
      </c>
      <c r="G144" s="146">
        <f>'Hazard &amp; Exposure'!AU143</f>
        <v>2.8</v>
      </c>
      <c r="H144" s="146">
        <f>'Hazard &amp; Exposure'!DM143</f>
        <v>4.5999999999999996</v>
      </c>
      <c r="I144" s="40">
        <f>'Hazard &amp; Exposure'!DN143</f>
        <v>4.0999999999999996</v>
      </c>
      <c r="J144" s="146">
        <f>'Hazard &amp; Exposure'!DQ143</f>
        <v>4</v>
      </c>
      <c r="K144" s="146">
        <f>'Hazard &amp; Exposure'!DT143</f>
        <v>0</v>
      </c>
      <c r="L144" s="40">
        <f>'Hazard &amp; Exposure'!DU143</f>
        <v>2.8</v>
      </c>
      <c r="M144" s="41">
        <f t="shared" si="32"/>
        <v>3.5</v>
      </c>
      <c r="N144" s="144">
        <f>Vulnerability!E143</f>
        <v>1.8</v>
      </c>
      <c r="O144" s="142">
        <f>Vulnerability!H143</f>
        <v>3.4</v>
      </c>
      <c r="P144" s="142">
        <f>Vulnerability!N143</f>
        <v>0.4</v>
      </c>
      <c r="Q144" s="40">
        <f>Vulnerability!O143</f>
        <v>1.9</v>
      </c>
      <c r="R144" s="142">
        <f>Vulnerability!T143</f>
        <v>2.5</v>
      </c>
      <c r="S144" s="141">
        <f>Vulnerability!AB143</f>
        <v>0.5</v>
      </c>
      <c r="T144" s="141">
        <f>Vulnerability!AE143</f>
        <v>0.6</v>
      </c>
      <c r="U144" s="141">
        <f>Vulnerability!AH143</f>
        <v>0</v>
      </c>
      <c r="V144" s="141">
        <f>Vulnerability!AK143</f>
        <v>0.4</v>
      </c>
      <c r="W144" s="142">
        <f>Vulnerability!AL143</f>
        <v>0.4</v>
      </c>
      <c r="X144" s="40">
        <f>Vulnerability!AM143</f>
        <v>1.5</v>
      </c>
      <c r="Y144" s="41">
        <f t="shared" si="33"/>
        <v>1.7</v>
      </c>
      <c r="Z144" s="156">
        <f>'Lack of Coping Capacity'!D143</f>
        <v>3.8</v>
      </c>
      <c r="AA144" s="140">
        <f>'Lack of Coping Capacity'!G143</f>
        <v>5.3</v>
      </c>
      <c r="AB144" s="40">
        <f>'Lack of Coping Capacity'!H143</f>
        <v>4.5999999999999996</v>
      </c>
      <c r="AC144" s="140">
        <f>'Lack of Coping Capacity'!M143</f>
        <v>2.2000000000000002</v>
      </c>
      <c r="AD144" s="140">
        <f>'Lack of Coping Capacity'!R143</f>
        <v>1</v>
      </c>
      <c r="AE144" s="140">
        <f>'Lack of Coping Capacity'!Z143</f>
        <v>3.6</v>
      </c>
      <c r="AF144" s="40">
        <f>'Lack of Coping Capacity'!AA143</f>
        <v>2.2999999999999998</v>
      </c>
      <c r="AG144" s="41">
        <f t="shared" si="34"/>
        <v>3.5</v>
      </c>
      <c r="AH144" s="149">
        <f t="shared" si="35"/>
        <v>2.8</v>
      </c>
      <c r="AI144" s="172" t="str">
        <f t="shared" si="36"/>
        <v>Low</v>
      </c>
      <c r="AJ144" s="166">
        <f t="shared" si="37"/>
        <v>126</v>
      </c>
      <c r="AK144" s="169">
        <f>VLOOKUP($B144,'Lack of Reliability Index'!$A$2:$H$192,8,FALSE)</f>
        <v>3.5764705882352938</v>
      </c>
      <c r="AL144" s="47">
        <f>'Imputed and missing data hidden'!BY142</f>
        <v>9</v>
      </c>
      <c r="AM144" s="167">
        <f t="shared" si="38"/>
        <v>0.17647058823529413</v>
      </c>
      <c r="AN144" s="47" t="str">
        <f t="shared" si="39"/>
        <v/>
      </c>
      <c r="AO144" s="168">
        <f>'Indicator Date hidden2'!BZ143</f>
        <v>0.22058823529411764</v>
      </c>
      <c r="AP144" s="173"/>
    </row>
    <row r="145" spans="1:42" s="1" customFormat="1" ht="15.75" thickBot="1" x14ac:dyDescent="0.3">
      <c r="A145" s="120" t="str">
        <f>'Indicator Data'!A147</f>
        <v>Russian Federation</v>
      </c>
      <c r="B145" s="43" t="str">
        <f>'Indicator Data'!B147</f>
        <v>RUS</v>
      </c>
      <c r="C145" s="147">
        <f>'Hazard &amp; Exposure'!AO144</f>
        <v>5.0999999999999996</v>
      </c>
      <c r="D145" s="146">
        <f>'Hazard &amp; Exposure'!AP144</f>
        <v>8.4</v>
      </c>
      <c r="E145" s="146">
        <f>'Hazard &amp; Exposure'!AQ144</f>
        <v>5.5</v>
      </c>
      <c r="F145" s="146">
        <f>'Hazard &amp; Exposure'!AR144</f>
        <v>3.8</v>
      </c>
      <c r="G145" s="146">
        <f>'Hazard &amp; Exposure'!AU144</f>
        <v>5.3</v>
      </c>
      <c r="H145" s="146">
        <f>'Hazard &amp; Exposure'!DM144</f>
        <v>3.2</v>
      </c>
      <c r="I145" s="40">
        <f>'Hazard &amp; Exposure'!DN144</f>
        <v>5.5</v>
      </c>
      <c r="J145" s="146">
        <f>'Hazard &amp; Exposure'!DQ144</f>
        <v>9.6999999999999993</v>
      </c>
      <c r="K145" s="146">
        <f>'Hazard &amp; Exposure'!DT144</f>
        <v>0</v>
      </c>
      <c r="L145" s="40">
        <f>'Hazard &amp; Exposure'!DU144</f>
        <v>6.8</v>
      </c>
      <c r="M145" s="41">
        <f t="shared" si="32"/>
        <v>6.2</v>
      </c>
      <c r="N145" s="144">
        <f>Vulnerability!E144</f>
        <v>1.7</v>
      </c>
      <c r="O145" s="142">
        <f>Vulnerability!H144</f>
        <v>3.3</v>
      </c>
      <c r="P145" s="142">
        <f>Vulnerability!N144</f>
        <v>0.1</v>
      </c>
      <c r="Q145" s="40">
        <f>Vulnerability!O144</f>
        <v>1.7</v>
      </c>
      <c r="R145" s="142">
        <f>Vulnerability!T144</f>
        <v>4.5999999999999996</v>
      </c>
      <c r="S145" s="141">
        <f>Vulnerability!AB144</f>
        <v>1.8</v>
      </c>
      <c r="T145" s="141">
        <f>Vulnerability!AE144</f>
        <v>0.6</v>
      </c>
      <c r="U145" s="141">
        <f>Vulnerability!AH144</f>
        <v>0</v>
      </c>
      <c r="V145" s="141">
        <f>Vulnerability!AK144</f>
        <v>0.8</v>
      </c>
      <c r="W145" s="142">
        <f>Vulnerability!AL144</f>
        <v>0.8</v>
      </c>
      <c r="X145" s="40">
        <f>Vulnerability!AM144</f>
        <v>2.9</v>
      </c>
      <c r="Y145" s="41">
        <f t="shared" si="33"/>
        <v>2.2999999999999998</v>
      </c>
      <c r="Z145" s="156" t="str">
        <f>'Lack of Coping Capacity'!D144</f>
        <v>x</v>
      </c>
      <c r="AA145" s="140">
        <f>'Lack of Coping Capacity'!G144</f>
        <v>6.2</v>
      </c>
      <c r="AB145" s="40">
        <f>'Lack of Coping Capacity'!H144</f>
        <v>6.2</v>
      </c>
      <c r="AC145" s="140">
        <f>'Lack of Coping Capacity'!M144</f>
        <v>1.3</v>
      </c>
      <c r="AD145" s="140">
        <f>'Lack of Coping Capacity'!R144</f>
        <v>3.5</v>
      </c>
      <c r="AE145" s="140">
        <f>'Lack of Coping Capacity'!Z144</f>
        <v>2</v>
      </c>
      <c r="AF145" s="40">
        <f>'Lack of Coping Capacity'!AA144</f>
        <v>2.2999999999999998</v>
      </c>
      <c r="AG145" s="41">
        <f t="shared" si="34"/>
        <v>4.5</v>
      </c>
      <c r="AH145" s="149">
        <f t="shared" si="35"/>
        <v>4</v>
      </c>
      <c r="AI145" s="172" t="str">
        <f t="shared" si="36"/>
        <v>Medium</v>
      </c>
      <c r="AJ145" s="166">
        <f t="shared" si="37"/>
        <v>82</v>
      </c>
      <c r="AK145" s="169">
        <f>VLOOKUP($B145,'Lack of Reliability Index'!$A$2:$H$192,8,FALSE)</f>
        <v>4.206965174129353</v>
      </c>
      <c r="AL145" s="47">
        <f>'Imputed and missing data hidden'!BY143</f>
        <v>11</v>
      </c>
      <c r="AM145" s="167">
        <f t="shared" si="38"/>
        <v>0.21568627450980393</v>
      </c>
      <c r="AN145" s="47" t="str">
        <f t="shared" si="39"/>
        <v/>
      </c>
      <c r="AO145" s="168">
        <f>'Indicator Date hidden2'!BZ144</f>
        <v>0.23880597014925373</v>
      </c>
      <c r="AP145" s="173"/>
    </row>
    <row r="146" spans="1:42" ht="15.75" thickBot="1" x14ac:dyDescent="0.3">
      <c r="A146" s="120" t="str">
        <f>'Indicator Data'!A148</f>
        <v>Rwanda</v>
      </c>
      <c r="B146" s="43" t="str">
        <f>'Indicator Data'!B148</f>
        <v>RWA</v>
      </c>
      <c r="C146" s="147">
        <f>'Hazard &amp; Exposure'!AO145</f>
        <v>4.5</v>
      </c>
      <c r="D146" s="146">
        <f>'Hazard &amp; Exposure'!AP145</f>
        <v>4.4000000000000004</v>
      </c>
      <c r="E146" s="146">
        <f>'Hazard &amp; Exposure'!AQ145</f>
        <v>0</v>
      </c>
      <c r="F146" s="146">
        <f>'Hazard &amp; Exposure'!AR145</f>
        <v>0</v>
      </c>
      <c r="G146" s="146">
        <f>'Hazard &amp; Exposure'!AU145</f>
        <v>5.0999999999999996</v>
      </c>
      <c r="H146" s="146">
        <f>'Hazard &amp; Exposure'!DM145</f>
        <v>5.8</v>
      </c>
      <c r="I146" s="40">
        <f>'Hazard &amp; Exposure'!DN145</f>
        <v>3.6</v>
      </c>
      <c r="J146" s="146">
        <f>'Hazard &amp; Exposure'!DQ145</f>
        <v>4.3</v>
      </c>
      <c r="K146" s="146">
        <f>'Hazard &amp; Exposure'!DT145</f>
        <v>0</v>
      </c>
      <c r="L146" s="40">
        <f>'Hazard &amp; Exposure'!DU145</f>
        <v>3</v>
      </c>
      <c r="M146" s="41">
        <f t="shared" si="32"/>
        <v>3.3</v>
      </c>
      <c r="N146" s="144">
        <f>Vulnerability!E145</f>
        <v>8.4</v>
      </c>
      <c r="O146" s="142">
        <f>Vulnerability!H145</f>
        <v>4.9000000000000004</v>
      </c>
      <c r="P146" s="142">
        <f>Vulnerability!N145</f>
        <v>3.9</v>
      </c>
      <c r="Q146" s="40">
        <f>Vulnerability!O145</f>
        <v>6.4</v>
      </c>
      <c r="R146" s="142">
        <f>Vulnerability!T145</f>
        <v>6.6</v>
      </c>
      <c r="S146" s="141">
        <f>Vulnerability!AB145</f>
        <v>5.0999999999999996</v>
      </c>
      <c r="T146" s="141">
        <f>Vulnerability!AE145</f>
        <v>2.8</v>
      </c>
      <c r="U146" s="141">
        <f>Vulnerability!AH145</f>
        <v>0.1</v>
      </c>
      <c r="V146" s="141">
        <f>Vulnerability!AK145</f>
        <v>8.4</v>
      </c>
      <c r="W146" s="142">
        <f>Vulnerability!AL145</f>
        <v>4.9000000000000004</v>
      </c>
      <c r="X146" s="40">
        <f>Vulnerability!AM145</f>
        <v>5.8</v>
      </c>
      <c r="Y146" s="41">
        <f t="shared" si="33"/>
        <v>6.1</v>
      </c>
      <c r="Z146" s="156">
        <f>'Lack of Coping Capacity'!D145</f>
        <v>3</v>
      </c>
      <c r="AA146" s="140">
        <f>'Lack of Coping Capacity'!G145</f>
        <v>4.5</v>
      </c>
      <c r="AB146" s="40">
        <f>'Lack of Coping Capacity'!H145</f>
        <v>3.8</v>
      </c>
      <c r="AC146" s="140">
        <f>'Lack of Coping Capacity'!M145</f>
        <v>6.7</v>
      </c>
      <c r="AD146" s="140">
        <f>'Lack of Coping Capacity'!R145</f>
        <v>6.3</v>
      </c>
      <c r="AE146" s="140">
        <f>'Lack of Coping Capacity'!Z145</f>
        <v>5.7</v>
      </c>
      <c r="AF146" s="40">
        <f>'Lack of Coping Capacity'!AA145</f>
        <v>6.2</v>
      </c>
      <c r="AG146" s="41">
        <f t="shared" si="34"/>
        <v>5.0999999999999996</v>
      </c>
      <c r="AH146" s="149">
        <f t="shared" si="35"/>
        <v>4.7</v>
      </c>
      <c r="AI146" s="172" t="str">
        <f t="shared" si="36"/>
        <v>Medium</v>
      </c>
      <c r="AJ146" s="166">
        <f t="shared" si="37"/>
        <v>57</v>
      </c>
      <c r="AK146" s="169">
        <f>VLOOKUP($B146,'Lack of Reliability Index'!$A$2:$H$192,8,FALSE)</f>
        <v>1.153153153153152</v>
      </c>
      <c r="AL146" s="47">
        <f>'Imputed and missing data hidden'!BY144</f>
        <v>0</v>
      </c>
      <c r="AM146" s="167">
        <f t="shared" si="38"/>
        <v>0</v>
      </c>
      <c r="AN146" s="47" t="str">
        <f t="shared" si="39"/>
        <v/>
      </c>
      <c r="AO146" s="168">
        <f>'Indicator Date hidden2'!BZ145</f>
        <v>0.21621621621621623</v>
      </c>
      <c r="AP146" s="173"/>
    </row>
    <row r="147" spans="1:42" ht="15.75" thickBot="1" x14ac:dyDescent="0.3">
      <c r="A147" s="120" t="str">
        <f>'Indicator Data'!A149</f>
        <v>Saint Kitts and Nevis</v>
      </c>
      <c r="B147" s="43" t="str">
        <f>'Indicator Data'!B149</f>
        <v>KNA</v>
      </c>
      <c r="C147" s="147">
        <f>'Hazard &amp; Exposure'!AO146</f>
        <v>4.2</v>
      </c>
      <c r="D147" s="146">
        <f>'Hazard &amp; Exposure'!AP146</f>
        <v>0.1</v>
      </c>
      <c r="E147" s="146">
        <f>'Hazard &amp; Exposure'!AQ146</f>
        <v>0</v>
      </c>
      <c r="F147" s="146">
        <f>'Hazard &amp; Exposure'!AR146</f>
        <v>6.9</v>
      </c>
      <c r="G147" s="146">
        <f>'Hazard &amp; Exposure'!AU146</f>
        <v>0</v>
      </c>
      <c r="H147" s="146">
        <f>'Hazard &amp; Exposure'!DM146</f>
        <v>2.9</v>
      </c>
      <c r="I147" s="40">
        <f>'Hazard &amp; Exposure'!DN146</f>
        <v>2.8</v>
      </c>
      <c r="J147" s="146">
        <f>'Hazard &amp; Exposure'!DQ146</f>
        <v>0</v>
      </c>
      <c r="K147" s="146">
        <f>'Hazard &amp; Exposure'!DT146</f>
        <v>0</v>
      </c>
      <c r="L147" s="40">
        <f>'Hazard &amp; Exposure'!DU146</f>
        <v>0</v>
      </c>
      <c r="M147" s="41">
        <f t="shared" si="32"/>
        <v>1.5</v>
      </c>
      <c r="N147" s="144">
        <f>Vulnerability!E146</f>
        <v>2.4</v>
      </c>
      <c r="O147" s="142" t="str">
        <f>Vulnerability!H146</f>
        <v>x</v>
      </c>
      <c r="P147" s="142">
        <f>Vulnerability!N146</f>
        <v>0.5</v>
      </c>
      <c r="Q147" s="40">
        <f>Vulnerability!O146</f>
        <v>1.8</v>
      </c>
      <c r="R147" s="142">
        <f>Vulnerability!T146</f>
        <v>0.9</v>
      </c>
      <c r="S147" s="141">
        <f>Vulnerability!AB146</f>
        <v>0</v>
      </c>
      <c r="T147" s="141">
        <f>Vulnerability!AE146</f>
        <v>1.1000000000000001</v>
      </c>
      <c r="U147" s="141">
        <f>Vulnerability!AH146</f>
        <v>0</v>
      </c>
      <c r="V147" s="141">
        <f>Vulnerability!AK146</f>
        <v>3.5</v>
      </c>
      <c r="W147" s="142">
        <f>Vulnerability!AL146</f>
        <v>1.3</v>
      </c>
      <c r="X147" s="40">
        <f>Vulnerability!AM146</f>
        <v>1.1000000000000001</v>
      </c>
      <c r="Y147" s="41">
        <f t="shared" si="33"/>
        <v>1.5</v>
      </c>
      <c r="Z147" s="156">
        <f>'Lack of Coping Capacity'!D146</f>
        <v>4</v>
      </c>
      <c r="AA147" s="140">
        <f>'Lack of Coping Capacity'!G146</f>
        <v>3.9</v>
      </c>
      <c r="AB147" s="40">
        <f>'Lack of Coping Capacity'!H146</f>
        <v>4</v>
      </c>
      <c r="AC147" s="140">
        <f>'Lack of Coping Capacity'!M146</f>
        <v>1.8</v>
      </c>
      <c r="AD147" s="140">
        <f>'Lack of Coping Capacity'!R146</f>
        <v>0.4</v>
      </c>
      <c r="AE147" s="140">
        <f>'Lack of Coping Capacity'!Z146</f>
        <v>3.1</v>
      </c>
      <c r="AF147" s="40">
        <f>'Lack of Coping Capacity'!AA146</f>
        <v>1.8</v>
      </c>
      <c r="AG147" s="41">
        <f t="shared" si="34"/>
        <v>3</v>
      </c>
      <c r="AH147" s="149">
        <f t="shared" si="35"/>
        <v>1.9</v>
      </c>
      <c r="AI147" s="172" t="str">
        <f t="shared" si="36"/>
        <v>Very Low</v>
      </c>
      <c r="AJ147" s="166">
        <f t="shared" si="37"/>
        <v>156</v>
      </c>
      <c r="AK147" s="169">
        <f>VLOOKUP($B147,'Lack of Reliability Index'!$A$2:$H$192,8,FALSE)</f>
        <v>5.9887005649717509</v>
      </c>
      <c r="AL147" s="47">
        <f>'Imputed and missing data hidden'!BY145</f>
        <v>23</v>
      </c>
      <c r="AM147" s="167">
        <f t="shared" si="38"/>
        <v>0.45098039215686275</v>
      </c>
      <c r="AN147" s="47" t="str">
        <f t="shared" si="39"/>
        <v/>
      </c>
      <c r="AO147" s="168">
        <f>'Indicator Date hidden2'!BZ146</f>
        <v>0.3728813559322034</v>
      </c>
      <c r="AP147" s="173"/>
    </row>
    <row r="148" spans="1:42" ht="15.75" thickBot="1" x14ac:dyDescent="0.3">
      <c r="A148" s="120" t="str">
        <f>'Indicator Data'!A150</f>
        <v>Saint Lucia</v>
      </c>
      <c r="B148" s="43" t="str">
        <f>'Indicator Data'!B150</f>
        <v>LCA</v>
      </c>
      <c r="C148" s="147">
        <f>'Hazard &amp; Exposure'!AO147</f>
        <v>4.3</v>
      </c>
      <c r="D148" s="146">
        <f>'Hazard &amp; Exposure'!AP147</f>
        <v>0.1</v>
      </c>
      <c r="E148" s="146">
        <f>'Hazard &amp; Exposure'!AQ147</f>
        <v>0</v>
      </c>
      <c r="F148" s="146">
        <f>'Hazard &amp; Exposure'!AR147</f>
        <v>4.7</v>
      </c>
      <c r="G148" s="146">
        <f>'Hazard &amp; Exposure'!AU147</f>
        <v>0.5</v>
      </c>
      <c r="H148" s="146">
        <f>'Hazard &amp; Exposure'!DM147</f>
        <v>4.5</v>
      </c>
      <c r="I148" s="40">
        <f>'Hazard &amp; Exposure'!DN147</f>
        <v>2.6</v>
      </c>
      <c r="J148" s="146">
        <f>'Hazard &amp; Exposure'!DQ147</f>
        <v>0</v>
      </c>
      <c r="K148" s="146">
        <f>'Hazard &amp; Exposure'!DT147</f>
        <v>0</v>
      </c>
      <c r="L148" s="40">
        <f>'Hazard &amp; Exposure'!DU147</f>
        <v>0</v>
      </c>
      <c r="M148" s="41">
        <f t="shared" si="32"/>
        <v>1.4</v>
      </c>
      <c r="N148" s="144">
        <f>Vulnerability!E147</f>
        <v>2.4</v>
      </c>
      <c r="O148" s="142">
        <f>Vulnerability!H147</f>
        <v>5.5</v>
      </c>
      <c r="P148" s="142">
        <f>Vulnerability!N147</f>
        <v>0.8</v>
      </c>
      <c r="Q148" s="40">
        <f>Vulnerability!O147</f>
        <v>2.8</v>
      </c>
      <c r="R148" s="142">
        <f>Vulnerability!T147</f>
        <v>0</v>
      </c>
      <c r="S148" s="141">
        <f>Vulnerability!AB147</f>
        <v>0.8</v>
      </c>
      <c r="T148" s="141">
        <f>Vulnerability!AE147</f>
        <v>1</v>
      </c>
      <c r="U148" s="141">
        <f>Vulnerability!AH147</f>
        <v>0</v>
      </c>
      <c r="V148" s="141">
        <f>Vulnerability!AK147</f>
        <v>6</v>
      </c>
      <c r="W148" s="142">
        <f>Vulnerability!AL147</f>
        <v>2.2999999999999998</v>
      </c>
      <c r="X148" s="40">
        <f>Vulnerability!AM147</f>
        <v>1.2</v>
      </c>
      <c r="Y148" s="41">
        <f t="shared" si="33"/>
        <v>2</v>
      </c>
      <c r="Z148" s="156">
        <f>'Lack of Coping Capacity'!D147</f>
        <v>5.2</v>
      </c>
      <c r="AA148" s="140">
        <f>'Lack of Coping Capacity'!G147</f>
        <v>4.5</v>
      </c>
      <c r="AB148" s="40">
        <f>'Lack of Coping Capacity'!H147</f>
        <v>4.9000000000000004</v>
      </c>
      <c r="AC148" s="140">
        <f>'Lack of Coping Capacity'!M147</f>
        <v>3.5</v>
      </c>
      <c r="AD148" s="140">
        <f>'Lack of Coping Capacity'!R147</f>
        <v>0.6</v>
      </c>
      <c r="AE148" s="140">
        <f>'Lack of Coping Capacity'!Z147</f>
        <v>4.0999999999999996</v>
      </c>
      <c r="AF148" s="40">
        <f>'Lack of Coping Capacity'!AA147</f>
        <v>2.7</v>
      </c>
      <c r="AG148" s="41">
        <f t="shared" si="34"/>
        <v>3.9</v>
      </c>
      <c r="AH148" s="149">
        <f t="shared" si="35"/>
        <v>2.2000000000000002</v>
      </c>
      <c r="AI148" s="172" t="str">
        <f t="shared" si="36"/>
        <v>Low</v>
      </c>
      <c r="AJ148" s="166">
        <f t="shared" si="37"/>
        <v>146</v>
      </c>
      <c r="AK148" s="169">
        <f>VLOOKUP($B148,'Lack of Reliability Index'!$A$2:$H$192,8,FALSE)</f>
        <v>4.7402985074626862</v>
      </c>
      <c r="AL148" s="47">
        <f>'Imputed and missing data hidden'!BY146</f>
        <v>13</v>
      </c>
      <c r="AM148" s="167">
        <f t="shared" si="38"/>
        <v>0.25490196078431371</v>
      </c>
      <c r="AN148" s="47" t="str">
        <f t="shared" si="39"/>
        <v/>
      </c>
      <c r="AO148" s="168">
        <f>'Indicator Date hidden2'!BZ147</f>
        <v>0.23880597014925373</v>
      </c>
      <c r="AP148" s="173"/>
    </row>
    <row r="149" spans="1:42" ht="15.75" thickBot="1" x14ac:dyDescent="0.3">
      <c r="A149" s="120" t="str">
        <f>'Indicator Data'!A151</f>
        <v>Saint Vincent and the Grenadines</v>
      </c>
      <c r="B149" s="43" t="str">
        <f>'Indicator Data'!B151</f>
        <v>VCT</v>
      </c>
      <c r="C149" s="147">
        <f>'Hazard &amp; Exposure'!AO148</f>
        <v>5.0999999999999996</v>
      </c>
      <c r="D149" s="146">
        <f>'Hazard &amp; Exposure'!AP148</f>
        <v>0.1</v>
      </c>
      <c r="E149" s="146">
        <f>'Hazard &amp; Exposure'!AQ148</f>
        <v>0</v>
      </c>
      <c r="F149" s="146">
        <f>'Hazard &amp; Exposure'!AR148</f>
        <v>4.3</v>
      </c>
      <c r="G149" s="146">
        <f>'Hazard &amp; Exposure'!AU148</f>
        <v>0.5</v>
      </c>
      <c r="H149" s="146">
        <f>'Hazard &amp; Exposure'!DM148</f>
        <v>4.0999999999999996</v>
      </c>
      <c r="I149" s="40">
        <f>'Hazard &amp; Exposure'!DN148</f>
        <v>2.6</v>
      </c>
      <c r="J149" s="146">
        <f>'Hazard &amp; Exposure'!DQ148</f>
        <v>0</v>
      </c>
      <c r="K149" s="146">
        <f>'Hazard &amp; Exposure'!DT148</f>
        <v>0</v>
      </c>
      <c r="L149" s="40">
        <f>'Hazard &amp; Exposure'!DU148</f>
        <v>0</v>
      </c>
      <c r="M149" s="41">
        <f t="shared" si="32"/>
        <v>1.4</v>
      </c>
      <c r="N149" s="144">
        <f>Vulnerability!E148</f>
        <v>3.5</v>
      </c>
      <c r="O149" s="142" t="str">
        <f>Vulnerability!H148</f>
        <v>x</v>
      </c>
      <c r="P149" s="142">
        <f>Vulnerability!N148</f>
        <v>1.2</v>
      </c>
      <c r="Q149" s="40">
        <f>Vulnerability!O148</f>
        <v>2.7</v>
      </c>
      <c r="R149" s="142">
        <f>Vulnerability!T148</f>
        <v>0</v>
      </c>
      <c r="S149" s="141">
        <f>Vulnerability!AB148</f>
        <v>0</v>
      </c>
      <c r="T149" s="141">
        <f>Vulnerability!AE148</f>
        <v>1.2</v>
      </c>
      <c r="U149" s="141">
        <f>Vulnerability!AH148</f>
        <v>0</v>
      </c>
      <c r="V149" s="141">
        <f>Vulnerability!AK148</f>
        <v>2.1</v>
      </c>
      <c r="W149" s="142">
        <f>Vulnerability!AL148</f>
        <v>0.9</v>
      </c>
      <c r="X149" s="40">
        <f>Vulnerability!AM148</f>
        <v>0.5</v>
      </c>
      <c r="Y149" s="41">
        <f t="shared" si="33"/>
        <v>1.7</v>
      </c>
      <c r="Z149" s="156" t="str">
        <f>'Lack of Coping Capacity'!D148</f>
        <v>x</v>
      </c>
      <c r="AA149" s="140">
        <f>'Lack of Coping Capacity'!G148</f>
        <v>4.4000000000000004</v>
      </c>
      <c r="AB149" s="40">
        <f>'Lack of Coping Capacity'!H148</f>
        <v>4.4000000000000004</v>
      </c>
      <c r="AC149" s="140">
        <f>'Lack of Coping Capacity'!M148</f>
        <v>3.1</v>
      </c>
      <c r="AD149" s="140">
        <f>'Lack of Coping Capacity'!R148</f>
        <v>0.8</v>
      </c>
      <c r="AE149" s="140">
        <f>'Lack of Coping Capacity'!Z148</f>
        <v>3.1</v>
      </c>
      <c r="AF149" s="40">
        <f>'Lack of Coping Capacity'!AA148</f>
        <v>2.2999999999999998</v>
      </c>
      <c r="AG149" s="41">
        <f t="shared" si="34"/>
        <v>3.4</v>
      </c>
      <c r="AH149" s="149">
        <f t="shared" si="35"/>
        <v>2</v>
      </c>
      <c r="AI149" s="172" t="str">
        <f t="shared" si="36"/>
        <v>Low</v>
      </c>
      <c r="AJ149" s="166">
        <f t="shared" si="37"/>
        <v>152</v>
      </c>
      <c r="AK149" s="169">
        <f>VLOOKUP($B149,'Lack of Reliability Index'!$A$2:$H$192,8,FALSE)</f>
        <v>4.3555555555555561</v>
      </c>
      <c r="AL149" s="47">
        <f>'Imputed and missing data hidden'!BY147</f>
        <v>20</v>
      </c>
      <c r="AM149" s="167">
        <f t="shared" si="38"/>
        <v>0.39215686274509803</v>
      </c>
      <c r="AN149" s="47" t="str">
        <f t="shared" si="39"/>
        <v/>
      </c>
      <c r="AO149" s="168">
        <f>'Indicator Date hidden2'!BZ148</f>
        <v>6.6666666666666666E-2</v>
      </c>
      <c r="AP149" s="173"/>
    </row>
    <row r="150" spans="1:42" ht="15.75" thickBot="1" x14ac:dyDescent="0.3">
      <c r="A150" s="120" t="str">
        <f>'Indicator Data'!A152</f>
        <v>Samoa</v>
      </c>
      <c r="B150" s="43" t="str">
        <f>'Indicator Data'!B152</f>
        <v>WSM</v>
      </c>
      <c r="C150" s="147">
        <f>'Hazard &amp; Exposure'!AO149</f>
        <v>4.3</v>
      </c>
      <c r="D150" s="146">
        <f>'Hazard &amp; Exposure'!AP149</f>
        <v>0.1</v>
      </c>
      <c r="E150" s="146">
        <f>'Hazard &amp; Exposure'!AQ149</f>
        <v>6.9</v>
      </c>
      <c r="F150" s="146">
        <f>'Hazard &amp; Exposure'!AR149</f>
        <v>4.4000000000000004</v>
      </c>
      <c r="G150" s="146">
        <f>'Hazard &amp; Exposure'!AU149</f>
        <v>0.5</v>
      </c>
      <c r="H150" s="146">
        <f>'Hazard &amp; Exposure'!DM149</f>
        <v>2.7</v>
      </c>
      <c r="I150" s="40">
        <f>'Hazard &amp; Exposure'!DN149</f>
        <v>3.5</v>
      </c>
      <c r="J150" s="146">
        <f>'Hazard &amp; Exposure'!DQ149</f>
        <v>0</v>
      </c>
      <c r="K150" s="146">
        <f>'Hazard &amp; Exposure'!DT149</f>
        <v>0</v>
      </c>
      <c r="L150" s="40">
        <f>'Hazard &amp; Exposure'!DU149</f>
        <v>0</v>
      </c>
      <c r="M150" s="41">
        <f t="shared" si="32"/>
        <v>1.9</v>
      </c>
      <c r="N150" s="144">
        <f>Vulnerability!E149</f>
        <v>3.7</v>
      </c>
      <c r="O150" s="142">
        <f>Vulnerability!H149</f>
        <v>4.2</v>
      </c>
      <c r="P150" s="142">
        <f>Vulnerability!N149</f>
        <v>8.5</v>
      </c>
      <c r="Q150" s="40">
        <f>Vulnerability!O149</f>
        <v>5</v>
      </c>
      <c r="R150" s="142">
        <f>Vulnerability!T149</f>
        <v>0</v>
      </c>
      <c r="S150" s="141">
        <f>Vulnerability!AB149</f>
        <v>1.9</v>
      </c>
      <c r="T150" s="141">
        <f>Vulnerability!AE149</f>
        <v>1</v>
      </c>
      <c r="U150" s="141">
        <f>Vulnerability!AH149</f>
        <v>0</v>
      </c>
      <c r="V150" s="141">
        <f>Vulnerability!AK149</f>
        <v>1.3</v>
      </c>
      <c r="W150" s="142">
        <f>Vulnerability!AL149</f>
        <v>1.1000000000000001</v>
      </c>
      <c r="X150" s="40">
        <f>Vulnerability!AM149</f>
        <v>0.6</v>
      </c>
      <c r="Y150" s="41">
        <f t="shared" si="33"/>
        <v>3.1</v>
      </c>
      <c r="Z150" s="156">
        <f>'Lack of Coping Capacity'!D149</f>
        <v>4.5999999999999996</v>
      </c>
      <c r="AA150" s="140">
        <f>'Lack of Coping Capacity'!G149</f>
        <v>3.8</v>
      </c>
      <c r="AB150" s="40">
        <f>'Lack of Coping Capacity'!H149</f>
        <v>4.2</v>
      </c>
      <c r="AC150" s="140">
        <f>'Lack of Coping Capacity'!M149</f>
        <v>3.7</v>
      </c>
      <c r="AD150" s="140">
        <f>'Lack of Coping Capacity'!R149</f>
        <v>1.7</v>
      </c>
      <c r="AE150" s="140">
        <f>'Lack of Coping Capacity'!Z149</f>
        <v>6.4</v>
      </c>
      <c r="AF150" s="40">
        <f>'Lack of Coping Capacity'!AA149</f>
        <v>3.9</v>
      </c>
      <c r="AG150" s="41">
        <f t="shared" si="34"/>
        <v>4.0999999999999996</v>
      </c>
      <c r="AH150" s="149">
        <f t="shared" si="35"/>
        <v>2.9</v>
      </c>
      <c r="AI150" s="172" t="str">
        <f t="shared" si="36"/>
        <v>Low</v>
      </c>
      <c r="AJ150" s="166">
        <f t="shared" si="37"/>
        <v>124</v>
      </c>
      <c r="AK150" s="169">
        <f>VLOOKUP($B150,'Lack of Reliability Index'!$A$2:$H$192,8,FALSE)</f>
        <v>5.3128205128205135</v>
      </c>
      <c r="AL150" s="47">
        <f>'Imputed and missing data hidden'!BY148</f>
        <v>15</v>
      </c>
      <c r="AM150" s="167">
        <f t="shared" si="38"/>
        <v>0.29411764705882354</v>
      </c>
      <c r="AN150" s="47" t="str">
        <f t="shared" si="39"/>
        <v/>
      </c>
      <c r="AO150" s="168">
        <f>'Indicator Date hidden2'!BZ149</f>
        <v>0.24615384615384617</v>
      </c>
      <c r="AP150" s="173"/>
    </row>
    <row r="151" spans="1:42" ht="15.75" thickBot="1" x14ac:dyDescent="0.3">
      <c r="A151" s="120" t="str">
        <f>'Indicator Data'!A153</f>
        <v>Sao Tome and Principe</v>
      </c>
      <c r="B151" s="43" t="str">
        <f>'Indicator Data'!B153</f>
        <v>STP</v>
      </c>
      <c r="C151" s="147">
        <f>'Hazard &amp; Exposure'!AO150</f>
        <v>0.1</v>
      </c>
      <c r="D151" s="146">
        <f>'Hazard &amp; Exposure'!AP150</f>
        <v>0.1</v>
      </c>
      <c r="E151" s="146">
        <f>'Hazard &amp; Exposure'!AQ150</f>
        <v>0</v>
      </c>
      <c r="F151" s="146">
        <f>'Hazard &amp; Exposure'!AR150</f>
        <v>0</v>
      </c>
      <c r="G151" s="146">
        <f>'Hazard &amp; Exposure'!AU150</f>
        <v>0</v>
      </c>
      <c r="H151" s="146">
        <f>'Hazard &amp; Exposure'!DM150</f>
        <v>5.9</v>
      </c>
      <c r="I151" s="40">
        <f>'Hazard &amp; Exposure'!DN150</f>
        <v>1.3</v>
      </c>
      <c r="J151" s="146">
        <f>'Hazard &amp; Exposure'!DQ150</f>
        <v>0</v>
      </c>
      <c r="K151" s="146">
        <f>'Hazard &amp; Exposure'!DT150</f>
        <v>0</v>
      </c>
      <c r="L151" s="40">
        <f>'Hazard &amp; Exposure'!DU150</f>
        <v>0</v>
      </c>
      <c r="M151" s="41">
        <f t="shared" si="32"/>
        <v>0.7</v>
      </c>
      <c r="N151" s="144">
        <f>Vulnerability!E150</f>
        <v>7.7</v>
      </c>
      <c r="O151" s="142">
        <f>Vulnerability!H150</f>
        <v>4.4000000000000004</v>
      </c>
      <c r="P151" s="142">
        <f>Vulnerability!N150</f>
        <v>3.8</v>
      </c>
      <c r="Q151" s="40">
        <f>Vulnerability!O150</f>
        <v>5.9</v>
      </c>
      <c r="R151" s="142">
        <f>Vulnerability!T150</f>
        <v>0</v>
      </c>
      <c r="S151" s="141">
        <f>Vulnerability!AB150</f>
        <v>3.5</v>
      </c>
      <c r="T151" s="141">
        <f>Vulnerability!AE150</f>
        <v>2.9</v>
      </c>
      <c r="U151" s="141">
        <f>Vulnerability!AH150</f>
        <v>0</v>
      </c>
      <c r="V151" s="141">
        <f>Vulnerability!AK150</f>
        <v>2.5</v>
      </c>
      <c r="W151" s="142">
        <f>Vulnerability!AL150</f>
        <v>2.2999999999999998</v>
      </c>
      <c r="X151" s="40">
        <f>Vulnerability!AM150</f>
        <v>1.2</v>
      </c>
      <c r="Y151" s="41">
        <f t="shared" si="33"/>
        <v>3.9</v>
      </c>
      <c r="Z151" s="156" t="str">
        <f>'Lack of Coping Capacity'!D150</f>
        <v>x</v>
      </c>
      <c r="AA151" s="140">
        <f>'Lack of Coping Capacity'!G150</f>
        <v>6</v>
      </c>
      <c r="AB151" s="40">
        <f>'Lack of Coping Capacity'!H150</f>
        <v>6</v>
      </c>
      <c r="AC151" s="140">
        <f>'Lack of Coping Capacity'!M150</f>
        <v>4.4000000000000004</v>
      </c>
      <c r="AD151" s="140">
        <f>'Lack of Coping Capacity'!R150</f>
        <v>4.3</v>
      </c>
      <c r="AE151" s="140">
        <f>'Lack of Coping Capacity'!Z150</f>
        <v>5.5</v>
      </c>
      <c r="AF151" s="40">
        <f>'Lack of Coping Capacity'!AA150</f>
        <v>4.7</v>
      </c>
      <c r="AG151" s="41">
        <f t="shared" si="34"/>
        <v>5.4</v>
      </c>
      <c r="AH151" s="149">
        <f t="shared" si="35"/>
        <v>2.5</v>
      </c>
      <c r="AI151" s="172" t="str">
        <f t="shared" si="36"/>
        <v>Low</v>
      </c>
      <c r="AJ151" s="166">
        <f t="shared" si="37"/>
        <v>135</v>
      </c>
      <c r="AK151" s="169">
        <f>VLOOKUP($B151,'Lack of Reliability Index'!$A$2:$H$192,8,FALSE)</f>
        <v>3.9851851851851849</v>
      </c>
      <c r="AL151" s="47">
        <f>'Imputed and missing data hidden'!BY149</f>
        <v>3</v>
      </c>
      <c r="AM151" s="167">
        <f t="shared" si="38"/>
        <v>5.8823529411764705E-2</v>
      </c>
      <c r="AN151" s="47" t="str">
        <f t="shared" si="39"/>
        <v/>
      </c>
      <c r="AO151" s="168">
        <f>'Indicator Date hidden2'!BZ150</f>
        <v>0.59722222222222221</v>
      </c>
      <c r="AP151" s="173"/>
    </row>
    <row r="152" spans="1:42" ht="15.75" thickBot="1" x14ac:dyDescent="0.3">
      <c r="A152" s="120" t="str">
        <f>'Indicator Data'!A154</f>
        <v>Saudi Arabia</v>
      </c>
      <c r="B152" s="43" t="str">
        <f>'Indicator Data'!B154</f>
        <v>SAU</v>
      </c>
      <c r="C152" s="147">
        <f>'Hazard &amp; Exposure'!AO151</f>
        <v>2.2999999999999998</v>
      </c>
      <c r="D152" s="146">
        <f>'Hazard &amp; Exposure'!AP151</f>
        <v>3.7</v>
      </c>
      <c r="E152" s="146">
        <f>'Hazard &amp; Exposure'!AQ151</f>
        <v>0</v>
      </c>
      <c r="F152" s="146">
        <f>'Hazard &amp; Exposure'!AR151</f>
        <v>0</v>
      </c>
      <c r="G152" s="146">
        <f>'Hazard &amp; Exposure'!AU151</f>
        <v>4.0999999999999996</v>
      </c>
      <c r="H152" s="146">
        <f>'Hazard &amp; Exposure'!DM151</f>
        <v>5.7</v>
      </c>
      <c r="I152" s="40">
        <f>'Hazard &amp; Exposure'!DN151</f>
        <v>2.9</v>
      </c>
      <c r="J152" s="146">
        <f>'Hazard &amp; Exposure'!DQ151</f>
        <v>6.6</v>
      </c>
      <c r="K152" s="146">
        <f>'Hazard &amp; Exposure'!DT151</f>
        <v>0</v>
      </c>
      <c r="L152" s="40">
        <f>'Hazard &amp; Exposure'!DU151</f>
        <v>4.5999999999999996</v>
      </c>
      <c r="M152" s="41">
        <f t="shared" si="32"/>
        <v>3.8</v>
      </c>
      <c r="N152" s="144">
        <f>Vulnerability!E151</f>
        <v>0.9</v>
      </c>
      <c r="O152" s="142">
        <f>Vulnerability!H151</f>
        <v>3.1</v>
      </c>
      <c r="P152" s="142">
        <f>Vulnerability!N151</f>
        <v>0</v>
      </c>
      <c r="Q152" s="40">
        <f>Vulnerability!O151</f>
        <v>1.2</v>
      </c>
      <c r="R152" s="142">
        <f>Vulnerability!T151</f>
        <v>1.5</v>
      </c>
      <c r="S152" s="141">
        <f>Vulnerability!AB151</f>
        <v>0.1</v>
      </c>
      <c r="T152" s="141">
        <f>Vulnerability!AE151</f>
        <v>0.6</v>
      </c>
      <c r="U152" s="141">
        <f>Vulnerability!AH151</f>
        <v>0</v>
      </c>
      <c r="V152" s="141">
        <f>Vulnerability!AK151</f>
        <v>1.7</v>
      </c>
      <c r="W152" s="142">
        <f>Vulnerability!AL151</f>
        <v>0.6</v>
      </c>
      <c r="X152" s="40">
        <f>Vulnerability!AM151</f>
        <v>1.1000000000000001</v>
      </c>
      <c r="Y152" s="41">
        <f t="shared" si="33"/>
        <v>1.2</v>
      </c>
      <c r="Z152" s="156" t="str">
        <f>'Lack of Coping Capacity'!D151</f>
        <v>x</v>
      </c>
      <c r="AA152" s="140">
        <f>'Lack of Coping Capacity'!G151</f>
        <v>4.8</v>
      </c>
      <c r="AB152" s="40">
        <f>'Lack of Coping Capacity'!H151</f>
        <v>4.8</v>
      </c>
      <c r="AC152" s="140">
        <f>'Lack of Coping Capacity'!M151</f>
        <v>1.9</v>
      </c>
      <c r="AD152" s="140">
        <f>'Lack of Coping Capacity'!R151</f>
        <v>3.2</v>
      </c>
      <c r="AE152" s="140">
        <f>'Lack of Coping Capacity'!Z151</f>
        <v>1.1000000000000001</v>
      </c>
      <c r="AF152" s="40">
        <f>'Lack of Coping Capacity'!AA151</f>
        <v>2.1</v>
      </c>
      <c r="AG152" s="41">
        <f t="shared" si="34"/>
        <v>3.6</v>
      </c>
      <c r="AH152" s="149">
        <f t="shared" si="35"/>
        <v>2.5</v>
      </c>
      <c r="AI152" s="172" t="str">
        <f t="shared" si="36"/>
        <v>Low</v>
      </c>
      <c r="AJ152" s="166">
        <f t="shared" si="37"/>
        <v>135</v>
      </c>
      <c r="AK152" s="169">
        <f>VLOOKUP($B152,'Lack of Reliability Index'!$A$2:$H$192,8,FALSE)</f>
        <v>3.7414141414141415</v>
      </c>
      <c r="AL152" s="47">
        <f>'Imputed and missing data hidden'!BY150</f>
        <v>11</v>
      </c>
      <c r="AM152" s="167">
        <f t="shared" si="38"/>
        <v>0.21568627450980393</v>
      </c>
      <c r="AN152" s="47" t="str">
        <f t="shared" si="39"/>
        <v/>
      </c>
      <c r="AO152" s="168">
        <f>'Indicator Date hidden2'!BZ151</f>
        <v>0.15151515151515152</v>
      </c>
      <c r="AP152" s="173"/>
    </row>
    <row r="153" spans="1:42" ht="15.75" thickBot="1" x14ac:dyDescent="0.3">
      <c r="A153" s="120" t="str">
        <f>'Indicator Data'!A155</f>
        <v>Senegal</v>
      </c>
      <c r="B153" s="43" t="str">
        <f>'Indicator Data'!B155</f>
        <v>SEN</v>
      </c>
      <c r="C153" s="147">
        <f>'Hazard &amp; Exposure'!AO152</f>
        <v>0.1</v>
      </c>
      <c r="D153" s="146">
        <f>'Hazard &amp; Exposure'!AP152</f>
        <v>4.8</v>
      </c>
      <c r="E153" s="146">
        <f>'Hazard &amp; Exposure'!AQ152</f>
        <v>6.4</v>
      </c>
      <c r="F153" s="146">
        <f>'Hazard &amp; Exposure'!AR152</f>
        <v>0</v>
      </c>
      <c r="G153" s="146">
        <f>'Hazard &amp; Exposure'!AU152</f>
        <v>7.5</v>
      </c>
      <c r="H153" s="146">
        <f>'Hazard &amp; Exposure'!DM152</f>
        <v>6.3</v>
      </c>
      <c r="I153" s="40">
        <f>'Hazard &amp; Exposure'!DN152</f>
        <v>4.8</v>
      </c>
      <c r="J153" s="146">
        <f>'Hazard &amp; Exposure'!DQ152</f>
        <v>5.2</v>
      </c>
      <c r="K153" s="146">
        <f>'Hazard &amp; Exposure'!DT152</f>
        <v>0</v>
      </c>
      <c r="L153" s="40">
        <f>'Hazard &amp; Exposure'!DU152</f>
        <v>3.6</v>
      </c>
      <c r="M153" s="41">
        <f t="shared" si="32"/>
        <v>4.2</v>
      </c>
      <c r="N153" s="144">
        <f>Vulnerability!E152</f>
        <v>8.6</v>
      </c>
      <c r="O153" s="142">
        <f>Vulnerability!H152</f>
        <v>5.4</v>
      </c>
      <c r="P153" s="142">
        <f>Vulnerability!N152</f>
        <v>2.4</v>
      </c>
      <c r="Q153" s="40">
        <f>Vulnerability!O152</f>
        <v>6.3</v>
      </c>
      <c r="R153" s="142">
        <f>Vulnerability!T152</f>
        <v>4.5</v>
      </c>
      <c r="S153" s="141">
        <f>Vulnerability!AB152</f>
        <v>3.2</v>
      </c>
      <c r="T153" s="141">
        <f>Vulnerability!AE152</f>
        <v>3.3</v>
      </c>
      <c r="U153" s="141">
        <f>Vulnerability!AH152</f>
        <v>0</v>
      </c>
      <c r="V153" s="141">
        <f>Vulnerability!AK152</f>
        <v>3.5</v>
      </c>
      <c r="W153" s="142">
        <f>Vulnerability!AL152</f>
        <v>2.6</v>
      </c>
      <c r="X153" s="40">
        <f>Vulnerability!AM152</f>
        <v>3.6</v>
      </c>
      <c r="Y153" s="41">
        <f t="shared" si="33"/>
        <v>5.0999999999999996</v>
      </c>
      <c r="Z153" s="156">
        <f>'Lack of Coping Capacity'!D152</f>
        <v>4.7</v>
      </c>
      <c r="AA153" s="140">
        <f>'Lack of Coping Capacity'!G152</f>
        <v>5.6</v>
      </c>
      <c r="AB153" s="40">
        <f>'Lack of Coping Capacity'!H152</f>
        <v>5.2</v>
      </c>
      <c r="AC153" s="140">
        <f>'Lack of Coping Capacity'!M152</f>
        <v>6.1</v>
      </c>
      <c r="AD153" s="140">
        <f>'Lack of Coping Capacity'!R152</f>
        <v>6.1</v>
      </c>
      <c r="AE153" s="140">
        <f>'Lack of Coping Capacity'!Z152</f>
        <v>6.3</v>
      </c>
      <c r="AF153" s="40">
        <f>'Lack of Coping Capacity'!AA152</f>
        <v>6.2</v>
      </c>
      <c r="AG153" s="41">
        <f t="shared" si="34"/>
        <v>5.7</v>
      </c>
      <c r="AH153" s="149">
        <f t="shared" si="35"/>
        <v>5</v>
      </c>
      <c r="AI153" s="172" t="str">
        <f t="shared" si="36"/>
        <v>High</v>
      </c>
      <c r="AJ153" s="166">
        <f t="shared" si="37"/>
        <v>52</v>
      </c>
      <c r="AK153" s="169">
        <f>VLOOKUP($B153,'Lack of Reliability Index'!$A$2:$H$192,8,FALSE)</f>
        <v>1.0090090090090094</v>
      </c>
      <c r="AL153" s="47">
        <f>'Imputed and missing data hidden'!BY151</f>
        <v>0</v>
      </c>
      <c r="AM153" s="167">
        <f t="shared" si="38"/>
        <v>0</v>
      </c>
      <c r="AN153" s="47" t="str">
        <f t="shared" si="39"/>
        <v/>
      </c>
      <c r="AO153" s="168">
        <f>'Indicator Date hidden2'!BZ152</f>
        <v>0.1891891891891892</v>
      </c>
      <c r="AP153" s="173"/>
    </row>
    <row r="154" spans="1:42" ht="15.75" thickBot="1" x14ac:dyDescent="0.3">
      <c r="A154" s="120" t="str">
        <f>'Indicator Data'!A156</f>
        <v>Serbia</v>
      </c>
      <c r="B154" s="43" t="str">
        <f>'Indicator Data'!B156</f>
        <v>SRB</v>
      </c>
      <c r="C154" s="147">
        <f>'Hazard &amp; Exposure'!AO153</f>
        <v>5.5</v>
      </c>
      <c r="D154" s="146">
        <f>'Hazard &amp; Exposure'!AP153</f>
        <v>8.9</v>
      </c>
      <c r="E154" s="146">
        <f>'Hazard &amp; Exposure'!AQ153</f>
        <v>0</v>
      </c>
      <c r="F154" s="146">
        <f>'Hazard &amp; Exposure'!AR153</f>
        <v>0</v>
      </c>
      <c r="G154" s="146">
        <f>'Hazard &amp; Exposure'!AU153</f>
        <v>2.6</v>
      </c>
      <c r="H154" s="146">
        <f>'Hazard &amp; Exposure'!DM153</f>
        <v>3.9</v>
      </c>
      <c r="I154" s="40">
        <f>'Hazard &amp; Exposure'!DN153</f>
        <v>4.4000000000000004</v>
      </c>
      <c r="J154" s="146">
        <f>'Hazard &amp; Exposure'!DQ153</f>
        <v>2.8</v>
      </c>
      <c r="K154" s="146">
        <f>'Hazard &amp; Exposure'!DT153</f>
        <v>0</v>
      </c>
      <c r="L154" s="40">
        <f>'Hazard &amp; Exposure'!DU153</f>
        <v>2</v>
      </c>
      <c r="M154" s="41">
        <f t="shared" si="32"/>
        <v>3.3</v>
      </c>
      <c r="N154" s="144">
        <f>Vulnerability!E153</f>
        <v>1.6</v>
      </c>
      <c r="O154" s="142">
        <f>Vulnerability!H153</f>
        <v>1.7</v>
      </c>
      <c r="P154" s="142">
        <f>Vulnerability!N153</f>
        <v>2.2999999999999998</v>
      </c>
      <c r="Q154" s="40">
        <f>Vulnerability!O153</f>
        <v>1.8</v>
      </c>
      <c r="R154" s="142">
        <f>Vulnerability!T153</f>
        <v>4.7</v>
      </c>
      <c r="S154" s="141">
        <f>Vulnerability!AB153</f>
        <v>0.2</v>
      </c>
      <c r="T154" s="141">
        <f>Vulnerability!AE153</f>
        <v>0.4</v>
      </c>
      <c r="U154" s="141">
        <f>Vulnerability!AH153</f>
        <v>0.1</v>
      </c>
      <c r="V154" s="141">
        <f>Vulnerability!AK153</f>
        <v>2.8</v>
      </c>
      <c r="W154" s="142">
        <f>Vulnerability!AL153</f>
        <v>0.9</v>
      </c>
      <c r="X154" s="40">
        <f>Vulnerability!AM153</f>
        <v>3</v>
      </c>
      <c r="Y154" s="41">
        <f t="shared" si="33"/>
        <v>2.4</v>
      </c>
      <c r="Z154" s="156">
        <f>'Lack of Coping Capacity'!D153</f>
        <v>4.9000000000000004</v>
      </c>
      <c r="AA154" s="140">
        <f>'Lack of Coping Capacity'!G153</f>
        <v>5.4</v>
      </c>
      <c r="AB154" s="40">
        <f>'Lack of Coping Capacity'!H153</f>
        <v>5.2</v>
      </c>
      <c r="AC154" s="140">
        <f>'Lack of Coping Capacity'!M153</f>
        <v>1.9</v>
      </c>
      <c r="AD154" s="140">
        <f>'Lack of Coping Capacity'!R153</f>
        <v>1.9</v>
      </c>
      <c r="AE154" s="140">
        <f>'Lack of Coping Capacity'!Z153</f>
        <v>2.2999999999999998</v>
      </c>
      <c r="AF154" s="40">
        <f>'Lack of Coping Capacity'!AA153</f>
        <v>2</v>
      </c>
      <c r="AG154" s="41">
        <f t="shared" si="34"/>
        <v>3.8</v>
      </c>
      <c r="AH154" s="149">
        <f t="shared" si="35"/>
        <v>3.1</v>
      </c>
      <c r="AI154" s="172" t="str">
        <f t="shared" si="36"/>
        <v>Low</v>
      </c>
      <c r="AJ154" s="166">
        <f t="shared" si="37"/>
        <v>112</v>
      </c>
      <c r="AK154" s="169">
        <f>VLOOKUP($B154,'Lack of Reliability Index'!$A$2:$H$192,8,FALSE)</f>
        <v>2.9629629629629628</v>
      </c>
      <c r="AL154" s="47">
        <f>'Imputed and missing data hidden'!BY152</f>
        <v>5</v>
      </c>
      <c r="AM154" s="167">
        <f t="shared" si="38"/>
        <v>9.8039215686274508E-2</v>
      </c>
      <c r="AN154" s="47" t="str">
        <f t="shared" si="39"/>
        <v/>
      </c>
      <c r="AO154" s="168">
        <f>'Indicator Date hidden2'!BZ153</f>
        <v>0.30555555555555558</v>
      </c>
      <c r="AP154" s="173"/>
    </row>
    <row r="155" spans="1:42" ht="15.75" thickBot="1" x14ac:dyDescent="0.3">
      <c r="A155" s="120" t="str">
        <f>'Indicator Data'!A157</f>
        <v>Seychelles</v>
      </c>
      <c r="B155" s="43" t="str">
        <f>'Indicator Data'!B157</f>
        <v>SYC</v>
      </c>
      <c r="C155" s="147">
        <f>'Hazard &amp; Exposure'!AO154</f>
        <v>0.1</v>
      </c>
      <c r="D155" s="146">
        <f>'Hazard &amp; Exposure'!AP154</f>
        <v>0.1</v>
      </c>
      <c r="E155" s="146">
        <f>'Hazard &amp; Exposure'!AQ154</f>
        <v>8.6</v>
      </c>
      <c r="F155" s="146">
        <f>'Hazard &amp; Exposure'!AR154</f>
        <v>0</v>
      </c>
      <c r="G155" s="146">
        <f>'Hazard &amp; Exposure'!AU154</f>
        <v>0</v>
      </c>
      <c r="H155" s="146">
        <f>'Hazard &amp; Exposure'!DM154</f>
        <v>2.6</v>
      </c>
      <c r="I155" s="40">
        <f>'Hazard &amp; Exposure'!DN154</f>
        <v>2.8</v>
      </c>
      <c r="J155" s="146">
        <f>'Hazard &amp; Exposure'!DQ154</f>
        <v>0</v>
      </c>
      <c r="K155" s="146">
        <f>'Hazard &amp; Exposure'!DT154</f>
        <v>0</v>
      </c>
      <c r="L155" s="40">
        <f>'Hazard &amp; Exposure'!DU154</f>
        <v>0</v>
      </c>
      <c r="M155" s="41">
        <f t="shared" si="32"/>
        <v>1.5</v>
      </c>
      <c r="N155" s="144">
        <f>Vulnerability!E154</f>
        <v>2.1</v>
      </c>
      <c r="O155" s="142">
        <f>Vulnerability!H154</f>
        <v>5.5</v>
      </c>
      <c r="P155" s="142">
        <f>Vulnerability!N154</f>
        <v>0.5</v>
      </c>
      <c r="Q155" s="40">
        <f>Vulnerability!O154</f>
        <v>2.6</v>
      </c>
      <c r="R155" s="142">
        <f>Vulnerability!T154</f>
        <v>0</v>
      </c>
      <c r="S155" s="141">
        <f>Vulnerability!AB154</f>
        <v>0.2</v>
      </c>
      <c r="T155" s="141">
        <f>Vulnerability!AE154</f>
        <v>1</v>
      </c>
      <c r="U155" s="141">
        <f>Vulnerability!AH154</f>
        <v>0</v>
      </c>
      <c r="V155" s="141">
        <f>Vulnerability!AK154</f>
        <v>3.7</v>
      </c>
      <c r="W155" s="142">
        <f>Vulnerability!AL154</f>
        <v>1.3</v>
      </c>
      <c r="X155" s="40">
        <f>Vulnerability!AM154</f>
        <v>0.7</v>
      </c>
      <c r="Y155" s="41">
        <f t="shared" si="33"/>
        <v>1.7</v>
      </c>
      <c r="Z155" s="156">
        <f>'Lack of Coping Capacity'!D154</f>
        <v>4.3</v>
      </c>
      <c r="AA155" s="140">
        <f>'Lack of Coping Capacity'!G154</f>
        <v>3.8</v>
      </c>
      <c r="AB155" s="40">
        <f>'Lack of Coping Capacity'!H154</f>
        <v>4.0999999999999996</v>
      </c>
      <c r="AC155" s="140">
        <f>'Lack of Coping Capacity'!M154</f>
        <v>1.7</v>
      </c>
      <c r="AD155" s="140">
        <f>'Lack of Coping Capacity'!R154</f>
        <v>0.9</v>
      </c>
      <c r="AE155" s="140">
        <f>'Lack of Coping Capacity'!Z154</f>
        <v>4.7</v>
      </c>
      <c r="AF155" s="40">
        <f>'Lack of Coping Capacity'!AA154</f>
        <v>2.4</v>
      </c>
      <c r="AG155" s="41">
        <f t="shared" si="34"/>
        <v>3.3</v>
      </c>
      <c r="AH155" s="149">
        <f t="shared" si="35"/>
        <v>2</v>
      </c>
      <c r="AI155" s="172" t="str">
        <f t="shared" si="36"/>
        <v>Low</v>
      </c>
      <c r="AJ155" s="166">
        <f t="shared" si="37"/>
        <v>152</v>
      </c>
      <c r="AK155" s="169">
        <f>VLOOKUP($B155,'Lack of Reliability Index'!$A$2:$H$192,8,FALSE)</f>
        <v>5.3999999999999995</v>
      </c>
      <c r="AL155" s="47">
        <f>'Imputed and missing data hidden'!BY153</f>
        <v>14</v>
      </c>
      <c r="AM155" s="167">
        <f t="shared" si="38"/>
        <v>0.27450980392156865</v>
      </c>
      <c r="AN155" s="47" t="str">
        <f t="shared" si="39"/>
        <v/>
      </c>
      <c r="AO155" s="168">
        <f>'Indicator Date hidden2'!BZ154</f>
        <v>0.3125</v>
      </c>
      <c r="AP155" s="173"/>
    </row>
    <row r="156" spans="1:42" ht="15.75" thickBot="1" x14ac:dyDescent="0.3">
      <c r="A156" s="120" t="str">
        <f>'Indicator Data'!A158</f>
        <v>Sierra Leone</v>
      </c>
      <c r="B156" s="43" t="str">
        <f>'Indicator Data'!B158</f>
        <v>SLE</v>
      </c>
      <c r="C156" s="147">
        <f>'Hazard &amp; Exposure'!AO155</f>
        <v>0.1</v>
      </c>
      <c r="D156" s="146">
        <f>'Hazard &amp; Exposure'!AP155</f>
        <v>4.5999999999999996</v>
      </c>
      <c r="E156" s="146">
        <f>'Hazard &amp; Exposure'!AQ155</f>
        <v>5.8</v>
      </c>
      <c r="F156" s="146">
        <f>'Hazard &amp; Exposure'!AR155</f>
        <v>0</v>
      </c>
      <c r="G156" s="146">
        <f>'Hazard &amp; Exposure'!AU155</f>
        <v>1</v>
      </c>
      <c r="H156" s="146">
        <f>'Hazard &amp; Exposure'!DM155</f>
        <v>7.7</v>
      </c>
      <c r="I156" s="40">
        <f>'Hazard &amp; Exposure'!DN155</f>
        <v>3.9</v>
      </c>
      <c r="J156" s="146">
        <f>'Hazard &amp; Exposure'!DQ155</f>
        <v>5.4</v>
      </c>
      <c r="K156" s="146">
        <f>'Hazard &amp; Exposure'!DT155</f>
        <v>0</v>
      </c>
      <c r="L156" s="40">
        <f>'Hazard &amp; Exposure'!DU155</f>
        <v>3.8</v>
      </c>
      <c r="M156" s="41">
        <f t="shared" si="32"/>
        <v>3.9</v>
      </c>
      <c r="N156" s="144">
        <f>Vulnerability!E155</f>
        <v>9.6999999999999993</v>
      </c>
      <c r="O156" s="142">
        <f>Vulnerability!H155</f>
        <v>5.5</v>
      </c>
      <c r="P156" s="142">
        <f>Vulnerability!N155</f>
        <v>3.9</v>
      </c>
      <c r="Q156" s="40">
        <f>Vulnerability!O155</f>
        <v>7.2</v>
      </c>
      <c r="R156" s="142">
        <f>Vulnerability!T155</f>
        <v>0.9</v>
      </c>
      <c r="S156" s="141">
        <f>Vulnerability!AB155</f>
        <v>7</v>
      </c>
      <c r="T156" s="141">
        <f>Vulnerability!AE155</f>
        <v>6.3</v>
      </c>
      <c r="U156" s="141">
        <f>Vulnerability!AH155</f>
        <v>0</v>
      </c>
      <c r="V156" s="141">
        <f>Vulnerability!AK155</f>
        <v>6.1</v>
      </c>
      <c r="W156" s="142">
        <f>Vulnerability!AL155</f>
        <v>5.4</v>
      </c>
      <c r="X156" s="40">
        <f>Vulnerability!AM155</f>
        <v>3.5</v>
      </c>
      <c r="Y156" s="41">
        <f t="shared" si="33"/>
        <v>5.7</v>
      </c>
      <c r="Z156" s="156">
        <f>'Lack of Coping Capacity'!D155</f>
        <v>3.5</v>
      </c>
      <c r="AA156" s="140">
        <f>'Lack of Coping Capacity'!G155</f>
        <v>7.2</v>
      </c>
      <c r="AB156" s="40">
        <f>'Lack of Coping Capacity'!H155</f>
        <v>5.4</v>
      </c>
      <c r="AC156" s="140">
        <f>'Lack of Coping Capacity'!M155</f>
        <v>7.7</v>
      </c>
      <c r="AD156" s="140">
        <f>'Lack of Coping Capacity'!R155</f>
        <v>8.4</v>
      </c>
      <c r="AE156" s="140">
        <f>'Lack of Coping Capacity'!Z155</f>
        <v>8.1999999999999993</v>
      </c>
      <c r="AF156" s="40">
        <f>'Lack of Coping Capacity'!AA155</f>
        <v>8.1</v>
      </c>
      <c r="AG156" s="41">
        <f t="shared" si="34"/>
        <v>7</v>
      </c>
      <c r="AH156" s="149">
        <f t="shared" si="35"/>
        <v>5.4</v>
      </c>
      <c r="AI156" s="172" t="str">
        <f t="shared" si="36"/>
        <v>High</v>
      </c>
      <c r="AJ156" s="166">
        <f t="shared" si="37"/>
        <v>31</v>
      </c>
      <c r="AK156" s="169">
        <f>VLOOKUP($B156,'Lack of Reliability Index'!$A$2:$H$192,8,FALSE)</f>
        <v>2.4504504504504503</v>
      </c>
      <c r="AL156" s="47">
        <f>'Imputed and missing data hidden'!BY154</f>
        <v>0</v>
      </c>
      <c r="AM156" s="167">
        <f t="shared" si="38"/>
        <v>0</v>
      </c>
      <c r="AN156" s="47" t="str">
        <f t="shared" si="39"/>
        <v/>
      </c>
      <c r="AO156" s="168">
        <f>'Indicator Date hidden2'!BZ155</f>
        <v>0.45945945945945948</v>
      </c>
      <c r="AP156" s="173"/>
    </row>
    <row r="157" spans="1:42" ht="15.75" thickBot="1" x14ac:dyDescent="0.3">
      <c r="A157" s="120" t="str">
        <f>'Indicator Data'!A159</f>
        <v>Singapore</v>
      </c>
      <c r="B157" s="43" t="str">
        <f>'Indicator Data'!B159</f>
        <v>SGP</v>
      </c>
      <c r="C157" s="147">
        <f>'Hazard &amp; Exposure'!AO156</f>
        <v>0.1</v>
      </c>
      <c r="D157" s="146">
        <f>'Hazard &amp; Exposure'!AP156</f>
        <v>0.1</v>
      </c>
      <c r="E157" s="146">
        <f>'Hazard &amp; Exposure'!AQ156</f>
        <v>0</v>
      </c>
      <c r="F157" s="146">
        <f>'Hazard &amp; Exposure'!AR156</f>
        <v>0</v>
      </c>
      <c r="G157" s="146">
        <f>'Hazard &amp; Exposure'!AU156</f>
        <v>0</v>
      </c>
      <c r="H157" s="146">
        <f>'Hazard &amp; Exposure'!DM156</f>
        <v>4.3</v>
      </c>
      <c r="I157" s="40">
        <f>'Hazard &amp; Exposure'!DN156</f>
        <v>0.9</v>
      </c>
      <c r="J157" s="146">
        <f>'Hazard &amp; Exposure'!DQ156</f>
        <v>0.1</v>
      </c>
      <c r="K157" s="146">
        <f>'Hazard &amp; Exposure'!DT156</f>
        <v>0</v>
      </c>
      <c r="L157" s="40">
        <f>'Hazard &amp; Exposure'!DU156</f>
        <v>0.1</v>
      </c>
      <c r="M157" s="41">
        <f t="shared" si="32"/>
        <v>0.5</v>
      </c>
      <c r="N157" s="144">
        <f>Vulnerability!E156</f>
        <v>0</v>
      </c>
      <c r="O157" s="142">
        <f>Vulnerability!H156</f>
        <v>0.9</v>
      </c>
      <c r="P157" s="142">
        <f>Vulnerability!N156</f>
        <v>0</v>
      </c>
      <c r="Q157" s="40">
        <f>Vulnerability!O156</f>
        <v>0.2</v>
      </c>
      <c r="R157" s="142">
        <f>Vulnerability!T156</f>
        <v>0</v>
      </c>
      <c r="S157" s="141">
        <f>Vulnerability!AB156</f>
        <v>0.4</v>
      </c>
      <c r="T157" s="141">
        <f>Vulnerability!AE156</f>
        <v>0.2</v>
      </c>
      <c r="U157" s="141">
        <f>Vulnerability!AH156</f>
        <v>0</v>
      </c>
      <c r="V157" s="141">
        <f>Vulnerability!AK156</f>
        <v>1.7</v>
      </c>
      <c r="W157" s="142">
        <f>Vulnerability!AL156</f>
        <v>0.6</v>
      </c>
      <c r="X157" s="40">
        <f>Vulnerability!AM156</f>
        <v>0.3</v>
      </c>
      <c r="Y157" s="41">
        <f t="shared" si="33"/>
        <v>0.3</v>
      </c>
      <c r="Z157" s="156">
        <f>'Lack of Coping Capacity'!D156</f>
        <v>1.2</v>
      </c>
      <c r="AA157" s="140">
        <f>'Lack of Coping Capacity'!G156</f>
        <v>1.1000000000000001</v>
      </c>
      <c r="AB157" s="40">
        <f>'Lack of Coping Capacity'!H156</f>
        <v>1.2</v>
      </c>
      <c r="AC157" s="140">
        <f>'Lack of Coping Capacity'!M156</f>
        <v>1.3</v>
      </c>
      <c r="AD157" s="140">
        <f>'Lack of Coping Capacity'!R156</f>
        <v>0</v>
      </c>
      <c r="AE157" s="140">
        <f>'Lack of Coping Capacity'!Z156</f>
        <v>1.5</v>
      </c>
      <c r="AF157" s="40">
        <f>'Lack of Coping Capacity'!AA156</f>
        <v>0.9</v>
      </c>
      <c r="AG157" s="41">
        <f t="shared" si="34"/>
        <v>1.1000000000000001</v>
      </c>
      <c r="AH157" s="149">
        <f t="shared" si="35"/>
        <v>0.5</v>
      </c>
      <c r="AI157" s="172" t="str">
        <f t="shared" si="36"/>
        <v>Very Low</v>
      </c>
      <c r="AJ157" s="166">
        <f t="shared" si="37"/>
        <v>191</v>
      </c>
      <c r="AK157" s="169">
        <f>VLOOKUP($B157,'Lack of Reliability Index'!$A$2:$H$192,8,FALSE)</f>
        <v>4.9454545454545462</v>
      </c>
      <c r="AL157" s="47">
        <f>'Imputed and missing data hidden'!BY155</f>
        <v>14</v>
      </c>
      <c r="AM157" s="167">
        <f t="shared" si="38"/>
        <v>0.27450980392156865</v>
      </c>
      <c r="AN157" s="47" t="str">
        <f t="shared" si="39"/>
        <v/>
      </c>
      <c r="AO157" s="168">
        <f>'Indicator Date hidden2'!BZ156</f>
        <v>0.22727272727272727</v>
      </c>
      <c r="AP157" s="173"/>
    </row>
    <row r="158" spans="1:42" ht="15.75" thickBot="1" x14ac:dyDescent="0.3">
      <c r="A158" s="120" t="str">
        <f>'Indicator Data'!A160</f>
        <v>Slovakia</v>
      </c>
      <c r="B158" s="43" t="str">
        <f>'Indicator Data'!B160</f>
        <v>SVK</v>
      </c>
      <c r="C158" s="147">
        <f>'Hazard &amp; Exposure'!AO157</f>
        <v>4.2</v>
      </c>
      <c r="D158" s="146">
        <f>'Hazard &amp; Exposure'!AP157</f>
        <v>6.7</v>
      </c>
      <c r="E158" s="146">
        <f>'Hazard &amp; Exposure'!AQ157</f>
        <v>0</v>
      </c>
      <c r="F158" s="146">
        <f>'Hazard &amp; Exposure'!AR157</f>
        <v>0</v>
      </c>
      <c r="G158" s="146">
        <f>'Hazard &amp; Exposure'!AU157</f>
        <v>2</v>
      </c>
      <c r="H158" s="146">
        <f>'Hazard &amp; Exposure'!DM157</f>
        <v>1.9</v>
      </c>
      <c r="I158" s="40">
        <f>'Hazard &amp; Exposure'!DN157</f>
        <v>2.9</v>
      </c>
      <c r="J158" s="146">
        <f>'Hazard &amp; Exposure'!DQ157</f>
        <v>0.1</v>
      </c>
      <c r="K158" s="146">
        <f>'Hazard &amp; Exposure'!DT157</f>
        <v>0</v>
      </c>
      <c r="L158" s="40">
        <f>'Hazard &amp; Exposure'!DU157</f>
        <v>0.1</v>
      </c>
      <c r="M158" s="41">
        <f t="shared" si="32"/>
        <v>1.6</v>
      </c>
      <c r="N158" s="144">
        <f>Vulnerability!E157</f>
        <v>0.9</v>
      </c>
      <c r="O158" s="142">
        <f>Vulnerability!H157</f>
        <v>1.4</v>
      </c>
      <c r="P158" s="142">
        <f>Vulnerability!N157</f>
        <v>0.4</v>
      </c>
      <c r="Q158" s="40">
        <f>Vulnerability!O157</f>
        <v>0.9</v>
      </c>
      <c r="R158" s="142">
        <f>Vulnerability!T157</f>
        <v>1.1000000000000001</v>
      </c>
      <c r="S158" s="141">
        <f>Vulnerability!AB157</f>
        <v>0.1</v>
      </c>
      <c r="T158" s="141">
        <f>Vulnerability!AE157</f>
        <v>0.4</v>
      </c>
      <c r="U158" s="141">
        <f>Vulnerability!AH157</f>
        <v>0</v>
      </c>
      <c r="V158" s="141">
        <f>Vulnerability!AK157</f>
        <v>2.2999999999999998</v>
      </c>
      <c r="W158" s="142">
        <f>Vulnerability!AL157</f>
        <v>0.7</v>
      </c>
      <c r="X158" s="40">
        <f>Vulnerability!AM157</f>
        <v>0.9</v>
      </c>
      <c r="Y158" s="41">
        <f t="shared" si="33"/>
        <v>0.9</v>
      </c>
      <c r="Z158" s="156">
        <f>'Lack of Coping Capacity'!D157</f>
        <v>3.4</v>
      </c>
      <c r="AA158" s="140">
        <f>'Lack of Coping Capacity'!G157</f>
        <v>4.2</v>
      </c>
      <c r="AB158" s="40">
        <f>'Lack of Coping Capacity'!H157</f>
        <v>3.8</v>
      </c>
      <c r="AC158" s="140">
        <f>'Lack of Coping Capacity'!M157</f>
        <v>1.9</v>
      </c>
      <c r="AD158" s="140">
        <f>'Lack of Coping Capacity'!R157</f>
        <v>0.1</v>
      </c>
      <c r="AE158" s="140">
        <f>'Lack of Coping Capacity'!Z157</f>
        <v>1.8</v>
      </c>
      <c r="AF158" s="40">
        <f>'Lack of Coping Capacity'!AA157</f>
        <v>1.3</v>
      </c>
      <c r="AG158" s="41">
        <f t="shared" si="34"/>
        <v>2.6</v>
      </c>
      <c r="AH158" s="149">
        <f t="shared" si="35"/>
        <v>1.6</v>
      </c>
      <c r="AI158" s="172" t="str">
        <f t="shared" si="36"/>
        <v>Very Low</v>
      </c>
      <c r="AJ158" s="166">
        <f t="shared" si="37"/>
        <v>169</v>
      </c>
      <c r="AK158" s="169">
        <f>VLOOKUP($B158,'Lack of Reliability Index'!$A$2:$H$192,8,FALSE)</f>
        <v>3.6218905472636811</v>
      </c>
      <c r="AL158" s="47">
        <f>'Imputed and missing data hidden'!BY156</f>
        <v>10</v>
      </c>
      <c r="AM158" s="167">
        <f t="shared" si="38"/>
        <v>0.19607843137254902</v>
      </c>
      <c r="AN158" s="47" t="str">
        <f t="shared" si="39"/>
        <v/>
      </c>
      <c r="AO158" s="168">
        <f>'Indicator Date hidden2'!BZ157</f>
        <v>0.17910447761194029</v>
      </c>
      <c r="AP158" s="173"/>
    </row>
    <row r="159" spans="1:42" ht="15.75" thickBot="1" x14ac:dyDescent="0.3">
      <c r="A159" s="120" t="str">
        <f>'Indicator Data'!A161</f>
        <v>Slovenia</v>
      </c>
      <c r="B159" s="43" t="str">
        <f>'Indicator Data'!B161</f>
        <v>SVN</v>
      </c>
      <c r="C159" s="147">
        <f>'Hazard &amp; Exposure'!AO158</f>
        <v>6.1</v>
      </c>
      <c r="D159" s="146">
        <f>'Hazard &amp; Exposure'!AP158</f>
        <v>4</v>
      </c>
      <c r="E159" s="146">
        <f>'Hazard &amp; Exposure'!AQ158</f>
        <v>5.7</v>
      </c>
      <c r="F159" s="146">
        <f>'Hazard &amp; Exposure'!AR158</f>
        <v>0</v>
      </c>
      <c r="G159" s="146">
        <f>'Hazard &amp; Exposure'!AU158</f>
        <v>1.5</v>
      </c>
      <c r="H159" s="146">
        <f>'Hazard &amp; Exposure'!DM158</f>
        <v>1.4</v>
      </c>
      <c r="I159" s="40">
        <f>'Hazard &amp; Exposure'!DN158</f>
        <v>3.5</v>
      </c>
      <c r="J159" s="146">
        <f>'Hazard &amp; Exposure'!DQ158</f>
        <v>0</v>
      </c>
      <c r="K159" s="146">
        <f>'Hazard &amp; Exposure'!DT158</f>
        <v>0</v>
      </c>
      <c r="L159" s="40">
        <f>'Hazard &amp; Exposure'!DU158</f>
        <v>0</v>
      </c>
      <c r="M159" s="41">
        <f t="shared" si="32"/>
        <v>1.9</v>
      </c>
      <c r="N159" s="144">
        <f>Vulnerability!E158</f>
        <v>0.1</v>
      </c>
      <c r="O159" s="142">
        <f>Vulnerability!H158</f>
        <v>0.4</v>
      </c>
      <c r="P159" s="142">
        <f>Vulnerability!N158</f>
        <v>0.2</v>
      </c>
      <c r="Q159" s="40">
        <f>Vulnerability!O158</f>
        <v>0.2</v>
      </c>
      <c r="R159" s="142">
        <f>Vulnerability!T158</f>
        <v>1.4</v>
      </c>
      <c r="S159" s="141">
        <f>Vulnerability!AB158</f>
        <v>0.1</v>
      </c>
      <c r="T159" s="141">
        <f>Vulnerability!AE158</f>
        <v>0.2</v>
      </c>
      <c r="U159" s="141">
        <f>Vulnerability!AH158</f>
        <v>0</v>
      </c>
      <c r="V159" s="141">
        <f>Vulnerability!AK158</f>
        <v>1.6</v>
      </c>
      <c r="W159" s="142">
        <f>Vulnerability!AL158</f>
        <v>0.5</v>
      </c>
      <c r="X159" s="40">
        <f>Vulnerability!AM158</f>
        <v>1</v>
      </c>
      <c r="Y159" s="41">
        <f t="shared" si="33"/>
        <v>0.6</v>
      </c>
      <c r="Z159" s="156">
        <f>'Lack of Coping Capacity'!D158</f>
        <v>0.9</v>
      </c>
      <c r="AA159" s="140">
        <f>'Lack of Coping Capacity'!G158</f>
        <v>3.4</v>
      </c>
      <c r="AB159" s="40">
        <f>'Lack of Coping Capacity'!H158</f>
        <v>2.2000000000000002</v>
      </c>
      <c r="AC159" s="140">
        <f>'Lack of Coping Capacity'!M158</f>
        <v>1.7</v>
      </c>
      <c r="AD159" s="140">
        <f>'Lack of Coping Capacity'!R158</f>
        <v>0.1</v>
      </c>
      <c r="AE159" s="140">
        <f>'Lack of Coping Capacity'!Z158</f>
        <v>1.6</v>
      </c>
      <c r="AF159" s="40">
        <f>'Lack of Coping Capacity'!AA158</f>
        <v>1.1000000000000001</v>
      </c>
      <c r="AG159" s="41">
        <f t="shared" si="34"/>
        <v>1.7</v>
      </c>
      <c r="AH159" s="149">
        <f t="shared" si="35"/>
        <v>1.2</v>
      </c>
      <c r="AI159" s="172" t="str">
        <f t="shared" si="36"/>
        <v>Very Low</v>
      </c>
      <c r="AJ159" s="166">
        <f t="shared" si="37"/>
        <v>182</v>
      </c>
      <c r="AK159" s="169">
        <f>VLOOKUP($B159,'Lack of Reliability Index'!$A$2:$H$192,8,FALSE)</f>
        <v>3.3098039215686272</v>
      </c>
      <c r="AL159" s="47">
        <f>'Imputed and missing data hidden'!BY157</f>
        <v>8</v>
      </c>
      <c r="AM159" s="167">
        <f t="shared" si="38"/>
        <v>0.15686274509803921</v>
      </c>
      <c r="AN159" s="47" t="str">
        <f t="shared" si="39"/>
        <v/>
      </c>
      <c r="AO159" s="168">
        <f>'Indicator Date hidden2'!BZ158</f>
        <v>0.22058823529411764</v>
      </c>
      <c r="AP159" s="173"/>
    </row>
    <row r="160" spans="1:42" ht="15.75" thickBot="1" x14ac:dyDescent="0.3">
      <c r="A160" s="120" t="str">
        <f>'Indicator Data'!A162</f>
        <v>Solomon Islands</v>
      </c>
      <c r="B160" s="43" t="str">
        <f>'Indicator Data'!B162</f>
        <v>SLB</v>
      </c>
      <c r="C160" s="147">
        <f>'Hazard &amp; Exposure'!AO159</f>
        <v>8.4</v>
      </c>
      <c r="D160" s="146">
        <f>'Hazard &amp; Exposure'!AP159</f>
        <v>0.1</v>
      </c>
      <c r="E160" s="146">
        <f>'Hazard &amp; Exposure'!AQ159</f>
        <v>8.6999999999999993</v>
      </c>
      <c r="F160" s="146">
        <f>'Hazard &amp; Exposure'!AR159</f>
        <v>4.0999999999999996</v>
      </c>
      <c r="G160" s="146">
        <f>'Hazard &amp; Exposure'!AU159</f>
        <v>3.3</v>
      </c>
      <c r="H160" s="146">
        <f>'Hazard &amp; Exposure'!DM159</f>
        <v>5.6</v>
      </c>
      <c r="I160" s="40">
        <f>'Hazard &amp; Exposure'!DN159</f>
        <v>5.8</v>
      </c>
      <c r="J160" s="146">
        <f>'Hazard &amp; Exposure'!DQ159</f>
        <v>1.5</v>
      </c>
      <c r="K160" s="146">
        <f>'Hazard &amp; Exposure'!DT159</f>
        <v>0</v>
      </c>
      <c r="L160" s="40">
        <f>'Hazard &amp; Exposure'!DU159</f>
        <v>1.1000000000000001</v>
      </c>
      <c r="M160" s="41">
        <f t="shared" si="32"/>
        <v>3.8</v>
      </c>
      <c r="N160" s="144">
        <f>Vulnerability!E159</f>
        <v>7.1</v>
      </c>
      <c r="O160" s="142">
        <f>Vulnerability!H159</f>
        <v>3</v>
      </c>
      <c r="P160" s="142">
        <f>Vulnerability!N159</f>
        <v>6.6</v>
      </c>
      <c r="Q160" s="40">
        <f>Vulnerability!O159</f>
        <v>6</v>
      </c>
      <c r="R160" s="142">
        <f>Vulnerability!T159</f>
        <v>0</v>
      </c>
      <c r="S160" s="141">
        <f>Vulnerability!AB159</f>
        <v>4.8</v>
      </c>
      <c r="T160" s="141">
        <f>Vulnerability!AE159</f>
        <v>2.1</v>
      </c>
      <c r="U160" s="141">
        <f>Vulnerability!AH159</f>
        <v>0.1</v>
      </c>
      <c r="V160" s="141">
        <f>Vulnerability!AK159</f>
        <v>2.8</v>
      </c>
      <c r="W160" s="142">
        <f>Vulnerability!AL159</f>
        <v>2.6</v>
      </c>
      <c r="X160" s="40">
        <f>Vulnerability!AM159</f>
        <v>1.4</v>
      </c>
      <c r="Y160" s="41">
        <f t="shared" si="33"/>
        <v>4.0999999999999996</v>
      </c>
      <c r="Z160" s="156">
        <f>'Lack of Coping Capacity'!D159</f>
        <v>6.6</v>
      </c>
      <c r="AA160" s="140">
        <f>'Lack of Coping Capacity'!G159</f>
        <v>6.3</v>
      </c>
      <c r="AB160" s="40">
        <f>'Lack of Coping Capacity'!H159</f>
        <v>6.5</v>
      </c>
      <c r="AC160" s="140">
        <f>'Lack of Coping Capacity'!M159</f>
        <v>6.3</v>
      </c>
      <c r="AD160" s="140">
        <f>'Lack of Coping Capacity'!R159</f>
        <v>7.8</v>
      </c>
      <c r="AE160" s="140">
        <f>'Lack of Coping Capacity'!Z159</f>
        <v>5.6</v>
      </c>
      <c r="AF160" s="40">
        <f>'Lack of Coping Capacity'!AA159</f>
        <v>6.6</v>
      </c>
      <c r="AG160" s="41">
        <f t="shared" si="34"/>
        <v>6.6</v>
      </c>
      <c r="AH160" s="149">
        <f t="shared" si="35"/>
        <v>4.7</v>
      </c>
      <c r="AI160" s="172" t="str">
        <f t="shared" si="36"/>
        <v>Medium</v>
      </c>
      <c r="AJ160" s="166">
        <f t="shared" si="37"/>
        <v>57</v>
      </c>
      <c r="AK160" s="169">
        <f>VLOOKUP($B160,'Lack of Reliability Index'!$A$2:$H$192,8,FALSE)</f>
        <v>5.4060606060606062</v>
      </c>
      <c r="AL160" s="47">
        <f>'Imputed and missing data hidden'!BY158</f>
        <v>13</v>
      </c>
      <c r="AM160" s="167">
        <f t="shared" si="38"/>
        <v>0.25490196078431371</v>
      </c>
      <c r="AN160" s="47" t="str">
        <f t="shared" si="39"/>
        <v/>
      </c>
      <c r="AO160" s="168">
        <f>'Indicator Date hidden2'!BZ159</f>
        <v>0.36363636363636365</v>
      </c>
      <c r="AP160" s="173"/>
    </row>
    <row r="161" spans="1:42" ht="15.75" thickBot="1" x14ac:dyDescent="0.3">
      <c r="A161" s="120" t="str">
        <f>'Indicator Data'!A163</f>
        <v>Somalia</v>
      </c>
      <c r="B161" s="43" t="str">
        <f>'Indicator Data'!B163</f>
        <v>SOM</v>
      </c>
      <c r="C161" s="147">
        <f>'Hazard &amp; Exposure'!AO160</f>
        <v>1.6</v>
      </c>
      <c r="D161" s="146">
        <f>'Hazard &amp; Exposure'!AP160</f>
        <v>7.5</v>
      </c>
      <c r="E161" s="146">
        <f>'Hazard &amp; Exposure'!AQ160</f>
        <v>8.1</v>
      </c>
      <c r="F161" s="146">
        <f>'Hazard &amp; Exposure'!AR160</f>
        <v>1</v>
      </c>
      <c r="G161" s="146">
        <f>'Hazard &amp; Exposure'!AU160</f>
        <v>10</v>
      </c>
      <c r="H161" s="146">
        <f>'Hazard &amp; Exposure'!DM160</f>
        <v>6.3</v>
      </c>
      <c r="I161" s="40">
        <f>'Hazard &amp; Exposure'!DN160</f>
        <v>6.9</v>
      </c>
      <c r="J161" s="146">
        <f>'Hazard &amp; Exposure'!DQ160</f>
        <v>10</v>
      </c>
      <c r="K161" s="146">
        <f>'Hazard &amp; Exposure'!DT160</f>
        <v>10</v>
      </c>
      <c r="L161" s="40">
        <f>'Hazard &amp; Exposure'!DU160</f>
        <v>10</v>
      </c>
      <c r="M161" s="41">
        <f t="shared" si="32"/>
        <v>8.9</v>
      </c>
      <c r="N161" s="144">
        <f>Vulnerability!E160</f>
        <v>8.6999999999999993</v>
      </c>
      <c r="O161" s="142">
        <f>Vulnerability!H160</f>
        <v>10</v>
      </c>
      <c r="P161" s="142">
        <f>Vulnerability!N160</f>
        <v>8.4</v>
      </c>
      <c r="Q161" s="40">
        <f>Vulnerability!O160</f>
        <v>9</v>
      </c>
      <c r="R161" s="142">
        <f>Vulnerability!T160</f>
        <v>10</v>
      </c>
      <c r="S161" s="141">
        <f>Vulnerability!AB160</f>
        <v>2</v>
      </c>
      <c r="T161" s="141">
        <f>Vulnerability!AE160</f>
        <v>7.5</v>
      </c>
      <c r="U161" s="141">
        <f>Vulnerability!AH160</f>
        <v>10</v>
      </c>
      <c r="V161" s="141">
        <f>Vulnerability!AK160</f>
        <v>6.4</v>
      </c>
      <c r="W161" s="142">
        <f>Vulnerability!AL160</f>
        <v>7.5</v>
      </c>
      <c r="X161" s="40">
        <f>Vulnerability!AM160</f>
        <v>9.1</v>
      </c>
      <c r="Y161" s="41">
        <f t="shared" si="33"/>
        <v>9.1</v>
      </c>
      <c r="Z161" s="156" t="str">
        <f>'Lack of Coping Capacity'!D160</f>
        <v>x</v>
      </c>
      <c r="AA161" s="140">
        <f>'Lack of Coping Capacity'!G160</f>
        <v>9.1999999999999993</v>
      </c>
      <c r="AB161" s="40">
        <f>'Lack of Coping Capacity'!H160</f>
        <v>9.1999999999999993</v>
      </c>
      <c r="AC161" s="140">
        <f>'Lack of Coping Capacity'!M160</f>
        <v>8.1</v>
      </c>
      <c r="AD161" s="140">
        <f>'Lack of Coping Capacity'!R160</f>
        <v>7.8</v>
      </c>
      <c r="AE161" s="140">
        <f>'Lack of Coping Capacity'!Z160</f>
        <v>9.1999999999999993</v>
      </c>
      <c r="AF161" s="40">
        <f>'Lack of Coping Capacity'!AA160</f>
        <v>8.4</v>
      </c>
      <c r="AG161" s="41">
        <f t="shared" si="34"/>
        <v>8.8000000000000007</v>
      </c>
      <c r="AH161" s="149">
        <f t="shared" si="35"/>
        <v>8.9</v>
      </c>
      <c r="AI161" s="172" t="str">
        <f t="shared" si="36"/>
        <v>Very High</v>
      </c>
      <c r="AJ161" s="166">
        <f t="shared" si="37"/>
        <v>1</v>
      </c>
      <c r="AK161" s="169">
        <f>VLOOKUP($B161,'Lack of Reliability Index'!$A$2:$H$192,8,FALSE)</f>
        <v>5.7179487179487181</v>
      </c>
      <c r="AL161" s="47">
        <f>'Imputed and missing data hidden'!BY159</f>
        <v>11</v>
      </c>
      <c r="AM161" s="167">
        <f t="shared" si="38"/>
        <v>0.21568627450980393</v>
      </c>
      <c r="AN161" s="47" t="str">
        <f t="shared" si="39"/>
        <v>YES</v>
      </c>
      <c r="AO161" s="168">
        <f>'Indicator Date hidden2'!BZ160</f>
        <v>0.30769230769230771</v>
      </c>
      <c r="AP161" s="173"/>
    </row>
    <row r="162" spans="1:42" ht="15.75" thickBot="1" x14ac:dyDescent="0.3">
      <c r="A162" s="120" t="str">
        <f>'Indicator Data'!A164</f>
        <v>South Africa</v>
      </c>
      <c r="B162" s="43" t="str">
        <f>'Indicator Data'!B164</f>
        <v>ZAF</v>
      </c>
      <c r="C162" s="147">
        <f>'Hazard &amp; Exposure'!AO161</f>
        <v>2</v>
      </c>
      <c r="D162" s="146">
        <f>'Hazard &amp; Exposure'!AP161</f>
        <v>5</v>
      </c>
      <c r="E162" s="146">
        <f>'Hazard &amp; Exposure'!AQ161</f>
        <v>4.9000000000000004</v>
      </c>
      <c r="F162" s="146">
        <f>'Hazard &amp; Exposure'!AR161</f>
        <v>0.4</v>
      </c>
      <c r="G162" s="146">
        <f>'Hazard &amp; Exposure'!AU161</f>
        <v>8.8000000000000007</v>
      </c>
      <c r="H162" s="146">
        <f>'Hazard &amp; Exposure'!DM161</f>
        <v>4.8</v>
      </c>
      <c r="I162" s="40">
        <f>'Hazard &amp; Exposure'!DN161</f>
        <v>5</v>
      </c>
      <c r="J162" s="146">
        <f>'Hazard &amp; Exposure'!DQ161</f>
        <v>9.4</v>
      </c>
      <c r="K162" s="146">
        <f>'Hazard &amp; Exposure'!DT161</f>
        <v>0</v>
      </c>
      <c r="L162" s="40">
        <f>'Hazard &amp; Exposure'!DU161</f>
        <v>6.6</v>
      </c>
      <c r="M162" s="41">
        <f t="shared" si="32"/>
        <v>5.9</v>
      </c>
      <c r="N162" s="144">
        <f>Vulnerability!E161</f>
        <v>4.5</v>
      </c>
      <c r="O162" s="142">
        <f>Vulnerability!H161</f>
        <v>7.4</v>
      </c>
      <c r="P162" s="142">
        <f>Vulnerability!N161</f>
        <v>0.3</v>
      </c>
      <c r="Q162" s="40">
        <f>Vulnerability!O161</f>
        <v>4.2</v>
      </c>
      <c r="R162" s="142">
        <f>Vulnerability!T161</f>
        <v>6.6</v>
      </c>
      <c r="S162" s="141">
        <f>Vulnerability!AB161</f>
        <v>6</v>
      </c>
      <c r="T162" s="141">
        <f>Vulnerability!AE161</f>
        <v>2.1</v>
      </c>
      <c r="U162" s="141">
        <f>Vulnerability!AH161</f>
        <v>0</v>
      </c>
      <c r="V162" s="141">
        <f>Vulnerability!AK161</f>
        <v>1.9</v>
      </c>
      <c r="W162" s="142">
        <f>Vulnerability!AL161</f>
        <v>2.8</v>
      </c>
      <c r="X162" s="40">
        <f>Vulnerability!AM161</f>
        <v>5</v>
      </c>
      <c r="Y162" s="41">
        <f t="shared" si="33"/>
        <v>4.5999999999999996</v>
      </c>
      <c r="Z162" s="156">
        <f>'Lack of Coping Capacity'!D161</f>
        <v>3.9</v>
      </c>
      <c r="AA162" s="140">
        <f>'Lack of Coping Capacity'!G161</f>
        <v>5.0999999999999996</v>
      </c>
      <c r="AB162" s="40">
        <f>'Lack of Coping Capacity'!H161</f>
        <v>4.5</v>
      </c>
      <c r="AC162" s="140">
        <f>'Lack of Coping Capacity'!M161</f>
        <v>2.4</v>
      </c>
      <c r="AD162" s="140">
        <f>'Lack of Coping Capacity'!R161</f>
        <v>3.9</v>
      </c>
      <c r="AE162" s="140">
        <f>'Lack of Coping Capacity'!Z161</f>
        <v>5.5</v>
      </c>
      <c r="AF162" s="40">
        <f>'Lack of Coping Capacity'!AA161</f>
        <v>3.9</v>
      </c>
      <c r="AG162" s="41">
        <f t="shared" si="34"/>
        <v>4.2</v>
      </c>
      <c r="AH162" s="149">
        <f t="shared" si="35"/>
        <v>4.8</v>
      </c>
      <c r="AI162" s="172" t="str">
        <f t="shared" si="36"/>
        <v>Medium</v>
      </c>
      <c r="AJ162" s="166">
        <f t="shared" si="37"/>
        <v>55</v>
      </c>
      <c r="AK162" s="169">
        <f>VLOOKUP($B162,'Lack of Reliability Index'!$A$2:$H$192,8,FALSE)</f>
        <v>1.2252252252252251</v>
      </c>
      <c r="AL162" s="47">
        <f>'Imputed and missing data hidden'!BY160</f>
        <v>0</v>
      </c>
      <c r="AM162" s="167">
        <f t="shared" si="38"/>
        <v>0</v>
      </c>
      <c r="AN162" s="47" t="str">
        <f t="shared" si="39"/>
        <v/>
      </c>
      <c r="AO162" s="168">
        <f>'Indicator Date hidden2'!BZ161</f>
        <v>0.22972972972972974</v>
      </c>
      <c r="AP162" s="173"/>
    </row>
    <row r="163" spans="1:42" ht="15.75" thickBot="1" x14ac:dyDescent="0.3">
      <c r="A163" s="120" t="str">
        <f>'Indicator Data'!A165</f>
        <v>South Sudan</v>
      </c>
      <c r="B163" s="43" t="str">
        <f>'Indicator Data'!B165</f>
        <v>SSD</v>
      </c>
      <c r="C163" s="147">
        <f>'Hazard &amp; Exposure'!AO162</f>
        <v>2.8</v>
      </c>
      <c r="D163" s="146">
        <f>'Hazard &amp; Exposure'!AP162</f>
        <v>7.1</v>
      </c>
      <c r="E163" s="146">
        <f>'Hazard &amp; Exposure'!AQ162</f>
        <v>0</v>
      </c>
      <c r="F163" s="146">
        <f>'Hazard &amp; Exposure'!AR162</f>
        <v>0</v>
      </c>
      <c r="G163" s="146">
        <f>'Hazard &amp; Exposure'!AU162</f>
        <v>3.7</v>
      </c>
      <c r="H163" s="146">
        <f>'Hazard &amp; Exposure'!DM162</f>
        <v>7</v>
      </c>
      <c r="I163" s="40">
        <f>'Hazard &amp; Exposure'!DN162</f>
        <v>4</v>
      </c>
      <c r="J163" s="146">
        <f>'Hazard &amp; Exposure'!DQ162</f>
        <v>10</v>
      </c>
      <c r="K163" s="146">
        <f>'Hazard &amp; Exposure'!DT162</f>
        <v>8</v>
      </c>
      <c r="L163" s="40">
        <f>'Hazard &amp; Exposure'!DU162</f>
        <v>8</v>
      </c>
      <c r="M163" s="41">
        <f t="shared" si="32"/>
        <v>6.4</v>
      </c>
      <c r="N163" s="144">
        <f>Vulnerability!E162</f>
        <v>10</v>
      </c>
      <c r="O163" s="142">
        <f>Vulnerability!H162</f>
        <v>5.3</v>
      </c>
      <c r="P163" s="142">
        <f>Vulnerability!N162</f>
        <v>10</v>
      </c>
      <c r="Q163" s="40">
        <f>Vulnerability!O162</f>
        <v>8.8000000000000007</v>
      </c>
      <c r="R163" s="142">
        <f>Vulnerability!T162</f>
        <v>10</v>
      </c>
      <c r="S163" s="141">
        <f>Vulnerability!AB162</f>
        <v>5.4</v>
      </c>
      <c r="T163" s="141">
        <f>Vulnerability!AE162</f>
        <v>6.8</v>
      </c>
      <c r="U163" s="141">
        <f>Vulnerability!AH162</f>
        <v>0.6</v>
      </c>
      <c r="V163" s="141">
        <f>Vulnerability!AK162</f>
        <v>8.1</v>
      </c>
      <c r="W163" s="142">
        <f>Vulnerability!AL162</f>
        <v>5.8</v>
      </c>
      <c r="X163" s="40">
        <f>Vulnerability!AM162</f>
        <v>8.6999999999999993</v>
      </c>
      <c r="Y163" s="41">
        <f t="shared" si="33"/>
        <v>8.8000000000000007</v>
      </c>
      <c r="Z163" s="156" t="str">
        <f>'Lack of Coping Capacity'!D162</f>
        <v>x</v>
      </c>
      <c r="AA163" s="140">
        <f>'Lack of Coping Capacity'!G162</f>
        <v>9.4</v>
      </c>
      <c r="AB163" s="40">
        <f>'Lack of Coping Capacity'!H162</f>
        <v>9.4</v>
      </c>
      <c r="AC163" s="140">
        <f>'Lack of Coping Capacity'!M162</f>
        <v>9</v>
      </c>
      <c r="AD163" s="140">
        <f>'Lack of Coping Capacity'!R162</f>
        <v>9.8000000000000007</v>
      </c>
      <c r="AE163" s="140">
        <f>'Lack of Coping Capacity'!Z162</f>
        <v>9.6</v>
      </c>
      <c r="AF163" s="40">
        <f>'Lack of Coping Capacity'!AA162</f>
        <v>9.5</v>
      </c>
      <c r="AG163" s="41">
        <f t="shared" si="34"/>
        <v>9.5</v>
      </c>
      <c r="AH163" s="149">
        <f t="shared" si="35"/>
        <v>8.1</v>
      </c>
      <c r="AI163" s="172" t="str">
        <f t="shared" si="36"/>
        <v>Very High</v>
      </c>
      <c r="AJ163" s="166">
        <f t="shared" si="37"/>
        <v>3</v>
      </c>
      <c r="AK163" s="169">
        <f>VLOOKUP($B163,'Lack of Reliability Index'!$A$2:$H$192,8,FALSE)</f>
        <v>6.6363636363636376</v>
      </c>
      <c r="AL163" s="47">
        <f>'Imputed and missing data hidden'!BY161</f>
        <v>9</v>
      </c>
      <c r="AM163" s="167">
        <f t="shared" si="38"/>
        <v>0.17647058823529413</v>
      </c>
      <c r="AN163" s="47" t="str">
        <f t="shared" si="39"/>
        <v>YES</v>
      </c>
      <c r="AO163" s="168">
        <f>'Indicator Date hidden2'!BZ162</f>
        <v>0.54545454545454541</v>
      </c>
      <c r="AP163" s="173"/>
    </row>
    <row r="164" spans="1:42" ht="15.75" thickBot="1" x14ac:dyDescent="0.3">
      <c r="A164" s="120" t="str">
        <f>'Indicator Data'!A166</f>
        <v>Spain</v>
      </c>
      <c r="B164" s="43" t="str">
        <f>'Indicator Data'!B166</f>
        <v>ESP</v>
      </c>
      <c r="C164" s="147">
        <f>'Hazard &amp; Exposure'!AO163</f>
        <v>3.5</v>
      </c>
      <c r="D164" s="146">
        <f>'Hazard &amp; Exposure'!AP163</f>
        <v>5.4</v>
      </c>
      <c r="E164" s="146">
        <f>'Hazard &amp; Exposure'!AQ163</f>
        <v>7</v>
      </c>
      <c r="F164" s="146">
        <f>'Hazard &amp; Exposure'!AR163</f>
        <v>0</v>
      </c>
      <c r="G164" s="146">
        <f>'Hazard &amp; Exposure'!AU163</f>
        <v>4.5</v>
      </c>
      <c r="H164" s="146">
        <f>'Hazard &amp; Exposure'!DM163</f>
        <v>2.1</v>
      </c>
      <c r="I164" s="40">
        <f>'Hazard &amp; Exposure'!DN163</f>
        <v>4.0999999999999996</v>
      </c>
      <c r="J164" s="146">
        <f>'Hazard &amp; Exposure'!DQ163</f>
        <v>1.5</v>
      </c>
      <c r="K164" s="146">
        <f>'Hazard &amp; Exposure'!DT163</f>
        <v>0</v>
      </c>
      <c r="L164" s="40">
        <f>'Hazard &amp; Exposure'!DU163</f>
        <v>1.1000000000000001</v>
      </c>
      <c r="M164" s="41">
        <f t="shared" ref="M164:M194" si="40">ROUND((10-GEOMEAN(((10-I164)/10*9+1),((10-L164)/10*9+1)))/9*10,1)</f>
        <v>2.7</v>
      </c>
      <c r="N164" s="144">
        <f>Vulnerability!E163</f>
        <v>0.2</v>
      </c>
      <c r="O164" s="142">
        <f>Vulnerability!H163</f>
        <v>2</v>
      </c>
      <c r="P164" s="142">
        <f>Vulnerability!N163</f>
        <v>0.1</v>
      </c>
      <c r="Q164" s="40">
        <f>Vulnerability!O163</f>
        <v>0.6</v>
      </c>
      <c r="R164" s="142">
        <f>Vulnerability!T163</f>
        <v>5.3</v>
      </c>
      <c r="S164" s="141">
        <f>Vulnerability!AB163</f>
        <v>0.3</v>
      </c>
      <c r="T164" s="141">
        <f>Vulnerability!AE163</f>
        <v>0.2</v>
      </c>
      <c r="U164" s="141">
        <f>Vulnerability!AH163</f>
        <v>0</v>
      </c>
      <c r="V164" s="141">
        <f>Vulnerability!AK163</f>
        <v>1.4</v>
      </c>
      <c r="W164" s="142">
        <f>Vulnerability!AL163</f>
        <v>0.5</v>
      </c>
      <c r="X164" s="40">
        <f>Vulnerability!AM163</f>
        <v>3.3</v>
      </c>
      <c r="Y164" s="41">
        <f t="shared" ref="Y164:Y194" si="41">ROUND((10-GEOMEAN(((10-Q164)/10*9+1),((10-X164)/10*9+1)))/9*10,1)</f>
        <v>2.1</v>
      </c>
      <c r="Z164" s="156">
        <f>'Lack of Coping Capacity'!D163</f>
        <v>2.2000000000000002</v>
      </c>
      <c r="AA164" s="140">
        <f>'Lack of Coping Capacity'!G163</f>
        <v>3.6</v>
      </c>
      <c r="AB164" s="40">
        <f>'Lack of Coping Capacity'!H163</f>
        <v>2.9</v>
      </c>
      <c r="AC164" s="140">
        <f>'Lack of Coping Capacity'!M163</f>
        <v>1.7</v>
      </c>
      <c r="AD164" s="140">
        <f>'Lack of Coping Capacity'!R163</f>
        <v>0</v>
      </c>
      <c r="AE164" s="140">
        <f>'Lack of Coping Capacity'!Z163</f>
        <v>0.2</v>
      </c>
      <c r="AF164" s="40">
        <f>'Lack of Coping Capacity'!AA163</f>
        <v>0.6</v>
      </c>
      <c r="AG164" s="41">
        <f t="shared" ref="AG164:AG194" si="42">ROUND((10-GEOMEAN(((10-AB164)/10*9+1),((10-AF164)/10*9+1)))/9*10,1)</f>
        <v>1.8</v>
      </c>
      <c r="AH164" s="149">
        <f t="shared" ref="AH164:AH194" si="43">ROUND(M164^(1/3)*Y164^(1/3)*AG164^(1/3),1)</f>
        <v>2.2000000000000002</v>
      </c>
      <c r="AI164" s="172" t="str">
        <f t="shared" ref="AI164:AI194" si="44">IF(AH164&gt;=6.5,"Very High",IF(AH164&gt;=5,"High",IF(AH164&gt;=3.5,"Medium",IF(AH164&gt;=2,"Low","Very Low"))))</f>
        <v>Low</v>
      </c>
      <c r="AJ164" s="166">
        <f t="shared" ref="AJ164:AJ194" si="45">_xlfn.RANK.EQ(AH164,AH$4:AH$194)</f>
        <v>146</v>
      </c>
      <c r="AK164" s="169">
        <f>VLOOKUP($B164,'Lack of Reliability Index'!$A$2:$H$192,8,FALSE)</f>
        <v>3.4980392156862736</v>
      </c>
      <c r="AL164" s="47">
        <f>'Imputed and missing data hidden'!BY162</f>
        <v>9</v>
      </c>
      <c r="AM164" s="167">
        <f t="shared" ref="AM164:AM194" si="46">AL164/51</f>
        <v>0.17647058823529413</v>
      </c>
      <c r="AN164" s="47" t="str">
        <f t="shared" ref="AN164:AN194" si="47">IF(K164&gt;=7,"YES","")</f>
        <v/>
      </c>
      <c r="AO164" s="168">
        <f>'Indicator Date hidden2'!BZ163</f>
        <v>0.20588235294117646</v>
      </c>
      <c r="AP164" s="173"/>
    </row>
    <row r="165" spans="1:42" ht="15.75" thickBot="1" x14ac:dyDescent="0.3">
      <c r="A165" s="120" t="str">
        <f>'Indicator Data'!A167</f>
        <v>Sri Lanka</v>
      </c>
      <c r="B165" s="43" t="str">
        <f>'Indicator Data'!B167</f>
        <v>LKA</v>
      </c>
      <c r="C165" s="147">
        <f>'Hazard &amp; Exposure'!AO164</f>
        <v>0.1</v>
      </c>
      <c r="D165" s="146">
        <f>'Hazard &amp; Exposure'!AP164</f>
        <v>6.1</v>
      </c>
      <c r="E165" s="146">
        <f>'Hazard &amp; Exposure'!AQ164</f>
        <v>8.5</v>
      </c>
      <c r="F165" s="146">
        <f>'Hazard &amp; Exposure'!AR164</f>
        <v>3.6</v>
      </c>
      <c r="G165" s="146">
        <f>'Hazard &amp; Exposure'!AU164</f>
        <v>3.5</v>
      </c>
      <c r="H165" s="146">
        <f>'Hazard &amp; Exposure'!DM164</f>
        <v>5.9</v>
      </c>
      <c r="I165" s="40">
        <f>'Hazard &amp; Exposure'!DN164</f>
        <v>5.2</v>
      </c>
      <c r="J165" s="146">
        <f>'Hazard &amp; Exposure'!DQ164</f>
        <v>4.2</v>
      </c>
      <c r="K165" s="146">
        <f>'Hazard &amp; Exposure'!DT164</f>
        <v>0</v>
      </c>
      <c r="L165" s="40">
        <f>'Hazard &amp; Exposure'!DU164</f>
        <v>2.9</v>
      </c>
      <c r="M165" s="41">
        <f t="shared" si="40"/>
        <v>4.0999999999999996</v>
      </c>
      <c r="N165" s="144">
        <f>Vulnerability!E164</f>
        <v>2.6</v>
      </c>
      <c r="O165" s="142">
        <f>Vulnerability!H164</f>
        <v>4.2</v>
      </c>
      <c r="P165" s="142">
        <f>Vulnerability!N164</f>
        <v>1.1000000000000001</v>
      </c>
      <c r="Q165" s="40">
        <f>Vulnerability!O164</f>
        <v>2.6</v>
      </c>
      <c r="R165" s="142">
        <f>Vulnerability!T164</f>
        <v>4.5</v>
      </c>
      <c r="S165" s="141">
        <f>Vulnerability!AB164</f>
        <v>0.4</v>
      </c>
      <c r="T165" s="141">
        <f>Vulnerability!AE164</f>
        <v>2.7</v>
      </c>
      <c r="U165" s="141">
        <f>Vulnerability!AH164</f>
        <v>2.1</v>
      </c>
      <c r="V165" s="141">
        <f>Vulnerability!AK164</f>
        <v>3</v>
      </c>
      <c r="W165" s="142">
        <f>Vulnerability!AL164</f>
        <v>2.1</v>
      </c>
      <c r="X165" s="40">
        <f>Vulnerability!AM164</f>
        <v>3.4</v>
      </c>
      <c r="Y165" s="41">
        <f t="shared" si="41"/>
        <v>3</v>
      </c>
      <c r="Z165" s="156">
        <f>'Lack of Coping Capacity'!D164</f>
        <v>3.6</v>
      </c>
      <c r="AA165" s="140">
        <f>'Lack of Coping Capacity'!G164</f>
        <v>5.8</v>
      </c>
      <c r="AB165" s="40">
        <f>'Lack of Coping Capacity'!H164</f>
        <v>4.7</v>
      </c>
      <c r="AC165" s="140">
        <f>'Lack of Coping Capacity'!M164</f>
        <v>3</v>
      </c>
      <c r="AD165" s="140">
        <f>'Lack of Coping Capacity'!R164</f>
        <v>2.8</v>
      </c>
      <c r="AE165" s="140">
        <f>'Lack of Coping Capacity'!Z164</f>
        <v>4.0999999999999996</v>
      </c>
      <c r="AF165" s="40">
        <f>'Lack of Coping Capacity'!AA164</f>
        <v>3.3</v>
      </c>
      <c r="AG165" s="41">
        <f t="shared" si="42"/>
        <v>4</v>
      </c>
      <c r="AH165" s="149">
        <f t="shared" si="43"/>
        <v>3.7</v>
      </c>
      <c r="AI165" s="172" t="str">
        <f t="shared" si="44"/>
        <v>Medium</v>
      </c>
      <c r="AJ165" s="166">
        <f t="shared" si="45"/>
        <v>96</v>
      </c>
      <c r="AK165" s="169">
        <f>VLOOKUP($B165,'Lack of Reliability Index'!$A$2:$H$192,8,FALSE)</f>
        <v>2.597101449275363</v>
      </c>
      <c r="AL165" s="47">
        <f>'Imputed and missing data hidden'!BY163</f>
        <v>8</v>
      </c>
      <c r="AM165" s="167">
        <f t="shared" si="46"/>
        <v>0.15686274509803921</v>
      </c>
      <c r="AN165" s="47" t="str">
        <f t="shared" si="47"/>
        <v/>
      </c>
      <c r="AO165" s="168">
        <f>'Indicator Date hidden2'!BZ164</f>
        <v>8.6956521739130432E-2</v>
      </c>
      <c r="AP165" s="173"/>
    </row>
    <row r="166" spans="1:42" ht="15.75" thickBot="1" x14ac:dyDescent="0.3">
      <c r="A166" s="120" t="str">
        <f>'Indicator Data'!A168</f>
        <v>Sudan</v>
      </c>
      <c r="B166" s="43" t="str">
        <f>'Indicator Data'!B168</f>
        <v>SDN</v>
      </c>
      <c r="C166" s="147">
        <f>'Hazard &amp; Exposure'!AO165</f>
        <v>0.1</v>
      </c>
      <c r="D166" s="146">
        <f>'Hazard &amp; Exposure'!AP165</f>
        <v>8</v>
      </c>
      <c r="E166" s="146">
        <f>'Hazard &amp; Exposure'!AQ165</f>
        <v>0</v>
      </c>
      <c r="F166" s="146">
        <f>'Hazard &amp; Exposure'!AR165</f>
        <v>0</v>
      </c>
      <c r="G166" s="146">
        <f>'Hazard &amp; Exposure'!AU165</f>
        <v>6.9</v>
      </c>
      <c r="H166" s="146">
        <f>'Hazard &amp; Exposure'!DM165</f>
        <v>6.1</v>
      </c>
      <c r="I166" s="40">
        <f>'Hazard &amp; Exposure'!DN165</f>
        <v>4.4000000000000004</v>
      </c>
      <c r="J166" s="146">
        <f>'Hazard &amp; Exposure'!DQ165</f>
        <v>10</v>
      </c>
      <c r="K166" s="146">
        <f>'Hazard &amp; Exposure'!DT165</f>
        <v>9</v>
      </c>
      <c r="L166" s="40">
        <f>'Hazard &amp; Exposure'!DU165</f>
        <v>9</v>
      </c>
      <c r="M166" s="41">
        <f t="shared" si="40"/>
        <v>7.3</v>
      </c>
      <c r="N166" s="144">
        <f>Vulnerability!E165</f>
        <v>8.6</v>
      </c>
      <c r="O166" s="142">
        <f>Vulnerability!H165</f>
        <v>5.0999999999999996</v>
      </c>
      <c r="P166" s="142">
        <f>Vulnerability!N165</f>
        <v>0.6</v>
      </c>
      <c r="Q166" s="40">
        <f>Vulnerability!O165</f>
        <v>5.7</v>
      </c>
      <c r="R166" s="142">
        <f>Vulnerability!T165</f>
        <v>9.6</v>
      </c>
      <c r="S166" s="141">
        <f>Vulnerability!AB165</f>
        <v>1.4</v>
      </c>
      <c r="T166" s="141">
        <f>Vulnerability!AE165</f>
        <v>6.1</v>
      </c>
      <c r="U166" s="141">
        <f>Vulnerability!AH165</f>
        <v>0.2</v>
      </c>
      <c r="V166" s="141">
        <f>Vulnerability!AK165</f>
        <v>5.0999999999999996</v>
      </c>
      <c r="W166" s="142">
        <f>Vulnerability!AL165</f>
        <v>3.6</v>
      </c>
      <c r="X166" s="40">
        <f>Vulnerability!AM165</f>
        <v>7.7</v>
      </c>
      <c r="Y166" s="41">
        <f t="shared" si="41"/>
        <v>6.8</v>
      </c>
      <c r="Z166" s="156">
        <f>'Lack of Coping Capacity'!D165</f>
        <v>4.9000000000000004</v>
      </c>
      <c r="AA166" s="140">
        <f>'Lack of Coping Capacity'!G165</f>
        <v>8.1</v>
      </c>
      <c r="AB166" s="40">
        <f>'Lack of Coping Capacity'!H165</f>
        <v>6.5</v>
      </c>
      <c r="AC166" s="140">
        <f>'Lack of Coping Capacity'!M165</f>
        <v>6.4</v>
      </c>
      <c r="AD166" s="140">
        <f>'Lack of Coping Capacity'!R165</f>
        <v>8.3000000000000007</v>
      </c>
      <c r="AE166" s="140">
        <f>'Lack of Coping Capacity'!Z165</f>
        <v>5.9</v>
      </c>
      <c r="AF166" s="40">
        <f>'Lack of Coping Capacity'!AA165</f>
        <v>6.9</v>
      </c>
      <c r="AG166" s="41">
        <f t="shared" si="42"/>
        <v>6.7</v>
      </c>
      <c r="AH166" s="149">
        <f t="shared" si="43"/>
        <v>6.9</v>
      </c>
      <c r="AI166" s="172" t="str">
        <f t="shared" si="44"/>
        <v>Very High</v>
      </c>
      <c r="AJ166" s="166">
        <f t="shared" si="45"/>
        <v>10</v>
      </c>
      <c r="AK166" s="169">
        <f>VLOOKUP($B166,'Lack of Reliability Index'!$A$2:$H$192,8,FALSE)</f>
        <v>3.1531531531531529</v>
      </c>
      <c r="AL166" s="47">
        <f>'Imputed and missing data hidden'!BY164</f>
        <v>0</v>
      </c>
      <c r="AM166" s="167">
        <f t="shared" si="46"/>
        <v>0</v>
      </c>
      <c r="AN166" s="47" t="str">
        <f t="shared" si="47"/>
        <v>YES</v>
      </c>
      <c r="AO166" s="168">
        <f>'Indicator Date hidden2'!BZ165</f>
        <v>0.47297297297297297</v>
      </c>
      <c r="AP166" s="173"/>
    </row>
    <row r="167" spans="1:42" ht="15.75" thickBot="1" x14ac:dyDescent="0.3">
      <c r="A167" s="120" t="str">
        <f>'Indicator Data'!A169</f>
        <v>Suriname</v>
      </c>
      <c r="B167" s="43" t="str">
        <f>'Indicator Data'!B169</f>
        <v>SUR</v>
      </c>
      <c r="C167" s="147">
        <f>'Hazard &amp; Exposure'!AO166</f>
        <v>0.1</v>
      </c>
      <c r="D167" s="146">
        <f>'Hazard &amp; Exposure'!AP166</f>
        <v>8.6</v>
      </c>
      <c r="E167" s="146">
        <f>'Hazard &amp; Exposure'!AQ166</f>
        <v>3.2</v>
      </c>
      <c r="F167" s="146">
        <f>'Hazard &amp; Exposure'!AR166</f>
        <v>0</v>
      </c>
      <c r="G167" s="146">
        <f>'Hazard &amp; Exposure'!AU166</f>
        <v>1.5</v>
      </c>
      <c r="H167" s="146">
        <f>'Hazard &amp; Exposure'!DM166</f>
        <v>5.2</v>
      </c>
      <c r="I167" s="40">
        <f>'Hazard &amp; Exposure'!DN166</f>
        <v>3.9</v>
      </c>
      <c r="J167" s="146">
        <f>'Hazard &amp; Exposure'!DQ166</f>
        <v>0.1</v>
      </c>
      <c r="K167" s="146">
        <f>'Hazard &amp; Exposure'!DT166</f>
        <v>0</v>
      </c>
      <c r="L167" s="40">
        <f>'Hazard &amp; Exposure'!DU166</f>
        <v>0.1</v>
      </c>
      <c r="M167" s="41">
        <f t="shared" si="40"/>
        <v>2.2000000000000002</v>
      </c>
      <c r="N167" s="144">
        <f>Vulnerability!E166</f>
        <v>4.7</v>
      </c>
      <c r="O167" s="142">
        <f>Vulnerability!H166</f>
        <v>5.9</v>
      </c>
      <c r="P167" s="142">
        <f>Vulnerability!N166</f>
        <v>0.3</v>
      </c>
      <c r="Q167" s="40">
        <f>Vulnerability!O166</f>
        <v>3.9</v>
      </c>
      <c r="R167" s="142">
        <f>Vulnerability!T166</f>
        <v>1.3</v>
      </c>
      <c r="S167" s="141">
        <f>Vulnerability!AB166</f>
        <v>1.1000000000000001</v>
      </c>
      <c r="T167" s="141">
        <f>Vulnerability!AE166</f>
        <v>1.4</v>
      </c>
      <c r="U167" s="141">
        <f>Vulnerability!AH166</f>
        <v>0</v>
      </c>
      <c r="V167" s="141">
        <f>Vulnerability!AK166</f>
        <v>3</v>
      </c>
      <c r="W167" s="142">
        <f>Vulnerability!AL166</f>
        <v>1.4</v>
      </c>
      <c r="X167" s="40">
        <f>Vulnerability!AM166</f>
        <v>1.4</v>
      </c>
      <c r="Y167" s="41">
        <f t="shared" si="41"/>
        <v>2.7</v>
      </c>
      <c r="Z167" s="156" t="str">
        <f>'Lack of Coping Capacity'!D166</f>
        <v>x</v>
      </c>
      <c r="AA167" s="140">
        <f>'Lack of Coping Capacity'!G166</f>
        <v>6</v>
      </c>
      <c r="AB167" s="40">
        <f>'Lack of Coping Capacity'!H166</f>
        <v>6</v>
      </c>
      <c r="AC167" s="140">
        <f>'Lack of Coping Capacity'!M166</f>
        <v>2.5</v>
      </c>
      <c r="AD167" s="140">
        <f>'Lack of Coping Capacity'!R166</f>
        <v>4.0999999999999996</v>
      </c>
      <c r="AE167" s="140">
        <f>'Lack of Coping Capacity'!Z166</f>
        <v>5.5</v>
      </c>
      <c r="AF167" s="40">
        <f>'Lack of Coping Capacity'!AA166</f>
        <v>4</v>
      </c>
      <c r="AG167" s="41">
        <f t="shared" si="42"/>
        <v>5.0999999999999996</v>
      </c>
      <c r="AH167" s="149">
        <f t="shared" si="43"/>
        <v>3.1</v>
      </c>
      <c r="AI167" s="172" t="str">
        <f t="shared" si="44"/>
        <v>Low</v>
      </c>
      <c r="AJ167" s="166">
        <f t="shared" si="45"/>
        <v>112</v>
      </c>
      <c r="AK167" s="169">
        <f>VLOOKUP($B167,'Lack of Reliability Index'!$A$2:$H$192,8,FALSE)</f>
        <v>3.8095238095238093</v>
      </c>
      <c r="AL167" s="47">
        <f>'Imputed and missing data hidden'!BY165</f>
        <v>8</v>
      </c>
      <c r="AM167" s="167">
        <f t="shared" si="46"/>
        <v>0.15686274509803921</v>
      </c>
      <c r="AN167" s="47" t="str">
        <f t="shared" si="47"/>
        <v/>
      </c>
      <c r="AO167" s="168">
        <f>'Indicator Date hidden2'!BZ166</f>
        <v>0.31428571428571428</v>
      </c>
      <c r="AP167" s="173"/>
    </row>
    <row r="168" spans="1:42" ht="15.75" thickBot="1" x14ac:dyDescent="0.3">
      <c r="A168" s="120" t="str">
        <f>'Indicator Data'!A170</f>
        <v>Sweden</v>
      </c>
      <c r="B168" s="43" t="str">
        <f>'Indicator Data'!B170</f>
        <v>SWE</v>
      </c>
      <c r="C168" s="147">
        <f>'Hazard &amp; Exposure'!AO167</f>
        <v>0.1</v>
      </c>
      <c r="D168" s="146">
        <f>'Hazard &amp; Exposure'!AP167</f>
        <v>3.2</v>
      </c>
      <c r="E168" s="146">
        <f>'Hazard &amp; Exposure'!AQ167</f>
        <v>0</v>
      </c>
      <c r="F168" s="146">
        <f>'Hazard &amp; Exposure'!AR167</f>
        <v>0</v>
      </c>
      <c r="G168" s="146">
        <f>'Hazard &amp; Exposure'!AU167</f>
        <v>1.5</v>
      </c>
      <c r="H168" s="146">
        <f>'Hazard &amp; Exposure'!DM167</f>
        <v>1.7</v>
      </c>
      <c r="I168" s="40">
        <f>'Hazard &amp; Exposure'!DN167</f>
        <v>1.2</v>
      </c>
      <c r="J168" s="146">
        <f>'Hazard &amp; Exposure'!DQ167</f>
        <v>0.1</v>
      </c>
      <c r="K168" s="146">
        <f>'Hazard &amp; Exposure'!DT167</f>
        <v>0</v>
      </c>
      <c r="L168" s="40">
        <f>'Hazard &amp; Exposure'!DU167</f>
        <v>0.1</v>
      </c>
      <c r="M168" s="41">
        <f t="shared" si="40"/>
        <v>0.7</v>
      </c>
      <c r="N168" s="144">
        <f>Vulnerability!E167</f>
        <v>0</v>
      </c>
      <c r="O168" s="142">
        <f>Vulnerability!H167</f>
        <v>0.9</v>
      </c>
      <c r="P168" s="142">
        <f>Vulnerability!N167</f>
        <v>0.1</v>
      </c>
      <c r="Q168" s="40">
        <f>Vulnerability!O167</f>
        <v>0.3</v>
      </c>
      <c r="R168" s="142">
        <f>Vulnerability!T167</f>
        <v>7.8</v>
      </c>
      <c r="S168" s="141">
        <f>Vulnerability!AB167</f>
        <v>0.2</v>
      </c>
      <c r="T168" s="141">
        <f>Vulnerability!AE167</f>
        <v>0.2</v>
      </c>
      <c r="U168" s="141">
        <f>Vulnerability!AH167</f>
        <v>0</v>
      </c>
      <c r="V168" s="141">
        <f>Vulnerability!AK167</f>
        <v>1.6</v>
      </c>
      <c r="W168" s="142">
        <f>Vulnerability!AL167</f>
        <v>0.5</v>
      </c>
      <c r="X168" s="40">
        <f>Vulnerability!AM167</f>
        <v>5.2</v>
      </c>
      <c r="Y168" s="41">
        <f t="shared" si="41"/>
        <v>3.1</v>
      </c>
      <c r="Z168" s="156">
        <f>'Lack of Coping Capacity'!D167</f>
        <v>2.5</v>
      </c>
      <c r="AA168" s="140">
        <f>'Lack of Coping Capacity'!G167</f>
        <v>1.4</v>
      </c>
      <c r="AB168" s="40">
        <f>'Lack of Coping Capacity'!H167</f>
        <v>2</v>
      </c>
      <c r="AC168" s="140">
        <f>'Lack of Coping Capacity'!M167</f>
        <v>1.6</v>
      </c>
      <c r="AD168" s="140">
        <f>'Lack of Coping Capacity'!R167</f>
        <v>0.9</v>
      </c>
      <c r="AE168" s="140">
        <f>'Lack of Coping Capacity'!Z167</f>
        <v>0.1</v>
      </c>
      <c r="AF168" s="40">
        <f>'Lack of Coping Capacity'!AA167</f>
        <v>0.9</v>
      </c>
      <c r="AG168" s="41">
        <f t="shared" si="42"/>
        <v>1.5</v>
      </c>
      <c r="AH168" s="149">
        <f t="shared" si="43"/>
        <v>1.5</v>
      </c>
      <c r="AI168" s="172" t="str">
        <f t="shared" si="44"/>
        <v>Very Low</v>
      </c>
      <c r="AJ168" s="166">
        <f t="shared" si="45"/>
        <v>174</v>
      </c>
      <c r="AK168" s="169">
        <f>VLOOKUP($B168,'Lack of Reliability Index'!$A$2:$H$192,8,FALSE)</f>
        <v>3.5797979797979798</v>
      </c>
      <c r="AL168" s="47">
        <f>'Imputed and missing data hidden'!BY166</f>
        <v>11</v>
      </c>
      <c r="AM168" s="167">
        <f t="shared" si="46"/>
        <v>0.21568627450980393</v>
      </c>
      <c r="AN168" s="47" t="str">
        <f t="shared" si="47"/>
        <v/>
      </c>
      <c r="AO168" s="168">
        <f>'Indicator Date hidden2'!BZ167</f>
        <v>0.12121212121212122</v>
      </c>
      <c r="AP168" s="173"/>
    </row>
    <row r="169" spans="1:42" ht="15.75" thickBot="1" x14ac:dyDescent="0.3">
      <c r="A169" s="120" t="str">
        <f>'Indicator Data'!A171</f>
        <v>Switzerland</v>
      </c>
      <c r="B169" s="43" t="str">
        <f>'Indicator Data'!B171</f>
        <v>CHE</v>
      </c>
      <c r="C169" s="147">
        <f>'Hazard &amp; Exposure'!AO168</f>
        <v>5.0999999999999996</v>
      </c>
      <c r="D169" s="146">
        <f>'Hazard &amp; Exposure'!AP168</f>
        <v>4.3</v>
      </c>
      <c r="E169" s="146">
        <f>'Hazard &amp; Exposure'!AQ168</f>
        <v>0</v>
      </c>
      <c r="F169" s="146">
        <f>'Hazard &amp; Exposure'!AR168</f>
        <v>0</v>
      </c>
      <c r="G169" s="146">
        <f>'Hazard &amp; Exposure'!AU168</f>
        <v>0.5</v>
      </c>
      <c r="H169" s="146">
        <f>'Hazard &amp; Exposure'!DM168</f>
        <v>1.9</v>
      </c>
      <c r="I169" s="40">
        <f>'Hazard &amp; Exposure'!DN168</f>
        <v>2.2000000000000002</v>
      </c>
      <c r="J169" s="146">
        <f>'Hazard &amp; Exposure'!DQ168</f>
        <v>0.1</v>
      </c>
      <c r="K169" s="146">
        <f>'Hazard &amp; Exposure'!DT168</f>
        <v>0</v>
      </c>
      <c r="L169" s="40">
        <f>'Hazard &amp; Exposure'!DU168</f>
        <v>0.1</v>
      </c>
      <c r="M169" s="41">
        <f t="shared" si="40"/>
        <v>1.2</v>
      </c>
      <c r="N169" s="144">
        <f>Vulnerability!E168</f>
        <v>0</v>
      </c>
      <c r="O169" s="142">
        <f>Vulnerability!H168</f>
        <v>1.2</v>
      </c>
      <c r="P169" s="142">
        <f>Vulnerability!N168</f>
        <v>0.1</v>
      </c>
      <c r="Q169" s="40">
        <f>Vulnerability!O168</f>
        <v>0.3</v>
      </c>
      <c r="R169" s="142">
        <f>Vulnerability!T168</f>
        <v>6.5</v>
      </c>
      <c r="S169" s="141">
        <f>Vulnerability!AB168</f>
        <v>0.2</v>
      </c>
      <c r="T169" s="141">
        <f>Vulnerability!AE168</f>
        <v>0.3</v>
      </c>
      <c r="U169" s="141">
        <f>Vulnerability!AH168</f>
        <v>0</v>
      </c>
      <c r="V169" s="141">
        <f>Vulnerability!AK168</f>
        <v>1.3</v>
      </c>
      <c r="W169" s="142">
        <f>Vulnerability!AL168</f>
        <v>0.5</v>
      </c>
      <c r="X169" s="40">
        <f>Vulnerability!AM168</f>
        <v>4.0999999999999996</v>
      </c>
      <c r="Y169" s="41">
        <f t="shared" si="41"/>
        <v>2.4</v>
      </c>
      <c r="Z169" s="156">
        <f>'Lack of Coping Capacity'!D168</f>
        <v>0.9</v>
      </c>
      <c r="AA169" s="140">
        <f>'Lack of Coping Capacity'!G168</f>
        <v>1.2</v>
      </c>
      <c r="AB169" s="40">
        <f>'Lack of Coping Capacity'!H168</f>
        <v>1.1000000000000001</v>
      </c>
      <c r="AC169" s="140">
        <f>'Lack of Coping Capacity'!M168</f>
        <v>1.5</v>
      </c>
      <c r="AD169" s="140">
        <f>'Lack of Coping Capacity'!R168</f>
        <v>0</v>
      </c>
      <c r="AE169" s="140">
        <f>'Lack of Coping Capacity'!Z168</f>
        <v>0.4</v>
      </c>
      <c r="AF169" s="40">
        <f>'Lack of Coping Capacity'!AA168</f>
        <v>0.6</v>
      </c>
      <c r="AG169" s="41">
        <f t="shared" si="42"/>
        <v>0.9</v>
      </c>
      <c r="AH169" s="149">
        <f t="shared" si="43"/>
        <v>1.4</v>
      </c>
      <c r="AI169" s="172" t="str">
        <f t="shared" si="44"/>
        <v>Very Low</v>
      </c>
      <c r="AJ169" s="166">
        <f t="shared" si="45"/>
        <v>176</v>
      </c>
      <c r="AK169" s="169">
        <f>VLOOKUP($B169,'Lack of Reliability Index'!$A$2:$H$192,8,FALSE)</f>
        <v>4.3692307692307697</v>
      </c>
      <c r="AL169" s="47">
        <f>'Imputed and missing data hidden'!BY167</f>
        <v>13</v>
      </c>
      <c r="AM169" s="167">
        <f t="shared" si="46"/>
        <v>0.25490196078431371</v>
      </c>
      <c r="AN169" s="47" t="str">
        <f t="shared" si="47"/>
        <v/>
      </c>
      <c r="AO169" s="168">
        <f>'Indicator Date hidden2'!BZ168</f>
        <v>0.16923076923076924</v>
      </c>
      <c r="AP169" s="173"/>
    </row>
    <row r="170" spans="1:42" ht="15.75" thickBot="1" x14ac:dyDescent="0.3">
      <c r="A170" s="120" t="str">
        <f>'Indicator Data'!A172</f>
        <v>Syria</v>
      </c>
      <c r="B170" s="43" t="str">
        <f>'Indicator Data'!B172</f>
        <v>SYR</v>
      </c>
      <c r="C170" s="147">
        <f>'Hazard &amp; Exposure'!AO169</f>
        <v>7.8</v>
      </c>
      <c r="D170" s="146">
        <f>'Hazard &amp; Exposure'!AP169</f>
        <v>5.2</v>
      </c>
      <c r="E170" s="146">
        <f>'Hazard &amp; Exposure'!AQ169</f>
        <v>5.6</v>
      </c>
      <c r="F170" s="146">
        <f>'Hazard &amp; Exposure'!AR169</f>
        <v>0</v>
      </c>
      <c r="G170" s="146">
        <f>'Hazard &amp; Exposure'!AU169</f>
        <v>7.2</v>
      </c>
      <c r="H170" s="146">
        <f>'Hazard &amp; Exposure'!DM169</f>
        <v>5.4</v>
      </c>
      <c r="I170" s="40">
        <f>'Hazard &amp; Exposure'!DN169</f>
        <v>5.6</v>
      </c>
      <c r="J170" s="146">
        <f>'Hazard &amp; Exposure'!DQ169</f>
        <v>10</v>
      </c>
      <c r="K170" s="146">
        <f>'Hazard &amp; Exposure'!DT169</f>
        <v>10</v>
      </c>
      <c r="L170" s="40">
        <f>'Hazard &amp; Exposure'!DU169</f>
        <v>10</v>
      </c>
      <c r="M170" s="41">
        <f t="shared" si="40"/>
        <v>8.6</v>
      </c>
      <c r="N170" s="144">
        <f>Vulnerability!E169</f>
        <v>6.4</v>
      </c>
      <c r="O170" s="142">
        <f>Vulnerability!H169</f>
        <v>7.3</v>
      </c>
      <c r="P170" s="142">
        <f>Vulnerability!N169</f>
        <v>10</v>
      </c>
      <c r="Q170" s="40">
        <f>Vulnerability!O169</f>
        <v>7.5</v>
      </c>
      <c r="R170" s="142">
        <f>Vulnerability!T169</f>
        <v>10</v>
      </c>
      <c r="S170" s="141">
        <f>Vulnerability!AB169</f>
        <v>0.5</v>
      </c>
      <c r="T170" s="141">
        <f>Vulnerability!AE169</f>
        <v>1.8</v>
      </c>
      <c r="U170" s="141">
        <f>Vulnerability!AH169</f>
        <v>1.4</v>
      </c>
      <c r="V170" s="141">
        <f>Vulnerability!AK169</f>
        <v>5.6</v>
      </c>
      <c r="W170" s="142">
        <f>Vulnerability!AL169</f>
        <v>2.6</v>
      </c>
      <c r="X170" s="40">
        <f>Vulnerability!AM169</f>
        <v>8</v>
      </c>
      <c r="Y170" s="41">
        <f t="shared" si="41"/>
        <v>7.8</v>
      </c>
      <c r="Z170" s="156">
        <f>'Lack of Coping Capacity'!D169</f>
        <v>4.5999999999999996</v>
      </c>
      <c r="AA170" s="140">
        <f>'Lack of Coping Capacity'!G169</f>
        <v>8.6999999999999993</v>
      </c>
      <c r="AB170" s="40">
        <f>'Lack of Coping Capacity'!H169</f>
        <v>6.7</v>
      </c>
      <c r="AC170" s="140">
        <f>'Lack of Coping Capacity'!M169</f>
        <v>4.2</v>
      </c>
      <c r="AD170" s="140">
        <f>'Lack of Coping Capacity'!R169</f>
        <v>2.7</v>
      </c>
      <c r="AE170" s="140">
        <f>'Lack of Coping Capacity'!Z169</f>
        <v>6.3</v>
      </c>
      <c r="AF170" s="40">
        <f>'Lack of Coping Capacity'!AA169</f>
        <v>4.4000000000000004</v>
      </c>
      <c r="AG170" s="41">
        <f t="shared" si="42"/>
        <v>5.7</v>
      </c>
      <c r="AH170" s="149">
        <f t="shared" si="43"/>
        <v>7.3</v>
      </c>
      <c r="AI170" s="172" t="str">
        <f t="shared" si="44"/>
        <v>Very High</v>
      </c>
      <c r="AJ170" s="166">
        <f t="shared" si="45"/>
        <v>6</v>
      </c>
      <c r="AK170" s="169">
        <f>VLOOKUP($B170,'Lack of Reliability Index'!$A$2:$H$192,8,FALSE)</f>
        <v>6.6666666666666679</v>
      </c>
      <c r="AL170" s="47">
        <f>'Imputed and missing data hidden'!BY168</f>
        <v>10</v>
      </c>
      <c r="AM170" s="167">
        <f t="shared" si="46"/>
        <v>0.19607843137254902</v>
      </c>
      <c r="AN170" s="47" t="str">
        <f t="shared" si="47"/>
        <v>YES</v>
      </c>
      <c r="AO170" s="168">
        <f>'Indicator Date hidden2'!BZ169</f>
        <v>0.5</v>
      </c>
      <c r="AP170" s="173"/>
    </row>
    <row r="171" spans="1:42" ht="15.75" thickBot="1" x14ac:dyDescent="0.3">
      <c r="A171" s="120" t="str">
        <f>'Indicator Data'!A173</f>
        <v>Tajikistan</v>
      </c>
      <c r="B171" s="43" t="str">
        <f>'Indicator Data'!B173</f>
        <v>TJK</v>
      </c>
      <c r="C171" s="147">
        <f>'Hazard &amp; Exposure'!AO170</f>
        <v>9.3000000000000007</v>
      </c>
      <c r="D171" s="146">
        <f>'Hazard &amp; Exposure'!AP170</f>
        <v>5.4</v>
      </c>
      <c r="E171" s="146">
        <f>'Hazard &amp; Exposure'!AQ170</f>
        <v>0</v>
      </c>
      <c r="F171" s="146">
        <f>'Hazard &amp; Exposure'!AR170</f>
        <v>0</v>
      </c>
      <c r="G171" s="146">
        <f>'Hazard &amp; Exposure'!AU170</f>
        <v>7.6</v>
      </c>
      <c r="H171" s="146">
        <f>'Hazard &amp; Exposure'!DM170</f>
        <v>6.1</v>
      </c>
      <c r="I171" s="40">
        <f>'Hazard &amp; Exposure'!DN170</f>
        <v>5.8</v>
      </c>
      <c r="J171" s="146">
        <f>'Hazard &amp; Exposure'!DQ170</f>
        <v>6.5</v>
      </c>
      <c r="K171" s="146">
        <f>'Hazard &amp; Exposure'!DT170</f>
        <v>0</v>
      </c>
      <c r="L171" s="40">
        <f>'Hazard &amp; Exposure'!DU170</f>
        <v>4.5999999999999996</v>
      </c>
      <c r="M171" s="41">
        <f t="shared" si="40"/>
        <v>5.2</v>
      </c>
      <c r="N171" s="144">
        <f>Vulnerability!E170</f>
        <v>5.3</v>
      </c>
      <c r="O171" s="142">
        <f>Vulnerability!H170</f>
        <v>3.3</v>
      </c>
      <c r="P171" s="142">
        <f>Vulnerability!N170</f>
        <v>4.2</v>
      </c>
      <c r="Q171" s="40">
        <f>Vulnerability!O170</f>
        <v>4.5</v>
      </c>
      <c r="R171" s="142">
        <f>Vulnerability!T170</f>
        <v>2</v>
      </c>
      <c r="S171" s="141">
        <f>Vulnerability!AB170</f>
        <v>1.4</v>
      </c>
      <c r="T171" s="141">
        <f>Vulnerability!AE170</f>
        <v>2.8</v>
      </c>
      <c r="U171" s="141">
        <f>Vulnerability!AH170</f>
        <v>0.1</v>
      </c>
      <c r="V171" s="141">
        <f>Vulnerability!AK170</f>
        <v>4</v>
      </c>
      <c r="W171" s="142">
        <f>Vulnerability!AL170</f>
        <v>2.2000000000000002</v>
      </c>
      <c r="X171" s="40">
        <f>Vulnerability!AM170</f>
        <v>2.1</v>
      </c>
      <c r="Y171" s="41">
        <f t="shared" si="41"/>
        <v>3.4</v>
      </c>
      <c r="Z171" s="156">
        <f>'Lack of Coping Capacity'!D170</f>
        <v>4.5999999999999996</v>
      </c>
      <c r="AA171" s="140">
        <f>'Lack of Coping Capacity'!G170</f>
        <v>7.4</v>
      </c>
      <c r="AB171" s="40">
        <f>'Lack of Coping Capacity'!H170</f>
        <v>6</v>
      </c>
      <c r="AC171" s="140">
        <f>'Lack of Coping Capacity'!M170</f>
        <v>3.2</v>
      </c>
      <c r="AD171" s="140">
        <f>'Lack of Coping Capacity'!R170</f>
        <v>4.4000000000000004</v>
      </c>
      <c r="AE171" s="140">
        <f>'Lack of Coping Capacity'!Z170</f>
        <v>4</v>
      </c>
      <c r="AF171" s="40">
        <f>'Lack of Coping Capacity'!AA170</f>
        <v>3.9</v>
      </c>
      <c r="AG171" s="41">
        <f t="shared" si="42"/>
        <v>5</v>
      </c>
      <c r="AH171" s="149">
        <f t="shared" si="43"/>
        <v>4.5</v>
      </c>
      <c r="AI171" s="172" t="str">
        <f t="shared" si="44"/>
        <v>Medium</v>
      </c>
      <c r="AJ171" s="166">
        <f t="shared" si="45"/>
        <v>67</v>
      </c>
      <c r="AK171" s="169">
        <f>VLOOKUP($B171,'Lack of Reliability Index'!$A$2:$H$192,8,FALSE)</f>
        <v>3.8648401826484013</v>
      </c>
      <c r="AL171" s="47">
        <f>'Imputed and missing data hidden'!BY169</f>
        <v>6</v>
      </c>
      <c r="AM171" s="167">
        <f t="shared" si="46"/>
        <v>0.11764705882352941</v>
      </c>
      <c r="AN171" s="47" t="str">
        <f t="shared" si="47"/>
        <v/>
      </c>
      <c r="AO171" s="168">
        <f>'Indicator Date hidden2'!BZ170</f>
        <v>0.42465753424657532</v>
      </c>
      <c r="AP171" s="173"/>
    </row>
    <row r="172" spans="1:42" ht="15.75" thickBot="1" x14ac:dyDescent="0.3">
      <c r="A172" s="120" t="str">
        <f>'Indicator Data'!A174</f>
        <v>Tanzania</v>
      </c>
      <c r="B172" s="43" t="str">
        <f>'Indicator Data'!B174</f>
        <v>TZA</v>
      </c>
      <c r="C172" s="147">
        <f>'Hazard &amp; Exposure'!AO171</f>
        <v>4.8</v>
      </c>
      <c r="D172" s="146">
        <f>'Hazard &amp; Exposure'!AP171</f>
        <v>5.8</v>
      </c>
      <c r="E172" s="146">
        <f>'Hazard &amp; Exposure'!AQ171</f>
        <v>5.9</v>
      </c>
      <c r="F172" s="146">
        <f>'Hazard &amp; Exposure'!AR171</f>
        <v>0.8</v>
      </c>
      <c r="G172" s="146">
        <f>'Hazard &amp; Exposure'!AU171</f>
        <v>4.9000000000000004</v>
      </c>
      <c r="H172" s="146">
        <f>'Hazard &amp; Exposure'!DM171</f>
        <v>6.6</v>
      </c>
      <c r="I172" s="40">
        <f>'Hazard &amp; Exposure'!DN171</f>
        <v>5</v>
      </c>
      <c r="J172" s="146">
        <f>'Hazard &amp; Exposure'!DQ171</f>
        <v>6.6</v>
      </c>
      <c r="K172" s="146">
        <f>'Hazard &amp; Exposure'!DT171</f>
        <v>0</v>
      </c>
      <c r="L172" s="40">
        <f>'Hazard &amp; Exposure'!DU171</f>
        <v>4.5999999999999996</v>
      </c>
      <c r="M172" s="41">
        <f t="shared" si="40"/>
        <v>4.8</v>
      </c>
      <c r="N172" s="144">
        <f>Vulnerability!E171</f>
        <v>8.1999999999999993</v>
      </c>
      <c r="O172" s="142">
        <f>Vulnerability!H171</f>
        <v>5.2</v>
      </c>
      <c r="P172" s="142">
        <f>Vulnerability!N171</f>
        <v>1.5</v>
      </c>
      <c r="Q172" s="40">
        <f>Vulnerability!O171</f>
        <v>5.8</v>
      </c>
      <c r="R172" s="142">
        <f>Vulnerability!T171</f>
        <v>6.6</v>
      </c>
      <c r="S172" s="141">
        <f>Vulnerability!AB171</f>
        <v>5.3</v>
      </c>
      <c r="T172" s="141">
        <f>Vulnerability!AE171</f>
        <v>3.6</v>
      </c>
      <c r="U172" s="141">
        <f>Vulnerability!AH171</f>
        <v>3.5</v>
      </c>
      <c r="V172" s="141">
        <f>Vulnerability!AK171</f>
        <v>7.1</v>
      </c>
      <c r="W172" s="142">
        <f>Vulnerability!AL171</f>
        <v>5.0999999999999996</v>
      </c>
      <c r="X172" s="40">
        <f>Vulnerability!AM171</f>
        <v>5.9</v>
      </c>
      <c r="Y172" s="41">
        <f t="shared" si="41"/>
        <v>5.9</v>
      </c>
      <c r="Z172" s="156">
        <f>'Lack of Coping Capacity'!D171</f>
        <v>3.5</v>
      </c>
      <c r="AA172" s="140">
        <f>'Lack of Coping Capacity'!G171</f>
        <v>6.4</v>
      </c>
      <c r="AB172" s="40">
        <f>'Lack of Coping Capacity'!H171</f>
        <v>5</v>
      </c>
      <c r="AC172" s="140">
        <f>'Lack of Coping Capacity'!M171</f>
        <v>6.5</v>
      </c>
      <c r="AD172" s="140">
        <f>'Lack of Coping Capacity'!R171</f>
        <v>8.6</v>
      </c>
      <c r="AE172" s="140">
        <f>'Lack of Coping Capacity'!Z171</f>
        <v>6.4</v>
      </c>
      <c r="AF172" s="40">
        <f>'Lack of Coping Capacity'!AA171</f>
        <v>7.2</v>
      </c>
      <c r="AG172" s="41">
        <f t="shared" si="42"/>
        <v>6.2</v>
      </c>
      <c r="AH172" s="149">
        <f t="shared" si="43"/>
        <v>5.6</v>
      </c>
      <c r="AI172" s="172" t="str">
        <f t="shared" si="44"/>
        <v>High</v>
      </c>
      <c r="AJ172" s="166">
        <f t="shared" si="45"/>
        <v>29</v>
      </c>
      <c r="AK172" s="169">
        <f>VLOOKUP($B172,'Lack of Reliability Index'!$A$2:$H$192,8,FALSE)</f>
        <v>1.5855855855855854</v>
      </c>
      <c r="AL172" s="47">
        <f>'Imputed and missing data hidden'!BY170</f>
        <v>0</v>
      </c>
      <c r="AM172" s="167">
        <f t="shared" si="46"/>
        <v>0</v>
      </c>
      <c r="AN172" s="47" t="str">
        <f t="shared" si="47"/>
        <v/>
      </c>
      <c r="AO172" s="168">
        <f>'Indicator Date hidden2'!BZ171</f>
        <v>0.29729729729729731</v>
      </c>
      <c r="AP172" s="173"/>
    </row>
    <row r="173" spans="1:42" ht="15.75" thickBot="1" x14ac:dyDescent="0.3">
      <c r="A173" s="120" t="str">
        <f>'Indicator Data'!A175</f>
        <v>Thailand</v>
      </c>
      <c r="B173" s="43" t="str">
        <f>'Indicator Data'!B175</f>
        <v>THA</v>
      </c>
      <c r="C173" s="147">
        <f>'Hazard &amp; Exposure'!AO172</f>
        <v>2.1</v>
      </c>
      <c r="D173" s="146">
        <f>'Hazard &amp; Exposure'!AP172</f>
        <v>8.8000000000000007</v>
      </c>
      <c r="E173" s="146">
        <f>'Hazard &amp; Exposure'!AQ172</f>
        <v>7.2</v>
      </c>
      <c r="F173" s="146">
        <f>'Hazard &amp; Exposure'!AR172</f>
        <v>4.9000000000000004</v>
      </c>
      <c r="G173" s="146">
        <f>'Hazard &amp; Exposure'!AU172</f>
        <v>5.7</v>
      </c>
      <c r="H173" s="146">
        <f>'Hazard &amp; Exposure'!DM172</f>
        <v>5.7</v>
      </c>
      <c r="I173" s="40">
        <f>'Hazard &amp; Exposure'!DN172</f>
        <v>6.2</v>
      </c>
      <c r="J173" s="146">
        <f>'Hazard &amp; Exposure'!DQ172</f>
        <v>6.9</v>
      </c>
      <c r="K173" s="146">
        <f>'Hazard &amp; Exposure'!DT172</f>
        <v>0</v>
      </c>
      <c r="L173" s="40">
        <f>'Hazard &amp; Exposure'!DU172</f>
        <v>4.8</v>
      </c>
      <c r="M173" s="41">
        <f t="shared" si="40"/>
        <v>5.5</v>
      </c>
      <c r="N173" s="144">
        <f>Vulnerability!E172</f>
        <v>2.4</v>
      </c>
      <c r="O173" s="142">
        <f>Vulnerability!H172</f>
        <v>4.0999999999999996</v>
      </c>
      <c r="P173" s="142">
        <f>Vulnerability!N172</f>
        <v>0.2</v>
      </c>
      <c r="Q173" s="40">
        <f>Vulnerability!O172</f>
        <v>2.2999999999999998</v>
      </c>
      <c r="R173" s="142">
        <f>Vulnerability!T172</f>
        <v>5.5</v>
      </c>
      <c r="S173" s="141">
        <f>Vulnerability!AB172</f>
        <v>1.3</v>
      </c>
      <c r="T173" s="141">
        <f>Vulnerability!AE172</f>
        <v>1.1000000000000001</v>
      </c>
      <c r="U173" s="141">
        <f>Vulnerability!AH172</f>
        <v>2.4</v>
      </c>
      <c r="V173" s="141">
        <f>Vulnerability!AK172</f>
        <v>2.7</v>
      </c>
      <c r="W173" s="142">
        <f>Vulnerability!AL172</f>
        <v>1.9</v>
      </c>
      <c r="X173" s="40">
        <f>Vulnerability!AM172</f>
        <v>3.9</v>
      </c>
      <c r="Y173" s="41">
        <f t="shared" si="41"/>
        <v>3.1</v>
      </c>
      <c r="Z173" s="156">
        <f>'Lack of Coping Capacity'!D172</f>
        <v>4.7</v>
      </c>
      <c r="AA173" s="140">
        <f>'Lack of Coping Capacity'!G172</f>
        <v>5.3</v>
      </c>
      <c r="AB173" s="40">
        <f>'Lack of Coping Capacity'!H172</f>
        <v>5</v>
      </c>
      <c r="AC173" s="140">
        <f>'Lack of Coping Capacity'!M172</f>
        <v>2</v>
      </c>
      <c r="AD173" s="140">
        <f>'Lack of Coping Capacity'!R172</f>
        <v>1.9</v>
      </c>
      <c r="AE173" s="140">
        <f>'Lack of Coping Capacity'!Z172</f>
        <v>4.0999999999999996</v>
      </c>
      <c r="AF173" s="40">
        <f>'Lack of Coping Capacity'!AA172</f>
        <v>2.7</v>
      </c>
      <c r="AG173" s="41">
        <f t="shared" si="42"/>
        <v>3.9</v>
      </c>
      <c r="AH173" s="149">
        <f t="shared" si="43"/>
        <v>4.0999999999999996</v>
      </c>
      <c r="AI173" s="172" t="str">
        <f t="shared" si="44"/>
        <v>Medium</v>
      </c>
      <c r="AJ173" s="166">
        <f t="shared" si="45"/>
        <v>78</v>
      </c>
      <c r="AK173" s="169">
        <f>VLOOKUP($B173,'Lack of Reliability Index'!$A$2:$H$192,8,FALSE)</f>
        <v>2.2009389671361497</v>
      </c>
      <c r="AL173" s="47">
        <f>'Imputed and missing data hidden'!BY171</f>
        <v>6</v>
      </c>
      <c r="AM173" s="167">
        <f t="shared" si="46"/>
        <v>0.11764705882352941</v>
      </c>
      <c r="AN173" s="47" t="str">
        <f t="shared" si="47"/>
        <v/>
      </c>
      <c r="AO173" s="168">
        <f>'Indicator Date hidden2'!BZ172</f>
        <v>0.11267605633802817</v>
      </c>
      <c r="AP173" s="173"/>
    </row>
    <row r="174" spans="1:42" s="3" customFormat="1" ht="15.75" thickBot="1" x14ac:dyDescent="0.3">
      <c r="A174" s="120" t="str">
        <f>'Indicator Data'!A176</f>
        <v>Timor-Leste</v>
      </c>
      <c r="B174" s="43" t="str">
        <f>'Indicator Data'!B176</f>
        <v>TLS</v>
      </c>
      <c r="C174" s="147">
        <f>'Hazard &amp; Exposure'!AO173</f>
        <v>6.3</v>
      </c>
      <c r="D174" s="146">
        <f>'Hazard &amp; Exposure'!AP173</f>
        <v>1.7</v>
      </c>
      <c r="E174" s="146">
        <f>'Hazard &amp; Exposure'!AQ173</f>
        <v>6</v>
      </c>
      <c r="F174" s="146">
        <f>'Hazard &amp; Exposure'!AR173</f>
        <v>3.6</v>
      </c>
      <c r="G174" s="146">
        <f>'Hazard &amp; Exposure'!AU173</f>
        <v>1.5</v>
      </c>
      <c r="H174" s="146">
        <f>'Hazard &amp; Exposure'!DM173</f>
        <v>6.1</v>
      </c>
      <c r="I174" s="40">
        <f>'Hazard &amp; Exposure'!DN173</f>
        <v>4.5</v>
      </c>
      <c r="J174" s="146">
        <f>'Hazard &amp; Exposure'!DQ173</f>
        <v>3</v>
      </c>
      <c r="K174" s="146">
        <f>'Hazard &amp; Exposure'!DT173</f>
        <v>0</v>
      </c>
      <c r="L174" s="40">
        <f>'Hazard &amp; Exposure'!DU173</f>
        <v>2.1</v>
      </c>
      <c r="M174" s="41">
        <f t="shared" si="40"/>
        <v>3.4</v>
      </c>
      <c r="N174" s="144">
        <f>Vulnerability!E173</f>
        <v>7.4</v>
      </c>
      <c r="O174" s="142">
        <f>Vulnerability!H173</f>
        <v>0.9</v>
      </c>
      <c r="P174" s="142">
        <f>Vulnerability!N173</f>
        <v>4.0999999999999996</v>
      </c>
      <c r="Q174" s="40">
        <f>Vulnerability!O173</f>
        <v>5</v>
      </c>
      <c r="R174" s="142">
        <f>Vulnerability!T173</f>
        <v>0</v>
      </c>
      <c r="S174" s="141">
        <f>Vulnerability!AB173</f>
        <v>6.4</v>
      </c>
      <c r="T174" s="141">
        <f>Vulnerability!AE173</f>
        <v>6.9</v>
      </c>
      <c r="U174" s="141">
        <f>Vulnerability!AH173</f>
        <v>0</v>
      </c>
      <c r="V174" s="141">
        <f>Vulnerability!AK173</f>
        <v>6.5</v>
      </c>
      <c r="W174" s="142">
        <f>Vulnerability!AL173</f>
        <v>5.5</v>
      </c>
      <c r="X174" s="40">
        <f>Vulnerability!AM173</f>
        <v>3.2</v>
      </c>
      <c r="Y174" s="41">
        <f t="shared" si="41"/>
        <v>4.2</v>
      </c>
      <c r="Z174" s="156">
        <f>'Lack of Coping Capacity'!D173</f>
        <v>6.3</v>
      </c>
      <c r="AA174" s="140">
        <f>'Lack of Coping Capacity'!G173</f>
        <v>6.8</v>
      </c>
      <c r="AB174" s="40">
        <f>'Lack of Coping Capacity'!H173</f>
        <v>6.6</v>
      </c>
      <c r="AC174" s="140">
        <f>'Lack of Coping Capacity'!M173</f>
        <v>5</v>
      </c>
      <c r="AD174" s="140">
        <f>'Lack of Coping Capacity'!R173</f>
        <v>5.9</v>
      </c>
      <c r="AE174" s="140">
        <f>'Lack of Coping Capacity'!Z173</f>
        <v>6.6</v>
      </c>
      <c r="AF174" s="40">
        <f>'Lack of Coping Capacity'!AA173</f>
        <v>5.8</v>
      </c>
      <c r="AG174" s="41">
        <f t="shared" si="42"/>
        <v>6.2</v>
      </c>
      <c r="AH174" s="149">
        <f t="shared" si="43"/>
        <v>4.5</v>
      </c>
      <c r="AI174" s="172" t="str">
        <f t="shared" si="44"/>
        <v>Medium</v>
      </c>
      <c r="AJ174" s="166">
        <f t="shared" si="45"/>
        <v>67</v>
      </c>
      <c r="AK174" s="169">
        <f>VLOOKUP($B174,'Lack of Reliability Index'!$A$2:$H$192,8,FALSE)</f>
        <v>4.4952380952380944</v>
      </c>
      <c r="AL174" s="47">
        <f>'Imputed and missing data hidden'!BY172</f>
        <v>8</v>
      </c>
      <c r="AM174" s="167">
        <f t="shared" si="46"/>
        <v>0.15686274509803921</v>
      </c>
      <c r="AN174" s="47" t="str">
        <f t="shared" si="47"/>
        <v/>
      </c>
      <c r="AO174" s="168">
        <f>'Indicator Date hidden2'!BZ173</f>
        <v>0.44285714285714284</v>
      </c>
      <c r="AP174" s="173"/>
    </row>
    <row r="175" spans="1:42" ht="15.75" thickBot="1" x14ac:dyDescent="0.3">
      <c r="A175" s="120" t="str">
        <f>'Indicator Data'!A177</f>
        <v>Togo</v>
      </c>
      <c r="B175" s="43" t="str">
        <f>'Indicator Data'!B177</f>
        <v>TGO</v>
      </c>
      <c r="C175" s="147">
        <f>'Hazard &amp; Exposure'!AO174</f>
        <v>0.1</v>
      </c>
      <c r="D175" s="146">
        <f>'Hazard &amp; Exposure'!AP174</f>
        <v>4.3</v>
      </c>
      <c r="E175" s="146">
        <f>'Hazard &amp; Exposure'!AQ174</f>
        <v>0</v>
      </c>
      <c r="F175" s="146">
        <f>'Hazard &amp; Exposure'!AR174</f>
        <v>0</v>
      </c>
      <c r="G175" s="146">
        <f>'Hazard &amp; Exposure'!AU174</f>
        <v>2.5</v>
      </c>
      <c r="H175" s="146">
        <f>'Hazard &amp; Exposure'!DM174</f>
        <v>7.4</v>
      </c>
      <c r="I175" s="40">
        <f>'Hazard &amp; Exposure'!DN174</f>
        <v>2.9</v>
      </c>
      <c r="J175" s="146">
        <f>'Hazard &amp; Exposure'!DQ174</f>
        <v>3</v>
      </c>
      <c r="K175" s="146">
        <f>'Hazard &amp; Exposure'!DT174</f>
        <v>0</v>
      </c>
      <c r="L175" s="40">
        <f>'Hazard &amp; Exposure'!DU174</f>
        <v>2.1</v>
      </c>
      <c r="M175" s="41">
        <f t="shared" si="40"/>
        <v>2.5</v>
      </c>
      <c r="N175" s="144">
        <f>Vulnerability!E174</f>
        <v>8.4</v>
      </c>
      <c r="O175" s="142">
        <f>Vulnerability!H174</f>
        <v>6.1</v>
      </c>
      <c r="P175" s="142">
        <f>Vulnerability!N174</f>
        <v>2.6</v>
      </c>
      <c r="Q175" s="40">
        <f>Vulnerability!O174</f>
        <v>6.4</v>
      </c>
      <c r="R175" s="142">
        <f>Vulnerability!T174</f>
        <v>3.6</v>
      </c>
      <c r="S175" s="141">
        <f>Vulnerability!AB174</f>
        <v>5.3</v>
      </c>
      <c r="T175" s="141">
        <f>Vulnerability!AE174</f>
        <v>4.5999999999999996</v>
      </c>
      <c r="U175" s="141">
        <f>Vulnerability!AH174</f>
        <v>0</v>
      </c>
      <c r="V175" s="141">
        <f>Vulnerability!AK174</f>
        <v>4.3</v>
      </c>
      <c r="W175" s="142">
        <f>Vulnerability!AL174</f>
        <v>3.8</v>
      </c>
      <c r="X175" s="40">
        <f>Vulnerability!AM174</f>
        <v>3.7</v>
      </c>
      <c r="Y175" s="41">
        <f t="shared" si="41"/>
        <v>5.2</v>
      </c>
      <c r="Z175" s="156">
        <f>'Lack of Coping Capacity'!D174</f>
        <v>9.1999999999999993</v>
      </c>
      <c r="AA175" s="140">
        <f>'Lack of Coping Capacity'!G174</f>
        <v>7.2</v>
      </c>
      <c r="AB175" s="40">
        <f>'Lack of Coping Capacity'!H174</f>
        <v>8.1999999999999993</v>
      </c>
      <c r="AC175" s="140">
        <f>'Lack of Coping Capacity'!M174</f>
        <v>6.6</v>
      </c>
      <c r="AD175" s="140">
        <f>'Lack of Coping Capacity'!R174</f>
        <v>8</v>
      </c>
      <c r="AE175" s="140">
        <f>'Lack of Coping Capacity'!Z174</f>
        <v>6.3</v>
      </c>
      <c r="AF175" s="40">
        <f>'Lack of Coping Capacity'!AA174</f>
        <v>7</v>
      </c>
      <c r="AG175" s="41">
        <f t="shared" si="42"/>
        <v>7.7</v>
      </c>
      <c r="AH175" s="149">
        <f t="shared" si="43"/>
        <v>4.5999999999999996</v>
      </c>
      <c r="AI175" s="172" t="str">
        <f t="shared" si="44"/>
        <v>Medium</v>
      </c>
      <c r="AJ175" s="166">
        <f t="shared" si="45"/>
        <v>61</v>
      </c>
      <c r="AK175" s="169">
        <f>VLOOKUP($B175,'Lack of Reliability Index'!$A$2:$H$192,8,FALSE)</f>
        <v>1.5817351598173506</v>
      </c>
      <c r="AL175" s="47">
        <f>'Imputed and missing data hidden'!BY173</f>
        <v>1</v>
      </c>
      <c r="AM175" s="167">
        <f t="shared" si="46"/>
        <v>1.9607843137254902E-2</v>
      </c>
      <c r="AN175" s="47" t="str">
        <f t="shared" si="47"/>
        <v/>
      </c>
      <c r="AO175" s="168">
        <f>'Indicator Date hidden2'!BZ174</f>
        <v>0.24657534246575341</v>
      </c>
      <c r="AP175" s="173"/>
    </row>
    <row r="176" spans="1:42" ht="15.75" thickBot="1" x14ac:dyDescent="0.3">
      <c r="A176" s="120" t="str">
        <f>'Indicator Data'!A178</f>
        <v>Tonga</v>
      </c>
      <c r="B176" s="43" t="str">
        <f>'Indicator Data'!B178</f>
        <v>TON</v>
      </c>
      <c r="C176" s="147">
        <f>'Hazard &amp; Exposure'!AO175</f>
        <v>7.7</v>
      </c>
      <c r="D176" s="146">
        <f>'Hazard &amp; Exposure'!AP175</f>
        <v>0.1</v>
      </c>
      <c r="E176" s="146">
        <f>'Hazard &amp; Exposure'!AQ175</f>
        <v>8</v>
      </c>
      <c r="F176" s="146">
        <f>'Hazard &amp; Exposure'!AR175</f>
        <v>6.2</v>
      </c>
      <c r="G176" s="146">
        <f>'Hazard &amp; Exposure'!AU175</f>
        <v>0.5</v>
      </c>
      <c r="H176" s="146">
        <f>'Hazard &amp; Exposure'!DM175</f>
        <v>3.8</v>
      </c>
      <c r="I176" s="40">
        <f>'Hazard &amp; Exposure'!DN175</f>
        <v>5.2</v>
      </c>
      <c r="J176" s="146">
        <f>'Hazard &amp; Exposure'!DQ175</f>
        <v>0</v>
      </c>
      <c r="K176" s="146">
        <f>'Hazard &amp; Exposure'!DT175</f>
        <v>0</v>
      </c>
      <c r="L176" s="40">
        <f>'Hazard &amp; Exposure'!DU175</f>
        <v>0</v>
      </c>
      <c r="M176" s="41">
        <f t="shared" si="40"/>
        <v>3</v>
      </c>
      <c r="N176" s="144">
        <f>Vulnerability!E175</f>
        <v>3.5</v>
      </c>
      <c r="O176" s="142">
        <f>Vulnerability!H175</f>
        <v>4.4000000000000004</v>
      </c>
      <c r="P176" s="142">
        <f>Vulnerability!N175</f>
        <v>10</v>
      </c>
      <c r="Q176" s="40">
        <f>Vulnerability!O175</f>
        <v>5.4</v>
      </c>
      <c r="R176" s="142">
        <f>Vulnerability!T175</f>
        <v>0</v>
      </c>
      <c r="S176" s="141">
        <f>Vulnerability!AB175</f>
        <v>2.1</v>
      </c>
      <c r="T176" s="141">
        <f>Vulnerability!AE175</f>
        <v>0.8</v>
      </c>
      <c r="U176" s="141">
        <f>Vulnerability!AH175</f>
        <v>10</v>
      </c>
      <c r="V176" s="141">
        <f>Vulnerability!AK175</f>
        <v>4.2</v>
      </c>
      <c r="W176" s="142">
        <f>Vulnerability!AL175</f>
        <v>5.9</v>
      </c>
      <c r="X176" s="40">
        <f>Vulnerability!AM175</f>
        <v>3.5</v>
      </c>
      <c r="Y176" s="41">
        <f t="shared" si="41"/>
        <v>4.5</v>
      </c>
      <c r="Z176" s="156">
        <f>'Lack of Coping Capacity'!D175</f>
        <v>5.8</v>
      </c>
      <c r="AA176" s="140">
        <f>'Lack of Coping Capacity'!G175</f>
        <v>5.4</v>
      </c>
      <c r="AB176" s="40">
        <f>'Lack of Coping Capacity'!H175</f>
        <v>5.6</v>
      </c>
      <c r="AC176" s="140">
        <f>'Lack of Coping Capacity'!M175</f>
        <v>2.9</v>
      </c>
      <c r="AD176" s="140">
        <f>'Lack of Coping Capacity'!R175</f>
        <v>0.2</v>
      </c>
      <c r="AE176" s="140">
        <f>'Lack of Coping Capacity'!Z175</f>
        <v>5.5</v>
      </c>
      <c r="AF176" s="40">
        <f>'Lack of Coping Capacity'!AA175</f>
        <v>2.9</v>
      </c>
      <c r="AG176" s="41">
        <f t="shared" si="42"/>
        <v>4.4000000000000004</v>
      </c>
      <c r="AH176" s="149">
        <f t="shared" si="43"/>
        <v>3.9</v>
      </c>
      <c r="AI176" s="172" t="str">
        <f t="shared" si="44"/>
        <v>Medium</v>
      </c>
      <c r="AJ176" s="166">
        <f t="shared" si="45"/>
        <v>87</v>
      </c>
      <c r="AK176" s="169">
        <f>VLOOKUP($B176,'Lack of Reliability Index'!$A$2:$H$192,8,FALSE)</f>
        <v>5.5589743589743588</v>
      </c>
      <c r="AL176" s="47">
        <f>'Imputed and missing data hidden'!BY174</f>
        <v>17</v>
      </c>
      <c r="AM176" s="167">
        <f t="shared" si="46"/>
        <v>0.33333333333333331</v>
      </c>
      <c r="AN176" s="47" t="str">
        <f t="shared" si="47"/>
        <v/>
      </c>
      <c r="AO176" s="168">
        <f>'Indicator Date hidden2'!BZ175</f>
        <v>0.29230769230769232</v>
      </c>
      <c r="AP176" s="173"/>
    </row>
    <row r="177" spans="1:42" ht="15.75" thickBot="1" x14ac:dyDescent="0.3">
      <c r="A177" s="120" t="str">
        <f>'Indicator Data'!A179</f>
        <v>Trinidad and Tobago</v>
      </c>
      <c r="B177" s="43" t="str">
        <f>'Indicator Data'!B179</f>
        <v>TTO</v>
      </c>
      <c r="C177" s="147">
        <f>'Hazard &amp; Exposure'!AO176</f>
        <v>6.3</v>
      </c>
      <c r="D177" s="146">
        <f>'Hazard &amp; Exposure'!AP176</f>
        <v>0.3</v>
      </c>
      <c r="E177" s="146">
        <f>'Hazard &amp; Exposure'!AQ176</f>
        <v>0</v>
      </c>
      <c r="F177" s="146">
        <f>'Hazard &amp; Exposure'!AR176</f>
        <v>2.4</v>
      </c>
      <c r="G177" s="146">
        <f>'Hazard &amp; Exposure'!AU176</f>
        <v>2.2999999999999998</v>
      </c>
      <c r="H177" s="146">
        <f>'Hazard &amp; Exposure'!DM176</f>
        <v>4.9000000000000004</v>
      </c>
      <c r="I177" s="40">
        <f>'Hazard &amp; Exposure'!DN176</f>
        <v>3</v>
      </c>
      <c r="J177" s="146">
        <f>'Hazard &amp; Exposure'!DQ176</f>
        <v>0.8</v>
      </c>
      <c r="K177" s="146">
        <f>'Hazard &amp; Exposure'!DT176</f>
        <v>0</v>
      </c>
      <c r="L177" s="40">
        <f>'Hazard &amp; Exposure'!DU176</f>
        <v>0.6</v>
      </c>
      <c r="M177" s="41">
        <f t="shared" si="40"/>
        <v>1.9</v>
      </c>
      <c r="N177" s="144">
        <f>Vulnerability!E176</f>
        <v>2.2999999999999998</v>
      </c>
      <c r="O177" s="142">
        <f>Vulnerability!H176</f>
        <v>4.3</v>
      </c>
      <c r="P177" s="142">
        <f>Vulnerability!N176</f>
        <v>0.2</v>
      </c>
      <c r="Q177" s="40">
        <f>Vulnerability!O176</f>
        <v>2.2999999999999998</v>
      </c>
      <c r="R177" s="142">
        <f>Vulnerability!T176</f>
        <v>4.4000000000000004</v>
      </c>
      <c r="S177" s="141">
        <f>Vulnerability!AB176</f>
        <v>0.8</v>
      </c>
      <c r="T177" s="141">
        <f>Vulnerability!AE176</f>
        <v>2</v>
      </c>
      <c r="U177" s="141">
        <f>Vulnerability!AH176</f>
        <v>5.4</v>
      </c>
      <c r="V177" s="141">
        <f>Vulnerability!AK176</f>
        <v>1.6</v>
      </c>
      <c r="W177" s="142">
        <f>Vulnerability!AL176</f>
        <v>2.7</v>
      </c>
      <c r="X177" s="40">
        <f>Vulnerability!AM176</f>
        <v>3.6</v>
      </c>
      <c r="Y177" s="41">
        <f t="shared" si="41"/>
        <v>3</v>
      </c>
      <c r="Z177" s="156">
        <f>'Lack of Coping Capacity'!D176</f>
        <v>4.4000000000000004</v>
      </c>
      <c r="AA177" s="140">
        <f>'Lack of Coping Capacity'!G176</f>
        <v>5.2</v>
      </c>
      <c r="AB177" s="40">
        <f>'Lack of Coping Capacity'!H176</f>
        <v>4.8</v>
      </c>
      <c r="AC177" s="140">
        <f>'Lack of Coping Capacity'!M176</f>
        <v>1.4</v>
      </c>
      <c r="AD177" s="140">
        <f>'Lack of Coping Capacity'!R176</f>
        <v>0.4</v>
      </c>
      <c r="AE177" s="140">
        <f>'Lack of Coping Capacity'!Z176</f>
        <v>2.4</v>
      </c>
      <c r="AF177" s="40">
        <f>'Lack of Coping Capacity'!AA176</f>
        <v>1.4</v>
      </c>
      <c r="AG177" s="41">
        <f t="shared" si="42"/>
        <v>3.3</v>
      </c>
      <c r="AH177" s="149">
        <f t="shared" si="43"/>
        <v>2.7</v>
      </c>
      <c r="AI177" s="172" t="str">
        <f t="shared" si="44"/>
        <v>Low</v>
      </c>
      <c r="AJ177" s="166">
        <f t="shared" si="45"/>
        <v>128</v>
      </c>
      <c r="AK177" s="169">
        <f>VLOOKUP($B177,'Lack of Reliability Index'!$A$2:$H$192,8,FALSE)</f>
        <v>3.8685990338164249</v>
      </c>
      <c r="AL177" s="47">
        <f>'Imputed and missing data hidden'!BY175</f>
        <v>9</v>
      </c>
      <c r="AM177" s="167">
        <f t="shared" si="46"/>
        <v>0.17647058823529413</v>
      </c>
      <c r="AN177" s="47" t="str">
        <f t="shared" si="47"/>
        <v/>
      </c>
      <c r="AO177" s="168">
        <f>'Indicator Date hidden2'!BZ176</f>
        <v>0.27536231884057971</v>
      </c>
      <c r="AP177" s="173"/>
    </row>
    <row r="178" spans="1:42" ht="15.75" thickBot="1" x14ac:dyDescent="0.3">
      <c r="A178" s="120" t="str">
        <f>'Indicator Data'!A180</f>
        <v>Tunisia</v>
      </c>
      <c r="B178" s="43" t="str">
        <f>'Indicator Data'!B180</f>
        <v>TUN</v>
      </c>
      <c r="C178" s="147">
        <f>'Hazard &amp; Exposure'!AO177</f>
        <v>5.7</v>
      </c>
      <c r="D178" s="146">
        <f>'Hazard &amp; Exposure'!AP177</f>
        <v>3.8</v>
      </c>
      <c r="E178" s="146">
        <f>'Hazard &amp; Exposure'!AQ177</f>
        <v>7.5</v>
      </c>
      <c r="F178" s="146">
        <f>'Hazard &amp; Exposure'!AR177</f>
        <v>0</v>
      </c>
      <c r="G178" s="146">
        <f>'Hazard &amp; Exposure'!AU177</f>
        <v>5.3</v>
      </c>
      <c r="H178" s="146">
        <f>'Hazard &amp; Exposure'!DM177</f>
        <v>2.8</v>
      </c>
      <c r="I178" s="40">
        <f>'Hazard &amp; Exposure'!DN177</f>
        <v>4.5999999999999996</v>
      </c>
      <c r="J178" s="146">
        <f>'Hazard &amp; Exposure'!DQ177</f>
        <v>3.9</v>
      </c>
      <c r="K178" s="146">
        <f>'Hazard &amp; Exposure'!DT177</f>
        <v>0</v>
      </c>
      <c r="L178" s="40">
        <f>'Hazard &amp; Exposure'!DU177</f>
        <v>2.7</v>
      </c>
      <c r="M178" s="41">
        <f t="shared" si="40"/>
        <v>3.7</v>
      </c>
      <c r="N178" s="144">
        <f>Vulnerability!E177</f>
        <v>3.1</v>
      </c>
      <c r="O178" s="142">
        <f>Vulnerability!H177</f>
        <v>3</v>
      </c>
      <c r="P178" s="142">
        <f>Vulnerability!N177</f>
        <v>1.4</v>
      </c>
      <c r="Q178" s="40">
        <f>Vulnerability!O177</f>
        <v>2.7</v>
      </c>
      <c r="R178" s="142">
        <f>Vulnerability!T177</f>
        <v>1.2</v>
      </c>
      <c r="S178" s="141">
        <f>Vulnerability!AB177</f>
        <v>0.3</v>
      </c>
      <c r="T178" s="141">
        <f>Vulnerability!AE177</f>
        <v>0.8</v>
      </c>
      <c r="U178" s="141">
        <f>Vulnerability!AH177</f>
        <v>0.1</v>
      </c>
      <c r="V178" s="141">
        <f>Vulnerability!AK177</f>
        <v>0.4</v>
      </c>
      <c r="W178" s="142">
        <f>Vulnerability!AL177</f>
        <v>0.4</v>
      </c>
      <c r="X178" s="40">
        <f>Vulnerability!AM177</f>
        <v>0.8</v>
      </c>
      <c r="Y178" s="41">
        <f t="shared" si="41"/>
        <v>1.8</v>
      </c>
      <c r="Z178" s="156">
        <f>'Lack of Coping Capacity'!D177</f>
        <v>6.4</v>
      </c>
      <c r="AA178" s="140">
        <f>'Lack of Coping Capacity'!G177</f>
        <v>5.4</v>
      </c>
      <c r="AB178" s="40">
        <f>'Lack of Coping Capacity'!H177</f>
        <v>5.9</v>
      </c>
      <c r="AC178" s="140">
        <f>'Lack of Coping Capacity'!M177</f>
        <v>3.2</v>
      </c>
      <c r="AD178" s="140">
        <f>'Lack of Coping Capacity'!R177</f>
        <v>2.7</v>
      </c>
      <c r="AE178" s="140">
        <f>'Lack of Coping Capacity'!Z177</f>
        <v>3.8</v>
      </c>
      <c r="AF178" s="40">
        <f>'Lack of Coping Capacity'!AA177</f>
        <v>3.2</v>
      </c>
      <c r="AG178" s="41">
        <f t="shared" si="42"/>
        <v>4.7</v>
      </c>
      <c r="AH178" s="149">
        <f t="shared" si="43"/>
        <v>3.2</v>
      </c>
      <c r="AI178" s="172" t="str">
        <f t="shared" si="44"/>
        <v>Low</v>
      </c>
      <c r="AJ178" s="166">
        <f t="shared" si="45"/>
        <v>110</v>
      </c>
      <c r="AK178" s="169">
        <f>VLOOKUP($B178,'Lack of Reliability Index'!$A$2:$H$192,8,FALSE)</f>
        <v>2.3774647887323939</v>
      </c>
      <c r="AL178" s="47">
        <f>'Imputed and missing data hidden'!BY176</f>
        <v>3</v>
      </c>
      <c r="AM178" s="167">
        <f t="shared" si="46"/>
        <v>5.8823529411764705E-2</v>
      </c>
      <c r="AN178" s="47" t="str">
        <f t="shared" si="47"/>
        <v/>
      </c>
      <c r="AO178" s="168">
        <f>'Indicator Date hidden2'!BZ177</f>
        <v>0.29577464788732394</v>
      </c>
      <c r="AP178" s="173"/>
    </row>
    <row r="179" spans="1:42" ht="15.75" thickBot="1" x14ac:dyDescent="0.3">
      <c r="A179" s="120" t="str">
        <f>'Indicator Data'!A181</f>
        <v>Turkey</v>
      </c>
      <c r="B179" s="43" t="str">
        <f>'Indicator Data'!B181</f>
        <v>TUR</v>
      </c>
      <c r="C179" s="147">
        <f>'Hazard &amp; Exposure'!AO178</f>
        <v>9.6999999999999993</v>
      </c>
      <c r="D179" s="146">
        <f>'Hazard &amp; Exposure'!AP178</f>
        <v>5.7</v>
      </c>
      <c r="E179" s="146">
        <f>'Hazard &amp; Exposure'!AQ178</f>
        <v>7</v>
      </c>
      <c r="F179" s="146">
        <f>'Hazard &amp; Exposure'!AR178</f>
        <v>0</v>
      </c>
      <c r="G179" s="146">
        <f>'Hazard &amp; Exposure'!AU178</f>
        <v>2.6</v>
      </c>
      <c r="H179" s="146">
        <f>'Hazard &amp; Exposure'!DM178</f>
        <v>6.2</v>
      </c>
      <c r="I179" s="40">
        <f>'Hazard &amp; Exposure'!DN178</f>
        <v>6.2</v>
      </c>
      <c r="J179" s="146">
        <f>'Hazard &amp; Exposure'!DQ178</f>
        <v>9.6</v>
      </c>
      <c r="K179" s="146">
        <f>'Hazard &amp; Exposure'!DT178</f>
        <v>9</v>
      </c>
      <c r="L179" s="40">
        <f>'Hazard &amp; Exposure'!DU178</f>
        <v>9</v>
      </c>
      <c r="M179" s="41">
        <f t="shared" si="40"/>
        <v>7.9</v>
      </c>
      <c r="N179" s="144">
        <f>Vulnerability!E178</f>
        <v>2.2000000000000002</v>
      </c>
      <c r="O179" s="142">
        <f>Vulnerability!H178</f>
        <v>4.2</v>
      </c>
      <c r="P179" s="142">
        <f>Vulnerability!N178</f>
        <v>0.5</v>
      </c>
      <c r="Q179" s="40">
        <f>Vulnerability!O178</f>
        <v>2.2999999999999998</v>
      </c>
      <c r="R179" s="142">
        <f>Vulnerability!T178</f>
        <v>9.4</v>
      </c>
      <c r="S179" s="141">
        <f>Vulnerability!AB178</f>
        <v>0.1</v>
      </c>
      <c r="T179" s="141">
        <f>Vulnerability!AE178</f>
        <v>0.7</v>
      </c>
      <c r="U179" s="141">
        <f>Vulnerability!AH178</f>
        <v>0</v>
      </c>
      <c r="V179" s="141">
        <f>Vulnerability!AK178</f>
        <v>0</v>
      </c>
      <c r="W179" s="142">
        <f>Vulnerability!AL178</f>
        <v>0.2</v>
      </c>
      <c r="X179" s="40">
        <f>Vulnerability!AM178</f>
        <v>6.8</v>
      </c>
      <c r="Y179" s="41">
        <f t="shared" si="41"/>
        <v>4.9000000000000004</v>
      </c>
      <c r="Z179" s="156">
        <f>'Lack of Coping Capacity'!D178</f>
        <v>2.1</v>
      </c>
      <c r="AA179" s="140">
        <f>'Lack of Coping Capacity'!G178</f>
        <v>5.4</v>
      </c>
      <c r="AB179" s="40">
        <f>'Lack of Coping Capacity'!H178</f>
        <v>3.8</v>
      </c>
      <c r="AC179" s="140">
        <f>'Lack of Coping Capacity'!M178</f>
        <v>2.6</v>
      </c>
      <c r="AD179" s="140">
        <f>'Lack of Coping Capacity'!R178</f>
        <v>1.8</v>
      </c>
      <c r="AE179" s="140">
        <f>'Lack of Coping Capacity'!Z178</f>
        <v>3.3</v>
      </c>
      <c r="AF179" s="40">
        <f>'Lack of Coping Capacity'!AA178</f>
        <v>2.6</v>
      </c>
      <c r="AG179" s="41">
        <f t="shared" si="42"/>
        <v>3.2</v>
      </c>
      <c r="AH179" s="149">
        <f t="shared" si="43"/>
        <v>5</v>
      </c>
      <c r="AI179" s="172" t="str">
        <f t="shared" si="44"/>
        <v>High</v>
      </c>
      <c r="AJ179" s="166">
        <f t="shared" si="45"/>
        <v>52</v>
      </c>
      <c r="AK179" s="169">
        <f>VLOOKUP($B179,'Lack of Reliability Index'!$A$2:$H$192,8,FALSE)</f>
        <v>3.9227053140096615</v>
      </c>
      <c r="AL179" s="47">
        <f>'Imputed and missing data hidden'!BY177</f>
        <v>8</v>
      </c>
      <c r="AM179" s="167">
        <f t="shared" si="46"/>
        <v>0.15686274509803921</v>
      </c>
      <c r="AN179" s="47" t="str">
        <f t="shared" si="47"/>
        <v>YES</v>
      </c>
      <c r="AO179" s="168">
        <f>'Indicator Date hidden2'!BZ178</f>
        <v>0.18840579710144928</v>
      </c>
      <c r="AP179" s="173"/>
    </row>
    <row r="180" spans="1:42" ht="15.75" thickBot="1" x14ac:dyDescent="0.3">
      <c r="A180" s="120" t="str">
        <f>'Indicator Data'!A182</f>
        <v>Turkmenistan</v>
      </c>
      <c r="B180" s="43" t="str">
        <f>'Indicator Data'!B182</f>
        <v>TKM</v>
      </c>
      <c r="C180" s="147">
        <f>'Hazard &amp; Exposure'!AO179</f>
        <v>3.3</v>
      </c>
      <c r="D180" s="146">
        <f>'Hazard &amp; Exposure'!AP179</f>
        <v>6.4</v>
      </c>
      <c r="E180" s="146">
        <f>'Hazard &amp; Exposure'!AQ179</f>
        <v>0</v>
      </c>
      <c r="F180" s="146">
        <f>'Hazard &amp; Exposure'!AR179</f>
        <v>0</v>
      </c>
      <c r="G180" s="146">
        <f>'Hazard &amp; Exposure'!AU179</f>
        <v>4.5999999999999996</v>
      </c>
      <c r="H180" s="146">
        <f>'Hazard &amp; Exposure'!DM179</f>
        <v>5.6</v>
      </c>
      <c r="I180" s="40">
        <f>'Hazard &amp; Exposure'!DN179</f>
        <v>3.7</v>
      </c>
      <c r="J180" s="146">
        <f>'Hazard &amp; Exposure'!DQ179</f>
        <v>1.2</v>
      </c>
      <c r="K180" s="146">
        <f>'Hazard &amp; Exposure'!DT179</f>
        <v>0</v>
      </c>
      <c r="L180" s="40">
        <f>'Hazard &amp; Exposure'!DU179</f>
        <v>0.8</v>
      </c>
      <c r="M180" s="41">
        <f t="shared" si="40"/>
        <v>2.4</v>
      </c>
      <c r="N180" s="144">
        <f>Vulnerability!E179</f>
        <v>2.4</v>
      </c>
      <c r="O180" s="142" t="str">
        <f>Vulnerability!H179</f>
        <v>x</v>
      </c>
      <c r="P180" s="142">
        <f>Vulnerability!N179</f>
        <v>0</v>
      </c>
      <c r="Q180" s="40">
        <f>Vulnerability!O179</f>
        <v>1.6</v>
      </c>
      <c r="R180" s="142">
        <f>Vulnerability!T179</f>
        <v>0</v>
      </c>
      <c r="S180" s="141">
        <f>Vulnerability!AB179</f>
        <v>0.3</v>
      </c>
      <c r="T180" s="141">
        <f>Vulnerability!AE179</f>
        <v>3.6</v>
      </c>
      <c r="U180" s="141">
        <f>Vulnerability!AH179</f>
        <v>0</v>
      </c>
      <c r="V180" s="141">
        <f>Vulnerability!AK179</f>
        <v>2</v>
      </c>
      <c r="W180" s="142">
        <f>Vulnerability!AL179</f>
        <v>1.6</v>
      </c>
      <c r="X180" s="40">
        <f>Vulnerability!AM179</f>
        <v>0.8</v>
      </c>
      <c r="Y180" s="41">
        <f t="shared" si="41"/>
        <v>1.2</v>
      </c>
      <c r="Z180" s="156" t="str">
        <f>'Lack of Coping Capacity'!D179</f>
        <v>x</v>
      </c>
      <c r="AA180" s="140">
        <f>'Lack of Coping Capacity'!G179</f>
        <v>7.7</v>
      </c>
      <c r="AB180" s="40">
        <f>'Lack of Coping Capacity'!H179</f>
        <v>7.7</v>
      </c>
      <c r="AC180" s="140">
        <f>'Lack of Coping Capacity'!M179</f>
        <v>2.6</v>
      </c>
      <c r="AD180" s="140">
        <f>'Lack of Coping Capacity'!R179</f>
        <v>3.3</v>
      </c>
      <c r="AE180" s="140">
        <f>'Lack of Coping Capacity'!Z179</f>
        <v>2.8</v>
      </c>
      <c r="AF180" s="40">
        <f>'Lack of Coping Capacity'!AA179</f>
        <v>2.9</v>
      </c>
      <c r="AG180" s="41">
        <f t="shared" si="42"/>
        <v>5.8</v>
      </c>
      <c r="AH180" s="149">
        <f t="shared" si="43"/>
        <v>2.6</v>
      </c>
      <c r="AI180" s="172" t="str">
        <f t="shared" si="44"/>
        <v>Low</v>
      </c>
      <c r="AJ180" s="166">
        <f t="shared" si="45"/>
        <v>131</v>
      </c>
      <c r="AK180" s="169">
        <f>VLOOKUP($B180,'Lack of Reliability Index'!$A$2:$H$192,8,FALSE)</f>
        <v>4.1025641025641022</v>
      </c>
      <c r="AL180" s="47">
        <f>'Imputed and missing data hidden'!BY178</f>
        <v>12</v>
      </c>
      <c r="AM180" s="167">
        <f t="shared" si="46"/>
        <v>0.23529411764705882</v>
      </c>
      <c r="AN180" s="47" t="str">
        <f t="shared" si="47"/>
        <v/>
      </c>
      <c r="AO180" s="168">
        <f>'Indicator Date hidden2'!BZ179</f>
        <v>0.16923076923076924</v>
      </c>
      <c r="AP180" s="173"/>
    </row>
    <row r="181" spans="1:42" ht="15.75" thickBot="1" x14ac:dyDescent="0.3">
      <c r="A181" s="120" t="str">
        <f>'Indicator Data'!A183</f>
        <v>Tuvalu</v>
      </c>
      <c r="B181" s="43" t="str">
        <f>'Indicator Data'!B183</f>
        <v>TUV</v>
      </c>
      <c r="C181" s="147">
        <f>'Hazard &amp; Exposure'!AO180</f>
        <v>0.1</v>
      </c>
      <c r="D181" s="146">
        <f>'Hazard &amp; Exposure'!AP180</f>
        <v>0.1</v>
      </c>
      <c r="E181" s="146">
        <f>'Hazard &amp; Exposure'!AQ180</f>
        <v>8.3000000000000007</v>
      </c>
      <c r="F181" s="146">
        <f>'Hazard &amp; Exposure'!AR180</f>
        <v>0.1</v>
      </c>
      <c r="G181" s="146">
        <f>'Hazard &amp; Exposure'!AU180</f>
        <v>0.5</v>
      </c>
      <c r="H181" s="146">
        <f>'Hazard &amp; Exposure'!DM180</f>
        <v>4.2</v>
      </c>
      <c r="I181" s="40">
        <f>'Hazard &amp; Exposure'!DN180</f>
        <v>3</v>
      </c>
      <c r="J181" s="146">
        <f>'Hazard &amp; Exposure'!DQ180</f>
        <v>0</v>
      </c>
      <c r="K181" s="146">
        <f>'Hazard &amp; Exposure'!DT180</f>
        <v>0</v>
      </c>
      <c r="L181" s="40">
        <f>'Hazard &amp; Exposure'!DU180</f>
        <v>0</v>
      </c>
      <c r="M181" s="41">
        <f t="shared" si="40"/>
        <v>1.6</v>
      </c>
      <c r="N181" s="144">
        <f>Vulnerability!E180</f>
        <v>4.5999999999999996</v>
      </c>
      <c r="O181" s="142">
        <f>Vulnerability!H180</f>
        <v>3.5</v>
      </c>
      <c r="P181" s="142">
        <f>Vulnerability!N180</f>
        <v>7.7</v>
      </c>
      <c r="Q181" s="40">
        <f>Vulnerability!O180</f>
        <v>5.0999999999999996</v>
      </c>
      <c r="R181" s="142">
        <f>Vulnerability!T180</f>
        <v>0</v>
      </c>
      <c r="S181" s="141">
        <f>Vulnerability!AB180</f>
        <v>7.2</v>
      </c>
      <c r="T181" s="141">
        <f>Vulnerability!AE180</f>
        <v>1.2</v>
      </c>
      <c r="U181" s="141">
        <f>Vulnerability!AH180</f>
        <v>0</v>
      </c>
      <c r="V181" s="141">
        <f>Vulnerability!AK180</f>
        <v>4.2</v>
      </c>
      <c r="W181" s="142">
        <f>Vulnerability!AL180</f>
        <v>3.7</v>
      </c>
      <c r="X181" s="40">
        <f>Vulnerability!AM180</f>
        <v>2</v>
      </c>
      <c r="Y181" s="41">
        <f t="shared" si="41"/>
        <v>3.7</v>
      </c>
      <c r="Z181" s="156" t="str">
        <f>'Lack of Coping Capacity'!D180</f>
        <v>x</v>
      </c>
      <c r="AA181" s="140">
        <f>'Lack of Coping Capacity'!G180</f>
        <v>6.5</v>
      </c>
      <c r="AB181" s="40">
        <f>'Lack of Coping Capacity'!H180</f>
        <v>6.5</v>
      </c>
      <c r="AC181" s="140">
        <f>'Lack of Coping Capacity'!M180</f>
        <v>4</v>
      </c>
      <c r="AD181" s="140">
        <f>'Lack of Coping Capacity'!R180</f>
        <v>0.6</v>
      </c>
      <c r="AE181" s="140">
        <f>'Lack of Coping Capacity'!Z180</f>
        <v>5.5</v>
      </c>
      <c r="AF181" s="40">
        <f>'Lack of Coping Capacity'!AA180</f>
        <v>3.4</v>
      </c>
      <c r="AG181" s="41">
        <f t="shared" si="42"/>
        <v>5.0999999999999996</v>
      </c>
      <c r="AH181" s="149">
        <f t="shared" si="43"/>
        <v>3.1</v>
      </c>
      <c r="AI181" s="172" t="str">
        <f t="shared" si="44"/>
        <v>Low</v>
      </c>
      <c r="AJ181" s="166">
        <f t="shared" si="45"/>
        <v>112</v>
      </c>
      <c r="AK181" s="169">
        <f>VLOOKUP($B181,'Lack of Reliability Index'!$A$2:$H$192,8,FALSE)</f>
        <v>6.3502824858757068</v>
      </c>
      <c r="AL181" s="47">
        <f>'Imputed and missing data hidden'!BY179</f>
        <v>24</v>
      </c>
      <c r="AM181" s="167">
        <f t="shared" si="46"/>
        <v>0.47058823529411764</v>
      </c>
      <c r="AN181" s="47" t="str">
        <f t="shared" si="47"/>
        <v/>
      </c>
      <c r="AO181" s="168">
        <f>'Indicator Date hidden2'!BZ180</f>
        <v>0.44067796610169491</v>
      </c>
      <c r="AP181" s="173"/>
    </row>
    <row r="182" spans="1:42" ht="15.75" thickBot="1" x14ac:dyDescent="0.3">
      <c r="A182" s="120" t="str">
        <f>'Indicator Data'!A184</f>
        <v>Uganda</v>
      </c>
      <c r="B182" s="43" t="str">
        <f>'Indicator Data'!B184</f>
        <v>UGA</v>
      </c>
      <c r="C182" s="147">
        <f>'Hazard &amp; Exposure'!AO181</f>
        <v>4</v>
      </c>
      <c r="D182" s="146">
        <f>'Hazard &amp; Exposure'!AP181</f>
        <v>5.0999999999999996</v>
      </c>
      <c r="E182" s="146">
        <f>'Hazard &amp; Exposure'!AQ181</f>
        <v>0</v>
      </c>
      <c r="F182" s="146">
        <f>'Hazard &amp; Exposure'!AR181</f>
        <v>0</v>
      </c>
      <c r="G182" s="146">
        <f>'Hazard &amp; Exposure'!AU181</f>
        <v>5.2</v>
      </c>
      <c r="H182" s="146">
        <f>'Hazard &amp; Exposure'!DM181</f>
        <v>7.9</v>
      </c>
      <c r="I182" s="40">
        <f>'Hazard &amp; Exposure'!DN181</f>
        <v>4.3</v>
      </c>
      <c r="J182" s="146">
        <f>'Hazard &amp; Exposure'!DQ181</f>
        <v>9.3000000000000007</v>
      </c>
      <c r="K182" s="146">
        <f>'Hazard &amp; Exposure'!DT181</f>
        <v>0</v>
      </c>
      <c r="L182" s="40">
        <f>'Hazard &amp; Exposure'!DU181</f>
        <v>6.5</v>
      </c>
      <c r="M182" s="41">
        <f t="shared" si="40"/>
        <v>5.5</v>
      </c>
      <c r="N182" s="144">
        <f>Vulnerability!E181</f>
        <v>8.5</v>
      </c>
      <c r="O182" s="142">
        <f>Vulnerability!H181</f>
        <v>5.8</v>
      </c>
      <c r="P182" s="142">
        <f>Vulnerability!N181</f>
        <v>2.7</v>
      </c>
      <c r="Q182" s="40">
        <f>Vulnerability!O181</f>
        <v>6.4</v>
      </c>
      <c r="R182" s="142">
        <f>Vulnerability!T181</f>
        <v>8.6999999999999993</v>
      </c>
      <c r="S182" s="141">
        <f>Vulnerability!AB181</f>
        <v>5.9</v>
      </c>
      <c r="T182" s="141">
        <f>Vulnerability!AE181</f>
        <v>3.1</v>
      </c>
      <c r="U182" s="141">
        <f>Vulnerability!AH181</f>
        <v>0.3</v>
      </c>
      <c r="V182" s="141">
        <f>Vulnerability!AK181</f>
        <v>8.6999999999999993</v>
      </c>
      <c r="W182" s="142">
        <f>Vulnerability!AL181</f>
        <v>5.4</v>
      </c>
      <c r="X182" s="40">
        <f>Vulnerability!AM181</f>
        <v>7.4</v>
      </c>
      <c r="Y182" s="41">
        <f t="shared" si="41"/>
        <v>6.9</v>
      </c>
      <c r="Z182" s="156" t="str">
        <f>'Lack of Coping Capacity'!D181</f>
        <v>x</v>
      </c>
      <c r="AA182" s="140">
        <f>'Lack of Coping Capacity'!G181</f>
        <v>6.8</v>
      </c>
      <c r="AB182" s="40">
        <f>'Lack of Coping Capacity'!H181</f>
        <v>6.8</v>
      </c>
      <c r="AC182" s="140">
        <f>'Lack of Coping Capacity'!M181</f>
        <v>7</v>
      </c>
      <c r="AD182" s="140">
        <f>'Lack of Coping Capacity'!R181</f>
        <v>9</v>
      </c>
      <c r="AE182" s="140">
        <f>'Lack of Coping Capacity'!Z181</f>
        <v>6.5</v>
      </c>
      <c r="AF182" s="40">
        <f>'Lack of Coping Capacity'!AA181</f>
        <v>7.5</v>
      </c>
      <c r="AG182" s="41">
        <f t="shared" si="42"/>
        <v>7.2</v>
      </c>
      <c r="AH182" s="149">
        <f t="shared" si="43"/>
        <v>6.5</v>
      </c>
      <c r="AI182" s="172" t="str">
        <f t="shared" si="44"/>
        <v>Very High</v>
      </c>
      <c r="AJ182" s="166">
        <f t="shared" si="45"/>
        <v>15</v>
      </c>
      <c r="AK182" s="169">
        <f>VLOOKUP($B182,'Lack of Reliability Index'!$A$2:$H$192,8,FALSE)</f>
        <v>1.3481481481481481</v>
      </c>
      <c r="AL182" s="47">
        <f>'Imputed and missing data hidden'!BY180</f>
        <v>2</v>
      </c>
      <c r="AM182" s="167">
        <f t="shared" si="46"/>
        <v>3.9215686274509803E-2</v>
      </c>
      <c r="AN182" s="47" t="str">
        <f t="shared" si="47"/>
        <v/>
      </c>
      <c r="AO182" s="168">
        <f>'Indicator Date hidden2'!BZ181</f>
        <v>0.15277777777777779</v>
      </c>
      <c r="AP182" s="173"/>
    </row>
    <row r="183" spans="1:42" ht="15.75" thickBot="1" x14ac:dyDescent="0.3">
      <c r="A183" s="120" t="str">
        <f>'Indicator Data'!A185</f>
        <v>Ukraine</v>
      </c>
      <c r="B183" s="43" t="str">
        <f>'Indicator Data'!B185</f>
        <v>UKR</v>
      </c>
      <c r="C183" s="147">
        <f>'Hazard &amp; Exposure'!AO182</f>
        <v>2.5</v>
      </c>
      <c r="D183" s="146">
        <f>'Hazard &amp; Exposure'!AP182</f>
        <v>7.1</v>
      </c>
      <c r="E183" s="146">
        <f>'Hazard &amp; Exposure'!AQ182</f>
        <v>0</v>
      </c>
      <c r="F183" s="146">
        <f>'Hazard &amp; Exposure'!AR182</f>
        <v>0</v>
      </c>
      <c r="G183" s="146">
        <f>'Hazard &amp; Exposure'!AU182</f>
        <v>3.3</v>
      </c>
      <c r="H183" s="146">
        <f>'Hazard &amp; Exposure'!DM182</f>
        <v>3.9</v>
      </c>
      <c r="I183" s="40">
        <f>'Hazard &amp; Exposure'!DN182</f>
        <v>3.2</v>
      </c>
      <c r="J183" s="146">
        <f>'Hazard &amp; Exposure'!DQ182</f>
        <v>10</v>
      </c>
      <c r="K183" s="146">
        <f>'Hazard &amp; Exposure'!DT182</f>
        <v>7</v>
      </c>
      <c r="L183" s="40">
        <f>'Hazard &amp; Exposure'!DU182</f>
        <v>7</v>
      </c>
      <c r="M183" s="41">
        <f t="shared" si="40"/>
        <v>5.4</v>
      </c>
      <c r="N183" s="144">
        <f>Vulnerability!E182</f>
        <v>1.7</v>
      </c>
      <c r="O183" s="142">
        <f>Vulnerability!H182</f>
        <v>1.9</v>
      </c>
      <c r="P183" s="142">
        <f>Vulnerability!N182</f>
        <v>1.8</v>
      </c>
      <c r="Q183" s="40">
        <f>Vulnerability!O182</f>
        <v>1.8</v>
      </c>
      <c r="R183" s="142">
        <f>Vulnerability!T182</f>
        <v>8.1</v>
      </c>
      <c r="S183" s="141">
        <f>Vulnerability!AB182</f>
        <v>1.1000000000000001</v>
      </c>
      <c r="T183" s="141">
        <f>Vulnerability!AE182</f>
        <v>0.7</v>
      </c>
      <c r="U183" s="141">
        <f>Vulnerability!AH182</f>
        <v>0</v>
      </c>
      <c r="V183" s="141">
        <f>Vulnerability!AK182</f>
        <v>2.1</v>
      </c>
      <c r="W183" s="142">
        <f>Vulnerability!AL182</f>
        <v>1</v>
      </c>
      <c r="X183" s="40">
        <f>Vulnerability!AM182</f>
        <v>5.6</v>
      </c>
      <c r="Y183" s="41">
        <f t="shared" si="41"/>
        <v>3.9</v>
      </c>
      <c r="Z183" s="156" t="str">
        <f>'Lack of Coping Capacity'!D182</f>
        <v>x</v>
      </c>
      <c r="AA183" s="140">
        <f>'Lack of Coping Capacity'!G182</f>
        <v>6.4</v>
      </c>
      <c r="AB183" s="40">
        <f>'Lack of Coping Capacity'!H182</f>
        <v>6.4</v>
      </c>
      <c r="AC183" s="140">
        <f>'Lack of Coping Capacity'!M182</f>
        <v>2.1</v>
      </c>
      <c r="AD183" s="140">
        <f>'Lack of Coping Capacity'!R182</f>
        <v>1.4</v>
      </c>
      <c r="AE183" s="140">
        <f>'Lack of Coping Capacity'!Z182</f>
        <v>4.2</v>
      </c>
      <c r="AF183" s="40">
        <f>'Lack of Coping Capacity'!AA182</f>
        <v>2.6</v>
      </c>
      <c r="AG183" s="41">
        <f t="shared" si="42"/>
        <v>4.8</v>
      </c>
      <c r="AH183" s="149">
        <f t="shared" si="43"/>
        <v>4.7</v>
      </c>
      <c r="AI183" s="172" t="str">
        <f t="shared" si="44"/>
        <v>Medium</v>
      </c>
      <c r="AJ183" s="166">
        <f t="shared" si="45"/>
        <v>57</v>
      </c>
      <c r="AK183" s="169">
        <f>VLOOKUP($B183,'Lack of Reliability Index'!$A$2:$H$192,8,FALSE)</f>
        <v>5.0821256038647338</v>
      </c>
      <c r="AL183" s="47">
        <f>'Imputed and missing data hidden'!BY181</f>
        <v>8</v>
      </c>
      <c r="AM183" s="167">
        <f t="shared" si="46"/>
        <v>0.15686274509803921</v>
      </c>
      <c r="AN183" s="47" t="str">
        <f t="shared" si="47"/>
        <v>YES</v>
      </c>
      <c r="AO183" s="168">
        <f>'Indicator Date hidden2'!BZ182</f>
        <v>0.36231884057971014</v>
      </c>
      <c r="AP183" s="173"/>
    </row>
    <row r="184" spans="1:42" ht="15.75" thickBot="1" x14ac:dyDescent="0.3">
      <c r="A184" s="120" t="str">
        <f>'Indicator Data'!A186</f>
        <v>United Arab Emirates</v>
      </c>
      <c r="B184" s="43" t="str">
        <f>'Indicator Data'!B186</f>
        <v>ARE</v>
      </c>
      <c r="C184" s="147">
        <f>'Hazard &amp; Exposure'!AO183</f>
        <v>0.1</v>
      </c>
      <c r="D184" s="146">
        <f>'Hazard &amp; Exposure'!AP183</f>
        <v>3.8</v>
      </c>
      <c r="E184" s="146">
        <f>'Hazard &amp; Exposure'!AQ183</f>
        <v>7</v>
      </c>
      <c r="F184" s="146">
        <f>'Hazard &amp; Exposure'!AR183</f>
        <v>1.8</v>
      </c>
      <c r="G184" s="146">
        <f>'Hazard &amp; Exposure'!AU183</f>
        <v>4.0999999999999996</v>
      </c>
      <c r="H184" s="146">
        <f>'Hazard &amp; Exposure'!DM183</f>
        <v>5.5</v>
      </c>
      <c r="I184" s="40">
        <f>'Hazard &amp; Exposure'!DN183</f>
        <v>4.0999999999999996</v>
      </c>
      <c r="J184" s="146">
        <f>'Hazard &amp; Exposure'!DQ183</f>
        <v>0.1</v>
      </c>
      <c r="K184" s="146">
        <f>'Hazard &amp; Exposure'!DT183</f>
        <v>0</v>
      </c>
      <c r="L184" s="40">
        <f>'Hazard &amp; Exposure'!DU183</f>
        <v>0.1</v>
      </c>
      <c r="M184" s="41">
        <f t="shared" si="40"/>
        <v>2.2999999999999998</v>
      </c>
      <c r="N184" s="144">
        <f>Vulnerability!E183</f>
        <v>0.7</v>
      </c>
      <c r="O184" s="142">
        <f>Vulnerability!H183</f>
        <v>3.1</v>
      </c>
      <c r="P184" s="142">
        <f>Vulnerability!N183</f>
        <v>0</v>
      </c>
      <c r="Q184" s="40">
        <f>Vulnerability!O183</f>
        <v>1.1000000000000001</v>
      </c>
      <c r="R184" s="142">
        <f>Vulnerability!T183</f>
        <v>3</v>
      </c>
      <c r="S184" s="141">
        <f>Vulnerability!AB183</f>
        <v>0</v>
      </c>
      <c r="T184" s="141">
        <f>Vulnerability!AE183</f>
        <v>0.7</v>
      </c>
      <c r="U184" s="141">
        <f>Vulnerability!AH183</f>
        <v>0</v>
      </c>
      <c r="V184" s="141">
        <f>Vulnerability!AK183</f>
        <v>1.5</v>
      </c>
      <c r="W184" s="142">
        <f>Vulnerability!AL183</f>
        <v>0.6</v>
      </c>
      <c r="X184" s="40">
        <f>Vulnerability!AM183</f>
        <v>1.9</v>
      </c>
      <c r="Y184" s="41">
        <f t="shared" si="41"/>
        <v>1.5</v>
      </c>
      <c r="Z184" s="156">
        <f>'Lack of Coping Capacity'!D183</f>
        <v>2.1</v>
      </c>
      <c r="AA184" s="140">
        <f>'Lack of Coping Capacity'!G183</f>
        <v>2.6</v>
      </c>
      <c r="AB184" s="40">
        <f>'Lack of Coping Capacity'!H183</f>
        <v>2.4</v>
      </c>
      <c r="AC184" s="140">
        <f>'Lack of Coping Capacity'!M183</f>
        <v>0.6</v>
      </c>
      <c r="AD184" s="140">
        <f>'Lack of Coping Capacity'!R183</f>
        <v>2</v>
      </c>
      <c r="AE184" s="140">
        <f>'Lack of Coping Capacity'!Z183</f>
        <v>1.5</v>
      </c>
      <c r="AF184" s="40">
        <f>'Lack of Coping Capacity'!AA183</f>
        <v>1.4</v>
      </c>
      <c r="AG184" s="41">
        <f t="shared" si="42"/>
        <v>1.9</v>
      </c>
      <c r="AH184" s="149">
        <f t="shared" si="43"/>
        <v>1.9</v>
      </c>
      <c r="AI184" s="172" t="str">
        <f t="shared" si="44"/>
        <v>Very Low</v>
      </c>
      <c r="AJ184" s="166">
        <f t="shared" si="45"/>
        <v>156</v>
      </c>
      <c r="AK184" s="169">
        <f>VLOOKUP($B184,'Lack of Reliability Index'!$A$2:$H$192,8,FALSE)</f>
        <v>4.1333333333333329</v>
      </c>
      <c r="AL184" s="47">
        <f>'Imputed and missing data hidden'!BY182</f>
        <v>13</v>
      </c>
      <c r="AM184" s="167">
        <f t="shared" si="46"/>
        <v>0.25490196078431371</v>
      </c>
      <c r="AN184" s="47" t="str">
        <f t="shared" si="47"/>
        <v/>
      </c>
      <c r="AO184" s="168">
        <f>'Indicator Date hidden2'!BZ183</f>
        <v>0.125</v>
      </c>
      <c r="AP184" s="173"/>
    </row>
    <row r="185" spans="1:42" ht="15.75" thickBot="1" x14ac:dyDescent="0.3">
      <c r="A185" s="120" t="str">
        <f>'Indicator Data'!A187</f>
        <v>United Kingdom</v>
      </c>
      <c r="B185" s="43" t="str">
        <f>'Indicator Data'!B187</f>
        <v>GBR</v>
      </c>
      <c r="C185" s="147">
        <f>'Hazard &amp; Exposure'!AO184</f>
        <v>0.6</v>
      </c>
      <c r="D185" s="146">
        <f>'Hazard &amp; Exposure'!AP184</f>
        <v>4.8</v>
      </c>
      <c r="E185" s="146">
        <f>'Hazard &amp; Exposure'!AQ184</f>
        <v>4.9000000000000004</v>
      </c>
      <c r="F185" s="146">
        <f>'Hazard &amp; Exposure'!AR184</f>
        <v>0</v>
      </c>
      <c r="G185" s="146">
        <f>'Hazard &amp; Exposure'!AU184</f>
        <v>0.5</v>
      </c>
      <c r="H185" s="146">
        <f>'Hazard &amp; Exposure'!DM184</f>
        <v>1.5</v>
      </c>
      <c r="I185" s="40">
        <f>'Hazard &amp; Exposure'!DN184</f>
        <v>2.2999999999999998</v>
      </c>
      <c r="J185" s="146">
        <f>'Hazard &amp; Exposure'!DQ184</f>
        <v>2</v>
      </c>
      <c r="K185" s="146">
        <f>'Hazard &amp; Exposure'!DT184</f>
        <v>0</v>
      </c>
      <c r="L185" s="40">
        <f>'Hazard &amp; Exposure'!DU184</f>
        <v>1.4</v>
      </c>
      <c r="M185" s="41">
        <f t="shared" si="40"/>
        <v>1.9</v>
      </c>
      <c r="N185" s="144">
        <f>Vulnerability!E184</f>
        <v>0</v>
      </c>
      <c r="O185" s="142">
        <f>Vulnerability!H184</f>
        <v>1.8</v>
      </c>
      <c r="P185" s="142">
        <f>Vulnerability!N184</f>
        <v>0.1</v>
      </c>
      <c r="Q185" s="40">
        <f>Vulnerability!O184</f>
        <v>0.5</v>
      </c>
      <c r="R185" s="142">
        <f>Vulnerability!T184</f>
        <v>5.8</v>
      </c>
      <c r="S185" s="141">
        <f>Vulnerability!AB184</f>
        <v>0.3</v>
      </c>
      <c r="T185" s="141">
        <f>Vulnerability!AE184</f>
        <v>0.3</v>
      </c>
      <c r="U185" s="141">
        <f>Vulnerability!AH184</f>
        <v>0</v>
      </c>
      <c r="V185" s="141">
        <f>Vulnerability!AK184</f>
        <v>1</v>
      </c>
      <c r="W185" s="142">
        <f>Vulnerability!AL184</f>
        <v>0.4</v>
      </c>
      <c r="X185" s="40">
        <f>Vulnerability!AM184</f>
        <v>3.6</v>
      </c>
      <c r="Y185" s="41">
        <f t="shared" si="41"/>
        <v>2.2000000000000002</v>
      </c>
      <c r="Z185" s="156">
        <f>'Lack of Coping Capacity'!D184</f>
        <v>2.1</v>
      </c>
      <c r="AA185" s="140">
        <f>'Lack of Coping Capacity'!G184</f>
        <v>2.1</v>
      </c>
      <c r="AB185" s="40">
        <f>'Lack of Coping Capacity'!H184</f>
        <v>2.1</v>
      </c>
      <c r="AC185" s="140">
        <f>'Lack of Coping Capacity'!M184</f>
        <v>1.5</v>
      </c>
      <c r="AD185" s="140">
        <f>'Lack of Coping Capacity'!R184</f>
        <v>0</v>
      </c>
      <c r="AE185" s="140">
        <f>'Lack of Coping Capacity'!Z184</f>
        <v>1.1000000000000001</v>
      </c>
      <c r="AF185" s="40">
        <f>'Lack of Coping Capacity'!AA184</f>
        <v>0.9</v>
      </c>
      <c r="AG185" s="41">
        <f t="shared" si="42"/>
        <v>1.5</v>
      </c>
      <c r="AH185" s="149">
        <f t="shared" si="43"/>
        <v>1.8</v>
      </c>
      <c r="AI185" s="172" t="str">
        <f t="shared" si="44"/>
        <v>Very Low</v>
      </c>
      <c r="AJ185" s="166">
        <f t="shared" si="45"/>
        <v>164</v>
      </c>
      <c r="AK185" s="169">
        <f>VLOOKUP($B185,'Lack of Reliability Index'!$A$2:$H$192,8,FALSE)</f>
        <v>4.2262626262626268</v>
      </c>
      <c r="AL185" s="47">
        <f>'Imputed and missing data hidden'!BY183</f>
        <v>11</v>
      </c>
      <c r="AM185" s="167">
        <f t="shared" si="46"/>
        <v>0.21568627450980393</v>
      </c>
      <c r="AN185" s="47" t="str">
        <f t="shared" si="47"/>
        <v/>
      </c>
      <c r="AO185" s="168">
        <f>'Indicator Date hidden2'!BZ184</f>
        <v>0.24242424242424243</v>
      </c>
      <c r="AP185" s="173"/>
    </row>
    <row r="186" spans="1:42" ht="15.75" thickBot="1" x14ac:dyDescent="0.3">
      <c r="A186" s="120" t="str">
        <f>'Indicator Data'!A188</f>
        <v>United States of America</v>
      </c>
      <c r="B186" s="43" t="str">
        <f>'Indicator Data'!B188</f>
        <v>USA</v>
      </c>
      <c r="C186" s="147">
        <f>'Hazard &amp; Exposure'!AO185</f>
        <v>7.9</v>
      </c>
      <c r="D186" s="146">
        <f>'Hazard &amp; Exposure'!AP185</f>
        <v>6.4</v>
      </c>
      <c r="E186" s="146">
        <f>'Hazard &amp; Exposure'!AQ185</f>
        <v>7.9</v>
      </c>
      <c r="F186" s="146">
        <f>'Hazard &amp; Exposure'!AR185</f>
        <v>7.6</v>
      </c>
      <c r="G186" s="146">
        <f>'Hazard &amp; Exposure'!AU185</f>
        <v>4.5</v>
      </c>
      <c r="H186" s="146">
        <f>'Hazard &amp; Exposure'!DM185</f>
        <v>4</v>
      </c>
      <c r="I186" s="40">
        <f>'Hazard &amp; Exposure'!DN185</f>
        <v>6.6</v>
      </c>
      <c r="J186" s="146">
        <f>'Hazard &amp; Exposure'!DQ185</f>
        <v>9.6</v>
      </c>
      <c r="K186" s="146">
        <f>'Hazard &amp; Exposure'!DT185</f>
        <v>0</v>
      </c>
      <c r="L186" s="40">
        <f>'Hazard &amp; Exposure'!DU185</f>
        <v>6.7</v>
      </c>
      <c r="M186" s="41">
        <f t="shared" si="40"/>
        <v>6.7</v>
      </c>
      <c r="N186" s="144">
        <f>Vulnerability!E185</f>
        <v>0</v>
      </c>
      <c r="O186" s="142">
        <f>Vulnerability!H185</f>
        <v>3.3</v>
      </c>
      <c r="P186" s="142">
        <f>Vulnerability!N185</f>
        <v>0</v>
      </c>
      <c r="Q186" s="40">
        <f>Vulnerability!O185</f>
        <v>0.8</v>
      </c>
      <c r="R186" s="142">
        <f>Vulnerability!T185</f>
        <v>7.1</v>
      </c>
      <c r="S186" s="141">
        <f>Vulnerability!AB185</f>
        <v>0.1</v>
      </c>
      <c r="T186" s="141">
        <f>Vulnerability!AE185</f>
        <v>0.3</v>
      </c>
      <c r="U186" s="141">
        <f>Vulnerability!AH185</f>
        <v>0.3</v>
      </c>
      <c r="V186" s="141">
        <f>Vulnerability!AK185</f>
        <v>0.2</v>
      </c>
      <c r="W186" s="142">
        <f>Vulnerability!AL185</f>
        <v>0.2</v>
      </c>
      <c r="X186" s="40">
        <f>Vulnerability!AM185</f>
        <v>4.5</v>
      </c>
      <c r="Y186" s="41">
        <f t="shared" si="41"/>
        <v>2.9</v>
      </c>
      <c r="Z186" s="156">
        <f>'Lack of Coping Capacity'!D185</f>
        <v>3</v>
      </c>
      <c r="AA186" s="140">
        <f>'Lack of Coping Capacity'!G185</f>
        <v>2.4</v>
      </c>
      <c r="AB186" s="40">
        <f>'Lack of Coping Capacity'!H185</f>
        <v>2.7</v>
      </c>
      <c r="AC186" s="140">
        <f>'Lack of Coping Capacity'!M185</f>
        <v>2.2000000000000002</v>
      </c>
      <c r="AD186" s="140">
        <f>'Lack of Coping Capacity'!R185</f>
        <v>1</v>
      </c>
      <c r="AE186" s="140">
        <f>'Lack of Coping Capacity'!Z185</f>
        <v>1.1000000000000001</v>
      </c>
      <c r="AF186" s="40">
        <f>'Lack of Coping Capacity'!AA185</f>
        <v>1.4</v>
      </c>
      <c r="AG186" s="41">
        <f t="shared" si="42"/>
        <v>2.1</v>
      </c>
      <c r="AH186" s="149">
        <f t="shared" si="43"/>
        <v>3.4</v>
      </c>
      <c r="AI186" s="172" t="str">
        <f t="shared" si="44"/>
        <v>Low</v>
      </c>
      <c r="AJ186" s="166">
        <f t="shared" si="45"/>
        <v>105</v>
      </c>
      <c r="AK186" s="169">
        <f>VLOOKUP($B186,'Lack of Reliability Index'!$A$2:$H$192,8,FALSE)</f>
        <v>4.7353535353535356</v>
      </c>
      <c r="AL186" s="47">
        <f>'Imputed and missing data hidden'!BY184</f>
        <v>12</v>
      </c>
      <c r="AM186" s="167">
        <f t="shared" si="46"/>
        <v>0.23529411764705882</v>
      </c>
      <c r="AN186" s="47" t="str">
        <f t="shared" si="47"/>
        <v/>
      </c>
      <c r="AO186" s="168">
        <f>'Indicator Date hidden2'!BZ185</f>
        <v>0.2878787878787879</v>
      </c>
      <c r="AP186" s="173"/>
    </row>
    <row r="187" spans="1:42" ht="15.75" thickBot="1" x14ac:dyDescent="0.3">
      <c r="A187" s="120" t="str">
        <f>'Indicator Data'!A189</f>
        <v>Uruguay</v>
      </c>
      <c r="B187" s="43" t="str">
        <f>'Indicator Data'!B189</f>
        <v>URY</v>
      </c>
      <c r="C187" s="147">
        <f>'Hazard &amp; Exposure'!AO186</f>
        <v>0.3</v>
      </c>
      <c r="D187" s="146">
        <f>'Hazard &amp; Exposure'!AP186</f>
        <v>3.9</v>
      </c>
      <c r="E187" s="146">
        <f>'Hazard &amp; Exposure'!AQ186</f>
        <v>0</v>
      </c>
      <c r="F187" s="146">
        <f>'Hazard &amp; Exposure'!AR186</f>
        <v>0</v>
      </c>
      <c r="G187" s="146">
        <f>'Hazard &amp; Exposure'!AU186</f>
        <v>2.5</v>
      </c>
      <c r="H187" s="146">
        <f>'Hazard &amp; Exposure'!DM186</f>
        <v>3</v>
      </c>
      <c r="I187" s="40">
        <f>'Hazard &amp; Exposure'!DN186</f>
        <v>1.8</v>
      </c>
      <c r="J187" s="146">
        <f>'Hazard &amp; Exposure'!DQ186</f>
        <v>0.1</v>
      </c>
      <c r="K187" s="146">
        <f>'Hazard &amp; Exposure'!DT186</f>
        <v>0</v>
      </c>
      <c r="L187" s="40">
        <f>'Hazard &amp; Exposure'!DU186</f>
        <v>0.1</v>
      </c>
      <c r="M187" s="41">
        <f t="shared" si="40"/>
        <v>1</v>
      </c>
      <c r="N187" s="144">
        <f>Vulnerability!E186</f>
        <v>1.9</v>
      </c>
      <c r="O187" s="142">
        <f>Vulnerability!H186</f>
        <v>3.6</v>
      </c>
      <c r="P187" s="142">
        <f>Vulnerability!N186</f>
        <v>0.1</v>
      </c>
      <c r="Q187" s="40">
        <f>Vulnerability!O186</f>
        <v>1.9</v>
      </c>
      <c r="R187" s="142">
        <f>Vulnerability!T186</f>
        <v>3.3</v>
      </c>
      <c r="S187" s="141">
        <f>Vulnerability!AB186</f>
        <v>0.6</v>
      </c>
      <c r="T187" s="141">
        <f>Vulnerability!AE186</f>
        <v>0.8</v>
      </c>
      <c r="U187" s="141">
        <f>Vulnerability!AH186</f>
        <v>0.6</v>
      </c>
      <c r="V187" s="141">
        <f>Vulnerability!AK186</f>
        <v>1.3</v>
      </c>
      <c r="W187" s="142">
        <f>Vulnerability!AL186</f>
        <v>0.8</v>
      </c>
      <c r="X187" s="40">
        <f>Vulnerability!AM186</f>
        <v>2.1</v>
      </c>
      <c r="Y187" s="41">
        <f t="shared" si="41"/>
        <v>2</v>
      </c>
      <c r="Z187" s="156">
        <f>'Lack of Coping Capacity'!D186</f>
        <v>4</v>
      </c>
      <c r="AA187" s="140">
        <f>'Lack of Coping Capacity'!G186</f>
        <v>3.6</v>
      </c>
      <c r="AB187" s="40">
        <f>'Lack of Coping Capacity'!H186</f>
        <v>3.8</v>
      </c>
      <c r="AC187" s="140">
        <f>'Lack of Coping Capacity'!M186</f>
        <v>1.6</v>
      </c>
      <c r="AD187" s="140">
        <f>'Lack of Coping Capacity'!R186</f>
        <v>2.4</v>
      </c>
      <c r="AE187" s="140">
        <f>'Lack of Coping Capacity'!Z186</f>
        <v>1.2</v>
      </c>
      <c r="AF187" s="40">
        <f>'Lack of Coping Capacity'!AA186</f>
        <v>1.7</v>
      </c>
      <c r="AG187" s="41">
        <f t="shared" si="42"/>
        <v>2.8</v>
      </c>
      <c r="AH187" s="149">
        <f t="shared" si="43"/>
        <v>1.8</v>
      </c>
      <c r="AI187" s="172" t="str">
        <f t="shared" si="44"/>
        <v>Very Low</v>
      </c>
      <c r="AJ187" s="166">
        <f t="shared" si="45"/>
        <v>164</v>
      </c>
      <c r="AK187" s="169">
        <f>VLOOKUP($B187,'Lack of Reliability Index'!$A$2:$H$192,8,FALSE)</f>
        <v>3.4285714285714297</v>
      </c>
      <c r="AL187" s="47">
        <f>'Imputed and missing data hidden'!BY185</f>
        <v>8</v>
      </c>
      <c r="AM187" s="167">
        <f t="shared" si="46"/>
        <v>0.15686274509803921</v>
      </c>
      <c r="AN187" s="47" t="str">
        <f t="shared" si="47"/>
        <v/>
      </c>
      <c r="AO187" s="168">
        <f>'Indicator Date hidden2'!BZ186</f>
        <v>0.24285714285714285</v>
      </c>
      <c r="AP187" s="173"/>
    </row>
    <row r="188" spans="1:42" ht="15.75" thickBot="1" x14ac:dyDescent="0.3">
      <c r="A188" s="120" t="str">
        <f>'Indicator Data'!A190</f>
        <v>Uzbekistan</v>
      </c>
      <c r="B188" s="43" t="str">
        <f>'Indicator Data'!B190</f>
        <v>UZB</v>
      </c>
      <c r="C188" s="147">
        <f>'Hazard &amp; Exposure'!AO187</f>
        <v>8.1</v>
      </c>
      <c r="D188" s="146">
        <f>'Hazard &amp; Exposure'!AP187</f>
        <v>6.3</v>
      </c>
      <c r="E188" s="146">
        <f>'Hazard &amp; Exposure'!AQ187</f>
        <v>0</v>
      </c>
      <c r="F188" s="146">
        <f>'Hazard &amp; Exposure'!AR187</f>
        <v>0</v>
      </c>
      <c r="G188" s="146">
        <f>'Hazard &amp; Exposure'!AU187</f>
        <v>6.6</v>
      </c>
      <c r="H188" s="146">
        <f>'Hazard &amp; Exposure'!DM187</f>
        <v>6.1</v>
      </c>
      <c r="I188" s="40">
        <f>'Hazard &amp; Exposure'!DN187</f>
        <v>5.3</v>
      </c>
      <c r="J188" s="146">
        <f>'Hazard &amp; Exposure'!DQ187</f>
        <v>2.9</v>
      </c>
      <c r="K188" s="146">
        <f>'Hazard &amp; Exposure'!DT187</f>
        <v>0</v>
      </c>
      <c r="L188" s="40">
        <f>'Hazard &amp; Exposure'!DU187</f>
        <v>2</v>
      </c>
      <c r="M188" s="41">
        <f t="shared" si="40"/>
        <v>3.8</v>
      </c>
      <c r="N188" s="144">
        <f>Vulnerability!E187</f>
        <v>3.8</v>
      </c>
      <c r="O188" s="142">
        <f>Vulnerability!H187</f>
        <v>3.7</v>
      </c>
      <c r="P188" s="142">
        <f>Vulnerability!N187</f>
        <v>0.7</v>
      </c>
      <c r="Q188" s="40">
        <f>Vulnerability!O187</f>
        <v>3</v>
      </c>
      <c r="R188" s="142">
        <f>Vulnerability!T187</f>
        <v>0</v>
      </c>
      <c r="S188" s="141">
        <f>Vulnerability!AB187</f>
        <v>0.6</v>
      </c>
      <c r="T188" s="141">
        <f>Vulnerability!AE187</f>
        <v>1.4</v>
      </c>
      <c r="U188" s="141">
        <f>Vulnerability!AH187</f>
        <v>0</v>
      </c>
      <c r="V188" s="141">
        <f>Vulnerability!AK187</f>
        <v>2.4</v>
      </c>
      <c r="W188" s="142">
        <f>Vulnerability!AL187</f>
        <v>1.1000000000000001</v>
      </c>
      <c r="X188" s="40">
        <f>Vulnerability!AM187</f>
        <v>0.6</v>
      </c>
      <c r="Y188" s="41">
        <f t="shared" si="41"/>
        <v>1.9</v>
      </c>
      <c r="Z188" s="156">
        <f>'Lack of Coping Capacity'!D187</f>
        <v>2.6</v>
      </c>
      <c r="AA188" s="140">
        <f>'Lack of Coping Capacity'!G187</f>
        <v>6.9</v>
      </c>
      <c r="AB188" s="40">
        <f>'Lack of Coping Capacity'!H187</f>
        <v>4.8</v>
      </c>
      <c r="AC188" s="140">
        <f>'Lack of Coping Capacity'!M187</f>
        <v>2.9</v>
      </c>
      <c r="AD188" s="140">
        <f>'Lack of Coping Capacity'!R187</f>
        <v>2.9</v>
      </c>
      <c r="AE188" s="140">
        <f>'Lack of Coping Capacity'!Z187</f>
        <v>3.3</v>
      </c>
      <c r="AF188" s="40">
        <f>'Lack of Coping Capacity'!AA187</f>
        <v>3</v>
      </c>
      <c r="AG188" s="41">
        <f t="shared" si="42"/>
        <v>4</v>
      </c>
      <c r="AH188" s="149">
        <f t="shared" si="43"/>
        <v>3.1</v>
      </c>
      <c r="AI188" s="172" t="str">
        <f t="shared" si="44"/>
        <v>Low</v>
      </c>
      <c r="AJ188" s="166">
        <f t="shared" si="45"/>
        <v>112</v>
      </c>
      <c r="AK188" s="169">
        <f>VLOOKUP($B188,'Lack of Reliability Index'!$A$2:$H$192,8,FALSE)</f>
        <v>3.6952380952380963</v>
      </c>
      <c r="AL188" s="47">
        <f>'Imputed and missing data hidden'!BY186</f>
        <v>7</v>
      </c>
      <c r="AM188" s="167">
        <f t="shared" si="46"/>
        <v>0.13725490196078433</v>
      </c>
      <c r="AN188" s="47" t="str">
        <f t="shared" si="47"/>
        <v/>
      </c>
      <c r="AO188" s="168">
        <f>'Indicator Date hidden2'!BZ187</f>
        <v>0.34285714285714286</v>
      </c>
      <c r="AP188" s="173"/>
    </row>
    <row r="189" spans="1:42" ht="15.75" thickBot="1" x14ac:dyDescent="0.3">
      <c r="A189" s="120" t="str">
        <f>'Indicator Data'!A191</f>
        <v>Vanuatu</v>
      </c>
      <c r="B189" s="43" t="str">
        <f>'Indicator Data'!B191</f>
        <v>VUT</v>
      </c>
      <c r="C189" s="147">
        <f>'Hazard &amp; Exposure'!AO188</f>
        <v>7.7</v>
      </c>
      <c r="D189" s="146">
        <f>'Hazard &amp; Exposure'!AP188</f>
        <v>0.1</v>
      </c>
      <c r="E189" s="146">
        <f>'Hazard &amp; Exposure'!AQ188</f>
        <v>8.5</v>
      </c>
      <c r="F189" s="146">
        <f>'Hazard &amp; Exposure'!AR188</f>
        <v>4.5</v>
      </c>
      <c r="G189" s="146">
        <f>'Hazard &amp; Exposure'!AU188</f>
        <v>1.5</v>
      </c>
      <c r="H189" s="146">
        <f>'Hazard &amp; Exposure'!DM188</f>
        <v>4.4000000000000004</v>
      </c>
      <c r="I189" s="40">
        <f>'Hazard &amp; Exposure'!DN188</f>
        <v>5.2</v>
      </c>
      <c r="J189" s="146">
        <f>'Hazard &amp; Exposure'!DQ188</f>
        <v>0</v>
      </c>
      <c r="K189" s="146">
        <f>'Hazard &amp; Exposure'!DT188</f>
        <v>0</v>
      </c>
      <c r="L189" s="40">
        <f>'Hazard &amp; Exposure'!DU188</f>
        <v>0</v>
      </c>
      <c r="M189" s="41">
        <f t="shared" si="40"/>
        <v>3</v>
      </c>
      <c r="N189" s="144">
        <f>Vulnerability!E188</f>
        <v>7</v>
      </c>
      <c r="O189" s="142">
        <f>Vulnerability!H188</f>
        <v>3.2</v>
      </c>
      <c r="P189" s="142">
        <f>Vulnerability!N188</f>
        <v>6.9</v>
      </c>
      <c r="Q189" s="40">
        <f>Vulnerability!O188</f>
        <v>6</v>
      </c>
      <c r="R189" s="142">
        <f>Vulnerability!T188</f>
        <v>0</v>
      </c>
      <c r="S189" s="141">
        <f>Vulnerability!AB188</f>
        <v>3.7</v>
      </c>
      <c r="T189" s="141">
        <f>Vulnerability!AE188</f>
        <v>2.2999999999999998</v>
      </c>
      <c r="U189" s="141">
        <f>Vulnerability!AH188</f>
        <v>2.2999999999999998</v>
      </c>
      <c r="V189" s="141">
        <f>Vulnerability!AK188</f>
        <v>1.8</v>
      </c>
      <c r="W189" s="142">
        <f>Vulnerability!AL188</f>
        <v>2.6</v>
      </c>
      <c r="X189" s="40">
        <f>Vulnerability!AM188</f>
        <v>1.4</v>
      </c>
      <c r="Y189" s="41">
        <f t="shared" si="41"/>
        <v>4.0999999999999996</v>
      </c>
      <c r="Z189" s="156">
        <f>'Lack of Coping Capacity'!D188</f>
        <v>5.4</v>
      </c>
      <c r="AA189" s="140">
        <f>'Lack of Coping Capacity'!G188</f>
        <v>6.1</v>
      </c>
      <c r="AB189" s="40">
        <f>'Lack of Coping Capacity'!H188</f>
        <v>5.8</v>
      </c>
      <c r="AC189" s="140">
        <f>'Lack of Coping Capacity'!M188</f>
        <v>5.0999999999999996</v>
      </c>
      <c r="AD189" s="140">
        <f>'Lack of Coping Capacity'!R188</f>
        <v>6.1</v>
      </c>
      <c r="AE189" s="140">
        <f>'Lack of Coping Capacity'!Z188</f>
        <v>5.7</v>
      </c>
      <c r="AF189" s="40">
        <f>'Lack of Coping Capacity'!AA188</f>
        <v>5.6</v>
      </c>
      <c r="AG189" s="41">
        <f t="shared" si="42"/>
        <v>5.7</v>
      </c>
      <c r="AH189" s="149">
        <f t="shared" si="43"/>
        <v>4.0999999999999996</v>
      </c>
      <c r="AI189" s="172" t="str">
        <f t="shared" si="44"/>
        <v>Medium</v>
      </c>
      <c r="AJ189" s="166">
        <f t="shared" si="45"/>
        <v>78</v>
      </c>
      <c r="AK189" s="169">
        <f>VLOOKUP($B189,'Lack of Reliability Index'!$A$2:$H$192,8,FALSE)</f>
        <v>5.5601990049751242</v>
      </c>
      <c r="AL189" s="47">
        <f>'Imputed and missing data hidden'!BY187</f>
        <v>11</v>
      </c>
      <c r="AM189" s="167">
        <f t="shared" si="46"/>
        <v>0.21568627450980393</v>
      </c>
      <c r="AN189" s="47" t="str">
        <f t="shared" si="47"/>
        <v/>
      </c>
      <c r="AO189" s="168">
        <f>'Indicator Date hidden2'!BZ188</f>
        <v>0.4925373134328358</v>
      </c>
      <c r="AP189" s="173"/>
    </row>
    <row r="190" spans="1:42" ht="15.75" thickBot="1" x14ac:dyDescent="0.3">
      <c r="A190" s="120" t="str">
        <f>'Indicator Data'!A192</f>
        <v>Venezuela</v>
      </c>
      <c r="B190" s="43" t="str">
        <f>'Indicator Data'!B192</f>
        <v>VEN</v>
      </c>
      <c r="C190" s="147">
        <f>'Hazard &amp; Exposure'!AO189</f>
        <v>9.1999999999999993</v>
      </c>
      <c r="D190" s="146">
        <f>'Hazard &amp; Exposure'!AP189</f>
        <v>5.6</v>
      </c>
      <c r="E190" s="146">
        <f>'Hazard &amp; Exposure'!AQ189</f>
        <v>6.8</v>
      </c>
      <c r="F190" s="146">
        <f>'Hazard &amp; Exposure'!AR189</f>
        <v>4.5999999999999996</v>
      </c>
      <c r="G190" s="146">
        <f>'Hazard &amp; Exposure'!AU189</f>
        <v>1.3</v>
      </c>
      <c r="H190" s="146">
        <f>'Hazard &amp; Exposure'!DM189</f>
        <v>5.4</v>
      </c>
      <c r="I190" s="40">
        <f>'Hazard &amp; Exposure'!DN189</f>
        <v>6.1</v>
      </c>
      <c r="J190" s="146">
        <f>'Hazard &amp; Exposure'!DQ189</f>
        <v>8.4</v>
      </c>
      <c r="K190" s="146">
        <f>'Hazard &amp; Exposure'!DT189</f>
        <v>0</v>
      </c>
      <c r="L190" s="40">
        <f>'Hazard &amp; Exposure'!DU189</f>
        <v>5.9</v>
      </c>
      <c r="M190" s="41">
        <f t="shared" si="40"/>
        <v>6</v>
      </c>
      <c r="N190" s="144">
        <f>Vulnerability!E189</f>
        <v>2.8</v>
      </c>
      <c r="O190" s="142">
        <f>Vulnerability!H189</f>
        <v>6.1</v>
      </c>
      <c r="P190" s="142">
        <f>Vulnerability!N189</f>
        <v>0.1</v>
      </c>
      <c r="Q190" s="40">
        <f>Vulnerability!O189</f>
        <v>3</v>
      </c>
      <c r="R190" s="142">
        <f>Vulnerability!T189</f>
        <v>5</v>
      </c>
      <c r="S190" s="141">
        <f>Vulnerability!AB189</f>
        <v>1.2</v>
      </c>
      <c r="T190" s="141">
        <f>Vulnerability!AE189</f>
        <v>1.5</v>
      </c>
      <c r="U190" s="141">
        <f>Vulnerability!AH189</f>
        <v>0</v>
      </c>
      <c r="V190" s="141">
        <f>Vulnerability!AK189</f>
        <v>6.1</v>
      </c>
      <c r="W190" s="142">
        <f>Vulnerability!AL189</f>
        <v>2.6</v>
      </c>
      <c r="X190" s="40">
        <f>Vulnerability!AM189</f>
        <v>3.9</v>
      </c>
      <c r="Y190" s="41">
        <f t="shared" si="41"/>
        <v>3.5</v>
      </c>
      <c r="Z190" s="156">
        <f>'Lack of Coping Capacity'!D189</f>
        <v>2.5</v>
      </c>
      <c r="AA190" s="140">
        <f>'Lack of Coping Capacity'!G189</f>
        <v>8</v>
      </c>
      <c r="AB190" s="40">
        <f>'Lack of Coping Capacity'!H189</f>
        <v>5.3</v>
      </c>
      <c r="AC190" s="140">
        <f>'Lack of Coping Capacity'!M189</f>
        <v>2.7</v>
      </c>
      <c r="AD190" s="140">
        <f>'Lack of Coping Capacity'!R189</f>
        <v>3.6</v>
      </c>
      <c r="AE190" s="140">
        <f>'Lack of Coping Capacity'!Z189</f>
        <v>4.8</v>
      </c>
      <c r="AF190" s="40">
        <f>'Lack of Coping Capacity'!AA189</f>
        <v>3.7</v>
      </c>
      <c r="AG190" s="41">
        <f t="shared" si="42"/>
        <v>4.5</v>
      </c>
      <c r="AH190" s="149">
        <f t="shared" si="43"/>
        <v>4.5999999999999996</v>
      </c>
      <c r="AI190" s="172" t="str">
        <f t="shared" si="44"/>
        <v>Medium</v>
      </c>
      <c r="AJ190" s="166">
        <f t="shared" si="45"/>
        <v>61</v>
      </c>
      <c r="AK190" s="169">
        <f>VLOOKUP($B190,'Lack of Reliability Index'!$A$2:$H$192,8,FALSE)</f>
        <v>4.3661691542288565</v>
      </c>
      <c r="AL190" s="47">
        <f>'Imputed and missing data hidden'!BY188</f>
        <v>11</v>
      </c>
      <c r="AM190" s="167">
        <f t="shared" si="46"/>
        <v>0.21568627450980393</v>
      </c>
      <c r="AN190" s="47" t="str">
        <f t="shared" si="47"/>
        <v/>
      </c>
      <c r="AO190" s="168">
        <f>'Indicator Date hidden2'!BZ189</f>
        <v>0.26865671641791045</v>
      </c>
      <c r="AP190" s="173"/>
    </row>
    <row r="191" spans="1:42" ht="15.75" thickBot="1" x14ac:dyDescent="0.3">
      <c r="A191" s="120" t="str">
        <f>'Indicator Data'!A193</f>
        <v>Viet Nam</v>
      </c>
      <c r="B191" s="43" t="str">
        <f>'Indicator Data'!B193</f>
        <v>VNM</v>
      </c>
      <c r="C191" s="147">
        <f>'Hazard &amp; Exposure'!AO190</f>
        <v>4.0999999999999996</v>
      </c>
      <c r="D191" s="146">
        <f>'Hazard &amp; Exposure'!AP190</f>
        <v>10</v>
      </c>
      <c r="E191" s="146">
        <f>'Hazard &amp; Exposure'!AQ190</f>
        <v>7.4</v>
      </c>
      <c r="F191" s="146">
        <f>'Hazard &amp; Exposure'!AR190</f>
        <v>7.9</v>
      </c>
      <c r="G191" s="146">
        <f>'Hazard &amp; Exposure'!AU190</f>
        <v>3.4</v>
      </c>
      <c r="H191" s="146">
        <f>'Hazard &amp; Exposure'!DM190</f>
        <v>6.9</v>
      </c>
      <c r="I191" s="40">
        <f>'Hazard &amp; Exposure'!DN190</f>
        <v>7.3</v>
      </c>
      <c r="J191" s="146">
        <f>'Hazard &amp; Exposure'!DQ190</f>
        <v>4.4000000000000004</v>
      </c>
      <c r="K191" s="146">
        <f>'Hazard &amp; Exposure'!DT190</f>
        <v>0</v>
      </c>
      <c r="L191" s="40">
        <f>'Hazard &amp; Exposure'!DU190</f>
        <v>3.1</v>
      </c>
      <c r="M191" s="41">
        <f t="shared" si="40"/>
        <v>5.6</v>
      </c>
      <c r="N191" s="144">
        <f>Vulnerability!E190</f>
        <v>4.3</v>
      </c>
      <c r="O191" s="142">
        <f>Vulnerability!H190</f>
        <v>3.4</v>
      </c>
      <c r="P191" s="142">
        <f>Vulnerability!N190</f>
        <v>1.2</v>
      </c>
      <c r="Q191" s="40">
        <f>Vulnerability!O190</f>
        <v>3.3</v>
      </c>
      <c r="R191" s="142">
        <f>Vulnerability!T190</f>
        <v>0</v>
      </c>
      <c r="S191" s="141">
        <f>Vulnerability!AB190</f>
        <v>1</v>
      </c>
      <c r="T191" s="141">
        <f>Vulnerability!AE190</f>
        <v>2.2000000000000002</v>
      </c>
      <c r="U191" s="141">
        <f>Vulnerability!AH190</f>
        <v>1.5</v>
      </c>
      <c r="V191" s="141">
        <f>Vulnerability!AK190</f>
        <v>2.2999999999999998</v>
      </c>
      <c r="W191" s="142">
        <f>Vulnerability!AL190</f>
        <v>1.8</v>
      </c>
      <c r="X191" s="40">
        <f>Vulnerability!AM190</f>
        <v>0.9</v>
      </c>
      <c r="Y191" s="41">
        <f t="shared" si="41"/>
        <v>2.2000000000000002</v>
      </c>
      <c r="Z191" s="156">
        <f>'Lack of Coping Capacity'!D190</f>
        <v>4.2</v>
      </c>
      <c r="AA191" s="140">
        <f>'Lack of Coping Capacity'!G190</f>
        <v>5.9</v>
      </c>
      <c r="AB191" s="40">
        <f>'Lack of Coping Capacity'!H190</f>
        <v>5.0999999999999996</v>
      </c>
      <c r="AC191" s="140">
        <f>'Lack of Coping Capacity'!M190</f>
        <v>2.6</v>
      </c>
      <c r="AD191" s="140">
        <f>'Lack of Coping Capacity'!R190</f>
        <v>3.5</v>
      </c>
      <c r="AE191" s="140">
        <f>'Lack of Coping Capacity'!Z190</f>
        <v>4.5999999999999996</v>
      </c>
      <c r="AF191" s="40">
        <f>'Lack of Coping Capacity'!AA190</f>
        <v>3.6</v>
      </c>
      <c r="AG191" s="41">
        <f t="shared" si="42"/>
        <v>4.4000000000000004</v>
      </c>
      <c r="AH191" s="149">
        <f t="shared" si="43"/>
        <v>3.8</v>
      </c>
      <c r="AI191" s="172" t="str">
        <f t="shared" si="44"/>
        <v>Medium</v>
      </c>
      <c r="AJ191" s="166">
        <f t="shared" si="45"/>
        <v>92</v>
      </c>
      <c r="AK191" s="169">
        <f>VLOOKUP($B191,'Lack of Reliability Index'!$A$2:$H$192,8,FALSE)</f>
        <v>2.9629629629629628</v>
      </c>
      <c r="AL191" s="47">
        <f>'Imputed and missing data hidden'!BY189</f>
        <v>5</v>
      </c>
      <c r="AM191" s="167">
        <f t="shared" si="46"/>
        <v>9.8039215686274508E-2</v>
      </c>
      <c r="AN191" s="47" t="str">
        <f t="shared" si="47"/>
        <v/>
      </c>
      <c r="AO191" s="168">
        <f>'Indicator Date hidden2'!BZ190</f>
        <v>0.30555555555555558</v>
      </c>
      <c r="AP191" s="173"/>
    </row>
    <row r="192" spans="1:42" ht="15.75" thickBot="1" x14ac:dyDescent="0.3">
      <c r="A192" s="120" t="str">
        <f>'Indicator Data'!A194</f>
        <v>Yemen</v>
      </c>
      <c r="B192" s="43" t="str">
        <f>'Indicator Data'!B194</f>
        <v>YEM</v>
      </c>
      <c r="C192" s="147">
        <f>'Hazard &amp; Exposure'!AO191</f>
        <v>2.1</v>
      </c>
      <c r="D192" s="146">
        <f>'Hazard &amp; Exposure'!AP191</f>
        <v>4.8</v>
      </c>
      <c r="E192" s="146">
        <f>'Hazard &amp; Exposure'!AQ191</f>
        <v>5.5</v>
      </c>
      <c r="F192" s="146">
        <f>'Hazard &amp; Exposure'!AR191</f>
        <v>0</v>
      </c>
      <c r="G192" s="146">
        <f>'Hazard &amp; Exposure'!AU191</f>
        <v>2.6</v>
      </c>
      <c r="H192" s="146">
        <f>'Hazard &amp; Exposure'!DM191</f>
        <v>6.9</v>
      </c>
      <c r="I192" s="40">
        <f>'Hazard &amp; Exposure'!DN191</f>
        <v>4</v>
      </c>
      <c r="J192" s="146">
        <f>'Hazard &amp; Exposure'!DQ191</f>
        <v>10</v>
      </c>
      <c r="K192" s="146">
        <f>'Hazard &amp; Exposure'!DT191</f>
        <v>10</v>
      </c>
      <c r="L192" s="40">
        <f>'Hazard &amp; Exposure'!DU191</f>
        <v>10</v>
      </c>
      <c r="M192" s="41">
        <f t="shared" si="40"/>
        <v>8.3000000000000007</v>
      </c>
      <c r="N192" s="144">
        <f>Vulnerability!E191</f>
        <v>8.8000000000000007</v>
      </c>
      <c r="O192" s="142">
        <f>Vulnerability!H191</f>
        <v>6.5</v>
      </c>
      <c r="P192" s="142">
        <f>Vulnerability!N191</f>
        <v>6.2</v>
      </c>
      <c r="Q192" s="40">
        <f>Vulnerability!O191</f>
        <v>7.6</v>
      </c>
      <c r="R192" s="142">
        <f>Vulnerability!T191</f>
        <v>10</v>
      </c>
      <c r="S192" s="141">
        <f>Vulnerability!AB191</f>
        <v>1.2</v>
      </c>
      <c r="T192" s="141">
        <f>Vulnerability!AE191</f>
        <v>6.6</v>
      </c>
      <c r="U192" s="141">
        <f>Vulnerability!AH191</f>
        <v>1.9</v>
      </c>
      <c r="V192" s="141">
        <f>Vulnerability!AK191</f>
        <v>9</v>
      </c>
      <c r="W192" s="142">
        <f>Vulnerability!AL191</f>
        <v>5.7</v>
      </c>
      <c r="X192" s="40">
        <f>Vulnerability!AM191</f>
        <v>8.6999999999999993</v>
      </c>
      <c r="Y192" s="41">
        <f t="shared" si="41"/>
        <v>8.1999999999999993</v>
      </c>
      <c r="Z192" s="156">
        <f>'Lack of Coping Capacity'!D191</f>
        <v>8.5</v>
      </c>
      <c r="AA192" s="140">
        <f>'Lack of Coping Capacity'!G191</f>
        <v>8.6999999999999993</v>
      </c>
      <c r="AB192" s="40">
        <f>'Lack of Coping Capacity'!H191</f>
        <v>8.6</v>
      </c>
      <c r="AC192" s="140">
        <f>'Lack of Coping Capacity'!M191</f>
        <v>5.7</v>
      </c>
      <c r="AD192" s="140">
        <f>'Lack of Coping Capacity'!R191</f>
        <v>7.2</v>
      </c>
      <c r="AE192" s="140">
        <f>'Lack of Coping Capacity'!Z191</f>
        <v>7.4</v>
      </c>
      <c r="AF192" s="40">
        <f>'Lack of Coping Capacity'!AA191</f>
        <v>6.8</v>
      </c>
      <c r="AG192" s="41">
        <f t="shared" si="42"/>
        <v>7.8</v>
      </c>
      <c r="AH192" s="149">
        <f t="shared" si="43"/>
        <v>8.1</v>
      </c>
      <c r="AI192" s="172" t="str">
        <f t="shared" si="44"/>
        <v>Very High</v>
      </c>
      <c r="AJ192" s="166">
        <f t="shared" si="45"/>
        <v>3</v>
      </c>
      <c r="AK192" s="169">
        <f>VLOOKUP($B192,'Lack of Reliability Index'!$A$2:$H$192,8,FALSE)</f>
        <v>3.6756756756756754</v>
      </c>
      <c r="AL192" s="47">
        <f>'Imputed and missing data hidden'!BY190</f>
        <v>4</v>
      </c>
      <c r="AM192" s="167">
        <f t="shared" si="46"/>
        <v>7.8431372549019607E-2</v>
      </c>
      <c r="AN192" s="47" t="str">
        <f t="shared" si="47"/>
        <v>YES</v>
      </c>
      <c r="AO192" s="168">
        <f>'Indicator Date hidden2'!BZ191</f>
        <v>0.35135135135135137</v>
      </c>
      <c r="AP192" s="173"/>
    </row>
    <row r="193" spans="1:42" ht="15.75" thickBot="1" x14ac:dyDescent="0.3">
      <c r="A193" s="120" t="str">
        <f>'Indicator Data'!A195</f>
        <v>Zambia</v>
      </c>
      <c r="B193" s="43" t="str">
        <f>'Indicator Data'!B195</f>
        <v>ZMB</v>
      </c>
      <c r="C193" s="147">
        <f>'Hazard &amp; Exposure'!AO192</f>
        <v>2.8</v>
      </c>
      <c r="D193" s="146">
        <f>'Hazard &amp; Exposure'!AP192</f>
        <v>5.5</v>
      </c>
      <c r="E193" s="146">
        <f>'Hazard &amp; Exposure'!AQ192</f>
        <v>0</v>
      </c>
      <c r="F193" s="146">
        <f>'Hazard &amp; Exposure'!AR192</f>
        <v>0</v>
      </c>
      <c r="G193" s="146">
        <f>'Hazard &amp; Exposure'!AU192</f>
        <v>3.3</v>
      </c>
      <c r="H193" s="146">
        <f>'Hazard &amp; Exposure'!DM192</f>
        <v>6.5</v>
      </c>
      <c r="I193" s="40">
        <f>'Hazard &amp; Exposure'!DN192</f>
        <v>3.4</v>
      </c>
      <c r="J193" s="146">
        <f>'Hazard &amp; Exposure'!DQ192</f>
        <v>1.3</v>
      </c>
      <c r="K193" s="146">
        <f>'Hazard &amp; Exposure'!DT192</f>
        <v>0</v>
      </c>
      <c r="L193" s="40">
        <f>'Hazard &amp; Exposure'!DU192</f>
        <v>0.9</v>
      </c>
      <c r="M193" s="41">
        <f t="shared" si="40"/>
        <v>2.2000000000000002</v>
      </c>
      <c r="N193" s="144">
        <f>Vulnerability!E192</f>
        <v>7.9</v>
      </c>
      <c r="O193" s="142">
        <f>Vulnerability!H192</f>
        <v>7.5</v>
      </c>
      <c r="P193" s="142">
        <f>Vulnerability!N192</f>
        <v>1.5</v>
      </c>
      <c r="Q193" s="40">
        <f>Vulnerability!O192</f>
        <v>6.2</v>
      </c>
      <c r="R193" s="142">
        <f>Vulnerability!T192</f>
        <v>5</v>
      </c>
      <c r="S193" s="141">
        <f>Vulnerability!AB192</f>
        <v>7.4</v>
      </c>
      <c r="T193" s="141">
        <f>Vulnerability!AE192</f>
        <v>4</v>
      </c>
      <c r="U193" s="141">
        <f>Vulnerability!AH192</f>
        <v>0</v>
      </c>
      <c r="V193" s="141">
        <f>Vulnerability!AK192</f>
        <v>9</v>
      </c>
      <c r="W193" s="142">
        <f>Vulnerability!AL192</f>
        <v>6.1</v>
      </c>
      <c r="X193" s="40">
        <f>Vulnerability!AM192</f>
        <v>5.6</v>
      </c>
      <c r="Y193" s="41">
        <f t="shared" si="41"/>
        <v>5.9</v>
      </c>
      <c r="Z193" s="156">
        <f>'Lack of Coping Capacity'!D192</f>
        <v>3.5</v>
      </c>
      <c r="AA193" s="140">
        <f>'Lack of Coping Capacity'!G192</f>
        <v>6.4</v>
      </c>
      <c r="AB193" s="40">
        <f>'Lack of Coping Capacity'!H192</f>
        <v>5</v>
      </c>
      <c r="AC193" s="140">
        <f>'Lack of Coping Capacity'!M192</f>
        <v>5.7</v>
      </c>
      <c r="AD193" s="140">
        <f>'Lack of Coping Capacity'!R192</f>
        <v>8.6</v>
      </c>
      <c r="AE193" s="140">
        <f>'Lack of Coping Capacity'!Z192</f>
        <v>6.1</v>
      </c>
      <c r="AF193" s="40">
        <f>'Lack of Coping Capacity'!AA192</f>
        <v>6.8</v>
      </c>
      <c r="AG193" s="41">
        <f t="shared" si="42"/>
        <v>6</v>
      </c>
      <c r="AH193" s="149">
        <f t="shared" si="43"/>
        <v>4.3</v>
      </c>
      <c r="AI193" s="172" t="str">
        <f t="shared" si="44"/>
        <v>Medium</v>
      </c>
      <c r="AJ193" s="166">
        <f t="shared" si="45"/>
        <v>71</v>
      </c>
      <c r="AK193" s="169">
        <f>VLOOKUP($B193,'Lack of Reliability Index'!$A$2:$H$192,8,FALSE)</f>
        <v>1.5855855855855854</v>
      </c>
      <c r="AL193" s="47">
        <f>'Imputed and missing data hidden'!BY191</f>
        <v>0</v>
      </c>
      <c r="AM193" s="167">
        <f t="shared" si="46"/>
        <v>0</v>
      </c>
      <c r="AN193" s="47" t="str">
        <f t="shared" si="47"/>
        <v/>
      </c>
      <c r="AO193" s="168">
        <f>'Indicator Date hidden2'!BZ192</f>
        <v>0.29729729729729731</v>
      </c>
      <c r="AP193" s="173"/>
    </row>
    <row r="194" spans="1:42" ht="15" customHeight="1" thickBot="1" x14ac:dyDescent="0.3">
      <c r="A194" s="120" t="str">
        <f>'Indicator Data'!A196</f>
        <v>Zimbabwe</v>
      </c>
      <c r="B194" s="43" t="str">
        <f>'Indicator Data'!B196</f>
        <v>ZWE</v>
      </c>
      <c r="C194" s="147">
        <f>'Hazard &amp; Exposure'!AO193</f>
        <v>2.2000000000000002</v>
      </c>
      <c r="D194" s="146">
        <f>'Hazard &amp; Exposure'!AP193</f>
        <v>6</v>
      </c>
      <c r="E194" s="146">
        <f>'Hazard &amp; Exposure'!AQ193</f>
        <v>0</v>
      </c>
      <c r="F194" s="146">
        <f>'Hazard &amp; Exposure'!AR193</f>
        <v>0.4</v>
      </c>
      <c r="G194" s="146">
        <f>'Hazard &amp; Exposure'!AU193</f>
        <v>9</v>
      </c>
      <c r="H194" s="146">
        <f>'Hazard &amp; Exposure'!DM193</f>
        <v>4.8</v>
      </c>
      <c r="I194" s="40">
        <f>'Hazard &amp; Exposure'!DN193</f>
        <v>4.7</v>
      </c>
      <c r="J194" s="146">
        <f>'Hazard &amp; Exposure'!DQ193</f>
        <v>5.2</v>
      </c>
      <c r="K194" s="146">
        <f>'Hazard &amp; Exposure'!DT193</f>
        <v>0</v>
      </c>
      <c r="L194" s="40">
        <f>'Hazard &amp; Exposure'!DU193</f>
        <v>3.6</v>
      </c>
      <c r="M194" s="41">
        <f t="shared" si="40"/>
        <v>4.2</v>
      </c>
      <c r="N194" s="144">
        <f>Vulnerability!E193</f>
        <v>7.7</v>
      </c>
      <c r="O194" s="142">
        <f>Vulnerability!H193</f>
        <v>5.9</v>
      </c>
      <c r="P194" s="142">
        <f>Vulnerability!N193</f>
        <v>2</v>
      </c>
      <c r="Q194" s="40">
        <f>Vulnerability!O193</f>
        <v>5.8</v>
      </c>
      <c r="R194" s="142">
        <f>Vulnerability!T193</f>
        <v>4</v>
      </c>
      <c r="S194" s="141">
        <f>Vulnerability!AB193</f>
        <v>6.1</v>
      </c>
      <c r="T194" s="141">
        <f>Vulnerability!AE193</f>
        <v>3.2</v>
      </c>
      <c r="U194" s="141">
        <f>Vulnerability!AH193</f>
        <v>0.3</v>
      </c>
      <c r="V194" s="141">
        <f>Vulnerability!AK193</f>
        <v>9.4</v>
      </c>
      <c r="W194" s="142">
        <f>Vulnerability!AL193</f>
        <v>5.9</v>
      </c>
      <c r="X194" s="40">
        <f>Vulnerability!AM193</f>
        <v>5</v>
      </c>
      <c r="Y194" s="41">
        <f t="shared" si="41"/>
        <v>5.4</v>
      </c>
      <c r="Z194" s="156">
        <f>'Lack of Coping Capacity'!D193</f>
        <v>2.6</v>
      </c>
      <c r="AA194" s="140">
        <f>'Lack of Coping Capacity'!G193</f>
        <v>7.6</v>
      </c>
      <c r="AB194" s="40">
        <f>'Lack of Coping Capacity'!H193</f>
        <v>5.0999999999999996</v>
      </c>
      <c r="AC194" s="140">
        <f>'Lack of Coping Capacity'!M193</f>
        <v>5.6</v>
      </c>
      <c r="AD194" s="140">
        <f>'Lack of Coping Capacity'!R193</f>
        <v>7.7</v>
      </c>
      <c r="AE194" s="140">
        <f>'Lack of Coping Capacity'!Z193</f>
        <v>6.6</v>
      </c>
      <c r="AF194" s="40">
        <f>'Lack of Coping Capacity'!AA193</f>
        <v>6.6</v>
      </c>
      <c r="AG194" s="41">
        <f t="shared" si="42"/>
        <v>5.9</v>
      </c>
      <c r="AH194" s="149">
        <f t="shared" si="43"/>
        <v>5.0999999999999996</v>
      </c>
      <c r="AI194" s="172" t="str">
        <f t="shared" si="44"/>
        <v>High</v>
      </c>
      <c r="AJ194" s="166">
        <f t="shared" si="45"/>
        <v>47</v>
      </c>
      <c r="AK194" s="169">
        <f>VLOOKUP($B194,'Lack of Reliability Index'!$A$2:$H$192,8,FALSE)</f>
        <v>1.4414414414414409</v>
      </c>
      <c r="AL194" s="47">
        <f>'Imputed and missing data hidden'!BY192</f>
        <v>0</v>
      </c>
      <c r="AM194" s="167">
        <f t="shared" si="46"/>
        <v>0</v>
      </c>
      <c r="AN194" s="47" t="str">
        <f t="shared" si="47"/>
        <v/>
      </c>
      <c r="AO194" s="168">
        <f>'Indicator Date hidden2'!BZ193</f>
        <v>0.27027027027027029</v>
      </c>
      <c r="AP194" s="173"/>
    </row>
    <row r="197" spans="1:42" x14ac:dyDescent="0.25">
      <c r="A197" s="225" t="s">
        <v>966</v>
      </c>
      <c r="B197" s="225"/>
    </row>
    <row r="198" spans="1:42" x14ac:dyDescent="0.25">
      <c r="A198" s="225"/>
      <c r="B198" s="225"/>
    </row>
  </sheetData>
  <autoFilter ref="A3:AO3">
    <sortState ref="A4:AO194">
      <sortCondition ref="A3"/>
    </sortState>
  </autoFilter>
  <sortState ref="A4:B194">
    <sortCondition ref="A4:A194"/>
  </sortState>
  <mergeCells count="2">
    <mergeCell ref="A1:AO1"/>
    <mergeCell ref="A197:B198"/>
  </mergeCells>
  <conditionalFormatting sqref="M4:M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Y4:Y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G4:AG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Q4:Q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F4:AF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I4:I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B4:AB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L4:L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X4:X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N4:AN194">
    <cfRule type="cellIs" dxfId="10" priority="11" operator="equal">
      <formula>"YES"</formula>
    </cfRule>
  </conditionalFormatting>
  <conditionalFormatting sqref="AK4:AK194">
    <cfRule type="dataBar" priority="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I4:AI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H4:AH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P4:AP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AK4:AK194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AP4:AP194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DX195"/>
  <sheetViews>
    <sheetView showGridLines="0" workbookViewId="0">
      <pane xSplit="2" ySplit="2" topLeftCell="CS3" activePane="bottomRight" state="frozen"/>
      <selection pane="topRight" activeCell="B1" sqref="B1"/>
      <selection pane="bottomLeft" activeCell="A5" sqref="A5"/>
      <selection pane="bottomRight" sqref="A1:DU1"/>
    </sheetView>
  </sheetViews>
  <sheetFormatPr defaultRowHeight="15" x14ac:dyDescent="0.25"/>
  <cols>
    <col min="1" max="1" width="25.7109375" style="1" customWidth="1"/>
    <col min="2" max="2" width="9.140625" style="1"/>
    <col min="3" max="13" width="7.85546875" style="7" customWidth="1"/>
    <col min="14" max="14" width="8" style="8" customWidth="1"/>
    <col min="15" max="20" width="7.85546875" style="8" customWidth="1"/>
    <col min="21" max="21" width="7.85546875" style="9" customWidth="1"/>
    <col min="22" max="48" width="7.85546875" style="7" customWidth="1"/>
    <col min="49" max="49" width="8.42578125" style="8" customWidth="1"/>
    <col min="50" max="52" width="7.85546875" style="7" customWidth="1"/>
    <col min="53" max="53" width="7.85546875" style="8" customWidth="1"/>
    <col min="54" max="56" width="7.85546875" style="7" customWidth="1"/>
    <col min="57" max="57" width="7.85546875" style="8" customWidth="1"/>
    <col min="58" max="60" width="7.85546875" style="7" customWidth="1"/>
    <col min="61" max="61" width="7.85546875" style="8" customWidth="1"/>
    <col min="62" max="67" width="7.85546875" style="7" customWidth="1"/>
    <col min="68" max="69" width="7.85546875" style="8" customWidth="1"/>
    <col min="70" max="76" width="7.85546875" style="7" customWidth="1"/>
    <col min="77" max="78" width="7.85546875" style="8" customWidth="1"/>
    <col min="79" max="84" width="7.85546875" style="7" customWidth="1"/>
    <col min="85" max="85" width="7.85546875" style="8" customWidth="1"/>
    <col min="86" max="88" width="7.85546875" style="7" customWidth="1"/>
    <col min="89" max="89" width="8.28515625" style="8" customWidth="1"/>
    <col min="90" max="92" width="7.85546875" style="7" customWidth="1"/>
    <col min="93" max="93" width="7.85546875" style="8" customWidth="1"/>
    <col min="94" max="96" width="7.85546875" style="7" customWidth="1"/>
    <col min="97" max="111" width="7.85546875" style="1" customWidth="1"/>
    <col min="112" max="112" width="7.85546875" style="8" customWidth="1"/>
    <col min="113" max="125" width="7.85546875" style="1" customWidth="1"/>
    <col min="126" max="16384" width="9.140625" style="1"/>
  </cols>
  <sheetData>
    <row r="1" spans="1:127" x14ac:dyDescent="0.25">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row>
    <row r="2" spans="1:127" s="4" customFormat="1" ht="117.75" customHeight="1" thickBot="1" x14ac:dyDescent="0.3">
      <c r="A2" s="121" t="s">
        <v>379</v>
      </c>
      <c r="B2" s="47" t="s">
        <v>391</v>
      </c>
      <c r="C2" s="48" t="s">
        <v>872</v>
      </c>
      <c r="D2" s="48" t="s">
        <v>873</v>
      </c>
      <c r="E2" s="48" t="s">
        <v>436</v>
      </c>
      <c r="F2" s="48" t="s">
        <v>827</v>
      </c>
      <c r="G2" s="48" t="s">
        <v>828</v>
      </c>
      <c r="H2" s="48" t="s">
        <v>829</v>
      </c>
      <c r="I2" s="48" t="s">
        <v>830</v>
      </c>
      <c r="J2" s="48" t="s">
        <v>831</v>
      </c>
      <c r="K2" s="48" t="s">
        <v>446</v>
      </c>
      <c r="L2" s="48" t="s">
        <v>832</v>
      </c>
      <c r="M2" s="49" t="s">
        <v>419</v>
      </c>
      <c r="N2" s="50" t="s">
        <v>874</v>
      </c>
      <c r="O2" s="50" t="s">
        <v>875</v>
      </c>
      <c r="P2" s="50" t="s">
        <v>439</v>
      </c>
      <c r="Q2" s="50" t="s">
        <v>440</v>
      </c>
      <c r="R2" s="50" t="s">
        <v>441</v>
      </c>
      <c r="S2" s="50" t="s">
        <v>442</v>
      </c>
      <c r="T2" s="50" t="s">
        <v>445</v>
      </c>
      <c r="U2" s="51" t="s">
        <v>420</v>
      </c>
      <c r="V2" s="48" t="s">
        <v>874</v>
      </c>
      <c r="W2" s="48" t="s">
        <v>875</v>
      </c>
      <c r="X2" s="48" t="s">
        <v>438</v>
      </c>
      <c r="Y2" s="48" t="s">
        <v>439</v>
      </c>
      <c r="Z2" s="48" t="s">
        <v>440</v>
      </c>
      <c r="AA2" s="48" t="s">
        <v>441</v>
      </c>
      <c r="AB2" s="48" t="s">
        <v>442</v>
      </c>
      <c r="AC2" s="48" t="s">
        <v>443</v>
      </c>
      <c r="AD2" s="48" t="s">
        <v>445</v>
      </c>
      <c r="AE2" s="48" t="s">
        <v>444</v>
      </c>
      <c r="AF2" s="49" t="s">
        <v>420</v>
      </c>
      <c r="AG2" s="49" t="s">
        <v>769</v>
      </c>
      <c r="AH2" s="49" t="s">
        <v>429</v>
      </c>
      <c r="AI2" s="49" t="s">
        <v>430</v>
      </c>
      <c r="AJ2" s="49" t="s">
        <v>450</v>
      </c>
      <c r="AK2" s="49" t="s">
        <v>451</v>
      </c>
      <c r="AL2" s="49" t="s">
        <v>452</v>
      </c>
      <c r="AM2" s="49" t="s">
        <v>453</v>
      </c>
      <c r="AN2" s="49" t="s">
        <v>771</v>
      </c>
      <c r="AO2" s="52" t="s">
        <v>447</v>
      </c>
      <c r="AP2" s="52" t="s">
        <v>448</v>
      </c>
      <c r="AQ2" s="52" t="s">
        <v>449</v>
      </c>
      <c r="AR2" s="52" t="s">
        <v>454</v>
      </c>
      <c r="AS2" s="49" t="s">
        <v>772</v>
      </c>
      <c r="AT2" s="49" t="s">
        <v>770</v>
      </c>
      <c r="AU2" s="52" t="s">
        <v>791</v>
      </c>
      <c r="AV2" s="48" t="s">
        <v>1206</v>
      </c>
      <c r="AW2" s="50" t="s">
        <v>1207</v>
      </c>
      <c r="AX2" s="48" t="s">
        <v>1208</v>
      </c>
      <c r="AY2" s="49" t="s">
        <v>1127</v>
      </c>
      <c r="AZ2" s="48" t="s">
        <v>1209</v>
      </c>
      <c r="BA2" s="50" t="s">
        <v>1210</v>
      </c>
      <c r="BB2" s="48" t="s">
        <v>1210</v>
      </c>
      <c r="BC2" s="49" t="s">
        <v>1128</v>
      </c>
      <c r="BD2" s="48" t="s">
        <v>1211</v>
      </c>
      <c r="BE2" s="50" t="s">
        <v>1212</v>
      </c>
      <c r="BF2" s="48" t="s">
        <v>1212</v>
      </c>
      <c r="BG2" s="49" t="s">
        <v>1129</v>
      </c>
      <c r="BH2" s="48" t="s">
        <v>1216</v>
      </c>
      <c r="BI2" s="50" t="s">
        <v>1213</v>
      </c>
      <c r="BJ2" s="48" t="s">
        <v>1213</v>
      </c>
      <c r="BK2" s="49" t="s">
        <v>1130</v>
      </c>
      <c r="BL2" s="195" t="s">
        <v>1131</v>
      </c>
      <c r="BM2" s="48" t="s">
        <v>1217</v>
      </c>
      <c r="BN2" s="48" t="s">
        <v>1218</v>
      </c>
      <c r="BO2" s="48" t="s">
        <v>1132</v>
      </c>
      <c r="BP2" s="50" t="s">
        <v>1214</v>
      </c>
      <c r="BQ2" s="50" t="s">
        <v>1215</v>
      </c>
      <c r="BR2" s="48" t="s">
        <v>1214</v>
      </c>
      <c r="BS2" s="48" t="s">
        <v>1215</v>
      </c>
      <c r="BT2" s="48" t="s">
        <v>1219</v>
      </c>
      <c r="BU2" s="49" t="s">
        <v>1133</v>
      </c>
      <c r="BV2" s="48" t="s">
        <v>1220</v>
      </c>
      <c r="BW2" s="48" t="s">
        <v>1221</v>
      </c>
      <c r="BX2" s="48" t="s">
        <v>1134</v>
      </c>
      <c r="BY2" s="50" t="s">
        <v>1222</v>
      </c>
      <c r="BZ2" s="50" t="s">
        <v>1223</v>
      </c>
      <c r="CA2" s="48" t="s">
        <v>1222</v>
      </c>
      <c r="CB2" s="48" t="s">
        <v>1223</v>
      </c>
      <c r="CC2" s="48" t="s">
        <v>1224</v>
      </c>
      <c r="CD2" s="49" t="s">
        <v>1135</v>
      </c>
      <c r="CE2" s="49" t="s">
        <v>1136</v>
      </c>
      <c r="CF2" s="48" t="s">
        <v>1225</v>
      </c>
      <c r="CG2" s="50" t="s">
        <v>1226</v>
      </c>
      <c r="CH2" s="48" t="s">
        <v>1226</v>
      </c>
      <c r="CI2" s="49" t="s">
        <v>1164</v>
      </c>
      <c r="CJ2" s="48" t="s">
        <v>1205</v>
      </c>
      <c r="CK2" s="50" t="s">
        <v>1227</v>
      </c>
      <c r="CL2" s="48" t="s">
        <v>1227</v>
      </c>
      <c r="CM2" s="49" t="s">
        <v>1089</v>
      </c>
      <c r="CN2" s="48" t="s">
        <v>1253</v>
      </c>
      <c r="CO2" s="50" t="s">
        <v>1254</v>
      </c>
      <c r="CP2" s="48" t="s">
        <v>1254</v>
      </c>
      <c r="CQ2" s="49" t="s">
        <v>1255</v>
      </c>
      <c r="CR2" s="195" t="s">
        <v>1137</v>
      </c>
      <c r="CS2" s="49" t="s">
        <v>1310</v>
      </c>
      <c r="CT2" s="49" t="s">
        <v>1311</v>
      </c>
      <c r="CU2" s="49" t="s">
        <v>1312</v>
      </c>
      <c r="CV2" s="196" t="s">
        <v>1138</v>
      </c>
      <c r="CW2" s="49" t="s">
        <v>1316</v>
      </c>
      <c r="CX2" s="49" t="s">
        <v>1317</v>
      </c>
      <c r="CY2" s="49" t="s">
        <v>1318</v>
      </c>
      <c r="CZ2" s="49" t="s">
        <v>1094</v>
      </c>
      <c r="DA2" s="196" t="s">
        <v>1139</v>
      </c>
      <c r="DB2" s="195" t="s">
        <v>1140</v>
      </c>
      <c r="DC2" s="49" t="s">
        <v>1101</v>
      </c>
      <c r="DD2" s="49" t="s">
        <v>1102</v>
      </c>
      <c r="DE2" s="196" t="s">
        <v>1139</v>
      </c>
      <c r="DF2" s="49" t="s">
        <v>1313</v>
      </c>
      <c r="DG2" s="196" t="s">
        <v>1138</v>
      </c>
      <c r="DH2" s="50" t="s">
        <v>1141</v>
      </c>
      <c r="DI2" s="49" t="s">
        <v>1099</v>
      </c>
      <c r="DJ2" s="49" t="s">
        <v>1100</v>
      </c>
      <c r="DK2" s="196" t="s">
        <v>1142</v>
      </c>
      <c r="DL2" s="195" t="s">
        <v>1143</v>
      </c>
      <c r="DM2" s="52" t="s">
        <v>1146</v>
      </c>
      <c r="DN2" s="53" t="s">
        <v>815</v>
      </c>
      <c r="DO2" s="49" t="s">
        <v>750</v>
      </c>
      <c r="DP2" s="49" t="s">
        <v>796</v>
      </c>
      <c r="DQ2" s="52" t="s">
        <v>752</v>
      </c>
      <c r="DR2" s="49" t="s">
        <v>773</v>
      </c>
      <c r="DS2" s="49" t="s">
        <v>774</v>
      </c>
      <c r="DT2" s="52" t="s">
        <v>813</v>
      </c>
      <c r="DU2" s="53" t="s">
        <v>814</v>
      </c>
    </row>
    <row r="3" spans="1:127" s="4" customFormat="1" x14ac:dyDescent="0.25">
      <c r="A3" s="121" t="str">
        <f>'Indicator Data'!A6</f>
        <v>Afghanistan</v>
      </c>
      <c r="B3" s="54" t="str">
        <f>'Indicator Data'!B6</f>
        <v>AFG</v>
      </c>
      <c r="C3" s="55">
        <f>ROUND(IF('Indicator Data'!C6=0,0.1,IF(LOG('Indicator Data'!C6)&gt;C$195,10,IF(LOG('Indicator Data'!C6)&lt;C$194,0,10-(C$195-LOG('Indicator Data'!C6))/(C$195-C$194)*10))),1)</f>
        <v>9.5</v>
      </c>
      <c r="D3" s="55">
        <f>ROUND(IF('Indicator Data'!D6=0,0.1,IF(LOG('Indicator Data'!D6)&gt;D$195,10,IF(LOG('Indicator Data'!D6)&lt;D$194,0,10-(D$195-LOG('Indicator Data'!D6))/(D$195-D$194)*10))),1)</f>
        <v>10</v>
      </c>
      <c r="E3" s="55">
        <f t="shared" ref="E3:E34" si="0">ROUND((10-GEOMEAN(((10-C3)/10*9+1),((10-D3)/10*9+1)))/9*10,1)</f>
        <v>9.8000000000000007</v>
      </c>
      <c r="F3" s="55">
        <f>IF('Indicator Data'!E6="No data",0.1,(ROUND(IF('Indicator Data'!E6=0,0,IF(LOG('Indicator Data'!E6)&gt;F$195,10,IF(LOG('Indicator Data'!E6)&lt;F$194,0,10-(F$195-LOG('Indicator Data'!E6))/(F$195-F$194)*10))),1)))</f>
        <v>8.5</v>
      </c>
      <c r="G3" s="55">
        <f>ROUND(IF('Indicator Data'!F6=0,0,IF(LOG('Indicator Data'!F6)&gt;G$195,10,IF(LOG('Indicator Data'!F6)&lt;G$194,0,10-(G$195-LOG('Indicator Data'!F6))/(G$195-G$194)*10))),1)</f>
        <v>0</v>
      </c>
      <c r="H3" s="55">
        <f>ROUND(IF('Indicator Data'!G6=0,0,IF(LOG('Indicator Data'!G6)&gt;H$195,10,IF(LOG('Indicator Data'!G6)&lt;H$194,0,10-(H$195-LOG('Indicator Data'!G6))/(H$195-H$194)*10))),1)</f>
        <v>0</v>
      </c>
      <c r="I3" s="55">
        <f>ROUND(IF('Indicator Data'!H6=0,0,IF(LOG('Indicator Data'!H6)&gt;I$195,10,IF(LOG('Indicator Data'!H6)&lt;I$194,0,10-(I$195-LOG('Indicator Data'!H6))/(I$195-I$194)*10))),1)</f>
        <v>0</v>
      </c>
      <c r="J3" s="55">
        <f t="shared" ref="J3:J34" si="1">ROUND((10-GEOMEAN(((10-H3)/10*9+1),((10-I3)/10*9+1)))/9*10,1)</f>
        <v>0</v>
      </c>
      <c r="K3" s="55">
        <f>ROUND(IF('Indicator Data'!I6=0,0,IF(LOG('Indicator Data'!I6)&gt;K$195,10,IF(LOG('Indicator Data'!I6)&lt;K$194,0,10-(K$195-LOG('Indicator Data'!I6))/(K$195-K$194)*10))),1)</f>
        <v>0</v>
      </c>
      <c r="L3" s="55">
        <f t="shared" ref="L3:L34" si="2">ROUND((10-GEOMEAN(((10-J3)/10*9+1),((10-K3)/10*9+1)))/9*10,1)</f>
        <v>0</v>
      </c>
      <c r="M3" s="55">
        <f>ROUND(IF('Indicator Data'!J6=0,0,IF(LOG('Indicator Data'!J6)&gt;M$195,10,IF(LOG('Indicator Data'!J6)&lt;M$194,0,10-(M$195-LOG('Indicator Data'!J6))/(M$195-M$194)*10))),1)</f>
        <v>10</v>
      </c>
      <c r="N3" s="56">
        <f>'Indicator Data'!C6/'Indicator Data'!$CB6</f>
        <v>1.9223052976802765E-3</v>
      </c>
      <c r="O3" s="56">
        <f>'Indicator Data'!D6/'Indicator Data'!$CB6</f>
        <v>9.2983772768010983E-4</v>
      </c>
      <c r="P3" s="56">
        <f>IF(F3=0.1,"x",'Indicator Data'!E6/'Indicator Data'!$CB6)</f>
        <v>7.752656669506303E-3</v>
      </c>
      <c r="Q3" s="56">
        <f>'Indicator Data'!F6/'Indicator Data'!$CB6</f>
        <v>0</v>
      </c>
      <c r="R3" s="56">
        <f>'Indicator Data'!G6/'Indicator Data'!$CB6</f>
        <v>0</v>
      </c>
      <c r="S3" s="56">
        <f>'Indicator Data'!H6/'Indicator Data'!$CB6</f>
        <v>0</v>
      </c>
      <c r="T3" s="56">
        <f>'Indicator Data'!I6/'Indicator Data'!$CB6</f>
        <v>0</v>
      </c>
      <c r="U3" s="56">
        <f>'Indicator Data'!J6/'Indicator Data'!$CB6</f>
        <v>1.5034398555783477E-2</v>
      </c>
      <c r="V3" s="55">
        <f t="shared" ref="V3:V34" si="3">ROUND(IF(N3&gt;V$195,10,IF(N3&lt;V$194,0,10-(V$195-N3)/(V$195-V$194)*10)),1)</f>
        <v>9.6</v>
      </c>
      <c r="W3" s="55">
        <f t="shared" ref="W3:W34" si="4">ROUND(IF(O3&gt;W$195,10,IF(O3&lt;W$194,0,10-(W$195-O3)/(W$195-W$194)*10)),1)</f>
        <v>9.3000000000000007</v>
      </c>
      <c r="X3" s="55">
        <f t="shared" ref="X3:X34" si="5">ROUND(((10-GEOMEAN(((10-V3)/10*9+1),((10-W3)/10*9+1)))/9*10),1)</f>
        <v>9.5</v>
      </c>
      <c r="Y3" s="55">
        <f t="shared" ref="Y3:Y34" si="6">IF(P3="x",0.1,ROUND(IF(P3&gt;Y$195,10,IF(P3&lt;Y$194,0,10-(Y$195-P3)/(Y$195-Y$194)*10)),1))</f>
        <v>5.2</v>
      </c>
      <c r="Z3" s="55">
        <f t="shared" ref="Z3:Z34" si="7">ROUND(IF(Q3=0,0,IF(LOG(Q3)&gt;Z$195,10,IF(LOG(Q3)&lt;=Z$194,0,10-(Z$195-LOG(Q3))/(Z$195-Z$194)*10))),1)</f>
        <v>0</v>
      </c>
      <c r="AA3" s="55">
        <f t="shared" ref="AA3:AA34" si="8">ROUND(IF(R3&gt;AA$195,10,IF(R3&lt;AA$194,0,10-(AA$195-R3)/(AA$195-AA$194)*10)),1)</f>
        <v>0</v>
      </c>
      <c r="AB3" s="55">
        <f t="shared" ref="AB3:AB34" si="9">ROUND(IF(S3&gt;AB$195,10,IF(S3&lt;AB$194,0,10-(AB$195-S3)/(AB$195-AB$194)*10)),1)</f>
        <v>0</v>
      </c>
      <c r="AC3" s="55">
        <f t="shared" ref="AC3:AC34" si="10">ROUND(((10-GEOMEAN(((10-AA3)/10*9+1),((10-AB3)/10*9+1)))/9*10),1)</f>
        <v>0</v>
      </c>
      <c r="AD3" s="55">
        <f t="shared" ref="AD3:AD34" si="11">ROUND(IF(T3=0,0,IF(T3&gt;AD$195,10,IF(T3&lt;=AD$194,0,10-(AD$195-T3)/(AD$195-AD$194)*10))),1)</f>
        <v>0</v>
      </c>
      <c r="AE3" s="55">
        <f t="shared" ref="AE3:AE34" si="12">ROUND((10-GEOMEAN(((10-AC3)/10*9+1),((10-AD3)/10*9+1)))/9*10,1)</f>
        <v>0</v>
      </c>
      <c r="AF3" s="55">
        <f t="shared" ref="AF3:AF34" si="13">ROUND(IF(U3&gt;AF$195,10,IF(U3&lt;AF$194,0,10-(AF$195-U3)/(AF$195-AF$194)*10)),1)</f>
        <v>5</v>
      </c>
      <c r="AG3" s="55">
        <f>ROUND(IF('Indicator Data'!K6=0,0,IF('Indicator Data'!K6&gt;AG$195,10,IF('Indicator Data'!K6&lt;AG$194,0,10-(AG$195-'Indicator Data'!K6)/(AG$195-AG$194)*10))),1)</f>
        <v>4.8</v>
      </c>
      <c r="AH3" s="55">
        <f t="shared" ref="AH3:AH34" si="14">ROUND(AVERAGE(C3,V3),1)</f>
        <v>9.6</v>
      </c>
      <c r="AI3" s="55">
        <f t="shared" ref="AI3:AI34" si="15">ROUND(AVERAGE(D3,W3),1)</f>
        <v>9.6999999999999993</v>
      </c>
      <c r="AJ3" s="55">
        <f t="shared" ref="AJ3:AJ34" si="16">ROUND(AVERAGE(AA3,H3),1)</f>
        <v>0</v>
      </c>
      <c r="AK3" s="55">
        <f t="shared" ref="AK3:AK34" si="17">ROUND(AVERAGE(AB3,I3),1)</f>
        <v>0</v>
      </c>
      <c r="AL3" s="55">
        <f t="shared" ref="AL3:AL34" si="18">ROUND((10-GEOMEAN(((10-AJ3)/10*9+1),((10-AK3)/10*9+1)))/9*10,1)</f>
        <v>0</v>
      </c>
      <c r="AM3" s="55">
        <f t="shared" ref="AM3:AM34" si="19">ROUND(AVERAGE(AD3,K3),1)</f>
        <v>0</v>
      </c>
      <c r="AN3" s="55">
        <f t="shared" ref="AN3:AN34" si="20">ROUND((10-GEOMEAN(((10-M3)/10*9+1),((10-AF3)/10*9+1)))/9*10,1)</f>
        <v>8.5</v>
      </c>
      <c r="AO3" s="181">
        <f t="shared" ref="AO3:AO34" si="21">ROUND((10-GEOMEAN(((10-E3)/10*9+1),((10-X3)/10*9+1)))/9*10,1)</f>
        <v>9.6999999999999993</v>
      </c>
      <c r="AP3" s="181">
        <f>IF(AND(Y3="x",F3="x"),"x",ROUND((10-GEOMEAN(((10-F3)/10*9+1),((10-Y3)/10*9+1)))/9*10,1))</f>
        <v>7.2</v>
      </c>
      <c r="AQ3" s="181">
        <f t="shared" ref="AQ3:AQ34" si="22">ROUND((10-GEOMEAN(((10-G3)/10*9+1),((10-Z3)/10*9+1)))/9*10,1)</f>
        <v>0</v>
      </c>
      <c r="AR3" s="181">
        <f t="shared" ref="AR3:AR34" si="23">ROUND((10-GEOMEAN(((10-L3)/10*9+1),((10-AE3)/10*9+1)))/9*10,1)</f>
        <v>0</v>
      </c>
      <c r="AS3" s="55">
        <f t="shared" ref="AS3:AS34" si="24">ROUND(AVERAGE(AG3,AN3),1)</f>
        <v>6.7</v>
      </c>
      <c r="AT3" s="55">
        <f>IF('Indicator Data'!L6="No data","x",IF('Indicator Data'!CC6&lt;1000,"x",ROUND((IF('Indicator Data'!L6&gt;AT$195,10,IF('Indicator Data'!L6&lt;AT$194,0,10-(AT$195-'Indicator Data'!L6)/(AT$195-AT$194)*10))),1)))</f>
        <v>9.1</v>
      </c>
      <c r="AU3" s="181">
        <f t="shared" ref="AU3:AU34" si="25">ROUND(AVERAGE(AS3,AT3),1)</f>
        <v>7.9</v>
      </c>
      <c r="AV3" s="55">
        <f>IF('Indicator Data'!M6="No data","x",ROUND(IF('Indicator Data'!M6=0,0,IF(LOG('Indicator Data'!M6)&gt;AV$195,10,IF(LOG('Indicator Data'!M6)&lt;AV$194,0,10-(AV$195-LOG('Indicator Data'!M6))/(AV$195-AV$194)*10))),1))</f>
        <v>9.1</v>
      </c>
      <c r="AW3" s="56">
        <f>IF(AV3="x","x",'Indicator Data'!M6/'Indicator Data'!$CB6)</f>
        <v>0.66566855180081119</v>
      </c>
      <c r="AX3" s="55">
        <f>IF(AV3="x","x",ROUND(IF(AW3&gt;AX$195,10,IF(AW3&lt;AX$194,0,10-(AX$195-AW3)/(AX$195-AX$194)*10)),1))</f>
        <v>7.4</v>
      </c>
      <c r="AY3" s="55">
        <f>IF(AND(AV3="x",AX3="x"),"x",ROUND((10-GEOMEAN(((10-AV3)/10*9+1),((10-AX3)/10*9+1)))/9*10,1))</f>
        <v>8.4</v>
      </c>
      <c r="AZ3" s="55" t="str">
        <f>IF('Indicator Data'!N6="No data","x",ROUND(IF('Indicator Data'!N6=0,0,IF(LOG('Indicator Data'!N6)&gt;AZ$195,10,IF(LOG('Indicator Data'!N6)&lt;AZ$194,0,10-(AZ$195-LOG('Indicator Data'!N6))/(AZ$195-AZ$194)*10))),1))</f>
        <v>x</v>
      </c>
      <c r="BA3" s="56" t="str">
        <f>IF(AZ3="x","x",'Indicator Data'!N6/'Indicator Data'!$CB6)</f>
        <v>x</v>
      </c>
      <c r="BB3" s="55" t="str">
        <f>IF(AZ3="x","x",ROUND(IF(BA3&gt;BB$195,10,IF(BA3&lt;BB$194,0,10-(BB$195-BA3)/(BB$195-BB$194)*10)),1))</f>
        <v>x</v>
      </c>
      <c r="BC3" s="55" t="str">
        <f>IF(AND(AZ3="x",BB3="x"),"x",ROUND((10-GEOMEAN(((10-AZ3)/10*9+1),((10-BB3)/10*9+1)))/9*10,1))</f>
        <v>x</v>
      </c>
      <c r="BD3" s="55" t="str">
        <f>IF('Indicator Data'!O6="No data","x",ROUND(IF('Indicator Data'!O6=0,0,IF(LOG('Indicator Data'!O6)&gt;BD$195,10,IF(LOG('Indicator Data'!O6)&lt;BD$194,0,10-(BD$195-LOG('Indicator Data'!O6))/(BD$195-BD$194)*10))),1))</f>
        <v>x</v>
      </c>
      <c r="BE3" s="56" t="str">
        <f>IF(BD3="x","x",'Indicator Data'!O6/'Indicator Data'!$CB6)</f>
        <v>x</v>
      </c>
      <c r="BF3" s="55" t="str">
        <f>IF(BD3="x","x",ROUND(IF(BE3&gt;BF$195,10,IF(BE3&lt;BF$194,0,10-(BF$195-BE3)/(BF$195-BF$194)*10)),1))</f>
        <v>x</v>
      </c>
      <c r="BG3" s="55" t="str">
        <f>IF(AND(BD3="x",BF3="x"),"x",ROUND((10-GEOMEAN(((10-BD3)/10*9+1),((10-BF3)/10*9+1)))/9*10,1))</f>
        <v>x</v>
      </c>
      <c r="BH3" s="55" t="str">
        <f>IF('Indicator Data'!P6="No data","x",ROUND(IF('Indicator Data'!P6=0,0,IF(LOG('Indicator Data'!P6)&gt;BH$195,10,IF(LOG('Indicator Data'!P6)&lt;BH$194,0,10-(BH$195-LOG('Indicator Data'!P6))/(BH$195-BH$194)*10))),1))</f>
        <v>x</v>
      </c>
      <c r="BI3" s="56" t="str">
        <f>IF(BH3="x","x",'Indicator Data'!P6/'Indicator Data'!$CB6)</f>
        <v>x</v>
      </c>
      <c r="BJ3" s="55" t="str">
        <f>IF(BH3="x","x",ROUND(IF(BI3&gt;BJ$195,10,IF(BI3&lt;BJ$194,0,10-(BJ$195-BI3)/(BJ$195-BJ$194)*10)),1))</f>
        <v>x</v>
      </c>
      <c r="BK3" s="55" t="str">
        <f>IF(AND(BH3="x",BJ3="x"),"x",ROUND((10-GEOMEAN(((10-BH3)/10*9+1),((10-BJ3)/10*9+1)))/9*10,1))</f>
        <v>x</v>
      </c>
      <c r="BL3" s="55">
        <f>IF(AND(BC3="x",BG3="x",BK3="x",AY3="x"),"x",IF(AND(BC3="x",BG3="x",BK3="x"),AY3,ROUND((10-GEOMEAN(((10-AY3)/10*9+1),((10-BC3)/10*9+1),((10-BG3)/10*9+1),((10-BK3)/10*9+1)))/9*10,1)))</f>
        <v>8.4</v>
      </c>
      <c r="BM3" s="55">
        <f>ROUND(IF('Indicator Data'!Q6=0,0,IF(LOG('Indicator Data'!Q6)&gt;BM$195,10,IF(LOG('Indicator Data'!Q6)&lt;BM$194,0,10-(BM$195-LOG('Indicator Data'!Q6))/(BM$195-BM$194)*10))),1)</f>
        <v>9.1</v>
      </c>
      <c r="BN3" s="55">
        <f>ROUND(IF('Indicator Data'!R6=0,0,IF(LOG('Indicator Data'!R6)&gt;BN$195,10,IF(LOG('Indicator Data'!R6)&lt;BN$194,0,10-(BN$195-LOG('Indicator Data'!R6))/(BN$195-BN$194)*10))),1)</f>
        <v>9.4</v>
      </c>
      <c r="BO3" s="55">
        <f>AVERAGE(BM3,BN3,BN3)</f>
        <v>9.2999999999999989</v>
      </c>
      <c r="BP3" s="56">
        <f>'Indicator Data'!Q6/'Indicator Data'!$CB6</f>
        <v>0.780898914069732</v>
      </c>
      <c r="BQ3" s="56">
        <f>'Indicator Data'!R6/'Indicator Data'!$CB6</f>
        <v>0.12866440725921779</v>
      </c>
      <c r="BR3" s="55">
        <f t="shared" ref="BR3:BR34" si="26">ROUND(IF(BP3&gt;BR$195,10,IF(BP3&lt;BR$194,0,10-(BR$195-BP3)/(BR$195-BR$194)*10)),1)</f>
        <v>7.8</v>
      </c>
      <c r="BS3" s="55">
        <f t="shared" ref="BS3:BS34" si="27">ROUND(IF(BQ3&gt;BS$195,10,IF(BQ3&lt;BS$194,0,10-(BS$195-BQ3)/(BS$195-BS$194)*10)),1)</f>
        <v>1.6</v>
      </c>
      <c r="BT3" s="55">
        <f t="shared" ref="BT3:BT66" si="28">AVERAGE(BR3,BS3,BS3)</f>
        <v>3.6666666666666665</v>
      </c>
      <c r="BU3" s="55">
        <f>ROUND((10-GEOMEAN(((10-BT3)/10*9+1),((10-BO3)/10*9+1)))/9*10,1)</f>
        <v>7.4</v>
      </c>
      <c r="BV3" s="55">
        <f>ROUND(IF('Indicator Data'!S6=0,0,IF(LOG('Indicator Data'!S6)&gt;BV$195,10,IF(LOG('Indicator Data'!S6)&lt;BV$194,0,10-(BV$195-LOG('Indicator Data'!S6))/(BV$195-BV$194)*10))),1)</f>
        <v>8.6999999999999993</v>
      </c>
      <c r="BW3" s="55">
        <f>ROUND(IF('Indicator Data'!T6=0,0,IF(LOG('Indicator Data'!T6)&gt;BW$195,10,IF(LOG('Indicator Data'!T6)&lt;BW$194,0,10-(BW$195-LOG('Indicator Data'!T6))/(BW$195-BW$194)*10))),1)</f>
        <v>8.1999999999999993</v>
      </c>
      <c r="BX3" s="55">
        <f>AVERAGE(BV3,BW3,BW3)</f>
        <v>8.3666666666666654</v>
      </c>
      <c r="BY3" s="56">
        <f>'Indicator Data'!S6/'Indicator Data'!$CB6</f>
        <v>0.39878111939082111</v>
      </c>
      <c r="BZ3" s="56">
        <f>'Indicator Data'!T6/'Indicator Data'!$CB6</f>
        <v>0.17096891059450914</v>
      </c>
      <c r="CA3" s="55">
        <f t="shared" ref="CA3:CA34" si="29">ROUND(IF(BY3&gt;CA$195,10,IF(BY3&lt;CA$194,0,10-(CA$195-BY3)/(CA$195-CA$194)*10)),1)</f>
        <v>6.6</v>
      </c>
      <c r="CB3" s="55">
        <f t="shared" ref="CB3:CB34" si="30">ROUND(IF(BZ3&gt;CB$195,10,IF(BZ3&lt;CB$194,0,10-(CB$195-BZ3)/(CB$195-CB$194)*10)),1)</f>
        <v>1.7</v>
      </c>
      <c r="CC3" s="55">
        <f>AVERAGE(CA3,CB3,CB3)</f>
        <v>3.3333333333333326</v>
      </c>
      <c r="CD3" s="55">
        <f>ROUND((10-GEOMEAN(((10-CC3)/10*9+1),((10-BX3)/10*9+1)))/9*10,1)</f>
        <v>6.5</v>
      </c>
      <c r="CE3" s="55">
        <f>ROUND((10-GEOMEAN(((10-CD3)/10*9+1),((10-BU3)/10*9+1)))/9*10,1)</f>
        <v>7</v>
      </c>
      <c r="CF3" s="55">
        <f>ROUND(IF('Indicator Data'!U6=0,0,IF(LOG('Indicator Data'!U6)&gt;CF$195,10,IF(LOG('Indicator Data'!U6)&lt;CF$194,0,10-(CF$195-LOG('Indicator Data'!U6))/(CF$195-CF$194)*10))),1)</f>
        <v>0</v>
      </c>
      <c r="CG3" s="56">
        <f>'Indicator Data'!U6/'Indicator Data'!$CB6</f>
        <v>0</v>
      </c>
      <c r="CH3" s="55">
        <f t="shared" ref="CH3:CH34" si="31">ROUND(IF(CG3&gt;CH$195,10,IF(CG3&lt;CH$194,0,10-(CH$195-CG3)/(CH$195-CH$194)*10)),1)</f>
        <v>0</v>
      </c>
      <c r="CI3" s="55">
        <f>ROUND((10-GEOMEAN(((10-CF3)/10*9+1),((10-CH3)/10*9+1)))/9*10,1)</f>
        <v>0</v>
      </c>
      <c r="CJ3" s="55">
        <f>ROUND(IF('Indicator Data'!V6=0,0,IF(LOG('Indicator Data'!V6)&gt;CJ$195,10,IF(LOG('Indicator Data'!V6)&lt;CJ$194,0,10-(CJ$195-LOG('Indicator Data'!V6))/(CJ$195-CJ$194)*10))),1)</f>
        <v>8.4</v>
      </c>
      <c r="CK3" s="56">
        <f>IF('Indicator Data'!V6/'Indicator Data'!$CB6&gt;1,1,'Indicator Data'!V6/'Indicator Data'!$CB6)</f>
        <v>0.24071444051833105</v>
      </c>
      <c r="CL3" s="55">
        <f t="shared" ref="CL3:CL34" si="32">ROUND(IF(CK3&gt;CL$195,10,IF(CK3&lt;CL$194,0,10-(CL$195-CK3)/(CL$195-CL$194)*10)),1)</f>
        <v>2.4</v>
      </c>
      <c r="CM3" s="55">
        <f>ROUND((10-GEOMEAN(((10-CJ3)/10*9+1),((10-CL3)/10*9+1)))/9*10,1)</f>
        <v>6.3</v>
      </c>
      <c r="CN3" s="55">
        <f>ROUND(IF('Indicator Data'!W6=0,0,IF(LOG('Indicator Data'!W6)&gt;CN$195,10,IF(LOG('Indicator Data'!W6)&lt;CN$194,0,10-(CN$195-LOG('Indicator Data'!W6))/(CN$195-CN$194)*10))),1)</f>
        <v>7.8</v>
      </c>
      <c r="CO3" s="56">
        <f>'Indicator Data'!W6/'Indicator Data'!$CB6</f>
        <v>9.1460110606503275E-2</v>
      </c>
      <c r="CP3" s="55">
        <f t="shared" ref="CP3:CP34" si="33">ROUND(IF(CO3&gt;CP$195,10,IF(CO3&lt;CP$194,0,10-(CP$195-CO3)/(CP$195-CP$194)*10)),1)</f>
        <v>0.9</v>
      </c>
      <c r="CQ3" s="55">
        <f>ROUND((10-GEOMEAN(((10-CN3)/10*9+1),((10-CP3)/10*9+1)))/9*10,1)</f>
        <v>5.3</v>
      </c>
      <c r="CR3" s="55">
        <f t="shared" ref="CR3:CR34" si="34">ROUND((10-GEOMEAN(((10-CM3)/10*9+1),((10-CE3)/10*9+1),((10-CI3)/10*9+1),((10-CQ3)/10*9+1)))/9*10,1)</f>
        <v>5.0999999999999996</v>
      </c>
      <c r="CS3" s="55">
        <f>IF('Indicator Data'!BR6="No data","x",ROUND(IF('Indicator Data'!BR6&gt;CS$195,0,IF('Indicator Data'!BR6&lt;CS$194,10,(CS$195-'Indicator Data'!BR6)/(CS$195-CS$194)*10)),1))</f>
        <v>6.3</v>
      </c>
      <c r="CT3" s="55">
        <f>IF('Indicator Data'!BS6="No data","x",ROUND(IF('Indicator Data'!BS6&gt;CT$195,0,IF('Indicator Data'!BS6&lt;CT$194,10,(CT$195-'Indicator Data'!BS6)/(CT$195-CT$194)*10)),1))</f>
        <v>5.5</v>
      </c>
      <c r="CU3" s="55">
        <f>IF('Indicator Data'!AC6="No data","x",ROUND(IF('Indicator Data'!AC6&gt;CU$195,0,IF('Indicator Data'!AC6&lt;CU$194,10,(CU$195-'Indicator Data'!AC6)/(CU$195-CU$194)*10)),1))</f>
        <v>6.2</v>
      </c>
      <c r="CV3" s="55">
        <f t="shared" ref="CV3:CV34" si="35">IF(AND(CT3="x",CS3="x",CU3="x"),"x",ROUND(AVERAGE(CS3:CU3),1))</f>
        <v>6</v>
      </c>
      <c r="CW3" s="55">
        <f>IF('Indicator Data'!X6="No data","x",ROUND(IF(LOG('Indicator Data'!X6)&gt;CW$195,10,IF(LOG('Indicator Data'!X6)&lt;CW$194,0,10-(CW$195-LOG('Indicator Data'!X6))/(CW$195-CW$194)*10)),1))</f>
        <v>5.9</v>
      </c>
      <c r="CX3" s="55">
        <f>IF('Indicator Data'!Y6="No data","x",ROUND(IF('Indicator Data'!Y6&gt;CX$195,10,IF('Indicator Data'!Y6&lt;CX$194,0,10-(CX$195-'Indicator Data'!Y6)/(CX$195-CX$194)*10)),1))</f>
        <v>6.7</v>
      </c>
      <c r="CY3" s="55">
        <f>IF('Indicator Data'!Z6="No data","x",ROUND(IF('Indicator Data'!Z6&gt;CY$195,10,IF('Indicator Data'!Z6&lt;CY$194,0,10-(CY$195-'Indicator Data'!Z6)/(CY$195-CY$194)*10)),1))</f>
        <v>2.5</v>
      </c>
      <c r="CZ3" s="55">
        <f>IF('Indicator Data'!AA6="No data","x",ROUND(IF('Indicator Data'!AA6&gt;CZ$195,10,IF('Indicator Data'!AA6&lt;CZ$194,0,10-(CZ$195-'Indicator Data'!AA6)/(CZ$195-CZ$194)*10)),1))</f>
        <v>10</v>
      </c>
      <c r="DA3" s="55">
        <f>ROUND(AVERAGE(CW3:CZ3),1)</f>
        <v>6.3</v>
      </c>
      <c r="DB3" s="55">
        <f>ROUND(AVERAGE(CV3,DA3,DA3),1)</f>
        <v>6.2</v>
      </c>
      <c r="DC3" s="55">
        <f>IF('Indicator Data'!AF6="No data","x",ROUND(IF('Indicator Data'!AF6&gt;DC$195,10,IF('Indicator Data'!AF6&lt;DC$194,0,10-(DC$195-'Indicator Data'!AF6)/(DC$195-DC$194)*10)),1))</f>
        <v>7.9</v>
      </c>
      <c r="DD3" s="55">
        <f>IF('Indicator Data'!AG6="No data","x",ROUND(IF('Indicator Data'!AG6&gt;DD$195,10,IF('Indicator Data'!AG6&lt;DD$194,0,10-(DD$195-'Indicator Data'!AG6)/(DD$195-DD$194)*10)),1))</f>
        <v>6.5</v>
      </c>
      <c r="DE3" s="55">
        <f>ROUND(AVERAGE(CW3,CX3,CY3,CZ3,DC3,DD3),1)</f>
        <v>6.6</v>
      </c>
      <c r="DF3" s="55">
        <f>IF('Indicator Data'!AB6="No data","x",ROUND(IF('Indicator Data'!AB6&gt;DF$195,10,IF('Indicator Data'!AB6&lt;DF$194,0,10-(DF$195-'Indicator Data'!AB6)/(DF$195-DF$194)*10)),1))</f>
        <v>4.2</v>
      </c>
      <c r="DG3" s="55">
        <f>IF(AND(CT3="x",CS3="x",CU3="x"),"x",ROUND(AVERAGE(CS3:CU3,DF3),1))</f>
        <v>5.6</v>
      </c>
      <c r="DH3" s="182">
        <f>IF('Indicator Data'!AD6="No data","x",'Indicator Data'!AD6/'Indicator Data'!$CA6)</f>
        <v>6.3929749616980093E-5</v>
      </c>
      <c r="DI3" s="55">
        <f>IF(DH3="x","x",ROUND(IF(DH3&gt;DI$195,0,IF(DH3&lt;DI$194,10,(DI$195-DH3)/(DI$195-DI$194)*10)),1))</f>
        <v>9.4</v>
      </c>
      <c r="DJ3" s="55">
        <f>IF('Indicator Data'!AE6="No data","x",ROUND(IF('Indicator Data'!AE6&gt;DJ$195,0,IF('Indicator Data'!AE6&lt;DJ$194,10,(DJ$195-'Indicator Data'!AE6)/(DJ$195-DJ$194)*10)),1))</f>
        <v>8</v>
      </c>
      <c r="DK3" s="55">
        <f>IF(AND(DI3="x",DJ3="x"),"x",ROUND(AVERAGE(DI3:DJ3),1))</f>
        <v>8.6999999999999993</v>
      </c>
      <c r="DL3" s="55">
        <f>ROUND(AVERAGE(DG3,DK3,DE3),1)</f>
        <v>7</v>
      </c>
      <c r="DM3" s="57">
        <f t="shared" ref="DM3:DM34" si="36">IF(BL3="x",ROUND((10-GEOMEAN(((10-DL3)/10*9+1),((10-CR3)/10*9+1),((10-DB3)/10*9+1)))/9*10,1),ROUND((10-GEOMEAN(((10-BL3)/10*9+1),((10-DL3)/10*9+1),((10-CR3)/10*9+1),((10-DB3)/10*9+1)))/9*10,1))</f>
        <v>6.9</v>
      </c>
      <c r="DN3" s="58">
        <f t="shared" ref="DN3:DN34" si="37">IF(ROUND(IF(AP3="x",(10-GEOMEAN(((10-AO3)/10*9+1),((10-DM3)/10*9+1),((10-AU3)/10*9+1),((10-AQ3)/10*9+1),((10-AR3)/10*9+1)))/9*10,(10-GEOMEAN(((10-AO3)/10*9+1),((10-DM3)/10*9+1),((10-AP3)/10*9+1),((10-AQ3)/10*9+1),((10-AR3)/10*9+1),((10-AU3)/10*9+1)))/9*10),1)=0,0.1,ROUND(IF(AP3="x",(10-GEOMEAN(((10-AO3)/10*9+1),((10-DM3)/10*9+1),((10-AU3)/10*9+1),((10-AQ3)/10*9+1),((10-AR3)/10*9+1)))/9*10,(10-GEOMEAN(((10-AO3)/10*9+1),((10-DM3)/10*9+1),((10-AP3)/10*9+1),((10-AQ3)/10*9+1),((10-AR3)/10*9+1),((10-AU3)/10*9+1)))/9*10),1))</f>
        <v>6.5</v>
      </c>
      <c r="DO3" s="55">
        <f>ROUND(IF('Indicator Data'!AH6=0,0,IF('Indicator Data'!AH6&gt;DO$195,10,IF('Indicator Data'!AH6&lt;DO$194,0,10-(DO$195-'Indicator Data'!AH6)/(DO$195-DO$194)*10))),1)</f>
        <v>10</v>
      </c>
      <c r="DP3" s="55">
        <f>ROUND(IF('Indicator Data'!AI6=0,0,IF(LOG('Indicator Data'!AI6)&gt;LOG(DP$195),10,IF(LOG('Indicator Data'!AI6)&lt;LOG(DP$194),0,10-(LOG(DP$195)-LOG('Indicator Data'!AI6))/(LOG(DP$195)-LOG(DP$194))*10))),1)</f>
        <v>10</v>
      </c>
      <c r="DQ3" s="57">
        <f t="shared" ref="DQ3:DQ34" si="38">ROUND((10-GEOMEAN(((10-DO3)/10*9+1),((10-DP3)/10*9+1)))/9*10,1)</f>
        <v>10</v>
      </c>
      <c r="DR3" s="55">
        <f>'Indicator Data'!AJ6</f>
        <v>5</v>
      </c>
      <c r="DS3" s="55">
        <f>'Indicator Data'!AK6</f>
        <v>0</v>
      </c>
      <c r="DT3" s="57">
        <f t="shared" ref="DT3:DT34" si="39">ROUND(IF(DR3=5,10,IF(DS3=5,9,IF(DR3=4,8,IF(DS3=4,7,0)))),1)</f>
        <v>10</v>
      </c>
      <c r="DU3" s="58">
        <f t="shared" ref="DU3:DU34" si="40">ROUND(IF(DT3&gt;5,DT3,DQ3/10*7),1)</f>
        <v>10</v>
      </c>
      <c r="DV3" s="15"/>
      <c r="DW3" s="103"/>
    </row>
    <row r="4" spans="1:127" s="4" customFormat="1" x14ac:dyDescent="0.25">
      <c r="A4" s="121" t="str">
        <f>'Indicator Data'!A7</f>
        <v>Albania</v>
      </c>
      <c r="B4" s="54" t="str">
        <f>'Indicator Data'!B7</f>
        <v>ALB</v>
      </c>
      <c r="C4" s="55">
        <f>ROUND(IF('Indicator Data'!C7=0,0.1,IF(LOG('Indicator Data'!C7)&gt;C$195,10,IF(LOG('Indicator Data'!C7)&lt;C$194,0,10-(C$195-LOG('Indicator Data'!C7))/(C$195-C$194)*10))),1)</f>
        <v>7</v>
      </c>
      <c r="D4" s="55">
        <f>ROUND(IF('Indicator Data'!D7=0,0.1,IF(LOG('Indicator Data'!D7)&gt;D$195,10,IF(LOG('Indicator Data'!D7)&lt;D$194,0,10-(D$195-LOG('Indicator Data'!D7))/(D$195-D$194)*10))),1)</f>
        <v>8.9</v>
      </c>
      <c r="E4" s="55">
        <f t="shared" si="0"/>
        <v>8.1</v>
      </c>
      <c r="F4" s="55">
        <f>IF('Indicator Data'!E7="No data",0.1,(ROUND(IF('Indicator Data'!E7=0,0,IF(LOG('Indicator Data'!E7)&gt;F$195,10,IF(LOG('Indicator Data'!E7)&lt;F$194,0,10-(F$195-LOG('Indicator Data'!E7))/(F$195-F$194)*10))),1)))</f>
        <v>5.5</v>
      </c>
      <c r="G4" s="55">
        <f>ROUND(IF('Indicator Data'!F7=0,0,IF(LOG('Indicator Data'!F7)&gt;G$195,10,IF(LOG('Indicator Data'!F7)&lt;G$194,0,10-(G$195-LOG('Indicator Data'!F7))/(G$195-G$194)*10))),1)</f>
        <v>6.5</v>
      </c>
      <c r="H4" s="55">
        <f>ROUND(IF('Indicator Data'!G7=0,0,IF(LOG('Indicator Data'!G7)&gt;H$195,10,IF(LOG('Indicator Data'!G7)&lt;H$194,0,10-(H$195-LOG('Indicator Data'!G7))/(H$195-H$194)*10))),1)</f>
        <v>0</v>
      </c>
      <c r="I4" s="55">
        <f>ROUND(IF('Indicator Data'!H7=0,0,IF(LOG('Indicator Data'!H7)&gt;I$195,10,IF(LOG('Indicator Data'!H7)&lt;I$194,0,10-(I$195-LOG('Indicator Data'!H7))/(I$195-I$194)*10))),1)</f>
        <v>0</v>
      </c>
      <c r="J4" s="55">
        <f t="shared" si="1"/>
        <v>0</v>
      </c>
      <c r="K4" s="55">
        <f>ROUND(IF('Indicator Data'!I7=0,0,IF(LOG('Indicator Data'!I7)&gt;K$195,10,IF(LOG('Indicator Data'!I7)&lt;K$194,0,10-(K$195-LOG('Indicator Data'!I7))/(K$195-K$194)*10))),1)</f>
        <v>0</v>
      </c>
      <c r="L4" s="55">
        <f t="shared" si="2"/>
        <v>0</v>
      </c>
      <c r="M4" s="55">
        <f>ROUND(IF('Indicator Data'!J7=0,0,IF(LOG('Indicator Data'!J7)&gt;M$195,10,IF(LOG('Indicator Data'!J7)&lt;M$194,0,10-(M$195-LOG('Indicator Data'!J7))/(M$195-M$194)*10))),1)</f>
        <v>9.9</v>
      </c>
      <c r="N4" s="56">
        <f>'Indicator Data'!C7/'Indicator Data'!$CB7</f>
        <v>2.103623748855588E-3</v>
      </c>
      <c r="O4" s="56">
        <f>'Indicator Data'!D7/'Indicator Data'!$CB7</f>
        <v>1.6064773137065185E-3</v>
      </c>
      <c r="P4" s="56">
        <f>IF(F4=0.1,"x",'Indicator Data'!E7/'Indicator Data'!$CB7)</f>
        <v>5.4884269900234818E-3</v>
      </c>
      <c r="Q4" s="56">
        <f>'Indicator Data'!F7/'Indicator Data'!$CB7</f>
        <v>2.5982156291888058E-5</v>
      </c>
      <c r="R4" s="56">
        <f>'Indicator Data'!G7/'Indicator Data'!$CB7</f>
        <v>0</v>
      </c>
      <c r="S4" s="56">
        <f>'Indicator Data'!H7/'Indicator Data'!$CB7</f>
        <v>0</v>
      </c>
      <c r="T4" s="56">
        <f>'Indicator Data'!I7/'Indicator Data'!$CB7</f>
        <v>0</v>
      </c>
      <c r="U4" s="56">
        <f>'Indicator Data'!J7/'Indicator Data'!$CB7</f>
        <v>3.1552965829699298E-2</v>
      </c>
      <c r="V4" s="55">
        <f t="shared" si="3"/>
        <v>10</v>
      </c>
      <c r="W4" s="55">
        <f t="shared" si="4"/>
        <v>10</v>
      </c>
      <c r="X4" s="55">
        <f t="shared" si="5"/>
        <v>10</v>
      </c>
      <c r="Y4" s="55">
        <f t="shared" si="6"/>
        <v>3.7</v>
      </c>
      <c r="Z4" s="55">
        <f t="shared" si="7"/>
        <v>8.6999999999999993</v>
      </c>
      <c r="AA4" s="55">
        <f t="shared" si="8"/>
        <v>0</v>
      </c>
      <c r="AB4" s="55">
        <f t="shared" si="9"/>
        <v>0</v>
      </c>
      <c r="AC4" s="55">
        <f t="shared" si="10"/>
        <v>0</v>
      </c>
      <c r="AD4" s="55">
        <f t="shared" si="11"/>
        <v>0</v>
      </c>
      <c r="AE4" s="55">
        <f t="shared" si="12"/>
        <v>0</v>
      </c>
      <c r="AF4" s="55">
        <f t="shared" si="13"/>
        <v>10</v>
      </c>
      <c r="AG4" s="55">
        <f>ROUND(IF('Indicator Data'!K7=0,0,IF('Indicator Data'!K7&gt;AG$195,10,IF('Indicator Data'!K7&lt;AG$194,0,10-(AG$195-'Indicator Data'!K7)/(AG$195-AG$194)*10))),1)</f>
        <v>1</v>
      </c>
      <c r="AH4" s="55">
        <f t="shared" si="14"/>
        <v>8.5</v>
      </c>
      <c r="AI4" s="55">
        <f t="shared" si="15"/>
        <v>9.5</v>
      </c>
      <c r="AJ4" s="55">
        <f t="shared" si="16"/>
        <v>0</v>
      </c>
      <c r="AK4" s="55">
        <f t="shared" si="17"/>
        <v>0</v>
      </c>
      <c r="AL4" s="55">
        <f t="shared" si="18"/>
        <v>0</v>
      </c>
      <c r="AM4" s="55">
        <f t="shared" si="19"/>
        <v>0</v>
      </c>
      <c r="AN4" s="55">
        <f t="shared" si="20"/>
        <v>10</v>
      </c>
      <c r="AO4" s="183">
        <f t="shared" si="21"/>
        <v>9.3000000000000007</v>
      </c>
      <c r="AP4" s="183">
        <f t="shared" ref="AP4:AP67" si="41">IF(AND(Y4="x",F4="x"),"x",ROUND((10-GEOMEAN(((10-F4)/10*9+1),((10-Y4)/10*9+1)))/9*10,1))</f>
        <v>4.7</v>
      </c>
      <c r="AQ4" s="183">
        <f t="shared" si="22"/>
        <v>7.8</v>
      </c>
      <c r="AR4" s="183">
        <f t="shared" si="23"/>
        <v>0</v>
      </c>
      <c r="AS4" s="55">
        <f t="shared" si="24"/>
        <v>5.5</v>
      </c>
      <c r="AT4" s="55">
        <f>IF('Indicator Data'!L7="No data","x",IF('Indicator Data'!CC7&lt;1000,"x",ROUND((IF('Indicator Data'!L7&gt;AT$195,10,IF('Indicator Data'!L7&lt;AT$194,0,10-(AT$195-'Indicator Data'!L7)/(AT$195-AT$194)*10))),1)))</f>
        <v>8.1</v>
      </c>
      <c r="AU4" s="183">
        <f t="shared" si="25"/>
        <v>6.8</v>
      </c>
      <c r="AV4" s="55">
        <f>IF('Indicator Data'!M7="No data","x",ROUND(IF('Indicator Data'!M7=0,0,IF(LOG('Indicator Data'!M7)&gt;AV$195,10,IF(LOG('Indicator Data'!M7)&lt;AV$194,0,10-(AV$195-LOG('Indicator Data'!M7))/(AV$195-AV$194)*10))),1))</f>
        <v>7.7</v>
      </c>
      <c r="AW4" s="56">
        <f>IF(AV4="x","x",'Indicator Data'!M7/'Indicator Data'!$CB7)</f>
        <v>0.80903146991445352</v>
      </c>
      <c r="AX4" s="55">
        <f t="shared" ref="AX4:AX67" si="42">IF(AV4="x","x",ROUND(IF(AW4&gt;AX$195,10,IF(AW4&lt;AX$194,0,10-(AX$195-AW4)/(AX$195-AX$194)*10)),1))</f>
        <v>9</v>
      </c>
      <c r="AY4" s="55">
        <f t="shared" ref="AY4:AY67" si="43">IF(AND(AV4="x",AX4="x"),"x",ROUND((10-GEOMEAN(((10-AV4)/10*9+1),((10-AX4)/10*9+1)))/9*10,1))</f>
        <v>8.4</v>
      </c>
      <c r="AZ4" s="55" t="str">
        <f>IF('Indicator Data'!N7="No data","x",ROUND(IF('Indicator Data'!N7=0,0,IF(LOG('Indicator Data'!N7)&gt;AZ$195,10,IF(LOG('Indicator Data'!N7)&lt;AZ$194,0,10-(AZ$195-LOG('Indicator Data'!N7))/(AZ$195-AZ$194)*10))),1))</f>
        <v>x</v>
      </c>
      <c r="BA4" s="56" t="str">
        <f>IF(AZ4="x","x",'Indicator Data'!N7/'Indicator Data'!$CB7)</f>
        <v>x</v>
      </c>
      <c r="BB4" s="55" t="str">
        <f t="shared" ref="BB4:BB67" si="44">IF(AZ4="x","x",ROUND(IF(BA4&gt;BB$195,10,IF(BA4&lt;BB$194,0,10-(BB$195-BA4)/(BB$195-BB$194)*10)),1))</f>
        <v>x</v>
      </c>
      <c r="BC4" s="55" t="str">
        <f t="shared" ref="BC4:BC67" si="45">IF(AND(AZ4="x",BB4="x"),"x",ROUND((10-GEOMEAN(((10-AZ4)/10*9+1),((10-BB4)/10*9+1)))/9*10,1))</f>
        <v>x</v>
      </c>
      <c r="BD4" s="55" t="str">
        <f>IF('Indicator Data'!O7="No data","x",ROUND(IF('Indicator Data'!O7=0,0,IF(LOG('Indicator Data'!O7)&gt;BD$195,10,IF(LOG('Indicator Data'!O7)&lt;BD$194,0,10-(BD$195-LOG('Indicator Data'!O7))/(BD$195-BD$194)*10))),1))</f>
        <v>x</v>
      </c>
      <c r="BE4" s="56" t="str">
        <f>IF(BD4="x","x",'Indicator Data'!O7/'Indicator Data'!$CB7)</f>
        <v>x</v>
      </c>
      <c r="BF4" s="55" t="str">
        <f t="shared" ref="BF4:BF67" si="46">IF(BD4="x","x",ROUND(IF(BE4&gt;BF$195,10,IF(BE4&lt;BF$194,0,10-(BF$195-BE4)/(BF$195-BF$194)*10)),1))</f>
        <v>x</v>
      </c>
      <c r="BG4" s="55" t="str">
        <f t="shared" ref="BG4:BG67" si="47">IF(AND(BD4="x",BF4="x"),"x",ROUND((10-GEOMEAN(((10-BD4)/10*9+1),((10-BF4)/10*9+1)))/9*10,1))</f>
        <v>x</v>
      </c>
      <c r="BH4" s="55" t="str">
        <f>IF('Indicator Data'!P7="No data","x",ROUND(IF('Indicator Data'!P7=0,0,IF(LOG('Indicator Data'!P7)&gt;BH$195,10,IF(LOG('Indicator Data'!P7)&lt;BH$194,0,10-(BH$195-LOG('Indicator Data'!P7))/(BH$195-BH$194)*10))),1))</f>
        <v>x</v>
      </c>
      <c r="BI4" s="56" t="str">
        <f>IF(BH4="x","x",'Indicator Data'!P7/'Indicator Data'!$CB7)</f>
        <v>x</v>
      </c>
      <c r="BJ4" s="55" t="str">
        <f t="shared" ref="BJ4:BJ67" si="48">IF(BH4="x","x",ROUND(IF(BI4&gt;BJ$195,10,IF(BI4&lt;BJ$194,0,10-(BJ$195-BI4)/(BJ$195-BJ$194)*10)),1))</f>
        <v>x</v>
      </c>
      <c r="BK4" s="55" t="str">
        <f t="shared" ref="BK4:BK67" si="49">IF(AND(BH4="x",BJ4="x"),"x",ROUND((10-GEOMEAN(((10-BH4)/10*9+1),((10-BJ4)/10*9+1)))/9*10,1))</f>
        <v>x</v>
      </c>
      <c r="BL4" s="55">
        <f t="shared" ref="BL4:BL67" si="50">IF(AND(BC4="x",BG4="x",BK4="x",AY4="x"),"x",IF(AND(BC4="x",BG4="x",BK4="x"),AY4,ROUND((10-GEOMEAN(((10-AY4)/10*9+1),((10-BC4)/10*9+1),((10-BG4)/10*9+1),((10-BK4)/10*9+1)))/9*10,1)))</f>
        <v>8.4</v>
      </c>
      <c r="BM4" s="55">
        <f>ROUND(IF('Indicator Data'!Q7=0,0,IF(LOG('Indicator Data'!Q7)&gt;BM$195,10,IF(LOG('Indicator Data'!Q7)&lt;BM$194,0,10-(BM$195-LOG('Indicator Data'!Q7))/(BM$195-BM$194)*10))),1)</f>
        <v>0</v>
      </c>
      <c r="BN4" s="55">
        <f>ROUND(IF('Indicator Data'!R7=0,0,IF(LOG('Indicator Data'!R7)&gt;BN$195,10,IF(LOG('Indicator Data'!R7)&lt;BN$194,0,10-(BN$195-LOG('Indicator Data'!R7))/(BN$195-BN$194)*10))),1)</f>
        <v>0</v>
      </c>
      <c r="BO4" s="55">
        <f t="shared" ref="BO4:BO67" si="51">AVERAGE(BM4,BN4,BN4)</f>
        <v>0</v>
      </c>
      <c r="BP4" s="56">
        <f>'Indicator Data'!Q7/'Indicator Data'!$CB7</f>
        <v>0</v>
      </c>
      <c r="BQ4" s="56">
        <f>'Indicator Data'!R7/'Indicator Data'!$CB7</f>
        <v>0</v>
      </c>
      <c r="BR4" s="55">
        <f t="shared" si="26"/>
        <v>0</v>
      </c>
      <c r="BS4" s="55">
        <f t="shared" si="27"/>
        <v>0</v>
      </c>
      <c r="BT4" s="55">
        <f t="shared" si="28"/>
        <v>0</v>
      </c>
      <c r="BU4" s="55">
        <f t="shared" ref="BU4:BU67" si="52">ROUND((10-GEOMEAN(((10-BT4)/10*9+1),((10-BO4)/10*9+1)))/9*10,1)</f>
        <v>0</v>
      </c>
      <c r="BV4" s="55">
        <f>ROUND(IF('Indicator Data'!S7=0,0,IF(LOG('Indicator Data'!S7)&gt;BV$195,10,IF(LOG('Indicator Data'!S7)&lt;BV$194,0,10-(BV$195-LOG('Indicator Data'!S7))/(BV$195-BV$194)*10))),1)</f>
        <v>0</v>
      </c>
      <c r="BW4" s="55">
        <f>ROUND(IF('Indicator Data'!T7=0,0,IF(LOG('Indicator Data'!T7)&gt;BW$195,10,IF(LOG('Indicator Data'!T7)&lt;BW$194,0,10-(BW$195-LOG('Indicator Data'!T7))/(BW$195-BW$194)*10))),1)</f>
        <v>0</v>
      </c>
      <c r="BX4" s="55">
        <f t="shared" ref="BX4:BX67" si="53">AVERAGE(BV4,BW4,BW4)</f>
        <v>0</v>
      </c>
      <c r="BY4" s="56">
        <f>'Indicator Data'!S7/'Indicator Data'!$CB7</f>
        <v>0</v>
      </c>
      <c r="BZ4" s="56">
        <f>'Indicator Data'!T7/'Indicator Data'!$CB7</f>
        <v>0</v>
      </c>
      <c r="CA4" s="55">
        <f t="shared" si="29"/>
        <v>0</v>
      </c>
      <c r="CB4" s="55">
        <f t="shared" si="30"/>
        <v>0</v>
      </c>
      <c r="CC4" s="55">
        <f t="shared" ref="CC4:CC67" si="54">AVERAGE(CA4,CB4,CB4)</f>
        <v>0</v>
      </c>
      <c r="CD4" s="55">
        <f t="shared" ref="CD4:CD67" si="55">ROUND((10-GEOMEAN(((10-CC4)/10*9+1),((10-BX4)/10*9+1)))/9*10,1)</f>
        <v>0</v>
      </c>
      <c r="CE4" s="55">
        <f t="shared" ref="CE4:CE67" si="56">ROUND((10-GEOMEAN(((10-CD4)/10*9+1),((10-BU4)/10*9+1)))/9*10,1)</f>
        <v>0</v>
      </c>
      <c r="CF4" s="55">
        <f>ROUND(IF('Indicator Data'!U7=0,0,IF(LOG('Indicator Data'!U7)&gt;CF$195,10,IF(LOG('Indicator Data'!U7)&lt;CF$194,0,10-(CF$195-LOG('Indicator Data'!U7))/(CF$195-CF$194)*10))),1)</f>
        <v>0</v>
      </c>
      <c r="CG4" s="56">
        <f>'Indicator Data'!U7/'Indicator Data'!$CB7</f>
        <v>0</v>
      </c>
      <c r="CH4" s="55">
        <f t="shared" si="31"/>
        <v>0</v>
      </c>
      <c r="CI4" s="55">
        <f t="shared" ref="CI4:CI67" si="57">ROUND((10-GEOMEAN(((10-CF4)/10*9+1),((10-CH4)/10*9+1)))/9*10,1)</f>
        <v>0</v>
      </c>
      <c r="CJ4" s="55">
        <f>ROUND(IF('Indicator Data'!V7=0,0,IF(LOG('Indicator Data'!V7)&gt;CJ$195,10,IF(LOG('Indicator Data'!V7)&lt;CJ$194,0,10-(CJ$195-LOG('Indicator Data'!V7))/(CJ$195-CJ$194)*10))),1)</f>
        <v>0</v>
      </c>
      <c r="CK4" s="56">
        <f>IF('Indicator Data'!V7/'Indicator Data'!$CB7&gt;1,1,'Indicator Data'!V7/'Indicator Data'!$CB7)</f>
        <v>0</v>
      </c>
      <c r="CL4" s="55">
        <f t="shared" si="32"/>
        <v>0</v>
      </c>
      <c r="CM4" s="55">
        <f t="shared" ref="CM4:CM67" si="58">ROUND((10-GEOMEAN(((10-CJ4)/10*9+1),((10-CL4)/10*9+1)))/9*10,1)</f>
        <v>0</v>
      </c>
      <c r="CN4" s="55">
        <f>ROUND(IF('Indicator Data'!W7=0,0,IF(LOG('Indicator Data'!W7)&gt;CN$195,10,IF(LOG('Indicator Data'!W7)&lt;CN$194,0,10-(CN$195-LOG('Indicator Data'!W7))/(CN$195-CN$194)*10))),1)</f>
        <v>6.1</v>
      </c>
      <c r="CO4" s="56">
        <f>'Indicator Data'!W7/'Indicator Data'!$CB7</f>
        <v>6.2595905243090499E-2</v>
      </c>
      <c r="CP4" s="55">
        <f t="shared" si="33"/>
        <v>0.6</v>
      </c>
      <c r="CQ4" s="55">
        <f t="shared" ref="CQ4:CQ67" si="59">ROUND((10-GEOMEAN(((10-CN4)/10*9+1),((10-CP4)/10*9+1)))/9*10,1)</f>
        <v>3.9</v>
      </c>
      <c r="CR4" s="55">
        <f t="shared" si="34"/>
        <v>1.1000000000000001</v>
      </c>
      <c r="CS4" s="55">
        <f>IF('Indicator Data'!BR7="No data","x",ROUND(IF('Indicator Data'!BR7&gt;CS$195,0,IF('Indicator Data'!BR7&lt;CS$194,10,(CS$195-'Indicator Data'!BR7)/(CS$195-CS$194)*10)),1))</f>
        <v>0.3</v>
      </c>
      <c r="CT4" s="55">
        <f>IF('Indicator Data'!BS7="No data","x",ROUND(IF('Indicator Data'!BS7&gt;CT$195,0,IF('Indicator Data'!BS7&lt;CT$194,10,(CT$195-'Indicator Data'!BS7)/(CT$195-CT$194)*10)),1))</f>
        <v>1.5</v>
      </c>
      <c r="CU4" s="55" t="str">
        <f>IF('Indicator Data'!AC7="No data","x",ROUND(IF('Indicator Data'!AC7&gt;CU$195,0,IF('Indicator Data'!AC7&lt;CU$194,10,(CU$195-'Indicator Data'!AC7)/(CU$195-CU$194)*10)),1))</f>
        <v>x</v>
      </c>
      <c r="CV4" s="55">
        <f t="shared" si="35"/>
        <v>0.9</v>
      </c>
      <c r="CW4" s="55">
        <f>IF('Indicator Data'!X7="No data","x",ROUND(IF(LOG('Indicator Data'!X7)&gt;CW$195,10,IF(LOG('Indicator Data'!X7)&lt;CW$194,0,10-(CW$195-LOG('Indicator Data'!X7))/(CW$195-CW$194)*10)),1))</f>
        <v>6.7</v>
      </c>
      <c r="CX4" s="55">
        <f>IF('Indicator Data'!Y7="No data","x",ROUND(IF('Indicator Data'!Y7&gt;CX$195,10,IF('Indicator Data'!Y7&lt;CX$194,0,10-(CX$195-'Indicator Data'!Y7)/(CX$195-CX$194)*10)),1))</f>
        <v>2.6</v>
      </c>
      <c r="CY4" s="55">
        <f>IF('Indicator Data'!Z7="No data","x",ROUND(IF('Indicator Data'!Z7&gt;CY$195,10,IF('Indicator Data'!Z7&lt;CY$194,0,10-(CY$195-'Indicator Data'!Z7)/(CY$195-CY$194)*10)),1))</f>
        <v>6</v>
      </c>
      <c r="CZ4" s="55">
        <f>IF('Indicator Data'!AA7="No data","x",ROUND(IF('Indicator Data'!AA7&gt;CZ$195,10,IF('Indicator Data'!AA7&lt;CZ$194,0,10-(CZ$195-'Indicator Data'!AA7)/(CZ$195-CZ$194)*10)),1))</f>
        <v>4.5999999999999996</v>
      </c>
      <c r="DA4" s="55">
        <f t="shared" ref="DA4:DA67" si="60">ROUND(AVERAGE(CW4:CZ4),1)</f>
        <v>5</v>
      </c>
      <c r="DB4" s="55">
        <f t="shared" ref="DB4:DB67" si="61">ROUND(AVERAGE(CV4,DA4,DA4),1)</f>
        <v>3.6</v>
      </c>
      <c r="DC4" s="55" t="str">
        <f>IF('Indicator Data'!AF7="No data","x",ROUND(IF('Indicator Data'!AF7&gt;DC$195,10,IF('Indicator Data'!AF7&lt;DC$194,0,10-(DC$195-'Indicator Data'!AF7)/(DC$195-DC$194)*10)),1))</f>
        <v>x</v>
      </c>
      <c r="DD4" s="55">
        <f>IF('Indicator Data'!AG7="No data","x",ROUND(IF('Indicator Data'!AG7&gt;DD$195,10,IF('Indicator Data'!AG7&lt;DD$194,0,10-(DD$195-'Indicator Data'!AG7)/(DD$195-DD$194)*10)),1))</f>
        <v>0.6</v>
      </c>
      <c r="DE4" s="55">
        <f t="shared" ref="DE4:DE67" si="62">ROUND(AVERAGE(CW4,CX4,CY4,CZ4,DC4,DD4),1)</f>
        <v>4.0999999999999996</v>
      </c>
      <c r="DF4" s="55">
        <f>IF('Indicator Data'!AB7="No data","x",ROUND(IF('Indicator Data'!AB7&gt;DF$195,10,IF('Indicator Data'!AB7&lt;DF$194,0,10-(DF$195-'Indicator Data'!AB7)/(DF$195-DF$194)*10)),1))</f>
        <v>0</v>
      </c>
      <c r="DG4" s="55">
        <f t="shared" ref="DG4:DG67" si="63">IF(AND(CT4="x",CS4="x",CU4="x"),"x",ROUND(AVERAGE(CS4:CU4,DF4),1))</f>
        <v>0.6</v>
      </c>
      <c r="DH4" s="184">
        <f>IF('Indicator Data'!AD7="No data","x",'Indicator Data'!AD7/'Indicator Data'!$CA7)</f>
        <v>2.6033413712944471E-4</v>
      </c>
      <c r="DI4" s="55">
        <f t="shared" ref="DI4:DI67" si="64">IF(DH4="x","x",ROUND(IF(DH4&gt;DI$195,0,IF(DH4&lt;DI$194,10,(DI$195-DH4)/(DI$195-DI$194)*10)),1))</f>
        <v>7.4</v>
      </c>
      <c r="DJ4" s="55" t="str">
        <f>IF('Indicator Data'!AE7="No data","x",ROUND(IF('Indicator Data'!AE7&gt;DJ$195,0,IF('Indicator Data'!AE7&lt;DJ$194,10,(DJ$195-'Indicator Data'!AE7)/(DJ$195-DJ$194)*10)),1))</f>
        <v>x</v>
      </c>
      <c r="DK4" s="55">
        <f t="shared" ref="DK4:DK67" si="65">IF(AND(DI4="x",DJ4="x"),"x",ROUND(AVERAGE(DI4:DJ4),1))</f>
        <v>7.4</v>
      </c>
      <c r="DL4" s="55">
        <f t="shared" ref="DL4:DL67" si="66">ROUND(AVERAGE(DG4,DK4,DE4),1)</f>
        <v>4</v>
      </c>
      <c r="DM4" s="57">
        <f t="shared" si="36"/>
        <v>4.9000000000000004</v>
      </c>
      <c r="DN4" s="58">
        <f t="shared" si="37"/>
        <v>6.4</v>
      </c>
      <c r="DO4" s="55">
        <f>ROUND(IF('Indicator Data'!AH7=0,0,IF('Indicator Data'!AH7&gt;DO$195,10,IF('Indicator Data'!AH7&lt;DO$194,0,10-(DO$195-'Indicator Data'!AH7)/(DO$195-DO$194)*10))),1)</f>
        <v>0.2</v>
      </c>
      <c r="DP4" s="55">
        <f>ROUND(IF('Indicator Data'!AI7=0,0,IF(LOG('Indicator Data'!AI7)&gt;LOG(DP$195),10,IF(LOG('Indicator Data'!AI7)&lt;LOG(DP$194),0,10-(LOG(DP$195)-LOG('Indicator Data'!AI7))/(LOG(DP$195)-LOG(DP$194))*10))),1)</f>
        <v>0</v>
      </c>
      <c r="DQ4" s="57">
        <f t="shared" si="38"/>
        <v>0.1</v>
      </c>
      <c r="DR4" s="55">
        <f>'Indicator Data'!AJ7</f>
        <v>0</v>
      </c>
      <c r="DS4" s="55">
        <f>'Indicator Data'!AK7</f>
        <v>0</v>
      </c>
      <c r="DT4" s="57">
        <f t="shared" si="39"/>
        <v>0</v>
      </c>
      <c r="DU4" s="58">
        <f t="shared" si="40"/>
        <v>0.1</v>
      </c>
      <c r="DV4" s="15"/>
      <c r="DW4" s="103"/>
    </row>
    <row r="5" spans="1:127" s="4" customFormat="1" x14ac:dyDescent="0.25">
      <c r="A5" s="121" t="str">
        <f>'Indicator Data'!A8</f>
        <v>Algeria</v>
      </c>
      <c r="B5" s="59" t="str">
        <f>'Indicator Data'!B8</f>
        <v>DZA</v>
      </c>
      <c r="C5" s="55">
        <f>ROUND(IF('Indicator Data'!C8=0,0.1,IF(LOG('Indicator Data'!C8)&gt;C$195,10,IF(LOG('Indicator Data'!C8)&lt;C$194,0,10-(C$195-LOG('Indicator Data'!C8))/(C$195-C$194)*10))),1)</f>
        <v>9.6</v>
      </c>
      <c r="D5" s="55">
        <f>ROUND(IF('Indicator Data'!D8=0,0.1,IF(LOG('Indicator Data'!D8)&gt;D$195,10,IF(LOG('Indicator Data'!D8)&lt;D$194,0,10-(D$195-LOG('Indicator Data'!D8))/(D$195-D$194)*10))),1)</f>
        <v>10</v>
      </c>
      <c r="E5" s="55">
        <f t="shared" si="0"/>
        <v>9.8000000000000007</v>
      </c>
      <c r="F5" s="55">
        <f>IF('Indicator Data'!E8="No data",0.1,(ROUND(IF('Indicator Data'!E8=0,0,IF(LOG('Indicator Data'!E8)&gt;F$195,10,IF(LOG('Indicator Data'!E8)&lt;F$194,0,10-(F$195-LOG('Indicator Data'!E8))/(F$195-F$194)*10))),1)))</f>
        <v>7.4</v>
      </c>
      <c r="G5" s="55">
        <f>ROUND(IF('Indicator Data'!F8=0,0,IF(LOG('Indicator Data'!F8)&gt;G$195,10,IF(LOG('Indicator Data'!F8)&lt;G$194,0,10-(G$195-LOG('Indicator Data'!F8))/(G$195-G$194)*10))),1)</f>
        <v>5</v>
      </c>
      <c r="H5" s="55">
        <f>ROUND(IF('Indicator Data'!G8=0,0,IF(LOG('Indicator Data'!G8)&gt;H$195,10,IF(LOG('Indicator Data'!G8)&lt;H$194,0,10-(H$195-LOG('Indicator Data'!G8))/(H$195-H$194)*10))),1)</f>
        <v>0</v>
      </c>
      <c r="I5" s="55">
        <f>ROUND(IF('Indicator Data'!H8=0,0,IF(LOG('Indicator Data'!H8)&gt;I$195,10,IF(LOG('Indicator Data'!H8)&lt;I$194,0,10-(I$195-LOG('Indicator Data'!H8))/(I$195-I$194)*10))),1)</f>
        <v>0</v>
      </c>
      <c r="J5" s="55">
        <f t="shared" si="1"/>
        <v>0</v>
      </c>
      <c r="K5" s="55">
        <f>ROUND(IF('Indicator Data'!I8=0,0,IF(LOG('Indicator Data'!I8)&gt;K$195,10,IF(LOG('Indicator Data'!I8)&lt;K$194,0,10-(K$195-LOG('Indicator Data'!I8))/(K$195-K$194)*10))),1)</f>
        <v>0</v>
      </c>
      <c r="L5" s="55">
        <f t="shared" si="2"/>
        <v>0</v>
      </c>
      <c r="M5" s="55">
        <f>ROUND(IF('Indicator Data'!J8=0,0,IF(LOG('Indicator Data'!J8)&gt;M$195,10,IF(LOG('Indicator Data'!J8)&lt;M$194,0,10-(M$195-LOG('Indicator Data'!J8))/(M$195-M$194)*10))),1)</f>
        <v>0</v>
      </c>
      <c r="N5" s="56">
        <f>'Indicator Data'!C8/'Indicator Data'!$CB8</f>
        <v>1.6831176615099551E-3</v>
      </c>
      <c r="O5" s="56">
        <f>'Indicator Data'!D8/'Indicator Data'!$CB8</f>
        <v>5.0364240652106876E-4</v>
      </c>
      <c r="P5" s="56">
        <f>IF(F5=0.1,"x",'Indicator Data'!E8/'Indicator Data'!$CB8)</f>
        <v>2.3944270167287752E-3</v>
      </c>
      <c r="Q5" s="56">
        <f>'Indicator Data'!F8/'Indicator Data'!$CB8</f>
        <v>2.4364961712671245E-7</v>
      </c>
      <c r="R5" s="56">
        <f>'Indicator Data'!G8/'Indicator Data'!$CB8</f>
        <v>0</v>
      </c>
      <c r="S5" s="56">
        <f>'Indicator Data'!H8/'Indicator Data'!$CB8</f>
        <v>0</v>
      </c>
      <c r="T5" s="56">
        <f>'Indicator Data'!I8/'Indicator Data'!$CB8</f>
        <v>0</v>
      </c>
      <c r="U5" s="56">
        <f>'Indicator Data'!J8/'Indicator Data'!$CB8</f>
        <v>0</v>
      </c>
      <c r="V5" s="55">
        <f t="shared" si="3"/>
        <v>8.4</v>
      </c>
      <c r="W5" s="55">
        <f t="shared" si="4"/>
        <v>5</v>
      </c>
      <c r="X5" s="55">
        <f t="shared" si="5"/>
        <v>7</v>
      </c>
      <c r="Y5" s="55">
        <f t="shared" si="6"/>
        <v>1.6</v>
      </c>
      <c r="Z5" s="55">
        <f t="shared" si="7"/>
        <v>4.2</v>
      </c>
      <c r="AA5" s="55">
        <f t="shared" si="8"/>
        <v>0</v>
      </c>
      <c r="AB5" s="55">
        <f t="shared" si="9"/>
        <v>0</v>
      </c>
      <c r="AC5" s="55">
        <f t="shared" si="10"/>
        <v>0</v>
      </c>
      <c r="AD5" s="55">
        <f t="shared" si="11"/>
        <v>0</v>
      </c>
      <c r="AE5" s="55">
        <f t="shared" si="12"/>
        <v>0</v>
      </c>
      <c r="AF5" s="55">
        <f t="shared" si="13"/>
        <v>0</v>
      </c>
      <c r="AG5" s="55">
        <f>ROUND(IF('Indicator Data'!K8=0,0,IF('Indicator Data'!K8&gt;AG$195,10,IF('Indicator Data'!K8&lt;AG$194,0,10-(AG$195-'Indicator Data'!K8)/(AG$195-AG$194)*10))),1)</f>
        <v>0</v>
      </c>
      <c r="AH5" s="55">
        <f t="shared" si="14"/>
        <v>9</v>
      </c>
      <c r="AI5" s="55">
        <f t="shared" si="15"/>
        <v>7.5</v>
      </c>
      <c r="AJ5" s="55">
        <f t="shared" si="16"/>
        <v>0</v>
      </c>
      <c r="AK5" s="55">
        <f t="shared" si="17"/>
        <v>0</v>
      </c>
      <c r="AL5" s="55">
        <f t="shared" si="18"/>
        <v>0</v>
      </c>
      <c r="AM5" s="55">
        <f t="shared" si="19"/>
        <v>0</v>
      </c>
      <c r="AN5" s="55">
        <f t="shared" si="20"/>
        <v>0</v>
      </c>
      <c r="AO5" s="183">
        <f t="shared" si="21"/>
        <v>8.8000000000000007</v>
      </c>
      <c r="AP5" s="183">
        <f t="shared" si="41"/>
        <v>5.2</v>
      </c>
      <c r="AQ5" s="183">
        <f t="shared" si="22"/>
        <v>4.5999999999999996</v>
      </c>
      <c r="AR5" s="183">
        <f t="shared" si="23"/>
        <v>0</v>
      </c>
      <c r="AS5" s="55">
        <f t="shared" si="24"/>
        <v>0</v>
      </c>
      <c r="AT5" s="55">
        <f>IF('Indicator Data'!L8="No data","x",IF('Indicator Data'!CC8&lt;1000,"x",ROUND((IF('Indicator Data'!L8&gt;AT$195,10,IF('Indicator Data'!L8&lt;AT$194,0,10-(AT$195-'Indicator Data'!L8)/(AT$195-AT$194)*10))),1)))</f>
        <v>8.1</v>
      </c>
      <c r="AU5" s="183">
        <f t="shared" si="25"/>
        <v>4.0999999999999996</v>
      </c>
      <c r="AV5" s="55">
        <f>IF('Indicator Data'!M8="No data","x",ROUND(IF('Indicator Data'!M8=0,0,IF(LOG('Indicator Data'!M8)&gt;AV$195,10,IF(LOG('Indicator Data'!M8)&lt;AV$194,0,10-(AV$195-LOG('Indicator Data'!M8))/(AV$195-AV$194)*10))),1))</f>
        <v>0.1</v>
      </c>
      <c r="AW5" s="56">
        <f>IF(AV5="x","x",'Indicator Data'!M8/'Indicator Data'!$CB8)</f>
        <v>3.009767697889804E-7</v>
      </c>
      <c r="AX5" s="55">
        <f t="shared" si="42"/>
        <v>0</v>
      </c>
      <c r="AY5" s="55">
        <f t="shared" si="43"/>
        <v>0.1</v>
      </c>
      <c r="AZ5" s="55">
        <f>IF('Indicator Data'!N8="No data","x",ROUND(IF('Indicator Data'!N8=0,0,IF(LOG('Indicator Data'!N8)&gt;AZ$195,10,IF(LOG('Indicator Data'!N8)&lt;AZ$194,0,10-(AZ$195-LOG('Indicator Data'!N8))/(AZ$195-AZ$194)*10))),1))</f>
        <v>0</v>
      </c>
      <c r="BA5" s="56">
        <f>IF(AZ5="x","x",'Indicator Data'!N8/'Indicator Data'!$CB8)</f>
        <v>0</v>
      </c>
      <c r="BB5" s="55">
        <f t="shared" si="44"/>
        <v>0</v>
      </c>
      <c r="BC5" s="55">
        <f t="shared" si="45"/>
        <v>0</v>
      </c>
      <c r="BD5" s="55">
        <f>IF('Indicator Data'!O8="No data","x",ROUND(IF('Indicator Data'!O8=0,0,IF(LOG('Indicator Data'!O8)&gt;BD$195,10,IF(LOG('Indicator Data'!O8)&lt;BD$194,0,10-(BD$195-LOG('Indicator Data'!O8))/(BD$195-BD$194)*10))),1))</f>
        <v>0</v>
      </c>
      <c r="BE5" s="56">
        <f>IF(BD5="x","x",'Indicator Data'!O8/'Indicator Data'!$CB8)</f>
        <v>0</v>
      </c>
      <c r="BF5" s="55">
        <f t="shared" si="46"/>
        <v>0</v>
      </c>
      <c r="BG5" s="55">
        <f t="shared" si="47"/>
        <v>0</v>
      </c>
      <c r="BH5" s="55">
        <f>IF('Indicator Data'!P8="No data","x",ROUND(IF('Indicator Data'!P8=0,0,IF(LOG('Indicator Data'!P8)&gt;BH$195,10,IF(LOG('Indicator Data'!P8)&lt;BH$194,0,10-(BH$195-LOG('Indicator Data'!P8))/(BH$195-BH$194)*10))),1))</f>
        <v>0</v>
      </c>
      <c r="BI5" s="56">
        <f>IF(BH5="x","x",'Indicator Data'!P8/'Indicator Data'!$CB8)</f>
        <v>0</v>
      </c>
      <c r="BJ5" s="55">
        <f t="shared" si="48"/>
        <v>0</v>
      </c>
      <c r="BK5" s="55">
        <f t="shared" si="49"/>
        <v>0</v>
      </c>
      <c r="BL5" s="55">
        <f t="shared" si="50"/>
        <v>0</v>
      </c>
      <c r="BM5" s="55">
        <f>ROUND(IF('Indicator Data'!Q8=0,0,IF(LOG('Indicator Data'!Q8)&gt;BM$195,10,IF(LOG('Indicator Data'!Q8)&lt;BM$194,0,10-(BM$195-LOG('Indicator Data'!Q8))/(BM$195-BM$194)*10))),1)</f>
        <v>0</v>
      </c>
      <c r="BN5" s="55">
        <f>ROUND(IF('Indicator Data'!R8=0,0,IF(LOG('Indicator Data'!R8)&gt;BN$195,10,IF(LOG('Indicator Data'!R8)&lt;BN$194,0,10-(BN$195-LOG('Indicator Data'!R8))/(BN$195-BN$194)*10))),1)</f>
        <v>0</v>
      </c>
      <c r="BO5" s="55">
        <f t="shared" si="51"/>
        <v>0</v>
      </c>
      <c r="BP5" s="56">
        <f>'Indicator Data'!Q8/'Indicator Data'!$CB8</f>
        <v>0</v>
      </c>
      <c r="BQ5" s="56">
        <f>'Indicator Data'!R8/'Indicator Data'!$CB8</f>
        <v>0</v>
      </c>
      <c r="BR5" s="55">
        <f t="shared" si="26"/>
        <v>0</v>
      </c>
      <c r="BS5" s="55">
        <f t="shared" si="27"/>
        <v>0</v>
      </c>
      <c r="BT5" s="55">
        <f t="shared" si="28"/>
        <v>0</v>
      </c>
      <c r="BU5" s="55">
        <f t="shared" si="52"/>
        <v>0</v>
      </c>
      <c r="BV5" s="55">
        <f>ROUND(IF('Indicator Data'!S8=0,0,IF(LOG('Indicator Data'!S8)&gt;BV$195,10,IF(LOG('Indicator Data'!S8)&lt;BV$194,0,10-(BV$195-LOG('Indicator Data'!S8))/(BV$195-BV$194)*10))),1)</f>
        <v>0</v>
      </c>
      <c r="BW5" s="55">
        <f>ROUND(IF('Indicator Data'!T8=0,0,IF(LOG('Indicator Data'!T8)&gt;BW$195,10,IF(LOG('Indicator Data'!T8)&lt;BW$194,0,10-(BW$195-LOG('Indicator Data'!T8))/(BW$195-BW$194)*10))),1)</f>
        <v>0</v>
      </c>
      <c r="BX5" s="55">
        <f t="shared" si="53"/>
        <v>0</v>
      </c>
      <c r="BY5" s="56">
        <f>'Indicator Data'!S8/'Indicator Data'!$CB8</f>
        <v>0</v>
      </c>
      <c r="BZ5" s="56">
        <f>'Indicator Data'!T8/'Indicator Data'!$CB8</f>
        <v>0</v>
      </c>
      <c r="CA5" s="55">
        <f t="shared" si="29"/>
        <v>0</v>
      </c>
      <c r="CB5" s="55">
        <f t="shared" si="30"/>
        <v>0</v>
      </c>
      <c r="CC5" s="55">
        <f t="shared" si="54"/>
        <v>0</v>
      </c>
      <c r="CD5" s="55">
        <f t="shared" si="55"/>
        <v>0</v>
      </c>
      <c r="CE5" s="55">
        <f t="shared" si="56"/>
        <v>0</v>
      </c>
      <c r="CF5" s="55">
        <f>ROUND(IF('Indicator Data'!U8=0,0,IF(LOG('Indicator Data'!U8)&gt;CF$195,10,IF(LOG('Indicator Data'!U8)&lt;CF$194,0,10-(CF$195-LOG('Indicator Data'!U8))/(CF$195-CF$194)*10))),1)</f>
        <v>7.8</v>
      </c>
      <c r="CG5" s="56">
        <f>'Indicator Data'!U8/'Indicator Data'!$CB8</f>
        <v>7.4122000385543244E-2</v>
      </c>
      <c r="CH5" s="55">
        <f t="shared" si="31"/>
        <v>0.8</v>
      </c>
      <c r="CI5" s="55">
        <f t="shared" si="57"/>
        <v>5.3</v>
      </c>
      <c r="CJ5" s="55">
        <f>ROUND(IF('Indicator Data'!V8=0,0,IF(LOG('Indicator Data'!V8)&gt;CJ$195,10,IF(LOG('Indicator Data'!V8)&lt;CJ$194,0,10-(CJ$195-LOG('Indicator Data'!V8))/(CJ$195-CJ$194)*10))),1)</f>
        <v>9</v>
      </c>
      <c r="CK5" s="56">
        <f>IF('Indicator Data'!V8/'Indicator Data'!$CB8&gt;1,1,'Indicator Data'!V8/'Indicator Data'!$CB8)</f>
        <v>0.49226920711311661</v>
      </c>
      <c r="CL5" s="55">
        <f t="shared" si="32"/>
        <v>4.9000000000000004</v>
      </c>
      <c r="CM5" s="55">
        <f t="shared" si="58"/>
        <v>7.5</v>
      </c>
      <c r="CN5" s="55">
        <f>ROUND(IF('Indicator Data'!W8=0,0,IF(LOG('Indicator Data'!W8)&gt;CN$195,10,IF(LOG('Indicator Data'!W8)&lt;CN$194,0,10-(CN$195-LOG('Indicator Data'!W8))/(CN$195-CN$194)*10))),1)</f>
        <v>7.3</v>
      </c>
      <c r="CO5" s="56">
        <f>'Indicator Data'!W8/'Indicator Data'!$CB8</f>
        <v>3.4044172759125683E-2</v>
      </c>
      <c r="CP5" s="55">
        <f t="shared" si="33"/>
        <v>0.3</v>
      </c>
      <c r="CQ5" s="55">
        <f t="shared" si="59"/>
        <v>4.7</v>
      </c>
      <c r="CR5" s="55">
        <f t="shared" si="34"/>
        <v>4.9000000000000004</v>
      </c>
      <c r="CS5" s="55">
        <f>IF('Indicator Data'!BR8="No data","x",ROUND(IF('Indicator Data'!BR8&gt;CS$195,0,IF('Indicator Data'!BR8&lt;CS$194,10,(CS$195-'Indicator Data'!BR8)/(CS$195-CS$194)*10)),1))</f>
        <v>1.4</v>
      </c>
      <c r="CT5" s="55">
        <f>IF('Indicator Data'!BS8="No data","x",ROUND(IF('Indicator Data'!BS8&gt;CT$195,0,IF('Indicator Data'!BS8&lt;CT$194,10,(CT$195-'Indicator Data'!BS8)/(CT$195-CT$194)*10)),1))</f>
        <v>1.1000000000000001</v>
      </c>
      <c r="CU5" s="55">
        <f>IF('Indicator Data'!AC8="No data","x",ROUND(IF('Indicator Data'!AC8&gt;CU$195,0,IF('Indicator Data'!AC8&lt;CU$194,10,(CU$195-'Indicator Data'!AC8)/(CU$195-CU$194)*10)),1))</f>
        <v>1.6</v>
      </c>
      <c r="CV5" s="55">
        <f t="shared" si="35"/>
        <v>1.4</v>
      </c>
      <c r="CW5" s="55">
        <f>IF('Indicator Data'!X8="No data","x",ROUND(IF(LOG('Indicator Data'!X8)&gt;CW$195,10,IF(LOG('Indicator Data'!X8)&lt;CW$194,0,10-(CW$195-LOG('Indicator Data'!X8))/(CW$195-CW$194)*10)),1))</f>
        <v>4.2</v>
      </c>
      <c r="CX5" s="55">
        <f>IF('Indicator Data'!Y8="No data","x",ROUND(IF('Indicator Data'!Y8&gt;CX$195,10,IF('Indicator Data'!Y8&lt;CX$194,0,10-(CX$195-'Indicator Data'!Y8)/(CX$195-CX$194)*10)),1))</f>
        <v>5.6</v>
      </c>
      <c r="CY5" s="55">
        <f>IF('Indicator Data'!Z8="No data","x",ROUND(IF('Indicator Data'!Z8&gt;CY$195,10,IF('Indicator Data'!Z8&lt;CY$194,0,10-(CY$195-'Indicator Data'!Z8)/(CY$195-CY$194)*10)),1))</f>
        <v>7.3</v>
      </c>
      <c r="CZ5" s="55" t="str">
        <f>IF('Indicator Data'!AA8="No data","x",ROUND(IF('Indicator Data'!AA8&gt;CZ$195,10,IF('Indicator Data'!AA8&lt;CZ$194,0,10-(CZ$195-'Indicator Data'!AA8)/(CZ$195-CZ$194)*10)),1))</f>
        <v>x</v>
      </c>
      <c r="DA5" s="55">
        <f t="shared" si="60"/>
        <v>5.7</v>
      </c>
      <c r="DB5" s="55">
        <f t="shared" si="61"/>
        <v>4.3</v>
      </c>
      <c r="DC5" s="55" t="str">
        <f>IF('Indicator Data'!AF8="No data","x",ROUND(IF('Indicator Data'!AF8&gt;DC$195,10,IF('Indicator Data'!AF8&lt;DC$194,0,10-(DC$195-'Indicator Data'!AF8)/(DC$195-DC$194)*10)),1))</f>
        <v>x</v>
      </c>
      <c r="DD5" s="55">
        <f>IF('Indicator Data'!AG8="No data","x",ROUND(IF('Indicator Data'!AG8&gt;DD$195,10,IF('Indicator Data'!AG8&lt;DD$194,0,10-(DD$195-'Indicator Data'!AG8)/(DD$195-DD$194)*10)),1))</f>
        <v>4.4000000000000004</v>
      </c>
      <c r="DE5" s="55">
        <f t="shared" si="62"/>
        <v>5.4</v>
      </c>
      <c r="DF5" s="55">
        <f>IF('Indicator Data'!AB8="No data","x",ROUND(IF('Indicator Data'!AB8&gt;DF$195,10,IF('Indicator Data'!AB8&lt;DF$194,0,10-(DF$195-'Indicator Data'!AB8)/(DF$195-DF$194)*10)),1))</f>
        <v>0.3</v>
      </c>
      <c r="DG5" s="55">
        <f t="shared" si="63"/>
        <v>1.1000000000000001</v>
      </c>
      <c r="DH5" s="184">
        <f>IF('Indicator Data'!AD8="No data","x",'Indicator Data'!AD8/'Indicator Data'!$CA8)</f>
        <v>3.1442601028953721E-4</v>
      </c>
      <c r="DI5" s="55">
        <f t="shared" si="64"/>
        <v>6.9</v>
      </c>
      <c r="DJ5" s="55">
        <f>IF('Indicator Data'!AE8="No data","x",ROUND(IF('Indicator Data'!AE8&gt;DJ$195,0,IF('Indicator Data'!AE8&lt;DJ$194,10,(DJ$195-'Indicator Data'!AE8)/(DJ$195-DJ$194)*10)),1))</f>
        <v>2</v>
      </c>
      <c r="DK5" s="55">
        <f t="shared" si="65"/>
        <v>4.5</v>
      </c>
      <c r="DL5" s="55">
        <f t="shared" si="66"/>
        <v>3.7</v>
      </c>
      <c r="DM5" s="57">
        <f t="shared" si="36"/>
        <v>3.4</v>
      </c>
      <c r="DN5" s="58">
        <f t="shared" si="37"/>
        <v>5</v>
      </c>
      <c r="DO5" s="55">
        <f>ROUND(IF('Indicator Data'!AH8=0,0,IF('Indicator Data'!AH8&gt;DO$195,10,IF('Indicator Data'!AH8&lt;DO$194,0,10-(DO$195-'Indicator Data'!AH8)/(DO$195-DO$194)*10))),1)</f>
        <v>8.1999999999999993</v>
      </c>
      <c r="DP5" s="55">
        <f>ROUND(IF('Indicator Data'!AI8=0,0,IF(LOG('Indicator Data'!AI8)&gt;LOG(DP$195),10,IF(LOG('Indicator Data'!AI8)&lt;LOG(DP$194),0,10-(LOG(DP$195)-LOG('Indicator Data'!AI8))/(LOG(DP$195)-LOG(DP$194))*10))),1)</f>
        <v>6.9</v>
      </c>
      <c r="DQ5" s="57">
        <f t="shared" si="38"/>
        <v>7.6</v>
      </c>
      <c r="DR5" s="55">
        <f>'Indicator Data'!AJ8</f>
        <v>0</v>
      </c>
      <c r="DS5" s="55">
        <f>'Indicator Data'!AK8</f>
        <v>0</v>
      </c>
      <c r="DT5" s="57">
        <f t="shared" si="39"/>
        <v>0</v>
      </c>
      <c r="DU5" s="58">
        <f t="shared" si="40"/>
        <v>5.3</v>
      </c>
      <c r="DV5" s="15"/>
      <c r="DW5" s="103"/>
    </row>
    <row r="6" spans="1:127" s="4" customFormat="1" x14ac:dyDescent="0.25">
      <c r="A6" s="121" t="str">
        <f>'Indicator Data'!A9</f>
        <v>Angola</v>
      </c>
      <c r="B6" s="59" t="str">
        <f>'Indicator Data'!B9</f>
        <v>AGO</v>
      </c>
      <c r="C6" s="55">
        <f>ROUND(IF('Indicator Data'!C9=0,0.1,IF(LOG('Indicator Data'!C9)&gt;C$195,10,IF(LOG('Indicator Data'!C9)&lt;C$194,0,10-(C$195-LOG('Indicator Data'!C9))/(C$195-C$194)*10))),1)</f>
        <v>0.1</v>
      </c>
      <c r="D6" s="55">
        <f>ROUND(IF('Indicator Data'!D9=0,0.1,IF(LOG('Indicator Data'!D9)&gt;D$195,10,IF(LOG('Indicator Data'!D9)&lt;D$194,0,10-(D$195-LOG('Indicator Data'!D9))/(D$195-D$194)*10))),1)</f>
        <v>0.1</v>
      </c>
      <c r="E6" s="55">
        <f t="shared" si="0"/>
        <v>0.1</v>
      </c>
      <c r="F6" s="55">
        <f>IF('Indicator Data'!E9="No data",0.1,(ROUND(IF('Indicator Data'!E9=0,0,IF(LOG('Indicator Data'!E9)&gt;F$195,10,IF(LOG('Indicator Data'!E9)&lt;F$194,0,10-(F$195-LOG('Indicator Data'!E9))/(F$195-F$194)*10))),1)))</f>
        <v>7.2</v>
      </c>
      <c r="G6" s="55">
        <f>ROUND(IF('Indicator Data'!F9=0,0,IF(LOG('Indicator Data'!F9)&gt;G$195,10,IF(LOG('Indicator Data'!F9)&lt;G$194,0,10-(G$195-LOG('Indicator Data'!F9))/(G$195-G$194)*10))),1)</f>
        <v>0</v>
      </c>
      <c r="H6" s="55">
        <f>ROUND(IF('Indicator Data'!G9=0,0,IF(LOG('Indicator Data'!G9)&gt;H$195,10,IF(LOG('Indicator Data'!G9)&lt;H$194,0,10-(H$195-LOG('Indicator Data'!G9))/(H$195-H$194)*10))),1)</f>
        <v>0</v>
      </c>
      <c r="I6" s="55">
        <f>ROUND(IF('Indicator Data'!H9=0,0,IF(LOG('Indicator Data'!H9)&gt;I$195,10,IF(LOG('Indicator Data'!H9)&lt;I$194,0,10-(I$195-LOG('Indicator Data'!H9))/(I$195-I$194)*10))),1)</f>
        <v>0</v>
      </c>
      <c r="J6" s="55">
        <f t="shared" si="1"/>
        <v>0</v>
      </c>
      <c r="K6" s="55">
        <f>ROUND(IF('Indicator Data'!I9=0,0,IF(LOG('Indicator Data'!I9)&gt;K$195,10,IF(LOG('Indicator Data'!I9)&lt;K$194,0,10-(K$195-LOG('Indicator Data'!I9))/(K$195-K$194)*10))),1)</f>
        <v>0</v>
      </c>
      <c r="L6" s="55">
        <f t="shared" si="2"/>
        <v>0</v>
      </c>
      <c r="M6" s="55">
        <f>ROUND(IF('Indicator Data'!J9=0,0,IF(LOG('Indicator Data'!J9)&gt;M$195,10,IF(LOG('Indicator Data'!J9)&lt;M$194,0,10-(M$195-LOG('Indicator Data'!J9))/(M$195-M$194)*10))),1)</f>
        <v>10</v>
      </c>
      <c r="N6" s="56">
        <f>'Indicator Data'!C9/'Indicator Data'!$CB9</f>
        <v>0</v>
      </c>
      <c r="O6" s="56">
        <f>'Indicator Data'!D9/'Indicator Data'!$CB9</f>
        <v>0</v>
      </c>
      <c r="P6" s="56">
        <f>IF(F6=0.1,"x",'Indicator Data'!E9/'Indicator Data'!$CB9)</f>
        <v>3.0505623782331559E-3</v>
      </c>
      <c r="Q6" s="56">
        <f>'Indicator Data'!F9/'Indicator Data'!$CB9</f>
        <v>0</v>
      </c>
      <c r="R6" s="56">
        <f>'Indicator Data'!G9/'Indicator Data'!$CB9</f>
        <v>0</v>
      </c>
      <c r="S6" s="56">
        <f>'Indicator Data'!H9/'Indicator Data'!$CB9</f>
        <v>0</v>
      </c>
      <c r="T6" s="56">
        <f>'Indicator Data'!I9/'Indicator Data'!$CB9</f>
        <v>0</v>
      </c>
      <c r="U6" s="56">
        <f>'Indicator Data'!J9/'Indicator Data'!$CB9</f>
        <v>6.6079537364064885E-3</v>
      </c>
      <c r="V6" s="55">
        <f t="shared" si="3"/>
        <v>0</v>
      </c>
      <c r="W6" s="55">
        <f t="shared" si="4"/>
        <v>0</v>
      </c>
      <c r="X6" s="55">
        <f t="shared" si="5"/>
        <v>0</v>
      </c>
      <c r="Y6" s="55">
        <f t="shared" si="6"/>
        <v>2</v>
      </c>
      <c r="Z6" s="55">
        <f t="shared" si="7"/>
        <v>0</v>
      </c>
      <c r="AA6" s="55">
        <f t="shared" si="8"/>
        <v>0</v>
      </c>
      <c r="AB6" s="55">
        <f t="shared" si="9"/>
        <v>0</v>
      </c>
      <c r="AC6" s="55">
        <f t="shared" si="10"/>
        <v>0</v>
      </c>
      <c r="AD6" s="55">
        <f t="shared" si="11"/>
        <v>0</v>
      </c>
      <c r="AE6" s="55">
        <f t="shared" si="12"/>
        <v>0</v>
      </c>
      <c r="AF6" s="55">
        <f t="shared" si="13"/>
        <v>2.2000000000000002</v>
      </c>
      <c r="AG6" s="55">
        <f>ROUND(IF('Indicator Data'!K9=0,0,IF('Indicator Data'!K9&gt;AG$195,10,IF('Indicator Data'!K9&lt;AG$194,0,10-(AG$195-'Indicator Data'!K9)/(AG$195-AG$194)*10))),1)</f>
        <v>6.7</v>
      </c>
      <c r="AH6" s="55">
        <f t="shared" si="14"/>
        <v>0.1</v>
      </c>
      <c r="AI6" s="55">
        <f t="shared" si="15"/>
        <v>0.1</v>
      </c>
      <c r="AJ6" s="55">
        <f t="shared" si="16"/>
        <v>0</v>
      </c>
      <c r="AK6" s="55">
        <f t="shared" si="17"/>
        <v>0</v>
      </c>
      <c r="AL6" s="55">
        <f t="shared" si="18"/>
        <v>0</v>
      </c>
      <c r="AM6" s="55">
        <f t="shared" si="19"/>
        <v>0</v>
      </c>
      <c r="AN6" s="55">
        <f t="shared" si="20"/>
        <v>8</v>
      </c>
      <c r="AO6" s="183">
        <f t="shared" si="21"/>
        <v>0.1</v>
      </c>
      <c r="AP6" s="183">
        <f t="shared" si="41"/>
        <v>5.0999999999999996</v>
      </c>
      <c r="AQ6" s="183">
        <f t="shared" si="22"/>
        <v>0</v>
      </c>
      <c r="AR6" s="183">
        <f t="shared" si="23"/>
        <v>0</v>
      </c>
      <c r="AS6" s="55">
        <f t="shared" si="24"/>
        <v>7.4</v>
      </c>
      <c r="AT6" s="55">
        <f>IF('Indicator Data'!L9="No data","x",IF('Indicator Data'!CC9&lt;1000,"x",ROUND((IF('Indicator Data'!L9&gt;AT$195,10,IF('Indicator Data'!L9&lt;AT$194,0,10-(AT$195-'Indicator Data'!L9)/(AT$195-AT$194)*10))),1)))</f>
        <v>1</v>
      </c>
      <c r="AU6" s="183">
        <f t="shared" si="25"/>
        <v>4.2</v>
      </c>
      <c r="AV6" s="55">
        <f>IF('Indicator Data'!M9="No data","x",ROUND(IF('Indicator Data'!M9=0,0,IF(LOG('Indicator Data'!M9)&gt;AV$195,10,IF(LOG('Indicator Data'!M9)&lt;AV$194,0,10-(AV$195-LOG('Indicator Data'!M9))/(AV$195-AV$194)*10))),1))</f>
        <v>4.2</v>
      </c>
      <c r="AW6" s="56">
        <f>IF(AV6="x","x",'Indicator Data'!M9/'Indicator Data'!$CB9)</f>
        <v>3.3739613467455488E-4</v>
      </c>
      <c r="AX6" s="55">
        <f t="shared" si="42"/>
        <v>0</v>
      </c>
      <c r="AY6" s="55">
        <f t="shared" si="43"/>
        <v>2.2999999999999998</v>
      </c>
      <c r="AZ6" s="55">
        <f>IF('Indicator Data'!N9="No data","x",ROUND(IF('Indicator Data'!N9=0,0,IF(LOG('Indicator Data'!N9)&gt;AZ$195,10,IF(LOG('Indicator Data'!N9)&lt;AZ$194,0,10-(AZ$195-LOG('Indicator Data'!N9))/(AZ$195-AZ$194)*10))),1))</f>
        <v>7.4</v>
      </c>
      <c r="BA6" s="56">
        <f>IF(AZ6="x","x",'Indicator Data'!N9/'Indicator Data'!$CB9)</f>
        <v>1.1403605061901932E-2</v>
      </c>
      <c r="BB6" s="55">
        <f t="shared" si="44"/>
        <v>2.2999999999999998</v>
      </c>
      <c r="BC6" s="55">
        <f t="shared" si="45"/>
        <v>5.4</v>
      </c>
      <c r="BD6" s="55">
        <f>IF('Indicator Data'!O9="No data","x",ROUND(IF('Indicator Data'!O9=0,0,IF(LOG('Indicator Data'!O9)&gt;BD$195,10,IF(LOG('Indicator Data'!O9)&lt;BD$194,0,10-(BD$195-LOG('Indicator Data'!O9))/(BD$195-BD$194)*10))),1))</f>
        <v>0</v>
      </c>
      <c r="BE6" s="56">
        <f>IF(BD6="x","x",'Indicator Data'!O9/'Indicator Data'!$CB9)</f>
        <v>0</v>
      </c>
      <c r="BF6" s="55">
        <f t="shared" si="46"/>
        <v>0</v>
      </c>
      <c r="BG6" s="55">
        <f t="shared" si="47"/>
        <v>0</v>
      </c>
      <c r="BH6" s="55">
        <f>IF('Indicator Data'!P9="No data","x",ROUND(IF('Indicator Data'!P9=0,0,IF(LOG('Indicator Data'!P9)&gt;BH$195,10,IF(LOG('Indicator Data'!P9)&lt;BH$194,0,10-(BH$195-LOG('Indicator Data'!P9))/(BH$195-BH$194)*10))),1))</f>
        <v>8.6</v>
      </c>
      <c r="BI6" s="56">
        <f>IF(BH6="x","x",'Indicator Data'!P9/'Indicator Data'!$CB9)</f>
        <v>5.4175128529686506E-2</v>
      </c>
      <c r="BJ6" s="55">
        <f t="shared" si="48"/>
        <v>5.4</v>
      </c>
      <c r="BK6" s="55">
        <f t="shared" si="49"/>
        <v>7.3</v>
      </c>
      <c r="BL6" s="55">
        <f t="shared" si="50"/>
        <v>4.3</v>
      </c>
      <c r="BM6" s="55">
        <f>ROUND(IF('Indicator Data'!Q9=0,0,IF(LOG('Indicator Data'!Q9)&gt;BM$195,10,IF(LOG('Indicator Data'!Q9)&lt;BM$194,0,10-(BM$195-LOG('Indicator Data'!Q9))/(BM$195-BM$194)*10))),1)</f>
        <v>9.1</v>
      </c>
      <c r="BN6" s="55">
        <f>ROUND(IF('Indicator Data'!R9=0,0,IF(LOG('Indicator Data'!R9)&gt;BN$195,10,IF(LOG('Indicator Data'!R9)&lt;BN$194,0,10-(BN$195-LOG('Indicator Data'!R9))/(BN$195-BN$194)*10))),1)</f>
        <v>0</v>
      </c>
      <c r="BO6" s="55">
        <f t="shared" si="51"/>
        <v>3.0333333333333332</v>
      </c>
      <c r="BP6" s="56">
        <f>'Indicator Data'!Q9/'Indicator Data'!$CB9</f>
        <v>0.9923816636101539</v>
      </c>
      <c r="BQ6" s="56">
        <f>'Indicator Data'!R9/'Indicator Data'!$CB9</f>
        <v>0</v>
      </c>
      <c r="BR6" s="55">
        <f t="shared" si="26"/>
        <v>9.9</v>
      </c>
      <c r="BS6" s="55">
        <f t="shared" si="27"/>
        <v>0</v>
      </c>
      <c r="BT6" s="55">
        <f t="shared" si="28"/>
        <v>3.3000000000000003</v>
      </c>
      <c r="BU6" s="55">
        <f t="shared" si="52"/>
        <v>3.2</v>
      </c>
      <c r="BV6" s="55">
        <f>ROUND(IF('Indicator Data'!S9=0,0,IF(LOG('Indicator Data'!S9)&gt;BV$195,10,IF(LOG('Indicator Data'!S9)&lt;BV$194,0,10-(BV$195-LOG('Indicator Data'!S9))/(BV$195-BV$194)*10))),1)</f>
        <v>6.5</v>
      </c>
      <c r="BW6" s="55">
        <f>ROUND(IF('Indicator Data'!T9=0,0,IF(LOG('Indicator Data'!T9)&gt;BW$195,10,IF(LOG('Indicator Data'!T9)&lt;BW$194,0,10-(BW$195-LOG('Indicator Data'!T9))/(BW$195-BW$194)*10))),1)</f>
        <v>9.1</v>
      </c>
      <c r="BX6" s="55">
        <f t="shared" si="53"/>
        <v>8.2333333333333325</v>
      </c>
      <c r="BY6" s="56">
        <f>'Indicator Data'!S9/'Indicator Data'!$CB9</f>
        <v>1.408449746798539E-2</v>
      </c>
      <c r="BZ6" s="56">
        <f>'Indicator Data'!T9/'Indicator Data'!$CB9</f>
        <v>0.97819595993289765</v>
      </c>
      <c r="CA6" s="55">
        <f t="shared" si="29"/>
        <v>0.2</v>
      </c>
      <c r="CB6" s="55">
        <f t="shared" si="30"/>
        <v>9.8000000000000007</v>
      </c>
      <c r="CC6" s="55">
        <f t="shared" si="54"/>
        <v>6.6000000000000005</v>
      </c>
      <c r="CD6" s="55">
        <f t="shared" si="55"/>
        <v>7.5</v>
      </c>
      <c r="CE6" s="55">
        <f t="shared" si="56"/>
        <v>5.8</v>
      </c>
      <c r="CF6" s="55">
        <f>ROUND(IF('Indicator Data'!U9=0,0,IF(LOG('Indicator Data'!U9)&gt;CF$195,10,IF(LOG('Indicator Data'!U9)&lt;CF$194,0,10-(CF$195-LOG('Indicator Data'!U9))/(CF$195-CF$194)*10))),1)</f>
        <v>8.6</v>
      </c>
      <c r="CG6" s="56">
        <f>'Indicator Data'!U9/'Indicator Data'!$CB9</f>
        <v>0.40169020367479708</v>
      </c>
      <c r="CH6" s="55">
        <f t="shared" si="31"/>
        <v>4.5</v>
      </c>
      <c r="CI6" s="55">
        <f t="shared" si="57"/>
        <v>7</v>
      </c>
      <c r="CJ6" s="55">
        <f>ROUND(IF('Indicator Data'!V9=0,0,IF(LOG('Indicator Data'!V9)&gt;CJ$195,10,IF(LOG('Indicator Data'!V9)&lt;CJ$194,0,10-(CJ$195-LOG('Indicator Data'!V9))/(CJ$195-CJ$194)*10))),1)</f>
        <v>9</v>
      </c>
      <c r="CK6" s="56">
        <f>IF('Indicator Data'!V9/'Indicator Data'!$CB9&gt;1,1,'Indicator Data'!V9/'Indicator Data'!$CB9)</f>
        <v>0.83676823038723835</v>
      </c>
      <c r="CL6" s="55">
        <f t="shared" si="32"/>
        <v>8.4</v>
      </c>
      <c r="CM6" s="55">
        <f t="shared" si="58"/>
        <v>8.6999999999999993</v>
      </c>
      <c r="CN6" s="55">
        <f>ROUND(IF('Indicator Data'!W9=0,0,IF(LOG('Indicator Data'!W9)&gt;CN$195,10,IF(LOG('Indicator Data'!W9)&lt;CN$194,0,10-(CN$195-LOG('Indicator Data'!W9))/(CN$195-CN$194)*10))),1)</f>
        <v>8.9</v>
      </c>
      <c r="CO6" s="56">
        <f>'Indicator Data'!W9/'Indicator Data'!$CB9</f>
        <v>0.69659382358218247</v>
      </c>
      <c r="CP6" s="55">
        <f t="shared" si="33"/>
        <v>7</v>
      </c>
      <c r="CQ6" s="55">
        <f t="shared" si="59"/>
        <v>8.1</v>
      </c>
      <c r="CR6" s="55">
        <f t="shared" si="34"/>
        <v>7.6</v>
      </c>
      <c r="CS6" s="55">
        <f>IF('Indicator Data'!BR9="No data","x",ROUND(IF('Indicator Data'!BR9&gt;CS$195,0,IF('Indicator Data'!BR9&lt;CS$194,10,(CS$195-'Indicator Data'!BR9)/(CS$195-CS$194)*10)),1))</f>
        <v>5.6</v>
      </c>
      <c r="CT6" s="55">
        <f>IF('Indicator Data'!BS9="No data","x",ROUND(IF('Indicator Data'!BS9&gt;CT$195,0,IF('Indicator Data'!BS9&lt;CT$194,10,(CT$195-'Indicator Data'!BS9)/(CT$195-CT$194)*10)),1))</f>
        <v>7.4</v>
      </c>
      <c r="CU6" s="55">
        <f>IF('Indicator Data'!AC9="No data","x",ROUND(IF('Indicator Data'!AC9&gt;CU$195,0,IF('Indicator Data'!AC9&lt;CU$194,10,(CU$195-'Indicator Data'!AC9)/(CU$195-CU$194)*10)),1))</f>
        <v>7.3</v>
      </c>
      <c r="CV6" s="55">
        <f t="shared" si="35"/>
        <v>6.8</v>
      </c>
      <c r="CW6" s="55">
        <f>IF('Indicator Data'!X9="No data","x",ROUND(IF(LOG('Indicator Data'!X9)&gt;CW$195,10,IF(LOG('Indicator Data'!X9)&lt;CW$194,0,10-(CW$195-LOG('Indicator Data'!X9))/(CW$195-CW$194)*10)),1))</f>
        <v>4.5999999999999996</v>
      </c>
      <c r="CX6" s="55">
        <f>IF('Indicator Data'!Y9="No data","x",ROUND(IF('Indicator Data'!Y9&gt;CX$195,10,IF('Indicator Data'!Y9&lt;CX$194,0,10-(CX$195-'Indicator Data'!Y9)/(CX$195-CX$194)*10)),1))</f>
        <v>8.6</v>
      </c>
      <c r="CY6" s="55">
        <f>IF('Indicator Data'!Z9="No data","x",ROUND(IF('Indicator Data'!Z9&gt;CY$195,10,IF('Indicator Data'!Z9&lt;CY$194,0,10-(CY$195-'Indicator Data'!Z9)/(CY$195-CY$194)*10)),1))</f>
        <v>6.6</v>
      </c>
      <c r="CZ6" s="55">
        <f>IF('Indicator Data'!AA9="No data","x",ROUND(IF('Indicator Data'!AA9&gt;CZ$195,10,IF('Indicator Data'!AA9&lt;CZ$194,0,10-(CZ$195-'Indicator Data'!AA9)/(CZ$195-CZ$194)*10)),1))</f>
        <v>7</v>
      </c>
      <c r="DA6" s="55">
        <f t="shared" si="60"/>
        <v>6.7</v>
      </c>
      <c r="DB6" s="55">
        <f t="shared" si="61"/>
        <v>6.7</v>
      </c>
      <c r="DC6" s="55">
        <f>IF('Indicator Data'!AF9="No data","x",ROUND(IF('Indicator Data'!AF9&gt;DC$195,10,IF('Indicator Data'!AF9&lt;DC$194,0,10-(DC$195-'Indicator Data'!AF9)/(DC$195-DC$194)*10)),1))</f>
        <v>5.4</v>
      </c>
      <c r="DD6" s="55">
        <f>IF('Indicator Data'!AG9="No data","x",ROUND(IF('Indicator Data'!AG9&gt;DD$195,10,IF('Indicator Data'!AG9&lt;DD$194,0,10-(DD$195-'Indicator Data'!AG9)/(DD$195-DD$194)*10)),1))</f>
        <v>8.5</v>
      </c>
      <c r="DE6" s="55">
        <f t="shared" si="62"/>
        <v>6.8</v>
      </c>
      <c r="DF6" s="55">
        <f>IF('Indicator Data'!AB9="No data","x",ROUND(IF('Indicator Data'!AB9&gt;DF$195,10,IF('Indicator Data'!AB9&lt;DF$194,0,10-(DF$195-'Indicator Data'!AB9)/(DF$195-DF$194)*10)),1))</f>
        <v>6.6</v>
      </c>
      <c r="DG6" s="55">
        <f t="shared" si="63"/>
        <v>6.7</v>
      </c>
      <c r="DH6" s="184">
        <f>IF('Indicator Data'!AD9="No data","x",'Indicator Data'!AD9/'Indicator Data'!$CA9)</f>
        <v>1.5208026796543216E-5</v>
      </c>
      <c r="DI6" s="55">
        <f t="shared" si="64"/>
        <v>9.8000000000000007</v>
      </c>
      <c r="DJ6" s="55">
        <f>IF('Indicator Data'!AE9="No data","x",ROUND(IF('Indicator Data'!AE9&gt;DJ$195,0,IF('Indicator Data'!AE9&lt;DJ$194,10,(DJ$195-'Indicator Data'!AE9)/(DJ$195-DJ$194)*10)),1))</f>
        <v>8</v>
      </c>
      <c r="DK6" s="55">
        <f t="shared" si="65"/>
        <v>8.9</v>
      </c>
      <c r="DL6" s="55">
        <f t="shared" si="66"/>
        <v>7.5</v>
      </c>
      <c r="DM6" s="57">
        <f t="shared" si="36"/>
        <v>6.7</v>
      </c>
      <c r="DN6" s="58">
        <f t="shared" si="37"/>
        <v>3.2</v>
      </c>
      <c r="DO6" s="55">
        <f>ROUND(IF('Indicator Data'!AH9=0,0,IF('Indicator Data'!AH9&gt;DO$195,10,IF('Indicator Data'!AH9&lt;DO$194,0,10-(DO$195-'Indicator Data'!AH9)/(DO$195-DO$194)*10))),1)</f>
        <v>7.4</v>
      </c>
      <c r="DP6" s="55">
        <f>ROUND(IF('Indicator Data'!AI9=0,0,IF(LOG('Indicator Data'!AI9)&gt;LOG(DP$195),10,IF(LOG('Indicator Data'!AI9)&lt;LOG(DP$194),0,10-(LOG(DP$195)-LOG('Indicator Data'!AI9))/(LOG(DP$195)-LOG(DP$194))*10))),1)</f>
        <v>5.8</v>
      </c>
      <c r="DQ6" s="57">
        <f t="shared" si="38"/>
        <v>6.7</v>
      </c>
      <c r="DR6" s="55">
        <f>'Indicator Data'!AJ9</f>
        <v>0</v>
      </c>
      <c r="DS6" s="55">
        <f>'Indicator Data'!AK9</f>
        <v>0</v>
      </c>
      <c r="DT6" s="57">
        <f t="shared" si="39"/>
        <v>0</v>
      </c>
      <c r="DU6" s="58">
        <f t="shared" si="40"/>
        <v>4.7</v>
      </c>
      <c r="DV6" s="15"/>
      <c r="DW6" s="103"/>
    </row>
    <row r="7" spans="1:127" s="4" customFormat="1" x14ac:dyDescent="0.25">
      <c r="A7" s="121" t="str">
        <f>'Indicator Data'!A10</f>
        <v>Antigua and Barbuda</v>
      </c>
      <c r="B7" s="59" t="str">
        <f>'Indicator Data'!B10</f>
        <v>ATG</v>
      </c>
      <c r="C7" s="55">
        <f>ROUND(IF('Indicator Data'!C10=0,0.1,IF(LOG('Indicator Data'!C10)&gt;C$195,10,IF(LOG('Indicator Data'!C10)&lt;C$194,0,10-(C$195-LOG('Indicator Data'!C10))/(C$195-C$194)*10))),1)</f>
        <v>3.1</v>
      </c>
      <c r="D7" s="55">
        <f>ROUND(IF('Indicator Data'!D10=0,0.1,IF(LOG('Indicator Data'!D10)&gt;D$195,10,IF(LOG('Indicator Data'!D10)&lt;D$194,0,10-(D$195-LOG('Indicator Data'!D10))/(D$195-D$194)*10))),1)</f>
        <v>0.1</v>
      </c>
      <c r="E7" s="55">
        <f t="shared" si="0"/>
        <v>1.7</v>
      </c>
      <c r="F7" s="55">
        <f>IF('Indicator Data'!E10="No data",0.1,(ROUND(IF('Indicator Data'!E10=0,0,IF(LOG('Indicator Data'!E10)&gt;F$195,10,IF(LOG('Indicator Data'!E10)&lt;F$194,0,10-(F$195-LOG('Indicator Data'!E10))/(F$195-F$194)*10))),1)))</f>
        <v>0.1</v>
      </c>
      <c r="G7" s="55">
        <f>ROUND(IF('Indicator Data'!F10=0,0,IF(LOG('Indicator Data'!F10)&gt;G$195,10,IF(LOG('Indicator Data'!F10)&lt;G$194,0,10-(G$195-LOG('Indicator Data'!F10))/(G$195-G$194)*10))),1)</f>
        <v>0</v>
      </c>
      <c r="H7" s="55">
        <f>ROUND(IF('Indicator Data'!G10=0,0,IF(LOG('Indicator Data'!G10)&gt;H$195,10,IF(LOG('Indicator Data'!G10)&lt;H$194,0,10-(H$195-LOG('Indicator Data'!G10))/(H$195-H$194)*10))),1)</f>
        <v>3.1</v>
      </c>
      <c r="I7" s="55">
        <f>ROUND(IF('Indicator Data'!H10=0,0,IF(LOG('Indicator Data'!H10)&gt;I$195,10,IF(LOG('Indicator Data'!H10)&lt;I$194,0,10-(I$195-LOG('Indicator Data'!H10))/(I$195-I$194)*10))),1)</f>
        <v>6.8</v>
      </c>
      <c r="J7" s="55">
        <f t="shared" si="1"/>
        <v>5.2</v>
      </c>
      <c r="K7" s="55">
        <f>ROUND(IF('Indicator Data'!I10=0,0,IF(LOG('Indicator Data'!I10)&gt;K$195,10,IF(LOG('Indicator Data'!I10)&lt;K$194,0,10-(K$195-LOG('Indicator Data'!I10))/(K$195-K$194)*10))),1)</f>
        <v>3.9</v>
      </c>
      <c r="L7" s="55">
        <f t="shared" si="2"/>
        <v>4.5999999999999996</v>
      </c>
      <c r="M7" s="55">
        <f>ROUND(IF('Indicator Data'!J10=0,0,IF(LOG('Indicator Data'!J10)&gt;M$195,10,IF(LOG('Indicator Data'!J10)&lt;M$194,0,10-(M$195-LOG('Indicator Data'!J10))/(M$195-M$194)*10))),1)</f>
        <v>0</v>
      </c>
      <c r="N7" s="56">
        <f>'Indicator Data'!C10/'Indicator Data'!$CB10</f>
        <v>1.9798941348136072E-3</v>
      </c>
      <c r="O7" s="56">
        <f>'Indicator Data'!D10/'Indicator Data'!$CB10</f>
        <v>0</v>
      </c>
      <c r="P7" s="56" t="str">
        <f>IF(F7=0.1,"x",'Indicator Data'!E10/'Indicator Data'!$CB10)</f>
        <v>x</v>
      </c>
      <c r="Q7" s="56">
        <f>'Indicator Data'!F10/'Indicator Data'!$CB10</f>
        <v>0</v>
      </c>
      <c r="R7" s="56">
        <f>'Indicator Data'!G10/'Indicator Data'!$CB10</f>
        <v>1.89749613365571E-2</v>
      </c>
      <c r="S7" s="56">
        <f>'Indicator Data'!H10/'Indicator Data'!$CB10</f>
        <v>5.9920930536496112E-3</v>
      </c>
      <c r="T7" s="56">
        <f>'Indicator Data'!I10/'Indicator Data'!$CB10</f>
        <v>9.9309285760961902E-3</v>
      </c>
      <c r="U7" s="56">
        <f>'Indicator Data'!J10/'Indicator Data'!$CB10</f>
        <v>0</v>
      </c>
      <c r="V7" s="55">
        <f t="shared" si="3"/>
        <v>9.9</v>
      </c>
      <c r="W7" s="55">
        <f t="shared" si="4"/>
        <v>0</v>
      </c>
      <c r="X7" s="55">
        <f t="shared" si="5"/>
        <v>7.4</v>
      </c>
      <c r="Y7" s="55">
        <f t="shared" si="6"/>
        <v>0.1</v>
      </c>
      <c r="Z7" s="55">
        <f t="shared" si="7"/>
        <v>0</v>
      </c>
      <c r="AA7" s="55">
        <f t="shared" si="8"/>
        <v>10</v>
      </c>
      <c r="AB7" s="55">
        <f t="shared" si="9"/>
        <v>10</v>
      </c>
      <c r="AC7" s="55">
        <f t="shared" si="10"/>
        <v>10</v>
      </c>
      <c r="AD7" s="55">
        <f t="shared" si="11"/>
        <v>9.9</v>
      </c>
      <c r="AE7" s="55">
        <f t="shared" si="12"/>
        <v>10</v>
      </c>
      <c r="AF7" s="55">
        <f t="shared" si="13"/>
        <v>0</v>
      </c>
      <c r="AG7" s="55">
        <f>ROUND(IF('Indicator Data'!K10=0,0,IF('Indicator Data'!K10&gt;AG$195,10,IF('Indicator Data'!K10&lt;AG$194,0,10-(AG$195-'Indicator Data'!K10)/(AG$195-AG$194)*10))),1)</f>
        <v>0</v>
      </c>
      <c r="AH7" s="55">
        <f t="shared" si="14"/>
        <v>6.5</v>
      </c>
      <c r="AI7" s="55">
        <f t="shared" si="15"/>
        <v>0.1</v>
      </c>
      <c r="AJ7" s="55">
        <f t="shared" si="16"/>
        <v>6.6</v>
      </c>
      <c r="AK7" s="55">
        <f t="shared" si="17"/>
        <v>8.4</v>
      </c>
      <c r="AL7" s="55">
        <f t="shared" si="18"/>
        <v>7.6</v>
      </c>
      <c r="AM7" s="55">
        <f t="shared" si="19"/>
        <v>6.9</v>
      </c>
      <c r="AN7" s="55">
        <f t="shared" si="20"/>
        <v>0</v>
      </c>
      <c r="AO7" s="183">
        <f t="shared" si="21"/>
        <v>5.2</v>
      </c>
      <c r="AP7" s="183">
        <f t="shared" si="41"/>
        <v>0.1</v>
      </c>
      <c r="AQ7" s="183">
        <f t="shared" si="22"/>
        <v>0</v>
      </c>
      <c r="AR7" s="183">
        <f t="shared" si="23"/>
        <v>8.4</v>
      </c>
      <c r="AS7" s="55">
        <f t="shared" si="24"/>
        <v>0</v>
      </c>
      <c r="AT7" s="55" t="str">
        <f>IF('Indicator Data'!L10="No data","x",IF('Indicator Data'!CC10&lt;1000,"x",ROUND((IF('Indicator Data'!L10&gt;AT$195,10,IF('Indicator Data'!L10&lt;AT$194,0,10-(AT$195-'Indicator Data'!L10)/(AT$195-AT$194)*10))),1)))</f>
        <v>x</v>
      </c>
      <c r="AU7" s="183">
        <f t="shared" si="25"/>
        <v>0</v>
      </c>
      <c r="AV7" s="55" t="str">
        <f>IF('Indicator Data'!M10="No data","x",ROUND(IF('Indicator Data'!M10=0,0,IF(LOG('Indicator Data'!M10)&gt;AV$195,10,IF(LOG('Indicator Data'!M10)&lt;AV$194,0,10-(AV$195-LOG('Indicator Data'!M10))/(AV$195-AV$194)*10))),1))</f>
        <v>x</v>
      </c>
      <c r="AW7" s="56" t="str">
        <f>IF(AV7="x","x",'Indicator Data'!M10/'Indicator Data'!$CB10)</f>
        <v>x</v>
      </c>
      <c r="AX7" s="55" t="str">
        <f t="shared" si="42"/>
        <v>x</v>
      </c>
      <c r="AY7" s="55" t="str">
        <f t="shared" si="43"/>
        <v>x</v>
      </c>
      <c r="AZ7" s="55" t="str">
        <f>IF('Indicator Data'!N10="No data","x",ROUND(IF('Indicator Data'!N10=0,0,IF(LOG('Indicator Data'!N10)&gt;AZ$195,10,IF(LOG('Indicator Data'!N10)&lt;AZ$194,0,10-(AZ$195-LOG('Indicator Data'!N10))/(AZ$195-AZ$194)*10))),1))</f>
        <v>x</v>
      </c>
      <c r="BA7" s="56" t="str">
        <f>IF(AZ7="x","x",'Indicator Data'!N10/'Indicator Data'!$CB10)</f>
        <v>x</v>
      </c>
      <c r="BB7" s="55" t="str">
        <f t="shared" si="44"/>
        <v>x</v>
      </c>
      <c r="BC7" s="55" t="str">
        <f t="shared" si="45"/>
        <v>x</v>
      </c>
      <c r="BD7" s="55" t="str">
        <f>IF('Indicator Data'!O10="No data","x",ROUND(IF('Indicator Data'!O10=0,0,IF(LOG('Indicator Data'!O10)&gt;BD$195,10,IF(LOG('Indicator Data'!O10)&lt;BD$194,0,10-(BD$195-LOG('Indicator Data'!O10))/(BD$195-BD$194)*10))),1))</f>
        <v>x</v>
      </c>
      <c r="BE7" s="56" t="str">
        <f>IF(BD7="x","x",'Indicator Data'!O10/'Indicator Data'!$CB10)</f>
        <v>x</v>
      </c>
      <c r="BF7" s="55" t="str">
        <f t="shared" si="46"/>
        <v>x</v>
      </c>
      <c r="BG7" s="55" t="str">
        <f t="shared" si="47"/>
        <v>x</v>
      </c>
      <c r="BH7" s="55" t="str">
        <f>IF('Indicator Data'!P10="No data","x",ROUND(IF('Indicator Data'!P10=0,0,IF(LOG('Indicator Data'!P10)&gt;BH$195,10,IF(LOG('Indicator Data'!P10)&lt;BH$194,0,10-(BH$195-LOG('Indicator Data'!P10))/(BH$195-BH$194)*10))),1))</f>
        <v>x</v>
      </c>
      <c r="BI7" s="56" t="str">
        <f>IF(BH7="x","x",'Indicator Data'!P10/'Indicator Data'!$CB10)</f>
        <v>x</v>
      </c>
      <c r="BJ7" s="55" t="str">
        <f t="shared" si="48"/>
        <v>x</v>
      </c>
      <c r="BK7" s="55" t="str">
        <f t="shared" si="49"/>
        <v>x</v>
      </c>
      <c r="BL7" s="55" t="str">
        <f t="shared" si="50"/>
        <v>x</v>
      </c>
      <c r="BM7" s="55">
        <f>ROUND(IF('Indicator Data'!Q10=0,0,IF(LOG('Indicator Data'!Q10)&gt;BM$195,10,IF(LOG('Indicator Data'!Q10)&lt;BM$194,0,10-(BM$195-LOG('Indicator Data'!Q10))/(BM$195-BM$194)*10))),1)</f>
        <v>0</v>
      </c>
      <c r="BN7" s="55">
        <f>ROUND(IF('Indicator Data'!R10=0,0,IF(LOG('Indicator Data'!R10)&gt;BN$195,10,IF(LOG('Indicator Data'!R10)&lt;BN$194,0,10-(BN$195-LOG('Indicator Data'!R10))/(BN$195-BN$194)*10))),1)</f>
        <v>0</v>
      </c>
      <c r="BO7" s="55">
        <f t="shared" si="51"/>
        <v>0</v>
      </c>
      <c r="BP7" s="56">
        <f>'Indicator Data'!Q10/'Indicator Data'!$CB10</f>
        <v>0</v>
      </c>
      <c r="BQ7" s="56">
        <f>'Indicator Data'!R10/'Indicator Data'!$CB10</f>
        <v>0</v>
      </c>
      <c r="BR7" s="55">
        <f t="shared" si="26"/>
        <v>0</v>
      </c>
      <c r="BS7" s="55">
        <f t="shared" si="27"/>
        <v>0</v>
      </c>
      <c r="BT7" s="55">
        <f t="shared" si="28"/>
        <v>0</v>
      </c>
      <c r="BU7" s="55">
        <f t="shared" si="52"/>
        <v>0</v>
      </c>
      <c r="BV7" s="55">
        <f>ROUND(IF('Indicator Data'!S10=0,0,IF(LOG('Indicator Data'!S10)&gt;BV$195,10,IF(LOG('Indicator Data'!S10)&lt;BV$194,0,10-(BV$195-LOG('Indicator Data'!S10))/(BV$195-BV$194)*10))),1)</f>
        <v>0</v>
      </c>
      <c r="BW7" s="55">
        <f>ROUND(IF('Indicator Data'!T10=0,0,IF(LOG('Indicator Data'!T10)&gt;BW$195,10,IF(LOG('Indicator Data'!T10)&lt;BW$194,0,10-(BW$195-LOG('Indicator Data'!T10))/(BW$195-BW$194)*10))),1)</f>
        <v>0</v>
      </c>
      <c r="BX7" s="55">
        <f t="shared" si="53"/>
        <v>0</v>
      </c>
      <c r="BY7" s="56">
        <f>'Indicator Data'!S10/'Indicator Data'!$CB10</f>
        <v>0</v>
      </c>
      <c r="BZ7" s="56">
        <f>'Indicator Data'!T10/'Indicator Data'!$CB10</f>
        <v>0</v>
      </c>
      <c r="CA7" s="55">
        <f t="shared" si="29"/>
        <v>0</v>
      </c>
      <c r="CB7" s="55">
        <f t="shared" si="30"/>
        <v>0</v>
      </c>
      <c r="CC7" s="55">
        <f t="shared" si="54"/>
        <v>0</v>
      </c>
      <c r="CD7" s="55">
        <f t="shared" si="55"/>
        <v>0</v>
      </c>
      <c r="CE7" s="55">
        <f t="shared" si="56"/>
        <v>0</v>
      </c>
      <c r="CF7" s="55">
        <f>ROUND(IF('Indicator Data'!U10=0,0,IF(LOG('Indicator Data'!U10)&gt;CF$195,10,IF(LOG('Indicator Data'!U10)&lt;CF$194,0,10-(CF$195-LOG('Indicator Data'!U10))/(CF$195-CF$194)*10))),1)</f>
        <v>5.3</v>
      </c>
      <c r="CG7" s="56">
        <f>'Indicator Data'!U10/'Indicator Data'!$CB10</f>
        <v>0.53676838964037554</v>
      </c>
      <c r="CH7" s="55">
        <f t="shared" si="31"/>
        <v>6</v>
      </c>
      <c r="CI7" s="55">
        <f t="shared" si="57"/>
        <v>5.7</v>
      </c>
      <c r="CJ7" s="55">
        <f>ROUND(IF('Indicator Data'!V10=0,0,IF(LOG('Indicator Data'!V10)&gt;CJ$195,10,IF(LOG('Indicator Data'!V10)&lt;CJ$194,0,10-(CJ$195-LOG('Indicator Data'!V10))/(CJ$195-CJ$194)*10))),1)</f>
        <v>5.6</v>
      </c>
      <c r="CK7" s="56">
        <f>IF('Indicator Data'!V10/'Indicator Data'!$CB10&gt;1,1,'Indicator Data'!V10/'Indicator Data'!$CB10)</f>
        <v>0.85501433486462353</v>
      </c>
      <c r="CL7" s="55">
        <f t="shared" si="32"/>
        <v>8.6</v>
      </c>
      <c r="CM7" s="55">
        <f t="shared" si="58"/>
        <v>7.4</v>
      </c>
      <c r="CN7" s="55">
        <f>ROUND(IF('Indicator Data'!W10=0,0,IF(LOG('Indicator Data'!W10)&gt;CN$195,10,IF(LOG('Indicator Data'!W10)&lt;CN$194,0,10-(CN$195-LOG('Indicator Data'!W10))/(CN$195-CN$194)*10))),1)</f>
        <v>5.4</v>
      </c>
      <c r="CO7" s="56">
        <f>'Indicator Data'!W10/'Indicator Data'!$CB10</f>
        <v>0.62264262918817659</v>
      </c>
      <c r="CP7" s="55">
        <f t="shared" si="33"/>
        <v>6.2</v>
      </c>
      <c r="CQ7" s="55">
        <f t="shared" si="59"/>
        <v>5.8</v>
      </c>
      <c r="CR7" s="55">
        <f t="shared" si="34"/>
        <v>5.2</v>
      </c>
      <c r="CS7" s="55">
        <f>IF('Indicator Data'!BR10="No data","x",ROUND(IF('Indicator Data'!BR10&gt;CS$195,0,IF('Indicator Data'!BR10&lt;CS$194,10,(CS$195-'Indicator Data'!BR10)/(CS$195-CS$194)*10)),1))</f>
        <v>1.4</v>
      </c>
      <c r="CT7" s="55">
        <f>IF('Indicator Data'!BS10="No data","x",ROUND(IF('Indicator Data'!BS10&gt;CT$195,0,IF('Indicator Data'!BS10&lt;CT$194,10,(CT$195-'Indicator Data'!BS10)/(CT$195-CT$194)*10)),1))</f>
        <v>0.5</v>
      </c>
      <c r="CU7" s="55" t="str">
        <f>IF('Indicator Data'!AC10="No data","x",ROUND(IF('Indicator Data'!AC10&gt;CU$195,0,IF('Indicator Data'!AC10&lt;CU$194,10,(CU$195-'Indicator Data'!AC10)/(CU$195-CU$194)*10)),1))</f>
        <v>x</v>
      </c>
      <c r="CV7" s="55">
        <f t="shared" si="35"/>
        <v>1</v>
      </c>
      <c r="CW7" s="55">
        <f>IF('Indicator Data'!X10="No data","x",ROUND(IF(LOG('Indicator Data'!X10)&gt;CW$195,10,IF(LOG('Indicator Data'!X10)&lt;CW$194,0,10-(CW$195-LOG('Indicator Data'!X10))/(CW$195-CW$194)*10)),1))</f>
        <v>7.8</v>
      </c>
      <c r="CX7" s="55">
        <f>IF('Indicator Data'!Y10="No data","x",ROUND(IF('Indicator Data'!Y10&gt;CX$195,10,IF('Indicator Data'!Y10&lt;CX$194,0,10-(CX$195-'Indicator Data'!Y10)/(CX$195-CX$194)*10)),1))</f>
        <v>0.9</v>
      </c>
      <c r="CY7" s="55">
        <f>IF('Indicator Data'!Z10="No data","x",ROUND(IF('Indicator Data'!Z10&gt;CY$195,10,IF('Indicator Data'!Z10&lt;CY$194,0,10-(CY$195-'Indicator Data'!Z10)/(CY$195-CY$194)*10)),1))</f>
        <v>2.5</v>
      </c>
      <c r="CZ7" s="55" t="str">
        <f>IF('Indicator Data'!AA10="No data","x",ROUND(IF('Indicator Data'!AA10&gt;CZ$195,10,IF('Indicator Data'!AA10&lt;CZ$194,0,10-(CZ$195-'Indicator Data'!AA10)/(CZ$195-CZ$194)*10)),1))</f>
        <v>x</v>
      </c>
      <c r="DA7" s="55">
        <f t="shared" si="60"/>
        <v>3.7</v>
      </c>
      <c r="DB7" s="55">
        <f t="shared" si="61"/>
        <v>2.8</v>
      </c>
      <c r="DC7" s="55" t="str">
        <f>IF('Indicator Data'!AF10="No data","x",ROUND(IF('Indicator Data'!AF10&gt;DC$195,10,IF('Indicator Data'!AF10&lt;DC$194,0,10-(DC$195-'Indicator Data'!AF10)/(DC$195-DC$194)*10)),1))</f>
        <v>x</v>
      </c>
      <c r="DD7" s="55">
        <f>IF('Indicator Data'!AG10="No data","x",ROUND(IF('Indicator Data'!AG10&gt;DD$195,10,IF('Indicator Data'!AG10&lt;DD$194,0,10-(DD$195-'Indicator Data'!AG10)/(DD$195-DD$194)*10)),1))</f>
        <v>1.7</v>
      </c>
      <c r="DE7" s="55">
        <f t="shared" si="62"/>
        <v>3.2</v>
      </c>
      <c r="DF7" s="55">
        <f>IF('Indicator Data'!AB10="No data","x",ROUND(IF('Indicator Data'!AB10&gt;DF$195,10,IF('Indicator Data'!AB10&lt;DF$194,0,10-(DF$195-'Indicator Data'!AB10)/(DF$195-DF$194)*10)),1))</f>
        <v>0.1</v>
      </c>
      <c r="DG7" s="55">
        <f t="shared" si="63"/>
        <v>0.7</v>
      </c>
      <c r="DH7" s="184" t="str">
        <f>IF('Indicator Data'!AD10="No data","x",'Indicator Data'!AD10/'Indicator Data'!$CA10)</f>
        <v>x</v>
      </c>
      <c r="DI7" s="55" t="str">
        <f t="shared" si="64"/>
        <v>x</v>
      </c>
      <c r="DJ7" s="55">
        <f>IF('Indicator Data'!AE10="No data","x",ROUND(IF('Indicator Data'!AE10&gt;DJ$195,0,IF('Indicator Data'!AE10&lt;DJ$194,10,(DJ$195-'Indicator Data'!AE10)/(DJ$195-DJ$194)*10)),1))</f>
        <v>2</v>
      </c>
      <c r="DK7" s="55">
        <f t="shared" si="65"/>
        <v>2</v>
      </c>
      <c r="DL7" s="55">
        <f t="shared" si="66"/>
        <v>2</v>
      </c>
      <c r="DM7" s="57">
        <f t="shared" si="36"/>
        <v>3.5</v>
      </c>
      <c r="DN7" s="58">
        <f t="shared" si="37"/>
        <v>3.7</v>
      </c>
      <c r="DO7" s="55">
        <f>ROUND(IF('Indicator Data'!AH10=0,0,IF('Indicator Data'!AH10&gt;DO$195,10,IF('Indicator Data'!AH10&lt;DO$194,0,10-(DO$195-'Indicator Data'!AH10)/(DO$195-DO$194)*10))),1)</f>
        <v>0</v>
      </c>
      <c r="DP7" s="55">
        <f>ROUND(IF('Indicator Data'!AI10=0,0,IF(LOG('Indicator Data'!AI10)&gt;LOG(DP$195),10,IF(LOG('Indicator Data'!AI10)&lt;LOG(DP$194),0,10-(LOG(DP$195)-LOG('Indicator Data'!AI10))/(LOG(DP$195)-LOG(DP$194))*10))),1)</f>
        <v>0</v>
      </c>
      <c r="DQ7" s="57">
        <f t="shared" si="38"/>
        <v>0</v>
      </c>
      <c r="DR7" s="55">
        <f>'Indicator Data'!AJ10</f>
        <v>0</v>
      </c>
      <c r="DS7" s="55">
        <f>'Indicator Data'!AK10</f>
        <v>0</v>
      </c>
      <c r="DT7" s="57">
        <f t="shared" si="39"/>
        <v>0</v>
      </c>
      <c r="DU7" s="58">
        <f t="shared" si="40"/>
        <v>0</v>
      </c>
      <c r="DV7" s="15"/>
      <c r="DW7" s="103"/>
    </row>
    <row r="8" spans="1:127" s="4" customFormat="1" x14ac:dyDescent="0.25">
      <c r="A8" s="121" t="str">
        <f>'Indicator Data'!A11</f>
        <v>Argentina</v>
      </c>
      <c r="B8" s="59" t="str">
        <f>'Indicator Data'!B11</f>
        <v>ARG</v>
      </c>
      <c r="C8" s="55">
        <f>ROUND(IF('Indicator Data'!C11=0,0.1,IF(LOG('Indicator Data'!C11)&gt;C$195,10,IF(LOG('Indicator Data'!C11)&lt;C$194,0,10-(C$195-LOG('Indicator Data'!C11))/(C$195-C$194)*10))),1)</f>
        <v>8.4</v>
      </c>
      <c r="D8" s="55">
        <f>ROUND(IF('Indicator Data'!D11=0,0.1,IF(LOG('Indicator Data'!D11)&gt;D$195,10,IF(LOG('Indicator Data'!D11)&lt;D$194,0,10-(D$195-LOG('Indicator Data'!D11))/(D$195-D$194)*10))),1)</f>
        <v>9.4</v>
      </c>
      <c r="E8" s="55">
        <f t="shared" si="0"/>
        <v>9</v>
      </c>
      <c r="F8" s="55">
        <f>IF('Indicator Data'!E11="No data",0.1,(ROUND(IF('Indicator Data'!E11=0,0,IF(LOG('Indicator Data'!E11)&gt;F$195,10,IF(LOG('Indicator Data'!E11)&lt;F$194,0,10-(F$195-LOG('Indicator Data'!E11))/(F$195-F$194)*10))),1)))</f>
        <v>8.4</v>
      </c>
      <c r="G8" s="55">
        <f>ROUND(IF('Indicator Data'!F11=0,0,IF(LOG('Indicator Data'!F11)&gt;G$195,10,IF(LOG('Indicator Data'!F11)&lt;G$194,0,10-(G$195-LOG('Indicator Data'!F11))/(G$195-G$194)*10))),1)</f>
        <v>0</v>
      </c>
      <c r="H8" s="55">
        <f>ROUND(IF('Indicator Data'!G11=0,0,IF(LOG('Indicator Data'!G11)&gt;H$195,10,IF(LOG('Indicator Data'!G11)&lt;H$194,0,10-(H$195-LOG('Indicator Data'!G11))/(H$195-H$194)*10))),1)</f>
        <v>0</v>
      </c>
      <c r="I8" s="55">
        <f>ROUND(IF('Indicator Data'!H11=0,0,IF(LOG('Indicator Data'!H11)&gt;I$195,10,IF(LOG('Indicator Data'!H11)&lt;I$194,0,10-(I$195-LOG('Indicator Data'!H11))/(I$195-I$194)*10))),1)</f>
        <v>0</v>
      </c>
      <c r="J8" s="55">
        <f t="shared" si="1"/>
        <v>0</v>
      </c>
      <c r="K8" s="55">
        <f>ROUND(IF('Indicator Data'!I11=0,0,IF(LOG('Indicator Data'!I11)&gt;K$195,10,IF(LOG('Indicator Data'!I11)&lt;K$194,0,10-(K$195-LOG('Indicator Data'!I11))/(K$195-K$194)*10))),1)</f>
        <v>0</v>
      </c>
      <c r="L8" s="55">
        <f t="shared" si="2"/>
        <v>0</v>
      </c>
      <c r="M8" s="55">
        <f>ROUND(IF('Indicator Data'!J11=0,0,IF(LOG('Indicator Data'!J11)&gt;M$195,10,IF(LOG('Indicator Data'!J11)&lt;M$194,0,10-(M$195-LOG('Indicator Data'!J11))/(M$195-M$194)*10))),1)</f>
        <v>0</v>
      </c>
      <c r="N8" s="56">
        <f>'Indicator Data'!C11/'Indicator Data'!$CB11</f>
        <v>5.1972197437581984E-4</v>
      </c>
      <c r="O8" s="56">
        <f>'Indicator Data'!D11/'Indicator Data'!$CB11</f>
        <v>1.5158073961881615E-4</v>
      </c>
      <c r="P8" s="56">
        <f>IF(F8=0.1,"x",'Indicator Data'!E11/'Indicator Data'!$CB11)</f>
        <v>5.0840236749046652E-3</v>
      </c>
      <c r="Q8" s="56">
        <f>'Indicator Data'!F11/'Indicator Data'!$CB11</f>
        <v>0</v>
      </c>
      <c r="R8" s="56">
        <f>'Indicator Data'!G11/'Indicator Data'!$CB11</f>
        <v>0</v>
      </c>
      <c r="S8" s="56">
        <f>'Indicator Data'!H11/'Indicator Data'!$CB11</f>
        <v>0</v>
      </c>
      <c r="T8" s="56">
        <f>'Indicator Data'!I11/'Indicator Data'!$CB11</f>
        <v>0</v>
      </c>
      <c r="U8" s="56">
        <f>'Indicator Data'!J11/'Indicator Data'!$CB11</f>
        <v>0</v>
      </c>
      <c r="V8" s="55">
        <f t="shared" si="3"/>
        <v>2.6</v>
      </c>
      <c r="W8" s="55">
        <f t="shared" si="4"/>
        <v>1.5</v>
      </c>
      <c r="X8" s="55">
        <f t="shared" si="5"/>
        <v>2.1</v>
      </c>
      <c r="Y8" s="55">
        <f t="shared" si="6"/>
        <v>3.4</v>
      </c>
      <c r="Z8" s="55">
        <f t="shared" si="7"/>
        <v>0</v>
      </c>
      <c r="AA8" s="55">
        <f t="shared" si="8"/>
        <v>0</v>
      </c>
      <c r="AB8" s="55">
        <f t="shared" si="9"/>
        <v>0</v>
      </c>
      <c r="AC8" s="55">
        <f t="shared" si="10"/>
        <v>0</v>
      </c>
      <c r="AD8" s="55">
        <f t="shared" si="11"/>
        <v>0</v>
      </c>
      <c r="AE8" s="55">
        <f t="shared" si="12"/>
        <v>0</v>
      </c>
      <c r="AF8" s="55">
        <f t="shared" si="13"/>
        <v>0</v>
      </c>
      <c r="AG8" s="55">
        <f>ROUND(IF('Indicator Data'!K11=0,0,IF('Indicator Data'!K11&gt;AG$195,10,IF('Indicator Data'!K11&lt;AG$194,0,10-(AG$195-'Indicator Data'!K11)/(AG$195-AG$194)*10))),1)</f>
        <v>2.9</v>
      </c>
      <c r="AH8" s="55">
        <f t="shared" si="14"/>
        <v>5.5</v>
      </c>
      <c r="AI8" s="55">
        <f t="shared" si="15"/>
        <v>5.5</v>
      </c>
      <c r="AJ8" s="55">
        <f t="shared" si="16"/>
        <v>0</v>
      </c>
      <c r="AK8" s="55">
        <f t="shared" si="17"/>
        <v>0</v>
      </c>
      <c r="AL8" s="55">
        <f t="shared" si="18"/>
        <v>0</v>
      </c>
      <c r="AM8" s="55">
        <f t="shared" si="19"/>
        <v>0</v>
      </c>
      <c r="AN8" s="55">
        <f t="shared" si="20"/>
        <v>0</v>
      </c>
      <c r="AO8" s="183">
        <f t="shared" si="21"/>
        <v>6.7</v>
      </c>
      <c r="AP8" s="183">
        <f t="shared" si="41"/>
        <v>6.5</v>
      </c>
      <c r="AQ8" s="183">
        <f t="shared" si="22"/>
        <v>0</v>
      </c>
      <c r="AR8" s="183">
        <f t="shared" si="23"/>
        <v>0</v>
      </c>
      <c r="AS8" s="55">
        <f t="shared" si="24"/>
        <v>1.5</v>
      </c>
      <c r="AT8" s="55">
        <f>IF('Indicator Data'!L11="No data","x",IF('Indicator Data'!CC11&lt;1000,"x",ROUND((IF('Indicator Data'!L11&gt;AT$195,10,IF('Indicator Data'!L11&lt;AT$194,0,10-(AT$195-'Indicator Data'!L11)/(AT$195-AT$194)*10))),1)))</f>
        <v>5.0999999999999996</v>
      </c>
      <c r="AU8" s="183">
        <f t="shared" si="25"/>
        <v>3.3</v>
      </c>
      <c r="AV8" s="55" t="str">
        <f>IF('Indicator Data'!M11="No data","x",ROUND(IF('Indicator Data'!M11=0,0,IF(LOG('Indicator Data'!M11)&gt;AV$195,10,IF(LOG('Indicator Data'!M11)&lt;AV$194,0,10-(AV$195-LOG('Indicator Data'!M11))/(AV$195-AV$194)*10))),1))</f>
        <v>x</v>
      </c>
      <c r="AW8" s="56" t="str">
        <f>IF(AV8="x","x",'Indicator Data'!M11/'Indicator Data'!$CB11)</f>
        <v>x</v>
      </c>
      <c r="AX8" s="55" t="str">
        <f t="shared" si="42"/>
        <v>x</v>
      </c>
      <c r="AY8" s="55" t="str">
        <f t="shared" si="43"/>
        <v>x</v>
      </c>
      <c r="AZ8" s="55" t="str">
        <f>IF('Indicator Data'!N11="No data","x",ROUND(IF('Indicator Data'!N11=0,0,IF(LOG('Indicator Data'!N11)&gt;AZ$195,10,IF(LOG('Indicator Data'!N11)&lt;AZ$194,0,10-(AZ$195-LOG('Indicator Data'!N11))/(AZ$195-AZ$194)*10))),1))</f>
        <v>x</v>
      </c>
      <c r="BA8" s="56" t="str">
        <f>IF(AZ8="x","x",'Indicator Data'!N11/'Indicator Data'!$CB11)</f>
        <v>x</v>
      </c>
      <c r="BB8" s="55" t="str">
        <f t="shared" si="44"/>
        <v>x</v>
      </c>
      <c r="BC8" s="55" t="str">
        <f t="shared" si="45"/>
        <v>x</v>
      </c>
      <c r="BD8" s="55" t="str">
        <f>IF('Indicator Data'!O11="No data","x",ROUND(IF('Indicator Data'!O11=0,0,IF(LOG('Indicator Data'!O11)&gt;BD$195,10,IF(LOG('Indicator Data'!O11)&lt;BD$194,0,10-(BD$195-LOG('Indicator Data'!O11))/(BD$195-BD$194)*10))),1))</f>
        <v>x</v>
      </c>
      <c r="BE8" s="56" t="str">
        <f>IF(BD8="x","x",'Indicator Data'!O11/'Indicator Data'!$CB11)</f>
        <v>x</v>
      </c>
      <c r="BF8" s="55" t="str">
        <f t="shared" si="46"/>
        <v>x</v>
      </c>
      <c r="BG8" s="55" t="str">
        <f t="shared" si="47"/>
        <v>x</v>
      </c>
      <c r="BH8" s="55" t="str">
        <f>IF('Indicator Data'!P11="No data","x",ROUND(IF('Indicator Data'!P11=0,0,IF(LOG('Indicator Data'!P11)&gt;BH$195,10,IF(LOG('Indicator Data'!P11)&lt;BH$194,0,10-(BH$195-LOG('Indicator Data'!P11))/(BH$195-BH$194)*10))),1))</f>
        <v>x</v>
      </c>
      <c r="BI8" s="56" t="str">
        <f>IF(BH8="x","x",'Indicator Data'!P11/'Indicator Data'!$CB11)</f>
        <v>x</v>
      </c>
      <c r="BJ8" s="55" t="str">
        <f t="shared" si="48"/>
        <v>x</v>
      </c>
      <c r="BK8" s="55" t="str">
        <f t="shared" si="49"/>
        <v>x</v>
      </c>
      <c r="BL8" s="55" t="str">
        <f t="shared" si="50"/>
        <v>x</v>
      </c>
      <c r="BM8" s="55">
        <f>ROUND(IF('Indicator Data'!Q11=0,0,IF(LOG('Indicator Data'!Q11)&gt;BM$195,10,IF(LOG('Indicator Data'!Q11)&lt;BM$194,0,10-(BM$195-LOG('Indicator Data'!Q11))/(BM$195-BM$194)*10))),1)</f>
        <v>7.1</v>
      </c>
      <c r="BN8" s="55">
        <f>ROUND(IF('Indicator Data'!R11=0,0,IF(LOG('Indicator Data'!R11)&gt;BN$195,10,IF(LOG('Indicator Data'!R11)&lt;BN$194,0,10-(BN$195-LOG('Indicator Data'!R11))/(BN$195-BN$194)*10))),1)</f>
        <v>7.7</v>
      </c>
      <c r="BO8" s="55">
        <f t="shared" si="51"/>
        <v>7.5</v>
      </c>
      <c r="BP8" s="56">
        <f>'Indicator Data'!Q11/'Indicator Data'!$CB11</f>
        <v>2.2092948309208323E-2</v>
      </c>
      <c r="BQ8" s="56">
        <f>'Indicator Data'!R11/'Indicator Data'!$CB11</f>
        <v>9.4513622600178905E-3</v>
      </c>
      <c r="BR8" s="55">
        <f t="shared" si="26"/>
        <v>0.2</v>
      </c>
      <c r="BS8" s="55">
        <f t="shared" si="27"/>
        <v>0.1</v>
      </c>
      <c r="BT8" s="55">
        <f t="shared" si="28"/>
        <v>0.13333333333333333</v>
      </c>
      <c r="BU8" s="55">
        <f t="shared" si="52"/>
        <v>4.8</v>
      </c>
      <c r="BV8" s="55">
        <f>ROUND(IF('Indicator Data'!S11=0,0,IF(LOG('Indicator Data'!S11)&gt;BV$195,10,IF(LOG('Indicator Data'!S11)&lt;BV$194,0,10-(BV$195-LOG('Indicator Data'!S11))/(BV$195-BV$194)*10))),1)</f>
        <v>0</v>
      </c>
      <c r="BW8" s="55">
        <f>ROUND(IF('Indicator Data'!T11=0,0,IF(LOG('Indicator Data'!T11)&gt;BW$195,10,IF(LOG('Indicator Data'!T11)&lt;BW$194,0,10-(BW$195-LOG('Indicator Data'!T11))/(BW$195-BW$194)*10))),1)</f>
        <v>0</v>
      </c>
      <c r="BX8" s="55">
        <f t="shared" si="53"/>
        <v>0</v>
      </c>
      <c r="BY8" s="56">
        <f>'Indicator Data'!S11/'Indicator Data'!$CB11</f>
        <v>0</v>
      </c>
      <c r="BZ8" s="56">
        <f>'Indicator Data'!T11/'Indicator Data'!$CB11</f>
        <v>0</v>
      </c>
      <c r="CA8" s="55">
        <f t="shared" si="29"/>
        <v>0</v>
      </c>
      <c r="CB8" s="55">
        <f t="shared" si="30"/>
        <v>0</v>
      </c>
      <c r="CC8" s="55">
        <f t="shared" si="54"/>
        <v>0</v>
      </c>
      <c r="CD8" s="55">
        <f t="shared" si="55"/>
        <v>0</v>
      </c>
      <c r="CE8" s="55">
        <f t="shared" si="56"/>
        <v>2.7</v>
      </c>
      <c r="CF8" s="55">
        <f>ROUND(IF('Indicator Data'!U11=0,0,IF(LOG('Indicator Data'!U11)&gt;CF$195,10,IF(LOG('Indicator Data'!U11)&lt;CF$194,0,10-(CF$195-LOG('Indicator Data'!U11))/(CF$195-CF$194)*10))),1)</f>
        <v>8.1999999999999993</v>
      </c>
      <c r="CG8" s="56">
        <f>'Indicator Data'!U11/'Indicator Data'!$CB11</f>
        <v>0.12653790889783983</v>
      </c>
      <c r="CH8" s="55">
        <f t="shared" si="31"/>
        <v>1.4</v>
      </c>
      <c r="CI8" s="55">
        <f t="shared" si="57"/>
        <v>5.8</v>
      </c>
      <c r="CJ8" s="55">
        <f>ROUND(IF('Indicator Data'!V11=0,0,IF(LOG('Indicator Data'!V11)&gt;CJ$195,10,IF(LOG('Indicator Data'!V11)&lt;CJ$194,0,10-(CJ$195-LOG('Indicator Data'!V11))/(CJ$195-CJ$194)*10))),1)</f>
        <v>9.1999999999999993</v>
      </c>
      <c r="CK8" s="56">
        <f>IF('Indicator Data'!V11/'Indicator Data'!$CB11&gt;1,1,'Indicator Data'!V11/'Indicator Data'!$CB11)</f>
        <v>0.59607217716447158</v>
      </c>
      <c r="CL8" s="55">
        <f t="shared" si="32"/>
        <v>6</v>
      </c>
      <c r="CM8" s="55">
        <f t="shared" si="58"/>
        <v>8</v>
      </c>
      <c r="CN8" s="55">
        <f>ROUND(IF('Indicator Data'!W11=0,0,IF(LOG('Indicator Data'!W11)&gt;CN$195,10,IF(LOG('Indicator Data'!W11)&lt;CN$194,0,10-(CN$195-LOG('Indicator Data'!W11))/(CN$195-CN$194)*10))),1)</f>
        <v>7.8</v>
      </c>
      <c r="CO8" s="56">
        <f>'Indicator Data'!W11/'Indicator Data'!$CB11</f>
        <v>7.1827153740477476E-2</v>
      </c>
      <c r="CP8" s="55">
        <f t="shared" si="33"/>
        <v>0.7</v>
      </c>
      <c r="CQ8" s="55">
        <f t="shared" si="59"/>
        <v>5.2</v>
      </c>
      <c r="CR8" s="55">
        <f t="shared" si="34"/>
        <v>5.8</v>
      </c>
      <c r="CS8" s="55">
        <f>IF('Indicator Data'!BR11="No data","x",ROUND(IF('Indicator Data'!BR11&gt;CS$195,0,IF('Indicator Data'!BR11&lt;CS$194,10,(CS$195-'Indicator Data'!BR11)/(CS$195-CS$194)*10)),1))</f>
        <v>0.6</v>
      </c>
      <c r="CT8" s="55">
        <f>IF('Indicator Data'!BS11="No data","x",ROUND(IF('Indicator Data'!BS11&gt;CT$195,0,IF('Indicator Data'!BS11&lt;CT$194,10,(CT$195-'Indicator Data'!BS11)/(CT$195-CT$194)*10)),1))</f>
        <v>0.2</v>
      </c>
      <c r="CU8" s="55" t="str">
        <f>IF('Indicator Data'!AC11="No data","x",ROUND(IF('Indicator Data'!AC11&gt;CU$195,0,IF('Indicator Data'!AC11&lt;CU$194,10,(CU$195-'Indicator Data'!AC11)/(CU$195-CU$194)*10)),1))</f>
        <v>x</v>
      </c>
      <c r="CV8" s="55">
        <f t="shared" si="35"/>
        <v>0.4</v>
      </c>
      <c r="CW8" s="55">
        <f>IF('Indicator Data'!X11="No data","x",ROUND(IF(LOG('Indicator Data'!X11)&gt;CW$195,10,IF(LOG('Indicator Data'!X11)&lt;CW$194,0,10-(CW$195-LOG('Indicator Data'!X11))/(CW$195-CW$194)*10)),1))</f>
        <v>4</v>
      </c>
      <c r="CX8" s="55">
        <f>IF('Indicator Data'!Y11="No data","x",ROUND(IF('Indicator Data'!Y11&gt;CX$195,10,IF('Indicator Data'!Y11&lt;CX$194,0,10-(CX$195-'Indicator Data'!Y11)/(CX$195-CX$194)*10)),1))</f>
        <v>2.2999999999999998</v>
      </c>
      <c r="CY8" s="55">
        <f>IF('Indicator Data'!Z11="No data","x",ROUND(IF('Indicator Data'!Z11&gt;CY$195,10,IF('Indicator Data'!Z11&lt;CY$194,0,10-(CY$195-'Indicator Data'!Z11)/(CY$195-CY$194)*10)),1))</f>
        <v>9.1999999999999993</v>
      </c>
      <c r="CZ8" s="55">
        <f>IF('Indicator Data'!AA11="No data","x",ROUND(IF('Indicator Data'!AA11&gt;CZ$195,10,IF('Indicator Data'!AA11&lt;CZ$194,0,10-(CZ$195-'Indicator Data'!AA11)/(CZ$195-CZ$194)*10)),1))</f>
        <v>3.1</v>
      </c>
      <c r="DA8" s="55">
        <f t="shared" si="60"/>
        <v>4.7</v>
      </c>
      <c r="DB8" s="55">
        <f t="shared" si="61"/>
        <v>3.3</v>
      </c>
      <c r="DC8" s="55">
        <f>IF('Indicator Data'!AF11="No data","x",ROUND(IF('Indicator Data'!AF11&gt;DC$195,10,IF('Indicator Data'!AF11&lt;DC$194,0,10-(DC$195-'Indicator Data'!AF11)/(DC$195-DC$194)*10)),1))</f>
        <v>1.6</v>
      </c>
      <c r="DD8" s="55">
        <f>IF('Indicator Data'!AG11="No data","x",ROUND(IF('Indicator Data'!AG11&gt;DD$195,10,IF('Indicator Data'!AG11&lt;DD$194,0,10-(DD$195-'Indicator Data'!AG11)/(DD$195-DD$194)*10)),1))</f>
        <v>2.2000000000000002</v>
      </c>
      <c r="DE8" s="55">
        <f t="shared" si="62"/>
        <v>3.7</v>
      </c>
      <c r="DF8" s="55">
        <f>IF('Indicator Data'!AB11="No data","x",ROUND(IF('Indicator Data'!AB11&gt;DF$195,10,IF('Indicator Data'!AB11&lt;DF$194,0,10-(DF$195-'Indicator Data'!AB11)/(DF$195-DF$194)*10)),1))</f>
        <v>0.7</v>
      </c>
      <c r="DG8" s="55">
        <f t="shared" si="63"/>
        <v>0.5</v>
      </c>
      <c r="DH8" s="184">
        <f>IF('Indicator Data'!AD11="No data","x",'Indicator Data'!AD11/'Indicator Data'!$CA11)</f>
        <v>6.7147268325008498E-4</v>
      </c>
      <c r="DI8" s="55">
        <f t="shared" si="64"/>
        <v>3.3</v>
      </c>
      <c r="DJ8" s="55">
        <f>IF('Indicator Data'!AE11="No data","x",ROUND(IF('Indicator Data'!AE11&gt;DJ$195,0,IF('Indicator Data'!AE11&lt;DJ$194,10,(DJ$195-'Indicator Data'!AE11)/(DJ$195-DJ$194)*10)),1))</f>
        <v>2</v>
      </c>
      <c r="DK8" s="55">
        <f t="shared" si="65"/>
        <v>2.7</v>
      </c>
      <c r="DL8" s="55">
        <f t="shared" si="66"/>
        <v>2.2999999999999998</v>
      </c>
      <c r="DM8" s="57">
        <f t="shared" si="36"/>
        <v>4</v>
      </c>
      <c r="DN8" s="58">
        <f t="shared" si="37"/>
        <v>3.9</v>
      </c>
      <c r="DO8" s="55">
        <f>ROUND(IF('Indicator Data'!AH11=0,0,IF('Indicator Data'!AH11&gt;DO$195,10,IF('Indicator Data'!AH11&lt;DO$194,0,10-(DO$195-'Indicator Data'!AH11)/(DO$195-DO$194)*10))),1)</f>
        <v>1.2</v>
      </c>
      <c r="DP8" s="55">
        <f>ROUND(IF('Indicator Data'!AI11=0,0,IF(LOG('Indicator Data'!AI11)&gt;LOG(DP$195),10,IF(LOG('Indicator Data'!AI11)&lt;LOG(DP$194),0,10-(LOG(DP$195)-LOG('Indicator Data'!AI11))/(LOG(DP$195)-LOG(DP$194))*10))),1)</f>
        <v>3.1</v>
      </c>
      <c r="DQ8" s="57">
        <f t="shared" si="38"/>
        <v>2.2000000000000002</v>
      </c>
      <c r="DR8" s="55">
        <f>'Indicator Data'!AJ11</f>
        <v>0</v>
      </c>
      <c r="DS8" s="55">
        <f>'Indicator Data'!AK11</f>
        <v>0</v>
      </c>
      <c r="DT8" s="57">
        <f t="shared" si="39"/>
        <v>0</v>
      </c>
      <c r="DU8" s="58">
        <f t="shared" si="40"/>
        <v>1.5</v>
      </c>
      <c r="DV8" s="15"/>
      <c r="DW8" s="103"/>
    </row>
    <row r="9" spans="1:127" s="4" customFormat="1" x14ac:dyDescent="0.25">
      <c r="A9" s="121" t="str">
        <f>'Indicator Data'!A12</f>
        <v>Armenia</v>
      </c>
      <c r="B9" s="59" t="str">
        <f>'Indicator Data'!B12</f>
        <v>ARM</v>
      </c>
      <c r="C9" s="55">
        <f>ROUND(IF('Indicator Data'!C12=0,0.1,IF(LOG('Indicator Data'!C12)&gt;C$195,10,IF(LOG('Indicator Data'!C12)&lt;C$194,0,10-(C$195-LOG('Indicator Data'!C12))/(C$195-C$194)*10))),1)</f>
        <v>7</v>
      </c>
      <c r="D9" s="55">
        <f>ROUND(IF('Indicator Data'!D12=0,0.1,IF(LOG('Indicator Data'!D12)&gt;D$195,10,IF(LOG('Indicator Data'!D12)&lt;D$194,0,10-(D$195-LOG('Indicator Data'!D12))/(D$195-D$194)*10))),1)</f>
        <v>7.7</v>
      </c>
      <c r="E9" s="55">
        <f t="shared" si="0"/>
        <v>7.4</v>
      </c>
      <c r="F9" s="55">
        <f>IF('Indicator Data'!E12="No data",0.1,(ROUND(IF('Indicator Data'!E12=0,0,IF(LOG('Indicator Data'!E12)&gt;F$195,10,IF(LOG('Indicator Data'!E12)&lt;F$194,0,10-(F$195-LOG('Indicator Data'!E12))/(F$195-F$194)*10))),1)))</f>
        <v>5.4</v>
      </c>
      <c r="G9" s="55">
        <f>ROUND(IF('Indicator Data'!F12=0,0,IF(LOG('Indicator Data'!F12)&gt;G$195,10,IF(LOG('Indicator Data'!F12)&lt;G$194,0,10-(G$195-LOG('Indicator Data'!F12))/(G$195-G$194)*10))),1)</f>
        <v>0</v>
      </c>
      <c r="H9" s="55">
        <f>ROUND(IF('Indicator Data'!G12=0,0,IF(LOG('Indicator Data'!G12)&gt;H$195,10,IF(LOG('Indicator Data'!G12)&lt;H$194,0,10-(H$195-LOG('Indicator Data'!G12))/(H$195-H$194)*10))),1)</f>
        <v>0</v>
      </c>
      <c r="I9" s="55">
        <f>ROUND(IF('Indicator Data'!H12=0,0,IF(LOG('Indicator Data'!H12)&gt;I$195,10,IF(LOG('Indicator Data'!H12)&lt;I$194,0,10-(I$195-LOG('Indicator Data'!H12))/(I$195-I$194)*10))),1)</f>
        <v>0</v>
      </c>
      <c r="J9" s="55">
        <f t="shared" si="1"/>
        <v>0</v>
      </c>
      <c r="K9" s="55">
        <f>ROUND(IF('Indicator Data'!I12=0,0,IF(LOG('Indicator Data'!I12)&gt;K$195,10,IF(LOG('Indicator Data'!I12)&lt;K$194,0,10-(K$195-LOG('Indicator Data'!I12))/(K$195-K$194)*10))),1)</f>
        <v>0</v>
      </c>
      <c r="L9" s="55">
        <f t="shared" si="2"/>
        <v>0</v>
      </c>
      <c r="M9" s="55">
        <f>ROUND(IF('Indicator Data'!J12=0,0,IF(LOG('Indicator Data'!J12)&gt;M$195,10,IF(LOG('Indicator Data'!J12)&lt;M$194,0,10-(M$195-LOG('Indicator Data'!J12))/(M$195-M$194)*10))),1)</f>
        <v>7.3</v>
      </c>
      <c r="N9" s="56">
        <f>'Indicator Data'!C12/'Indicator Data'!$CB12</f>
        <v>2.1052629243023492E-3</v>
      </c>
      <c r="O9" s="56">
        <f>'Indicator Data'!D12/'Indicator Data'!$CB12</f>
        <v>6.8512921870027201E-4</v>
      </c>
      <c r="P9" s="56">
        <f>IF(F9=0.1,"x",'Indicator Data'!E12/'Indicator Data'!$CB12)</f>
        <v>4.7121636511480687E-3</v>
      </c>
      <c r="Q9" s="56">
        <f>'Indicator Data'!F12/'Indicator Data'!$CB12</f>
        <v>0</v>
      </c>
      <c r="R9" s="56">
        <f>'Indicator Data'!G12/'Indicator Data'!$CB12</f>
        <v>0</v>
      </c>
      <c r="S9" s="56">
        <f>'Indicator Data'!H12/'Indicator Data'!$CB12</f>
        <v>0</v>
      </c>
      <c r="T9" s="56">
        <f>'Indicator Data'!I12/'Indicator Data'!$CB12</f>
        <v>0</v>
      </c>
      <c r="U9" s="56">
        <f>'Indicator Data'!J12/'Indicator Data'!$CB12</f>
        <v>2.8092528877199396E-3</v>
      </c>
      <c r="V9" s="55">
        <f t="shared" si="3"/>
        <v>10</v>
      </c>
      <c r="W9" s="55">
        <f t="shared" si="4"/>
        <v>6.9</v>
      </c>
      <c r="X9" s="55">
        <f t="shared" si="5"/>
        <v>8.9</v>
      </c>
      <c r="Y9" s="55">
        <f t="shared" si="6"/>
        <v>3.1</v>
      </c>
      <c r="Z9" s="55">
        <f t="shared" si="7"/>
        <v>0</v>
      </c>
      <c r="AA9" s="55">
        <f t="shared" si="8"/>
        <v>0</v>
      </c>
      <c r="AB9" s="55">
        <f t="shared" si="9"/>
        <v>0</v>
      </c>
      <c r="AC9" s="55">
        <f t="shared" si="10"/>
        <v>0</v>
      </c>
      <c r="AD9" s="55">
        <f t="shared" si="11"/>
        <v>0</v>
      </c>
      <c r="AE9" s="55">
        <f t="shared" si="12"/>
        <v>0</v>
      </c>
      <c r="AF9" s="55">
        <f t="shared" si="13"/>
        <v>0.9</v>
      </c>
      <c r="AG9" s="55">
        <f>ROUND(IF('Indicator Data'!K12=0,0,IF('Indicator Data'!K12&gt;AG$195,10,IF('Indicator Data'!K12&lt;AG$194,0,10-(AG$195-'Indicator Data'!K12)/(AG$195-AG$194)*10))),1)</f>
        <v>1</v>
      </c>
      <c r="AH9" s="55">
        <f t="shared" si="14"/>
        <v>8.5</v>
      </c>
      <c r="AI9" s="55">
        <f t="shared" si="15"/>
        <v>7.3</v>
      </c>
      <c r="AJ9" s="55">
        <f t="shared" si="16"/>
        <v>0</v>
      </c>
      <c r="AK9" s="55">
        <f t="shared" si="17"/>
        <v>0</v>
      </c>
      <c r="AL9" s="55">
        <f t="shared" si="18"/>
        <v>0</v>
      </c>
      <c r="AM9" s="55">
        <f t="shared" si="19"/>
        <v>0</v>
      </c>
      <c r="AN9" s="55">
        <f t="shared" si="20"/>
        <v>4.9000000000000004</v>
      </c>
      <c r="AO9" s="183">
        <f t="shared" si="21"/>
        <v>8.1999999999999993</v>
      </c>
      <c r="AP9" s="183">
        <f t="shared" si="41"/>
        <v>4.3</v>
      </c>
      <c r="AQ9" s="183">
        <f t="shared" si="22"/>
        <v>0</v>
      </c>
      <c r="AR9" s="183">
        <f t="shared" si="23"/>
        <v>0</v>
      </c>
      <c r="AS9" s="55">
        <f t="shared" si="24"/>
        <v>3</v>
      </c>
      <c r="AT9" s="55">
        <f>IF('Indicator Data'!L12="No data","x",IF('Indicator Data'!CC12&lt;1000,"x",ROUND((IF('Indicator Data'!L12&gt;AT$195,10,IF('Indicator Data'!L12&lt;AT$194,0,10-(AT$195-'Indicator Data'!L12)/(AT$195-AT$194)*10))),1)))</f>
        <v>6.1</v>
      </c>
      <c r="AU9" s="183">
        <f t="shared" si="25"/>
        <v>4.5999999999999996</v>
      </c>
      <c r="AV9" s="55">
        <f>IF('Indicator Data'!M12="No data","x",ROUND(IF('Indicator Data'!M12=0,0,IF(LOG('Indicator Data'!M12)&gt;AV$195,10,IF(LOG('Indicator Data'!M12)&lt;AV$194,0,10-(AV$195-LOG('Indicator Data'!M12))/(AV$195-AV$194)*10))),1))</f>
        <v>7.8</v>
      </c>
      <c r="AW9" s="56">
        <f>IF(AV9="x","x",'Indicator Data'!M12/'Indicator Data'!$CB12)</f>
        <v>0.90781794099476354</v>
      </c>
      <c r="AX9" s="55">
        <f t="shared" si="42"/>
        <v>10</v>
      </c>
      <c r="AY9" s="55">
        <f t="shared" si="43"/>
        <v>9.1999999999999993</v>
      </c>
      <c r="AZ9" s="55" t="str">
        <f>IF('Indicator Data'!N12="No data","x",ROUND(IF('Indicator Data'!N12=0,0,IF(LOG('Indicator Data'!N12)&gt;AZ$195,10,IF(LOG('Indicator Data'!N12)&lt;AZ$194,0,10-(AZ$195-LOG('Indicator Data'!N12))/(AZ$195-AZ$194)*10))),1))</f>
        <v>x</v>
      </c>
      <c r="BA9" s="56" t="str">
        <f>IF(AZ9="x","x",'Indicator Data'!N12/'Indicator Data'!$CB12)</f>
        <v>x</v>
      </c>
      <c r="BB9" s="55" t="str">
        <f t="shared" si="44"/>
        <v>x</v>
      </c>
      <c r="BC9" s="55" t="str">
        <f t="shared" si="45"/>
        <v>x</v>
      </c>
      <c r="BD9" s="55" t="str">
        <f>IF('Indicator Data'!O12="No data","x",ROUND(IF('Indicator Data'!O12=0,0,IF(LOG('Indicator Data'!O12)&gt;BD$195,10,IF(LOG('Indicator Data'!O12)&lt;BD$194,0,10-(BD$195-LOG('Indicator Data'!O12))/(BD$195-BD$194)*10))),1))</f>
        <v>x</v>
      </c>
      <c r="BE9" s="56" t="str">
        <f>IF(BD9="x","x",'Indicator Data'!O12/'Indicator Data'!$CB12)</f>
        <v>x</v>
      </c>
      <c r="BF9" s="55" t="str">
        <f t="shared" si="46"/>
        <v>x</v>
      </c>
      <c r="BG9" s="55" t="str">
        <f t="shared" si="47"/>
        <v>x</v>
      </c>
      <c r="BH9" s="55" t="str">
        <f>IF('Indicator Data'!P12="No data","x",ROUND(IF('Indicator Data'!P12=0,0,IF(LOG('Indicator Data'!P12)&gt;BH$195,10,IF(LOG('Indicator Data'!P12)&lt;BH$194,0,10-(BH$195-LOG('Indicator Data'!P12))/(BH$195-BH$194)*10))),1))</f>
        <v>x</v>
      </c>
      <c r="BI9" s="56" t="str">
        <f>IF(BH9="x","x",'Indicator Data'!P12/'Indicator Data'!$CB12)</f>
        <v>x</v>
      </c>
      <c r="BJ9" s="55" t="str">
        <f t="shared" si="48"/>
        <v>x</v>
      </c>
      <c r="BK9" s="55" t="str">
        <f t="shared" si="49"/>
        <v>x</v>
      </c>
      <c r="BL9" s="55">
        <f t="shared" si="50"/>
        <v>9.1999999999999993</v>
      </c>
      <c r="BM9" s="55">
        <f>ROUND(IF('Indicator Data'!Q12=0,0,IF(LOG('Indicator Data'!Q12)&gt;BM$195,10,IF(LOG('Indicator Data'!Q12)&lt;BM$194,0,10-(BM$195-LOG('Indicator Data'!Q12))/(BM$195-BM$194)*10))),1)</f>
        <v>3.6</v>
      </c>
      <c r="BN9" s="55">
        <f>ROUND(IF('Indicator Data'!R12=0,0,IF(LOG('Indicator Data'!R12)&gt;BN$195,10,IF(LOG('Indicator Data'!R12)&lt;BN$194,0,10-(BN$195-LOG('Indicator Data'!R12))/(BN$195-BN$194)*10))),1)</f>
        <v>2.1</v>
      </c>
      <c r="BO9" s="55">
        <f t="shared" si="51"/>
        <v>2.6</v>
      </c>
      <c r="BP9" s="56">
        <f>'Indicator Data'!Q12/'Indicator Data'!$CB12</f>
        <v>1.1031739094735226E-3</v>
      </c>
      <c r="BQ9" s="56">
        <f>'Indicator Data'!R12/'Indicator Data'!$CB12</f>
        <v>5.7608721563143133E-5</v>
      </c>
      <c r="BR9" s="55">
        <f t="shared" si="26"/>
        <v>0</v>
      </c>
      <c r="BS9" s="55">
        <f t="shared" si="27"/>
        <v>0</v>
      </c>
      <c r="BT9" s="55">
        <f t="shared" si="28"/>
        <v>0</v>
      </c>
      <c r="BU9" s="55">
        <f t="shared" si="52"/>
        <v>1.4</v>
      </c>
      <c r="BV9" s="55">
        <f>ROUND(IF('Indicator Data'!S12=0,0,IF(LOG('Indicator Data'!S12)&gt;BV$195,10,IF(LOG('Indicator Data'!S12)&lt;BV$194,0,10-(BV$195-LOG('Indicator Data'!S12))/(BV$195-BV$194)*10))),1)</f>
        <v>0</v>
      </c>
      <c r="BW9" s="55">
        <f>ROUND(IF('Indicator Data'!T12=0,0,IF(LOG('Indicator Data'!T12)&gt;BW$195,10,IF(LOG('Indicator Data'!T12)&lt;BW$194,0,10-(BW$195-LOG('Indicator Data'!T12))/(BW$195-BW$194)*10))),1)</f>
        <v>0</v>
      </c>
      <c r="BX9" s="55">
        <f t="shared" si="53"/>
        <v>0</v>
      </c>
      <c r="BY9" s="56">
        <f>'Indicator Data'!S12/'Indicator Data'!$CB12</f>
        <v>0</v>
      </c>
      <c r="BZ9" s="56">
        <f>'Indicator Data'!T12/'Indicator Data'!$CB12</f>
        <v>0</v>
      </c>
      <c r="CA9" s="55">
        <f t="shared" si="29"/>
        <v>0</v>
      </c>
      <c r="CB9" s="55">
        <f t="shared" si="30"/>
        <v>0</v>
      </c>
      <c r="CC9" s="55">
        <f t="shared" si="54"/>
        <v>0</v>
      </c>
      <c r="CD9" s="55">
        <f t="shared" si="55"/>
        <v>0</v>
      </c>
      <c r="CE9" s="55">
        <f t="shared" si="56"/>
        <v>0.7</v>
      </c>
      <c r="CF9" s="55">
        <f>ROUND(IF('Indicator Data'!U12=0,0,IF(LOG('Indicator Data'!U12)&gt;CF$195,10,IF(LOG('Indicator Data'!U12)&lt;CF$194,0,10-(CF$195-LOG('Indicator Data'!U12))/(CF$195-CF$194)*10))),1)</f>
        <v>0</v>
      </c>
      <c r="CG9" s="56">
        <f>'Indicator Data'!U12/'Indicator Data'!$CB12</f>
        <v>0</v>
      </c>
      <c r="CH9" s="55">
        <f t="shared" si="31"/>
        <v>0</v>
      </c>
      <c r="CI9" s="55">
        <f t="shared" si="57"/>
        <v>0</v>
      </c>
      <c r="CJ9" s="55">
        <f>ROUND(IF('Indicator Data'!V12=0,0,IF(LOG('Indicator Data'!V12)&gt;CJ$195,10,IF(LOG('Indicator Data'!V12)&lt;CJ$194,0,10-(CJ$195-LOG('Indicator Data'!V12))/(CJ$195-CJ$194)*10))),1)</f>
        <v>0</v>
      </c>
      <c r="CK9" s="56">
        <f>IF('Indicator Data'!V12/'Indicator Data'!$CB12&gt;1,1,'Indicator Data'!V12/'Indicator Data'!$CB12)</f>
        <v>0</v>
      </c>
      <c r="CL9" s="55">
        <f t="shared" si="32"/>
        <v>0</v>
      </c>
      <c r="CM9" s="55">
        <f t="shared" si="58"/>
        <v>0</v>
      </c>
      <c r="CN9" s="55">
        <f>ROUND(IF('Indicator Data'!W12=0,0,IF(LOG('Indicator Data'!W12)&gt;CN$195,10,IF(LOG('Indicator Data'!W12)&lt;CN$194,0,10-(CN$195-LOG('Indicator Data'!W12))/(CN$195-CN$194)*10))),1)</f>
        <v>0</v>
      </c>
      <c r="CO9" s="56">
        <f>'Indicator Data'!W12/'Indicator Data'!$CB12</f>
        <v>0</v>
      </c>
      <c r="CP9" s="55">
        <f t="shared" si="33"/>
        <v>0</v>
      </c>
      <c r="CQ9" s="55">
        <f t="shared" si="59"/>
        <v>0</v>
      </c>
      <c r="CR9" s="55">
        <f t="shared" si="34"/>
        <v>0.2</v>
      </c>
      <c r="CS9" s="55">
        <f>IF('Indicator Data'!BR12="No data","x",ROUND(IF('Indicator Data'!BR12&gt;CS$195,0,IF('Indicator Data'!BR12&lt;CS$194,10,(CS$195-'Indicator Data'!BR12)/(CS$195-CS$194)*10)),1))</f>
        <v>0.7</v>
      </c>
      <c r="CT9" s="55">
        <f>IF('Indicator Data'!BS12="No data","x",ROUND(IF('Indicator Data'!BS12&gt;CT$195,0,IF('Indicator Data'!BS12&lt;CT$194,10,(CT$195-'Indicator Data'!BS12)/(CT$195-CT$194)*10)),1))</f>
        <v>0</v>
      </c>
      <c r="CU9" s="55">
        <f>IF('Indicator Data'!AC12="No data","x",ROUND(IF('Indicator Data'!AC12&gt;CU$195,0,IF('Indicator Data'!AC12&lt;CU$194,10,(CU$195-'Indicator Data'!AC12)/(CU$195-CU$194)*10)),1))</f>
        <v>0.6</v>
      </c>
      <c r="CV9" s="55">
        <f t="shared" si="35"/>
        <v>0.4</v>
      </c>
      <c r="CW9" s="55">
        <f>IF('Indicator Data'!X12="No data","x",ROUND(IF(LOG('Indicator Data'!X12)&gt;CW$195,10,IF(LOG('Indicator Data'!X12)&lt;CW$194,0,10-(CW$195-LOG('Indicator Data'!X12))/(CW$195-CW$194)*10)),1))</f>
        <v>6.7</v>
      </c>
      <c r="CX9" s="55">
        <f>IF('Indicator Data'!Y12="No data","x",ROUND(IF('Indicator Data'!Y12&gt;CX$195,10,IF('Indicator Data'!Y12&lt;CX$194,0,10-(CX$195-'Indicator Data'!Y12)/(CX$195-CX$194)*10)),1))</f>
        <v>0.6</v>
      </c>
      <c r="CY9" s="55">
        <f>IF('Indicator Data'!Z12="No data","x",ROUND(IF('Indicator Data'!Z12&gt;CY$195,10,IF('Indicator Data'!Z12&lt;CY$194,0,10-(CY$195-'Indicator Data'!Z12)/(CY$195-CY$194)*10)),1))</f>
        <v>6.3</v>
      </c>
      <c r="CZ9" s="55">
        <f>IF('Indicator Data'!AA12="No data","x",ROUND(IF('Indicator Data'!AA12&gt;CZ$195,10,IF('Indicator Data'!AA12&lt;CZ$194,0,10-(CZ$195-'Indicator Data'!AA12)/(CZ$195-CZ$194)*10)),1))</f>
        <v>5</v>
      </c>
      <c r="DA9" s="55">
        <f t="shared" si="60"/>
        <v>4.7</v>
      </c>
      <c r="DB9" s="55">
        <f t="shared" si="61"/>
        <v>3.3</v>
      </c>
      <c r="DC9" s="55">
        <f>IF('Indicator Data'!AF12="No data","x",ROUND(IF('Indicator Data'!AF12&gt;DC$195,10,IF('Indicator Data'!AF12&lt;DC$194,0,10-(DC$195-'Indicator Data'!AF12)/(DC$195-DC$194)*10)),1))</f>
        <v>1</v>
      </c>
      <c r="DD9" s="55">
        <f>IF('Indicator Data'!AG12="No data","x",ROUND(IF('Indicator Data'!AG12&gt;DD$195,10,IF('Indicator Data'!AG12&lt;DD$194,0,10-(DD$195-'Indicator Data'!AG12)/(DD$195-DD$194)*10)),1))</f>
        <v>1.4</v>
      </c>
      <c r="DE9" s="55">
        <f t="shared" si="62"/>
        <v>3.5</v>
      </c>
      <c r="DF9" s="55">
        <f>IF('Indicator Data'!AB12="No data","x",ROUND(IF('Indicator Data'!AB12&gt;DF$195,10,IF('Indicator Data'!AB12&lt;DF$194,0,10-(DF$195-'Indicator Data'!AB12)/(DF$195-DF$194)*10)),1))</f>
        <v>0</v>
      </c>
      <c r="DG9" s="55">
        <f t="shared" si="63"/>
        <v>0.3</v>
      </c>
      <c r="DH9" s="184">
        <f>IF('Indicator Data'!AD12="No data","x",'Indicator Data'!AD12/'Indicator Data'!$CA12)</f>
        <v>2.8839703989007781E-4</v>
      </c>
      <c r="DI9" s="55">
        <f t="shared" si="64"/>
        <v>7.1</v>
      </c>
      <c r="DJ9" s="55">
        <f>IF('Indicator Data'!AE12="No data","x",ROUND(IF('Indicator Data'!AE12&gt;DJ$195,0,IF('Indicator Data'!AE12&lt;DJ$194,10,(DJ$195-'Indicator Data'!AE12)/(DJ$195-DJ$194)*10)),1))</f>
        <v>6</v>
      </c>
      <c r="DK9" s="55">
        <f t="shared" si="65"/>
        <v>6.6</v>
      </c>
      <c r="DL9" s="55">
        <f t="shared" si="66"/>
        <v>3.5</v>
      </c>
      <c r="DM9" s="57">
        <f t="shared" si="36"/>
        <v>5.2</v>
      </c>
      <c r="DN9" s="58">
        <f t="shared" si="37"/>
        <v>4.4000000000000004</v>
      </c>
      <c r="DO9" s="55">
        <f>ROUND(IF('Indicator Data'!AH12=0,0,IF('Indicator Data'!AH12&gt;DO$195,10,IF('Indicator Data'!AH12&lt;DO$194,0,10-(DO$195-'Indicator Data'!AH12)/(DO$195-DO$194)*10))),1)</f>
        <v>1.3</v>
      </c>
      <c r="DP9" s="55">
        <f>ROUND(IF('Indicator Data'!AI12=0,0,IF(LOG('Indicator Data'!AI12)&gt;LOG(DP$195),10,IF(LOG('Indicator Data'!AI12)&lt;LOG(DP$194),0,10-(LOG(DP$195)-LOG('Indicator Data'!AI12))/(LOG(DP$195)-LOG(DP$194))*10))),1)</f>
        <v>6.5</v>
      </c>
      <c r="DQ9" s="57">
        <f t="shared" si="38"/>
        <v>4.4000000000000004</v>
      </c>
      <c r="DR9" s="55">
        <f>'Indicator Data'!AJ12</f>
        <v>0</v>
      </c>
      <c r="DS9" s="55">
        <f>'Indicator Data'!AK12</f>
        <v>0</v>
      </c>
      <c r="DT9" s="57">
        <f t="shared" si="39"/>
        <v>0</v>
      </c>
      <c r="DU9" s="58">
        <f t="shared" si="40"/>
        <v>3.1</v>
      </c>
      <c r="DV9" s="15"/>
      <c r="DW9" s="103"/>
    </row>
    <row r="10" spans="1:127" s="4" customFormat="1" x14ac:dyDescent="0.25">
      <c r="A10" s="121" t="str">
        <f>'Indicator Data'!A13</f>
        <v>Australia</v>
      </c>
      <c r="B10" s="59" t="str">
        <f>'Indicator Data'!B13</f>
        <v>AUS</v>
      </c>
      <c r="C10" s="55">
        <f>ROUND(IF('Indicator Data'!C13=0,0.1,IF(LOG('Indicator Data'!C13)&gt;C$195,10,IF(LOG('Indicator Data'!C13)&lt;C$194,0,10-(C$195-LOG('Indicator Data'!C13))/(C$195-C$194)*10))),1)</f>
        <v>0.7</v>
      </c>
      <c r="D10" s="55">
        <f>ROUND(IF('Indicator Data'!D13=0,0.1,IF(LOG('Indicator Data'!D13)&gt;D$195,10,IF(LOG('Indicator Data'!D13)&lt;D$194,0,10-(D$195-LOG('Indicator Data'!D13))/(D$195-D$194)*10))),1)</f>
        <v>0.1</v>
      </c>
      <c r="E10" s="55">
        <f t="shared" si="0"/>
        <v>0.4</v>
      </c>
      <c r="F10" s="55">
        <f>IF('Indicator Data'!E13="No data",0.1,(ROUND(IF('Indicator Data'!E13=0,0,IF(LOG('Indicator Data'!E13)&gt;F$195,10,IF(LOG('Indicator Data'!E13)&lt;F$194,0,10-(F$195-LOG('Indicator Data'!E13))/(F$195-F$194)*10))),1)))</f>
        <v>7.3</v>
      </c>
      <c r="G10" s="55">
        <f>ROUND(IF('Indicator Data'!F13=0,0,IF(LOG('Indicator Data'!F13)&gt;G$195,10,IF(LOG('Indicator Data'!F13)&lt;G$194,0,10-(G$195-LOG('Indicator Data'!F13))/(G$195-G$194)*10))),1)</f>
        <v>7</v>
      </c>
      <c r="H10" s="55">
        <f>ROUND(IF('Indicator Data'!G13=0,0,IF(LOG('Indicator Data'!G13)&gt;H$195,10,IF(LOG('Indicator Data'!G13)&lt;H$194,0,10-(H$195-LOG('Indicator Data'!G13))/(H$195-H$194)*10))),1)</f>
        <v>6.4</v>
      </c>
      <c r="I10" s="55">
        <f>ROUND(IF('Indicator Data'!H13=0,0,IF(LOG('Indicator Data'!H13)&gt;I$195,10,IF(LOG('Indicator Data'!H13)&lt;I$194,0,10-(I$195-LOG('Indicator Data'!H13))/(I$195-I$194)*10))),1)</f>
        <v>7.6</v>
      </c>
      <c r="J10" s="55">
        <f t="shared" si="1"/>
        <v>7</v>
      </c>
      <c r="K10" s="55">
        <f>ROUND(IF('Indicator Data'!I13=0,0,IF(LOG('Indicator Data'!I13)&gt;K$195,10,IF(LOG('Indicator Data'!I13)&lt;K$194,0,10-(K$195-LOG('Indicator Data'!I13))/(K$195-K$194)*10))),1)</f>
        <v>7.1</v>
      </c>
      <c r="L10" s="55">
        <f t="shared" si="2"/>
        <v>7.1</v>
      </c>
      <c r="M10" s="55">
        <f>ROUND(IF('Indicator Data'!J13=0,0,IF(LOG('Indicator Data'!J13)&gt;M$195,10,IF(LOG('Indicator Data'!J13)&lt;M$194,0,10-(M$195-LOG('Indicator Data'!J13))/(M$195-M$194)*10))),1)</f>
        <v>10</v>
      </c>
      <c r="N10" s="56">
        <f>'Indicator Data'!C13/'Indicator Data'!$CB13</f>
        <v>7.6576085553336757E-7</v>
      </c>
      <c r="O10" s="56">
        <f>'Indicator Data'!D13/'Indicator Data'!$CB13</f>
        <v>0</v>
      </c>
      <c r="P10" s="56">
        <f>IF(F10=0.1,"x",'Indicator Data'!E13/'Indicator Data'!$CB13)</f>
        <v>3.4925497598790171E-3</v>
      </c>
      <c r="Q10" s="56">
        <f>'Indicator Data'!F13/'Indicator Data'!$CB13</f>
        <v>6.9615038350226232E-6</v>
      </c>
      <c r="R10" s="56">
        <f>'Indicator Data'!G13/'Indicator Data'!$CB13</f>
        <v>1.4941485568897672E-3</v>
      </c>
      <c r="S10" s="56">
        <f>'Indicator Data'!H13/'Indicator Data'!$CB13</f>
        <v>9.2755175558521336E-5</v>
      </c>
      <c r="T10" s="56">
        <f>'Indicator Data'!I13/'Indicator Data'!$CB13</f>
        <v>1.5584066458622589E-3</v>
      </c>
      <c r="U10" s="56">
        <f>'Indicator Data'!J13/'Indicator Data'!$CB13</f>
        <v>8.3441254165439564E-3</v>
      </c>
      <c r="V10" s="55">
        <f t="shared" si="3"/>
        <v>0</v>
      </c>
      <c r="W10" s="55">
        <f t="shared" si="4"/>
        <v>0</v>
      </c>
      <c r="X10" s="55">
        <f t="shared" si="5"/>
        <v>0</v>
      </c>
      <c r="Y10" s="55">
        <f t="shared" si="6"/>
        <v>2.2999999999999998</v>
      </c>
      <c r="Z10" s="55">
        <f t="shared" si="7"/>
        <v>7.4</v>
      </c>
      <c r="AA10" s="55">
        <f t="shared" si="8"/>
        <v>0.8</v>
      </c>
      <c r="AB10" s="55">
        <f t="shared" si="9"/>
        <v>0.2</v>
      </c>
      <c r="AC10" s="55">
        <f t="shared" si="10"/>
        <v>0.5</v>
      </c>
      <c r="AD10" s="55">
        <f t="shared" si="11"/>
        <v>1.6</v>
      </c>
      <c r="AE10" s="55">
        <f t="shared" si="12"/>
        <v>1.1000000000000001</v>
      </c>
      <c r="AF10" s="55">
        <f t="shared" si="13"/>
        <v>2.8</v>
      </c>
      <c r="AG10" s="55">
        <f>ROUND(IF('Indicator Data'!K13=0,0,IF('Indicator Data'!K13&gt;AG$195,10,IF('Indicator Data'!K13&lt;AG$194,0,10-(AG$195-'Indicator Data'!K13)/(AG$195-AG$194)*10))),1)</f>
        <v>4.8</v>
      </c>
      <c r="AH10" s="55">
        <f t="shared" si="14"/>
        <v>0.4</v>
      </c>
      <c r="AI10" s="55">
        <f t="shared" si="15"/>
        <v>0.1</v>
      </c>
      <c r="AJ10" s="55">
        <f t="shared" si="16"/>
        <v>3.6</v>
      </c>
      <c r="AK10" s="55">
        <f t="shared" si="17"/>
        <v>3.9</v>
      </c>
      <c r="AL10" s="55">
        <f t="shared" si="18"/>
        <v>3.8</v>
      </c>
      <c r="AM10" s="55">
        <f t="shared" si="19"/>
        <v>4.4000000000000004</v>
      </c>
      <c r="AN10" s="55">
        <f t="shared" si="20"/>
        <v>8.1</v>
      </c>
      <c r="AO10" s="183">
        <f t="shared" si="21"/>
        <v>0.2</v>
      </c>
      <c r="AP10" s="183">
        <f t="shared" si="41"/>
        <v>5.3</v>
      </c>
      <c r="AQ10" s="183">
        <f t="shared" si="22"/>
        <v>7.2</v>
      </c>
      <c r="AR10" s="183">
        <f t="shared" si="23"/>
        <v>4.8</v>
      </c>
      <c r="AS10" s="55">
        <f t="shared" si="24"/>
        <v>6.5</v>
      </c>
      <c r="AT10" s="55">
        <f>IF('Indicator Data'!L13="No data","x",IF('Indicator Data'!CC13&lt;1000,"x",ROUND((IF('Indicator Data'!L13&gt;AT$195,10,IF('Indicator Data'!L13&lt;AT$194,0,10-(AT$195-'Indicator Data'!L13)/(AT$195-AT$194)*10))),1)))</f>
        <v>7.1</v>
      </c>
      <c r="AU10" s="183">
        <f t="shared" si="25"/>
        <v>6.8</v>
      </c>
      <c r="AV10" s="55">
        <f>IF('Indicator Data'!M13="No data","x",ROUND(IF('Indicator Data'!M13=0,0,IF(LOG('Indicator Data'!M13)&gt;AV$195,10,IF(LOG('Indicator Data'!M13)&lt;AV$194,0,10-(AV$195-LOG('Indicator Data'!M13))/(AV$195-AV$194)*10))),1))</f>
        <v>0</v>
      </c>
      <c r="AW10" s="56">
        <f>IF(AV10="x","x",'Indicator Data'!M13/'Indicator Data'!$CB13)</f>
        <v>0</v>
      </c>
      <c r="AX10" s="55">
        <f t="shared" si="42"/>
        <v>0</v>
      </c>
      <c r="AY10" s="55">
        <f t="shared" si="43"/>
        <v>0</v>
      </c>
      <c r="AZ10" s="55" t="str">
        <f>IF('Indicator Data'!N13="No data","x",ROUND(IF('Indicator Data'!N13=0,0,IF(LOG('Indicator Data'!N13)&gt;AZ$195,10,IF(LOG('Indicator Data'!N13)&lt;AZ$194,0,10-(AZ$195-LOG('Indicator Data'!N13))/(AZ$195-AZ$194)*10))),1))</f>
        <v>x</v>
      </c>
      <c r="BA10" s="56" t="str">
        <f>IF(AZ10="x","x",'Indicator Data'!N13/'Indicator Data'!$CB13)</f>
        <v>x</v>
      </c>
      <c r="BB10" s="55" t="str">
        <f t="shared" si="44"/>
        <v>x</v>
      </c>
      <c r="BC10" s="55" t="str">
        <f t="shared" si="45"/>
        <v>x</v>
      </c>
      <c r="BD10" s="55" t="str">
        <f>IF('Indicator Data'!O13="No data","x",ROUND(IF('Indicator Data'!O13=0,0,IF(LOG('Indicator Data'!O13)&gt;BD$195,10,IF(LOG('Indicator Data'!O13)&lt;BD$194,0,10-(BD$195-LOG('Indicator Data'!O13))/(BD$195-BD$194)*10))),1))</f>
        <v>x</v>
      </c>
      <c r="BE10" s="56" t="str">
        <f>IF(BD10="x","x",'Indicator Data'!O13/'Indicator Data'!$CB13)</f>
        <v>x</v>
      </c>
      <c r="BF10" s="55" t="str">
        <f t="shared" si="46"/>
        <v>x</v>
      </c>
      <c r="BG10" s="55" t="str">
        <f t="shared" si="47"/>
        <v>x</v>
      </c>
      <c r="BH10" s="55" t="str">
        <f>IF('Indicator Data'!P13="No data","x",ROUND(IF('Indicator Data'!P13=0,0,IF(LOG('Indicator Data'!P13)&gt;BH$195,10,IF(LOG('Indicator Data'!P13)&lt;BH$194,0,10-(BH$195-LOG('Indicator Data'!P13))/(BH$195-BH$194)*10))),1))</f>
        <v>x</v>
      </c>
      <c r="BI10" s="56" t="str">
        <f>IF(BH10="x","x",'Indicator Data'!P13/'Indicator Data'!$CB13)</f>
        <v>x</v>
      </c>
      <c r="BJ10" s="55" t="str">
        <f t="shared" si="48"/>
        <v>x</v>
      </c>
      <c r="BK10" s="55" t="str">
        <f t="shared" si="49"/>
        <v>x</v>
      </c>
      <c r="BL10" s="55">
        <f t="shared" si="50"/>
        <v>0</v>
      </c>
      <c r="BM10" s="55">
        <f>ROUND(IF('Indicator Data'!Q13=0,0,IF(LOG('Indicator Data'!Q13)&gt;BM$195,10,IF(LOG('Indicator Data'!Q13)&lt;BM$194,0,10-(BM$195-LOG('Indicator Data'!Q13))/(BM$195-BM$194)*10))),1)</f>
        <v>0</v>
      </c>
      <c r="BN10" s="55">
        <f>ROUND(IF('Indicator Data'!R13=0,0,IF(LOG('Indicator Data'!R13)&gt;BN$195,10,IF(LOG('Indicator Data'!R13)&lt;BN$194,0,10-(BN$195-LOG('Indicator Data'!R13))/(BN$195-BN$194)*10))),1)</f>
        <v>0</v>
      </c>
      <c r="BO10" s="55">
        <f t="shared" si="51"/>
        <v>0</v>
      </c>
      <c r="BP10" s="56">
        <f>'Indicator Data'!Q13/'Indicator Data'!$CB13</f>
        <v>0</v>
      </c>
      <c r="BQ10" s="56">
        <f>'Indicator Data'!R13/'Indicator Data'!$CB13</f>
        <v>0</v>
      </c>
      <c r="BR10" s="55">
        <f t="shared" si="26"/>
        <v>0</v>
      </c>
      <c r="BS10" s="55">
        <f t="shared" si="27"/>
        <v>0</v>
      </c>
      <c r="BT10" s="55">
        <f t="shared" si="28"/>
        <v>0</v>
      </c>
      <c r="BU10" s="55">
        <f t="shared" si="52"/>
        <v>0</v>
      </c>
      <c r="BV10" s="55">
        <f>ROUND(IF('Indicator Data'!S13=0,0,IF(LOG('Indicator Data'!S13)&gt;BV$195,10,IF(LOG('Indicator Data'!S13)&lt;BV$194,0,10-(BV$195-LOG('Indicator Data'!S13))/(BV$195-BV$194)*10))),1)</f>
        <v>0</v>
      </c>
      <c r="BW10" s="55">
        <f>ROUND(IF('Indicator Data'!T13=0,0,IF(LOG('Indicator Data'!T13)&gt;BW$195,10,IF(LOG('Indicator Data'!T13)&lt;BW$194,0,10-(BW$195-LOG('Indicator Data'!T13))/(BW$195-BW$194)*10))),1)</f>
        <v>0</v>
      </c>
      <c r="BX10" s="55">
        <f t="shared" si="53"/>
        <v>0</v>
      </c>
      <c r="BY10" s="56">
        <f>'Indicator Data'!S13/'Indicator Data'!$CB13</f>
        <v>0</v>
      </c>
      <c r="BZ10" s="56">
        <f>'Indicator Data'!T13/'Indicator Data'!$CB13</f>
        <v>0</v>
      </c>
      <c r="CA10" s="55">
        <f t="shared" si="29"/>
        <v>0</v>
      </c>
      <c r="CB10" s="55">
        <f t="shared" si="30"/>
        <v>0</v>
      </c>
      <c r="CC10" s="55">
        <f t="shared" si="54"/>
        <v>0</v>
      </c>
      <c r="CD10" s="55">
        <f t="shared" si="55"/>
        <v>0</v>
      </c>
      <c r="CE10" s="55">
        <f t="shared" si="56"/>
        <v>0</v>
      </c>
      <c r="CF10" s="55">
        <f>ROUND(IF('Indicator Data'!U13=0,0,IF(LOG('Indicator Data'!U13)&gt;CF$195,10,IF(LOG('Indicator Data'!U13)&lt;CF$194,0,10-(CF$195-LOG('Indicator Data'!U13))/(CF$195-CF$194)*10))),1)</f>
        <v>6.9</v>
      </c>
      <c r="CG10" s="56">
        <f>'Indicator Data'!U13/'Indicator Data'!$CB13</f>
        <v>2.8959956083199109E-2</v>
      </c>
      <c r="CH10" s="55">
        <f t="shared" si="31"/>
        <v>0.3</v>
      </c>
      <c r="CI10" s="55">
        <f t="shared" si="57"/>
        <v>4.4000000000000004</v>
      </c>
      <c r="CJ10" s="55">
        <f>ROUND(IF('Indicator Data'!V13=0,0,IF(LOG('Indicator Data'!V13)&gt;CJ$195,10,IF(LOG('Indicator Data'!V13)&lt;CJ$194,0,10-(CJ$195-LOG('Indicator Data'!V13))/(CJ$195-CJ$194)*10))),1)</f>
        <v>8.1</v>
      </c>
      <c r="CK10" s="56">
        <f>IF('Indicator Data'!V13/'Indicator Data'!$CB13&gt;1,1,'Indicator Data'!V13/'Indicator Data'!$CB13)</f>
        <v>0.18549202339033583</v>
      </c>
      <c r="CL10" s="55">
        <f t="shared" si="32"/>
        <v>1.9</v>
      </c>
      <c r="CM10" s="55">
        <f t="shared" si="58"/>
        <v>5.8</v>
      </c>
      <c r="CN10" s="55">
        <f>ROUND(IF('Indicator Data'!W13=0,0,IF(LOG('Indicator Data'!W13)&gt;CN$195,10,IF(LOG('Indicator Data'!W13)&lt;CN$194,0,10-(CN$195-LOG('Indicator Data'!W13))/(CN$195-CN$194)*10))),1)</f>
        <v>7.5</v>
      </c>
      <c r="CO10" s="56">
        <f>'Indicator Data'!W13/'Indicator Data'!$CB13</f>
        <v>7.4424433870907789E-2</v>
      </c>
      <c r="CP10" s="55">
        <f t="shared" si="33"/>
        <v>0.7</v>
      </c>
      <c r="CQ10" s="55">
        <f t="shared" si="59"/>
        <v>5</v>
      </c>
      <c r="CR10" s="55">
        <f t="shared" si="34"/>
        <v>4.0999999999999996</v>
      </c>
      <c r="CS10" s="55">
        <f>IF('Indicator Data'!BR13="No data","x",ROUND(IF('Indicator Data'!BR13&gt;CS$195,0,IF('Indicator Data'!BR13&lt;CS$194,10,(CS$195-'Indicator Data'!BR13)/(CS$195-CS$194)*10)),1))</f>
        <v>0</v>
      </c>
      <c r="CT10" s="55">
        <f>IF('Indicator Data'!BS13="No data","x",ROUND(IF('Indicator Data'!BS13&gt;CT$195,0,IF('Indicator Data'!BS13&lt;CT$194,10,(CT$195-'Indicator Data'!BS13)/(CT$195-CT$194)*10)),1))</f>
        <v>0</v>
      </c>
      <c r="CU10" s="55" t="str">
        <f>IF('Indicator Data'!AC13="No data","x",ROUND(IF('Indicator Data'!AC13&gt;CU$195,0,IF('Indicator Data'!AC13&lt;CU$194,10,(CU$195-'Indicator Data'!AC13)/(CU$195-CU$194)*10)),1))</f>
        <v>x</v>
      </c>
      <c r="CV10" s="55">
        <f t="shared" si="35"/>
        <v>0</v>
      </c>
      <c r="CW10" s="55">
        <f>IF('Indicator Data'!X13="No data","x",ROUND(IF(LOG('Indicator Data'!X13)&gt;CW$195,10,IF(LOG('Indicator Data'!X13)&lt;CW$194,0,10-(CW$195-LOG('Indicator Data'!X13))/(CW$195-CW$194)*10)),1))</f>
        <v>1.7</v>
      </c>
      <c r="CX10" s="55">
        <f>IF('Indicator Data'!Y13="No data","x",ROUND(IF('Indicator Data'!Y13&gt;CX$195,10,IF('Indicator Data'!Y13&lt;CX$194,0,10-(CX$195-'Indicator Data'!Y13)/(CX$195-CX$194)*10)),1))</f>
        <v>3.4</v>
      </c>
      <c r="CY10" s="55">
        <f>IF('Indicator Data'!Z13="No data","x",ROUND(IF('Indicator Data'!Z13&gt;CY$195,10,IF('Indicator Data'!Z13&lt;CY$194,0,10-(CY$195-'Indicator Data'!Z13)/(CY$195-CY$194)*10)),1))</f>
        <v>8.6</v>
      </c>
      <c r="CZ10" s="55">
        <f>IF('Indicator Data'!AA13="No data","x",ROUND(IF('Indicator Data'!AA13&gt;CZ$195,10,IF('Indicator Data'!AA13&lt;CZ$194,0,10-(CZ$195-'Indicator Data'!AA13)/(CZ$195-CZ$194)*10)),1))</f>
        <v>1.3</v>
      </c>
      <c r="DA10" s="55">
        <f t="shared" si="60"/>
        <v>3.8</v>
      </c>
      <c r="DB10" s="55">
        <f t="shared" si="61"/>
        <v>2.5</v>
      </c>
      <c r="DC10" s="55" t="str">
        <f>IF('Indicator Data'!AF13="No data","x",ROUND(IF('Indicator Data'!AF13&gt;DC$195,10,IF('Indicator Data'!AF13&lt;DC$194,0,10-(DC$195-'Indicator Data'!AF13)/(DC$195-DC$194)*10)),1))</f>
        <v>x</v>
      </c>
      <c r="DD10" s="55">
        <f>IF('Indicator Data'!AG13="No data","x",ROUND(IF('Indicator Data'!AG13&gt;DD$195,10,IF('Indicator Data'!AG13&lt;DD$194,0,10-(DD$195-'Indicator Data'!AG13)/(DD$195-DD$194)*10)),1))</f>
        <v>1</v>
      </c>
      <c r="DE10" s="55">
        <f t="shared" si="62"/>
        <v>3.2</v>
      </c>
      <c r="DF10" s="55">
        <f>IF('Indicator Data'!AB13="No data","x",ROUND(IF('Indicator Data'!AB13&gt;DF$195,10,IF('Indicator Data'!AB13&lt;DF$194,0,10-(DF$195-'Indicator Data'!AB13)/(DF$195-DF$194)*10)),1))</f>
        <v>0</v>
      </c>
      <c r="DG10" s="55">
        <f t="shared" si="63"/>
        <v>0</v>
      </c>
      <c r="DH10" s="184">
        <f>IF('Indicator Data'!AD13="No data","x",'Indicator Data'!AD13/'Indicator Data'!$CA13)</f>
        <v>6.4944134078212296E-4</v>
      </c>
      <c r="DI10" s="55">
        <f t="shared" si="64"/>
        <v>3.5</v>
      </c>
      <c r="DJ10" s="55">
        <f>IF('Indicator Data'!AE13="No data","x",ROUND(IF('Indicator Data'!AE13&gt;DJ$195,0,IF('Indicator Data'!AE13&lt;DJ$194,10,(DJ$195-'Indicator Data'!AE13)/(DJ$195-DJ$194)*10)),1))</f>
        <v>0</v>
      </c>
      <c r="DK10" s="55">
        <f t="shared" si="65"/>
        <v>1.8</v>
      </c>
      <c r="DL10" s="55">
        <f t="shared" si="66"/>
        <v>1.7</v>
      </c>
      <c r="DM10" s="57">
        <f t="shared" si="36"/>
        <v>2.2000000000000002</v>
      </c>
      <c r="DN10" s="58">
        <f t="shared" si="37"/>
        <v>4.9000000000000004</v>
      </c>
      <c r="DO10" s="55">
        <f>ROUND(IF('Indicator Data'!AH13=0,0,IF('Indicator Data'!AH13&gt;DO$195,10,IF('Indicator Data'!AH13&lt;DO$194,0,10-(DO$195-'Indicator Data'!AH13)/(DO$195-DO$194)*10))),1)</f>
        <v>0.1</v>
      </c>
      <c r="DP10" s="55">
        <f>ROUND(IF('Indicator Data'!AI13=0,0,IF(LOG('Indicator Data'!AI13)&gt;LOG(DP$195),10,IF(LOG('Indicator Data'!AI13)&lt;LOG(DP$194),0,10-(LOG(DP$195)-LOG('Indicator Data'!AI13))/(LOG(DP$195)-LOG(DP$194))*10))),1)</f>
        <v>0</v>
      </c>
      <c r="DQ10" s="57">
        <f t="shared" si="38"/>
        <v>0.1</v>
      </c>
      <c r="DR10" s="55">
        <f>'Indicator Data'!AJ13</f>
        <v>0</v>
      </c>
      <c r="DS10" s="55">
        <f>'Indicator Data'!AK13</f>
        <v>0</v>
      </c>
      <c r="DT10" s="57">
        <f t="shared" si="39"/>
        <v>0</v>
      </c>
      <c r="DU10" s="58">
        <f t="shared" si="40"/>
        <v>0.1</v>
      </c>
      <c r="DV10" s="15"/>
      <c r="DW10" s="103"/>
    </row>
    <row r="11" spans="1:127" s="4" customFormat="1" x14ac:dyDescent="0.25">
      <c r="A11" s="121" t="str">
        <f>'Indicator Data'!A14</f>
        <v>Austria</v>
      </c>
      <c r="B11" s="59" t="str">
        <f>'Indicator Data'!B14</f>
        <v>AUT</v>
      </c>
      <c r="C11" s="55">
        <f>ROUND(IF('Indicator Data'!C14=0,0.1,IF(LOG('Indicator Data'!C14)&gt;C$195,10,IF(LOG('Indicator Data'!C14)&lt;C$194,0,10-(C$195-LOG('Indicator Data'!C14))/(C$195-C$194)*10))),1)</f>
        <v>7.5</v>
      </c>
      <c r="D11" s="55">
        <f>ROUND(IF('Indicator Data'!D14=0,0.1,IF(LOG('Indicator Data'!D14)&gt;D$195,10,IF(LOG('Indicator Data'!D14)&lt;D$194,0,10-(D$195-LOG('Indicator Data'!D14))/(D$195-D$194)*10))),1)</f>
        <v>0.1</v>
      </c>
      <c r="E11" s="55">
        <f t="shared" si="0"/>
        <v>4.8</v>
      </c>
      <c r="F11" s="55">
        <f>IF('Indicator Data'!E14="No data",0.1,(ROUND(IF('Indicator Data'!E14=0,0,IF(LOG('Indicator Data'!E14)&gt;F$195,10,IF(LOG('Indicator Data'!E14)&lt;F$194,0,10-(F$195-LOG('Indicator Data'!E14))/(F$195-F$194)*10))),1)))</f>
        <v>6.7</v>
      </c>
      <c r="G11" s="55">
        <f>ROUND(IF('Indicator Data'!F14=0,0,IF(LOG('Indicator Data'!F14)&gt;G$195,10,IF(LOG('Indicator Data'!F14)&lt;G$194,0,10-(G$195-LOG('Indicator Data'!F14))/(G$195-G$194)*10))),1)</f>
        <v>0</v>
      </c>
      <c r="H11" s="55">
        <f>ROUND(IF('Indicator Data'!G14=0,0,IF(LOG('Indicator Data'!G14)&gt;H$195,10,IF(LOG('Indicator Data'!G14)&lt;H$194,0,10-(H$195-LOG('Indicator Data'!G14))/(H$195-H$194)*10))),1)</f>
        <v>0</v>
      </c>
      <c r="I11" s="55">
        <f>ROUND(IF('Indicator Data'!H14=0,0,IF(LOG('Indicator Data'!H14)&gt;I$195,10,IF(LOG('Indicator Data'!H14)&lt;I$194,0,10-(I$195-LOG('Indicator Data'!H14))/(I$195-I$194)*10))),1)</f>
        <v>0</v>
      </c>
      <c r="J11" s="55">
        <f t="shared" si="1"/>
        <v>0</v>
      </c>
      <c r="K11" s="55">
        <f>ROUND(IF('Indicator Data'!I14=0,0,IF(LOG('Indicator Data'!I14)&gt;K$195,10,IF(LOG('Indicator Data'!I14)&lt;K$194,0,10-(K$195-LOG('Indicator Data'!I14))/(K$195-K$194)*10))),1)</f>
        <v>0</v>
      </c>
      <c r="L11" s="55">
        <f t="shared" si="2"/>
        <v>0</v>
      </c>
      <c r="M11" s="55">
        <f>ROUND(IF('Indicator Data'!J14=0,0,IF(LOG('Indicator Data'!J14)&gt;M$195,10,IF(LOG('Indicator Data'!J14)&lt;M$194,0,10-(M$195-LOG('Indicator Data'!J14))/(M$195-M$194)*10))),1)</f>
        <v>0</v>
      </c>
      <c r="N11" s="56">
        <f>'Indicator Data'!C14/'Indicator Data'!$CB14</f>
        <v>1.1867971661574681E-3</v>
      </c>
      <c r="O11" s="56">
        <f>'Indicator Data'!D14/'Indicator Data'!$CB14</f>
        <v>0</v>
      </c>
      <c r="P11" s="56">
        <f>IF(F11=0.1,"x",'Indicator Data'!E14/'Indicator Data'!$CB14)</f>
        <v>5.8700141192357938E-3</v>
      </c>
      <c r="Q11" s="56">
        <f>'Indicator Data'!F14/'Indicator Data'!$CB14</f>
        <v>0</v>
      </c>
      <c r="R11" s="56">
        <f>'Indicator Data'!G14/'Indicator Data'!$CB14</f>
        <v>0</v>
      </c>
      <c r="S11" s="56">
        <f>'Indicator Data'!H14/'Indicator Data'!$CB14</f>
        <v>0</v>
      </c>
      <c r="T11" s="56">
        <f>'Indicator Data'!I14/'Indicator Data'!$CB14</f>
        <v>0</v>
      </c>
      <c r="U11" s="56">
        <f>'Indicator Data'!J14/'Indicator Data'!$CB14</f>
        <v>0</v>
      </c>
      <c r="V11" s="55">
        <f t="shared" si="3"/>
        <v>5.9</v>
      </c>
      <c r="W11" s="55">
        <f t="shared" si="4"/>
        <v>0</v>
      </c>
      <c r="X11" s="55">
        <f t="shared" si="5"/>
        <v>3.5</v>
      </c>
      <c r="Y11" s="55">
        <f t="shared" si="6"/>
        <v>3.9</v>
      </c>
      <c r="Z11" s="55">
        <f t="shared" si="7"/>
        <v>0</v>
      </c>
      <c r="AA11" s="55">
        <f t="shared" si="8"/>
        <v>0</v>
      </c>
      <c r="AB11" s="55">
        <f t="shared" si="9"/>
        <v>0</v>
      </c>
      <c r="AC11" s="55">
        <f t="shared" si="10"/>
        <v>0</v>
      </c>
      <c r="AD11" s="55">
        <f t="shared" si="11"/>
        <v>0</v>
      </c>
      <c r="AE11" s="55">
        <f t="shared" si="12"/>
        <v>0</v>
      </c>
      <c r="AF11" s="55">
        <f t="shared" si="13"/>
        <v>0</v>
      </c>
      <c r="AG11" s="55">
        <f>ROUND(IF('Indicator Data'!K14=0,0,IF('Indicator Data'!K14&gt;AG$195,10,IF('Indicator Data'!K14&lt;AG$194,0,10-(AG$195-'Indicator Data'!K14)/(AG$195-AG$194)*10))),1)</f>
        <v>0</v>
      </c>
      <c r="AH11" s="55">
        <f t="shared" si="14"/>
        <v>6.7</v>
      </c>
      <c r="AI11" s="55">
        <f t="shared" si="15"/>
        <v>0.1</v>
      </c>
      <c r="AJ11" s="55">
        <f t="shared" si="16"/>
        <v>0</v>
      </c>
      <c r="AK11" s="55">
        <f t="shared" si="17"/>
        <v>0</v>
      </c>
      <c r="AL11" s="55">
        <f t="shared" si="18"/>
        <v>0</v>
      </c>
      <c r="AM11" s="55">
        <f t="shared" si="19"/>
        <v>0</v>
      </c>
      <c r="AN11" s="55">
        <f t="shared" si="20"/>
        <v>0</v>
      </c>
      <c r="AO11" s="183">
        <f t="shared" si="21"/>
        <v>4.2</v>
      </c>
      <c r="AP11" s="183">
        <f t="shared" si="41"/>
        <v>5.5</v>
      </c>
      <c r="AQ11" s="183">
        <f t="shared" si="22"/>
        <v>0</v>
      </c>
      <c r="AR11" s="183">
        <f t="shared" si="23"/>
        <v>0</v>
      </c>
      <c r="AS11" s="55">
        <f t="shared" si="24"/>
        <v>0</v>
      </c>
      <c r="AT11" s="55">
        <f>IF('Indicator Data'!L14="No data","x",IF('Indicator Data'!CC14&lt;1000,"x",ROUND((IF('Indicator Data'!L14&gt;AT$195,10,IF('Indicator Data'!L14&lt;AT$194,0,10-(AT$195-'Indicator Data'!L14)/(AT$195-AT$194)*10))),1)))</f>
        <v>1</v>
      </c>
      <c r="AU11" s="183">
        <f t="shared" si="25"/>
        <v>0.5</v>
      </c>
      <c r="AV11" s="55">
        <f>IF('Indicator Data'!M14="No data","x",ROUND(IF('Indicator Data'!M14=0,0,IF(LOG('Indicator Data'!M14)&gt;AV$195,10,IF(LOG('Indicator Data'!M14)&lt;AV$194,0,10-(AV$195-LOG('Indicator Data'!M14))/(AV$195-AV$194)*10))),1))</f>
        <v>3.5</v>
      </c>
      <c r="AW11" s="56">
        <f>IF(AV11="x","x",'Indicator Data'!M14/'Indicator Data'!$CB14)</f>
        <v>3.4470996155955177E-4</v>
      </c>
      <c r="AX11" s="55">
        <f t="shared" si="42"/>
        <v>0</v>
      </c>
      <c r="AY11" s="55">
        <f t="shared" si="43"/>
        <v>1.9</v>
      </c>
      <c r="AZ11" s="55" t="str">
        <f>IF('Indicator Data'!N14="No data","x",ROUND(IF('Indicator Data'!N14=0,0,IF(LOG('Indicator Data'!N14)&gt;AZ$195,10,IF(LOG('Indicator Data'!N14)&lt;AZ$194,0,10-(AZ$195-LOG('Indicator Data'!N14))/(AZ$195-AZ$194)*10))),1))</f>
        <v>x</v>
      </c>
      <c r="BA11" s="56" t="str">
        <f>IF(AZ11="x","x",'Indicator Data'!N14/'Indicator Data'!$CB14)</f>
        <v>x</v>
      </c>
      <c r="BB11" s="55" t="str">
        <f t="shared" si="44"/>
        <v>x</v>
      </c>
      <c r="BC11" s="55" t="str">
        <f t="shared" si="45"/>
        <v>x</v>
      </c>
      <c r="BD11" s="55" t="str">
        <f>IF('Indicator Data'!O14="No data","x",ROUND(IF('Indicator Data'!O14=0,0,IF(LOG('Indicator Data'!O14)&gt;BD$195,10,IF(LOG('Indicator Data'!O14)&lt;BD$194,0,10-(BD$195-LOG('Indicator Data'!O14))/(BD$195-BD$194)*10))),1))</f>
        <v>x</v>
      </c>
      <c r="BE11" s="56" t="str">
        <f>IF(BD11="x","x",'Indicator Data'!O14/'Indicator Data'!$CB14)</f>
        <v>x</v>
      </c>
      <c r="BF11" s="55" t="str">
        <f t="shared" si="46"/>
        <v>x</v>
      </c>
      <c r="BG11" s="55" t="str">
        <f t="shared" si="47"/>
        <v>x</v>
      </c>
      <c r="BH11" s="55" t="str">
        <f>IF('Indicator Data'!P14="No data","x",ROUND(IF('Indicator Data'!P14=0,0,IF(LOG('Indicator Data'!P14)&gt;BH$195,10,IF(LOG('Indicator Data'!P14)&lt;BH$194,0,10-(BH$195-LOG('Indicator Data'!P14))/(BH$195-BH$194)*10))),1))</f>
        <v>x</v>
      </c>
      <c r="BI11" s="56" t="str">
        <f>IF(BH11="x","x",'Indicator Data'!P14/'Indicator Data'!$CB14)</f>
        <v>x</v>
      </c>
      <c r="BJ11" s="55" t="str">
        <f t="shared" si="48"/>
        <v>x</v>
      </c>
      <c r="BK11" s="55" t="str">
        <f t="shared" si="49"/>
        <v>x</v>
      </c>
      <c r="BL11" s="55">
        <f t="shared" si="50"/>
        <v>1.9</v>
      </c>
      <c r="BM11" s="55">
        <f>ROUND(IF('Indicator Data'!Q14=0,0,IF(LOG('Indicator Data'!Q14)&gt;BM$195,10,IF(LOG('Indicator Data'!Q14)&lt;BM$194,0,10-(BM$195-LOG('Indicator Data'!Q14))/(BM$195-BM$194)*10))),1)</f>
        <v>0</v>
      </c>
      <c r="BN11" s="55">
        <f>ROUND(IF('Indicator Data'!R14=0,0,IF(LOG('Indicator Data'!R14)&gt;BN$195,10,IF(LOG('Indicator Data'!R14)&lt;BN$194,0,10-(BN$195-LOG('Indicator Data'!R14))/(BN$195-BN$194)*10))),1)</f>
        <v>0</v>
      </c>
      <c r="BO11" s="55">
        <f t="shared" si="51"/>
        <v>0</v>
      </c>
      <c r="BP11" s="56">
        <f>'Indicator Data'!Q14/'Indicator Data'!$CB14</f>
        <v>0</v>
      </c>
      <c r="BQ11" s="56">
        <f>'Indicator Data'!R14/'Indicator Data'!$CB14</f>
        <v>0</v>
      </c>
      <c r="BR11" s="55">
        <f t="shared" si="26"/>
        <v>0</v>
      </c>
      <c r="BS11" s="55">
        <f t="shared" si="27"/>
        <v>0</v>
      </c>
      <c r="BT11" s="55">
        <f t="shared" si="28"/>
        <v>0</v>
      </c>
      <c r="BU11" s="55">
        <f t="shared" si="52"/>
        <v>0</v>
      </c>
      <c r="BV11" s="55">
        <f>ROUND(IF('Indicator Data'!S14=0,0,IF(LOG('Indicator Data'!S14)&gt;BV$195,10,IF(LOG('Indicator Data'!S14)&lt;BV$194,0,10-(BV$195-LOG('Indicator Data'!S14))/(BV$195-BV$194)*10))),1)</f>
        <v>0</v>
      </c>
      <c r="BW11" s="55">
        <f>ROUND(IF('Indicator Data'!T14=0,0,IF(LOG('Indicator Data'!T14)&gt;BW$195,10,IF(LOG('Indicator Data'!T14)&lt;BW$194,0,10-(BW$195-LOG('Indicator Data'!T14))/(BW$195-BW$194)*10))),1)</f>
        <v>0</v>
      </c>
      <c r="BX11" s="55">
        <f t="shared" si="53"/>
        <v>0</v>
      </c>
      <c r="BY11" s="56">
        <f>'Indicator Data'!S14/'Indicator Data'!$CB14</f>
        <v>0</v>
      </c>
      <c r="BZ11" s="56">
        <f>'Indicator Data'!T14/'Indicator Data'!$CB14</f>
        <v>0</v>
      </c>
      <c r="CA11" s="55">
        <f t="shared" si="29"/>
        <v>0</v>
      </c>
      <c r="CB11" s="55">
        <f t="shared" si="30"/>
        <v>0</v>
      </c>
      <c r="CC11" s="55">
        <f t="shared" si="54"/>
        <v>0</v>
      </c>
      <c r="CD11" s="55">
        <f t="shared" si="55"/>
        <v>0</v>
      </c>
      <c r="CE11" s="55">
        <f t="shared" si="56"/>
        <v>0</v>
      </c>
      <c r="CF11" s="55">
        <f>ROUND(IF('Indicator Data'!U14=0,0,IF(LOG('Indicator Data'!U14)&gt;CF$195,10,IF(LOG('Indicator Data'!U14)&lt;CF$194,0,10-(CF$195-LOG('Indicator Data'!U14))/(CF$195-CF$194)*10))),1)</f>
        <v>0</v>
      </c>
      <c r="CG11" s="56">
        <f>'Indicator Data'!U14/'Indicator Data'!$CB14</f>
        <v>0</v>
      </c>
      <c r="CH11" s="55">
        <f t="shared" si="31"/>
        <v>0</v>
      </c>
      <c r="CI11" s="55">
        <f t="shared" si="57"/>
        <v>0</v>
      </c>
      <c r="CJ11" s="55">
        <f>ROUND(IF('Indicator Data'!V14=0,0,IF(LOG('Indicator Data'!V14)&gt;CJ$195,10,IF(LOG('Indicator Data'!V14)&lt;CJ$194,0,10-(CJ$195-LOG('Indicator Data'!V14))/(CJ$195-CJ$194)*10))),1)</f>
        <v>0</v>
      </c>
      <c r="CK11" s="56">
        <f>IF('Indicator Data'!V14/'Indicator Data'!$CB14&gt;1,1,'Indicator Data'!V14/'Indicator Data'!$CB14)</f>
        <v>0</v>
      </c>
      <c r="CL11" s="55">
        <f t="shared" si="32"/>
        <v>0</v>
      </c>
      <c r="CM11" s="55">
        <f t="shared" si="58"/>
        <v>0</v>
      </c>
      <c r="CN11" s="55">
        <f>ROUND(IF('Indicator Data'!W14=0,0,IF(LOG('Indicator Data'!W14)&gt;CN$195,10,IF(LOG('Indicator Data'!W14)&lt;CN$194,0,10-(CN$195-LOG('Indicator Data'!W14))/(CN$195-CN$194)*10))),1)</f>
        <v>0</v>
      </c>
      <c r="CO11" s="56">
        <f>'Indicator Data'!W14/'Indicator Data'!$CB14</f>
        <v>0</v>
      </c>
      <c r="CP11" s="55">
        <f t="shared" si="33"/>
        <v>0</v>
      </c>
      <c r="CQ11" s="55">
        <f t="shared" si="59"/>
        <v>0</v>
      </c>
      <c r="CR11" s="55">
        <f t="shared" si="34"/>
        <v>0</v>
      </c>
      <c r="CS11" s="55">
        <f>IF('Indicator Data'!BR14="No data","x",ROUND(IF('Indicator Data'!BR14&gt;CS$195,0,IF('Indicator Data'!BR14&lt;CS$194,10,(CS$195-'Indicator Data'!BR14)/(CS$195-CS$194)*10)),1))</f>
        <v>0</v>
      </c>
      <c r="CT11" s="55">
        <f>IF('Indicator Data'!BS14="No data","x",ROUND(IF('Indicator Data'!BS14&gt;CT$195,0,IF('Indicator Data'!BS14&lt;CT$194,10,(CT$195-'Indicator Data'!BS14)/(CT$195-CT$194)*10)),1))</f>
        <v>0</v>
      </c>
      <c r="CU11" s="55" t="str">
        <f>IF('Indicator Data'!AC14="No data","x",ROUND(IF('Indicator Data'!AC14&gt;CU$195,0,IF('Indicator Data'!AC14&lt;CU$194,10,(CU$195-'Indicator Data'!AC14)/(CU$195-CU$194)*10)),1))</f>
        <v>x</v>
      </c>
      <c r="CV11" s="55">
        <f t="shared" si="35"/>
        <v>0</v>
      </c>
      <c r="CW11" s="55">
        <f>IF('Indicator Data'!X14="No data","x",ROUND(IF(LOG('Indicator Data'!X14)&gt;CW$195,10,IF(LOG('Indicator Data'!X14)&lt;CW$194,0,10-(CW$195-LOG('Indicator Data'!X14))/(CW$195-CW$194)*10)),1))</f>
        <v>6.8</v>
      </c>
      <c r="CX11" s="55">
        <f>IF('Indicator Data'!Y14="No data","x",ROUND(IF('Indicator Data'!Y14&gt;CX$195,10,IF('Indicator Data'!Y14&lt;CX$194,0,10-(CX$195-'Indicator Data'!Y14)/(CX$195-CX$194)*10)),1))</f>
        <v>1.8</v>
      </c>
      <c r="CY11" s="55">
        <f>IF('Indicator Data'!Z14="No data","x",ROUND(IF('Indicator Data'!Z14&gt;CY$195,10,IF('Indicator Data'!Z14&lt;CY$194,0,10-(CY$195-'Indicator Data'!Z14)/(CY$195-CY$194)*10)),1))</f>
        <v>5.8</v>
      </c>
      <c r="CZ11" s="55">
        <f>IF('Indicator Data'!AA14="No data","x",ROUND(IF('Indicator Data'!AA14&gt;CZ$195,10,IF('Indicator Data'!AA14&lt;CZ$194,0,10-(CZ$195-'Indicator Data'!AA14)/(CZ$195-CZ$194)*10)),1))</f>
        <v>0.7</v>
      </c>
      <c r="DA11" s="55">
        <f t="shared" si="60"/>
        <v>3.8</v>
      </c>
      <c r="DB11" s="55">
        <f t="shared" si="61"/>
        <v>2.5</v>
      </c>
      <c r="DC11" s="55" t="str">
        <f>IF('Indicator Data'!AF14="No data","x",ROUND(IF('Indicator Data'!AF14&gt;DC$195,10,IF('Indicator Data'!AF14&lt;DC$194,0,10-(DC$195-'Indicator Data'!AF14)/(DC$195-DC$194)*10)),1))</f>
        <v>x</v>
      </c>
      <c r="DD11" s="55">
        <f>IF('Indicator Data'!AG14="No data","x",ROUND(IF('Indicator Data'!AG14&gt;DD$195,10,IF('Indicator Data'!AG14&lt;DD$194,0,10-(DD$195-'Indicator Data'!AG14)/(DD$195-DD$194)*10)),1))</f>
        <v>0</v>
      </c>
      <c r="DE11" s="55">
        <f t="shared" si="62"/>
        <v>3</v>
      </c>
      <c r="DF11" s="55">
        <f>IF('Indicator Data'!AB14="No data","x",ROUND(IF('Indicator Data'!AB14&gt;DF$195,10,IF('Indicator Data'!AB14&lt;DF$194,0,10-(DF$195-'Indicator Data'!AB14)/(DF$195-DF$194)*10)),1))</f>
        <v>0</v>
      </c>
      <c r="DG11" s="55">
        <f t="shared" si="63"/>
        <v>0</v>
      </c>
      <c r="DH11" s="184">
        <f>IF('Indicator Data'!AD14="No data","x",'Indicator Data'!AD14/'Indicator Data'!$CA14)</f>
        <v>5.5454384246398812E-4</v>
      </c>
      <c r="DI11" s="55">
        <f t="shared" si="64"/>
        <v>4.5</v>
      </c>
      <c r="DJ11" s="55">
        <f>IF('Indicator Data'!AE14="No data","x",ROUND(IF('Indicator Data'!AE14&gt;DJ$195,0,IF('Indicator Data'!AE14&lt;DJ$194,10,(DJ$195-'Indicator Data'!AE14)/(DJ$195-DJ$194)*10)),1))</f>
        <v>2</v>
      </c>
      <c r="DK11" s="55">
        <f t="shared" si="65"/>
        <v>3.3</v>
      </c>
      <c r="DL11" s="55">
        <f t="shared" si="66"/>
        <v>2.1</v>
      </c>
      <c r="DM11" s="57">
        <f t="shared" si="36"/>
        <v>1.7</v>
      </c>
      <c r="DN11" s="58">
        <f t="shared" si="37"/>
        <v>2.2999999999999998</v>
      </c>
      <c r="DO11" s="55">
        <f>ROUND(IF('Indicator Data'!AH14=0,0,IF('Indicator Data'!AH14&gt;DO$195,10,IF('Indicator Data'!AH14&lt;DO$194,0,10-(DO$195-'Indicator Data'!AH14)/(DO$195-DO$194)*10))),1)</f>
        <v>0</v>
      </c>
      <c r="DP11" s="55">
        <f>ROUND(IF('Indicator Data'!AI14=0,0,IF(LOG('Indicator Data'!AI14)&gt;LOG(DP$195),10,IF(LOG('Indicator Data'!AI14)&lt;LOG(DP$194),0,10-(LOG(DP$195)-LOG('Indicator Data'!AI14))/(LOG(DP$195)-LOG(DP$194))*10))),1)</f>
        <v>0</v>
      </c>
      <c r="DQ11" s="57">
        <f t="shared" si="38"/>
        <v>0</v>
      </c>
      <c r="DR11" s="55">
        <f>'Indicator Data'!AJ14</f>
        <v>0</v>
      </c>
      <c r="DS11" s="55">
        <f>'Indicator Data'!AK14</f>
        <v>0</v>
      </c>
      <c r="DT11" s="57">
        <f t="shared" si="39"/>
        <v>0</v>
      </c>
      <c r="DU11" s="58">
        <f t="shared" si="40"/>
        <v>0</v>
      </c>
      <c r="DV11" s="15"/>
      <c r="DW11" s="103"/>
    </row>
    <row r="12" spans="1:127" s="4" customFormat="1" x14ac:dyDescent="0.25">
      <c r="A12" s="121" t="str">
        <f>'Indicator Data'!A15</f>
        <v>Azerbaijan</v>
      </c>
      <c r="B12" s="59" t="str">
        <f>'Indicator Data'!B15</f>
        <v>AZE</v>
      </c>
      <c r="C12" s="55">
        <f>ROUND(IF('Indicator Data'!C15=0,0.1,IF(LOG('Indicator Data'!C15)&gt;C$195,10,IF(LOG('Indicator Data'!C15)&lt;C$194,0,10-(C$195-LOG('Indicator Data'!C15))/(C$195-C$194)*10))),1)</f>
        <v>8.3000000000000007</v>
      </c>
      <c r="D12" s="55">
        <f>ROUND(IF('Indicator Data'!D15=0,0.1,IF(LOG('Indicator Data'!D15)&gt;D$195,10,IF(LOG('Indicator Data'!D15)&lt;D$194,0,10-(D$195-LOG('Indicator Data'!D15))/(D$195-D$194)*10))),1)</f>
        <v>9.1999999999999993</v>
      </c>
      <c r="E12" s="55">
        <f t="shared" si="0"/>
        <v>8.8000000000000007</v>
      </c>
      <c r="F12" s="55">
        <f>IF('Indicator Data'!E15="No data",0.1,(ROUND(IF('Indicator Data'!E15=0,0,IF(LOG('Indicator Data'!E15)&gt;F$195,10,IF(LOG('Indicator Data'!E15)&lt;F$194,0,10-(F$195-LOG('Indicator Data'!E15))/(F$195-F$194)*10))),1)))</f>
        <v>6.5</v>
      </c>
      <c r="G12" s="55">
        <f>ROUND(IF('Indicator Data'!F15=0,0,IF(LOG('Indicator Data'!F15)&gt;G$195,10,IF(LOG('Indicator Data'!F15)&lt;G$194,0,10-(G$195-LOG('Indicator Data'!F15))/(G$195-G$194)*10))),1)</f>
        <v>0</v>
      </c>
      <c r="H12" s="55">
        <f>ROUND(IF('Indicator Data'!G15=0,0,IF(LOG('Indicator Data'!G15)&gt;H$195,10,IF(LOG('Indicator Data'!G15)&lt;H$194,0,10-(H$195-LOG('Indicator Data'!G15))/(H$195-H$194)*10))),1)</f>
        <v>0</v>
      </c>
      <c r="I12" s="55">
        <f>ROUND(IF('Indicator Data'!H15=0,0,IF(LOG('Indicator Data'!H15)&gt;I$195,10,IF(LOG('Indicator Data'!H15)&lt;I$194,0,10-(I$195-LOG('Indicator Data'!H15))/(I$195-I$194)*10))),1)</f>
        <v>0</v>
      </c>
      <c r="J12" s="55">
        <f t="shared" si="1"/>
        <v>0</v>
      </c>
      <c r="K12" s="55">
        <f>ROUND(IF('Indicator Data'!I15=0,0,IF(LOG('Indicator Data'!I15)&gt;K$195,10,IF(LOG('Indicator Data'!I15)&lt;K$194,0,10-(K$195-LOG('Indicator Data'!I15))/(K$195-K$194)*10))),1)</f>
        <v>0</v>
      </c>
      <c r="L12" s="55">
        <f t="shared" si="2"/>
        <v>0</v>
      </c>
      <c r="M12" s="55">
        <f>ROUND(IF('Indicator Data'!J15=0,0,IF(LOG('Indicator Data'!J15)&gt;M$195,10,IF(LOG('Indicator Data'!J15)&lt;M$194,0,10-(M$195-LOG('Indicator Data'!J15))/(M$195-M$194)*10))),1)</f>
        <v>0</v>
      </c>
      <c r="N12" s="56">
        <f>'Indicator Data'!C15/'Indicator Data'!$CB15</f>
        <v>2.105263209610889E-3</v>
      </c>
      <c r="O12" s="56">
        <f>'Indicator Data'!D15/'Indicator Data'!$CB15</f>
        <v>5.8953816106569563E-4</v>
      </c>
      <c r="P12" s="56">
        <f>IF(F12=0.1,"x",'Indicator Data'!E15/'Indicator Data'!$CB15)</f>
        <v>4.0650936353290737E-3</v>
      </c>
      <c r="Q12" s="56">
        <f>'Indicator Data'!F15/'Indicator Data'!$CB15</f>
        <v>0</v>
      </c>
      <c r="R12" s="56">
        <f>'Indicator Data'!G15/'Indicator Data'!$CB15</f>
        <v>0</v>
      </c>
      <c r="S12" s="56">
        <f>'Indicator Data'!H15/'Indicator Data'!$CB15</f>
        <v>0</v>
      </c>
      <c r="T12" s="56">
        <f>'Indicator Data'!I15/'Indicator Data'!$CB15</f>
        <v>0</v>
      </c>
      <c r="U12" s="56">
        <f>'Indicator Data'!J15/'Indicator Data'!$CB15</f>
        <v>0</v>
      </c>
      <c r="V12" s="55">
        <f t="shared" si="3"/>
        <v>10</v>
      </c>
      <c r="W12" s="55">
        <f t="shared" si="4"/>
        <v>5.9</v>
      </c>
      <c r="X12" s="55">
        <f t="shared" si="5"/>
        <v>8.6999999999999993</v>
      </c>
      <c r="Y12" s="55">
        <f t="shared" si="6"/>
        <v>2.7</v>
      </c>
      <c r="Z12" s="55">
        <f t="shared" si="7"/>
        <v>0</v>
      </c>
      <c r="AA12" s="55">
        <f t="shared" si="8"/>
        <v>0</v>
      </c>
      <c r="AB12" s="55">
        <f t="shared" si="9"/>
        <v>0</v>
      </c>
      <c r="AC12" s="55">
        <f t="shared" si="10"/>
        <v>0</v>
      </c>
      <c r="AD12" s="55">
        <f t="shared" si="11"/>
        <v>0</v>
      </c>
      <c r="AE12" s="55">
        <f t="shared" si="12"/>
        <v>0</v>
      </c>
      <c r="AF12" s="55">
        <f t="shared" si="13"/>
        <v>0</v>
      </c>
      <c r="AG12" s="55">
        <f>ROUND(IF('Indicator Data'!K15=0,0,IF('Indicator Data'!K15&gt;AG$195,10,IF('Indicator Data'!K15&lt;AG$194,0,10-(AG$195-'Indicator Data'!K15)/(AG$195-AG$194)*10))),1)</f>
        <v>1</v>
      </c>
      <c r="AH12" s="55">
        <f t="shared" si="14"/>
        <v>9.1999999999999993</v>
      </c>
      <c r="AI12" s="55">
        <f t="shared" si="15"/>
        <v>7.6</v>
      </c>
      <c r="AJ12" s="55">
        <f t="shared" si="16"/>
        <v>0</v>
      </c>
      <c r="AK12" s="55">
        <f t="shared" si="17"/>
        <v>0</v>
      </c>
      <c r="AL12" s="55">
        <f t="shared" si="18"/>
        <v>0</v>
      </c>
      <c r="AM12" s="55">
        <f t="shared" si="19"/>
        <v>0</v>
      </c>
      <c r="AN12" s="55">
        <f t="shared" si="20"/>
        <v>0</v>
      </c>
      <c r="AO12" s="183">
        <f t="shared" si="21"/>
        <v>8.8000000000000007</v>
      </c>
      <c r="AP12" s="183">
        <f t="shared" si="41"/>
        <v>4.9000000000000004</v>
      </c>
      <c r="AQ12" s="183">
        <f t="shared" si="22"/>
        <v>0</v>
      </c>
      <c r="AR12" s="183">
        <f t="shared" si="23"/>
        <v>0</v>
      </c>
      <c r="AS12" s="55">
        <f t="shared" si="24"/>
        <v>0.5</v>
      </c>
      <c r="AT12" s="55">
        <f>IF('Indicator Data'!L15="No data","x",IF('Indicator Data'!CC15&lt;1000,"x",ROUND((IF('Indicator Data'!L15&gt;AT$195,10,IF('Indicator Data'!L15&lt;AT$194,0,10-(AT$195-'Indicator Data'!L15)/(AT$195-AT$194)*10))),1)))</f>
        <v>10</v>
      </c>
      <c r="AU12" s="183">
        <f t="shared" si="25"/>
        <v>5.3</v>
      </c>
      <c r="AV12" s="55">
        <f>IF('Indicator Data'!M15="No data","x",ROUND(IF('Indicator Data'!M15=0,0,IF(LOG('Indicator Data'!M15)&gt;AV$195,10,IF(LOG('Indicator Data'!M15)&lt;AV$194,0,10-(AV$195-LOG('Indicator Data'!M15))/(AV$195-AV$194)*10))),1))</f>
        <v>8.5</v>
      </c>
      <c r="AW12" s="56">
        <f>IF(AV12="x","x",'Indicator Data'!M15/'Indicator Data'!$CB15)</f>
        <v>0.87624509641312198</v>
      </c>
      <c r="AX12" s="55">
        <f t="shared" si="42"/>
        <v>9.6999999999999993</v>
      </c>
      <c r="AY12" s="55">
        <f t="shared" si="43"/>
        <v>9.1999999999999993</v>
      </c>
      <c r="AZ12" s="55" t="str">
        <f>IF('Indicator Data'!N15="No data","x",ROUND(IF('Indicator Data'!N15=0,0,IF(LOG('Indicator Data'!N15)&gt;AZ$195,10,IF(LOG('Indicator Data'!N15)&lt;AZ$194,0,10-(AZ$195-LOG('Indicator Data'!N15))/(AZ$195-AZ$194)*10))),1))</f>
        <v>x</v>
      </c>
      <c r="BA12" s="56" t="str">
        <f>IF(AZ12="x","x",'Indicator Data'!N15/'Indicator Data'!$CB15)</f>
        <v>x</v>
      </c>
      <c r="BB12" s="55" t="str">
        <f t="shared" si="44"/>
        <v>x</v>
      </c>
      <c r="BC12" s="55" t="str">
        <f t="shared" si="45"/>
        <v>x</v>
      </c>
      <c r="BD12" s="55" t="str">
        <f>IF('Indicator Data'!O15="No data","x",ROUND(IF('Indicator Data'!O15=0,0,IF(LOG('Indicator Data'!O15)&gt;BD$195,10,IF(LOG('Indicator Data'!O15)&lt;BD$194,0,10-(BD$195-LOG('Indicator Data'!O15))/(BD$195-BD$194)*10))),1))</f>
        <v>x</v>
      </c>
      <c r="BE12" s="56" t="str">
        <f>IF(BD12="x","x",'Indicator Data'!O15/'Indicator Data'!$CB15)</f>
        <v>x</v>
      </c>
      <c r="BF12" s="55" t="str">
        <f t="shared" si="46"/>
        <v>x</v>
      </c>
      <c r="BG12" s="55" t="str">
        <f t="shared" si="47"/>
        <v>x</v>
      </c>
      <c r="BH12" s="55" t="str">
        <f>IF('Indicator Data'!P15="No data","x",ROUND(IF('Indicator Data'!P15=0,0,IF(LOG('Indicator Data'!P15)&gt;BH$195,10,IF(LOG('Indicator Data'!P15)&lt;BH$194,0,10-(BH$195-LOG('Indicator Data'!P15))/(BH$195-BH$194)*10))),1))</f>
        <v>x</v>
      </c>
      <c r="BI12" s="56" t="str">
        <f>IF(BH12="x","x",'Indicator Data'!P15/'Indicator Data'!$CB15)</f>
        <v>x</v>
      </c>
      <c r="BJ12" s="55" t="str">
        <f t="shared" si="48"/>
        <v>x</v>
      </c>
      <c r="BK12" s="55" t="str">
        <f t="shared" si="49"/>
        <v>x</v>
      </c>
      <c r="BL12" s="55">
        <f t="shared" si="50"/>
        <v>9.1999999999999993</v>
      </c>
      <c r="BM12" s="55">
        <f>ROUND(IF('Indicator Data'!Q15=0,0,IF(LOG('Indicator Data'!Q15)&gt;BM$195,10,IF(LOG('Indicator Data'!Q15)&lt;BM$194,0,10-(BM$195-LOG('Indicator Data'!Q15))/(BM$195-BM$194)*10))),1)</f>
        <v>8.1</v>
      </c>
      <c r="BN12" s="55">
        <f>ROUND(IF('Indicator Data'!R15=0,0,IF(LOG('Indicator Data'!R15)&gt;BN$195,10,IF(LOG('Indicator Data'!R15)&lt;BN$194,0,10-(BN$195-LOG('Indicator Data'!R15))/(BN$195-BN$194)*10))),1)</f>
        <v>4.9000000000000004</v>
      </c>
      <c r="BO12" s="55">
        <f t="shared" si="51"/>
        <v>5.9666666666666659</v>
      </c>
      <c r="BP12" s="56">
        <f>'Indicator Data'!Q15/'Indicator Data'!$CB15</f>
        <v>0.48163878858542519</v>
      </c>
      <c r="BQ12" s="56">
        <f>'Indicator Data'!R15/'Indicator Data'!$CB15</f>
        <v>8.5776597212909947E-4</v>
      </c>
      <c r="BR12" s="55">
        <f t="shared" si="26"/>
        <v>4.8</v>
      </c>
      <c r="BS12" s="55">
        <f t="shared" si="27"/>
        <v>0</v>
      </c>
      <c r="BT12" s="55">
        <f t="shared" si="28"/>
        <v>1.5999999999999999</v>
      </c>
      <c r="BU12" s="55">
        <f t="shared" si="52"/>
        <v>4.0999999999999996</v>
      </c>
      <c r="BV12" s="55">
        <f>ROUND(IF('Indicator Data'!S15=0,0,IF(LOG('Indicator Data'!S15)&gt;BV$195,10,IF(LOG('Indicator Data'!S15)&lt;BV$194,0,10-(BV$195-LOG('Indicator Data'!S15))/(BV$195-BV$194)*10))),1)</f>
        <v>0</v>
      </c>
      <c r="BW12" s="55">
        <f>ROUND(IF('Indicator Data'!T15=0,0,IF(LOG('Indicator Data'!T15)&gt;BW$195,10,IF(LOG('Indicator Data'!T15)&lt;BW$194,0,10-(BW$195-LOG('Indicator Data'!T15))/(BW$195-BW$194)*10))),1)</f>
        <v>0</v>
      </c>
      <c r="BX12" s="55">
        <f t="shared" si="53"/>
        <v>0</v>
      </c>
      <c r="BY12" s="56">
        <f>'Indicator Data'!S15/'Indicator Data'!$CB15</f>
        <v>0</v>
      </c>
      <c r="BZ12" s="56">
        <f>'Indicator Data'!T15/'Indicator Data'!$CB15</f>
        <v>0</v>
      </c>
      <c r="CA12" s="55">
        <f t="shared" si="29"/>
        <v>0</v>
      </c>
      <c r="CB12" s="55">
        <f t="shared" si="30"/>
        <v>0</v>
      </c>
      <c r="CC12" s="55">
        <f t="shared" si="54"/>
        <v>0</v>
      </c>
      <c r="CD12" s="55">
        <f t="shared" si="55"/>
        <v>0</v>
      </c>
      <c r="CE12" s="55">
        <f t="shared" si="56"/>
        <v>2.2999999999999998</v>
      </c>
      <c r="CF12" s="55">
        <f>ROUND(IF('Indicator Data'!U15=0,0,IF(LOG('Indicator Data'!U15)&gt;CF$195,10,IF(LOG('Indicator Data'!U15)&lt;CF$194,0,10-(CF$195-LOG('Indicator Data'!U15))/(CF$195-CF$194)*10))),1)</f>
        <v>0</v>
      </c>
      <c r="CG12" s="56">
        <f>'Indicator Data'!U15/'Indicator Data'!$CB15</f>
        <v>0</v>
      </c>
      <c r="CH12" s="55">
        <f t="shared" si="31"/>
        <v>0</v>
      </c>
      <c r="CI12" s="55">
        <f t="shared" si="57"/>
        <v>0</v>
      </c>
      <c r="CJ12" s="55">
        <f>ROUND(IF('Indicator Data'!V15=0,0,IF(LOG('Indicator Data'!V15)&gt;CJ$195,10,IF(LOG('Indicator Data'!V15)&lt;CJ$194,0,10-(CJ$195-LOG('Indicator Data'!V15))/(CJ$195-CJ$194)*10))),1)</f>
        <v>1.8</v>
      </c>
      <c r="CK12" s="56">
        <f>IF('Indicator Data'!V15/'Indicator Data'!$CB15&gt;1,1,'Indicator Data'!V15/'Indicator Data'!$CB15)</f>
        <v>1.7851788008736804E-5</v>
      </c>
      <c r="CL12" s="55">
        <f t="shared" si="32"/>
        <v>0</v>
      </c>
      <c r="CM12" s="55">
        <f t="shared" si="58"/>
        <v>0.9</v>
      </c>
      <c r="CN12" s="55">
        <f>ROUND(IF('Indicator Data'!W15=0,0,IF(LOG('Indicator Data'!W15)&gt;CN$195,10,IF(LOG('Indicator Data'!W15)&lt;CN$194,0,10-(CN$195-LOG('Indicator Data'!W15))/(CN$195-CN$194)*10))),1)</f>
        <v>5.0999999999999996</v>
      </c>
      <c r="CO12" s="56">
        <f>'Indicator Data'!W15/'Indicator Data'!$CB15</f>
        <v>3.730284587722444E-3</v>
      </c>
      <c r="CP12" s="55">
        <f t="shared" si="33"/>
        <v>0</v>
      </c>
      <c r="CQ12" s="55">
        <f t="shared" si="59"/>
        <v>2.9</v>
      </c>
      <c r="CR12" s="55">
        <f t="shared" si="34"/>
        <v>1.6</v>
      </c>
      <c r="CS12" s="55">
        <f>IF('Indicator Data'!BR15="No data","x",ROUND(IF('Indicator Data'!BR15&gt;CS$195,0,IF('Indicator Data'!BR15&lt;CS$194,10,(CS$195-'Indicator Data'!BR15)/(CS$195-CS$194)*10)),1))</f>
        <v>0.8</v>
      </c>
      <c r="CT12" s="55">
        <f>IF('Indicator Data'!BS15="No data","x",ROUND(IF('Indicator Data'!BS15&gt;CT$195,0,IF('Indicator Data'!BS15&lt;CT$194,10,(CT$195-'Indicator Data'!BS15)/(CT$195-CT$194)*10)),1))</f>
        <v>1.4</v>
      </c>
      <c r="CU12" s="55">
        <f>IF('Indicator Data'!AC15="No data","x",ROUND(IF('Indicator Data'!AC15&gt;CU$195,0,IF('Indicator Data'!AC15&lt;CU$194,10,(CU$195-'Indicator Data'!AC15)/(CU$195-CU$194)*10)),1))</f>
        <v>1.7</v>
      </c>
      <c r="CV12" s="55">
        <f t="shared" si="35"/>
        <v>1.3</v>
      </c>
      <c r="CW12" s="55">
        <f>IF('Indicator Data'!X15="No data","x",ROUND(IF(LOG('Indicator Data'!X15)&gt;CW$195,10,IF(LOG('Indicator Data'!X15)&lt;CW$194,0,10-(CW$195-LOG('Indicator Data'!X15))/(CW$195-CW$194)*10)),1))</f>
        <v>6.9</v>
      </c>
      <c r="CX12" s="55">
        <f>IF('Indicator Data'!Y15="No data","x",ROUND(IF('Indicator Data'!Y15&gt;CX$195,10,IF('Indicator Data'!Y15&lt;CX$194,0,10-(CX$195-'Indicator Data'!Y15)/(CX$195-CX$194)*10)),1))</f>
        <v>3</v>
      </c>
      <c r="CY12" s="55">
        <f>IF('Indicator Data'!Z15="No data","x",ROUND(IF('Indicator Data'!Z15&gt;CY$195,10,IF('Indicator Data'!Z15&lt;CY$194,0,10-(CY$195-'Indicator Data'!Z15)/(CY$195-CY$194)*10)),1))</f>
        <v>5.6</v>
      </c>
      <c r="CZ12" s="55">
        <f>IF('Indicator Data'!AA15="No data","x",ROUND(IF('Indicator Data'!AA15&gt;CZ$195,10,IF('Indicator Data'!AA15&lt;CZ$194,0,10-(CZ$195-'Indicator Data'!AA15)/(CZ$195-CZ$194)*10)),1))</f>
        <v>6.4</v>
      </c>
      <c r="DA12" s="55">
        <f t="shared" si="60"/>
        <v>5.5</v>
      </c>
      <c r="DB12" s="55">
        <f t="shared" si="61"/>
        <v>4.0999999999999996</v>
      </c>
      <c r="DC12" s="55" t="str">
        <f>IF('Indicator Data'!AF15="No data","x",ROUND(IF('Indicator Data'!AF15&gt;DC$195,10,IF('Indicator Data'!AF15&lt;DC$194,0,10-(DC$195-'Indicator Data'!AF15)/(DC$195-DC$194)*10)),1))</f>
        <v>x</v>
      </c>
      <c r="DD12" s="55">
        <f>IF('Indicator Data'!AG15="No data","x",ROUND(IF('Indicator Data'!AG15&gt;DD$195,10,IF('Indicator Data'!AG15&lt;DD$194,0,10-(DD$195-'Indicator Data'!AG15)/(DD$195-DD$194)*10)),1))</f>
        <v>2.2999999999999998</v>
      </c>
      <c r="DE12" s="55">
        <f t="shared" si="62"/>
        <v>4.8</v>
      </c>
      <c r="DF12" s="55">
        <f>IF('Indicator Data'!AB15="No data","x",ROUND(IF('Indicator Data'!AB15&gt;DF$195,10,IF('Indicator Data'!AB15&lt;DF$194,0,10-(DF$195-'Indicator Data'!AB15)/(DF$195-DF$194)*10)),1))</f>
        <v>0.1</v>
      </c>
      <c r="DG12" s="55">
        <f t="shared" si="63"/>
        <v>1</v>
      </c>
      <c r="DH12" s="184">
        <f>IF('Indicator Data'!AD15="No data","x",'Indicator Data'!AD15/'Indicator Data'!$CA15)</f>
        <v>2.8872224631281985E-4</v>
      </c>
      <c r="DI12" s="55">
        <f t="shared" si="64"/>
        <v>7.1</v>
      </c>
      <c r="DJ12" s="55">
        <f>IF('Indicator Data'!AE15="No data","x",ROUND(IF('Indicator Data'!AE15&gt;DJ$195,0,IF('Indicator Data'!AE15&lt;DJ$194,10,(DJ$195-'Indicator Data'!AE15)/(DJ$195-DJ$194)*10)),1))</f>
        <v>4</v>
      </c>
      <c r="DK12" s="55">
        <f t="shared" si="65"/>
        <v>5.6</v>
      </c>
      <c r="DL12" s="55">
        <f t="shared" si="66"/>
        <v>3.8</v>
      </c>
      <c r="DM12" s="57">
        <f t="shared" si="36"/>
        <v>5.6</v>
      </c>
      <c r="DN12" s="58">
        <f t="shared" si="37"/>
        <v>4.9000000000000004</v>
      </c>
      <c r="DO12" s="55">
        <f>ROUND(IF('Indicator Data'!AH15=0,0,IF('Indicator Data'!AH15&gt;DO$195,10,IF('Indicator Data'!AH15&lt;DO$194,0,10-(DO$195-'Indicator Data'!AH15)/(DO$195-DO$194)*10))),1)</f>
        <v>8</v>
      </c>
      <c r="DP12" s="55">
        <f>ROUND(IF('Indicator Data'!AI15=0,0,IF(LOG('Indicator Data'!AI15)&gt;LOG(DP$195),10,IF(LOG('Indicator Data'!AI15)&lt;LOG(DP$194),0,10-(LOG(DP$195)-LOG('Indicator Data'!AI15))/(LOG(DP$195)-LOG(DP$194))*10))),1)</f>
        <v>6.2</v>
      </c>
      <c r="DQ12" s="57">
        <f t="shared" si="38"/>
        <v>7.2</v>
      </c>
      <c r="DR12" s="55">
        <f>'Indicator Data'!AJ15</f>
        <v>0</v>
      </c>
      <c r="DS12" s="55">
        <f>'Indicator Data'!AK15</f>
        <v>0</v>
      </c>
      <c r="DT12" s="57">
        <f t="shared" si="39"/>
        <v>0</v>
      </c>
      <c r="DU12" s="58">
        <f t="shared" si="40"/>
        <v>5</v>
      </c>
      <c r="DV12" s="15"/>
      <c r="DW12" s="103"/>
    </row>
    <row r="13" spans="1:127" s="4" customFormat="1" x14ac:dyDescent="0.25">
      <c r="A13" s="121" t="str">
        <f>'Indicator Data'!A16</f>
        <v>Bahamas</v>
      </c>
      <c r="B13" s="59" t="str">
        <f>'Indicator Data'!B16</f>
        <v>BHS</v>
      </c>
      <c r="C13" s="55">
        <f>ROUND(IF('Indicator Data'!C16=0,0.1,IF(LOG('Indicator Data'!C16)&gt;C$195,10,IF(LOG('Indicator Data'!C16)&lt;C$194,0,10-(C$195-LOG('Indicator Data'!C16))/(C$195-C$194)*10))),1)</f>
        <v>0.1</v>
      </c>
      <c r="D13" s="55">
        <f>ROUND(IF('Indicator Data'!D16=0,0.1,IF(LOG('Indicator Data'!D16)&gt;D$195,10,IF(LOG('Indicator Data'!D16)&lt;D$194,0,10-(D$195-LOG('Indicator Data'!D16))/(D$195-D$194)*10))),1)</f>
        <v>0.1</v>
      </c>
      <c r="E13" s="55">
        <f t="shared" si="0"/>
        <v>0.1</v>
      </c>
      <c r="F13" s="55">
        <f>IF('Indicator Data'!E16="No data",0.1,(ROUND(IF('Indicator Data'!E16=0,0,IF(LOG('Indicator Data'!E16)&gt;F$195,10,IF(LOG('Indicator Data'!E16)&lt;F$194,0,10-(F$195-LOG('Indicator Data'!E16))/(F$195-F$194)*10))),1)))</f>
        <v>0.1</v>
      </c>
      <c r="G13" s="55">
        <f>ROUND(IF('Indicator Data'!F16=0,0,IF(LOG('Indicator Data'!F16)&gt;G$195,10,IF(LOG('Indicator Data'!F16)&lt;G$194,0,10-(G$195-LOG('Indicator Data'!F16))/(G$195-G$194)*10))),1)</f>
        <v>0</v>
      </c>
      <c r="H13" s="55">
        <f>ROUND(IF('Indicator Data'!G16=0,0,IF(LOG('Indicator Data'!G16)&gt;H$195,10,IF(LOG('Indicator Data'!G16)&lt;H$194,0,10-(H$195-LOG('Indicator Data'!G16))/(H$195-H$194)*10))),1)</f>
        <v>4.7</v>
      </c>
      <c r="I13" s="55">
        <f>ROUND(IF('Indicator Data'!H16=0,0,IF(LOG('Indicator Data'!H16)&gt;I$195,10,IF(LOG('Indicator Data'!H16)&lt;I$194,0,10-(I$195-LOG('Indicator Data'!H16))/(I$195-I$194)*10))),1)</f>
        <v>7.7</v>
      </c>
      <c r="J13" s="55">
        <f t="shared" si="1"/>
        <v>6.4</v>
      </c>
      <c r="K13" s="55">
        <f>ROUND(IF('Indicator Data'!I16=0,0,IF(LOG('Indicator Data'!I16)&gt;K$195,10,IF(LOG('Indicator Data'!I16)&lt;K$194,0,10-(K$195-LOG('Indicator Data'!I16))/(K$195-K$194)*10))),1)</f>
        <v>6.5</v>
      </c>
      <c r="L13" s="55">
        <f t="shared" si="2"/>
        <v>6.5</v>
      </c>
      <c r="M13" s="55">
        <f>ROUND(IF('Indicator Data'!J16=0,0,IF(LOG('Indicator Data'!J16)&gt;M$195,10,IF(LOG('Indicator Data'!J16)&lt;M$194,0,10-(M$195-LOG('Indicator Data'!J16))/(M$195-M$194)*10))),1)</f>
        <v>0</v>
      </c>
      <c r="N13" s="56">
        <f>'Indicator Data'!C16/'Indicator Data'!$CB16</f>
        <v>0</v>
      </c>
      <c r="O13" s="56">
        <f>'Indicator Data'!D16/'Indicator Data'!$CB16</f>
        <v>0</v>
      </c>
      <c r="P13" s="56" t="str">
        <f>IF(F13=0.1,"x",'Indicator Data'!E16/'Indicator Data'!$CB16)</f>
        <v>x</v>
      </c>
      <c r="Q13" s="56">
        <f>'Indicator Data'!F16/'Indicator Data'!$CB16</f>
        <v>0</v>
      </c>
      <c r="R13" s="56">
        <f>'Indicator Data'!G16/'Indicator Data'!$CB16</f>
        <v>1.8972235895664904E-2</v>
      </c>
      <c r="S13" s="56">
        <f>'Indicator Data'!H16/'Indicator Data'!$CB16</f>
        <v>5.9912323881047063E-3</v>
      </c>
      <c r="T13" s="56">
        <f>'Indicator Data'!I16/'Indicator Data'!$CB16</f>
        <v>4.7870859416678048E-2</v>
      </c>
      <c r="U13" s="56">
        <f>'Indicator Data'!J16/'Indicator Data'!$CB16</f>
        <v>0</v>
      </c>
      <c r="V13" s="55">
        <f t="shared" si="3"/>
        <v>0</v>
      </c>
      <c r="W13" s="55">
        <f t="shared" si="4"/>
        <v>0</v>
      </c>
      <c r="X13" s="55">
        <f t="shared" si="5"/>
        <v>0</v>
      </c>
      <c r="Y13" s="55">
        <f t="shared" si="6"/>
        <v>0.1</v>
      </c>
      <c r="Z13" s="55">
        <f t="shared" si="7"/>
        <v>0</v>
      </c>
      <c r="AA13" s="55">
        <f t="shared" si="8"/>
        <v>10</v>
      </c>
      <c r="AB13" s="55">
        <f t="shared" si="9"/>
        <v>10</v>
      </c>
      <c r="AC13" s="55">
        <f t="shared" si="10"/>
        <v>10</v>
      </c>
      <c r="AD13" s="55">
        <f t="shared" si="11"/>
        <v>10</v>
      </c>
      <c r="AE13" s="55">
        <f t="shared" si="12"/>
        <v>10</v>
      </c>
      <c r="AF13" s="55">
        <f t="shared" si="13"/>
        <v>0</v>
      </c>
      <c r="AG13" s="55">
        <f>ROUND(IF('Indicator Data'!K16=0,0,IF('Indicator Data'!K16&gt;AG$195,10,IF('Indicator Data'!K16&lt;AG$194,0,10-(AG$195-'Indicator Data'!K16)/(AG$195-AG$194)*10))),1)</f>
        <v>0</v>
      </c>
      <c r="AH13" s="55">
        <f t="shared" si="14"/>
        <v>0.1</v>
      </c>
      <c r="AI13" s="55">
        <f t="shared" si="15"/>
        <v>0.1</v>
      </c>
      <c r="AJ13" s="55">
        <f t="shared" si="16"/>
        <v>7.4</v>
      </c>
      <c r="AK13" s="55">
        <f t="shared" si="17"/>
        <v>8.9</v>
      </c>
      <c r="AL13" s="55">
        <f t="shared" si="18"/>
        <v>8.1999999999999993</v>
      </c>
      <c r="AM13" s="55">
        <f t="shared" si="19"/>
        <v>8.3000000000000007</v>
      </c>
      <c r="AN13" s="55">
        <f t="shared" si="20"/>
        <v>0</v>
      </c>
      <c r="AO13" s="183">
        <f t="shared" si="21"/>
        <v>0.1</v>
      </c>
      <c r="AP13" s="183">
        <f t="shared" si="41"/>
        <v>0.1</v>
      </c>
      <c r="AQ13" s="183">
        <f t="shared" si="22"/>
        <v>0</v>
      </c>
      <c r="AR13" s="183">
        <f t="shared" si="23"/>
        <v>8.8000000000000007</v>
      </c>
      <c r="AS13" s="55">
        <f t="shared" si="24"/>
        <v>0</v>
      </c>
      <c r="AT13" s="55">
        <f>IF('Indicator Data'!L16="No data","x",IF('Indicator Data'!CC16&lt;1000,"x",ROUND((IF('Indicator Data'!L16&gt;AT$195,10,IF('Indicator Data'!L16&lt;AT$194,0,10-(AT$195-'Indicator Data'!L16)/(AT$195-AT$194)*10))),1)))</f>
        <v>5.0999999999999996</v>
      </c>
      <c r="AU13" s="183">
        <f t="shared" si="25"/>
        <v>2.6</v>
      </c>
      <c r="AV13" s="55" t="str">
        <f>IF('Indicator Data'!M16="No data","x",ROUND(IF('Indicator Data'!M16=0,0,IF(LOG('Indicator Data'!M16)&gt;AV$195,10,IF(LOG('Indicator Data'!M16)&lt;AV$194,0,10-(AV$195-LOG('Indicator Data'!M16))/(AV$195-AV$194)*10))),1))</f>
        <v>x</v>
      </c>
      <c r="AW13" s="56" t="str">
        <f>IF(AV13="x","x",'Indicator Data'!M16/'Indicator Data'!$CB16)</f>
        <v>x</v>
      </c>
      <c r="AX13" s="55" t="str">
        <f t="shared" si="42"/>
        <v>x</v>
      </c>
      <c r="AY13" s="55" t="str">
        <f t="shared" si="43"/>
        <v>x</v>
      </c>
      <c r="AZ13" s="55" t="str">
        <f>IF('Indicator Data'!N16="No data","x",ROUND(IF('Indicator Data'!N16=0,0,IF(LOG('Indicator Data'!N16)&gt;AZ$195,10,IF(LOG('Indicator Data'!N16)&lt;AZ$194,0,10-(AZ$195-LOG('Indicator Data'!N16))/(AZ$195-AZ$194)*10))),1))</f>
        <v>x</v>
      </c>
      <c r="BA13" s="56" t="str">
        <f>IF(AZ13="x","x",'Indicator Data'!N16/'Indicator Data'!$CB16)</f>
        <v>x</v>
      </c>
      <c r="BB13" s="55" t="str">
        <f t="shared" si="44"/>
        <v>x</v>
      </c>
      <c r="BC13" s="55" t="str">
        <f t="shared" si="45"/>
        <v>x</v>
      </c>
      <c r="BD13" s="55" t="str">
        <f>IF('Indicator Data'!O16="No data","x",ROUND(IF('Indicator Data'!O16=0,0,IF(LOG('Indicator Data'!O16)&gt;BD$195,10,IF(LOG('Indicator Data'!O16)&lt;BD$194,0,10-(BD$195-LOG('Indicator Data'!O16))/(BD$195-BD$194)*10))),1))</f>
        <v>x</v>
      </c>
      <c r="BE13" s="56" t="str">
        <f>IF(BD13="x","x",'Indicator Data'!O16/'Indicator Data'!$CB16)</f>
        <v>x</v>
      </c>
      <c r="BF13" s="55" t="str">
        <f t="shared" si="46"/>
        <v>x</v>
      </c>
      <c r="BG13" s="55" t="str">
        <f t="shared" si="47"/>
        <v>x</v>
      </c>
      <c r="BH13" s="55" t="str">
        <f>IF('Indicator Data'!P16="No data","x",ROUND(IF('Indicator Data'!P16=0,0,IF(LOG('Indicator Data'!P16)&gt;BH$195,10,IF(LOG('Indicator Data'!P16)&lt;BH$194,0,10-(BH$195-LOG('Indicator Data'!P16))/(BH$195-BH$194)*10))),1))</f>
        <v>x</v>
      </c>
      <c r="BI13" s="56" t="str">
        <f>IF(BH13="x","x",'Indicator Data'!P16/'Indicator Data'!$CB16)</f>
        <v>x</v>
      </c>
      <c r="BJ13" s="55" t="str">
        <f t="shared" si="48"/>
        <v>x</v>
      </c>
      <c r="BK13" s="55" t="str">
        <f t="shared" si="49"/>
        <v>x</v>
      </c>
      <c r="BL13" s="55" t="str">
        <f t="shared" si="50"/>
        <v>x</v>
      </c>
      <c r="BM13" s="55">
        <f>ROUND(IF('Indicator Data'!Q16=0,0,IF(LOG('Indicator Data'!Q16)&gt;BM$195,10,IF(LOG('Indicator Data'!Q16)&lt;BM$194,0,10-(BM$195-LOG('Indicator Data'!Q16))/(BM$195-BM$194)*10))),1)</f>
        <v>0</v>
      </c>
      <c r="BN13" s="55">
        <f>ROUND(IF('Indicator Data'!R16=0,0,IF(LOG('Indicator Data'!R16)&gt;BN$195,10,IF(LOG('Indicator Data'!R16)&lt;BN$194,0,10-(BN$195-LOG('Indicator Data'!R16))/(BN$195-BN$194)*10))),1)</f>
        <v>0</v>
      </c>
      <c r="BO13" s="55">
        <f t="shared" si="51"/>
        <v>0</v>
      </c>
      <c r="BP13" s="56">
        <f>'Indicator Data'!Q16/'Indicator Data'!$CB16</f>
        <v>0</v>
      </c>
      <c r="BQ13" s="56">
        <f>'Indicator Data'!R16/'Indicator Data'!$CB16</f>
        <v>0</v>
      </c>
      <c r="BR13" s="55">
        <f t="shared" si="26"/>
        <v>0</v>
      </c>
      <c r="BS13" s="55">
        <f t="shared" si="27"/>
        <v>0</v>
      </c>
      <c r="BT13" s="55">
        <f t="shared" si="28"/>
        <v>0</v>
      </c>
      <c r="BU13" s="55">
        <f t="shared" si="52"/>
        <v>0</v>
      </c>
      <c r="BV13" s="55">
        <f>ROUND(IF('Indicator Data'!S16=0,0,IF(LOG('Indicator Data'!S16)&gt;BV$195,10,IF(LOG('Indicator Data'!S16)&lt;BV$194,0,10-(BV$195-LOG('Indicator Data'!S16))/(BV$195-BV$194)*10))),1)</f>
        <v>0</v>
      </c>
      <c r="BW13" s="55">
        <f>ROUND(IF('Indicator Data'!T16=0,0,IF(LOG('Indicator Data'!T16)&gt;BW$195,10,IF(LOG('Indicator Data'!T16)&lt;BW$194,0,10-(BW$195-LOG('Indicator Data'!T16))/(BW$195-BW$194)*10))),1)</f>
        <v>0</v>
      </c>
      <c r="BX13" s="55">
        <f t="shared" si="53"/>
        <v>0</v>
      </c>
      <c r="BY13" s="56">
        <f>'Indicator Data'!S16/'Indicator Data'!$CB16</f>
        <v>0</v>
      </c>
      <c r="BZ13" s="56">
        <f>'Indicator Data'!T16/'Indicator Data'!$CB16</f>
        <v>0</v>
      </c>
      <c r="CA13" s="55">
        <f t="shared" si="29"/>
        <v>0</v>
      </c>
      <c r="CB13" s="55">
        <f t="shared" si="30"/>
        <v>0</v>
      </c>
      <c r="CC13" s="55">
        <f t="shared" si="54"/>
        <v>0</v>
      </c>
      <c r="CD13" s="55">
        <f t="shared" si="55"/>
        <v>0</v>
      </c>
      <c r="CE13" s="55">
        <f t="shared" si="56"/>
        <v>0</v>
      </c>
      <c r="CF13" s="55">
        <f>ROUND(IF('Indicator Data'!U16=0,0,IF(LOG('Indicator Data'!U16)&gt;CF$195,10,IF(LOG('Indicator Data'!U16)&lt;CF$194,0,10-(CF$195-LOG('Indicator Data'!U16))/(CF$195-CF$194)*10))),1)</f>
        <v>5.8</v>
      </c>
      <c r="CG13" s="56">
        <f>'Indicator Data'!U16/'Indicator Data'!$CB16</f>
        <v>0.29148572621443797</v>
      </c>
      <c r="CH13" s="55">
        <f t="shared" si="31"/>
        <v>3.2</v>
      </c>
      <c r="CI13" s="55">
        <f t="shared" si="57"/>
        <v>4.5999999999999996</v>
      </c>
      <c r="CJ13" s="55">
        <f>ROUND(IF('Indicator Data'!V16=0,0,IF(LOG('Indicator Data'!V16)&gt;CJ$195,10,IF(LOG('Indicator Data'!V16)&lt;CJ$194,0,10-(CJ$195-LOG('Indicator Data'!V16))/(CJ$195-CJ$194)*10))),1)</f>
        <v>6.3</v>
      </c>
      <c r="CK13" s="56">
        <f>IF('Indicator Data'!V16/'Indicator Data'!$CB16&gt;1,1,'Indicator Data'!V16/'Indicator Data'!$CB16)</f>
        <v>0.7134402084820588</v>
      </c>
      <c r="CL13" s="55">
        <f t="shared" si="32"/>
        <v>7.1</v>
      </c>
      <c r="CM13" s="55">
        <f t="shared" si="58"/>
        <v>6.7</v>
      </c>
      <c r="CN13" s="55">
        <f>ROUND(IF('Indicator Data'!W16=0,0,IF(LOG('Indicator Data'!W16)&gt;CN$195,10,IF(LOG('Indicator Data'!W16)&lt;CN$194,0,10-(CN$195-LOG('Indicator Data'!W16))/(CN$195-CN$194)*10))),1)</f>
        <v>6.2</v>
      </c>
      <c r="CO13" s="56">
        <f>'Indicator Data'!W16/'Indicator Data'!$CB16</f>
        <v>0.54806859311786282</v>
      </c>
      <c r="CP13" s="55">
        <f t="shared" si="33"/>
        <v>5.5</v>
      </c>
      <c r="CQ13" s="55">
        <f t="shared" si="59"/>
        <v>5.9</v>
      </c>
      <c r="CR13" s="55">
        <f t="shared" si="34"/>
        <v>4.7</v>
      </c>
      <c r="CS13" s="55">
        <f>IF('Indicator Data'!BR16="No data","x",ROUND(IF('Indicator Data'!BR16&gt;CS$195,0,IF('Indicator Data'!BR16&lt;CS$194,10,(CS$195-'Indicator Data'!BR16)/(CS$195-CS$194)*10)),1))</f>
        <v>0.6</v>
      </c>
      <c r="CT13" s="55">
        <f>IF('Indicator Data'!BS16="No data","x",ROUND(IF('Indicator Data'!BS16&gt;CT$195,0,IF('Indicator Data'!BS16&lt;CT$194,10,(CT$195-'Indicator Data'!BS16)/(CT$195-CT$194)*10)),1))</f>
        <v>0.2</v>
      </c>
      <c r="CU13" s="55" t="str">
        <f>IF('Indicator Data'!AC16="No data","x",ROUND(IF('Indicator Data'!AC16&gt;CU$195,0,IF('Indicator Data'!AC16&lt;CU$194,10,(CU$195-'Indicator Data'!AC16)/(CU$195-CU$194)*10)),1))</f>
        <v>x</v>
      </c>
      <c r="CV13" s="55">
        <f t="shared" si="35"/>
        <v>0.4</v>
      </c>
      <c r="CW13" s="55">
        <f>IF('Indicator Data'!X16="No data","x",ROUND(IF(LOG('Indicator Data'!X16)&gt;CW$195,10,IF(LOG('Indicator Data'!X16)&lt;CW$194,0,10-(CW$195-LOG('Indicator Data'!X16))/(CW$195-CW$194)*10)),1))</f>
        <v>5.3</v>
      </c>
      <c r="CX13" s="55">
        <f>IF('Indicator Data'!Y16="No data","x",ROUND(IF('Indicator Data'!Y16&gt;CX$195,10,IF('Indicator Data'!Y16&lt;CX$194,0,10-(CX$195-'Indicator Data'!Y16)/(CX$195-CX$194)*10)),1))</f>
        <v>2.2999999999999998</v>
      </c>
      <c r="CY13" s="55">
        <f>IF('Indicator Data'!Z16="No data","x",ROUND(IF('Indicator Data'!Z16&gt;CY$195,10,IF('Indicator Data'!Z16&lt;CY$194,0,10-(CY$195-'Indicator Data'!Z16)/(CY$195-CY$194)*10)),1))</f>
        <v>8.3000000000000007</v>
      </c>
      <c r="CZ13" s="55">
        <f>IF('Indicator Data'!AA16="No data","x",ROUND(IF('Indicator Data'!AA16&gt;CZ$195,10,IF('Indicator Data'!AA16&lt;CZ$194,0,10-(CZ$195-'Indicator Data'!AA16)/(CZ$195-CZ$194)*10)),1))</f>
        <v>3.5</v>
      </c>
      <c r="DA13" s="55">
        <f t="shared" si="60"/>
        <v>4.9000000000000004</v>
      </c>
      <c r="DB13" s="55">
        <f t="shared" si="61"/>
        <v>3.4</v>
      </c>
      <c r="DC13" s="55" t="str">
        <f>IF('Indicator Data'!AF16="No data","x",ROUND(IF('Indicator Data'!AF16&gt;DC$195,10,IF('Indicator Data'!AF16&lt;DC$194,0,10-(DC$195-'Indicator Data'!AF16)/(DC$195-DC$194)*10)),1))</f>
        <v>x</v>
      </c>
      <c r="DD13" s="55">
        <f>IF('Indicator Data'!AG16="No data","x",ROUND(IF('Indicator Data'!AG16&gt;DD$195,10,IF('Indicator Data'!AG16&lt;DD$194,0,10-(DD$195-'Indicator Data'!AG16)/(DD$195-DD$194)*10)),1))</f>
        <v>1.2</v>
      </c>
      <c r="DE13" s="55">
        <f t="shared" si="62"/>
        <v>4.0999999999999996</v>
      </c>
      <c r="DF13" s="55">
        <f>IF('Indicator Data'!AB16="No data","x",ROUND(IF('Indicator Data'!AB16&gt;DF$195,10,IF('Indicator Data'!AB16&lt;DF$194,0,10-(DF$195-'Indicator Data'!AB16)/(DF$195-DF$194)*10)),1))</f>
        <v>0.1</v>
      </c>
      <c r="DG13" s="55">
        <f t="shared" si="63"/>
        <v>0.3</v>
      </c>
      <c r="DH13" s="184">
        <f>IF('Indicator Data'!AD16="No data","x",'Indicator Data'!AD16/'Indicator Data'!$CA16)</f>
        <v>3.3377322933301839E-4</v>
      </c>
      <c r="DI13" s="55">
        <f t="shared" si="64"/>
        <v>6.7</v>
      </c>
      <c r="DJ13" s="55">
        <f>IF('Indicator Data'!AE16="No data","x",ROUND(IF('Indicator Data'!AE16&gt;DJ$195,0,IF('Indicator Data'!AE16&lt;DJ$194,10,(DJ$195-'Indicator Data'!AE16)/(DJ$195-DJ$194)*10)),1))</f>
        <v>2</v>
      </c>
      <c r="DK13" s="55">
        <f t="shared" si="65"/>
        <v>4.4000000000000004</v>
      </c>
      <c r="DL13" s="55">
        <f t="shared" si="66"/>
        <v>2.9</v>
      </c>
      <c r="DM13" s="57">
        <f t="shared" si="36"/>
        <v>3.7</v>
      </c>
      <c r="DN13" s="58">
        <f t="shared" si="37"/>
        <v>3.5</v>
      </c>
      <c r="DO13" s="55">
        <f>ROUND(IF('Indicator Data'!AH16=0,0,IF('Indicator Data'!AH16&gt;DO$195,10,IF('Indicator Data'!AH16&lt;DO$194,0,10-(DO$195-'Indicator Data'!AH16)/(DO$195-DO$194)*10))),1)</f>
        <v>0</v>
      </c>
      <c r="DP13" s="55">
        <f>ROUND(IF('Indicator Data'!AI16=0,0,IF(LOG('Indicator Data'!AI16)&gt;LOG(DP$195),10,IF(LOG('Indicator Data'!AI16)&lt;LOG(DP$194),0,10-(LOG(DP$195)-LOG('Indicator Data'!AI16))/(LOG(DP$195)-LOG(DP$194))*10))),1)</f>
        <v>0</v>
      </c>
      <c r="DQ13" s="57">
        <f t="shared" si="38"/>
        <v>0</v>
      </c>
      <c r="DR13" s="55">
        <f>'Indicator Data'!AJ16</f>
        <v>0</v>
      </c>
      <c r="DS13" s="55">
        <f>'Indicator Data'!AK16</f>
        <v>0</v>
      </c>
      <c r="DT13" s="57">
        <f t="shared" si="39"/>
        <v>0</v>
      </c>
      <c r="DU13" s="58">
        <f t="shared" si="40"/>
        <v>0</v>
      </c>
      <c r="DV13" s="15"/>
      <c r="DW13" s="103"/>
    </row>
    <row r="14" spans="1:127" s="4" customFormat="1" x14ac:dyDescent="0.25">
      <c r="A14" s="121" t="str">
        <f>'Indicator Data'!A17</f>
        <v>Bahrain</v>
      </c>
      <c r="B14" s="59" t="str">
        <f>'Indicator Data'!B17</f>
        <v>BHR</v>
      </c>
      <c r="C14" s="55">
        <f>ROUND(IF('Indicator Data'!C17=0,0.1,IF(LOG('Indicator Data'!C17)&gt;C$195,10,IF(LOG('Indicator Data'!C17)&lt;C$194,0,10-(C$195-LOG('Indicator Data'!C17))/(C$195-C$194)*10))),1)</f>
        <v>0.1</v>
      </c>
      <c r="D14" s="55">
        <f>ROUND(IF('Indicator Data'!D17=0,0.1,IF(LOG('Indicator Data'!D17)&gt;D$195,10,IF(LOG('Indicator Data'!D17)&lt;D$194,0,10-(D$195-LOG('Indicator Data'!D17))/(D$195-D$194)*10))),1)</f>
        <v>0.1</v>
      </c>
      <c r="E14" s="55">
        <f t="shared" si="0"/>
        <v>0.1</v>
      </c>
      <c r="F14" s="55">
        <f>IF('Indicator Data'!E17="No data",0.1,(ROUND(IF('Indicator Data'!E17=0,0,IF(LOG('Indicator Data'!E17)&gt;F$195,10,IF(LOG('Indicator Data'!E17)&lt;F$194,0,10-(F$195-LOG('Indicator Data'!E17))/(F$195-F$194)*10))),1)))</f>
        <v>0.1</v>
      </c>
      <c r="G14" s="55">
        <f>ROUND(IF('Indicator Data'!F17=0,0,IF(LOG('Indicator Data'!F17)&gt;G$195,10,IF(LOG('Indicator Data'!F17)&lt;G$194,0,10-(G$195-LOG('Indicator Data'!F17))/(G$195-G$194)*10))),1)</f>
        <v>0</v>
      </c>
      <c r="H14" s="55">
        <f>ROUND(IF('Indicator Data'!G17=0,0,IF(LOG('Indicator Data'!G17)&gt;H$195,10,IF(LOG('Indicator Data'!G17)&lt;H$194,0,10-(H$195-LOG('Indicator Data'!G17))/(H$195-H$194)*10))),1)</f>
        <v>0</v>
      </c>
      <c r="I14" s="55">
        <f>ROUND(IF('Indicator Data'!H17=0,0,IF(LOG('Indicator Data'!H17)&gt;I$195,10,IF(LOG('Indicator Data'!H17)&lt;I$194,0,10-(I$195-LOG('Indicator Data'!H17))/(I$195-I$194)*10))),1)</f>
        <v>0</v>
      </c>
      <c r="J14" s="55">
        <f t="shared" si="1"/>
        <v>0</v>
      </c>
      <c r="K14" s="55">
        <f>ROUND(IF('Indicator Data'!I17=0,0,IF(LOG('Indicator Data'!I17)&gt;K$195,10,IF(LOG('Indicator Data'!I17)&lt;K$194,0,10-(K$195-LOG('Indicator Data'!I17))/(K$195-K$194)*10))),1)</f>
        <v>0</v>
      </c>
      <c r="L14" s="55">
        <f t="shared" si="2"/>
        <v>0</v>
      </c>
      <c r="M14" s="55">
        <f>ROUND(IF('Indicator Data'!J17=0,0,IF(LOG('Indicator Data'!J17)&gt;M$195,10,IF(LOG('Indicator Data'!J17)&lt;M$194,0,10-(M$195-LOG('Indicator Data'!J17))/(M$195-M$194)*10))),1)</f>
        <v>0</v>
      </c>
      <c r="N14" s="56">
        <f>'Indicator Data'!C17/'Indicator Data'!$CB17</f>
        <v>0</v>
      </c>
      <c r="O14" s="56">
        <f>'Indicator Data'!D17/'Indicator Data'!$CB17</f>
        <v>0</v>
      </c>
      <c r="P14" s="56" t="str">
        <f>IF(F14=0.1,"x",'Indicator Data'!E17/'Indicator Data'!$CB17)</f>
        <v>x</v>
      </c>
      <c r="Q14" s="56">
        <f>'Indicator Data'!F17/'Indicator Data'!$CB17</f>
        <v>0</v>
      </c>
      <c r="R14" s="56">
        <f>'Indicator Data'!G17/'Indicator Data'!$CB17</f>
        <v>0</v>
      </c>
      <c r="S14" s="56">
        <f>'Indicator Data'!H17/'Indicator Data'!$CB17</f>
        <v>0</v>
      </c>
      <c r="T14" s="56">
        <f>'Indicator Data'!I17/'Indicator Data'!$CB17</f>
        <v>0</v>
      </c>
      <c r="U14" s="56">
        <f>'Indicator Data'!J17/'Indicator Data'!$CB17</f>
        <v>0</v>
      </c>
      <c r="V14" s="55">
        <f t="shared" si="3"/>
        <v>0</v>
      </c>
      <c r="W14" s="55">
        <f t="shared" si="4"/>
        <v>0</v>
      </c>
      <c r="X14" s="55">
        <f t="shared" si="5"/>
        <v>0</v>
      </c>
      <c r="Y14" s="55">
        <f t="shared" si="6"/>
        <v>0.1</v>
      </c>
      <c r="Z14" s="55">
        <f t="shared" si="7"/>
        <v>0</v>
      </c>
      <c r="AA14" s="55">
        <f t="shared" si="8"/>
        <v>0</v>
      </c>
      <c r="AB14" s="55">
        <f t="shared" si="9"/>
        <v>0</v>
      </c>
      <c r="AC14" s="55">
        <f t="shared" si="10"/>
        <v>0</v>
      </c>
      <c r="AD14" s="55">
        <f t="shared" si="11"/>
        <v>0</v>
      </c>
      <c r="AE14" s="55">
        <f t="shared" si="12"/>
        <v>0</v>
      </c>
      <c r="AF14" s="55">
        <f t="shared" si="13"/>
        <v>0</v>
      </c>
      <c r="AG14" s="55">
        <f>ROUND(IF('Indicator Data'!K17=0,0,IF('Indicator Data'!K17&gt;AG$195,10,IF('Indicator Data'!K17&lt;AG$194,0,10-(AG$195-'Indicator Data'!K17)/(AG$195-AG$194)*10))),1)</f>
        <v>0</v>
      </c>
      <c r="AH14" s="55">
        <f t="shared" si="14"/>
        <v>0.1</v>
      </c>
      <c r="AI14" s="55">
        <f t="shared" si="15"/>
        <v>0.1</v>
      </c>
      <c r="AJ14" s="55">
        <f t="shared" si="16"/>
        <v>0</v>
      </c>
      <c r="AK14" s="55">
        <f t="shared" si="17"/>
        <v>0</v>
      </c>
      <c r="AL14" s="55">
        <f t="shared" si="18"/>
        <v>0</v>
      </c>
      <c r="AM14" s="55">
        <f t="shared" si="19"/>
        <v>0</v>
      </c>
      <c r="AN14" s="55">
        <f t="shared" si="20"/>
        <v>0</v>
      </c>
      <c r="AO14" s="183">
        <f t="shared" si="21"/>
        <v>0.1</v>
      </c>
      <c r="AP14" s="183">
        <f t="shared" si="41"/>
        <v>0.1</v>
      </c>
      <c r="AQ14" s="183">
        <f t="shared" si="22"/>
        <v>0</v>
      </c>
      <c r="AR14" s="183">
        <f t="shared" si="23"/>
        <v>0</v>
      </c>
      <c r="AS14" s="55">
        <f t="shared" si="24"/>
        <v>0</v>
      </c>
      <c r="AT14" s="55" t="str">
        <f>IF('Indicator Data'!L17="No data","x",IF('Indicator Data'!CC17&lt;1000,"x",ROUND((IF('Indicator Data'!L17&gt;AT$195,10,IF('Indicator Data'!L17&lt;AT$194,0,10-(AT$195-'Indicator Data'!L17)/(AT$195-AT$194)*10))),1)))</f>
        <v>x</v>
      </c>
      <c r="AU14" s="183">
        <f t="shared" si="25"/>
        <v>0</v>
      </c>
      <c r="AV14" s="55">
        <f>IF('Indicator Data'!M17="No data","x",ROUND(IF('Indicator Data'!M17=0,0,IF(LOG('Indicator Data'!M17)&gt;AV$195,10,IF(LOG('Indicator Data'!M17)&lt;AV$194,0,10-(AV$195-LOG('Indicator Data'!M17))/(AV$195-AV$194)*10))),1))</f>
        <v>0</v>
      </c>
      <c r="AW14" s="56">
        <f>IF(AV14="x","x",'Indicator Data'!M17/'Indicator Data'!$CB17)</f>
        <v>0</v>
      </c>
      <c r="AX14" s="55">
        <f t="shared" si="42"/>
        <v>0</v>
      </c>
      <c r="AY14" s="55">
        <f t="shared" si="43"/>
        <v>0</v>
      </c>
      <c r="AZ14" s="55" t="str">
        <f>IF('Indicator Data'!N17="No data","x",ROUND(IF('Indicator Data'!N17=0,0,IF(LOG('Indicator Data'!N17)&gt;AZ$195,10,IF(LOG('Indicator Data'!N17)&lt;AZ$194,0,10-(AZ$195-LOG('Indicator Data'!N17))/(AZ$195-AZ$194)*10))),1))</f>
        <v>x</v>
      </c>
      <c r="BA14" s="56" t="str">
        <f>IF(AZ14="x","x",'Indicator Data'!N17/'Indicator Data'!$CB17)</f>
        <v>x</v>
      </c>
      <c r="BB14" s="55" t="str">
        <f t="shared" si="44"/>
        <v>x</v>
      </c>
      <c r="BC14" s="55" t="str">
        <f t="shared" si="45"/>
        <v>x</v>
      </c>
      <c r="BD14" s="55" t="str">
        <f>IF('Indicator Data'!O17="No data","x",ROUND(IF('Indicator Data'!O17=0,0,IF(LOG('Indicator Data'!O17)&gt;BD$195,10,IF(LOG('Indicator Data'!O17)&lt;BD$194,0,10-(BD$195-LOG('Indicator Data'!O17))/(BD$195-BD$194)*10))),1))</f>
        <v>x</v>
      </c>
      <c r="BE14" s="56" t="str">
        <f>IF(BD14="x","x",'Indicator Data'!O17/'Indicator Data'!$CB17)</f>
        <v>x</v>
      </c>
      <c r="BF14" s="55" t="str">
        <f t="shared" si="46"/>
        <v>x</v>
      </c>
      <c r="BG14" s="55" t="str">
        <f t="shared" si="47"/>
        <v>x</v>
      </c>
      <c r="BH14" s="55" t="str">
        <f>IF('Indicator Data'!P17="No data","x",ROUND(IF('Indicator Data'!P17=0,0,IF(LOG('Indicator Data'!P17)&gt;BH$195,10,IF(LOG('Indicator Data'!P17)&lt;BH$194,0,10-(BH$195-LOG('Indicator Data'!P17))/(BH$195-BH$194)*10))),1))</f>
        <v>x</v>
      </c>
      <c r="BI14" s="56" t="str">
        <f>IF(BH14="x","x",'Indicator Data'!P17/'Indicator Data'!$CB17)</f>
        <v>x</v>
      </c>
      <c r="BJ14" s="55" t="str">
        <f t="shared" si="48"/>
        <v>x</v>
      </c>
      <c r="BK14" s="55" t="str">
        <f t="shared" si="49"/>
        <v>x</v>
      </c>
      <c r="BL14" s="55">
        <f t="shared" si="50"/>
        <v>0</v>
      </c>
      <c r="BM14" s="55">
        <f>ROUND(IF('Indicator Data'!Q17=0,0,IF(LOG('Indicator Data'!Q17)&gt;BM$195,10,IF(LOG('Indicator Data'!Q17)&lt;BM$194,0,10-(BM$195-LOG('Indicator Data'!Q17))/(BM$195-BM$194)*10))),1)</f>
        <v>0</v>
      </c>
      <c r="BN14" s="55">
        <f>ROUND(IF('Indicator Data'!R17=0,0,IF(LOG('Indicator Data'!R17)&gt;BN$195,10,IF(LOG('Indicator Data'!R17)&lt;BN$194,0,10-(BN$195-LOG('Indicator Data'!R17))/(BN$195-BN$194)*10))),1)</f>
        <v>0</v>
      </c>
      <c r="BO14" s="55">
        <f t="shared" si="51"/>
        <v>0</v>
      </c>
      <c r="BP14" s="56">
        <f>'Indicator Data'!Q17/'Indicator Data'!$CB17</f>
        <v>0</v>
      </c>
      <c r="BQ14" s="56">
        <f>'Indicator Data'!R17/'Indicator Data'!$CB17</f>
        <v>0</v>
      </c>
      <c r="BR14" s="55">
        <f t="shared" si="26"/>
        <v>0</v>
      </c>
      <c r="BS14" s="55">
        <f t="shared" si="27"/>
        <v>0</v>
      </c>
      <c r="BT14" s="55">
        <f t="shared" si="28"/>
        <v>0</v>
      </c>
      <c r="BU14" s="55">
        <f t="shared" si="52"/>
        <v>0</v>
      </c>
      <c r="BV14" s="55">
        <f>ROUND(IF('Indicator Data'!S17=0,0,IF(LOG('Indicator Data'!S17)&gt;BV$195,10,IF(LOG('Indicator Data'!S17)&lt;BV$194,0,10-(BV$195-LOG('Indicator Data'!S17))/(BV$195-BV$194)*10))),1)</f>
        <v>0</v>
      </c>
      <c r="BW14" s="55">
        <f>ROUND(IF('Indicator Data'!T17=0,0,IF(LOG('Indicator Data'!T17)&gt;BW$195,10,IF(LOG('Indicator Data'!T17)&lt;BW$194,0,10-(BW$195-LOG('Indicator Data'!T17))/(BW$195-BW$194)*10))),1)</f>
        <v>0</v>
      </c>
      <c r="BX14" s="55">
        <f t="shared" si="53"/>
        <v>0</v>
      </c>
      <c r="BY14" s="56">
        <f>'Indicator Data'!S17/'Indicator Data'!$CB17</f>
        <v>0</v>
      </c>
      <c r="BZ14" s="56">
        <f>'Indicator Data'!T17/'Indicator Data'!$CB17</f>
        <v>0</v>
      </c>
      <c r="CA14" s="55">
        <f t="shared" si="29"/>
        <v>0</v>
      </c>
      <c r="CB14" s="55">
        <f t="shared" si="30"/>
        <v>0</v>
      </c>
      <c r="CC14" s="55">
        <f t="shared" si="54"/>
        <v>0</v>
      </c>
      <c r="CD14" s="55">
        <f t="shared" si="55"/>
        <v>0</v>
      </c>
      <c r="CE14" s="55">
        <f t="shared" si="56"/>
        <v>0</v>
      </c>
      <c r="CF14" s="55">
        <f>ROUND(IF('Indicator Data'!U17=0,0,IF(LOG('Indicator Data'!U17)&gt;CF$195,10,IF(LOG('Indicator Data'!U17)&lt;CF$194,0,10-(CF$195-LOG('Indicator Data'!U17))/(CF$195-CF$194)*10))),1)</f>
        <v>0</v>
      </c>
      <c r="CG14" s="56">
        <f>'Indicator Data'!U17/'Indicator Data'!$CB17</f>
        <v>0</v>
      </c>
      <c r="CH14" s="55">
        <f t="shared" si="31"/>
        <v>0</v>
      </c>
      <c r="CI14" s="55">
        <f t="shared" si="57"/>
        <v>0</v>
      </c>
      <c r="CJ14" s="55">
        <f>ROUND(IF('Indicator Data'!V17=0,0,IF(LOG('Indicator Data'!V17)&gt;CJ$195,10,IF(LOG('Indicator Data'!V17)&lt;CJ$194,0,10-(CJ$195-LOG('Indicator Data'!V17))/(CJ$195-CJ$194)*10))),1)</f>
        <v>7.3</v>
      </c>
      <c r="CK14" s="56">
        <f>IF('Indicator Data'!V17/'Indicator Data'!$CB17&gt;1,1,'Indicator Data'!V17/'Indicator Data'!$CB17)</f>
        <v>0.89819364211594765</v>
      </c>
      <c r="CL14" s="55">
        <f t="shared" si="32"/>
        <v>9</v>
      </c>
      <c r="CM14" s="55">
        <f t="shared" si="58"/>
        <v>8.3000000000000007</v>
      </c>
      <c r="CN14" s="55">
        <f>ROUND(IF('Indicator Data'!W17=0,0,IF(LOG('Indicator Data'!W17)&gt;CN$195,10,IF(LOG('Indicator Data'!W17)&lt;CN$194,0,10-(CN$195-LOG('Indicator Data'!W17))/(CN$195-CN$194)*10))),1)</f>
        <v>7</v>
      </c>
      <c r="CO14" s="56">
        <f>'Indicator Data'!W17/'Indicator Data'!$CB17</f>
        <v>0.54374591549336682</v>
      </c>
      <c r="CP14" s="55">
        <f t="shared" si="33"/>
        <v>5.4</v>
      </c>
      <c r="CQ14" s="55">
        <f t="shared" si="59"/>
        <v>6.3</v>
      </c>
      <c r="CR14" s="55">
        <f t="shared" si="34"/>
        <v>4.7</v>
      </c>
      <c r="CS14" s="55">
        <f>IF('Indicator Data'!BR17="No data","x",ROUND(IF('Indicator Data'!BR17&gt;CS$195,0,IF('Indicator Data'!BR17&lt;CS$194,10,(CS$195-'Indicator Data'!BR17)/(CS$195-CS$194)*10)),1))</f>
        <v>0</v>
      </c>
      <c r="CT14" s="55">
        <f>IF('Indicator Data'!BS17="No data","x",ROUND(IF('Indicator Data'!BS17&gt;CT$195,0,IF('Indicator Data'!BS17&lt;CT$194,10,(CT$195-'Indicator Data'!BS17)/(CT$195-CT$194)*10)),1))</f>
        <v>0</v>
      </c>
      <c r="CU14" s="55" t="str">
        <f>IF('Indicator Data'!AC17="No data","x",ROUND(IF('Indicator Data'!AC17&gt;CU$195,0,IF('Indicator Data'!AC17&lt;CU$194,10,(CU$195-'Indicator Data'!AC17)/(CU$195-CU$194)*10)),1))</f>
        <v>x</v>
      </c>
      <c r="CV14" s="55">
        <f t="shared" si="35"/>
        <v>0</v>
      </c>
      <c r="CW14" s="55">
        <f>IF('Indicator Data'!X17="No data","x",ROUND(IF(LOG('Indicator Data'!X17)&gt;CW$195,10,IF(LOG('Indicator Data'!X17)&lt;CW$194,0,10-(CW$195-LOG('Indicator Data'!X17))/(CW$195-CW$194)*10)),1))</f>
        <v>10</v>
      </c>
      <c r="CX14" s="55">
        <f>IF('Indicator Data'!Y17="No data","x",ROUND(IF('Indicator Data'!Y17&gt;CX$195,10,IF('Indicator Data'!Y17&lt;CX$194,0,10-(CX$195-'Indicator Data'!Y17)/(CX$195-CX$194)*10)),1))</f>
        <v>10</v>
      </c>
      <c r="CY14" s="55">
        <f>IF('Indicator Data'!Z17="No data","x",ROUND(IF('Indicator Data'!Z17&gt;CY$195,10,IF('Indicator Data'!Z17&lt;CY$194,0,10-(CY$195-'Indicator Data'!Z17)/(CY$195-CY$194)*10)),1))</f>
        <v>8.9</v>
      </c>
      <c r="CZ14" s="55" t="str">
        <f>IF('Indicator Data'!AA17="No data","x",ROUND(IF('Indicator Data'!AA17&gt;CZ$195,10,IF('Indicator Data'!AA17&lt;CZ$194,0,10-(CZ$195-'Indicator Data'!AA17)/(CZ$195-CZ$194)*10)),1))</f>
        <v>x</v>
      </c>
      <c r="DA14" s="55">
        <f t="shared" si="60"/>
        <v>9.6</v>
      </c>
      <c r="DB14" s="55">
        <f t="shared" si="61"/>
        <v>6.4</v>
      </c>
      <c r="DC14" s="55" t="str">
        <f>IF('Indicator Data'!AF17="No data","x",ROUND(IF('Indicator Data'!AF17&gt;DC$195,10,IF('Indicator Data'!AF17&lt;DC$194,0,10-(DC$195-'Indicator Data'!AF17)/(DC$195-DC$194)*10)),1))</f>
        <v>x</v>
      </c>
      <c r="DD14" s="55">
        <f>IF('Indicator Data'!AG17="No data","x",ROUND(IF('Indicator Data'!AG17&gt;DD$195,10,IF('Indicator Data'!AG17&lt;DD$194,0,10-(DD$195-'Indicator Data'!AG17)/(DD$195-DD$194)*10)),1))</f>
        <v>1.1000000000000001</v>
      </c>
      <c r="DE14" s="55">
        <f t="shared" si="62"/>
        <v>7.5</v>
      </c>
      <c r="DF14" s="55">
        <f>IF('Indicator Data'!AB17="No data","x",ROUND(IF('Indicator Data'!AB17&gt;DF$195,10,IF('Indicator Data'!AB17&lt;DF$194,0,10-(DF$195-'Indicator Data'!AB17)/(DF$195-DF$194)*10)),1))</f>
        <v>0</v>
      </c>
      <c r="DG14" s="55">
        <f t="shared" si="63"/>
        <v>0</v>
      </c>
      <c r="DH14" s="184">
        <f>IF('Indicator Data'!AD17="No data","x",'Indicator Data'!AD17/'Indicator Data'!$CA17)</f>
        <v>1.1881810714834106E-4</v>
      </c>
      <c r="DI14" s="55">
        <f t="shared" si="64"/>
        <v>8.8000000000000007</v>
      </c>
      <c r="DJ14" s="55">
        <f>IF('Indicator Data'!AE17="No data","x",ROUND(IF('Indicator Data'!AE17&gt;DJ$195,0,IF('Indicator Data'!AE17&lt;DJ$194,10,(DJ$195-'Indicator Data'!AE17)/(DJ$195-DJ$194)*10)),1))</f>
        <v>0</v>
      </c>
      <c r="DK14" s="55">
        <f t="shared" si="65"/>
        <v>4.4000000000000004</v>
      </c>
      <c r="DL14" s="55">
        <f t="shared" si="66"/>
        <v>4</v>
      </c>
      <c r="DM14" s="57">
        <f t="shared" si="36"/>
        <v>4.0999999999999996</v>
      </c>
      <c r="DN14" s="58">
        <f t="shared" si="37"/>
        <v>0.9</v>
      </c>
      <c r="DO14" s="55">
        <f>ROUND(IF('Indicator Data'!AH17=0,0,IF('Indicator Data'!AH17&gt;DO$195,10,IF('Indicator Data'!AH17&lt;DO$194,0,10-(DO$195-'Indicator Data'!AH17)/(DO$195-DO$194)*10))),1)</f>
        <v>0.6</v>
      </c>
      <c r="DP14" s="55">
        <f>ROUND(IF('Indicator Data'!AI17=0,0,IF(LOG('Indicator Data'!AI17)&gt;LOG(DP$195),10,IF(LOG('Indicator Data'!AI17)&lt;LOG(DP$194),0,10-(LOG(DP$195)-LOG('Indicator Data'!AI17))/(LOG(DP$195)-LOG(DP$194))*10))),1)</f>
        <v>0</v>
      </c>
      <c r="DQ14" s="57">
        <f t="shared" si="38"/>
        <v>0.3</v>
      </c>
      <c r="DR14" s="55">
        <f>'Indicator Data'!AJ17</f>
        <v>0</v>
      </c>
      <c r="DS14" s="55">
        <f>'Indicator Data'!AK17</f>
        <v>0</v>
      </c>
      <c r="DT14" s="57">
        <f t="shared" si="39"/>
        <v>0</v>
      </c>
      <c r="DU14" s="58">
        <f t="shared" si="40"/>
        <v>0.2</v>
      </c>
      <c r="DV14" s="15"/>
      <c r="DW14" s="103"/>
    </row>
    <row r="15" spans="1:127" s="4" customFormat="1" x14ac:dyDescent="0.25">
      <c r="A15" s="121" t="str">
        <f>'Indicator Data'!A18</f>
        <v>Bangladesh</v>
      </c>
      <c r="B15" s="59" t="str">
        <f>'Indicator Data'!B18</f>
        <v>BGD</v>
      </c>
      <c r="C15" s="55">
        <f>ROUND(IF('Indicator Data'!C18=0,0.1,IF(LOG('Indicator Data'!C18)&gt;C$195,10,IF(LOG('Indicator Data'!C18)&lt;C$194,0,10-(C$195-LOG('Indicator Data'!C18))/(C$195-C$194)*10))),1)</f>
        <v>10</v>
      </c>
      <c r="D15" s="55">
        <f>ROUND(IF('Indicator Data'!D18=0,0.1,IF(LOG('Indicator Data'!D18)&gt;D$195,10,IF(LOG('Indicator Data'!D18)&lt;D$194,0,10-(D$195-LOG('Indicator Data'!D18))/(D$195-D$194)*10))),1)</f>
        <v>10</v>
      </c>
      <c r="E15" s="55">
        <f t="shared" si="0"/>
        <v>10</v>
      </c>
      <c r="F15" s="55">
        <f>IF('Indicator Data'!E18="No data",0.1,(ROUND(IF('Indicator Data'!E18=0,0,IF(LOG('Indicator Data'!E18)&gt;F$195,10,IF(LOG('Indicator Data'!E18)&lt;F$194,0,10-(F$195-LOG('Indicator Data'!E18))/(F$195-F$194)*10))),1)))</f>
        <v>10</v>
      </c>
      <c r="G15" s="55">
        <f>ROUND(IF('Indicator Data'!F18=0,0,IF(LOG('Indicator Data'!F18)&gt;G$195,10,IF(LOG('Indicator Data'!F18)&lt;G$194,0,10-(G$195-LOG('Indicator Data'!F18))/(G$195-G$194)*10))),1)</f>
        <v>8.6</v>
      </c>
      <c r="H15" s="55">
        <f>ROUND(IF('Indicator Data'!G18=0,0,IF(LOG('Indicator Data'!G18)&gt;H$195,10,IF(LOG('Indicator Data'!G18)&lt;H$194,0,10-(H$195-LOG('Indicator Data'!G18))/(H$195-H$194)*10))),1)</f>
        <v>9.6</v>
      </c>
      <c r="I15" s="55">
        <f>ROUND(IF('Indicator Data'!H18=0,0,IF(LOG('Indicator Data'!H18)&gt;I$195,10,IF(LOG('Indicator Data'!H18)&lt;I$194,0,10-(I$195-LOG('Indicator Data'!H18))/(I$195-I$194)*10))),1)</f>
        <v>9.1</v>
      </c>
      <c r="J15" s="55">
        <f t="shared" si="1"/>
        <v>9.4</v>
      </c>
      <c r="K15" s="55">
        <f>ROUND(IF('Indicator Data'!I18=0,0,IF(LOG('Indicator Data'!I18)&gt;K$195,10,IF(LOG('Indicator Data'!I18)&lt;K$194,0,10-(K$195-LOG('Indicator Data'!I18))/(K$195-K$194)*10))),1)</f>
        <v>9</v>
      </c>
      <c r="L15" s="55">
        <f t="shared" si="2"/>
        <v>9.1999999999999993</v>
      </c>
      <c r="M15" s="55">
        <f>ROUND(IF('Indicator Data'!J18=0,0,IF(LOG('Indicator Data'!J18)&gt;M$195,10,IF(LOG('Indicator Data'!J18)&lt;M$194,0,10-(M$195-LOG('Indicator Data'!J18))/(M$195-M$194)*10))),1)</f>
        <v>10</v>
      </c>
      <c r="N15" s="56">
        <f>'Indicator Data'!C18/'Indicator Data'!$CB18</f>
        <v>2.1015928800047863E-3</v>
      </c>
      <c r="O15" s="56">
        <f>'Indicator Data'!D18/'Indicator Data'!$CB18</f>
        <v>1.9541457172720953E-4</v>
      </c>
      <c r="P15" s="56">
        <f>IF(F15=0.1,"x",'Indicator Data'!E18/'Indicator Data'!$CB18)</f>
        <v>2.2009733046259861E-2</v>
      </c>
      <c r="Q15" s="56">
        <f>'Indicator Data'!F18/'Indicator Data'!$CB18</f>
        <v>9.0949858512369267E-6</v>
      </c>
      <c r="R15" s="56">
        <f>'Indicator Data'!G18/'Indicator Data'!$CB18</f>
        <v>4.1985604599136597E-3</v>
      </c>
      <c r="S15" s="56">
        <f>'Indicator Data'!H18/'Indicator Data'!$CB18</f>
        <v>1.371432569401962E-4</v>
      </c>
      <c r="T15" s="56">
        <f>'Indicator Data'!I18/'Indicator Data'!$CB18</f>
        <v>1.9344810373292381E-3</v>
      </c>
      <c r="U15" s="56">
        <f>'Indicator Data'!J18/'Indicator Data'!$CB18</f>
        <v>8.8705777508868899E-4</v>
      </c>
      <c r="V15" s="55">
        <f t="shared" si="3"/>
        <v>10</v>
      </c>
      <c r="W15" s="55">
        <f t="shared" si="4"/>
        <v>2</v>
      </c>
      <c r="X15" s="55">
        <f t="shared" si="5"/>
        <v>7.9</v>
      </c>
      <c r="Y15" s="55">
        <f t="shared" si="6"/>
        <v>10</v>
      </c>
      <c r="Z15" s="55">
        <f t="shared" si="7"/>
        <v>7.7</v>
      </c>
      <c r="AA15" s="55">
        <f t="shared" si="8"/>
        <v>2.2999999999999998</v>
      </c>
      <c r="AB15" s="55">
        <f t="shared" si="9"/>
        <v>0.3</v>
      </c>
      <c r="AC15" s="55">
        <f t="shared" si="10"/>
        <v>1.4</v>
      </c>
      <c r="AD15" s="55">
        <f t="shared" si="11"/>
        <v>1.9</v>
      </c>
      <c r="AE15" s="55">
        <f t="shared" si="12"/>
        <v>1.7</v>
      </c>
      <c r="AF15" s="55">
        <f t="shared" si="13"/>
        <v>0.3</v>
      </c>
      <c r="AG15" s="55">
        <f>ROUND(IF('Indicator Data'!K18=0,0,IF('Indicator Data'!K18&gt;AG$195,10,IF('Indicator Data'!K18&lt;AG$194,0,10-(AG$195-'Indicator Data'!K18)/(AG$195-AG$194)*10))),1)</f>
        <v>1.9</v>
      </c>
      <c r="AH15" s="55">
        <f t="shared" si="14"/>
        <v>10</v>
      </c>
      <c r="AI15" s="55">
        <f t="shared" si="15"/>
        <v>6</v>
      </c>
      <c r="AJ15" s="55">
        <f t="shared" si="16"/>
        <v>6</v>
      </c>
      <c r="AK15" s="55">
        <f t="shared" si="17"/>
        <v>4.7</v>
      </c>
      <c r="AL15" s="55">
        <f t="shared" si="18"/>
        <v>5.4</v>
      </c>
      <c r="AM15" s="55">
        <f t="shared" si="19"/>
        <v>5.5</v>
      </c>
      <c r="AN15" s="55">
        <f t="shared" si="20"/>
        <v>7.6</v>
      </c>
      <c r="AO15" s="183">
        <f t="shared" si="21"/>
        <v>9.1999999999999993</v>
      </c>
      <c r="AP15" s="183">
        <f t="shared" si="41"/>
        <v>10</v>
      </c>
      <c r="AQ15" s="183">
        <f t="shared" si="22"/>
        <v>8.1999999999999993</v>
      </c>
      <c r="AR15" s="183">
        <f t="shared" si="23"/>
        <v>6.9</v>
      </c>
      <c r="AS15" s="55">
        <f t="shared" si="24"/>
        <v>4.8</v>
      </c>
      <c r="AT15" s="55">
        <f>IF('Indicator Data'!L18="No data","x",IF('Indicator Data'!CC18&lt;1000,"x",ROUND((IF('Indicator Data'!L18&gt;AT$195,10,IF('Indicator Data'!L18&lt;AT$194,0,10-(AT$195-'Indicator Data'!L18)/(AT$195-AT$194)*10))),1)))</f>
        <v>5.0999999999999996</v>
      </c>
      <c r="AU15" s="183">
        <f t="shared" si="25"/>
        <v>5</v>
      </c>
      <c r="AV15" s="55">
        <f>IF('Indicator Data'!M18="No data","x",ROUND(IF('Indicator Data'!M18=0,0,IF(LOG('Indicator Data'!M18)&gt;AV$195,10,IF(LOG('Indicator Data'!M18)&lt;AV$194,0,10-(AV$195-LOG('Indicator Data'!M18))/(AV$195-AV$194)*10))),1))</f>
        <v>9.8000000000000007</v>
      </c>
      <c r="AW15" s="56">
        <f>IF(AV15="x","x",'Indicator Data'!M18/'Indicator Data'!$CB18)</f>
        <v>0.43324990783682266</v>
      </c>
      <c r="AX15" s="55">
        <f t="shared" si="42"/>
        <v>4.8</v>
      </c>
      <c r="AY15" s="55">
        <f t="shared" si="43"/>
        <v>8.1999999999999993</v>
      </c>
      <c r="AZ15" s="55" t="str">
        <f>IF('Indicator Data'!N18="No data","x",ROUND(IF('Indicator Data'!N18=0,0,IF(LOG('Indicator Data'!N18)&gt;AZ$195,10,IF(LOG('Indicator Data'!N18)&lt;AZ$194,0,10-(AZ$195-LOG('Indicator Data'!N18))/(AZ$195-AZ$194)*10))),1))</f>
        <v>x</v>
      </c>
      <c r="BA15" s="56" t="str">
        <f>IF(AZ15="x","x",'Indicator Data'!N18/'Indicator Data'!$CB18)</f>
        <v>x</v>
      </c>
      <c r="BB15" s="55" t="str">
        <f t="shared" si="44"/>
        <v>x</v>
      </c>
      <c r="BC15" s="55" t="str">
        <f t="shared" si="45"/>
        <v>x</v>
      </c>
      <c r="BD15" s="55" t="str">
        <f>IF('Indicator Data'!O18="No data","x",ROUND(IF('Indicator Data'!O18=0,0,IF(LOG('Indicator Data'!O18)&gt;BD$195,10,IF(LOG('Indicator Data'!O18)&lt;BD$194,0,10-(BD$195-LOG('Indicator Data'!O18))/(BD$195-BD$194)*10))),1))</f>
        <v>x</v>
      </c>
      <c r="BE15" s="56" t="str">
        <f>IF(BD15="x","x",'Indicator Data'!O18/'Indicator Data'!$CB18)</f>
        <v>x</v>
      </c>
      <c r="BF15" s="55" t="str">
        <f t="shared" si="46"/>
        <v>x</v>
      </c>
      <c r="BG15" s="55" t="str">
        <f t="shared" si="47"/>
        <v>x</v>
      </c>
      <c r="BH15" s="55" t="str">
        <f>IF('Indicator Data'!P18="No data","x",ROUND(IF('Indicator Data'!P18=0,0,IF(LOG('Indicator Data'!P18)&gt;BH$195,10,IF(LOG('Indicator Data'!P18)&lt;BH$194,0,10-(BH$195-LOG('Indicator Data'!P18))/(BH$195-BH$194)*10))),1))</f>
        <v>x</v>
      </c>
      <c r="BI15" s="56" t="str">
        <f>IF(BH15="x","x",'Indicator Data'!P18/'Indicator Data'!$CB18)</f>
        <v>x</v>
      </c>
      <c r="BJ15" s="55" t="str">
        <f t="shared" si="48"/>
        <v>x</v>
      </c>
      <c r="BK15" s="55" t="str">
        <f t="shared" si="49"/>
        <v>x</v>
      </c>
      <c r="BL15" s="55">
        <f t="shared" si="50"/>
        <v>8.1999999999999993</v>
      </c>
      <c r="BM15" s="55">
        <f>ROUND(IF('Indicator Data'!Q18=0,0,IF(LOG('Indicator Data'!Q18)&gt;BM$195,10,IF(LOG('Indicator Data'!Q18)&lt;BM$194,0,10-(BM$195-LOG('Indicator Data'!Q18))/(BM$195-BM$194)*10))),1)</f>
        <v>9</v>
      </c>
      <c r="BN15" s="55">
        <f>ROUND(IF('Indicator Data'!R18=0,0,IF(LOG('Indicator Data'!R18)&gt;BN$195,10,IF(LOG('Indicator Data'!R18)&lt;BN$194,0,10-(BN$195-LOG('Indicator Data'!R18))/(BN$195-BN$194)*10))),1)</f>
        <v>10</v>
      </c>
      <c r="BO15" s="55">
        <f t="shared" si="51"/>
        <v>9.6666666666666661</v>
      </c>
      <c r="BP15" s="56">
        <f>'Indicator Data'!Q18/'Indicator Data'!$CB18</f>
        <v>0.13252457001694176</v>
      </c>
      <c r="BQ15" s="56">
        <f>'Indicator Data'!R18/'Indicator Data'!$CB18</f>
        <v>9.4258667157458481E-2</v>
      </c>
      <c r="BR15" s="55">
        <f t="shared" si="26"/>
        <v>1.3</v>
      </c>
      <c r="BS15" s="55">
        <f t="shared" si="27"/>
        <v>1.2</v>
      </c>
      <c r="BT15" s="55">
        <f t="shared" si="28"/>
        <v>1.2333333333333334</v>
      </c>
      <c r="BU15" s="55">
        <f t="shared" si="52"/>
        <v>7.3</v>
      </c>
      <c r="BV15" s="55">
        <f>ROUND(IF('Indicator Data'!S18=0,0,IF(LOG('Indicator Data'!S18)&gt;BV$195,10,IF(LOG('Indicator Data'!S18)&lt;BV$194,0,10-(BV$195-LOG('Indicator Data'!S18))/(BV$195-BV$194)*10))),1)</f>
        <v>6.3</v>
      </c>
      <c r="BW15" s="55">
        <f>ROUND(IF('Indicator Data'!T18=0,0,IF(LOG('Indicator Data'!T18)&gt;BW$195,10,IF(LOG('Indicator Data'!T18)&lt;BW$194,0,10-(BW$195-LOG('Indicator Data'!T18))/(BW$195-BW$194)*10))),1)</f>
        <v>9.4</v>
      </c>
      <c r="BX15" s="55">
        <f t="shared" si="53"/>
        <v>8.3666666666666671</v>
      </c>
      <c r="BY15" s="56">
        <f>'Indicator Data'!S18/'Indicator Data'!$CB18</f>
        <v>1.4822794597415345E-3</v>
      </c>
      <c r="BZ15" s="56">
        <f>'Indicator Data'!T18/'Indicator Data'!$CB18</f>
        <v>0.22530026847007822</v>
      </c>
      <c r="CA15" s="55">
        <f t="shared" si="29"/>
        <v>0</v>
      </c>
      <c r="CB15" s="55">
        <f t="shared" si="30"/>
        <v>2.2999999999999998</v>
      </c>
      <c r="CC15" s="55">
        <f t="shared" si="54"/>
        <v>1.5333333333333332</v>
      </c>
      <c r="CD15" s="55">
        <f t="shared" si="55"/>
        <v>6</v>
      </c>
      <c r="CE15" s="55">
        <f t="shared" si="56"/>
        <v>6.7</v>
      </c>
      <c r="CF15" s="55">
        <f>ROUND(IF('Indicator Data'!U18=0,0,IF(LOG('Indicator Data'!U18)&gt;CF$195,10,IF(LOG('Indicator Data'!U18)&lt;CF$194,0,10-(CF$195-LOG('Indicator Data'!U18))/(CF$195-CF$194)*10))),1)</f>
        <v>10</v>
      </c>
      <c r="CG15" s="56">
        <f>'Indicator Data'!U18/'Indicator Data'!$CB18</f>
        <v>0.84477720262076872</v>
      </c>
      <c r="CH15" s="55">
        <f t="shared" si="31"/>
        <v>9.4</v>
      </c>
      <c r="CI15" s="55">
        <f t="shared" si="57"/>
        <v>9.6999999999999993</v>
      </c>
      <c r="CJ15" s="55">
        <f>ROUND(IF('Indicator Data'!V18=0,0,IF(LOG('Indicator Data'!V18)&gt;CJ$195,10,IF(LOG('Indicator Data'!V18)&lt;CJ$194,0,10-(CJ$195-LOG('Indicator Data'!V18))/(CJ$195-CJ$194)*10))),1)</f>
        <v>10</v>
      </c>
      <c r="CK15" s="56">
        <f>IF('Indicator Data'!V18/'Indicator Data'!$CB18&gt;1,1,'Indicator Data'!V18/'Indicator Data'!$CB18)</f>
        <v>0.99369751555892027</v>
      </c>
      <c r="CL15" s="55">
        <f t="shared" si="32"/>
        <v>9.9</v>
      </c>
      <c r="CM15" s="55">
        <f t="shared" si="58"/>
        <v>10</v>
      </c>
      <c r="CN15" s="55">
        <f>ROUND(IF('Indicator Data'!W18=0,0,IF(LOG('Indicator Data'!W18)&gt;CN$195,10,IF(LOG('Indicator Data'!W18)&lt;CN$194,0,10-(CN$195-LOG('Indicator Data'!W18))/(CN$195-CN$194)*10))),1)</f>
        <v>10</v>
      </c>
      <c r="CO15" s="56">
        <f>'Indicator Data'!W18/'Indicator Data'!$CB18</f>
        <v>0.989684645903391</v>
      </c>
      <c r="CP15" s="55">
        <f t="shared" si="33"/>
        <v>9.9</v>
      </c>
      <c r="CQ15" s="55">
        <f t="shared" si="59"/>
        <v>10</v>
      </c>
      <c r="CR15" s="55">
        <f t="shared" si="34"/>
        <v>9.4</v>
      </c>
      <c r="CS15" s="55">
        <f>IF('Indicator Data'!BR18="No data","x",ROUND(IF('Indicator Data'!BR18&gt;CS$195,0,IF('Indicator Data'!BR18&lt;CS$194,10,(CS$195-'Indicator Data'!BR18)/(CS$195-CS$194)*10)),1))</f>
        <v>5.8</v>
      </c>
      <c r="CT15" s="55">
        <f>IF('Indicator Data'!BS18="No data","x",ROUND(IF('Indicator Data'!BS18&gt;CT$195,0,IF('Indicator Data'!BS18&lt;CT$194,10,(CT$195-'Indicator Data'!BS18)/(CT$195-CT$194)*10)),1))</f>
        <v>0.5</v>
      </c>
      <c r="CU15" s="55">
        <f>IF('Indicator Data'!AC18="No data","x",ROUND(IF('Indicator Data'!AC18&gt;CU$195,0,IF('Indicator Data'!AC18&lt;CU$194,10,(CU$195-'Indicator Data'!AC18)/(CU$195-CU$194)*10)),1))</f>
        <v>6.5</v>
      </c>
      <c r="CV15" s="55">
        <f t="shared" si="35"/>
        <v>4.3</v>
      </c>
      <c r="CW15" s="55">
        <f>IF('Indicator Data'!X18="No data","x",ROUND(IF(LOG('Indicator Data'!X18)&gt;CW$195,10,IF(LOG('Indicator Data'!X18)&lt;CW$194,0,10-(CW$195-LOG('Indicator Data'!X18))/(CW$195-CW$194)*10)),1))</f>
        <v>10</v>
      </c>
      <c r="CX15" s="55">
        <f>IF('Indicator Data'!Y18="No data","x",ROUND(IF('Indicator Data'!Y18&gt;CX$195,10,IF('Indicator Data'!Y18&lt;CX$194,0,10-(CX$195-'Indicator Data'!Y18)/(CX$195-CX$194)*10)),1))</f>
        <v>6.4</v>
      </c>
      <c r="CY15" s="55">
        <f>IF('Indicator Data'!Z18="No data","x",ROUND(IF('Indicator Data'!Z18&gt;CY$195,10,IF('Indicator Data'!Z18&lt;CY$194,0,10-(CY$195-'Indicator Data'!Z18)/(CY$195-CY$194)*10)),1))</f>
        <v>3.7</v>
      </c>
      <c r="CZ15" s="55">
        <f>IF('Indicator Data'!AA18="No data","x",ROUND(IF('Indicator Data'!AA18&gt;CZ$195,10,IF('Indicator Data'!AA18&lt;CZ$194,0,10-(CZ$195-'Indicator Data'!AA18)/(CZ$195-CZ$194)*10)),1))</f>
        <v>6.2</v>
      </c>
      <c r="DA15" s="55">
        <f t="shared" si="60"/>
        <v>6.6</v>
      </c>
      <c r="DB15" s="55">
        <f t="shared" si="61"/>
        <v>5.8</v>
      </c>
      <c r="DC15" s="55">
        <f>IF('Indicator Data'!AF18="No data","x",ROUND(IF('Indicator Data'!AF18&gt;DC$195,10,IF('Indicator Data'!AF18&lt;DC$194,0,10-(DC$195-'Indicator Data'!AF18)/(DC$195-DC$194)*10)),1))</f>
        <v>5.5</v>
      </c>
      <c r="DD15" s="55">
        <f>IF('Indicator Data'!AG18="No data","x",ROUND(IF('Indicator Data'!AG18&gt;DD$195,10,IF('Indicator Data'!AG18&lt;DD$194,0,10-(DD$195-'Indicator Data'!AG18)/(DD$195-DD$194)*10)),1))</f>
        <v>2.6</v>
      </c>
      <c r="DE15" s="55">
        <f t="shared" si="62"/>
        <v>5.7</v>
      </c>
      <c r="DF15" s="55">
        <f>IF('Indicator Data'!AB18="No data","x",ROUND(IF('Indicator Data'!AB18&gt;DF$195,10,IF('Indicator Data'!AB18&lt;DF$194,0,10-(DF$195-'Indicator Data'!AB18)/(DF$195-DF$194)*10)),1))</f>
        <v>0</v>
      </c>
      <c r="DG15" s="55">
        <f t="shared" si="63"/>
        <v>3.2</v>
      </c>
      <c r="DH15" s="184">
        <f>IF('Indicator Data'!AD18="No data","x",'Indicator Data'!AD18/'Indicator Data'!$CA18)</f>
        <v>2.1755800425932108E-4</v>
      </c>
      <c r="DI15" s="55">
        <f t="shared" si="64"/>
        <v>7.8</v>
      </c>
      <c r="DJ15" s="55">
        <f>IF('Indicator Data'!AE18="No data","x",ROUND(IF('Indicator Data'!AE18&gt;DJ$195,0,IF('Indicator Data'!AE18&lt;DJ$194,10,(DJ$195-'Indicator Data'!AE18)/(DJ$195-DJ$194)*10)),1))</f>
        <v>6</v>
      </c>
      <c r="DK15" s="55">
        <f t="shared" si="65"/>
        <v>6.9</v>
      </c>
      <c r="DL15" s="55">
        <f t="shared" si="66"/>
        <v>5.3</v>
      </c>
      <c r="DM15" s="57">
        <f t="shared" si="36"/>
        <v>7.6</v>
      </c>
      <c r="DN15" s="58">
        <f t="shared" si="37"/>
        <v>8.1999999999999993</v>
      </c>
      <c r="DO15" s="55">
        <f>ROUND(IF('Indicator Data'!AH18=0,0,IF('Indicator Data'!AH18&gt;DO$195,10,IF('Indicator Data'!AH18&lt;DO$194,0,10-(DO$195-'Indicator Data'!AH18)/(DO$195-DO$194)*10))),1)</f>
        <v>10</v>
      </c>
      <c r="DP15" s="55">
        <f>ROUND(IF('Indicator Data'!AI18=0,0,IF(LOG('Indicator Data'!AI18)&gt;LOG(DP$195),10,IF(LOG('Indicator Data'!AI18)&lt;LOG(DP$194),0,10-(LOG(DP$195)-LOG('Indicator Data'!AI18))/(LOG(DP$195)-LOG(DP$194))*10))),1)</f>
        <v>9.5</v>
      </c>
      <c r="DQ15" s="57">
        <f t="shared" si="38"/>
        <v>9.8000000000000007</v>
      </c>
      <c r="DR15" s="55">
        <f>'Indicator Data'!AJ18</f>
        <v>0</v>
      </c>
      <c r="DS15" s="55">
        <f>'Indicator Data'!AK18</f>
        <v>0</v>
      </c>
      <c r="DT15" s="57">
        <f t="shared" si="39"/>
        <v>0</v>
      </c>
      <c r="DU15" s="58">
        <f t="shared" si="40"/>
        <v>6.9</v>
      </c>
      <c r="DV15" s="15"/>
      <c r="DW15" s="103"/>
    </row>
    <row r="16" spans="1:127" s="4" customFormat="1" x14ac:dyDescent="0.25">
      <c r="A16" s="121" t="str">
        <f>'Indicator Data'!A19</f>
        <v>Barbados</v>
      </c>
      <c r="B16" s="59" t="str">
        <f>'Indicator Data'!B19</f>
        <v>BRB</v>
      </c>
      <c r="C16" s="55">
        <f>ROUND(IF('Indicator Data'!C19=0,0.1,IF(LOG('Indicator Data'!C19)&gt;C$195,10,IF(LOG('Indicator Data'!C19)&lt;C$194,0,10-(C$195-LOG('Indicator Data'!C19))/(C$195-C$194)*10))),1)</f>
        <v>4.4000000000000004</v>
      </c>
      <c r="D16" s="55">
        <f>ROUND(IF('Indicator Data'!D19=0,0.1,IF(LOG('Indicator Data'!D19)&gt;D$195,10,IF(LOG('Indicator Data'!D19)&lt;D$194,0,10-(D$195-LOG('Indicator Data'!D19))/(D$195-D$194)*10))),1)</f>
        <v>0.1</v>
      </c>
      <c r="E16" s="55">
        <f t="shared" si="0"/>
        <v>2.5</v>
      </c>
      <c r="F16" s="55">
        <f>IF('Indicator Data'!E19="No data",0.1,(ROUND(IF('Indicator Data'!E19=0,0,IF(LOG('Indicator Data'!E19)&gt;F$195,10,IF(LOG('Indicator Data'!E19)&lt;F$194,0,10-(F$195-LOG('Indicator Data'!E19))/(F$195-F$194)*10))),1)))</f>
        <v>0.1</v>
      </c>
      <c r="G16" s="55">
        <f>ROUND(IF('Indicator Data'!F19=0,0,IF(LOG('Indicator Data'!F19)&gt;G$195,10,IF(LOG('Indicator Data'!F19)&lt;G$194,0,10-(G$195-LOG('Indicator Data'!F19))/(G$195-G$194)*10))),1)</f>
        <v>3.6</v>
      </c>
      <c r="H16" s="55">
        <f>ROUND(IF('Indicator Data'!G19=0,0,IF(LOG('Indicator Data'!G19)&gt;H$195,10,IF(LOG('Indicator Data'!G19)&lt;H$194,0,10-(H$195-LOG('Indicator Data'!G19))/(H$195-H$194)*10))),1)</f>
        <v>4</v>
      </c>
      <c r="I16" s="55">
        <f>ROUND(IF('Indicator Data'!H19=0,0,IF(LOG('Indicator Data'!H19)&gt;I$195,10,IF(LOG('Indicator Data'!H19)&lt;I$194,0,10-(I$195-LOG('Indicator Data'!H19))/(I$195-I$194)*10))),1)</f>
        <v>6.8</v>
      </c>
      <c r="J16" s="55">
        <f t="shared" si="1"/>
        <v>5.6</v>
      </c>
      <c r="K16" s="55">
        <f>ROUND(IF('Indicator Data'!I19=0,0,IF(LOG('Indicator Data'!I19)&gt;K$195,10,IF(LOG('Indicator Data'!I19)&lt;K$194,0,10-(K$195-LOG('Indicator Data'!I19))/(K$195-K$194)*10))),1)</f>
        <v>3.5</v>
      </c>
      <c r="L16" s="55">
        <f t="shared" si="2"/>
        <v>4.5999999999999996</v>
      </c>
      <c r="M16" s="55">
        <f>ROUND(IF('Indicator Data'!J19=0,0,IF(LOG('Indicator Data'!J19)&gt;M$195,10,IF(LOG('Indicator Data'!J19)&lt;M$194,0,10-(M$195-LOG('Indicator Data'!J19))/(M$195-M$194)*10))),1)</f>
        <v>0</v>
      </c>
      <c r="N16" s="56">
        <f>'Indicator Data'!C19/'Indicator Data'!$CB19</f>
        <v>2.0486271707797188E-3</v>
      </c>
      <c r="O16" s="56">
        <f>'Indicator Data'!D19/'Indicator Data'!$CB19</f>
        <v>0</v>
      </c>
      <c r="P16" s="56" t="str">
        <f>IF(F16=0.1,"x",'Indicator Data'!E19/'Indicator Data'!$CB19)</f>
        <v>x</v>
      </c>
      <c r="Q16" s="56">
        <f>'Indicator Data'!F19/'Indicator Data'!$CB19</f>
        <v>5.4113963020952445E-6</v>
      </c>
      <c r="R16" s="56">
        <f>'Indicator Data'!G19/'Indicator Data'!$CB19</f>
        <v>1.39889168411238E-2</v>
      </c>
      <c r="S16" s="56">
        <f>'Indicator Data'!H19/'Indicator Data'!$CB19</f>
        <v>1.9984166915891139E-3</v>
      </c>
      <c r="T16" s="56">
        <f>'Indicator Data'!I19/'Indicator Data'!$CB19</f>
        <v>1.9141565364248897E-3</v>
      </c>
      <c r="U16" s="56">
        <f>'Indicator Data'!J19/'Indicator Data'!$CB19</f>
        <v>0</v>
      </c>
      <c r="V16" s="55">
        <f t="shared" si="3"/>
        <v>10</v>
      </c>
      <c r="W16" s="55">
        <f t="shared" si="4"/>
        <v>0</v>
      </c>
      <c r="X16" s="55">
        <f t="shared" si="5"/>
        <v>7.6</v>
      </c>
      <c r="Y16" s="55">
        <f t="shared" si="6"/>
        <v>0.1</v>
      </c>
      <c r="Z16" s="55">
        <f t="shared" si="7"/>
        <v>7.2</v>
      </c>
      <c r="AA16" s="55">
        <f t="shared" si="8"/>
        <v>7.8</v>
      </c>
      <c r="AB16" s="55">
        <f t="shared" si="9"/>
        <v>4</v>
      </c>
      <c r="AC16" s="55">
        <f t="shared" si="10"/>
        <v>6.3</v>
      </c>
      <c r="AD16" s="55">
        <f t="shared" si="11"/>
        <v>1.9</v>
      </c>
      <c r="AE16" s="55">
        <f t="shared" si="12"/>
        <v>4.5</v>
      </c>
      <c r="AF16" s="55">
        <f t="shared" si="13"/>
        <v>0</v>
      </c>
      <c r="AG16" s="55">
        <f>ROUND(IF('Indicator Data'!K19=0,0,IF('Indicator Data'!K19&gt;AG$195,10,IF('Indicator Data'!K19&lt;AG$194,0,10-(AG$195-'Indicator Data'!K19)/(AG$195-AG$194)*10))),1)</f>
        <v>1</v>
      </c>
      <c r="AH16" s="55">
        <f t="shared" si="14"/>
        <v>7.2</v>
      </c>
      <c r="AI16" s="55">
        <f t="shared" si="15"/>
        <v>0.1</v>
      </c>
      <c r="AJ16" s="55">
        <f t="shared" si="16"/>
        <v>5.9</v>
      </c>
      <c r="AK16" s="55">
        <f t="shared" si="17"/>
        <v>5.4</v>
      </c>
      <c r="AL16" s="55">
        <f t="shared" si="18"/>
        <v>5.7</v>
      </c>
      <c r="AM16" s="55">
        <f t="shared" si="19"/>
        <v>2.7</v>
      </c>
      <c r="AN16" s="55">
        <f t="shared" si="20"/>
        <v>0</v>
      </c>
      <c r="AO16" s="183">
        <f t="shared" si="21"/>
        <v>5.6</v>
      </c>
      <c r="AP16" s="183">
        <f t="shared" si="41"/>
        <v>0.1</v>
      </c>
      <c r="AQ16" s="183">
        <f t="shared" si="22"/>
        <v>5.7</v>
      </c>
      <c r="AR16" s="183">
        <f t="shared" si="23"/>
        <v>4.5999999999999996</v>
      </c>
      <c r="AS16" s="55">
        <f t="shared" si="24"/>
        <v>0.5</v>
      </c>
      <c r="AT16" s="55" t="str">
        <f>IF('Indicator Data'!L19="No data","x",IF('Indicator Data'!CC19&lt;1000,"x",ROUND((IF('Indicator Data'!L19&gt;AT$195,10,IF('Indicator Data'!L19&lt;AT$194,0,10-(AT$195-'Indicator Data'!L19)/(AT$195-AT$194)*10))),1)))</f>
        <v>x</v>
      </c>
      <c r="AU16" s="183">
        <f t="shared" si="25"/>
        <v>0.5</v>
      </c>
      <c r="AV16" s="55" t="str">
        <f>IF('Indicator Data'!M19="No data","x",ROUND(IF('Indicator Data'!M19=0,0,IF(LOG('Indicator Data'!M19)&gt;AV$195,10,IF(LOG('Indicator Data'!M19)&lt;AV$194,0,10-(AV$195-LOG('Indicator Data'!M19))/(AV$195-AV$194)*10))),1))</f>
        <v>x</v>
      </c>
      <c r="AW16" s="56" t="str">
        <f>IF(AV16="x","x",'Indicator Data'!M19/'Indicator Data'!$CB19)</f>
        <v>x</v>
      </c>
      <c r="AX16" s="55" t="str">
        <f t="shared" si="42"/>
        <v>x</v>
      </c>
      <c r="AY16" s="55" t="str">
        <f t="shared" si="43"/>
        <v>x</v>
      </c>
      <c r="AZ16" s="55" t="str">
        <f>IF('Indicator Data'!N19="No data","x",ROUND(IF('Indicator Data'!N19=0,0,IF(LOG('Indicator Data'!N19)&gt;AZ$195,10,IF(LOG('Indicator Data'!N19)&lt;AZ$194,0,10-(AZ$195-LOG('Indicator Data'!N19))/(AZ$195-AZ$194)*10))),1))</f>
        <v>x</v>
      </c>
      <c r="BA16" s="56" t="str">
        <f>IF(AZ16="x","x",'Indicator Data'!N19/'Indicator Data'!$CB19)</f>
        <v>x</v>
      </c>
      <c r="BB16" s="55" t="str">
        <f t="shared" si="44"/>
        <v>x</v>
      </c>
      <c r="BC16" s="55" t="str">
        <f t="shared" si="45"/>
        <v>x</v>
      </c>
      <c r="BD16" s="55" t="str">
        <f>IF('Indicator Data'!O19="No data","x",ROUND(IF('Indicator Data'!O19=0,0,IF(LOG('Indicator Data'!O19)&gt;BD$195,10,IF(LOG('Indicator Data'!O19)&lt;BD$194,0,10-(BD$195-LOG('Indicator Data'!O19))/(BD$195-BD$194)*10))),1))</f>
        <v>x</v>
      </c>
      <c r="BE16" s="56" t="str">
        <f>IF(BD16="x","x",'Indicator Data'!O19/'Indicator Data'!$CB19)</f>
        <v>x</v>
      </c>
      <c r="BF16" s="55" t="str">
        <f t="shared" si="46"/>
        <v>x</v>
      </c>
      <c r="BG16" s="55" t="str">
        <f t="shared" si="47"/>
        <v>x</v>
      </c>
      <c r="BH16" s="55" t="str">
        <f>IF('Indicator Data'!P19="No data","x",ROUND(IF('Indicator Data'!P19=0,0,IF(LOG('Indicator Data'!P19)&gt;BH$195,10,IF(LOG('Indicator Data'!P19)&lt;BH$194,0,10-(BH$195-LOG('Indicator Data'!P19))/(BH$195-BH$194)*10))),1))</f>
        <v>x</v>
      </c>
      <c r="BI16" s="56" t="str">
        <f>IF(BH16="x","x",'Indicator Data'!P19/'Indicator Data'!$CB19)</f>
        <v>x</v>
      </c>
      <c r="BJ16" s="55" t="str">
        <f t="shared" si="48"/>
        <v>x</v>
      </c>
      <c r="BK16" s="55" t="str">
        <f t="shared" si="49"/>
        <v>x</v>
      </c>
      <c r="BL16" s="55" t="str">
        <f t="shared" si="50"/>
        <v>x</v>
      </c>
      <c r="BM16" s="55">
        <f>ROUND(IF('Indicator Data'!Q19=0,0,IF(LOG('Indicator Data'!Q19)&gt;BM$195,10,IF(LOG('Indicator Data'!Q19)&lt;BM$194,0,10-(BM$195-LOG('Indicator Data'!Q19))/(BM$195-BM$194)*10))),1)</f>
        <v>0</v>
      </c>
      <c r="BN16" s="55">
        <f>ROUND(IF('Indicator Data'!R19=0,0,IF(LOG('Indicator Data'!R19)&gt;BN$195,10,IF(LOG('Indicator Data'!R19)&lt;BN$194,0,10-(BN$195-LOG('Indicator Data'!R19))/(BN$195-BN$194)*10))),1)</f>
        <v>0</v>
      </c>
      <c r="BO16" s="55">
        <f t="shared" si="51"/>
        <v>0</v>
      </c>
      <c r="BP16" s="56">
        <f>'Indicator Data'!Q19/'Indicator Data'!$CB19</f>
        <v>0</v>
      </c>
      <c r="BQ16" s="56">
        <f>'Indicator Data'!R19/'Indicator Data'!$CB19</f>
        <v>0</v>
      </c>
      <c r="BR16" s="55">
        <f t="shared" si="26"/>
        <v>0</v>
      </c>
      <c r="BS16" s="55">
        <f t="shared" si="27"/>
        <v>0</v>
      </c>
      <c r="BT16" s="55">
        <f t="shared" si="28"/>
        <v>0</v>
      </c>
      <c r="BU16" s="55">
        <f t="shared" si="52"/>
        <v>0</v>
      </c>
      <c r="BV16" s="55">
        <f>ROUND(IF('Indicator Data'!S19=0,0,IF(LOG('Indicator Data'!S19)&gt;BV$195,10,IF(LOG('Indicator Data'!S19)&lt;BV$194,0,10-(BV$195-LOG('Indicator Data'!S19))/(BV$195-BV$194)*10))),1)</f>
        <v>0</v>
      </c>
      <c r="BW16" s="55">
        <f>ROUND(IF('Indicator Data'!T19=0,0,IF(LOG('Indicator Data'!T19)&gt;BW$195,10,IF(LOG('Indicator Data'!T19)&lt;BW$194,0,10-(BW$195-LOG('Indicator Data'!T19))/(BW$195-BW$194)*10))),1)</f>
        <v>0</v>
      </c>
      <c r="BX16" s="55">
        <f t="shared" si="53"/>
        <v>0</v>
      </c>
      <c r="BY16" s="56">
        <f>'Indicator Data'!S19/'Indicator Data'!$CB19</f>
        <v>0</v>
      </c>
      <c r="BZ16" s="56">
        <f>'Indicator Data'!T19/'Indicator Data'!$CB19</f>
        <v>0</v>
      </c>
      <c r="CA16" s="55">
        <f t="shared" si="29"/>
        <v>0</v>
      </c>
      <c r="CB16" s="55">
        <f t="shared" si="30"/>
        <v>0</v>
      </c>
      <c r="CC16" s="55">
        <f t="shared" si="54"/>
        <v>0</v>
      </c>
      <c r="CD16" s="55">
        <f t="shared" si="55"/>
        <v>0</v>
      </c>
      <c r="CE16" s="55">
        <f t="shared" si="56"/>
        <v>0</v>
      </c>
      <c r="CF16" s="55">
        <f>ROUND(IF('Indicator Data'!U19=0,0,IF(LOG('Indicator Data'!U19)&gt;CF$195,10,IF(LOG('Indicator Data'!U19)&lt;CF$194,0,10-(CF$195-LOG('Indicator Data'!U19))/(CF$195-CF$194)*10))),1)</f>
        <v>6</v>
      </c>
      <c r="CG16" s="56">
        <f>'Indicator Data'!U19/'Indicator Data'!$CB19</f>
        <v>0.56166282567774395</v>
      </c>
      <c r="CH16" s="55">
        <f t="shared" si="31"/>
        <v>6.2</v>
      </c>
      <c r="CI16" s="55">
        <f t="shared" si="57"/>
        <v>6.1</v>
      </c>
      <c r="CJ16" s="55">
        <f>ROUND(IF('Indicator Data'!V19=0,0,IF(LOG('Indicator Data'!V19)&gt;CJ$195,10,IF(LOG('Indicator Data'!V19)&lt;CJ$194,0,10-(CJ$195-LOG('Indicator Data'!V19))/(CJ$195-CJ$194)*10))),1)</f>
        <v>6.3</v>
      </c>
      <c r="CK16" s="56">
        <f>IF('Indicator Data'!V19/'Indicator Data'!$CB19&gt;1,1,'Indicator Data'!V19/'Indicator Data'!$CB19)</f>
        <v>0.8971024871593688</v>
      </c>
      <c r="CL16" s="55">
        <f t="shared" si="32"/>
        <v>9</v>
      </c>
      <c r="CM16" s="55">
        <f t="shared" si="58"/>
        <v>7.9</v>
      </c>
      <c r="CN16" s="55">
        <f>ROUND(IF('Indicator Data'!W19=0,0,IF(LOG('Indicator Data'!W19)&gt;CN$195,10,IF(LOG('Indicator Data'!W19)&lt;CN$194,0,10-(CN$195-LOG('Indicator Data'!W19))/(CN$195-CN$194)*10))),1)</f>
        <v>6.2</v>
      </c>
      <c r="CO16" s="56">
        <f>'Indicator Data'!W19/'Indicator Data'!$CB19</f>
        <v>0.82039021004169388</v>
      </c>
      <c r="CP16" s="55">
        <f t="shared" si="33"/>
        <v>8.1999999999999993</v>
      </c>
      <c r="CQ16" s="55">
        <f t="shared" si="59"/>
        <v>7.3</v>
      </c>
      <c r="CR16" s="55">
        <f t="shared" si="34"/>
        <v>6</v>
      </c>
      <c r="CS16" s="55">
        <f>IF('Indicator Data'!BR19="No data","x",ROUND(IF('Indicator Data'!BR19&gt;CS$195,0,IF('Indicator Data'!BR19&lt;CS$194,10,(CS$195-'Indicator Data'!BR19)/(CS$195-CS$194)*10)),1))</f>
        <v>0.3</v>
      </c>
      <c r="CT16" s="55">
        <f>IF('Indicator Data'!BS19="No data","x",ROUND(IF('Indicator Data'!BS19&gt;CT$195,0,IF('Indicator Data'!BS19&lt;CT$194,10,(CT$195-'Indicator Data'!BS19)/(CT$195-CT$194)*10)),1))</f>
        <v>0.3</v>
      </c>
      <c r="CU16" s="55">
        <f>IF('Indicator Data'!AC19="No data","x",ROUND(IF('Indicator Data'!AC19&gt;CU$195,0,IF('Indicator Data'!AC19&lt;CU$194,10,(CU$195-'Indicator Data'!AC19)/(CU$195-CU$194)*10)),1))</f>
        <v>1.2</v>
      </c>
      <c r="CV16" s="55">
        <f t="shared" si="35"/>
        <v>0.6</v>
      </c>
      <c r="CW16" s="55">
        <f>IF('Indicator Data'!X19="No data","x",ROUND(IF(LOG('Indicator Data'!X19)&gt;CW$195,10,IF(LOG('Indicator Data'!X19)&lt;CW$194,0,10-(CW$195-LOG('Indicator Data'!X19))/(CW$195-CW$194)*10)),1))</f>
        <v>9.4</v>
      </c>
      <c r="CX16" s="55">
        <f>IF('Indicator Data'!Y19="No data","x",ROUND(IF('Indicator Data'!Y19&gt;CX$195,10,IF('Indicator Data'!Y19&lt;CX$194,0,10-(CX$195-'Indicator Data'!Y19)/(CX$195-CX$194)*10)),1))</f>
        <v>0.2</v>
      </c>
      <c r="CY16" s="55">
        <f>IF('Indicator Data'!Z19="No data","x",ROUND(IF('Indicator Data'!Z19&gt;CY$195,10,IF('Indicator Data'!Z19&lt;CY$194,0,10-(CY$195-'Indicator Data'!Z19)/(CY$195-CY$194)*10)),1))</f>
        <v>3.1</v>
      </c>
      <c r="CZ16" s="55" t="str">
        <f>IF('Indicator Data'!AA19="No data","x",ROUND(IF('Indicator Data'!AA19&gt;CZ$195,10,IF('Indicator Data'!AA19&lt;CZ$194,0,10-(CZ$195-'Indicator Data'!AA19)/(CZ$195-CZ$194)*10)),1))</f>
        <v>x</v>
      </c>
      <c r="DA16" s="55">
        <f t="shared" si="60"/>
        <v>4.2</v>
      </c>
      <c r="DB16" s="55">
        <f t="shared" si="61"/>
        <v>3</v>
      </c>
      <c r="DC16" s="55" t="str">
        <f>IF('Indicator Data'!AF19="No data","x",ROUND(IF('Indicator Data'!AF19&gt;DC$195,10,IF('Indicator Data'!AF19&lt;DC$194,0,10-(DC$195-'Indicator Data'!AF19)/(DC$195-DC$194)*10)),1))</f>
        <v>x</v>
      </c>
      <c r="DD16" s="55">
        <f>IF('Indicator Data'!AG19="No data","x",ROUND(IF('Indicator Data'!AG19&gt;DD$195,10,IF('Indicator Data'!AG19&lt;DD$194,0,10-(DD$195-'Indicator Data'!AG19)/(DD$195-DD$194)*10)),1))</f>
        <v>0.2</v>
      </c>
      <c r="DE16" s="55">
        <f t="shared" si="62"/>
        <v>3.2</v>
      </c>
      <c r="DF16" s="55">
        <f>IF('Indicator Data'!AB19="No data","x",ROUND(IF('Indicator Data'!AB19&gt;DF$195,10,IF('Indicator Data'!AB19&lt;DF$194,0,10-(DF$195-'Indicator Data'!AB19)/(DF$195-DF$194)*10)),1))</f>
        <v>0.3</v>
      </c>
      <c r="DG16" s="55">
        <f t="shared" si="63"/>
        <v>0.5</v>
      </c>
      <c r="DH16" s="184">
        <f>IF('Indicator Data'!AD19="No data","x",'Indicator Data'!AD19/'Indicator Data'!$CA19)</f>
        <v>2.055598719257476E-4</v>
      </c>
      <c r="DI16" s="55">
        <f t="shared" si="64"/>
        <v>7.9</v>
      </c>
      <c r="DJ16" s="55" t="str">
        <f>IF('Indicator Data'!AE19="No data","x",ROUND(IF('Indicator Data'!AE19&gt;DJ$195,0,IF('Indicator Data'!AE19&lt;DJ$194,10,(DJ$195-'Indicator Data'!AE19)/(DJ$195-DJ$194)*10)),1))</f>
        <v>x</v>
      </c>
      <c r="DK16" s="55">
        <f t="shared" si="65"/>
        <v>7.9</v>
      </c>
      <c r="DL16" s="55">
        <f t="shared" si="66"/>
        <v>3.9</v>
      </c>
      <c r="DM16" s="57">
        <f t="shared" si="36"/>
        <v>4.4000000000000004</v>
      </c>
      <c r="DN16" s="58">
        <f t="shared" si="37"/>
        <v>3.8</v>
      </c>
      <c r="DO16" s="55">
        <f>ROUND(IF('Indicator Data'!AH19=0,0,IF('Indicator Data'!AH19&gt;DO$195,10,IF('Indicator Data'!AH19&lt;DO$194,0,10-(DO$195-'Indicator Data'!AH19)/(DO$195-DO$194)*10))),1)</f>
        <v>0</v>
      </c>
      <c r="DP16" s="55">
        <f>ROUND(IF('Indicator Data'!AI19=0,0,IF(LOG('Indicator Data'!AI19)&gt;LOG(DP$195),10,IF(LOG('Indicator Data'!AI19)&lt;LOG(DP$194),0,10-(LOG(DP$195)-LOG('Indicator Data'!AI19))/(LOG(DP$195)-LOG(DP$194))*10))),1)</f>
        <v>0</v>
      </c>
      <c r="DQ16" s="57">
        <f t="shared" si="38"/>
        <v>0</v>
      </c>
      <c r="DR16" s="55">
        <f>'Indicator Data'!AJ19</f>
        <v>0</v>
      </c>
      <c r="DS16" s="55">
        <f>'Indicator Data'!AK19</f>
        <v>0</v>
      </c>
      <c r="DT16" s="57">
        <f t="shared" si="39"/>
        <v>0</v>
      </c>
      <c r="DU16" s="58">
        <f t="shared" si="40"/>
        <v>0</v>
      </c>
      <c r="DV16" s="15"/>
      <c r="DW16" s="103"/>
    </row>
    <row r="17" spans="1:127" s="4" customFormat="1" x14ac:dyDescent="0.25">
      <c r="A17" s="121" t="str">
        <f>'Indicator Data'!A20</f>
        <v>Belarus</v>
      </c>
      <c r="B17" s="59" t="str">
        <f>'Indicator Data'!B20</f>
        <v>BLR</v>
      </c>
      <c r="C17" s="55">
        <f>ROUND(IF('Indicator Data'!C20=0,0.1,IF(LOG('Indicator Data'!C20)&gt;C$195,10,IF(LOG('Indicator Data'!C20)&lt;C$194,0,10-(C$195-LOG('Indicator Data'!C20))/(C$195-C$194)*10))),1)</f>
        <v>0.1</v>
      </c>
      <c r="D17" s="55">
        <f>ROUND(IF('Indicator Data'!D20=0,0.1,IF(LOG('Indicator Data'!D20)&gt;D$195,10,IF(LOG('Indicator Data'!D20)&lt;D$194,0,10-(D$195-LOG('Indicator Data'!D20))/(D$195-D$194)*10))),1)</f>
        <v>0.1</v>
      </c>
      <c r="E17" s="55">
        <f t="shared" si="0"/>
        <v>0.1</v>
      </c>
      <c r="F17" s="55">
        <f>IF('Indicator Data'!E20="No data",0.1,(ROUND(IF('Indicator Data'!E20=0,0,IF(LOG('Indicator Data'!E20)&gt;F$195,10,IF(LOG('Indicator Data'!E20)&lt;F$194,0,10-(F$195-LOG('Indicator Data'!E20))/(F$195-F$194)*10))),1)))</f>
        <v>7.1</v>
      </c>
      <c r="G17" s="55">
        <f>ROUND(IF('Indicator Data'!F20=0,0,IF(LOG('Indicator Data'!F20)&gt;G$195,10,IF(LOG('Indicator Data'!F20)&lt;G$194,0,10-(G$195-LOG('Indicator Data'!F20))/(G$195-G$194)*10))),1)</f>
        <v>0</v>
      </c>
      <c r="H17" s="55">
        <f>ROUND(IF('Indicator Data'!G20=0,0,IF(LOG('Indicator Data'!G20)&gt;H$195,10,IF(LOG('Indicator Data'!G20)&lt;H$194,0,10-(H$195-LOG('Indicator Data'!G20))/(H$195-H$194)*10))),1)</f>
        <v>0</v>
      </c>
      <c r="I17" s="55">
        <f>ROUND(IF('Indicator Data'!H20=0,0,IF(LOG('Indicator Data'!H20)&gt;I$195,10,IF(LOG('Indicator Data'!H20)&lt;I$194,0,10-(I$195-LOG('Indicator Data'!H20))/(I$195-I$194)*10))),1)</f>
        <v>0</v>
      </c>
      <c r="J17" s="55">
        <f t="shared" si="1"/>
        <v>0</v>
      </c>
      <c r="K17" s="55">
        <f>ROUND(IF('Indicator Data'!I20=0,0,IF(LOG('Indicator Data'!I20)&gt;K$195,10,IF(LOG('Indicator Data'!I20)&lt;K$194,0,10-(K$195-LOG('Indicator Data'!I20))/(K$195-K$194)*10))),1)</f>
        <v>0</v>
      </c>
      <c r="L17" s="55">
        <f t="shared" si="2"/>
        <v>0</v>
      </c>
      <c r="M17" s="55">
        <f>ROUND(IF('Indicator Data'!J20=0,0,IF(LOG('Indicator Data'!J20)&gt;M$195,10,IF(LOG('Indicator Data'!J20)&lt;M$194,0,10-(M$195-LOG('Indicator Data'!J20))/(M$195-M$194)*10))),1)</f>
        <v>0</v>
      </c>
      <c r="N17" s="56">
        <f>'Indicator Data'!C20/'Indicator Data'!$CB20</f>
        <v>0</v>
      </c>
      <c r="O17" s="56">
        <f>'Indicator Data'!D20/'Indicator Data'!$CB20</f>
        <v>0</v>
      </c>
      <c r="P17" s="56">
        <f>IF(F17=0.1,"x",'Indicator Data'!E20/'Indicator Data'!$CB20)</f>
        <v>7.5713172034969139E-3</v>
      </c>
      <c r="Q17" s="56">
        <f>'Indicator Data'!F20/'Indicator Data'!$CB20</f>
        <v>0</v>
      </c>
      <c r="R17" s="56">
        <f>'Indicator Data'!G20/'Indicator Data'!$CB20</f>
        <v>0</v>
      </c>
      <c r="S17" s="56">
        <f>'Indicator Data'!H20/'Indicator Data'!$CB20</f>
        <v>0</v>
      </c>
      <c r="T17" s="56">
        <f>'Indicator Data'!I20/'Indicator Data'!$CB20</f>
        <v>0</v>
      </c>
      <c r="U17" s="56">
        <f>'Indicator Data'!J20/'Indicator Data'!$CB20</f>
        <v>0</v>
      </c>
      <c r="V17" s="55">
        <f t="shared" si="3"/>
        <v>0</v>
      </c>
      <c r="W17" s="55">
        <f t="shared" si="4"/>
        <v>0</v>
      </c>
      <c r="X17" s="55">
        <f t="shared" si="5"/>
        <v>0</v>
      </c>
      <c r="Y17" s="55">
        <f t="shared" si="6"/>
        <v>5</v>
      </c>
      <c r="Z17" s="55">
        <f t="shared" si="7"/>
        <v>0</v>
      </c>
      <c r="AA17" s="55">
        <f t="shared" si="8"/>
        <v>0</v>
      </c>
      <c r="AB17" s="55">
        <f t="shared" si="9"/>
        <v>0</v>
      </c>
      <c r="AC17" s="55">
        <f t="shared" si="10"/>
        <v>0</v>
      </c>
      <c r="AD17" s="55">
        <f t="shared" si="11"/>
        <v>0</v>
      </c>
      <c r="AE17" s="55">
        <f t="shared" si="12"/>
        <v>0</v>
      </c>
      <c r="AF17" s="55">
        <f t="shared" si="13"/>
        <v>0</v>
      </c>
      <c r="AG17" s="55">
        <f>ROUND(IF('Indicator Data'!K20=0,0,IF('Indicator Data'!K20&gt;AG$195,10,IF('Indicator Data'!K20&lt;AG$194,0,10-(AG$195-'Indicator Data'!K20)/(AG$195-AG$194)*10))),1)</f>
        <v>0</v>
      </c>
      <c r="AH17" s="55">
        <f t="shared" si="14"/>
        <v>0.1</v>
      </c>
      <c r="AI17" s="55">
        <f t="shared" si="15"/>
        <v>0.1</v>
      </c>
      <c r="AJ17" s="55">
        <f t="shared" si="16"/>
        <v>0</v>
      </c>
      <c r="AK17" s="55">
        <f t="shared" si="17"/>
        <v>0</v>
      </c>
      <c r="AL17" s="55">
        <f t="shared" si="18"/>
        <v>0</v>
      </c>
      <c r="AM17" s="55">
        <f t="shared" si="19"/>
        <v>0</v>
      </c>
      <c r="AN17" s="55">
        <f t="shared" si="20"/>
        <v>0</v>
      </c>
      <c r="AO17" s="183">
        <f t="shared" si="21"/>
        <v>0.1</v>
      </c>
      <c r="AP17" s="183">
        <f t="shared" si="41"/>
        <v>6.2</v>
      </c>
      <c r="AQ17" s="183">
        <f t="shared" si="22"/>
        <v>0</v>
      </c>
      <c r="AR17" s="183">
        <f t="shared" si="23"/>
        <v>0</v>
      </c>
      <c r="AS17" s="55">
        <f t="shared" si="24"/>
        <v>0</v>
      </c>
      <c r="AT17" s="55">
        <f>IF('Indicator Data'!L20="No data","x",IF('Indicator Data'!CC20&lt;1000,"x",ROUND((IF('Indicator Data'!L20&gt;AT$195,10,IF('Indicator Data'!L20&lt;AT$194,0,10-(AT$195-'Indicator Data'!L20)/(AT$195-AT$194)*10))),1)))</f>
        <v>6.1</v>
      </c>
      <c r="AU17" s="183">
        <f t="shared" si="25"/>
        <v>3.1</v>
      </c>
      <c r="AV17" s="55">
        <f>IF('Indicator Data'!M20="No data","x",ROUND(IF('Indicator Data'!M20=0,0,IF(LOG('Indicator Data'!M20)&gt;AV$195,10,IF(LOG('Indicator Data'!M20)&lt;AV$194,0,10-(AV$195-LOG('Indicator Data'!M20))/(AV$195-AV$194)*10))),1))</f>
        <v>6.9</v>
      </c>
      <c r="AW17" s="56">
        <f>IF(AV17="x","x",'Indicator Data'!M20/'Indicator Data'!$CB20)</f>
        <v>6.9886281057568292E-2</v>
      </c>
      <c r="AX17" s="55">
        <f t="shared" si="42"/>
        <v>0.8</v>
      </c>
      <c r="AY17" s="55">
        <f t="shared" si="43"/>
        <v>4.5</v>
      </c>
      <c r="AZ17" s="55" t="str">
        <f>IF('Indicator Data'!N20="No data","x",ROUND(IF('Indicator Data'!N20=0,0,IF(LOG('Indicator Data'!N20)&gt;AZ$195,10,IF(LOG('Indicator Data'!N20)&lt;AZ$194,0,10-(AZ$195-LOG('Indicator Data'!N20))/(AZ$195-AZ$194)*10))),1))</f>
        <v>x</v>
      </c>
      <c r="BA17" s="56" t="str">
        <f>IF(AZ17="x","x",'Indicator Data'!N20/'Indicator Data'!$CB20)</f>
        <v>x</v>
      </c>
      <c r="BB17" s="55" t="str">
        <f t="shared" si="44"/>
        <v>x</v>
      </c>
      <c r="BC17" s="55" t="str">
        <f t="shared" si="45"/>
        <v>x</v>
      </c>
      <c r="BD17" s="55" t="str">
        <f>IF('Indicator Data'!O20="No data","x",ROUND(IF('Indicator Data'!O20=0,0,IF(LOG('Indicator Data'!O20)&gt;BD$195,10,IF(LOG('Indicator Data'!O20)&lt;BD$194,0,10-(BD$195-LOG('Indicator Data'!O20))/(BD$195-BD$194)*10))),1))</f>
        <v>x</v>
      </c>
      <c r="BE17" s="56" t="str">
        <f>IF(BD17="x","x",'Indicator Data'!O20/'Indicator Data'!$CB20)</f>
        <v>x</v>
      </c>
      <c r="BF17" s="55" t="str">
        <f t="shared" si="46"/>
        <v>x</v>
      </c>
      <c r="BG17" s="55" t="str">
        <f t="shared" si="47"/>
        <v>x</v>
      </c>
      <c r="BH17" s="55" t="str">
        <f>IF('Indicator Data'!P20="No data","x",ROUND(IF('Indicator Data'!P20=0,0,IF(LOG('Indicator Data'!P20)&gt;BH$195,10,IF(LOG('Indicator Data'!P20)&lt;BH$194,0,10-(BH$195-LOG('Indicator Data'!P20))/(BH$195-BH$194)*10))),1))</f>
        <v>x</v>
      </c>
      <c r="BI17" s="56" t="str">
        <f>IF(BH17="x","x",'Indicator Data'!P20/'Indicator Data'!$CB20)</f>
        <v>x</v>
      </c>
      <c r="BJ17" s="55" t="str">
        <f t="shared" si="48"/>
        <v>x</v>
      </c>
      <c r="BK17" s="55" t="str">
        <f t="shared" si="49"/>
        <v>x</v>
      </c>
      <c r="BL17" s="55">
        <f t="shared" si="50"/>
        <v>4.5</v>
      </c>
      <c r="BM17" s="55">
        <f>ROUND(IF('Indicator Data'!Q20=0,0,IF(LOG('Indicator Data'!Q20)&gt;BM$195,10,IF(LOG('Indicator Data'!Q20)&lt;BM$194,0,10-(BM$195-LOG('Indicator Data'!Q20))/(BM$195-BM$194)*10))),1)</f>
        <v>0</v>
      </c>
      <c r="BN17" s="55">
        <f>ROUND(IF('Indicator Data'!R20=0,0,IF(LOG('Indicator Data'!R20)&gt;BN$195,10,IF(LOG('Indicator Data'!R20)&lt;BN$194,0,10-(BN$195-LOG('Indicator Data'!R20))/(BN$195-BN$194)*10))),1)</f>
        <v>0</v>
      </c>
      <c r="BO17" s="55">
        <f t="shared" si="51"/>
        <v>0</v>
      </c>
      <c r="BP17" s="56">
        <f>'Indicator Data'!Q20/'Indicator Data'!$CB20</f>
        <v>0</v>
      </c>
      <c r="BQ17" s="56">
        <f>'Indicator Data'!R20/'Indicator Data'!$CB20</f>
        <v>0</v>
      </c>
      <c r="BR17" s="55">
        <f t="shared" si="26"/>
        <v>0</v>
      </c>
      <c r="BS17" s="55">
        <f t="shared" si="27"/>
        <v>0</v>
      </c>
      <c r="BT17" s="55">
        <f t="shared" si="28"/>
        <v>0</v>
      </c>
      <c r="BU17" s="55">
        <f t="shared" si="52"/>
        <v>0</v>
      </c>
      <c r="BV17" s="55">
        <f>ROUND(IF('Indicator Data'!S20=0,0,IF(LOG('Indicator Data'!S20)&gt;BV$195,10,IF(LOG('Indicator Data'!S20)&lt;BV$194,0,10-(BV$195-LOG('Indicator Data'!S20))/(BV$195-BV$194)*10))),1)</f>
        <v>0</v>
      </c>
      <c r="BW17" s="55">
        <f>ROUND(IF('Indicator Data'!T20=0,0,IF(LOG('Indicator Data'!T20)&gt;BW$195,10,IF(LOG('Indicator Data'!T20)&lt;BW$194,0,10-(BW$195-LOG('Indicator Data'!T20))/(BW$195-BW$194)*10))),1)</f>
        <v>0</v>
      </c>
      <c r="BX17" s="55">
        <f t="shared" si="53"/>
        <v>0</v>
      </c>
      <c r="BY17" s="56">
        <f>'Indicator Data'!S20/'Indicator Data'!$CB20</f>
        <v>0</v>
      </c>
      <c r="BZ17" s="56">
        <f>'Indicator Data'!T20/'Indicator Data'!$CB20</f>
        <v>0</v>
      </c>
      <c r="CA17" s="55">
        <f t="shared" si="29"/>
        <v>0</v>
      </c>
      <c r="CB17" s="55">
        <f t="shared" si="30"/>
        <v>0</v>
      </c>
      <c r="CC17" s="55">
        <f t="shared" si="54"/>
        <v>0</v>
      </c>
      <c r="CD17" s="55">
        <f t="shared" si="55"/>
        <v>0</v>
      </c>
      <c r="CE17" s="55">
        <f t="shared" si="56"/>
        <v>0</v>
      </c>
      <c r="CF17" s="55">
        <f>ROUND(IF('Indicator Data'!U20=0,0,IF(LOG('Indicator Data'!U20)&gt;CF$195,10,IF(LOG('Indicator Data'!U20)&lt;CF$194,0,10-(CF$195-LOG('Indicator Data'!U20))/(CF$195-CF$194)*10))),1)</f>
        <v>0</v>
      </c>
      <c r="CG17" s="56">
        <f>'Indicator Data'!U20/'Indicator Data'!$CB20</f>
        <v>0</v>
      </c>
      <c r="CH17" s="55">
        <f t="shared" si="31"/>
        <v>0</v>
      </c>
      <c r="CI17" s="55">
        <f t="shared" si="57"/>
        <v>0</v>
      </c>
      <c r="CJ17" s="55">
        <f>ROUND(IF('Indicator Data'!V20=0,0,IF(LOG('Indicator Data'!V20)&gt;CJ$195,10,IF(LOG('Indicator Data'!V20)&lt;CJ$194,0,10-(CJ$195-LOG('Indicator Data'!V20))/(CJ$195-CJ$194)*10))),1)</f>
        <v>0</v>
      </c>
      <c r="CK17" s="56">
        <f>IF('Indicator Data'!V20/'Indicator Data'!$CB20&gt;1,1,'Indicator Data'!V20/'Indicator Data'!$CB20)</f>
        <v>0</v>
      </c>
      <c r="CL17" s="55">
        <f t="shared" si="32"/>
        <v>0</v>
      </c>
      <c r="CM17" s="55">
        <f t="shared" si="58"/>
        <v>0</v>
      </c>
      <c r="CN17" s="55">
        <f>ROUND(IF('Indicator Data'!W20=0,0,IF(LOG('Indicator Data'!W20)&gt;CN$195,10,IF(LOG('Indicator Data'!W20)&lt;CN$194,0,10-(CN$195-LOG('Indicator Data'!W20))/(CN$195-CN$194)*10))),1)</f>
        <v>0</v>
      </c>
      <c r="CO17" s="56">
        <f>'Indicator Data'!W20/'Indicator Data'!$CB20</f>
        <v>0</v>
      </c>
      <c r="CP17" s="55">
        <f t="shared" si="33"/>
        <v>0</v>
      </c>
      <c r="CQ17" s="55">
        <f t="shared" si="59"/>
        <v>0</v>
      </c>
      <c r="CR17" s="55">
        <f t="shared" si="34"/>
        <v>0</v>
      </c>
      <c r="CS17" s="55">
        <f>IF('Indicator Data'!BR20="No data","x",ROUND(IF('Indicator Data'!BR20&gt;CS$195,0,IF('Indicator Data'!BR20&lt;CS$194,10,(CS$195-'Indicator Data'!BR20)/(CS$195-CS$194)*10)),1))</f>
        <v>0.2</v>
      </c>
      <c r="CT17" s="55">
        <f>IF('Indicator Data'!BS20="No data","x",ROUND(IF('Indicator Data'!BS20&gt;CT$195,0,IF('Indicator Data'!BS20&lt;CT$194,10,(CT$195-'Indicator Data'!BS20)/(CT$195-CT$194)*10)),1))</f>
        <v>0.6</v>
      </c>
      <c r="CU17" s="55" t="str">
        <f>IF('Indicator Data'!AC20="No data","x",ROUND(IF('Indicator Data'!AC20&gt;CU$195,0,IF('Indicator Data'!AC20&lt;CU$194,10,(CU$195-'Indicator Data'!AC20)/(CU$195-CU$194)*10)),1))</f>
        <v>x</v>
      </c>
      <c r="CV17" s="55">
        <f t="shared" si="35"/>
        <v>0.4</v>
      </c>
      <c r="CW17" s="55">
        <f>IF('Indicator Data'!X20="No data","x",ROUND(IF(LOG('Indicator Data'!X20)&gt;CW$195,10,IF(LOG('Indicator Data'!X20)&lt;CW$194,0,10-(CW$195-LOG('Indicator Data'!X20))/(CW$195-CW$194)*10)),1))</f>
        <v>5.6</v>
      </c>
      <c r="CX17" s="55">
        <f>IF('Indicator Data'!Y20="No data","x",ROUND(IF('Indicator Data'!Y20&gt;CX$195,10,IF('Indicator Data'!Y20&lt;CX$194,0,10-(CX$195-'Indicator Data'!Y20)/(CX$195-CX$194)*10)),1))</f>
        <v>0.9</v>
      </c>
      <c r="CY17" s="55">
        <f>IF('Indicator Data'!Z20="No data","x",ROUND(IF('Indicator Data'!Z20&gt;CY$195,10,IF('Indicator Data'!Z20&lt;CY$194,0,10-(CY$195-'Indicator Data'!Z20)/(CY$195-CY$194)*10)),1))</f>
        <v>7.9</v>
      </c>
      <c r="CZ17" s="55">
        <f>IF('Indicator Data'!AA20="No data","x",ROUND(IF('Indicator Data'!AA20&gt;CZ$195,10,IF('Indicator Data'!AA20&lt;CZ$194,0,10-(CZ$195-'Indicator Data'!AA20)/(CZ$195-CZ$194)*10)),1))</f>
        <v>1.2</v>
      </c>
      <c r="DA17" s="55">
        <f t="shared" si="60"/>
        <v>3.9</v>
      </c>
      <c r="DB17" s="55">
        <f t="shared" si="61"/>
        <v>2.7</v>
      </c>
      <c r="DC17" s="55">
        <f>IF('Indicator Data'!AF20="No data","x",ROUND(IF('Indicator Data'!AF20&gt;DC$195,10,IF('Indicator Data'!AF20&lt;DC$194,0,10-(DC$195-'Indicator Data'!AF20)/(DC$195-DC$194)*10)),1))</f>
        <v>5</v>
      </c>
      <c r="DD17" s="55">
        <f>IF('Indicator Data'!AG20="No data","x",ROUND(IF('Indicator Data'!AG20&gt;DD$195,10,IF('Indicator Data'!AG20&lt;DD$194,0,10-(DD$195-'Indicator Data'!AG20)/(DD$195-DD$194)*10)),1))</f>
        <v>0.6</v>
      </c>
      <c r="DE17" s="55">
        <f t="shared" si="62"/>
        <v>3.5</v>
      </c>
      <c r="DF17" s="55">
        <f>IF('Indicator Data'!AB20="No data","x",ROUND(IF('Indicator Data'!AB20&gt;DF$195,10,IF('Indicator Data'!AB20&lt;DF$194,0,10-(DF$195-'Indicator Data'!AB20)/(DF$195-DF$194)*10)),1))</f>
        <v>0</v>
      </c>
      <c r="DG17" s="55">
        <f t="shared" si="63"/>
        <v>0.3</v>
      </c>
      <c r="DH17" s="184" t="str">
        <f>IF('Indicator Data'!AD20="No data","x",'Indicator Data'!AD20/'Indicator Data'!$CA20)</f>
        <v>x</v>
      </c>
      <c r="DI17" s="55" t="str">
        <f t="shared" si="64"/>
        <v>x</v>
      </c>
      <c r="DJ17" s="55" t="str">
        <f>IF('Indicator Data'!AE20="No data","x",ROUND(IF('Indicator Data'!AE20&gt;DJ$195,0,IF('Indicator Data'!AE20&lt;DJ$194,10,(DJ$195-'Indicator Data'!AE20)/(DJ$195-DJ$194)*10)),1))</f>
        <v>x</v>
      </c>
      <c r="DK17" s="55" t="str">
        <f t="shared" si="65"/>
        <v>x</v>
      </c>
      <c r="DL17" s="55">
        <f t="shared" si="66"/>
        <v>1.9</v>
      </c>
      <c r="DM17" s="57">
        <f t="shared" si="36"/>
        <v>2.4</v>
      </c>
      <c r="DN17" s="58">
        <f t="shared" si="37"/>
        <v>2.2999999999999998</v>
      </c>
      <c r="DO17" s="55">
        <f>ROUND(IF('Indicator Data'!AH20=0,0,IF('Indicator Data'!AH20&gt;DO$195,10,IF('Indicator Data'!AH20&lt;DO$194,0,10-(DO$195-'Indicator Data'!AH20)/(DO$195-DO$194)*10))),1)</f>
        <v>1.1000000000000001</v>
      </c>
      <c r="DP17" s="55">
        <f>ROUND(IF('Indicator Data'!AI20=0,0,IF(LOG('Indicator Data'!AI20)&gt;LOG(DP$195),10,IF(LOG('Indicator Data'!AI20)&lt;LOG(DP$194),0,10-(LOG(DP$195)-LOG('Indicator Data'!AI20))/(LOG(DP$195)-LOG(DP$194))*10))),1)</f>
        <v>4</v>
      </c>
      <c r="DQ17" s="57">
        <f t="shared" si="38"/>
        <v>2.7</v>
      </c>
      <c r="DR17" s="55">
        <f>'Indicator Data'!AJ20</f>
        <v>0</v>
      </c>
      <c r="DS17" s="55">
        <f>'Indicator Data'!AK20</f>
        <v>0</v>
      </c>
      <c r="DT17" s="57">
        <f t="shared" si="39"/>
        <v>0</v>
      </c>
      <c r="DU17" s="58">
        <f t="shared" si="40"/>
        <v>1.9</v>
      </c>
      <c r="DV17" s="15"/>
      <c r="DW17" s="103"/>
    </row>
    <row r="18" spans="1:127" s="4" customFormat="1" x14ac:dyDescent="0.25">
      <c r="A18" s="121" t="str">
        <f>'Indicator Data'!A21</f>
        <v>Belgium</v>
      </c>
      <c r="B18" s="59" t="str">
        <f>'Indicator Data'!B21</f>
        <v>BEL</v>
      </c>
      <c r="C18" s="55">
        <f>ROUND(IF('Indicator Data'!C21=0,0.1,IF(LOG('Indicator Data'!C21)&gt;C$195,10,IF(LOG('Indicator Data'!C21)&lt;C$194,0,10-(C$195-LOG('Indicator Data'!C21))/(C$195-C$194)*10))),1)</f>
        <v>7.3</v>
      </c>
      <c r="D18" s="55">
        <f>ROUND(IF('Indicator Data'!D21=0,0.1,IF(LOG('Indicator Data'!D21)&gt;D$195,10,IF(LOG('Indicator Data'!D21)&lt;D$194,0,10-(D$195-LOG('Indicator Data'!D21))/(D$195-D$194)*10))),1)</f>
        <v>0.1</v>
      </c>
      <c r="E18" s="55">
        <f t="shared" si="0"/>
        <v>4.5999999999999996</v>
      </c>
      <c r="F18" s="55">
        <f>IF('Indicator Data'!E21="No data",0.1,(ROUND(IF('Indicator Data'!E21=0,0,IF(LOG('Indicator Data'!E21)&gt;F$195,10,IF(LOG('Indicator Data'!E21)&lt;F$194,0,10-(F$195-LOG('Indicator Data'!E21))/(F$195-F$194)*10))),1)))</f>
        <v>5.9</v>
      </c>
      <c r="G18" s="55">
        <f>ROUND(IF('Indicator Data'!F21=0,0,IF(LOG('Indicator Data'!F21)&gt;G$195,10,IF(LOG('Indicator Data'!F21)&lt;G$194,0,10-(G$195-LOG('Indicator Data'!F21))/(G$195-G$194)*10))),1)</f>
        <v>0</v>
      </c>
      <c r="H18" s="55">
        <f>ROUND(IF('Indicator Data'!G21=0,0,IF(LOG('Indicator Data'!G21)&gt;H$195,10,IF(LOG('Indicator Data'!G21)&lt;H$194,0,10-(H$195-LOG('Indicator Data'!G21))/(H$195-H$194)*10))),1)</f>
        <v>0</v>
      </c>
      <c r="I18" s="55">
        <f>ROUND(IF('Indicator Data'!H21=0,0,IF(LOG('Indicator Data'!H21)&gt;I$195,10,IF(LOG('Indicator Data'!H21)&lt;I$194,0,10-(I$195-LOG('Indicator Data'!H21))/(I$195-I$194)*10))),1)</f>
        <v>0</v>
      </c>
      <c r="J18" s="55">
        <f t="shared" si="1"/>
        <v>0</v>
      </c>
      <c r="K18" s="55">
        <f>ROUND(IF('Indicator Data'!I21=0,0,IF(LOG('Indicator Data'!I21)&gt;K$195,10,IF(LOG('Indicator Data'!I21)&lt;K$194,0,10-(K$195-LOG('Indicator Data'!I21))/(K$195-K$194)*10))),1)</f>
        <v>0</v>
      </c>
      <c r="L18" s="55">
        <f t="shared" si="2"/>
        <v>0</v>
      </c>
      <c r="M18" s="55">
        <f>ROUND(IF('Indicator Data'!J21=0,0,IF(LOG('Indicator Data'!J21)&gt;M$195,10,IF(LOG('Indicator Data'!J21)&lt;M$194,0,10-(M$195-LOG('Indicator Data'!J21))/(M$195-M$194)*10))),1)</f>
        <v>0</v>
      </c>
      <c r="N18" s="56">
        <f>'Indicator Data'!C21/'Indicator Data'!$CB21</f>
        <v>7.0612974929983561E-4</v>
      </c>
      <c r="O18" s="56">
        <f>'Indicator Data'!D21/'Indicator Data'!$CB21</f>
        <v>0</v>
      </c>
      <c r="P18" s="56">
        <f>IF(F18=0.1,"x",'Indicator Data'!E21/'Indicator Data'!$CB21)</f>
        <v>1.9403083232425891E-3</v>
      </c>
      <c r="Q18" s="56">
        <f>'Indicator Data'!F21/'Indicator Data'!$CB21</f>
        <v>0</v>
      </c>
      <c r="R18" s="56">
        <f>'Indicator Data'!G21/'Indicator Data'!$CB21</f>
        <v>0</v>
      </c>
      <c r="S18" s="56">
        <f>'Indicator Data'!H21/'Indicator Data'!$CB21</f>
        <v>0</v>
      </c>
      <c r="T18" s="56">
        <f>'Indicator Data'!I21/'Indicator Data'!$CB21</f>
        <v>0</v>
      </c>
      <c r="U18" s="56">
        <f>'Indicator Data'!J21/'Indicator Data'!$CB21</f>
        <v>0</v>
      </c>
      <c r="V18" s="55">
        <f t="shared" si="3"/>
        <v>3.5</v>
      </c>
      <c r="W18" s="55">
        <f t="shared" si="4"/>
        <v>0</v>
      </c>
      <c r="X18" s="55">
        <f t="shared" si="5"/>
        <v>1.9</v>
      </c>
      <c r="Y18" s="55">
        <f t="shared" si="6"/>
        <v>1.3</v>
      </c>
      <c r="Z18" s="55">
        <f t="shared" si="7"/>
        <v>0</v>
      </c>
      <c r="AA18" s="55">
        <f t="shared" si="8"/>
        <v>0</v>
      </c>
      <c r="AB18" s="55">
        <f t="shared" si="9"/>
        <v>0</v>
      </c>
      <c r="AC18" s="55">
        <f t="shared" si="10"/>
        <v>0</v>
      </c>
      <c r="AD18" s="55">
        <f t="shared" si="11"/>
        <v>0</v>
      </c>
      <c r="AE18" s="55">
        <f t="shared" si="12"/>
        <v>0</v>
      </c>
      <c r="AF18" s="55">
        <f t="shared" si="13"/>
        <v>0</v>
      </c>
      <c r="AG18" s="55">
        <f>ROUND(IF('Indicator Data'!K21=0,0,IF('Indicator Data'!K21&gt;AG$195,10,IF('Indicator Data'!K21&lt;AG$194,0,10-(AG$195-'Indicator Data'!K21)/(AG$195-AG$194)*10))),1)</f>
        <v>0</v>
      </c>
      <c r="AH18" s="55">
        <f t="shared" si="14"/>
        <v>5.4</v>
      </c>
      <c r="AI18" s="55">
        <f t="shared" si="15"/>
        <v>0.1</v>
      </c>
      <c r="AJ18" s="55">
        <f t="shared" si="16"/>
        <v>0</v>
      </c>
      <c r="AK18" s="55">
        <f t="shared" si="17"/>
        <v>0</v>
      </c>
      <c r="AL18" s="55">
        <f t="shared" si="18"/>
        <v>0</v>
      </c>
      <c r="AM18" s="55">
        <f t="shared" si="19"/>
        <v>0</v>
      </c>
      <c r="AN18" s="55">
        <f t="shared" si="20"/>
        <v>0</v>
      </c>
      <c r="AO18" s="183">
        <f t="shared" si="21"/>
        <v>3.4</v>
      </c>
      <c r="AP18" s="183">
        <f t="shared" si="41"/>
        <v>4</v>
      </c>
      <c r="AQ18" s="183">
        <f t="shared" si="22"/>
        <v>0</v>
      </c>
      <c r="AR18" s="183">
        <f t="shared" si="23"/>
        <v>0</v>
      </c>
      <c r="AS18" s="55">
        <f t="shared" si="24"/>
        <v>0</v>
      </c>
      <c r="AT18" s="55">
        <f>IF('Indicator Data'!L21="No data","x",IF('Indicator Data'!CC21&lt;1000,"x",ROUND((IF('Indicator Data'!L21&gt;AT$195,10,IF('Indicator Data'!L21&lt;AT$194,0,10-(AT$195-'Indicator Data'!L21)/(AT$195-AT$194)*10))),1)))</f>
        <v>1</v>
      </c>
      <c r="AU18" s="183">
        <f t="shared" si="25"/>
        <v>0.5</v>
      </c>
      <c r="AV18" s="55">
        <f>IF('Indicator Data'!M21="No data","x",ROUND(IF('Indicator Data'!M21=0,0,IF(LOG('Indicator Data'!M21)&gt;AV$195,10,IF(LOG('Indicator Data'!M21)&lt;AV$194,0,10-(AV$195-LOG('Indicator Data'!M21))/(AV$195-AV$194)*10))),1))</f>
        <v>0</v>
      </c>
      <c r="AW18" s="56">
        <f>IF(AV18="x","x",'Indicator Data'!M21/'Indicator Data'!$CB21)</f>
        <v>0</v>
      </c>
      <c r="AX18" s="55">
        <f t="shared" si="42"/>
        <v>0</v>
      </c>
      <c r="AY18" s="55">
        <f t="shared" si="43"/>
        <v>0</v>
      </c>
      <c r="AZ18" s="55" t="str">
        <f>IF('Indicator Data'!N21="No data","x",ROUND(IF('Indicator Data'!N21=0,0,IF(LOG('Indicator Data'!N21)&gt;AZ$195,10,IF(LOG('Indicator Data'!N21)&lt;AZ$194,0,10-(AZ$195-LOG('Indicator Data'!N21))/(AZ$195-AZ$194)*10))),1))</f>
        <v>x</v>
      </c>
      <c r="BA18" s="56" t="str">
        <f>IF(AZ18="x","x",'Indicator Data'!N21/'Indicator Data'!$CB21)</f>
        <v>x</v>
      </c>
      <c r="BB18" s="55" t="str">
        <f t="shared" si="44"/>
        <v>x</v>
      </c>
      <c r="BC18" s="55" t="str">
        <f t="shared" si="45"/>
        <v>x</v>
      </c>
      <c r="BD18" s="55" t="str">
        <f>IF('Indicator Data'!O21="No data","x",ROUND(IF('Indicator Data'!O21=0,0,IF(LOG('Indicator Data'!O21)&gt;BD$195,10,IF(LOG('Indicator Data'!O21)&lt;BD$194,0,10-(BD$195-LOG('Indicator Data'!O21))/(BD$195-BD$194)*10))),1))</f>
        <v>x</v>
      </c>
      <c r="BE18" s="56" t="str">
        <f>IF(BD18="x","x",'Indicator Data'!O21/'Indicator Data'!$CB21)</f>
        <v>x</v>
      </c>
      <c r="BF18" s="55" t="str">
        <f t="shared" si="46"/>
        <v>x</v>
      </c>
      <c r="BG18" s="55" t="str">
        <f t="shared" si="47"/>
        <v>x</v>
      </c>
      <c r="BH18" s="55" t="str">
        <f>IF('Indicator Data'!P21="No data","x",ROUND(IF('Indicator Data'!P21=0,0,IF(LOG('Indicator Data'!P21)&gt;BH$195,10,IF(LOG('Indicator Data'!P21)&lt;BH$194,0,10-(BH$195-LOG('Indicator Data'!P21))/(BH$195-BH$194)*10))),1))</f>
        <v>x</v>
      </c>
      <c r="BI18" s="56" t="str">
        <f>IF(BH18="x","x",'Indicator Data'!P21/'Indicator Data'!$CB21)</f>
        <v>x</v>
      </c>
      <c r="BJ18" s="55" t="str">
        <f t="shared" si="48"/>
        <v>x</v>
      </c>
      <c r="BK18" s="55" t="str">
        <f t="shared" si="49"/>
        <v>x</v>
      </c>
      <c r="BL18" s="55">
        <f t="shared" si="50"/>
        <v>0</v>
      </c>
      <c r="BM18" s="55">
        <f>ROUND(IF('Indicator Data'!Q21=0,0,IF(LOG('Indicator Data'!Q21)&gt;BM$195,10,IF(LOG('Indicator Data'!Q21)&lt;BM$194,0,10-(BM$195-LOG('Indicator Data'!Q21))/(BM$195-BM$194)*10))),1)</f>
        <v>0</v>
      </c>
      <c r="BN18" s="55">
        <f>ROUND(IF('Indicator Data'!R21=0,0,IF(LOG('Indicator Data'!R21)&gt;BN$195,10,IF(LOG('Indicator Data'!R21)&lt;BN$194,0,10-(BN$195-LOG('Indicator Data'!R21))/(BN$195-BN$194)*10))),1)</f>
        <v>0</v>
      </c>
      <c r="BO18" s="55">
        <f t="shared" si="51"/>
        <v>0</v>
      </c>
      <c r="BP18" s="56">
        <f>'Indicator Data'!Q21/'Indicator Data'!$CB21</f>
        <v>0</v>
      </c>
      <c r="BQ18" s="56">
        <f>'Indicator Data'!R21/'Indicator Data'!$CB21</f>
        <v>0</v>
      </c>
      <c r="BR18" s="55">
        <f t="shared" si="26"/>
        <v>0</v>
      </c>
      <c r="BS18" s="55">
        <f t="shared" si="27"/>
        <v>0</v>
      </c>
      <c r="BT18" s="55">
        <f t="shared" si="28"/>
        <v>0</v>
      </c>
      <c r="BU18" s="55">
        <f t="shared" si="52"/>
        <v>0</v>
      </c>
      <c r="BV18" s="55">
        <f>ROUND(IF('Indicator Data'!S21=0,0,IF(LOG('Indicator Data'!S21)&gt;BV$195,10,IF(LOG('Indicator Data'!S21)&lt;BV$194,0,10-(BV$195-LOG('Indicator Data'!S21))/(BV$195-BV$194)*10))),1)</f>
        <v>0</v>
      </c>
      <c r="BW18" s="55">
        <f>ROUND(IF('Indicator Data'!T21=0,0,IF(LOG('Indicator Data'!T21)&gt;BW$195,10,IF(LOG('Indicator Data'!T21)&lt;BW$194,0,10-(BW$195-LOG('Indicator Data'!T21))/(BW$195-BW$194)*10))),1)</f>
        <v>0</v>
      </c>
      <c r="BX18" s="55">
        <f t="shared" si="53"/>
        <v>0</v>
      </c>
      <c r="BY18" s="56">
        <f>'Indicator Data'!S21/'Indicator Data'!$CB21</f>
        <v>0</v>
      </c>
      <c r="BZ18" s="56">
        <f>'Indicator Data'!T21/'Indicator Data'!$CB21</f>
        <v>0</v>
      </c>
      <c r="CA18" s="55">
        <f t="shared" si="29"/>
        <v>0</v>
      </c>
      <c r="CB18" s="55">
        <f t="shared" si="30"/>
        <v>0</v>
      </c>
      <c r="CC18" s="55">
        <f t="shared" si="54"/>
        <v>0</v>
      </c>
      <c r="CD18" s="55">
        <f t="shared" si="55"/>
        <v>0</v>
      </c>
      <c r="CE18" s="55">
        <f t="shared" si="56"/>
        <v>0</v>
      </c>
      <c r="CF18" s="55">
        <f>ROUND(IF('Indicator Data'!U21=0,0,IF(LOG('Indicator Data'!U21)&gt;CF$195,10,IF(LOG('Indicator Data'!U21)&lt;CF$194,0,10-(CF$195-LOG('Indicator Data'!U21))/(CF$195-CF$194)*10))),1)</f>
        <v>0</v>
      </c>
      <c r="CG18" s="56">
        <f>'Indicator Data'!U21/'Indicator Data'!$CB21</f>
        <v>0</v>
      </c>
      <c r="CH18" s="55">
        <f t="shared" si="31"/>
        <v>0</v>
      </c>
      <c r="CI18" s="55">
        <f t="shared" si="57"/>
        <v>0</v>
      </c>
      <c r="CJ18" s="55">
        <f>ROUND(IF('Indicator Data'!V21=0,0,IF(LOG('Indicator Data'!V21)&gt;CJ$195,10,IF(LOG('Indicator Data'!V21)&lt;CJ$194,0,10-(CJ$195-LOG('Indicator Data'!V21))/(CJ$195-CJ$194)*10))),1)</f>
        <v>0</v>
      </c>
      <c r="CK18" s="56">
        <f>IF('Indicator Data'!V21/'Indicator Data'!$CB21&gt;1,1,'Indicator Data'!V21/'Indicator Data'!$CB21)</f>
        <v>0</v>
      </c>
      <c r="CL18" s="55">
        <f t="shared" si="32"/>
        <v>0</v>
      </c>
      <c r="CM18" s="55">
        <f t="shared" si="58"/>
        <v>0</v>
      </c>
      <c r="CN18" s="55">
        <f>ROUND(IF('Indicator Data'!W21=0,0,IF(LOG('Indicator Data'!W21)&gt;CN$195,10,IF(LOG('Indicator Data'!W21)&lt;CN$194,0,10-(CN$195-LOG('Indicator Data'!W21))/(CN$195-CN$194)*10))),1)</f>
        <v>0</v>
      </c>
      <c r="CO18" s="56">
        <f>'Indicator Data'!W21/'Indicator Data'!$CB21</f>
        <v>0</v>
      </c>
      <c r="CP18" s="55">
        <f t="shared" si="33"/>
        <v>0</v>
      </c>
      <c r="CQ18" s="55">
        <f t="shared" si="59"/>
        <v>0</v>
      </c>
      <c r="CR18" s="55">
        <f t="shared" si="34"/>
        <v>0</v>
      </c>
      <c r="CS18" s="55">
        <f>IF('Indicator Data'!BR21="No data","x",ROUND(IF('Indicator Data'!BR21&gt;CS$195,0,IF('Indicator Data'!BR21&lt;CS$194,10,(CS$195-'Indicator Data'!BR21)/(CS$195-CS$194)*10)),1))</f>
        <v>0.1</v>
      </c>
      <c r="CT18" s="55">
        <f>IF('Indicator Data'!BS21="No data","x",ROUND(IF('Indicator Data'!BS21&gt;CT$195,0,IF('Indicator Data'!BS21&lt;CT$194,10,(CT$195-'Indicator Data'!BS21)/(CT$195-CT$194)*10)),1))</f>
        <v>0</v>
      </c>
      <c r="CU18" s="55" t="str">
        <f>IF('Indicator Data'!AC21="No data","x",ROUND(IF('Indicator Data'!AC21&gt;CU$195,0,IF('Indicator Data'!AC21&lt;CU$194,10,(CU$195-'Indicator Data'!AC21)/(CU$195-CU$194)*10)),1))</f>
        <v>x</v>
      </c>
      <c r="CV18" s="55">
        <f t="shared" si="35"/>
        <v>0.1</v>
      </c>
      <c r="CW18" s="55">
        <f>IF('Indicator Data'!X21="No data","x",ROUND(IF(LOG('Indicator Data'!X21)&gt;CW$195,10,IF(LOG('Indicator Data'!X21)&lt;CW$194,0,10-(CW$195-LOG('Indicator Data'!X21))/(CW$195-CW$194)*10)),1))</f>
        <v>8.6</v>
      </c>
      <c r="CX18" s="55">
        <f>IF('Indicator Data'!Y21="No data","x",ROUND(IF('Indicator Data'!Y21&gt;CX$195,10,IF('Indicator Data'!Y21&lt;CX$194,0,10-(CX$195-'Indicator Data'!Y21)/(CX$195-CX$194)*10)),1))</f>
        <v>0.9</v>
      </c>
      <c r="CY18" s="55">
        <f>IF('Indicator Data'!Z21="No data","x",ROUND(IF('Indicator Data'!Z21&gt;CY$195,10,IF('Indicator Data'!Z21&lt;CY$194,0,10-(CY$195-'Indicator Data'!Z21)/(CY$195-CY$194)*10)),1))</f>
        <v>9.8000000000000007</v>
      </c>
      <c r="CZ18" s="55">
        <f>IF('Indicator Data'!AA21="No data","x",ROUND(IF('Indicator Data'!AA21&gt;CZ$195,10,IF('Indicator Data'!AA21&lt;CZ$194,0,10-(CZ$195-'Indicator Data'!AA21)/(CZ$195-CZ$194)*10)),1))</f>
        <v>0.9</v>
      </c>
      <c r="DA18" s="55">
        <f t="shared" si="60"/>
        <v>5.0999999999999996</v>
      </c>
      <c r="DB18" s="55">
        <f t="shared" si="61"/>
        <v>3.4</v>
      </c>
      <c r="DC18" s="55" t="str">
        <f>IF('Indicator Data'!AF21="No data","x",ROUND(IF('Indicator Data'!AF21&gt;DC$195,10,IF('Indicator Data'!AF21&lt;DC$194,0,10-(DC$195-'Indicator Data'!AF21)/(DC$195-DC$194)*10)),1))</f>
        <v>x</v>
      </c>
      <c r="DD18" s="55">
        <f>IF('Indicator Data'!AG21="No data","x",ROUND(IF('Indicator Data'!AG21&gt;DD$195,10,IF('Indicator Data'!AG21&lt;DD$194,0,10-(DD$195-'Indicator Data'!AG21)/(DD$195-DD$194)*10)),1))</f>
        <v>0.3</v>
      </c>
      <c r="DE18" s="55">
        <f t="shared" si="62"/>
        <v>4.0999999999999996</v>
      </c>
      <c r="DF18" s="55">
        <f>IF('Indicator Data'!AB21="No data","x",ROUND(IF('Indicator Data'!AB21&gt;DF$195,10,IF('Indicator Data'!AB21&lt;DF$194,0,10-(DF$195-'Indicator Data'!AB21)/(DF$195-DF$194)*10)),1))</f>
        <v>0</v>
      </c>
      <c r="DG18" s="55">
        <f t="shared" si="63"/>
        <v>0</v>
      </c>
      <c r="DH18" s="184">
        <f>IF('Indicator Data'!AD21="No data","x",'Indicator Data'!AD21/'Indicator Data'!$CA21)</f>
        <v>9.7692014247625892E-4</v>
      </c>
      <c r="DI18" s="55">
        <f t="shared" si="64"/>
        <v>0.2</v>
      </c>
      <c r="DJ18" s="55">
        <f>IF('Indicator Data'!AE21="No data","x",ROUND(IF('Indicator Data'!AE21&gt;DJ$195,0,IF('Indicator Data'!AE21&lt;DJ$194,10,(DJ$195-'Indicator Data'!AE21)/(DJ$195-DJ$194)*10)),1))</f>
        <v>0</v>
      </c>
      <c r="DK18" s="55">
        <f t="shared" si="65"/>
        <v>0.1</v>
      </c>
      <c r="DL18" s="55">
        <f t="shared" si="66"/>
        <v>1.4</v>
      </c>
      <c r="DM18" s="57">
        <f t="shared" si="36"/>
        <v>1.3</v>
      </c>
      <c r="DN18" s="58">
        <f t="shared" si="37"/>
        <v>1.7</v>
      </c>
      <c r="DO18" s="55">
        <f>ROUND(IF('Indicator Data'!AH21=0,0,IF('Indicator Data'!AH21&gt;DO$195,10,IF('Indicator Data'!AH21&lt;DO$194,0,10-(DO$195-'Indicator Data'!AH21)/(DO$195-DO$194)*10))),1)</f>
        <v>1.6</v>
      </c>
      <c r="DP18" s="55">
        <f>ROUND(IF('Indicator Data'!AI21=0,0,IF(LOG('Indicator Data'!AI21)&gt;LOG(DP$195),10,IF(LOG('Indicator Data'!AI21)&lt;LOG(DP$194),0,10-(LOG(DP$195)-LOG('Indicator Data'!AI21))/(LOG(DP$195)-LOG(DP$194))*10))),1)</f>
        <v>4.9000000000000004</v>
      </c>
      <c r="DQ18" s="57">
        <f t="shared" si="38"/>
        <v>3.4</v>
      </c>
      <c r="DR18" s="55">
        <f>'Indicator Data'!AJ21</f>
        <v>0</v>
      </c>
      <c r="DS18" s="55">
        <f>'Indicator Data'!AK21</f>
        <v>0</v>
      </c>
      <c r="DT18" s="57">
        <f t="shared" si="39"/>
        <v>0</v>
      </c>
      <c r="DU18" s="58">
        <f t="shared" si="40"/>
        <v>2.4</v>
      </c>
      <c r="DV18" s="15"/>
      <c r="DW18" s="103"/>
    </row>
    <row r="19" spans="1:127" s="4" customFormat="1" x14ac:dyDescent="0.25">
      <c r="A19" s="121" t="str">
        <f>'Indicator Data'!A22</f>
        <v>Belize</v>
      </c>
      <c r="B19" s="59" t="str">
        <f>'Indicator Data'!B22</f>
        <v>BLZ</v>
      </c>
      <c r="C19" s="55">
        <f>ROUND(IF('Indicator Data'!C22=0,0.1,IF(LOG('Indicator Data'!C22)&gt;C$195,10,IF(LOG('Indicator Data'!C22)&lt;C$194,0,10-(C$195-LOG('Indicator Data'!C22))/(C$195-C$194)*10))),1)</f>
        <v>3.8</v>
      </c>
      <c r="D19" s="55">
        <f>ROUND(IF('Indicator Data'!D22=0,0.1,IF(LOG('Indicator Data'!D22)&gt;D$195,10,IF(LOG('Indicator Data'!D22)&lt;D$194,0,10-(D$195-LOG('Indicator Data'!D22))/(D$195-D$194)*10))),1)</f>
        <v>0.1</v>
      </c>
      <c r="E19" s="55">
        <f t="shared" si="0"/>
        <v>2.1</v>
      </c>
      <c r="F19" s="55">
        <f>IF('Indicator Data'!E22="No data",0.1,(ROUND(IF('Indicator Data'!E22=0,0,IF(LOG('Indicator Data'!E22)&gt;F$195,10,IF(LOG('Indicator Data'!E22)&lt;F$194,0,10-(F$195-LOG('Indicator Data'!E22))/(F$195-F$194)*10))),1)))</f>
        <v>4.5</v>
      </c>
      <c r="G19" s="55">
        <f>ROUND(IF('Indicator Data'!F22=0,0,IF(LOG('Indicator Data'!F22)&gt;G$195,10,IF(LOG('Indicator Data'!F22)&lt;G$194,0,10-(G$195-LOG('Indicator Data'!F22))/(G$195-G$194)*10))),1)</f>
        <v>3.5</v>
      </c>
      <c r="H19" s="55">
        <f>ROUND(IF('Indicator Data'!G22=0,0,IF(LOG('Indicator Data'!G22)&gt;H$195,10,IF(LOG('Indicator Data'!G22)&lt;H$194,0,10-(H$195-LOG('Indicator Data'!G22))/(H$195-H$194)*10))),1)</f>
        <v>4.0999999999999996</v>
      </c>
      <c r="I19" s="55">
        <f>ROUND(IF('Indicator Data'!H22=0,0,IF(LOG('Indicator Data'!H22)&gt;I$195,10,IF(LOG('Indicator Data'!H22)&lt;I$194,0,10-(I$195-LOG('Indicator Data'!H22))/(I$195-I$194)*10))),1)</f>
        <v>6.7</v>
      </c>
      <c r="J19" s="55">
        <f t="shared" si="1"/>
        <v>5.5</v>
      </c>
      <c r="K19" s="55">
        <f>ROUND(IF('Indicator Data'!I22=0,0,IF(LOG('Indicator Data'!I22)&gt;K$195,10,IF(LOG('Indicator Data'!I22)&lt;K$194,0,10-(K$195-LOG('Indicator Data'!I22))/(K$195-K$194)*10))),1)</f>
        <v>5.2</v>
      </c>
      <c r="L19" s="55">
        <f t="shared" si="2"/>
        <v>5.4</v>
      </c>
      <c r="M19" s="55">
        <f>ROUND(IF('Indicator Data'!J22=0,0,IF(LOG('Indicator Data'!J22)&gt;M$195,10,IF(LOG('Indicator Data'!J22)&lt;M$194,0,10-(M$195-LOG('Indicator Data'!J22))/(M$195-M$194)*10))),1)</f>
        <v>0</v>
      </c>
      <c r="N19" s="56">
        <f>'Indicator Data'!C22/'Indicator Data'!$CB22</f>
        <v>9.2517875113180673E-4</v>
      </c>
      <c r="O19" s="56">
        <f>'Indicator Data'!D22/'Indicator Data'!$CB22</f>
        <v>0</v>
      </c>
      <c r="P19" s="56">
        <f>IF(F19=0.1,"x",'Indicator Data'!E22/'Indicator Data'!$CB22)</f>
        <v>1.7538672520103903E-2</v>
      </c>
      <c r="Q19" s="56">
        <f>'Indicator Data'!F22/'Indicator Data'!$CB22</f>
        <v>3.3139970732813825E-6</v>
      </c>
      <c r="R19" s="56">
        <f>'Indicator Data'!G22/'Indicator Data'!$CB22</f>
        <v>1.1649020600447584E-2</v>
      </c>
      <c r="S19" s="56">
        <f>'Indicator Data'!H22/'Indicator Data'!$CB22</f>
        <v>1.4235194206314297E-3</v>
      </c>
      <c r="T19" s="56">
        <f>'Indicator Data'!I22/'Indicator Data'!$CB22</f>
        <v>1.1366841218599323E-2</v>
      </c>
      <c r="U19" s="56">
        <f>'Indicator Data'!J22/'Indicator Data'!$CB22</f>
        <v>0</v>
      </c>
      <c r="V19" s="55">
        <f t="shared" si="3"/>
        <v>4.5999999999999996</v>
      </c>
      <c r="W19" s="55">
        <f t="shared" si="4"/>
        <v>0</v>
      </c>
      <c r="X19" s="55">
        <f t="shared" si="5"/>
        <v>2.6</v>
      </c>
      <c r="Y19" s="55">
        <f t="shared" si="6"/>
        <v>10</v>
      </c>
      <c r="Z19" s="55">
        <f t="shared" si="7"/>
        <v>6.7</v>
      </c>
      <c r="AA19" s="55">
        <f t="shared" si="8"/>
        <v>6.5</v>
      </c>
      <c r="AB19" s="55">
        <f t="shared" si="9"/>
        <v>2.8</v>
      </c>
      <c r="AC19" s="55">
        <f t="shared" si="10"/>
        <v>4.9000000000000004</v>
      </c>
      <c r="AD19" s="55">
        <f t="shared" si="11"/>
        <v>10</v>
      </c>
      <c r="AE19" s="55">
        <f t="shared" si="12"/>
        <v>8.5</v>
      </c>
      <c r="AF19" s="55">
        <f t="shared" si="13"/>
        <v>0</v>
      </c>
      <c r="AG19" s="55">
        <f>ROUND(IF('Indicator Data'!K22=0,0,IF('Indicator Data'!K22&gt;AG$195,10,IF('Indicator Data'!K22&lt;AG$194,0,10-(AG$195-'Indicator Data'!K22)/(AG$195-AG$194)*10))),1)</f>
        <v>0</v>
      </c>
      <c r="AH19" s="55">
        <f t="shared" si="14"/>
        <v>4.2</v>
      </c>
      <c r="AI19" s="55">
        <f t="shared" si="15"/>
        <v>0.1</v>
      </c>
      <c r="AJ19" s="55">
        <f t="shared" si="16"/>
        <v>5.3</v>
      </c>
      <c r="AK19" s="55">
        <f t="shared" si="17"/>
        <v>4.8</v>
      </c>
      <c r="AL19" s="55">
        <f t="shared" si="18"/>
        <v>5.0999999999999996</v>
      </c>
      <c r="AM19" s="55">
        <f t="shared" si="19"/>
        <v>7.6</v>
      </c>
      <c r="AN19" s="55">
        <f t="shared" si="20"/>
        <v>0</v>
      </c>
      <c r="AO19" s="183">
        <f t="shared" si="21"/>
        <v>2.4</v>
      </c>
      <c r="AP19" s="183">
        <f t="shared" si="41"/>
        <v>8.4</v>
      </c>
      <c r="AQ19" s="183">
        <f t="shared" si="22"/>
        <v>5.3</v>
      </c>
      <c r="AR19" s="183">
        <f t="shared" si="23"/>
        <v>7.2</v>
      </c>
      <c r="AS19" s="55">
        <f t="shared" si="24"/>
        <v>0</v>
      </c>
      <c r="AT19" s="55">
        <f>IF('Indicator Data'!L22="No data","x",IF('Indicator Data'!CC22&lt;1000,"x",ROUND((IF('Indicator Data'!L22&gt;AT$195,10,IF('Indicator Data'!L22&lt;AT$194,0,10-(AT$195-'Indicator Data'!L22)/(AT$195-AT$194)*10))),1)))</f>
        <v>2</v>
      </c>
      <c r="AU19" s="183">
        <f t="shared" si="25"/>
        <v>1</v>
      </c>
      <c r="AV19" s="55" t="str">
        <f>IF('Indicator Data'!M22="No data","x",ROUND(IF('Indicator Data'!M22=0,0,IF(LOG('Indicator Data'!M22)&gt;AV$195,10,IF(LOG('Indicator Data'!M22)&lt;AV$194,0,10-(AV$195-LOG('Indicator Data'!M22))/(AV$195-AV$194)*10))),1))</f>
        <v>x</v>
      </c>
      <c r="AW19" s="56" t="str">
        <f>IF(AV19="x","x",'Indicator Data'!M22/'Indicator Data'!$CB22)</f>
        <v>x</v>
      </c>
      <c r="AX19" s="55" t="str">
        <f t="shared" si="42"/>
        <v>x</v>
      </c>
      <c r="AY19" s="55" t="str">
        <f t="shared" si="43"/>
        <v>x</v>
      </c>
      <c r="AZ19" s="55" t="str">
        <f>IF('Indicator Data'!N22="No data","x",ROUND(IF('Indicator Data'!N22=0,0,IF(LOG('Indicator Data'!N22)&gt;AZ$195,10,IF(LOG('Indicator Data'!N22)&lt;AZ$194,0,10-(AZ$195-LOG('Indicator Data'!N22))/(AZ$195-AZ$194)*10))),1))</f>
        <v>x</v>
      </c>
      <c r="BA19" s="56" t="str">
        <f>IF(AZ19="x","x",'Indicator Data'!N22/'Indicator Data'!$CB22)</f>
        <v>x</v>
      </c>
      <c r="BB19" s="55" t="str">
        <f t="shared" si="44"/>
        <v>x</v>
      </c>
      <c r="BC19" s="55" t="str">
        <f t="shared" si="45"/>
        <v>x</v>
      </c>
      <c r="BD19" s="55" t="str">
        <f>IF('Indicator Data'!O22="No data","x",ROUND(IF('Indicator Data'!O22=0,0,IF(LOG('Indicator Data'!O22)&gt;BD$195,10,IF(LOG('Indicator Data'!O22)&lt;BD$194,0,10-(BD$195-LOG('Indicator Data'!O22))/(BD$195-BD$194)*10))),1))</f>
        <v>x</v>
      </c>
      <c r="BE19" s="56" t="str">
        <f>IF(BD19="x","x",'Indicator Data'!O22/'Indicator Data'!$CB22)</f>
        <v>x</v>
      </c>
      <c r="BF19" s="55" t="str">
        <f t="shared" si="46"/>
        <v>x</v>
      </c>
      <c r="BG19" s="55" t="str">
        <f t="shared" si="47"/>
        <v>x</v>
      </c>
      <c r="BH19" s="55" t="str">
        <f>IF('Indicator Data'!P22="No data","x",ROUND(IF('Indicator Data'!P22=0,0,IF(LOG('Indicator Data'!P22)&gt;BH$195,10,IF(LOG('Indicator Data'!P22)&lt;BH$194,0,10-(BH$195-LOG('Indicator Data'!P22))/(BH$195-BH$194)*10))),1))</f>
        <v>x</v>
      </c>
      <c r="BI19" s="56" t="str">
        <f>IF(BH19="x","x",'Indicator Data'!P22/'Indicator Data'!$CB22)</f>
        <v>x</v>
      </c>
      <c r="BJ19" s="55" t="str">
        <f t="shared" si="48"/>
        <v>x</v>
      </c>
      <c r="BK19" s="55" t="str">
        <f t="shared" si="49"/>
        <v>x</v>
      </c>
      <c r="BL19" s="55" t="str">
        <f t="shared" si="50"/>
        <v>x</v>
      </c>
      <c r="BM19" s="55">
        <f>ROUND(IF('Indicator Data'!Q22=0,0,IF(LOG('Indicator Data'!Q22)&gt;BM$195,10,IF(LOG('Indicator Data'!Q22)&lt;BM$194,0,10-(BM$195-LOG('Indicator Data'!Q22))/(BM$195-BM$194)*10))),1)</f>
        <v>2.6</v>
      </c>
      <c r="BN19" s="55">
        <f>ROUND(IF('Indicator Data'!R22=0,0,IF(LOG('Indicator Data'!R22)&gt;BN$195,10,IF(LOG('Indicator Data'!R22)&lt;BN$194,0,10-(BN$195-LOG('Indicator Data'!R22))/(BN$195-BN$194)*10))),1)</f>
        <v>7.3</v>
      </c>
      <c r="BO19" s="55">
        <f t="shared" si="51"/>
        <v>5.7333333333333334</v>
      </c>
      <c r="BP19" s="56">
        <f>'Indicator Data'!Q22/'Indicator Data'!$CB22</f>
        <v>1.9557562026794135E-3</v>
      </c>
      <c r="BQ19" s="56">
        <f>'Indicator Data'!R22/'Indicator Data'!$CB22</f>
        <v>0.70562411306317896</v>
      </c>
      <c r="BR19" s="55">
        <f t="shared" si="26"/>
        <v>0</v>
      </c>
      <c r="BS19" s="55">
        <f t="shared" si="27"/>
        <v>8.8000000000000007</v>
      </c>
      <c r="BT19" s="55">
        <f t="shared" si="28"/>
        <v>5.8666666666666671</v>
      </c>
      <c r="BU19" s="55">
        <f t="shared" si="52"/>
        <v>5.8</v>
      </c>
      <c r="BV19" s="55">
        <f>ROUND(IF('Indicator Data'!S22=0,0,IF(LOG('Indicator Data'!S22)&gt;BV$195,10,IF(LOG('Indicator Data'!S22)&lt;BV$194,0,10-(BV$195-LOG('Indicator Data'!S22))/(BV$195-BV$194)*10))),1)</f>
        <v>0</v>
      </c>
      <c r="BW19" s="55">
        <f>ROUND(IF('Indicator Data'!T22=0,0,IF(LOG('Indicator Data'!T22)&gt;BW$195,10,IF(LOG('Indicator Data'!T22)&lt;BW$194,0,10-(BW$195-LOG('Indicator Data'!T22))/(BW$195-BW$194)*10))),1)</f>
        <v>2.8</v>
      </c>
      <c r="BX19" s="55">
        <f t="shared" si="53"/>
        <v>1.8666666666666665</v>
      </c>
      <c r="BY19" s="56">
        <f>'Indicator Data'!S22/'Indicator Data'!$CB22</f>
        <v>0</v>
      </c>
      <c r="BZ19" s="56">
        <f>'Indicator Data'!T22/'Indicator Data'!$CB22</f>
        <v>2.4232566245363032E-3</v>
      </c>
      <c r="CA19" s="55">
        <f t="shared" si="29"/>
        <v>0</v>
      </c>
      <c r="CB19" s="55">
        <f t="shared" si="30"/>
        <v>0</v>
      </c>
      <c r="CC19" s="55">
        <f t="shared" si="54"/>
        <v>0</v>
      </c>
      <c r="CD19" s="55">
        <f t="shared" si="55"/>
        <v>1</v>
      </c>
      <c r="CE19" s="55">
        <f t="shared" si="56"/>
        <v>3.8</v>
      </c>
      <c r="CF19" s="55">
        <f>ROUND(IF('Indicator Data'!U22=0,0,IF(LOG('Indicator Data'!U22)&gt;CF$195,10,IF(LOG('Indicator Data'!U22)&lt;CF$194,0,10-(CF$195-LOG('Indicator Data'!U22))/(CF$195-CF$194)*10))),1)</f>
        <v>6.3</v>
      </c>
      <c r="CG19" s="56">
        <f>'Indicator Data'!U22/'Indicator Data'!$CB22</f>
        <v>0.66164034556303375</v>
      </c>
      <c r="CH19" s="55">
        <f t="shared" si="31"/>
        <v>7.4</v>
      </c>
      <c r="CI19" s="55">
        <f t="shared" si="57"/>
        <v>6.9</v>
      </c>
      <c r="CJ19" s="55">
        <f>ROUND(IF('Indicator Data'!V22=0,0,IF(LOG('Indicator Data'!V22)&gt;CJ$195,10,IF(LOG('Indicator Data'!V22)&lt;CJ$194,0,10-(CJ$195-LOG('Indicator Data'!V22))/(CJ$195-CJ$194)*10))),1)</f>
        <v>6.3</v>
      </c>
      <c r="CK19" s="56">
        <f>IF('Indicator Data'!V22/'Indicator Data'!$CB22&gt;1,1,'Indicator Data'!V22/'Indicator Data'!$CB22)</f>
        <v>0.75358058633404978</v>
      </c>
      <c r="CL19" s="55">
        <f t="shared" si="32"/>
        <v>7.5</v>
      </c>
      <c r="CM19" s="55">
        <f t="shared" si="58"/>
        <v>6.9</v>
      </c>
      <c r="CN19" s="55">
        <f>ROUND(IF('Indicator Data'!W22=0,0,IF(LOG('Indicator Data'!W22)&gt;CN$195,10,IF(LOG('Indicator Data'!W22)&lt;CN$194,0,10-(CN$195-LOG('Indicator Data'!W22))/(CN$195-CN$194)*10))),1)</f>
        <v>6.4</v>
      </c>
      <c r="CO19" s="56">
        <f>'Indicator Data'!W22/'Indicator Data'!$CB22</f>
        <v>0.80858483817846338</v>
      </c>
      <c r="CP19" s="55">
        <f t="shared" si="33"/>
        <v>8.1</v>
      </c>
      <c r="CQ19" s="55">
        <f t="shared" si="59"/>
        <v>7.3</v>
      </c>
      <c r="CR19" s="55">
        <f t="shared" si="34"/>
        <v>6.4</v>
      </c>
      <c r="CS19" s="55">
        <f>IF('Indicator Data'!BR22="No data","x",ROUND(IF('Indicator Data'!BR22&gt;CS$195,0,IF('Indicator Data'!BR22&lt;CS$194,10,(CS$195-'Indicator Data'!BR22)/(CS$195-CS$194)*10)),1))</f>
        <v>1.3</v>
      </c>
      <c r="CT19" s="55">
        <f>IF('Indicator Data'!BS22="No data","x",ROUND(IF('Indicator Data'!BS22&gt;CT$195,0,IF('Indicator Data'!BS22&lt;CT$194,10,(CT$195-'Indicator Data'!BS22)/(CT$195-CT$194)*10)),1))</f>
        <v>0.3</v>
      </c>
      <c r="CU19" s="55">
        <f>IF('Indicator Data'!AC22="No data","x",ROUND(IF('Indicator Data'!AC22&gt;CU$195,0,IF('Indicator Data'!AC22&lt;CU$194,10,(CU$195-'Indicator Data'!AC22)/(CU$195-CU$194)*10)),1))</f>
        <v>1</v>
      </c>
      <c r="CV19" s="55">
        <f t="shared" si="35"/>
        <v>0.9</v>
      </c>
      <c r="CW19" s="55">
        <f>IF('Indicator Data'!X22="No data","x",ROUND(IF(LOG('Indicator Data'!X22)&gt;CW$195,10,IF(LOG('Indicator Data'!X22)&lt;CW$194,0,10-(CW$195-LOG('Indicator Data'!X22))/(CW$195-CW$194)*10)),1))</f>
        <v>4.0999999999999996</v>
      </c>
      <c r="CX19" s="55">
        <f>IF('Indicator Data'!Y22="No data","x",ROUND(IF('Indicator Data'!Y22&gt;CX$195,10,IF('Indicator Data'!Y22&lt;CX$194,0,10-(CX$195-'Indicator Data'!Y22)/(CX$195-CX$194)*10)),1))</f>
        <v>4.4000000000000004</v>
      </c>
      <c r="CY19" s="55">
        <f>IF('Indicator Data'!Z22="No data","x",ROUND(IF('Indicator Data'!Z22&gt;CY$195,10,IF('Indicator Data'!Z22&lt;CY$194,0,10-(CY$195-'Indicator Data'!Z22)/(CY$195-CY$194)*10)),1))</f>
        <v>4.5999999999999996</v>
      </c>
      <c r="CZ19" s="55" t="str">
        <f>IF('Indicator Data'!AA22="No data","x",ROUND(IF('Indicator Data'!AA22&gt;CZ$195,10,IF('Indicator Data'!AA22&lt;CZ$194,0,10-(CZ$195-'Indicator Data'!AA22)/(CZ$195-CZ$194)*10)),1))</f>
        <v>x</v>
      </c>
      <c r="DA19" s="55">
        <f t="shared" si="60"/>
        <v>4.4000000000000004</v>
      </c>
      <c r="DB19" s="55">
        <f t="shared" si="61"/>
        <v>3.2</v>
      </c>
      <c r="DC19" s="55">
        <f>IF('Indicator Data'!AF22="No data","x",ROUND(IF('Indicator Data'!AF22&gt;DC$195,10,IF('Indicator Data'!AF22&lt;DC$194,0,10-(DC$195-'Indicator Data'!AF22)/(DC$195-DC$194)*10)),1))</f>
        <v>0.6</v>
      </c>
      <c r="DD19" s="55">
        <f>IF('Indicator Data'!AG22="No data","x",ROUND(IF('Indicator Data'!AG22&gt;DD$195,10,IF('Indicator Data'!AG22&lt;DD$194,0,10-(DD$195-'Indicator Data'!AG22)/(DD$195-DD$194)*10)),1))</f>
        <v>3.4</v>
      </c>
      <c r="DE19" s="55">
        <f t="shared" si="62"/>
        <v>3.4</v>
      </c>
      <c r="DF19" s="55">
        <f>IF('Indicator Data'!AB22="No data","x",ROUND(IF('Indicator Data'!AB22&gt;DF$195,10,IF('Indicator Data'!AB22&lt;DF$194,0,10-(DF$195-'Indicator Data'!AB22)/(DF$195-DF$194)*10)),1))</f>
        <v>0.3</v>
      </c>
      <c r="DG19" s="55">
        <f t="shared" si="63"/>
        <v>0.7</v>
      </c>
      <c r="DH19" s="184">
        <f>IF('Indicator Data'!AD22="No data","x",'Indicator Data'!AD22/'Indicator Data'!$CA22)</f>
        <v>1.6907859849212632E-4</v>
      </c>
      <c r="DI19" s="55">
        <f t="shared" si="64"/>
        <v>8.3000000000000007</v>
      </c>
      <c r="DJ19" s="55">
        <f>IF('Indicator Data'!AE22="No data","x",ROUND(IF('Indicator Data'!AE22&gt;DJ$195,0,IF('Indicator Data'!AE22&lt;DJ$194,10,(DJ$195-'Indicator Data'!AE22)/(DJ$195-DJ$194)*10)),1))</f>
        <v>6</v>
      </c>
      <c r="DK19" s="55">
        <f t="shared" si="65"/>
        <v>7.2</v>
      </c>
      <c r="DL19" s="55">
        <f t="shared" si="66"/>
        <v>3.8</v>
      </c>
      <c r="DM19" s="57">
        <f t="shared" si="36"/>
        <v>4.5999999999999996</v>
      </c>
      <c r="DN19" s="58">
        <f t="shared" si="37"/>
        <v>5.4</v>
      </c>
      <c r="DO19" s="55">
        <f>ROUND(IF('Indicator Data'!AH22=0,0,IF('Indicator Data'!AH22&gt;DO$195,10,IF('Indicator Data'!AH22&lt;DO$194,0,10-(DO$195-'Indicator Data'!AH22)/(DO$195-DO$194)*10))),1)</f>
        <v>0.4</v>
      </c>
      <c r="DP19" s="55">
        <f>ROUND(IF('Indicator Data'!AI22=0,0,IF(LOG('Indicator Data'!AI22)&gt;LOG(DP$195),10,IF(LOG('Indicator Data'!AI22)&lt;LOG(DP$194),0,10-(LOG(DP$195)-LOG('Indicator Data'!AI22))/(LOG(DP$195)-LOG(DP$194))*10))),1)</f>
        <v>0</v>
      </c>
      <c r="DQ19" s="57">
        <f t="shared" si="38"/>
        <v>0.2</v>
      </c>
      <c r="DR19" s="55">
        <f>'Indicator Data'!AJ22</f>
        <v>0</v>
      </c>
      <c r="DS19" s="55">
        <f>'Indicator Data'!AK22</f>
        <v>0</v>
      </c>
      <c r="DT19" s="57">
        <f t="shared" si="39"/>
        <v>0</v>
      </c>
      <c r="DU19" s="58">
        <f t="shared" si="40"/>
        <v>0.1</v>
      </c>
      <c r="DV19" s="15"/>
      <c r="DW19" s="103"/>
    </row>
    <row r="20" spans="1:127" s="4" customFormat="1" x14ac:dyDescent="0.25">
      <c r="A20" s="121" t="str">
        <f>'Indicator Data'!A23</f>
        <v>Benin</v>
      </c>
      <c r="B20" s="59" t="str">
        <f>'Indicator Data'!B23</f>
        <v>BEN</v>
      </c>
      <c r="C20" s="55">
        <f>ROUND(IF('Indicator Data'!C23=0,0.1,IF(LOG('Indicator Data'!C23)&gt;C$195,10,IF(LOG('Indicator Data'!C23)&lt;C$194,0,10-(C$195-LOG('Indicator Data'!C23))/(C$195-C$194)*10))),1)</f>
        <v>0.1</v>
      </c>
      <c r="D20" s="55">
        <f>ROUND(IF('Indicator Data'!D23=0,0.1,IF(LOG('Indicator Data'!D23)&gt;D$195,10,IF(LOG('Indicator Data'!D23)&lt;D$194,0,10-(D$195-LOG('Indicator Data'!D23))/(D$195-D$194)*10))),1)</f>
        <v>0.1</v>
      </c>
      <c r="E20" s="55">
        <f t="shared" si="0"/>
        <v>0.1</v>
      </c>
      <c r="F20" s="55">
        <f>IF('Indicator Data'!E23="No data",0.1,(ROUND(IF('Indicator Data'!E23=0,0,IF(LOG('Indicator Data'!E23)&gt;F$195,10,IF(LOG('Indicator Data'!E23)&lt;F$194,0,10-(F$195-LOG('Indicator Data'!E23))/(F$195-F$194)*10))),1)))</f>
        <v>6.7</v>
      </c>
      <c r="G20" s="55">
        <f>ROUND(IF('Indicator Data'!F23=0,0,IF(LOG('Indicator Data'!F23)&gt;G$195,10,IF(LOG('Indicator Data'!F23)&lt;G$194,0,10-(G$195-LOG('Indicator Data'!F23))/(G$195-G$194)*10))),1)</f>
        <v>0</v>
      </c>
      <c r="H20" s="55">
        <f>ROUND(IF('Indicator Data'!G23=0,0,IF(LOG('Indicator Data'!G23)&gt;H$195,10,IF(LOG('Indicator Data'!G23)&lt;H$194,0,10-(H$195-LOG('Indicator Data'!G23))/(H$195-H$194)*10))),1)</f>
        <v>0</v>
      </c>
      <c r="I20" s="55">
        <f>ROUND(IF('Indicator Data'!H23=0,0,IF(LOG('Indicator Data'!H23)&gt;I$195,10,IF(LOG('Indicator Data'!H23)&lt;I$194,0,10-(I$195-LOG('Indicator Data'!H23))/(I$195-I$194)*10))),1)</f>
        <v>0</v>
      </c>
      <c r="J20" s="55">
        <f t="shared" si="1"/>
        <v>0</v>
      </c>
      <c r="K20" s="55">
        <f>ROUND(IF('Indicator Data'!I23=0,0,IF(LOG('Indicator Data'!I23)&gt;K$195,10,IF(LOG('Indicator Data'!I23)&lt;K$194,0,10-(K$195-LOG('Indicator Data'!I23))/(K$195-K$194)*10))),1)</f>
        <v>0</v>
      </c>
      <c r="L20" s="55">
        <f t="shared" si="2"/>
        <v>0</v>
      </c>
      <c r="M20" s="55">
        <f>ROUND(IF('Indicator Data'!J23=0,0,IF(LOG('Indicator Data'!J23)&gt;M$195,10,IF(LOG('Indicator Data'!J23)&lt;M$194,0,10-(M$195-LOG('Indicator Data'!J23))/(M$195-M$194)*10))),1)</f>
        <v>0</v>
      </c>
      <c r="N20" s="56">
        <f>'Indicator Data'!C23/'Indicator Data'!$CB23</f>
        <v>0</v>
      </c>
      <c r="O20" s="56">
        <f>'Indicator Data'!D23/'Indicator Data'!$CB23</f>
        <v>0</v>
      </c>
      <c r="P20" s="56">
        <f>IF(F20=0.1,"x",'Indicator Data'!E23/'Indicator Data'!$CB23)</f>
        <v>4.4294917591233317E-3</v>
      </c>
      <c r="Q20" s="56">
        <f>'Indicator Data'!F23/'Indicator Data'!$CB23</f>
        <v>0</v>
      </c>
      <c r="R20" s="56">
        <f>'Indicator Data'!G23/'Indicator Data'!$CB23</f>
        <v>0</v>
      </c>
      <c r="S20" s="56">
        <f>'Indicator Data'!H23/'Indicator Data'!$CB23</f>
        <v>0</v>
      </c>
      <c r="T20" s="56">
        <f>'Indicator Data'!I23/'Indicator Data'!$CB23</f>
        <v>0</v>
      </c>
      <c r="U20" s="56">
        <f>'Indicator Data'!J23/'Indicator Data'!$CB23</f>
        <v>0</v>
      </c>
      <c r="V20" s="55">
        <f t="shared" si="3"/>
        <v>0</v>
      </c>
      <c r="W20" s="55">
        <f t="shared" si="4"/>
        <v>0</v>
      </c>
      <c r="X20" s="55">
        <f t="shared" si="5"/>
        <v>0</v>
      </c>
      <c r="Y20" s="55">
        <f t="shared" si="6"/>
        <v>3</v>
      </c>
      <c r="Z20" s="55">
        <f t="shared" si="7"/>
        <v>0</v>
      </c>
      <c r="AA20" s="55">
        <f t="shared" si="8"/>
        <v>0</v>
      </c>
      <c r="AB20" s="55">
        <f t="shared" si="9"/>
        <v>0</v>
      </c>
      <c r="AC20" s="55">
        <f t="shared" si="10"/>
        <v>0</v>
      </c>
      <c r="AD20" s="55">
        <f t="shared" si="11"/>
        <v>0</v>
      </c>
      <c r="AE20" s="55">
        <f t="shared" si="12"/>
        <v>0</v>
      </c>
      <c r="AF20" s="55">
        <f t="shared" si="13"/>
        <v>0</v>
      </c>
      <c r="AG20" s="55">
        <f>ROUND(IF('Indicator Data'!K23=0,0,IF('Indicator Data'!K23&gt;AG$195,10,IF('Indicator Data'!K23&lt;AG$194,0,10-(AG$195-'Indicator Data'!K23)/(AG$195-AG$194)*10))),1)</f>
        <v>0</v>
      </c>
      <c r="AH20" s="55">
        <f t="shared" si="14"/>
        <v>0.1</v>
      </c>
      <c r="AI20" s="55">
        <f t="shared" si="15"/>
        <v>0.1</v>
      </c>
      <c r="AJ20" s="55">
        <f t="shared" si="16"/>
        <v>0</v>
      </c>
      <c r="AK20" s="55">
        <f t="shared" si="17"/>
        <v>0</v>
      </c>
      <c r="AL20" s="55">
        <f t="shared" si="18"/>
        <v>0</v>
      </c>
      <c r="AM20" s="55">
        <f t="shared" si="19"/>
        <v>0</v>
      </c>
      <c r="AN20" s="55">
        <f t="shared" si="20"/>
        <v>0</v>
      </c>
      <c r="AO20" s="183">
        <f t="shared" si="21"/>
        <v>0.1</v>
      </c>
      <c r="AP20" s="183">
        <f t="shared" si="41"/>
        <v>5.0999999999999996</v>
      </c>
      <c r="AQ20" s="183">
        <f t="shared" si="22"/>
        <v>0</v>
      </c>
      <c r="AR20" s="183">
        <f t="shared" si="23"/>
        <v>0</v>
      </c>
      <c r="AS20" s="55">
        <f t="shared" si="24"/>
        <v>0</v>
      </c>
      <c r="AT20" s="55">
        <f>IF('Indicator Data'!L23="No data","x",IF('Indicator Data'!CC23&lt;1000,"x",ROUND((IF('Indicator Data'!L23&gt;AT$195,10,IF('Indicator Data'!L23&lt;AT$194,0,10-(AT$195-'Indicator Data'!L23)/(AT$195-AT$194)*10))),1)))</f>
        <v>1</v>
      </c>
      <c r="AU20" s="183">
        <f t="shared" si="25"/>
        <v>0.5</v>
      </c>
      <c r="AV20" s="55">
        <f>IF('Indicator Data'!M23="No data","x",ROUND(IF('Indicator Data'!M23=0,0,IF(LOG('Indicator Data'!M23)&gt;AV$195,10,IF(LOG('Indicator Data'!M23)&lt;AV$194,0,10-(AV$195-LOG('Indicator Data'!M23))/(AV$195-AV$194)*10))),1))</f>
        <v>7.9</v>
      </c>
      <c r="AW20" s="56">
        <f>IF(AV20="x","x",'Indicator Data'!M23/'Indicator Data'!$CB23)</f>
        <v>0.3366609403566011</v>
      </c>
      <c r="AX20" s="55">
        <f t="shared" si="42"/>
        <v>3.7</v>
      </c>
      <c r="AY20" s="55">
        <f t="shared" si="43"/>
        <v>6.2</v>
      </c>
      <c r="AZ20" s="55">
        <f>IF('Indicator Data'!N23="No data","x",ROUND(IF('Indicator Data'!N23=0,0,IF(LOG('Indicator Data'!N23)&gt;AZ$195,10,IF(LOG('Indicator Data'!N23)&lt;AZ$194,0,10-(AZ$195-LOG('Indicator Data'!N23))/(AZ$195-AZ$194)*10))),1))</f>
        <v>4.9000000000000004</v>
      </c>
      <c r="BA20" s="56">
        <f>IF(AZ20="x","x",'Indicator Data'!N23/'Indicator Data'!$CB23)</f>
        <v>8.0200421371424133E-4</v>
      </c>
      <c r="BB20" s="55">
        <f t="shared" si="44"/>
        <v>0.2</v>
      </c>
      <c r="BC20" s="55">
        <f t="shared" si="45"/>
        <v>2.9</v>
      </c>
      <c r="BD20" s="55">
        <f>IF('Indicator Data'!O23="No data","x",ROUND(IF('Indicator Data'!O23=0,0,IF(LOG('Indicator Data'!O23)&gt;BD$195,10,IF(LOG('Indicator Data'!O23)&lt;BD$194,0,10-(BD$195-LOG('Indicator Data'!O23))/(BD$195-BD$194)*10))),1))</f>
        <v>9.4</v>
      </c>
      <c r="BE20" s="56">
        <f>IF(BD20="x","x",'Indicator Data'!O23/'Indicator Data'!$CB23)</f>
        <v>0.39254387228981202</v>
      </c>
      <c r="BF20" s="55">
        <f t="shared" si="46"/>
        <v>10</v>
      </c>
      <c r="BG20" s="55">
        <f t="shared" si="47"/>
        <v>9.6999999999999993</v>
      </c>
      <c r="BH20" s="55">
        <f>IF('Indicator Data'!P23="No data","x",ROUND(IF('Indicator Data'!P23=0,0,IF(LOG('Indicator Data'!P23)&gt;BH$195,10,IF(LOG('Indicator Data'!P23)&lt;BH$194,0,10-(BH$195-LOG('Indicator Data'!P23))/(BH$195-BH$194)*10))),1))</f>
        <v>0</v>
      </c>
      <c r="BI20" s="56">
        <f>IF(BH20="x","x",'Indicator Data'!P23/'Indicator Data'!$CB23)</f>
        <v>0</v>
      </c>
      <c r="BJ20" s="55">
        <f t="shared" si="48"/>
        <v>0</v>
      </c>
      <c r="BK20" s="55">
        <f t="shared" si="49"/>
        <v>0</v>
      </c>
      <c r="BL20" s="55">
        <f t="shared" si="50"/>
        <v>6.1</v>
      </c>
      <c r="BM20" s="55">
        <f>ROUND(IF('Indicator Data'!Q23=0,0,IF(LOG('Indicator Data'!Q23)&gt;BM$195,10,IF(LOG('Indicator Data'!Q23)&lt;BM$194,0,10-(BM$195-LOG('Indicator Data'!Q23))/(BM$195-BM$194)*10))),1)</f>
        <v>8.6</v>
      </c>
      <c r="BN20" s="55">
        <f>ROUND(IF('Indicator Data'!R23=0,0,IF(LOG('Indicator Data'!R23)&gt;BN$195,10,IF(LOG('Indicator Data'!R23)&lt;BN$194,0,10-(BN$195-LOG('Indicator Data'!R23))/(BN$195-BN$194)*10))),1)</f>
        <v>0</v>
      </c>
      <c r="BO20" s="55">
        <f t="shared" si="51"/>
        <v>2.8666666666666667</v>
      </c>
      <c r="BP20" s="56">
        <f>'Indicator Data'!Q23/'Indicator Data'!$CB23</f>
        <v>0.99866034149246974</v>
      </c>
      <c r="BQ20" s="56">
        <f>'Indicator Data'!R23/'Indicator Data'!$CB23</f>
        <v>0</v>
      </c>
      <c r="BR20" s="55">
        <f t="shared" si="26"/>
        <v>10</v>
      </c>
      <c r="BS20" s="55">
        <f t="shared" si="27"/>
        <v>0</v>
      </c>
      <c r="BT20" s="55">
        <f t="shared" si="28"/>
        <v>3.3333333333333335</v>
      </c>
      <c r="BU20" s="55">
        <f t="shared" si="52"/>
        <v>3.1</v>
      </c>
      <c r="BV20" s="55">
        <f>ROUND(IF('Indicator Data'!S23=0,0,IF(LOG('Indicator Data'!S23)&gt;BV$195,10,IF(LOG('Indicator Data'!S23)&lt;BV$194,0,10-(BV$195-LOG('Indicator Data'!S23))/(BV$195-BV$194)*10))),1)</f>
        <v>1.7</v>
      </c>
      <c r="BW20" s="55">
        <f>ROUND(IF('Indicator Data'!T23=0,0,IF(LOG('Indicator Data'!T23)&gt;BW$195,10,IF(LOG('Indicator Data'!T23)&lt;BW$194,0,10-(BW$195-LOG('Indicator Data'!T23))/(BW$195-BW$194)*10))),1)</f>
        <v>8.6</v>
      </c>
      <c r="BX20" s="55">
        <f t="shared" si="53"/>
        <v>6.3</v>
      </c>
      <c r="BY20" s="56">
        <f>'Indicator Data'!S23/'Indicator Data'!$CB23</f>
        <v>1.4343632613227808E-5</v>
      </c>
      <c r="BZ20" s="56">
        <f>'Indicator Data'!T23/'Indicator Data'!$CB23</f>
        <v>0.99864599785985642</v>
      </c>
      <c r="CA20" s="55">
        <f t="shared" si="29"/>
        <v>0</v>
      </c>
      <c r="CB20" s="55">
        <f t="shared" si="30"/>
        <v>10</v>
      </c>
      <c r="CC20" s="55">
        <f t="shared" si="54"/>
        <v>6.666666666666667</v>
      </c>
      <c r="CD20" s="55">
        <f t="shared" si="55"/>
        <v>6.5</v>
      </c>
      <c r="CE20" s="55">
        <f t="shared" si="56"/>
        <v>5</v>
      </c>
      <c r="CF20" s="55">
        <f>ROUND(IF('Indicator Data'!U23=0,0,IF(LOG('Indicator Data'!U23)&gt;CF$195,10,IF(LOG('Indicator Data'!U23)&lt;CF$194,0,10-(CF$195-LOG('Indicator Data'!U23))/(CF$195-CF$194)*10))),1)</f>
        <v>8.3000000000000007</v>
      </c>
      <c r="CG20" s="56">
        <f>'Indicator Data'!U23/'Indicator Data'!$CB23</f>
        <v>0.60804304487368688</v>
      </c>
      <c r="CH20" s="55">
        <f t="shared" si="31"/>
        <v>6.8</v>
      </c>
      <c r="CI20" s="55">
        <f t="shared" si="57"/>
        <v>7.6</v>
      </c>
      <c r="CJ20" s="55">
        <f>ROUND(IF('Indicator Data'!V23=0,0,IF(LOG('Indicator Data'!V23)&gt;CJ$195,10,IF(LOG('Indicator Data'!V23)&lt;CJ$194,0,10-(CJ$195-LOG('Indicator Data'!V23))/(CJ$195-CJ$194)*10))),1)</f>
        <v>8.6</v>
      </c>
      <c r="CK20" s="56">
        <f>IF('Indicator Data'!V23/'Indicator Data'!$CB23&gt;1,1,'Indicator Data'!V23/'Indicator Data'!$CB23)</f>
        <v>0.91348632709127864</v>
      </c>
      <c r="CL20" s="55">
        <f t="shared" si="32"/>
        <v>9.1</v>
      </c>
      <c r="CM20" s="55">
        <f t="shared" si="58"/>
        <v>8.9</v>
      </c>
      <c r="CN20" s="55">
        <f>ROUND(IF('Indicator Data'!W23=0,0,IF(LOG('Indicator Data'!W23)&gt;CN$195,10,IF(LOG('Indicator Data'!W23)&lt;CN$194,0,10-(CN$195-LOG('Indicator Data'!W23))/(CN$195-CN$194)*10))),1)</f>
        <v>8.6</v>
      </c>
      <c r="CO20" s="56">
        <f>'Indicator Data'!W23/'Indicator Data'!$CB23</f>
        <v>0.99612849432497852</v>
      </c>
      <c r="CP20" s="55">
        <f t="shared" si="33"/>
        <v>10</v>
      </c>
      <c r="CQ20" s="55">
        <f t="shared" si="59"/>
        <v>9.4</v>
      </c>
      <c r="CR20" s="55">
        <f t="shared" si="34"/>
        <v>8.1</v>
      </c>
      <c r="CS20" s="55">
        <f>IF('Indicator Data'!BR23="No data","x",ROUND(IF('Indicator Data'!BR23&gt;CS$195,0,IF('Indicator Data'!BR23&lt;CS$194,10,(CS$195-'Indicator Data'!BR23)/(CS$195-CS$194)*10)),1))</f>
        <v>9.3000000000000007</v>
      </c>
      <c r="CT20" s="55">
        <f>IF('Indicator Data'!BS23="No data","x",ROUND(IF('Indicator Data'!BS23&gt;CT$195,0,IF('Indicator Data'!BS23&lt;CT$194,10,(CT$195-'Indicator Data'!BS23)/(CT$195-CT$194)*10)),1))</f>
        <v>5.6</v>
      </c>
      <c r="CU20" s="55">
        <f>IF('Indicator Data'!AC23="No data","x",ROUND(IF('Indicator Data'!AC23&gt;CU$195,0,IF('Indicator Data'!AC23&lt;CU$194,10,(CU$195-'Indicator Data'!AC23)/(CU$195-CU$194)*10)),1))</f>
        <v>8.9</v>
      </c>
      <c r="CV20" s="55">
        <f t="shared" si="35"/>
        <v>7.9</v>
      </c>
      <c r="CW20" s="55">
        <f>IF('Indicator Data'!X23="No data","x",ROUND(IF(LOG('Indicator Data'!X23)&gt;CW$195,10,IF(LOG('Indicator Data'!X23)&lt;CW$194,0,10-(CW$195-LOG('Indicator Data'!X23))/(CW$195-CW$194)*10)),1))</f>
        <v>6.7</v>
      </c>
      <c r="CX20" s="55">
        <f>IF('Indicator Data'!Y23="No data","x",ROUND(IF('Indicator Data'!Y23&gt;CX$195,10,IF('Indicator Data'!Y23&lt;CX$194,0,10-(CX$195-'Indicator Data'!Y23)/(CX$195-CX$194)*10)),1))</f>
        <v>7.8</v>
      </c>
      <c r="CY20" s="55">
        <f>IF('Indicator Data'!Z23="No data","x",ROUND(IF('Indicator Data'!Z23&gt;CY$195,10,IF('Indicator Data'!Z23&lt;CY$194,0,10-(CY$195-'Indicator Data'!Z23)/(CY$195-CY$194)*10)),1))</f>
        <v>4.7</v>
      </c>
      <c r="CZ20" s="55">
        <f>IF('Indicator Data'!AA23="No data","x",ROUND(IF('Indicator Data'!AA23&gt;CZ$195,10,IF('Indicator Data'!AA23&lt;CZ$194,0,10-(CZ$195-'Indicator Data'!AA23)/(CZ$195-CZ$194)*10)),1))</f>
        <v>7.4</v>
      </c>
      <c r="DA20" s="55">
        <f t="shared" si="60"/>
        <v>6.7</v>
      </c>
      <c r="DB20" s="55">
        <f t="shared" si="61"/>
        <v>7.1</v>
      </c>
      <c r="DC20" s="55">
        <f>IF('Indicator Data'!AF23="No data","x",ROUND(IF('Indicator Data'!AF23&gt;DC$195,10,IF('Indicator Data'!AF23&lt;DC$194,0,10-(DC$195-'Indicator Data'!AF23)/(DC$195-DC$194)*10)),1))</f>
        <v>6.6</v>
      </c>
      <c r="DD20" s="55">
        <f>IF('Indicator Data'!AG23="No data","x",ROUND(IF('Indicator Data'!AG23&gt;DD$195,10,IF('Indicator Data'!AG23&lt;DD$194,0,10-(DD$195-'Indicator Data'!AG23)/(DD$195-DD$194)*10)),1))</f>
        <v>7.3</v>
      </c>
      <c r="DE20" s="55">
        <f t="shared" si="62"/>
        <v>6.8</v>
      </c>
      <c r="DF20" s="55">
        <f>IF('Indicator Data'!AB23="No data","x",ROUND(IF('Indicator Data'!AB23&gt;DF$195,10,IF('Indicator Data'!AB23&lt;DF$194,0,10-(DF$195-'Indicator Data'!AB23)/(DF$195-DF$194)*10)),1))</f>
        <v>10</v>
      </c>
      <c r="DG20" s="55">
        <f t="shared" si="63"/>
        <v>8.5</v>
      </c>
      <c r="DH20" s="184">
        <f>IF('Indicator Data'!AD23="No data","x",'Indicator Data'!AD23/'Indicator Data'!$CA23)</f>
        <v>4.6859835960068637E-5</v>
      </c>
      <c r="DI20" s="55">
        <f t="shared" si="64"/>
        <v>9.5</v>
      </c>
      <c r="DJ20" s="55">
        <f>IF('Indicator Data'!AE23="No data","x",ROUND(IF('Indicator Data'!AE23&gt;DJ$195,0,IF('Indicator Data'!AE23&lt;DJ$194,10,(DJ$195-'Indicator Data'!AE23)/(DJ$195-DJ$194)*10)),1))</f>
        <v>6</v>
      </c>
      <c r="DK20" s="55">
        <f t="shared" si="65"/>
        <v>7.8</v>
      </c>
      <c r="DL20" s="55">
        <f t="shared" si="66"/>
        <v>7.7</v>
      </c>
      <c r="DM20" s="57">
        <f t="shared" si="36"/>
        <v>7.3</v>
      </c>
      <c r="DN20" s="58">
        <f t="shared" si="37"/>
        <v>2.8</v>
      </c>
      <c r="DO20" s="55">
        <f>ROUND(IF('Indicator Data'!AH23=0,0,IF('Indicator Data'!AH23&gt;DO$195,10,IF('Indicator Data'!AH23&lt;DO$194,0,10-(DO$195-'Indicator Data'!AH23)/(DO$195-DO$194)*10))),1)</f>
        <v>2.4</v>
      </c>
      <c r="DP20" s="55">
        <f>ROUND(IF('Indicator Data'!AI23=0,0,IF(LOG('Indicator Data'!AI23)&gt;LOG(DP$195),10,IF(LOG('Indicator Data'!AI23)&lt;LOG(DP$194),0,10-(LOG(DP$195)-LOG('Indicator Data'!AI23))/(LOG(DP$195)-LOG(DP$194))*10))),1)</f>
        <v>3.3</v>
      </c>
      <c r="DQ20" s="57">
        <f t="shared" si="38"/>
        <v>2.9</v>
      </c>
      <c r="DR20" s="55">
        <f>'Indicator Data'!AJ23</f>
        <v>0</v>
      </c>
      <c r="DS20" s="55">
        <f>'Indicator Data'!AK23</f>
        <v>0</v>
      </c>
      <c r="DT20" s="57">
        <f t="shared" si="39"/>
        <v>0</v>
      </c>
      <c r="DU20" s="58">
        <f t="shared" si="40"/>
        <v>2</v>
      </c>
      <c r="DV20" s="15"/>
      <c r="DW20" s="103"/>
    </row>
    <row r="21" spans="1:127" s="4" customFormat="1" x14ac:dyDescent="0.25">
      <c r="A21" s="121" t="str">
        <f>'Indicator Data'!A24</f>
        <v>Bhutan</v>
      </c>
      <c r="B21" s="59" t="str">
        <f>'Indicator Data'!B24</f>
        <v>BTN</v>
      </c>
      <c r="C21" s="55">
        <f>ROUND(IF('Indicator Data'!C24=0,0.1,IF(LOG('Indicator Data'!C24)&gt;C$195,10,IF(LOG('Indicator Data'!C24)&lt;C$194,0,10-(C$195-LOG('Indicator Data'!C24))/(C$195-C$194)*10))),1)</f>
        <v>5.6</v>
      </c>
      <c r="D21" s="55">
        <f>ROUND(IF('Indicator Data'!D24=0,0.1,IF(LOG('Indicator Data'!D24)&gt;D$195,10,IF(LOG('Indicator Data'!D24)&lt;D$194,0,10-(D$195-LOG('Indicator Data'!D24))/(D$195-D$194)*10))),1)</f>
        <v>5.5</v>
      </c>
      <c r="E21" s="55">
        <f t="shared" si="0"/>
        <v>5.6</v>
      </c>
      <c r="F21" s="55">
        <f>IF('Indicator Data'!E24="No data",0.1,(ROUND(IF('Indicator Data'!E24=0,0,IF(LOG('Indicator Data'!E24)&gt;F$195,10,IF(LOG('Indicator Data'!E24)&lt;F$194,0,10-(F$195-LOG('Indicator Data'!E24))/(F$195-F$194)*10))),1)))</f>
        <v>4.5999999999999996</v>
      </c>
      <c r="G21" s="55">
        <f>ROUND(IF('Indicator Data'!F24=0,0,IF(LOG('Indicator Data'!F24)&gt;G$195,10,IF(LOG('Indicator Data'!F24)&lt;G$194,0,10-(G$195-LOG('Indicator Data'!F24))/(G$195-G$194)*10))),1)</f>
        <v>0</v>
      </c>
      <c r="H21" s="55">
        <f>ROUND(IF('Indicator Data'!G24=0,0,IF(LOG('Indicator Data'!G24)&gt;H$195,10,IF(LOG('Indicator Data'!G24)&lt;H$194,0,10-(H$195-LOG('Indicator Data'!G24))/(H$195-H$194)*10))),1)</f>
        <v>0</v>
      </c>
      <c r="I21" s="55">
        <f>ROUND(IF('Indicator Data'!H24=0,0,IF(LOG('Indicator Data'!H24)&gt;I$195,10,IF(LOG('Indicator Data'!H24)&lt;I$194,0,10-(I$195-LOG('Indicator Data'!H24))/(I$195-I$194)*10))),1)</f>
        <v>0</v>
      </c>
      <c r="J21" s="55">
        <f t="shared" si="1"/>
        <v>0</v>
      </c>
      <c r="K21" s="55">
        <f>ROUND(IF('Indicator Data'!I24=0,0,IF(LOG('Indicator Data'!I24)&gt;K$195,10,IF(LOG('Indicator Data'!I24)&lt;K$194,0,10-(K$195-LOG('Indicator Data'!I24))/(K$195-K$194)*10))),1)</f>
        <v>0</v>
      </c>
      <c r="L21" s="55">
        <f t="shared" si="2"/>
        <v>0</v>
      </c>
      <c r="M21" s="55">
        <f>ROUND(IF('Indicator Data'!J24=0,0,IF(LOG('Indicator Data'!J24)&gt;M$195,10,IF(LOG('Indicator Data'!J24)&lt;M$194,0,10-(M$195-LOG('Indicator Data'!J24))/(M$195-M$194)*10))),1)</f>
        <v>0</v>
      </c>
      <c r="N21" s="56">
        <f>'Indicator Data'!C24/'Indicator Data'!$CB24</f>
        <v>2.1052636186584318E-3</v>
      </c>
      <c r="O21" s="56">
        <f>'Indicator Data'!D24/'Indicator Data'!$CB24</f>
        <v>5.6450590184693868E-4</v>
      </c>
      <c r="P21" s="56">
        <f>IF(F21=0.1,"x",'Indicator Data'!E24/'Indicator Data'!$CB24)</f>
        <v>8.3628576510741126E-3</v>
      </c>
      <c r="Q21" s="56">
        <f>'Indicator Data'!F24/'Indicator Data'!$CB24</f>
        <v>0</v>
      </c>
      <c r="R21" s="56">
        <f>'Indicator Data'!G24/'Indicator Data'!$CB24</f>
        <v>0</v>
      </c>
      <c r="S21" s="56">
        <f>'Indicator Data'!H24/'Indicator Data'!$CB24</f>
        <v>0</v>
      </c>
      <c r="T21" s="56">
        <f>'Indicator Data'!I24/'Indicator Data'!$CB24</f>
        <v>0</v>
      </c>
      <c r="U21" s="56">
        <f>'Indicator Data'!J24/'Indicator Data'!$CB24</f>
        <v>0</v>
      </c>
      <c r="V21" s="55">
        <f t="shared" si="3"/>
        <v>10</v>
      </c>
      <c r="W21" s="55">
        <f t="shared" si="4"/>
        <v>5.6</v>
      </c>
      <c r="X21" s="55">
        <f t="shared" si="5"/>
        <v>8.6</v>
      </c>
      <c r="Y21" s="55">
        <f t="shared" si="6"/>
        <v>5.6</v>
      </c>
      <c r="Z21" s="55">
        <f t="shared" si="7"/>
        <v>0</v>
      </c>
      <c r="AA21" s="55">
        <f t="shared" si="8"/>
        <v>0</v>
      </c>
      <c r="AB21" s="55">
        <f t="shared" si="9"/>
        <v>0</v>
      </c>
      <c r="AC21" s="55">
        <f t="shared" si="10"/>
        <v>0</v>
      </c>
      <c r="AD21" s="55">
        <f t="shared" si="11"/>
        <v>0</v>
      </c>
      <c r="AE21" s="55">
        <f t="shared" si="12"/>
        <v>0</v>
      </c>
      <c r="AF21" s="55">
        <f t="shared" si="13"/>
        <v>0</v>
      </c>
      <c r="AG21" s="55">
        <f>ROUND(IF('Indicator Data'!K24=0,0,IF('Indicator Data'!K24&gt;AG$195,10,IF('Indicator Data'!K24&lt;AG$194,0,10-(AG$195-'Indicator Data'!K24)/(AG$195-AG$194)*10))),1)</f>
        <v>0</v>
      </c>
      <c r="AH21" s="55">
        <f t="shared" si="14"/>
        <v>7.8</v>
      </c>
      <c r="AI21" s="55">
        <f t="shared" si="15"/>
        <v>5.6</v>
      </c>
      <c r="AJ21" s="55">
        <f t="shared" si="16"/>
        <v>0</v>
      </c>
      <c r="AK21" s="55">
        <f t="shared" si="17"/>
        <v>0</v>
      </c>
      <c r="AL21" s="55">
        <f t="shared" si="18"/>
        <v>0</v>
      </c>
      <c r="AM21" s="55">
        <f t="shared" si="19"/>
        <v>0</v>
      </c>
      <c r="AN21" s="55">
        <f t="shared" si="20"/>
        <v>0</v>
      </c>
      <c r="AO21" s="183">
        <f t="shared" si="21"/>
        <v>7.4</v>
      </c>
      <c r="AP21" s="183">
        <f t="shared" si="41"/>
        <v>5.0999999999999996</v>
      </c>
      <c r="AQ21" s="183">
        <f t="shared" si="22"/>
        <v>0</v>
      </c>
      <c r="AR21" s="183">
        <f t="shared" si="23"/>
        <v>0</v>
      </c>
      <c r="AS21" s="55">
        <f t="shared" si="24"/>
        <v>0</v>
      </c>
      <c r="AT21" s="55">
        <f>IF('Indicator Data'!L24="No data","x",IF('Indicator Data'!CC24&lt;1000,"x",ROUND((IF('Indicator Data'!L24&gt;AT$195,10,IF('Indicator Data'!L24&lt;AT$194,0,10-(AT$195-'Indicator Data'!L24)/(AT$195-AT$194)*10))),1)))</f>
        <v>0</v>
      </c>
      <c r="AU21" s="183">
        <f t="shared" si="25"/>
        <v>0</v>
      </c>
      <c r="AV21" s="55">
        <f>IF('Indicator Data'!M24="No data","x",ROUND(IF('Indicator Data'!M24=0,0,IF(LOG('Indicator Data'!M24)&gt;AV$195,10,IF(LOG('Indicator Data'!M24)&lt;AV$194,0,10-(AV$195-LOG('Indicator Data'!M24))/(AV$195-AV$194)*10))),1))</f>
        <v>6.8</v>
      </c>
      <c r="AW21" s="56">
        <f>IF(AV21="x","x",'Indicator Data'!M24/'Indicator Data'!$CB24)</f>
        <v>0.69843639522427803</v>
      </c>
      <c r="AX21" s="55">
        <f t="shared" si="42"/>
        <v>7.8</v>
      </c>
      <c r="AY21" s="55">
        <f t="shared" si="43"/>
        <v>7.3</v>
      </c>
      <c r="AZ21" s="55" t="str">
        <f>IF('Indicator Data'!N24="No data","x",ROUND(IF('Indicator Data'!N24=0,0,IF(LOG('Indicator Data'!N24)&gt;AZ$195,10,IF(LOG('Indicator Data'!N24)&lt;AZ$194,0,10-(AZ$195-LOG('Indicator Data'!N24))/(AZ$195-AZ$194)*10))),1))</f>
        <v>x</v>
      </c>
      <c r="BA21" s="56" t="str">
        <f>IF(AZ21="x","x",'Indicator Data'!N24/'Indicator Data'!$CB24)</f>
        <v>x</v>
      </c>
      <c r="BB21" s="55" t="str">
        <f t="shared" si="44"/>
        <v>x</v>
      </c>
      <c r="BC21" s="55" t="str">
        <f t="shared" si="45"/>
        <v>x</v>
      </c>
      <c r="BD21" s="55" t="str">
        <f>IF('Indicator Data'!O24="No data","x",ROUND(IF('Indicator Data'!O24=0,0,IF(LOG('Indicator Data'!O24)&gt;BD$195,10,IF(LOG('Indicator Data'!O24)&lt;BD$194,0,10-(BD$195-LOG('Indicator Data'!O24))/(BD$195-BD$194)*10))),1))</f>
        <v>x</v>
      </c>
      <c r="BE21" s="56" t="str">
        <f>IF(BD21="x","x",'Indicator Data'!O24/'Indicator Data'!$CB24)</f>
        <v>x</v>
      </c>
      <c r="BF21" s="55" t="str">
        <f t="shared" si="46"/>
        <v>x</v>
      </c>
      <c r="BG21" s="55" t="str">
        <f t="shared" si="47"/>
        <v>x</v>
      </c>
      <c r="BH21" s="55" t="str">
        <f>IF('Indicator Data'!P24="No data","x",ROUND(IF('Indicator Data'!P24=0,0,IF(LOG('Indicator Data'!P24)&gt;BH$195,10,IF(LOG('Indicator Data'!P24)&lt;BH$194,0,10-(BH$195-LOG('Indicator Data'!P24))/(BH$195-BH$194)*10))),1))</f>
        <v>x</v>
      </c>
      <c r="BI21" s="56" t="str">
        <f>IF(BH21="x","x",'Indicator Data'!P24/'Indicator Data'!$CB24)</f>
        <v>x</v>
      </c>
      <c r="BJ21" s="55" t="str">
        <f t="shared" si="48"/>
        <v>x</v>
      </c>
      <c r="BK21" s="55" t="str">
        <f t="shared" si="49"/>
        <v>x</v>
      </c>
      <c r="BL21" s="55">
        <f t="shared" si="50"/>
        <v>7.3</v>
      </c>
      <c r="BM21" s="55">
        <f>ROUND(IF('Indicator Data'!Q24=0,0,IF(LOG('Indicator Data'!Q24)&gt;BM$195,10,IF(LOG('Indicator Data'!Q24)&lt;BM$194,0,10-(BM$195-LOG('Indicator Data'!Q24))/(BM$195-BM$194)*10))),1)</f>
        <v>6.6</v>
      </c>
      <c r="BN21" s="55">
        <f>ROUND(IF('Indicator Data'!R24=0,0,IF(LOG('Indicator Data'!R24)&gt;BN$195,10,IF(LOG('Indicator Data'!R24)&lt;BN$194,0,10-(BN$195-LOG('Indicator Data'!R24))/(BN$195-BN$194)*10))),1)</f>
        <v>6.8</v>
      </c>
      <c r="BO21" s="55">
        <f t="shared" si="51"/>
        <v>6.7333333333333334</v>
      </c>
      <c r="BP21" s="56">
        <f>'Indicator Data'!Q24/'Indicator Data'!$CB24</f>
        <v>0.53835141121087815</v>
      </c>
      <c r="BQ21" s="56">
        <f>'Indicator Data'!R24/'Indicator Data'!$CB24</f>
        <v>0.15592431872897761</v>
      </c>
      <c r="BR21" s="55">
        <f t="shared" si="26"/>
        <v>5.4</v>
      </c>
      <c r="BS21" s="55">
        <f t="shared" si="27"/>
        <v>1.9</v>
      </c>
      <c r="BT21" s="55">
        <f t="shared" si="28"/>
        <v>3.0666666666666669</v>
      </c>
      <c r="BU21" s="55">
        <f t="shared" si="52"/>
        <v>5.2</v>
      </c>
      <c r="BV21" s="55">
        <f>ROUND(IF('Indicator Data'!S24=0,0,IF(LOG('Indicator Data'!S24)&gt;BV$195,10,IF(LOG('Indicator Data'!S24)&lt;BV$194,0,10-(BV$195-LOG('Indicator Data'!S24))/(BV$195-BV$194)*10))),1)</f>
        <v>5.4</v>
      </c>
      <c r="BW21" s="55">
        <f>ROUND(IF('Indicator Data'!T24=0,0,IF(LOG('Indicator Data'!T24)&gt;BW$195,10,IF(LOG('Indicator Data'!T24)&lt;BW$194,0,10-(BW$195-LOG('Indicator Data'!T24))/(BW$195-BW$194)*10))),1)</f>
        <v>6.5</v>
      </c>
      <c r="BX21" s="55">
        <f t="shared" si="53"/>
        <v>6.1333333333333329</v>
      </c>
      <c r="BY21" s="56">
        <f>'Indicator Data'!S24/'Indicator Data'!$CB24</f>
        <v>7.6832523627236263E-2</v>
      </c>
      <c r="BZ21" s="56">
        <f>'Indicator Data'!T24/'Indicator Data'!$CB24</f>
        <v>0.4604059277156653</v>
      </c>
      <c r="CA21" s="55">
        <f t="shared" si="29"/>
        <v>1.3</v>
      </c>
      <c r="CB21" s="55">
        <f t="shared" si="30"/>
        <v>4.5999999999999996</v>
      </c>
      <c r="CC21" s="55">
        <f t="shared" si="54"/>
        <v>3.5</v>
      </c>
      <c r="CD21" s="55">
        <f t="shared" si="55"/>
        <v>5</v>
      </c>
      <c r="CE21" s="55">
        <f t="shared" si="56"/>
        <v>5.0999999999999996</v>
      </c>
      <c r="CF21" s="55">
        <f>ROUND(IF('Indicator Data'!U24=0,0,IF(LOG('Indicator Data'!U24)&gt;CF$195,10,IF(LOG('Indicator Data'!U24)&lt;CF$194,0,10-(CF$195-LOG('Indicator Data'!U24))/(CF$195-CF$194)*10))),1)</f>
        <v>6</v>
      </c>
      <c r="CG21" s="56">
        <f>'Indicator Data'!U24/'Indicator Data'!$CB24</f>
        <v>0.2071871761330018</v>
      </c>
      <c r="CH21" s="55">
        <f t="shared" si="31"/>
        <v>2.2999999999999998</v>
      </c>
      <c r="CI21" s="55">
        <f t="shared" si="57"/>
        <v>4.4000000000000004</v>
      </c>
      <c r="CJ21" s="55">
        <f>ROUND(IF('Indicator Data'!V24=0,0,IF(LOG('Indicator Data'!V24)&gt;CJ$195,10,IF(LOG('Indicator Data'!V24)&lt;CJ$194,0,10-(CJ$195-LOG('Indicator Data'!V24))/(CJ$195-CJ$194)*10))),1)</f>
        <v>6.5</v>
      </c>
      <c r="CK21" s="56">
        <f>IF('Indicator Data'!V24/'Indicator Data'!$CB24&gt;1,1,'Indicator Data'!V24/'Indicator Data'!$CB24)</f>
        <v>0.42209629378064195</v>
      </c>
      <c r="CL21" s="55">
        <f t="shared" si="32"/>
        <v>4.2</v>
      </c>
      <c r="CM21" s="55">
        <f t="shared" si="58"/>
        <v>5.5</v>
      </c>
      <c r="CN21" s="55">
        <f>ROUND(IF('Indicator Data'!W24=0,0,IF(LOG('Indicator Data'!W24)&gt;CN$195,10,IF(LOG('Indicator Data'!W24)&lt;CN$194,0,10-(CN$195-LOG('Indicator Data'!W24))/(CN$195-CN$194)*10))),1)</f>
        <v>6.7</v>
      </c>
      <c r="CO21" s="56">
        <f>'Indicator Data'!W24/'Indicator Data'!$CB24</f>
        <v>0.55912751123521254</v>
      </c>
      <c r="CP21" s="55">
        <f t="shared" si="33"/>
        <v>5.6</v>
      </c>
      <c r="CQ21" s="55">
        <f t="shared" si="59"/>
        <v>6.2</v>
      </c>
      <c r="CR21" s="55">
        <f t="shared" si="34"/>
        <v>5.3</v>
      </c>
      <c r="CS21" s="55">
        <f>IF('Indicator Data'!BR24="No data","x",ROUND(IF('Indicator Data'!BR24&gt;CS$195,0,IF('Indicator Data'!BR24&lt;CS$194,10,(CS$195-'Indicator Data'!BR24)/(CS$195-CS$194)*10)),1))</f>
        <v>3.4</v>
      </c>
      <c r="CT21" s="55">
        <f>IF('Indicator Data'!BS24="No data","x",ROUND(IF('Indicator Data'!BS24&gt;CT$195,0,IF('Indicator Data'!BS24&lt;CT$194,10,(CT$195-'Indicator Data'!BS24)/(CT$195-CT$194)*10)),1))</f>
        <v>0.5</v>
      </c>
      <c r="CU21" s="55">
        <f>IF('Indicator Data'!AC24="No data","x",ROUND(IF('Indicator Data'!AC24&gt;CU$195,0,IF('Indicator Data'!AC24&lt;CU$194,10,(CU$195-'Indicator Data'!AC24)/(CU$195-CU$194)*10)),1))</f>
        <v>2</v>
      </c>
      <c r="CV21" s="55">
        <f t="shared" si="35"/>
        <v>2</v>
      </c>
      <c r="CW21" s="55">
        <f>IF('Indicator Data'!X24="No data","x",ROUND(IF(LOG('Indicator Data'!X24)&gt;CW$195,10,IF(LOG('Indicator Data'!X24)&lt;CW$194,0,10-(CW$195-LOG('Indicator Data'!X24))/(CW$195-CW$194)*10)),1))</f>
        <v>4.3</v>
      </c>
      <c r="CX21" s="55">
        <f>IF('Indicator Data'!Y24="No data","x",ROUND(IF('Indicator Data'!Y24&gt;CX$195,10,IF('Indicator Data'!Y24&lt;CX$194,0,10-(CX$195-'Indicator Data'!Y24)/(CX$195-CX$194)*10)),1))</f>
        <v>5.9</v>
      </c>
      <c r="CY21" s="55">
        <f>IF('Indicator Data'!Z24="No data","x",ROUND(IF('Indicator Data'!Z24&gt;CY$195,10,IF('Indicator Data'!Z24&lt;CY$194,0,10-(CY$195-'Indicator Data'!Z24)/(CY$195-CY$194)*10)),1))</f>
        <v>4.0999999999999996</v>
      </c>
      <c r="CZ21" s="55" t="str">
        <f>IF('Indicator Data'!AA24="No data","x",ROUND(IF('Indicator Data'!AA24&gt;CZ$195,10,IF('Indicator Data'!AA24&lt;CZ$194,0,10-(CZ$195-'Indicator Data'!AA24)/(CZ$195-CZ$194)*10)),1))</f>
        <v>x</v>
      </c>
      <c r="DA21" s="55">
        <f t="shared" si="60"/>
        <v>4.8</v>
      </c>
      <c r="DB21" s="55">
        <f t="shared" si="61"/>
        <v>3.9</v>
      </c>
      <c r="DC21" s="55" t="str">
        <f>IF('Indicator Data'!AF24="No data","x",ROUND(IF('Indicator Data'!AF24&gt;DC$195,10,IF('Indicator Data'!AF24&lt;DC$194,0,10-(DC$195-'Indicator Data'!AF24)/(DC$195-DC$194)*10)),1))</f>
        <v>x</v>
      </c>
      <c r="DD21" s="55">
        <f>IF('Indicator Data'!AG24="No data","x",ROUND(IF('Indicator Data'!AG24&gt;DD$195,10,IF('Indicator Data'!AG24&lt;DD$194,0,10-(DD$195-'Indicator Data'!AG24)/(DD$195-DD$194)*10)),1))</f>
        <v>2.2000000000000002</v>
      </c>
      <c r="DE21" s="55">
        <f t="shared" si="62"/>
        <v>4.0999999999999996</v>
      </c>
      <c r="DF21" s="55">
        <f>IF('Indicator Data'!AB24="No data","x",ROUND(IF('Indicator Data'!AB24&gt;DF$195,10,IF('Indicator Data'!AB24&lt;DF$194,0,10-(DF$195-'Indicator Data'!AB24)/(DF$195-DF$194)*10)),1))</f>
        <v>0</v>
      </c>
      <c r="DG21" s="55">
        <f t="shared" si="63"/>
        <v>1.5</v>
      </c>
      <c r="DH21" s="184">
        <f>IF('Indicator Data'!AD24="No data","x",'Indicator Data'!AD24/'Indicator Data'!$CA24)</f>
        <v>1.0837459081056856E-3</v>
      </c>
      <c r="DI21" s="55">
        <f t="shared" si="64"/>
        <v>0</v>
      </c>
      <c r="DJ21" s="55">
        <f>IF('Indicator Data'!AE24="No data","x",ROUND(IF('Indicator Data'!AE24&gt;DJ$195,0,IF('Indicator Data'!AE24&lt;DJ$194,10,(DJ$195-'Indicator Data'!AE24)/(DJ$195-DJ$194)*10)),1))</f>
        <v>6</v>
      </c>
      <c r="DK21" s="55">
        <f t="shared" si="65"/>
        <v>3</v>
      </c>
      <c r="DL21" s="55">
        <f t="shared" si="66"/>
        <v>2.9</v>
      </c>
      <c r="DM21" s="57">
        <f t="shared" si="36"/>
        <v>5.0999999999999996</v>
      </c>
      <c r="DN21" s="58">
        <f t="shared" si="37"/>
        <v>3.6</v>
      </c>
      <c r="DO21" s="55">
        <f>ROUND(IF('Indicator Data'!AH24=0,0,IF('Indicator Data'!AH24&gt;DO$195,10,IF('Indicator Data'!AH24&lt;DO$194,0,10-(DO$195-'Indicator Data'!AH24)/(DO$195-DO$194)*10))),1)</f>
        <v>0.2</v>
      </c>
      <c r="DP21" s="55">
        <f>ROUND(IF('Indicator Data'!AI24=0,0,IF(LOG('Indicator Data'!AI24)&gt;LOG(DP$195),10,IF(LOG('Indicator Data'!AI24)&lt;LOG(DP$194),0,10-(LOG(DP$195)-LOG('Indicator Data'!AI24))/(LOG(DP$195)-LOG(DP$194))*10))),1)</f>
        <v>0</v>
      </c>
      <c r="DQ21" s="57">
        <f t="shared" si="38"/>
        <v>0.1</v>
      </c>
      <c r="DR21" s="55">
        <f>'Indicator Data'!AJ24</f>
        <v>0</v>
      </c>
      <c r="DS21" s="55">
        <f>'Indicator Data'!AK24</f>
        <v>0</v>
      </c>
      <c r="DT21" s="57">
        <f t="shared" si="39"/>
        <v>0</v>
      </c>
      <c r="DU21" s="58">
        <f t="shared" si="40"/>
        <v>0.1</v>
      </c>
      <c r="DV21" s="15"/>
      <c r="DW21" s="103"/>
    </row>
    <row r="22" spans="1:127" s="4" customFormat="1" x14ac:dyDescent="0.25">
      <c r="A22" s="121" t="str">
        <f>'Indicator Data'!A25</f>
        <v>Bolivia</v>
      </c>
      <c r="B22" s="59" t="str">
        <f>'Indicator Data'!B25</f>
        <v>BOL</v>
      </c>
      <c r="C22" s="55">
        <f>ROUND(IF('Indicator Data'!C25=0,0.1,IF(LOG('Indicator Data'!C25)&gt;C$195,10,IF(LOG('Indicator Data'!C25)&lt;C$194,0,10-(C$195-LOG('Indicator Data'!C25))/(C$195-C$194)*10))),1)</f>
        <v>8.3000000000000007</v>
      </c>
      <c r="D22" s="55">
        <f>ROUND(IF('Indicator Data'!D25=0,0.1,IF(LOG('Indicator Data'!D25)&gt;D$195,10,IF(LOG('Indicator Data'!D25)&lt;D$194,0,10-(D$195-LOG('Indicator Data'!D25))/(D$195-D$194)*10))),1)</f>
        <v>8.1</v>
      </c>
      <c r="E22" s="55">
        <f t="shared" si="0"/>
        <v>8.1999999999999993</v>
      </c>
      <c r="F22" s="55">
        <f>IF('Indicator Data'!E25="No data",0.1,(ROUND(IF('Indicator Data'!E25=0,0,IF(LOG('Indicator Data'!E25)&gt;F$195,10,IF(LOG('Indicator Data'!E25)&lt;F$194,0,10-(F$195-LOG('Indicator Data'!E25))/(F$195-F$194)*10))),1)))</f>
        <v>6.9</v>
      </c>
      <c r="G22" s="55">
        <f>ROUND(IF('Indicator Data'!F25=0,0,IF(LOG('Indicator Data'!F25)&gt;G$195,10,IF(LOG('Indicator Data'!F25)&lt;G$194,0,10-(G$195-LOG('Indicator Data'!F25))/(G$195-G$194)*10))),1)</f>
        <v>0</v>
      </c>
      <c r="H22" s="55">
        <f>ROUND(IF('Indicator Data'!G25=0,0,IF(LOG('Indicator Data'!G25)&gt;H$195,10,IF(LOG('Indicator Data'!G25)&lt;H$194,0,10-(H$195-LOG('Indicator Data'!G25))/(H$195-H$194)*10))),1)</f>
        <v>0</v>
      </c>
      <c r="I22" s="55">
        <f>ROUND(IF('Indicator Data'!H25=0,0,IF(LOG('Indicator Data'!H25)&gt;I$195,10,IF(LOG('Indicator Data'!H25)&lt;I$194,0,10-(I$195-LOG('Indicator Data'!H25))/(I$195-I$194)*10))),1)</f>
        <v>0</v>
      </c>
      <c r="J22" s="55">
        <f t="shared" si="1"/>
        <v>0</v>
      </c>
      <c r="K22" s="55">
        <f>ROUND(IF('Indicator Data'!I25=0,0,IF(LOG('Indicator Data'!I25)&gt;K$195,10,IF(LOG('Indicator Data'!I25)&lt;K$194,0,10-(K$195-LOG('Indicator Data'!I25))/(K$195-K$194)*10))),1)</f>
        <v>0</v>
      </c>
      <c r="L22" s="55">
        <f t="shared" si="2"/>
        <v>0</v>
      </c>
      <c r="M22" s="55">
        <f>ROUND(IF('Indicator Data'!J25=0,0,IF(LOG('Indicator Data'!J25)&gt;M$195,10,IF(LOG('Indicator Data'!J25)&lt;M$194,0,10-(M$195-LOG('Indicator Data'!J25))/(M$195-M$194)*10))),1)</f>
        <v>9.1</v>
      </c>
      <c r="N22" s="56">
        <f>'Indicator Data'!C25/'Indicator Data'!$CB25</f>
        <v>1.869821411973175E-3</v>
      </c>
      <c r="O22" s="56">
        <f>'Indicator Data'!D25/'Indicator Data'!$CB25</f>
        <v>2.5563244703215272E-4</v>
      </c>
      <c r="P22" s="56">
        <f>IF(F22=0.1,"x",'Indicator Data'!E25/'Indicator Data'!$CB25)</f>
        <v>5.5175120753811714E-3</v>
      </c>
      <c r="Q22" s="56">
        <f>'Indicator Data'!F25/'Indicator Data'!$CB25</f>
        <v>0</v>
      </c>
      <c r="R22" s="56">
        <f>'Indicator Data'!G25/'Indicator Data'!$CB25</f>
        <v>0</v>
      </c>
      <c r="S22" s="56">
        <f>'Indicator Data'!H25/'Indicator Data'!$CB25</f>
        <v>0</v>
      </c>
      <c r="T22" s="56">
        <f>'Indicator Data'!I25/'Indicator Data'!$CB25</f>
        <v>0</v>
      </c>
      <c r="U22" s="56">
        <f>'Indicator Data'!J25/'Indicator Data'!$CB25</f>
        <v>4.1398244607808504E-3</v>
      </c>
      <c r="V22" s="55">
        <f t="shared" si="3"/>
        <v>9.3000000000000007</v>
      </c>
      <c r="W22" s="55">
        <f t="shared" si="4"/>
        <v>2.6</v>
      </c>
      <c r="X22" s="55">
        <f t="shared" si="5"/>
        <v>7.2</v>
      </c>
      <c r="Y22" s="55">
        <f t="shared" si="6"/>
        <v>3.7</v>
      </c>
      <c r="Z22" s="55">
        <f t="shared" si="7"/>
        <v>0</v>
      </c>
      <c r="AA22" s="55">
        <f t="shared" si="8"/>
        <v>0</v>
      </c>
      <c r="AB22" s="55">
        <f t="shared" si="9"/>
        <v>0</v>
      </c>
      <c r="AC22" s="55">
        <f t="shared" si="10"/>
        <v>0</v>
      </c>
      <c r="AD22" s="55">
        <f t="shared" si="11"/>
        <v>0</v>
      </c>
      <c r="AE22" s="55">
        <f t="shared" si="12"/>
        <v>0</v>
      </c>
      <c r="AF22" s="55">
        <f t="shared" si="13"/>
        <v>1.4</v>
      </c>
      <c r="AG22" s="55">
        <f>ROUND(IF('Indicator Data'!K25=0,0,IF('Indicator Data'!K25&gt;AG$195,10,IF('Indicator Data'!K25&lt;AG$194,0,10-(AG$195-'Indicator Data'!K25)/(AG$195-AG$194)*10))),1)</f>
        <v>9.5</v>
      </c>
      <c r="AH22" s="55">
        <f t="shared" si="14"/>
        <v>8.8000000000000007</v>
      </c>
      <c r="AI22" s="55">
        <f t="shared" si="15"/>
        <v>5.4</v>
      </c>
      <c r="AJ22" s="55">
        <f t="shared" si="16"/>
        <v>0</v>
      </c>
      <c r="AK22" s="55">
        <f t="shared" si="17"/>
        <v>0</v>
      </c>
      <c r="AL22" s="55">
        <f t="shared" si="18"/>
        <v>0</v>
      </c>
      <c r="AM22" s="55">
        <f t="shared" si="19"/>
        <v>0</v>
      </c>
      <c r="AN22" s="55">
        <f t="shared" si="20"/>
        <v>6.7</v>
      </c>
      <c r="AO22" s="183">
        <f t="shared" si="21"/>
        <v>7.7</v>
      </c>
      <c r="AP22" s="183">
        <f t="shared" si="41"/>
        <v>5.5</v>
      </c>
      <c r="AQ22" s="183">
        <f t="shared" si="22"/>
        <v>0</v>
      </c>
      <c r="AR22" s="183">
        <f t="shared" si="23"/>
        <v>0</v>
      </c>
      <c r="AS22" s="55">
        <f t="shared" si="24"/>
        <v>8.1</v>
      </c>
      <c r="AT22" s="55">
        <f>IF('Indicator Data'!L25="No data","x",IF('Indicator Data'!CC25&lt;1000,"x",ROUND((IF('Indicator Data'!L25&gt;AT$195,10,IF('Indicator Data'!L25&lt;AT$194,0,10-(AT$195-'Indicator Data'!L25)/(AT$195-AT$194)*10))),1)))</f>
        <v>0</v>
      </c>
      <c r="AU22" s="183">
        <f t="shared" si="25"/>
        <v>4.0999999999999996</v>
      </c>
      <c r="AV22" s="55" t="str">
        <f>IF('Indicator Data'!M25="No data","x",ROUND(IF('Indicator Data'!M25=0,0,IF(LOG('Indicator Data'!M25)&gt;AV$195,10,IF(LOG('Indicator Data'!M25)&lt;AV$194,0,10-(AV$195-LOG('Indicator Data'!M25))/(AV$195-AV$194)*10))),1))</f>
        <v>x</v>
      </c>
      <c r="AW22" s="56" t="str">
        <f>IF(AV22="x","x",'Indicator Data'!M25/'Indicator Data'!$CB25)</f>
        <v>x</v>
      </c>
      <c r="AX22" s="55" t="str">
        <f t="shared" si="42"/>
        <v>x</v>
      </c>
      <c r="AY22" s="55" t="str">
        <f t="shared" si="43"/>
        <v>x</v>
      </c>
      <c r="AZ22" s="55" t="str">
        <f>IF('Indicator Data'!N25="No data","x",ROUND(IF('Indicator Data'!N25=0,0,IF(LOG('Indicator Data'!N25)&gt;AZ$195,10,IF(LOG('Indicator Data'!N25)&lt;AZ$194,0,10-(AZ$195-LOG('Indicator Data'!N25))/(AZ$195-AZ$194)*10))),1))</f>
        <v>x</v>
      </c>
      <c r="BA22" s="56" t="str">
        <f>IF(AZ22="x","x",'Indicator Data'!N25/'Indicator Data'!$CB25)</f>
        <v>x</v>
      </c>
      <c r="BB22" s="55" t="str">
        <f t="shared" si="44"/>
        <v>x</v>
      </c>
      <c r="BC22" s="55" t="str">
        <f t="shared" si="45"/>
        <v>x</v>
      </c>
      <c r="BD22" s="55" t="str">
        <f>IF('Indicator Data'!O25="No data","x",ROUND(IF('Indicator Data'!O25=0,0,IF(LOG('Indicator Data'!O25)&gt;BD$195,10,IF(LOG('Indicator Data'!O25)&lt;BD$194,0,10-(BD$195-LOG('Indicator Data'!O25))/(BD$195-BD$194)*10))),1))</f>
        <v>x</v>
      </c>
      <c r="BE22" s="56" t="str">
        <f>IF(BD22="x","x",'Indicator Data'!O25/'Indicator Data'!$CB25)</f>
        <v>x</v>
      </c>
      <c r="BF22" s="55" t="str">
        <f t="shared" si="46"/>
        <v>x</v>
      </c>
      <c r="BG22" s="55" t="str">
        <f t="shared" si="47"/>
        <v>x</v>
      </c>
      <c r="BH22" s="55" t="str">
        <f>IF('Indicator Data'!P25="No data","x",ROUND(IF('Indicator Data'!P25=0,0,IF(LOG('Indicator Data'!P25)&gt;BH$195,10,IF(LOG('Indicator Data'!P25)&lt;BH$194,0,10-(BH$195-LOG('Indicator Data'!P25))/(BH$195-BH$194)*10))),1))</f>
        <v>x</v>
      </c>
      <c r="BI22" s="56" t="str">
        <f>IF(BH22="x","x",'Indicator Data'!P25/'Indicator Data'!$CB25)</f>
        <v>x</v>
      </c>
      <c r="BJ22" s="55" t="str">
        <f t="shared" si="48"/>
        <v>x</v>
      </c>
      <c r="BK22" s="55" t="str">
        <f t="shared" si="49"/>
        <v>x</v>
      </c>
      <c r="BL22" s="55" t="str">
        <f t="shared" si="50"/>
        <v>x</v>
      </c>
      <c r="BM22" s="55">
        <f>ROUND(IF('Indicator Data'!Q25=0,0,IF(LOG('Indicator Data'!Q25)&gt;BM$195,10,IF(LOG('Indicator Data'!Q25)&lt;BM$194,0,10-(BM$195-LOG('Indicator Data'!Q25))/(BM$195-BM$194)*10))),1)</f>
        <v>7.2</v>
      </c>
      <c r="BN22" s="55">
        <f>ROUND(IF('Indicator Data'!R25=0,0,IF(LOG('Indicator Data'!R25)&gt;BN$195,10,IF(LOG('Indicator Data'!R25)&lt;BN$194,0,10-(BN$195-LOG('Indicator Data'!R25))/(BN$195-BN$194)*10))),1)</f>
        <v>9.1999999999999993</v>
      </c>
      <c r="BO22" s="55">
        <f t="shared" si="51"/>
        <v>8.5333333333333332</v>
      </c>
      <c r="BP22" s="56">
        <f>'Indicator Data'!Q25/'Indicator Data'!$CB25</f>
        <v>9.8005141252089298E-2</v>
      </c>
      <c r="BQ22" s="56">
        <f>'Indicator Data'!R25/'Indicator Data'!$CB25</f>
        <v>0.32591115002289911</v>
      </c>
      <c r="BR22" s="55">
        <f t="shared" si="26"/>
        <v>1</v>
      </c>
      <c r="BS22" s="55">
        <f t="shared" si="27"/>
        <v>4.0999999999999996</v>
      </c>
      <c r="BT22" s="55">
        <f t="shared" si="28"/>
        <v>3.0666666666666664</v>
      </c>
      <c r="BU22" s="55">
        <f t="shared" si="52"/>
        <v>6.6</v>
      </c>
      <c r="BV22" s="55">
        <f>ROUND(IF('Indicator Data'!S25=0,0,IF(LOG('Indicator Data'!S25)&gt;BV$195,10,IF(LOG('Indicator Data'!S25)&lt;BV$194,0,10-(BV$195-LOG('Indicator Data'!S25))/(BV$195-BV$194)*10))),1)</f>
        <v>6.6</v>
      </c>
      <c r="BW22" s="55">
        <f>ROUND(IF('Indicator Data'!T25=0,0,IF(LOG('Indicator Data'!T25)&gt;BW$195,10,IF(LOG('Indicator Data'!T25)&lt;BW$194,0,10-(BW$195-LOG('Indicator Data'!T25))/(BW$195-BW$194)*10))),1)</f>
        <v>6.5</v>
      </c>
      <c r="BX22" s="55">
        <f t="shared" si="53"/>
        <v>6.5333333333333341</v>
      </c>
      <c r="BY22" s="56">
        <f>'Indicator Data'!S25/'Indicator Data'!$CB25</f>
        <v>3.6933433814720695E-2</v>
      </c>
      <c r="BZ22" s="56">
        <f>'Indicator Data'!T25/'Indicator Data'!$CB25</f>
        <v>3.5665549081510525E-2</v>
      </c>
      <c r="CA22" s="55">
        <f t="shared" si="29"/>
        <v>0.6</v>
      </c>
      <c r="CB22" s="55">
        <f t="shared" si="30"/>
        <v>0.4</v>
      </c>
      <c r="CC22" s="55">
        <f t="shared" si="54"/>
        <v>0.46666666666666662</v>
      </c>
      <c r="CD22" s="55">
        <f t="shared" si="55"/>
        <v>4.0999999999999996</v>
      </c>
      <c r="CE22" s="55">
        <f t="shared" si="56"/>
        <v>5.5</v>
      </c>
      <c r="CF22" s="55">
        <f>ROUND(IF('Indicator Data'!U25=0,0,IF(LOG('Indicator Data'!U25)&gt;CF$195,10,IF(LOG('Indicator Data'!U25)&lt;CF$194,0,10-(CF$195-LOG('Indicator Data'!U25))/(CF$195-CF$194)*10))),1)</f>
        <v>7.9</v>
      </c>
      <c r="CG22" s="56">
        <f>'Indicator Data'!U25/'Indicator Data'!$CB25</f>
        <v>0.32363391571157468</v>
      </c>
      <c r="CH22" s="55">
        <f t="shared" si="31"/>
        <v>3.6</v>
      </c>
      <c r="CI22" s="55">
        <f t="shared" si="57"/>
        <v>6.2</v>
      </c>
      <c r="CJ22" s="55">
        <f>ROUND(IF('Indicator Data'!V25=0,0,IF(LOG('Indicator Data'!V25)&gt;CJ$195,10,IF(LOG('Indicator Data'!V25)&lt;CJ$194,0,10-(CJ$195-LOG('Indicator Data'!V25))/(CJ$195-CJ$194)*10))),1)</f>
        <v>8.1</v>
      </c>
      <c r="CK22" s="56">
        <f>IF('Indicator Data'!V25/'Indicator Data'!$CB25&gt;1,1,'Indicator Data'!V25/'Indicator Data'!$CB25)</f>
        <v>0.41230215534346687</v>
      </c>
      <c r="CL22" s="55">
        <f t="shared" si="32"/>
        <v>4.0999999999999996</v>
      </c>
      <c r="CM22" s="55">
        <f t="shared" si="58"/>
        <v>6.5</v>
      </c>
      <c r="CN22" s="55">
        <f>ROUND(IF('Indicator Data'!W25=0,0,IF(LOG('Indicator Data'!W25)&gt;CN$195,10,IF(LOG('Indicator Data'!W25)&lt;CN$194,0,10-(CN$195-LOG('Indicator Data'!W25))/(CN$195-CN$194)*10))),1)</f>
        <v>8</v>
      </c>
      <c r="CO22" s="56">
        <f>'Indicator Data'!W25/'Indicator Data'!$CB25</f>
        <v>0.37811142361069039</v>
      </c>
      <c r="CP22" s="55">
        <f t="shared" si="33"/>
        <v>3.8</v>
      </c>
      <c r="CQ22" s="55">
        <f t="shared" si="59"/>
        <v>6.3</v>
      </c>
      <c r="CR22" s="55">
        <f t="shared" si="34"/>
        <v>6.1</v>
      </c>
      <c r="CS22" s="55">
        <f>IF('Indicator Data'!BR25="No data","x",ROUND(IF('Indicator Data'!BR25&gt;CS$195,0,IF('Indicator Data'!BR25&lt;CS$194,10,(CS$195-'Indicator Data'!BR25)/(CS$195-CS$194)*10)),1))</f>
        <v>4.4000000000000004</v>
      </c>
      <c r="CT22" s="55">
        <f>IF('Indicator Data'!BS25="No data","x",ROUND(IF('Indicator Data'!BS25&gt;CT$195,0,IF('Indicator Data'!BS25&lt;CT$194,10,(CT$195-'Indicator Data'!BS25)/(CT$195-CT$194)*10)),1))</f>
        <v>1.2</v>
      </c>
      <c r="CU22" s="55">
        <f>IF('Indicator Data'!AC25="No data","x",ROUND(IF('Indicator Data'!AC25&gt;CU$195,0,IF('Indicator Data'!AC25&lt;CU$194,10,(CU$195-'Indicator Data'!AC25)/(CU$195-CU$194)*10)),1))</f>
        <v>7.5</v>
      </c>
      <c r="CV22" s="55">
        <f t="shared" si="35"/>
        <v>4.4000000000000004</v>
      </c>
      <c r="CW22" s="55">
        <f>IF('Indicator Data'!X25="No data","x",ROUND(IF(LOG('Indicator Data'!X25)&gt;CW$195,10,IF(LOG('Indicator Data'!X25)&lt;CW$194,0,10-(CW$195-LOG('Indicator Data'!X25))/(CW$195-CW$194)*10)),1))</f>
        <v>3.4</v>
      </c>
      <c r="CX22" s="55">
        <f>IF('Indicator Data'!Y25="No data","x",ROUND(IF('Indicator Data'!Y25&gt;CX$195,10,IF('Indicator Data'!Y25&lt;CX$194,0,10-(CX$195-'Indicator Data'!Y25)/(CX$195-CX$194)*10)),1))</f>
        <v>3.8</v>
      </c>
      <c r="CY22" s="55">
        <f>IF('Indicator Data'!Z25="No data","x",ROUND(IF('Indicator Data'!Z25&gt;CY$195,10,IF('Indicator Data'!Z25&lt;CY$194,0,10-(CY$195-'Indicator Data'!Z25)/(CY$195-CY$194)*10)),1))</f>
        <v>6.9</v>
      </c>
      <c r="CZ22" s="55">
        <f>IF('Indicator Data'!AA25="No data","x",ROUND(IF('Indicator Data'!AA25&gt;CZ$195,10,IF('Indicator Data'!AA25&lt;CZ$194,0,10-(CZ$195-'Indicator Data'!AA25)/(CZ$195-CZ$194)*10)),1))</f>
        <v>3.8</v>
      </c>
      <c r="DA22" s="55">
        <f t="shared" si="60"/>
        <v>4.5</v>
      </c>
      <c r="DB22" s="55">
        <f t="shared" si="61"/>
        <v>4.5</v>
      </c>
      <c r="DC22" s="55">
        <f>IF('Indicator Data'!AF25="No data","x",ROUND(IF('Indicator Data'!AF25&gt;DC$195,10,IF('Indicator Data'!AF25&lt;DC$194,0,10-(DC$195-'Indicator Data'!AF25)/(DC$195-DC$194)*10)),1))</f>
        <v>5.5</v>
      </c>
      <c r="DD22" s="55">
        <f>IF('Indicator Data'!AG25="No data","x",ROUND(IF('Indicator Data'!AG25&gt;DD$195,10,IF('Indicator Data'!AG25&lt;DD$194,0,10-(DD$195-'Indicator Data'!AG25)/(DD$195-DD$194)*10)),1))</f>
        <v>3.5</v>
      </c>
      <c r="DE22" s="55">
        <f t="shared" si="62"/>
        <v>4.5</v>
      </c>
      <c r="DF22" s="55">
        <f>IF('Indicator Data'!AB25="No data","x",ROUND(IF('Indicator Data'!AB25&gt;DF$195,10,IF('Indicator Data'!AB25&lt;DF$194,0,10-(DF$195-'Indicator Data'!AB25)/(DF$195-DF$194)*10)),1))</f>
        <v>4.4000000000000004</v>
      </c>
      <c r="DG22" s="55">
        <f t="shared" si="63"/>
        <v>4.4000000000000004</v>
      </c>
      <c r="DH22" s="184">
        <f>IF('Indicator Data'!AD25="No data","x",'Indicator Data'!AD25/'Indicator Data'!$CA25)</f>
        <v>1.1717954031849973E-3</v>
      </c>
      <c r="DI22" s="55">
        <f t="shared" si="64"/>
        <v>0</v>
      </c>
      <c r="DJ22" s="55" t="str">
        <f>IF('Indicator Data'!AE25="No data","x",ROUND(IF('Indicator Data'!AE25&gt;DJ$195,0,IF('Indicator Data'!AE25&lt;DJ$194,10,(DJ$195-'Indicator Data'!AE25)/(DJ$195-DJ$194)*10)),1))</f>
        <v>x</v>
      </c>
      <c r="DK22" s="55">
        <f t="shared" si="65"/>
        <v>0</v>
      </c>
      <c r="DL22" s="55">
        <f t="shared" si="66"/>
        <v>3</v>
      </c>
      <c r="DM22" s="57">
        <f t="shared" si="36"/>
        <v>4.7</v>
      </c>
      <c r="DN22" s="58">
        <f t="shared" si="37"/>
        <v>4.2</v>
      </c>
      <c r="DO22" s="55">
        <f>ROUND(IF('Indicator Data'!AH25=0,0,IF('Indicator Data'!AH25&gt;DO$195,10,IF('Indicator Data'!AH25&lt;DO$194,0,10-(DO$195-'Indicator Data'!AH25)/(DO$195-DO$194)*10))),1)</f>
        <v>7.9</v>
      </c>
      <c r="DP22" s="55">
        <f>ROUND(IF('Indicator Data'!AI25=0,0,IF(LOG('Indicator Data'!AI25)&gt;LOG(DP$195),10,IF(LOG('Indicator Data'!AI25)&lt;LOG(DP$194),0,10-(LOG(DP$195)-LOG('Indicator Data'!AI25))/(LOG(DP$195)-LOG(DP$194))*10))),1)</f>
        <v>2.7</v>
      </c>
      <c r="DQ22" s="57">
        <f t="shared" si="38"/>
        <v>5.9</v>
      </c>
      <c r="DR22" s="55">
        <f>'Indicator Data'!AJ25</f>
        <v>0</v>
      </c>
      <c r="DS22" s="55">
        <f>'Indicator Data'!AK25</f>
        <v>0</v>
      </c>
      <c r="DT22" s="57">
        <f t="shared" si="39"/>
        <v>0</v>
      </c>
      <c r="DU22" s="58">
        <f t="shared" si="40"/>
        <v>4.0999999999999996</v>
      </c>
      <c r="DV22" s="15"/>
      <c r="DW22" s="103"/>
    </row>
    <row r="23" spans="1:127" s="4" customFormat="1" x14ac:dyDescent="0.25">
      <c r="A23" s="121" t="str">
        <f>'Indicator Data'!A26</f>
        <v>Bosnia and Herzegovina</v>
      </c>
      <c r="B23" s="59" t="str">
        <f>'Indicator Data'!B26</f>
        <v>BIH</v>
      </c>
      <c r="C23" s="55">
        <f>ROUND(IF('Indicator Data'!C26=0,0.1,IF(LOG('Indicator Data'!C26)&gt;C$195,10,IF(LOG('Indicator Data'!C26)&lt;C$194,0,10-(C$195-LOG('Indicator Data'!C26))/(C$195-C$194)*10))),1)</f>
        <v>7.3</v>
      </c>
      <c r="D23" s="55">
        <f>ROUND(IF('Indicator Data'!D26=0,0.1,IF(LOG('Indicator Data'!D26)&gt;D$195,10,IF(LOG('Indicator Data'!D26)&lt;D$194,0,10-(D$195-LOG('Indicator Data'!D26))/(D$195-D$194)*10))),1)</f>
        <v>0.1</v>
      </c>
      <c r="E23" s="55">
        <f t="shared" si="0"/>
        <v>4.5999999999999996</v>
      </c>
      <c r="F23" s="55">
        <f>IF('Indicator Data'!E26="No data",0.1,(ROUND(IF('Indicator Data'!E26=0,0,IF(LOG('Indicator Data'!E26)&gt;F$195,10,IF(LOG('Indicator Data'!E26)&lt;F$194,0,10-(F$195-LOG('Indicator Data'!E26))/(F$195-F$194)*10))),1)))</f>
        <v>6.6</v>
      </c>
      <c r="G23" s="55">
        <f>ROUND(IF('Indicator Data'!F26=0,0,IF(LOG('Indicator Data'!F26)&gt;G$195,10,IF(LOG('Indicator Data'!F26)&lt;G$194,0,10-(G$195-LOG('Indicator Data'!F26))/(G$195-G$194)*10))),1)</f>
        <v>2.7</v>
      </c>
      <c r="H23" s="55">
        <f>ROUND(IF('Indicator Data'!G26=0,0,IF(LOG('Indicator Data'!G26)&gt;H$195,10,IF(LOG('Indicator Data'!G26)&lt;H$194,0,10-(H$195-LOG('Indicator Data'!G26))/(H$195-H$194)*10))),1)</f>
        <v>0</v>
      </c>
      <c r="I23" s="55">
        <f>ROUND(IF('Indicator Data'!H26=0,0,IF(LOG('Indicator Data'!H26)&gt;I$195,10,IF(LOG('Indicator Data'!H26)&lt;I$194,0,10-(I$195-LOG('Indicator Data'!H26))/(I$195-I$194)*10))),1)</f>
        <v>0</v>
      </c>
      <c r="J23" s="55">
        <f t="shared" si="1"/>
        <v>0</v>
      </c>
      <c r="K23" s="55">
        <f>ROUND(IF('Indicator Data'!I26=0,0,IF(LOG('Indicator Data'!I26)&gt;K$195,10,IF(LOG('Indicator Data'!I26)&lt;K$194,0,10-(K$195-LOG('Indicator Data'!I26))/(K$195-K$194)*10))),1)</f>
        <v>0</v>
      </c>
      <c r="L23" s="55">
        <f t="shared" si="2"/>
        <v>0</v>
      </c>
      <c r="M23" s="55">
        <f>ROUND(IF('Indicator Data'!J26=0,0,IF(LOG('Indicator Data'!J26)&gt;M$195,10,IF(LOG('Indicator Data'!J26)&lt;M$194,0,10-(M$195-LOG('Indicator Data'!J26))/(M$195-M$194)*10))),1)</f>
        <v>5.6</v>
      </c>
      <c r="N23" s="56">
        <f>'Indicator Data'!C26/'Indicator Data'!$CB26</f>
        <v>2.105262974272389E-3</v>
      </c>
      <c r="O23" s="56">
        <f>'Indicator Data'!D26/'Indicator Data'!$CB26</f>
        <v>0</v>
      </c>
      <c r="P23" s="56">
        <f>IF(F23=0.1,"x",'Indicator Data'!E26/'Indicator Data'!$CB26)</f>
        <v>1.1235980673152774E-2</v>
      </c>
      <c r="Q23" s="56">
        <f>'Indicator Data'!F26/'Indicator Data'!$CB26</f>
        <v>1.1622403365763871E-7</v>
      </c>
      <c r="R23" s="56">
        <f>'Indicator Data'!G26/'Indicator Data'!$CB26</f>
        <v>0</v>
      </c>
      <c r="S23" s="56">
        <f>'Indicator Data'!H26/'Indicator Data'!$CB26</f>
        <v>0</v>
      </c>
      <c r="T23" s="56">
        <f>'Indicator Data'!I26/'Indicator Data'!$CB26</f>
        <v>0</v>
      </c>
      <c r="U23" s="56">
        <f>'Indicator Data'!J26/'Indicator Data'!$CB26</f>
        <v>4.6989219037601895E-4</v>
      </c>
      <c r="V23" s="55">
        <f t="shared" si="3"/>
        <v>10</v>
      </c>
      <c r="W23" s="55">
        <f t="shared" si="4"/>
        <v>0</v>
      </c>
      <c r="X23" s="55">
        <f t="shared" si="5"/>
        <v>7.6</v>
      </c>
      <c r="Y23" s="55">
        <f t="shared" si="6"/>
        <v>7.5</v>
      </c>
      <c r="Z23" s="55">
        <f t="shared" si="7"/>
        <v>3.5</v>
      </c>
      <c r="AA23" s="55">
        <f t="shared" si="8"/>
        <v>0</v>
      </c>
      <c r="AB23" s="55">
        <f t="shared" si="9"/>
        <v>0</v>
      </c>
      <c r="AC23" s="55">
        <f t="shared" si="10"/>
        <v>0</v>
      </c>
      <c r="AD23" s="55">
        <f t="shared" si="11"/>
        <v>0</v>
      </c>
      <c r="AE23" s="55">
        <f t="shared" si="12"/>
        <v>0</v>
      </c>
      <c r="AF23" s="55">
        <f t="shared" si="13"/>
        <v>0.2</v>
      </c>
      <c r="AG23" s="55">
        <f>ROUND(IF('Indicator Data'!K26=0,0,IF('Indicator Data'!K26&gt;AG$195,10,IF('Indicator Data'!K26&lt;AG$194,0,10-(AG$195-'Indicator Data'!K26)/(AG$195-AG$194)*10))),1)</f>
        <v>1.9</v>
      </c>
      <c r="AH23" s="55">
        <f t="shared" si="14"/>
        <v>8.6999999999999993</v>
      </c>
      <c r="AI23" s="55">
        <f t="shared" si="15"/>
        <v>0.1</v>
      </c>
      <c r="AJ23" s="55">
        <f t="shared" si="16"/>
        <v>0</v>
      </c>
      <c r="AK23" s="55">
        <f t="shared" si="17"/>
        <v>0</v>
      </c>
      <c r="AL23" s="55">
        <f t="shared" si="18"/>
        <v>0</v>
      </c>
      <c r="AM23" s="55">
        <f t="shared" si="19"/>
        <v>0</v>
      </c>
      <c r="AN23" s="55">
        <f t="shared" si="20"/>
        <v>3.4</v>
      </c>
      <c r="AO23" s="183">
        <f t="shared" si="21"/>
        <v>6.3</v>
      </c>
      <c r="AP23" s="183">
        <f t="shared" si="41"/>
        <v>7.1</v>
      </c>
      <c r="AQ23" s="183">
        <f t="shared" si="22"/>
        <v>3.1</v>
      </c>
      <c r="AR23" s="183">
        <f t="shared" si="23"/>
        <v>0</v>
      </c>
      <c r="AS23" s="55">
        <f t="shared" si="24"/>
        <v>2.7</v>
      </c>
      <c r="AT23" s="55">
        <f>IF('Indicator Data'!L26="No data","x",IF('Indicator Data'!CC26&lt;1000,"x",ROUND((IF('Indicator Data'!L26&gt;AT$195,10,IF('Indicator Data'!L26&lt;AT$194,0,10-(AT$195-'Indicator Data'!L26)/(AT$195-AT$194)*10))),1)))</f>
        <v>4</v>
      </c>
      <c r="AU23" s="183">
        <f t="shared" si="25"/>
        <v>3.4</v>
      </c>
      <c r="AV23" s="55">
        <f>IF('Indicator Data'!M26="No data","x",ROUND(IF('Indicator Data'!M26=0,0,IF(LOG('Indicator Data'!M26)&gt;AV$195,10,IF(LOG('Indicator Data'!M26)&lt;AV$194,0,10-(AV$195-LOG('Indicator Data'!M26))/(AV$195-AV$194)*10))),1))</f>
        <v>3.1</v>
      </c>
      <c r="AW23" s="56">
        <f>IF(AV23="x","x",'Indicator Data'!M26/'Indicator Data'!$CB26)</f>
        <v>3.7298777433868001E-4</v>
      </c>
      <c r="AX23" s="55">
        <f t="shared" si="42"/>
        <v>0</v>
      </c>
      <c r="AY23" s="55">
        <f t="shared" si="43"/>
        <v>1.7</v>
      </c>
      <c r="AZ23" s="55" t="str">
        <f>IF('Indicator Data'!N26="No data","x",ROUND(IF('Indicator Data'!N26=0,0,IF(LOG('Indicator Data'!N26)&gt;AZ$195,10,IF(LOG('Indicator Data'!N26)&lt;AZ$194,0,10-(AZ$195-LOG('Indicator Data'!N26))/(AZ$195-AZ$194)*10))),1))</f>
        <v>x</v>
      </c>
      <c r="BA23" s="56" t="str">
        <f>IF(AZ23="x","x",'Indicator Data'!N26/'Indicator Data'!$CB26)</f>
        <v>x</v>
      </c>
      <c r="BB23" s="55" t="str">
        <f t="shared" si="44"/>
        <v>x</v>
      </c>
      <c r="BC23" s="55" t="str">
        <f t="shared" si="45"/>
        <v>x</v>
      </c>
      <c r="BD23" s="55" t="str">
        <f>IF('Indicator Data'!O26="No data","x",ROUND(IF('Indicator Data'!O26=0,0,IF(LOG('Indicator Data'!O26)&gt;BD$195,10,IF(LOG('Indicator Data'!O26)&lt;BD$194,0,10-(BD$195-LOG('Indicator Data'!O26))/(BD$195-BD$194)*10))),1))</f>
        <v>x</v>
      </c>
      <c r="BE23" s="56" t="str">
        <f>IF(BD23="x","x",'Indicator Data'!O26/'Indicator Data'!$CB26)</f>
        <v>x</v>
      </c>
      <c r="BF23" s="55" t="str">
        <f t="shared" si="46"/>
        <v>x</v>
      </c>
      <c r="BG23" s="55" t="str">
        <f t="shared" si="47"/>
        <v>x</v>
      </c>
      <c r="BH23" s="55" t="str">
        <f>IF('Indicator Data'!P26="No data","x",ROUND(IF('Indicator Data'!P26=0,0,IF(LOG('Indicator Data'!P26)&gt;BH$195,10,IF(LOG('Indicator Data'!P26)&lt;BH$194,0,10-(BH$195-LOG('Indicator Data'!P26))/(BH$195-BH$194)*10))),1))</f>
        <v>x</v>
      </c>
      <c r="BI23" s="56" t="str">
        <f>IF(BH23="x","x",'Indicator Data'!P26/'Indicator Data'!$CB26)</f>
        <v>x</v>
      </c>
      <c r="BJ23" s="55" t="str">
        <f t="shared" si="48"/>
        <v>x</v>
      </c>
      <c r="BK23" s="55" t="str">
        <f t="shared" si="49"/>
        <v>x</v>
      </c>
      <c r="BL23" s="55">
        <f t="shared" si="50"/>
        <v>1.7</v>
      </c>
      <c r="BM23" s="55">
        <f>ROUND(IF('Indicator Data'!Q26=0,0,IF(LOG('Indicator Data'!Q26)&gt;BM$195,10,IF(LOG('Indicator Data'!Q26)&lt;BM$194,0,10-(BM$195-LOG('Indicator Data'!Q26))/(BM$195-BM$194)*10))),1)</f>
        <v>0</v>
      </c>
      <c r="BN23" s="55">
        <f>ROUND(IF('Indicator Data'!R26=0,0,IF(LOG('Indicator Data'!R26)&gt;BN$195,10,IF(LOG('Indicator Data'!R26)&lt;BN$194,0,10-(BN$195-LOG('Indicator Data'!R26))/(BN$195-BN$194)*10))),1)</f>
        <v>0</v>
      </c>
      <c r="BO23" s="55">
        <f t="shared" si="51"/>
        <v>0</v>
      </c>
      <c r="BP23" s="56">
        <f>'Indicator Data'!Q26/'Indicator Data'!$CB26</f>
        <v>0</v>
      </c>
      <c r="BQ23" s="56">
        <f>'Indicator Data'!R26/'Indicator Data'!$CB26</f>
        <v>0</v>
      </c>
      <c r="BR23" s="55">
        <f t="shared" si="26"/>
        <v>0</v>
      </c>
      <c r="BS23" s="55">
        <f t="shared" si="27"/>
        <v>0</v>
      </c>
      <c r="BT23" s="55">
        <f t="shared" si="28"/>
        <v>0</v>
      </c>
      <c r="BU23" s="55">
        <f t="shared" si="52"/>
        <v>0</v>
      </c>
      <c r="BV23" s="55">
        <f>ROUND(IF('Indicator Data'!S26=0,0,IF(LOG('Indicator Data'!S26)&gt;BV$195,10,IF(LOG('Indicator Data'!S26)&lt;BV$194,0,10-(BV$195-LOG('Indicator Data'!S26))/(BV$195-BV$194)*10))),1)</f>
        <v>0</v>
      </c>
      <c r="BW23" s="55">
        <f>ROUND(IF('Indicator Data'!T26=0,0,IF(LOG('Indicator Data'!T26)&gt;BW$195,10,IF(LOG('Indicator Data'!T26)&lt;BW$194,0,10-(BW$195-LOG('Indicator Data'!T26))/(BW$195-BW$194)*10))),1)</f>
        <v>0</v>
      </c>
      <c r="BX23" s="55">
        <f t="shared" si="53"/>
        <v>0</v>
      </c>
      <c r="BY23" s="56">
        <f>'Indicator Data'!S26/'Indicator Data'!$CB26</f>
        <v>0</v>
      </c>
      <c r="BZ23" s="56">
        <f>'Indicator Data'!T26/'Indicator Data'!$CB26</f>
        <v>0</v>
      </c>
      <c r="CA23" s="55">
        <f t="shared" si="29"/>
        <v>0</v>
      </c>
      <c r="CB23" s="55">
        <f t="shared" si="30"/>
        <v>0</v>
      </c>
      <c r="CC23" s="55">
        <f t="shared" si="54"/>
        <v>0</v>
      </c>
      <c r="CD23" s="55">
        <f t="shared" si="55"/>
        <v>0</v>
      </c>
      <c r="CE23" s="55">
        <f t="shared" si="56"/>
        <v>0</v>
      </c>
      <c r="CF23" s="55">
        <f>ROUND(IF('Indicator Data'!U26=0,0,IF(LOG('Indicator Data'!U26)&gt;CF$195,10,IF(LOG('Indicator Data'!U26)&lt;CF$194,0,10-(CF$195-LOG('Indicator Data'!U26))/(CF$195-CF$194)*10))),1)</f>
        <v>0</v>
      </c>
      <c r="CG23" s="56">
        <f>'Indicator Data'!U26/'Indicator Data'!$CB26</f>
        <v>0</v>
      </c>
      <c r="CH23" s="55">
        <f t="shared" si="31"/>
        <v>0</v>
      </c>
      <c r="CI23" s="55">
        <f t="shared" si="57"/>
        <v>0</v>
      </c>
      <c r="CJ23" s="55">
        <f>ROUND(IF('Indicator Data'!V26=0,0,IF(LOG('Indicator Data'!V26)&gt;CJ$195,10,IF(LOG('Indicator Data'!V26)&lt;CJ$194,0,10-(CJ$195-LOG('Indicator Data'!V26))/(CJ$195-CJ$194)*10))),1)</f>
        <v>0</v>
      </c>
      <c r="CK23" s="56">
        <f>IF('Indicator Data'!V26/'Indicator Data'!$CB26&gt;1,1,'Indicator Data'!V26/'Indicator Data'!$CB26)</f>
        <v>0</v>
      </c>
      <c r="CL23" s="55">
        <f t="shared" si="32"/>
        <v>0</v>
      </c>
      <c r="CM23" s="55">
        <f t="shared" si="58"/>
        <v>0</v>
      </c>
      <c r="CN23" s="55">
        <f>ROUND(IF('Indicator Data'!W26=0,0,IF(LOG('Indicator Data'!W26)&gt;CN$195,10,IF(LOG('Indicator Data'!W26)&lt;CN$194,0,10-(CN$195-LOG('Indicator Data'!W26))/(CN$195-CN$194)*10))),1)</f>
        <v>5.6</v>
      </c>
      <c r="CO23" s="56">
        <f>'Indicator Data'!W26/'Indicator Data'!$CB26</f>
        <v>2.0956740774546411E-2</v>
      </c>
      <c r="CP23" s="55">
        <f t="shared" si="33"/>
        <v>0.2</v>
      </c>
      <c r="CQ23" s="55">
        <f t="shared" si="59"/>
        <v>3.4</v>
      </c>
      <c r="CR23" s="55">
        <f t="shared" si="34"/>
        <v>1</v>
      </c>
      <c r="CS23" s="55">
        <f>IF('Indicator Data'!BR26="No data","x",ROUND(IF('Indicator Data'!BR26&gt;CS$195,0,IF('Indicator Data'!BR26&lt;CS$194,10,(CS$195-'Indicator Data'!BR26)/(CS$195-CS$194)*10)),1))</f>
        <v>0.5</v>
      </c>
      <c r="CT23" s="55">
        <f>IF('Indicator Data'!BS26="No data","x",ROUND(IF('Indicator Data'!BS26&gt;CT$195,0,IF('Indicator Data'!BS26&lt;CT$194,10,(CT$195-'Indicator Data'!BS26)/(CT$195-CT$194)*10)),1))</f>
        <v>0.6</v>
      </c>
      <c r="CU23" s="55">
        <f>IF('Indicator Data'!AC26="No data","x",ROUND(IF('Indicator Data'!AC26&gt;CU$195,0,IF('Indicator Data'!AC26&lt;CU$194,10,(CU$195-'Indicator Data'!AC26)/(CU$195-CU$194)*10)),1))</f>
        <v>0.3</v>
      </c>
      <c r="CV23" s="55">
        <f t="shared" si="35"/>
        <v>0.5</v>
      </c>
      <c r="CW23" s="55">
        <f>IF('Indicator Data'!X26="No data","x",ROUND(IF(LOG('Indicator Data'!X26)&gt;CW$195,10,IF(LOG('Indicator Data'!X26)&lt;CW$194,0,10-(CW$195-LOG('Indicator Data'!X26))/(CW$195-CW$194)*10)),1))</f>
        <v>6</v>
      </c>
      <c r="CX23" s="55">
        <f>IF('Indicator Data'!Y26="No data","x",ROUND(IF('Indicator Data'!Y26&gt;CX$195,10,IF('Indicator Data'!Y26&lt;CX$194,0,10-(CX$195-'Indicator Data'!Y26)/(CX$195-CX$194)*10)),1))</f>
        <v>0</v>
      </c>
      <c r="CY23" s="55">
        <f>IF('Indicator Data'!Z26="No data","x",ROUND(IF('Indicator Data'!Z26&gt;CY$195,10,IF('Indicator Data'!Z26&lt;CY$194,0,10-(CY$195-'Indicator Data'!Z26)/(CY$195-CY$194)*10)),1))</f>
        <v>4.8</v>
      </c>
      <c r="CZ23" s="55" t="str">
        <f>IF('Indicator Data'!AA26="No data","x",ROUND(IF('Indicator Data'!AA26&gt;CZ$195,10,IF('Indicator Data'!AA26&lt;CZ$194,0,10-(CZ$195-'Indicator Data'!AA26)/(CZ$195-CZ$194)*10)),1))</f>
        <v>x</v>
      </c>
      <c r="DA23" s="55">
        <f t="shared" si="60"/>
        <v>3.6</v>
      </c>
      <c r="DB23" s="55">
        <f t="shared" si="61"/>
        <v>2.6</v>
      </c>
      <c r="DC23" s="55">
        <f>IF('Indicator Data'!AF26="No data","x",ROUND(IF('Indicator Data'!AF26&gt;DC$195,10,IF('Indicator Data'!AF26&lt;DC$194,0,10-(DC$195-'Indicator Data'!AF26)/(DC$195-DC$194)*10)),1))</f>
        <v>0.8</v>
      </c>
      <c r="DD23" s="55">
        <f>IF('Indicator Data'!AG26="No data","x",ROUND(IF('Indicator Data'!AG26&gt;DD$195,10,IF('Indicator Data'!AG26&lt;DD$194,0,10-(DD$195-'Indicator Data'!AG26)/(DD$195-DD$194)*10)),1))</f>
        <v>0</v>
      </c>
      <c r="DE23" s="55">
        <f t="shared" si="62"/>
        <v>2.2999999999999998</v>
      </c>
      <c r="DF23" s="55">
        <f>IF('Indicator Data'!AB26="No data","x",ROUND(IF('Indicator Data'!AB26&gt;DF$195,10,IF('Indicator Data'!AB26&lt;DF$194,0,10-(DF$195-'Indicator Data'!AB26)/(DF$195-DF$194)*10)),1))</f>
        <v>0</v>
      </c>
      <c r="DG23" s="55">
        <f t="shared" si="63"/>
        <v>0.4</v>
      </c>
      <c r="DH23" s="184">
        <f>IF('Indicator Data'!AD26="No data","x",'Indicator Data'!AD26/'Indicator Data'!$CA26)</f>
        <v>2.1781291597268462E-4</v>
      </c>
      <c r="DI23" s="55">
        <f t="shared" si="64"/>
        <v>7.8</v>
      </c>
      <c r="DJ23" s="55">
        <f>IF('Indicator Data'!AE26="No data","x",ROUND(IF('Indicator Data'!AE26&gt;DJ$195,0,IF('Indicator Data'!AE26&lt;DJ$194,10,(DJ$195-'Indicator Data'!AE26)/(DJ$195-DJ$194)*10)),1))</f>
        <v>2</v>
      </c>
      <c r="DK23" s="55">
        <f t="shared" si="65"/>
        <v>4.9000000000000004</v>
      </c>
      <c r="DL23" s="55">
        <f t="shared" si="66"/>
        <v>2.5</v>
      </c>
      <c r="DM23" s="57">
        <f t="shared" si="36"/>
        <v>2</v>
      </c>
      <c r="DN23" s="58">
        <f t="shared" si="37"/>
        <v>4.0999999999999996</v>
      </c>
      <c r="DO23" s="55">
        <f>ROUND(IF('Indicator Data'!AH26=0,0,IF('Indicator Data'!AH26&gt;DO$195,10,IF('Indicator Data'!AH26&lt;DO$194,0,10-(DO$195-'Indicator Data'!AH26)/(DO$195-DO$194)*10))),1)</f>
        <v>0.8</v>
      </c>
      <c r="DP23" s="55">
        <f>ROUND(IF('Indicator Data'!AI26=0,0,IF(LOG('Indicator Data'!AI26)&gt;LOG(DP$195),10,IF(LOG('Indicator Data'!AI26)&lt;LOG(DP$194),0,10-(LOG(DP$195)-LOG('Indicator Data'!AI26))/(LOG(DP$195)-LOG(DP$194))*10))),1)</f>
        <v>3.6</v>
      </c>
      <c r="DQ23" s="57">
        <f t="shared" si="38"/>
        <v>2.2999999999999998</v>
      </c>
      <c r="DR23" s="55">
        <f>'Indicator Data'!AJ26</f>
        <v>0</v>
      </c>
      <c r="DS23" s="55">
        <f>'Indicator Data'!AK26</f>
        <v>0</v>
      </c>
      <c r="DT23" s="57">
        <f t="shared" si="39"/>
        <v>0</v>
      </c>
      <c r="DU23" s="58">
        <f t="shared" si="40"/>
        <v>1.6</v>
      </c>
      <c r="DV23" s="15"/>
      <c r="DW23" s="103"/>
    </row>
    <row r="24" spans="1:127" s="4" customFormat="1" x14ac:dyDescent="0.25">
      <c r="A24" s="121" t="str">
        <f>'Indicator Data'!A27</f>
        <v>Botswana</v>
      </c>
      <c r="B24" s="59" t="str">
        <f>'Indicator Data'!B27</f>
        <v>BWA</v>
      </c>
      <c r="C24" s="55">
        <f>ROUND(IF('Indicator Data'!C27=0,0.1,IF(LOG('Indicator Data'!C27)&gt;C$195,10,IF(LOG('Indicator Data'!C27)&lt;C$194,0,10-(C$195-LOG('Indicator Data'!C27))/(C$195-C$194)*10))),1)</f>
        <v>0.1</v>
      </c>
      <c r="D24" s="55">
        <f>ROUND(IF('Indicator Data'!D27=0,0.1,IF(LOG('Indicator Data'!D27)&gt;D$195,10,IF(LOG('Indicator Data'!D27)&lt;D$194,0,10-(D$195-LOG('Indicator Data'!D27))/(D$195-D$194)*10))),1)</f>
        <v>0.1</v>
      </c>
      <c r="E24" s="55">
        <f t="shared" si="0"/>
        <v>0.1</v>
      </c>
      <c r="F24" s="55">
        <f>IF('Indicator Data'!E27="No data",0.1,(ROUND(IF('Indicator Data'!E27=0,0,IF(LOG('Indicator Data'!E27)&gt;F$195,10,IF(LOG('Indicator Data'!E27)&lt;F$194,0,10-(F$195-LOG('Indicator Data'!E27))/(F$195-F$194)*10))),1)))</f>
        <v>5.4</v>
      </c>
      <c r="G24" s="55">
        <f>ROUND(IF('Indicator Data'!F27=0,0,IF(LOG('Indicator Data'!F27)&gt;G$195,10,IF(LOG('Indicator Data'!F27)&lt;G$194,0,10-(G$195-LOG('Indicator Data'!F27))/(G$195-G$194)*10))),1)</f>
        <v>0</v>
      </c>
      <c r="H24" s="55">
        <f>ROUND(IF('Indicator Data'!G27=0,0,IF(LOG('Indicator Data'!G27)&gt;H$195,10,IF(LOG('Indicator Data'!G27)&lt;H$194,0,10-(H$195-LOG('Indicator Data'!G27))/(H$195-H$194)*10))),1)</f>
        <v>0</v>
      </c>
      <c r="I24" s="55">
        <f>ROUND(IF('Indicator Data'!H27=0,0,IF(LOG('Indicator Data'!H27)&gt;I$195,10,IF(LOG('Indicator Data'!H27)&lt;I$194,0,10-(I$195-LOG('Indicator Data'!H27))/(I$195-I$194)*10))),1)</f>
        <v>0</v>
      </c>
      <c r="J24" s="55">
        <f t="shared" si="1"/>
        <v>0</v>
      </c>
      <c r="K24" s="55">
        <f>ROUND(IF('Indicator Data'!I27=0,0,IF(LOG('Indicator Data'!I27)&gt;K$195,10,IF(LOG('Indicator Data'!I27)&lt;K$194,0,10-(K$195-LOG('Indicator Data'!I27))/(K$195-K$194)*10))),1)</f>
        <v>0</v>
      </c>
      <c r="L24" s="55">
        <f t="shared" si="2"/>
        <v>0</v>
      </c>
      <c r="M24" s="55">
        <f>ROUND(IF('Indicator Data'!J27=0,0,IF(LOG('Indicator Data'!J27)&gt;M$195,10,IF(LOG('Indicator Data'!J27)&lt;M$194,0,10-(M$195-LOG('Indicator Data'!J27))/(M$195-M$194)*10))),1)</f>
        <v>6.1</v>
      </c>
      <c r="N24" s="56">
        <f>'Indicator Data'!C27/'Indicator Data'!$CB27</f>
        <v>0</v>
      </c>
      <c r="O24" s="56">
        <f>'Indicator Data'!D27/'Indicator Data'!$CB27</f>
        <v>0</v>
      </c>
      <c r="P24" s="56">
        <f>IF(F24=0.1,"x",'Indicator Data'!E27/'Indicator Data'!$CB27)</f>
        <v>6.1218620964351303E-3</v>
      </c>
      <c r="Q24" s="56">
        <f>'Indicator Data'!F27/'Indicator Data'!$CB27</f>
        <v>0</v>
      </c>
      <c r="R24" s="56">
        <f>'Indicator Data'!G27/'Indicator Data'!$CB27</f>
        <v>0</v>
      </c>
      <c r="S24" s="56">
        <f>'Indicator Data'!H27/'Indicator Data'!$CB27</f>
        <v>0</v>
      </c>
      <c r="T24" s="56">
        <f>'Indicator Data'!I27/'Indicator Data'!$CB27</f>
        <v>0</v>
      </c>
      <c r="U24" s="56">
        <f>'Indicator Data'!J27/'Indicator Data'!$CB27</f>
        <v>1.2644110552986214E-3</v>
      </c>
      <c r="V24" s="55">
        <f t="shared" si="3"/>
        <v>0</v>
      </c>
      <c r="W24" s="55">
        <f t="shared" si="4"/>
        <v>0</v>
      </c>
      <c r="X24" s="55">
        <f t="shared" si="5"/>
        <v>0</v>
      </c>
      <c r="Y24" s="55">
        <f t="shared" si="6"/>
        <v>4.0999999999999996</v>
      </c>
      <c r="Z24" s="55">
        <f t="shared" si="7"/>
        <v>0</v>
      </c>
      <c r="AA24" s="55">
        <f t="shared" si="8"/>
        <v>0</v>
      </c>
      <c r="AB24" s="55">
        <f t="shared" si="9"/>
        <v>0</v>
      </c>
      <c r="AC24" s="55">
        <f t="shared" si="10"/>
        <v>0</v>
      </c>
      <c r="AD24" s="55">
        <f t="shared" si="11"/>
        <v>0</v>
      </c>
      <c r="AE24" s="55">
        <f t="shared" si="12"/>
        <v>0</v>
      </c>
      <c r="AF24" s="55">
        <f t="shared" si="13"/>
        <v>0.4</v>
      </c>
      <c r="AG24" s="55">
        <f>ROUND(IF('Indicator Data'!K27=0,0,IF('Indicator Data'!K27&gt;AG$195,10,IF('Indicator Data'!K27&lt;AG$194,0,10-(AG$195-'Indicator Data'!K27)/(AG$195-AG$194)*10))),1)</f>
        <v>1.9</v>
      </c>
      <c r="AH24" s="55">
        <f t="shared" si="14"/>
        <v>0.1</v>
      </c>
      <c r="AI24" s="55">
        <f t="shared" si="15"/>
        <v>0.1</v>
      </c>
      <c r="AJ24" s="55">
        <f t="shared" si="16"/>
        <v>0</v>
      </c>
      <c r="AK24" s="55">
        <f t="shared" si="17"/>
        <v>0</v>
      </c>
      <c r="AL24" s="55">
        <f t="shared" si="18"/>
        <v>0</v>
      </c>
      <c r="AM24" s="55">
        <f t="shared" si="19"/>
        <v>0</v>
      </c>
      <c r="AN24" s="55">
        <f t="shared" si="20"/>
        <v>3.8</v>
      </c>
      <c r="AO24" s="183">
        <f t="shared" si="21"/>
        <v>0.1</v>
      </c>
      <c r="AP24" s="183">
        <f t="shared" si="41"/>
        <v>4.8</v>
      </c>
      <c r="AQ24" s="183">
        <f t="shared" si="22"/>
        <v>0</v>
      </c>
      <c r="AR24" s="183">
        <f t="shared" si="23"/>
        <v>0</v>
      </c>
      <c r="AS24" s="55">
        <f t="shared" si="24"/>
        <v>2.9</v>
      </c>
      <c r="AT24" s="55">
        <f>IF('Indicator Data'!L27="No data","x",IF('Indicator Data'!CC27&lt;1000,"x",ROUND((IF('Indicator Data'!L27&gt;AT$195,10,IF('Indicator Data'!L27&lt;AT$194,0,10-(AT$195-'Indicator Data'!L27)/(AT$195-AT$194)*10))),1)))</f>
        <v>10</v>
      </c>
      <c r="AU24" s="183">
        <f t="shared" si="25"/>
        <v>6.5</v>
      </c>
      <c r="AV24" s="55">
        <f>IF('Indicator Data'!M27="No data","x",ROUND(IF('Indicator Data'!M27=0,0,IF(LOG('Indicator Data'!M27)&gt;AV$195,10,IF(LOG('Indicator Data'!M27)&lt;AV$194,0,10-(AV$195-LOG('Indicator Data'!M27))/(AV$195-AV$194)*10))),1))</f>
        <v>3.9</v>
      </c>
      <c r="AW24" s="56">
        <f>IF(AV24="x","x",'Indicator Data'!M27/'Indicator Data'!$CB27)</f>
        <v>2.3480715601469321E-3</v>
      </c>
      <c r="AX24" s="55">
        <f t="shared" si="42"/>
        <v>0</v>
      </c>
      <c r="AY24" s="55">
        <f t="shared" si="43"/>
        <v>2.2000000000000002</v>
      </c>
      <c r="AZ24" s="55">
        <f>IF('Indicator Data'!N27="No data","x",ROUND(IF('Indicator Data'!N27=0,0,IF(LOG('Indicator Data'!N27)&gt;AZ$195,10,IF(LOG('Indicator Data'!N27)&lt;AZ$194,0,10-(AZ$195-LOG('Indicator Data'!N27))/(AZ$195-AZ$194)*10))),1))</f>
        <v>0</v>
      </c>
      <c r="BA24" s="56">
        <f>IF(AZ24="x","x",'Indicator Data'!N27/'Indicator Data'!$CB27)</f>
        <v>0</v>
      </c>
      <c r="BB24" s="55">
        <f t="shared" si="44"/>
        <v>0</v>
      </c>
      <c r="BC24" s="55">
        <f t="shared" si="45"/>
        <v>0</v>
      </c>
      <c r="BD24" s="55">
        <f>IF('Indicator Data'!O27="No data","x",ROUND(IF('Indicator Data'!O27=0,0,IF(LOG('Indicator Data'!O27)&gt;BD$195,10,IF(LOG('Indicator Data'!O27)&lt;BD$194,0,10-(BD$195-LOG('Indicator Data'!O27))/(BD$195-BD$194)*10))),1))</f>
        <v>0</v>
      </c>
      <c r="BE24" s="56">
        <f>IF(BD24="x","x",'Indicator Data'!O27/'Indicator Data'!$CB27)</f>
        <v>0</v>
      </c>
      <c r="BF24" s="55">
        <f t="shared" si="46"/>
        <v>0</v>
      </c>
      <c r="BG24" s="55">
        <f t="shared" si="47"/>
        <v>0</v>
      </c>
      <c r="BH24" s="55">
        <f>IF('Indicator Data'!P27="No data","x",ROUND(IF('Indicator Data'!P27=0,0,IF(LOG('Indicator Data'!P27)&gt;BH$195,10,IF(LOG('Indicator Data'!P27)&lt;BH$194,0,10-(BH$195-LOG('Indicator Data'!P27))/(BH$195-BH$194)*10))),1))</f>
        <v>0</v>
      </c>
      <c r="BI24" s="56">
        <f>IF(BH24="x","x",'Indicator Data'!P27/'Indicator Data'!$CB27)</f>
        <v>0</v>
      </c>
      <c r="BJ24" s="55">
        <f t="shared" si="48"/>
        <v>0</v>
      </c>
      <c r="BK24" s="55">
        <f t="shared" si="49"/>
        <v>0</v>
      </c>
      <c r="BL24" s="55">
        <f t="shared" si="50"/>
        <v>0.6</v>
      </c>
      <c r="BM24" s="55">
        <f>ROUND(IF('Indicator Data'!Q27=0,0,IF(LOG('Indicator Data'!Q27)&gt;BM$195,10,IF(LOG('Indicator Data'!Q27)&lt;BM$194,0,10-(BM$195-LOG('Indicator Data'!Q27))/(BM$195-BM$194)*10))),1)</f>
        <v>7.2</v>
      </c>
      <c r="BN24" s="55">
        <f>ROUND(IF('Indicator Data'!R27=0,0,IF(LOG('Indicator Data'!R27)&gt;BN$195,10,IF(LOG('Indicator Data'!R27)&lt;BN$194,0,10-(BN$195-LOG('Indicator Data'!R27))/(BN$195-BN$194)*10))),1)</f>
        <v>0</v>
      </c>
      <c r="BO24" s="55">
        <f t="shared" si="51"/>
        <v>2.4</v>
      </c>
      <c r="BP24" s="56">
        <f>'Indicator Data'!Q27/'Indicator Data'!$CB27</f>
        <v>0.49582217698214248</v>
      </c>
      <c r="BQ24" s="56">
        <f>'Indicator Data'!R27/'Indicator Data'!$CB27</f>
        <v>0</v>
      </c>
      <c r="BR24" s="55">
        <f t="shared" si="26"/>
        <v>5</v>
      </c>
      <c r="BS24" s="55">
        <f t="shared" si="27"/>
        <v>0</v>
      </c>
      <c r="BT24" s="55">
        <f t="shared" si="28"/>
        <v>1.6666666666666667</v>
      </c>
      <c r="BU24" s="55">
        <f t="shared" si="52"/>
        <v>2</v>
      </c>
      <c r="BV24" s="55">
        <f>ROUND(IF('Indicator Data'!S27=0,0,IF(LOG('Indicator Data'!S27)&gt;BV$195,10,IF(LOG('Indicator Data'!S27)&lt;BV$194,0,10-(BV$195-LOG('Indicator Data'!S27))/(BV$195-BV$194)*10))),1)</f>
        <v>3.5</v>
      </c>
      <c r="BW24" s="55">
        <f>ROUND(IF('Indicator Data'!T27=0,0,IF(LOG('Indicator Data'!T27)&gt;BW$195,10,IF(LOG('Indicator Data'!T27)&lt;BW$194,0,10-(BW$195-LOG('Indicator Data'!T27))/(BW$195-BW$194)*10))),1)</f>
        <v>7.2</v>
      </c>
      <c r="BX24" s="55">
        <f t="shared" si="53"/>
        <v>5.9666666666666659</v>
      </c>
      <c r="BY24" s="56">
        <f>'Indicator Data'!S27/'Indicator Data'!$CB27</f>
        <v>1.2334314354628135E-3</v>
      </c>
      <c r="BZ24" s="56">
        <f>'Indicator Data'!T27/'Indicator Data'!$CB27</f>
        <v>0.49458874554667964</v>
      </c>
      <c r="CA24" s="55">
        <f t="shared" si="29"/>
        <v>0</v>
      </c>
      <c r="CB24" s="55">
        <f t="shared" si="30"/>
        <v>4.9000000000000004</v>
      </c>
      <c r="CC24" s="55">
        <f t="shared" si="54"/>
        <v>3.2666666666666671</v>
      </c>
      <c r="CD24" s="55">
        <f t="shared" si="55"/>
        <v>4.8</v>
      </c>
      <c r="CE24" s="55">
        <f t="shared" si="56"/>
        <v>3.5</v>
      </c>
      <c r="CF24" s="55">
        <f>ROUND(IF('Indicator Data'!U27=0,0,IF(LOG('Indicator Data'!U27)&gt;CF$195,10,IF(LOG('Indicator Data'!U27)&lt;CF$194,0,10-(CF$195-LOG('Indicator Data'!U27))/(CF$195-CF$194)*10))),1)</f>
        <v>6.3</v>
      </c>
      <c r="CG24" s="56">
        <f>'Indicator Data'!U27/'Indicator Data'!$CB27</f>
        <v>0.11435639839791109</v>
      </c>
      <c r="CH24" s="55">
        <f t="shared" si="31"/>
        <v>1.3</v>
      </c>
      <c r="CI24" s="55">
        <f t="shared" si="57"/>
        <v>4.2</v>
      </c>
      <c r="CJ24" s="55">
        <f>ROUND(IF('Indicator Data'!V27=0,0,IF(LOG('Indicator Data'!V27)&gt;CJ$195,10,IF(LOG('Indicator Data'!V27)&lt;CJ$194,0,10-(CJ$195-LOG('Indicator Data'!V27))/(CJ$195-CJ$194)*10))),1)</f>
        <v>7.6</v>
      </c>
      <c r="CK24" s="56">
        <f>IF('Indicator Data'!V27/'Indicator Data'!$CB27&gt;1,1,'Indicator Data'!V27/'Indicator Data'!$CB27)</f>
        <v>0.89256206903144431</v>
      </c>
      <c r="CL24" s="55">
        <f t="shared" si="32"/>
        <v>8.9</v>
      </c>
      <c r="CM24" s="55">
        <f t="shared" si="58"/>
        <v>8.3000000000000007</v>
      </c>
      <c r="CN24" s="55">
        <f>ROUND(IF('Indicator Data'!W27=0,0,IF(LOG('Indicator Data'!W27)&gt;CN$195,10,IF(LOG('Indicator Data'!W27)&lt;CN$194,0,10-(CN$195-LOG('Indicator Data'!W27))/(CN$195-CN$194)*10))),1)</f>
        <v>5.0999999999999996</v>
      </c>
      <c r="CO24" s="56">
        <f>'Indicator Data'!W27/'Indicator Data'!$CB27</f>
        <v>1.7526301496802461E-2</v>
      </c>
      <c r="CP24" s="55">
        <f t="shared" si="33"/>
        <v>0.2</v>
      </c>
      <c r="CQ24" s="55">
        <f t="shared" si="59"/>
        <v>3</v>
      </c>
      <c r="CR24" s="55">
        <f t="shared" si="34"/>
        <v>5.2</v>
      </c>
      <c r="CS24" s="55">
        <f>IF('Indicator Data'!BR27="No data","x",ROUND(IF('Indicator Data'!BR27&gt;CS$195,0,IF('Indicator Data'!BR27&lt;CS$194,10,(CS$195-'Indicator Data'!BR27)/(CS$195-CS$194)*10)),1))</f>
        <v>2.5</v>
      </c>
      <c r="CT24" s="55">
        <f>IF('Indicator Data'!BS27="No data","x",ROUND(IF('Indicator Data'!BS27&gt;CT$195,0,IF('Indicator Data'!BS27&lt;CT$194,10,(CT$195-'Indicator Data'!BS27)/(CT$195-CT$194)*10)),1))</f>
        <v>1.6</v>
      </c>
      <c r="CU24" s="55" t="str">
        <f>IF('Indicator Data'!AC27="No data","x",ROUND(IF('Indicator Data'!AC27&gt;CU$195,0,IF('Indicator Data'!AC27&lt;CU$194,10,(CU$195-'Indicator Data'!AC27)/(CU$195-CU$194)*10)),1))</f>
        <v>x</v>
      </c>
      <c r="CV24" s="55">
        <f t="shared" si="35"/>
        <v>2.1</v>
      </c>
      <c r="CW24" s="55">
        <f>IF('Indicator Data'!X27="No data","x",ROUND(IF(LOG('Indicator Data'!X27)&gt;CW$195,10,IF(LOG('Indicator Data'!X27)&lt;CW$194,0,10-(CW$195-LOG('Indicator Data'!X27))/(CW$195-CW$194)*10)),1))</f>
        <v>2</v>
      </c>
      <c r="CX24" s="55">
        <f>IF('Indicator Data'!Y27="No data","x",ROUND(IF('Indicator Data'!Y27&gt;CX$195,10,IF('Indicator Data'!Y27&lt;CX$194,0,10-(CX$195-'Indicator Data'!Y27)/(CX$195-CX$194)*10)),1))</f>
        <v>6.6</v>
      </c>
      <c r="CY24" s="55">
        <f>IF('Indicator Data'!Z27="No data","x",ROUND(IF('Indicator Data'!Z27&gt;CY$195,10,IF('Indicator Data'!Z27&lt;CY$194,0,10-(CY$195-'Indicator Data'!Z27)/(CY$195-CY$194)*10)),1))</f>
        <v>6.9</v>
      </c>
      <c r="CZ24" s="55">
        <f>IF('Indicator Data'!AA27="No data","x",ROUND(IF('Indicator Data'!AA27&gt;CZ$195,10,IF('Indicator Data'!AA27&lt;CZ$194,0,10-(CZ$195-'Indicator Data'!AA27)/(CZ$195-CZ$194)*10)),1))</f>
        <v>3.8</v>
      </c>
      <c r="DA24" s="55">
        <f t="shared" si="60"/>
        <v>4.8</v>
      </c>
      <c r="DB24" s="55">
        <f t="shared" si="61"/>
        <v>3.9</v>
      </c>
      <c r="DC24" s="55" t="str">
        <f>IF('Indicator Data'!AF27="No data","x",ROUND(IF('Indicator Data'!AF27&gt;DC$195,10,IF('Indicator Data'!AF27&lt;DC$194,0,10-(DC$195-'Indicator Data'!AF27)/(DC$195-DC$194)*10)),1))</f>
        <v>x</v>
      </c>
      <c r="DD24" s="55">
        <f>IF('Indicator Data'!AG27="No data","x",ROUND(IF('Indicator Data'!AG27&gt;DD$195,10,IF('Indicator Data'!AG27&lt;DD$194,0,10-(DD$195-'Indicator Data'!AG27)/(DD$195-DD$194)*10)),1))</f>
        <v>4.5</v>
      </c>
      <c r="DE24" s="55">
        <f t="shared" si="62"/>
        <v>4.8</v>
      </c>
      <c r="DF24" s="55">
        <f>IF('Indicator Data'!AB27="No data","x",ROUND(IF('Indicator Data'!AB27&gt;DF$195,10,IF('Indicator Data'!AB27&lt;DF$194,0,10-(DF$195-'Indicator Data'!AB27)/(DF$195-DF$194)*10)),1))</f>
        <v>3.7</v>
      </c>
      <c r="DG24" s="55">
        <f t="shared" si="63"/>
        <v>2.6</v>
      </c>
      <c r="DH24" s="184">
        <f>IF('Indicator Data'!AD27="No data","x",'Indicator Data'!AD27/'Indicator Data'!$CA27)</f>
        <v>3.0429269745275322E-4</v>
      </c>
      <c r="DI24" s="55">
        <f t="shared" si="64"/>
        <v>7</v>
      </c>
      <c r="DJ24" s="55">
        <f>IF('Indicator Data'!AE27="No data","x",ROUND(IF('Indicator Data'!AE27&gt;DJ$195,0,IF('Indicator Data'!AE27&lt;DJ$194,10,(DJ$195-'Indicator Data'!AE27)/(DJ$195-DJ$194)*10)),1))</f>
        <v>6</v>
      </c>
      <c r="DK24" s="55">
        <f t="shared" si="65"/>
        <v>6.5</v>
      </c>
      <c r="DL24" s="55">
        <f t="shared" si="66"/>
        <v>4.5999999999999996</v>
      </c>
      <c r="DM24" s="57">
        <f t="shared" si="36"/>
        <v>3.8</v>
      </c>
      <c r="DN24" s="58">
        <f t="shared" si="37"/>
        <v>3</v>
      </c>
      <c r="DO24" s="55">
        <f>ROUND(IF('Indicator Data'!AH27=0,0,IF('Indicator Data'!AH27&gt;DO$195,10,IF('Indicator Data'!AH27&lt;DO$194,0,10-(DO$195-'Indicator Data'!AH27)/(DO$195-DO$194)*10))),1)</f>
        <v>0.5</v>
      </c>
      <c r="DP24" s="55">
        <f>ROUND(IF('Indicator Data'!AI27=0,0,IF(LOG('Indicator Data'!AI27)&gt;LOG(DP$195),10,IF(LOG('Indicator Data'!AI27)&lt;LOG(DP$194),0,10-(LOG(DP$195)-LOG('Indicator Data'!AI27))/(LOG(DP$195)-LOG(DP$194))*10))),1)</f>
        <v>2.7</v>
      </c>
      <c r="DQ24" s="57">
        <f t="shared" si="38"/>
        <v>1.7</v>
      </c>
      <c r="DR24" s="55">
        <f>'Indicator Data'!AJ27</f>
        <v>0</v>
      </c>
      <c r="DS24" s="55">
        <f>'Indicator Data'!AK27</f>
        <v>0</v>
      </c>
      <c r="DT24" s="57">
        <f t="shared" si="39"/>
        <v>0</v>
      </c>
      <c r="DU24" s="58">
        <f t="shared" si="40"/>
        <v>1.2</v>
      </c>
      <c r="DV24" s="15"/>
      <c r="DW24" s="103"/>
    </row>
    <row r="25" spans="1:127" s="4" customFormat="1" x14ac:dyDescent="0.25">
      <c r="A25" s="121" t="str">
        <f>'Indicator Data'!A28</f>
        <v>Brazil</v>
      </c>
      <c r="B25" s="59" t="str">
        <f>'Indicator Data'!B28</f>
        <v>BRA</v>
      </c>
      <c r="C25" s="55">
        <f>ROUND(IF('Indicator Data'!C28=0,0.1,IF(LOG('Indicator Data'!C28)&gt;C$195,10,IF(LOG('Indicator Data'!C28)&lt;C$194,0,10-(C$195-LOG('Indicator Data'!C28))/(C$195-C$194)*10))),1)</f>
        <v>3.5</v>
      </c>
      <c r="D25" s="55">
        <f>ROUND(IF('Indicator Data'!D28=0,0.1,IF(LOG('Indicator Data'!D28)&gt;D$195,10,IF(LOG('Indicator Data'!D28)&lt;D$194,0,10-(D$195-LOG('Indicator Data'!D28))/(D$195-D$194)*10))),1)</f>
        <v>0</v>
      </c>
      <c r="E25" s="55">
        <f t="shared" si="0"/>
        <v>1.9</v>
      </c>
      <c r="F25" s="55">
        <f>IF('Indicator Data'!E28="No data",0.1,(ROUND(IF('Indicator Data'!E28=0,0,IF(LOG('Indicator Data'!E28)&gt;F$195,10,IF(LOG('Indicator Data'!E28)&lt;F$194,0,10-(F$195-LOG('Indicator Data'!E28))/(F$195-F$194)*10))),1)))</f>
        <v>10</v>
      </c>
      <c r="G25" s="55">
        <f>ROUND(IF('Indicator Data'!F28=0,0,IF(LOG('Indicator Data'!F28)&gt;G$195,10,IF(LOG('Indicator Data'!F28)&lt;G$194,0,10-(G$195-LOG('Indicator Data'!F28))/(G$195-G$194)*10))),1)</f>
        <v>0</v>
      </c>
      <c r="H25" s="55">
        <f>ROUND(IF('Indicator Data'!G28=0,0,IF(LOG('Indicator Data'!G28)&gt;H$195,10,IF(LOG('Indicator Data'!G28)&lt;H$194,0,10-(H$195-LOG('Indicator Data'!G28))/(H$195-H$194)*10))),1)</f>
        <v>0</v>
      </c>
      <c r="I25" s="55">
        <f>ROUND(IF('Indicator Data'!H28=0,0,IF(LOG('Indicator Data'!H28)&gt;I$195,10,IF(LOG('Indicator Data'!H28)&lt;I$194,0,10-(I$195-LOG('Indicator Data'!H28))/(I$195-I$194)*10))),1)</f>
        <v>0</v>
      </c>
      <c r="J25" s="55">
        <f t="shared" si="1"/>
        <v>0</v>
      </c>
      <c r="K25" s="55">
        <f>ROUND(IF('Indicator Data'!I28=0,0,IF(LOG('Indicator Data'!I28)&gt;K$195,10,IF(LOG('Indicator Data'!I28)&lt;K$194,0,10-(K$195-LOG('Indicator Data'!I28))/(K$195-K$194)*10))),1)</f>
        <v>0</v>
      </c>
      <c r="L25" s="55">
        <f t="shared" si="2"/>
        <v>0</v>
      </c>
      <c r="M25" s="55">
        <f>ROUND(IF('Indicator Data'!J28=0,0,IF(LOG('Indicator Data'!J28)&gt;M$195,10,IF(LOG('Indicator Data'!J28)&lt;M$194,0,10-(M$195-LOG('Indicator Data'!J28))/(M$195-M$194)*10))),1)</f>
        <v>10</v>
      </c>
      <c r="N25" s="56">
        <f>'Indicator Data'!C28/'Indicator Data'!$CB28</f>
        <v>1.2614216736674627E-6</v>
      </c>
      <c r="O25" s="56">
        <f>'Indicator Data'!D28/'Indicator Data'!$CB28</f>
        <v>2.9841813250579518E-9</v>
      </c>
      <c r="P25" s="56">
        <f>IF(F25=0.1,"x",'Indicator Data'!E28/'Indicator Data'!$CB28)</f>
        <v>4.7054764579780826E-3</v>
      </c>
      <c r="Q25" s="56">
        <f>'Indicator Data'!F28/'Indicator Data'!$CB28</f>
        <v>0</v>
      </c>
      <c r="R25" s="56">
        <f>'Indicator Data'!G28/'Indicator Data'!$CB28</f>
        <v>0</v>
      </c>
      <c r="S25" s="56">
        <f>'Indicator Data'!H28/'Indicator Data'!$CB28</f>
        <v>0</v>
      </c>
      <c r="T25" s="56">
        <f>'Indicator Data'!I28/'Indicator Data'!$CB28</f>
        <v>0</v>
      </c>
      <c r="U25" s="56">
        <f>'Indicator Data'!J28/'Indicator Data'!$CB28</f>
        <v>6.0227083400652137E-3</v>
      </c>
      <c r="V25" s="55">
        <f t="shared" si="3"/>
        <v>0</v>
      </c>
      <c r="W25" s="55">
        <f t="shared" si="4"/>
        <v>0</v>
      </c>
      <c r="X25" s="55">
        <f t="shared" si="5"/>
        <v>0</v>
      </c>
      <c r="Y25" s="55">
        <f t="shared" si="6"/>
        <v>3.1</v>
      </c>
      <c r="Z25" s="55">
        <f t="shared" si="7"/>
        <v>0</v>
      </c>
      <c r="AA25" s="55">
        <f t="shared" si="8"/>
        <v>0</v>
      </c>
      <c r="AB25" s="55">
        <f t="shared" si="9"/>
        <v>0</v>
      </c>
      <c r="AC25" s="55">
        <f t="shared" si="10"/>
        <v>0</v>
      </c>
      <c r="AD25" s="55">
        <f t="shared" si="11"/>
        <v>0</v>
      </c>
      <c r="AE25" s="55">
        <f t="shared" si="12"/>
        <v>0</v>
      </c>
      <c r="AF25" s="55">
        <f t="shared" si="13"/>
        <v>2</v>
      </c>
      <c r="AG25" s="55">
        <f>ROUND(IF('Indicator Data'!K28=0,0,IF('Indicator Data'!K28&gt;AG$195,10,IF('Indicator Data'!K28&lt;AG$194,0,10-(AG$195-'Indicator Data'!K28)/(AG$195-AG$194)*10))),1)</f>
        <v>10</v>
      </c>
      <c r="AH25" s="55">
        <f t="shared" si="14"/>
        <v>1.8</v>
      </c>
      <c r="AI25" s="55">
        <f t="shared" si="15"/>
        <v>0</v>
      </c>
      <c r="AJ25" s="55">
        <f t="shared" si="16"/>
        <v>0</v>
      </c>
      <c r="AK25" s="55">
        <f t="shared" si="17"/>
        <v>0</v>
      </c>
      <c r="AL25" s="55">
        <f t="shared" si="18"/>
        <v>0</v>
      </c>
      <c r="AM25" s="55">
        <f t="shared" si="19"/>
        <v>0</v>
      </c>
      <c r="AN25" s="55">
        <f t="shared" si="20"/>
        <v>7.9</v>
      </c>
      <c r="AO25" s="183">
        <f t="shared" si="21"/>
        <v>1</v>
      </c>
      <c r="AP25" s="183">
        <f t="shared" si="41"/>
        <v>8.1</v>
      </c>
      <c r="AQ25" s="183">
        <f t="shared" si="22"/>
        <v>0</v>
      </c>
      <c r="AR25" s="183">
        <f t="shared" si="23"/>
        <v>0</v>
      </c>
      <c r="AS25" s="55">
        <f t="shared" si="24"/>
        <v>9</v>
      </c>
      <c r="AT25" s="55">
        <f>IF('Indicator Data'!L28="No data","x",IF('Indicator Data'!CC28&lt;1000,"x",ROUND((IF('Indicator Data'!L28&gt;AT$195,10,IF('Indicator Data'!L28&lt;AT$194,0,10-(AT$195-'Indicator Data'!L28)/(AT$195-AT$194)*10))),1)))</f>
        <v>0</v>
      </c>
      <c r="AU25" s="183">
        <f t="shared" si="25"/>
        <v>4.5</v>
      </c>
      <c r="AV25" s="55" t="str">
        <f>IF('Indicator Data'!M28="No data","x",ROUND(IF('Indicator Data'!M28=0,0,IF(LOG('Indicator Data'!M28)&gt;AV$195,10,IF(LOG('Indicator Data'!M28)&lt;AV$194,0,10-(AV$195-LOG('Indicator Data'!M28))/(AV$195-AV$194)*10))),1))</f>
        <v>x</v>
      </c>
      <c r="AW25" s="56" t="str">
        <f>IF(AV25="x","x",'Indicator Data'!M28/'Indicator Data'!$CB28)</f>
        <v>x</v>
      </c>
      <c r="AX25" s="55" t="str">
        <f t="shared" si="42"/>
        <v>x</v>
      </c>
      <c r="AY25" s="55" t="str">
        <f t="shared" si="43"/>
        <v>x</v>
      </c>
      <c r="AZ25" s="55" t="str">
        <f>IF('Indicator Data'!N28="No data","x",ROUND(IF('Indicator Data'!N28=0,0,IF(LOG('Indicator Data'!N28)&gt;AZ$195,10,IF(LOG('Indicator Data'!N28)&lt;AZ$194,0,10-(AZ$195-LOG('Indicator Data'!N28))/(AZ$195-AZ$194)*10))),1))</f>
        <v>x</v>
      </c>
      <c r="BA25" s="56" t="str">
        <f>IF(AZ25="x","x",'Indicator Data'!N28/'Indicator Data'!$CB28)</f>
        <v>x</v>
      </c>
      <c r="BB25" s="55" t="str">
        <f t="shared" si="44"/>
        <v>x</v>
      </c>
      <c r="BC25" s="55" t="str">
        <f t="shared" si="45"/>
        <v>x</v>
      </c>
      <c r="BD25" s="55" t="str">
        <f>IF('Indicator Data'!O28="No data","x",ROUND(IF('Indicator Data'!O28=0,0,IF(LOG('Indicator Data'!O28)&gt;BD$195,10,IF(LOG('Indicator Data'!O28)&lt;BD$194,0,10-(BD$195-LOG('Indicator Data'!O28))/(BD$195-BD$194)*10))),1))</f>
        <v>x</v>
      </c>
      <c r="BE25" s="56" t="str">
        <f>IF(BD25="x","x",'Indicator Data'!O28/'Indicator Data'!$CB28)</f>
        <v>x</v>
      </c>
      <c r="BF25" s="55" t="str">
        <f t="shared" si="46"/>
        <v>x</v>
      </c>
      <c r="BG25" s="55" t="str">
        <f t="shared" si="47"/>
        <v>x</v>
      </c>
      <c r="BH25" s="55" t="str">
        <f>IF('Indicator Data'!P28="No data","x",ROUND(IF('Indicator Data'!P28=0,0,IF(LOG('Indicator Data'!P28)&gt;BH$195,10,IF(LOG('Indicator Data'!P28)&lt;BH$194,0,10-(BH$195-LOG('Indicator Data'!P28))/(BH$195-BH$194)*10))),1))</f>
        <v>x</v>
      </c>
      <c r="BI25" s="56" t="str">
        <f>IF(BH25="x","x",'Indicator Data'!P28/'Indicator Data'!$CB28)</f>
        <v>x</v>
      </c>
      <c r="BJ25" s="55" t="str">
        <f t="shared" si="48"/>
        <v>x</v>
      </c>
      <c r="BK25" s="55" t="str">
        <f t="shared" si="49"/>
        <v>x</v>
      </c>
      <c r="BL25" s="55" t="str">
        <f t="shared" si="50"/>
        <v>x</v>
      </c>
      <c r="BM25" s="55">
        <f>ROUND(IF('Indicator Data'!Q28=0,0,IF(LOG('Indicator Data'!Q28)&gt;BM$195,10,IF(LOG('Indicator Data'!Q28)&lt;BM$194,0,10-(BM$195-LOG('Indicator Data'!Q28))/(BM$195-BM$194)*10))),1)</f>
        <v>9.4</v>
      </c>
      <c r="BN25" s="55">
        <f>ROUND(IF('Indicator Data'!R28=0,0,IF(LOG('Indicator Data'!R28)&gt;BN$195,10,IF(LOG('Indicator Data'!R28)&lt;BN$194,0,10-(BN$195-LOG('Indicator Data'!R28))/(BN$195-BN$194)*10))),1)</f>
        <v>10</v>
      </c>
      <c r="BO25" s="55">
        <f t="shared" si="51"/>
        <v>9.7999999999999989</v>
      </c>
      <c r="BP25" s="56">
        <f>'Indicator Data'!Q28/'Indicator Data'!$CB28</f>
        <v>0.17210128530595056</v>
      </c>
      <c r="BQ25" s="56">
        <f>'Indicator Data'!R28/'Indicator Data'!$CB28</f>
        <v>9.1282273645374529E-2</v>
      </c>
      <c r="BR25" s="55">
        <f t="shared" si="26"/>
        <v>1.7</v>
      </c>
      <c r="BS25" s="55">
        <f t="shared" si="27"/>
        <v>1.1000000000000001</v>
      </c>
      <c r="BT25" s="55">
        <f t="shared" si="28"/>
        <v>1.3</v>
      </c>
      <c r="BU25" s="55">
        <f t="shared" si="52"/>
        <v>7.5</v>
      </c>
      <c r="BV25" s="55">
        <f>ROUND(IF('Indicator Data'!S28=0,0,IF(LOG('Indicator Data'!S28)&gt;BV$195,10,IF(LOG('Indicator Data'!S28)&lt;BV$194,0,10-(BV$195-LOG('Indicator Data'!S28))/(BV$195-BV$194)*10))),1)</f>
        <v>9.1999999999999993</v>
      </c>
      <c r="BW25" s="55">
        <f>ROUND(IF('Indicator Data'!T28=0,0,IF(LOG('Indicator Data'!T28)&gt;BW$195,10,IF(LOG('Indicator Data'!T28)&lt;BW$194,0,10-(BW$195-LOG('Indicator Data'!T28))/(BW$195-BW$194)*10))),1)</f>
        <v>8.6999999999999993</v>
      </c>
      <c r="BX25" s="55">
        <f t="shared" si="53"/>
        <v>8.8666666666666654</v>
      </c>
      <c r="BY25" s="56">
        <f>'Indicator Data'!S28/'Indicator Data'!$CB28</f>
        <v>0.12395270142769496</v>
      </c>
      <c r="BZ25" s="56">
        <f>'Indicator Data'!T28/'Indicator Data'!$CB28</f>
        <v>6.3951044206317698E-2</v>
      </c>
      <c r="CA25" s="55">
        <f t="shared" si="29"/>
        <v>2.1</v>
      </c>
      <c r="CB25" s="55">
        <f t="shared" si="30"/>
        <v>0.6</v>
      </c>
      <c r="CC25" s="55">
        <f t="shared" si="54"/>
        <v>1.1000000000000001</v>
      </c>
      <c r="CD25" s="55">
        <f t="shared" si="55"/>
        <v>6.4</v>
      </c>
      <c r="CE25" s="55">
        <f t="shared" si="56"/>
        <v>7</v>
      </c>
      <c r="CF25" s="55">
        <f>ROUND(IF('Indicator Data'!U28=0,0,IF(LOG('Indicator Data'!U28)&gt;CF$195,10,IF(LOG('Indicator Data'!U28)&lt;CF$194,0,10-(CF$195-LOG('Indicator Data'!U28))/(CF$195-CF$194)*10))),1)</f>
        <v>10</v>
      </c>
      <c r="CG25" s="56">
        <f>'Indicator Data'!U28/'Indicator Data'!$CB28</f>
        <v>0.57067663784943901</v>
      </c>
      <c r="CH25" s="55">
        <f t="shared" si="31"/>
        <v>6.3</v>
      </c>
      <c r="CI25" s="55">
        <f t="shared" si="57"/>
        <v>8.8000000000000007</v>
      </c>
      <c r="CJ25" s="55">
        <f>ROUND(IF('Indicator Data'!V28=0,0,IF(LOG('Indicator Data'!V28)&gt;CJ$195,10,IF(LOG('Indicator Data'!V28)&lt;CJ$194,0,10-(CJ$195-LOG('Indicator Data'!V28))/(CJ$195-CJ$194)*10))),1)</f>
        <v>10</v>
      </c>
      <c r="CK25" s="56">
        <f>IF('Indicator Data'!V28/'Indicator Data'!$CB28&gt;1,1,'Indicator Data'!V28/'Indicator Data'!$CB28)</f>
        <v>0.82048428532756312</v>
      </c>
      <c r="CL25" s="55">
        <f t="shared" si="32"/>
        <v>8.1999999999999993</v>
      </c>
      <c r="CM25" s="55">
        <f t="shared" si="58"/>
        <v>9.3000000000000007</v>
      </c>
      <c r="CN25" s="55">
        <f>ROUND(IF('Indicator Data'!W28=0,0,IF(LOG('Indicator Data'!W28)&gt;CN$195,10,IF(LOG('Indicator Data'!W28)&lt;CN$194,0,10-(CN$195-LOG('Indicator Data'!W28))/(CN$195-CN$194)*10))),1)</f>
        <v>10</v>
      </c>
      <c r="CO25" s="56">
        <f>'Indicator Data'!W28/'Indicator Data'!$CB28</f>
        <v>0.84320739389881172</v>
      </c>
      <c r="CP25" s="55">
        <f t="shared" si="33"/>
        <v>8.4</v>
      </c>
      <c r="CQ25" s="55">
        <f t="shared" si="59"/>
        <v>9.4</v>
      </c>
      <c r="CR25" s="55">
        <f t="shared" si="34"/>
        <v>8.8000000000000007</v>
      </c>
      <c r="CS25" s="55">
        <f>IF('Indicator Data'!BR28="No data","x",ROUND(IF('Indicator Data'!BR28&gt;CS$195,0,IF('Indicator Data'!BR28&lt;CS$194,10,(CS$195-'Indicator Data'!BR28)/(CS$195-CS$194)*10)),1))</f>
        <v>1.3</v>
      </c>
      <c r="CT25" s="55">
        <f>IF('Indicator Data'!BS28="No data","x",ROUND(IF('Indicator Data'!BS28&gt;CT$195,0,IF('Indicator Data'!BS28&lt;CT$194,10,(CT$195-'Indicator Data'!BS28)/(CT$195-CT$194)*10)),1))</f>
        <v>0.3</v>
      </c>
      <c r="CU25" s="55" t="str">
        <f>IF('Indicator Data'!AC28="No data","x",ROUND(IF('Indicator Data'!AC28&gt;CU$195,0,IF('Indicator Data'!AC28&lt;CU$194,10,(CU$195-'Indicator Data'!AC28)/(CU$195-CU$194)*10)),1))</f>
        <v>x</v>
      </c>
      <c r="CV25" s="55">
        <f t="shared" si="35"/>
        <v>0.8</v>
      </c>
      <c r="CW25" s="55">
        <f>IF('Indicator Data'!X28="No data","x",ROUND(IF(LOG('Indicator Data'!X28)&gt;CW$195,10,IF(LOG('Indicator Data'!X28)&lt;CW$194,0,10-(CW$195-LOG('Indicator Data'!X28))/(CW$195-CW$194)*10)),1))</f>
        <v>4.7</v>
      </c>
      <c r="CX25" s="55">
        <f>IF('Indicator Data'!Y28="No data","x",ROUND(IF('Indicator Data'!Y28&gt;CX$195,10,IF('Indicator Data'!Y28&lt;CX$194,0,10-(CX$195-'Indicator Data'!Y28)/(CX$195-CX$194)*10)),1))</f>
        <v>2.2000000000000002</v>
      </c>
      <c r="CY25" s="55">
        <f>IF('Indicator Data'!Z28="No data","x",ROUND(IF('Indicator Data'!Z28&gt;CY$195,10,IF('Indicator Data'!Z28&lt;CY$194,0,10-(CY$195-'Indicator Data'!Z28)/(CY$195-CY$194)*10)),1))</f>
        <v>8.6999999999999993</v>
      </c>
      <c r="CZ25" s="55">
        <f>IF('Indicator Data'!AA28="No data","x",ROUND(IF('Indicator Data'!AA28&gt;CZ$195,10,IF('Indicator Data'!AA28&lt;CZ$194,0,10-(CZ$195-'Indicator Data'!AA28)/(CZ$195-CZ$194)*10)),1))</f>
        <v>3.3</v>
      </c>
      <c r="DA25" s="55">
        <f t="shared" si="60"/>
        <v>4.7</v>
      </c>
      <c r="DB25" s="55">
        <f t="shared" si="61"/>
        <v>3.4</v>
      </c>
      <c r="DC25" s="55">
        <f>IF('Indicator Data'!AF28="No data","x",ROUND(IF('Indicator Data'!AF28&gt;DC$195,10,IF('Indicator Data'!AF28&lt;DC$194,0,10-(DC$195-'Indicator Data'!AF28)/(DC$195-DC$194)*10)),1))</f>
        <v>1.8</v>
      </c>
      <c r="DD25" s="55">
        <f>IF('Indicator Data'!AG28="No data","x",ROUND(IF('Indicator Data'!AG28&gt;DD$195,10,IF('Indicator Data'!AG28&lt;DD$194,0,10-(DD$195-'Indicator Data'!AG28)/(DD$195-DD$194)*10)),1))</f>
        <v>1.3</v>
      </c>
      <c r="DE25" s="55">
        <f t="shared" si="62"/>
        <v>3.7</v>
      </c>
      <c r="DF25" s="55">
        <f>IF('Indicator Data'!AB28="No data","x",ROUND(IF('Indicator Data'!AB28&gt;DF$195,10,IF('Indicator Data'!AB28&lt;DF$194,0,10-(DF$195-'Indicator Data'!AB28)/(DF$195-DF$194)*10)),1))</f>
        <v>0.4</v>
      </c>
      <c r="DG25" s="55">
        <f t="shared" si="63"/>
        <v>0.7</v>
      </c>
      <c r="DH25" s="184">
        <f>IF('Indicator Data'!AD28="No data","x",'Indicator Data'!AD28/'Indicator Data'!$CA28)</f>
        <v>7.3237788331562126E-4</v>
      </c>
      <c r="DI25" s="55">
        <f t="shared" si="64"/>
        <v>2.7</v>
      </c>
      <c r="DJ25" s="55">
        <f>IF('Indicator Data'!AE28="No data","x",ROUND(IF('Indicator Data'!AE28&gt;DJ$195,0,IF('Indicator Data'!AE28&lt;DJ$194,10,(DJ$195-'Indicator Data'!AE28)/(DJ$195-DJ$194)*10)),1))</f>
        <v>2</v>
      </c>
      <c r="DK25" s="55">
        <f t="shared" si="65"/>
        <v>2.4</v>
      </c>
      <c r="DL25" s="55">
        <f t="shared" si="66"/>
        <v>2.2999999999999998</v>
      </c>
      <c r="DM25" s="57">
        <f t="shared" si="36"/>
        <v>5.7</v>
      </c>
      <c r="DN25" s="58">
        <f t="shared" si="37"/>
        <v>4</v>
      </c>
      <c r="DO25" s="55">
        <f>ROUND(IF('Indicator Data'!AH28=0,0,IF('Indicator Data'!AH28&gt;DO$195,10,IF('Indicator Data'!AH28&lt;DO$194,0,10-(DO$195-'Indicator Data'!AH28)/(DO$195-DO$194)*10))),1)</f>
        <v>9.1</v>
      </c>
      <c r="DP25" s="55">
        <f>ROUND(IF('Indicator Data'!AI28=0,0,IF(LOG('Indicator Data'!AI28)&gt;LOG(DP$195),10,IF(LOG('Indicator Data'!AI28)&lt;LOG(DP$194),0,10-(LOG(DP$195)-LOG('Indicator Data'!AI28))/(LOG(DP$195)-LOG(DP$194))*10))),1)</f>
        <v>9.3000000000000007</v>
      </c>
      <c r="DQ25" s="57">
        <f t="shared" si="38"/>
        <v>9.1999999999999993</v>
      </c>
      <c r="DR25" s="55">
        <f>'Indicator Data'!AJ28</f>
        <v>0</v>
      </c>
      <c r="DS25" s="55">
        <f>'Indicator Data'!AK28</f>
        <v>4</v>
      </c>
      <c r="DT25" s="57">
        <f t="shared" si="39"/>
        <v>7</v>
      </c>
      <c r="DU25" s="58">
        <f t="shared" si="40"/>
        <v>7</v>
      </c>
      <c r="DV25" s="15"/>
      <c r="DW25" s="103"/>
    </row>
    <row r="26" spans="1:127" s="4" customFormat="1" x14ac:dyDescent="0.25">
      <c r="A26" s="121" t="str">
        <f>'Indicator Data'!A29</f>
        <v>Brunei Darussalam</v>
      </c>
      <c r="B26" s="59" t="str">
        <f>'Indicator Data'!B29</f>
        <v>BRN</v>
      </c>
      <c r="C26" s="55">
        <f>ROUND(IF('Indicator Data'!C29=0,0.1,IF(LOG('Indicator Data'!C29)&gt;C$195,10,IF(LOG('Indicator Data'!C29)&lt;C$194,0,10-(C$195-LOG('Indicator Data'!C29))/(C$195-C$194)*10))),1)</f>
        <v>0.1</v>
      </c>
      <c r="D26" s="55">
        <f>ROUND(IF('Indicator Data'!D29=0,0.1,IF(LOG('Indicator Data'!D29)&gt;D$195,10,IF(LOG('Indicator Data'!D29)&lt;D$194,0,10-(D$195-LOG('Indicator Data'!D29))/(D$195-D$194)*10))),1)</f>
        <v>0.1</v>
      </c>
      <c r="E26" s="55">
        <f t="shared" si="0"/>
        <v>0.1</v>
      </c>
      <c r="F26" s="55">
        <f>IF('Indicator Data'!E29="No data",0.1,(ROUND(IF('Indicator Data'!E29=0,0,IF(LOG('Indicator Data'!E29)&gt;F$195,10,IF(LOG('Indicator Data'!E29)&lt;F$194,0,10-(F$195-LOG('Indicator Data'!E29))/(F$195-F$194)*10))),1)))</f>
        <v>1.9</v>
      </c>
      <c r="G26" s="55">
        <f>ROUND(IF('Indicator Data'!F29=0,0,IF(LOG('Indicator Data'!F29)&gt;G$195,10,IF(LOG('Indicator Data'!F29)&lt;G$194,0,10-(G$195-LOG('Indicator Data'!F29))/(G$195-G$194)*10))),1)</f>
        <v>3.3</v>
      </c>
      <c r="H26" s="55">
        <f>ROUND(IF('Indicator Data'!G29=0,0,IF(LOG('Indicator Data'!G29)&gt;H$195,10,IF(LOG('Indicator Data'!G29)&lt;H$194,0,10-(H$195-LOG('Indicator Data'!G29))/(H$195-H$194)*10))),1)</f>
        <v>0.7</v>
      </c>
      <c r="I26" s="55">
        <f>ROUND(IF('Indicator Data'!H29=0,0,IF(LOG('Indicator Data'!H29)&gt;I$195,10,IF(LOG('Indicator Data'!H29)&lt;I$194,0,10-(I$195-LOG('Indicator Data'!H29))/(I$195-I$194)*10))),1)</f>
        <v>0</v>
      </c>
      <c r="J26" s="55">
        <f t="shared" si="1"/>
        <v>0.4</v>
      </c>
      <c r="K26" s="55">
        <f>ROUND(IF('Indicator Data'!I29=0,0,IF(LOG('Indicator Data'!I29)&gt;K$195,10,IF(LOG('Indicator Data'!I29)&lt;K$194,0,10-(K$195-LOG('Indicator Data'!I29))/(K$195-K$194)*10))),1)</f>
        <v>4.0999999999999996</v>
      </c>
      <c r="L26" s="55">
        <f t="shared" si="2"/>
        <v>2.4</v>
      </c>
      <c r="M26" s="55">
        <f>ROUND(IF('Indicator Data'!J29=0,0,IF(LOG('Indicator Data'!J29)&gt;M$195,10,IF(LOG('Indicator Data'!J29)&lt;M$194,0,10-(M$195-LOG('Indicator Data'!J29))/(M$195-M$194)*10))),1)</f>
        <v>0</v>
      </c>
      <c r="N26" s="56">
        <f>'Indicator Data'!C29/'Indicator Data'!$CB29</f>
        <v>0</v>
      </c>
      <c r="O26" s="56">
        <f>'Indicator Data'!D29/'Indicator Data'!$CB29</f>
        <v>0</v>
      </c>
      <c r="P26" s="56">
        <f>IF(F26=0.1,"x",'Indicator Data'!E29/'Indicator Data'!$CB29)</f>
        <v>1.3790149336270114E-3</v>
      </c>
      <c r="Q26" s="56">
        <f>'Indicator Data'!F29/'Indicator Data'!$CB29</f>
        <v>2.3254769709244481E-6</v>
      </c>
      <c r="R26" s="56">
        <f>'Indicator Data'!G29/'Indicator Data'!$CB29</f>
        <v>4.5855144526975772E-4</v>
      </c>
      <c r="S26" s="56">
        <f>'Indicator Data'!H29/'Indicator Data'!$CB29</f>
        <v>0</v>
      </c>
      <c r="T26" s="56">
        <f>'Indicator Data'!I29/'Indicator Data'!$CB29</f>
        <v>2.5093054528181049E-3</v>
      </c>
      <c r="U26" s="56">
        <f>'Indicator Data'!J29/'Indicator Data'!$CB29</f>
        <v>0</v>
      </c>
      <c r="V26" s="55">
        <f t="shared" si="3"/>
        <v>0</v>
      </c>
      <c r="W26" s="55">
        <f t="shared" si="4"/>
        <v>0</v>
      </c>
      <c r="X26" s="55">
        <f t="shared" si="5"/>
        <v>0</v>
      </c>
      <c r="Y26" s="55">
        <f t="shared" si="6"/>
        <v>0.9</v>
      </c>
      <c r="Z26" s="55">
        <f t="shared" si="7"/>
        <v>6.4</v>
      </c>
      <c r="AA26" s="55">
        <f t="shared" si="8"/>
        <v>0.3</v>
      </c>
      <c r="AB26" s="55">
        <f t="shared" si="9"/>
        <v>0</v>
      </c>
      <c r="AC26" s="55">
        <f t="shared" si="10"/>
        <v>0.2</v>
      </c>
      <c r="AD26" s="55">
        <f t="shared" si="11"/>
        <v>2.5</v>
      </c>
      <c r="AE26" s="55">
        <f t="shared" si="12"/>
        <v>1.4</v>
      </c>
      <c r="AF26" s="55">
        <f t="shared" si="13"/>
        <v>0</v>
      </c>
      <c r="AG26" s="55">
        <f>ROUND(IF('Indicator Data'!K29=0,0,IF('Indicator Data'!K29&gt;AG$195,10,IF('Indicator Data'!K29&lt;AG$194,0,10-(AG$195-'Indicator Data'!K29)/(AG$195-AG$194)*10))),1)</f>
        <v>0</v>
      </c>
      <c r="AH26" s="55">
        <f t="shared" si="14"/>
        <v>0.1</v>
      </c>
      <c r="AI26" s="55">
        <f t="shared" si="15"/>
        <v>0.1</v>
      </c>
      <c r="AJ26" s="55">
        <f t="shared" si="16"/>
        <v>0.5</v>
      </c>
      <c r="AK26" s="55">
        <f t="shared" si="17"/>
        <v>0</v>
      </c>
      <c r="AL26" s="55">
        <f t="shared" si="18"/>
        <v>0.3</v>
      </c>
      <c r="AM26" s="55">
        <f t="shared" si="19"/>
        <v>3.3</v>
      </c>
      <c r="AN26" s="55">
        <f t="shared" si="20"/>
        <v>0</v>
      </c>
      <c r="AO26" s="183">
        <f t="shared" si="21"/>
        <v>0.1</v>
      </c>
      <c r="AP26" s="183">
        <f t="shared" si="41"/>
        <v>1.4</v>
      </c>
      <c r="AQ26" s="183">
        <f t="shared" si="22"/>
        <v>5</v>
      </c>
      <c r="AR26" s="183">
        <f t="shared" si="23"/>
        <v>1.9</v>
      </c>
      <c r="AS26" s="55">
        <f t="shared" si="24"/>
        <v>0</v>
      </c>
      <c r="AT26" s="55">
        <f>IF('Indicator Data'!L29="No data","x",IF('Indicator Data'!CC29&lt;1000,"x",ROUND((IF('Indicator Data'!L29&gt;AT$195,10,IF('Indicator Data'!L29&lt;AT$194,0,10-(AT$195-'Indicator Data'!L29)/(AT$195-AT$194)*10))),1)))</f>
        <v>4</v>
      </c>
      <c r="AU26" s="183">
        <f t="shared" si="25"/>
        <v>2</v>
      </c>
      <c r="AV26" s="55">
        <f>IF('Indicator Data'!M29="No data","x",ROUND(IF('Indicator Data'!M29=0,0,IF(LOG('Indicator Data'!M29)&gt;AV$195,10,IF(LOG('Indicator Data'!M29)&lt;AV$194,0,10-(AV$195-LOG('Indicator Data'!M29))/(AV$195-AV$194)*10))),1))</f>
        <v>0</v>
      </c>
      <c r="AW26" s="56">
        <f>IF(AV26="x","x",'Indicator Data'!M29/'Indicator Data'!$CB29)</f>
        <v>0</v>
      </c>
      <c r="AX26" s="55">
        <f t="shared" si="42"/>
        <v>0</v>
      </c>
      <c r="AY26" s="55">
        <f t="shared" si="43"/>
        <v>0</v>
      </c>
      <c r="AZ26" s="55" t="str">
        <f>IF('Indicator Data'!N29="No data","x",ROUND(IF('Indicator Data'!N29=0,0,IF(LOG('Indicator Data'!N29)&gt;AZ$195,10,IF(LOG('Indicator Data'!N29)&lt;AZ$194,0,10-(AZ$195-LOG('Indicator Data'!N29))/(AZ$195-AZ$194)*10))),1))</f>
        <v>x</v>
      </c>
      <c r="BA26" s="56" t="str">
        <f>IF(AZ26="x","x",'Indicator Data'!N29/'Indicator Data'!$CB29)</f>
        <v>x</v>
      </c>
      <c r="BB26" s="55" t="str">
        <f t="shared" si="44"/>
        <v>x</v>
      </c>
      <c r="BC26" s="55" t="str">
        <f t="shared" si="45"/>
        <v>x</v>
      </c>
      <c r="BD26" s="55" t="str">
        <f>IF('Indicator Data'!O29="No data","x",ROUND(IF('Indicator Data'!O29=0,0,IF(LOG('Indicator Data'!O29)&gt;BD$195,10,IF(LOG('Indicator Data'!O29)&lt;BD$194,0,10-(BD$195-LOG('Indicator Data'!O29))/(BD$195-BD$194)*10))),1))</f>
        <v>x</v>
      </c>
      <c r="BE26" s="56" t="str">
        <f>IF(BD26="x","x",'Indicator Data'!O29/'Indicator Data'!$CB29)</f>
        <v>x</v>
      </c>
      <c r="BF26" s="55" t="str">
        <f t="shared" si="46"/>
        <v>x</v>
      </c>
      <c r="BG26" s="55" t="str">
        <f t="shared" si="47"/>
        <v>x</v>
      </c>
      <c r="BH26" s="55" t="str">
        <f>IF('Indicator Data'!P29="No data","x",ROUND(IF('Indicator Data'!P29=0,0,IF(LOG('Indicator Data'!P29)&gt;BH$195,10,IF(LOG('Indicator Data'!P29)&lt;BH$194,0,10-(BH$195-LOG('Indicator Data'!P29))/(BH$195-BH$194)*10))),1))</f>
        <v>x</v>
      </c>
      <c r="BI26" s="56" t="str">
        <f>IF(BH26="x","x",'Indicator Data'!P29/'Indicator Data'!$CB29)</f>
        <v>x</v>
      </c>
      <c r="BJ26" s="55" t="str">
        <f t="shared" si="48"/>
        <v>x</v>
      </c>
      <c r="BK26" s="55" t="str">
        <f t="shared" si="49"/>
        <v>x</v>
      </c>
      <c r="BL26" s="55">
        <f t="shared" si="50"/>
        <v>0</v>
      </c>
      <c r="BM26" s="55">
        <f>ROUND(IF('Indicator Data'!Q29=0,0,IF(LOG('Indicator Data'!Q29)&gt;BM$195,10,IF(LOG('Indicator Data'!Q29)&lt;BM$194,0,10-(BM$195-LOG('Indicator Data'!Q29))/(BM$195-BM$194)*10))),1)</f>
        <v>0</v>
      </c>
      <c r="BN26" s="55">
        <f>ROUND(IF('Indicator Data'!R29=0,0,IF(LOG('Indicator Data'!R29)&gt;BN$195,10,IF(LOG('Indicator Data'!R29)&lt;BN$194,0,10-(BN$195-LOG('Indicator Data'!R29))/(BN$195-BN$194)*10))),1)</f>
        <v>2.9</v>
      </c>
      <c r="BO26" s="55">
        <f t="shared" si="51"/>
        <v>1.9333333333333333</v>
      </c>
      <c r="BP26" s="56">
        <f>'Indicator Data'!Q29/'Indicator Data'!$CB29</f>
        <v>0</v>
      </c>
      <c r="BQ26" s="56">
        <f>'Indicator Data'!R29/'Indicator Data'!$CB29</f>
        <v>1.3612548122484574E-3</v>
      </c>
      <c r="BR26" s="55">
        <f t="shared" si="26"/>
        <v>0</v>
      </c>
      <c r="BS26" s="55">
        <f t="shared" si="27"/>
        <v>0</v>
      </c>
      <c r="BT26" s="55">
        <f t="shared" si="28"/>
        <v>0</v>
      </c>
      <c r="BU26" s="55">
        <f t="shared" si="52"/>
        <v>1</v>
      </c>
      <c r="BV26" s="55">
        <f>ROUND(IF('Indicator Data'!S29=0,0,IF(LOG('Indicator Data'!S29)&gt;BV$195,10,IF(LOG('Indicator Data'!S29)&lt;BV$194,0,10-(BV$195-LOG('Indicator Data'!S29))/(BV$195-BV$194)*10))),1)</f>
        <v>0</v>
      </c>
      <c r="BW26" s="55">
        <f>ROUND(IF('Indicator Data'!T29=0,0,IF(LOG('Indicator Data'!T29)&gt;BW$195,10,IF(LOG('Indicator Data'!T29)&lt;BW$194,0,10-(BW$195-LOG('Indicator Data'!T29))/(BW$195-BW$194)*10))),1)</f>
        <v>2.5</v>
      </c>
      <c r="BX26" s="55">
        <f t="shared" si="53"/>
        <v>1.6666666666666667</v>
      </c>
      <c r="BY26" s="56">
        <f>'Indicator Data'!S29/'Indicator Data'!$CB29</f>
        <v>0</v>
      </c>
      <c r="BZ26" s="56">
        <f>'Indicator Data'!T29/'Indicator Data'!$CB29</f>
        <v>1.3612548122484574E-3</v>
      </c>
      <c r="CA26" s="55">
        <f t="shared" si="29"/>
        <v>0</v>
      </c>
      <c r="CB26" s="55">
        <f t="shared" si="30"/>
        <v>0</v>
      </c>
      <c r="CC26" s="55">
        <f t="shared" si="54"/>
        <v>0</v>
      </c>
      <c r="CD26" s="55">
        <f t="shared" si="55"/>
        <v>0.9</v>
      </c>
      <c r="CE26" s="55">
        <f t="shared" si="56"/>
        <v>1</v>
      </c>
      <c r="CF26" s="55">
        <f>ROUND(IF('Indicator Data'!U29=0,0,IF(LOG('Indicator Data'!U29)&gt;CF$195,10,IF(LOG('Indicator Data'!U29)&lt;CF$194,0,10-(CF$195-LOG('Indicator Data'!U29))/(CF$195-CF$194)*10))),1)</f>
        <v>6.5</v>
      </c>
      <c r="CG26" s="56">
        <f>'Indicator Data'!U29/'Indicator Data'!$CB29</f>
        <v>0.82039944320896918</v>
      </c>
      <c r="CH26" s="55">
        <f t="shared" si="31"/>
        <v>9.1</v>
      </c>
      <c r="CI26" s="55">
        <f t="shared" si="57"/>
        <v>8.1</v>
      </c>
      <c r="CJ26" s="55">
        <f>ROUND(IF('Indicator Data'!V29=0,0,IF(LOG('Indicator Data'!V29)&gt;CJ$195,10,IF(LOG('Indicator Data'!V29)&lt;CJ$194,0,10-(CJ$195-LOG('Indicator Data'!V29))/(CJ$195-CJ$194)*10))),1)</f>
        <v>6.6</v>
      </c>
      <c r="CK26" s="56">
        <f>IF('Indicator Data'!V29/'Indicator Data'!$CB29&gt;1,1,'Indicator Data'!V29/'Indicator Data'!$CB29)</f>
        <v>0.96842877779405823</v>
      </c>
      <c r="CL26" s="55">
        <f t="shared" si="32"/>
        <v>9.6999999999999993</v>
      </c>
      <c r="CM26" s="55">
        <f t="shared" si="58"/>
        <v>8.6</v>
      </c>
      <c r="CN26" s="55">
        <f>ROUND(IF('Indicator Data'!W29=0,0,IF(LOG('Indicator Data'!W29)&gt;CN$195,10,IF(LOG('Indicator Data'!W29)&lt;CN$194,0,10-(CN$195-LOG('Indicator Data'!W29))/(CN$195-CN$194)*10))),1)</f>
        <v>6.6</v>
      </c>
      <c r="CO26" s="56">
        <f>'Indicator Data'!W29/'Indicator Data'!$CB29</f>
        <v>0.91894500879380059</v>
      </c>
      <c r="CP26" s="55">
        <f t="shared" si="33"/>
        <v>9.1999999999999993</v>
      </c>
      <c r="CQ26" s="55">
        <f t="shared" si="59"/>
        <v>8.1999999999999993</v>
      </c>
      <c r="CR26" s="55">
        <f t="shared" si="34"/>
        <v>7.2</v>
      </c>
      <c r="CS26" s="55">
        <f>IF('Indicator Data'!BR29="No data","x",ROUND(IF('Indicator Data'!BR29&gt;CS$195,0,IF('Indicator Data'!BR29&lt;CS$194,10,(CS$195-'Indicator Data'!BR29)/(CS$195-CS$194)*10)),1))</f>
        <v>0.4</v>
      </c>
      <c r="CT26" s="55">
        <f>IF('Indicator Data'!BS29="No data","x",ROUND(IF('Indicator Data'!BS29&gt;CT$195,0,IF('Indicator Data'!BS29&lt;CT$194,10,(CT$195-'Indicator Data'!BS29)/(CT$195-CT$194)*10)),1))</f>
        <v>0</v>
      </c>
      <c r="CU26" s="55" t="str">
        <f>IF('Indicator Data'!AC29="No data","x",ROUND(IF('Indicator Data'!AC29&gt;CU$195,0,IF('Indicator Data'!AC29&lt;CU$194,10,(CU$195-'Indicator Data'!AC29)/(CU$195-CU$194)*10)),1))</f>
        <v>x</v>
      </c>
      <c r="CV26" s="55">
        <f t="shared" si="35"/>
        <v>0.2</v>
      </c>
      <c r="CW26" s="55">
        <f>IF('Indicator Data'!X29="No data","x",ROUND(IF(LOG('Indicator Data'!X29)&gt;CW$195,10,IF(LOG('Indicator Data'!X29)&lt;CW$194,0,10-(CW$195-LOG('Indicator Data'!X29))/(CW$195-CW$194)*10)),1))</f>
        <v>6.4</v>
      </c>
      <c r="CX26" s="55">
        <f>IF('Indicator Data'!Y29="No data","x",ROUND(IF('Indicator Data'!Y29&gt;CX$195,10,IF('Indicator Data'!Y29&lt;CX$194,0,10-(CX$195-'Indicator Data'!Y29)/(CX$195-CX$194)*10)),1))</f>
        <v>2.9</v>
      </c>
      <c r="CY26" s="55">
        <f>IF('Indicator Data'!Z29="No data","x",ROUND(IF('Indicator Data'!Z29&gt;CY$195,10,IF('Indicator Data'!Z29&lt;CY$194,0,10-(CY$195-'Indicator Data'!Z29)/(CY$195-CY$194)*10)),1))</f>
        <v>7.8</v>
      </c>
      <c r="CZ26" s="55" t="str">
        <f>IF('Indicator Data'!AA29="No data","x",ROUND(IF('Indicator Data'!AA29&gt;CZ$195,10,IF('Indicator Data'!AA29&lt;CZ$194,0,10-(CZ$195-'Indicator Data'!AA29)/(CZ$195-CZ$194)*10)),1))</f>
        <v>x</v>
      </c>
      <c r="DA26" s="55">
        <f t="shared" si="60"/>
        <v>5.7</v>
      </c>
      <c r="DB26" s="55">
        <f t="shared" si="61"/>
        <v>3.9</v>
      </c>
      <c r="DC26" s="55" t="str">
        <f>IF('Indicator Data'!AF29="No data","x",ROUND(IF('Indicator Data'!AF29&gt;DC$195,10,IF('Indicator Data'!AF29&lt;DC$194,0,10-(DC$195-'Indicator Data'!AF29)/(DC$195-DC$194)*10)),1))</f>
        <v>x</v>
      </c>
      <c r="DD26" s="55">
        <f>IF('Indicator Data'!AG29="No data","x",ROUND(IF('Indicator Data'!AG29&gt;DD$195,10,IF('Indicator Data'!AG29&lt;DD$194,0,10-(DD$195-'Indicator Data'!AG29)/(DD$195-DD$194)*10)),1))</f>
        <v>1.7</v>
      </c>
      <c r="DE26" s="55">
        <f t="shared" si="62"/>
        <v>4.7</v>
      </c>
      <c r="DF26" s="55">
        <f>IF('Indicator Data'!AB29="No data","x",ROUND(IF('Indicator Data'!AB29&gt;DF$195,10,IF('Indicator Data'!AB29&lt;DF$194,0,10-(DF$195-'Indicator Data'!AB29)/(DF$195-DF$194)*10)),1))</f>
        <v>0.9</v>
      </c>
      <c r="DG26" s="55">
        <f t="shared" si="63"/>
        <v>0.4</v>
      </c>
      <c r="DH26" s="184">
        <f>IF('Indicator Data'!AD29="No data","x",'Indicator Data'!AD29/'Indicator Data'!$CA29)</f>
        <v>2.2386544071489235E-4</v>
      </c>
      <c r="DI26" s="55">
        <f t="shared" si="64"/>
        <v>7.8</v>
      </c>
      <c r="DJ26" s="55" t="str">
        <f>IF('Indicator Data'!AE29="No data","x",ROUND(IF('Indicator Data'!AE29&gt;DJ$195,0,IF('Indicator Data'!AE29&lt;DJ$194,10,(DJ$195-'Indicator Data'!AE29)/(DJ$195-DJ$194)*10)),1))</f>
        <v>x</v>
      </c>
      <c r="DK26" s="55">
        <f t="shared" si="65"/>
        <v>7.8</v>
      </c>
      <c r="DL26" s="55">
        <f t="shared" si="66"/>
        <v>4.3</v>
      </c>
      <c r="DM26" s="57">
        <f t="shared" si="36"/>
        <v>4.3</v>
      </c>
      <c r="DN26" s="58">
        <f t="shared" si="37"/>
        <v>2.6</v>
      </c>
      <c r="DO26" s="55">
        <f>ROUND(IF('Indicator Data'!AH29=0,0,IF('Indicator Data'!AH29&gt;DO$195,10,IF('Indicator Data'!AH29&lt;DO$194,0,10-(DO$195-'Indicator Data'!AH29)/(DO$195-DO$194)*10))),1)</f>
        <v>0</v>
      </c>
      <c r="DP26" s="55">
        <f>ROUND(IF('Indicator Data'!AI29=0,0,IF(LOG('Indicator Data'!AI29)&gt;LOG(DP$195),10,IF(LOG('Indicator Data'!AI29)&lt;LOG(DP$194),0,10-(LOG(DP$195)-LOG('Indicator Data'!AI29))/(LOG(DP$195)-LOG(DP$194))*10))),1)</f>
        <v>0</v>
      </c>
      <c r="DQ26" s="57">
        <f t="shared" si="38"/>
        <v>0</v>
      </c>
      <c r="DR26" s="55">
        <f>'Indicator Data'!AJ29</f>
        <v>0</v>
      </c>
      <c r="DS26" s="55">
        <f>'Indicator Data'!AK29</f>
        <v>0</v>
      </c>
      <c r="DT26" s="57">
        <f t="shared" si="39"/>
        <v>0</v>
      </c>
      <c r="DU26" s="58">
        <f t="shared" si="40"/>
        <v>0</v>
      </c>
      <c r="DV26" s="15"/>
      <c r="DW26" s="103"/>
    </row>
    <row r="27" spans="1:127" s="4" customFormat="1" x14ac:dyDescent="0.25">
      <c r="A27" s="121" t="str">
        <f>'Indicator Data'!A30</f>
        <v>Bulgaria</v>
      </c>
      <c r="B27" s="59" t="str">
        <f>'Indicator Data'!B30</f>
        <v>BGR</v>
      </c>
      <c r="C27" s="55">
        <f>ROUND(IF('Indicator Data'!C30=0,0.1,IF(LOG('Indicator Data'!C30)&gt;C$195,10,IF(LOG('Indicator Data'!C30)&lt;C$194,0,10-(C$195-LOG('Indicator Data'!C30))/(C$195-C$194)*10))),1)</f>
        <v>7.9</v>
      </c>
      <c r="D27" s="55">
        <f>ROUND(IF('Indicator Data'!D30=0,0.1,IF(LOG('Indicator Data'!D30)&gt;D$195,10,IF(LOG('Indicator Data'!D30)&lt;D$194,0,10-(D$195-LOG('Indicator Data'!D30))/(D$195-D$194)*10))),1)</f>
        <v>0.1</v>
      </c>
      <c r="E27" s="55">
        <f t="shared" si="0"/>
        <v>5.2</v>
      </c>
      <c r="F27" s="55">
        <f>IF('Indicator Data'!E30="No data",0.1,(ROUND(IF('Indicator Data'!E30=0,0,IF(LOG('Indicator Data'!E30)&gt;F$195,10,IF(LOG('Indicator Data'!E30)&lt;F$194,0,10-(F$195-LOG('Indicator Data'!E30))/(F$195-F$194)*10))),1)))</f>
        <v>6.3</v>
      </c>
      <c r="G27" s="55">
        <f>ROUND(IF('Indicator Data'!F30=0,0,IF(LOG('Indicator Data'!F30)&gt;G$195,10,IF(LOG('Indicator Data'!F30)&lt;G$194,0,10-(G$195-LOG('Indicator Data'!F30))/(G$195-G$194)*10))),1)</f>
        <v>0</v>
      </c>
      <c r="H27" s="55">
        <f>ROUND(IF('Indicator Data'!G30=0,0,IF(LOG('Indicator Data'!G30)&gt;H$195,10,IF(LOG('Indicator Data'!G30)&lt;H$194,0,10-(H$195-LOG('Indicator Data'!G30))/(H$195-H$194)*10))),1)</f>
        <v>0</v>
      </c>
      <c r="I27" s="55">
        <f>ROUND(IF('Indicator Data'!H30=0,0,IF(LOG('Indicator Data'!H30)&gt;I$195,10,IF(LOG('Indicator Data'!H30)&lt;I$194,0,10-(I$195-LOG('Indicator Data'!H30))/(I$195-I$194)*10))),1)</f>
        <v>0</v>
      </c>
      <c r="J27" s="55">
        <f t="shared" si="1"/>
        <v>0</v>
      </c>
      <c r="K27" s="55">
        <f>ROUND(IF('Indicator Data'!I30=0,0,IF(LOG('Indicator Data'!I30)&gt;K$195,10,IF(LOG('Indicator Data'!I30)&lt;K$194,0,10-(K$195-LOG('Indicator Data'!I30))/(K$195-K$194)*10))),1)</f>
        <v>0</v>
      </c>
      <c r="L27" s="55">
        <f t="shared" si="2"/>
        <v>0</v>
      </c>
      <c r="M27" s="55">
        <f>ROUND(IF('Indicator Data'!J30=0,0,IF(LOG('Indicator Data'!J30)&gt;M$195,10,IF(LOG('Indicator Data'!J30)&lt;M$194,0,10-(M$195-LOG('Indicator Data'!J30))/(M$195-M$194)*10))),1)</f>
        <v>0</v>
      </c>
      <c r="N27" s="56">
        <f>'Indicator Data'!C30/'Indicator Data'!$CB30</f>
        <v>2.0226475079561067E-3</v>
      </c>
      <c r="O27" s="56">
        <f>'Indicator Data'!D30/'Indicator Data'!$CB30</f>
        <v>0</v>
      </c>
      <c r="P27" s="56">
        <f>IF(F27=0.1,"x",'Indicator Data'!E30/'Indicator Data'!$CB30)</f>
        <v>4.6925649923267691E-3</v>
      </c>
      <c r="Q27" s="56">
        <f>'Indicator Data'!F30/'Indicator Data'!$CB30</f>
        <v>0</v>
      </c>
      <c r="R27" s="56">
        <f>'Indicator Data'!G30/'Indicator Data'!$CB30</f>
        <v>0</v>
      </c>
      <c r="S27" s="56">
        <f>'Indicator Data'!H30/'Indicator Data'!$CB30</f>
        <v>0</v>
      </c>
      <c r="T27" s="56">
        <f>'Indicator Data'!I30/'Indicator Data'!$CB30</f>
        <v>0</v>
      </c>
      <c r="U27" s="56">
        <f>'Indicator Data'!J30/'Indicator Data'!$CB30</f>
        <v>0</v>
      </c>
      <c r="V27" s="55">
        <f t="shared" si="3"/>
        <v>10</v>
      </c>
      <c r="W27" s="55">
        <f t="shared" si="4"/>
        <v>0</v>
      </c>
      <c r="X27" s="55">
        <f t="shared" si="5"/>
        <v>7.6</v>
      </c>
      <c r="Y27" s="55">
        <f t="shared" si="6"/>
        <v>3.1</v>
      </c>
      <c r="Z27" s="55">
        <f t="shared" si="7"/>
        <v>0</v>
      </c>
      <c r="AA27" s="55">
        <f t="shared" si="8"/>
        <v>0</v>
      </c>
      <c r="AB27" s="55">
        <f t="shared" si="9"/>
        <v>0</v>
      </c>
      <c r="AC27" s="55">
        <f t="shared" si="10"/>
        <v>0</v>
      </c>
      <c r="AD27" s="55">
        <f t="shared" si="11"/>
        <v>0</v>
      </c>
      <c r="AE27" s="55">
        <f t="shared" si="12"/>
        <v>0</v>
      </c>
      <c r="AF27" s="55">
        <f t="shared" si="13"/>
        <v>0</v>
      </c>
      <c r="AG27" s="55">
        <f>ROUND(IF('Indicator Data'!K30=0,0,IF('Indicator Data'!K30&gt;AG$195,10,IF('Indicator Data'!K30&lt;AG$194,0,10-(AG$195-'Indicator Data'!K30)/(AG$195-AG$194)*10))),1)</f>
        <v>1</v>
      </c>
      <c r="AH27" s="55">
        <f t="shared" si="14"/>
        <v>9</v>
      </c>
      <c r="AI27" s="55">
        <f t="shared" si="15"/>
        <v>0.1</v>
      </c>
      <c r="AJ27" s="55">
        <f t="shared" si="16"/>
        <v>0</v>
      </c>
      <c r="AK27" s="55">
        <f t="shared" si="17"/>
        <v>0</v>
      </c>
      <c r="AL27" s="55">
        <f t="shared" si="18"/>
        <v>0</v>
      </c>
      <c r="AM27" s="55">
        <f t="shared" si="19"/>
        <v>0</v>
      </c>
      <c r="AN27" s="55">
        <f t="shared" si="20"/>
        <v>0</v>
      </c>
      <c r="AO27" s="183">
        <f t="shared" si="21"/>
        <v>6.6</v>
      </c>
      <c r="AP27" s="183">
        <f t="shared" si="41"/>
        <v>4.9000000000000004</v>
      </c>
      <c r="AQ27" s="183">
        <f t="shared" si="22"/>
        <v>0</v>
      </c>
      <c r="AR27" s="183">
        <f t="shared" si="23"/>
        <v>0</v>
      </c>
      <c r="AS27" s="55">
        <f t="shared" si="24"/>
        <v>0.5</v>
      </c>
      <c r="AT27" s="55">
        <f>IF('Indicator Data'!L30="No data","x",IF('Indicator Data'!CC30&lt;1000,"x",ROUND((IF('Indicator Data'!L30&gt;AT$195,10,IF('Indicator Data'!L30&lt;AT$194,0,10-(AT$195-'Indicator Data'!L30)/(AT$195-AT$194)*10))),1)))</f>
        <v>5.0999999999999996</v>
      </c>
      <c r="AU27" s="183">
        <f t="shared" si="25"/>
        <v>2.8</v>
      </c>
      <c r="AV27" s="55">
        <f>IF('Indicator Data'!M30="No data","x",ROUND(IF('Indicator Data'!M30=0,0,IF(LOG('Indicator Data'!M30)&gt;AV$195,10,IF(LOG('Indicator Data'!M30)&lt;AV$194,0,10-(AV$195-LOG('Indicator Data'!M30))/(AV$195-AV$194)*10))),1))</f>
        <v>8.3000000000000007</v>
      </c>
      <c r="AW27" s="56">
        <f>IF(AV27="x","x",'Indicator Data'!M30/'Indicator Data'!$CB30)</f>
        <v>0.86547796028864143</v>
      </c>
      <c r="AX27" s="55">
        <f t="shared" si="42"/>
        <v>9.6</v>
      </c>
      <c r="AY27" s="55">
        <f t="shared" si="43"/>
        <v>9.1</v>
      </c>
      <c r="AZ27" s="55" t="str">
        <f>IF('Indicator Data'!N30="No data","x",ROUND(IF('Indicator Data'!N30=0,0,IF(LOG('Indicator Data'!N30)&gt;AZ$195,10,IF(LOG('Indicator Data'!N30)&lt;AZ$194,0,10-(AZ$195-LOG('Indicator Data'!N30))/(AZ$195-AZ$194)*10))),1))</f>
        <v>x</v>
      </c>
      <c r="BA27" s="56" t="str">
        <f>IF(AZ27="x","x",'Indicator Data'!N30/'Indicator Data'!$CB30)</f>
        <v>x</v>
      </c>
      <c r="BB27" s="55" t="str">
        <f t="shared" si="44"/>
        <v>x</v>
      </c>
      <c r="BC27" s="55" t="str">
        <f t="shared" si="45"/>
        <v>x</v>
      </c>
      <c r="BD27" s="55" t="str">
        <f>IF('Indicator Data'!O30="No data","x",ROUND(IF('Indicator Data'!O30=0,0,IF(LOG('Indicator Data'!O30)&gt;BD$195,10,IF(LOG('Indicator Data'!O30)&lt;BD$194,0,10-(BD$195-LOG('Indicator Data'!O30))/(BD$195-BD$194)*10))),1))</f>
        <v>x</v>
      </c>
      <c r="BE27" s="56" t="str">
        <f>IF(BD27="x","x",'Indicator Data'!O30/'Indicator Data'!$CB30)</f>
        <v>x</v>
      </c>
      <c r="BF27" s="55" t="str">
        <f t="shared" si="46"/>
        <v>x</v>
      </c>
      <c r="BG27" s="55" t="str">
        <f t="shared" si="47"/>
        <v>x</v>
      </c>
      <c r="BH27" s="55" t="str">
        <f>IF('Indicator Data'!P30="No data","x",ROUND(IF('Indicator Data'!P30=0,0,IF(LOG('Indicator Data'!P30)&gt;BH$195,10,IF(LOG('Indicator Data'!P30)&lt;BH$194,0,10-(BH$195-LOG('Indicator Data'!P30))/(BH$195-BH$194)*10))),1))</f>
        <v>x</v>
      </c>
      <c r="BI27" s="56" t="str">
        <f>IF(BH27="x","x",'Indicator Data'!P30/'Indicator Data'!$CB30)</f>
        <v>x</v>
      </c>
      <c r="BJ27" s="55" t="str">
        <f t="shared" si="48"/>
        <v>x</v>
      </c>
      <c r="BK27" s="55" t="str">
        <f t="shared" si="49"/>
        <v>x</v>
      </c>
      <c r="BL27" s="55">
        <f t="shared" si="50"/>
        <v>9.1</v>
      </c>
      <c r="BM27" s="55">
        <f>ROUND(IF('Indicator Data'!Q30=0,0,IF(LOG('Indicator Data'!Q30)&gt;BM$195,10,IF(LOG('Indicator Data'!Q30)&lt;BM$194,0,10-(BM$195-LOG('Indicator Data'!Q30))/(BM$195-BM$194)*10))),1)</f>
        <v>0</v>
      </c>
      <c r="BN27" s="55">
        <f>ROUND(IF('Indicator Data'!R30=0,0,IF(LOG('Indicator Data'!R30)&gt;BN$195,10,IF(LOG('Indicator Data'!R30)&lt;BN$194,0,10-(BN$195-LOG('Indicator Data'!R30))/(BN$195-BN$194)*10))),1)</f>
        <v>0</v>
      </c>
      <c r="BO27" s="55">
        <f t="shared" si="51"/>
        <v>0</v>
      </c>
      <c r="BP27" s="56">
        <f>'Indicator Data'!Q30/'Indicator Data'!$CB30</f>
        <v>0</v>
      </c>
      <c r="BQ27" s="56">
        <f>'Indicator Data'!R30/'Indicator Data'!$CB30</f>
        <v>0</v>
      </c>
      <c r="BR27" s="55">
        <f t="shared" si="26"/>
        <v>0</v>
      </c>
      <c r="BS27" s="55">
        <f t="shared" si="27"/>
        <v>0</v>
      </c>
      <c r="BT27" s="55">
        <f t="shared" si="28"/>
        <v>0</v>
      </c>
      <c r="BU27" s="55">
        <f t="shared" si="52"/>
        <v>0</v>
      </c>
      <c r="BV27" s="55">
        <f>ROUND(IF('Indicator Data'!S30=0,0,IF(LOG('Indicator Data'!S30)&gt;BV$195,10,IF(LOG('Indicator Data'!S30)&lt;BV$194,0,10-(BV$195-LOG('Indicator Data'!S30))/(BV$195-BV$194)*10))),1)</f>
        <v>0</v>
      </c>
      <c r="BW27" s="55">
        <f>ROUND(IF('Indicator Data'!T30=0,0,IF(LOG('Indicator Data'!T30)&gt;BW$195,10,IF(LOG('Indicator Data'!T30)&lt;BW$194,0,10-(BW$195-LOG('Indicator Data'!T30))/(BW$195-BW$194)*10))),1)</f>
        <v>0</v>
      </c>
      <c r="BX27" s="55">
        <f t="shared" si="53"/>
        <v>0</v>
      </c>
      <c r="BY27" s="56">
        <f>'Indicator Data'!S30/'Indicator Data'!$CB30</f>
        <v>0</v>
      </c>
      <c r="BZ27" s="56">
        <f>'Indicator Data'!T30/'Indicator Data'!$CB30</f>
        <v>0</v>
      </c>
      <c r="CA27" s="55">
        <f t="shared" si="29"/>
        <v>0</v>
      </c>
      <c r="CB27" s="55">
        <f t="shared" si="30"/>
        <v>0</v>
      </c>
      <c r="CC27" s="55">
        <f t="shared" si="54"/>
        <v>0</v>
      </c>
      <c r="CD27" s="55">
        <f t="shared" si="55"/>
        <v>0</v>
      </c>
      <c r="CE27" s="55">
        <f t="shared" si="56"/>
        <v>0</v>
      </c>
      <c r="CF27" s="55">
        <f>ROUND(IF('Indicator Data'!U30=0,0,IF(LOG('Indicator Data'!U30)&gt;CF$195,10,IF(LOG('Indicator Data'!U30)&lt;CF$194,0,10-(CF$195-LOG('Indicator Data'!U30))/(CF$195-CF$194)*10))),1)</f>
        <v>0</v>
      </c>
      <c r="CG27" s="56">
        <f>'Indicator Data'!U30/'Indicator Data'!$CB30</f>
        <v>0</v>
      </c>
      <c r="CH27" s="55">
        <f t="shared" si="31"/>
        <v>0</v>
      </c>
      <c r="CI27" s="55">
        <f t="shared" si="57"/>
        <v>0</v>
      </c>
      <c r="CJ27" s="55">
        <f>ROUND(IF('Indicator Data'!V30=0,0,IF(LOG('Indicator Data'!V30)&gt;CJ$195,10,IF(LOG('Indicator Data'!V30)&lt;CJ$194,0,10-(CJ$195-LOG('Indicator Data'!V30))/(CJ$195-CJ$194)*10))),1)</f>
        <v>0</v>
      </c>
      <c r="CK27" s="56">
        <f>IF('Indicator Data'!V30/'Indicator Data'!$CB30&gt;1,1,'Indicator Data'!V30/'Indicator Data'!$CB30)</f>
        <v>0</v>
      </c>
      <c r="CL27" s="55">
        <f t="shared" si="32"/>
        <v>0</v>
      </c>
      <c r="CM27" s="55">
        <f t="shared" si="58"/>
        <v>0</v>
      </c>
      <c r="CN27" s="55">
        <f>ROUND(IF('Indicator Data'!W30=0,0,IF(LOG('Indicator Data'!W30)&gt;CN$195,10,IF(LOG('Indicator Data'!W30)&lt;CN$194,0,10-(CN$195-LOG('Indicator Data'!W30))/(CN$195-CN$194)*10))),1)</f>
        <v>0</v>
      </c>
      <c r="CO27" s="56">
        <f>'Indicator Data'!W30/'Indicator Data'!$CB30</f>
        <v>0</v>
      </c>
      <c r="CP27" s="55">
        <f t="shared" si="33"/>
        <v>0</v>
      </c>
      <c r="CQ27" s="55">
        <f t="shared" si="59"/>
        <v>0</v>
      </c>
      <c r="CR27" s="55">
        <f t="shared" si="34"/>
        <v>0</v>
      </c>
      <c r="CS27" s="55">
        <f>IF('Indicator Data'!BR30="No data","x",ROUND(IF('Indicator Data'!BR30&gt;CS$195,0,IF('Indicator Data'!BR30&lt;CS$194,10,(CS$195-'Indicator Data'!BR30)/(CS$195-CS$194)*10)),1))</f>
        <v>1.6</v>
      </c>
      <c r="CT27" s="55">
        <f>IF('Indicator Data'!BS30="No data","x",ROUND(IF('Indicator Data'!BS30&gt;CT$195,0,IF('Indicator Data'!BS30&lt;CT$194,10,(CT$195-'Indicator Data'!BS30)/(CT$195-CT$194)*10)),1))</f>
        <v>0.1</v>
      </c>
      <c r="CU27" s="55" t="str">
        <f>IF('Indicator Data'!AC30="No data","x",ROUND(IF('Indicator Data'!AC30&gt;CU$195,0,IF('Indicator Data'!AC30&lt;CU$194,10,(CU$195-'Indicator Data'!AC30)/(CU$195-CU$194)*10)),1))</f>
        <v>x</v>
      </c>
      <c r="CV27" s="55">
        <f t="shared" si="35"/>
        <v>0.9</v>
      </c>
      <c r="CW27" s="55">
        <f>IF('Indicator Data'!X30="No data","x",ROUND(IF(LOG('Indicator Data'!X30)&gt;CW$195,10,IF(LOG('Indicator Data'!X30)&lt;CW$194,0,10-(CW$195-LOG('Indicator Data'!X30))/(CW$195-CW$194)*10)),1))</f>
        <v>6</v>
      </c>
      <c r="CX27" s="55">
        <f>IF('Indicator Data'!Y30="No data","x",ROUND(IF('Indicator Data'!Y30&gt;CX$195,10,IF('Indicator Data'!Y30&lt;CX$194,0,10-(CX$195-'Indicator Data'!Y30)/(CX$195-CX$194)*10)),1))</f>
        <v>0</v>
      </c>
      <c r="CY27" s="55">
        <f>IF('Indicator Data'!Z30="No data","x",ROUND(IF('Indicator Data'!Z30&gt;CY$195,10,IF('Indicator Data'!Z30&lt;CY$194,0,10-(CY$195-'Indicator Data'!Z30)/(CY$195-CY$194)*10)),1))</f>
        <v>7.5</v>
      </c>
      <c r="CZ27" s="55">
        <f>IF('Indicator Data'!AA30="No data","x",ROUND(IF('Indicator Data'!AA30&gt;CZ$195,10,IF('Indicator Data'!AA30&lt;CZ$194,0,10-(CZ$195-'Indicator Data'!AA30)/(CZ$195-CZ$194)*10)),1))</f>
        <v>0.8</v>
      </c>
      <c r="DA27" s="55">
        <f t="shared" si="60"/>
        <v>3.6</v>
      </c>
      <c r="DB27" s="55">
        <f t="shared" si="61"/>
        <v>2.7</v>
      </c>
      <c r="DC27" s="55" t="str">
        <f>IF('Indicator Data'!AF30="No data","x",ROUND(IF('Indicator Data'!AF30&gt;DC$195,10,IF('Indicator Data'!AF30&lt;DC$194,0,10-(DC$195-'Indicator Data'!AF30)/(DC$195-DC$194)*10)),1))</f>
        <v>x</v>
      </c>
      <c r="DD27" s="55">
        <f>IF('Indicator Data'!AG30="No data","x",ROUND(IF('Indicator Data'!AG30&gt;DD$195,10,IF('Indicator Data'!AG30&lt;DD$194,0,10-(DD$195-'Indicator Data'!AG30)/(DD$195-DD$194)*10)),1))</f>
        <v>0</v>
      </c>
      <c r="DE27" s="55">
        <f t="shared" si="62"/>
        <v>2.9</v>
      </c>
      <c r="DF27" s="55">
        <f>IF('Indicator Data'!AB30="No data","x",ROUND(IF('Indicator Data'!AB30&gt;DF$195,10,IF('Indicator Data'!AB30&lt;DF$194,0,10-(DF$195-'Indicator Data'!AB30)/(DF$195-DF$194)*10)),1))</f>
        <v>0</v>
      </c>
      <c r="DG27" s="55">
        <f t="shared" si="63"/>
        <v>0.6</v>
      </c>
      <c r="DH27" s="184">
        <f>IF('Indicator Data'!AD30="No data","x",'Indicator Data'!AD30/'Indicator Data'!$CA30)</f>
        <v>9.4055570785459724E-4</v>
      </c>
      <c r="DI27" s="55">
        <f t="shared" si="64"/>
        <v>0.6</v>
      </c>
      <c r="DJ27" s="55">
        <f>IF('Indicator Data'!AE30="No data","x",ROUND(IF('Indicator Data'!AE30&gt;DJ$195,0,IF('Indicator Data'!AE30&lt;DJ$194,10,(DJ$195-'Indicator Data'!AE30)/(DJ$195-DJ$194)*10)),1))</f>
        <v>2</v>
      </c>
      <c r="DK27" s="55">
        <f t="shared" si="65"/>
        <v>1.3</v>
      </c>
      <c r="DL27" s="55">
        <f t="shared" si="66"/>
        <v>1.6</v>
      </c>
      <c r="DM27" s="57">
        <f t="shared" si="36"/>
        <v>4.5999999999999996</v>
      </c>
      <c r="DN27" s="58">
        <f t="shared" si="37"/>
        <v>3.5</v>
      </c>
      <c r="DO27" s="55">
        <f>ROUND(IF('Indicator Data'!AH30=0,0,IF('Indicator Data'!AH30&gt;DO$195,10,IF('Indicator Data'!AH30&lt;DO$194,0,10-(DO$195-'Indicator Data'!AH30)/(DO$195-DO$194)*10))),1)</f>
        <v>0.5</v>
      </c>
      <c r="DP27" s="55">
        <f>ROUND(IF('Indicator Data'!AI30=0,0,IF(LOG('Indicator Data'!AI30)&gt;LOG(DP$195),10,IF(LOG('Indicator Data'!AI30)&lt;LOG(DP$194),0,10-(LOG(DP$195)-LOG('Indicator Data'!AI30))/(LOG(DP$195)-LOG(DP$194))*10))),1)</f>
        <v>0.2</v>
      </c>
      <c r="DQ27" s="57">
        <f t="shared" si="38"/>
        <v>0.4</v>
      </c>
      <c r="DR27" s="55">
        <f>'Indicator Data'!AJ30</f>
        <v>0</v>
      </c>
      <c r="DS27" s="55">
        <f>'Indicator Data'!AK30</f>
        <v>0</v>
      </c>
      <c r="DT27" s="57">
        <f t="shared" si="39"/>
        <v>0</v>
      </c>
      <c r="DU27" s="58">
        <f t="shared" si="40"/>
        <v>0.3</v>
      </c>
      <c r="DV27" s="15"/>
      <c r="DW27" s="103"/>
    </row>
    <row r="28" spans="1:127" s="4" customFormat="1" x14ac:dyDescent="0.25">
      <c r="A28" s="121" t="str">
        <f>'Indicator Data'!A31</f>
        <v>Burkina Faso</v>
      </c>
      <c r="B28" s="59" t="str">
        <f>'Indicator Data'!B31</f>
        <v>BFA</v>
      </c>
      <c r="C28" s="55">
        <f>ROUND(IF('Indicator Data'!C31=0,0.1,IF(LOG('Indicator Data'!C31)&gt;C$195,10,IF(LOG('Indicator Data'!C31)&lt;C$194,0,10-(C$195-LOG('Indicator Data'!C31))/(C$195-C$194)*10))),1)</f>
        <v>0.1</v>
      </c>
      <c r="D28" s="55">
        <f>ROUND(IF('Indicator Data'!D31=0,0.1,IF(LOG('Indicator Data'!D31)&gt;D$195,10,IF(LOG('Indicator Data'!D31)&lt;D$194,0,10-(D$195-LOG('Indicator Data'!D31))/(D$195-D$194)*10))),1)</f>
        <v>0.1</v>
      </c>
      <c r="E28" s="55">
        <f t="shared" si="0"/>
        <v>0.1</v>
      </c>
      <c r="F28" s="55">
        <f>IF('Indicator Data'!E31="No data",0.1,(ROUND(IF('Indicator Data'!E31=0,0,IF(LOG('Indicator Data'!E31)&gt;F$195,10,IF(LOG('Indicator Data'!E31)&lt;F$194,0,10-(F$195-LOG('Indicator Data'!E31))/(F$195-F$194)*10))),1)))</f>
        <v>6.6</v>
      </c>
      <c r="G28" s="55">
        <f>ROUND(IF('Indicator Data'!F31=0,0,IF(LOG('Indicator Data'!F31)&gt;G$195,10,IF(LOG('Indicator Data'!F31)&lt;G$194,0,10-(G$195-LOG('Indicator Data'!F31))/(G$195-G$194)*10))),1)</f>
        <v>0</v>
      </c>
      <c r="H28" s="55">
        <f>ROUND(IF('Indicator Data'!G31=0,0,IF(LOG('Indicator Data'!G31)&gt;H$195,10,IF(LOG('Indicator Data'!G31)&lt;H$194,0,10-(H$195-LOG('Indicator Data'!G31))/(H$195-H$194)*10))),1)</f>
        <v>0</v>
      </c>
      <c r="I28" s="55">
        <f>ROUND(IF('Indicator Data'!H31=0,0,IF(LOG('Indicator Data'!H31)&gt;I$195,10,IF(LOG('Indicator Data'!H31)&lt;I$194,0,10-(I$195-LOG('Indicator Data'!H31))/(I$195-I$194)*10))),1)</f>
        <v>0</v>
      </c>
      <c r="J28" s="55">
        <f t="shared" si="1"/>
        <v>0</v>
      </c>
      <c r="K28" s="55">
        <f>ROUND(IF('Indicator Data'!I31=0,0,IF(LOG('Indicator Data'!I31)&gt;K$195,10,IF(LOG('Indicator Data'!I31)&lt;K$194,0,10-(K$195-LOG('Indicator Data'!I31))/(K$195-K$194)*10))),1)</f>
        <v>0</v>
      </c>
      <c r="L28" s="55">
        <f t="shared" si="2"/>
        <v>0</v>
      </c>
      <c r="M28" s="55">
        <f>ROUND(IF('Indicator Data'!J31=0,0,IF(LOG('Indicator Data'!J31)&gt;M$195,10,IF(LOG('Indicator Data'!J31)&lt;M$194,0,10-(M$195-LOG('Indicator Data'!J31))/(M$195-M$194)*10))),1)</f>
        <v>10</v>
      </c>
      <c r="N28" s="56">
        <f>'Indicator Data'!C31/'Indicator Data'!$CB31</f>
        <v>0</v>
      </c>
      <c r="O28" s="56">
        <f>'Indicator Data'!D31/'Indicator Data'!$CB31</f>
        <v>0</v>
      </c>
      <c r="P28" s="56">
        <f>IF(F28=0.1,"x",'Indicator Data'!E31/'Indicator Data'!$CB31)</f>
        <v>2.5099128276320766E-3</v>
      </c>
      <c r="Q28" s="56">
        <f>'Indicator Data'!F31/'Indicator Data'!$CB31</f>
        <v>0</v>
      </c>
      <c r="R28" s="56">
        <f>'Indicator Data'!G31/'Indicator Data'!$CB31</f>
        <v>0</v>
      </c>
      <c r="S28" s="56">
        <f>'Indicator Data'!H31/'Indicator Data'!$CB31</f>
        <v>0</v>
      </c>
      <c r="T28" s="56">
        <f>'Indicator Data'!I31/'Indicator Data'!$CB31</f>
        <v>0</v>
      </c>
      <c r="U28" s="56">
        <f>'Indicator Data'!J31/'Indicator Data'!$CB31</f>
        <v>1.5403451614443141E-2</v>
      </c>
      <c r="V28" s="55">
        <f t="shared" si="3"/>
        <v>0</v>
      </c>
      <c r="W28" s="55">
        <f t="shared" si="4"/>
        <v>0</v>
      </c>
      <c r="X28" s="55">
        <f t="shared" si="5"/>
        <v>0</v>
      </c>
      <c r="Y28" s="55">
        <f t="shared" si="6"/>
        <v>1.7</v>
      </c>
      <c r="Z28" s="55">
        <f t="shared" si="7"/>
        <v>0</v>
      </c>
      <c r="AA28" s="55">
        <f t="shared" si="8"/>
        <v>0</v>
      </c>
      <c r="AB28" s="55">
        <f t="shared" si="9"/>
        <v>0</v>
      </c>
      <c r="AC28" s="55">
        <f t="shared" si="10"/>
        <v>0</v>
      </c>
      <c r="AD28" s="55">
        <f t="shared" si="11"/>
        <v>0</v>
      </c>
      <c r="AE28" s="55">
        <f t="shared" si="12"/>
        <v>0</v>
      </c>
      <c r="AF28" s="55">
        <f t="shared" si="13"/>
        <v>5.0999999999999996</v>
      </c>
      <c r="AG28" s="55">
        <f>ROUND(IF('Indicator Data'!K31=0,0,IF('Indicator Data'!K31&gt;AG$195,10,IF('Indicator Data'!K31&lt;AG$194,0,10-(AG$195-'Indicator Data'!K31)/(AG$195-AG$194)*10))),1)</f>
        <v>6.7</v>
      </c>
      <c r="AH28" s="55">
        <f t="shared" si="14"/>
        <v>0.1</v>
      </c>
      <c r="AI28" s="55">
        <f t="shared" si="15"/>
        <v>0.1</v>
      </c>
      <c r="AJ28" s="55">
        <f t="shared" si="16"/>
        <v>0</v>
      </c>
      <c r="AK28" s="55">
        <f t="shared" si="17"/>
        <v>0</v>
      </c>
      <c r="AL28" s="55">
        <f t="shared" si="18"/>
        <v>0</v>
      </c>
      <c r="AM28" s="55">
        <f t="shared" si="19"/>
        <v>0</v>
      </c>
      <c r="AN28" s="55">
        <f t="shared" si="20"/>
        <v>8.5</v>
      </c>
      <c r="AO28" s="183">
        <f t="shared" si="21"/>
        <v>0.1</v>
      </c>
      <c r="AP28" s="183">
        <f t="shared" si="41"/>
        <v>4.5999999999999996</v>
      </c>
      <c r="AQ28" s="183">
        <f t="shared" si="22"/>
        <v>0</v>
      </c>
      <c r="AR28" s="183">
        <f t="shared" si="23"/>
        <v>0</v>
      </c>
      <c r="AS28" s="55">
        <f t="shared" si="24"/>
        <v>7.6</v>
      </c>
      <c r="AT28" s="55">
        <f>IF('Indicator Data'!L31="No data","x",IF('Indicator Data'!CC31&lt;1000,"x",ROUND((IF('Indicator Data'!L31&gt;AT$195,10,IF('Indicator Data'!L31&lt;AT$194,0,10-(AT$195-'Indicator Data'!L31)/(AT$195-AT$194)*10))),1)))</f>
        <v>4</v>
      </c>
      <c r="AU28" s="183">
        <f t="shared" si="25"/>
        <v>5.8</v>
      </c>
      <c r="AV28" s="55">
        <f>IF('Indicator Data'!M31="No data","x",ROUND(IF('Indicator Data'!M31=0,0,IF(LOG('Indicator Data'!M31)&gt;AV$195,10,IF(LOG('Indicator Data'!M31)&lt;AV$194,0,10-(AV$195-LOG('Indicator Data'!M31))/(AV$195-AV$194)*10))),1))</f>
        <v>8.5</v>
      </c>
      <c r="AW28" s="56">
        <f>IF(AV28="x","x",'Indicator Data'!M31/'Indicator Data'!$CB31)</f>
        <v>0.48239481281237051</v>
      </c>
      <c r="AX28" s="55">
        <f t="shared" si="42"/>
        <v>5.4</v>
      </c>
      <c r="AY28" s="55">
        <f t="shared" si="43"/>
        <v>7.2</v>
      </c>
      <c r="AZ28" s="55">
        <f>IF('Indicator Data'!N31="No data","x",ROUND(IF('Indicator Data'!N31=0,0,IF(LOG('Indicator Data'!N31)&gt;AZ$195,10,IF(LOG('Indicator Data'!N31)&lt;AZ$194,0,10-(AZ$195-LOG('Indicator Data'!N31))/(AZ$195-AZ$194)*10))),1))</f>
        <v>0</v>
      </c>
      <c r="BA28" s="56">
        <f>IF(AZ28="x","x",'Indicator Data'!N31/'Indicator Data'!$CB31)</f>
        <v>0</v>
      </c>
      <c r="BB28" s="55">
        <f t="shared" si="44"/>
        <v>0</v>
      </c>
      <c r="BC28" s="55">
        <f t="shared" si="45"/>
        <v>0</v>
      </c>
      <c r="BD28" s="55">
        <f>IF('Indicator Data'!O31="No data","x",ROUND(IF('Indicator Data'!O31=0,0,IF(LOG('Indicator Data'!O31)&gt;BD$195,10,IF(LOG('Indicator Data'!O31)&lt;BD$194,0,10-(BD$195-LOG('Indicator Data'!O31))/(BD$195-BD$194)*10))),1))</f>
        <v>8.1</v>
      </c>
      <c r="BE28" s="56">
        <f>IF(BD28="x","x",'Indicator Data'!O31/'Indicator Data'!$CB31)</f>
        <v>3.7721757126291708E-2</v>
      </c>
      <c r="BF28" s="55">
        <f t="shared" si="46"/>
        <v>3.8</v>
      </c>
      <c r="BG28" s="55">
        <f t="shared" si="47"/>
        <v>6.4</v>
      </c>
      <c r="BH28" s="55">
        <f>IF('Indicator Data'!P31="No data","x",ROUND(IF('Indicator Data'!P31=0,0,IF(LOG('Indicator Data'!P31)&gt;BH$195,10,IF(LOG('Indicator Data'!P31)&lt;BH$194,0,10-(BH$195-LOG('Indicator Data'!P31))/(BH$195-BH$194)*10))),1))</f>
        <v>0</v>
      </c>
      <c r="BI28" s="56">
        <f>IF(BH28="x","x",'Indicator Data'!P31/'Indicator Data'!$CB31)</f>
        <v>0</v>
      </c>
      <c r="BJ28" s="55">
        <f t="shared" si="48"/>
        <v>0</v>
      </c>
      <c r="BK28" s="55">
        <f t="shared" si="49"/>
        <v>0</v>
      </c>
      <c r="BL28" s="55">
        <f t="shared" si="50"/>
        <v>4.2</v>
      </c>
      <c r="BM28" s="55">
        <f>ROUND(IF('Indicator Data'!Q31=0,0,IF(LOG('Indicator Data'!Q31)&gt;BM$195,10,IF(LOG('Indicator Data'!Q31)&lt;BM$194,0,10-(BM$195-LOG('Indicator Data'!Q31))/(BM$195-BM$194)*10))),1)</f>
        <v>8.9</v>
      </c>
      <c r="BN28" s="55">
        <f>ROUND(IF('Indicator Data'!R31=0,0,IF(LOG('Indicator Data'!R31)&gt;BN$195,10,IF(LOG('Indicator Data'!R31)&lt;BN$194,0,10-(BN$195-LOG('Indicator Data'!R31))/(BN$195-BN$194)*10))),1)</f>
        <v>0</v>
      </c>
      <c r="BO28" s="55">
        <f t="shared" si="51"/>
        <v>2.9666666666666668</v>
      </c>
      <c r="BP28" s="56">
        <f>'Indicator Data'!Q31/'Indicator Data'!$CB31</f>
        <v>0.99930844468035918</v>
      </c>
      <c r="BQ28" s="56">
        <f>'Indicator Data'!R31/'Indicator Data'!$CB31</f>
        <v>0</v>
      </c>
      <c r="BR28" s="55">
        <f t="shared" si="26"/>
        <v>10</v>
      </c>
      <c r="BS28" s="55">
        <f t="shared" si="27"/>
        <v>0</v>
      </c>
      <c r="BT28" s="55">
        <f t="shared" si="28"/>
        <v>3.3333333333333335</v>
      </c>
      <c r="BU28" s="55">
        <f t="shared" si="52"/>
        <v>3.2</v>
      </c>
      <c r="BV28" s="55">
        <f>ROUND(IF('Indicator Data'!S31=0,0,IF(LOG('Indicator Data'!S31)&gt;BV$195,10,IF(LOG('Indicator Data'!S31)&lt;BV$194,0,10-(BV$195-LOG('Indicator Data'!S31))/(BV$195-BV$194)*10))),1)</f>
        <v>5.6</v>
      </c>
      <c r="BW28" s="55">
        <f>ROUND(IF('Indicator Data'!T31=0,0,IF(LOG('Indicator Data'!T31)&gt;BW$195,10,IF(LOG('Indicator Data'!T31)&lt;BW$194,0,10-(BW$195-LOG('Indicator Data'!T31))/(BW$195-BW$194)*10))),1)</f>
        <v>8.9</v>
      </c>
      <c r="BX28" s="55">
        <f t="shared" si="53"/>
        <v>7.8</v>
      </c>
      <c r="BY28" s="56">
        <f>'Indicator Data'!S31/'Indicator Data'!$CB31</f>
        <v>4.3476935700788319E-3</v>
      </c>
      <c r="BZ28" s="56">
        <f>'Indicator Data'!T31/'Indicator Data'!$CB31</f>
        <v>0.99496075111028037</v>
      </c>
      <c r="CA28" s="55">
        <f t="shared" si="29"/>
        <v>0.1</v>
      </c>
      <c r="CB28" s="55">
        <f t="shared" si="30"/>
        <v>9.9</v>
      </c>
      <c r="CC28" s="55">
        <f t="shared" si="54"/>
        <v>6.6333333333333329</v>
      </c>
      <c r="CD28" s="55">
        <f t="shared" si="55"/>
        <v>7.3</v>
      </c>
      <c r="CE28" s="55">
        <f t="shared" si="56"/>
        <v>5.6</v>
      </c>
      <c r="CF28" s="55">
        <f>ROUND(IF('Indicator Data'!U31=0,0,IF(LOG('Indicator Data'!U31)&gt;CF$195,10,IF(LOG('Indicator Data'!U31)&lt;CF$194,0,10-(CF$195-LOG('Indicator Data'!U31))/(CF$195-CF$194)*10))),1)</f>
        <v>7.9</v>
      </c>
      <c r="CG28" s="56">
        <f>'Indicator Data'!U31/'Indicator Data'!$CB31</f>
        <v>0.1986844186147752</v>
      </c>
      <c r="CH28" s="55">
        <f t="shared" si="31"/>
        <v>2.2000000000000002</v>
      </c>
      <c r="CI28" s="55">
        <f t="shared" si="57"/>
        <v>5.8</v>
      </c>
      <c r="CJ28" s="55">
        <f>ROUND(IF('Indicator Data'!V31=0,0,IF(LOG('Indicator Data'!V31)&gt;CJ$195,10,IF(LOG('Indicator Data'!V31)&lt;CJ$194,0,10-(CJ$195-LOG('Indicator Data'!V31))/(CJ$195-CJ$194)*10))),1)</f>
        <v>8.9</v>
      </c>
      <c r="CK28" s="56">
        <f>IF('Indicator Data'!V31/'Indicator Data'!$CB31&gt;1,1,'Indicator Data'!V31/'Indicator Data'!$CB31)</f>
        <v>0.99645568365597892</v>
      </c>
      <c r="CL28" s="55">
        <f t="shared" si="32"/>
        <v>10</v>
      </c>
      <c r="CM28" s="55">
        <f t="shared" si="58"/>
        <v>9.5</v>
      </c>
      <c r="CN28" s="55">
        <f>ROUND(IF('Indicator Data'!W31=0,0,IF(LOG('Indicator Data'!W31)&gt;CN$195,10,IF(LOG('Indicator Data'!W31)&lt;CN$194,0,10-(CN$195-LOG('Indicator Data'!W31))/(CN$195-CN$194)*10))),1)</f>
        <v>8.9</v>
      </c>
      <c r="CO28" s="56">
        <f>'Indicator Data'!W31/'Indicator Data'!$CB31</f>
        <v>0.96284537292128902</v>
      </c>
      <c r="CP28" s="55">
        <f t="shared" si="33"/>
        <v>9.6</v>
      </c>
      <c r="CQ28" s="55">
        <f t="shared" si="59"/>
        <v>9.3000000000000007</v>
      </c>
      <c r="CR28" s="55">
        <f t="shared" si="34"/>
        <v>8.1</v>
      </c>
      <c r="CS28" s="55">
        <f>IF('Indicator Data'!BR31="No data","x",ROUND(IF('Indicator Data'!BR31&gt;CS$195,0,IF('Indicator Data'!BR31&lt;CS$194,10,(CS$195-'Indicator Data'!BR31)/(CS$195-CS$194)*10)),1))</f>
        <v>9</v>
      </c>
      <c r="CT28" s="55">
        <f>IF('Indicator Data'!BS31="No data","x",ROUND(IF('Indicator Data'!BS31&gt;CT$195,0,IF('Indicator Data'!BS31&lt;CT$194,10,(CT$195-'Indicator Data'!BS31)/(CT$195-CT$194)*10)),1))</f>
        <v>8.6999999999999993</v>
      </c>
      <c r="CU28" s="55">
        <f>IF('Indicator Data'!AC31="No data","x",ROUND(IF('Indicator Data'!AC31&gt;CU$195,0,IF('Indicator Data'!AC31&lt;CU$194,10,(CU$195-'Indicator Data'!AC31)/(CU$195-CU$194)*10)),1))</f>
        <v>8.8000000000000007</v>
      </c>
      <c r="CV28" s="55">
        <f t="shared" si="35"/>
        <v>8.8000000000000007</v>
      </c>
      <c r="CW28" s="55">
        <f>IF('Indicator Data'!X31="No data","x",ROUND(IF(LOG('Indicator Data'!X31)&gt;CW$195,10,IF(LOG('Indicator Data'!X31)&lt;CW$194,0,10-(CW$195-LOG('Indicator Data'!X31))/(CW$195-CW$194)*10)),1))</f>
        <v>6.2</v>
      </c>
      <c r="CX28" s="55">
        <f>IF('Indicator Data'!Y31="No data","x",ROUND(IF('Indicator Data'!Y31&gt;CX$195,10,IF('Indicator Data'!Y31&lt;CX$194,0,10-(CX$195-'Indicator Data'!Y31)/(CX$195-CX$194)*10)),1))</f>
        <v>10</v>
      </c>
      <c r="CY28" s="55">
        <f>IF('Indicator Data'!Z31="No data","x",ROUND(IF('Indicator Data'!Z31&gt;CY$195,10,IF('Indicator Data'!Z31&lt;CY$194,0,10-(CY$195-'Indicator Data'!Z31)/(CY$195-CY$194)*10)),1))</f>
        <v>2.9</v>
      </c>
      <c r="CZ28" s="55">
        <f>IF('Indicator Data'!AA31="No data","x",ROUND(IF('Indicator Data'!AA31&gt;CZ$195,10,IF('Indicator Data'!AA31&lt;CZ$194,0,10-(CZ$195-'Indicator Data'!AA31)/(CZ$195-CZ$194)*10)),1))</f>
        <v>9.8000000000000007</v>
      </c>
      <c r="DA28" s="55">
        <f t="shared" si="60"/>
        <v>7.2</v>
      </c>
      <c r="DB28" s="55">
        <f t="shared" si="61"/>
        <v>7.7</v>
      </c>
      <c r="DC28" s="55">
        <f>IF('Indicator Data'!AF31="No data","x",ROUND(IF('Indicator Data'!AF31&gt;DC$195,10,IF('Indicator Data'!AF31&lt;DC$194,0,10-(DC$195-'Indicator Data'!AF31)/(DC$195-DC$194)*10)),1))</f>
        <v>6.5</v>
      </c>
      <c r="DD28" s="55">
        <f>IF('Indicator Data'!AG31="No data","x",ROUND(IF('Indicator Data'!AG31&gt;DD$195,10,IF('Indicator Data'!AG31&lt;DD$194,0,10-(DD$195-'Indicator Data'!AG31)/(DD$195-DD$194)*10)),1))</f>
        <v>7.8</v>
      </c>
      <c r="DE28" s="55">
        <f t="shared" si="62"/>
        <v>7.2</v>
      </c>
      <c r="DF28" s="55">
        <f>IF('Indicator Data'!AB31="No data","x",ROUND(IF('Indicator Data'!AB31&gt;DF$195,10,IF('Indicator Data'!AB31&lt;DF$194,0,10-(DF$195-'Indicator Data'!AB31)/(DF$195-DF$194)*10)),1))</f>
        <v>10</v>
      </c>
      <c r="DG28" s="55">
        <f t="shared" si="63"/>
        <v>9.1</v>
      </c>
      <c r="DH28" s="184">
        <f>IF('Indicator Data'!AD31="No data","x",'Indicator Data'!AD31/'Indicator Data'!$CA31)</f>
        <v>1.6278419633151937E-4</v>
      </c>
      <c r="DI28" s="55">
        <f t="shared" si="64"/>
        <v>8.4</v>
      </c>
      <c r="DJ28" s="55">
        <f>IF('Indicator Data'!AE31="No data","x",ROUND(IF('Indicator Data'!AE31&gt;DJ$195,0,IF('Indicator Data'!AE31&lt;DJ$194,10,(DJ$195-'Indicator Data'!AE31)/(DJ$195-DJ$194)*10)),1))</f>
        <v>6</v>
      </c>
      <c r="DK28" s="55">
        <f t="shared" si="65"/>
        <v>7.2</v>
      </c>
      <c r="DL28" s="55">
        <f t="shared" si="66"/>
        <v>7.8</v>
      </c>
      <c r="DM28" s="57">
        <f t="shared" si="36"/>
        <v>7.2</v>
      </c>
      <c r="DN28" s="58">
        <f t="shared" si="37"/>
        <v>3.6</v>
      </c>
      <c r="DO28" s="55">
        <f>ROUND(IF('Indicator Data'!AH31=0,0,IF('Indicator Data'!AH31&gt;DO$195,10,IF('Indicator Data'!AH31&lt;DO$194,0,10-(DO$195-'Indicator Data'!AH31)/(DO$195-DO$194)*10))),1)</f>
        <v>5.9</v>
      </c>
      <c r="DP28" s="55">
        <f>ROUND(IF('Indicator Data'!AI31=0,0,IF(LOG('Indicator Data'!AI31)&gt;LOG(DP$195),10,IF(LOG('Indicator Data'!AI31)&lt;LOG(DP$194),0,10-(LOG(DP$195)-LOG('Indicator Data'!AI31))/(LOG(DP$195)-LOG(DP$194))*10))),1)</f>
        <v>5</v>
      </c>
      <c r="DQ28" s="57">
        <f t="shared" si="38"/>
        <v>5.5</v>
      </c>
      <c r="DR28" s="55">
        <f>'Indicator Data'!AJ31</f>
        <v>0</v>
      </c>
      <c r="DS28" s="55">
        <f>'Indicator Data'!AK31</f>
        <v>0</v>
      </c>
      <c r="DT28" s="57">
        <f t="shared" si="39"/>
        <v>0</v>
      </c>
      <c r="DU28" s="58">
        <f t="shared" si="40"/>
        <v>3.9</v>
      </c>
      <c r="DV28" s="15"/>
      <c r="DW28" s="103"/>
    </row>
    <row r="29" spans="1:127" s="4" customFormat="1" x14ac:dyDescent="0.25">
      <c r="A29" s="121" t="str">
        <f>'Indicator Data'!A32</f>
        <v>Burundi</v>
      </c>
      <c r="B29" s="59" t="str">
        <f>'Indicator Data'!B32</f>
        <v>BDI</v>
      </c>
      <c r="C29" s="55">
        <f>ROUND(IF('Indicator Data'!C32=0,0.1,IF(LOG('Indicator Data'!C32)&gt;C$195,10,IF(LOG('Indicator Data'!C32)&lt;C$194,0,10-(C$195-LOG('Indicator Data'!C32))/(C$195-C$194)*10))),1)</f>
        <v>8</v>
      </c>
      <c r="D29" s="55">
        <f>ROUND(IF('Indicator Data'!D32=0,0.1,IF(LOG('Indicator Data'!D32)&gt;D$195,10,IF(LOG('Indicator Data'!D32)&lt;D$194,0,10-(D$195-LOG('Indicator Data'!D32))/(D$195-D$194)*10))),1)</f>
        <v>0.1</v>
      </c>
      <c r="E29" s="55">
        <f t="shared" si="0"/>
        <v>5.3</v>
      </c>
      <c r="F29" s="55">
        <f>IF('Indicator Data'!E32="No data",0.1,(ROUND(IF('Indicator Data'!E32=0,0,IF(LOG('Indicator Data'!E32)&gt;F$195,10,IF(LOG('Indicator Data'!E32)&lt;F$194,0,10-(F$195-LOG('Indicator Data'!E32))/(F$195-F$194)*10))),1)))</f>
        <v>5.6</v>
      </c>
      <c r="G29" s="55">
        <f>ROUND(IF('Indicator Data'!F32=0,0,IF(LOG('Indicator Data'!F32)&gt;G$195,10,IF(LOG('Indicator Data'!F32)&lt;G$194,0,10-(G$195-LOG('Indicator Data'!F32))/(G$195-G$194)*10))),1)</f>
        <v>0</v>
      </c>
      <c r="H29" s="55">
        <f>ROUND(IF('Indicator Data'!G32=0,0,IF(LOG('Indicator Data'!G32)&gt;H$195,10,IF(LOG('Indicator Data'!G32)&lt;H$194,0,10-(H$195-LOG('Indicator Data'!G32))/(H$195-H$194)*10))),1)</f>
        <v>0</v>
      </c>
      <c r="I29" s="55">
        <f>ROUND(IF('Indicator Data'!H32=0,0,IF(LOG('Indicator Data'!H32)&gt;I$195,10,IF(LOG('Indicator Data'!H32)&lt;I$194,0,10-(I$195-LOG('Indicator Data'!H32))/(I$195-I$194)*10))),1)</f>
        <v>0</v>
      </c>
      <c r="J29" s="55">
        <f t="shared" si="1"/>
        <v>0</v>
      </c>
      <c r="K29" s="55">
        <f>ROUND(IF('Indicator Data'!I32=0,0,IF(LOG('Indicator Data'!I32)&gt;K$195,10,IF(LOG('Indicator Data'!I32)&lt;K$194,0,10-(K$195-LOG('Indicator Data'!I32))/(K$195-K$194)*10))),1)</f>
        <v>0</v>
      </c>
      <c r="L29" s="55">
        <f t="shared" si="2"/>
        <v>0</v>
      </c>
      <c r="M29" s="55">
        <f>ROUND(IF('Indicator Data'!J32=0,0,IF(LOG('Indicator Data'!J32)&gt;M$195,10,IF(LOG('Indicator Data'!J32)&lt;M$194,0,10-(M$195-LOG('Indicator Data'!J32))/(M$195-M$194)*10))),1)</f>
        <v>9.9</v>
      </c>
      <c r="N29" s="56">
        <f>'Indicator Data'!C32/'Indicator Data'!$CB32</f>
        <v>1.4113147766879862E-3</v>
      </c>
      <c r="O29" s="56">
        <f>'Indicator Data'!D32/'Indicator Data'!$CB32</f>
        <v>0</v>
      </c>
      <c r="P29" s="56">
        <f>IF(F29=0.1,"x",'Indicator Data'!E32/'Indicator Data'!$CB32)</f>
        <v>1.6154330241142177E-3</v>
      </c>
      <c r="Q29" s="56">
        <f>'Indicator Data'!F32/'Indicator Data'!$CB32</f>
        <v>0</v>
      </c>
      <c r="R29" s="56">
        <f>'Indicator Data'!G32/'Indicator Data'!$CB32</f>
        <v>0</v>
      </c>
      <c r="S29" s="56">
        <f>'Indicator Data'!H32/'Indicator Data'!$CB32</f>
        <v>0</v>
      </c>
      <c r="T29" s="56">
        <f>'Indicator Data'!I32/'Indicator Data'!$CB32</f>
        <v>0</v>
      </c>
      <c r="U29" s="56">
        <f>'Indicator Data'!J32/'Indicator Data'!$CB32</f>
        <v>7.8384241882841453E-3</v>
      </c>
      <c r="V29" s="55">
        <f t="shared" si="3"/>
        <v>7.1</v>
      </c>
      <c r="W29" s="55">
        <f t="shared" si="4"/>
        <v>0</v>
      </c>
      <c r="X29" s="55">
        <f t="shared" si="5"/>
        <v>4.4000000000000004</v>
      </c>
      <c r="Y29" s="55">
        <f t="shared" si="6"/>
        <v>1.1000000000000001</v>
      </c>
      <c r="Z29" s="55">
        <f t="shared" si="7"/>
        <v>0</v>
      </c>
      <c r="AA29" s="55">
        <f t="shared" si="8"/>
        <v>0</v>
      </c>
      <c r="AB29" s="55">
        <f t="shared" si="9"/>
        <v>0</v>
      </c>
      <c r="AC29" s="55">
        <f t="shared" si="10"/>
        <v>0</v>
      </c>
      <c r="AD29" s="55">
        <f t="shared" si="11"/>
        <v>0</v>
      </c>
      <c r="AE29" s="55">
        <f t="shared" si="12"/>
        <v>0</v>
      </c>
      <c r="AF29" s="55">
        <f t="shared" si="13"/>
        <v>2.6</v>
      </c>
      <c r="AG29" s="55">
        <f>ROUND(IF('Indicator Data'!K32=0,0,IF('Indicator Data'!K32&gt;AG$195,10,IF('Indicator Data'!K32&lt;AG$194,0,10-(AG$195-'Indicator Data'!K32)/(AG$195-AG$194)*10))),1)</f>
        <v>5.7</v>
      </c>
      <c r="AH29" s="55">
        <f t="shared" si="14"/>
        <v>7.6</v>
      </c>
      <c r="AI29" s="55">
        <f t="shared" si="15"/>
        <v>0.1</v>
      </c>
      <c r="AJ29" s="55">
        <f t="shared" si="16"/>
        <v>0</v>
      </c>
      <c r="AK29" s="55">
        <f t="shared" si="17"/>
        <v>0</v>
      </c>
      <c r="AL29" s="55">
        <f t="shared" si="18"/>
        <v>0</v>
      </c>
      <c r="AM29" s="55">
        <f t="shared" si="19"/>
        <v>0</v>
      </c>
      <c r="AN29" s="55">
        <f t="shared" si="20"/>
        <v>7.9</v>
      </c>
      <c r="AO29" s="183">
        <f t="shared" si="21"/>
        <v>4.9000000000000004</v>
      </c>
      <c r="AP29" s="183">
        <f t="shared" si="41"/>
        <v>3.7</v>
      </c>
      <c r="AQ29" s="183">
        <f t="shared" si="22"/>
        <v>0</v>
      </c>
      <c r="AR29" s="183">
        <f t="shared" si="23"/>
        <v>0</v>
      </c>
      <c r="AS29" s="55">
        <f t="shared" si="24"/>
        <v>6.8</v>
      </c>
      <c r="AT29" s="55">
        <f>IF('Indicator Data'!L32="No data","x",IF('Indicator Data'!CC32&lt;1000,"x",ROUND((IF('Indicator Data'!L32&gt;AT$195,10,IF('Indicator Data'!L32&lt;AT$194,0,10-(AT$195-'Indicator Data'!L32)/(AT$195-AT$194)*10))),1)))</f>
        <v>3</v>
      </c>
      <c r="AU29" s="183">
        <f t="shared" si="25"/>
        <v>4.9000000000000004</v>
      </c>
      <c r="AV29" s="55">
        <f>IF('Indicator Data'!M32="No data","x",ROUND(IF('Indicator Data'!M32=0,0,IF(LOG('Indicator Data'!M32)&gt;AV$195,10,IF(LOG('Indicator Data'!M32)&lt;AV$194,0,10-(AV$195-LOG('Indicator Data'!M32))/(AV$195-AV$194)*10))),1))</f>
        <v>7.9</v>
      </c>
      <c r="AW29" s="56">
        <f>IF(AV29="x","x",'Indicator Data'!M32/'Indicator Data'!$CB32)</f>
        <v>0.32031998547248858</v>
      </c>
      <c r="AX29" s="55">
        <f t="shared" si="42"/>
        <v>3.6</v>
      </c>
      <c r="AY29" s="55">
        <f t="shared" si="43"/>
        <v>6.2</v>
      </c>
      <c r="AZ29" s="55">
        <f>IF('Indicator Data'!N32="No data","x",ROUND(IF('Indicator Data'!N32=0,0,IF(LOG('Indicator Data'!N32)&gt;AZ$195,10,IF(LOG('Indicator Data'!N32)&lt;AZ$194,0,10-(AZ$195-LOG('Indicator Data'!N32))/(AZ$195-AZ$194)*10))),1))</f>
        <v>7.5</v>
      </c>
      <c r="BA29" s="56">
        <f>IF(AZ29="x","x",'Indicator Data'!N32/'Indicator Data'!$CB32)</f>
        <v>2.9453601016504766E-2</v>
      </c>
      <c r="BB29" s="55">
        <f t="shared" si="44"/>
        <v>5.9</v>
      </c>
      <c r="BC29" s="55">
        <f t="shared" si="45"/>
        <v>6.8</v>
      </c>
      <c r="BD29" s="55">
        <f>IF('Indicator Data'!O32="No data","x",ROUND(IF('Indicator Data'!O32=0,0,IF(LOG('Indicator Data'!O32)&gt;BD$195,10,IF(LOG('Indicator Data'!O32)&lt;BD$194,0,10-(BD$195-LOG('Indicator Data'!O32))/(BD$195-BD$194)*10))),1))</f>
        <v>0</v>
      </c>
      <c r="BE29" s="56">
        <f>IF(BD29="x","x",'Indicator Data'!O32/'Indicator Data'!$CB32)</f>
        <v>0</v>
      </c>
      <c r="BF29" s="55">
        <f t="shared" si="46"/>
        <v>0</v>
      </c>
      <c r="BG29" s="55">
        <f t="shared" si="47"/>
        <v>0</v>
      </c>
      <c r="BH29" s="55">
        <f>IF('Indicator Data'!P32="No data","x",ROUND(IF('Indicator Data'!P32=0,0,IF(LOG('Indicator Data'!P32)&gt;BH$195,10,IF(LOG('Indicator Data'!P32)&lt;BH$194,0,10-(BH$195-LOG('Indicator Data'!P32))/(BH$195-BH$194)*10))),1))</f>
        <v>8.6999999999999993</v>
      </c>
      <c r="BI29" s="56">
        <f>IF(BH29="x","x",'Indicator Data'!P32/'Indicator Data'!$CB32)</f>
        <v>0.14888092466262079</v>
      </c>
      <c r="BJ29" s="55">
        <f t="shared" si="48"/>
        <v>10</v>
      </c>
      <c r="BK29" s="55">
        <f t="shared" si="49"/>
        <v>9.5</v>
      </c>
      <c r="BL29" s="55">
        <f t="shared" si="50"/>
        <v>6.7</v>
      </c>
      <c r="BM29" s="55">
        <f>ROUND(IF('Indicator Data'!Q32=0,0,IF(LOG('Indicator Data'!Q32)&gt;BM$195,10,IF(LOG('Indicator Data'!Q32)&lt;BM$194,0,10-(BM$195-LOG('Indicator Data'!Q32))/(BM$195-BM$194)*10))),1)</f>
        <v>8.6</v>
      </c>
      <c r="BN29" s="55">
        <f>ROUND(IF('Indicator Data'!R32=0,0,IF(LOG('Indicator Data'!R32)&gt;BN$195,10,IF(LOG('Indicator Data'!R32)&lt;BN$194,0,10-(BN$195-LOG('Indicator Data'!R32))/(BN$195-BN$194)*10))),1)</f>
        <v>0</v>
      </c>
      <c r="BO29" s="55">
        <f t="shared" si="51"/>
        <v>2.8666666666666667</v>
      </c>
      <c r="BP29" s="56">
        <f>'Indicator Data'!Q32/'Indicator Data'!$CB32</f>
        <v>0.97260439392497944</v>
      </c>
      <c r="BQ29" s="56">
        <f>'Indicator Data'!R32/'Indicator Data'!$CB32</f>
        <v>0</v>
      </c>
      <c r="BR29" s="55">
        <f t="shared" si="26"/>
        <v>9.6999999999999993</v>
      </c>
      <c r="BS29" s="55">
        <f t="shared" si="27"/>
        <v>0</v>
      </c>
      <c r="BT29" s="55">
        <f t="shared" si="28"/>
        <v>3.2333333333333329</v>
      </c>
      <c r="BU29" s="55">
        <f t="shared" si="52"/>
        <v>3.1</v>
      </c>
      <c r="BV29" s="55">
        <f>ROUND(IF('Indicator Data'!S32=0,0,IF(LOG('Indicator Data'!S32)&gt;BV$195,10,IF(LOG('Indicator Data'!S32)&lt;BV$194,0,10-(BV$195-LOG('Indicator Data'!S32))/(BV$195-BV$194)*10))),1)</f>
        <v>0</v>
      </c>
      <c r="BW29" s="55">
        <f>ROUND(IF('Indicator Data'!T32=0,0,IF(LOG('Indicator Data'!T32)&gt;BW$195,10,IF(LOG('Indicator Data'!T32)&lt;BW$194,0,10-(BW$195-LOG('Indicator Data'!T32))/(BW$195-BW$194)*10))),1)</f>
        <v>8.6</v>
      </c>
      <c r="BX29" s="55">
        <f t="shared" si="53"/>
        <v>5.7333333333333334</v>
      </c>
      <c r="BY29" s="56">
        <f>'Indicator Data'!S32/'Indicator Data'!$CB32</f>
        <v>0</v>
      </c>
      <c r="BZ29" s="56">
        <f>'Indicator Data'!T32/'Indicator Data'!$CB32</f>
        <v>0.86708737952789927</v>
      </c>
      <c r="CA29" s="55">
        <f t="shared" si="29"/>
        <v>0</v>
      </c>
      <c r="CB29" s="55">
        <f t="shared" si="30"/>
        <v>8.6999999999999993</v>
      </c>
      <c r="CC29" s="55">
        <f t="shared" si="54"/>
        <v>5.8</v>
      </c>
      <c r="CD29" s="55">
        <f t="shared" si="55"/>
        <v>5.8</v>
      </c>
      <c r="CE29" s="55">
        <f t="shared" si="56"/>
        <v>4.5999999999999996</v>
      </c>
      <c r="CF29" s="55">
        <f>ROUND(IF('Indicator Data'!U32=0,0,IF(LOG('Indicator Data'!U32)&gt;CF$195,10,IF(LOG('Indicator Data'!U32)&lt;CF$194,0,10-(CF$195-LOG('Indicator Data'!U32))/(CF$195-CF$194)*10))),1)</f>
        <v>8.4</v>
      </c>
      <c r="CG29" s="56">
        <f>'Indicator Data'!U32/'Indicator Data'!$CB32</f>
        <v>0.70350573745775991</v>
      </c>
      <c r="CH29" s="55">
        <f t="shared" si="31"/>
        <v>7.8</v>
      </c>
      <c r="CI29" s="55">
        <f t="shared" si="57"/>
        <v>8.1</v>
      </c>
      <c r="CJ29" s="55">
        <f>ROUND(IF('Indicator Data'!V32=0,0,IF(LOG('Indicator Data'!V32)&gt;CJ$195,10,IF(LOG('Indicator Data'!V32)&lt;CJ$194,0,10-(CJ$195-LOG('Indicator Data'!V32))/(CJ$195-CJ$194)*10))),1)</f>
        <v>8.1999999999999993</v>
      </c>
      <c r="CK29" s="56">
        <f>IF('Indicator Data'!V32/'Indicator Data'!$CB32&gt;1,1,'Indicator Data'!V32/'Indicator Data'!$CB32)</f>
        <v>0.51716619796204555</v>
      </c>
      <c r="CL29" s="55">
        <f t="shared" si="32"/>
        <v>5.2</v>
      </c>
      <c r="CM29" s="55">
        <f t="shared" si="58"/>
        <v>7</v>
      </c>
      <c r="CN29" s="55">
        <f>ROUND(IF('Indicator Data'!W32=0,0,IF(LOG('Indicator Data'!W32)&gt;CN$195,10,IF(LOG('Indicator Data'!W32)&lt;CN$194,0,10-(CN$195-LOG('Indicator Data'!W32))/(CN$195-CN$194)*10))),1)</f>
        <v>7.9</v>
      </c>
      <c r="CO29" s="56">
        <f>'Indicator Data'!W32/'Indicator Data'!$CB32</f>
        <v>0.31965354875114643</v>
      </c>
      <c r="CP29" s="55">
        <f t="shared" si="33"/>
        <v>3.2</v>
      </c>
      <c r="CQ29" s="55">
        <f t="shared" si="59"/>
        <v>6.1</v>
      </c>
      <c r="CR29" s="55">
        <f t="shared" si="34"/>
        <v>6.6</v>
      </c>
      <c r="CS29" s="55">
        <f>IF('Indicator Data'!BR32="No data","x",ROUND(IF('Indicator Data'!BR32&gt;CS$195,0,IF('Indicator Data'!BR32&lt;CS$194,10,(CS$195-'Indicator Data'!BR32)/(CS$195-CS$194)*10)),1))</f>
        <v>6</v>
      </c>
      <c r="CT29" s="55">
        <f>IF('Indicator Data'!BS32="No data","x",ROUND(IF('Indicator Data'!BS32&gt;CT$195,0,IF('Indicator Data'!BS32&lt;CT$194,10,(CT$195-'Indicator Data'!BS32)/(CT$195-CT$194)*10)),1))</f>
        <v>6.5</v>
      </c>
      <c r="CU29" s="55">
        <f>IF('Indicator Data'!AC32="No data","x",ROUND(IF('Indicator Data'!AC32&gt;CU$195,0,IF('Indicator Data'!AC32&lt;CU$194,10,(CU$195-'Indicator Data'!AC32)/(CU$195-CU$194)*10)),1))</f>
        <v>9.4</v>
      </c>
      <c r="CV29" s="55">
        <f t="shared" si="35"/>
        <v>7.3</v>
      </c>
      <c r="CW29" s="55">
        <f>IF('Indicator Data'!X32="No data","x",ROUND(IF(LOG('Indicator Data'!X32)&gt;CW$195,10,IF(LOG('Indicator Data'!X32)&lt;CW$194,0,10-(CW$195-LOG('Indicator Data'!X32))/(CW$195-CW$194)*10)),1))</f>
        <v>8.8000000000000007</v>
      </c>
      <c r="CX29" s="55">
        <f>IF('Indicator Data'!Y32="No data","x",ROUND(IF('Indicator Data'!Y32&gt;CX$195,10,IF('Indicator Data'!Y32&lt;CX$194,0,10-(CX$195-'Indicator Data'!Y32)/(CX$195-CX$194)*10)),1))</f>
        <v>10</v>
      </c>
      <c r="CY29" s="55">
        <f>IF('Indicator Data'!Z32="No data","x",ROUND(IF('Indicator Data'!Z32&gt;CY$195,10,IF('Indicator Data'!Z32&lt;CY$194,0,10-(CY$195-'Indicator Data'!Z32)/(CY$195-CY$194)*10)),1))</f>
        <v>1.3</v>
      </c>
      <c r="CZ29" s="55">
        <f>IF('Indicator Data'!AA32="No data","x",ROUND(IF('Indicator Data'!AA32&gt;CZ$195,10,IF('Indicator Data'!AA32&lt;CZ$194,0,10-(CZ$195-'Indicator Data'!AA32)/(CZ$195-CZ$194)*10)),1))</f>
        <v>7.1</v>
      </c>
      <c r="DA29" s="55">
        <f t="shared" si="60"/>
        <v>6.8</v>
      </c>
      <c r="DB29" s="55">
        <f t="shared" si="61"/>
        <v>7</v>
      </c>
      <c r="DC29" s="55">
        <f>IF('Indicator Data'!AF32="No data","x",ROUND(IF('Indicator Data'!AF32&gt;DC$195,10,IF('Indicator Data'!AF32&lt;DC$194,0,10-(DC$195-'Indicator Data'!AF32)/(DC$195-DC$194)*10)),1))</f>
        <v>5.4</v>
      </c>
      <c r="DD29" s="55">
        <f>IF('Indicator Data'!AG32="No data","x",ROUND(IF('Indicator Data'!AG32&gt;DD$195,10,IF('Indicator Data'!AG32&lt;DD$194,0,10-(DD$195-'Indicator Data'!AG32)/(DD$195-DD$194)*10)),1))</f>
        <v>8.3000000000000007</v>
      </c>
      <c r="DE29" s="55">
        <f t="shared" si="62"/>
        <v>6.8</v>
      </c>
      <c r="DF29" s="55">
        <f>IF('Indicator Data'!AB32="No data","x",ROUND(IF('Indicator Data'!AB32&gt;DF$195,10,IF('Indicator Data'!AB32&lt;DF$194,0,10-(DF$195-'Indicator Data'!AB32)/(DF$195-DF$194)*10)),1))</f>
        <v>0.9</v>
      </c>
      <c r="DG29" s="55">
        <f t="shared" si="63"/>
        <v>5.7</v>
      </c>
      <c r="DH29" s="184">
        <f>IF('Indicator Data'!AD32="No data","x",'Indicator Data'!AD32/'Indicator Data'!$CA32)</f>
        <v>1.7137043532166691E-4</v>
      </c>
      <c r="DI29" s="55">
        <f t="shared" si="64"/>
        <v>8.3000000000000007</v>
      </c>
      <c r="DJ29" s="55">
        <f>IF('Indicator Data'!AE32="No data","x",ROUND(IF('Indicator Data'!AE32&gt;DJ$195,0,IF('Indicator Data'!AE32&lt;DJ$194,10,(DJ$195-'Indicator Data'!AE32)/(DJ$195-DJ$194)*10)),1))</f>
        <v>6</v>
      </c>
      <c r="DK29" s="55">
        <f t="shared" si="65"/>
        <v>7.2</v>
      </c>
      <c r="DL29" s="55">
        <f t="shared" si="66"/>
        <v>6.6</v>
      </c>
      <c r="DM29" s="57">
        <f t="shared" si="36"/>
        <v>6.7</v>
      </c>
      <c r="DN29" s="58">
        <f t="shared" si="37"/>
        <v>3.8</v>
      </c>
      <c r="DO29" s="55">
        <f>ROUND(IF('Indicator Data'!AH32=0,0,IF('Indicator Data'!AH32&gt;DO$195,10,IF('Indicator Data'!AH32&lt;DO$194,0,10-(DO$195-'Indicator Data'!AH32)/(DO$195-DO$194)*10))),1)</f>
        <v>8.8000000000000007</v>
      </c>
      <c r="DP29" s="55">
        <f>ROUND(IF('Indicator Data'!AI32=0,0,IF(LOG('Indicator Data'!AI32)&gt;LOG(DP$195),10,IF(LOG('Indicator Data'!AI32)&lt;LOG(DP$194),0,10-(LOG(DP$195)-LOG('Indicator Data'!AI32))/(LOG(DP$195)-LOG(DP$194))*10))),1)</f>
        <v>9.1999999999999993</v>
      </c>
      <c r="DQ29" s="57">
        <f t="shared" si="38"/>
        <v>9</v>
      </c>
      <c r="DR29" s="55">
        <f>'Indicator Data'!AJ32</f>
        <v>0</v>
      </c>
      <c r="DS29" s="55">
        <f>'Indicator Data'!AK32</f>
        <v>0</v>
      </c>
      <c r="DT29" s="57">
        <f t="shared" si="39"/>
        <v>0</v>
      </c>
      <c r="DU29" s="58">
        <f t="shared" si="40"/>
        <v>6.3</v>
      </c>
      <c r="DV29" s="15"/>
      <c r="DW29" s="103"/>
    </row>
    <row r="30" spans="1:127" s="4" customFormat="1" x14ac:dyDescent="0.25">
      <c r="A30" s="121" t="str">
        <f>'Indicator Data'!A33</f>
        <v>Cabo Verde</v>
      </c>
      <c r="B30" s="59" t="str">
        <f>'Indicator Data'!B33</f>
        <v>CPV</v>
      </c>
      <c r="C30" s="55">
        <f>ROUND(IF('Indicator Data'!C33=0,0.1,IF(LOG('Indicator Data'!C33)&gt;C$195,10,IF(LOG('Indicator Data'!C33)&lt;C$194,0,10-(C$195-LOG('Indicator Data'!C33))/(C$195-C$194)*10))),1)</f>
        <v>0.1</v>
      </c>
      <c r="D30" s="55">
        <f>ROUND(IF('Indicator Data'!D33=0,0.1,IF(LOG('Indicator Data'!D33)&gt;D$195,10,IF(LOG('Indicator Data'!D33)&lt;D$194,0,10-(D$195-LOG('Indicator Data'!D33))/(D$195-D$194)*10))),1)</f>
        <v>0.1</v>
      </c>
      <c r="E30" s="55">
        <f t="shared" si="0"/>
        <v>0.1</v>
      </c>
      <c r="F30" s="55">
        <f>IF('Indicator Data'!E33="No data",0.1,(ROUND(IF('Indicator Data'!E33=0,0,IF(LOG('Indicator Data'!E33)&gt;F$195,10,IF(LOG('Indicator Data'!E33)&lt;F$194,0,10-(F$195-LOG('Indicator Data'!E33))/(F$195-F$194)*10))),1)))</f>
        <v>0.1</v>
      </c>
      <c r="G30" s="55">
        <f>ROUND(IF('Indicator Data'!F33=0,0,IF(LOG('Indicator Data'!F33)&gt;G$195,10,IF(LOG('Indicator Data'!F33)&lt;G$194,0,10-(G$195-LOG('Indicator Data'!F33))/(G$195-G$194)*10))),1)</f>
        <v>0</v>
      </c>
      <c r="H30" s="55">
        <f>ROUND(IF('Indicator Data'!G33=0,0,IF(LOG('Indicator Data'!G33)&gt;H$195,10,IF(LOG('Indicator Data'!G33)&lt;H$194,0,10-(H$195-LOG('Indicator Data'!G33))/(H$195-H$194)*10))),1)</f>
        <v>0</v>
      </c>
      <c r="I30" s="55">
        <f>ROUND(IF('Indicator Data'!H33=0,0,IF(LOG('Indicator Data'!H33)&gt;I$195,10,IF(LOG('Indicator Data'!H33)&lt;I$194,0,10-(I$195-LOG('Indicator Data'!H33))/(I$195-I$194)*10))),1)</f>
        <v>0</v>
      </c>
      <c r="J30" s="55">
        <f t="shared" si="1"/>
        <v>0</v>
      </c>
      <c r="K30" s="55">
        <f>ROUND(IF('Indicator Data'!I33=0,0,IF(LOG('Indicator Data'!I33)&gt;K$195,10,IF(LOG('Indicator Data'!I33)&lt;K$194,0,10-(K$195-LOG('Indicator Data'!I33))/(K$195-K$194)*10))),1)</f>
        <v>0</v>
      </c>
      <c r="L30" s="55">
        <f t="shared" si="2"/>
        <v>0</v>
      </c>
      <c r="M30" s="55">
        <f>ROUND(IF('Indicator Data'!J33=0,0,IF(LOG('Indicator Data'!J33)&gt;M$195,10,IF(LOG('Indicator Data'!J33)&lt;M$194,0,10-(M$195-LOG('Indicator Data'!J33))/(M$195-M$194)*10))),1)</f>
        <v>5.0999999999999996</v>
      </c>
      <c r="N30" s="56">
        <f>'Indicator Data'!C33/'Indicator Data'!$CB33</f>
        <v>0</v>
      </c>
      <c r="O30" s="56">
        <f>'Indicator Data'!D33/'Indicator Data'!$CB33</f>
        <v>0</v>
      </c>
      <c r="P30" s="56" t="str">
        <f>IF(F30=0.1,"x",'Indicator Data'!E33/'Indicator Data'!$CB33)</f>
        <v>x</v>
      </c>
      <c r="Q30" s="56">
        <f>'Indicator Data'!F33/'Indicator Data'!$CB33</f>
        <v>0</v>
      </c>
      <c r="R30" s="56">
        <f>'Indicator Data'!G33/'Indicator Data'!$CB33</f>
        <v>0</v>
      </c>
      <c r="S30" s="56">
        <f>'Indicator Data'!H33/'Indicator Data'!$CB33</f>
        <v>0</v>
      </c>
      <c r="T30" s="56">
        <f>'Indicator Data'!I33/'Indicator Data'!$CB33</f>
        <v>0</v>
      </c>
      <c r="U30" s="56">
        <f>'Indicator Data'!J33/'Indicator Data'!$CB33</f>
        <v>2.1940357577876742E-3</v>
      </c>
      <c r="V30" s="55">
        <f t="shared" si="3"/>
        <v>0</v>
      </c>
      <c r="W30" s="55">
        <f t="shared" si="4"/>
        <v>0</v>
      </c>
      <c r="X30" s="55">
        <f t="shared" si="5"/>
        <v>0</v>
      </c>
      <c r="Y30" s="55">
        <f t="shared" si="6"/>
        <v>0.1</v>
      </c>
      <c r="Z30" s="55">
        <f t="shared" si="7"/>
        <v>0</v>
      </c>
      <c r="AA30" s="55">
        <f t="shared" si="8"/>
        <v>0</v>
      </c>
      <c r="AB30" s="55">
        <f t="shared" si="9"/>
        <v>0</v>
      </c>
      <c r="AC30" s="55">
        <f t="shared" si="10"/>
        <v>0</v>
      </c>
      <c r="AD30" s="55">
        <f t="shared" si="11"/>
        <v>0</v>
      </c>
      <c r="AE30" s="55">
        <f t="shared" si="12"/>
        <v>0</v>
      </c>
      <c r="AF30" s="55">
        <f t="shared" si="13"/>
        <v>0.7</v>
      </c>
      <c r="AG30" s="55">
        <f>ROUND(IF('Indicator Data'!K33=0,0,IF('Indicator Data'!K33&gt;AG$195,10,IF('Indicator Data'!K33&lt;AG$194,0,10-(AG$195-'Indicator Data'!K33)/(AG$195-AG$194)*10))),1)</f>
        <v>2.9</v>
      </c>
      <c r="AH30" s="55">
        <f t="shared" si="14"/>
        <v>0.1</v>
      </c>
      <c r="AI30" s="55">
        <f t="shared" si="15"/>
        <v>0.1</v>
      </c>
      <c r="AJ30" s="55">
        <f t="shared" si="16"/>
        <v>0</v>
      </c>
      <c r="AK30" s="55">
        <f t="shared" si="17"/>
        <v>0</v>
      </c>
      <c r="AL30" s="55">
        <f t="shared" si="18"/>
        <v>0</v>
      </c>
      <c r="AM30" s="55">
        <f t="shared" si="19"/>
        <v>0</v>
      </c>
      <c r="AN30" s="55">
        <f t="shared" si="20"/>
        <v>3.2</v>
      </c>
      <c r="AO30" s="183">
        <f t="shared" si="21"/>
        <v>0.1</v>
      </c>
      <c r="AP30" s="183">
        <f t="shared" si="41"/>
        <v>0.1</v>
      </c>
      <c r="AQ30" s="183">
        <f t="shared" si="22"/>
        <v>0</v>
      </c>
      <c r="AR30" s="183">
        <f t="shared" si="23"/>
        <v>0</v>
      </c>
      <c r="AS30" s="55">
        <f t="shared" si="24"/>
        <v>3.1</v>
      </c>
      <c r="AT30" s="55">
        <f>IF('Indicator Data'!L33="No data","x",IF('Indicator Data'!CC33&lt;1000,"x",ROUND((IF('Indicator Data'!L33&gt;AT$195,10,IF('Indicator Data'!L33&lt;AT$194,0,10-(AT$195-'Indicator Data'!L33)/(AT$195-AT$194)*10))),1)))</f>
        <v>10</v>
      </c>
      <c r="AU30" s="183">
        <f t="shared" si="25"/>
        <v>6.6</v>
      </c>
      <c r="AV30" s="55">
        <f>IF('Indicator Data'!M33="No data","x",ROUND(IF('Indicator Data'!M33=0,0,IF(LOG('Indicator Data'!M33)&gt;AV$195,10,IF(LOG('Indicator Data'!M33)&lt;AV$194,0,10-(AV$195-LOG('Indicator Data'!M33))/(AV$195-AV$194)*10))),1))</f>
        <v>5.9</v>
      </c>
      <c r="AW30" s="56">
        <f>IF(AV30="x","x",'Indicator Data'!M33/'Indicator Data'!$CB33)</f>
        <v>0.25276054731970288</v>
      </c>
      <c r="AX30" s="55">
        <f t="shared" si="42"/>
        <v>2.8</v>
      </c>
      <c r="AY30" s="55">
        <f t="shared" si="43"/>
        <v>4.5</v>
      </c>
      <c r="AZ30" s="55" t="str">
        <f>IF('Indicator Data'!N33="No data","x",ROUND(IF('Indicator Data'!N33=0,0,IF(LOG('Indicator Data'!N33)&gt;AZ$195,10,IF(LOG('Indicator Data'!N33)&lt;AZ$194,0,10-(AZ$195-LOG('Indicator Data'!N33))/(AZ$195-AZ$194)*10))),1))</f>
        <v>x</v>
      </c>
      <c r="BA30" s="56" t="str">
        <f>IF(AZ30="x","x",'Indicator Data'!N33/'Indicator Data'!$CB33)</f>
        <v>x</v>
      </c>
      <c r="BB30" s="55" t="str">
        <f t="shared" si="44"/>
        <v>x</v>
      </c>
      <c r="BC30" s="55" t="str">
        <f t="shared" si="45"/>
        <v>x</v>
      </c>
      <c r="BD30" s="55" t="str">
        <f>IF('Indicator Data'!O33="No data","x",ROUND(IF('Indicator Data'!O33=0,0,IF(LOG('Indicator Data'!O33)&gt;BD$195,10,IF(LOG('Indicator Data'!O33)&lt;BD$194,0,10-(BD$195-LOG('Indicator Data'!O33))/(BD$195-BD$194)*10))),1))</f>
        <v>x</v>
      </c>
      <c r="BE30" s="56" t="str">
        <f>IF(BD30="x","x",'Indicator Data'!O33/'Indicator Data'!$CB33)</f>
        <v>x</v>
      </c>
      <c r="BF30" s="55" t="str">
        <f t="shared" si="46"/>
        <v>x</v>
      </c>
      <c r="BG30" s="55" t="str">
        <f t="shared" si="47"/>
        <v>x</v>
      </c>
      <c r="BH30" s="55" t="str">
        <f>IF('Indicator Data'!P33="No data","x",ROUND(IF('Indicator Data'!P33=0,0,IF(LOG('Indicator Data'!P33)&gt;BH$195,10,IF(LOG('Indicator Data'!P33)&lt;BH$194,0,10-(BH$195-LOG('Indicator Data'!P33))/(BH$195-BH$194)*10))),1))</f>
        <v>x</v>
      </c>
      <c r="BI30" s="56" t="str">
        <f>IF(BH30="x","x",'Indicator Data'!P33/'Indicator Data'!$CB33)</f>
        <v>x</v>
      </c>
      <c r="BJ30" s="55" t="str">
        <f t="shared" si="48"/>
        <v>x</v>
      </c>
      <c r="BK30" s="55" t="str">
        <f t="shared" si="49"/>
        <v>x</v>
      </c>
      <c r="BL30" s="55">
        <f t="shared" si="50"/>
        <v>4.5</v>
      </c>
      <c r="BM30" s="55">
        <f>ROUND(IF('Indicator Data'!Q33=0,0,IF(LOG('Indicator Data'!Q33)&gt;BM$195,10,IF(LOG('Indicator Data'!Q33)&lt;BM$194,0,10-(BM$195-LOG('Indicator Data'!Q33))/(BM$195-BM$194)*10))),1)</f>
        <v>0</v>
      </c>
      <c r="BN30" s="55">
        <f>ROUND(IF('Indicator Data'!R33=0,0,IF(LOG('Indicator Data'!R33)&gt;BN$195,10,IF(LOG('Indicator Data'!R33)&lt;BN$194,0,10-(BN$195-LOG('Indicator Data'!R33))/(BN$195-BN$194)*10))),1)</f>
        <v>0</v>
      </c>
      <c r="BO30" s="55">
        <f t="shared" si="51"/>
        <v>0</v>
      </c>
      <c r="BP30" s="56">
        <f>'Indicator Data'!Q33/'Indicator Data'!$CB33</f>
        <v>0</v>
      </c>
      <c r="BQ30" s="56">
        <f>'Indicator Data'!R33/'Indicator Data'!$CB33</f>
        <v>0</v>
      </c>
      <c r="BR30" s="55">
        <f t="shared" si="26"/>
        <v>0</v>
      </c>
      <c r="BS30" s="55">
        <f t="shared" si="27"/>
        <v>0</v>
      </c>
      <c r="BT30" s="55">
        <f t="shared" si="28"/>
        <v>0</v>
      </c>
      <c r="BU30" s="55">
        <f t="shared" si="52"/>
        <v>0</v>
      </c>
      <c r="BV30" s="55">
        <f>ROUND(IF('Indicator Data'!S33=0,0,IF(LOG('Indicator Data'!S33)&gt;BV$195,10,IF(LOG('Indicator Data'!S33)&lt;BV$194,0,10-(BV$195-LOG('Indicator Data'!S33))/(BV$195-BV$194)*10))),1)</f>
        <v>6.3</v>
      </c>
      <c r="BW30" s="55">
        <f>ROUND(IF('Indicator Data'!T33=0,0,IF(LOG('Indicator Data'!T33)&gt;BW$195,10,IF(LOG('Indicator Data'!T33)&lt;BW$194,0,10-(BW$195-LOG('Indicator Data'!T33))/(BW$195-BW$194)*10))),1)</f>
        <v>0</v>
      </c>
      <c r="BX30" s="55">
        <f t="shared" si="53"/>
        <v>2.1</v>
      </c>
      <c r="BY30" s="56">
        <f>'Indicator Data'!S33/'Indicator Data'!$CB33</f>
        <v>0.46516247776185299</v>
      </c>
      <c r="BZ30" s="56">
        <f>'Indicator Data'!T33/'Indicator Data'!$CB33</f>
        <v>0</v>
      </c>
      <c r="CA30" s="55">
        <f t="shared" si="29"/>
        <v>7.8</v>
      </c>
      <c r="CB30" s="55">
        <f t="shared" si="30"/>
        <v>0</v>
      </c>
      <c r="CC30" s="55">
        <f t="shared" si="54"/>
        <v>2.6</v>
      </c>
      <c r="CD30" s="55">
        <f t="shared" si="55"/>
        <v>2.4</v>
      </c>
      <c r="CE30" s="55">
        <f t="shared" si="56"/>
        <v>1.3</v>
      </c>
      <c r="CF30" s="55">
        <f>ROUND(IF('Indicator Data'!U33=0,0,IF(LOG('Indicator Data'!U33)&gt;CF$195,10,IF(LOG('Indicator Data'!U33)&lt;CF$194,0,10-(CF$195-LOG('Indicator Data'!U33))/(CF$195-CF$194)*10))),1)</f>
        <v>0</v>
      </c>
      <c r="CG30" s="56">
        <f>'Indicator Data'!U33/'Indicator Data'!$CB33</f>
        <v>0</v>
      </c>
      <c r="CH30" s="55">
        <f t="shared" si="31"/>
        <v>0</v>
      </c>
      <c r="CI30" s="55">
        <f t="shared" si="57"/>
        <v>0</v>
      </c>
      <c r="CJ30" s="55">
        <f>ROUND(IF('Indicator Data'!V33=0,0,IF(LOG('Indicator Data'!V33)&gt;CJ$195,10,IF(LOG('Indicator Data'!V33)&lt;CJ$194,0,10-(CJ$195-LOG('Indicator Data'!V33))/(CJ$195-CJ$194)*10))),1)</f>
        <v>6.6</v>
      </c>
      <c r="CK30" s="56">
        <f>IF('Indicator Data'!V33/'Indicator Data'!$CB33&gt;1,1,'Indicator Data'!V33/'Indicator Data'!$CB33)</f>
        <v>0.76305712687559313</v>
      </c>
      <c r="CL30" s="55">
        <f t="shared" si="32"/>
        <v>7.6</v>
      </c>
      <c r="CM30" s="55">
        <f t="shared" si="58"/>
        <v>7.1</v>
      </c>
      <c r="CN30" s="55">
        <f>ROUND(IF('Indicator Data'!W33=0,0,IF(LOG('Indicator Data'!W33)&gt;CN$195,10,IF(LOG('Indicator Data'!W33)&lt;CN$194,0,10-(CN$195-LOG('Indicator Data'!W33))/(CN$195-CN$194)*10))),1)</f>
        <v>6.6</v>
      </c>
      <c r="CO30" s="56">
        <f>'Indicator Data'!W33/'Indicator Data'!$CB33</f>
        <v>0.81715581170485407</v>
      </c>
      <c r="CP30" s="55">
        <f t="shared" si="33"/>
        <v>8.1999999999999993</v>
      </c>
      <c r="CQ30" s="55">
        <f t="shared" si="59"/>
        <v>7.5</v>
      </c>
      <c r="CR30" s="55">
        <f t="shared" si="34"/>
        <v>4.8</v>
      </c>
      <c r="CS30" s="55">
        <f>IF('Indicator Data'!BR33="No data","x",ROUND(IF('Indicator Data'!BR33&gt;CS$195,0,IF('Indicator Data'!BR33&lt;CS$194,10,(CS$195-'Indicator Data'!BR33)/(CS$195-CS$194)*10)),1))</f>
        <v>2.9</v>
      </c>
      <c r="CT30" s="55">
        <f>IF('Indicator Data'!BS33="No data","x",ROUND(IF('Indicator Data'!BS33&gt;CT$195,0,IF('Indicator Data'!BS33&lt;CT$194,10,(CT$195-'Indicator Data'!BS33)/(CT$195-CT$194)*10)),1))</f>
        <v>2.2000000000000002</v>
      </c>
      <c r="CU30" s="55" t="str">
        <f>IF('Indicator Data'!AC33="No data","x",ROUND(IF('Indicator Data'!AC33&gt;CU$195,0,IF('Indicator Data'!AC33&lt;CU$194,10,(CU$195-'Indicator Data'!AC33)/(CU$195-CU$194)*10)),1))</f>
        <v>x</v>
      </c>
      <c r="CV30" s="55">
        <f t="shared" si="35"/>
        <v>2.6</v>
      </c>
      <c r="CW30" s="55">
        <f>IF('Indicator Data'!X33="No data","x",ROUND(IF(LOG('Indicator Data'!X33)&gt;CW$195,10,IF(LOG('Indicator Data'!X33)&lt;CW$194,0,10-(CW$195-LOG('Indicator Data'!X33))/(CW$195-CW$194)*10)),1))</f>
        <v>7.1</v>
      </c>
      <c r="CX30" s="55">
        <f>IF('Indicator Data'!Y33="No data","x",ROUND(IF('Indicator Data'!Y33&gt;CX$195,10,IF('Indicator Data'!Y33&lt;CX$194,0,10-(CX$195-'Indicator Data'!Y33)/(CX$195-CX$194)*10)),1))</f>
        <v>3.8</v>
      </c>
      <c r="CY30" s="55">
        <f>IF('Indicator Data'!Z33="No data","x",ROUND(IF('Indicator Data'!Z33&gt;CY$195,10,IF('Indicator Data'!Z33&lt;CY$194,0,10-(CY$195-'Indicator Data'!Z33)/(CY$195-CY$194)*10)),1))</f>
        <v>6.6</v>
      </c>
      <c r="CZ30" s="55" t="str">
        <f>IF('Indicator Data'!AA33="No data","x",ROUND(IF('Indicator Data'!AA33&gt;CZ$195,10,IF('Indicator Data'!AA33&lt;CZ$194,0,10-(CZ$195-'Indicator Data'!AA33)/(CZ$195-CZ$194)*10)),1))</f>
        <v>x</v>
      </c>
      <c r="DA30" s="55">
        <f t="shared" si="60"/>
        <v>5.8</v>
      </c>
      <c r="DB30" s="55">
        <f t="shared" si="61"/>
        <v>4.7</v>
      </c>
      <c r="DC30" s="55" t="str">
        <f>IF('Indicator Data'!AF33="No data","x",ROUND(IF('Indicator Data'!AF33&gt;DC$195,10,IF('Indicator Data'!AF33&lt;DC$194,0,10-(DC$195-'Indicator Data'!AF33)/(DC$195-DC$194)*10)),1))</f>
        <v>x</v>
      </c>
      <c r="DD30" s="55">
        <f>IF('Indicator Data'!AG33="No data","x",ROUND(IF('Indicator Data'!AG33&gt;DD$195,10,IF('Indicator Data'!AG33&lt;DD$194,0,10-(DD$195-'Indicator Data'!AG33)/(DD$195-DD$194)*10)),1))</f>
        <v>3</v>
      </c>
      <c r="DE30" s="55">
        <f t="shared" si="62"/>
        <v>5.0999999999999996</v>
      </c>
      <c r="DF30" s="55">
        <f>IF('Indicator Data'!AB33="No data","x",ROUND(IF('Indicator Data'!AB33&gt;DF$195,10,IF('Indicator Data'!AB33&lt;DF$194,0,10-(DF$195-'Indicator Data'!AB33)/(DF$195-DF$194)*10)),1))</f>
        <v>6.7</v>
      </c>
      <c r="DG30" s="55">
        <f t="shared" si="63"/>
        <v>3.9</v>
      </c>
      <c r="DH30" s="184">
        <f>IF('Indicator Data'!AD33="No data","x",'Indicator Data'!AD33/'Indicator Data'!$CA33)</f>
        <v>9.6374850891740133E-5</v>
      </c>
      <c r="DI30" s="55">
        <f t="shared" si="64"/>
        <v>9</v>
      </c>
      <c r="DJ30" s="55">
        <f>IF('Indicator Data'!AE33="No data","x",ROUND(IF('Indicator Data'!AE33&gt;DJ$195,0,IF('Indicator Data'!AE33&lt;DJ$194,10,(DJ$195-'Indicator Data'!AE33)/(DJ$195-DJ$194)*10)),1))</f>
        <v>2</v>
      </c>
      <c r="DK30" s="55">
        <f t="shared" si="65"/>
        <v>5.5</v>
      </c>
      <c r="DL30" s="55">
        <f t="shared" si="66"/>
        <v>4.8</v>
      </c>
      <c r="DM30" s="57">
        <f t="shared" si="36"/>
        <v>4.7</v>
      </c>
      <c r="DN30" s="58">
        <f t="shared" si="37"/>
        <v>2.4</v>
      </c>
      <c r="DO30" s="55">
        <f>ROUND(IF('Indicator Data'!AH33=0,0,IF('Indicator Data'!AH33&gt;DO$195,10,IF('Indicator Data'!AH33&lt;DO$194,0,10-(DO$195-'Indicator Data'!AH33)/(DO$195-DO$194)*10))),1)</f>
        <v>0</v>
      </c>
      <c r="DP30" s="55">
        <f>ROUND(IF('Indicator Data'!AI33=0,0,IF(LOG('Indicator Data'!AI33)&gt;LOG(DP$195),10,IF(LOG('Indicator Data'!AI33)&lt;LOG(DP$194),0,10-(LOG(DP$195)-LOG('Indicator Data'!AI33))/(LOG(DP$195)-LOG(DP$194))*10))),1)</f>
        <v>0</v>
      </c>
      <c r="DQ30" s="57">
        <f t="shared" si="38"/>
        <v>0</v>
      </c>
      <c r="DR30" s="55">
        <f>'Indicator Data'!AJ33</f>
        <v>0</v>
      </c>
      <c r="DS30" s="55">
        <f>'Indicator Data'!AK33</f>
        <v>0</v>
      </c>
      <c r="DT30" s="57">
        <f t="shared" si="39"/>
        <v>0</v>
      </c>
      <c r="DU30" s="58">
        <f t="shared" si="40"/>
        <v>0</v>
      </c>
      <c r="DV30" s="15"/>
      <c r="DW30" s="103"/>
    </row>
    <row r="31" spans="1:127" s="4" customFormat="1" x14ac:dyDescent="0.25">
      <c r="A31" s="121" t="str">
        <f>'Indicator Data'!A34</f>
        <v>Cambodia</v>
      </c>
      <c r="B31" s="59" t="str">
        <f>'Indicator Data'!B34</f>
        <v>KHM</v>
      </c>
      <c r="C31" s="55">
        <f>ROUND(IF('Indicator Data'!C34=0,0.1,IF(LOG('Indicator Data'!C34)&gt;C$195,10,IF(LOG('Indicator Data'!C34)&lt;C$194,0,10-(C$195-LOG('Indicator Data'!C34))/(C$195-C$194)*10))),1)</f>
        <v>0.1</v>
      </c>
      <c r="D31" s="55">
        <f>ROUND(IF('Indicator Data'!D34=0,0.1,IF(LOG('Indicator Data'!D34)&gt;D$195,10,IF(LOG('Indicator Data'!D34)&lt;D$194,0,10-(D$195-LOG('Indicator Data'!D34))/(D$195-D$194)*10))),1)</f>
        <v>0.1</v>
      </c>
      <c r="E31" s="55">
        <f t="shared" si="0"/>
        <v>0.1</v>
      </c>
      <c r="F31" s="55">
        <f>IF('Indicator Data'!E34="No data",0.1,(ROUND(IF('Indicator Data'!E34=0,0,IF(LOG('Indicator Data'!E34)&gt;F$195,10,IF(LOG('Indicator Data'!E34)&lt;F$194,0,10-(F$195-LOG('Indicator Data'!E34))/(F$195-F$194)*10))),1)))</f>
        <v>8.6999999999999993</v>
      </c>
      <c r="G31" s="55">
        <f>ROUND(IF('Indicator Data'!F34=0,0,IF(LOG('Indicator Data'!F34)&gt;G$195,10,IF(LOG('Indicator Data'!F34)&lt;G$194,0,10-(G$195-LOG('Indicator Data'!F34))/(G$195-G$194)*10))),1)</f>
        <v>5.0999999999999996</v>
      </c>
      <c r="H31" s="55">
        <f>ROUND(IF('Indicator Data'!G34=0,0,IF(LOG('Indicator Data'!G34)&gt;H$195,10,IF(LOG('Indicator Data'!G34)&lt;H$194,0,10-(H$195-LOG('Indicator Data'!G34))/(H$195-H$194)*10))),1)</f>
        <v>6.3</v>
      </c>
      <c r="I31" s="55">
        <f>ROUND(IF('Indicator Data'!H34=0,0,IF(LOG('Indicator Data'!H34)&gt;I$195,10,IF(LOG('Indicator Data'!H34)&lt;I$194,0,10-(I$195-LOG('Indicator Data'!H34))/(I$195-I$194)*10))),1)</f>
        <v>6.8</v>
      </c>
      <c r="J31" s="55">
        <f t="shared" si="1"/>
        <v>6.6</v>
      </c>
      <c r="K31" s="55">
        <f>ROUND(IF('Indicator Data'!I34=0,0,IF(LOG('Indicator Data'!I34)&gt;K$195,10,IF(LOG('Indicator Data'!I34)&lt;K$194,0,10-(K$195-LOG('Indicator Data'!I34))/(K$195-K$194)*10))),1)</f>
        <v>5.9</v>
      </c>
      <c r="L31" s="55">
        <f t="shared" si="2"/>
        <v>6.3</v>
      </c>
      <c r="M31" s="55">
        <f>ROUND(IF('Indicator Data'!J34=0,0,IF(LOG('Indicator Data'!J34)&gt;M$195,10,IF(LOG('Indicator Data'!J34)&lt;M$194,0,10-(M$195-LOG('Indicator Data'!J34))/(M$195-M$194)*10))),1)</f>
        <v>10</v>
      </c>
      <c r="N31" s="56">
        <f>'Indicator Data'!C34/'Indicator Data'!$CB34</f>
        <v>0</v>
      </c>
      <c r="O31" s="56">
        <f>'Indicator Data'!D34/'Indicator Data'!$CB34</f>
        <v>0</v>
      </c>
      <c r="P31" s="56">
        <f>IF(F31=0.1,"x",'Indicator Data'!E34/'Indicator Data'!$CB34)</f>
        <v>1.9488033547371917E-2</v>
      </c>
      <c r="Q31" s="56">
        <f>'Indicator Data'!F34/'Indicator Data'!$CB34</f>
        <v>7.1962808564958362E-7</v>
      </c>
      <c r="R31" s="56">
        <f>'Indicator Data'!G34/'Indicator Data'!$CB34</f>
        <v>2.0926424787287355E-3</v>
      </c>
      <c r="S31" s="56">
        <f>'Indicator Data'!H34/'Indicator Data'!$CB34</f>
        <v>3.5552964911695183E-5</v>
      </c>
      <c r="T31" s="56">
        <f>'Indicator Data'!I34/'Indicator Data'!$CB34</f>
        <v>5.6127711411932824E-4</v>
      </c>
      <c r="U31" s="56">
        <f>'Indicator Data'!J34/'Indicator Data'!$CB34</f>
        <v>1.6724335226900817E-2</v>
      </c>
      <c r="V31" s="55">
        <f t="shared" si="3"/>
        <v>0</v>
      </c>
      <c r="W31" s="55">
        <f t="shared" si="4"/>
        <v>0</v>
      </c>
      <c r="X31" s="55">
        <f t="shared" si="5"/>
        <v>0</v>
      </c>
      <c r="Y31" s="55">
        <f t="shared" si="6"/>
        <v>10</v>
      </c>
      <c r="Z31" s="55">
        <f t="shared" si="7"/>
        <v>5.2</v>
      </c>
      <c r="AA31" s="55">
        <f t="shared" si="8"/>
        <v>1.2</v>
      </c>
      <c r="AB31" s="55">
        <f t="shared" si="9"/>
        <v>0.1</v>
      </c>
      <c r="AC31" s="55">
        <f t="shared" si="10"/>
        <v>0.7</v>
      </c>
      <c r="AD31" s="55">
        <f t="shared" si="11"/>
        <v>0.6</v>
      </c>
      <c r="AE31" s="55">
        <f t="shared" si="12"/>
        <v>0.7</v>
      </c>
      <c r="AF31" s="55">
        <f t="shared" si="13"/>
        <v>5.6</v>
      </c>
      <c r="AG31" s="55">
        <f>ROUND(IF('Indicator Data'!K34=0,0,IF('Indicator Data'!K34&gt;AG$195,10,IF('Indicator Data'!K34&lt;AG$194,0,10-(AG$195-'Indicator Data'!K34)/(AG$195-AG$194)*10))),1)</f>
        <v>5.7</v>
      </c>
      <c r="AH31" s="55">
        <f t="shared" si="14"/>
        <v>0.1</v>
      </c>
      <c r="AI31" s="55">
        <f t="shared" si="15"/>
        <v>0.1</v>
      </c>
      <c r="AJ31" s="55">
        <f t="shared" si="16"/>
        <v>3.8</v>
      </c>
      <c r="AK31" s="55">
        <f t="shared" si="17"/>
        <v>3.5</v>
      </c>
      <c r="AL31" s="55">
        <f t="shared" si="18"/>
        <v>3.7</v>
      </c>
      <c r="AM31" s="55">
        <f t="shared" si="19"/>
        <v>3.3</v>
      </c>
      <c r="AN31" s="55">
        <f t="shared" si="20"/>
        <v>8.6</v>
      </c>
      <c r="AO31" s="183">
        <f t="shared" si="21"/>
        <v>0.1</v>
      </c>
      <c r="AP31" s="183">
        <f t="shared" si="41"/>
        <v>9.5</v>
      </c>
      <c r="AQ31" s="183">
        <f t="shared" si="22"/>
        <v>5.2</v>
      </c>
      <c r="AR31" s="183">
        <f t="shared" si="23"/>
        <v>4</v>
      </c>
      <c r="AS31" s="55">
        <f t="shared" si="24"/>
        <v>7.2</v>
      </c>
      <c r="AT31" s="55">
        <f>IF('Indicator Data'!L34="No data","x",IF('Indicator Data'!CC34&lt;1000,"x",ROUND((IF('Indicator Data'!L34&gt;AT$195,10,IF('Indicator Data'!L34&lt;AT$194,0,10-(AT$195-'Indicator Data'!L34)/(AT$195-AT$194)*10))),1)))</f>
        <v>2</v>
      </c>
      <c r="AU31" s="183">
        <f t="shared" si="25"/>
        <v>4.5999999999999996</v>
      </c>
      <c r="AV31" s="55">
        <f>IF('Indicator Data'!M34="No data","x",ROUND(IF('Indicator Data'!M34=0,0,IF(LOG('Indicator Data'!M34)&gt;AV$195,10,IF(LOG('Indicator Data'!M34)&lt;AV$194,0,10-(AV$195-LOG('Indicator Data'!M34))/(AV$195-AV$194)*10))),1))</f>
        <v>8.1</v>
      </c>
      <c r="AW31" s="56">
        <f>IF(AV31="x","x",'Indicator Data'!M34/'Indicator Data'!$CB34)</f>
        <v>0.31150849279699244</v>
      </c>
      <c r="AX31" s="55">
        <f t="shared" si="42"/>
        <v>3.5</v>
      </c>
      <c r="AY31" s="55">
        <f t="shared" si="43"/>
        <v>6.3</v>
      </c>
      <c r="AZ31" s="55" t="str">
        <f>IF('Indicator Data'!N34="No data","x",ROUND(IF('Indicator Data'!N34=0,0,IF(LOG('Indicator Data'!N34)&gt;AZ$195,10,IF(LOG('Indicator Data'!N34)&lt;AZ$194,0,10-(AZ$195-LOG('Indicator Data'!N34))/(AZ$195-AZ$194)*10))),1))</f>
        <v>x</v>
      </c>
      <c r="BA31" s="56" t="str">
        <f>IF(AZ31="x","x",'Indicator Data'!N34/'Indicator Data'!$CB34)</f>
        <v>x</v>
      </c>
      <c r="BB31" s="55" t="str">
        <f t="shared" si="44"/>
        <v>x</v>
      </c>
      <c r="BC31" s="55" t="str">
        <f t="shared" si="45"/>
        <v>x</v>
      </c>
      <c r="BD31" s="55" t="str">
        <f>IF('Indicator Data'!O34="No data","x",ROUND(IF('Indicator Data'!O34=0,0,IF(LOG('Indicator Data'!O34)&gt;BD$195,10,IF(LOG('Indicator Data'!O34)&lt;BD$194,0,10-(BD$195-LOG('Indicator Data'!O34))/(BD$195-BD$194)*10))),1))</f>
        <v>x</v>
      </c>
      <c r="BE31" s="56" t="str">
        <f>IF(BD31="x","x",'Indicator Data'!O34/'Indicator Data'!$CB34)</f>
        <v>x</v>
      </c>
      <c r="BF31" s="55" t="str">
        <f t="shared" si="46"/>
        <v>x</v>
      </c>
      <c r="BG31" s="55" t="str">
        <f t="shared" si="47"/>
        <v>x</v>
      </c>
      <c r="BH31" s="55" t="str">
        <f>IF('Indicator Data'!P34="No data","x",ROUND(IF('Indicator Data'!P34=0,0,IF(LOG('Indicator Data'!P34)&gt;BH$195,10,IF(LOG('Indicator Data'!P34)&lt;BH$194,0,10-(BH$195-LOG('Indicator Data'!P34))/(BH$195-BH$194)*10))),1))</f>
        <v>x</v>
      </c>
      <c r="BI31" s="56" t="str">
        <f>IF(BH31="x","x",'Indicator Data'!P34/'Indicator Data'!$CB34)</f>
        <v>x</v>
      </c>
      <c r="BJ31" s="55" t="str">
        <f t="shared" si="48"/>
        <v>x</v>
      </c>
      <c r="BK31" s="55" t="str">
        <f t="shared" si="49"/>
        <v>x</v>
      </c>
      <c r="BL31" s="55">
        <f t="shared" si="50"/>
        <v>6.3</v>
      </c>
      <c r="BM31" s="55">
        <f>ROUND(IF('Indicator Data'!Q34=0,0,IF(LOG('Indicator Data'!Q34)&gt;BM$195,10,IF(LOG('Indicator Data'!Q34)&lt;BM$194,0,10-(BM$195-LOG('Indicator Data'!Q34))/(BM$195-BM$194)*10))),1)</f>
        <v>8.3000000000000007</v>
      </c>
      <c r="BN31" s="55">
        <f>ROUND(IF('Indicator Data'!R34=0,0,IF(LOG('Indicator Data'!R34)&gt;BN$195,10,IF(LOG('Indicator Data'!R34)&lt;BN$194,0,10-(BN$195-LOG('Indicator Data'!R34))/(BN$195-BN$194)*10))),1)</f>
        <v>9.6999999999999993</v>
      </c>
      <c r="BO31" s="55">
        <f t="shared" si="51"/>
        <v>9.2333333333333325</v>
      </c>
      <c r="BP31" s="56">
        <f>'Indicator Data'!Q34/'Indicator Data'!$CB34</f>
        <v>0.45199279932091324</v>
      </c>
      <c r="BQ31" s="56">
        <f>'Indicator Data'!R34/'Indicator Data'!$CB34</f>
        <v>0.41491138471552891</v>
      </c>
      <c r="BR31" s="55">
        <f t="shared" si="26"/>
        <v>4.5</v>
      </c>
      <c r="BS31" s="55">
        <f t="shared" si="27"/>
        <v>5.2</v>
      </c>
      <c r="BT31" s="55">
        <f t="shared" si="28"/>
        <v>4.9666666666666659</v>
      </c>
      <c r="BU31" s="55">
        <f t="shared" si="52"/>
        <v>7.7</v>
      </c>
      <c r="BV31" s="55">
        <f>ROUND(IF('Indicator Data'!S34=0,0,IF(LOG('Indicator Data'!S34)&gt;BV$195,10,IF(LOG('Indicator Data'!S34)&lt;BV$194,0,10-(BV$195-LOG('Indicator Data'!S34))/(BV$195-BV$194)*10))),1)</f>
        <v>7.7</v>
      </c>
      <c r="BW31" s="55">
        <f>ROUND(IF('Indicator Data'!T34=0,0,IF(LOG('Indicator Data'!T34)&gt;BW$195,10,IF(LOG('Indicator Data'!T34)&lt;BW$194,0,10-(BW$195-LOG('Indicator Data'!T34))/(BW$195-BW$194)*10))),1)</f>
        <v>8.6</v>
      </c>
      <c r="BX31" s="55">
        <f t="shared" si="53"/>
        <v>8.2999999999999989</v>
      </c>
      <c r="BY31" s="56">
        <f>'Indicator Data'!S34/'Indicator Data'!$CB34</f>
        <v>0.16104689263738842</v>
      </c>
      <c r="BZ31" s="56">
        <f>'Indicator Data'!T34/'Indicator Data'!$CB34</f>
        <v>0.7060050201917577</v>
      </c>
      <c r="CA31" s="55">
        <f t="shared" si="29"/>
        <v>2.7</v>
      </c>
      <c r="CB31" s="55">
        <f t="shared" si="30"/>
        <v>7.1</v>
      </c>
      <c r="CC31" s="55">
        <f t="shared" si="54"/>
        <v>5.6333333333333329</v>
      </c>
      <c r="CD31" s="55">
        <f t="shared" si="55"/>
        <v>7.2</v>
      </c>
      <c r="CE31" s="55">
        <f t="shared" si="56"/>
        <v>7.5</v>
      </c>
      <c r="CF31" s="55">
        <f>ROUND(IF('Indicator Data'!U34=0,0,IF(LOG('Indicator Data'!U34)&gt;CF$195,10,IF(LOG('Indicator Data'!U34)&lt;CF$194,0,10-(CF$195-LOG('Indicator Data'!U34))/(CF$195-CF$194)*10))),1)</f>
        <v>8.4</v>
      </c>
      <c r="CG31" s="56">
        <f>'Indicator Data'!U34/'Indicator Data'!$CB34</f>
        <v>0.50783900459252851</v>
      </c>
      <c r="CH31" s="55">
        <f t="shared" si="31"/>
        <v>5.6</v>
      </c>
      <c r="CI31" s="55">
        <f t="shared" si="57"/>
        <v>7.2</v>
      </c>
      <c r="CJ31" s="55">
        <f>ROUND(IF('Indicator Data'!V34=0,0,IF(LOG('Indicator Data'!V34)&gt;CJ$195,10,IF(LOG('Indicator Data'!V34)&lt;CJ$194,0,10-(CJ$195-LOG('Indicator Data'!V34))/(CJ$195-CJ$194)*10))),1)</f>
        <v>8.8000000000000007</v>
      </c>
      <c r="CK31" s="56">
        <f>IF('Indicator Data'!V34/'Indicator Data'!$CB34&gt;1,1,'Indicator Data'!V34/'Indicator Data'!$CB34)</f>
        <v>0.97283058377322107</v>
      </c>
      <c r="CL31" s="55">
        <f t="shared" si="32"/>
        <v>9.6999999999999993</v>
      </c>
      <c r="CM31" s="55">
        <f t="shared" si="58"/>
        <v>9.3000000000000007</v>
      </c>
      <c r="CN31" s="55">
        <f>ROUND(IF('Indicator Data'!W34=0,0,IF(LOG('Indicator Data'!W34)&gt;CN$195,10,IF(LOG('Indicator Data'!W34)&lt;CN$194,0,10-(CN$195-LOG('Indicator Data'!W34))/(CN$195-CN$194)*10))),1)</f>
        <v>8.8000000000000007</v>
      </c>
      <c r="CO31" s="56">
        <f>'Indicator Data'!W34/'Indicator Data'!$CB34</f>
        <v>0.99423565596758356</v>
      </c>
      <c r="CP31" s="55">
        <f t="shared" si="33"/>
        <v>9.9</v>
      </c>
      <c r="CQ31" s="55">
        <f t="shared" si="59"/>
        <v>9.4</v>
      </c>
      <c r="CR31" s="55">
        <f t="shared" si="34"/>
        <v>8.5</v>
      </c>
      <c r="CS31" s="55">
        <f>IF('Indicator Data'!BR34="No data","x",ROUND(IF('Indicator Data'!BR34&gt;CS$195,0,IF('Indicator Data'!BR34&lt;CS$194,10,(CS$195-'Indicator Data'!BR34)/(CS$195-CS$194)*10)),1))</f>
        <v>4.5</v>
      </c>
      <c r="CT31" s="55">
        <f>IF('Indicator Data'!BS34="No data","x",ROUND(IF('Indicator Data'!BS34&gt;CT$195,0,IF('Indicator Data'!BS34&lt;CT$194,10,(CT$195-'Indicator Data'!BS34)/(CT$195-CT$194)*10)),1))</f>
        <v>3.6</v>
      </c>
      <c r="CU31" s="55">
        <f>IF('Indicator Data'!AC34="No data","x",ROUND(IF('Indicator Data'!AC34&gt;CU$195,0,IF('Indicator Data'!AC34&lt;CU$194,10,(CU$195-'Indicator Data'!AC34)/(CU$195-CU$194)*10)),1))</f>
        <v>3.4</v>
      </c>
      <c r="CV31" s="55">
        <f t="shared" si="35"/>
        <v>3.8</v>
      </c>
      <c r="CW31" s="55">
        <f>IF('Indicator Data'!X34="No data","x",ROUND(IF(LOG('Indicator Data'!X34)&gt;CW$195,10,IF(LOG('Indicator Data'!X34)&lt;CW$194,0,10-(CW$195-LOG('Indicator Data'!X34))/(CW$195-CW$194)*10)),1))</f>
        <v>6.5</v>
      </c>
      <c r="CX31" s="55">
        <f>IF('Indicator Data'!Y34="No data","x",ROUND(IF('Indicator Data'!Y34&gt;CX$195,10,IF('Indicator Data'!Y34&lt;CX$194,0,10-(CX$195-'Indicator Data'!Y34)/(CX$195-CX$194)*10)),1))</f>
        <v>6.5</v>
      </c>
      <c r="CY31" s="55">
        <f>IF('Indicator Data'!Z34="No data","x",ROUND(IF('Indicator Data'!Z34&gt;CY$195,10,IF('Indicator Data'!Z34&lt;CY$194,0,10-(CY$195-'Indicator Data'!Z34)/(CY$195-CY$194)*10)),1))</f>
        <v>2.2999999999999998</v>
      </c>
      <c r="CZ31" s="55">
        <f>IF('Indicator Data'!AA34="No data","x",ROUND(IF('Indicator Data'!AA34&gt;CZ$195,10,IF('Indicator Data'!AA34&lt;CZ$194,0,10-(CZ$195-'Indicator Data'!AA34)/(CZ$195-CZ$194)*10)),1))</f>
        <v>6.5</v>
      </c>
      <c r="DA31" s="55">
        <f t="shared" si="60"/>
        <v>5.5</v>
      </c>
      <c r="DB31" s="55">
        <f t="shared" si="61"/>
        <v>4.9000000000000004</v>
      </c>
      <c r="DC31" s="55">
        <f>IF('Indicator Data'!AF34="No data","x",ROUND(IF('Indicator Data'!AF34&gt;DC$195,10,IF('Indicator Data'!AF34&lt;DC$194,0,10-(DC$195-'Indicator Data'!AF34)/(DC$195-DC$194)*10)),1))</f>
        <v>5.3</v>
      </c>
      <c r="DD31" s="55">
        <f>IF('Indicator Data'!AG34="No data","x",ROUND(IF('Indicator Data'!AG34&gt;DD$195,10,IF('Indicator Data'!AG34&lt;DD$194,0,10-(DD$195-'Indicator Data'!AG34)/(DD$195-DD$194)*10)),1))</f>
        <v>3.9</v>
      </c>
      <c r="DE31" s="55">
        <f t="shared" si="62"/>
        <v>5.2</v>
      </c>
      <c r="DF31" s="55">
        <f>IF('Indicator Data'!AB34="No data","x",ROUND(IF('Indicator Data'!AB34&gt;DF$195,10,IF('Indicator Data'!AB34&lt;DF$194,0,10-(DF$195-'Indicator Data'!AB34)/(DF$195-DF$194)*10)),1))</f>
        <v>10</v>
      </c>
      <c r="DG31" s="55">
        <f t="shared" si="63"/>
        <v>5.4</v>
      </c>
      <c r="DH31" s="184">
        <f>IF('Indicator Data'!AD34="No data","x",'Indicator Data'!AD34/'Indicator Data'!$CA34)</f>
        <v>7.4048275253840365E-4</v>
      </c>
      <c r="DI31" s="55">
        <f t="shared" si="64"/>
        <v>2.6</v>
      </c>
      <c r="DJ31" s="55">
        <f>IF('Indicator Data'!AE34="No data","x",ROUND(IF('Indicator Data'!AE34&gt;DJ$195,0,IF('Indicator Data'!AE34&lt;DJ$194,10,(DJ$195-'Indicator Data'!AE34)/(DJ$195-DJ$194)*10)),1))</f>
        <v>6</v>
      </c>
      <c r="DK31" s="55">
        <f t="shared" si="65"/>
        <v>4.3</v>
      </c>
      <c r="DL31" s="55">
        <f t="shared" si="66"/>
        <v>5</v>
      </c>
      <c r="DM31" s="57">
        <f t="shared" si="36"/>
        <v>6.4</v>
      </c>
      <c r="DN31" s="58">
        <f t="shared" si="37"/>
        <v>5.8</v>
      </c>
      <c r="DO31" s="55">
        <f>ROUND(IF('Indicator Data'!AH34=0,0,IF('Indicator Data'!AH34&gt;DO$195,10,IF('Indicator Data'!AH34&lt;DO$194,0,10-(DO$195-'Indicator Data'!AH34)/(DO$195-DO$194)*10))),1)</f>
        <v>3.9</v>
      </c>
      <c r="DP31" s="55">
        <f>ROUND(IF('Indicator Data'!AI34=0,0,IF(LOG('Indicator Data'!AI34)&gt;LOG(DP$195),10,IF(LOG('Indicator Data'!AI34)&lt;LOG(DP$194),0,10-(LOG(DP$195)-LOG('Indicator Data'!AI34))/(LOG(DP$195)-LOG(DP$194))*10))),1)</f>
        <v>5.3</v>
      </c>
      <c r="DQ31" s="57">
        <f t="shared" si="38"/>
        <v>4.5999999999999996</v>
      </c>
      <c r="DR31" s="55">
        <f>'Indicator Data'!AJ34</f>
        <v>0</v>
      </c>
      <c r="DS31" s="55">
        <f>'Indicator Data'!AK34</f>
        <v>0</v>
      </c>
      <c r="DT31" s="57">
        <f t="shared" si="39"/>
        <v>0</v>
      </c>
      <c r="DU31" s="58">
        <f t="shared" si="40"/>
        <v>3.2</v>
      </c>
      <c r="DV31" s="15"/>
      <c r="DW31" s="103"/>
    </row>
    <row r="32" spans="1:127" s="4" customFormat="1" x14ac:dyDescent="0.25">
      <c r="A32" s="121" t="str">
        <f>'Indicator Data'!A35</f>
        <v>Cameroon</v>
      </c>
      <c r="B32" s="59" t="str">
        <f>'Indicator Data'!B35</f>
        <v>CMR</v>
      </c>
      <c r="C32" s="55">
        <f>ROUND(IF('Indicator Data'!C35=0,0.1,IF(LOG('Indicator Data'!C35)&gt;C$195,10,IF(LOG('Indicator Data'!C35)&lt;C$194,0,10-(C$195-LOG('Indicator Data'!C35))/(C$195-C$194)*10))),1)</f>
        <v>0.1</v>
      </c>
      <c r="D32" s="55">
        <f>ROUND(IF('Indicator Data'!D35=0,0.1,IF(LOG('Indicator Data'!D35)&gt;D$195,10,IF(LOG('Indicator Data'!D35)&lt;D$194,0,10-(D$195-LOG('Indicator Data'!D35))/(D$195-D$194)*10))),1)</f>
        <v>0.1</v>
      </c>
      <c r="E32" s="55">
        <f t="shared" si="0"/>
        <v>0.1</v>
      </c>
      <c r="F32" s="55">
        <f>IF('Indicator Data'!E35="No data",0.1,(ROUND(IF('Indicator Data'!E35=0,0,IF(LOG('Indicator Data'!E35)&gt;F$195,10,IF(LOG('Indicator Data'!E35)&lt;F$194,0,10-(F$195-LOG('Indicator Data'!E35))/(F$195-F$194)*10))),1)))</f>
        <v>7.7</v>
      </c>
      <c r="G32" s="55">
        <f>ROUND(IF('Indicator Data'!F35=0,0,IF(LOG('Indicator Data'!F35)&gt;G$195,10,IF(LOG('Indicator Data'!F35)&lt;G$194,0,10-(G$195-LOG('Indicator Data'!F35))/(G$195-G$194)*10))),1)</f>
        <v>0</v>
      </c>
      <c r="H32" s="55">
        <f>ROUND(IF('Indicator Data'!G35=0,0,IF(LOG('Indicator Data'!G35)&gt;H$195,10,IF(LOG('Indicator Data'!G35)&lt;H$194,0,10-(H$195-LOG('Indicator Data'!G35))/(H$195-H$194)*10))),1)</f>
        <v>0</v>
      </c>
      <c r="I32" s="55">
        <f>ROUND(IF('Indicator Data'!H35=0,0,IF(LOG('Indicator Data'!H35)&gt;I$195,10,IF(LOG('Indicator Data'!H35)&lt;I$194,0,10-(I$195-LOG('Indicator Data'!H35))/(I$195-I$194)*10))),1)</f>
        <v>0</v>
      </c>
      <c r="J32" s="55">
        <f t="shared" si="1"/>
        <v>0</v>
      </c>
      <c r="K32" s="55">
        <f>ROUND(IF('Indicator Data'!I35=0,0,IF(LOG('Indicator Data'!I35)&gt;K$195,10,IF(LOG('Indicator Data'!I35)&lt;K$194,0,10-(K$195-LOG('Indicator Data'!I35))/(K$195-K$194)*10))),1)</f>
        <v>0</v>
      </c>
      <c r="L32" s="55">
        <f t="shared" si="2"/>
        <v>0</v>
      </c>
      <c r="M32" s="55">
        <f>ROUND(IF('Indicator Data'!J35=0,0,IF(LOG('Indicator Data'!J35)&gt;M$195,10,IF(LOG('Indicator Data'!J35)&lt;M$194,0,10-(M$195-LOG('Indicator Data'!J35))/(M$195-M$194)*10))),1)</f>
        <v>6.9</v>
      </c>
      <c r="N32" s="56">
        <f>'Indicator Data'!C35/'Indicator Data'!$CB35</f>
        <v>0</v>
      </c>
      <c r="O32" s="56">
        <f>'Indicator Data'!D35/'Indicator Data'!$CB35</f>
        <v>0</v>
      </c>
      <c r="P32" s="56">
        <f>IF(F32=0.1,"x",'Indicator Data'!E35/'Indicator Data'!$CB35)</f>
        <v>5.2185822483691042E-3</v>
      </c>
      <c r="Q32" s="56">
        <f>'Indicator Data'!F35/'Indicator Data'!$CB35</f>
        <v>0</v>
      </c>
      <c r="R32" s="56">
        <f>'Indicator Data'!G35/'Indicator Data'!$CB35</f>
        <v>0</v>
      </c>
      <c r="S32" s="56">
        <f>'Indicator Data'!H35/'Indicator Data'!$CB35</f>
        <v>0</v>
      </c>
      <c r="T32" s="56">
        <f>'Indicator Data'!I35/'Indicator Data'!$CB35</f>
        <v>0</v>
      </c>
      <c r="U32" s="56">
        <f>'Indicator Data'!J35/'Indicator Data'!$CB35</f>
        <v>2.4312132871069062E-4</v>
      </c>
      <c r="V32" s="55">
        <f t="shared" si="3"/>
        <v>0</v>
      </c>
      <c r="W32" s="55">
        <f t="shared" si="4"/>
        <v>0</v>
      </c>
      <c r="X32" s="55">
        <f t="shared" si="5"/>
        <v>0</v>
      </c>
      <c r="Y32" s="55">
        <f t="shared" si="6"/>
        <v>3.5</v>
      </c>
      <c r="Z32" s="55">
        <f t="shared" si="7"/>
        <v>0</v>
      </c>
      <c r="AA32" s="55">
        <f t="shared" si="8"/>
        <v>0</v>
      </c>
      <c r="AB32" s="55">
        <f t="shared" si="9"/>
        <v>0</v>
      </c>
      <c r="AC32" s="55">
        <f t="shared" si="10"/>
        <v>0</v>
      </c>
      <c r="AD32" s="55">
        <f t="shared" si="11"/>
        <v>0</v>
      </c>
      <c r="AE32" s="55">
        <f t="shared" si="12"/>
        <v>0</v>
      </c>
      <c r="AF32" s="55">
        <f t="shared" si="13"/>
        <v>0.1</v>
      </c>
      <c r="AG32" s="55">
        <f>ROUND(IF('Indicator Data'!K35=0,0,IF('Indicator Data'!K35&gt;AG$195,10,IF('Indicator Data'!K35&lt;AG$194,0,10-(AG$195-'Indicator Data'!K35)/(AG$195-AG$194)*10))),1)</f>
        <v>3.8</v>
      </c>
      <c r="AH32" s="55">
        <f t="shared" si="14"/>
        <v>0.1</v>
      </c>
      <c r="AI32" s="55">
        <f t="shared" si="15"/>
        <v>0.1</v>
      </c>
      <c r="AJ32" s="55">
        <f t="shared" si="16"/>
        <v>0</v>
      </c>
      <c r="AK32" s="55">
        <f t="shared" si="17"/>
        <v>0</v>
      </c>
      <c r="AL32" s="55">
        <f t="shared" si="18"/>
        <v>0</v>
      </c>
      <c r="AM32" s="55">
        <f t="shared" si="19"/>
        <v>0</v>
      </c>
      <c r="AN32" s="55">
        <f t="shared" si="20"/>
        <v>4.3</v>
      </c>
      <c r="AO32" s="183">
        <f t="shared" si="21"/>
        <v>0.1</v>
      </c>
      <c r="AP32" s="183">
        <f t="shared" si="41"/>
        <v>6</v>
      </c>
      <c r="AQ32" s="183">
        <f t="shared" si="22"/>
        <v>0</v>
      </c>
      <c r="AR32" s="183">
        <f t="shared" si="23"/>
        <v>0</v>
      </c>
      <c r="AS32" s="55">
        <f t="shared" si="24"/>
        <v>4.0999999999999996</v>
      </c>
      <c r="AT32" s="55">
        <f>IF('Indicator Data'!L35="No data","x",IF('Indicator Data'!CC35&lt;1000,"x",ROUND((IF('Indicator Data'!L35&gt;AT$195,10,IF('Indicator Data'!L35&lt;AT$194,0,10-(AT$195-'Indicator Data'!L35)/(AT$195-AT$194)*10))),1)))</f>
        <v>2</v>
      </c>
      <c r="AU32" s="183">
        <f t="shared" si="25"/>
        <v>3.1</v>
      </c>
      <c r="AV32" s="55">
        <f>IF('Indicator Data'!M35="No data","x",ROUND(IF('Indicator Data'!M35=0,0,IF(LOG('Indicator Data'!M35)&gt;AV$195,10,IF(LOG('Indicator Data'!M35)&lt;AV$194,0,10-(AV$195-LOG('Indicator Data'!M35))/(AV$195-AV$194)*10))),1))</f>
        <v>8.6</v>
      </c>
      <c r="AW32" s="56">
        <f>IF(AV32="x","x",'Indicator Data'!M35/'Indicator Data'!$CB35)</f>
        <v>0.43328746445976513</v>
      </c>
      <c r="AX32" s="55">
        <f t="shared" si="42"/>
        <v>4.8</v>
      </c>
      <c r="AY32" s="55">
        <f t="shared" si="43"/>
        <v>7.1</v>
      </c>
      <c r="AZ32" s="55">
        <f>IF('Indicator Data'!N35="No data","x",ROUND(IF('Indicator Data'!N35=0,0,IF(LOG('Indicator Data'!N35)&gt;AZ$195,10,IF(LOG('Indicator Data'!N35)&lt;AZ$194,0,10-(AZ$195-LOG('Indicator Data'!N35))/(AZ$195-AZ$194)*10))),1))</f>
        <v>8.9</v>
      </c>
      <c r="BA32" s="56">
        <f>IF(AZ32="x","x",'Indicator Data'!N35/'Indicator Data'!$CB35)</f>
        <v>8.9317362037310527E-2</v>
      </c>
      <c r="BB32" s="55">
        <f t="shared" si="44"/>
        <v>10</v>
      </c>
      <c r="BC32" s="55">
        <f t="shared" si="45"/>
        <v>9.5</v>
      </c>
      <c r="BD32" s="55">
        <f>IF('Indicator Data'!O35="No data","x",ROUND(IF('Indicator Data'!O35=0,0,IF(LOG('Indicator Data'!O35)&gt;BD$195,10,IF(LOG('Indicator Data'!O35)&lt;BD$194,0,10-(BD$195-LOG('Indicator Data'!O35))/(BD$195-BD$194)*10))),1))</f>
        <v>8.6</v>
      </c>
      <c r="BE32" s="56">
        <f>IF(BD32="x","x",'Indicator Data'!O35/'Indicator Data'!$CB35)</f>
        <v>6.4953196057497983E-2</v>
      </c>
      <c r="BF32" s="55">
        <f t="shared" si="46"/>
        <v>6.5</v>
      </c>
      <c r="BG32" s="55">
        <f t="shared" si="47"/>
        <v>7.7</v>
      </c>
      <c r="BH32" s="55">
        <f>IF('Indicator Data'!P35="No data","x",ROUND(IF('Indicator Data'!P35=0,0,IF(LOG('Indicator Data'!P35)&gt;BH$195,10,IF(LOG('Indicator Data'!P35)&lt;BH$194,0,10-(BH$195-LOG('Indicator Data'!P35))/(BH$195-BH$194)*10))),1))</f>
        <v>9.3000000000000007</v>
      </c>
      <c r="BI32" s="56">
        <f>IF(BH32="x","x",'Indicator Data'!P35/'Indicator Data'!$CB35)</f>
        <v>0.17426662149325187</v>
      </c>
      <c r="BJ32" s="55">
        <f t="shared" si="48"/>
        <v>10</v>
      </c>
      <c r="BK32" s="55">
        <f t="shared" si="49"/>
        <v>9.6999999999999993</v>
      </c>
      <c r="BL32" s="55">
        <f t="shared" si="50"/>
        <v>8.6999999999999993</v>
      </c>
      <c r="BM32" s="55">
        <f>ROUND(IF('Indicator Data'!Q35=0,0,IF(LOG('Indicator Data'!Q35)&gt;BM$195,10,IF(LOG('Indicator Data'!Q35)&lt;BM$194,0,10-(BM$195-LOG('Indicator Data'!Q35))/(BM$195-BM$194)*10))),1)</f>
        <v>9.1</v>
      </c>
      <c r="BN32" s="55">
        <f>ROUND(IF('Indicator Data'!R35=0,0,IF(LOG('Indicator Data'!R35)&gt;BN$195,10,IF(LOG('Indicator Data'!R35)&lt;BN$194,0,10-(BN$195-LOG('Indicator Data'!R35))/(BN$195-BN$194)*10))),1)</f>
        <v>0</v>
      </c>
      <c r="BO32" s="55">
        <f t="shared" si="51"/>
        <v>3.0333333333333332</v>
      </c>
      <c r="BP32" s="56">
        <f>'Indicator Data'!Q35/'Indicator Data'!$CB35</f>
        <v>0.99307703244959455</v>
      </c>
      <c r="BQ32" s="56">
        <f>'Indicator Data'!R35/'Indicator Data'!$CB35</f>
        <v>0</v>
      </c>
      <c r="BR32" s="55">
        <f t="shared" si="26"/>
        <v>9.9</v>
      </c>
      <c r="BS32" s="55">
        <f t="shared" si="27"/>
        <v>0</v>
      </c>
      <c r="BT32" s="55">
        <f t="shared" si="28"/>
        <v>3.3000000000000003</v>
      </c>
      <c r="BU32" s="55">
        <f t="shared" si="52"/>
        <v>3.2</v>
      </c>
      <c r="BV32" s="55">
        <f>ROUND(IF('Indicator Data'!S35=0,0,IF(LOG('Indicator Data'!S35)&gt;BV$195,10,IF(LOG('Indicator Data'!S35)&lt;BV$194,0,10-(BV$195-LOG('Indicator Data'!S35))/(BV$195-BV$194)*10))),1)</f>
        <v>5.2</v>
      </c>
      <c r="BW32" s="55">
        <f>ROUND(IF('Indicator Data'!T35=0,0,IF(LOG('Indicator Data'!T35)&gt;BW$195,10,IF(LOG('Indicator Data'!T35)&lt;BW$194,0,10-(BW$195-LOG('Indicator Data'!T35))/(BW$195-BW$194)*10))),1)</f>
        <v>9.1</v>
      </c>
      <c r="BX32" s="55">
        <f t="shared" si="53"/>
        <v>7.8</v>
      </c>
      <c r="BY32" s="56">
        <f>'Indicator Data'!S35/'Indicator Data'!$CB35</f>
        <v>1.9074455671583735E-3</v>
      </c>
      <c r="BZ32" s="56">
        <f>'Indicator Data'!T35/'Indicator Data'!$CB35</f>
        <v>0.98778039340727863</v>
      </c>
      <c r="CA32" s="55">
        <f t="shared" si="29"/>
        <v>0</v>
      </c>
      <c r="CB32" s="55">
        <f t="shared" si="30"/>
        <v>9.9</v>
      </c>
      <c r="CC32" s="55">
        <f t="shared" si="54"/>
        <v>6.6000000000000005</v>
      </c>
      <c r="CD32" s="55">
        <f t="shared" si="55"/>
        <v>7.2</v>
      </c>
      <c r="CE32" s="55">
        <f t="shared" si="56"/>
        <v>5.5</v>
      </c>
      <c r="CF32" s="55">
        <f>ROUND(IF('Indicator Data'!U35=0,0,IF(LOG('Indicator Data'!U35)&gt;CF$195,10,IF(LOG('Indicator Data'!U35)&lt;CF$194,0,10-(CF$195-LOG('Indicator Data'!U35))/(CF$195-CF$194)*10))),1)</f>
        <v>8.8000000000000007</v>
      </c>
      <c r="CG32" s="56">
        <f>'Indicator Data'!U35/'Indicator Data'!$CB35</f>
        <v>0.61781335684276362</v>
      </c>
      <c r="CH32" s="55">
        <f t="shared" si="31"/>
        <v>6.9</v>
      </c>
      <c r="CI32" s="55">
        <f t="shared" si="57"/>
        <v>8</v>
      </c>
      <c r="CJ32" s="55">
        <f>ROUND(IF('Indicator Data'!V35=0,0,IF(LOG('Indicator Data'!V35)&gt;CJ$195,10,IF(LOG('Indicator Data'!V35)&lt;CJ$194,0,10-(CJ$195-LOG('Indicator Data'!V35))/(CJ$195-CJ$194)*10))),1)</f>
        <v>9.1</v>
      </c>
      <c r="CK32" s="56">
        <f>IF('Indicator Data'!V35/'Indicator Data'!$CB35&gt;1,1,'Indicator Data'!V35/'Indicator Data'!$CB35)</f>
        <v>0.92800582806581156</v>
      </c>
      <c r="CL32" s="55">
        <f t="shared" si="32"/>
        <v>9.3000000000000007</v>
      </c>
      <c r="CM32" s="55">
        <f t="shared" si="58"/>
        <v>9.1999999999999993</v>
      </c>
      <c r="CN32" s="55">
        <f>ROUND(IF('Indicator Data'!W35=0,0,IF(LOG('Indicator Data'!W35)&gt;CN$195,10,IF(LOG('Indicator Data'!W35)&lt;CN$194,0,10-(CN$195-LOG('Indicator Data'!W35))/(CN$195-CN$194)*10))),1)</f>
        <v>9.1</v>
      </c>
      <c r="CO32" s="56">
        <f>'Indicator Data'!W35/'Indicator Data'!$CB35</f>
        <v>0.96312109366345466</v>
      </c>
      <c r="CP32" s="55">
        <f t="shared" si="33"/>
        <v>9.6</v>
      </c>
      <c r="CQ32" s="55">
        <f t="shared" si="59"/>
        <v>9.4</v>
      </c>
      <c r="CR32" s="55">
        <f t="shared" si="34"/>
        <v>8.4</v>
      </c>
      <c r="CS32" s="55">
        <f>IF('Indicator Data'!BR35="No data","x",ROUND(IF('Indicator Data'!BR35&gt;CS$195,0,IF('Indicator Data'!BR35&lt;CS$194,10,(CS$195-'Indicator Data'!BR35)/(CS$195-CS$194)*10)),1))</f>
        <v>6.8</v>
      </c>
      <c r="CT32" s="55">
        <f>IF('Indicator Data'!BS35="No data","x",ROUND(IF('Indicator Data'!BS35&gt;CT$195,0,IF('Indicator Data'!BS35&lt;CT$194,10,(CT$195-'Indicator Data'!BS35)/(CT$195-CT$194)*10)),1))</f>
        <v>6.6</v>
      </c>
      <c r="CU32" s="55">
        <f>IF('Indicator Data'!AC35="No data","x",ROUND(IF('Indicator Data'!AC35&gt;CU$195,0,IF('Indicator Data'!AC35&lt;CU$194,10,(CU$195-'Indicator Data'!AC35)/(CU$195-CU$194)*10)),1))</f>
        <v>9.6999999999999993</v>
      </c>
      <c r="CV32" s="55">
        <f t="shared" si="35"/>
        <v>7.7</v>
      </c>
      <c r="CW32" s="55">
        <f>IF('Indicator Data'!X35="No data","x",ROUND(IF(LOG('Indicator Data'!X35)&gt;CW$195,10,IF(LOG('Indicator Data'!X35)&lt;CW$194,0,10-(CW$195-LOG('Indicator Data'!X35))/(CW$195-CW$194)*10)),1))</f>
        <v>5.8</v>
      </c>
      <c r="CX32" s="55">
        <f>IF('Indicator Data'!Y35="No data","x",ROUND(IF('Indicator Data'!Y35&gt;CX$195,10,IF('Indicator Data'!Y35&lt;CX$194,0,10-(CX$195-'Indicator Data'!Y35)/(CX$195-CX$194)*10)),1))</f>
        <v>7.4</v>
      </c>
      <c r="CY32" s="55">
        <f>IF('Indicator Data'!Z35="No data","x",ROUND(IF('Indicator Data'!Z35&gt;CY$195,10,IF('Indicator Data'!Z35&lt;CY$194,0,10-(CY$195-'Indicator Data'!Z35)/(CY$195-CY$194)*10)),1))</f>
        <v>5.6</v>
      </c>
      <c r="CZ32" s="55">
        <f>IF('Indicator Data'!AA35="No data","x",ROUND(IF('Indicator Data'!AA35&gt;CZ$195,10,IF('Indicator Data'!AA35&lt;CZ$194,0,10-(CZ$195-'Indicator Data'!AA35)/(CZ$195-CZ$194)*10)),1))</f>
        <v>7.5</v>
      </c>
      <c r="DA32" s="55">
        <f t="shared" si="60"/>
        <v>6.6</v>
      </c>
      <c r="DB32" s="55">
        <f t="shared" si="61"/>
        <v>7</v>
      </c>
      <c r="DC32" s="55">
        <f>IF('Indicator Data'!AF35="No data","x",ROUND(IF('Indicator Data'!AF35&gt;DC$195,10,IF('Indicator Data'!AF35&lt;DC$194,0,10-(DC$195-'Indicator Data'!AF35)/(DC$195-DC$194)*10)),1))</f>
        <v>2.4</v>
      </c>
      <c r="DD32" s="55">
        <f>IF('Indicator Data'!AG35="No data","x",ROUND(IF('Indicator Data'!AG35&gt;DD$195,10,IF('Indicator Data'!AG35&lt;DD$194,0,10-(DD$195-'Indicator Data'!AG35)/(DD$195-DD$194)*10)),1))</f>
        <v>7.1</v>
      </c>
      <c r="DE32" s="55">
        <f t="shared" si="62"/>
        <v>6</v>
      </c>
      <c r="DF32" s="55">
        <f>IF('Indicator Data'!AB35="No data","x",ROUND(IF('Indicator Data'!AB35&gt;DF$195,10,IF('Indicator Data'!AB35&lt;DF$194,0,10-(DF$195-'Indicator Data'!AB35)/(DF$195-DF$194)*10)),1))</f>
        <v>2.2999999999999998</v>
      </c>
      <c r="DG32" s="55">
        <f t="shared" si="63"/>
        <v>6.4</v>
      </c>
      <c r="DH32" s="184">
        <f>IF('Indicator Data'!AD35="No data","x",'Indicator Data'!AD35/'Indicator Data'!$CA35)</f>
        <v>1.7289894450875232E-4</v>
      </c>
      <c r="DI32" s="55">
        <f t="shared" si="64"/>
        <v>8.3000000000000007</v>
      </c>
      <c r="DJ32" s="55">
        <f>IF('Indicator Data'!AE35="No data","x",ROUND(IF('Indicator Data'!AE35&gt;DJ$195,0,IF('Indicator Data'!AE35&lt;DJ$194,10,(DJ$195-'Indicator Data'!AE35)/(DJ$195-DJ$194)*10)),1))</f>
        <v>6</v>
      </c>
      <c r="DK32" s="55">
        <f t="shared" si="65"/>
        <v>7.2</v>
      </c>
      <c r="DL32" s="55">
        <f t="shared" si="66"/>
        <v>6.5</v>
      </c>
      <c r="DM32" s="57">
        <f t="shared" si="36"/>
        <v>7.8</v>
      </c>
      <c r="DN32" s="58">
        <f t="shared" si="37"/>
        <v>3.6</v>
      </c>
      <c r="DO32" s="55">
        <f>ROUND(IF('Indicator Data'!AH35=0,0,IF('Indicator Data'!AH35&gt;DO$195,10,IF('Indicator Data'!AH35&lt;DO$194,0,10-(DO$195-'Indicator Data'!AH35)/(DO$195-DO$194)*10))),1)</f>
        <v>10</v>
      </c>
      <c r="DP32" s="55">
        <f>ROUND(IF('Indicator Data'!AI35=0,0,IF(LOG('Indicator Data'!AI35)&gt;LOG(DP$195),10,IF(LOG('Indicator Data'!AI35)&lt;LOG(DP$194),0,10-(LOG(DP$195)-LOG('Indicator Data'!AI35))/(LOG(DP$195)-LOG(DP$194))*10))),1)</f>
        <v>9.4</v>
      </c>
      <c r="DQ32" s="57">
        <f t="shared" si="38"/>
        <v>9.6999999999999993</v>
      </c>
      <c r="DR32" s="55">
        <f>'Indicator Data'!AJ35</f>
        <v>0</v>
      </c>
      <c r="DS32" s="55">
        <f>'Indicator Data'!AK35</f>
        <v>0</v>
      </c>
      <c r="DT32" s="57">
        <f t="shared" si="39"/>
        <v>0</v>
      </c>
      <c r="DU32" s="58">
        <f t="shared" si="40"/>
        <v>6.8</v>
      </c>
      <c r="DV32" s="15"/>
      <c r="DW32" s="103"/>
    </row>
    <row r="33" spans="1:127" s="4" customFormat="1" x14ac:dyDescent="0.25">
      <c r="A33" s="121" t="str">
        <f>'Indicator Data'!A36</f>
        <v>Canada</v>
      </c>
      <c r="B33" s="59" t="str">
        <f>'Indicator Data'!B36</f>
        <v>CAN</v>
      </c>
      <c r="C33" s="55">
        <f>ROUND(IF('Indicator Data'!C36=0,0.1,IF(LOG('Indicator Data'!C36)&gt;C$195,10,IF(LOG('Indicator Data'!C36)&lt;C$194,0,10-(C$195-LOG('Indicator Data'!C36))/(C$195-C$194)*10))),1)</f>
        <v>8.4</v>
      </c>
      <c r="D33" s="55">
        <f>ROUND(IF('Indicator Data'!D36=0,0.1,IF(LOG('Indicator Data'!D36)&gt;D$195,10,IF(LOG('Indicator Data'!D36)&lt;D$194,0,10-(D$195-LOG('Indicator Data'!D36))/(D$195-D$194)*10))),1)</f>
        <v>6.8</v>
      </c>
      <c r="E33" s="55">
        <f t="shared" si="0"/>
        <v>7.7</v>
      </c>
      <c r="F33" s="55">
        <f>IF('Indicator Data'!E36="No data",0.1,(ROUND(IF('Indicator Data'!E36=0,0,IF(LOG('Indicator Data'!E36)&gt;F$195,10,IF(LOG('Indicator Data'!E36)&lt;F$194,0,10-(F$195-LOG('Indicator Data'!E36))/(F$195-F$194)*10))),1)))</f>
        <v>7.4</v>
      </c>
      <c r="G33" s="55">
        <f>ROUND(IF('Indicator Data'!F36=0,0,IF(LOG('Indicator Data'!F36)&gt;G$195,10,IF(LOG('Indicator Data'!F36)&lt;G$194,0,10-(G$195-LOG('Indicator Data'!F36))/(G$195-G$194)*10))),1)</f>
        <v>6.9</v>
      </c>
      <c r="H33" s="55">
        <f>ROUND(IF('Indicator Data'!G36=0,0,IF(LOG('Indicator Data'!G36)&gt;H$195,10,IF(LOG('Indicator Data'!G36)&lt;H$194,0,10-(H$195-LOG('Indicator Data'!G36))/(H$195-H$194)*10))),1)</f>
        <v>6</v>
      </c>
      <c r="I33" s="55">
        <f>ROUND(IF('Indicator Data'!H36=0,0,IF(LOG('Indicator Data'!H36)&gt;I$195,10,IF(LOG('Indicator Data'!H36)&lt;I$194,0,10-(I$195-LOG('Indicator Data'!H36))/(I$195-I$194)*10))),1)</f>
        <v>7</v>
      </c>
      <c r="J33" s="55">
        <f t="shared" si="1"/>
        <v>6.5</v>
      </c>
      <c r="K33" s="55">
        <f>ROUND(IF('Indicator Data'!I36=0,0,IF(LOG('Indicator Data'!I36)&gt;K$195,10,IF(LOG('Indicator Data'!I36)&lt;K$194,0,10-(K$195-LOG('Indicator Data'!I36))/(K$195-K$194)*10))),1)</f>
        <v>1.5</v>
      </c>
      <c r="L33" s="55">
        <f t="shared" si="2"/>
        <v>4.5</v>
      </c>
      <c r="M33" s="55">
        <f>ROUND(IF('Indicator Data'!J36=0,0,IF(LOG('Indicator Data'!J36)&gt;M$195,10,IF(LOG('Indicator Data'!J36)&lt;M$194,0,10-(M$195-LOG('Indicator Data'!J36))/(M$195-M$194)*10))),1)</f>
        <v>4.8</v>
      </c>
      <c r="N33" s="56">
        <f>'Indicator Data'!C36/'Indicator Data'!$CB36</f>
        <v>6.3603080853631222E-4</v>
      </c>
      <c r="O33" s="56">
        <f>'Indicator Data'!D36/'Indicator Data'!$CB36</f>
        <v>2.975412257847402E-5</v>
      </c>
      <c r="P33" s="56">
        <f>IF(F33=0.1,"x",'Indicator Data'!E36/'Indicator Data'!$CB36)</f>
        <v>2.654466111476838E-3</v>
      </c>
      <c r="Q33" s="56">
        <f>'Indicator Data'!F36/'Indicator Data'!$CB36</f>
        <v>4.0309703413761588E-6</v>
      </c>
      <c r="R33" s="56">
        <f>'Indicator Data'!G36/'Indicator Data'!$CB36</f>
        <v>6.7005362786773967E-4</v>
      </c>
      <c r="S33" s="56">
        <f>'Indicator Data'!H36/'Indicator Data'!$CB36</f>
        <v>2.0428093715870847E-5</v>
      </c>
      <c r="T33" s="56">
        <f>'Indicator Data'!I36/'Indicator Data'!$CB36</f>
        <v>1.5573583567764798E-6</v>
      </c>
      <c r="U33" s="56">
        <f>'Indicator Data'!J36/'Indicator Data'!$CB36</f>
        <v>2.3857001854666152E-5</v>
      </c>
      <c r="V33" s="55">
        <f t="shared" si="3"/>
        <v>3.2</v>
      </c>
      <c r="W33" s="55">
        <f t="shared" si="4"/>
        <v>0.3</v>
      </c>
      <c r="X33" s="55">
        <f t="shared" si="5"/>
        <v>1.9</v>
      </c>
      <c r="Y33" s="55">
        <f t="shared" si="6"/>
        <v>1.8</v>
      </c>
      <c r="Z33" s="55">
        <f t="shared" si="7"/>
        <v>6.9</v>
      </c>
      <c r="AA33" s="55">
        <f t="shared" si="8"/>
        <v>0.4</v>
      </c>
      <c r="AB33" s="55">
        <f t="shared" si="9"/>
        <v>0</v>
      </c>
      <c r="AC33" s="55">
        <f t="shared" si="10"/>
        <v>0.2</v>
      </c>
      <c r="AD33" s="55">
        <f t="shared" si="11"/>
        <v>0</v>
      </c>
      <c r="AE33" s="55">
        <f t="shared" si="12"/>
        <v>0.1</v>
      </c>
      <c r="AF33" s="55">
        <f t="shared" si="13"/>
        <v>0</v>
      </c>
      <c r="AG33" s="55">
        <f>ROUND(IF('Indicator Data'!K36=0,0,IF('Indicator Data'!K36&gt;AG$195,10,IF('Indicator Data'!K36&lt;AG$194,0,10-(AG$195-'Indicator Data'!K36)/(AG$195-AG$194)*10))),1)</f>
        <v>1.9</v>
      </c>
      <c r="AH33" s="55">
        <f t="shared" si="14"/>
        <v>5.8</v>
      </c>
      <c r="AI33" s="55">
        <f t="shared" si="15"/>
        <v>3.6</v>
      </c>
      <c r="AJ33" s="55">
        <f t="shared" si="16"/>
        <v>3.2</v>
      </c>
      <c r="AK33" s="55">
        <f t="shared" si="17"/>
        <v>3.5</v>
      </c>
      <c r="AL33" s="55">
        <f t="shared" si="18"/>
        <v>3.4</v>
      </c>
      <c r="AM33" s="55">
        <f t="shared" si="19"/>
        <v>0.8</v>
      </c>
      <c r="AN33" s="55">
        <f t="shared" si="20"/>
        <v>2.7</v>
      </c>
      <c r="AO33" s="183">
        <f t="shared" si="21"/>
        <v>5.5</v>
      </c>
      <c r="AP33" s="183">
        <f t="shared" si="41"/>
        <v>5.2</v>
      </c>
      <c r="AQ33" s="183">
        <f t="shared" si="22"/>
        <v>6.9</v>
      </c>
      <c r="AR33" s="183">
        <f t="shared" si="23"/>
        <v>2.6</v>
      </c>
      <c r="AS33" s="55">
        <f t="shared" si="24"/>
        <v>2.2999999999999998</v>
      </c>
      <c r="AT33" s="55">
        <f>IF('Indicator Data'!L36="No data","x",IF('Indicator Data'!CC36&lt;1000,"x",ROUND((IF('Indicator Data'!L36&gt;AT$195,10,IF('Indicator Data'!L36&lt;AT$194,0,10-(AT$195-'Indicator Data'!L36)/(AT$195-AT$194)*10))),1)))</f>
        <v>7.1</v>
      </c>
      <c r="AU33" s="183">
        <f t="shared" si="25"/>
        <v>4.7</v>
      </c>
      <c r="AV33" s="55" t="str">
        <f>IF('Indicator Data'!M36="No data","x",ROUND(IF('Indicator Data'!M36=0,0,IF(LOG('Indicator Data'!M36)&gt;AV$195,10,IF(LOG('Indicator Data'!M36)&lt;AV$194,0,10-(AV$195-LOG('Indicator Data'!M36))/(AV$195-AV$194)*10))),1))</f>
        <v>x</v>
      </c>
      <c r="AW33" s="56" t="str">
        <f>IF(AV33="x","x",'Indicator Data'!M36/'Indicator Data'!$CB36)</f>
        <v>x</v>
      </c>
      <c r="AX33" s="55" t="str">
        <f t="shared" si="42"/>
        <v>x</v>
      </c>
      <c r="AY33" s="55" t="str">
        <f t="shared" si="43"/>
        <v>x</v>
      </c>
      <c r="AZ33" s="55" t="str">
        <f>IF('Indicator Data'!N36="No data","x",ROUND(IF('Indicator Data'!N36=0,0,IF(LOG('Indicator Data'!N36)&gt;AZ$195,10,IF(LOG('Indicator Data'!N36)&lt;AZ$194,0,10-(AZ$195-LOG('Indicator Data'!N36))/(AZ$195-AZ$194)*10))),1))</f>
        <v>x</v>
      </c>
      <c r="BA33" s="56" t="str">
        <f>IF(AZ33="x","x",'Indicator Data'!N36/'Indicator Data'!$CB36)</f>
        <v>x</v>
      </c>
      <c r="BB33" s="55" t="str">
        <f t="shared" si="44"/>
        <v>x</v>
      </c>
      <c r="BC33" s="55" t="str">
        <f t="shared" si="45"/>
        <v>x</v>
      </c>
      <c r="BD33" s="55" t="str">
        <f>IF('Indicator Data'!O36="No data","x",ROUND(IF('Indicator Data'!O36=0,0,IF(LOG('Indicator Data'!O36)&gt;BD$195,10,IF(LOG('Indicator Data'!O36)&lt;BD$194,0,10-(BD$195-LOG('Indicator Data'!O36))/(BD$195-BD$194)*10))),1))</f>
        <v>x</v>
      </c>
      <c r="BE33" s="56" t="str">
        <f>IF(BD33="x","x",'Indicator Data'!O36/'Indicator Data'!$CB36)</f>
        <v>x</v>
      </c>
      <c r="BF33" s="55" t="str">
        <f t="shared" si="46"/>
        <v>x</v>
      </c>
      <c r="BG33" s="55" t="str">
        <f t="shared" si="47"/>
        <v>x</v>
      </c>
      <c r="BH33" s="55" t="str">
        <f>IF('Indicator Data'!P36="No data","x",ROUND(IF('Indicator Data'!P36=0,0,IF(LOG('Indicator Data'!P36)&gt;BH$195,10,IF(LOG('Indicator Data'!P36)&lt;BH$194,0,10-(BH$195-LOG('Indicator Data'!P36))/(BH$195-BH$194)*10))),1))</f>
        <v>x</v>
      </c>
      <c r="BI33" s="56" t="str">
        <f>IF(BH33="x","x",'Indicator Data'!P36/'Indicator Data'!$CB36)</f>
        <v>x</v>
      </c>
      <c r="BJ33" s="55" t="str">
        <f t="shared" si="48"/>
        <v>x</v>
      </c>
      <c r="BK33" s="55" t="str">
        <f t="shared" si="49"/>
        <v>x</v>
      </c>
      <c r="BL33" s="55" t="str">
        <f t="shared" si="50"/>
        <v>x</v>
      </c>
      <c r="BM33" s="55">
        <f>ROUND(IF('Indicator Data'!Q36=0,0,IF(LOG('Indicator Data'!Q36)&gt;BM$195,10,IF(LOG('Indicator Data'!Q36)&lt;BM$194,0,10-(BM$195-LOG('Indicator Data'!Q36))/(BM$195-BM$194)*10))),1)</f>
        <v>0</v>
      </c>
      <c r="BN33" s="55">
        <f>ROUND(IF('Indicator Data'!R36=0,0,IF(LOG('Indicator Data'!R36)&gt;BN$195,10,IF(LOG('Indicator Data'!R36)&lt;BN$194,0,10-(BN$195-LOG('Indicator Data'!R36))/(BN$195-BN$194)*10))),1)</f>
        <v>0</v>
      </c>
      <c r="BO33" s="55">
        <f t="shared" si="51"/>
        <v>0</v>
      </c>
      <c r="BP33" s="56">
        <f>'Indicator Data'!Q36/'Indicator Data'!$CB36</f>
        <v>0</v>
      </c>
      <c r="BQ33" s="56">
        <f>'Indicator Data'!R36/'Indicator Data'!$CB36</f>
        <v>0</v>
      </c>
      <c r="BR33" s="55">
        <f t="shared" si="26"/>
        <v>0</v>
      </c>
      <c r="BS33" s="55">
        <f t="shared" si="27"/>
        <v>0</v>
      </c>
      <c r="BT33" s="55">
        <f t="shared" si="28"/>
        <v>0</v>
      </c>
      <c r="BU33" s="55">
        <f t="shared" si="52"/>
        <v>0</v>
      </c>
      <c r="BV33" s="55">
        <f>ROUND(IF('Indicator Data'!S36=0,0,IF(LOG('Indicator Data'!S36)&gt;BV$195,10,IF(LOG('Indicator Data'!S36)&lt;BV$194,0,10-(BV$195-LOG('Indicator Data'!S36))/(BV$195-BV$194)*10))),1)</f>
        <v>0</v>
      </c>
      <c r="BW33" s="55">
        <f>ROUND(IF('Indicator Data'!T36=0,0,IF(LOG('Indicator Data'!T36)&gt;BW$195,10,IF(LOG('Indicator Data'!T36)&lt;BW$194,0,10-(BW$195-LOG('Indicator Data'!T36))/(BW$195-BW$194)*10))),1)</f>
        <v>0</v>
      </c>
      <c r="BX33" s="55">
        <f t="shared" si="53"/>
        <v>0</v>
      </c>
      <c r="BY33" s="56">
        <f>'Indicator Data'!S36/'Indicator Data'!$CB36</f>
        <v>0</v>
      </c>
      <c r="BZ33" s="56">
        <f>'Indicator Data'!T36/'Indicator Data'!$CB36</f>
        <v>0</v>
      </c>
      <c r="CA33" s="55">
        <f t="shared" si="29"/>
        <v>0</v>
      </c>
      <c r="CB33" s="55">
        <f t="shared" si="30"/>
        <v>0</v>
      </c>
      <c r="CC33" s="55">
        <f t="shared" si="54"/>
        <v>0</v>
      </c>
      <c r="CD33" s="55">
        <f t="shared" si="55"/>
        <v>0</v>
      </c>
      <c r="CE33" s="55">
        <f t="shared" si="56"/>
        <v>0</v>
      </c>
      <c r="CF33" s="55">
        <f>ROUND(IF('Indicator Data'!U36=0,0,IF(LOG('Indicator Data'!U36)&gt;CF$195,10,IF(LOG('Indicator Data'!U36)&lt;CF$194,0,10-(CF$195-LOG('Indicator Data'!U36))/(CF$195-CF$194)*10))),1)</f>
        <v>0</v>
      </c>
      <c r="CG33" s="56">
        <f>'Indicator Data'!U36/'Indicator Data'!$CB36</f>
        <v>0</v>
      </c>
      <c r="CH33" s="55">
        <f t="shared" si="31"/>
        <v>0</v>
      </c>
      <c r="CI33" s="55">
        <f t="shared" si="57"/>
        <v>0</v>
      </c>
      <c r="CJ33" s="55">
        <f>ROUND(IF('Indicator Data'!V36=0,0,IF(LOG('Indicator Data'!V36)&gt;CJ$195,10,IF(LOG('Indicator Data'!V36)&lt;CJ$194,0,10-(CJ$195-LOG('Indicator Data'!V36))/(CJ$195-CJ$194)*10))),1)</f>
        <v>0</v>
      </c>
      <c r="CK33" s="56">
        <f>IF('Indicator Data'!V36/'Indicator Data'!$CB36&gt;1,1,'Indicator Data'!V36/'Indicator Data'!$CB36)</f>
        <v>0</v>
      </c>
      <c r="CL33" s="55">
        <f t="shared" si="32"/>
        <v>0</v>
      </c>
      <c r="CM33" s="55">
        <f t="shared" si="58"/>
        <v>0</v>
      </c>
      <c r="CN33" s="55">
        <f>ROUND(IF('Indicator Data'!W36=0,0,IF(LOG('Indicator Data'!W36)&gt;CN$195,10,IF(LOG('Indicator Data'!W36)&lt;CN$194,0,10-(CN$195-LOG('Indicator Data'!W36))/(CN$195-CN$194)*10))),1)</f>
        <v>0</v>
      </c>
      <c r="CO33" s="56">
        <f>'Indicator Data'!W36/'Indicator Data'!$CB36</f>
        <v>0</v>
      </c>
      <c r="CP33" s="55">
        <f t="shared" si="33"/>
        <v>0</v>
      </c>
      <c r="CQ33" s="55">
        <f t="shared" si="59"/>
        <v>0</v>
      </c>
      <c r="CR33" s="55">
        <f t="shared" si="34"/>
        <v>0</v>
      </c>
      <c r="CS33" s="55">
        <f>IF('Indicator Data'!BR36="No data","x",ROUND(IF('Indicator Data'!BR36&gt;CS$195,0,IF('Indicator Data'!BR36&lt;CS$194,10,(CS$195-'Indicator Data'!BR36)/(CS$195-CS$194)*10)),1))</f>
        <v>0.1</v>
      </c>
      <c r="CT33" s="55">
        <f>IF('Indicator Data'!BS36="No data","x",ROUND(IF('Indicator Data'!BS36&gt;CT$195,0,IF('Indicator Data'!BS36&lt;CT$194,10,(CT$195-'Indicator Data'!BS36)/(CT$195-CT$194)*10)),1))</f>
        <v>0.1</v>
      </c>
      <c r="CU33" s="55" t="str">
        <f>IF('Indicator Data'!AC36="No data","x",ROUND(IF('Indicator Data'!AC36&gt;CU$195,0,IF('Indicator Data'!AC36&lt;CU$194,10,(CU$195-'Indicator Data'!AC36)/(CU$195-CU$194)*10)),1))</f>
        <v>x</v>
      </c>
      <c r="CV33" s="55">
        <f t="shared" si="35"/>
        <v>0.1</v>
      </c>
      <c r="CW33" s="55">
        <f>IF('Indicator Data'!X36="No data","x",ROUND(IF(LOG('Indicator Data'!X36)&gt;CW$195,10,IF(LOG('Indicator Data'!X36)&lt;CW$194,0,10-(CW$195-LOG('Indicator Data'!X36))/(CW$195-CW$194)*10)),1))</f>
        <v>2</v>
      </c>
      <c r="CX33" s="55">
        <f>IF('Indicator Data'!Y36="No data","x",ROUND(IF('Indicator Data'!Y36&gt;CX$195,10,IF('Indicator Data'!Y36&lt;CX$194,0,10-(CX$195-'Indicator Data'!Y36)/(CX$195-CX$194)*10)),1))</f>
        <v>3</v>
      </c>
      <c r="CY33" s="55">
        <f>IF('Indicator Data'!Z36="No data","x",ROUND(IF('Indicator Data'!Z36&gt;CY$195,10,IF('Indicator Data'!Z36&lt;CY$194,0,10-(CY$195-'Indicator Data'!Z36)/(CY$195-CY$194)*10)),1))</f>
        <v>8.1</v>
      </c>
      <c r="CZ33" s="55">
        <f>IF('Indicator Data'!AA36="No data","x",ROUND(IF('Indicator Data'!AA36&gt;CZ$195,10,IF('Indicator Data'!AA36&lt;CZ$194,0,10-(CZ$195-'Indicator Data'!AA36)/(CZ$195-CZ$194)*10)),1))</f>
        <v>1.2</v>
      </c>
      <c r="DA33" s="55">
        <f t="shared" si="60"/>
        <v>3.6</v>
      </c>
      <c r="DB33" s="55">
        <f t="shared" si="61"/>
        <v>2.4</v>
      </c>
      <c r="DC33" s="55">
        <f>IF('Indicator Data'!AF36="No data","x",ROUND(IF('Indicator Data'!AF36&gt;DC$195,10,IF('Indicator Data'!AF36&lt;DC$194,0,10-(DC$195-'Indicator Data'!AF36)/(DC$195-DC$194)*10)),1))</f>
        <v>0</v>
      </c>
      <c r="DD33" s="55">
        <f>IF('Indicator Data'!AG36="No data","x",ROUND(IF('Indicator Data'!AG36&gt;DD$195,10,IF('Indicator Data'!AG36&lt;DD$194,0,10-(DD$195-'Indicator Data'!AG36)/(DD$195-DD$194)*10)),1))</f>
        <v>0.2</v>
      </c>
      <c r="DE33" s="55">
        <f t="shared" si="62"/>
        <v>2.4</v>
      </c>
      <c r="DF33" s="55">
        <f>IF('Indicator Data'!AB36="No data","x",ROUND(IF('Indicator Data'!AB36&gt;DF$195,10,IF('Indicator Data'!AB36&lt;DF$194,0,10-(DF$195-'Indicator Data'!AB36)/(DF$195-DF$194)*10)),1))</f>
        <v>0</v>
      </c>
      <c r="DG33" s="55">
        <f t="shared" si="63"/>
        <v>0.1</v>
      </c>
      <c r="DH33" s="184">
        <f>IF('Indicator Data'!AD36="No data","x",'Indicator Data'!AD36/'Indicator Data'!$CA36)</f>
        <v>8.2342008259701316E-4</v>
      </c>
      <c r="DI33" s="55">
        <f t="shared" si="64"/>
        <v>1.8</v>
      </c>
      <c r="DJ33" s="55">
        <f>IF('Indicator Data'!AE36="No data","x",ROUND(IF('Indicator Data'!AE36&gt;DJ$195,0,IF('Indicator Data'!AE36&lt;DJ$194,10,(DJ$195-'Indicator Data'!AE36)/(DJ$195-DJ$194)*10)),1))</f>
        <v>0</v>
      </c>
      <c r="DK33" s="55">
        <f t="shared" si="65"/>
        <v>0.9</v>
      </c>
      <c r="DL33" s="55">
        <f t="shared" si="66"/>
        <v>1.1000000000000001</v>
      </c>
      <c r="DM33" s="57">
        <f t="shared" si="36"/>
        <v>1.2</v>
      </c>
      <c r="DN33" s="58">
        <f t="shared" si="37"/>
        <v>4.5999999999999996</v>
      </c>
      <c r="DO33" s="55">
        <f>ROUND(IF('Indicator Data'!AH36=0,0,IF('Indicator Data'!AH36&gt;DO$195,10,IF('Indicator Data'!AH36&lt;DO$194,0,10-(DO$195-'Indicator Data'!AH36)/(DO$195-DO$194)*10))),1)</f>
        <v>0.2</v>
      </c>
      <c r="DP33" s="55">
        <f>ROUND(IF('Indicator Data'!AI36=0,0,IF(LOG('Indicator Data'!AI36)&gt;LOG(DP$195),10,IF(LOG('Indicator Data'!AI36)&lt;LOG(DP$194),0,10-(LOG(DP$195)-LOG('Indicator Data'!AI36))/(LOG(DP$195)-LOG(DP$194))*10))),1)</f>
        <v>0</v>
      </c>
      <c r="DQ33" s="57">
        <f t="shared" si="38"/>
        <v>0.1</v>
      </c>
      <c r="DR33" s="55">
        <f>'Indicator Data'!AJ36</f>
        <v>0</v>
      </c>
      <c r="DS33" s="55">
        <f>'Indicator Data'!AK36</f>
        <v>0</v>
      </c>
      <c r="DT33" s="57">
        <f t="shared" si="39"/>
        <v>0</v>
      </c>
      <c r="DU33" s="58">
        <f t="shared" si="40"/>
        <v>0.1</v>
      </c>
      <c r="DV33" s="15"/>
      <c r="DW33" s="103"/>
    </row>
    <row r="34" spans="1:127" s="4" customFormat="1" x14ac:dyDescent="0.25">
      <c r="A34" s="121" t="str">
        <f>'Indicator Data'!A37</f>
        <v>Central African Republic</v>
      </c>
      <c r="B34" s="59" t="str">
        <f>'Indicator Data'!B37</f>
        <v>CAF</v>
      </c>
      <c r="C34" s="55">
        <f>ROUND(IF('Indicator Data'!C37=0,0.1,IF(LOG('Indicator Data'!C37)&gt;C$195,10,IF(LOG('Indicator Data'!C37)&lt;C$194,0,10-(C$195-LOG('Indicator Data'!C37))/(C$195-C$194)*10))),1)</f>
        <v>0.1</v>
      </c>
      <c r="D34" s="55">
        <f>ROUND(IF('Indicator Data'!D37=0,0.1,IF(LOG('Indicator Data'!D37)&gt;D$195,10,IF(LOG('Indicator Data'!D37)&lt;D$194,0,10-(D$195-LOG('Indicator Data'!D37))/(D$195-D$194)*10))),1)</f>
        <v>0.1</v>
      </c>
      <c r="E34" s="55">
        <f t="shared" si="0"/>
        <v>0.1</v>
      </c>
      <c r="F34" s="55">
        <f>IF('Indicator Data'!E37="No data",0.1,(ROUND(IF('Indicator Data'!E37=0,0,IF(LOG('Indicator Data'!E37)&gt;F$195,10,IF(LOG('Indicator Data'!E37)&lt;F$194,0,10-(F$195-LOG('Indicator Data'!E37))/(F$195-F$194)*10))),1)))</f>
        <v>6.4</v>
      </c>
      <c r="G34" s="55">
        <f>ROUND(IF('Indicator Data'!F37=0,0,IF(LOG('Indicator Data'!F37)&gt;G$195,10,IF(LOG('Indicator Data'!F37)&lt;G$194,0,10-(G$195-LOG('Indicator Data'!F37))/(G$195-G$194)*10))),1)</f>
        <v>0</v>
      </c>
      <c r="H34" s="55">
        <f>ROUND(IF('Indicator Data'!G37=0,0,IF(LOG('Indicator Data'!G37)&gt;H$195,10,IF(LOG('Indicator Data'!G37)&lt;H$194,0,10-(H$195-LOG('Indicator Data'!G37))/(H$195-H$194)*10))),1)</f>
        <v>0</v>
      </c>
      <c r="I34" s="55">
        <f>ROUND(IF('Indicator Data'!H37=0,0,IF(LOG('Indicator Data'!H37)&gt;I$195,10,IF(LOG('Indicator Data'!H37)&lt;I$194,0,10-(I$195-LOG('Indicator Data'!H37))/(I$195-I$194)*10))),1)</f>
        <v>0</v>
      </c>
      <c r="J34" s="55">
        <f t="shared" si="1"/>
        <v>0</v>
      </c>
      <c r="K34" s="55">
        <f>ROUND(IF('Indicator Data'!I37=0,0,IF(LOG('Indicator Data'!I37)&gt;K$195,10,IF(LOG('Indicator Data'!I37)&lt;K$194,0,10-(K$195-LOG('Indicator Data'!I37))/(K$195-K$194)*10))),1)</f>
        <v>0</v>
      </c>
      <c r="L34" s="55">
        <f t="shared" si="2"/>
        <v>0</v>
      </c>
      <c r="M34" s="55">
        <f>ROUND(IF('Indicator Data'!J37=0,0,IF(LOG('Indicator Data'!J37)&gt;M$195,10,IF(LOG('Indicator Data'!J37)&lt;M$194,0,10-(M$195-LOG('Indicator Data'!J37))/(M$195-M$194)*10))),1)</f>
        <v>0</v>
      </c>
      <c r="N34" s="56">
        <f>'Indicator Data'!C37/'Indicator Data'!$CB37</f>
        <v>0</v>
      </c>
      <c r="O34" s="56">
        <f>'Indicator Data'!D37/'Indicator Data'!$CB37</f>
        <v>0</v>
      </c>
      <c r="P34" s="56">
        <f>IF(F34=0.1,"x",'Indicator Data'!E37/'Indicator Data'!$CB37)</f>
        <v>7.5738897053734648E-3</v>
      </c>
      <c r="Q34" s="56">
        <f>'Indicator Data'!F37/'Indicator Data'!$CB37</f>
        <v>0</v>
      </c>
      <c r="R34" s="56">
        <f>'Indicator Data'!G37/'Indicator Data'!$CB37</f>
        <v>0</v>
      </c>
      <c r="S34" s="56">
        <f>'Indicator Data'!H37/'Indicator Data'!$CB37</f>
        <v>0</v>
      </c>
      <c r="T34" s="56">
        <f>'Indicator Data'!I37/'Indicator Data'!$CB37</f>
        <v>0</v>
      </c>
      <c r="U34" s="56">
        <f>'Indicator Data'!J37/'Indicator Data'!$CB37</f>
        <v>0</v>
      </c>
      <c r="V34" s="55">
        <f t="shared" si="3"/>
        <v>0</v>
      </c>
      <c r="W34" s="55">
        <f t="shared" si="4"/>
        <v>0</v>
      </c>
      <c r="X34" s="55">
        <f t="shared" si="5"/>
        <v>0</v>
      </c>
      <c r="Y34" s="55">
        <f t="shared" si="6"/>
        <v>5</v>
      </c>
      <c r="Z34" s="55">
        <f t="shared" si="7"/>
        <v>0</v>
      </c>
      <c r="AA34" s="55">
        <f t="shared" si="8"/>
        <v>0</v>
      </c>
      <c r="AB34" s="55">
        <f t="shared" si="9"/>
        <v>0</v>
      </c>
      <c r="AC34" s="55">
        <f t="shared" si="10"/>
        <v>0</v>
      </c>
      <c r="AD34" s="55">
        <f t="shared" si="11"/>
        <v>0</v>
      </c>
      <c r="AE34" s="55">
        <f t="shared" si="12"/>
        <v>0</v>
      </c>
      <c r="AF34" s="55">
        <f t="shared" si="13"/>
        <v>0</v>
      </c>
      <c r="AG34" s="55">
        <f>ROUND(IF('Indicator Data'!K37=0,0,IF('Indicator Data'!K37&gt;AG$195,10,IF('Indicator Data'!K37&lt;AG$194,0,10-(AG$195-'Indicator Data'!K37)/(AG$195-AG$194)*10))),1)</f>
        <v>0</v>
      </c>
      <c r="AH34" s="55">
        <f t="shared" si="14"/>
        <v>0.1</v>
      </c>
      <c r="AI34" s="55">
        <f t="shared" si="15"/>
        <v>0.1</v>
      </c>
      <c r="AJ34" s="55">
        <f t="shared" si="16"/>
        <v>0</v>
      </c>
      <c r="AK34" s="55">
        <f t="shared" si="17"/>
        <v>0</v>
      </c>
      <c r="AL34" s="55">
        <f t="shared" si="18"/>
        <v>0</v>
      </c>
      <c r="AM34" s="55">
        <f t="shared" si="19"/>
        <v>0</v>
      </c>
      <c r="AN34" s="55">
        <f t="shared" si="20"/>
        <v>0</v>
      </c>
      <c r="AO34" s="183">
        <f t="shared" si="21"/>
        <v>0.1</v>
      </c>
      <c r="AP34" s="183">
        <f t="shared" si="41"/>
        <v>5.7</v>
      </c>
      <c r="AQ34" s="183">
        <f t="shared" si="22"/>
        <v>0</v>
      </c>
      <c r="AR34" s="183">
        <f t="shared" si="23"/>
        <v>0</v>
      </c>
      <c r="AS34" s="55">
        <f t="shared" si="24"/>
        <v>0</v>
      </c>
      <c r="AT34" s="55">
        <f>IF('Indicator Data'!L37="No data","x",IF('Indicator Data'!CC37&lt;1000,"x",ROUND((IF('Indicator Data'!L37&gt;AT$195,10,IF('Indicator Data'!L37&lt;AT$194,0,10-(AT$195-'Indicator Data'!L37)/(AT$195-AT$194)*10))),1)))</f>
        <v>1</v>
      </c>
      <c r="AU34" s="183">
        <f t="shared" si="25"/>
        <v>0.5</v>
      </c>
      <c r="AV34" s="55">
        <f>IF('Indicator Data'!M37="No data","x",ROUND(IF('Indicator Data'!M37=0,0,IF(LOG('Indicator Data'!M37)&gt;AV$195,10,IF(LOG('Indicator Data'!M37)&lt;AV$194,0,10-(AV$195-LOG('Indicator Data'!M37))/(AV$195-AV$194)*10))),1))</f>
        <v>7.4</v>
      </c>
      <c r="AW34" s="56">
        <f>IF(AV34="x","x",'Indicator Data'!M37/'Indicator Data'!$CB37)</f>
        <v>0.31812371954501228</v>
      </c>
      <c r="AX34" s="55">
        <f t="shared" si="42"/>
        <v>3.5</v>
      </c>
      <c r="AY34" s="55">
        <f t="shared" si="43"/>
        <v>5.8</v>
      </c>
      <c r="AZ34" s="55">
        <f>IF('Indicator Data'!N37="No data","x",ROUND(IF('Indicator Data'!N37=0,0,IF(LOG('Indicator Data'!N37)&gt;AZ$195,10,IF(LOG('Indicator Data'!N37)&lt;AZ$194,0,10-(AZ$195-LOG('Indicator Data'!N37))/(AZ$195-AZ$194)*10))),1))</f>
        <v>8.1999999999999993</v>
      </c>
      <c r="BA34" s="56">
        <f>IF(AZ34="x","x",'Indicator Data'!N37/'Indicator Data'!$CB37)</f>
        <v>0.17736499545907919</v>
      </c>
      <c r="BB34" s="55">
        <f t="shared" si="44"/>
        <v>10</v>
      </c>
      <c r="BC34" s="55">
        <f t="shared" si="45"/>
        <v>9.3000000000000007</v>
      </c>
      <c r="BD34" s="55">
        <f>IF('Indicator Data'!O37="No data","x",ROUND(IF('Indicator Data'!O37=0,0,IF(LOG('Indicator Data'!O37)&gt;BD$195,10,IF(LOG('Indicator Data'!O37)&lt;BD$194,0,10-(BD$195-LOG('Indicator Data'!O37))/(BD$195-BD$194)*10))),1))</f>
        <v>4</v>
      </c>
      <c r="BE34" s="56">
        <f>IF(BD34="x","x",'Indicator Data'!O37/'Indicator Data'!$CB37)</f>
        <v>4.877363662944311E-4</v>
      </c>
      <c r="BF34" s="55">
        <f t="shared" si="46"/>
        <v>0</v>
      </c>
      <c r="BG34" s="55">
        <f t="shared" si="47"/>
        <v>2.2000000000000002</v>
      </c>
      <c r="BH34" s="55">
        <f>IF('Indicator Data'!P37="No data","x",ROUND(IF('Indicator Data'!P37=0,0,IF(LOG('Indicator Data'!P37)&gt;BH$195,10,IF(LOG('Indicator Data'!P37)&lt;BH$194,0,10-(BH$195-LOG('Indicator Data'!P37))/(BH$195-BH$194)*10))),1))</f>
        <v>8.3000000000000007</v>
      </c>
      <c r="BI34" s="56">
        <f>IF(BH34="x","x",'Indicator Data'!P37/'Indicator Data'!$CB37)</f>
        <v>0.18983467541067364</v>
      </c>
      <c r="BJ34" s="55">
        <f t="shared" si="48"/>
        <v>10</v>
      </c>
      <c r="BK34" s="55">
        <f t="shared" si="49"/>
        <v>9.3000000000000007</v>
      </c>
      <c r="BL34" s="55">
        <f t="shared" si="50"/>
        <v>7.6</v>
      </c>
      <c r="BM34" s="55">
        <f>ROUND(IF('Indicator Data'!Q37=0,0,IF(LOG('Indicator Data'!Q37)&gt;BM$195,10,IF(LOG('Indicator Data'!Q37)&lt;BM$194,0,10-(BM$195-LOG('Indicator Data'!Q37))/(BM$195-BM$194)*10))),1)</f>
        <v>8.1</v>
      </c>
      <c r="BN34" s="55">
        <f>ROUND(IF('Indicator Data'!R37=0,0,IF(LOG('Indicator Data'!R37)&gt;BN$195,10,IF(LOG('Indicator Data'!R37)&lt;BN$194,0,10-(BN$195-LOG('Indicator Data'!R37))/(BN$195-BN$194)*10))),1)</f>
        <v>0</v>
      </c>
      <c r="BO34" s="55">
        <f t="shared" si="51"/>
        <v>2.6999999999999997</v>
      </c>
      <c r="BP34" s="56">
        <f>'Indicator Data'!Q37/'Indicator Data'!$CB37</f>
        <v>0.99919168027097338</v>
      </c>
      <c r="BQ34" s="56">
        <f>'Indicator Data'!R37/'Indicator Data'!$CB37</f>
        <v>0</v>
      </c>
      <c r="BR34" s="55">
        <f t="shared" si="26"/>
        <v>10</v>
      </c>
      <c r="BS34" s="55">
        <f t="shared" si="27"/>
        <v>0</v>
      </c>
      <c r="BT34" s="55">
        <f t="shared" si="28"/>
        <v>3.3333333333333335</v>
      </c>
      <c r="BU34" s="55">
        <f t="shared" si="52"/>
        <v>3</v>
      </c>
      <c r="BV34" s="55">
        <f>ROUND(IF('Indicator Data'!S37=0,0,IF(LOG('Indicator Data'!S37)&gt;BV$195,10,IF(LOG('Indicator Data'!S37)&lt;BV$194,0,10-(BV$195-LOG('Indicator Data'!S37))/(BV$195-BV$194)*10))),1)</f>
        <v>3.7</v>
      </c>
      <c r="BW34" s="55">
        <f>ROUND(IF('Indicator Data'!T37=0,0,IF(LOG('Indicator Data'!T37)&gt;BW$195,10,IF(LOG('Indicator Data'!T37)&lt;BW$194,0,10-(BW$195-LOG('Indicator Data'!T37))/(BW$195-BW$194)*10))),1)</f>
        <v>8.1</v>
      </c>
      <c r="BX34" s="55">
        <f t="shared" si="53"/>
        <v>6.6333333333333329</v>
      </c>
      <c r="BY34" s="56">
        <f>'Indicator Data'!S37/'Indicator Data'!$CB37</f>
        <v>8.2399351878615658E-4</v>
      </c>
      <c r="BZ34" s="56">
        <f>'Indicator Data'!T37/'Indicator Data'!$CB37</f>
        <v>0.99836768675218723</v>
      </c>
      <c r="CA34" s="55">
        <f t="shared" si="29"/>
        <v>0</v>
      </c>
      <c r="CB34" s="55">
        <f t="shared" si="30"/>
        <v>10</v>
      </c>
      <c r="CC34" s="55">
        <f t="shared" si="54"/>
        <v>6.666666666666667</v>
      </c>
      <c r="CD34" s="55">
        <f t="shared" si="55"/>
        <v>6.7</v>
      </c>
      <c r="CE34" s="55">
        <f t="shared" si="56"/>
        <v>5.0999999999999996</v>
      </c>
      <c r="CF34" s="55">
        <f>ROUND(IF('Indicator Data'!U37=0,0,IF(LOG('Indicator Data'!U37)&gt;CF$195,10,IF(LOG('Indicator Data'!U37)&lt;CF$194,0,10-(CF$195-LOG('Indicator Data'!U37))/(CF$195-CF$194)*10))),1)</f>
        <v>8.1</v>
      </c>
      <c r="CG34" s="56">
        <f>'Indicator Data'!U37/'Indicator Data'!$CB37</f>
        <v>0.96948577756246102</v>
      </c>
      <c r="CH34" s="55">
        <f t="shared" si="31"/>
        <v>10</v>
      </c>
      <c r="CI34" s="55">
        <f t="shared" si="57"/>
        <v>9.3000000000000007</v>
      </c>
      <c r="CJ34" s="55">
        <f>ROUND(IF('Indicator Data'!V37=0,0,IF(LOG('Indicator Data'!V37)&gt;CJ$195,10,IF(LOG('Indicator Data'!V37)&lt;CJ$194,0,10-(CJ$195-LOG('Indicator Data'!V37))/(CJ$195-CJ$194)*10))),1)</f>
        <v>8.1</v>
      </c>
      <c r="CK34" s="56">
        <f>IF('Indicator Data'!V37/'Indicator Data'!$CB37&gt;1,1,'Indicator Data'!V37/'Indicator Data'!$CB37)</f>
        <v>0.99159252035760659</v>
      </c>
      <c r="CL34" s="55">
        <f t="shared" si="32"/>
        <v>9.9</v>
      </c>
      <c r="CM34" s="55">
        <f t="shared" si="58"/>
        <v>9.1999999999999993</v>
      </c>
      <c r="CN34" s="55">
        <f>ROUND(IF('Indicator Data'!W37=0,0,IF(LOG('Indicator Data'!W37)&gt;CN$195,10,IF(LOG('Indicator Data'!W37)&lt;CN$194,0,10-(CN$195-LOG('Indicator Data'!W37))/(CN$195-CN$194)*10))),1)</f>
        <v>8.1</v>
      </c>
      <c r="CO34" s="56">
        <f>'Indicator Data'!W37/'Indicator Data'!$CB37</f>
        <v>0.99615540460972263</v>
      </c>
      <c r="CP34" s="55">
        <f t="shared" si="33"/>
        <v>10</v>
      </c>
      <c r="CQ34" s="55">
        <f t="shared" si="59"/>
        <v>9.3000000000000007</v>
      </c>
      <c r="CR34" s="55">
        <f t="shared" si="34"/>
        <v>8.6</v>
      </c>
      <c r="CS34" s="55">
        <f>IF('Indicator Data'!BR37="No data","x",ROUND(IF('Indicator Data'!BR37&gt;CS$195,0,IF('Indicator Data'!BR37&lt;CS$194,10,(CS$195-'Indicator Data'!BR37)/(CS$195-CS$194)*10)),1))</f>
        <v>8.3000000000000007</v>
      </c>
      <c r="CT34" s="55">
        <f>IF('Indicator Data'!BS37="No data","x",ROUND(IF('Indicator Data'!BS37&gt;CT$195,0,IF('Indicator Data'!BS37&lt;CT$194,10,(CT$195-'Indicator Data'!BS37)/(CT$195-CT$194)*10)),1))</f>
        <v>8.9</v>
      </c>
      <c r="CU34" s="55">
        <f>IF('Indicator Data'!AC37="No data","x",ROUND(IF('Indicator Data'!AC37&gt;CU$195,0,IF('Indicator Data'!AC37&lt;CU$194,10,(CU$195-'Indicator Data'!AC37)/(CU$195-CU$194)*10)),1))</f>
        <v>8.3000000000000007</v>
      </c>
      <c r="CV34" s="55">
        <f t="shared" si="35"/>
        <v>8.5</v>
      </c>
      <c r="CW34" s="55">
        <f>IF('Indicator Data'!X37="No data","x",ROUND(IF(LOG('Indicator Data'!X37)&gt;CW$195,10,IF(LOG('Indicator Data'!X37)&lt;CW$194,0,10-(CW$195-LOG('Indicator Data'!X37))/(CW$195-CW$194)*10)),1))</f>
        <v>2.9</v>
      </c>
      <c r="CX34" s="55">
        <f>IF('Indicator Data'!Y37="No data","x",ROUND(IF('Indicator Data'!Y37&gt;CX$195,10,IF('Indicator Data'!Y37&lt;CX$194,0,10-(CX$195-'Indicator Data'!Y37)/(CX$195-CX$194)*10)),1))</f>
        <v>4.9000000000000004</v>
      </c>
      <c r="CY34" s="55">
        <f>IF('Indicator Data'!Z37="No data","x",ROUND(IF('Indicator Data'!Z37&gt;CY$195,10,IF('Indicator Data'!Z37&lt;CY$194,0,10-(CY$195-'Indicator Data'!Z37)/(CY$195-CY$194)*10)),1))</f>
        <v>4.0999999999999996</v>
      </c>
      <c r="CZ34" s="55" t="str">
        <f>IF('Indicator Data'!AA37="No data","x",ROUND(IF('Indicator Data'!AA37&gt;CZ$195,10,IF('Indicator Data'!AA37&lt;CZ$194,0,10-(CZ$195-'Indicator Data'!AA37)/(CZ$195-CZ$194)*10)),1))</f>
        <v>x</v>
      </c>
      <c r="DA34" s="55">
        <f t="shared" si="60"/>
        <v>4</v>
      </c>
      <c r="DB34" s="55">
        <f t="shared" si="61"/>
        <v>5.5</v>
      </c>
      <c r="DC34" s="55">
        <f>IF('Indicator Data'!AF37="No data","x",ROUND(IF('Indicator Data'!AF37&gt;DC$195,10,IF('Indicator Data'!AF37&lt;DC$194,0,10-(DC$195-'Indicator Data'!AF37)/(DC$195-DC$194)*10)),1))</f>
        <v>10</v>
      </c>
      <c r="DD34" s="55">
        <f>IF('Indicator Data'!AG37="No data","x",ROUND(IF('Indicator Data'!AG37&gt;DD$195,10,IF('Indicator Data'!AG37&lt;DD$194,0,10-(DD$195-'Indicator Data'!AG37)/(DD$195-DD$194)*10)),1))</f>
        <v>6.9</v>
      </c>
      <c r="DE34" s="55">
        <f t="shared" si="62"/>
        <v>5.8</v>
      </c>
      <c r="DF34" s="55">
        <f>IF('Indicator Data'!AB37="No data","x",ROUND(IF('Indicator Data'!AB37&gt;DF$195,10,IF('Indicator Data'!AB37&lt;DF$194,0,10-(DF$195-'Indicator Data'!AB37)/(DF$195-DF$194)*10)),1))</f>
        <v>7.9</v>
      </c>
      <c r="DG34" s="55">
        <f t="shared" si="63"/>
        <v>8.4</v>
      </c>
      <c r="DH34" s="184">
        <f>IF('Indicator Data'!AD37="No data","x",'Indicator Data'!AD37/'Indicator Data'!$CA37)</f>
        <v>5.4581713355808077E-5</v>
      </c>
      <c r="DI34" s="55">
        <f t="shared" si="64"/>
        <v>9.5</v>
      </c>
      <c r="DJ34" s="55">
        <f>IF('Indicator Data'!AE37="No data","x",ROUND(IF('Indicator Data'!AE37&gt;DJ$195,0,IF('Indicator Data'!AE37&lt;DJ$194,10,(DJ$195-'Indicator Data'!AE37)/(DJ$195-DJ$194)*10)),1))</f>
        <v>10</v>
      </c>
      <c r="DK34" s="55">
        <f t="shared" si="65"/>
        <v>9.8000000000000007</v>
      </c>
      <c r="DL34" s="55">
        <f t="shared" si="66"/>
        <v>8</v>
      </c>
      <c r="DM34" s="57">
        <f t="shared" si="36"/>
        <v>7.6</v>
      </c>
      <c r="DN34" s="58">
        <f t="shared" si="37"/>
        <v>3.1</v>
      </c>
      <c r="DO34" s="55">
        <f>ROUND(IF('Indicator Data'!AH37=0,0,IF('Indicator Data'!AH37&gt;DO$195,10,IF('Indicator Data'!AH37&lt;DO$194,0,10-(DO$195-'Indicator Data'!AH37)/(DO$195-DO$194)*10))),1)</f>
        <v>9.6</v>
      </c>
      <c r="DP34" s="55">
        <f>ROUND(IF('Indicator Data'!AI37=0,0,IF(LOG('Indicator Data'!AI37)&gt;LOG(DP$195),10,IF(LOG('Indicator Data'!AI37)&lt;LOG(DP$194),0,10-(LOG(DP$195)-LOG('Indicator Data'!AI37))/(LOG(DP$195)-LOG(DP$194))*10))),1)</f>
        <v>8.6999999999999993</v>
      </c>
      <c r="DQ34" s="57">
        <f t="shared" si="38"/>
        <v>9.1999999999999993</v>
      </c>
      <c r="DR34" s="55">
        <f>'Indicator Data'!AJ37</f>
        <v>5</v>
      </c>
      <c r="DS34" s="55">
        <f>'Indicator Data'!AK37</f>
        <v>0</v>
      </c>
      <c r="DT34" s="57">
        <f t="shared" si="39"/>
        <v>10</v>
      </c>
      <c r="DU34" s="58">
        <f t="shared" si="40"/>
        <v>10</v>
      </c>
      <c r="DV34" s="15"/>
      <c r="DW34" s="103"/>
    </row>
    <row r="35" spans="1:127" s="4" customFormat="1" x14ac:dyDescent="0.25">
      <c r="A35" s="121" t="str">
        <f>'Indicator Data'!A38</f>
        <v>Chad</v>
      </c>
      <c r="B35" s="59" t="str">
        <f>'Indicator Data'!B38</f>
        <v>TCD</v>
      </c>
      <c r="C35" s="55">
        <f>ROUND(IF('Indicator Data'!C38=0,0.1,IF(LOG('Indicator Data'!C38)&gt;C$195,10,IF(LOG('Indicator Data'!C38)&lt;C$194,0,10-(C$195-LOG('Indicator Data'!C38))/(C$195-C$194)*10))),1)</f>
        <v>0.1</v>
      </c>
      <c r="D35" s="55">
        <f>ROUND(IF('Indicator Data'!D38=0,0.1,IF(LOG('Indicator Data'!D38)&gt;D$195,10,IF(LOG('Indicator Data'!D38)&lt;D$194,0,10-(D$195-LOG('Indicator Data'!D38))/(D$195-D$194)*10))),1)</f>
        <v>0.1</v>
      </c>
      <c r="E35" s="55">
        <f t="shared" ref="E35:E66" si="67">ROUND((10-GEOMEAN(((10-C35)/10*9+1),((10-D35)/10*9+1)))/9*10,1)</f>
        <v>0.1</v>
      </c>
      <c r="F35" s="55">
        <f>IF('Indicator Data'!E38="No data",0.1,(ROUND(IF('Indicator Data'!E38=0,0,IF(LOG('Indicator Data'!E38)&gt;F$195,10,IF(LOG('Indicator Data'!E38)&lt;F$194,0,10-(F$195-LOG('Indicator Data'!E38))/(F$195-F$194)*10))),1)))</f>
        <v>7.9</v>
      </c>
      <c r="G35" s="55">
        <f>ROUND(IF('Indicator Data'!F38=0,0,IF(LOG('Indicator Data'!F38)&gt;G$195,10,IF(LOG('Indicator Data'!F38)&lt;G$194,0,10-(G$195-LOG('Indicator Data'!F38))/(G$195-G$194)*10))),1)</f>
        <v>0</v>
      </c>
      <c r="H35" s="55">
        <f>ROUND(IF('Indicator Data'!G38=0,0,IF(LOG('Indicator Data'!G38)&gt;H$195,10,IF(LOG('Indicator Data'!G38)&lt;H$194,0,10-(H$195-LOG('Indicator Data'!G38))/(H$195-H$194)*10))),1)</f>
        <v>0</v>
      </c>
      <c r="I35" s="55">
        <f>ROUND(IF('Indicator Data'!H38=0,0,IF(LOG('Indicator Data'!H38)&gt;I$195,10,IF(LOG('Indicator Data'!H38)&lt;I$194,0,10-(I$195-LOG('Indicator Data'!H38))/(I$195-I$194)*10))),1)</f>
        <v>0</v>
      </c>
      <c r="J35" s="55">
        <f t="shared" ref="J35:J66" si="68">ROUND((10-GEOMEAN(((10-H35)/10*9+1),((10-I35)/10*9+1)))/9*10,1)</f>
        <v>0</v>
      </c>
      <c r="K35" s="55">
        <f>ROUND(IF('Indicator Data'!I38=0,0,IF(LOG('Indicator Data'!I38)&gt;K$195,10,IF(LOG('Indicator Data'!I38)&lt;K$194,0,10-(K$195-LOG('Indicator Data'!I38))/(K$195-K$194)*10))),1)</f>
        <v>0</v>
      </c>
      <c r="L35" s="55">
        <f t="shared" ref="L35:L66" si="69">ROUND((10-GEOMEAN(((10-J35)/10*9+1),((10-K35)/10*9+1)))/9*10,1)</f>
        <v>0</v>
      </c>
      <c r="M35" s="55">
        <f>ROUND(IF('Indicator Data'!J38=0,0,IF(LOG('Indicator Data'!J38)&gt;M$195,10,IF(LOG('Indicator Data'!J38)&lt;M$194,0,10-(M$195-LOG('Indicator Data'!J38))/(M$195-M$194)*10))),1)</f>
        <v>10</v>
      </c>
      <c r="N35" s="56">
        <f>'Indicator Data'!C38/'Indicator Data'!$CB38</f>
        <v>0</v>
      </c>
      <c r="O35" s="56">
        <f>'Indicator Data'!D38/'Indicator Data'!$CB38</f>
        <v>0</v>
      </c>
      <c r="P35" s="56">
        <f>IF(F35=0.1,"x",'Indicator Data'!E38/'Indicator Data'!$CB38)</f>
        <v>1.0515339700790414E-2</v>
      </c>
      <c r="Q35" s="56">
        <f>'Indicator Data'!F38/'Indicator Data'!$CB38</f>
        <v>0</v>
      </c>
      <c r="R35" s="56">
        <f>'Indicator Data'!G38/'Indicator Data'!$CB38</f>
        <v>0</v>
      </c>
      <c r="S35" s="56">
        <f>'Indicator Data'!H38/'Indicator Data'!$CB38</f>
        <v>0</v>
      </c>
      <c r="T35" s="56">
        <f>'Indicator Data'!I38/'Indicator Data'!$CB38</f>
        <v>0</v>
      </c>
      <c r="U35" s="56">
        <f>'Indicator Data'!J38/'Indicator Data'!$CB38</f>
        <v>1.4971469187007419E-2</v>
      </c>
      <c r="V35" s="55">
        <f t="shared" ref="V35:V66" si="70">ROUND(IF(N35&gt;V$195,10,IF(N35&lt;V$194,0,10-(V$195-N35)/(V$195-V$194)*10)),1)</f>
        <v>0</v>
      </c>
      <c r="W35" s="55">
        <f t="shared" ref="W35:W66" si="71">ROUND(IF(O35&gt;W$195,10,IF(O35&lt;W$194,0,10-(W$195-O35)/(W$195-W$194)*10)),1)</f>
        <v>0</v>
      </c>
      <c r="X35" s="55">
        <f t="shared" ref="X35:X66" si="72">ROUND(((10-GEOMEAN(((10-V35)/10*9+1),((10-W35)/10*9+1)))/9*10),1)</f>
        <v>0</v>
      </c>
      <c r="Y35" s="55">
        <f t="shared" ref="Y35:Y66" si="73">IF(P35="x",0.1,ROUND(IF(P35&gt;Y$195,10,IF(P35&lt;Y$194,0,10-(Y$195-P35)/(Y$195-Y$194)*10)),1))</f>
        <v>7</v>
      </c>
      <c r="Z35" s="55">
        <f t="shared" ref="Z35:Z66" si="74">ROUND(IF(Q35=0,0,IF(LOG(Q35)&gt;Z$195,10,IF(LOG(Q35)&lt;=Z$194,0,10-(Z$195-LOG(Q35))/(Z$195-Z$194)*10))),1)</f>
        <v>0</v>
      </c>
      <c r="AA35" s="55">
        <f t="shared" ref="AA35:AA66" si="75">ROUND(IF(R35&gt;AA$195,10,IF(R35&lt;AA$194,0,10-(AA$195-R35)/(AA$195-AA$194)*10)),1)</f>
        <v>0</v>
      </c>
      <c r="AB35" s="55">
        <f t="shared" ref="AB35:AB66" si="76">ROUND(IF(S35&gt;AB$195,10,IF(S35&lt;AB$194,0,10-(AB$195-S35)/(AB$195-AB$194)*10)),1)</f>
        <v>0</v>
      </c>
      <c r="AC35" s="55">
        <f t="shared" ref="AC35:AC66" si="77">ROUND(((10-GEOMEAN(((10-AA35)/10*9+1),((10-AB35)/10*9+1)))/9*10),1)</f>
        <v>0</v>
      </c>
      <c r="AD35" s="55">
        <f t="shared" ref="AD35:AD66" si="78">ROUND(IF(T35=0,0,IF(T35&gt;AD$195,10,IF(T35&lt;=AD$194,0,10-(AD$195-T35)/(AD$195-AD$194)*10))),1)</f>
        <v>0</v>
      </c>
      <c r="AE35" s="55">
        <f t="shared" ref="AE35:AE66" si="79">ROUND((10-GEOMEAN(((10-AC35)/10*9+1),((10-AD35)/10*9+1)))/9*10,1)</f>
        <v>0</v>
      </c>
      <c r="AF35" s="55">
        <f t="shared" ref="AF35:AF66" si="80">ROUND(IF(U35&gt;AF$195,10,IF(U35&lt;AF$194,0,10-(AF$195-U35)/(AF$195-AF$194)*10)),1)</f>
        <v>5</v>
      </c>
      <c r="AG35" s="55">
        <f>ROUND(IF('Indicator Data'!K38=0,0,IF('Indicator Data'!K38&gt;AG$195,10,IF('Indicator Data'!K38&lt;AG$194,0,10-(AG$195-'Indicator Data'!K38)/(AG$195-AG$194)*10))),1)</f>
        <v>5.7</v>
      </c>
      <c r="AH35" s="55">
        <f t="shared" ref="AH35:AH66" si="81">ROUND(AVERAGE(C35,V35),1)</f>
        <v>0.1</v>
      </c>
      <c r="AI35" s="55">
        <f t="shared" ref="AI35:AI66" si="82">ROUND(AVERAGE(D35,W35),1)</f>
        <v>0.1</v>
      </c>
      <c r="AJ35" s="55">
        <f t="shared" ref="AJ35:AJ66" si="83">ROUND(AVERAGE(AA35,H35),1)</f>
        <v>0</v>
      </c>
      <c r="AK35" s="55">
        <f t="shared" ref="AK35:AK66" si="84">ROUND(AVERAGE(AB35,I35),1)</f>
        <v>0</v>
      </c>
      <c r="AL35" s="55">
        <f t="shared" ref="AL35:AL66" si="85">ROUND((10-GEOMEAN(((10-AJ35)/10*9+1),((10-AK35)/10*9+1)))/9*10,1)</f>
        <v>0</v>
      </c>
      <c r="AM35" s="55">
        <f t="shared" ref="AM35:AM66" si="86">ROUND(AVERAGE(AD35,K35),1)</f>
        <v>0</v>
      </c>
      <c r="AN35" s="55">
        <f t="shared" ref="AN35:AN66" si="87">ROUND((10-GEOMEAN(((10-M35)/10*9+1),((10-AF35)/10*9+1)))/9*10,1)</f>
        <v>8.5</v>
      </c>
      <c r="AO35" s="183">
        <f t="shared" ref="AO35:AO66" si="88">ROUND((10-GEOMEAN(((10-E35)/10*9+1),((10-X35)/10*9+1)))/9*10,1)</f>
        <v>0.1</v>
      </c>
      <c r="AP35" s="183">
        <f t="shared" si="41"/>
        <v>7.5</v>
      </c>
      <c r="AQ35" s="183">
        <f t="shared" ref="AQ35:AQ66" si="89">ROUND((10-GEOMEAN(((10-G35)/10*9+1),((10-Z35)/10*9+1)))/9*10,1)</f>
        <v>0</v>
      </c>
      <c r="AR35" s="183">
        <f t="shared" ref="AR35:AR66" si="90">ROUND((10-GEOMEAN(((10-L35)/10*9+1),((10-AE35)/10*9+1)))/9*10,1)</f>
        <v>0</v>
      </c>
      <c r="AS35" s="55">
        <f t="shared" ref="AS35:AS66" si="91">ROUND(AVERAGE(AG35,AN35),1)</f>
        <v>7.1</v>
      </c>
      <c r="AT35" s="55">
        <f>IF('Indicator Data'!L38="No data","x",IF('Indicator Data'!CC38&lt;1000,"x",ROUND((IF('Indicator Data'!L38&gt;AT$195,10,IF('Indicator Data'!L38&lt;AT$194,0,10-(AT$195-'Indicator Data'!L38)/(AT$195-AT$194)*10))),1)))</f>
        <v>4</v>
      </c>
      <c r="AU35" s="183">
        <f t="shared" ref="AU35:AU66" si="92">ROUND(AVERAGE(AS35,AT35),1)</f>
        <v>5.6</v>
      </c>
      <c r="AV35" s="55">
        <f>IF('Indicator Data'!M38="No data","x",ROUND(IF('Indicator Data'!M38=0,0,IF(LOG('Indicator Data'!M38)&gt;AV$195,10,IF(LOG('Indicator Data'!M38)&lt;AV$194,0,10-(AV$195-LOG('Indicator Data'!M38))/(AV$195-AV$194)*10))),1))</f>
        <v>8.1999999999999993</v>
      </c>
      <c r="AW35" s="56">
        <f>IF(AV35="x","x",'Indicator Data'!M38/'Indicator Data'!$CB38)</f>
        <v>0.39737492530678831</v>
      </c>
      <c r="AX35" s="55">
        <f t="shared" si="42"/>
        <v>4.4000000000000004</v>
      </c>
      <c r="AY35" s="55">
        <f t="shared" si="43"/>
        <v>6.7</v>
      </c>
      <c r="AZ35" s="55">
        <f>IF('Indicator Data'!N38="No data","x",ROUND(IF('Indicator Data'!N38=0,0,IF(LOG('Indicator Data'!N38)&gt;AZ$195,10,IF(LOG('Indicator Data'!N38)&lt;AZ$194,0,10-(AZ$195-LOG('Indicator Data'!N38))/(AZ$195-AZ$194)*10))),1))</f>
        <v>0</v>
      </c>
      <c r="BA35" s="56">
        <f>IF(AZ35="x","x",'Indicator Data'!N38/'Indicator Data'!$CB38)</f>
        <v>0</v>
      </c>
      <c r="BB35" s="55">
        <f t="shared" si="44"/>
        <v>0</v>
      </c>
      <c r="BC35" s="55">
        <f t="shared" si="45"/>
        <v>0</v>
      </c>
      <c r="BD35" s="55">
        <f>IF('Indicator Data'!O38="No data","x",ROUND(IF('Indicator Data'!O38=0,0,IF(LOG('Indicator Data'!O38)&gt;BD$195,10,IF(LOG('Indicator Data'!O38)&lt;BD$194,0,10-(BD$195-LOG('Indicator Data'!O38))/(BD$195-BD$194)*10))),1))</f>
        <v>4.4000000000000004</v>
      </c>
      <c r="BE35" s="56">
        <f>IF(BD35="x","x",'Indicator Data'!O38/'Indicator Data'!$CB38)</f>
        <v>2.9288719843615751E-4</v>
      </c>
      <c r="BF35" s="55">
        <f t="shared" si="46"/>
        <v>0</v>
      </c>
      <c r="BG35" s="55">
        <f t="shared" si="47"/>
        <v>2.5</v>
      </c>
      <c r="BH35" s="55">
        <f>IF('Indicator Data'!P38="No data","x",ROUND(IF('Indicator Data'!P38=0,0,IF(LOG('Indicator Data'!P38)&gt;BH$195,10,IF(LOG('Indicator Data'!P38)&lt;BH$194,0,10-(BH$195-LOG('Indicator Data'!P38))/(BH$195-BH$194)*10))),1))</f>
        <v>0</v>
      </c>
      <c r="BI35" s="56">
        <f>IF(BH35="x","x",'Indicator Data'!P38/'Indicator Data'!$CB38)</f>
        <v>0</v>
      </c>
      <c r="BJ35" s="55">
        <f t="shared" si="48"/>
        <v>0</v>
      </c>
      <c r="BK35" s="55">
        <f t="shared" si="49"/>
        <v>0</v>
      </c>
      <c r="BL35" s="55">
        <f t="shared" si="50"/>
        <v>2.8</v>
      </c>
      <c r="BM35" s="55">
        <f>ROUND(IF('Indicator Data'!Q38=0,0,IF(LOG('Indicator Data'!Q38)&gt;BM$195,10,IF(LOG('Indicator Data'!Q38)&lt;BM$194,0,10-(BM$195-LOG('Indicator Data'!Q38))/(BM$195-BM$194)*10))),1)</f>
        <v>8.8000000000000007</v>
      </c>
      <c r="BN35" s="55">
        <f>ROUND(IF('Indicator Data'!R38=0,0,IF(LOG('Indicator Data'!R38)&gt;BN$195,10,IF(LOG('Indicator Data'!R38)&lt;BN$194,0,10-(BN$195-LOG('Indicator Data'!R38))/(BN$195-BN$194)*10))),1)</f>
        <v>0</v>
      </c>
      <c r="BO35" s="55">
        <f t="shared" si="51"/>
        <v>2.9333333333333336</v>
      </c>
      <c r="BP35" s="56">
        <f>'Indicator Data'!Q38/'Indicator Data'!$CB38</f>
        <v>0.99828279901690731</v>
      </c>
      <c r="BQ35" s="56">
        <f>'Indicator Data'!R38/'Indicator Data'!$CB38</f>
        <v>0</v>
      </c>
      <c r="BR35" s="55">
        <f t="shared" ref="BR35:BR66" si="93">ROUND(IF(BP35&gt;BR$195,10,IF(BP35&lt;BR$194,0,10-(BR$195-BP35)/(BR$195-BR$194)*10)),1)</f>
        <v>10</v>
      </c>
      <c r="BS35" s="55">
        <f t="shared" ref="BS35:BS66" si="94">ROUND(IF(BQ35&gt;BS$195,10,IF(BQ35&lt;BS$194,0,10-(BS$195-BQ35)/(BS$195-BS$194)*10)),1)</f>
        <v>0</v>
      </c>
      <c r="BT35" s="55">
        <f t="shared" si="28"/>
        <v>3.3333333333333335</v>
      </c>
      <c r="BU35" s="55">
        <f t="shared" si="52"/>
        <v>3.1</v>
      </c>
      <c r="BV35" s="55">
        <f>ROUND(IF('Indicator Data'!S38=0,0,IF(LOG('Indicator Data'!S38)&gt;BV$195,10,IF(LOG('Indicator Data'!S38)&lt;BV$194,0,10-(BV$195-LOG('Indicator Data'!S38))/(BV$195-BV$194)*10))),1)</f>
        <v>7</v>
      </c>
      <c r="BW35" s="55">
        <f>ROUND(IF('Indicator Data'!T38=0,0,IF(LOG('Indicator Data'!T38)&gt;BW$195,10,IF(LOG('Indicator Data'!T38)&lt;BW$194,0,10-(BW$195-LOG('Indicator Data'!T38))/(BW$195-BW$194)*10))),1)</f>
        <v>8.6999999999999993</v>
      </c>
      <c r="BX35" s="55">
        <f t="shared" si="53"/>
        <v>8.1333333333333329</v>
      </c>
      <c r="BY35" s="56">
        <f>'Indicator Data'!S38/'Indicator Data'!$CB38</f>
        <v>5.6503569562946193E-2</v>
      </c>
      <c r="BZ35" s="56">
        <f>'Indicator Data'!T38/'Indicator Data'!$CB38</f>
        <v>0.94177922945396109</v>
      </c>
      <c r="CA35" s="55">
        <f t="shared" ref="CA35:CA66" si="95">ROUND(IF(BY35&gt;CA$195,10,IF(BY35&lt;CA$194,0,10-(CA$195-BY35)/(CA$195-CA$194)*10)),1)</f>
        <v>0.9</v>
      </c>
      <c r="CB35" s="55">
        <f t="shared" ref="CB35:CB66" si="96">ROUND(IF(BZ35&gt;CB$195,10,IF(BZ35&lt;CB$194,0,10-(CB$195-BZ35)/(CB$195-CB$194)*10)),1)</f>
        <v>9.4</v>
      </c>
      <c r="CC35" s="55">
        <f t="shared" si="54"/>
        <v>6.5666666666666673</v>
      </c>
      <c r="CD35" s="55">
        <f t="shared" si="55"/>
        <v>7.4</v>
      </c>
      <c r="CE35" s="55">
        <f t="shared" si="56"/>
        <v>5.7</v>
      </c>
      <c r="CF35" s="55">
        <f>ROUND(IF('Indicator Data'!U38=0,0,IF(LOG('Indicator Data'!U38)&gt;CF$195,10,IF(LOG('Indicator Data'!U38)&lt;CF$194,0,10-(CF$195-LOG('Indicator Data'!U38))/(CF$195-CF$194)*10))),1)</f>
        <v>7.3</v>
      </c>
      <c r="CG35" s="56">
        <f>'Indicator Data'!U38/'Indicator Data'!$CB38</f>
        <v>8.7285519363558772E-2</v>
      </c>
      <c r="CH35" s="55">
        <f t="shared" ref="CH35:CH66" si="97">ROUND(IF(CG35&gt;CH$195,10,IF(CG35&lt;CH$194,0,10-(CH$195-CG35)/(CH$195-CH$194)*10)),1)</f>
        <v>1</v>
      </c>
      <c r="CI35" s="55">
        <f t="shared" si="57"/>
        <v>4.9000000000000004</v>
      </c>
      <c r="CJ35" s="55">
        <f>ROUND(IF('Indicator Data'!V38=0,0,IF(LOG('Indicator Data'!V38)&gt;CJ$195,10,IF(LOG('Indicator Data'!V38)&lt;CJ$194,0,10-(CJ$195-LOG('Indicator Data'!V38))/(CJ$195-CJ$194)*10))),1)</f>
        <v>8.8000000000000007</v>
      </c>
      <c r="CK35" s="56">
        <f>IF('Indicator Data'!V38/'Indicator Data'!$CB38&gt;1,1,'Indicator Data'!V38/'Indicator Data'!$CB38)</f>
        <v>0.97783931806504287</v>
      </c>
      <c r="CL35" s="55">
        <f t="shared" ref="CL35:CL66" si="98">ROUND(IF(CK35&gt;CL$195,10,IF(CK35&lt;CL$194,0,10-(CL$195-CK35)/(CL$195-CL$194)*10)),1)</f>
        <v>9.8000000000000007</v>
      </c>
      <c r="CM35" s="55">
        <f t="shared" si="58"/>
        <v>9.4</v>
      </c>
      <c r="CN35" s="55">
        <f>ROUND(IF('Indicator Data'!W38=0,0,IF(LOG('Indicator Data'!W38)&gt;CN$195,10,IF(LOG('Indicator Data'!W38)&lt;CN$194,0,10-(CN$195-LOG('Indicator Data'!W38))/(CN$195-CN$194)*10))),1)</f>
        <v>8.6999999999999993</v>
      </c>
      <c r="CO35" s="56">
        <f>'Indicator Data'!W38/'Indicator Data'!$CB38</f>
        <v>0.89238468515484271</v>
      </c>
      <c r="CP35" s="55">
        <f t="shared" ref="CP35:CP66" si="99">ROUND(IF(CO35&gt;CP$195,10,IF(CO35&lt;CP$194,0,10-(CP$195-CO35)/(CP$195-CP$194)*10)),1)</f>
        <v>8.9</v>
      </c>
      <c r="CQ35" s="55">
        <f t="shared" si="59"/>
        <v>8.8000000000000007</v>
      </c>
      <c r="CR35" s="55">
        <f t="shared" ref="CR35:CR66" si="100">ROUND((10-GEOMEAN(((10-CM35)/10*9+1),((10-CE35)/10*9+1),((10-CI35)/10*9+1),((10-CQ35)/10*9+1)))/9*10,1)</f>
        <v>7.7</v>
      </c>
      <c r="CS35" s="55">
        <f>IF('Indicator Data'!BR38="No data","x",ROUND(IF('Indicator Data'!BR38&gt;CS$195,0,IF('Indicator Data'!BR38&lt;CS$194,10,(CS$195-'Indicator Data'!BR38)/(CS$195-CS$194)*10)),1))</f>
        <v>10</v>
      </c>
      <c r="CT35" s="55">
        <f>IF('Indicator Data'!BS38="No data","x",ROUND(IF('Indicator Data'!BS38&gt;CT$195,0,IF('Indicator Data'!BS38&lt;CT$194,10,(CT$195-'Indicator Data'!BS38)/(CT$195-CT$194)*10)),1))</f>
        <v>10</v>
      </c>
      <c r="CU35" s="55">
        <f>IF('Indicator Data'!AC38="No data","x",ROUND(IF('Indicator Data'!AC38&gt;CU$195,0,IF('Indicator Data'!AC38&lt;CU$194,10,(CU$195-'Indicator Data'!AC38)/(CU$195-CU$194)*10)),1))</f>
        <v>9.4</v>
      </c>
      <c r="CV35" s="55">
        <f t="shared" ref="CV35:CV66" si="101">IF(AND(CT35="x",CS35="x",CU35="x"),"x",ROUND(AVERAGE(CS35:CU35),1))</f>
        <v>9.8000000000000007</v>
      </c>
      <c r="CW35" s="55">
        <f>IF('Indicator Data'!X38="No data","x",ROUND(IF(LOG('Indicator Data'!X38)&gt;CW$195,10,IF(LOG('Indicator Data'!X38)&lt;CW$194,0,10-(CW$195-LOG('Indicator Data'!X38))/(CW$195-CW$194)*10)),1))</f>
        <v>3.6</v>
      </c>
      <c r="CX35" s="55">
        <f>IF('Indicator Data'!Y38="No data","x",ROUND(IF('Indicator Data'!Y38&gt;CX$195,10,IF('Indicator Data'!Y38&lt;CX$194,0,10-(CX$195-'Indicator Data'!Y38)/(CX$195-CX$194)*10)),1))</f>
        <v>7.8</v>
      </c>
      <c r="CY35" s="55">
        <f>IF('Indicator Data'!Z38="No data","x",ROUND(IF('Indicator Data'!Z38&gt;CY$195,10,IF('Indicator Data'!Z38&lt;CY$194,0,10-(CY$195-'Indicator Data'!Z38)/(CY$195-CY$194)*10)),1))</f>
        <v>2.2999999999999998</v>
      </c>
      <c r="CZ35" s="55">
        <f>IF('Indicator Data'!AA38="No data","x",ROUND(IF('Indicator Data'!AA38&gt;CZ$195,10,IF('Indicator Data'!AA38&lt;CZ$194,0,10-(CZ$195-'Indicator Data'!AA38)/(CZ$195-CZ$194)*10)),1))</f>
        <v>9.4</v>
      </c>
      <c r="DA35" s="55">
        <f t="shared" si="60"/>
        <v>5.8</v>
      </c>
      <c r="DB35" s="55">
        <f t="shared" si="61"/>
        <v>7.1</v>
      </c>
      <c r="DC35" s="55">
        <f>IF('Indicator Data'!AF38="No data","x",ROUND(IF('Indicator Data'!AF38&gt;DC$195,10,IF('Indicator Data'!AF38&lt;DC$194,0,10-(DC$195-'Indicator Data'!AF38)/(DC$195-DC$194)*10)),1))</f>
        <v>9.6999999999999993</v>
      </c>
      <c r="DD35" s="55">
        <f>IF('Indicator Data'!AG38="No data","x",ROUND(IF('Indicator Data'!AG38&gt;DD$195,10,IF('Indicator Data'!AG38&lt;DD$194,0,10-(DD$195-'Indicator Data'!AG38)/(DD$195-DD$194)*10)),1))</f>
        <v>8.6999999999999993</v>
      </c>
      <c r="DE35" s="55">
        <f t="shared" si="62"/>
        <v>6.9</v>
      </c>
      <c r="DF35" s="55">
        <f>IF('Indicator Data'!AB38="No data","x",ROUND(IF('Indicator Data'!AB38&gt;DF$195,10,IF('Indicator Data'!AB38&lt;DF$194,0,10-(DF$195-'Indicator Data'!AB38)/(DF$195-DF$194)*10)),1))</f>
        <v>10</v>
      </c>
      <c r="DG35" s="55">
        <f t="shared" si="63"/>
        <v>9.9</v>
      </c>
      <c r="DH35" s="184">
        <f>IF('Indicator Data'!AD38="No data","x",'Indicator Data'!AD38/'Indicator Data'!$CA38)</f>
        <v>5.4430703130555555E-5</v>
      </c>
      <c r="DI35" s="55">
        <f t="shared" si="64"/>
        <v>9.5</v>
      </c>
      <c r="DJ35" s="55">
        <f>IF('Indicator Data'!AE38="No data","x",ROUND(IF('Indicator Data'!AE38&gt;DJ$195,0,IF('Indicator Data'!AE38&lt;DJ$194,10,(DJ$195-'Indicator Data'!AE38)/(DJ$195-DJ$194)*10)),1))</f>
        <v>8</v>
      </c>
      <c r="DK35" s="55">
        <f t="shared" si="65"/>
        <v>8.8000000000000007</v>
      </c>
      <c r="DL35" s="55">
        <f t="shared" si="66"/>
        <v>8.5</v>
      </c>
      <c r="DM35" s="57">
        <f t="shared" ref="DM35:DM66" si="102">IF(BL35="x",ROUND((10-GEOMEAN(((10-DL35)/10*9+1),((10-CR35)/10*9+1),((10-DB35)/10*9+1)))/9*10,1),ROUND((10-GEOMEAN(((10-BL35)/10*9+1),((10-DL35)/10*9+1),((10-CR35)/10*9+1),((10-DB35)/10*9+1)))/9*10,1))</f>
        <v>7</v>
      </c>
      <c r="DN35" s="58">
        <f t="shared" ref="DN35:DN66" si="103">IF(ROUND(IF(AP35="x",(10-GEOMEAN(((10-AO35)/10*9+1),((10-DM35)/10*9+1),((10-AU35)/10*9+1),((10-AQ35)/10*9+1),((10-AR35)/10*9+1)))/9*10,(10-GEOMEAN(((10-AO35)/10*9+1),((10-DM35)/10*9+1),((10-AP35)/10*9+1),((10-AQ35)/10*9+1),((10-AR35)/10*9+1),((10-AU35)/10*9+1)))/9*10),1)=0,0.1,ROUND(IF(AP35="x",(10-GEOMEAN(((10-AO35)/10*9+1),((10-DM35)/10*9+1),((10-AU35)/10*9+1),((10-AQ35)/10*9+1),((10-AR35)/10*9+1)))/9*10,(10-GEOMEAN(((10-AO35)/10*9+1),((10-DM35)/10*9+1),((10-AP35)/10*9+1),((10-AQ35)/10*9+1),((10-AR35)/10*9+1),((10-AU35)/10*9+1)))/9*10),1))</f>
        <v>4.2</v>
      </c>
      <c r="DO35" s="55">
        <f>ROUND(IF('Indicator Data'!AH38=0,0,IF('Indicator Data'!AH38&gt;DO$195,10,IF('Indicator Data'!AH38&lt;DO$194,0,10-(DO$195-'Indicator Data'!AH38)/(DO$195-DO$194)*10))),1)</f>
        <v>10</v>
      </c>
      <c r="DP35" s="55">
        <f>ROUND(IF('Indicator Data'!AI38=0,0,IF(LOG('Indicator Data'!AI38)&gt;LOG(DP$195),10,IF(LOG('Indicator Data'!AI38)&lt;LOG(DP$194),0,10-(LOG(DP$195)-LOG('Indicator Data'!AI38))/(LOG(DP$195)-LOG(DP$194))*10))),1)</f>
        <v>10</v>
      </c>
      <c r="DQ35" s="57">
        <f t="shared" ref="DQ35:DQ66" si="104">ROUND((10-GEOMEAN(((10-DO35)/10*9+1),((10-DP35)/10*9+1)))/9*10,1)</f>
        <v>10</v>
      </c>
      <c r="DR35" s="55">
        <f>'Indicator Data'!AJ38</f>
        <v>0</v>
      </c>
      <c r="DS35" s="55">
        <f>'Indicator Data'!AK38</f>
        <v>0</v>
      </c>
      <c r="DT35" s="57">
        <f t="shared" ref="DT35:DT66" si="105">ROUND(IF(DR35=5,10,IF(DS35=5,9,IF(DR35=4,8,IF(DS35=4,7,0)))),1)</f>
        <v>0</v>
      </c>
      <c r="DU35" s="58">
        <f t="shared" ref="DU35:DU66" si="106">ROUND(IF(DT35&gt;5,DT35,DQ35/10*7),1)</f>
        <v>7</v>
      </c>
      <c r="DV35" s="15"/>
      <c r="DW35" s="103"/>
    </row>
    <row r="36" spans="1:127" s="4" customFormat="1" x14ac:dyDescent="0.25">
      <c r="A36" s="121" t="str">
        <f>'Indicator Data'!A39</f>
        <v>Chile</v>
      </c>
      <c r="B36" s="59" t="str">
        <f>'Indicator Data'!B39</f>
        <v>CHL</v>
      </c>
      <c r="C36" s="55">
        <f>ROUND(IF('Indicator Data'!C39=0,0.1,IF(LOG('Indicator Data'!C39)&gt;C$195,10,IF(LOG('Indicator Data'!C39)&lt;C$194,0,10-(C$195-LOG('Indicator Data'!C39))/(C$195-C$194)*10))),1)</f>
        <v>8.9</v>
      </c>
      <c r="D36" s="55">
        <f>ROUND(IF('Indicator Data'!D39=0,0.1,IF(LOG('Indicator Data'!D39)&gt;D$195,10,IF(LOG('Indicator Data'!D39)&lt;D$194,0,10-(D$195-LOG('Indicator Data'!D39))/(D$195-D$194)*10))),1)</f>
        <v>10</v>
      </c>
      <c r="E36" s="55">
        <f t="shared" si="67"/>
        <v>9.5</v>
      </c>
      <c r="F36" s="55">
        <f>IF('Indicator Data'!E39="No data",0.1,(ROUND(IF('Indicator Data'!E39=0,0,IF(LOG('Indicator Data'!E39)&gt;F$195,10,IF(LOG('Indicator Data'!E39)&lt;F$194,0,10-(F$195-LOG('Indicator Data'!E39))/(F$195-F$194)*10))),1)))</f>
        <v>7.3</v>
      </c>
      <c r="G36" s="55">
        <f>ROUND(IF('Indicator Data'!F39=0,0,IF(LOG('Indicator Data'!F39)&gt;G$195,10,IF(LOG('Indicator Data'!F39)&lt;G$194,0,10-(G$195-LOG('Indicator Data'!F39))/(G$195-G$194)*10))),1)</f>
        <v>8.5</v>
      </c>
      <c r="H36" s="55">
        <f>ROUND(IF('Indicator Data'!G39=0,0,IF(LOG('Indicator Data'!G39)&gt;H$195,10,IF(LOG('Indicator Data'!G39)&lt;H$194,0,10-(H$195-LOG('Indicator Data'!G39))/(H$195-H$194)*10))),1)</f>
        <v>0</v>
      </c>
      <c r="I36" s="55">
        <f>ROUND(IF('Indicator Data'!H39=0,0,IF(LOG('Indicator Data'!H39)&gt;I$195,10,IF(LOG('Indicator Data'!H39)&lt;I$194,0,10-(I$195-LOG('Indicator Data'!H39))/(I$195-I$194)*10))),1)</f>
        <v>0</v>
      </c>
      <c r="J36" s="55">
        <f t="shared" si="68"/>
        <v>0</v>
      </c>
      <c r="K36" s="55">
        <f>ROUND(IF('Indicator Data'!I39=0,0,IF(LOG('Indicator Data'!I39)&gt;K$195,10,IF(LOG('Indicator Data'!I39)&lt;K$194,0,10-(K$195-LOG('Indicator Data'!I39))/(K$195-K$194)*10))),1)</f>
        <v>0</v>
      </c>
      <c r="L36" s="55">
        <f t="shared" si="69"/>
        <v>0</v>
      </c>
      <c r="M36" s="55">
        <f>ROUND(IF('Indicator Data'!J39=0,0,IF(LOG('Indicator Data'!J39)&gt;M$195,10,IF(LOG('Indicator Data'!J39)&lt;M$194,0,10-(M$195-LOG('Indicator Data'!J39))/(M$195-M$194)*10))),1)</f>
        <v>0</v>
      </c>
      <c r="N36" s="56">
        <f>'Indicator Data'!C39/'Indicator Data'!$CB39</f>
        <v>2.0780861844420947E-3</v>
      </c>
      <c r="O36" s="56">
        <f>'Indicator Data'!D39/'Indicator Data'!$CB39</f>
        <v>2.05352713571716E-3</v>
      </c>
      <c r="P36" s="56">
        <f>IF(F36=0.1,"x",'Indicator Data'!E39/'Indicator Data'!$CB39)</f>
        <v>4.5945077329242424E-3</v>
      </c>
      <c r="Q36" s="56">
        <f>'Indicator Data'!F39/'Indicator Data'!$CB39</f>
        <v>6.6272751298237413E-5</v>
      </c>
      <c r="R36" s="56">
        <f>'Indicator Data'!G39/'Indicator Data'!$CB39</f>
        <v>0</v>
      </c>
      <c r="S36" s="56">
        <f>'Indicator Data'!H39/'Indicator Data'!$CB39</f>
        <v>0</v>
      </c>
      <c r="T36" s="56">
        <f>'Indicator Data'!I39/'Indicator Data'!$CB39</f>
        <v>0</v>
      </c>
      <c r="U36" s="56">
        <f>'Indicator Data'!J39/'Indicator Data'!$CB39</f>
        <v>0</v>
      </c>
      <c r="V36" s="55">
        <f t="shared" si="70"/>
        <v>10</v>
      </c>
      <c r="W36" s="55">
        <f t="shared" si="71"/>
        <v>10</v>
      </c>
      <c r="X36" s="55">
        <f t="shared" si="72"/>
        <v>10</v>
      </c>
      <c r="Y36" s="55">
        <f t="shared" si="73"/>
        <v>3.1</v>
      </c>
      <c r="Z36" s="55">
        <f t="shared" si="74"/>
        <v>9.6</v>
      </c>
      <c r="AA36" s="55">
        <f t="shared" si="75"/>
        <v>0</v>
      </c>
      <c r="AB36" s="55">
        <f t="shared" si="76"/>
        <v>0</v>
      </c>
      <c r="AC36" s="55">
        <f t="shared" si="77"/>
        <v>0</v>
      </c>
      <c r="AD36" s="55">
        <f t="shared" si="78"/>
        <v>0</v>
      </c>
      <c r="AE36" s="55">
        <f t="shared" si="79"/>
        <v>0</v>
      </c>
      <c r="AF36" s="55">
        <f t="shared" si="80"/>
        <v>0</v>
      </c>
      <c r="AG36" s="55">
        <f>ROUND(IF('Indicator Data'!K39=0,0,IF('Indicator Data'!K39&gt;AG$195,10,IF('Indicator Data'!K39&lt;AG$194,0,10-(AG$195-'Indicator Data'!K39)/(AG$195-AG$194)*10))),1)</f>
        <v>1</v>
      </c>
      <c r="AH36" s="55">
        <f t="shared" si="81"/>
        <v>9.5</v>
      </c>
      <c r="AI36" s="55">
        <f t="shared" si="82"/>
        <v>10</v>
      </c>
      <c r="AJ36" s="55">
        <f t="shared" si="83"/>
        <v>0</v>
      </c>
      <c r="AK36" s="55">
        <f t="shared" si="84"/>
        <v>0</v>
      </c>
      <c r="AL36" s="55">
        <f t="shared" si="85"/>
        <v>0</v>
      </c>
      <c r="AM36" s="55">
        <f t="shared" si="86"/>
        <v>0</v>
      </c>
      <c r="AN36" s="55">
        <f t="shared" si="87"/>
        <v>0</v>
      </c>
      <c r="AO36" s="183">
        <f t="shared" si="88"/>
        <v>9.8000000000000007</v>
      </c>
      <c r="AP36" s="183">
        <f t="shared" si="41"/>
        <v>5.6</v>
      </c>
      <c r="AQ36" s="183">
        <f t="shared" si="89"/>
        <v>9.1</v>
      </c>
      <c r="AR36" s="183">
        <f t="shared" si="90"/>
        <v>0</v>
      </c>
      <c r="AS36" s="55">
        <f t="shared" si="91"/>
        <v>0.5</v>
      </c>
      <c r="AT36" s="55">
        <f>IF('Indicator Data'!L39="No data","x",IF('Indicator Data'!CC39&lt;1000,"x",ROUND((IF('Indicator Data'!L39&gt;AT$195,10,IF('Indicator Data'!L39&lt;AT$194,0,10-(AT$195-'Indicator Data'!L39)/(AT$195-AT$194)*10))),1)))</f>
        <v>0</v>
      </c>
      <c r="AU36" s="183">
        <f t="shared" si="92"/>
        <v>0.3</v>
      </c>
      <c r="AV36" s="55" t="str">
        <f>IF('Indicator Data'!M39="No data","x",ROUND(IF('Indicator Data'!M39=0,0,IF(LOG('Indicator Data'!M39)&gt;AV$195,10,IF(LOG('Indicator Data'!M39)&lt;AV$194,0,10-(AV$195-LOG('Indicator Data'!M39))/(AV$195-AV$194)*10))),1))</f>
        <v>x</v>
      </c>
      <c r="AW36" s="56" t="str">
        <f>IF(AV36="x","x",'Indicator Data'!M39/'Indicator Data'!$CB39)</f>
        <v>x</v>
      </c>
      <c r="AX36" s="55" t="str">
        <f t="shared" si="42"/>
        <v>x</v>
      </c>
      <c r="AY36" s="55" t="str">
        <f t="shared" si="43"/>
        <v>x</v>
      </c>
      <c r="AZ36" s="55" t="str">
        <f>IF('Indicator Data'!N39="No data","x",ROUND(IF('Indicator Data'!N39=0,0,IF(LOG('Indicator Data'!N39)&gt;AZ$195,10,IF(LOG('Indicator Data'!N39)&lt;AZ$194,0,10-(AZ$195-LOG('Indicator Data'!N39))/(AZ$195-AZ$194)*10))),1))</f>
        <v>x</v>
      </c>
      <c r="BA36" s="56" t="str">
        <f>IF(AZ36="x","x",'Indicator Data'!N39/'Indicator Data'!$CB39)</f>
        <v>x</v>
      </c>
      <c r="BB36" s="55" t="str">
        <f t="shared" si="44"/>
        <v>x</v>
      </c>
      <c r="BC36" s="55" t="str">
        <f t="shared" si="45"/>
        <v>x</v>
      </c>
      <c r="BD36" s="55" t="str">
        <f>IF('Indicator Data'!O39="No data","x",ROUND(IF('Indicator Data'!O39=0,0,IF(LOG('Indicator Data'!O39)&gt;BD$195,10,IF(LOG('Indicator Data'!O39)&lt;BD$194,0,10-(BD$195-LOG('Indicator Data'!O39))/(BD$195-BD$194)*10))),1))</f>
        <v>x</v>
      </c>
      <c r="BE36" s="56" t="str">
        <f>IF(BD36="x","x",'Indicator Data'!O39/'Indicator Data'!$CB39)</f>
        <v>x</v>
      </c>
      <c r="BF36" s="55" t="str">
        <f t="shared" si="46"/>
        <v>x</v>
      </c>
      <c r="BG36" s="55" t="str">
        <f t="shared" si="47"/>
        <v>x</v>
      </c>
      <c r="BH36" s="55" t="str">
        <f>IF('Indicator Data'!P39="No data","x",ROUND(IF('Indicator Data'!P39=0,0,IF(LOG('Indicator Data'!P39)&gt;BH$195,10,IF(LOG('Indicator Data'!P39)&lt;BH$194,0,10-(BH$195-LOG('Indicator Data'!P39))/(BH$195-BH$194)*10))),1))</f>
        <v>x</v>
      </c>
      <c r="BI36" s="56" t="str">
        <f>IF(BH36="x","x",'Indicator Data'!P39/'Indicator Data'!$CB39)</f>
        <v>x</v>
      </c>
      <c r="BJ36" s="55" t="str">
        <f t="shared" si="48"/>
        <v>x</v>
      </c>
      <c r="BK36" s="55" t="str">
        <f t="shared" si="49"/>
        <v>x</v>
      </c>
      <c r="BL36" s="55" t="str">
        <f t="shared" si="50"/>
        <v>x</v>
      </c>
      <c r="BM36" s="55">
        <f>ROUND(IF('Indicator Data'!Q39=0,0,IF(LOG('Indicator Data'!Q39)&gt;BM$195,10,IF(LOG('Indicator Data'!Q39)&lt;BM$194,0,10-(BM$195-LOG('Indicator Data'!Q39))/(BM$195-BM$194)*10))),1)</f>
        <v>0</v>
      </c>
      <c r="BN36" s="55">
        <f>ROUND(IF('Indicator Data'!R39=0,0,IF(LOG('Indicator Data'!R39)&gt;BN$195,10,IF(LOG('Indicator Data'!R39)&lt;BN$194,0,10-(BN$195-LOG('Indicator Data'!R39))/(BN$195-BN$194)*10))),1)</f>
        <v>0</v>
      </c>
      <c r="BO36" s="55">
        <f t="shared" si="51"/>
        <v>0</v>
      </c>
      <c r="BP36" s="56">
        <f>'Indicator Data'!Q39/'Indicator Data'!$CB39</f>
        <v>0</v>
      </c>
      <c r="BQ36" s="56">
        <f>'Indicator Data'!R39/'Indicator Data'!$CB39</f>
        <v>0</v>
      </c>
      <c r="BR36" s="55">
        <f t="shared" si="93"/>
        <v>0</v>
      </c>
      <c r="BS36" s="55">
        <f t="shared" si="94"/>
        <v>0</v>
      </c>
      <c r="BT36" s="55">
        <f t="shared" si="28"/>
        <v>0</v>
      </c>
      <c r="BU36" s="55">
        <f t="shared" si="52"/>
        <v>0</v>
      </c>
      <c r="BV36" s="55">
        <f>ROUND(IF('Indicator Data'!S39=0,0,IF(LOG('Indicator Data'!S39)&gt;BV$195,10,IF(LOG('Indicator Data'!S39)&lt;BV$194,0,10-(BV$195-LOG('Indicator Data'!S39))/(BV$195-BV$194)*10))),1)</f>
        <v>0</v>
      </c>
      <c r="BW36" s="55">
        <f>ROUND(IF('Indicator Data'!T39=0,0,IF(LOG('Indicator Data'!T39)&gt;BW$195,10,IF(LOG('Indicator Data'!T39)&lt;BW$194,0,10-(BW$195-LOG('Indicator Data'!T39))/(BW$195-BW$194)*10))),1)</f>
        <v>0</v>
      </c>
      <c r="BX36" s="55">
        <f t="shared" si="53"/>
        <v>0</v>
      </c>
      <c r="BY36" s="56">
        <f>'Indicator Data'!S39/'Indicator Data'!$CB39</f>
        <v>0</v>
      </c>
      <c r="BZ36" s="56">
        <f>'Indicator Data'!T39/'Indicator Data'!$CB39</f>
        <v>0</v>
      </c>
      <c r="CA36" s="55">
        <f t="shared" si="95"/>
        <v>0</v>
      </c>
      <c r="CB36" s="55">
        <f t="shared" si="96"/>
        <v>0</v>
      </c>
      <c r="CC36" s="55">
        <f t="shared" si="54"/>
        <v>0</v>
      </c>
      <c r="CD36" s="55">
        <f t="shared" si="55"/>
        <v>0</v>
      </c>
      <c r="CE36" s="55">
        <f t="shared" si="56"/>
        <v>0</v>
      </c>
      <c r="CF36" s="55">
        <f>ROUND(IF('Indicator Data'!U39=0,0,IF(LOG('Indicator Data'!U39)&gt;CF$195,10,IF(LOG('Indicator Data'!U39)&lt;CF$194,0,10-(CF$195-LOG('Indicator Data'!U39))/(CF$195-CF$194)*10))),1)</f>
        <v>0</v>
      </c>
      <c r="CG36" s="56">
        <f>'Indicator Data'!U39/'Indicator Data'!$CB39</f>
        <v>0</v>
      </c>
      <c r="CH36" s="55">
        <f t="shared" si="97"/>
        <v>0</v>
      </c>
      <c r="CI36" s="55">
        <f t="shared" si="57"/>
        <v>0</v>
      </c>
      <c r="CJ36" s="55">
        <f>ROUND(IF('Indicator Data'!V39=0,0,IF(LOG('Indicator Data'!V39)&gt;CJ$195,10,IF(LOG('Indicator Data'!V39)&lt;CJ$194,0,10-(CJ$195-LOG('Indicator Data'!V39))/(CJ$195-CJ$194)*10))),1)</f>
        <v>6.8</v>
      </c>
      <c r="CK36" s="56">
        <f>IF('Indicator Data'!V39/'Indicator Data'!$CB39&gt;1,1,'Indicator Data'!V39/'Indicator Data'!$CB39)</f>
        <v>3.141165591338594E-2</v>
      </c>
      <c r="CL36" s="55">
        <f t="shared" si="98"/>
        <v>0.3</v>
      </c>
      <c r="CM36" s="55">
        <f t="shared" si="58"/>
        <v>4.3</v>
      </c>
      <c r="CN36" s="55">
        <f>ROUND(IF('Indicator Data'!W39=0,0,IF(LOG('Indicator Data'!W39)&gt;CN$195,10,IF(LOG('Indicator Data'!W39)&lt;CN$194,0,10-(CN$195-LOG('Indicator Data'!W39))/(CN$195-CN$194)*10))),1)</f>
        <v>3.7</v>
      </c>
      <c r="CO36" s="56">
        <f>'Indicator Data'!W39/'Indicator Data'!$CB39</f>
        <v>2.2972171077314868E-4</v>
      </c>
      <c r="CP36" s="55">
        <f t="shared" si="99"/>
        <v>0</v>
      </c>
      <c r="CQ36" s="55">
        <f t="shared" si="59"/>
        <v>2</v>
      </c>
      <c r="CR36" s="55">
        <f t="shared" si="100"/>
        <v>1.8</v>
      </c>
      <c r="CS36" s="55">
        <f>IF('Indicator Data'!BR39="No data","x",ROUND(IF('Indicator Data'!BR39&gt;CS$195,0,IF('Indicator Data'!BR39&lt;CS$194,10,(CS$195-'Indicator Data'!BR39)/(CS$195-CS$194)*10)),1))</f>
        <v>0</v>
      </c>
      <c r="CT36" s="55">
        <f>IF('Indicator Data'!BS39="No data","x",ROUND(IF('Indicator Data'!BS39&gt;CT$195,0,IF('Indicator Data'!BS39&lt;CT$194,10,(CT$195-'Indicator Data'!BS39)/(CT$195-CT$194)*10)),1))</f>
        <v>0</v>
      </c>
      <c r="CU36" s="55" t="str">
        <f>IF('Indicator Data'!AC39="No data","x",ROUND(IF('Indicator Data'!AC39&gt;CU$195,0,IF('Indicator Data'!AC39&lt;CU$194,10,(CU$195-'Indicator Data'!AC39)/(CU$195-CU$194)*10)),1))</f>
        <v>x</v>
      </c>
      <c r="CV36" s="55">
        <f t="shared" si="101"/>
        <v>0</v>
      </c>
      <c r="CW36" s="55">
        <f>IF('Indicator Data'!X39="No data","x",ROUND(IF(LOG('Indicator Data'!X39)&gt;CW$195,10,IF(LOG('Indicator Data'!X39)&lt;CW$194,0,10-(CW$195-LOG('Indicator Data'!X39))/(CW$195-CW$194)*10)),1))</f>
        <v>4.7</v>
      </c>
      <c r="CX36" s="55">
        <f>IF('Indicator Data'!Y39="No data","x",ROUND(IF('Indicator Data'!Y39&gt;CX$195,10,IF('Indicator Data'!Y39&lt;CX$194,0,10-(CX$195-'Indicator Data'!Y39)/(CX$195-CX$194)*10)),1))</f>
        <v>3</v>
      </c>
      <c r="CY36" s="55">
        <f>IF('Indicator Data'!Z39="No data","x",ROUND(IF('Indicator Data'!Z39&gt;CY$195,10,IF('Indicator Data'!Z39&lt;CY$194,0,10-(CY$195-'Indicator Data'!Z39)/(CY$195-CY$194)*10)),1))</f>
        <v>8.8000000000000007</v>
      </c>
      <c r="CZ36" s="55" t="str">
        <f>IF('Indicator Data'!AA39="No data","x",ROUND(IF('Indicator Data'!AA39&gt;CZ$195,10,IF('Indicator Data'!AA39&lt;CZ$194,0,10-(CZ$195-'Indicator Data'!AA39)/(CZ$195-CZ$194)*10)),1))</f>
        <v>x</v>
      </c>
      <c r="DA36" s="55">
        <f t="shared" si="60"/>
        <v>5.5</v>
      </c>
      <c r="DB36" s="55">
        <f t="shared" si="61"/>
        <v>3.7</v>
      </c>
      <c r="DC36" s="55">
        <f>IF('Indicator Data'!AF39="No data","x",ROUND(IF('Indicator Data'!AF39&gt;DC$195,10,IF('Indicator Data'!AF39&lt;DC$194,0,10-(DC$195-'Indicator Data'!AF39)/(DC$195-DC$194)*10)),1))</f>
        <v>1</v>
      </c>
      <c r="DD36" s="55">
        <f>IF('Indicator Data'!AG39="No data","x",ROUND(IF('Indicator Data'!AG39&gt;DD$195,10,IF('Indicator Data'!AG39&lt;DD$194,0,10-(DD$195-'Indicator Data'!AG39)/(DD$195-DD$194)*10)),1))</f>
        <v>0.8</v>
      </c>
      <c r="DE36" s="55">
        <f t="shared" si="62"/>
        <v>3.7</v>
      </c>
      <c r="DF36" s="55">
        <f>IF('Indicator Data'!AB39="No data","x",ROUND(IF('Indicator Data'!AB39&gt;DF$195,10,IF('Indicator Data'!AB39&lt;DF$194,0,10-(DF$195-'Indicator Data'!AB39)/(DF$195-DF$194)*10)),1))</f>
        <v>0</v>
      </c>
      <c r="DG36" s="55">
        <f t="shared" si="63"/>
        <v>0</v>
      </c>
      <c r="DH36" s="184">
        <f>IF('Indicator Data'!AD39="No data","x",'Indicator Data'!AD39/'Indicator Data'!$CA39)</f>
        <v>8.7220185061920793E-5</v>
      </c>
      <c r="DI36" s="55">
        <f t="shared" si="64"/>
        <v>9.1</v>
      </c>
      <c r="DJ36" s="55">
        <f>IF('Indicator Data'!AE39="No data","x",ROUND(IF('Indicator Data'!AE39&gt;DJ$195,0,IF('Indicator Data'!AE39&lt;DJ$194,10,(DJ$195-'Indicator Data'!AE39)/(DJ$195-DJ$194)*10)),1))</f>
        <v>0</v>
      </c>
      <c r="DK36" s="55">
        <f t="shared" si="65"/>
        <v>4.5999999999999996</v>
      </c>
      <c r="DL36" s="55">
        <f t="shared" si="66"/>
        <v>2.8</v>
      </c>
      <c r="DM36" s="57">
        <f t="shared" si="102"/>
        <v>2.8</v>
      </c>
      <c r="DN36" s="58">
        <f t="shared" si="103"/>
        <v>6.2</v>
      </c>
      <c r="DO36" s="55">
        <f>ROUND(IF('Indicator Data'!AH39=0,0,IF('Indicator Data'!AH39&gt;DO$195,10,IF('Indicator Data'!AH39&lt;DO$194,0,10-(DO$195-'Indicator Data'!AH39)/(DO$195-DO$194)*10))),1)</f>
        <v>1.8</v>
      </c>
      <c r="DP36" s="55">
        <f>ROUND(IF('Indicator Data'!AI39=0,0,IF(LOG('Indicator Data'!AI39)&gt;LOG(DP$195),10,IF(LOG('Indicator Data'!AI39)&lt;LOG(DP$194),0,10-(LOG(DP$195)-LOG('Indicator Data'!AI39))/(LOG(DP$195)-LOG(DP$194))*10))),1)</f>
        <v>5.4</v>
      </c>
      <c r="DQ36" s="57">
        <f t="shared" si="104"/>
        <v>3.8</v>
      </c>
      <c r="DR36" s="55">
        <f>'Indicator Data'!AJ39</f>
        <v>0</v>
      </c>
      <c r="DS36" s="55">
        <f>'Indicator Data'!AK39</f>
        <v>0</v>
      </c>
      <c r="DT36" s="57">
        <f t="shared" si="105"/>
        <v>0</v>
      </c>
      <c r="DU36" s="58">
        <f t="shared" si="106"/>
        <v>2.7</v>
      </c>
      <c r="DV36" s="15"/>
      <c r="DW36" s="103"/>
    </row>
    <row r="37" spans="1:127" s="4" customFormat="1" x14ac:dyDescent="0.25">
      <c r="A37" s="121" t="str">
        <f>'Indicator Data'!A40</f>
        <v>China</v>
      </c>
      <c r="B37" s="59" t="str">
        <f>'Indicator Data'!B40</f>
        <v>CHN</v>
      </c>
      <c r="C37" s="55">
        <f>ROUND(IF('Indicator Data'!C40=0,0.1,IF(LOG('Indicator Data'!C40)&gt;C$195,10,IF(LOG('Indicator Data'!C40)&lt;C$194,0,10-(C$195-LOG('Indicator Data'!C40))/(C$195-C$194)*10))),1)</f>
        <v>10</v>
      </c>
      <c r="D37" s="55">
        <f>ROUND(IF('Indicator Data'!D40=0,0.1,IF(LOG('Indicator Data'!D40)&gt;D$195,10,IF(LOG('Indicator Data'!D40)&lt;D$194,0,10-(D$195-LOG('Indicator Data'!D40))/(D$195-D$194)*10))),1)</f>
        <v>8.6999999999999993</v>
      </c>
      <c r="E37" s="55">
        <f t="shared" si="67"/>
        <v>9.5</v>
      </c>
      <c r="F37" s="55">
        <f>IF('Indicator Data'!E40="No data",0.1,(ROUND(IF('Indicator Data'!E40=0,0,IF(LOG('Indicator Data'!E40)&gt;F$195,10,IF(LOG('Indicator Data'!E40)&lt;F$194,0,10-(F$195-LOG('Indicator Data'!E40))/(F$195-F$194)*10))),1)))</f>
        <v>10</v>
      </c>
      <c r="G37" s="55">
        <f>ROUND(IF('Indicator Data'!F40=0,0,IF(LOG('Indicator Data'!F40)&gt;G$195,10,IF(LOG('Indicator Data'!F40)&lt;G$194,0,10-(G$195-LOG('Indicator Data'!F40))/(G$195-G$194)*10))),1)</f>
        <v>10</v>
      </c>
      <c r="H37" s="55">
        <f>ROUND(IF('Indicator Data'!G40=0,0,IF(LOG('Indicator Data'!G40)&gt;H$195,10,IF(LOG('Indicator Data'!G40)&lt;H$194,0,10-(H$195-LOG('Indicator Data'!G40))/(H$195-H$194)*10))),1)</f>
        <v>10</v>
      </c>
      <c r="I37" s="55">
        <f>ROUND(IF('Indicator Data'!H40=0,0,IF(LOG('Indicator Data'!H40)&gt;I$195,10,IF(LOG('Indicator Data'!H40)&lt;I$194,0,10-(I$195-LOG('Indicator Data'!H40))/(I$195-I$194)*10))),1)</f>
        <v>10</v>
      </c>
      <c r="J37" s="55">
        <f t="shared" si="68"/>
        <v>10</v>
      </c>
      <c r="K37" s="55">
        <f>ROUND(IF('Indicator Data'!I40=0,0,IF(LOG('Indicator Data'!I40)&gt;K$195,10,IF(LOG('Indicator Data'!I40)&lt;K$194,0,10-(K$195-LOG('Indicator Data'!I40))/(K$195-K$194)*10))),1)</f>
        <v>10</v>
      </c>
      <c r="L37" s="55">
        <f t="shared" si="69"/>
        <v>10</v>
      </c>
      <c r="M37" s="55">
        <f>ROUND(IF('Indicator Data'!J40=0,0,IF(LOG('Indicator Data'!J40)&gt;M$195,10,IF(LOG('Indicator Data'!J40)&lt;M$194,0,10-(M$195-LOG('Indicator Data'!J40))/(M$195-M$194)*10))),1)</f>
        <v>10</v>
      </c>
      <c r="N37" s="56">
        <f>'Indicator Data'!C40/'Indicator Data'!$CB40</f>
        <v>6.1750932195175131E-4</v>
      </c>
      <c r="O37" s="56">
        <f>'Indicator Data'!D40/'Indicator Data'!$CB40</f>
        <v>2.9562788960847982E-6</v>
      </c>
      <c r="P37" s="56">
        <f>IF(F37=0.1,"x",'Indicator Data'!E40/'Indicator Data'!$CB40)</f>
        <v>6.7112946138374084E-3</v>
      </c>
      <c r="Q37" s="56">
        <f>'Indicator Data'!F40/'Indicator Data'!$CB40</f>
        <v>1.190133470083439E-5</v>
      </c>
      <c r="R37" s="56">
        <f>'Indicator Data'!G40/'Indicator Data'!$CB40</f>
        <v>7.3696989939892599E-3</v>
      </c>
      <c r="S37" s="56">
        <f>'Indicator Data'!H40/'Indicator Data'!$CB40</f>
        <v>2.1638503403567572E-3</v>
      </c>
      <c r="T37" s="56">
        <f>'Indicator Data'!I40/'Indicator Data'!$CB40</f>
        <v>1.5721725273837666E-3</v>
      </c>
      <c r="U37" s="56">
        <f>'Indicator Data'!J40/'Indicator Data'!$CB40</f>
        <v>1.0464190099383711E-2</v>
      </c>
      <c r="V37" s="55">
        <f t="shared" si="70"/>
        <v>3.1</v>
      </c>
      <c r="W37" s="55">
        <f t="shared" si="71"/>
        <v>0</v>
      </c>
      <c r="X37" s="55">
        <f t="shared" si="72"/>
        <v>1.7</v>
      </c>
      <c r="Y37" s="55">
        <f t="shared" si="73"/>
        <v>4.5</v>
      </c>
      <c r="Z37" s="55">
        <f t="shared" si="74"/>
        <v>7.9</v>
      </c>
      <c r="AA37" s="55">
        <f t="shared" si="75"/>
        <v>4.0999999999999996</v>
      </c>
      <c r="AB37" s="55">
        <f t="shared" si="76"/>
        <v>4.3</v>
      </c>
      <c r="AC37" s="55">
        <f t="shared" si="77"/>
        <v>4.2</v>
      </c>
      <c r="AD37" s="55">
        <f t="shared" si="78"/>
        <v>1.6</v>
      </c>
      <c r="AE37" s="55">
        <f t="shared" si="79"/>
        <v>3</v>
      </c>
      <c r="AF37" s="55">
        <f t="shared" si="80"/>
        <v>3.5</v>
      </c>
      <c r="AG37" s="55">
        <f>ROUND(IF('Indicator Data'!K40=0,0,IF('Indicator Data'!K40&gt;AG$195,10,IF('Indicator Data'!K40&lt;AG$194,0,10-(AG$195-'Indicator Data'!K40)/(AG$195-AG$194)*10))),1)</f>
        <v>10</v>
      </c>
      <c r="AH37" s="55">
        <f t="shared" si="81"/>
        <v>6.6</v>
      </c>
      <c r="AI37" s="55">
        <f t="shared" si="82"/>
        <v>4.4000000000000004</v>
      </c>
      <c r="AJ37" s="55">
        <f t="shared" si="83"/>
        <v>7.1</v>
      </c>
      <c r="AK37" s="55">
        <f t="shared" si="84"/>
        <v>7.2</v>
      </c>
      <c r="AL37" s="55">
        <f t="shared" si="85"/>
        <v>7.2</v>
      </c>
      <c r="AM37" s="55">
        <f t="shared" si="86"/>
        <v>5.8</v>
      </c>
      <c r="AN37" s="55">
        <f t="shared" si="87"/>
        <v>8.1999999999999993</v>
      </c>
      <c r="AO37" s="183">
        <f t="shared" si="88"/>
        <v>7.2</v>
      </c>
      <c r="AP37" s="183">
        <f t="shared" si="41"/>
        <v>8.4</v>
      </c>
      <c r="AQ37" s="183">
        <f t="shared" si="89"/>
        <v>9.1999999999999993</v>
      </c>
      <c r="AR37" s="183">
        <f t="shared" si="90"/>
        <v>8.1</v>
      </c>
      <c r="AS37" s="55">
        <f t="shared" si="91"/>
        <v>9.1</v>
      </c>
      <c r="AT37" s="55">
        <f>IF('Indicator Data'!L40="No data","x",IF('Indicator Data'!CC40&lt;1000,"x",ROUND((IF('Indicator Data'!L40&gt;AT$195,10,IF('Indicator Data'!L40&lt;AT$194,0,10-(AT$195-'Indicator Data'!L40)/(AT$195-AT$194)*10))),1)))</f>
        <v>0</v>
      </c>
      <c r="AU37" s="183">
        <f t="shared" si="92"/>
        <v>4.5999999999999996</v>
      </c>
      <c r="AV37" s="55">
        <f>IF('Indicator Data'!M40="No data","x",ROUND(IF('Indicator Data'!M40=0,0,IF(LOG('Indicator Data'!M40)&gt;AV$195,10,IF(LOG('Indicator Data'!M40)&lt;AV$194,0,10-(AV$195-LOG('Indicator Data'!M40))/(AV$195-AV$194)*10))),1))</f>
        <v>9.6</v>
      </c>
      <c r="AW37" s="56">
        <f>IF(AV37="x","x",'Indicator Data'!M40/'Indicator Data'!$CB40)</f>
        <v>3.9937699925991069E-2</v>
      </c>
      <c r="AX37" s="55">
        <f t="shared" si="42"/>
        <v>0.4</v>
      </c>
      <c r="AY37" s="55">
        <f t="shared" si="43"/>
        <v>7.1</v>
      </c>
      <c r="AZ37" s="55" t="str">
        <f>IF('Indicator Data'!N40="No data","x",ROUND(IF('Indicator Data'!N40=0,0,IF(LOG('Indicator Data'!N40)&gt;AZ$195,10,IF(LOG('Indicator Data'!N40)&lt;AZ$194,0,10-(AZ$195-LOG('Indicator Data'!N40))/(AZ$195-AZ$194)*10))),1))</f>
        <v>x</v>
      </c>
      <c r="BA37" s="56" t="str">
        <f>IF(AZ37="x","x",'Indicator Data'!N40/'Indicator Data'!$CB40)</f>
        <v>x</v>
      </c>
      <c r="BB37" s="55" t="str">
        <f t="shared" si="44"/>
        <v>x</v>
      </c>
      <c r="BC37" s="55" t="str">
        <f t="shared" si="45"/>
        <v>x</v>
      </c>
      <c r="BD37" s="55" t="str">
        <f>IF('Indicator Data'!O40="No data","x",ROUND(IF('Indicator Data'!O40=0,0,IF(LOG('Indicator Data'!O40)&gt;BD$195,10,IF(LOG('Indicator Data'!O40)&lt;BD$194,0,10-(BD$195-LOG('Indicator Data'!O40))/(BD$195-BD$194)*10))),1))</f>
        <v>x</v>
      </c>
      <c r="BE37" s="56" t="str">
        <f>IF(BD37="x","x",'Indicator Data'!O40/'Indicator Data'!$CB40)</f>
        <v>x</v>
      </c>
      <c r="BF37" s="55" t="str">
        <f t="shared" si="46"/>
        <v>x</v>
      </c>
      <c r="BG37" s="55" t="str">
        <f t="shared" si="47"/>
        <v>x</v>
      </c>
      <c r="BH37" s="55" t="str">
        <f>IF('Indicator Data'!P40="No data","x",ROUND(IF('Indicator Data'!P40=0,0,IF(LOG('Indicator Data'!P40)&gt;BH$195,10,IF(LOG('Indicator Data'!P40)&lt;BH$194,0,10-(BH$195-LOG('Indicator Data'!P40))/(BH$195-BH$194)*10))),1))</f>
        <v>x</v>
      </c>
      <c r="BI37" s="56" t="str">
        <f>IF(BH37="x","x",'Indicator Data'!P40/'Indicator Data'!$CB40)</f>
        <v>x</v>
      </c>
      <c r="BJ37" s="55" t="str">
        <f t="shared" si="48"/>
        <v>x</v>
      </c>
      <c r="BK37" s="55" t="str">
        <f t="shared" si="49"/>
        <v>x</v>
      </c>
      <c r="BL37" s="55">
        <f t="shared" si="50"/>
        <v>7.1</v>
      </c>
      <c r="BM37" s="55">
        <f>ROUND(IF('Indicator Data'!Q40=0,0,IF(LOG('Indicator Data'!Q40)&gt;BM$195,10,IF(LOG('Indicator Data'!Q40)&lt;BM$194,0,10-(BM$195-LOG('Indicator Data'!Q40))/(BM$195-BM$194)*10))),1)</f>
        <v>10</v>
      </c>
      <c r="BN37" s="55">
        <f>ROUND(IF('Indicator Data'!R40=0,0,IF(LOG('Indicator Data'!R40)&gt;BN$195,10,IF(LOG('Indicator Data'!R40)&lt;BN$194,0,10-(BN$195-LOG('Indicator Data'!R40))/(BN$195-BN$194)*10))),1)</f>
        <v>10</v>
      </c>
      <c r="BO37" s="55">
        <f t="shared" si="51"/>
        <v>10</v>
      </c>
      <c r="BP37" s="56">
        <f>'Indicator Data'!Q40/'Indicator Data'!$CB40</f>
        <v>0.36488941386858603</v>
      </c>
      <c r="BQ37" s="56">
        <f>'Indicator Data'!R40/'Indicator Data'!$CB40</f>
        <v>3.3286407036172583E-2</v>
      </c>
      <c r="BR37" s="55">
        <f t="shared" si="93"/>
        <v>3.6</v>
      </c>
      <c r="BS37" s="55">
        <f t="shared" si="94"/>
        <v>0.4</v>
      </c>
      <c r="BT37" s="55">
        <f t="shared" si="28"/>
        <v>1.4666666666666668</v>
      </c>
      <c r="BU37" s="55">
        <f t="shared" si="52"/>
        <v>7.8</v>
      </c>
      <c r="BV37" s="55">
        <f>ROUND(IF('Indicator Data'!S40=0,0,IF(LOG('Indicator Data'!S40)&gt;BV$195,10,IF(LOG('Indicator Data'!S40)&lt;BV$194,0,10-(BV$195-LOG('Indicator Data'!S40))/(BV$195-BV$194)*10))),1)</f>
        <v>8.9</v>
      </c>
      <c r="BW37" s="55">
        <f>ROUND(IF('Indicator Data'!T40=0,0,IF(LOG('Indicator Data'!T40)&gt;BW$195,10,IF(LOG('Indicator Data'!T40)&lt;BW$194,0,10-(BW$195-LOG('Indicator Data'!T40))/(BW$195-BW$194)*10))),1)</f>
        <v>8.3000000000000007</v>
      </c>
      <c r="BX37" s="55">
        <f t="shared" si="53"/>
        <v>8.5000000000000018</v>
      </c>
      <c r="BY37" s="56">
        <f>'Indicator Data'!S40/'Indicator Data'!$CB40</f>
        <v>1.2822852701738595E-2</v>
      </c>
      <c r="BZ37" s="56">
        <f>'Indicator Data'!T40/'Indicator Data'!$CB40</f>
        <v>4.7686113630746388E-3</v>
      </c>
      <c r="CA37" s="55">
        <f t="shared" si="95"/>
        <v>0.2</v>
      </c>
      <c r="CB37" s="55">
        <f t="shared" si="96"/>
        <v>0</v>
      </c>
      <c r="CC37" s="55">
        <f t="shared" si="54"/>
        <v>6.6666666666666666E-2</v>
      </c>
      <c r="CD37" s="55">
        <f t="shared" si="55"/>
        <v>5.7</v>
      </c>
      <c r="CE37" s="55">
        <f t="shared" si="56"/>
        <v>6.9</v>
      </c>
      <c r="CF37" s="55">
        <f>ROUND(IF('Indicator Data'!U40=0,0,IF(LOG('Indicator Data'!U40)&gt;CF$195,10,IF(LOG('Indicator Data'!U40)&lt;CF$194,0,10-(CF$195-LOG('Indicator Data'!U40))/(CF$195-CF$194)*10))),1)</f>
        <v>10</v>
      </c>
      <c r="CG37" s="56">
        <f>'Indicator Data'!U40/'Indicator Data'!$CB40</f>
        <v>0.13502806472894238</v>
      </c>
      <c r="CH37" s="55">
        <f t="shared" si="97"/>
        <v>1.5</v>
      </c>
      <c r="CI37" s="55">
        <f t="shared" si="57"/>
        <v>7.8</v>
      </c>
      <c r="CJ37" s="55">
        <f>ROUND(IF('Indicator Data'!V40=0,0,IF(LOG('Indicator Data'!V40)&gt;CJ$195,10,IF(LOG('Indicator Data'!V40)&lt;CJ$194,0,10-(CJ$195-LOG('Indicator Data'!V40))/(CJ$195-CJ$194)*10))),1)</f>
        <v>10</v>
      </c>
      <c r="CK37" s="56">
        <f>IF('Indicator Data'!V40/'Indicator Data'!$CB40&gt;1,1,'Indicator Data'!V40/'Indicator Data'!$CB40)</f>
        <v>0.56433341022914363</v>
      </c>
      <c r="CL37" s="55">
        <f t="shared" si="98"/>
        <v>5.6</v>
      </c>
      <c r="CM37" s="55">
        <f t="shared" si="58"/>
        <v>8.6</v>
      </c>
      <c r="CN37" s="55">
        <f>ROUND(IF('Indicator Data'!W40=0,0,IF(LOG('Indicator Data'!W40)&gt;CN$195,10,IF(LOG('Indicator Data'!W40)&lt;CN$194,0,10-(CN$195-LOG('Indicator Data'!W40))/(CN$195-CN$194)*10))),1)</f>
        <v>10</v>
      </c>
      <c r="CO37" s="56">
        <f>'Indicator Data'!W40/'Indicator Data'!$CB40</f>
        <v>0.25127272595129296</v>
      </c>
      <c r="CP37" s="55">
        <f t="shared" si="99"/>
        <v>2.5</v>
      </c>
      <c r="CQ37" s="55">
        <f t="shared" si="59"/>
        <v>8</v>
      </c>
      <c r="CR37" s="55">
        <f t="shared" si="100"/>
        <v>7.9</v>
      </c>
      <c r="CS37" s="55">
        <f>IF('Indicator Data'!BR40="No data","x",ROUND(IF('Indicator Data'!BR40&gt;CS$195,0,IF('Indicator Data'!BR40&lt;CS$194,10,(CS$195-'Indicator Data'!BR40)/(CS$195-CS$194)*10)),1))</f>
        <v>1.7</v>
      </c>
      <c r="CT37" s="55">
        <f>IF('Indicator Data'!BS40="No data","x",ROUND(IF('Indicator Data'!BS40&gt;CT$195,0,IF('Indicator Data'!BS40&lt;CT$194,10,(CT$195-'Indicator Data'!BS40)/(CT$195-CT$194)*10)),1))</f>
        <v>1.2</v>
      </c>
      <c r="CU37" s="55" t="str">
        <f>IF('Indicator Data'!AC40="No data","x",ROUND(IF('Indicator Data'!AC40&gt;CU$195,0,IF('Indicator Data'!AC40&lt;CU$194,10,(CU$195-'Indicator Data'!AC40)/(CU$195-CU$194)*10)),1))</f>
        <v>x</v>
      </c>
      <c r="CV37" s="55">
        <f t="shared" si="101"/>
        <v>1.5</v>
      </c>
      <c r="CW37" s="55">
        <f>IF('Indicator Data'!X40="No data","x",ROUND(IF(LOG('Indicator Data'!X40)&gt;CW$195,10,IF(LOG('Indicator Data'!X40)&lt;CW$194,0,10-(CW$195-LOG('Indicator Data'!X40))/(CW$195-CW$194)*10)),1))</f>
        <v>7.2</v>
      </c>
      <c r="CX37" s="55">
        <f>IF('Indicator Data'!Y40="No data","x",ROUND(IF('Indicator Data'!Y40&gt;CX$195,10,IF('Indicator Data'!Y40&lt;CX$194,0,10-(CX$195-'Indicator Data'!Y40)/(CX$195-CX$194)*10)),1))</f>
        <v>5</v>
      </c>
      <c r="CY37" s="55">
        <f>IF('Indicator Data'!Z40="No data","x",ROUND(IF('Indicator Data'!Z40&gt;CY$195,10,IF('Indicator Data'!Z40&lt;CY$194,0,10-(CY$195-'Indicator Data'!Z40)/(CY$195-CY$194)*10)),1))</f>
        <v>5.9</v>
      </c>
      <c r="CZ37" s="55" t="str">
        <f>IF('Indicator Data'!AA40="No data","x",ROUND(IF('Indicator Data'!AA40&gt;CZ$195,10,IF('Indicator Data'!AA40&lt;CZ$194,0,10-(CZ$195-'Indicator Data'!AA40)/(CZ$195-CZ$194)*10)),1))</f>
        <v>x</v>
      </c>
      <c r="DA37" s="55">
        <f t="shared" si="60"/>
        <v>6</v>
      </c>
      <c r="DB37" s="55">
        <f t="shared" si="61"/>
        <v>4.5</v>
      </c>
      <c r="DC37" s="55">
        <f>IF('Indicator Data'!AF40="No data","x",ROUND(IF('Indicator Data'!AF40&gt;DC$195,10,IF('Indicator Data'!AF40&lt;DC$194,0,10-(DC$195-'Indicator Data'!AF40)/(DC$195-DC$194)*10)),1))</f>
        <v>2.8</v>
      </c>
      <c r="DD37" s="55">
        <f>IF('Indicator Data'!AG40="No data","x",ROUND(IF('Indicator Data'!AG40&gt;DD$195,10,IF('Indicator Data'!AG40&lt;DD$194,0,10-(DD$195-'Indicator Data'!AG40)/(DD$195-DD$194)*10)),1))</f>
        <v>0.6</v>
      </c>
      <c r="DE37" s="55">
        <f t="shared" si="62"/>
        <v>4.3</v>
      </c>
      <c r="DF37" s="55">
        <f>IF('Indicator Data'!AB40="No data","x",ROUND(IF('Indicator Data'!AB40&gt;DF$195,10,IF('Indicator Data'!AB40&lt;DF$194,0,10-(DF$195-'Indicator Data'!AB40)/(DF$195-DF$194)*10)),1))</f>
        <v>0.1</v>
      </c>
      <c r="DG37" s="55">
        <f t="shared" si="63"/>
        <v>1</v>
      </c>
      <c r="DH37" s="184" t="str">
        <f>IF('Indicator Data'!AD40="No data","x",'Indicator Data'!AD40/'Indicator Data'!$CA40)</f>
        <v>x</v>
      </c>
      <c r="DI37" s="55" t="str">
        <f t="shared" si="64"/>
        <v>x</v>
      </c>
      <c r="DJ37" s="55">
        <f>IF('Indicator Data'!AE40="No data","x",ROUND(IF('Indicator Data'!AE40&gt;DJ$195,0,IF('Indicator Data'!AE40&lt;DJ$194,10,(DJ$195-'Indicator Data'!AE40)/(DJ$195-DJ$194)*10)),1))</f>
        <v>0</v>
      </c>
      <c r="DK37" s="55">
        <f t="shared" si="65"/>
        <v>0</v>
      </c>
      <c r="DL37" s="55">
        <f t="shared" si="66"/>
        <v>1.8</v>
      </c>
      <c r="DM37" s="57">
        <f t="shared" si="102"/>
        <v>5.8</v>
      </c>
      <c r="DN37" s="58">
        <f t="shared" si="103"/>
        <v>7.5</v>
      </c>
      <c r="DO37" s="55">
        <f>ROUND(IF('Indicator Data'!AH40=0,0,IF('Indicator Data'!AH40&gt;DO$195,10,IF('Indicator Data'!AH40&lt;DO$194,0,10-(DO$195-'Indicator Data'!AH40)/(DO$195-DO$194)*10))),1)</f>
        <v>8.6999999999999993</v>
      </c>
      <c r="DP37" s="55">
        <f>ROUND(IF('Indicator Data'!AI40=0,0,IF(LOG('Indicator Data'!AI40)&gt;LOG(DP$195),10,IF(LOG('Indicator Data'!AI40)&lt;LOG(DP$194),0,10-(LOG(DP$195)-LOG('Indicator Data'!AI40))/(LOG(DP$195)-LOG(DP$194))*10))),1)</f>
        <v>9.3000000000000007</v>
      </c>
      <c r="DQ37" s="57">
        <f t="shared" si="104"/>
        <v>9</v>
      </c>
      <c r="DR37" s="55">
        <f>'Indicator Data'!AJ40</f>
        <v>0</v>
      </c>
      <c r="DS37" s="55">
        <f>'Indicator Data'!AK40</f>
        <v>0</v>
      </c>
      <c r="DT37" s="57">
        <f t="shared" si="105"/>
        <v>0</v>
      </c>
      <c r="DU37" s="58">
        <f t="shared" si="106"/>
        <v>6.3</v>
      </c>
      <c r="DV37" s="15"/>
      <c r="DW37" s="103"/>
    </row>
    <row r="38" spans="1:127" s="4" customFormat="1" x14ac:dyDescent="0.25">
      <c r="A38" s="121" t="str">
        <f>'Indicator Data'!A41</f>
        <v>Colombia</v>
      </c>
      <c r="B38" s="59" t="str">
        <f>'Indicator Data'!B41</f>
        <v>COL</v>
      </c>
      <c r="C38" s="55">
        <f>ROUND(IF('Indicator Data'!C41=0,0.1,IF(LOG('Indicator Data'!C41)&gt;C$195,10,IF(LOG('Indicator Data'!C41)&lt;C$194,0,10-(C$195-LOG('Indicator Data'!C41))/(C$195-C$194)*10))),1)</f>
        <v>9.9</v>
      </c>
      <c r="D38" s="55">
        <f>ROUND(IF('Indicator Data'!D41=0,0.1,IF(LOG('Indicator Data'!D41)&gt;D$195,10,IF(LOG('Indicator Data'!D41)&lt;D$194,0,10-(D$195-LOG('Indicator Data'!D41))/(D$195-D$194)*10))),1)</f>
        <v>10</v>
      </c>
      <c r="E38" s="55">
        <f t="shared" si="67"/>
        <v>10</v>
      </c>
      <c r="F38" s="55">
        <f>IF('Indicator Data'!E41="No data",0.1,(ROUND(IF('Indicator Data'!E41=0,0,IF(LOG('Indicator Data'!E41)&gt;F$195,10,IF(LOG('Indicator Data'!E41)&lt;F$194,0,10-(F$195-LOG('Indicator Data'!E41))/(F$195-F$194)*10))),1)))</f>
        <v>8.6</v>
      </c>
      <c r="G38" s="55">
        <f>ROUND(IF('Indicator Data'!F41=0,0,IF(LOG('Indicator Data'!F41)&gt;G$195,10,IF(LOG('Indicator Data'!F41)&lt;G$194,0,10-(G$195-LOG('Indicator Data'!F41))/(G$195-G$194)*10))),1)</f>
        <v>7.9</v>
      </c>
      <c r="H38" s="55">
        <f>ROUND(IF('Indicator Data'!G41=0,0,IF(LOG('Indicator Data'!G41)&gt;H$195,10,IF(LOG('Indicator Data'!G41)&lt;H$194,0,10-(H$195-LOG('Indicator Data'!G41))/(H$195-H$194)*10))),1)</f>
        <v>5.5</v>
      </c>
      <c r="I38" s="55">
        <f>ROUND(IF('Indicator Data'!H41=0,0,IF(LOG('Indicator Data'!H41)&gt;I$195,10,IF(LOG('Indicator Data'!H41)&lt;I$194,0,10-(I$195-LOG('Indicator Data'!H41))/(I$195-I$194)*10))),1)</f>
        <v>5.6</v>
      </c>
      <c r="J38" s="55">
        <f t="shared" si="68"/>
        <v>5.6</v>
      </c>
      <c r="K38" s="55">
        <f>ROUND(IF('Indicator Data'!I41=0,0,IF(LOG('Indicator Data'!I41)&gt;K$195,10,IF(LOG('Indicator Data'!I41)&lt;K$194,0,10-(K$195-LOG('Indicator Data'!I41))/(K$195-K$194)*10))),1)</f>
        <v>7.3</v>
      </c>
      <c r="L38" s="55">
        <f t="shared" si="69"/>
        <v>6.5</v>
      </c>
      <c r="M38" s="55">
        <f>ROUND(IF('Indicator Data'!J41=0,0,IF(LOG('Indicator Data'!J41)&gt;M$195,10,IF(LOG('Indicator Data'!J41)&lt;M$194,0,10-(M$195-LOG('Indicator Data'!J41))/(M$195-M$194)*10))),1)</f>
        <v>6.1</v>
      </c>
      <c r="N38" s="56">
        <f>'Indicator Data'!C41/'Indicator Data'!$CB41</f>
        <v>1.9612117860595486E-3</v>
      </c>
      <c r="O38" s="56">
        <f>'Indicator Data'!D41/'Indicator Data'!$CB41</f>
        <v>7.7249544016491807E-4</v>
      </c>
      <c r="P38" s="56">
        <f>IF(F38=0.1,"x",'Indicator Data'!E41/'Indicator Data'!$CB41)</f>
        <v>5.5967477112226528E-3</v>
      </c>
      <c r="Q38" s="56">
        <f>'Indicator Data'!F41/'Indicator Data'!$CB41</f>
        <v>1.0648566371145215E-5</v>
      </c>
      <c r="R38" s="56">
        <f>'Indicator Data'!G41/'Indicator Data'!$CB41</f>
        <v>3.4187734471221134E-4</v>
      </c>
      <c r="S38" s="56">
        <f>'Indicator Data'!H41/'Indicator Data'!$CB41</f>
        <v>1.7444518787941166E-6</v>
      </c>
      <c r="T38" s="56">
        <f>'Indicator Data'!I41/'Indicator Data'!$CB41</f>
        <v>8.8996486258205822E-4</v>
      </c>
      <c r="U38" s="56">
        <f>'Indicator Data'!J41/'Indicator Data'!$CB41</f>
        <v>5.9283434056724721E-5</v>
      </c>
      <c r="V38" s="55">
        <f t="shared" si="70"/>
        <v>9.8000000000000007</v>
      </c>
      <c r="W38" s="55">
        <f t="shared" si="71"/>
        <v>7.7</v>
      </c>
      <c r="X38" s="55">
        <f t="shared" si="72"/>
        <v>9</v>
      </c>
      <c r="Y38" s="55">
        <f t="shared" si="73"/>
        <v>3.7</v>
      </c>
      <c r="Z38" s="55">
        <f t="shared" si="74"/>
        <v>7.8</v>
      </c>
      <c r="AA38" s="55">
        <f t="shared" si="75"/>
        <v>0.2</v>
      </c>
      <c r="AB38" s="55">
        <f t="shared" si="76"/>
        <v>0</v>
      </c>
      <c r="AC38" s="55">
        <f t="shared" si="77"/>
        <v>0.1</v>
      </c>
      <c r="AD38" s="55">
        <f t="shared" si="78"/>
        <v>0.9</v>
      </c>
      <c r="AE38" s="55">
        <f t="shared" si="79"/>
        <v>0.5</v>
      </c>
      <c r="AF38" s="55">
        <f t="shared" si="80"/>
        <v>0</v>
      </c>
      <c r="AG38" s="55">
        <f>ROUND(IF('Indicator Data'!K41=0,0,IF('Indicator Data'!K41&gt;AG$195,10,IF('Indicator Data'!K41&lt;AG$194,0,10-(AG$195-'Indicator Data'!K41)/(AG$195-AG$194)*10))),1)</f>
        <v>1.9</v>
      </c>
      <c r="AH38" s="55">
        <f t="shared" si="81"/>
        <v>9.9</v>
      </c>
      <c r="AI38" s="55">
        <f t="shared" si="82"/>
        <v>8.9</v>
      </c>
      <c r="AJ38" s="55">
        <f t="shared" si="83"/>
        <v>2.9</v>
      </c>
      <c r="AK38" s="55">
        <f t="shared" si="84"/>
        <v>2.8</v>
      </c>
      <c r="AL38" s="55">
        <f t="shared" si="85"/>
        <v>2.9</v>
      </c>
      <c r="AM38" s="55">
        <f t="shared" si="86"/>
        <v>4.0999999999999996</v>
      </c>
      <c r="AN38" s="55">
        <f t="shared" si="87"/>
        <v>3.6</v>
      </c>
      <c r="AO38" s="183">
        <f t="shared" si="88"/>
        <v>9.6</v>
      </c>
      <c r="AP38" s="183">
        <f t="shared" si="41"/>
        <v>6.8</v>
      </c>
      <c r="AQ38" s="183">
        <f t="shared" si="89"/>
        <v>7.9</v>
      </c>
      <c r="AR38" s="183">
        <f t="shared" si="90"/>
        <v>4.0999999999999996</v>
      </c>
      <c r="AS38" s="55">
        <f t="shared" si="91"/>
        <v>2.8</v>
      </c>
      <c r="AT38" s="55">
        <f>IF('Indicator Data'!L41="No data","x",IF('Indicator Data'!CC41&lt;1000,"x",ROUND((IF('Indicator Data'!L41&gt;AT$195,10,IF('Indicator Data'!L41&lt;AT$194,0,10-(AT$195-'Indicator Data'!L41)/(AT$195-AT$194)*10))),1)))</f>
        <v>1</v>
      </c>
      <c r="AU38" s="183">
        <f t="shared" si="92"/>
        <v>1.9</v>
      </c>
      <c r="AV38" s="55" t="str">
        <f>IF('Indicator Data'!M41="No data","x",ROUND(IF('Indicator Data'!M41=0,0,IF(LOG('Indicator Data'!M41)&gt;AV$195,10,IF(LOG('Indicator Data'!M41)&lt;AV$194,0,10-(AV$195-LOG('Indicator Data'!M41))/(AV$195-AV$194)*10))),1))</f>
        <v>x</v>
      </c>
      <c r="AW38" s="56" t="str">
        <f>IF(AV38="x","x",'Indicator Data'!M41/'Indicator Data'!$CB41)</f>
        <v>x</v>
      </c>
      <c r="AX38" s="55" t="str">
        <f t="shared" si="42"/>
        <v>x</v>
      </c>
      <c r="AY38" s="55" t="str">
        <f t="shared" si="43"/>
        <v>x</v>
      </c>
      <c r="AZ38" s="55" t="str">
        <f>IF('Indicator Data'!N41="No data","x",ROUND(IF('Indicator Data'!N41=0,0,IF(LOG('Indicator Data'!N41)&gt;AZ$195,10,IF(LOG('Indicator Data'!N41)&lt;AZ$194,0,10-(AZ$195-LOG('Indicator Data'!N41))/(AZ$195-AZ$194)*10))),1))</f>
        <v>x</v>
      </c>
      <c r="BA38" s="56" t="str">
        <f>IF(AZ38="x","x",'Indicator Data'!N41/'Indicator Data'!$CB41)</f>
        <v>x</v>
      </c>
      <c r="BB38" s="55" t="str">
        <f t="shared" si="44"/>
        <v>x</v>
      </c>
      <c r="BC38" s="55" t="str">
        <f t="shared" si="45"/>
        <v>x</v>
      </c>
      <c r="BD38" s="55" t="str">
        <f>IF('Indicator Data'!O41="No data","x",ROUND(IF('Indicator Data'!O41=0,0,IF(LOG('Indicator Data'!O41)&gt;BD$195,10,IF(LOG('Indicator Data'!O41)&lt;BD$194,0,10-(BD$195-LOG('Indicator Data'!O41))/(BD$195-BD$194)*10))),1))</f>
        <v>x</v>
      </c>
      <c r="BE38" s="56" t="str">
        <f>IF(BD38="x","x",'Indicator Data'!O41/'Indicator Data'!$CB41)</f>
        <v>x</v>
      </c>
      <c r="BF38" s="55" t="str">
        <f t="shared" si="46"/>
        <v>x</v>
      </c>
      <c r="BG38" s="55" t="str">
        <f t="shared" si="47"/>
        <v>x</v>
      </c>
      <c r="BH38" s="55" t="str">
        <f>IF('Indicator Data'!P41="No data","x",ROUND(IF('Indicator Data'!P41=0,0,IF(LOG('Indicator Data'!P41)&gt;BH$195,10,IF(LOG('Indicator Data'!P41)&lt;BH$194,0,10-(BH$195-LOG('Indicator Data'!P41))/(BH$195-BH$194)*10))),1))</f>
        <v>x</v>
      </c>
      <c r="BI38" s="56" t="str">
        <f>IF(BH38="x","x",'Indicator Data'!P41/'Indicator Data'!$CB41)</f>
        <v>x</v>
      </c>
      <c r="BJ38" s="55" t="str">
        <f t="shared" si="48"/>
        <v>x</v>
      </c>
      <c r="BK38" s="55" t="str">
        <f t="shared" si="49"/>
        <v>x</v>
      </c>
      <c r="BL38" s="55" t="str">
        <f t="shared" si="50"/>
        <v>x</v>
      </c>
      <c r="BM38" s="55">
        <f>ROUND(IF('Indicator Data'!Q41=0,0,IF(LOG('Indicator Data'!Q41)&gt;BM$195,10,IF(LOG('Indicator Data'!Q41)&lt;BM$194,0,10-(BM$195-LOG('Indicator Data'!Q41))/(BM$195-BM$194)*10))),1)</f>
        <v>8.9</v>
      </c>
      <c r="BN38" s="55">
        <f>ROUND(IF('Indicator Data'!R41=0,0,IF(LOG('Indicator Data'!R41)&gt;BN$195,10,IF(LOG('Indicator Data'!R41)&lt;BN$194,0,10-(BN$195-LOG('Indicator Data'!R41))/(BN$195-BN$194)*10))),1)</f>
        <v>10</v>
      </c>
      <c r="BO38" s="55">
        <f t="shared" si="51"/>
        <v>9.6333333333333329</v>
      </c>
      <c r="BP38" s="56">
        <f>'Indicator Data'!Q41/'Indicator Data'!$CB41</f>
        <v>0.35219321211942634</v>
      </c>
      <c r="BQ38" s="56">
        <f>'Indicator Data'!R41/'Indicator Data'!$CB41</f>
        <v>0.22900885547593111</v>
      </c>
      <c r="BR38" s="55">
        <f t="shared" si="93"/>
        <v>3.5</v>
      </c>
      <c r="BS38" s="55">
        <f t="shared" si="94"/>
        <v>2.9</v>
      </c>
      <c r="BT38" s="55">
        <f t="shared" si="28"/>
        <v>3.1</v>
      </c>
      <c r="BU38" s="55">
        <f t="shared" si="52"/>
        <v>7.7</v>
      </c>
      <c r="BV38" s="55">
        <f>ROUND(IF('Indicator Data'!S41=0,0,IF(LOG('Indicator Data'!S41)&gt;BV$195,10,IF(LOG('Indicator Data'!S41)&lt;BV$194,0,10-(BV$195-LOG('Indicator Data'!S41))/(BV$195-BV$194)*10))),1)</f>
        <v>8.6</v>
      </c>
      <c r="BW38" s="55">
        <f>ROUND(IF('Indicator Data'!T41=0,0,IF(LOG('Indicator Data'!T41)&gt;BW$195,10,IF(LOG('Indicator Data'!T41)&lt;BW$194,0,10-(BW$195-LOG('Indicator Data'!T41))/(BW$195-BW$194)*10))),1)</f>
        <v>8.3000000000000007</v>
      </c>
      <c r="BX38" s="55">
        <f t="shared" si="53"/>
        <v>8.4</v>
      </c>
      <c r="BY38" s="56">
        <f>'Indicator Data'!S41/'Indicator Data'!$CB41</f>
        <v>0.23152376374482891</v>
      </c>
      <c r="BZ38" s="56">
        <f>'Indicator Data'!T41/'Indicator Data'!$CB41</f>
        <v>0.14416152069374691</v>
      </c>
      <c r="CA38" s="55">
        <f t="shared" si="95"/>
        <v>3.9</v>
      </c>
      <c r="CB38" s="55">
        <f t="shared" si="96"/>
        <v>1.4</v>
      </c>
      <c r="CC38" s="55">
        <f t="shared" si="54"/>
        <v>2.2333333333333329</v>
      </c>
      <c r="CD38" s="55">
        <f t="shared" si="55"/>
        <v>6.2</v>
      </c>
      <c r="CE38" s="55">
        <f t="shared" si="56"/>
        <v>7</v>
      </c>
      <c r="CF38" s="55">
        <f>ROUND(IF('Indicator Data'!U41=0,0,IF(LOG('Indicator Data'!U41)&gt;CF$195,10,IF(LOG('Indicator Data'!U41)&lt;CF$194,0,10-(CF$195-LOG('Indicator Data'!U41))/(CF$195-CF$194)*10))),1)</f>
        <v>9.1999999999999993</v>
      </c>
      <c r="CG38" s="56">
        <f>'Indicator Data'!U41/'Indicator Data'!$CB41</f>
        <v>0.60795178225362745</v>
      </c>
      <c r="CH38" s="55">
        <f t="shared" si="97"/>
        <v>6.8</v>
      </c>
      <c r="CI38" s="55">
        <f t="shared" si="57"/>
        <v>8.1999999999999993</v>
      </c>
      <c r="CJ38" s="55">
        <f>ROUND(IF('Indicator Data'!V41=0,0,IF(LOG('Indicator Data'!V41)&gt;CJ$195,10,IF(LOG('Indicator Data'!V41)&lt;CJ$194,0,10-(CJ$195-LOG('Indicator Data'!V41))/(CJ$195-CJ$194)*10))),1)</f>
        <v>9.3000000000000007</v>
      </c>
      <c r="CK38" s="56">
        <f>IF('Indicator Data'!V41/'Indicator Data'!$CB41&gt;1,1,'Indicator Data'!V41/'Indicator Data'!$CB41)</f>
        <v>0.62622145857998024</v>
      </c>
      <c r="CL38" s="55">
        <f t="shared" si="98"/>
        <v>6.3</v>
      </c>
      <c r="CM38" s="55">
        <f t="shared" si="58"/>
        <v>8.1999999999999993</v>
      </c>
      <c r="CN38" s="55">
        <f>ROUND(IF('Indicator Data'!W41=0,0,IF(LOG('Indicator Data'!W41)&gt;CN$195,10,IF(LOG('Indicator Data'!W41)&lt;CN$194,0,10-(CN$195-LOG('Indicator Data'!W41))/(CN$195-CN$194)*10))),1)</f>
        <v>9.3000000000000007</v>
      </c>
      <c r="CO38" s="56">
        <f>'Indicator Data'!W41/'Indicator Data'!$CB41</f>
        <v>0.70911536092914595</v>
      </c>
      <c r="CP38" s="55">
        <f t="shared" si="99"/>
        <v>7.1</v>
      </c>
      <c r="CQ38" s="55">
        <f t="shared" si="59"/>
        <v>8.4</v>
      </c>
      <c r="CR38" s="55">
        <f t="shared" si="100"/>
        <v>8</v>
      </c>
      <c r="CS38" s="55">
        <f>IF('Indicator Data'!BR41="No data","x",ROUND(IF('Indicator Data'!BR41&gt;CS$195,0,IF('Indicator Data'!BR41&lt;CS$194,10,(CS$195-'Indicator Data'!BR41)/(CS$195-CS$194)*10)),1))</f>
        <v>1.2</v>
      </c>
      <c r="CT38" s="55">
        <f>IF('Indicator Data'!BS41="No data","x",ROUND(IF('Indicator Data'!BS41&gt;CT$195,0,IF('Indicator Data'!BS41&lt;CT$194,10,(CT$195-'Indicator Data'!BS41)/(CT$195-CT$194)*10)),1))</f>
        <v>0.4</v>
      </c>
      <c r="CU38" s="55">
        <f>IF('Indicator Data'!AC41="No data","x",ROUND(IF('Indicator Data'!AC41&gt;CU$195,0,IF('Indicator Data'!AC41&lt;CU$194,10,(CU$195-'Indicator Data'!AC41)/(CU$195-CU$194)*10)),1))</f>
        <v>3.5</v>
      </c>
      <c r="CV38" s="55">
        <f t="shared" si="101"/>
        <v>1.7</v>
      </c>
      <c r="CW38" s="55">
        <f>IF('Indicator Data'!X41="No data","x",ROUND(IF(LOG('Indicator Data'!X41)&gt;CW$195,10,IF(LOG('Indicator Data'!X41)&lt;CW$194,0,10-(CW$195-LOG('Indicator Data'!X41))/(CW$195-CW$194)*10)),1))</f>
        <v>5.5</v>
      </c>
      <c r="CX38" s="55">
        <f>IF('Indicator Data'!Y41="No data","x",ROUND(IF('Indicator Data'!Y41&gt;CX$195,10,IF('Indicator Data'!Y41&lt;CX$194,0,10-(CX$195-'Indicator Data'!Y41)/(CX$195-CX$194)*10)),1))</f>
        <v>3.9</v>
      </c>
      <c r="CY38" s="55">
        <f>IF('Indicator Data'!Z41="No data","x",ROUND(IF('Indicator Data'!Z41&gt;CY$195,10,IF('Indicator Data'!Z41&lt;CY$194,0,10-(CY$195-'Indicator Data'!Z41)/(CY$195-CY$194)*10)),1))</f>
        <v>8.1</v>
      </c>
      <c r="CZ38" s="55">
        <f>IF('Indicator Data'!AA41="No data","x",ROUND(IF('Indicator Data'!AA41&gt;CZ$195,10,IF('Indicator Data'!AA41&lt;CZ$194,0,10-(CZ$195-'Indicator Data'!AA41)/(CZ$195-CZ$194)*10)),1))</f>
        <v>3.8</v>
      </c>
      <c r="DA38" s="55">
        <f t="shared" si="60"/>
        <v>5.3</v>
      </c>
      <c r="DB38" s="55">
        <f t="shared" si="61"/>
        <v>4.0999999999999996</v>
      </c>
      <c r="DC38" s="55">
        <f>IF('Indicator Data'!AF41="No data","x",ROUND(IF('Indicator Data'!AF41&gt;DC$195,10,IF('Indicator Data'!AF41&lt;DC$194,0,10-(DC$195-'Indicator Data'!AF41)/(DC$195-DC$194)*10)),1))</f>
        <v>3.1</v>
      </c>
      <c r="DD38" s="55">
        <f>IF('Indicator Data'!AG41="No data","x",ROUND(IF('Indicator Data'!AG41&gt;DD$195,10,IF('Indicator Data'!AG41&lt;DD$194,0,10-(DD$195-'Indicator Data'!AG41)/(DD$195-DD$194)*10)),1))</f>
        <v>1.6</v>
      </c>
      <c r="DE38" s="55">
        <f t="shared" si="62"/>
        <v>4.3</v>
      </c>
      <c r="DF38" s="55">
        <f>IF('Indicator Data'!AB41="No data","x",ROUND(IF('Indicator Data'!AB41&gt;DF$195,10,IF('Indicator Data'!AB41&lt;DF$194,0,10-(DF$195-'Indicator Data'!AB41)/(DF$195-DF$194)*10)),1))</f>
        <v>1</v>
      </c>
      <c r="DG38" s="55">
        <f t="shared" si="63"/>
        <v>1.5</v>
      </c>
      <c r="DH38" s="184">
        <f>IF('Indicator Data'!AD41="No data","x",'Indicator Data'!AD41/'Indicator Data'!$CA41)</f>
        <v>7.4228075984074751E-4</v>
      </c>
      <c r="DI38" s="55">
        <f t="shared" si="64"/>
        <v>2.6</v>
      </c>
      <c r="DJ38" s="55">
        <f>IF('Indicator Data'!AE41="No data","x",ROUND(IF('Indicator Data'!AE41&gt;DJ$195,0,IF('Indicator Data'!AE41&lt;DJ$194,10,(DJ$195-'Indicator Data'!AE41)/(DJ$195-DJ$194)*10)),1))</f>
        <v>2</v>
      </c>
      <c r="DK38" s="55">
        <f t="shared" si="65"/>
        <v>2.2999999999999998</v>
      </c>
      <c r="DL38" s="55">
        <f t="shared" si="66"/>
        <v>2.7</v>
      </c>
      <c r="DM38" s="57">
        <f t="shared" si="102"/>
        <v>5.4</v>
      </c>
      <c r="DN38" s="58">
        <f t="shared" si="103"/>
        <v>6.7</v>
      </c>
      <c r="DO38" s="55">
        <f>ROUND(IF('Indicator Data'!AH41=0,0,IF('Indicator Data'!AH41&gt;DO$195,10,IF('Indicator Data'!AH41&lt;DO$194,0,10-(DO$195-'Indicator Data'!AH41)/(DO$195-DO$194)*10))),1)</f>
        <v>8.3000000000000007</v>
      </c>
      <c r="DP38" s="55">
        <f>ROUND(IF('Indicator Data'!AI41=0,0,IF(LOG('Indicator Data'!AI41)&gt;LOG(DP$195),10,IF(LOG('Indicator Data'!AI41)&lt;LOG(DP$194),0,10-(LOG(DP$195)-LOG('Indicator Data'!AI41))/(LOG(DP$195)-LOG(DP$194))*10))),1)</f>
        <v>7.9</v>
      </c>
      <c r="DQ38" s="57">
        <f t="shared" si="104"/>
        <v>8.1</v>
      </c>
      <c r="DR38" s="55">
        <f>'Indicator Data'!AJ41</f>
        <v>0</v>
      </c>
      <c r="DS38" s="55">
        <f>'Indicator Data'!AK41</f>
        <v>4</v>
      </c>
      <c r="DT38" s="57">
        <f t="shared" si="105"/>
        <v>7</v>
      </c>
      <c r="DU38" s="58">
        <f t="shared" si="106"/>
        <v>7</v>
      </c>
      <c r="DV38" s="15"/>
      <c r="DW38" s="103"/>
    </row>
    <row r="39" spans="1:127" s="4" customFormat="1" x14ac:dyDescent="0.25">
      <c r="A39" s="121" t="str">
        <f>'Indicator Data'!A42</f>
        <v>Comoros</v>
      </c>
      <c r="B39" s="59" t="str">
        <f>'Indicator Data'!B42</f>
        <v>COM</v>
      </c>
      <c r="C39" s="55">
        <f>ROUND(IF('Indicator Data'!C42=0,0.1,IF(LOG('Indicator Data'!C42)&gt;C$195,10,IF(LOG('Indicator Data'!C42)&lt;C$194,0,10-(C$195-LOG('Indicator Data'!C42))/(C$195-C$194)*10))),1)</f>
        <v>0.1</v>
      </c>
      <c r="D39" s="55">
        <f>ROUND(IF('Indicator Data'!D42=0,0.1,IF(LOG('Indicator Data'!D42)&gt;D$195,10,IF(LOG('Indicator Data'!D42)&lt;D$194,0,10-(D$195-LOG('Indicator Data'!D42))/(D$195-D$194)*10))),1)</f>
        <v>0.1</v>
      </c>
      <c r="E39" s="55">
        <f t="shared" si="67"/>
        <v>0.1</v>
      </c>
      <c r="F39" s="55">
        <f>IF('Indicator Data'!E42="No data",0.1,(ROUND(IF('Indicator Data'!E42=0,0,IF(LOG('Indicator Data'!E42)&gt;F$195,10,IF(LOG('Indicator Data'!E42)&lt;F$194,0,10-(F$195-LOG('Indicator Data'!E42))/(F$195-F$194)*10))),1)))</f>
        <v>0.1</v>
      </c>
      <c r="G39" s="55">
        <f>ROUND(IF('Indicator Data'!F42=0,0,IF(LOG('Indicator Data'!F42)&gt;G$195,10,IF(LOG('Indicator Data'!F42)&lt;G$194,0,10-(G$195-LOG('Indicator Data'!F42))/(G$195-G$194)*10))),1)</f>
        <v>4</v>
      </c>
      <c r="H39" s="55">
        <f>ROUND(IF('Indicator Data'!G42=0,0,IF(LOG('Indicator Data'!G42)&gt;H$195,10,IF(LOG('Indicator Data'!G42)&lt;H$194,0,10-(H$195-LOG('Indicator Data'!G42))/(H$195-H$194)*10))),1)</f>
        <v>4.7</v>
      </c>
      <c r="I39" s="55">
        <f>ROUND(IF('Indicator Data'!H42=0,0,IF(LOG('Indicator Data'!H42)&gt;I$195,10,IF(LOG('Indicator Data'!H42)&lt;I$194,0,10-(I$195-LOG('Indicator Data'!H42))/(I$195-I$194)*10))),1)</f>
        <v>7.1</v>
      </c>
      <c r="J39" s="55">
        <f t="shared" si="68"/>
        <v>6</v>
      </c>
      <c r="K39" s="55">
        <f>ROUND(IF('Indicator Data'!I42=0,0,IF(LOG('Indicator Data'!I42)&gt;K$195,10,IF(LOG('Indicator Data'!I42)&lt;K$194,0,10-(K$195-LOG('Indicator Data'!I42))/(K$195-K$194)*10))),1)</f>
        <v>0</v>
      </c>
      <c r="L39" s="55">
        <f t="shared" si="69"/>
        <v>3.6</v>
      </c>
      <c r="M39" s="55">
        <f>ROUND(IF('Indicator Data'!J42=0,0,IF(LOG('Indicator Data'!J42)&gt;M$195,10,IF(LOG('Indicator Data'!J42)&lt;M$194,0,10-(M$195-LOG('Indicator Data'!J42))/(M$195-M$194)*10))),1)</f>
        <v>0</v>
      </c>
      <c r="N39" s="56">
        <f>'Indicator Data'!C42/'Indicator Data'!$CB42</f>
        <v>0</v>
      </c>
      <c r="O39" s="56">
        <f>'Indicator Data'!D42/'Indicator Data'!$CB42</f>
        <v>0</v>
      </c>
      <c r="P39" s="56" t="str">
        <f>IF(F39=0.1,"x",'Indicator Data'!E42/'Indicator Data'!$CB42)</f>
        <v>x</v>
      </c>
      <c r="Q39" s="56">
        <f>'Indicator Data'!F42/'Indicator Data'!$CB42</f>
        <v>3.3938975793748434E-6</v>
      </c>
      <c r="R39" s="56">
        <f>'Indicator Data'!G42/'Indicator Data'!$CB42</f>
        <v>9.3778691497753888E-3</v>
      </c>
      <c r="S39" s="56">
        <f>'Indicator Data'!H42/'Indicator Data'!$CB42</f>
        <v>1.1343449498651826E-3</v>
      </c>
      <c r="T39" s="56">
        <f>'Indicator Data'!I42/'Indicator Data'!$CB42</f>
        <v>0</v>
      </c>
      <c r="U39" s="56">
        <f>'Indicator Data'!J42/'Indicator Data'!$CB42</f>
        <v>0</v>
      </c>
      <c r="V39" s="55">
        <f t="shared" si="70"/>
        <v>0</v>
      </c>
      <c r="W39" s="55">
        <f t="shared" si="71"/>
        <v>0</v>
      </c>
      <c r="X39" s="55">
        <f t="shared" si="72"/>
        <v>0</v>
      </c>
      <c r="Y39" s="55">
        <f t="shared" si="73"/>
        <v>0.1</v>
      </c>
      <c r="Z39" s="55">
        <f t="shared" si="74"/>
        <v>6.7</v>
      </c>
      <c r="AA39" s="55">
        <f t="shared" si="75"/>
        <v>5.2</v>
      </c>
      <c r="AB39" s="55">
        <f t="shared" si="76"/>
        <v>2.2999999999999998</v>
      </c>
      <c r="AC39" s="55">
        <f t="shared" si="77"/>
        <v>3.9</v>
      </c>
      <c r="AD39" s="55">
        <f t="shared" si="78"/>
        <v>0</v>
      </c>
      <c r="AE39" s="55">
        <f t="shared" si="79"/>
        <v>2.2000000000000002</v>
      </c>
      <c r="AF39" s="55">
        <f t="shared" si="80"/>
        <v>0</v>
      </c>
      <c r="AG39" s="55">
        <f>ROUND(IF('Indicator Data'!K42=0,0,IF('Indicator Data'!K42&gt;AG$195,10,IF('Indicator Data'!K42&lt;AG$194,0,10-(AG$195-'Indicator Data'!K42)/(AG$195-AG$194)*10))),1)</f>
        <v>0</v>
      </c>
      <c r="AH39" s="55">
        <f t="shared" si="81"/>
        <v>0.1</v>
      </c>
      <c r="AI39" s="55">
        <f t="shared" si="82"/>
        <v>0.1</v>
      </c>
      <c r="AJ39" s="55">
        <f t="shared" si="83"/>
        <v>5</v>
      </c>
      <c r="AK39" s="55">
        <f t="shared" si="84"/>
        <v>4.7</v>
      </c>
      <c r="AL39" s="55">
        <f t="shared" si="85"/>
        <v>4.9000000000000004</v>
      </c>
      <c r="AM39" s="55">
        <f t="shared" si="86"/>
        <v>0</v>
      </c>
      <c r="AN39" s="55">
        <f t="shared" si="87"/>
        <v>0</v>
      </c>
      <c r="AO39" s="183">
        <f t="shared" si="88"/>
        <v>0.1</v>
      </c>
      <c r="AP39" s="183">
        <f t="shared" si="41"/>
        <v>0.1</v>
      </c>
      <c r="AQ39" s="183">
        <f t="shared" si="89"/>
        <v>5.5</v>
      </c>
      <c r="AR39" s="183">
        <f t="shared" si="90"/>
        <v>2.9</v>
      </c>
      <c r="AS39" s="55">
        <f t="shared" si="91"/>
        <v>0</v>
      </c>
      <c r="AT39" s="55">
        <f>IF('Indicator Data'!L42="No data","x",IF('Indicator Data'!CC42&lt;1000,"x",ROUND((IF('Indicator Data'!L42&gt;AT$195,10,IF('Indicator Data'!L42&lt;AT$194,0,10-(AT$195-'Indicator Data'!L42)/(AT$195-AT$194)*10))),1)))</f>
        <v>2</v>
      </c>
      <c r="AU39" s="183">
        <f t="shared" si="92"/>
        <v>1</v>
      </c>
      <c r="AV39" s="55">
        <f>IF('Indicator Data'!M42="No data","x",ROUND(IF('Indicator Data'!M42=0,0,IF(LOG('Indicator Data'!M42)&gt;AV$195,10,IF(LOG('Indicator Data'!M42)&lt;AV$194,0,10-(AV$195-LOG('Indicator Data'!M42))/(AV$195-AV$194)*10))),1))</f>
        <v>5.6</v>
      </c>
      <c r="AW39" s="56">
        <f>IF(AV39="x","x",'Indicator Data'!M42/'Indicator Data'!$CB42)</f>
        <v>0.10881191701641399</v>
      </c>
      <c r="AX39" s="55">
        <f t="shared" si="42"/>
        <v>1.2</v>
      </c>
      <c r="AY39" s="55">
        <f t="shared" si="43"/>
        <v>3.7</v>
      </c>
      <c r="AZ39" s="55">
        <f>IF('Indicator Data'!N42="No data","x",ROUND(IF('Indicator Data'!N42=0,0,IF(LOG('Indicator Data'!N42)&gt;AZ$195,10,IF(LOG('Indicator Data'!N42)&lt;AZ$194,0,10-(AZ$195-LOG('Indicator Data'!N42))/(AZ$195-AZ$194)*10))),1))</f>
        <v>0</v>
      </c>
      <c r="BA39" s="56">
        <f>IF(AZ39="x","x",'Indicator Data'!N42/'Indicator Data'!$CB42)</f>
        <v>0</v>
      </c>
      <c r="BB39" s="55">
        <f t="shared" si="44"/>
        <v>0</v>
      </c>
      <c r="BC39" s="55">
        <f t="shared" si="45"/>
        <v>0</v>
      </c>
      <c r="BD39" s="55">
        <f>IF('Indicator Data'!O42="No data","x",ROUND(IF('Indicator Data'!O42=0,0,IF(LOG('Indicator Data'!O42)&gt;BD$195,10,IF(LOG('Indicator Data'!O42)&lt;BD$194,0,10-(BD$195-LOG('Indicator Data'!O42))/(BD$195-BD$194)*10))),1))</f>
        <v>0</v>
      </c>
      <c r="BE39" s="56">
        <f>IF(BD39="x","x",'Indicator Data'!O42/'Indicator Data'!$CB42)</f>
        <v>0</v>
      </c>
      <c r="BF39" s="55">
        <f t="shared" si="46"/>
        <v>0</v>
      </c>
      <c r="BG39" s="55">
        <f t="shared" si="47"/>
        <v>0</v>
      </c>
      <c r="BH39" s="55">
        <f>IF('Indicator Data'!P42="No data","x",ROUND(IF('Indicator Data'!P42=0,0,IF(LOG('Indicator Data'!P42)&gt;BH$195,10,IF(LOG('Indicator Data'!P42)&lt;BH$194,0,10-(BH$195-LOG('Indicator Data'!P42))/(BH$195-BH$194)*10))),1))</f>
        <v>0.4</v>
      </c>
      <c r="BI39" s="56">
        <f>IF(BH39="x","x",'Indicator Data'!P42/'Indicator Data'!$CB42)</f>
        <v>2.1747793403967668E-5</v>
      </c>
      <c r="BJ39" s="55">
        <f t="shared" si="48"/>
        <v>0</v>
      </c>
      <c r="BK39" s="55">
        <f t="shared" si="49"/>
        <v>0.2</v>
      </c>
      <c r="BL39" s="55">
        <f t="shared" si="50"/>
        <v>1.1000000000000001</v>
      </c>
      <c r="BM39" s="55">
        <f>ROUND(IF('Indicator Data'!Q42=0,0,IF(LOG('Indicator Data'!Q42)&gt;BM$195,10,IF(LOG('Indicator Data'!Q42)&lt;BM$194,0,10-(BM$195-LOG('Indicator Data'!Q42))/(BM$195-BM$194)*10))),1)</f>
        <v>0</v>
      </c>
      <c r="BN39" s="55">
        <f>ROUND(IF('Indicator Data'!R42=0,0,IF(LOG('Indicator Data'!R42)&gt;BN$195,10,IF(LOG('Indicator Data'!R42)&lt;BN$194,0,10-(BN$195-LOG('Indicator Data'!R42))/(BN$195-BN$194)*10))),1)</f>
        <v>8.1</v>
      </c>
      <c r="BO39" s="55">
        <f t="shared" si="51"/>
        <v>5.3999999999999995</v>
      </c>
      <c r="BP39" s="56">
        <f>'Indicator Data'!Q42/'Indicator Data'!$CB42</f>
        <v>0</v>
      </c>
      <c r="BQ39" s="56">
        <f>'Indicator Data'!R42/'Indicator Data'!$CB42</f>
        <v>0.88083056638519475</v>
      </c>
      <c r="BR39" s="55">
        <f t="shared" si="93"/>
        <v>0</v>
      </c>
      <c r="BS39" s="55">
        <f t="shared" si="94"/>
        <v>10</v>
      </c>
      <c r="BT39" s="55">
        <f t="shared" si="28"/>
        <v>6.666666666666667</v>
      </c>
      <c r="BU39" s="55">
        <f t="shared" si="52"/>
        <v>6.1</v>
      </c>
      <c r="BV39" s="55">
        <f>ROUND(IF('Indicator Data'!S42=0,0,IF(LOG('Indicator Data'!S42)&gt;BV$195,10,IF(LOG('Indicator Data'!S42)&lt;BV$194,0,10-(BV$195-LOG('Indicator Data'!S42))/(BV$195-BV$194)*10))),1)</f>
        <v>0</v>
      </c>
      <c r="BW39" s="55">
        <f>ROUND(IF('Indicator Data'!T42=0,0,IF(LOG('Indicator Data'!T42)&gt;BW$195,10,IF(LOG('Indicator Data'!T42)&lt;BW$194,0,10-(BW$195-LOG('Indicator Data'!T42))/(BW$195-BW$194)*10))),1)</f>
        <v>6.9</v>
      </c>
      <c r="BX39" s="55">
        <f t="shared" si="53"/>
        <v>4.6000000000000005</v>
      </c>
      <c r="BY39" s="56">
        <f>'Indicator Data'!S42/'Indicator Data'!$CB42</f>
        <v>0</v>
      </c>
      <c r="BZ39" s="56">
        <f>'Indicator Data'!T42/'Indicator Data'!$CB42</f>
        <v>0.88083056638519475</v>
      </c>
      <c r="CA39" s="55">
        <f t="shared" si="95"/>
        <v>0</v>
      </c>
      <c r="CB39" s="55">
        <f t="shared" si="96"/>
        <v>8.8000000000000007</v>
      </c>
      <c r="CC39" s="55">
        <f t="shared" si="54"/>
        <v>5.8666666666666671</v>
      </c>
      <c r="CD39" s="55">
        <f t="shared" si="55"/>
        <v>5.3</v>
      </c>
      <c r="CE39" s="55">
        <f t="shared" si="56"/>
        <v>5.7</v>
      </c>
      <c r="CF39" s="55">
        <f>ROUND(IF('Indicator Data'!U42=0,0,IF(LOG('Indicator Data'!U42)&gt;CF$195,10,IF(LOG('Indicator Data'!U42)&lt;CF$194,0,10-(CF$195-LOG('Indicator Data'!U42))/(CF$195-CF$194)*10))),1)</f>
        <v>6.7</v>
      </c>
      <c r="CG39" s="56">
        <f>'Indicator Data'!U42/'Indicator Data'!$CB42</f>
        <v>0.66654448973586955</v>
      </c>
      <c r="CH39" s="55">
        <f t="shared" si="97"/>
        <v>7.4</v>
      </c>
      <c r="CI39" s="55">
        <f t="shared" si="57"/>
        <v>7.1</v>
      </c>
      <c r="CJ39" s="55">
        <f>ROUND(IF('Indicator Data'!V42=0,0,IF(LOG('Indicator Data'!V42)&gt;CJ$195,10,IF(LOG('Indicator Data'!V42)&lt;CJ$194,0,10-(CJ$195-LOG('Indicator Data'!V42))/(CJ$195-CJ$194)*10))),1)</f>
        <v>6.8</v>
      </c>
      <c r="CK39" s="56">
        <f>IF('Indicator Data'!V42/'Indicator Data'!$CB42&gt;1,1,'Indicator Data'!V42/'Indicator Data'!$CB42)</f>
        <v>0.68403043634920113</v>
      </c>
      <c r="CL39" s="55">
        <f t="shared" si="98"/>
        <v>6.8</v>
      </c>
      <c r="CM39" s="55">
        <f t="shared" si="58"/>
        <v>6.8</v>
      </c>
      <c r="CN39" s="55">
        <f>ROUND(IF('Indicator Data'!W42=0,0,IF(LOG('Indicator Data'!W42)&gt;CN$195,10,IF(LOG('Indicator Data'!W42)&lt;CN$194,0,10-(CN$195-LOG('Indicator Data'!W42))/(CN$195-CN$194)*10))),1)</f>
        <v>6.9</v>
      </c>
      <c r="CO39" s="56">
        <f>'Indicator Data'!W42/'Indicator Data'!$CB42</f>
        <v>0.8172498229022136</v>
      </c>
      <c r="CP39" s="55">
        <f t="shared" si="99"/>
        <v>8.1999999999999993</v>
      </c>
      <c r="CQ39" s="55">
        <f t="shared" si="59"/>
        <v>7.6</v>
      </c>
      <c r="CR39" s="55">
        <f t="shared" si="100"/>
        <v>6.9</v>
      </c>
      <c r="CS39" s="55">
        <f>IF('Indicator Data'!BR42="No data","x",ROUND(IF('Indicator Data'!BR42&gt;CS$195,0,IF('Indicator Data'!BR42&lt;CS$194,10,(CS$195-'Indicator Data'!BR42)/(CS$195-CS$194)*10)),1))</f>
        <v>7.1</v>
      </c>
      <c r="CT39" s="55">
        <f>IF('Indicator Data'!BS42="No data","x",ROUND(IF('Indicator Data'!BS42&gt;CT$195,0,IF('Indicator Data'!BS42&lt;CT$194,10,(CT$195-'Indicator Data'!BS42)/(CT$195-CT$194)*10)),1))</f>
        <v>3.3</v>
      </c>
      <c r="CU39" s="55">
        <f>IF('Indicator Data'!AC42="No data","x",ROUND(IF('Indicator Data'!AC42&gt;CU$195,0,IF('Indicator Data'!AC42&lt;CU$194,10,(CU$195-'Indicator Data'!AC42)/(CU$195-CU$194)*10)),1))</f>
        <v>8.4</v>
      </c>
      <c r="CV39" s="55">
        <f t="shared" si="101"/>
        <v>6.3</v>
      </c>
      <c r="CW39" s="55">
        <f>IF('Indicator Data'!X42="No data","x",ROUND(IF(LOG('Indicator Data'!X42)&gt;CW$195,10,IF(LOG('Indicator Data'!X42)&lt;CW$194,0,10-(CW$195-LOG('Indicator Data'!X42))/(CW$195-CW$194)*10)),1))</f>
        <v>8.8000000000000007</v>
      </c>
      <c r="CX39" s="55">
        <f>IF('Indicator Data'!Y42="No data","x",ROUND(IF('Indicator Data'!Y42&gt;CX$195,10,IF('Indicator Data'!Y42&lt;CX$194,0,10-(CX$195-'Indicator Data'!Y42)/(CX$195-CX$194)*10)),1))</f>
        <v>5.7</v>
      </c>
      <c r="CY39" s="55">
        <f>IF('Indicator Data'!Z42="No data","x",ROUND(IF('Indicator Data'!Z42&gt;CY$195,10,IF('Indicator Data'!Z42&lt;CY$194,0,10-(CY$195-'Indicator Data'!Z42)/(CY$195-CY$194)*10)),1))</f>
        <v>2.9</v>
      </c>
      <c r="CZ39" s="55">
        <f>IF('Indicator Data'!AA42="No data","x",ROUND(IF('Indicator Data'!AA42&gt;CZ$195,10,IF('Indicator Data'!AA42&lt;CZ$194,0,10-(CZ$195-'Indicator Data'!AA42)/(CZ$195-CZ$194)*10)),1))</f>
        <v>8.4</v>
      </c>
      <c r="DA39" s="55">
        <f t="shared" si="60"/>
        <v>6.5</v>
      </c>
      <c r="DB39" s="55">
        <f t="shared" si="61"/>
        <v>6.4</v>
      </c>
      <c r="DC39" s="55">
        <f>IF('Indicator Data'!AF42="No data","x",ROUND(IF('Indicator Data'!AF42&gt;DC$195,10,IF('Indicator Data'!AF42&lt;DC$194,0,10-(DC$195-'Indicator Data'!AF42)/(DC$195-DC$194)*10)),1))</f>
        <v>7.7</v>
      </c>
      <c r="DD39" s="55">
        <f>IF('Indicator Data'!AG42="No data","x",ROUND(IF('Indicator Data'!AG42&gt;DD$195,10,IF('Indicator Data'!AG42&lt;DD$194,0,10-(DD$195-'Indicator Data'!AG42)/(DD$195-DD$194)*10)),1))</f>
        <v>6.3</v>
      </c>
      <c r="DE39" s="55">
        <f t="shared" si="62"/>
        <v>6.6</v>
      </c>
      <c r="DF39" s="55">
        <f>IF('Indicator Data'!AB42="No data","x",ROUND(IF('Indicator Data'!AB42&gt;DF$195,10,IF('Indicator Data'!AB42&lt;DF$194,0,10-(DF$195-'Indicator Data'!AB42)/(DF$195-DF$194)*10)),1))</f>
        <v>0.2</v>
      </c>
      <c r="DG39" s="55">
        <f t="shared" si="63"/>
        <v>4.8</v>
      </c>
      <c r="DH39" s="184">
        <f>IF('Indicator Data'!AD42="No data","x",'Indicator Data'!AD42/'Indicator Data'!$CA42)</f>
        <v>3.4081921186144876E-5</v>
      </c>
      <c r="DI39" s="55">
        <f t="shared" si="64"/>
        <v>9.6999999999999993</v>
      </c>
      <c r="DJ39" s="55">
        <f>IF('Indicator Data'!AE42="No data","x",ROUND(IF('Indicator Data'!AE42&gt;DJ$195,0,IF('Indicator Data'!AE42&lt;DJ$194,10,(DJ$195-'Indicator Data'!AE42)/(DJ$195-DJ$194)*10)),1))</f>
        <v>8</v>
      </c>
      <c r="DK39" s="55">
        <f t="shared" si="65"/>
        <v>8.9</v>
      </c>
      <c r="DL39" s="55">
        <f t="shared" si="66"/>
        <v>6.8</v>
      </c>
      <c r="DM39" s="57">
        <f t="shared" si="102"/>
        <v>5.7</v>
      </c>
      <c r="DN39" s="58">
        <f t="shared" si="103"/>
        <v>2.9</v>
      </c>
      <c r="DO39" s="55">
        <f>ROUND(IF('Indicator Data'!AH42=0,0,IF('Indicator Data'!AH42&gt;DO$195,10,IF('Indicator Data'!AH42&lt;DO$194,0,10-(DO$195-'Indicator Data'!AH42)/(DO$195-DO$194)*10))),1)</f>
        <v>0.6</v>
      </c>
      <c r="DP39" s="55">
        <f>ROUND(IF('Indicator Data'!AI42=0,0,IF(LOG('Indicator Data'!AI42)&gt;LOG(DP$195),10,IF(LOG('Indicator Data'!AI42)&lt;LOG(DP$194),0,10-(LOG(DP$195)-LOG('Indicator Data'!AI42))/(LOG(DP$195)-LOG(DP$194))*10))),1)</f>
        <v>0.1</v>
      </c>
      <c r="DQ39" s="57">
        <f t="shared" si="104"/>
        <v>0.4</v>
      </c>
      <c r="DR39" s="55">
        <f>'Indicator Data'!AJ42</f>
        <v>0</v>
      </c>
      <c r="DS39" s="55">
        <f>'Indicator Data'!AK42</f>
        <v>0</v>
      </c>
      <c r="DT39" s="57">
        <f t="shared" si="105"/>
        <v>0</v>
      </c>
      <c r="DU39" s="58">
        <f t="shared" si="106"/>
        <v>0.3</v>
      </c>
      <c r="DV39" s="15"/>
      <c r="DW39" s="103"/>
    </row>
    <row r="40" spans="1:127" s="4" customFormat="1" x14ac:dyDescent="0.25">
      <c r="A40" s="121" t="str">
        <f>'Indicator Data'!A43</f>
        <v>Congo</v>
      </c>
      <c r="B40" s="59" t="str">
        <f>'Indicator Data'!B43</f>
        <v>COG</v>
      </c>
      <c r="C40" s="55">
        <f>ROUND(IF('Indicator Data'!C43=0,0.1,IF(LOG('Indicator Data'!C43)&gt;C$195,10,IF(LOG('Indicator Data'!C43)&lt;C$194,0,10-(C$195-LOG('Indicator Data'!C43))/(C$195-C$194)*10))),1)</f>
        <v>0.1</v>
      </c>
      <c r="D40" s="55">
        <f>ROUND(IF('Indicator Data'!D43=0,0.1,IF(LOG('Indicator Data'!D43)&gt;D$195,10,IF(LOG('Indicator Data'!D43)&lt;D$194,0,10-(D$195-LOG('Indicator Data'!D43))/(D$195-D$194)*10))),1)</f>
        <v>0.1</v>
      </c>
      <c r="E40" s="55">
        <f t="shared" si="67"/>
        <v>0.1</v>
      </c>
      <c r="F40" s="55">
        <f>IF('Indicator Data'!E43="No data",0.1,(ROUND(IF('Indicator Data'!E43=0,0,IF(LOG('Indicator Data'!E43)&gt;F$195,10,IF(LOG('Indicator Data'!E43)&lt;F$194,0,10-(F$195-LOG('Indicator Data'!E43))/(F$195-F$194)*10))),1)))</f>
        <v>7.1</v>
      </c>
      <c r="G40" s="55">
        <f>ROUND(IF('Indicator Data'!F43=0,0,IF(LOG('Indicator Data'!F43)&gt;G$195,10,IF(LOG('Indicator Data'!F43)&lt;G$194,0,10-(G$195-LOG('Indicator Data'!F43))/(G$195-G$194)*10))),1)</f>
        <v>0</v>
      </c>
      <c r="H40" s="55">
        <f>ROUND(IF('Indicator Data'!G43=0,0,IF(LOG('Indicator Data'!G43)&gt;H$195,10,IF(LOG('Indicator Data'!G43)&lt;H$194,0,10-(H$195-LOG('Indicator Data'!G43))/(H$195-H$194)*10))),1)</f>
        <v>0</v>
      </c>
      <c r="I40" s="55">
        <f>ROUND(IF('Indicator Data'!H43=0,0,IF(LOG('Indicator Data'!H43)&gt;I$195,10,IF(LOG('Indicator Data'!H43)&lt;I$194,0,10-(I$195-LOG('Indicator Data'!H43))/(I$195-I$194)*10))),1)</f>
        <v>0</v>
      </c>
      <c r="J40" s="55">
        <f t="shared" si="68"/>
        <v>0</v>
      </c>
      <c r="K40" s="55">
        <f>ROUND(IF('Indicator Data'!I43=0,0,IF(LOG('Indicator Data'!I43)&gt;K$195,10,IF(LOG('Indicator Data'!I43)&lt;K$194,0,10-(K$195-LOG('Indicator Data'!I43))/(K$195-K$194)*10))),1)</f>
        <v>0</v>
      </c>
      <c r="L40" s="55">
        <f t="shared" si="69"/>
        <v>0</v>
      </c>
      <c r="M40" s="55">
        <f>ROUND(IF('Indicator Data'!J43=0,0,IF(LOG('Indicator Data'!J43)&gt;M$195,10,IF(LOG('Indicator Data'!J43)&lt;M$194,0,10-(M$195-LOG('Indicator Data'!J43))/(M$195-M$194)*10))),1)</f>
        <v>0</v>
      </c>
      <c r="N40" s="56">
        <f>'Indicator Data'!C43/'Indicator Data'!$CB43</f>
        <v>0</v>
      </c>
      <c r="O40" s="56">
        <f>'Indicator Data'!D43/'Indicator Data'!$CB43</f>
        <v>0</v>
      </c>
      <c r="P40" s="56">
        <f>IF(F40=0.1,"x",'Indicator Data'!E43/'Indicator Data'!$CB43)</f>
        <v>1.435373485125116E-2</v>
      </c>
      <c r="Q40" s="56">
        <f>'Indicator Data'!F43/'Indicator Data'!$CB43</f>
        <v>0</v>
      </c>
      <c r="R40" s="56">
        <f>'Indicator Data'!G43/'Indicator Data'!$CB43</f>
        <v>0</v>
      </c>
      <c r="S40" s="56">
        <f>'Indicator Data'!H43/'Indicator Data'!$CB43</f>
        <v>0</v>
      </c>
      <c r="T40" s="56">
        <f>'Indicator Data'!I43/'Indicator Data'!$CB43</f>
        <v>0</v>
      </c>
      <c r="U40" s="56">
        <f>'Indicator Data'!J43/'Indicator Data'!$CB43</f>
        <v>0</v>
      </c>
      <c r="V40" s="55">
        <f t="shared" si="70"/>
        <v>0</v>
      </c>
      <c r="W40" s="55">
        <f t="shared" si="71"/>
        <v>0</v>
      </c>
      <c r="X40" s="55">
        <f t="shared" si="72"/>
        <v>0</v>
      </c>
      <c r="Y40" s="55">
        <f t="shared" si="73"/>
        <v>9.6</v>
      </c>
      <c r="Z40" s="55">
        <f t="shared" si="74"/>
        <v>0</v>
      </c>
      <c r="AA40" s="55">
        <f t="shared" si="75"/>
        <v>0</v>
      </c>
      <c r="AB40" s="55">
        <f t="shared" si="76"/>
        <v>0</v>
      </c>
      <c r="AC40" s="55">
        <f t="shared" si="77"/>
        <v>0</v>
      </c>
      <c r="AD40" s="55">
        <f t="shared" si="78"/>
        <v>0</v>
      </c>
      <c r="AE40" s="55">
        <f t="shared" si="79"/>
        <v>0</v>
      </c>
      <c r="AF40" s="55">
        <f t="shared" si="80"/>
        <v>0</v>
      </c>
      <c r="AG40" s="55">
        <f>ROUND(IF('Indicator Data'!K43=0,0,IF('Indicator Data'!K43&gt;AG$195,10,IF('Indicator Data'!K43&lt;AG$194,0,10-(AG$195-'Indicator Data'!K43)/(AG$195-AG$194)*10))),1)</f>
        <v>0</v>
      </c>
      <c r="AH40" s="55">
        <f t="shared" si="81"/>
        <v>0.1</v>
      </c>
      <c r="AI40" s="55">
        <f t="shared" si="82"/>
        <v>0.1</v>
      </c>
      <c r="AJ40" s="55">
        <f t="shared" si="83"/>
        <v>0</v>
      </c>
      <c r="AK40" s="55">
        <f t="shared" si="84"/>
        <v>0</v>
      </c>
      <c r="AL40" s="55">
        <f t="shared" si="85"/>
        <v>0</v>
      </c>
      <c r="AM40" s="55">
        <f t="shared" si="86"/>
        <v>0</v>
      </c>
      <c r="AN40" s="55">
        <f t="shared" si="87"/>
        <v>0</v>
      </c>
      <c r="AO40" s="183">
        <f t="shared" si="88"/>
        <v>0.1</v>
      </c>
      <c r="AP40" s="183">
        <f t="shared" si="41"/>
        <v>8.6</v>
      </c>
      <c r="AQ40" s="183">
        <f t="shared" si="89"/>
        <v>0</v>
      </c>
      <c r="AR40" s="183">
        <f t="shared" si="90"/>
        <v>0</v>
      </c>
      <c r="AS40" s="55">
        <f t="shared" si="91"/>
        <v>0</v>
      </c>
      <c r="AT40" s="55">
        <f>IF('Indicator Data'!L43="No data","x",IF('Indicator Data'!CC43&lt;1000,"x",ROUND((IF('Indicator Data'!L43&gt;AT$195,10,IF('Indicator Data'!L43&lt;AT$194,0,10-(AT$195-'Indicator Data'!L43)/(AT$195-AT$194)*10))),1)))</f>
        <v>1</v>
      </c>
      <c r="AU40" s="183">
        <f t="shared" si="92"/>
        <v>0.5</v>
      </c>
      <c r="AV40" s="55">
        <f>IF('Indicator Data'!M43="No data","x",ROUND(IF('Indicator Data'!M43=0,0,IF(LOG('Indicator Data'!M43)&gt;AV$195,10,IF(LOG('Indicator Data'!M43)&lt;AV$194,0,10-(AV$195-LOG('Indicator Data'!M43))/(AV$195-AV$194)*10))),1))</f>
        <v>7.7</v>
      </c>
      <c r="AW40" s="56">
        <f>IF(AV40="x","x",'Indicator Data'!M43/'Indicator Data'!$CB43)</f>
        <v>0.51758885715824499</v>
      </c>
      <c r="AX40" s="55">
        <f t="shared" si="42"/>
        <v>5.8</v>
      </c>
      <c r="AY40" s="55">
        <f t="shared" si="43"/>
        <v>6.9</v>
      </c>
      <c r="AZ40" s="55">
        <f>IF('Indicator Data'!N43="No data","x",ROUND(IF('Indicator Data'!N43=0,0,IF(LOG('Indicator Data'!N43)&gt;AZ$195,10,IF(LOG('Indicator Data'!N43)&lt;AZ$194,0,10-(AZ$195-LOG('Indicator Data'!N43))/(AZ$195-AZ$194)*10))),1))</f>
        <v>7.7</v>
      </c>
      <c r="BA40" s="56">
        <f>IF(AZ40="x","x",'Indicator Data'!N43/'Indicator Data'!$CB43)</f>
        <v>8.8032751205383161E-2</v>
      </c>
      <c r="BB40" s="55">
        <f t="shared" si="44"/>
        <v>10</v>
      </c>
      <c r="BC40" s="55">
        <f t="shared" si="45"/>
        <v>9.1999999999999993</v>
      </c>
      <c r="BD40" s="55">
        <f>IF('Indicator Data'!O43="No data","x",ROUND(IF('Indicator Data'!O43=0,0,IF(LOG('Indicator Data'!O43)&gt;BD$195,10,IF(LOG('Indicator Data'!O43)&lt;BD$194,0,10-(BD$195-LOG('Indicator Data'!O43))/(BD$195-BD$194)*10))),1))</f>
        <v>4.0999999999999996</v>
      </c>
      <c r="BE40" s="56">
        <f>IF(BD40="x","x",'Indicator Data'!O43/'Indicator Data'!$CB43)</f>
        <v>6.4096205940259181E-4</v>
      </c>
      <c r="BF40" s="55">
        <f t="shared" si="46"/>
        <v>0.1</v>
      </c>
      <c r="BG40" s="55">
        <f t="shared" si="47"/>
        <v>2.2999999999999998</v>
      </c>
      <c r="BH40" s="55">
        <f>IF('Indicator Data'!P43="No data","x",ROUND(IF('Indicator Data'!P43=0,0,IF(LOG('Indicator Data'!P43)&gt;BH$195,10,IF(LOG('Indicator Data'!P43)&lt;BH$194,0,10-(BH$195-LOG('Indicator Data'!P43))/(BH$195-BH$194)*10))),1))</f>
        <v>7.5</v>
      </c>
      <c r="BI40" s="56">
        <f>IF(BH40="x","x",'Indicator Data'!P43/'Indicator Data'!$CB43)</f>
        <v>6.5710541114008633E-2</v>
      </c>
      <c r="BJ40" s="55">
        <f t="shared" si="48"/>
        <v>6.6</v>
      </c>
      <c r="BK40" s="55">
        <f t="shared" si="49"/>
        <v>7.1</v>
      </c>
      <c r="BL40" s="55">
        <f t="shared" si="50"/>
        <v>7</v>
      </c>
      <c r="BM40" s="55">
        <f>ROUND(IF('Indicator Data'!Q43=0,0,IF(LOG('Indicator Data'!Q43)&gt;BM$195,10,IF(LOG('Indicator Data'!Q43)&lt;BM$194,0,10-(BM$195-LOG('Indicator Data'!Q43))/(BM$195-BM$194)*10))),1)</f>
        <v>8.1</v>
      </c>
      <c r="BN40" s="55">
        <f>ROUND(IF('Indicator Data'!R43=0,0,IF(LOG('Indicator Data'!R43)&gt;BN$195,10,IF(LOG('Indicator Data'!R43)&lt;BN$194,0,10-(BN$195-LOG('Indicator Data'!R43))/(BN$195-BN$194)*10))),1)</f>
        <v>0</v>
      </c>
      <c r="BO40" s="55">
        <f t="shared" si="51"/>
        <v>2.6999999999999997</v>
      </c>
      <c r="BP40" s="56">
        <f>'Indicator Data'!Q43/'Indicator Data'!$CB43</f>
        <v>0.99636117654788947</v>
      </c>
      <c r="BQ40" s="56">
        <f>'Indicator Data'!R43/'Indicator Data'!$CB43</f>
        <v>0</v>
      </c>
      <c r="BR40" s="55">
        <f t="shared" si="93"/>
        <v>10</v>
      </c>
      <c r="BS40" s="55">
        <f t="shared" si="94"/>
        <v>0</v>
      </c>
      <c r="BT40" s="55">
        <f t="shared" si="28"/>
        <v>3.3333333333333335</v>
      </c>
      <c r="BU40" s="55">
        <f t="shared" si="52"/>
        <v>3</v>
      </c>
      <c r="BV40" s="55">
        <f>ROUND(IF('Indicator Data'!S43=0,0,IF(LOG('Indicator Data'!S43)&gt;BV$195,10,IF(LOG('Indicator Data'!S43)&lt;BV$194,0,10-(BV$195-LOG('Indicator Data'!S43))/(BV$195-BV$194)*10))),1)</f>
        <v>0</v>
      </c>
      <c r="BW40" s="55">
        <f>ROUND(IF('Indicator Data'!T43=0,0,IF(LOG('Indicator Data'!T43)&gt;BW$195,10,IF(LOG('Indicator Data'!T43)&lt;BW$194,0,10-(BW$195-LOG('Indicator Data'!T43))/(BW$195-BW$194)*10))),1)</f>
        <v>8.1</v>
      </c>
      <c r="BX40" s="55">
        <f t="shared" si="53"/>
        <v>5.3999999999999995</v>
      </c>
      <c r="BY40" s="56">
        <f>'Indicator Data'!S43/'Indicator Data'!$CB43</f>
        <v>0</v>
      </c>
      <c r="BZ40" s="56">
        <f>'Indicator Data'!T43/'Indicator Data'!$CB43</f>
        <v>0.99636117654788947</v>
      </c>
      <c r="CA40" s="55">
        <f t="shared" si="95"/>
        <v>0</v>
      </c>
      <c r="CB40" s="55">
        <f t="shared" si="96"/>
        <v>10</v>
      </c>
      <c r="CC40" s="55">
        <f t="shared" si="54"/>
        <v>6.666666666666667</v>
      </c>
      <c r="CD40" s="55">
        <f t="shared" si="55"/>
        <v>6.1</v>
      </c>
      <c r="CE40" s="55">
        <f t="shared" si="56"/>
        <v>4.7</v>
      </c>
      <c r="CF40" s="55">
        <f>ROUND(IF('Indicator Data'!U43=0,0,IF(LOG('Indicator Data'!U43)&gt;CF$195,10,IF(LOG('Indicator Data'!U43)&lt;CF$194,0,10-(CF$195-LOG('Indicator Data'!U43))/(CF$195-CF$194)*10))),1)</f>
        <v>8</v>
      </c>
      <c r="CG40" s="56">
        <f>'Indicator Data'!U43/'Indicator Data'!$CB43</f>
        <v>0.85648868940096534</v>
      </c>
      <c r="CH40" s="55">
        <f t="shared" si="97"/>
        <v>9.5</v>
      </c>
      <c r="CI40" s="55">
        <f t="shared" si="57"/>
        <v>8.9</v>
      </c>
      <c r="CJ40" s="55">
        <f>ROUND(IF('Indicator Data'!V43=0,0,IF(LOG('Indicator Data'!V43)&gt;CJ$195,10,IF(LOG('Indicator Data'!V43)&lt;CJ$194,0,10-(CJ$195-LOG('Indicator Data'!V43))/(CJ$195-CJ$194)*10))),1)</f>
        <v>8.1</v>
      </c>
      <c r="CK40" s="56">
        <f>IF('Indicator Data'!V43/'Indicator Data'!$CB43&gt;1,1,'Indicator Data'!V43/'Indicator Data'!$CB43)</f>
        <v>0.96902357133362849</v>
      </c>
      <c r="CL40" s="55">
        <f t="shared" si="98"/>
        <v>9.6999999999999993</v>
      </c>
      <c r="CM40" s="55">
        <f t="shared" si="58"/>
        <v>9</v>
      </c>
      <c r="CN40" s="55">
        <f>ROUND(IF('Indicator Data'!W43=0,0,IF(LOG('Indicator Data'!W43)&gt;CN$195,10,IF(LOG('Indicator Data'!W43)&lt;CN$194,0,10-(CN$195-LOG('Indicator Data'!W43))/(CN$195-CN$194)*10))),1)</f>
        <v>8.1</v>
      </c>
      <c r="CO40" s="56">
        <f>'Indicator Data'!W43/'Indicator Data'!$CB43</f>
        <v>0.98295648997982499</v>
      </c>
      <c r="CP40" s="55">
        <f t="shared" si="99"/>
        <v>9.8000000000000007</v>
      </c>
      <c r="CQ40" s="55">
        <f t="shared" si="59"/>
        <v>9.1</v>
      </c>
      <c r="CR40" s="55">
        <f t="shared" si="100"/>
        <v>8.3000000000000007</v>
      </c>
      <c r="CS40" s="55">
        <f>IF('Indicator Data'!BR43="No data","x",ROUND(IF('Indicator Data'!BR43&gt;CS$195,0,IF('Indicator Data'!BR43&lt;CS$194,10,(CS$195-'Indicator Data'!BR43)/(CS$195-CS$194)*10)),1))</f>
        <v>8.9</v>
      </c>
      <c r="CT40" s="55">
        <f>IF('Indicator Data'!BS43="No data","x",ROUND(IF('Indicator Data'!BS43&gt;CT$195,0,IF('Indicator Data'!BS43&lt;CT$194,10,(CT$195-'Indicator Data'!BS43)/(CT$195-CT$194)*10)),1))</f>
        <v>4.5</v>
      </c>
      <c r="CU40" s="55">
        <f>IF('Indicator Data'!AC43="No data","x",ROUND(IF('Indicator Data'!AC43&gt;CU$195,0,IF('Indicator Data'!AC43&lt;CU$194,10,(CU$195-'Indicator Data'!AC43)/(CU$195-CU$194)*10)),1))</f>
        <v>5.2</v>
      </c>
      <c r="CV40" s="55">
        <f t="shared" si="101"/>
        <v>6.2</v>
      </c>
      <c r="CW40" s="55">
        <f>IF('Indicator Data'!X43="No data","x",ROUND(IF(LOG('Indicator Data'!X43)&gt;CW$195,10,IF(LOG('Indicator Data'!X43)&lt;CW$194,0,10-(CW$195-LOG('Indicator Data'!X43))/(CW$195-CW$194)*10)),1))</f>
        <v>4</v>
      </c>
      <c r="CX40" s="55">
        <f>IF('Indicator Data'!Y43="No data","x",ROUND(IF('Indicator Data'!Y43&gt;CX$195,10,IF('Indicator Data'!Y43&lt;CX$194,0,10-(CX$195-'Indicator Data'!Y43)/(CX$195-CX$194)*10)),1))</f>
        <v>6.5</v>
      </c>
      <c r="CY40" s="55">
        <f>IF('Indicator Data'!Z43="No data","x",ROUND(IF('Indicator Data'!Z43&gt;CY$195,10,IF('Indicator Data'!Z43&lt;CY$194,0,10-(CY$195-'Indicator Data'!Z43)/(CY$195-CY$194)*10)),1))</f>
        <v>6.7</v>
      </c>
      <c r="CZ40" s="55">
        <f>IF('Indicator Data'!AA43="No data","x",ROUND(IF('Indicator Data'!AA43&gt;CZ$195,10,IF('Indicator Data'!AA43&lt;CZ$194,0,10-(CZ$195-'Indicator Data'!AA43)/(CZ$195-CZ$194)*10)),1))</f>
        <v>5.8</v>
      </c>
      <c r="DA40" s="55">
        <f t="shared" si="60"/>
        <v>5.8</v>
      </c>
      <c r="DB40" s="55">
        <f t="shared" si="61"/>
        <v>5.9</v>
      </c>
      <c r="DC40" s="55">
        <f>IF('Indicator Data'!AF43="No data","x",ROUND(IF('Indicator Data'!AF43&gt;DC$195,10,IF('Indicator Data'!AF43&lt;DC$194,0,10-(DC$195-'Indicator Data'!AF43)/(DC$195-DC$194)*10)),1))</f>
        <v>5.3</v>
      </c>
      <c r="DD40" s="55">
        <f>IF('Indicator Data'!AG43="No data","x",ROUND(IF('Indicator Data'!AG43&gt;DD$195,10,IF('Indicator Data'!AG43&lt;DD$194,0,10-(DD$195-'Indicator Data'!AG43)/(DD$195-DD$194)*10)),1))</f>
        <v>6.7</v>
      </c>
      <c r="DE40" s="55">
        <f t="shared" si="62"/>
        <v>5.8</v>
      </c>
      <c r="DF40" s="55">
        <f>IF('Indicator Data'!AB43="No data","x",ROUND(IF('Indicator Data'!AB43&gt;DF$195,10,IF('Indicator Data'!AB43&lt;DF$194,0,10-(DF$195-'Indicator Data'!AB43)/(DF$195-DF$194)*10)),1))</f>
        <v>2.9</v>
      </c>
      <c r="DG40" s="55">
        <f t="shared" si="63"/>
        <v>5.4</v>
      </c>
      <c r="DH40" s="184">
        <f>IF('Indicator Data'!AD43="No data","x",'Indicator Data'!AD43/'Indicator Data'!$CA43)</f>
        <v>5.6500283244841005E-5</v>
      </c>
      <c r="DI40" s="55">
        <f t="shared" si="64"/>
        <v>9.4</v>
      </c>
      <c r="DJ40" s="55">
        <f>IF('Indicator Data'!AE43="No data","x",ROUND(IF('Indicator Data'!AE43&gt;DJ$195,0,IF('Indicator Data'!AE43&lt;DJ$194,10,(DJ$195-'Indicator Data'!AE43)/(DJ$195-DJ$194)*10)),1))</f>
        <v>6</v>
      </c>
      <c r="DK40" s="55">
        <f t="shared" si="65"/>
        <v>7.7</v>
      </c>
      <c r="DL40" s="55">
        <f t="shared" si="66"/>
        <v>6.3</v>
      </c>
      <c r="DM40" s="57">
        <f t="shared" si="102"/>
        <v>7</v>
      </c>
      <c r="DN40" s="58">
        <f t="shared" si="103"/>
        <v>3.8</v>
      </c>
      <c r="DO40" s="55">
        <f>ROUND(IF('Indicator Data'!AH43=0,0,IF('Indicator Data'!AH43&gt;DO$195,10,IF('Indicator Data'!AH43&lt;DO$194,0,10-(DO$195-'Indicator Data'!AH43)/(DO$195-DO$194)*10))),1)</f>
        <v>4.5999999999999996</v>
      </c>
      <c r="DP40" s="55">
        <f>ROUND(IF('Indicator Data'!AI43=0,0,IF(LOG('Indicator Data'!AI43)&gt;LOG(DP$195),10,IF(LOG('Indicator Data'!AI43)&lt;LOG(DP$194),0,10-(LOG(DP$195)-LOG('Indicator Data'!AI43))/(LOG(DP$195)-LOG(DP$194))*10))),1)</f>
        <v>5.4</v>
      </c>
      <c r="DQ40" s="57">
        <f t="shared" si="104"/>
        <v>5</v>
      </c>
      <c r="DR40" s="55">
        <f>'Indicator Data'!AJ43</f>
        <v>0</v>
      </c>
      <c r="DS40" s="55">
        <f>'Indicator Data'!AK43</f>
        <v>0</v>
      </c>
      <c r="DT40" s="57">
        <f t="shared" si="105"/>
        <v>0</v>
      </c>
      <c r="DU40" s="58">
        <f t="shared" si="106"/>
        <v>3.5</v>
      </c>
      <c r="DV40" s="15"/>
      <c r="DW40" s="103"/>
    </row>
    <row r="41" spans="1:127" s="4" customFormat="1" x14ac:dyDescent="0.25">
      <c r="A41" s="121" t="str">
        <f>'Indicator Data'!A44</f>
        <v>Congo DR</v>
      </c>
      <c r="B41" s="59" t="str">
        <f>'Indicator Data'!B44</f>
        <v>COD</v>
      </c>
      <c r="C41" s="55">
        <f>ROUND(IF('Indicator Data'!C44=0,0.1,IF(LOG('Indicator Data'!C44)&gt;C$195,10,IF(LOG('Indicator Data'!C44)&lt;C$194,0,10-(C$195-LOG('Indicator Data'!C44))/(C$195-C$194)*10))),1)</f>
        <v>9.1999999999999993</v>
      </c>
      <c r="D41" s="55">
        <f>ROUND(IF('Indicator Data'!D44=0,0.1,IF(LOG('Indicator Data'!D44)&gt;D$195,10,IF(LOG('Indicator Data'!D44)&lt;D$194,0,10-(D$195-LOG('Indicator Data'!D44))/(D$195-D$194)*10))),1)</f>
        <v>0.1</v>
      </c>
      <c r="E41" s="55">
        <f t="shared" si="67"/>
        <v>6.5</v>
      </c>
      <c r="F41" s="55">
        <f>IF('Indicator Data'!E44="No data",0.1,(ROUND(IF('Indicator Data'!E44=0,0,IF(LOG('Indicator Data'!E44)&gt;F$195,10,IF(LOG('Indicator Data'!E44)&lt;F$194,0,10-(F$195-LOG('Indicator Data'!E44))/(F$195-F$194)*10))),1)))</f>
        <v>9.1999999999999993</v>
      </c>
      <c r="G41" s="55">
        <f>ROUND(IF('Indicator Data'!F44=0,0,IF(LOG('Indicator Data'!F44)&gt;G$195,10,IF(LOG('Indicator Data'!F44)&lt;G$194,0,10-(G$195-LOG('Indicator Data'!F44))/(G$195-G$194)*10))),1)</f>
        <v>0</v>
      </c>
      <c r="H41" s="55">
        <f>ROUND(IF('Indicator Data'!G44=0,0,IF(LOG('Indicator Data'!G44)&gt;H$195,10,IF(LOG('Indicator Data'!G44)&lt;H$194,0,10-(H$195-LOG('Indicator Data'!G44))/(H$195-H$194)*10))),1)</f>
        <v>0</v>
      </c>
      <c r="I41" s="55">
        <f>ROUND(IF('Indicator Data'!H44=0,0,IF(LOG('Indicator Data'!H44)&gt;I$195,10,IF(LOG('Indicator Data'!H44)&lt;I$194,0,10-(I$195-LOG('Indicator Data'!H44))/(I$195-I$194)*10))),1)</f>
        <v>0</v>
      </c>
      <c r="J41" s="55">
        <f t="shared" si="68"/>
        <v>0</v>
      </c>
      <c r="K41" s="55">
        <f>ROUND(IF('Indicator Data'!I44=0,0,IF(LOG('Indicator Data'!I44)&gt;K$195,10,IF(LOG('Indicator Data'!I44)&lt;K$194,0,10-(K$195-LOG('Indicator Data'!I44))/(K$195-K$194)*10))),1)</f>
        <v>0</v>
      </c>
      <c r="L41" s="55">
        <f t="shared" si="69"/>
        <v>0</v>
      </c>
      <c r="M41" s="55">
        <f>ROUND(IF('Indicator Data'!J44=0,0,IF(LOG('Indicator Data'!J44)&gt;M$195,10,IF(LOG('Indicator Data'!J44)&lt;M$194,0,10-(M$195-LOG('Indicator Data'!J44))/(M$195-M$194)*10))),1)</f>
        <v>7.3</v>
      </c>
      <c r="N41" s="56">
        <f>'Indicator Data'!C44/'Indicator Data'!$CB44</f>
        <v>6.1036673193068727E-4</v>
      </c>
      <c r="O41" s="56">
        <f>'Indicator Data'!D44/'Indicator Data'!$CB44</f>
        <v>0</v>
      </c>
      <c r="P41" s="56">
        <f>IF(F41=0.1,"x",'Indicator Data'!E44/'Indicator Data'!$CB44)</f>
        <v>6.3535345392926566E-3</v>
      </c>
      <c r="Q41" s="56">
        <f>'Indicator Data'!F44/'Indicator Data'!$CB44</f>
        <v>0</v>
      </c>
      <c r="R41" s="56">
        <f>'Indicator Data'!G44/'Indicator Data'!$CB44</f>
        <v>0</v>
      </c>
      <c r="S41" s="56">
        <f>'Indicator Data'!H44/'Indicator Data'!$CB44</f>
        <v>0</v>
      </c>
      <c r="T41" s="56">
        <f>'Indicator Data'!I44/'Indicator Data'!$CB44</f>
        <v>0</v>
      </c>
      <c r="U41" s="56">
        <f>'Indicator Data'!J44/'Indicator Data'!$CB44</f>
        <v>1.1097149726030134E-4</v>
      </c>
      <c r="V41" s="55">
        <f t="shared" si="70"/>
        <v>3.1</v>
      </c>
      <c r="W41" s="55">
        <f t="shared" si="71"/>
        <v>0</v>
      </c>
      <c r="X41" s="55">
        <f t="shared" si="72"/>
        <v>1.7</v>
      </c>
      <c r="Y41" s="55">
        <f t="shared" si="73"/>
        <v>4.2</v>
      </c>
      <c r="Z41" s="55">
        <f t="shared" si="74"/>
        <v>0</v>
      </c>
      <c r="AA41" s="55">
        <f t="shared" si="75"/>
        <v>0</v>
      </c>
      <c r="AB41" s="55">
        <f t="shared" si="76"/>
        <v>0</v>
      </c>
      <c r="AC41" s="55">
        <f t="shared" si="77"/>
        <v>0</v>
      </c>
      <c r="AD41" s="55">
        <f t="shared" si="78"/>
        <v>0</v>
      </c>
      <c r="AE41" s="55">
        <f t="shared" si="79"/>
        <v>0</v>
      </c>
      <c r="AF41" s="55">
        <f t="shared" si="80"/>
        <v>0</v>
      </c>
      <c r="AG41" s="55">
        <f>ROUND(IF('Indicator Data'!K44=0,0,IF('Indicator Data'!K44&gt;AG$195,10,IF('Indicator Data'!K44&lt;AG$194,0,10-(AG$195-'Indicator Data'!K44)/(AG$195-AG$194)*10))),1)</f>
        <v>1</v>
      </c>
      <c r="AH41" s="55">
        <f t="shared" si="81"/>
        <v>6.2</v>
      </c>
      <c r="AI41" s="55">
        <f t="shared" si="82"/>
        <v>0.1</v>
      </c>
      <c r="AJ41" s="55">
        <f t="shared" si="83"/>
        <v>0</v>
      </c>
      <c r="AK41" s="55">
        <f t="shared" si="84"/>
        <v>0</v>
      </c>
      <c r="AL41" s="55">
        <f t="shared" si="85"/>
        <v>0</v>
      </c>
      <c r="AM41" s="55">
        <f t="shared" si="86"/>
        <v>0</v>
      </c>
      <c r="AN41" s="55">
        <f t="shared" si="87"/>
        <v>4.5999999999999996</v>
      </c>
      <c r="AO41" s="183">
        <f t="shared" si="88"/>
        <v>4.5</v>
      </c>
      <c r="AP41" s="183">
        <f t="shared" si="41"/>
        <v>7.5</v>
      </c>
      <c r="AQ41" s="183">
        <f t="shared" si="89"/>
        <v>0</v>
      </c>
      <c r="AR41" s="183">
        <f t="shared" si="90"/>
        <v>0</v>
      </c>
      <c r="AS41" s="55">
        <f t="shared" si="91"/>
        <v>2.8</v>
      </c>
      <c r="AT41" s="55">
        <f>IF('Indicator Data'!L44="No data","x",IF('Indicator Data'!CC44&lt;1000,"x",ROUND((IF('Indicator Data'!L44&gt;AT$195,10,IF('Indicator Data'!L44&lt;AT$194,0,10-(AT$195-'Indicator Data'!L44)/(AT$195-AT$194)*10))),1)))</f>
        <v>1</v>
      </c>
      <c r="AU41" s="183">
        <f t="shared" si="92"/>
        <v>1.9</v>
      </c>
      <c r="AV41" s="55">
        <f>IF('Indicator Data'!M44="No data","x",ROUND(IF('Indicator Data'!M44=0,0,IF(LOG('Indicator Data'!M44)&gt;AV$195,10,IF(LOG('Indicator Data'!M44)&lt;AV$194,0,10-(AV$195-LOG('Indicator Data'!M44))/(AV$195-AV$194)*10))),1))</f>
        <v>9.4</v>
      </c>
      <c r="AW41" s="56">
        <f>IF(AV41="x","x",'Indicator Data'!M44/'Indicator Data'!$CB44)</f>
        <v>0.4573979022347453</v>
      </c>
      <c r="AX41" s="55">
        <f t="shared" si="42"/>
        <v>5.0999999999999996</v>
      </c>
      <c r="AY41" s="55">
        <f t="shared" si="43"/>
        <v>7.9</v>
      </c>
      <c r="AZ41" s="55">
        <f>IF('Indicator Data'!N44="No data","x",ROUND(IF('Indicator Data'!N44=0,0,IF(LOG('Indicator Data'!N44)&gt;AZ$195,10,IF(LOG('Indicator Data'!N44)&lt;AZ$194,0,10-(AZ$195-LOG('Indicator Data'!N44))/(AZ$195-AZ$194)*10))),1))</f>
        <v>10</v>
      </c>
      <c r="BA41" s="56">
        <f>IF(AZ41="x","x",'Indicator Data'!N44/'Indicator Data'!$CB44)</f>
        <v>0.2409522440007256</v>
      </c>
      <c r="BB41" s="55">
        <f t="shared" si="44"/>
        <v>10</v>
      </c>
      <c r="BC41" s="55">
        <f t="shared" si="45"/>
        <v>10</v>
      </c>
      <c r="BD41" s="55">
        <f>IF('Indicator Data'!O44="No data","x",ROUND(IF('Indicator Data'!O44=0,0,IF(LOG('Indicator Data'!O44)&gt;BD$195,10,IF(LOG('Indicator Data'!O44)&lt;BD$194,0,10-(BD$195-LOG('Indicator Data'!O44))/(BD$195-BD$194)*10))),1))</f>
        <v>0</v>
      </c>
      <c r="BE41" s="56">
        <f>IF(BD41="x","x",'Indicator Data'!O44/'Indicator Data'!$CB44)</f>
        <v>0</v>
      </c>
      <c r="BF41" s="55">
        <f t="shared" si="46"/>
        <v>0</v>
      </c>
      <c r="BG41" s="55">
        <f t="shared" si="47"/>
        <v>0</v>
      </c>
      <c r="BH41" s="55">
        <f>IF('Indicator Data'!P44="No data","x",ROUND(IF('Indicator Data'!P44=0,0,IF(LOG('Indicator Data'!P44)&gt;BH$195,10,IF(LOG('Indicator Data'!P44)&lt;BH$194,0,10-(BH$195-LOG('Indicator Data'!P44))/(BH$195-BH$194)*10))),1))</f>
        <v>10</v>
      </c>
      <c r="BI41" s="56">
        <f>IF(BH41="x","x",'Indicator Data'!P44/'Indicator Data'!$CB44)</f>
        <v>0.26003360178483498</v>
      </c>
      <c r="BJ41" s="55">
        <f t="shared" si="48"/>
        <v>10</v>
      </c>
      <c r="BK41" s="55">
        <f t="shared" si="49"/>
        <v>10</v>
      </c>
      <c r="BL41" s="55">
        <f t="shared" si="50"/>
        <v>8.5</v>
      </c>
      <c r="BM41" s="55">
        <f>ROUND(IF('Indicator Data'!Q44=0,0,IF(LOG('Indicator Data'!Q44)&gt;BM$195,10,IF(LOG('Indicator Data'!Q44)&lt;BM$194,0,10-(BM$195-LOG('Indicator Data'!Q44))/(BM$195-BM$194)*10))),1)</f>
        <v>9.8000000000000007</v>
      </c>
      <c r="BN41" s="55">
        <f>ROUND(IF('Indicator Data'!R44=0,0,IF(LOG('Indicator Data'!R44)&gt;BN$195,10,IF(LOG('Indicator Data'!R44)&lt;BN$194,0,10-(BN$195-LOG('Indicator Data'!R44))/(BN$195-BN$194)*10))),1)</f>
        <v>8.1</v>
      </c>
      <c r="BO41" s="55">
        <f t="shared" si="51"/>
        <v>8.6666666666666661</v>
      </c>
      <c r="BP41" s="56">
        <f>'Indicator Data'!Q44/'Indicator Data'!$CB44</f>
        <v>0.97242092225613452</v>
      </c>
      <c r="BQ41" s="56">
        <f>'Indicator Data'!R44/'Indicator Data'!$CB44</f>
        <v>8.7922674553173995E-3</v>
      </c>
      <c r="BR41" s="55">
        <f t="shared" si="93"/>
        <v>9.6999999999999993</v>
      </c>
      <c r="BS41" s="55">
        <f t="shared" si="94"/>
        <v>0.1</v>
      </c>
      <c r="BT41" s="55">
        <f t="shared" si="28"/>
        <v>3.2999999999999994</v>
      </c>
      <c r="BU41" s="55">
        <f t="shared" si="52"/>
        <v>6.7</v>
      </c>
      <c r="BV41" s="55">
        <f>ROUND(IF('Indicator Data'!S44=0,0,IF(LOG('Indicator Data'!S44)&gt;BV$195,10,IF(LOG('Indicator Data'!S44)&lt;BV$194,0,10-(BV$195-LOG('Indicator Data'!S44))/(BV$195-BV$194)*10))),1)</f>
        <v>4</v>
      </c>
      <c r="BW41" s="55">
        <f>ROUND(IF('Indicator Data'!T44=0,0,IF(LOG('Indicator Data'!T44)&gt;BW$195,10,IF(LOG('Indicator Data'!T44)&lt;BW$194,0,10-(BW$195-LOG('Indicator Data'!T44))/(BW$195-BW$194)*10))),1)</f>
        <v>9.8000000000000007</v>
      </c>
      <c r="BX41" s="55">
        <f t="shared" si="53"/>
        <v>7.8666666666666671</v>
      </c>
      <c r="BY41" s="56">
        <f>'Indicator Data'!S44/'Indicator Data'!$CB44</f>
        <v>7.958718861965609E-5</v>
      </c>
      <c r="BZ41" s="56">
        <f>'Indicator Data'!T44/'Indicator Data'!$CB44</f>
        <v>0.96059635313556757</v>
      </c>
      <c r="CA41" s="55">
        <f t="shared" si="95"/>
        <v>0</v>
      </c>
      <c r="CB41" s="55">
        <f t="shared" si="96"/>
        <v>9.6</v>
      </c>
      <c r="CC41" s="55">
        <f t="shared" si="54"/>
        <v>6.3999999999999995</v>
      </c>
      <c r="CD41" s="55">
        <f t="shared" si="55"/>
        <v>7.2</v>
      </c>
      <c r="CE41" s="55">
        <f t="shared" si="56"/>
        <v>7</v>
      </c>
      <c r="CF41" s="55">
        <f>ROUND(IF('Indicator Data'!U44=0,0,IF(LOG('Indicator Data'!U44)&gt;CF$195,10,IF(LOG('Indicator Data'!U44)&lt;CF$194,0,10-(CF$195-LOG('Indicator Data'!U44))/(CF$195-CF$194)*10))),1)</f>
        <v>9.6999999999999993</v>
      </c>
      <c r="CG41" s="56">
        <f>'Indicator Data'!U44/'Indicator Data'!$CB44</f>
        <v>0.83900945010794115</v>
      </c>
      <c r="CH41" s="55">
        <f t="shared" si="97"/>
        <v>9.3000000000000007</v>
      </c>
      <c r="CI41" s="55">
        <f t="shared" si="57"/>
        <v>9.5</v>
      </c>
      <c r="CJ41" s="55">
        <f>ROUND(IF('Indicator Data'!V44=0,0,IF(LOG('Indicator Data'!V44)&gt;CJ$195,10,IF(LOG('Indicator Data'!V44)&lt;CJ$194,0,10-(CJ$195-LOG('Indicator Data'!V44))/(CJ$195-CJ$194)*10))),1)</f>
        <v>9.6999999999999993</v>
      </c>
      <c r="CK41" s="56">
        <f>IF('Indicator Data'!V44/'Indicator Data'!$CB44&gt;1,1,'Indicator Data'!V44/'Indicator Data'!$CB44)</f>
        <v>0.85961161680473841</v>
      </c>
      <c r="CL41" s="55">
        <f t="shared" si="98"/>
        <v>8.6</v>
      </c>
      <c r="CM41" s="55">
        <f t="shared" si="58"/>
        <v>9.1999999999999993</v>
      </c>
      <c r="CN41" s="55">
        <f>ROUND(IF('Indicator Data'!W44=0,0,IF(LOG('Indicator Data'!W44)&gt;CN$195,10,IF(LOG('Indicator Data'!W44)&lt;CN$194,0,10-(CN$195-LOG('Indicator Data'!W44))/(CN$195-CN$194)*10))),1)</f>
        <v>9.8000000000000007</v>
      </c>
      <c r="CO41" s="56">
        <f>'Indicator Data'!W44/'Indicator Data'!$CB44</f>
        <v>0.90301532156312136</v>
      </c>
      <c r="CP41" s="55">
        <f t="shared" si="99"/>
        <v>9</v>
      </c>
      <c r="CQ41" s="55">
        <f t="shared" si="59"/>
        <v>9.4</v>
      </c>
      <c r="CR41" s="55">
        <f t="shared" si="100"/>
        <v>9</v>
      </c>
      <c r="CS41" s="55">
        <f>IF('Indicator Data'!BR44="No data","x",ROUND(IF('Indicator Data'!BR44&gt;CS$195,0,IF('Indicator Data'!BR44&lt;CS$194,10,(CS$195-'Indicator Data'!BR44)/(CS$195-CS$194)*10)),1))</f>
        <v>8.8000000000000007</v>
      </c>
      <c r="CT41" s="55">
        <f>IF('Indicator Data'!BS44="No data","x",ROUND(IF('Indicator Data'!BS44&gt;CT$195,0,IF('Indicator Data'!BS44&lt;CT$194,10,(CT$195-'Indicator Data'!BS44)/(CT$195-CT$194)*10)),1))</f>
        <v>9.5</v>
      </c>
      <c r="CU41" s="55">
        <f>IF('Indicator Data'!AC44="No data","x",ROUND(IF('Indicator Data'!AC44&gt;CU$195,0,IF('Indicator Data'!AC44&lt;CU$194,10,(CU$195-'Indicator Data'!AC44)/(CU$195-CU$194)*10)),1))</f>
        <v>9.6</v>
      </c>
      <c r="CV41" s="55">
        <f t="shared" si="101"/>
        <v>9.3000000000000007</v>
      </c>
      <c r="CW41" s="55">
        <f>IF('Indicator Data'!X44="No data","x",ROUND(IF(LOG('Indicator Data'!X44)&gt;CW$195,10,IF(LOG('Indicator Data'!X44)&lt;CW$194,0,10-(CW$195-LOG('Indicator Data'!X44))/(CW$195-CW$194)*10)),1))</f>
        <v>5.2</v>
      </c>
      <c r="CX41" s="55">
        <f>IF('Indicator Data'!Y44="No data","x",ROUND(IF('Indicator Data'!Y44&gt;CX$195,10,IF('Indicator Data'!Y44&lt;CX$194,0,10-(CX$195-'Indicator Data'!Y44)/(CX$195-CX$194)*10)),1))</f>
        <v>9.1</v>
      </c>
      <c r="CY41" s="55">
        <f>IF('Indicator Data'!Z44="No data","x",ROUND(IF('Indicator Data'!Z44&gt;CY$195,10,IF('Indicator Data'!Z44&lt;CY$194,0,10-(CY$195-'Indicator Data'!Z44)/(CY$195-CY$194)*10)),1))</f>
        <v>4.4000000000000004</v>
      </c>
      <c r="CZ41" s="55">
        <f>IF('Indicator Data'!AA44="No data","x",ROUND(IF('Indicator Data'!AA44&gt;CZ$195,10,IF('Indicator Data'!AA44&lt;CZ$194,0,10-(CZ$195-'Indicator Data'!AA44)/(CZ$195-CZ$194)*10)),1))</f>
        <v>8.3000000000000007</v>
      </c>
      <c r="DA41" s="55">
        <f t="shared" si="60"/>
        <v>6.8</v>
      </c>
      <c r="DB41" s="55">
        <f t="shared" si="61"/>
        <v>7.6</v>
      </c>
      <c r="DC41" s="55">
        <f>IF('Indicator Data'!AF44="No data","x",ROUND(IF('Indicator Data'!AF44&gt;DC$195,10,IF('Indicator Data'!AF44&lt;DC$194,0,10-(DC$195-'Indicator Data'!AF44)/(DC$195-DC$194)*10)),1))</f>
        <v>8.8000000000000007</v>
      </c>
      <c r="DD41" s="55">
        <f>IF('Indicator Data'!AG44="No data","x",ROUND(IF('Indicator Data'!AG44&gt;DD$195,10,IF('Indicator Data'!AG44&lt;DD$194,0,10-(DD$195-'Indicator Data'!AG44)/(DD$195-DD$194)*10)),1))</f>
        <v>8.6</v>
      </c>
      <c r="DE41" s="55">
        <f t="shared" si="62"/>
        <v>7.4</v>
      </c>
      <c r="DF41" s="55">
        <f>IF('Indicator Data'!AB44="No data","x",ROUND(IF('Indicator Data'!AB44&gt;DF$195,10,IF('Indicator Data'!AB44&lt;DF$194,0,10-(DF$195-'Indicator Data'!AB44)/(DF$195-DF$194)*10)),1))</f>
        <v>4</v>
      </c>
      <c r="DG41" s="55">
        <f t="shared" si="63"/>
        <v>8</v>
      </c>
      <c r="DH41" s="184">
        <f>IF('Indicator Data'!AD44="No data","x",'Indicator Data'!AD44/'Indicator Data'!$CA44)</f>
        <v>4.5385116041641763E-5</v>
      </c>
      <c r="DI41" s="55">
        <f t="shared" si="64"/>
        <v>9.5</v>
      </c>
      <c r="DJ41" s="55">
        <f>IF('Indicator Data'!AE44="No data","x",ROUND(IF('Indicator Data'!AE44&gt;DJ$195,0,IF('Indicator Data'!AE44&lt;DJ$194,10,(DJ$195-'Indicator Data'!AE44)/(DJ$195-DJ$194)*10)),1))</f>
        <v>8</v>
      </c>
      <c r="DK41" s="55">
        <f t="shared" si="65"/>
        <v>8.8000000000000007</v>
      </c>
      <c r="DL41" s="55">
        <f t="shared" si="66"/>
        <v>8.1</v>
      </c>
      <c r="DM41" s="57">
        <f t="shared" si="102"/>
        <v>8.3000000000000007</v>
      </c>
      <c r="DN41" s="58">
        <f t="shared" si="103"/>
        <v>4.5999999999999996</v>
      </c>
      <c r="DO41" s="55">
        <f>ROUND(IF('Indicator Data'!AH44=0,0,IF('Indicator Data'!AH44&gt;DO$195,10,IF('Indicator Data'!AH44&lt;DO$194,0,10-(DO$195-'Indicator Data'!AH44)/(DO$195-DO$194)*10))),1)</f>
        <v>10</v>
      </c>
      <c r="DP41" s="55">
        <f>ROUND(IF('Indicator Data'!AI44=0,0,IF(LOG('Indicator Data'!AI44)&gt;LOG(DP$195),10,IF(LOG('Indicator Data'!AI44)&lt;LOG(DP$194),0,10-(LOG(DP$195)-LOG('Indicator Data'!AI44))/(LOG(DP$195)-LOG(DP$194))*10))),1)</f>
        <v>9.8000000000000007</v>
      </c>
      <c r="DQ41" s="57">
        <f t="shared" si="104"/>
        <v>9.9</v>
      </c>
      <c r="DR41" s="55">
        <f>'Indicator Data'!AJ44</f>
        <v>0</v>
      </c>
      <c r="DS41" s="55">
        <f>'Indicator Data'!AK44</f>
        <v>4</v>
      </c>
      <c r="DT41" s="57">
        <f t="shared" si="105"/>
        <v>7</v>
      </c>
      <c r="DU41" s="58">
        <f t="shared" si="106"/>
        <v>7</v>
      </c>
      <c r="DV41" s="15"/>
      <c r="DW41" s="103"/>
    </row>
    <row r="42" spans="1:127" s="4" customFormat="1" x14ac:dyDescent="0.25">
      <c r="A42" s="121" t="str">
        <f>'Indicator Data'!A45</f>
        <v>Costa Rica</v>
      </c>
      <c r="B42" s="59" t="str">
        <f>'Indicator Data'!B45</f>
        <v>CRI</v>
      </c>
      <c r="C42" s="55">
        <f>ROUND(IF('Indicator Data'!C45=0,0.1,IF(LOG('Indicator Data'!C45)&gt;C$195,10,IF(LOG('Indicator Data'!C45)&lt;C$194,0,10-(C$195-LOG('Indicator Data'!C45))/(C$195-C$194)*10))),1)</f>
        <v>7.5</v>
      </c>
      <c r="D42" s="55">
        <f>ROUND(IF('Indicator Data'!D45=0,0.1,IF(LOG('Indicator Data'!D45)&gt;D$195,10,IF(LOG('Indicator Data'!D45)&lt;D$194,0,10-(D$195-LOG('Indicator Data'!D45))/(D$195-D$194)*10))),1)</f>
        <v>10</v>
      </c>
      <c r="E42" s="55">
        <f t="shared" si="67"/>
        <v>9.1</v>
      </c>
      <c r="F42" s="55">
        <f>IF('Indicator Data'!E45="No data",0.1,(ROUND(IF('Indicator Data'!E45=0,0,IF(LOG('Indicator Data'!E45)&gt;F$195,10,IF(LOG('Indicator Data'!E45)&lt;F$194,0,10-(F$195-LOG('Indicator Data'!E45))/(F$195-F$194)*10))),1)))</f>
        <v>4.9000000000000004</v>
      </c>
      <c r="G42" s="55">
        <f>ROUND(IF('Indicator Data'!F45=0,0,IF(LOG('Indicator Data'!F45)&gt;G$195,10,IF(LOG('Indicator Data'!F45)&lt;G$194,0,10-(G$195-LOG('Indicator Data'!F45))/(G$195-G$194)*10))),1)</f>
        <v>7.5</v>
      </c>
      <c r="H42" s="55">
        <f>ROUND(IF('Indicator Data'!G45=0,0,IF(LOG('Indicator Data'!G45)&gt;H$195,10,IF(LOG('Indicator Data'!G45)&lt;H$194,0,10-(H$195-LOG('Indicator Data'!G45))/(H$195-H$194)*10))),1)</f>
        <v>3.4</v>
      </c>
      <c r="I42" s="55">
        <f>ROUND(IF('Indicator Data'!H45=0,0,IF(LOG('Indicator Data'!H45)&gt;I$195,10,IF(LOG('Indicator Data'!H45)&lt;I$194,0,10-(I$195-LOG('Indicator Data'!H45))/(I$195-I$194)*10))),1)</f>
        <v>0</v>
      </c>
      <c r="J42" s="55">
        <f t="shared" si="68"/>
        <v>1.9</v>
      </c>
      <c r="K42" s="55">
        <f>ROUND(IF('Indicator Data'!I45=0,0,IF(LOG('Indicator Data'!I45)&gt;K$195,10,IF(LOG('Indicator Data'!I45)&lt;K$194,0,10-(K$195-LOG('Indicator Data'!I45))/(K$195-K$194)*10))),1)</f>
        <v>4.5</v>
      </c>
      <c r="L42" s="55">
        <f t="shared" si="69"/>
        <v>3.3</v>
      </c>
      <c r="M42" s="55">
        <f>ROUND(IF('Indicator Data'!J45=0,0,IF(LOG('Indicator Data'!J45)&gt;M$195,10,IF(LOG('Indicator Data'!J45)&lt;M$194,0,10-(M$195-LOG('Indicator Data'!J45))/(M$195-M$194)*10))),1)</f>
        <v>0</v>
      </c>
      <c r="N42" s="56">
        <f>'Indicator Data'!C45/'Indicator Data'!$CB45</f>
        <v>2.1000957033339121E-3</v>
      </c>
      <c r="O42" s="56">
        <f>'Indicator Data'!D45/'Indicator Data'!$CB45</f>
        <v>2.097913881341154E-3</v>
      </c>
      <c r="P42" s="56">
        <f>IF(F42=0.1,"x",'Indicator Data'!E45/'Indicator Data'!$CB45)</f>
        <v>1.8486721553655769E-3</v>
      </c>
      <c r="Q42" s="56">
        <f>'Indicator Data'!F45/'Indicator Data'!$CB45</f>
        <v>6.2082781199494558E-5</v>
      </c>
      <c r="R42" s="56">
        <f>'Indicator Data'!G45/'Indicator Data'!$CB45</f>
        <v>4.75618933890713E-4</v>
      </c>
      <c r="S42" s="56">
        <f>'Indicator Data'!H45/'Indicator Data'!$CB45</f>
        <v>0</v>
      </c>
      <c r="T42" s="56">
        <f>'Indicator Data'!I45/'Indicator Data'!$CB45</f>
        <v>3.695923973717113E-4</v>
      </c>
      <c r="U42" s="56">
        <f>'Indicator Data'!J45/'Indicator Data'!$CB45</f>
        <v>0</v>
      </c>
      <c r="V42" s="55">
        <f t="shared" si="70"/>
        <v>10</v>
      </c>
      <c r="W42" s="55">
        <f t="shared" si="71"/>
        <v>10</v>
      </c>
      <c r="X42" s="55">
        <f t="shared" si="72"/>
        <v>10</v>
      </c>
      <c r="Y42" s="55">
        <f t="shared" si="73"/>
        <v>1.2</v>
      </c>
      <c r="Z42" s="55">
        <f t="shared" si="74"/>
        <v>9.5</v>
      </c>
      <c r="AA42" s="55">
        <f t="shared" si="75"/>
        <v>0.3</v>
      </c>
      <c r="AB42" s="55">
        <f t="shared" si="76"/>
        <v>0</v>
      </c>
      <c r="AC42" s="55">
        <f t="shared" si="77"/>
        <v>0.2</v>
      </c>
      <c r="AD42" s="55">
        <f t="shared" si="78"/>
        <v>0.4</v>
      </c>
      <c r="AE42" s="55">
        <f t="shared" si="79"/>
        <v>0.3</v>
      </c>
      <c r="AF42" s="55">
        <f t="shared" si="80"/>
        <v>0</v>
      </c>
      <c r="AG42" s="55">
        <f>ROUND(IF('Indicator Data'!K45=0,0,IF('Indicator Data'!K45&gt;AG$195,10,IF('Indicator Data'!K45&lt;AG$194,0,10-(AG$195-'Indicator Data'!K45)/(AG$195-AG$194)*10))),1)</f>
        <v>3.8</v>
      </c>
      <c r="AH42" s="55">
        <f t="shared" si="81"/>
        <v>8.8000000000000007</v>
      </c>
      <c r="AI42" s="55">
        <f t="shared" si="82"/>
        <v>10</v>
      </c>
      <c r="AJ42" s="55">
        <f t="shared" si="83"/>
        <v>1.9</v>
      </c>
      <c r="AK42" s="55">
        <f t="shared" si="84"/>
        <v>0</v>
      </c>
      <c r="AL42" s="55">
        <f t="shared" si="85"/>
        <v>1</v>
      </c>
      <c r="AM42" s="55">
        <f t="shared" si="86"/>
        <v>2.5</v>
      </c>
      <c r="AN42" s="55">
        <f t="shared" si="87"/>
        <v>0</v>
      </c>
      <c r="AO42" s="183">
        <f t="shared" si="88"/>
        <v>9.6</v>
      </c>
      <c r="AP42" s="183">
        <f t="shared" si="41"/>
        <v>3.3</v>
      </c>
      <c r="AQ42" s="183">
        <f t="shared" si="89"/>
        <v>8.6999999999999993</v>
      </c>
      <c r="AR42" s="183">
        <f t="shared" si="90"/>
        <v>1.9</v>
      </c>
      <c r="AS42" s="55">
        <f t="shared" si="91"/>
        <v>1.9</v>
      </c>
      <c r="AT42" s="55">
        <f>IF('Indicator Data'!L45="No data","x",IF('Indicator Data'!CC45&lt;1000,"x",ROUND((IF('Indicator Data'!L45&gt;AT$195,10,IF('Indicator Data'!L45&lt;AT$194,0,10-(AT$195-'Indicator Data'!L45)/(AT$195-AT$194)*10))),1)))</f>
        <v>0</v>
      </c>
      <c r="AU42" s="183">
        <f t="shared" si="92"/>
        <v>1</v>
      </c>
      <c r="AV42" s="55" t="str">
        <f>IF('Indicator Data'!M45="No data","x",ROUND(IF('Indicator Data'!M45=0,0,IF(LOG('Indicator Data'!M45)&gt;AV$195,10,IF(LOG('Indicator Data'!M45)&lt;AV$194,0,10-(AV$195-LOG('Indicator Data'!M45))/(AV$195-AV$194)*10))),1))</f>
        <v>x</v>
      </c>
      <c r="AW42" s="56" t="str">
        <f>IF(AV42="x","x",'Indicator Data'!M45/'Indicator Data'!$CB45)</f>
        <v>x</v>
      </c>
      <c r="AX42" s="55" t="str">
        <f t="shared" si="42"/>
        <v>x</v>
      </c>
      <c r="AY42" s="55" t="str">
        <f t="shared" si="43"/>
        <v>x</v>
      </c>
      <c r="AZ42" s="55" t="str">
        <f>IF('Indicator Data'!N45="No data","x",ROUND(IF('Indicator Data'!N45=0,0,IF(LOG('Indicator Data'!N45)&gt;AZ$195,10,IF(LOG('Indicator Data'!N45)&lt;AZ$194,0,10-(AZ$195-LOG('Indicator Data'!N45))/(AZ$195-AZ$194)*10))),1))</f>
        <v>x</v>
      </c>
      <c r="BA42" s="56" t="str">
        <f>IF(AZ42="x","x",'Indicator Data'!N45/'Indicator Data'!$CB45)</f>
        <v>x</v>
      </c>
      <c r="BB42" s="55" t="str">
        <f t="shared" si="44"/>
        <v>x</v>
      </c>
      <c r="BC42" s="55" t="str">
        <f t="shared" si="45"/>
        <v>x</v>
      </c>
      <c r="BD42" s="55" t="str">
        <f>IF('Indicator Data'!O45="No data","x",ROUND(IF('Indicator Data'!O45=0,0,IF(LOG('Indicator Data'!O45)&gt;BD$195,10,IF(LOG('Indicator Data'!O45)&lt;BD$194,0,10-(BD$195-LOG('Indicator Data'!O45))/(BD$195-BD$194)*10))),1))</f>
        <v>x</v>
      </c>
      <c r="BE42" s="56" t="str">
        <f>IF(BD42="x","x",'Indicator Data'!O45/'Indicator Data'!$CB45)</f>
        <v>x</v>
      </c>
      <c r="BF42" s="55" t="str">
        <f t="shared" si="46"/>
        <v>x</v>
      </c>
      <c r="BG42" s="55" t="str">
        <f t="shared" si="47"/>
        <v>x</v>
      </c>
      <c r="BH42" s="55" t="str">
        <f>IF('Indicator Data'!P45="No data","x",ROUND(IF('Indicator Data'!P45=0,0,IF(LOG('Indicator Data'!P45)&gt;BH$195,10,IF(LOG('Indicator Data'!P45)&lt;BH$194,0,10-(BH$195-LOG('Indicator Data'!P45))/(BH$195-BH$194)*10))),1))</f>
        <v>x</v>
      </c>
      <c r="BI42" s="56" t="str">
        <f>IF(BH42="x","x",'Indicator Data'!P45/'Indicator Data'!$CB45)</f>
        <v>x</v>
      </c>
      <c r="BJ42" s="55" t="str">
        <f t="shared" si="48"/>
        <v>x</v>
      </c>
      <c r="BK42" s="55" t="str">
        <f t="shared" si="49"/>
        <v>x</v>
      </c>
      <c r="BL42" s="55" t="str">
        <f t="shared" si="50"/>
        <v>x</v>
      </c>
      <c r="BM42" s="55">
        <f>ROUND(IF('Indicator Data'!Q45=0,0,IF(LOG('Indicator Data'!Q45)&gt;BM$195,10,IF(LOG('Indicator Data'!Q45)&lt;BM$194,0,10-(BM$195-LOG('Indicator Data'!Q45))/(BM$195-BM$194)*10))),1)</f>
        <v>7.1</v>
      </c>
      <c r="BN42" s="55">
        <f>ROUND(IF('Indicator Data'!R45=0,0,IF(LOG('Indicator Data'!R45)&gt;BN$195,10,IF(LOG('Indicator Data'!R45)&lt;BN$194,0,10-(BN$195-LOG('Indicator Data'!R45))/(BN$195-BN$194)*10))),1)</f>
        <v>6.8</v>
      </c>
      <c r="BO42" s="55">
        <f t="shared" si="51"/>
        <v>6.8999999999999995</v>
      </c>
      <c r="BP42" s="56">
        <f>'Indicator Data'!Q45/'Indicator Data'!$CB45</f>
        <v>0.19968666101470106</v>
      </c>
      <c r="BQ42" s="56">
        <f>'Indicator Data'!R45/'Indicator Data'!$CB45</f>
        <v>2.4947163546235586E-2</v>
      </c>
      <c r="BR42" s="55">
        <f t="shared" si="93"/>
        <v>2</v>
      </c>
      <c r="BS42" s="55">
        <f t="shared" si="94"/>
        <v>0.3</v>
      </c>
      <c r="BT42" s="55">
        <f t="shared" si="28"/>
        <v>0.86666666666666659</v>
      </c>
      <c r="BU42" s="55">
        <f t="shared" si="52"/>
        <v>4.5</v>
      </c>
      <c r="BV42" s="55">
        <f>ROUND(IF('Indicator Data'!S45=0,0,IF(LOG('Indicator Data'!S45)&gt;BV$195,10,IF(LOG('Indicator Data'!S45)&lt;BV$194,0,10-(BV$195-LOG('Indicator Data'!S45))/(BV$195-BV$194)*10))),1)</f>
        <v>0</v>
      </c>
      <c r="BW42" s="55">
        <f>ROUND(IF('Indicator Data'!T45=0,0,IF(LOG('Indicator Data'!T45)&gt;BW$195,10,IF(LOG('Indicator Data'!T45)&lt;BW$194,0,10-(BW$195-LOG('Indicator Data'!T45))/(BW$195-BW$194)*10))),1)</f>
        <v>0</v>
      </c>
      <c r="BX42" s="55">
        <f t="shared" si="53"/>
        <v>0</v>
      </c>
      <c r="BY42" s="56">
        <f>'Indicator Data'!S45/'Indicator Data'!$CB45</f>
        <v>1.2473685720498797E-6</v>
      </c>
      <c r="BZ42" s="56">
        <f>'Indicator Data'!T45/'Indicator Data'!$CB45</f>
        <v>2.078947620083133E-6</v>
      </c>
      <c r="CA42" s="55">
        <f t="shared" si="95"/>
        <v>0</v>
      </c>
      <c r="CB42" s="55">
        <f t="shared" si="96"/>
        <v>0</v>
      </c>
      <c r="CC42" s="55">
        <f t="shared" si="54"/>
        <v>0</v>
      </c>
      <c r="CD42" s="55">
        <f t="shared" si="55"/>
        <v>0</v>
      </c>
      <c r="CE42" s="55">
        <f t="shared" si="56"/>
        <v>2.5</v>
      </c>
      <c r="CF42" s="55">
        <f>ROUND(IF('Indicator Data'!U45=0,0,IF(LOG('Indicator Data'!U45)&gt;CF$195,10,IF(LOG('Indicator Data'!U45)&lt;CF$194,0,10-(CF$195-LOG('Indicator Data'!U45))/(CF$195-CF$194)*10))),1)</f>
        <v>7.9</v>
      </c>
      <c r="CG42" s="56">
        <f>'Indicator Data'!U45/'Indicator Data'!$CB45</f>
        <v>0.71893542913428876</v>
      </c>
      <c r="CH42" s="55">
        <f t="shared" si="97"/>
        <v>8</v>
      </c>
      <c r="CI42" s="55">
        <f t="shared" si="57"/>
        <v>8</v>
      </c>
      <c r="CJ42" s="55">
        <f>ROUND(IF('Indicator Data'!V45=0,0,IF(LOG('Indicator Data'!V45)&gt;CJ$195,10,IF(LOG('Indicator Data'!V45)&lt;CJ$194,0,10-(CJ$195-LOG('Indicator Data'!V45))/(CJ$195-CJ$194)*10))),1)</f>
        <v>7.3</v>
      </c>
      <c r="CK42" s="56">
        <f>IF('Indicator Data'!V45/'Indicator Data'!$CB45&gt;1,1,'Indicator Data'!V45/'Indicator Data'!$CB45)</f>
        <v>0.28461766792387561</v>
      </c>
      <c r="CL42" s="55">
        <f t="shared" si="98"/>
        <v>2.8</v>
      </c>
      <c r="CM42" s="55">
        <f t="shared" si="58"/>
        <v>5.5</v>
      </c>
      <c r="CN42" s="55">
        <f>ROUND(IF('Indicator Data'!W45=0,0,IF(LOG('Indicator Data'!W45)&gt;CN$195,10,IF(LOG('Indicator Data'!W45)&lt;CN$194,0,10-(CN$195-LOG('Indicator Data'!W45))/(CN$195-CN$194)*10))),1)</f>
        <v>8</v>
      </c>
      <c r="CO42" s="56">
        <f>'Indicator Data'!W45/'Indicator Data'!$CB45</f>
        <v>0.8831664863934956</v>
      </c>
      <c r="CP42" s="55">
        <f t="shared" si="99"/>
        <v>8.8000000000000007</v>
      </c>
      <c r="CQ42" s="55">
        <f t="shared" si="59"/>
        <v>8.4</v>
      </c>
      <c r="CR42" s="55">
        <f t="shared" si="100"/>
        <v>6.6</v>
      </c>
      <c r="CS42" s="55">
        <f>IF('Indicator Data'!BR45="No data","x",ROUND(IF('Indicator Data'!BR45&gt;CS$195,0,IF('Indicator Data'!BR45&lt;CS$194,10,(CS$195-'Indicator Data'!BR45)/(CS$195-CS$194)*10)),1))</f>
        <v>0.2</v>
      </c>
      <c r="CT42" s="55">
        <f>IF('Indicator Data'!BS45="No data","x",ROUND(IF('Indicator Data'!BS45&gt;CT$195,0,IF('Indicator Data'!BS45&lt;CT$194,10,(CT$195-'Indicator Data'!BS45)/(CT$195-CT$194)*10)),1))</f>
        <v>0</v>
      </c>
      <c r="CU42" s="55">
        <f>IF('Indicator Data'!AC45="No data","x",ROUND(IF('Indicator Data'!AC45&gt;CU$195,0,IF('Indicator Data'!AC45&lt;CU$194,10,(CU$195-'Indicator Data'!AC45)/(CU$195-CU$194)*10)),1))</f>
        <v>1.6</v>
      </c>
      <c r="CV42" s="55">
        <f t="shared" si="101"/>
        <v>0.6</v>
      </c>
      <c r="CW42" s="55">
        <f>IF('Indicator Data'!X45="No data","x",ROUND(IF(LOG('Indicator Data'!X45)&gt;CW$195,10,IF(LOG('Indicator Data'!X45)&lt;CW$194,0,10-(CW$195-LOG('Indicator Data'!X45))/(CW$195-CW$194)*10)),1))</f>
        <v>6.6</v>
      </c>
      <c r="CX42" s="55">
        <f>IF('Indicator Data'!Y45="No data","x",ROUND(IF('Indicator Data'!Y45&gt;CX$195,10,IF('Indicator Data'!Y45&lt;CX$194,0,10-(CX$195-'Indicator Data'!Y45)/(CX$195-CX$194)*10)),1))</f>
        <v>4</v>
      </c>
      <c r="CY42" s="55">
        <f>IF('Indicator Data'!Z45="No data","x",ROUND(IF('Indicator Data'!Z45&gt;CY$195,10,IF('Indicator Data'!Z45&lt;CY$194,0,10-(CY$195-'Indicator Data'!Z45)/(CY$195-CY$194)*10)),1))</f>
        <v>7.9</v>
      </c>
      <c r="CZ42" s="55">
        <f>IF('Indicator Data'!AA45="No data","x",ROUND(IF('Indicator Data'!AA45&gt;CZ$195,10,IF('Indicator Data'!AA45&lt;CZ$194,0,10-(CZ$195-'Indicator Data'!AA45)/(CZ$195-CZ$194)*10)),1))</f>
        <v>3.7</v>
      </c>
      <c r="DA42" s="55">
        <f t="shared" si="60"/>
        <v>5.6</v>
      </c>
      <c r="DB42" s="55">
        <f t="shared" si="61"/>
        <v>3.9</v>
      </c>
      <c r="DC42" s="55">
        <f>IF('Indicator Data'!AF45="No data","x",ROUND(IF('Indicator Data'!AF45&gt;DC$195,10,IF('Indicator Data'!AF45&lt;DC$194,0,10-(DC$195-'Indicator Data'!AF45)/(DC$195-DC$194)*10)),1))</f>
        <v>0.4</v>
      </c>
      <c r="DD42" s="55">
        <f>IF('Indicator Data'!AG45="No data","x",ROUND(IF('Indicator Data'!AG45&gt;DD$195,10,IF('Indicator Data'!AG45&lt;DD$194,0,10-(DD$195-'Indicator Data'!AG45)/(DD$195-DD$194)*10)),1))</f>
        <v>1.3</v>
      </c>
      <c r="DE42" s="55">
        <f t="shared" si="62"/>
        <v>4</v>
      </c>
      <c r="DF42" s="55">
        <f>IF('Indicator Data'!AB45="No data","x",ROUND(IF('Indicator Data'!AB45&gt;DF$195,10,IF('Indicator Data'!AB45&lt;DF$194,0,10-(DF$195-'Indicator Data'!AB45)/(DF$195-DF$194)*10)),1))</f>
        <v>0.1</v>
      </c>
      <c r="DG42" s="55">
        <f t="shared" si="63"/>
        <v>0.5</v>
      </c>
      <c r="DH42" s="184">
        <f>IF('Indicator Data'!AD45="No data","x",'Indicator Data'!AD45/'Indicator Data'!$CA45)</f>
        <v>3.0252234693151802E-4</v>
      </c>
      <c r="DI42" s="55">
        <f t="shared" si="64"/>
        <v>7</v>
      </c>
      <c r="DJ42" s="55">
        <f>IF('Indicator Data'!AE45="No data","x",ROUND(IF('Indicator Data'!AE45&gt;DJ$195,0,IF('Indicator Data'!AE45&lt;DJ$194,10,(DJ$195-'Indicator Data'!AE45)/(DJ$195-DJ$194)*10)),1))</f>
        <v>2</v>
      </c>
      <c r="DK42" s="55">
        <f t="shared" si="65"/>
        <v>4.5</v>
      </c>
      <c r="DL42" s="55">
        <f t="shared" si="66"/>
        <v>3</v>
      </c>
      <c r="DM42" s="57">
        <f t="shared" si="102"/>
        <v>4.7</v>
      </c>
      <c r="DN42" s="58">
        <f t="shared" si="103"/>
        <v>6</v>
      </c>
      <c r="DO42" s="55">
        <f>ROUND(IF('Indicator Data'!AH45=0,0,IF('Indicator Data'!AH45&gt;DO$195,10,IF('Indicator Data'!AH45&lt;DO$194,0,10-(DO$195-'Indicator Data'!AH45)/(DO$195-DO$194)*10))),1)</f>
        <v>0.1</v>
      </c>
      <c r="DP42" s="55">
        <f>ROUND(IF('Indicator Data'!AI45=0,0,IF(LOG('Indicator Data'!AI45)&gt;LOG(DP$195),10,IF(LOG('Indicator Data'!AI45)&lt;LOG(DP$194),0,10-(LOG(DP$195)-LOG('Indicator Data'!AI45))/(LOG(DP$195)-LOG(DP$194))*10))),1)</f>
        <v>0</v>
      </c>
      <c r="DQ42" s="57">
        <f t="shared" si="104"/>
        <v>0.1</v>
      </c>
      <c r="DR42" s="55">
        <f>'Indicator Data'!AJ45</f>
        <v>0</v>
      </c>
      <c r="DS42" s="55">
        <f>'Indicator Data'!AK45</f>
        <v>0</v>
      </c>
      <c r="DT42" s="57">
        <f t="shared" si="105"/>
        <v>0</v>
      </c>
      <c r="DU42" s="58">
        <f t="shared" si="106"/>
        <v>0.1</v>
      </c>
      <c r="DV42" s="15"/>
      <c r="DW42" s="103"/>
    </row>
    <row r="43" spans="1:127" s="4" customFormat="1" x14ac:dyDescent="0.25">
      <c r="A43" s="121" t="str">
        <f>'Indicator Data'!A46</f>
        <v>Côte d'Ivoire</v>
      </c>
      <c r="B43" s="59" t="str">
        <f>'Indicator Data'!B46</f>
        <v>CIV</v>
      </c>
      <c r="C43" s="55">
        <f>ROUND(IF('Indicator Data'!C46=0,0.1,IF(LOG('Indicator Data'!C46)&gt;C$195,10,IF(LOG('Indicator Data'!C46)&lt;C$194,0,10-(C$195-LOG('Indicator Data'!C46))/(C$195-C$194)*10))),1)</f>
        <v>0.1</v>
      </c>
      <c r="D43" s="55">
        <f>ROUND(IF('Indicator Data'!D46=0,0.1,IF(LOG('Indicator Data'!D46)&gt;D$195,10,IF(LOG('Indicator Data'!D46)&lt;D$194,0,10-(D$195-LOG('Indicator Data'!D46))/(D$195-D$194)*10))),1)</f>
        <v>0.1</v>
      </c>
      <c r="E43" s="55">
        <f t="shared" si="67"/>
        <v>0.1</v>
      </c>
      <c r="F43" s="55">
        <f>IF('Indicator Data'!E46="No data",0.1,(ROUND(IF('Indicator Data'!E46=0,0,IF(LOG('Indicator Data'!E46)&gt;F$195,10,IF(LOG('Indicator Data'!E46)&lt;F$194,0,10-(F$195-LOG('Indicator Data'!E46))/(F$195-F$194)*10))),1)))</f>
        <v>7.5</v>
      </c>
      <c r="G43" s="55">
        <f>ROUND(IF('Indicator Data'!F46=0,0,IF(LOG('Indicator Data'!F46)&gt;G$195,10,IF(LOG('Indicator Data'!F46)&lt;G$194,0,10-(G$195-LOG('Indicator Data'!F46))/(G$195-G$194)*10))),1)</f>
        <v>4.7</v>
      </c>
      <c r="H43" s="55">
        <f>ROUND(IF('Indicator Data'!G46=0,0,IF(LOG('Indicator Data'!G46)&gt;H$195,10,IF(LOG('Indicator Data'!G46)&lt;H$194,0,10-(H$195-LOG('Indicator Data'!G46))/(H$195-H$194)*10))),1)</f>
        <v>0</v>
      </c>
      <c r="I43" s="55">
        <f>ROUND(IF('Indicator Data'!H46=0,0,IF(LOG('Indicator Data'!H46)&gt;I$195,10,IF(LOG('Indicator Data'!H46)&lt;I$194,0,10-(I$195-LOG('Indicator Data'!H46))/(I$195-I$194)*10))),1)</f>
        <v>0</v>
      </c>
      <c r="J43" s="55">
        <f t="shared" si="68"/>
        <v>0</v>
      </c>
      <c r="K43" s="55">
        <f>ROUND(IF('Indicator Data'!I46=0,0,IF(LOG('Indicator Data'!I46)&gt;K$195,10,IF(LOG('Indicator Data'!I46)&lt;K$194,0,10-(K$195-LOG('Indicator Data'!I46))/(K$195-K$194)*10))),1)</f>
        <v>0</v>
      </c>
      <c r="L43" s="55">
        <f t="shared" si="69"/>
        <v>0</v>
      </c>
      <c r="M43" s="55">
        <f>ROUND(IF('Indicator Data'!J46=0,0,IF(LOG('Indicator Data'!J46)&gt;M$195,10,IF(LOG('Indicator Data'!J46)&lt;M$194,0,10-(M$195-LOG('Indicator Data'!J46))/(M$195-M$194)*10))),1)</f>
        <v>0</v>
      </c>
      <c r="N43" s="56">
        <f>'Indicator Data'!C46/'Indicator Data'!$CB46</f>
        <v>0</v>
      </c>
      <c r="O43" s="56">
        <f>'Indicator Data'!D46/'Indicator Data'!$CB46</f>
        <v>0</v>
      </c>
      <c r="P43" s="56">
        <f>IF(F43=0.1,"x",'Indicator Data'!E46/'Indicator Data'!$CB46)</f>
        <v>4.235002593362595E-3</v>
      </c>
      <c r="Q43" s="56">
        <f>'Indicator Data'!F46/'Indicator Data'!$CB46</f>
        <v>2.883667665803622E-7</v>
      </c>
      <c r="R43" s="56">
        <f>'Indicator Data'!G46/'Indicator Data'!$CB46</f>
        <v>0</v>
      </c>
      <c r="S43" s="56">
        <f>'Indicator Data'!H46/'Indicator Data'!$CB46</f>
        <v>0</v>
      </c>
      <c r="T43" s="56">
        <f>'Indicator Data'!I46/'Indicator Data'!$CB46</f>
        <v>0</v>
      </c>
      <c r="U43" s="56">
        <f>'Indicator Data'!J46/'Indicator Data'!$CB46</f>
        <v>0</v>
      </c>
      <c r="V43" s="55">
        <f t="shared" si="70"/>
        <v>0</v>
      </c>
      <c r="W43" s="55">
        <f t="shared" si="71"/>
        <v>0</v>
      </c>
      <c r="X43" s="55">
        <f t="shared" si="72"/>
        <v>0</v>
      </c>
      <c r="Y43" s="55">
        <f t="shared" si="73"/>
        <v>2.8</v>
      </c>
      <c r="Z43" s="55">
        <f t="shared" si="74"/>
        <v>4.4000000000000004</v>
      </c>
      <c r="AA43" s="55">
        <f t="shared" si="75"/>
        <v>0</v>
      </c>
      <c r="AB43" s="55">
        <f t="shared" si="76"/>
        <v>0</v>
      </c>
      <c r="AC43" s="55">
        <f t="shared" si="77"/>
        <v>0</v>
      </c>
      <c r="AD43" s="55">
        <f t="shared" si="78"/>
        <v>0</v>
      </c>
      <c r="AE43" s="55">
        <f t="shared" si="79"/>
        <v>0</v>
      </c>
      <c r="AF43" s="55">
        <f t="shared" si="80"/>
        <v>0</v>
      </c>
      <c r="AG43" s="55">
        <f>ROUND(IF('Indicator Data'!K46=0,0,IF('Indicator Data'!K46&gt;AG$195,10,IF('Indicator Data'!K46&lt;AG$194,0,10-(AG$195-'Indicator Data'!K46)/(AG$195-AG$194)*10))),1)</f>
        <v>0</v>
      </c>
      <c r="AH43" s="55">
        <f t="shared" si="81"/>
        <v>0.1</v>
      </c>
      <c r="AI43" s="55">
        <f t="shared" si="82"/>
        <v>0.1</v>
      </c>
      <c r="AJ43" s="55">
        <f t="shared" si="83"/>
        <v>0</v>
      </c>
      <c r="AK43" s="55">
        <f t="shared" si="84"/>
        <v>0</v>
      </c>
      <c r="AL43" s="55">
        <f t="shared" si="85"/>
        <v>0</v>
      </c>
      <c r="AM43" s="55">
        <f t="shared" si="86"/>
        <v>0</v>
      </c>
      <c r="AN43" s="55">
        <f t="shared" si="87"/>
        <v>0</v>
      </c>
      <c r="AO43" s="183">
        <f t="shared" si="88"/>
        <v>0.1</v>
      </c>
      <c r="AP43" s="183">
        <f t="shared" si="41"/>
        <v>5.6</v>
      </c>
      <c r="AQ43" s="183">
        <f t="shared" si="89"/>
        <v>4.5999999999999996</v>
      </c>
      <c r="AR43" s="183">
        <f t="shared" si="90"/>
        <v>0</v>
      </c>
      <c r="AS43" s="55">
        <f t="shared" si="91"/>
        <v>0</v>
      </c>
      <c r="AT43" s="55">
        <f>IF('Indicator Data'!L46="No data","x",IF('Indicator Data'!CC46&lt;1000,"x",ROUND((IF('Indicator Data'!L46&gt;AT$195,10,IF('Indicator Data'!L46&lt;AT$194,0,10-(AT$195-'Indicator Data'!L46)/(AT$195-AT$194)*10))),1)))</f>
        <v>2</v>
      </c>
      <c r="AU43" s="183">
        <f t="shared" si="92"/>
        <v>1</v>
      </c>
      <c r="AV43" s="55">
        <f>IF('Indicator Data'!M46="No data","x",ROUND(IF('Indicator Data'!M46=0,0,IF(LOG('Indicator Data'!M46)&gt;AV$195,10,IF(LOG('Indicator Data'!M46)&lt;AV$194,0,10-(AV$195-LOG('Indicator Data'!M46))/(AV$195-AV$194)*10))),1))</f>
        <v>8.4</v>
      </c>
      <c r="AW43" s="56">
        <f>IF(AV43="x","x",'Indicator Data'!M46/'Indicator Data'!$CB46)</f>
        <v>0.30893011748941357</v>
      </c>
      <c r="AX43" s="55">
        <f t="shared" si="42"/>
        <v>3.4</v>
      </c>
      <c r="AY43" s="55">
        <f t="shared" si="43"/>
        <v>6.5</v>
      </c>
      <c r="AZ43" s="55">
        <f>IF('Indicator Data'!N46="No data","x",ROUND(IF('Indicator Data'!N46=0,0,IF(LOG('Indicator Data'!N46)&gt;AZ$195,10,IF(LOG('Indicator Data'!N46)&lt;AZ$194,0,10-(AZ$195-LOG('Indicator Data'!N46))/(AZ$195-AZ$194)*10))),1))</f>
        <v>7.9</v>
      </c>
      <c r="BA43" s="56">
        <f>IF(AZ43="x","x",'Indicator Data'!N46/'Indicator Data'!$CB46)</f>
        <v>2.4985559638793533E-2</v>
      </c>
      <c r="BB43" s="55">
        <f t="shared" si="44"/>
        <v>5</v>
      </c>
      <c r="BC43" s="55">
        <f t="shared" si="45"/>
        <v>6.7</v>
      </c>
      <c r="BD43" s="55">
        <f>IF('Indicator Data'!O46="No data","x",ROUND(IF('Indicator Data'!O46=0,0,IF(LOG('Indicator Data'!O46)&gt;BD$195,10,IF(LOG('Indicator Data'!O46)&lt;BD$194,0,10-(BD$195-LOG('Indicator Data'!O46))/(BD$195-BD$194)*10))),1))</f>
        <v>10</v>
      </c>
      <c r="BE43" s="56">
        <f>IF(BD43="x","x",'Indicator Data'!O46/'Indicator Data'!$CB46)</f>
        <v>0.56816540206723642</v>
      </c>
      <c r="BF43" s="55">
        <f t="shared" si="46"/>
        <v>10</v>
      </c>
      <c r="BG43" s="55">
        <f t="shared" si="47"/>
        <v>10</v>
      </c>
      <c r="BH43" s="55">
        <f>IF('Indicator Data'!P46="No data","x",ROUND(IF('Indicator Data'!P46=0,0,IF(LOG('Indicator Data'!P46)&gt;BH$195,10,IF(LOG('Indicator Data'!P46)&lt;BH$194,0,10-(BH$195-LOG('Indicator Data'!P46))/(BH$195-BH$194)*10))),1))</f>
        <v>7.3</v>
      </c>
      <c r="BI43" s="56">
        <f>IF(BH43="x","x",'Indicator Data'!P46/'Indicator Data'!$CB46)</f>
        <v>1.0453040057562342E-2</v>
      </c>
      <c r="BJ43" s="55">
        <f t="shared" si="48"/>
        <v>1</v>
      </c>
      <c r="BK43" s="55">
        <f t="shared" si="49"/>
        <v>4.9000000000000004</v>
      </c>
      <c r="BL43" s="55">
        <f t="shared" si="50"/>
        <v>7.7</v>
      </c>
      <c r="BM43" s="55">
        <f>ROUND(IF('Indicator Data'!Q46=0,0,IF(LOG('Indicator Data'!Q46)&gt;BM$195,10,IF(LOG('Indicator Data'!Q46)&lt;BM$194,0,10-(BM$195-LOG('Indicator Data'!Q46))/(BM$195-BM$194)*10))),1)</f>
        <v>9.1</v>
      </c>
      <c r="BN43" s="55">
        <f>ROUND(IF('Indicator Data'!R46=0,0,IF(LOG('Indicator Data'!R46)&gt;BN$195,10,IF(LOG('Indicator Data'!R46)&lt;BN$194,0,10-(BN$195-LOG('Indicator Data'!R46))/(BN$195-BN$194)*10))),1)</f>
        <v>0</v>
      </c>
      <c r="BO43" s="55">
        <f t="shared" si="51"/>
        <v>3.0333333333333332</v>
      </c>
      <c r="BP43" s="56">
        <f>'Indicator Data'!Q46/'Indicator Data'!$CB46</f>
        <v>0.99897899838847648</v>
      </c>
      <c r="BQ43" s="56">
        <f>'Indicator Data'!R46/'Indicator Data'!$CB46</f>
        <v>0</v>
      </c>
      <c r="BR43" s="55">
        <f t="shared" si="93"/>
        <v>10</v>
      </c>
      <c r="BS43" s="55">
        <f t="shared" si="94"/>
        <v>0</v>
      </c>
      <c r="BT43" s="55">
        <f t="shared" si="28"/>
        <v>3.3333333333333335</v>
      </c>
      <c r="BU43" s="55">
        <f t="shared" si="52"/>
        <v>3.2</v>
      </c>
      <c r="BV43" s="55">
        <f>ROUND(IF('Indicator Data'!S46=0,0,IF(LOG('Indicator Data'!S46)&gt;BV$195,10,IF(LOG('Indicator Data'!S46)&lt;BV$194,0,10-(BV$195-LOG('Indicator Data'!S46))/(BV$195-BV$194)*10))),1)</f>
        <v>1.6</v>
      </c>
      <c r="BW43" s="55">
        <f>ROUND(IF('Indicator Data'!T46=0,0,IF(LOG('Indicator Data'!T46)&gt;BW$195,10,IF(LOG('Indicator Data'!T46)&lt;BW$194,0,10-(BW$195-LOG('Indicator Data'!T46))/(BW$195-BW$194)*10))),1)</f>
        <v>9.1</v>
      </c>
      <c r="BX43" s="55">
        <f t="shared" si="53"/>
        <v>6.5999999999999988</v>
      </c>
      <c r="BY43" s="56">
        <f>'Indicator Data'!S46/'Indicator Data'!$CB46</f>
        <v>5.4624929813573044E-6</v>
      </c>
      <c r="BZ43" s="56">
        <f>'Indicator Data'!T46/'Indicator Data'!$CB46</f>
        <v>0.99897353589549509</v>
      </c>
      <c r="CA43" s="55">
        <f t="shared" si="95"/>
        <v>0</v>
      </c>
      <c r="CB43" s="55">
        <f t="shared" si="96"/>
        <v>10</v>
      </c>
      <c r="CC43" s="55">
        <f t="shared" si="54"/>
        <v>6.666666666666667</v>
      </c>
      <c r="CD43" s="55">
        <f t="shared" si="55"/>
        <v>6.6</v>
      </c>
      <c r="CE43" s="55">
        <f t="shared" si="56"/>
        <v>5.0999999999999996</v>
      </c>
      <c r="CF43" s="55">
        <f>ROUND(IF('Indicator Data'!U46=0,0,IF(LOG('Indicator Data'!U46)&gt;CF$195,10,IF(LOG('Indicator Data'!U46)&lt;CF$194,0,10-(CF$195-LOG('Indicator Data'!U46))/(CF$195-CF$194)*10))),1)</f>
        <v>9</v>
      </c>
      <c r="CG43" s="56">
        <f>'Indicator Data'!U46/'Indicator Data'!$CB46</f>
        <v>0.87211237863463931</v>
      </c>
      <c r="CH43" s="55">
        <f t="shared" si="97"/>
        <v>9.6999999999999993</v>
      </c>
      <c r="CI43" s="55">
        <f t="shared" si="57"/>
        <v>9.4</v>
      </c>
      <c r="CJ43" s="55">
        <f>ROUND(IF('Indicator Data'!V46=0,0,IF(LOG('Indicator Data'!V46)&gt;CJ$195,10,IF(LOG('Indicator Data'!V46)&lt;CJ$194,0,10-(CJ$195-LOG('Indicator Data'!V46))/(CJ$195-CJ$194)*10))),1)</f>
        <v>9</v>
      </c>
      <c r="CK43" s="56">
        <f>IF('Indicator Data'!V46/'Indicator Data'!$CB46&gt;1,1,'Indicator Data'!V46/'Indicator Data'!$CB46)</f>
        <v>0.89728236322688493</v>
      </c>
      <c r="CL43" s="55">
        <f t="shared" si="98"/>
        <v>9</v>
      </c>
      <c r="CM43" s="55">
        <f t="shared" si="58"/>
        <v>9</v>
      </c>
      <c r="CN43" s="55">
        <f>ROUND(IF('Indicator Data'!W46=0,0,IF(LOG('Indicator Data'!W46)&gt;CN$195,10,IF(LOG('Indicator Data'!W46)&lt;CN$194,0,10-(CN$195-LOG('Indicator Data'!W46))/(CN$195-CN$194)*10))),1)</f>
        <v>9.1</v>
      </c>
      <c r="CO43" s="56">
        <f>'Indicator Data'!W46/'Indicator Data'!$CB46</f>
        <v>0.99539298906646778</v>
      </c>
      <c r="CP43" s="55">
        <f t="shared" si="99"/>
        <v>10</v>
      </c>
      <c r="CQ43" s="55">
        <f t="shared" si="59"/>
        <v>9.6</v>
      </c>
      <c r="CR43" s="55">
        <f t="shared" si="100"/>
        <v>8.6999999999999993</v>
      </c>
      <c r="CS43" s="55">
        <f>IF('Indicator Data'!BR46="No data","x",ROUND(IF('Indicator Data'!BR46&gt;CS$195,0,IF('Indicator Data'!BR46&lt;CS$194,10,(CS$195-'Indicator Data'!BR46)/(CS$195-CS$194)*10)),1))</f>
        <v>7.5</v>
      </c>
      <c r="CT43" s="55">
        <f>IF('Indicator Data'!BS46="No data","x",ROUND(IF('Indicator Data'!BS46&gt;CT$195,0,IF('Indicator Data'!BS46&lt;CT$194,10,(CT$195-'Indicator Data'!BS46)/(CT$195-CT$194)*10)),1))</f>
        <v>4.5</v>
      </c>
      <c r="CU43" s="55">
        <f>IF('Indicator Data'!AC46="No data","x",ROUND(IF('Indicator Data'!AC46&gt;CU$195,0,IF('Indicator Data'!AC46&lt;CU$194,10,(CU$195-'Indicator Data'!AC46)/(CU$195-CU$194)*10)),1))</f>
        <v>8.1</v>
      </c>
      <c r="CV43" s="55">
        <f t="shared" si="101"/>
        <v>6.7</v>
      </c>
      <c r="CW43" s="55">
        <f>IF('Indicator Data'!X46="No data","x",ROUND(IF(LOG('Indicator Data'!X46)&gt;CW$195,10,IF(LOG('Indicator Data'!X46)&lt;CW$194,0,10-(CW$195-LOG('Indicator Data'!X46))/(CW$195-CW$194)*10)),1))</f>
        <v>6.3</v>
      </c>
      <c r="CX43" s="55">
        <f>IF('Indicator Data'!Y46="No data","x",ROUND(IF('Indicator Data'!Y46&gt;CX$195,10,IF('Indicator Data'!Y46&lt;CX$194,0,10-(CX$195-'Indicator Data'!Y46)/(CX$195-CX$194)*10)),1))</f>
        <v>6.9</v>
      </c>
      <c r="CY43" s="55">
        <f>IF('Indicator Data'!Z46="No data","x",ROUND(IF('Indicator Data'!Z46&gt;CY$195,10,IF('Indicator Data'!Z46&lt;CY$194,0,10-(CY$195-'Indicator Data'!Z46)/(CY$195-CY$194)*10)),1))</f>
        <v>5.0999999999999996</v>
      </c>
      <c r="CZ43" s="55">
        <f>IF('Indicator Data'!AA46="No data","x",ROUND(IF('Indicator Data'!AA46&gt;CZ$195,10,IF('Indicator Data'!AA46&lt;CZ$194,0,10-(CZ$195-'Indicator Data'!AA46)/(CZ$195-CZ$194)*10)),1))</f>
        <v>7.7</v>
      </c>
      <c r="DA43" s="55">
        <f t="shared" si="60"/>
        <v>6.5</v>
      </c>
      <c r="DB43" s="55">
        <f t="shared" si="61"/>
        <v>6.6</v>
      </c>
      <c r="DC43" s="55">
        <f>IF('Indicator Data'!AF46="No data","x",ROUND(IF('Indicator Data'!AF46&gt;DC$195,10,IF('Indicator Data'!AF46&lt;DC$194,0,10-(DC$195-'Indicator Data'!AF46)/(DC$195-DC$194)*10)),1))</f>
        <v>6.6</v>
      </c>
      <c r="DD43" s="55">
        <f>IF('Indicator Data'!AG46="No data","x",ROUND(IF('Indicator Data'!AG46&gt;DD$195,10,IF('Indicator Data'!AG46&lt;DD$194,0,10-(DD$195-'Indicator Data'!AG46)/(DD$195-DD$194)*10)),1))</f>
        <v>7.2</v>
      </c>
      <c r="DE43" s="55">
        <f t="shared" si="62"/>
        <v>6.6</v>
      </c>
      <c r="DF43" s="55">
        <f>IF('Indicator Data'!AB46="No data","x",ROUND(IF('Indicator Data'!AB46&gt;DF$195,10,IF('Indicator Data'!AB46&lt;DF$194,0,10-(DF$195-'Indicator Data'!AB46)/(DF$195-DF$194)*10)),1))</f>
        <v>8.6</v>
      </c>
      <c r="DG43" s="55">
        <f t="shared" si="63"/>
        <v>7.2</v>
      </c>
      <c r="DH43" s="184">
        <f>IF('Indicator Data'!AD46="No data","x",'Indicator Data'!AD46/'Indicator Data'!$CA46)</f>
        <v>3.4880256507150994E-5</v>
      </c>
      <c r="DI43" s="55">
        <f t="shared" si="64"/>
        <v>9.6999999999999993</v>
      </c>
      <c r="DJ43" s="55">
        <f>IF('Indicator Data'!AE46="No data","x",ROUND(IF('Indicator Data'!AE46&gt;DJ$195,0,IF('Indicator Data'!AE46&lt;DJ$194,10,(DJ$195-'Indicator Data'!AE46)/(DJ$195-DJ$194)*10)),1))</f>
        <v>8</v>
      </c>
      <c r="DK43" s="55">
        <f t="shared" si="65"/>
        <v>8.9</v>
      </c>
      <c r="DL43" s="55">
        <f t="shared" si="66"/>
        <v>7.6</v>
      </c>
      <c r="DM43" s="57">
        <f t="shared" si="102"/>
        <v>7.7</v>
      </c>
      <c r="DN43" s="58">
        <f t="shared" si="103"/>
        <v>3.8</v>
      </c>
      <c r="DO43" s="55">
        <f>ROUND(IF('Indicator Data'!AH46=0,0,IF('Indicator Data'!AH46&gt;DO$195,10,IF('Indicator Data'!AH46&lt;DO$194,0,10-(DO$195-'Indicator Data'!AH46)/(DO$195-DO$194)*10))),1)</f>
        <v>9.4</v>
      </c>
      <c r="DP43" s="55">
        <f>ROUND(IF('Indicator Data'!AI46=0,0,IF(LOG('Indicator Data'!AI46)&gt;LOG(DP$195),10,IF(LOG('Indicator Data'!AI46)&lt;LOG(DP$194),0,10-(LOG(DP$195)-LOG('Indicator Data'!AI46))/(LOG(DP$195)-LOG(DP$194))*10))),1)</f>
        <v>8.8000000000000007</v>
      </c>
      <c r="DQ43" s="57">
        <f t="shared" si="104"/>
        <v>9.1</v>
      </c>
      <c r="DR43" s="55">
        <f>'Indicator Data'!AJ46</f>
        <v>0</v>
      </c>
      <c r="DS43" s="55">
        <f>'Indicator Data'!AK46</f>
        <v>0</v>
      </c>
      <c r="DT43" s="57">
        <f t="shared" si="105"/>
        <v>0</v>
      </c>
      <c r="DU43" s="58">
        <f t="shared" si="106"/>
        <v>6.4</v>
      </c>
      <c r="DV43" s="15"/>
      <c r="DW43" s="103"/>
    </row>
    <row r="44" spans="1:127" s="4" customFormat="1" x14ac:dyDescent="0.25">
      <c r="A44" s="121" t="str">
        <f>'Indicator Data'!A47</f>
        <v>Croatia</v>
      </c>
      <c r="B44" s="59" t="str">
        <f>'Indicator Data'!B47</f>
        <v>HRV</v>
      </c>
      <c r="C44" s="55">
        <f>ROUND(IF('Indicator Data'!C47=0,0.1,IF(LOG('Indicator Data'!C47)&gt;C$195,10,IF(LOG('Indicator Data'!C47)&lt;C$194,0,10-(C$195-LOG('Indicator Data'!C47))/(C$195-C$194)*10))),1)</f>
        <v>7.3</v>
      </c>
      <c r="D44" s="55">
        <f>ROUND(IF('Indicator Data'!D47=0,0.1,IF(LOG('Indicator Data'!D47)&gt;D$195,10,IF(LOG('Indicator Data'!D47)&lt;D$194,0,10-(D$195-LOG('Indicator Data'!D47))/(D$195-D$194)*10))),1)</f>
        <v>0.1</v>
      </c>
      <c r="E44" s="55">
        <f t="shared" si="67"/>
        <v>4.5999999999999996</v>
      </c>
      <c r="F44" s="55">
        <f>IF('Indicator Data'!E47="No data",0.1,(ROUND(IF('Indicator Data'!E47=0,0,IF(LOG('Indicator Data'!E47)&gt;F$195,10,IF(LOG('Indicator Data'!E47)&lt;F$194,0,10-(F$195-LOG('Indicator Data'!E47))/(F$195-F$194)*10))),1)))</f>
        <v>6.5</v>
      </c>
      <c r="G44" s="55">
        <f>ROUND(IF('Indicator Data'!F47=0,0,IF(LOG('Indicator Data'!F47)&gt;G$195,10,IF(LOG('Indicator Data'!F47)&lt;G$194,0,10-(G$195-LOG('Indicator Data'!F47))/(G$195-G$194)*10))),1)</f>
        <v>6.6</v>
      </c>
      <c r="H44" s="55">
        <f>ROUND(IF('Indicator Data'!G47=0,0,IF(LOG('Indicator Data'!G47)&gt;H$195,10,IF(LOG('Indicator Data'!G47)&lt;H$194,0,10-(H$195-LOG('Indicator Data'!G47))/(H$195-H$194)*10))),1)</f>
        <v>0</v>
      </c>
      <c r="I44" s="55">
        <f>ROUND(IF('Indicator Data'!H47=0,0,IF(LOG('Indicator Data'!H47)&gt;I$195,10,IF(LOG('Indicator Data'!H47)&lt;I$194,0,10-(I$195-LOG('Indicator Data'!H47))/(I$195-I$194)*10))),1)</f>
        <v>0</v>
      </c>
      <c r="J44" s="55">
        <f t="shared" si="68"/>
        <v>0</v>
      </c>
      <c r="K44" s="55">
        <f>ROUND(IF('Indicator Data'!I47=0,0,IF(LOG('Indicator Data'!I47)&gt;K$195,10,IF(LOG('Indicator Data'!I47)&lt;K$194,0,10-(K$195-LOG('Indicator Data'!I47))/(K$195-K$194)*10))),1)</f>
        <v>0</v>
      </c>
      <c r="L44" s="55">
        <f t="shared" si="69"/>
        <v>0</v>
      </c>
      <c r="M44" s="55">
        <f>ROUND(IF('Indicator Data'!J47=0,0,IF(LOG('Indicator Data'!J47)&gt;M$195,10,IF(LOG('Indicator Data'!J47)&lt;M$194,0,10-(M$195-LOG('Indicator Data'!J47))/(M$195-M$194)*10))),1)</f>
        <v>0</v>
      </c>
      <c r="N44" s="56">
        <f>'Indicator Data'!C47/'Indicator Data'!$CB47</f>
        <v>1.9179850271711383E-3</v>
      </c>
      <c r="O44" s="56">
        <f>'Indicator Data'!D47/'Indicator Data'!$CB47</f>
        <v>0</v>
      </c>
      <c r="P44" s="56">
        <f>IF(F44=0.1,"x",'Indicator Data'!E47/'Indicator Data'!$CB47)</f>
        <v>9.6824700248065703E-3</v>
      </c>
      <c r="Q44" s="56">
        <f>'Indicator Data'!F47/'Indicator Data'!$CB47</f>
        <v>2.1375913147292716E-5</v>
      </c>
      <c r="R44" s="56">
        <f>'Indicator Data'!G47/'Indicator Data'!$CB47</f>
        <v>0</v>
      </c>
      <c r="S44" s="56">
        <f>'Indicator Data'!H47/'Indicator Data'!$CB47</f>
        <v>0</v>
      </c>
      <c r="T44" s="56">
        <f>'Indicator Data'!I47/'Indicator Data'!$CB47</f>
        <v>0</v>
      </c>
      <c r="U44" s="56">
        <f>'Indicator Data'!J47/'Indicator Data'!$CB47</f>
        <v>0</v>
      </c>
      <c r="V44" s="55">
        <f t="shared" si="70"/>
        <v>9.6</v>
      </c>
      <c r="W44" s="55">
        <f t="shared" si="71"/>
        <v>0</v>
      </c>
      <c r="X44" s="55">
        <f t="shared" si="72"/>
        <v>7</v>
      </c>
      <c r="Y44" s="55">
        <f t="shared" si="73"/>
        <v>6.5</v>
      </c>
      <c r="Z44" s="55">
        <f t="shared" si="74"/>
        <v>8.5</v>
      </c>
      <c r="AA44" s="55">
        <f t="shared" si="75"/>
        <v>0</v>
      </c>
      <c r="AB44" s="55">
        <f t="shared" si="76"/>
        <v>0</v>
      </c>
      <c r="AC44" s="55">
        <f t="shared" si="77"/>
        <v>0</v>
      </c>
      <c r="AD44" s="55">
        <f t="shared" si="78"/>
        <v>0</v>
      </c>
      <c r="AE44" s="55">
        <f t="shared" si="79"/>
        <v>0</v>
      </c>
      <c r="AF44" s="55">
        <f t="shared" si="80"/>
        <v>0</v>
      </c>
      <c r="AG44" s="55">
        <f>ROUND(IF('Indicator Data'!K47=0,0,IF('Indicator Data'!K47&gt;AG$195,10,IF('Indicator Data'!K47&lt;AG$194,0,10-(AG$195-'Indicator Data'!K47)/(AG$195-AG$194)*10))),1)</f>
        <v>1</v>
      </c>
      <c r="AH44" s="55">
        <f t="shared" si="81"/>
        <v>8.5</v>
      </c>
      <c r="AI44" s="55">
        <f t="shared" si="82"/>
        <v>0.1</v>
      </c>
      <c r="AJ44" s="55">
        <f t="shared" si="83"/>
        <v>0</v>
      </c>
      <c r="AK44" s="55">
        <f t="shared" si="84"/>
        <v>0</v>
      </c>
      <c r="AL44" s="55">
        <f t="shared" si="85"/>
        <v>0</v>
      </c>
      <c r="AM44" s="55">
        <f t="shared" si="86"/>
        <v>0</v>
      </c>
      <c r="AN44" s="55">
        <f t="shared" si="87"/>
        <v>0</v>
      </c>
      <c r="AO44" s="183">
        <f t="shared" si="88"/>
        <v>5.9</v>
      </c>
      <c r="AP44" s="183">
        <f t="shared" si="41"/>
        <v>6.5</v>
      </c>
      <c r="AQ44" s="183">
        <f t="shared" si="89"/>
        <v>7.7</v>
      </c>
      <c r="AR44" s="183">
        <f t="shared" si="90"/>
        <v>0</v>
      </c>
      <c r="AS44" s="55">
        <f t="shared" si="91"/>
        <v>0.5</v>
      </c>
      <c r="AT44" s="55">
        <f>IF('Indicator Data'!L47="No data","x",IF('Indicator Data'!CC47&lt;1000,"x",ROUND((IF('Indicator Data'!L47&gt;AT$195,10,IF('Indicator Data'!L47&lt;AT$194,0,10-(AT$195-'Indicator Data'!L47)/(AT$195-AT$194)*10))),1)))</f>
        <v>6.1</v>
      </c>
      <c r="AU44" s="183">
        <f t="shared" si="92"/>
        <v>3.3</v>
      </c>
      <c r="AV44" s="55">
        <f>IF('Indicator Data'!M47="No data","x",ROUND(IF('Indicator Data'!M47=0,0,IF(LOG('Indicator Data'!M47)&gt;AV$195,10,IF(LOG('Indicator Data'!M47)&lt;AV$194,0,10-(AV$195-LOG('Indicator Data'!M47))/(AV$195-AV$194)*10))),1))</f>
        <v>4.3</v>
      </c>
      <c r="AW44" s="56">
        <f>IF(AV44="x","x",'Indicator Data'!M47/'Indicator Data'!$CB47)</f>
        <v>2.3871620267046792E-3</v>
      </c>
      <c r="AX44" s="55">
        <f t="shared" si="42"/>
        <v>0</v>
      </c>
      <c r="AY44" s="55">
        <f t="shared" si="43"/>
        <v>2.4</v>
      </c>
      <c r="AZ44" s="55" t="str">
        <f>IF('Indicator Data'!N47="No data","x",ROUND(IF('Indicator Data'!N47=0,0,IF(LOG('Indicator Data'!N47)&gt;AZ$195,10,IF(LOG('Indicator Data'!N47)&lt;AZ$194,0,10-(AZ$195-LOG('Indicator Data'!N47))/(AZ$195-AZ$194)*10))),1))</f>
        <v>x</v>
      </c>
      <c r="BA44" s="56" t="str">
        <f>IF(AZ44="x","x",'Indicator Data'!N47/'Indicator Data'!$CB47)</f>
        <v>x</v>
      </c>
      <c r="BB44" s="55" t="str">
        <f t="shared" si="44"/>
        <v>x</v>
      </c>
      <c r="BC44" s="55" t="str">
        <f t="shared" si="45"/>
        <v>x</v>
      </c>
      <c r="BD44" s="55" t="str">
        <f>IF('Indicator Data'!O47="No data","x",ROUND(IF('Indicator Data'!O47=0,0,IF(LOG('Indicator Data'!O47)&gt;BD$195,10,IF(LOG('Indicator Data'!O47)&lt;BD$194,0,10-(BD$195-LOG('Indicator Data'!O47))/(BD$195-BD$194)*10))),1))</f>
        <v>x</v>
      </c>
      <c r="BE44" s="56" t="str">
        <f>IF(BD44="x","x",'Indicator Data'!O47/'Indicator Data'!$CB47)</f>
        <v>x</v>
      </c>
      <c r="BF44" s="55" t="str">
        <f t="shared" si="46"/>
        <v>x</v>
      </c>
      <c r="BG44" s="55" t="str">
        <f t="shared" si="47"/>
        <v>x</v>
      </c>
      <c r="BH44" s="55" t="str">
        <f>IF('Indicator Data'!P47="No data","x",ROUND(IF('Indicator Data'!P47=0,0,IF(LOG('Indicator Data'!P47)&gt;BH$195,10,IF(LOG('Indicator Data'!P47)&lt;BH$194,0,10-(BH$195-LOG('Indicator Data'!P47))/(BH$195-BH$194)*10))),1))</f>
        <v>x</v>
      </c>
      <c r="BI44" s="56" t="str">
        <f>IF(BH44="x","x",'Indicator Data'!P47/'Indicator Data'!$CB47)</f>
        <v>x</v>
      </c>
      <c r="BJ44" s="55" t="str">
        <f t="shared" si="48"/>
        <v>x</v>
      </c>
      <c r="BK44" s="55" t="str">
        <f t="shared" si="49"/>
        <v>x</v>
      </c>
      <c r="BL44" s="55">
        <f t="shared" si="50"/>
        <v>2.4</v>
      </c>
      <c r="BM44" s="55">
        <f>ROUND(IF('Indicator Data'!Q47=0,0,IF(LOG('Indicator Data'!Q47)&gt;BM$195,10,IF(LOG('Indicator Data'!Q47)&lt;BM$194,0,10-(BM$195-LOG('Indicator Data'!Q47))/(BM$195-BM$194)*10))),1)</f>
        <v>0</v>
      </c>
      <c r="BN44" s="55">
        <f>ROUND(IF('Indicator Data'!R47=0,0,IF(LOG('Indicator Data'!R47)&gt;BN$195,10,IF(LOG('Indicator Data'!R47)&lt;BN$194,0,10-(BN$195-LOG('Indicator Data'!R47))/(BN$195-BN$194)*10))),1)</f>
        <v>0</v>
      </c>
      <c r="BO44" s="55">
        <f t="shared" si="51"/>
        <v>0</v>
      </c>
      <c r="BP44" s="56">
        <f>'Indicator Data'!Q47/'Indicator Data'!$CB47</f>
        <v>0</v>
      </c>
      <c r="BQ44" s="56">
        <f>'Indicator Data'!R47/'Indicator Data'!$CB47</f>
        <v>0</v>
      </c>
      <c r="BR44" s="55">
        <f t="shared" si="93"/>
        <v>0</v>
      </c>
      <c r="BS44" s="55">
        <f t="shared" si="94"/>
        <v>0</v>
      </c>
      <c r="BT44" s="55">
        <f t="shared" si="28"/>
        <v>0</v>
      </c>
      <c r="BU44" s="55">
        <f t="shared" si="52"/>
        <v>0</v>
      </c>
      <c r="BV44" s="55">
        <f>ROUND(IF('Indicator Data'!S47=0,0,IF(LOG('Indicator Data'!S47)&gt;BV$195,10,IF(LOG('Indicator Data'!S47)&lt;BV$194,0,10-(BV$195-LOG('Indicator Data'!S47))/(BV$195-BV$194)*10))),1)</f>
        <v>0</v>
      </c>
      <c r="BW44" s="55">
        <f>ROUND(IF('Indicator Data'!T47=0,0,IF(LOG('Indicator Data'!T47)&gt;BW$195,10,IF(LOG('Indicator Data'!T47)&lt;BW$194,0,10-(BW$195-LOG('Indicator Data'!T47))/(BW$195-BW$194)*10))),1)</f>
        <v>0</v>
      </c>
      <c r="BX44" s="55">
        <f t="shared" si="53"/>
        <v>0</v>
      </c>
      <c r="BY44" s="56">
        <f>'Indicator Data'!S47/'Indicator Data'!$CB47</f>
        <v>0</v>
      </c>
      <c r="BZ44" s="56">
        <f>'Indicator Data'!T47/'Indicator Data'!$CB47</f>
        <v>0</v>
      </c>
      <c r="CA44" s="55">
        <f t="shared" si="95"/>
        <v>0</v>
      </c>
      <c r="CB44" s="55">
        <f t="shared" si="96"/>
        <v>0</v>
      </c>
      <c r="CC44" s="55">
        <f t="shared" si="54"/>
        <v>0</v>
      </c>
      <c r="CD44" s="55">
        <f t="shared" si="55"/>
        <v>0</v>
      </c>
      <c r="CE44" s="55">
        <f t="shared" si="56"/>
        <v>0</v>
      </c>
      <c r="CF44" s="55">
        <f>ROUND(IF('Indicator Data'!U47=0,0,IF(LOG('Indicator Data'!U47)&gt;CF$195,10,IF(LOG('Indicator Data'!U47)&lt;CF$194,0,10-(CF$195-LOG('Indicator Data'!U47))/(CF$195-CF$194)*10))),1)</f>
        <v>0</v>
      </c>
      <c r="CG44" s="56">
        <f>'Indicator Data'!U47/'Indicator Data'!$CB47</f>
        <v>0</v>
      </c>
      <c r="CH44" s="55">
        <f t="shared" si="97"/>
        <v>0</v>
      </c>
      <c r="CI44" s="55">
        <f t="shared" si="57"/>
        <v>0</v>
      </c>
      <c r="CJ44" s="55">
        <f>ROUND(IF('Indicator Data'!V47=0,0,IF(LOG('Indicator Data'!V47)&gt;CJ$195,10,IF(LOG('Indicator Data'!V47)&lt;CJ$194,0,10-(CJ$195-LOG('Indicator Data'!V47))/(CJ$195-CJ$194)*10))),1)</f>
        <v>1.9</v>
      </c>
      <c r="CK44" s="56">
        <f>IF('Indicator Data'!V47/'Indicator Data'!$CB47&gt;1,1,'Indicator Data'!V47/'Indicator Data'!$CB47)</f>
        <v>4.7277502643864182E-5</v>
      </c>
      <c r="CL44" s="55">
        <f t="shared" si="98"/>
        <v>0</v>
      </c>
      <c r="CM44" s="55">
        <f t="shared" si="58"/>
        <v>1</v>
      </c>
      <c r="CN44" s="55">
        <f>ROUND(IF('Indicator Data'!W47=0,0,IF(LOG('Indicator Data'!W47)&gt;CN$195,10,IF(LOG('Indicator Data'!W47)&lt;CN$194,0,10-(CN$195-LOG('Indicator Data'!W47))/(CN$195-CN$194)*10))),1)</f>
        <v>5.6</v>
      </c>
      <c r="CO44" s="56">
        <f>'Indicator Data'!W47/'Indicator Data'!$CB47</f>
        <v>1.9159707015084414E-2</v>
      </c>
      <c r="CP44" s="55">
        <f t="shared" si="99"/>
        <v>0.2</v>
      </c>
      <c r="CQ44" s="55">
        <f t="shared" si="59"/>
        <v>3.4</v>
      </c>
      <c r="CR44" s="55">
        <f t="shared" si="100"/>
        <v>1.2</v>
      </c>
      <c r="CS44" s="55">
        <f>IF('Indicator Data'!BR47="No data","x",ROUND(IF('Indicator Data'!BR47&gt;CS$195,0,IF('Indicator Data'!BR47&lt;CS$194,10,(CS$195-'Indicator Data'!BR47)/(CS$195-CS$194)*10)),1))</f>
        <v>0.4</v>
      </c>
      <c r="CT44" s="55">
        <f>IF('Indicator Data'!BS47="No data","x",ROUND(IF('Indicator Data'!BS47&gt;CT$195,0,IF('Indicator Data'!BS47&lt;CT$194,10,(CT$195-'Indicator Data'!BS47)/(CT$195-CT$194)*10)),1))</f>
        <v>0.1</v>
      </c>
      <c r="CU44" s="55" t="str">
        <f>IF('Indicator Data'!AC47="No data","x",ROUND(IF('Indicator Data'!AC47&gt;CU$195,0,IF('Indicator Data'!AC47&lt;CU$194,10,(CU$195-'Indicator Data'!AC47)/(CU$195-CU$194)*10)),1))</f>
        <v>x</v>
      </c>
      <c r="CV44" s="55">
        <f t="shared" si="101"/>
        <v>0.3</v>
      </c>
      <c r="CW44" s="55">
        <f>IF('Indicator Data'!X47="No data","x",ROUND(IF(LOG('Indicator Data'!X47)&gt;CW$195,10,IF(LOG('Indicator Data'!X47)&lt;CW$194,0,10-(CW$195-LOG('Indicator Data'!X47))/(CW$195-CW$194)*10)),1))</f>
        <v>6.2</v>
      </c>
      <c r="CX44" s="55">
        <f>IF('Indicator Data'!Y47="No data","x",ROUND(IF('Indicator Data'!Y47&gt;CX$195,10,IF('Indicator Data'!Y47&lt;CX$194,0,10-(CX$195-'Indicator Data'!Y47)/(CX$195-CX$194)*10)),1))</f>
        <v>0</v>
      </c>
      <c r="CY44" s="55">
        <f>IF('Indicator Data'!Z47="No data","x",ROUND(IF('Indicator Data'!Z47&gt;CY$195,10,IF('Indicator Data'!Z47&lt;CY$194,0,10-(CY$195-'Indicator Data'!Z47)/(CY$195-CY$194)*10)),1))</f>
        <v>5.7</v>
      </c>
      <c r="CZ44" s="55">
        <f>IF('Indicator Data'!AA47="No data","x",ROUND(IF('Indicator Data'!AA47&gt;CZ$195,10,IF('Indicator Data'!AA47&lt;CZ$194,0,10-(CZ$195-'Indicator Data'!AA47)/(CZ$195-CZ$194)*10)),1))</f>
        <v>2</v>
      </c>
      <c r="DA44" s="55">
        <f t="shared" si="60"/>
        <v>3.5</v>
      </c>
      <c r="DB44" s="55">
        <f t="shared" si="61"/>
        <v>2.4</v>
      </c>
      <c r="DC44" s="55" t="str">
        <f>IF('Indicator Data'!AF47="No data","x",ROUND(IF('Indicator Data'!AF47&gt;DC$195,10,IF('Indicator Data'!AF47&lt;DC$194,0,10-(DC$195-'Indicator Data'!AF47)/(DC$195-DC$194)*10)),1))</f>
        <v>x</v>
      </c>
      <c r="DD44" s="55">
        <f>IF('Indicator Data'!AG47="No data","x",ROUND(IF('Indicator Data'!AG47&gt;DD$195,10,IF('Indicator Data'!AG47&lt;DD$194,0,10-(DD$195-'Indicator Data'!AG47)/(DD$195-DD$194)*10)),1))</f>
        <v>0</v>
      </c>
      <c r="DE44" s="55">
        <f t="shared" si="62"/>
        <v>2.8</v>
      </c>
      <c r="DF44" s="55">
        <f>IF('Indicator Data'!AB47="No data","x",ROUND(IF('Indicator Data'!AB47&gt;DF$195,10,IF('Indicator Data'!AB47&lt;DF$194,0,10-(DF$195-'Indicator Data'!AB47)/(DF$195-DF$194)*10)),1))</f>
        <v>0.1</v>
      </c>
      <c r="DG44" s="55">
        <f t="shared" si="63"/>
        <v>0.2</v>
      </c>
      <c r="DH44" s="184">
        <f>IF('Indicator Data'!AD47="No data","x",'Indicator Data'!AD47/'Indicator Data'!$CA47)</f>
        <v>5.32164862640695E-4</v>
      </c>
      <c r="DI44" s="55">
        <f t="shared" si="64"/>
        <v>4.7</v>
      </c>
      <c r="DJ44" s="55">
        <f>IF('Indicator Data'!AE47="No data","x",ROUND(IF('Indicator Data'!AE47&gt;DJ$195,0,IF('Indicator Data'!AE47&lt;DJ$194,10,(DJ$195-'Indicator Data'!AE47)/(DJ$195-DJ$194)*10)),1))</f>
        <v>2</v>
      </c>
      <c r="DK44" s="55">
        <f t="shared" si="65"/>
        <v>3.4</v>
      </c>
      <c r="DL44" s="55">
        <f t="shared" si="66"/>
        <v>2.1</v>
      </c>
      <c r="DM44" s="57">
        <f t="shared" si="102"/>
        <v>2</v>
      </c>
      <c r="DN44" s="58">
        <f t="shared" si="103"/>
        <v>4.8</v>
      </c>
      <c r="DO44" s="55">
        <f>ROUND(IF('Indicator Data'!AH47=0,0,IF('Indicator Data'!AH47&gt;DO$195,10,IF('Indicator Data'!AH47&lt;DO$194,0,10-(DO$195-'Indicator Data'!AH47)/(DO$195-DO$194)*10))),1)</f>
        <v>0.2</v>
      </c>
      <c r="DP44" s="55">
        <f>ROUND(IF('Indicator Data'!AI47=0,0,IF(LOG('Indicator Data'!AI47)&gt;LOG(DP$195),10,IF(LOG('Indicator Data'!AI47)&lt;LOG(DP$194),0,10-(LOG(DP$195)-LOG('Indicator Data'!AI47))/(LOG(DP$195)-LOG(DP$194))*10))),1)</f>
        <v>0</v>
      </c>
      <c r="DQ44" s="57">
        <f t="shared" si="104"/>
        <v>0.1</v>
      </c>
      <c r="DR44" s="55">
        <f>'Indicator Data'!AJ47</f>
        <v>0</v>
      </c>
      <c r="DS44" s="55">
        <f>'Indicator Data'!AK47</f>
        <v>0</v>
      </c>
      <c r="DT44" s="57">
        <f t="shared" si="105"/>
        <v>0</v>
      </c>
      <c r="DU44" s="58">
        <f t="shared" si="106"/>
        <v>0.1</v>
      </c>
      <c r="DV44" s="15"/>
      <c r="DW44" s="103"/>
    </row>
    <row r="45" spans="1:127" s="4" customFormat="1" x14ac:dyDescent="0.25">
      <c r="A45" s="121" t="str">
        <f>'Indicator Data'!A48</f>
        <v>Cuba</v>
      </c>
      <c r="B45" s="59" t="str">
        <f>'Indicator Data'!B48</f>
        <v>CUB</v>
      </c>
      <c r="C45" s="55">
        <f>ROUND(IF('Indicator Data'!C48=0,0.1,IF(LOG('Indicator Data'!C48)&gt;C$195,10,IF(LOG('Indicator Data'!C48)&lt;C$194,0,10-(C$195-LOG('Indicator Data'!C48))/(C$195-C$194)*10))),1)</f>
        <v>7.6</v>
      </c>
      <c r="D45" s="55">
        <f>ROUND(IF('Indicator Data'!D48=0,0.1,IF(LOG('Indicator Data'!D48)&gt;D$195,10,IF(LOG('Indicator Data'!D48)&lt;D$194,0,10-(D$195-LOG('Indicator Data'!D48))/(D$195-D$194)*10))),1)</f>
        <v>7.4</v>
      </c>
      <c r="E45" s="55">
        <f t="shared" si="67"/>
        <v>7.5</v>
      </c>
      <c r="F45" s="55">
        <f>IF('Indicator Data'!E48="No data",0.1,(ROUND(IF('Indicator Data'!E48=0,0,IF(LOG('Indicator Data'!E48)&gt;F$195,10,IF(LOG('Indicator Data'!E48)&lt;F$194,0,10-(F$195-LOG('Indicator Data'!E48))/(F$195-F$194)*10))),1)))</f>
        <v>5.6</v>
      </c>
      <c r="G45" s="55">
        <f>ROUND(IF('Indicator Data'!F48=0,0,IF(LOG('Indicator Data'!F48)&gt;G$195,10,IF(LOG('Indicator Data'!F48)&lt;G$194,0,10-(G$195-LOG('Indicator Data'!F48))/(G$195-G$194)*10))),1)</f>
        <v>5.4</v>
      </c>
      <c r="H45" s="55">
        <f>ROUND(IF('Indicator Data'!G48=0,0,IF(LOG('Indicator Data'!G48)&gt;H$195,10,IF(LOG('Indicator Data'!G48)&lt;H$194,0,10-(H$195-LOG('Indicator Data'!G48))/(H$195-H$194)*10))),1)</f>
        <v>8.3000000000000007</v>
      </c>
      <c r="I45" s="55">
        <f>ROUND(IF('Indicator Data'!H48=0,0,IF(LOG('Indicator Data'!H48)&gt;I$195,10,IF(LOG('Indicator Data'!H48)&lt;I$194,0,10-(I$195-LOG('Indicator Data'!H48))/(I$195-I$194)*10))),1)</f>
        <v>9.6999999999999993</v>
      </c>
      <c r="J45" s="55">
        <f t="shared" si="68"/>
        <v>9.1</v>
      </c>
      <c r="K45" s="55">
        <f>ROUND(IF('Indicator Data'!I48=0,0,IF(LOG('Indicator Data'!I48)&gt;K$195,10,IF(LOG('Indicator Data'!I48)&lt;K$194,0,10-(K$195-LOG('Indicator Data'!I48))/(K$195-K$194)*10))),1)</f>
        <v>6.6</v>
      </c>
      <c r="L45" s="55">
        <f t="shared" si="69"/>
        <v>8.1</v>
      </c>
      <c r="M45" s="55">
        <f>ROUND(IF('Indicator Data'!J48=0,0,IF(LOG('Indicator Data'!J48)&gt;M$195,10,IF(LOG('Indicator Data'!J48)&lt;M$194,0,10-(M$195-LOG('Indicator Data'!J48))/(M$195-M$194)*10))),1)</f>
        <v>8.5</v>
      </c>
      <c r="N45" s="56">
        <f>'Indicator Data'!C48/'Indicator Data'!$CB48</f>
        <v>1.0069056838756304E-3</v>
      </c>
      <c r="O45" s="56">
        <f>'Indicator Data'!D48/'Indicator Data'!$CB48</f>
        <v>1.4363138650352346E-4</v>
      </c>
      <c r="P45" s="56">
        <f>IF(F45=0.1,"x",'Indicator Data'!E48/'Indicator Data'!$CB48)</f>
        <v>1.4695524646740055E-3</v>
      </c>
      <c r="Q45" s="56">
        <f>'Indicator Data'!F48/'Indicator Data'!$CB48</f>
        <v>1.4346472940699459E-6</v>
      </c>
      <c r="R45" s="56">
        <f>'Indicator Data'!G48/'Indicator Data'!$CB48</f>
        <v>1.8987802161611351E-2</v>
      </c>
      <c r="S45" s="56">
        <f>'Indicator Data'!H48/'Indicator Data'!$CB48</f>
        <v>5.1542952628806796E-3</v>
      </c>
      <c r="T45" s="56">
        <f>'Indicator Data'!I48/'Indicator Data'!$CB48</f>
        <v>1.8212472493447729E-3</v>
      </c>
      <c r="U45" s="56">
        <f>'Indicator Data'!J48/'Indicator Data'!$CB48</f>
        <v>2.3078154299038269E-3</v>
      </c>
      <c r="V45" s="55">
        <f t="shared" si="70"/>
        <v>5</v>
      </c>
      <c r="W45" s="55">
        <f t="shared" si="71"/>
        <v>1.4</v>
      </c>
      <c r="X45" s="55">
        <f t="shared" si="72"/>
        <v>3.4</v>
      </c>
      <c r="Y45" s="55">
        <f t="shared" si="73"/>
        <v>1</v>
      </c>
      <c r="Z45" s="55">
        <f t="shared" si="74"/>
        <v>5.9</v>
      </c>
      <c r="AA45" s="55">
        <f t="shared" si="75"/>
        <v>10</v>
      </c>
      <c r="AB45" s="55">
        <f t="shared" si="76"/>
        <v>10</v>
      </c>
      <c r="AC45" s="55">
        <f t="shared" si="77"/>
        <v>10</v>
      </c>
      <c r="AD45" s="55">
        <f t="shared" si="78"/>
        <v>1.8</v>
      </c>
      <c r="AE45" s="55">
        <f t="shared" si="79"/>
        <v>7.9</v>
      </c>
      <c r="AF45" s="55">
        <f t="shared" si="80"/>
        <v>0.8</v>
      </c>
      <c r="AG45" s="55">
        <f>ROUND(IF('Indicator Data'!K48=0,0,IF('Indicator Data'!K48&gt;AG$195,10,IF('Indicator Data'!K48&lt;AG$194,0,10-(AG$195-'Indicator Data'!K48)/(AG$195-AG$194)*10))),1)</f>
        <v>5.7</v>
      </c>
      <c r="AH45" s="55">
        <f t="shared" si="81"/>
        <v>6.3</v>
      </c>
      <c r="AI45" s="55">
        <f t="shared" si="82"/>
        <v>4.4000000000000004</v>
      </c>
      <c r="AJ45" s="55">
        <f t="shared" si="83"/>
        <v>9.1999999999999993</v>
      </c>
      <c r="AK45" s="55">
        <f t="shared" si="84"/>
        <v>9.9</v>
      </c>
      <c r="AL45" s="55">
        <f t="shared" si="85"/>
        <v>9.6</v>
      </c>
      <c r="AM45" s="55">
        <f t="shared" si="86"/>
        <v>4.2</v>
      </c>
      <c r="AN45" s="55">
        <f t="shared" si="87"/>
        <v>5.9</v>
      </c>
      <c r="AO45" s="183">
        <f t="shared" si="88"/>
        <v>5.8</v>
      </c>
      <c r="AP45" s="183">
        <f t="shared" si="41"/>
        <v>3.6</v>
      </c>
      <c r="AQ45" s="183">
        <f t="shared" si="89"/>
        <v>5.7</v>
      </c>
      <c r="AR45" s="183">
        <f t="shared" si="90"/>
        <v>8</v>
      </c>
      <c r="AS45" s="55">
        <f t="shared" si="91"/>
        <v>5.8</v>
      </c>
      <c r="AT45" s="55">
        <f>IF('Indicator Data'!L48="No data","x",IF('Indicator Data'!CC48&lt;1000,"x",ROUND((IF('Indicator Data'!L48&gt;AT$195,10,IF('Indicator Data'!L48&lt;AT$194,0,10-(AT$195-'Indicator Data'!L48)/(AT$195-AT$194)*10))),1)))</f>
        <v>4</v>
      </c>
      <c r="AU45" s="183">
        <f t="shared" si="92"/>
        <v>4.9000000000000004</v>
      </c>
      <c r="AV45" s="55" t="str">
        <f>IF('Indicator Data'!M48="No data","x",ROUND(IF('Indicator Data'!M48=0,0,IF(LOG('Indicator Data'!M48)&gt;AV$195,10,IF(LOG('Indicator Data'!M48)&lt;AV$194,0,10-(AV$195-LOG('Indicator Data'!M48))/(AV$195-AV$194)*10))),1))</f>
        <v>x</v>
      </c>
      <c r="AW45" s="56" t="str">
        <f>IF(AV45="x","x",'Indicator Data'!M48/'Indicator Data'!$CB48)</f>
        <v>x</v>
      </c>
      <c r="AX45" s="55" t="str">
        <f t="shared" si="42"/>
        <v>x</v>
      </c>
      <c r="AY45" s="55" t="str">
        <f t="shared" si="43"/>
        <v>x</v>
      </c>
      <c r="AZ45" s="55" t="str">
        <f>IF('Indicator Data'!N48="No data","x",ROUND(IF('Indicator Data'!N48=0,0,IF(LOG('Indicator Data'!N48)&gt;AZ$195,10,IF(LOG('Indicator Data'!N48)&lt;AZ$194,0,10-(AZ$195-LOG('Indicator Data'!N48))/(AZ$195-AZ$194)*10))),1))</f>
        <v>x</v>
      </c>
      <c r="BA45" s="56" t="str">
        <f>IF(AZ45="x","x",'Indicator Data'!N48/'Indicator Data'!$CB48)</f>
        <v>x</v>
      </c>
      <c r="BB45" s="55" t="str">
        <f t="shared" si="44"/>
        <v>x</v>
      </c>
      <c r="BC45" s="55" t="str">
        <f t="shared" si="45"/>
        <v>x</v>
      </c>
      <c r="BD45" s="55" t="str">
        <f>IF('Indicator Data'!O48="No data","x",ROUND(IF('Indicator Data'!O48=0,0,IF(LOG('Indicator Data'!O48)&gt;BD$195,10,IF(LOG('Indicator Data'!O48)&lt;BD$194,0,10-(BD$195-LOG('Indicator Data'!O48))/(BD$195-BD$194)*10))),1))</f>
        <v>x</v>
      </c>
      <c r="BE45" s="56" t="str">
        <f>IF(BD45="x","x",'Indicator Data'!O48/'Indicator Data'!$CB48)</f>
        <v>x</v>
      </c>
      <c r="BF45" s="55" t="str">
        <f t="shared" si="46"/>
        <v>x</v>
      </c>
      <c r="BG45" s="55" t="str">
        <f t="shared" si="47"/>
        <v>x</v>
      </c>
      <c r="BH45" s="55" t="str">
        <f>IF('Indicator Data'!P48="No data","x",ROUND(IF('Indicator Data'!P48=0,0,IF(LOG('Indicator Data'!P48)&gt;BH$195,10,IF(LOG('Indicator Data'!P48)&lt;BH$194,0,10-(BH$195-LOG('Indicator Data'!P48))/(BH$195-BH$194)*10))),1))</f>
        <v>x</v>
      </c>
      <c r="BI45" s="56" t="str">
        <f>IF(BH45="x","x",'Indicator Data'!P48/'Indicator Data'!$CB48)</f>
        <v>x</v>
      </c>
      <c r="BJ45" s="55" t="str">
        <f t="shared" si="48"/>
        <v>x</v>
      </c>
      <c r="BK45" s="55" t="str">
        <f t="shared" si="49"/>
        <v>x</v>
      </c>
      <c r="BL45" s="55" t="str">
        <f t="shared" si="50"/>
        <v>x</v>
      </c>
      <c r="BM45" s="55">
        <f>ROUND(IF('Indicator Data'!Q48=0,0,IF(LOG('Indicator Data'!Q48)&gt;BM$195,10,IF(LOG('Indicator Data'!Q48)&lt;BM$194,0,10-(BM$195-LOG('Indicator Data'!Q48))/(BM$195-BM$194)*10))),1)</f>
        <v>0</v>
      </c>
      <c r="BN45" s="55">
        <f>ROUND(IF('Indicator Data'!R48=0,0,IF(LOG('Indicator Data'!R48)&gt;BN$195,10,IF(LOG('Indicator Data'!R48)&lt;BN$194,0,10-(BN$195-LOG('Indicator Data'!R48))/(BN$195-BN$194)*10))),1)</f>
        <v>0</v>
      </c>
      <c r="BO45" s="55">
        <f t="shared" si="51"/>
        <v>0</v>
      </c>
      <c r="BP45" s="56">
        <f>'Indicator Data'!Q48/'Indicator Data'!$CB48</f>
        <v>0</v>
      </c>
      <c r="BQ45" s="56">
        <f>'Indicator Data'!R48/'Indicator Data'!$CB48</f>
        <v>0</v>
      </c>
      <c r="BR45" s="55">
        <f t="shared" si="93"/>
        <v>0</v>
      </c>
      <c r="BS45" s="55">
        <f t="shared" si="94"/>
        <v>0</v>
      </c>
      <c r="BT45" s="55">
        <f t="shared" si="28"/>
        <v>0</v>
      </c>
      <c r="BU45" s="55">
        <f t="shared" si="52"/>
        <v>0</v>
      </c>
      <c r="BV45" s="55">
        <f>ROUND(IF('Indicator Data'!S48=0,0,IF(LOG('Indicator Data'!S48)&gt;BV$195,10,IF(LOG('Indicator Data'!S48)&lt;BV$194,0,10-(BV$195-LOG('Indicator Data'!S48))/(BV$195-BV$194)*10))),1)</f>
        <v>0</v>
      </c>
      <c r="BW45" s="55">
        <f>ROUND(IF('Indicator Data'!T48=0,0,IF(LOG('Indicator Data'!T48)&gt;BW$195,10,IF(LOG('Indicator Data'!T48)&lt;BW$194,0,10-(BW$195-LOG('Indicator Data'!T48))/(BW$195-BW$194)*10))),1)</f>
        <v>0</v>
      </c>
      <c r="BX45" s="55">
        <f t="shared" si="53"/>
        <v>0</v>
      </c>
      <c r="BY45" s="56">
        <f>'Indicator Data'!S48/'Indicator Data'!$CB48</f>
        <v>0</v>
      </c>
      <c r="BZ45" s="56">
        <f>'Indicator Data'!T48/'Indicator Data'!$CB48</f>
        <v>0</v>
      </c>
      <c r="CA45" s="55">
        <f t="shared" si="95"/>
        <v>0</v>
      </c>
      <c r="CB45" s="55">
        <f t="shared" si="96"/>
        <v>0</v>
      </c>
      <c r="CC45" s="55">
        <f t="shared" si="54"/>
        <v>0</v>
      </c>
      <c r="CD45" s="55">
        <f t="shared" si="55"/>
        <v>0</v>
      </c>
      <c r="CE45" s="55">
        <f t="shared" si="56"/>
        <v>0</v>
      </c>
      <c r="CF45" s="55">
        <f>ROUND(IF('Indicator Data'!U48=0,0,IF(LOG('Indicator Data'!U48)&gt;CF$195,10,IF(LOG('Indicator Data'!U48)&lt;CF$194,0,10-(CF$195-LOG('Indicator Data'!U48))/(CF$195-CF$194)*10))),1)</f>
        <v>8.6</v>
      </c>
      <c r="CG45" s="56">
        <f>'Indicator Data'!U48/'Indicator Data'!$CB48</f>
        <v>0.9045045554441572</v>
      </c>
      <c r="CH45" s="55">
        <f t="shared" si="97"/>
        <v>10</v>
      </c>
      <c r="CI45" s="55">
        <f t="shared" si="57"/>
        <v>9.4</v>
      </c>
      <c r="CJ45" s="55">
        <f>ROUND(IF('Indicator Data'!V48=0,0,IF(LOG('Indicator Data'!V48)&gt;CJ$195,10,IF(LOG('Indicator Data'!V48)&lt;CJ$194,0,10-(CJ$195-LOG('Indicator Data'!V48))/(CJ$195-CJ$194)*10))),1)</f>
        <v>8.6</v>
      </c>
      <c r="CK45" s="56">
        <f>IF('Indicator Data'!V48/'Indicator Data'!$CB48&gt;1,1,'Indicator Data'!V48/'Indicator Data'!$CB48)</f>
        <v>0.9691460312115685</v>
      </c>
      <c r="CL45" s="55">
        <f t="shared" si="98"/>
        <v>9.6999999999999993</v>
      </c>
      <c r="CM45" s="55">
        <f t="shared" si="58"/>
        <v>9.1999999999999993</v>
      </c>
      <c r="CN45" s="55">
        <f>ROUND(IF('Indicator Data'!W48=0,0,IF(LOG('Indicator Data'!W48)&gt;CN$195,10,IF(LOG('Indicator Data'!W48)&lt;CN$194,0,10-(CN$195-LOG('Indicator Data'!W48))/(CN$195-CN$194)*10))),1)</f>
        <v>8.6</v>
      </c>
      <c r="CO45" s="56">
        <f>'Indicator Data'!W48/'Indicator Data'!$CB48</f>
        <v>0.95502127906796042</v>
      </c>
      <c r="CP45" s="55">
        <f t="shared" si="99"/>
        <v>9.6</v>
      </c>
      <c r="CQ45" s="55">
        <f t="shared" si="59"/>
        <v>9.1999999999999993</v>
      </c>
      <c r="CR45" s="55">
        <f t="shared" si="100"/>
        <v>8.1999999999999993</v>
      </c>
      <c r="CS45" s="55">
        <f>IF('Indicator Data'!BR48="No data","x",ROUND(IF('Indicator Data'!BR48&gt;CS$195,0,IF('Indicator Data'!BR48&lt;CS$194,10,(CS$195-'Indicator Data'!BR48)/(CS$195-CS$194)*10)),1))</f>
        <v>0.8</v>
      </c>
      <c r="CT45" s="55">
        <f>IF('Indicator Data'!BS48="No data","x",ROUND(IF('Indicator Data'!BS48&gt;CT$195,0,IF('Indicator Data'!BS48&lt;CT$194,10,(CT$195-'Indicator Data'!BS48)/(CT$195-CT$194)*10)),1))</f>
        <v>0.8</v>
      </c>
      <c r="CU45" s="55">
        <f>IF('Indicator Data'!AC48="No data","x",ROUND(IF('Indicator Data'!AC48&gt;CU$195,0,IF('Indicator Data'!AC48&lt;CU$194,10,(CU$195-'Indicator Data'!AC48)/(CU$195-CU$194)*10)),1))</f>
        <v>1.5</v>
      </c>
      <c r="CV45" s="55">
        <f t="shared" si="101"/>
        <v>1</v>
      </c>
      <c r="CW45" s="55">
        <f>IF('Indicator Data'!X48="No data","x",ROUND(IF(LOG('Indicator Data'!X48)&gt;CW$195,10,IF(LOG('Indicator Data'!X48)&lt;CW$194,0,10-(CW$195-LOG('Indicator Data'!X48))/(CW$195-CW$194)*10)),1))</f>
        <v>6.8</v>
      </c>
      <c r="CX45" s="55">
        <f>IF('Indicator Data'!Y48="No data","x",ROUND(IF('Indicator Data'!Y48&gt;CX$195,10,IF('Indicator Data'!Y48&lt;CX$194,0,10-(CX$195-'Indicator Data'!Y48)/(CX$195-CX$194)*10)),1))</f>
        <v>0.1</v>
      </c>
      <c r="CY45" s="55">
        <f>IF('Indicator Data'!Z48="No data","x",ROUND(IF('Indicator Data'!Z48&gt;CY$195,10,IF('Indicator Data'!Z48&lt;CY$194,0,10-(CY$195-'Indicator Data'!Z48)/(CY$195-CY$194)*10)),1))</f>
        <v>7.7</v>
      </c>
      <c r="CZ45" s="55" t="str">
        <f>IF('Indicator Data'!AA48="No data","x",ROUND(IF('Indicator Data'!AA48&gt;CZ$195,10,IF('Indicator Data'!AA48&lt;CZ$194,0,10-(CZ$195-'Indicator Data'!AA48)/(CZ$195-CZ$194)*10)),1))</f>
        <v>x</v>
      </c>
      <c r="DA45" s="55">
        <f t="shared" si="60"/>
        <v>4.9000000000000004</v>
      </c>
      <c r="DB45" s="55">
        <f t="shared" si="61"/>
        <v>3.6</v>
      </c>
      <c r="DC45" s="55">
        <f>IF('Indicator Data'!AF48="No data","x",ROUND(IF('Indicator Data'!AF48&gt;DC$195,10,IF('Indicator Data'!AF48&lt;DC$194,0,10-(DC$195-'Indicator Data'!AF48)/(DC$195-DC$194)*10)),1))</f>
        <v>0.7</v>
      </c>
      <c r="DD45" s="55">
        <f>IF('Indicator Data'!AG48="No data","x",ROUND(IF('Indicator Data'!AG48&gt;DD$195,10,IF('Indicator Data'!AG48&lt;DD$194,0,10-(DD$195-'Indicator Data'!AG48)/(DD$195-DD$194)*10)),1))</f>
        <v>0.1</v>
      </c>
      <c r="DE45" s="55">
        <f t="shared" si="62"/>
        <v>3.1</v>
      </c>
      <c r="DF45" s="55">
        <f>IF('Indicator Data'!AB48="No data","x",ROUND(IF('Indicator Data'!AB48&gt;DF$195,10,IF('Indicator Data'!AB48&lt;DF$194,0,10-(DF$195-'Indicator Data'!AB48)/(DF$195-DF$194)*10)),1))</f>
        <v>0.1</v>
      </c>
      <c r="DG45" s="55">
        <f t="shared" si="63"/>
        <v>0.8</v>
      </c>
      <c r="DH45" s="184">
        <f>IF('Indicator Data'!AD48="No data","x",'Indicator Data'!AD48/'Indicator Data'!$CA48)</f>
        <v>1.0631329254093445E-3</v>
      </c>
      <c r="DI45" s="55">
        <f t="shared" si="64"/>
        <v>0</v>
      </c>
      <c r="DJ45" s="55">
        <f>IF('Indicator Data'!AE48="No data","x",ROUND(IF('Indicator Data'!AE48&gt;DJ$195,0,IF('Indicator Data'!AE48&lt;DJ$194,10,(DJ$195-'Indicator Data'!AE48)/(DJ$195-DJ$194)*10)),1))</f>
        <v>0</v>
      </c>
      <c r="DK45" s="55">
        <f t="shared" si="65"/>
        <v>0</v>
      </c>
      <c r="DL45" s="55">
        <f t="shared" si="66"/>
        <v>1.3</v>
      </c>
      <c r="DM45" s="57">
        <f t="shared" si="102"/>
        <v>5.0999999999999996</v>
      </c>
      <c r="DN45" s="58">
        <f t="shared" si="103"/>
        <v>5.7</v>
      </c>
      <c r="DO45" s="55">
        <f>ROUND(IF('Indicator Data'!AH48=0,0,IF('Indicator Data'!AH48&gt;DO$195,10,IF('Indicator Data'!AH48&lt;DO$194,0,10-(DO$195-'Indicator Data'!AH48)/(DO$195-DO$194)*10))),1)</f>
        <v>0.2</v>
      </c>
      <c r="DP45" s="55">
        <f>ROUND(IF('Indicator Data'!AI48=0,0,IF(LOG('Indicator Data'!AI48)&gt;LOG(DP$195),10,IF(LOG('Indicator Data'!AI48)&lt;LOG(DP$194),0,10-(LOG(DP$195)-LOG('Indicator Data'!AI48))/(LOG(DP$195)-LOG(DP$194))*10))),1)</f>
        <v>5.5</v>
      </c>
      <c r="DQ45" s="57">
        <f t="shared" si="104"/>
        <v>3.3</v>
      </c>
      <c r="DR45" s="55">
        <f>'Indicator Data'!AJ48</f>
        <v>0</v>
      </c>
      <c r="DS45" s="55">
        <f>'Indicator Data'!AK48</f>
        <v>0</v>
      </c>
      <c r="DT45" s="57">
        <f t="shared" si="105"/>
        <v>0</v>
      </c>
      <c r="DU45" s="58">
        <f t="shared" si="106"/>
        <v>2.2999999999999998</v>
      </c>
      <c r="DV45" s="15"/>
      <c r="DW45" s="103"/>
    </row>
    <row r="46" spans="1:127" s="4" customFormat="1" x14ac:dyDescent="0.25">
      <c r="A46" s="121" t="str">
        <f>'Indicator Data'!A49</f>
        <v>Cyprus</v>
      </c>
      <c r="B46" s="59" t="str">
        <f>'Indicator Data'!B49</f>
        <v>CYP</v>
      </c>
      <c r="C46" s="55">
        <f>ROUND(IF('Indicator Data'!C49=0,0.1,IF(LOG('Indicator Data'!C49)&gt;C$195,10,IF(LOG('Indicator Data'!C49)&lt;C$194,0,10-(C$195-LOG('Indicator Data'!C49))/(C$195-C$194)*10))),1)</f>
        <v>5.9</v>
      </c>
      <c r="D46" s="55">
        <f>ROUND(IF('Indicator Data'!D49=0,0.1,IF(LOG('Indicator Data'!D49)&gt;D$195,10,IF(LOG('Indicator Data'!D49)&lt;D$194,0,10-(D$195-LOG('Indicator Data'!D49))/(D$195-D$194)*10))),1)</f>
        <v>6.9</v>
      </c>
      <c r="E46" s="55">
        <f t="shared" si="67"/>
        <v>6.4</v>
      </c>
      <c r="F46" s="55">
        <f>IF('Indicator Data'!E49="No data",0.1,(ROUND(IF('Indicator Data'!E49=0,0,IF(LOG('Indicator Data'!E49)&gt;F$195,10,IF(LOG('Indicator Data'!E49)&lt;F$194,0,10-(F$195-LOG('Indicator Data'!E49))/(F$195-F$194)*10))),1)))</f>
        <v>0</v>
      </c>
      <c r="G46" s="55">
        <f>ROUND(IF('Indicator Data'!F49=0,0,IF(LOG('Indicator Data'!F49)&gt;G$195,10,IF(LOG('Indicator Data'!F49)&lt;G$194,0,10-(G$195-LOG('Indicator Data'!F49))/(G$195-G$194)*10))),1)</f>
        <v>4.9000000000000004</v>
      </c>
      <c r="H46" s="55">
        <f>ROUND(IF('Indicator Data'!G49=0,0,IF(LOG('Indicator Data'!G49)&gt;H$195,10,IF(LOG('Indicator Data'!G49)&lt;H$194,0,10-(H$195-LOG('Indicator Data'!G49))/(H$195-H$194)*10))),1)</f>
        <v>0</v>
      </c>
      <c r="I46" s="55">
        <f>ROUND(IF('Indicator Data'!H49=0,0,IF(LOG('Indicator Data'!H49)&gt;I$195,10,IF(LOG('Indicator Data'!H49)&lt;I$194,0,10-(I$195-LOG('Indicator Data'!H49))/(I$195-I$194)*10))),1)</f>
        <v>0</v>
      </c>
      <c r="J46" s="55">
        <f t="shared" si="68"/>
        <v>0</v>
      </c>
      <c r="K46" s="55">
        <f>ROUND(IF('Indicator Data'!I49=0,0,IF(LOG('Indicator Data'!I49)&gt;K$195,10,IF(LOG('Indicator Data'!I49)&lt;K$194,0,10-(K$195-LOG('Indicator Data'!I49))/(K$195-K$194)*10))),1)</f>
        <v>0</v>
      </c>
      <c r="L46" s="55">
        <f t="shared" si="69"/>
        <v>0</v>
      </c>
      <c r="M46" s="55">
        <f>ROUND(IF('Indicator Data'!J49=0,0,IF(LOG('Indicator Data'!J49)&gt;M$195,10,IF(LOG('Indicator Data'!J49)&lt;M$194,0,10-(M$195-LOG('Indicator Data'!J49))/(M$195-M$194)*10))),1)</f>
        <v>0</v>
      </c>
      <c r="N46" s="56">
        <f>'Indicator Data'!C49/'Indicator Data'!$CB49</f>
        <v>1.9543888796974738E-3</v>
      </c>
      <c r="O46" s="56">
        <f>'Indicator Data'!D49/'Indicator Data'!$CB49</f>
        <v>1.0258280361757841E-3</v>
      </c>
      <c r="P46" s="56">
        <f>IF(F46=0.1,"x",'Indicator Data'!E49/'Indicator Data'!$CB49)</f>
        <v>5.4185492694857444E-5</v>
      </c>
      <c r="Q46" s="56">
        <f>'Indicator Data'!F49/'Indicator Data'!$CB49</f>
        <v>7.2583724871811377E-6</v>
      </c>
      <c r="R46" s="56">
        <f>'Indicator Data'!G49/'Indicator Data'!$CB49</f>
        <v>0</v>
      </c>
      <c r="S46" s="56">
        <f>'Indicator Data'!H49/'Indicator Data'!$CB49</f>
        <v>0</v>
      </c>
      <c r="T46" s="56">
        <f>'Indicator Data'!I49/'Indicator Data'!$CB49</f>
        <v>0</v>
      </c>
      <c r="U46" s="56">
        <f>'Indicator Data'!J49/'Indicator Data'!$CB49</f>
        <v>0</v>
      </c>
      <c r="V46" s="55">
        <f t="shared" si="70"/>
        <v>9.8000000000000007</v>
      </c>
      <c r="W46" s="55">
        <f t="shared" si="71"/>
        <v>10</v>
      </c>
      <c r="X46" s="55">
        <f t="shared" si="72"/>
        <v>9.9</v>
      </c>
      <c r="Y46" s="55">
        <f t="shared" si="73"/>
        <v>0</v>
      </c>
      <c r="Z46" s="55">
        <f t="shared" si="74"/>
        <v>7.5</v>
      </c>
      <c r="AA46" s="55">
        <f t="shared" si="75"/>
        <v>0</v>
      </c>
      <c r="AB46" s="55">
        <f t="shared" si="76"/>
        <v>0</v>
      </c>
      <c r="AC46" s="55">
        <f t="shared" si="77"/>
        <v>0</v>
      </c>
      <c r="AD46" s="55">
        <f t="shared" si="78"/>
        <v>0</v>
      </c>
      <c r="AE46" s="55">
        <f t="shared" si="79"/>
        <v>0</v>
      </c>
      <c r="AF46" s="55">
        <f t="shared" si="80"/>
        <v>0</v>
      </c>
      <c r="AG46" s="55">
        <f>ROUND(IF('Indicator Data'!K49=0,0,IF('Indicator Data'!K49&gt;AG$195,10,IF('Indicator Data'!K49&lt;AG$194,0,10-(AG$195-'Indicator Data'!K49)/(AG$195-AG$194)*10))),1)</f>
        <v>1.9</v>
      </c>
      <c r="AH46" s="55">
        <f t="shared" si="81"/>
        <v>7.9</v>
      </c>
      <c r="AI46" s="55">
        <f t="shared" si="82"/>
        <v>8.5</v>
      </c>
      <c r="AJ46" s="55">
        <f t="shared" si="83"/>
        <v>0</v>
      </c>
      <c r="AK46" s="55">
        <f t="shared" si="84"/>
        <v>0</v>
      </c>
      <c r="AL46" s="55">
        <f t="shared" si="85"/>
        <v>0</v>
      </c>
      <c r="AM46" s="55">
        <f t="shared" si="86"/>
        <v>0</v>
      </c>
      <c r="AN46" s="55">
        <f t="shared" si="87"/>
        <v>0</v>
      </c>
      <c r="AO46" s="183">
        <f t="shared" si="88"/>
        <v>8.6999999999999993</v>
      </c>
      <c r="AP46" s="183">
        <f t="shared" si="41"/>
        <v>0</v>
      </c>
      <c r="AQ46" s="183">
        <f t="shared" si="89"/>
        <v>6.4</v>
      </c>
      <c r="AR46" s="183">
        <f t="shared" si="90"/>
        <v>0</v>
      </c>
      <c r="AS46" s="55">
        <f t="shared" si="91"/>
        <v>1</v>
      </c>
      <c r="AT46" s="55">
        <f>IF('Indicator Data'!L49="No data","x",IF('Indicator Data'!CC49&lt;1000,"x",ROUND((IF('Indicator Data'!L49&gt;AT$195,10,IF('Indicator Data'!L49&lt;AT$194,0,10-(AT$195-'Indicator Data'!L49)/(AT$195-AT$194)*10))),1)))</f>
        <v>5.0999999999999996</v>
      </c>
      <c r="AU46" s="183">
        <f t="shared" si="92"/>
        <v>3.1</v>
      </c>
      <c r="AV46" s="55">
        <f>IF('Indicator Data'!M49="No data","x",ROUND(IF('Indicator Data'!M49=0,0,IF(LOG('Indicator Data'!M49)&gt;AV$195,10,IF(LOG('Indicator Data'!M49)&lt;AV$194,0,10-(AV$195-LOG('Indicator Data'!M49))/(AV$195-AV$194)*10))),1))</f>
        <v>0</v>
      </c>
      <c r="AW46" s="56">
        <f>IF(AV46="x","x",'Indicator Data'!M49/'Indicator Data'!$CB49)</f>
        <v>0</v>
      </c>
      <c r="AX46" s="55">
        <f t="shared" si="42"/>
        <v>0</v>
      </c>
      <c r="AY46" s="55">
        <f t="shared" si="43"/>
        <v>0</v>
      </c>
      <c r="AZ46" s="55" t="str">
        <f>IF('Indicator Data'!N49="No data","x",ROUND(IF('Indicator Data'!N49=0,0,IF(LOG('Indicator Data'!N49)&gt;AZ$195,10,IF(LOG('Indicator Data'!N49)&lt;AZ$194,0,10-(AZ$195-LOG('Indicator Data'!N49))/(AZ$195-AZ$194)*10))),1))</f>
        <v>x</v>
      </c>
      <c r="BA46" s="56" t="str">
        <f>IF(AZ46="x","x",'Indicator Data'!N49/'Indicator Data'!$CB49)</f>
        <v>x</v>
      </c>
      <c r="BB46" s="55" t="str">
        <f t="shared" si="44"/>
        <v>x</v>
      </c>
      <c r="BC46" s="55" t="str">
        <f t="shared" si="45"/>
        <v>x</v>
      </c>
      <c r="BD46" s="55" t="str">
        <f>IF('Indicator Data'!O49="No data","x",ROUND(IF('Indicator Data'!O49=0,0,IF(LOG('Indicator Data'!O49)&gt;BD$195,10,IF(LOG('Indicator Data'!O49)&lt;BD$194,0,10-(BD$195-LOG('Indicator Data'!O49))/(BD$195-BD$194)*10))),1))</f>
        <v>x</v>
      </c>
      <c r="BE46" s="56" t="str">
        <f>IF(BD46="x","x",'Indicator Data'!O49/'Indicator Data'!$CB49)</f>
        <v>x</v>
      </c>
      <c r="BF46" s="55" t="str">
        <f t="shared" si="46"/>
        <v>x</v>
      </c>
      <c r="BG46" s="55" t="str">
        <f t="shared" si="47"/>
        <v>x</v>
      </c>
      <c r="BH46" s="55" t="str">
        <f>IF('Indicator Data'!P49="No data","x",ROUND(IF('Indicator Data'!P49=0,0,IF(LOG('Indicator Data'!P49)&gt;BH$195,10,IF(LOG('Indicator Data'!P49)&lt;BH$194,0,10-(BH$195-LOG('Indicator Data'!P49))/(BH$195-BH$194)*10))),1))</f>
        <v>x</v>
      </c>
      <c r="BI46" s="56" t="str">
        <f>IF(BH46="x","x",'Indicator Data'!P49/'Indicator Data'!$CB49)</f>
        <v>x</v>
      </c>
      <c r="BJ46" s="55" t="str">
        <f t="shared" si="48"/>
        <v>x</v>
      </c>
      <c r="BK46" s="55" t="str">
        <f t="shared" si="49"/>
        <v>x</v>
      </c>
      <c r="BL46" s="55">
        <f t="shared" si="50"/>
        <v>0</v>
      </c>
      <c r="BM46" s="55">
        <f>ROUND(IF('Indicator Data'!Q49=0,0,IF(LOG('Indicator Data'!Q49)&gt;BM$195,10,IF(LOG('Indicator Data'!Q49)&lt;BM$194,0,10-(BM$195-LOG('Indicator Data'!Q49))/(BM$195-BM$194)*10))),1)</f>
        <v>0</v>
      </c>
      <c r="BN46" s="55">
        <f>ROUND(IF('Indicator Data'!R49=0,0,IF(LOG('Indicator Data'!R49)&gt;BN$195,10,IF(LOG('Indicator Data'!R49)&lt;BN$194,0,10-(BN$195-LOG('Indicator Data'!R49))/(BN$195-BN$194)*10))),1)</f>
        <v>0</v>
      </c>
      <c r="BO46" s="55">
        <f t="shared" si="51"/>
        <v>0</v>
      </c>
      <c r="BP46" s="56">
        <f>'Indicator Data'!Q49/'Indicator Data'!$CB49</f>
        <v>0</v>
      </c>
      <c r="BQ46" s="56">
        <f>'Indicator Data'!R49/'Indicator Data'!$CB49</f>
        <v>0</v>
      </c>
      <c r="BR46" s="55">
        <f t="shared" si="93"/>
        <v>0</v>
      </c>
      <c r="BS46" s="55">
        <f t="shared" si="94"/>
        <v>0</v>
      </c>
      <c r="BT46" s="55">
        <f t="shared" si="28"/>
        <v>0</v>
      </c>
      <c r="BU46" s="55">
        <f t="shared" si="52"/>
        <v>0</v>
      </c>
      <c r="BV46" s="55">
        <f>ROUND(IF('Indicator Data'!S49=0,0,IF(LOG('Indicator Data'!S49)&gt;BV$195,10,IF(LOG('Indicator Data'!S49)&lt;BV$194,0,10-(BV$195-LOG('Indicator Data'!S49))/(BV$195-BV$194)*10))),1)</f>
        <v>0</v>
      </c>
      <c r="BW46" s="55">
        <f>ROUND(IF('Indicator Data'!T49=0,0,IF(LOG('Indicator Data'!T49)&gt;BW$195,10,IF(LOG('Indicator Data'!T49)&lt;BW$194,0,10-(BW$195-LOG('Indicator Data'!T49))/(BW$195-BW$194)*10))),1)</f>
        <v>0</v>
      </c>
      <c r="BX46" s="55">
        <f t="shared" si="53"/>
        <v>0</v>
      </c>
      <c r="BY46" s="56">
        <f>'Indicator Data'!S49/'Indicator Data'!$CB49</f>
        <v>0</v>
      </c>
      <c r="BZ46" s="56">
        <f>'Indicator Data'!T49/'Indicator Data'!$CB49</f>
        <v>0</v>
      </c>
      <c r="CA46" s="55">
        <f t="shared" si="95"/>
        <v>0</v>
      </c>
      <c r="CB46" s="55">
        <f t="shared" si="96"/>
        <v>0</v>
      </c>
      <c r="CC46" s="55">
        <f t="shared" si="54"/>
        <v>0</v>
      </c>
      <c r="CD46" s="55">
        <f t="shared" si="55"/>
        <v>0</v>
      </c>
      <c r="CE46" s="55">
        <f t="shared" si="56"/>
        <v>0</v>
      </c>
      <c r="CF46" s="55">
        <f>ROUND(IF('Indicator Data'!U49=0,0,IF(LOG('Indicator Data'!U49)&gt;CF$195,10,IF(LOG('Indicator Data'!U49)&lt;CF$194,0,10-(CF$195-LOG('Indicator Data'!U49))/(CF$195-CF$194)*10))),1)</f>
        <v>5</v>
      </c>
      <c r="CG46" s="56">
        <f>'Indicator Data'!U49/'Indicator Data'!$CB49</f>
        <v>2.6423805539464933E-2</v>
      </c>
      <c r="CH46" s="55">
        <f t="shared" si="97"/>
        <v>0.3</v>
      </c>
      <c r="CI46" s="55">
        <f t="shared" si="57"/>
        <v>3</v>
      </c>
      <c r="CJ46" s="55">
        <f>ROUND(IF('Indicator Data'!V49=0,0,IF(LOG('Indicator Data'!V49)&gt;CJ$195,10,IF(LOG('Indicator Data'!V49)&lt;CJ$194,0,10-(CJ$195-LOG('Indicator Data'!V49))/(CJ$195-CJ$194)*10))),1)</f>
        <v>7.1</v>
      </c>
      <c r="CK46" s="56">
        <f>IF('Indicator Data'!V49/'Indicator Data'!$CB49&gt;1,1,'Indicator Data'!V49/'Indicator Data'!$CB49)</f>
        <v>0.7967295922876575</v>
      </c>
      <c r="CL46" s="55">
        <f t="shared" si="98"/>
        <v>8</v>
      </c>
      <c r="CM46" s="55">
        <f t="shared" si="58"/>
        <v>7.6</v>
      </c>
      <c r="CN46" s="55">
        <f>ROUND(IF('Indicator Data'!W49=0,0,IF(LOG('Indicator Data'!W49)&gt;CN$195,10,IF(LOG('Indicator Data'!W49)&lt;CN$194,0,10-(CN$195-LOG('Indicator Data'!W49))/(CN$195-CN$194)*10))),1)</f>
        <v>4.3</v>
      </c>
      <c r="CO46" s="56">
        <f>'Indicator Data'!W49/'Indicator Data'!$CB49</f>
        <v>8.9414830573898881E-3</v>
      </c>
      <c r="CP46" s="55">
        <f t="shared" si="99"/>
        <v>0.1</v>
      </c>
      <c r="CQ46" s="55">
        <f t="shared" si="59"/>
        <v>2.5</v>
      </c>
      <c r="CR46" s="55">
        <f t="shared" si="100"/>
        <v>3.9</v>
      </c>
      <c r="CS46" s="55">
        <f>IF('Indicator Data'!BR49="No data","x",ROUND(IF('Indicator Data'!BR49&gt;CS$195,0,IF('Indicator Data'!BR49&lt;CS$194,10,(CS$195-'Indicator Data'!BR49)/(CS$195-CS$194)*10)),1))</f>
        <v>0.1</v>
      </c>
      <c r="CT46" s="55">
        <f>IF('Indicator Data'!BS49="No data","x",ROUND(IF('Indicator Data'!BS49&gt;CT$195,0,IF('Indicator Data'!BS49&lt;CT$194,10,(CT$195-'Indicator Data'!BS49)/(CT$195-CT$194)*10)),1))</f>
        <v>0.1</v>
      </c>
      <c r="CU46" s="55" t="str">
        <f>IF('Indicator Data'!AC49="No data","x",ROUND(IF('Indicator Data'!AC49&gt;CU$195,0,IF('Indicator Data'!AC49&lt;CU$194,10,(CU$195-'Indicator Data'!AC49)/(CU$195-CU$194)*10)),1))</f>
        <v>x</v>
      </c>
      <c r="CV46" s="55">
        <f t="shared" si="101"/>
        <v>0.1</v>
      </c>
      <c r="CW46" s="55">
        <f>IF('Indicator Data'!X49="No data","x",ROUND(IF(LOG('Indicator Data'!X49)&gt;CW$195,10,IF(LOG('Indicator Data'!X49)&lt;CW$194,0,10-(CW$195-LOG('Indicator Data'!X49))/(CW$195-CW$194)*10)),1))</f>
        <v>7</v>
      </c>
      <c r="CX46" s="55">
        <f>IF('Indicator Data'!Y49="No data","x",ROUND(IF('Indicator Data'!Y49&gt;CX$195,10,IF('Indicator Data'!Y49&lt;CX$194,0,10-(CX$195-'Indicator Data'!Y49)/(CX$195-CX$194)*10)),1))</f>
        <v>1.5</v>
      </c>
      <c r="CY46" s="55">
        <f>IF('Indicator Data'!Z49="No data","x",ROUND(IF('Indicator Data'!Z49&gt;CY$195,10,IF('Indicator Data'!Z49&lt;CY$194,0,10-(CY$195-'Indicator Data'!Z49)/(CY$195-CY$194)*10)),1))</f>
        <v>6.7</v>
      </c>
      <c r="CZ46" s="55">
        <f>IF('Indicator Data'!AA49="No data","x",ROUND(IF('Indicator Data'!AA49&gt;CZ$195,10,IF('Indicator Data'!AA49&lt;CZ$194,0,10-(CZ$195-'Indicator Data'!AA49)/(CZ$195-CZ$194)*10)),1))</f>
        <v>1.9</v>
      </c>
      <c r="DA46" s="55">
        <f t="shared" si="60"/>
        <v>4.3</v>
      </c>
      <c r="DB46" s="55">
        <f t="shared" si="61"/>
        <v>2.9</v>
      </c>
      <c r="DC46" s="55" t="str">
        <f>IF('Indicator Data'!AF49="No data","x",ROUND(IF('Indicator Data'!AF49&gt;DC$195,10,IF('Indicator Data'!AF49&lt;DC$194,0,10-(DC$195-'Indicator Data'!AF49)/(DC$195-DC$194)*10)),1))</f>
        <v>x</v>
      </c>
      <c r="DD46" s="55">
        <f>IF('Indicator Data'!AG49="No data","x",ROUND(IF('Indicator Data'!AG49&gt;DD$195,10,IF('Indicator Data'!AG49&lt;DD$194,0,10-(DD$195-'Indicator Data'!AG49)/(DD$195-DD$194)*10)),1))</f>
        <v>0.3</v>
      </c>
      <c r="DE46" s="55">
        <f t="shared" si="62"/>
        <v>3.5</v>
      </c>
      <c r="DF46" s="55">
        <f>IF('Indicator Data'!AB49="No data","x",ROUND(IF('Indicator Data'!AB49&gt;DF$195,10,IF('Indicator Data'!AB49&lt;DF$194,0,10-(DF$195-'Indicator Data'!AB49)/(DF$195-DF$194)*10)),1))</f>
        <v>0</v>
      </c>
      <c r="DG46" s="55">
        <f t="shared" si="63"/>
        <v>0.1</v>
      </c>
      <c r="DH46" s="184">
        <f>IF('Indicator Data'!AD49="No data","x",'Indicator Data'!AD49/'Indicator Data'!$CA49)</f>
        <v>2.4278851368376086E-4</v>
      </c>
      <c r="DI46" s="55">
        <f t="shared" si="64"/>
        <v>7.6</v>
      </c>
      <c r="DJ46" s="55">
        <f>IF('Indicator Data'!AE49="No data","x",ROUND(IF('Indicator Data'!AE49&gt;DJ$195,0,IF('Indicator Data'!AE49&lt;DJ$194,10,(DJ$195-'Indicator Data'!AE49)/(DJ$195-DJ$194)*10)),1))</f>
        <v>0</v>
      </c>
      <c r="DK46" s="55">
        <f t="shared" si="65"/>
        <v>3.8</v>
      </c>
      <c r="DL46" s="55">
        <f t="shared" si="66"/>
        <v>2.5</v>
      </c>
      <c r="DM46" s="57">
        <f t="shared" si="102"/>
        <v>2.4</v>
      </c>
      <c r="DN46" s="58">
        <f t="shared" si="103"/>
        <v>4.3</v>
      </c>
      <c r="DO46" s="55">
        <f>ROUND(IF('Indicator Data'!AH49=0,0,IF('Indicator Data'!AH49&gt;DO$195,10,IF('Indicator Data'!AH49&lt;DO$194,0,10-(DO$195-'Indicator Data'!AH49)/(DO$195-DO$194)*10))),1)</f>
        <v>0.2</v>
      </c>
      <c r="DP46" s="55">
        <f>ROUND(IF('Indicator Data'!AI49=0,0,IF(LOG('Indicator Data'!AI49)&gt;LOG(DP$195),10,IF(LOG('Indicator Data'!AI49)&lt;LOG(DP$194),0,10-(LOG(DP$195)-LOG('Indicator Data'!AI49))/(LOG(DP$195)-LOG(DP$194))*10))),1)</f>
        <v>0</v>
      </c>
      <c r="DQ46" s="57">
        <f t="shared" si="104"/>
        <v>0.1</v>
      </c>
      <c r="DR46" s="55">
        <f>'Indicator Data'!AJ49</f>
        <v>0</v>
      </c>
      <c r="DS46" s="55">
        <f>'Indicator Data'!AK49</f>
        <v>0</v>
      </c>
      <c r="DT46" s="57">
        <f t="shared" si="105"/>
        <v>0</v>
      </c>
      <c r="DU46" s="58">
        <f t="shared" si="106"/>
        <v>0.1</v>
      </c>
      <c r="DV46" s="15"/>
      <c r="DW46" s="103"/>
    </row>
    <row r="47" spans="1:127" s="4" customFormat="1" x14ac:dyDescent="0.25">
      <c r="A47" s="121" t="str">
        <f>'Indicator Data'!A50</f>
        <v>Czech Republic</v>
      </c>
      <c r="B47" s="59" t="str">
        <f>'Indicator Data'!B50</f>
        <v>CZE</v>
      </c>
      <c r="C47" s="55">
        <f>ROUND(IF('Indicator Data'!C50=0,0.1,IF(LOG('Indicator Data'!C50)&gt;C$195,10,IF(LOG('Indicator Data'!C50)&lt;C$194,0,10-(C$195-LOG('Indicator Data'!C50))/(C$195-C$194)*10))),1)</f>
        <v>3.1</v>
      </c>
      <c r="D47" s="55">
        <f>ROUND(IF('Indicator Data'!D50=0,0.1,IF(LOG('Indicator Data'!D50)&gt;D$195,10,IF(LOG('Indicator Data'!D50)&lt;D$194,0,10-(D$195-LOG('Indicator Data'!D50))/(D$195-D$194)*10))),1)</f>
        <v>0.1</v>
      </c>
      <c r="E47" s="55">
        <f t="shared" si="67"/>
        <v>1.7</v>
      </c>
      <c r="F47" s="55">
        <f>IF('Indicator Data'!E50="No data",0.1,(ROUND(IF('Indicator Data'!E50=0,0,IF(LOG('Indicator Data'!E50)&gt;F$195,10,IF(LOG('Indicator Data'!E50)&lt;F$194,0,10-(F$195-LOG('Indicator Data'!E50))/(F$195-F$194)*10))),1)))</f>
        <v>6.8</v>
      </c>
      <c r="G47" s="55">
        <f>ROUND(IF('Indicator Data'!F50=0,0,IF(LOG('Indicator Data'!F50)&gt;G$195,10,IF(LOG('Indicator Data'!F50)&lt;G$194,0,10-(G$195-LOG('Indicator Data'!F50))/(G$195-G$194)*10))),1)</f>
        <v>0</v>
      </c>
      <c r="H47" s="55">
        <f>ROUND(IF('Indicator Data'!G50=0,0,IF(LOG('Indicator Data'!G50)&gt;H$195,10,IF(LOG('Indicator Data'!G50)&lt;H$194,0,10-(H$195-LOG('Indicator Data'!G50))/(H$195-H$194)*10))),1)</f>
        <v>0</v>
      </c>
      <c r="I47" s="55">
        <f>ROUND(IF('Indicator Data'!H50=0,0,IF(LOG('Indicator Data'!H50)&gt;I$195,10,IF(LOG('Indicator Data'!H50)&lt;I$194,0,10-(I$195-LOG('Indicator Data'!H50))/(I$195-I$194)*10))),1)</f>
        <v>0</v>
      </c>
      <c r="J47" s="55">
        <f t="shared" si="68"/>
        <v>0</v>
      </c>
      <c r="K47" s="55">
        <f>ROUND(IF('Indicator Data'!I50=0,0,IF(LOG('Indicator Data'!I50)&gt;K$195,10,IF(LOG('Indicator Data'!I50)&lt;K$194,0,10-(K$195-LOG('Indicator Data'!I50))/(K$195-K$194)*10))),1)</f>
        <v>0</v>
      </c>
      <c r="L47" s="55">
        <f t="shared" si="69"/>
        <v>0</v>
      </c>
      <c r="M47" s="55">
        <f>ROUND(IF('Indicator Data'!J50=0,0,IF(LOG('Indicator Data'!J50)&gt;M$195,10,IF(LOG('Indicator Data'!J50)&lt;M$194,0,10-(M$195-LOG('Indicator Data'!J50))/(M$195-M$194)*10))),1)</f>
        <v>0</v>
      </c>
      <c r="N47" s="56">
        <f>'Indicator Data'!C50/'Indicator Data'!$CB50</f>
        <v>1.7150416067726604E-5</v>
      </c>
      <c r="O47" s="56">
        <f>'Indicator Data'!D50/'Indicator Data'!$CB50</f>
        <v>0</v>
      </c>
      <c r="P47" s="56">
        <f>IF(F47=0.1,"x",'Indicator Data'!E50/'Indicator Data'!$CB50)</f>
        <v>5.0996761809937981E-3</v>
      </c>
      <c r="Q47" s="56">
        <f>'Indicator Data'!F50/'Indicator Data'!$CB50</f>
        <v>0</v>
      </c>
      <c r="R47" s="56">
        <f>'Indicator Data'!G50/'Indicator Data'!$CB50</f>
        <v>0</v>
      </c>
      <c r="S47" s="56">
        <f>'Indicator Data'!H50/'Indicator Data'!$CB50</f>
        <v>0</v>
      </c>
      <c r="T47" s="56">
        <f>'Indicator Data'!I50/'Indicator Data'!$CB50</f>
        <v>0</v>
      </c>
      <c r="U47" s="56">
        <f>'Indicator Data'!J50/'Indicator Data'!$CB50</f>
        <v>0</v>
      </c>
      <c r="V47" s="55">
        <f t="shared" si="70"/>
        <v>0.1</v>
      </c>
      <c r="W47" s="55">
        <f t="shared" si="71"/>
        <v>0</v>
      </c>
      <c r="X47" s="55">
        <f t="shared" si="72"/>
        <v>0.1</v>
      </c>
      <c r="Y47" s="55">
        <f t="shared" si="73"/>
        <v>3.4</v>
      </c>
      <c r="Z47" s="55">
        <f t="shared" si="74"/>
        <v>0</v>
      </c>
      <c r="AA47" s="55">
        <f t="shared" si="75"/>
        <v>0</v>
      </c>
      <c r="AB47" s="55">
        <f t="shared" si="76"/>
        <v>0</v>
      </c>
      <c r="AC47" s="55">
        <f t="shared" si="77"/>
        <v>0</v>
      </c>
      <c r="AD47" s="55">
        <f t="shared" si="78"/>
        <v>0</v>
      </c>
      <c r="AE47" s="55">
        <f t="shared" si="79"/>
        <v>0</v>
      </c>
      <c r="AF47" s="55">
        <f t="shared" si="80"/>
        <v>0</v>
      </c>
      <c r="AG47" s="55">
        <f>ROUND(IF('Indicator Data'!K50=0,0,IF('Indicator Data'!K50&gt;AG$195,10,IF('Indicator Data'!K50&lt;AG$194,0,10-(AG$195-'Indicator Data'!K50)/(AG$195-AG$194)*10))),1)</f>
        <v>0</v>
      </c>
      <c r="AH47" s="55">
        <f t="shared" si="81"/>
        <v>1.6</v>
      </c>
      <c r="AI47" s="55">
        <f t="shared" si="82"/>
        <v>0.1</v>
      </c>
      <c r="AJ47" s="55">
        <f t="shared" si="83"/>
        <v>0</v>
      </c>
      <c r="AK47" s="55">
        <f t="shared" si="84"/>
        <v>0</v>
      </c>
      <c r="AL47" s="55">
        <f t="shared" si="85"/>
        <v>0</v>
      </c>
      <c r="AM47" s="55">
        <f t="shared" si="86"/>
        <v>0</v>
      </c>
      <c r="AN47" s="55">
        <f t="shared" si="87"/>
        <v>0</v>
      </c>
      <c r="AO47" s="183">
        <f t="shared" si="88"/>
        <v>0.9</v>
      </c>
      <c r="AP47" s="183">
        <f t="shared" si="41"/>
        <v>5.3</v>
      </c>
      <c r="AQ47" s="183">
        <f t="shared" si="89"/>
        <v>0</v>
      </c>
      <c r="AR47" s="183">
        <f t="shared" si="90"/>
        <v>0</v>
      </c>
      <c r="AS47" s="55">
        <f t="shared" si="91"/>
        <v>0</v>
      </c>
      <c r="AT47" s="55">
        <f>IF('Indicator Data'!L50="No data","x",IF('Indicator Data'!CC50&lt;1000,"x",ROUND((IF('Indicator Data'!L50&gt;AT$195,10,IF('Indicator Data'!L50&lt;AT$194,0,10-(AT$195-'Indicator Data'!L50)/(AT$195-AT$194)*10))),1)))</f>
        <v>3</v>
      </c>
      <c r="AU47" s="183">
        <f t="shared" si="92"/>
        <v>1.5</v>
      </c>
      <c r="AV47" s="55">
        <f>IF('Indicator Data'!M50="No data","x",ROUND(IF('Indicator Data'!M50=0,0,IF(LOG('Indicator Data'!M50)&gt;AV$195,10,IF(LOG('Indicator Data'!M50)&lt;AV$194,0,10-(AV$195-LOG('Indicator Data'!M50))/(AV$195-AV$194)*10))),1))</f>
        <v>0</v>
      </c>
      <c r="AW47" s="56">
        <f>IF(AV47="x","x",'Indicator Data'!M50/'Indicator Data'!$CB50)</f>
        <v>0</v>
      </c>
      <c r="AX47" s="55">
        <f t="shared" si="42"/>
        <v>0</v>
      </c>
      <c r="AY47" s="55">
        <f t="shared" si="43"/>
        <v>0</v>
      </c>
      <c r="AZ47" s="55" t="str">
        <f>IF('Indicator Data'!N50="No data","x",ROUND(IF('Indicator Data'!N50=0,0,IF(LOG('Indicator Data'!N50)&gt;AZ$195,10,IF(LOG('Indicator Data'!N50)&lt;AZ$194,0,10-(AZ$195-LOG('Indicator Data'!N50))/(AZ$195-AZ$194)*10))),1))</f>
        <v>x</v>
      </c>
      <c r="BA47" s="56" t="str">
        <f>IF(AZ47="x","x",'Indicator Data'!N50/'Indicator Data'!$CB50)</f>
        <v>x</v>
      </c>
      <c r="BB47" s="55" t="str">
        <f t="shared" si="44"/>
        <v>x</v>
      </c>
      <c r="BC47" s="55" t="str">
        <f t="shared" si="45"/>
        <v>x</v>
      </c>
      <c r="BD47" s="55" t="str">
        <f>IF('Indicator Data'!O50="No data","x",ROUND(IF('Indicator Data'!O50=0,0,IF(LOG('Indicator Data'!O50)&gt;BD$195,10,IF(LOG('Indicator Data'!O50)&lt;BD$194,0,10-(BD$195-LOG('Indicator Data'!O50))/(BD$195-BD$194)*10))),1))</f>
        <v>x</v>
      </c>
      <c r="BE47" s="56" t="str">
        <f>IF(BD47="x","x",'Indicator Data'!O50/'Indicator Data'!$CB50)</f>
        <v>x</v>
      </c>
      <c r="BF47" s="55" t="str">
        <f t="shared" si="46"/>
        <v>x</v>
      </c>
      <c r="BG47" s="55" t="str">
        <f t="shared" si="47"/>
        <v>x</v>
      </c>
      <c r="BH47" s="55" t="str">
        <f>IF('Indicator Data'!P50="No data","x",ROUND(IF('Indicator Data'!P50=0,0,IF(LOG('Indicator Data'!P50)&gt;BH$195,10,IF(LOG('Indicator Data'!P50)&lt;BH$194,0,10-(BH$195-LOG('Indicator Data'!P50))/(BH$195-BH$194)*10))),1))</f>
        <v>x</v>
      </c>
      <c r="BI47" s="56" t="str">
        <f>IF(BH47="x","x",'Indicator Data'!P50/'Indicator Data'!$CB50)</f>
        <v>x</v>
      </c>
      <c r="BJ47" s="55" t="str">
        <f t="shared" si="48"/>
        <v>x</v>
      </c>
      <c r="BK47" s="55" t="str">
        <f t="shared" si="49"/>
        <v>x</v>
      </c>
      <c r="BL47" s="55">
        <f t="shared" si="50"/>
        <v>0</v>
      </c>
      <c r="BM47" s="55">
        <f>ROUND(IF('Indicator Data'!Q50=0,0,IF(LOG('Indicator Data'!Q50)&gt;BM$195,10,IF(LOG('Indicator Data'!Q50)&lt;BM$194,0,10-(BM$195-LOG('Indicator Data'!Q50))/(BM$195-BM$194)*10))),1)</f>
        <v>0</v>
      </c>
      <c r="BN47" s="55">
        <f>ROUND(IF('Indicator Data'!R50=0,0,IF(LOG('Indicator Data'!R50)&gt;BN$195,10,IF(LOG('Indicator Data'!R50)&lt;BN$194,0,10-(BN$195-LOG('Indicator Data'!R50))/(BN$195-BN$194)*10))),1)</f>
        <v>0</v>
      </c>
      <c r="BO47" s="55">
        <f t="shared" si="51"/>
        <v>0</v>
      </c>
      <c r="BP47" s="56">
        <f>'Indicator Data'!Q50/'Indicator Data'!$CB50</f>
        <v>0</v>
      </c>
      <c r="BQ47" s="56">
        <f>'Indicator Data'!R50/'Indicator Data'!$CB50</f>
        <v>0</v>
      </c>
      <c r="BR47" s="55">
        <f t="shared" si="93"/>
        <v>0</v>
      </c>
      <c r="BS47" s="55">
        <f t="shared" si="94"/>
        <v>0</v>
      </c>
      <c r="BT47" s="55">
        <f t="shared" si="28"/>
        <v>0</v>
      </c>
      <c r="BU47" s="55">
        <f t="shared" si="52"/>
        <v>0</v>
      </c>
      <c r="BV47" s="55">
        <f>ROUND(IF('Indicator Data'!S50=0,0,IF(LOG('Indicator Data'!S50)&gt;BV$195,10,IF(LOG('Indicator Data'!S50)&lt;BV$194,0,10-(BV$195-LOG('Indicator Data'!S50))/(BV$195-BV$194)*10))),1)</f>
        <v>0</v>
      </c>
      <c r="BW47" s="55">
        <f>ROUND(IF('Indicator Data'!T50=0,0,IF(LOG('Indicator Data'!T50)&gt;BW$195,10,IF(LOG('Indicator Data'!T50)&lt;BW$194,0,10-(BW$195-LOG('Indicator Data'!T50))/(BW$195-BW$194)*10))),1)</f>
        <v>0</v>
      </c>
      <c r="BX47" s="55">
        <f t="shared" si="53"/>
        <v>0</v>
      </c>
      <c r="BY47" s="56">
        <f>'Indicator Data'!S50/'Indicator Data'!$CB50</f>
        <v>0</v>
      </c>
      <c r="BZ47" s="56">
        <f>'Indicator Data'!T50/'Indicator Data'!$CB50</f>
        <v>0</v>
      </c>
      <c r="CA47" s="55">
        <f t="shared" si="95"/>
        <v>0</v>
      </c>
      <c r="CB47" s="55">
        <f t="shared" si="96"/>
        <v>0</v>
      </c>
      <c r="CC47" s="55">
        <f t="shared" si="54"/>
        <v>0</v>
      </c>
      <c r="CD47" s="55">
        <f t="shared" si="55"/>
        <v>0</v>
      </c>
      <c r="CE47" s="55">
        <f t="shared" si="56"/>
        <v>0</v>
      </c>
      <c r="CF47" s="55">
        <f>ROUND(IF('Indicator Data'!U50=0,0,IF(LOG('Indicator Data'!U50)&gt;CF$195,10,IF(LOG('Indicator Data'!U50)&lt;CF$194,0,10-(CF$195-LOG('Indicator Data'!U50))/(CF$195-CF$194)*10))),1)</f>
        <v>0</v>
      </c>
      <c r="CG47" s="56">
        <f>'Indicator Data'!U50/'Indicator Data'!$CB50</f>
        <v>0</v>
      </c>
      <c r="CH47" s="55">
        <f t="shared" si="97"/>
        <v>0</v>
      </c>
      <c r="CI47" s="55">
        <f t="shared" si="57"/>
        <v>0</v>
      </c>
      <c r="CJ47" s="55">
        <f>ROUND(IF('Indicator Data'!V50=0,0,IF(LOG('Indicator Data'!V50)&gt;CJ$195,10,IF(LOG('Indicator Data'!V50)&lt;CJ$194,0,10-(CJ$195-LOG('Indicator Data'!V50))/(CJ$195-CJ$194)*10))),1)</f>
        <v>0</v>
      </c>
      <c r="CK47" s="56">
        <f>IF('Indicator Data'!V50/'Indicator Data'!$CB50&gt;1,1,'Indicator Data'!V50/'Indicator Data'!$CB50)</f>
        <v>0</v>
      </c>
      <c r="CL47" s="55">
        <f t="shared" si="98"/>
        <v>0</v>
      </c>
      <c r="CM47" s="55">
        <f t="shared" si="58"/>
        <v>0</v>
      </c>
      <c r="CN47" s="55">
        <f>ROUND(IF('Indicator Data'!W50=0,0,IF(LOG('Indicator Data'!W50)&gt;CN$195,10,IF(LOG('Indicator Data'!W50)&lt;CN$194,0,10-(CN$195-LOG('Indicator Data'!W50))/(CN$195-CN$194)*10))),1)</f>
        <v>0</v>
      </c>
      <c r="CO47" s="56">
        <f>'Indicator Data'!W50/'Indicator Data'!$CB50</f>
        <v>0</v>
      </c>
      <c r="CP47" s="55">
        <f t="shared" si="99"/>
        <v>0</v>
      </c>
      <c r="CQ47" s="55">
        <f t="shared" si="59"/>
        <v>0</v>
      </c>
      <c r="CR47" s="55">
        <f t="shared" si="100"/>
        <v>0</v>
      </c>
      <c r="CS47" s="55">
        <f>IF('Indicator Data'!BR50="No data","x",ROUND(IF('Indicator Data'!BR50&gt;CS$195,0,IF('Indicator Data'!BR50&lt;CS$194,10,(CS$195-'Indicator Data'!BR50)/(CS$195-CS$194)*10)),1))</f>
        <v>0.1</v>
      </c>
      <c r="CT47" s="55">
        <f>IF('Indicator Data'!BS50="No data","x",ROUND(IF('Indicator Data'!BS50&gt;CT$195,0,IF('Indicator Data'!BS50&lt;CT$194,10,(CT$195-'Indicator Data'!BS50)/(CT$195-CT$194)*10)),1))</f>
        <v>0</v>
      </c>
      <c r="CU47" s="55" t="str">
        <f>IF('Indicator Data'!AC50="No data","x",ROUND(IF('Indicator Data'!AC50&gt;CU$195,0,IF('Indicator Data'!AC50&lt;CU$194,10,(CU$195-'Indicator Data'!AC50)/(CU$195-CU$194)*10)),1))</f>
        <v>x</v>
      </c>
      <c r="CV47" s="55">
        <f t="shared" si="101"/>
        <v>0.1</v>
      </c>
      <c r="CW47" s="55">
        <f>IF('Indicator Data'!X50="No data","x",ROUND(IF(LOG('Indicator Data'!X50)&gt;CW$195,10,IF(LOG('Indicator Data'!X50)&lt;CW$194,0,10-(CW$195-LOG('Indicator Data'!X50))/(CW$195-CW$194)*10)),1))</f>
        <v>7.1</v>
      </c>
      <c r="CX47" s="55">
        <f>IF('Indicator Data'!Y50="No data","x",ROUND(IF('Indicator Data'!Y50&gt;CX$195,10,IF('Indicator Data'!Y50&lt;CX$194,0,10-(CX$195-'Indicator Data'!Y50)/(CX$195-CX$194)*10)),1))</f>
        <v>0.9</v>
      </c>
      <c r="CY47" s="55">
        <f>IF('Indicator Data'!Z50="No data","x",ROUND(IF('Indicator Data'!Z50&gt;CY$195,10,IF('Indicator Data'!Z50&lt;CY$194,0,10-(CY$195-'Indicator Data'!Z50)/(CY$195-CY$194)*10)),1))</f>
        <v>7.4</v>
      </c>
      <c r="CZ47" s="55">
        <f>IF('Indicator Data'!AA50="No data","x",ROUND(IF('Indicator Data'!AA50&gt;CZ$195,10,IF('Indicator Data'!AA50&lt;CZ$194,0,10-(CZ$195-'Indicator Data'!AA50)/(CZ$195-CZ$194)*10)),1))</f>
        <v>1</v>
      </c>
      <c r="DA47" s="55">
        <f t="shared" si="60"/>
        <v>4.0999999999999996</v>
      </c>
      <c r="DB47" s="55">
        <f t="shared" si="61"/>
        <v>2.8</v>
      </c>
      <c r="DC47" s="55" t="str">
        <f>IF('Indicator Data'!AF50="No data","x",ROUND(IF('Indicator Data'!AF50&gt;DC$195,10,IF('Indicator Data'!AF50&lt;DC$194,0,10-(DC$195-'Indicator Data'!AF50)/(DC$195-DC$194)*10)),1))</f>
        <v>x</v>
      </c>
      <c r="DD47" s="55">
        <f>IF('Indicator Data'!AG50="No data","x",ROUND(IF('Indicator Data'!AG50&gt;DD$195,10,IF('Indicator Data'!AG50&lt;DD$194,0,10-(DD$195-'Indicator Data'!AG50)/(DD$195-DD$194)*10)),1))</f>
        <v>0.1</v>
      </c>
      <c r="DE47" s="55">
        <f t="shared" si="62"/>
        <v>3.3</v>
      </c>
      <c r="DF47" s="55">
        <f>IF('Indicator Data'!AB50="No data","x",ROUND(IF('Indicator Data'!AB50&gt;DF$195,10,IF('Indicator Data'!AB50&lt;DF$194,0,10-(DF$195-'Indicator Data'!AB50)/(DF$195-DF$194)*10)),1))</f>
        <v>0</v>
      </c>
      <c r="DG47" s="55">
        <f t="shared" si="63"/>
        <v>0</v>
      </c>
      <c r="DH47" s="184">
        <f>IF('Indicator Data'!AD50="No data","x",'Indicator Data'!AD50/'Indicator Data'!$CA50)</f>
        <v>1.0684603253766204E-3</v>
      </c>
      <c r="DI47" s="55">
        <f t="shared" si="64"/>
        <v>0</v>
      </c>
      <c r="DJ47" s="55">
        <f>IF('Indicator Data'!AE50="No data","x",ROUND(IF('Indicator Data'!AE50&gt;DJ$195,0,IF('Indicator Data'!AE50&lt;DJ$194,10,(DJ$195-'Indicator Data'!AE50)/(DJ$195-DJ$194)*10)),1))</f>
        <v>4</v>
      </c>
      <c r="DK47" s="55">
        <f t="shared" si="65"/>
        <v>2</v>
      </c>
      <c r="DL47" s="55">
        <f t="shared" si="66"/>
        <v>1.8</v>
      </c>
      <c r="DM47" s="57">
        <f t="shared" si="102"/>
        <v>1.2</v>
      </c>
      <c r="DN47" s="58">
        <f t="shared" si="103"/>
        <v>1.7</v>
      </c>
      <c r="DO47" s="55">
        <f>ROUND(IF('Indicator Data'!AH50=0,0,IF('Indicator Data'!AH50&gt;DO$195,10,IF('Indicator Data'!AH50&lt;DO$194,0,10-(DO$195-'Indicator Data'!AH50)/(DO$195-DO$194)*10))),1)</f>
        <v>0.1</v>
      </c>
      <c r="DP47" s="55">
        <f>ROUND(IF('Indicator Data'!AI50=0,0,IF(LOG('Indicator Data'!AI50)&gt;LOG(DP$195),10,IF(LOG('Indicator Data'!AI50)&lt;LOG(DP$194),0,10-(LOG(DP$195)-LOG('Indicator Data'!AI50))/(LOG(DP$195)-LOG(DP$194))*10))),1)</f>
        <v>0</v>
      </c>
      <c r="DQ47" s="57">
        <f t="shared" si="104"/>
        <v>0.1</v>
      </c>
      <c r="DR47" s="55">
        <f>'Indicator Data'!AJ50</f>
        <v>0</v>
      </c>
      <c r="DS47" s="55">
        <f>'Indicator Data'!AK50</f>
        <v>0</v>
      </c>
      <c r="DT47" s="57">
        <f t="shared" si="105"/>
        <v>0</v>
      </c>
      <c r="DU47" s="58">
        <f t="shared" si="106"/>
        <v>0.1</v>
      </c>
      <c r="DV47" s="15"/>
      <c r="DW47" s="103"/>
    </row>
    <row r="48" spans="1:127" s="4" customFormat="1" x14ac:dyDescent="0.25">
      <c r="A48" s="121" t="str">
        <f>'Indicator Data'!A51</f>
        <v>Denmark</v>
      </c>
      <c r="B48" s="59" t="str">
        <f>'Indicator Data'!B51</f>
        <v>DNK</v>
      </c>
      <c r="C48" s="55">
        <f>ROUND(IF('Indicator Data'!C51=0,0.1,IF(LOG('Indicator Data'!C51)&gt;C$195,10,IF(LOG('Indicator Data'!C51)&lt;C$194,0,10-(C$195-LOG('Indicator Data'!C51))/(C$195-C$194)*10))),1)</f>
        <v>0.1</v>
      </c>
      <c r="D48" s="55">
        <f>ROUND(IF('Indicator Data'!D51=0,0.1,IF(LOG('Indicator Data'!D51)&gt;D$195,10,IF(LOG('Indicator Data'!D51)&lt;D$194,0,10-(D$195-LOG('Indicator Data'!D51))/(D$195-D$194)*10))),1)</f>
        <v>0.1</v>
      </c>
      <c r="E48" s="55">
        <f t="shared" si="67"/>
        <v>0.1</v>
      </c>
      <c r="F48" s="55">
        <f>IF('Indicator Data'!E51="No data",0.1,(ROUND(IF('Indicator Data'!E51=0,0,IF(LOG('Indicator Data'!E51)&gt;F$195,10,IF(LOG('Indicator Data'!E51)&lt;F$194,0,10-(F$195-LOG('Indicator Data'!E51))/(F$195-F$194)*10))),1)))</f>
        <v>3.8</v>
      </c>
      <c r="G48" s="55">
        <f>ROUND(IF('Indicator Data'!F51=0,0,IF(LOG('Indicator Data'!F51)&gt;G$195,10,IF(LOG('Indicator Data'!F51)&lt;G$194,0,10-(G$195-LOG('Indicator Data'!F51))/(G$195-G$194)*10))),1)</f>
        <v>0</v>
      </c>
      <c r="H48" s="55">
        <f>ROUND(IF('Indicator Data'!G51=0,0,IF(LOG('Indicator Data'!G51)&gt;H$195,10,IF(LOG('Indicator Data'!G51)&lt;H$194,0,10-(H$195-LOG('Indicator Data'!G51))/(H$195-H$194)*10))),1)</f>
        <v>0</v>
      </c>
      <c r="I48" s="55">
        <f>ROUND(IF('Indicator Data'!H51=0,0,IF(LOG('Indicator Data'!H51)&gt;I$195,10,IF(LOG('Indicator Data'!H51)&lt;I$194,0,10-(I$195-LOG('Indicator Data'!H51))/(I$195-I$194)*10))),1)</f>
        <v>0</v>
      </c>
      <c r="J48" s="55">
        <f t="shared" si="68"/>
        <v>0</v>
      </c>
      <c r="K48" s="55">
        <f>ROUND(IF('Indicator Data'!I51=0,0,IF(LOG('Indicator Data'!I51)&gt;K$195,10,IF(LOG('Indicator Data'!I51)&lt;K$194,0,10-(K$195-LOG('Indicator Data'!I51))/(K$195-K$194)*10))),1)</f>
        <v>0</v>
      </c>
      <c r="L48" s="55">
        <f t="shared" si="69"/>
        <v>0</v>
      </c>
      <c r="M48" s="55">
        <f>ROUND(IF('Indicator Data'!J51=0,0,IF(LOG('Indicator Data'!J51)&gt;M$195,10,IF(LOG('Indicator Data'!J51)&lt;M$194,0,10-(M$195-LOG('Indicator Data'!J51))/(M$195-M$194)*10))),1)</f>
        <v>0</v>
      </c>
      <c r="N48" s="56">
        <f>'Indicator Data'!C51/'Indicator Data'!$CB51</f>
        <v>0</v>
      </c>
      <c r="O48" s="56">
        <f>'Indicator Data'!D51/'Indicator Data'!$CB51</f>
        <v>0</v>
      </c>
      <c r="P48" s="56">
        <f>IF(F48=0.1,"x",'Indicator Data'!E51/'Indicator Data'!$CB51)</f>
        <v>5.9920571082433983E-4</v>
      </c>
      <c r="Q48" s="56">
        <f>'Indicator Data'!F51/'Indicator Data'!$CB51</f>
        <v>0</v>
      </c>
      <c r="R48" s="56">
        <f>'Indicator Data'!G51/'Indicator Data'!$CB51</f>
        <v>0</v>
      </c>
      <c r="S48" s="56">
        <f>'Indicator Data'!H51/'Indicator Data'!$CB51</f>
        <v>0</v>
      </c>
      <c r="T48" s="56">
        <f>'Indicator Data'!I51/'Indicator Data'!$CB51</f>
        <v>0</v>
      </c>
      <c r="U48" s="56">
        <f>'Indicator Data'!J51/'Indicator Data'!$CB51</f>
        <v>0</v>
      </c>
      <c r="V48" s="55">
        <f t="shared" si="70"/>
        <v>0</v>
      </c>
      <c r="W48" s="55">
        <f t="shared" si="71"/>
        <v>0</v>
      </c>
      <c r="X48" s="55">
        <f t="shared" si="72"/>
        <v>0</v>
      </c>
      <c r="Y48" s="55">
        <f t="shared" si="73"/>
        <v>0.4</v>
      </c>
      <c r="Z48" s="55">
        <f t="shared" si="74"/>
        <v>0</v>
      </c>
      <c r="AA48" s="55">
        <f t="shared" si="75"/>
        <v>0</v>
      </c>
      <c r="AB48" s="55">
        <f t="shared" si="76"/>
        <v>0</v>
      </c>
      <c r="AC48" s="55">
        <f t="shared" si="77"/>
        <v>0</v>
      </c>
      <c r="AD48" s="55">
        <f t="shared" si="78"/>
        <v>0</v>
      </c>
      <c r="AE48" s="55">
        <f t="shared" si="79"/>
        <v>0</v>
      </c>
      <c r="AF48" s="55">
        <f t="shared" si="80"/>
        <v>0</v>
      </c>
      <c r="AG48" s="55">
        <f>ROUND(IF('Indicator Data'!K51=0,0,IF('Indicator Data'!K51&gt;AG$195,10,IF('Indicator Data'!K51&lt;AG$194,0,10-(AG$195-'Indicator Data'!K51)/(AG$195-AG$194)*10))),1)</f>
        <v>1</v>
      </c>
      <c r="AH48" s="55">
        <f t="shared" si="81"/>
        <v>0.1</v>
      </c>
      <c r="AI48" s="55">
        <f t="shared" si="82"/>
        <v>0.1</v>
      </c>
      <c r="AJ48" s="55">
        <f t="shared" si="83"/>
        <v>0</v>
      </c>
      <c r="AK48" s="55">
        <f t="shared" si="84"/>
        <v>0</v>
      </c>
      <c r="AL48" s="55">
        <f t="shared" si="85"/>
        <v>0</v>
      </c>
      <c r="AM48" s="55">
        <f t="shared" si="86"/>
        <v>0</v>
      </c>
      <c r="AN48" s="55">
        <f t="shared" si="87"/>
        <v>0</v>
      </c>
      <c r="AO48" s="183">
        <f t="shared" si="88"/>
        <v>0.1</v>
      </c>
      <c r="AP48" s="183">
        <f t="shared" si="41"/>
        <v>2.2999999999999998</v>
      </c>
      <c r="AQ48" s="183">
        <f t="shared" si="89"/>
        <v>0</v>
      </c>
      <c r="AR48" s="183">
        <f t="shared" si="90"/>
        <v>0</v>
      </c>
      <c r="AS48" s="55">
        <f t="shared" si="91"/>
        <v>0.5</v>
      </c>
      <c r="AT48" s="55">
        <f>IF('Indicator Data'!L51="No data","x",IF('Indicator Data'!CC51&lt;1000,"x",ROUND((IF('Indicator Data'!L51&gt;AT$195,10,IF('Indicator Data'!L51&lt;AT$194,0,10-(AT$195-'Indicator Data'!L51)/(AT$195-AT$194)*10))),1)))</f>
        <v>4</v>
      </c>
      <c r="AU48" s="183">
        <f t="shared" si="92"/>
        <v>2.2999999999999998</v>
      </c>
      <c r="AV48" s="55">
        <f>IF('Indicator Data'!M51="No data","x",ROUND(IF('Indicator Data'!M51=0,0,IF(LOG('Indicator Data'!M51)&gt;AV$195,10,IF(LOG('Indicator Data'!M51)&lt;AV$194,0,10-(AV$195-LOG('Indicator Data'!M51))/(AV$195-AV$194)*10))),1))</f>
        <v>0</v>
      </c>
      <c r="AW48" s="56">
        <f>IF(AV48="x","x",'Indicator Data'!M51/'Indicator Data'!$CB51)</f>
        <v>0</v>
      </c>
      <c r="AX48" s="55">
        <f t="shared" si="42"/>
        <v>0</v>
      </c>
      <c r="AY48" s="55">
        <f t="shared" si="43"/>
        <v>0</v>
      </c>
      <c r="AZ48" s="55" t="str">
        <f>IF('Indicator Data'!N51="No data","x",ROUND(IF('Indicator Data'!N51=0,0,IF(LOG('Indicator Data'!N51)&gt;AZ$195,10,IF(LOG('Indicator Data'!N51)&lt;AZ$194,0,10-(AZ$195-LOG('Indicator Data'!N51))/(AZ$195-AZ$194)*10))),1))</f>
        <v>x</v>
      </c>
      <c r="BA48" s="56" t="str">
        <f>IF(AZ48="x","x",'Indicator Data'!N51/'Indicator Data'!$CB51)</f>
        <v>x</v>
      </c>
      <c r="BB48" s="55" t="str">
        <f t="shared" si="44"/>
        <v>x</v>
      </c>
      <c r="BC48" s="55" t="str">
        <f t="shared" si="45"/>
        <v>x</v>
      </c>
      <c r="BD48" s="55" t="str">
        <f>IF('Indicator Data'!O51="No data","x",ROUND(IF('Indicator Data'!O51=0,0,IF(LOG('Indicator Data'!O51)&gt;BD$195,10,IF(LOG('Indicator Data'!O51)&lt;BD$194,0,10-(BD$195-LOG('Indicator Data'!O51))/(BD$195-BD$194)*10))),1))</f>
        <v>x</v>
      </c>
      <c r="BE48" s="56" t="str">
        <f>IF(BD48="x","x",'Indicator Data'!O51/'Indicator Data'!$CB51)</f>
        <v>x</v>
      </c>
      <c r="BF48" s="55" t="str">
        <f t="shared" si="46"/>
        <v>x</v>
      </c>
      <c r="BG48" s="55" t="str">
        <f t="shared" si="47"/>
        <v>x</v>
      </c>
      <c r="BH48" s="55" t="str">
        <f>IF('Indicator Data'!P51="No data","x",ROUND(IF('Indicator Data'!P51=0,0,IF(LOG('Indicator Data'!P51)&gt;BH$195,10,IF(LOG('Indicator Data'!P51)&lt;BH$194,0,10-(BH$195-LOG('Indicator Data'!P51))/(BH$195-BH$194)*10))),1))</f>
        <v>x</v>
      </c>
      <c r="BI48" s="56" t="str">
        <f>IF(BH48="x","x",'Indicator Data'!P51/'Indicator Data'!$CB51)</f>
        <v>x</v>
      </c>
      <c r="BJ48" s="55" t="str">
        <f t="shared" si="48"/>
        <v>x</v>
      </c>
      <c r="BK48" s="55" t="str">
        <f t="shared" si="49"/>
        <v>x</v>
      </c>
      <c r="BL48" s="55">
        <f t="shared" si="50"/>
        <v>0</v>
      </c>
      <c r="BM48" s="55">
        <f>ROUND(IF('Indicator Data'!Q51=0,0,IF(LOG('Indicator Data'!Q51)&gt;BM$195,10,IF(LOG('Indicator Data'!Q51)&lt;BM$194,0,10-(BM$195-LOG('Indicator Data'!Q51))/(BM$195-BM$194)*10))),1)</f>
        <v>0</v>
      </c>
      <c r="BN48" s="55">
        <f>ROUND(IF('Indicator Data'!R51=0,0,IF(LOG('Indicator Data'!R51)&gt;BN$195,10,IF(LOG('Indicator Data'!R51)&lt;BN$194,0,10-(BN$195-LOG('Indicator Data'!R51))/(BN$195-BN$194)*10))),1)</f>
        <v>0</v>
      </c>
      <c r="BO48" s="55">
        <f t="shared" si="51"/>
        <v>0</v>
      </c>
      <c r="BP48" s="56">
        <f>'Indicator Data'!Q51/'Indicator Data'!$CB51</f>
        <v>0</v>
      </c>
      <c r="BQ48" s="56">
        <f>'Indicator Data'!R51/'Indicator Data'!$CB51</f>
        <v>0</v>
      </c>
      <c r="BR48" s="55">
        <f t="shared" si="93"/>
        <v>0</v>
      </c>
      <c r="BS48" s="55">
        <f t="shared" si="94"/>
        <v>0</v>
      </c>
      <c r="BT48" s="55">
        <f t="shared" si="28"/>
        <v>0</v>
      </c>
      <c r="BU48" s="55">
        <f t="shared" si="52"/>
        <v>0</v>
      </c>
      <c r="BV48" s="55">
        <f>ROUND(IF('Indicator Data'!S51=0,0,IF(LOG('Indicator Data'!S51)&gt;BV$195,10,IF(LOG('Indicator Data'!S51)&lt;BV$194,0,10-(BV$195-LOG('Indicator Data'!S51))/(BV$195-BV$194)*10))),1)</f>
        <v>0</v>
      </c>
      <c r="BW48" s="55">
        <f>ROUND(IF('Indicator Data'!T51=0,0,IF(LOG('Indicator Data'!T51)&gt;BW$195,10,IF(LOG('Indicator Data'!T51)&lt;BW$194,0,10-(BW$195-LOG('Indicator Data'!T51))/(BW$195-BW$194)*10))),1)</f>
        <v>0</v>
      </c>
      <c r="BX48" s="55">
        <f t="shared" si="53"/>
        <v>0</v>
      </c>
      <c r="BY48" s="56">
        <f>'Indicator Data'!S51/'Indicator Data'!$CB51</f>
        <v>0</v>
      </c>
      <c r="BZ48" s="56">
        <f>'Indicator Data'!T51/'Indicator Data'!$CB51</f>
        <v>0</v>
      </c>
      <c r="CA48" s="55">
        <f t="shared" si="95"/>
        <v>0</v>
      </c>
      <c r="CB48" s="55">
        <f t="shared" si="96"/>
        <v>0</v>
      </c>
      <c r="CC48" s="55">
        <f t="shared" si="54"/>
        <v>0</v>
      </c>
      <c r="CD48" s="55">
        <f t="shared" si="55"/>
        <v>0</v>
      </c>
      <c r="CE48" s="55">
        <f t="shared" si="56"/>
        <v>0</v>
      </c>
      <c r="CF48" s="55">
        <f>ROUND(IF('Indicator Data'!U51=0,0,IF(LOG('Indicator Data'!U51)&gt;CF$195,10,IF(LOG('Indicator Data'!U51)&lt;CF$194,0,10-(CF$195-LOG('Indicator Data'!U51))/(CF$195-CF$194)*10))),1)</f>
        <v>0</v>
      </c>
      <c r="CG48" s="56">
        <f>'Indicator Data'!U51/'Indicator Data'!$CB51</f>
        <v>0</v>
      </c>
      <c r="CH48" s="55">
        <f t="shared" si="97"/>
        <v>0</v>
      </c>
      <c r="CI48" s="55">
        <f t="shared" si="57"/>
        <v>0</v>
      </c>
      <c r="CJ48" s="55">
        <f>ROUND(IF('Indicator Data'!V51=0,0,IF(LOG('Indicator Data'!V51)&gt;CJ$195,10,IF(LOG('Indicator Data'!V51)&lt;CJ$194,0,10-(CJ$195-LOG('Indicator Data'!V51))/(CJ$195-CJ$194)*10))),1)</f>
        <v>0</v>
      </c>
      <c r="CK48" s="56">
        <f>IF('Indicator Data'!V51/'Indicator Data'!$CB51&gt;1,1,'Indicator Data'!V51/'Indicator Data'!$CB51)</f>
        <v>0</v>
      </c>
      <c r="CL48" s="55">
        <f t="shared" si="98"/>
        <v>0</v>
      </c>
      <c r="CM48" s="55">
        <f t="shared" si="58"/>
        <v>0</v>
      </c>
      <c r="CN48" s="55">
        <f>ROUND(IF('Indicator Data'!W51=0,0,IF(LOG('Indicator Data'!W51)&gt;CN$195,10,IF(LOG('Indicator Data'!W51)&lt;CN$194,0,10-(CN$195-LOG('Indicator Data'!W51))/(CN$195-CN$194)*10))),1)</f>
        <v>0</v>
      </c>
      <c r="CO48" s="56">
        <f>'Indicator Data'!W51/'Indicator Data'!$CB51</f>
        <v>0</v>
      </c>
      <c r="CP48" s="55">
        <f t="shared" si="99"/>
        <v>0</v>
      </c>
      <c r="CQ48" s="55">
        <f t="shared" si="59"/>
        <v>0</v>
      </c>
      <c r="CR48" s="55">
        <f t="shared" si="100"/>
        <v>0</v>
      </c>
      <c r="CS48" s="55">
        <f>IF('Indicator Data'!BR51="No data","x",ROUND(IF('Indicator Data'!BR51&gt;CS$195,0,IF('Indicator Data'!BR51&lt;CS$194,10,(CS$195-'Indicator Data'!BR51)/(CS$195-CS$194)*10)),1))</f>
        <v>0</v>
      </c>
      <c r="CT48" s="55">
        <f>IF('Indicator Data'!BS51="No data","x",ROUND(IF('Indicator Data'!BS51&gt;CT$195,0,IF('Indicator Data'!BS51&lt;CT$194,10,(CT$195-'Indicator Data'!BS51)/(CT$195-CT$194)*10)),1))</f>
        <v>0</v>
      </c>
      <c r="CU48" s="55" t="str">
        <f>IF('Indicator Data'!AC51="No data","x",ROUND(IF('Indicator Data'!AC51&gt;CU$195,0,IF('Indicator Data'!AC51&lt;CU$194,10,(CU$195-'Indicator Data'!AC51)/(CU$195-CU$194)*10)),1))</f>
        <v>x</v>
      </c>
      <c r="CV48" s="55">
        <f t="shared" si="101"/>
        <v>0</v>
      </c>
      <c r="CW48" s="55">
        <f>IF('Indicator Data'!X51="No data","x",ROUND(IF(LOG('Indicator Data'!X51)&gt;CW$195,10,IF(LOG('Indicator Data'!X51)&lt;CW$194,0,10-(CW$195-LOG('Indicator Data'!X51))/(CW$195-CW$194)*10)),1))</f>
        <v>7.1</v>
      </c>
      <c r="CX48" s="55">
        <f>IF('Indicator Data'!Y51="No data","x",ROUND(IF('Indicator Data'!Y51&gt;CX$195,10,IF('Indicator Data'!Y51&lt;CX$194,0,10-(CX$195-'Indicator Data'!Y51)/(CX$195-CX$194)*10)),1))</f>
        <v>1.4</v>
      </c>
      <c r="CY48" s="55">
        <f>IF('Indicator Data'!Z51="No data","x",ROUND(IF('Indicator Data'!Z51&gt;CY$195,10,IF('Indicator Data'!Z51&lt;CY$194,0,10-(CY$195-'Indicator Data'!Z51)/(CY$195-CY$194)*10)),1))</f>
        <v>8.8000000000000007</v>
      </c>
      <c r="CZ48" s="55" t="str">
        <f>IF('Indicator Data'!AA51="No data","x",ROUND(IF('Indicator Data'!AA51&gt;CZ$195,10,IF('Indicator Data'!AA51&lt;CZ$194,0,10-(CZ$195-'Indicator Data'!AA51)/(CZ$195-CZ$194)*10)),1))</f>
        <v>x</v>
      </c>
      <c r="DA48" s="55">
        <f t="shared" si="60"/>
        <v>5.8</v>
      </c>
      <c r="DB48" s="55">
        <f t="shared" si="61"/>
        <v>3.9</v>
      </c>
      <c r="DC48" s="55">
        <f>IF('Indicator Data'!AF51="No data","x",ROUND(IF('Indicator Data'!AF51&gt;DC$195,10,IF('Indicator Data'!AF51&lt;DC$194,0,10-(DC$195-'Indicator Data'!AF51)/(DC$195-DC$194)*10)),1))</f>
        <v>0</v>
      </c>
      <c r="DD48" s="55">
        <f>IF('Indicator Data'!AG51="No data","x",ROUND(IF('Indicator Data'!AG51&gt;DD$195,10,IF('Indicator Data'!AG51&lt;DD$194,0,10-(DD$195-'Indicator Data'!AG51)/(DD$195-DD$194)*10)),1))</f>
        <v>0.2</v>
      </c>
      <c r="DE48" s="55">
        <f t="shared" si="62"/>
        <v>3.5</v>
      </c>
      <c r="DF48" s="55">
        <f>IF('Indicator Data'!AB51="No data","x",ROUND(IF('Indicator Data'!AB51&gt;DF$195,10,IF('Indicator Data'!AB51&lt;DF$194,0,10-(DF$195-'Indicator Data'!AB51)/(DF$195-DF$194)*10)),1))</f>
        <v>0</v>
      </c>
      <c r="DG48" s="55">
        <f t="shared" si="63"/>
        <v>0</v>
      </c>
      <c r="DH48" s="184">
        <f>IF('Indicator Data'!AD51="No data","x",'Indicator Data'!AD51/'Indicator Data'!$CA51)</f>
        <v>3.7769342624591618E-4</v>
      </c>
      <c r="DI48" s="55">
        <f t="shared" si="64"/>
        <v>6.2</v>
      </c>
      <c r="DJ48" s="55">
        <f>IF('Indicator Data'!AE51="No data","x",ROUND(IF('Indicator Data'!AE51&gt;DJ$195,0,IF('Indicator Data'!AE51&lt;DJ$194,10,(DJ$195-'Indicator Data'!AE51)/(DJ$195-DJ$194)*10)),1))</f>
        <v>0</v>
      </c>
      <c r="DK48" s="55">
        <f t="shared" si="65"/>
        <v>3.1</v>
      </c>
      <c r="DL48" s="55">
        <f t="shared" si="66"/>
        <v>2.2000000000000002</v>
      </c>
      <c r="DM48" s="57">
        <f t="shared" si="102"/>
        <v>1.7</v>
      </c>
      <c r="DN48" s="58">
        <f t="shared" si="103"/>
        <v>1.1000000000000001</v>
      </c>
      <c r="DO48" s="55">
        <f>ROUND(IF('Indicator Data'!AH51=0,0,IF('Indicator Data'!AH51&gt;DO$195,10,IF('Indicator Data'!AH51&lt;DO$194,0,10-(DO$195-'Indicator Data'!AH51)/(DO$195-DO$194)*10))),1)</f>
        <v>0</v>
      </c>
      <c r="DP48" s="55">
        <f>ROUND(IF('Indicator Data'!AI51=0,0,IF(LOG('Indicator Data'!AI51)&gt;LOG(DP$195),10,IF(LOG('Indicator Data'!AI51)&lt;LOG(DP$194),0,10-(LOG(DP$195)-LOG('Indicator Data'!AI51))/(LOG(DP$195)-LOG(DP$194))*10))),1)</f>
        <v>0</v>
      </c>
      <c r="DQ48" s="57">
        <f t="shared" si="104"/>
        <v>0</v>
      </c>
      <c r="DR48" s="55">
        <f>'Indicator Data'!AJ51</f>
        <v>0</v>
      </c>
      <c r="DS48" s="55">
        <f>'Indicator Data'!AK51</f>
        <v>0</v>
      </c>
      <c r="DT48" s="57">
        <f t="shared" si="105"/>
        <v>0</v>
      </c>
      <c r="DU48" s="58">
        <f t="shared" si="106"/>
        <v>0</v>
      </c>
      <c r="DV48" s="15"/>
      <c r="DW48" s="103"/>
    </row>
    <row r="49" spans="1:127" s="4" customFormat="1" x14ac:dyDescent="0.25">
      <c r="A49" s="121" t="str">
        <f>'Indicator Data'!A52</f>
        <v>Djibouti</v>
      </c>
      <c r="B49" s="59" t="str">
        <f>'Indicator Data'!B52</f>
        <v>DJI</v>
      </c>
      <c r="C49" s="55">
        <f>ROUND(IF('Indicator Data'!C52=0,0.1,IF(LOG('Indicator Data'!C52)&gt;C$195,10,IF(LOG('Indicator Data'!C52)&lt;C$194,0,10-(C$195-LOG('Indicator Data'!C52))/(C$195-C$194)*10))),1)</f>
        <v>5.6</v>
      </c>
      <c r="D49" s="55">
        <f>ROUND(IF('Indicator Data'!D52=0,0.1,IF(LOG('Indicator Data'!D52)&gt;D$195,10,IF(LOG('Indicator Data'!D52)&lt;D$194,0,10-(D$195-LOG('Indicator Data'!D52))/(D$195-D$194)*10))),1)</f>
        <v>0.1</v>
      </c>
      <c r="E49" s="55">
        <f t="shared" si="67"/>
        <v>3.3</v>
      </c>
      <c r="F49" s="55">
        <f>IF('Indicator Data'!E52="No data",0.1,(ROUND(IF('Indicator Data'!E52=0,0,IF(LOG('Indicator Data'!E52)&gt;F$195,10,IF(LOG('Indicator Data'!E52)&lt;F$194,0,10-(F$195-LOG('Indicator Data'!E52))/(F$195-F$194)*10))),1)))</f>
        <v>0.6</v>
      </c>
      <c r="G49" s="55">
        <f>ROUND(IF('Indicator Data'!F52=0,0,IF(LOG('Indicator Data'!F52)&gt;G$195,10,IF(LOG('Indicator Data'!F52)&lt;G$194,0,10-(G$195-LOG('Indicator Data'!F52))/(G$195-G$194)*10))),1)</f>
        <v>6.4</v>
      </c>
      <c r="H49" s="55">
        <f>ROUND(IF('Indicator Data'!G52=0,0,IF(LOG('Indicator Data'!G52)&gt;H$195,10,IF(LOG('Indicator Data'!G52)&lt;H$194,0,10-(H$195-LOG('Indicator Data'!G52))/(H$195-H$194)*10))),1)</f>
        <v>0</v>
      </c>
      <c r="I49" s="55">
        <f>ROUND(IF('Indicator Data'!H52=0,0,IF(LOG('Indicator Data'!H52)&gt;I$195,10,IF(LOG('Indicator Data'!H52)&lt;I$194,0,10-(I$195-LOG('Indicator Data'!H52))/(I$195-I$194)*10))),1)</f>
        <v>0</v>
      </c>
      <c r="J49" s="55">
        <f t="shared" si="68"/>
        <v>0</v>
      </c>
      <c r="K49" s="55">
        <f>ROUND(IF('Indicator Data'!I52=0,0,IF(LOG('Indicator Data'!I52)&gt;K$195,10,IF(LOG('Indicator Data'!I52)&lt;K$194,0,10-(K$195-LOG('Indicator Data'!I52))/(K$195-K$194)*10))),1)</f>
        <v>0</v>
      </c>
      <c r="L49" s="55">
        <f t="shared" si="69"/>
        <v>0</v>
      </c>
      <c r="M49" s="55">
        <f>ROUND(IF('Indicator Data'!J52=0,0,IF(LOG('Indicator Data'!J52)&gt;M$195,10,IF(LOG('Indicator Data'!J52)&lt;M$194,0,10-(M$195-LOG('Indicator Data'!J52))/(M$195-M$194)*10))),1)</f>
        <v>8.6</v>
      </c>
      <c r="N49" s="56">
        <f>'Indicator Data'!C52/'Indicator Data'!$CB52</f>
        <v>1.8875457063571382E-3</v>
      </c>
      <c r="O49" s="56">
        <f>'Indicator Data'!D52/'Indicator Data'!$CB52</f>
        <v>0</v>
      </c>
      <c r="P49" s="56">
        <f>IF(F49=0.1,"x",'Indicator Data'!E52/'Indicator Data'!$CB52)</f>
        <v>1.9281365114127535E-4</v>
      </c>
      <c r="Q49" s="56">
        <f>'Indicator Data'!F52/'Indicator Data'!$CB52</f>
        <v>7.3553008693328316E-5</v>
      </c>
      <c r="R49" s="56">
        <f>'Indicator Data'!G52/'Indicator Data'!$CB52</f>
        <v>0</v>
      </c>
      <c r="S49" s="56">
        <f>'Indicator Data'!H52/'Indicator Data'!$CB52</f>
        <v>0</v>
      </c>
      <c r="T49" s="56">
        <f>'Indicator Data'!I52/'Indicator Data'!$CB52</f>
        <v>0</v>
      </c>
      <c r="U49" s="56">
        <f>'Indicator Data'!J52/'Indicator Data'!$CB52</f>
        <v>3.1156471983068562E-2</v>
      </c>
      <c r="V49" s="55">
        <f t="shared" si="70"/>
        <v>9.4</v>
      </c>
      <c r="W49" s="55">
        <f t="shared" si="71"/>
        <v>0</v>
      </c>
      <c r="X49" s="55">
        <f t="shared" si="72"/>
        <v>6.8</v>
      </c>
      <c r="Y49" s="55">
        <f t="shared" si="73"/>
        <v>0.1</v>
      </c>
      <c r="Z49" s="55">
        <f t="shared" si="74"/>
        <v>9.6999999999999993</v>
      </c>
      <c r="AA49" s="55">
        <f t="shared" si="75"/>
        <v>0</v>
      </c>
      <c r="AB49" s="55">
        <f t="shared" si="76"/>
        <v>0</v>
      </c>
      <c r="AC49" s="55">
        <f t="shared" si="77"/>
        <v>0</v>
      </c>
      <c r="AD49" s="55">
        <f t="shared" si="78"/>
        <v>0</v>
      </c>
      <c r="AE49" s="55">
        <f t="shared" si="79"/>
        <v>0</v>
      </c>
      <c r="AF49" s="55">
        <f t="shared" si="80"/>
        <v>10</v>
      </c>
      <c r="AG49" s="55">
        <f>ROUND(IF('Indicator Data'!K52=0,0,IF('Indicator Data'!K52&gt;AG$195,10,IF('Indicator Data'!K52&lt;AG$194,0,10-(AG$195-'Indicator Data'!K52)/(AG$195-AG$194)*10))),1)</f>
        <v>6.7</v>
      </c>
      <c r="AH49" s="55">
        <f t="shared" si="81"/>
        <v>7.5</v>
      </c>
      <c r="AI49" s="55">
        <f t="shared" si="82"/>
        <v>0.1</v>
      </c>
      <c r="AJ49" s="55">
        <f t="shared" si="83"/>
        <v>0</v>
      </c>
      <c r="AK49" s="55">
        <f t="shared" si="84"/>
        <v>0</v>
      </c>
      <c r="AL49" s="55">
        <f t="shared" si="85"/>
        <v>0</v>
      </c>
      <c r="AM49" s="55">
        <f t="shared" si="86"/>
        <v>0</v>
      </c>
      <c r="AN49" s="55">
        <f t="shared" si="87"/>
        <v>9.4</v>
      </c>
      <c r="AO49" s="183">
        <f t="shared" si="88"/>
        <v>5.3</v>
      </c>
      <c r="AP49" s="183">
        <f t="shared" si="41"/>
        <v>0.4</v>
      </c>
      <c r="AQ49" s="183">
        <f t="shared" si="89"/>
        <v>8.5</v>
      </c>
      <c r="AR49" s="183">
        <f t="shared" si="90"/>
        <v>0</v>
      </c>
      <c r="AS49" s="55">
        <f t="shared" si="91"/>
        <v>8.1</v>
      </c>
      <c r="AT49" s="55">
        <f>IF('Indicator Data'!L52="No data","x",IF('Indicator Data'!CC52&lt;1000,"x",ROUND((IF('Indicator Data'!L52&gt;AT$195,10,IF('Indicator Data'!L52&lt;AT$194,0,10-(AT$195-'Indicator Data'!L52)/(AT$195-AT$194)*10))),1)))</f>
        <v>10</v>
      </c>
      <c r="AU49" s="183">
        <f t="shared" si="92"/>
        <v>9.1</v>
      </c>
      <c r="AV49" s="55">
        <f>IF('Indicator Data'!M52="No data","x",ROUND(IF('Indicator Data'!M52=0,0,IF(LOG('Indicator Data'!M52)&gt;AV$195,10,IF(LOG('Indicator Data'!M52)&lt;AV$194,0,10-(AV$195-LOG('Indicator Data'!M52))/(AV$195-AV$194)*10))),1))</f>
        <v>6.2</v>
      </c>
      <c r="AW49" s="56">
        <f>IF(AV49="x","x",'Indicator Data'!M52/'Indicator Data'!$CB52)</f>
        <v>0.2518398506201513</v>
      </c>
      <c r="AX49" s="55">
        <f t="shared" si="42"/>
        <v>2.8</v>
      </c>
      <c r="AY49" s="55">
        <f t="shared" si="43"/>
        <v>4.7</v>
      </c>
      <c r="AZ49" s="55">
        <f>IF('Indicator Data'!N52="No data","x",ROUND(IF('Indicator Data'!N52=0,0,IF(LOG('Indicator Data'!N52)&gt;AZ$195,10,IF(LOG('Indicator Data'!N52)&lt;AZ$194,0,10-(AZ$195-LOG('Indicator Data'!N52))/(AZ$195-AZ$194)*10))),1))</f>
        <v>0</v>
      </c>
      <c r="BA49" s="56">
        <f>IF(AZ49="x","x",'Indicator Data'!N52/'Indicator Data'!$CB52)</f>
        <v>0</v>
      </c>
      <c r="BB49" s="55">
        <f t="shared" si="44"/>
        <v>0</v>
      </c>
      <c r="BC49" s="55">
        <f t="shared" si="45"/>
        <v>0</v>
      </c>
      <c r="BD49" s="55">
        <f>IF('Indicator Data'!O52="No data","x",ROUND(IF('Indicator Data'!O52=0,0,IF(LOG('Indicator Data'!O52)&gt;BD$195,10,IF(LOG('Indicator Data'!O52)&lt;BD$194,0,10-(BD$195-LOG('Indicator Data'!O52))/(BD$195-BD$194)*10))),1))</f>
        <v>0</v>
      </c>
      <c r="BE49" s="56">
        <f>IF(BD49="x","x",'Indicator Data'!O52/'Indicator Data'!$CB52)</f>
        <v>0</v>
      </c>
      <c r="BF49" s="55">
        <f t="shared" si="46"/>
        <v>0</v>
      </c>
      <c r="BG49" s="55">
        <f t="shared" si="47"/>
        <v>0</v>
      </c>
      <c r="BH49" s="55">
        <f>IF('Indicator Data'!P52="No data","x",ROUND(IF('Indicator Data'!P52=0,0,IF(LOG('Indicator Data'!P52)&gt;BH$195,10,IF(LOG('Indicator Data'!P52)&lt;BH$194,0,10-(BH$195-LOG('Indicator Data'!P52))/(BH$195-BH$194)*10))),1))</f>
        <v>0</v>
      </c>
      <c r="BI49" s="56">
        <f>IF(BH49="x","x",'Indicator Data'!P52/'Indicator Data'!$CB52)</f>
        <v>0</v>
      </c>
      <c r="BJ49" s="55">
        <f t="shared" si="48"/>
        <v>0</v>
      </c>
      <c r="BK49" s="55">
        <f t="shared" si="49"/>
        <v>0</v>
      </c>
      <c r="BL49" s="55">
        <f t="shared" si="50"/>
        <v>1.4</v>
      </c>
      <c r="BM49" s="55">
        <f>ROUND(IF('Indicator Data'!Q52=0,0,IF(LOG('Indicator Data'!Q52)&gt;BM$195,10,IF(LOG('Indicator Data'!Q52)&lt;BM$194,0,10-(BM$195-LOG('Indicator Data'!Q52))/(BM$195-BM$194)*10))),1)</f>
        <v>6.8</v>
      </c>
      <c r="BN49" s="55">
        <f>ROUND(IF('Indicator Data'!R52=0,0,IF(LOG('Indicator Data'!R52)&gt;BN$195,10,IF(LOG('Indicator Data'!R52)&lt;BN$194,0,10-(BN$195-LOG('Indicator Data'!R52))/(BN$195-BN$194)*10))),1)</f>
        <v>4.9000000000000004</v>
      </c>
      <c r="BO49" s="55">
        <f t="shared" si="51"/>
        <v>5.5333333333333341</v>
      </c>
      <c r="BP49" s="56">
        <f>'Indicator Data'!Q52/'Indicator Data'!$CB52</f>
        <v>0.63907909830357235</v>
      </c>
      <c r="BQ49" s="56">
        <f>'Indicator Data'!R52/'Indicator Data'!$CB52</f>
        <v>1.0011425776052525E-2</v>
      </c>
      <c r="BR49" s="55">
        <f t="shared" si="93"/>
        <v>6.4</v>
      </c>
      <c r="BS49" s="55">
        <f t="shared" si="94"/>
        <v>0.1</v>
      </c>
      <c r="BT49" s="55">
        <f t="shared" si="28"/>
        <v>2.1999999999999997</v>
      </c>
      <c r="BU49" s="55">
        <f t="shared" si="52"/>
        <v>4.0999999999999996</v>
      </c>
      <c r="BV49" s="55">
        <f>ROUND(IF('Indicator Data'!S52=0,0,IF(LOG('Indicator Data'!S52)&gt;BV$195,10,IF(LOG('Indicator Data'!S52)&lt;BV$194,0,10-(BV$195-LOG('Indicator Data'!S52))/(BV$195-BV$194)*10))),1)</f>
        <v>6.7</v>
      </c>
      <c r="BW49" s="55">
        <f>ROUND(IF('Indicator Data'!T52=0,0,IF(LOG('Indicator Data'!T52)&gt;BW$195,10,IF(LOG('Indicator Data'!T52)&lt;BW$194,0,10-(BW$195-LOG('Indicator Data'!T52))/(BW$195-BW$194)*10))),1)</f>
        <v>5.2</v>
      </c>
      <c r="BX49" s="55">
        <f t="shared" si="53"/>
        <v>5.7</v>
      </c>
      <c r="BY49" s="56">
        <f>'Indicator Data'!S52/'Indicator Data'!$CB52</f>
        <v>0.59562378056168619</v>
      </c>
      <c r="BZ49" s="56">
        <f>'Indicator Data'!T52/'Indicator Data'!$CB52</f>
        <v>5.3466743517938696E-2</v>
      </c>
      <c r="CA49" s="55">
        <f t="shared" si="95"/>
        <v>9.9</v>
      </c>
      <c r="CB49" s="55">
        <f t="shared" si="96"/>
        <v>0.5</v>
      </c>
      <c r="CC49" s="55">
        <f t="shared" si="54"/>
        <v>3.6333333333333333</v>
      </c>
      <c r="CD49" s="55">
        <f t="shared" si="55"/>
        <v>4.8</v>
      </c>
      <c r="CE49" s="55">
        <f t="shared" si="56"/>
        <v>4.5</v>
      </c>
      <c r="CF49" s="55">
        <f>ROUND(IF('Indicator Data'!U52=0,0,IF(LOG('Indicator Data'!U52)&gt;CF$195,10,IF(LOG('Indicator Data'!U52)&lt;CF$194,0,10-(CF$195-LOG('Indicator Data'!U52))/(CF$195-CF$194)*10))),1)</f>
        <v>6.3</v>
      </c>
      <c r="CG49" s="56">
        <f>'Indicator Data'!U52/'Indicator Data'!$CB52</f>
        <v>0.28345096937914666</v>
      </c>
      <c r="CH49" s="55">
        <f t="shared" si="97"/>
        <v>3.1</v>
      </c>
      <c r="CI49" s="55">
        <f t="shared" si="57"/>
        <v>4.9000000000000004</v>
      </c>
      <c r="CJ49" s="55">
        <f>ROUND(IF('Indicator Data'!V52=0,0,IF(LOG('Indicator Data'!V52)&gt;CJ$195,10,IF(LOG('Indicator Data'!V52)&lt;CJ$194,0,10-(CJ$195-LOG('Indicator Data'!V52))/(CJ$195-CJ$194)*10))),1)</f>
        <v>7</v>
      </c>
      <c r="CK49" s="56">
        <f>IF('Indicator Data'!V52/'Indicator Data'!$CB52&gt;1,1,'Indicator Data'!V52/'Indicator Data'!$CB52)</f>
        <v>0.86892800042804197</v>
      </c>
      <c r="CL49" s="55">
        <f t="shared" si="98"/>
        <v>8.6999999999999993</v>
      </c>
      <c r="CM49" s="55">
        <f t="shared" si="58"/>
        <v>8</v>
      </c>
      <c r="CN49" s="55">
        <f>ROUND(IF('Indicator Data'!W52=0,0,IF(LOG('Indicator Data'!W52)&gt;CN$195,10,IF(LOG('Indicator Data'!W52)&lt;CN$194,0,10-(CN$195-LOG('Indicator Data'!W52))/(CN$195-CN$194)*10))),1)</f>
        <v>6.8</v>
      </c>
      <c r="CO49" s="56">
        <f>'Indicator Data'!W52/'Indicator Data'!$CB52</f>
        <v>0.62211889928784236</v>
      </c>
      <c r="CP49" s="55">
        <f t="shared" si="99"/>
        <v>6.2</v>
      </c>
      <c r="CQ49" s="55">
        <f t="shared" si="59"/>
        <v>6.5</v>
      </c>
      <c r="CR49" s="55">
        <f t="shared" si="100"/>
        <v>6.2</v>
      </c>
      <c r="CS49" s="55">
        <f>IF('Indicator Data'!BR52="No data","x",ROUND(IF('Indicator Data'!BR52&gt;CS$195,0,IF('Indicator Data'!BR52&lt;CS$194,10,(CS$195-'Indicator Data'!BR52)/(CS$195-CS$194)*10)),1))</f>
        <v>4</v>
      </c>
      <c r="CT49" s="55">
        <f>IF('Indicator Data'!BS52="No data","x",ROUND(IF('Indicator Data'!BS52&gt;CT$195,0,IF('Indicator Data'!BS52&lt;CT$194,10,(CT$195-'Indicator Data'!BS52)/(CT$195-CT$194)*10)),1))</f>
        <v>4.0999999999999996</v>
      </c>
      <c r="CU49" s="55" t="str">
        <f>IF('Indicator Data'!AC52="No data","x",ROUND(IF('Indicator Data'!AC52&gt;CU$195,0,IF('Indicator Data'!AC52&lt;CU$194,10,(CU$195-'Indicator Data'!AC52)/(CU$195-CU$194)*10)),1))</f>
        <v>x</v>
      </c>
      <c r="CV49" s="55">
        <f t="shared" si="101"/>
        <v>4.0999999999999996</v>
      </c>
      <c r="CW49" s="55">
        <f>IF('Indicator Data'!X52="No data","x",ROUND(IF(LOG('Indicator Data'!X52)&gt;CW$195,10,IF(LOG('Indicator Data'!X52)&lt;CW$194,0,10-(CW$195-LOG('Indicator Data'!X52))/(CW$195-CW$194)*10)),1))</f>
        <v>5.4</v>
      </c>
      <c r="CX49" s="55">
        <f>IF('Indicator Data'!Y52="No data","x",ROUND(IF('Indicator Data'!Y52&gt;CX$195,10,IF('Indicator Data'!Y52&lt;CX$194,0,10-(CX$195-'Indicator Data'!Y52)/(CX$195-CX$194)*10)),1))</f>
        <v>3.4</v>
      </c>
      <c r="CY49" s="55">
        <f>IF('Indicator Data'!Z52="No data","x",ROUND(IF('Indicator Data'!Z52&gt;CY$195,10,IF('Indicator Data'!Z52&lt;CY$194,0,10-(CY$195-'Indicator Data'!Z52)/(CY$195-CY$194)*10)),1))</f>
        <v>7.8</v>
      </c>
      <c r="CZ49" s="55" t="str">
        <f>IF('Indicator Data'!AA52="No data","x",ROUND(IF('Indicator Data'!AA52&gt;CZ$195,10,IF('Indicator Data'!AA52&lt;CZ$194,0,10-(CZ$195-'Indicator Data'!AA52)/(CZ$195-CZ$194)*10)),1))</f>
        <v>x</v>
      </c>
      <c r="DA49" s="55">
        <f t="shared" si="60"/>
        <v>5.5</v>
      </c>
      <c r="DB49" s="55">
        <f t="shared" si="61"/>
        <v>5</v>
      </c>
      <c r="DC49" s="55">
        <f>IF('Indicator Data'!AF52="No data","x",ROUND(IF('Indicator Data'!AF52&gt;DC$195,10,IF('Indicator Data'!AF52&lt;DC$194,0,10-(DC$195-'Indicator Data'!AF52)/(DC$195-DC$194)*10)),1))</f>
        <v>7.3</v>
      </c>
      <c r="DD49" s="55">
        <f>IF('Indicator Data'!AG52="No data","x",ROUND(IF('Indicator Data'!AG52&gt;DD$195,10,IF('Indicator Data'!AG52&lt;DD$194,0,10-(DD$195-'Indicator Data'!AG52)/(DD$195-DD$194)*10)),1))</f>
        <v>3.5</v>
      </c>
      <c r="DE49" s="55">
        <f t="shared" si="62"/>
        <v>5.5</v>
      </c>
      <c r="DF49" s="55">
        <f>IF('Indicator Data'!AB52="No data","x",ROUND(IF('Indicator Data'!AB52&gt;DF$195,10,IF('Indicator Data'!AB52&lt;DF$194,0,10-(DF$195-'Indicator Data'!AB52)/(DF$195-DF$194)*10)),1))</f>
        <v>5.8</v>
      </c>
      <c r="DG49" s="55">
        <f t="shared" si="63"/>
        <v>4.5999999999999996</v>
      </c>
      <c r="DH49" s="184">
        <f>IF('Indicator Data'!AD52="No data","x",'Indicator Data'!AD52/'Indicator Data'!$CA52)</f>
        <v>1.4688405506816757E-4</v>
      </c>
      <c r="DI49" s="55">
        <f t="shared" si="64"/>
        <v>8.5</v>
      </c>
      <c r="DJ49" s="55">
        <f>IF('Indicator Data'!AE52="No data","x",ROUND(IF('Indicator Data'!AE52&gt;DJ$195,0,IF('Indicator Data'!AE52&lt;DJ$194,10,(DJ$195-'Indicator Data'!AE52)/(DJ$195-DJ$194)*10)),1))</f>
        <v>2</v>
      </c>
      <c r="DK49" s="55">
        <f t="shared" si="65"/>
        <v>5.3</v>
      </c>
      <c r="DL49" s="55">
        <f t="shared" si="66"/>
        <v>5.0999999999999996</v>
      </c>
      <c r="DM49" s="57">
        <f t="shared" si="102"/>
        <v>4.5999999999999996</v>
      </c>
      <c r="DN49" s="58">
        <f t="shared" si="103"/>
        <v>5.8</v>
      </c>
      <c r="DO49" s="55">
        <f>ROUND(IF('Indicator Data'!AH52=0,0,IF('Indicator Data'!AH52&gt;DO$195,10,IF('Indicator Data'!AH52&lt;DO$194,0,10-(DO$195-'Indicator Data'!AH52)/(DO$195-DO$194)*10))),1)</f>
        <v>2.5</v>
      </c>
      <c r="DP49" s="55">
        <f>ROUND(IF('Indicator Data'!AI52=0,0,IF(LOG('Indicator Data'!AI52)&gt;LOG(DP$195),10,IF(LOG('Indicator Data'!AI52)&lt;LOG(DP$194),0,10-(LOG(DP$195)-LOG('Indicator Data'!AI52))/(LOG(DP$195)-LOG(DP$194))*10))),1)</f>
        <v>1.9</v>
      </c>
      <c r="DQ49" s="57">
        <f t="shared" si="104"/>
        <v>2.2000000000000002</v>
      </c>
      <c r="DR49" s="55">
        <f>'Indicator Data'!AJ52</f>
        <v>0</v>
      </c>
      <c r="DS49" s="55">
        <f>'Indicator Data'!AK52</f>
        <v>0</v>
      </c>
      <c r="DT49" s="57">
        <f t="shared" si="105"/>
        <v>0</v>
      </c>
      <c r="DU49" s="58">
        <f t="shared" si="106"/>
        <v>1.5</v>
      </c>
      <c r="DV49" s="15"/>
      <c r="DW49" s="103"/>
    </row>
    <row r="50" spans="1:127" s="4" customFormat="1" x14ac:dyDescent="0.25">
      <c r="A50" s="121" t="str">
        <f>'Indicator Data'!A53</f>
        <v>Dominica</v>
      </c>
      <c r="B50" s="59" t="str">
        <f>'Indicator Data'!B53</f>
        <v>DMA</v>
      </c>
      <c r="C50" s="55">
        <f>ROUND(IF('Indicator Data'!C53=0,0.1,IF(LOG('Indicator Data'!C53)&gt;C$195,10,IF(LOG('Indicator Data'!C53)&lt;C$194,0,10-(C$195-LOG('Indicator Data'!C53))/(C$195-C$194)*10))),1)</f>
        <v>2.8</v>
      </c>
      <c r="D50" s="55">
        <f>ROUND(IF('Indicator Data'!D53=0,0.1,IF(LOG('Indicator Data'!D53)&gt;D$195,10,IF(LOG('Indicator Data'!D53)&lt;D$194,0,10-(D$195-LOG('Indicator Data'!D53))/(D$195-D$194)*10))),1)</f>
        <v>0.1</v>
      </c>
      <c r="E50" s="55">
        <f t="shared" si="67"/>
        <v>1.5</v>
      </c>
      <c r="F50" s="55">
        <f>IF('Indicator Data'!E53="No data",0.1,(ROUND(IF('Indicator Data'!E53=0,0,IF(LOG('Indicator Data'!E53)&gt;F$195,10,IF(LOG('Indicator Data'!E53)&lt;F$194,0,10-(F$195-LOG('Indicator Data'!E53))/(F$195-F$194)*10))),1)))</f>
        <v>0.1</v>
      </c>
      <c r="G50" s="55">
        <f>ROUND(IF('Indicator Data'!F53=0,0,IF(LOG('Indicator Data'!F53)&gt;G$195,10,IF(LOG('Indicator Data'!F53)&lt;G$194,0,10-(G$195-LOG('Indicator Data'!F53))/(G$195-G$194)*10))),1)</f>
        <v>4.9000000000000004</v>
      </c>
      <c r="H50" s="55">
        <f>ROUND(IF('Indicator Data'!G53=0,0,IF(LOG('Indicator Data'!G53)&gt;H$195,10,IF(LOG('Indicator Data'!G53)&lt;H$194,0,10-(H$195-LOG('Indicator Data'!G53))/(H$195-H$194)*10))),1)</f>
        <v>2.8</v>
      </c>
      <c r="I50" s="55">
        <f>ROUND(IF('Indicator Data'!H53=0,0,IF(LOG('Indicator Data'!H53)&gt;I$195,10,IF(LOG('Indicator Data'!H53)&lt;I$194,0,10-(I$195-LOG('Indicator Data'!H53))/(I$195-I$194)*10))),1)</f>
        <v>5.9</v>
      </c>
      <c r="J50" s="55">
        <f t="shared" si="68"/>
        <v>4.5</v>
      </c>
      <c r="K50" s="55">
        <f>ROUND(IF('Indicator Data'!I53=0,0,IF(LOG('Indicator Data'!I53)&gt;K$195,10,IF(LOG('Indicator Data'!I53)&lt;K$194,0,10-(K$195-LOG('Indicator Data'!I53))/(K$195-K$194)*10))),1)</f>
        <v>3.9</v>
      </c>
      <c r="L50" s="55">
        <f t="shared" si="69"/>
        <v>4.2</v>
      </c>
      <c r="M50" s="55">
        <f>ROUND(IF('Indicator Data'!J53=0,0,IF(LOG('Indicator Data'!J53)&gt;M$195,10,IF(LOG('Indicator Data'!J53)&lt;M$194,0,10-(M$195-LOG('Indicator Data'!J53))/(M$195-M$194)*10))),1)</f>
        <v>0</v>
      </c>
      <c r="N50" s="56">
        <f>'Indicator Data'!C53/'Indicator Data'!$CB53</f>
        <v>1.7332080410682733E-3</v>
      </c>
      <c r="O50" s="56">
        <f>'Indicator Data'!D53/'Indicator Data'!$CB53</f>
        <v>0</v>
      </c>
      <c r="P50" s="56" t="str">
        <f>IF(F50=0.1,"x",'Indicator Data'!E53/'Indicator Data'!$CB53)</f>
        <v>x</v>
      </c>
      <c r="Q50" s="56">
        <f>'Indicator Data'!F53/'Indicator Data'!$CB53</f>
        <v>1.2308750687947166E-4</v>
      </c>
      <c r="R50" s="56">
        <f>'Indicator Data'!G53/'Indicator Data'!$CB53</f>
        <v>1.8980654925701709E-2</v>
      </c>
      <c r="S50" s="56">
        <f>'Indicator Data'!H53/'Indicator Data'!$CB53</f>
        <v>1.9979636763896532E-3</v>
      </c>
      <c r="T50" s="56">
        <f>'Indicator Data'!I53/'Indicator Data'!$CB53</f>
        <v>1.1683984589983489E-2</v>
      </c>
      <c r="U50" s="56">
        <f>'Indicator Data'!J53/'Indicator Data'!$CB53</f>
        <v>0</v>
      </c>
      <c r="V50" s="55">
        <f t="shared" si="70"/>
        <v>8.6999999999999993</v>
      </c>
      <c r="W50" s="55">
        <f t="shared" si="71"/>
        <v>0</v>
      </c>
      <c r="X50" s="55">
        <f t="shared" si="72"/>
        <v>5.9</v>
      </c>
      <c r="Y50" s="55">
        <f t="shared" si="73"/>
        <v>0.1</v>
      </c>
      <c r="Z50" s="55">
        <f t="shared" si="74"/>
        <v>10</v>
      </c>
      <c r="AA50" s="55">
        <f t="shared" si="75"/>
        <v>10</v>
      </c>
      <c r="AB50" s="55">
        <f t="shared" si="76"/>
        <v>4</v>
      </c>
      <c r="AC50" s="55">
        <f t="shared" si="77"/>
        <v>8.3000000000000007</v>
      </c>
      <c r="AD50" s="55">
        <f t="shared" si="78"/>
        <v>10</v>
      </c>
      <c r="AE50" s="55">
        <f t="shared" si="79"/>
        <v>9.3000000000000007</v>
      </c>
      <c r="AF50" s="55">
        <f t="shared" si="80"/>
        <v>0</v>
      </c>
      <c r="AG50" s="55">
        <f>ROUND(IF('Indicator Data'!K53=0,0,IF('Indicator Data'!K53&gt;AG$195,10,IF('Indicator Data'!K53&lt;AG$194,0,10-(AG$195-'Indicator Data'!K53)/(AG$195-AG$194)*10))),1)</f>
        <v>0</v>
      </c>
      <c r="AH50" s="55">
        <f t="shared" si="81"/>
        <v>5.8</v>
      </c>
      <c r="AI50" s="55">
        <f t="shared" si="82"/>
        <v>0.1</v>
      </c>
      <c r="AJ50" s="55">
        <f t="shared" si="83"/>
        <v>6.4</v>
      </c>
      <c r="AK50" s="55">
        <f t="shared" si="84"/>
        <v>5</v>
      </c>
      <c r="AL50" s="55">
        <f t="shared" si="85"/>
        <v>5.7</v>
      </c>
      <c r="AM50" s="55">
        <f t="shared" si="86"/>
        <v>7</v>
      </c>
      <c r="AN50" s="55">
        <f t="shared" si="87"/>
        <v>0</v>
      </c>
      <c r="AO50" s="183">
        <f t="shared" si="88"/>
        <v>4</v>
      </c>
      <c r="AP50" s="183">
        <f t="shared" si="41"/>
        <v>0.1</v>
      </c>
      <c r="AQ50" s="183">
        <f t="shared" si="89"/>
        <v>8.5</v>
      </c>
      <c r="AR50" s="183">
        <f t="shared" si="90"/>
        <v>7.6</v>
      </c>
      <c r="AS50" s="55">
        <f t="shared" si="91"/>
        <v>0</v>
      </c>
      <c r="AT50" s="55" t="str">
        <f>IF('Indicator Data'!L53="No data","x",IF('Indicator Data'!CC53&lt;1000,"x",ROUND((IF('Indicator Data'!L53&gt;AT$195,10,IF('Indicator Data'!L53&lt;AT$194,0,10-(AT$195-'Indicator Data'!L53)/(AT$195-AT$194)*10))),1)))</f>
        <v>x</v>
      </c>
      <c r="AU50" s="183">
        <f t="shared" si="92"/>
        <v>0</v>
      </c>
      <c r="AV50" s="55" t="str">
        <f>IF('Indicator Data'!M53="No data","x",ROUND(IF('Indicator Data'!M53=0,0,IF(LOG('Indicator Data'!M53)&gt;AV$195,10,IF(LOG('Indicator Data'!M53)&lt;AV$194,0,10-(AV$195-LOG('Indicator Data'!M53))/(AV$195-AV$194)*10))),1))</f>
        <v>x</v>
      </c>
      <c r="AW50" s="56" t="str">
        <f>IF(AV50="x","x",'Indicator Data'!M53/'Indicator Data'!$CB53)</f>
        <v>x</v>
      </c>
      <c r="AX50" s="55" t="str">
        <f t="shared" si="42"/>
        <v>x</v>
      </c>
      <c r="AY50" s="55" t="str">
        <f t="shared" si="43"/>
        <v>x</v>
      </c>
      <c r="AZ50" s="55" t="str">
        <f>IF('Indicator Data'!N53="No data","x",ROUND(IF('Indicator Data'!N53=0,0,IF(LOG('Indicator Data'!N53)&gt;AZ$195,10,IF(LOG('Indicator Data'!N53)&lt;AZ$194,0,10-(AZ$195-LOG('Indicator Data'!N53))/(AZ$195-AZ$194)*10))),1))</f>
        <v>x</v>
      </c>
      <c r="BA50" s="56" t="str">
        <f>IF(AZ50="x","x",'Indicator Data'!N53/'Indicator Data'!$CB53)</f>
        <v>x</v>
      </c>
      <c r="BB50" s="55" t="str">
        <f t="shared" si="44"/>
        <v>x</v>
      </c>
      <c r="BC50" s="55" t="str">
        <f t="shared" si="45"/>
        <v>x</v>
      </c>
      <c r="BD50" s="55" t="str">
        <f>IF('Indicator Data'!O53="No data","x",ROUND(IF('Indicator Data'!O53=0,0,IF(LOG('Indicator Data'!O53)&gt;BD$195,10,IF(LOG('Indicator Data'!O53)&lt;BD$194,0,10-(BD$195-LOG('Indicator Data'!O53))/(BD$195-BD$194)*10))),1))</f>
        <v>x</v>
      </c>
      <c r="BE50" s="56" t="str">
        <f>IF(BD50="x","x",'Indicator Data'!O53/'Indicator Data'!$CB53)</f>
        <v>x</v>
      </c>
      <c r="BF50" s="55" t="str">
        <f t="shared" si="46"/>
        <v>x</v>
      </c>
      <c r="BG50" s="55" t="str">
        <f t="shared" si="47"/>
        <v>x</v>
      </c>
      <c r="BH50" s="55" t="str">
        <f>IF('Indicator Data'!P53="No data","x",ROUND(IF('Indicator Data'!P53=0,0,IF(LOG('Indicator Data'!P53)&gt;BH$195,10,IF(LOG('Indicator Data'!P53)&lt;BH$194,0,10-(BH$195-LOG('Indicator Data'!P53))/(BH$195-BH$194)*10))),1))</f>
        <v>x</v>
      </c>
      <c r="BI50" s="56" t="str">
        <f>IF(BH50="x","x",'Indicator Data'!P53/'Indicator Data'!$CB53)</f>
        <v>x</v>
      </c>
      <c r="BJ50" s="55" t="str">
        <f t="shared" si="48"/>
        <v>x</v>
      </c>
      <c r="BK50" s="55" t="str">
        <f t="shared" si="49"/>
        <v>x</v>
      </c>
      <c r="BL50" s="55" t="str">
        <f t="shared" si="50"/>
        <v>x</v>
      </c>
      <c r="BM50" s="55">
        <f>ROUND(IF('Indicator Data'!Q53=0,0,IF(LOG('Indicator Data'!Q53)&gt;BM$195,10,IF(LOG('Indicator Data'!Q53)&lt;BM$194,0,10-(BM$195-LOG('Indicator Data'!Q53))/(BM$195-BM$194)*10))),1)</f>
        <v>0</v>
      </c>
      <c r="BN50" s="55">
        <f>ROUND(IF('Indicator Data'!R53=0,0,IF(LOG('Indicator Data'!R53)&gt;BN$195,10,IF(LOG('Indicator Data'!R53)&lt;BN$194,0,10-(BN$195-LOG('Indicator Data'!R53))/(BN$195-BN$194)*10))),1)</f>
        <v>0</v>
      </c>
      <c r="BO50" s="55">
        <f t="shared" si="51"/>
        <v>0</v>
      </c>
      <c r="BP50" s="56">
        <f>'Indicator Data'!Q53/'Indicator Data'!$CB53</f>
        <v>0</v>
      </c>
      <c r="BQ50" s="56">
        <f>'Indicator Data'!R53/'Indicator Data'!$CB53</f>
        <v>0</v>
      </c>
      <c r="BR50" s="55">
        <f t="shared" si="93"/>
        <v>0</v>
      </c>
      <c r="BS50" s="55">
        <f t="shared" si="94"/>
        <v>0</v>
      </c>
      <c r="BT50" s="55">
        <f t="shared" si="28"/>
        <v>0</v>
      </c>
      <c r="BU50" s="55">
        <f t="shared" si="52"/>
        <v>0</v>
      </c>
      <c r="BV50" s="55">
        <f>ROUND(IF('Indicator Data'!S53=0,0,IF(LOG('Indicator Data'!S53)&gt;BV$195,10,IF(LOG('Indicator Data'!S53)&lt;BV$194,0,10-(BV$195-LOG('Indicator Data'!S53))/(BV$195-BV$194)*10))),1)</f>
        <v>0</v>
      </c>
      <c r="BW50" s="55">
        <f>ROUND(IF('Indicator Data'!T53=0,0,IF(LOG('Indicator Data'!T53)&gt;BW$195,10,IF(LOG('Indicator Data'!T53)&lt;BW$194,0,10-(BW$195-LOG('Indicator Data'!T53))/(BW$195-BW$194)*10))),1)</f>
        <v>0</v>
      </c>
      <c r="BX50" s="55">
        <f t="shared" si="53"/>
        <v>0</v>
      </c>
      <c r="BY50" s="56">
        <f>'Indicator Data'!S53/'Indicator Data'!$CB53</f>
        <v>0</v>
      </c>
      <c r="BZ50" s="56">
        <f>'Indicator Data'!T53/'Indicator Data'!$CB53</f>
        <v>0</v>
      </c>
      <c r="CA50" s="55">
        <f t="shared" si="95"/>
        <v>0</v>
      </c>
      <c r="CB50" s="55">
        <f t="shared" si="96"/>
        <v>0</v>
      </c>
      <c r="CC50" s="55">
        <f t="shared" si="54"/>
        <v>0</v>
      </c>
      <c r="CD50" s="55">
        <f t="shared" si="55"/>
        <v>0</v>
      </c>
      <c r="CE50" s="55">
        <f t="shared" si="56"/>
        <v>0</v>
      </c>
      <c r="CF50" s="55">
        <f>ROUND(IF('Indicator Data'!U53=0,0,IF(LOG('Indicator Data'!U53)&gt;CF$195,10,IF(LOG('Indicator Data'!U53)&lt;CF$194,0,10-(CF$195-LOG('Indicator Data'!U53))/(CF$195-CF$194)*10))),1)</f>
        <v>5.2</v>
      </c>
      <c r="CG50" s="56">
        <f>'Indicator Data'!U53/'Indicator Data'!$CB53</f>
        <v>0.55924600990643913</v>
      </c>
      <c r="CH50" s="55">
        <f t="shared" si="97"/>
        <v>6.2</v>
      </c>
      <c r="CI50" s="55">
        <f t="shared" si="57"/>
        <v>5.7</v>
      </c>
      <c r="CJ50" s="55">
        <f>ROUND(IF('Indicator Data'!V53=0,0,IF(LOG('Indicator Data'!V53)&gt;CJ$195,10,IF(LOG('Indicator Data'!V53)&lt;CJ$194,0,10-(CJ$195-LOG('Indicator Data'!V53))/(CJ$195-CJ$194)*10))),1)</f>
        <v>5.3</v>
      </c>
      <c r="CK50" s="56">
        <f>IF('Indicator Data'!V53/'Indicator Data'!$CB53&gt;1,1,'Indicator Data'!V53/'Indicator Data'!$CB53)</f>
        <v>0.68744567874380846</v>
      </c>
      <c r="CL50" s="55">
        <f t="shared" si="98"/>
        <v>6.9</v>
      </c>
      <c r="CM50" s="55">
        <f t="shared" si="58"/>
        <v>6.2</v>
      </c>
      <c r="CN50" s="55">
        <f>ROUND(IF('Indicator Data'!W53=0,0,IF(LOG('Indicator Data'!W53)&gt;CN$195,10,IF(LOG('Indicator Data'!W53)&lt;CN$194,0,10-(CN$195-LOG('Indicator Data'!W53))/(CN$195-CN$194)*10))),1)</f>
        <v>5.3</v>
      </c>
      <c r="CO50" s="56">
        <f>'Indicator Data'!W53/'Indicator Data'!$CB53</f>
        <v>0.76279064106494221</v>
      </c>
      <c r="CP50" s="55">
        <f t="shared" si="99"/>
        <v>7.6</v>
      </c>
      <c r="CQ50" s="55">
        <f t="shared" si="59"/>
        <v>6.6</v>
      </c>
      <c r="CR50" s="55">
        <f t="shared" si="100"/>
        <v>5.0999999999999996</v>
      </c>
      <c r="CS50" s="55">
        <f>IF('Indicator Data'!BR53="No data","x",ROUND(IF('Indicator Data'!BR53&gt;CS$195,0,IF('Indicator Data'!BR53&lt;CS$194,10,(CS$195-'Indicator Data'!BR53)/(CS$195-CS$194)*10)),1))</f>
        <v>2.5</v>
      </c>
      <c r="CT50" s="55">
        <f>IF('Indicator Data'!BS53="No data","x",ROUND(IF('Indicator Data'!BS53&gt;CT$195,0,IF('Indicator Data'!BS53&lt;CT$194,10,(CT$195-'Indicator Data'!BS53)/(CT$195-CT$194)*10)),1))</f>
        <v>0.6</v>
      </c>
      <c r="CU50" s="55" t="str">
        <f>IF('Indicator Data'!AC53="No data","x",ROUND(IF('Indicator Data'!AC53&gt;CU$195,0,IF('Indicator Data'!AC53&lt;CU$194,10,(CU$195-'Indicator Data'!AC53)/(CU$195-CU$194)*10)),1))</f>
        <v>x</v>
      </c>
      <c r="CV50" s="55">
        <f t="shared" si="101"/>
        <v>1.6</v>
      </c>
      <c r="CW50" s="55">
        <f>IF('Indicator Data'!X53="No data","x",ROUND(IF(LOG('Indicator Data'!X53)&gt;CW$195,10,IF(LOG('Indicator Data'!X53)&lt;CW$194,0,10-(CW$195-LOG('Indicator Data'!X53))/(CW$195-CW$194)*10)),1))</f>
        <v>6.6</v>
      </c>
      <c r="CX50" s="55">
        <f>IF('Indicator Data'!Y53="No data","x",ROUND(IF('Indicator Data'!Y53&gt;CX$195,10,IF('Indicator Data'!Y53&lt;CX$194,0,10-(CX$195-'Indicator Data'!Y53)/(CX$195-CX$194)*10)),1))</f>
        <v>1.3</v>
      </c>
      <c r="CY50" s="55">
        <f>IF('Indicator Data'!Z53="No data","x",ROUND(IF('Indicator Data'!Z53&gt;CY$195,10,IF('Indicator Data'!Z53&lt;CY$194,0,10-(CY$195-'Indicator Data'!Z53)/(CY$195-CY$194)*10)),1))</f>
        <v>7</v>
      </c>
      <c r="CZ50" s="55" t="str">
        <f>IF('Indicator Data'!AA53="No data","x",ROUND(IF('Indicator Data'!AA53&gt;CZ$195,10,IF('Indicator Data'!AA53&lt;CZ$194,0,10-(CZ$195-'Indicator Data'!AA53)/(CZ$195-CZ$194)*10)),1))</f>
        <v>x</v>
      </c>
      <c r="DA50" s="55">
        <f t="shared" si="60"/>
        <v>5</v>
      </c>
      <c r="DB50" s="55">
        <f t="shared" si="61"/>
        <v>3.9</v>
      </c>
      <c r="DC50" s="55" t="str">
        <f>IF('Indicator Data'!AF53="No data","x",ROUND(IF('Indicator Data'!AF53&gt;DC$195,10,IF('Indicator Data'!AF53&lt;DC$194,0,10-(DC$195-'Indicator Data'!AF53)/(DC$195-DC$194)*10)),1))</f>
        <v>x</v>
      </c>
      <c r="DD50" s="55" t="str">
        <f>IF('Indicator Data'!AG53="No data","x",ROUND(IF('Indicator Data'!AG53&gt;DD$195,10,IF('Indicator Data'!AG53&lt;DD$194,0,10-(DD$195-'Indicator Data'!AG53)/(DD$195-DD$194)*10)),1))</f>
        <v>x</v>
      </c>
      <c r="DE50" s="55">
        <f t="shared" si="62"/>
        <v>5</v>
      </c>
      <c r="DF50" s="55">
        <f>IF('Indicator Data'!AB53="No data","x",ROUND(IF('Indicator Data'!AB53&gt;DF$195,10,IF('Indicator Data'!AB53&lt;DF$194,0,10-(DF$195-'Indicator Data'!AB53)/(DF$195-DF$194)*10)),1))</f>
        <v>1.3</v>
      </c>
      <c r="DG50" s="55">
        <f t="shared" si="63"/>
        <v>1.5</v>
      </c>
      <c r="DH50" s="184" t="str">
        <f>IF('Indicator Data'!AD53="No data","x",'Indicator Data'!AD53/'Indicator Data'!$CA53)</f>
        <v>x</v>
      </c>
      <c r="DI50" s="55" t="str">
        <f t="shared" si="64"/>
        <v>x</v>
      </c>
      <c r="DJ50" s="55">
        <f>IF('Indicator Data'!AE53="No data","x",ROUND(IF('Indicator Data'!AE53&gt;DJ$195,0,IF('Indicator Data'!AE53&lt;DJ$194,10,(DJ$195-'Indicator Data'!AE53)/(DJ$195-DJ$194)*10)),1))</f>
        <v>0</v>
      </c>
      <c r="DK50" s="55">
        <f t="shared" si="65"/>
        <v>0</v>
      </c>
      <c r="DL50" s="55">
        <f t="shared" si="66"/>
        <v>2.2000000000000002</v>
      </c>
      <c r="DM50" s="57">
        <f t="shared" si="102"/>
        <v>3.8</v>
      </c>
      <c r="DN50" s="58">
        <f t="shared" si="103"/>
        <v>4.9000000000000004</v>
      </c>
      <c r="DO50" s="55">
        <f>ROUND(IF('Indicator Data'!AH53=0,0,IF('Indicator Data'!AH53&gt;DO$195,10,IF('Indicator Data'!AH53&lt;DO$194,0,10-(DO$195-'Indicator Data'!AH53)/(DO$195-DO$194)*10))),1)</f>
        <v>0</v>
      </c>
      <c r="DP50" s="55">
        <f>ROUND(IF('Indicator Data'!AI53=0,0,IF(LOG('Indicator Data'!AI53)&gt;LOG(DP$195),10,IF(LOG('Indicator Data'!AI53)&lt;LOG(DP$194),0,10-(LOG(DP$195)-LOG('Indicator Data'!AI53))/(LOG(DP$195)-LOG(DP$194))*10))),1)</f>
        <v>0</v>
      </c>
      <c r="DQ50" s="57">
        <f t="shared" si="104"/>
        <v>0</v>
      </c>
      <c r="DR50" s="55">
        <f>'Indicator Data'!AJ53</f>
        <v>0</v>
      </c>
      <c r="DS50" s="55">
        <f>'Indicator Data'!AK53</f>
        <v>0</v>
      </c>
      <c r="DT50" s="57">
        <f t="shared" si="105"/>
        <v>0</v>
      </c>
      <c r="DU50" s="58">
        <f t="shared" si="106"/>
        <v>0</v>
      </c>
      <c r="DV50" s="15"/>
      <c r="DW50" s="103"/>
    </row>
    <row r="51" spans="1:127" s="4" customFormat="1" x14ac:dyDescent="0.25">
      <c r="A51" s="121" t="str">
        <f>'Indicator Data'!A54</f>
        <v>Dominican Republic</v>
      </c>
      <c r="B51" s="59" t="str">
        <f>'Indicator Data'!B54</f>
        <v>DOM</v>
      </c>
      <c r="C51" s="55">
        <f>ROUND(IF('Indicator Data'!C54=0,0.1,IF(LOG('Indicator Data'!C54)&gt;C$195,10,IF(LOG('Indicator Data'!C54)&lt;C$194,0,10-(C$195-LOG('Indicator Data'!C54))/(C$195-C$194)*10))),1)</f>
        <v>8.3000000000000007</v>
      </c>
      <c r="D51" s="55">
        <f>ROUND(IF('Indicator Data'!D54=0,0.1,IF(LOG('Indicator Data'!D54)&gt;D$195,10,IF(LOG('Indicator Data'!D54)&lt;D$194,0,10-(D$195-LOG('Indicator Data'!D54))/(D$195-D$194)*10))),1)</f>
        <v>10</v>
      </c>
      <c r="E51" s="55">
        <f t="shared" si="67"/>
        <v>9.3000000000000007</v>
      </c>
      <c r="F51" s="55">
        <f>IF('Indicator Data'!E54="No data",0.1,(ROUND(IF('Indicator Data'!E54=0,0,IF(LOG('Indicator Data'!E54)&gt;F$195,10,IF(LOG('Indicator Data'!E54)&lt;F$194,0,10-(F$195-LOG('Indicator Data'!E54))/(F$195-F$194)*10))),1)))</f>
        <v>6.4</v>
      </c>
      <c r="G51" s="55">
        <f>ROUND(IF('Indicator Data'!F54=0,0,IF(LOG('Indicator Data'!F54)&gt;G$195,10,IF(LOG('Indicator Data'!F54)&lt;G$194,0,10-(G$195-LOG('Indicator Data'!F54))/(G$195-G$194)*10))),1)</f>
        <v>5.9</v>
      </c>
      <c r="H51" s="55">
        <f>ROUND(IF('Indicator Data'!G54=0,0,IF(LOG('Indicator Data'!G54)&gt;H$195,10,IF(LOG('Indicator Data'!G54)&lt;H$194,0,10-(H$195-LOG('Indicator Data'!G54))/(H$195-H$194)*10))),1)</f>
        <v>8.3000000000000007</v>
      </c>
      <c r="I51" s="55">
        <f>ROUND(IF('Indicator Data'!H54=0,0,IF(LOG('Indicator Data'!H54)&gt;I$195,10,IF(LOG('Indicator Data'!H54)&lt;I$194,0,10-(I$195-LOG('Indicator Data'!H54))/(I$195-I$194)*10))),1)</f>
        <v>9.6</v>
      </c>
      <c r="J51" s="55">
        <f t="shared" si="68"/>
        <v>9.1</v>
      </c>
      <c r="K51" s="55">
        <f>ROUND(IF('Indicator Data'!I54=0,0,IF(LOG('Indicator Data'!I54)&gt;K$195,10,IF(LOG('Indicator Data'!I54)&lt;K$194,0,10-(K$195-LOG('Indicator Data'!I54))/(K$195-K$194)*10))),1)</f>
        <v>6.3</v>
      </c>
      <c r="L51" s="55">
        <f t="shared" si="69"/>
        <v>8</v>
      </c>
      <c r="M51" s="55">
        <f>ROUND(IF('Indicator Data'!J54=0,0,IF(LOG('Indicator Data'!J54)&gt;M$195,10,IF(LOG('Indicator Data'!J54)&lt;M$194,0,10-(M$195-LOG('Indicator Data'!J54))/(M$195-M$194)*10))),1)</f>
        <v>0</v>
      </c>
      <c r="N51" s="56">
        <f>'Indicator Data'!C54/'Indicator Data'!$CB54</f>
        <v>2.0713900273317811E-3</v>
      </c>
      <c r="O51" s="56">
        <f>'Indicator Data'!D54/'Indicator Data'!$CB54</f>
        <v>1.8909100069174928E-3</v>
      </c>
      <c r="P51" s="56">
        <f>IF(F51=0.1,"x",'Indicator Data'!E54/'Indicator Data'!$CB54)</f>
        <v>3.3230964682684832E-3</v>
      </c>
      <c r="Q51" s="56">
        <f>'Indicator Data'!F54/'Indicator Data'!$CB54</f>
        <v>3.4839005999016009E-6</v>
      </c>
      <c r="R51" s="56">
        <f>'Indicator Data'!G54/'Indicator Data'!$CB54</f>
        <v>1.8991699548838104E-2</v>
      </c>
      <c r="S51" s="56">
        <f>'Indicator Data'!H54/'Indicator Data'!$CB54</f>
        <v>5.3700303182619051E-3</v>
      </c>
      <c r="T51" s="56">
        <f>'Indicator Data'!I54/'Indicator Data'!$CB54</f>
        <v>1.3494179684559284E-3</v>
      </c>
      <c r="U51" s="56">
        <f>'Indicator Data'!J54/'Indicator Data'!$CB54</f>
        <v>0</v>
      </c>
      <c r="V51" s="55">
        <f t="shared" si="70"/>
        <v>10</v>
      </c>
      <c r="W51" s="55">
        <f t="shared" si="71"/>
        <v>10</v>
      </c>
      <c r="X51" s="55">
        <f t="shared" si="72"/>
        <v>10</v>
      </c>
      <c r="Y51" s="55">
        <f t="shared" si="73"/>
        <v>2.2000000000000002</v>
      </c>
      <c r="Z51" s="55">
        <f t="shared" si="74"/>
        <v>6.8</v>
      </c>
      <c r="AA51" s="55">
        <f t="shared" si="75"/>
        <v>10</v>
      </c>
      <c r="AB51" s="55">
        <f t="shared" si="76"/>
        <v>10</v>
      </c>
      <c r="AC51" s="55">
        <f t="shared" si="77"/>
        <v>10</v>
      </c>
      <c r="AD51" s="55">
        <f t="shared" si="78"/>
        <v>1.3</v>
      </c>
      <c r="AE51" s="55">
        <f t="shared" si="79"/>
        <v>7.8</v>
      </c>
      <c r="AF51" s="55">
        <f t="shared" si="80"/>
        <v>0</v>
      </c>
      <c r="AG51" s="55">
        <f>ROUND(IF('Indicator Data'!K54=0,0,IF('Indicator Data'!K54&gt;AG$195,10,IF('Indicator Data'!K54&lt;AG$194,0,10-(AG$195-'Indicator Data'!K54)/(AG$195-AG$194)*10))),1)</f>
        <v>0</v>
      </c>
      <c r="AH51" s="55">
        <f t="shared" si="81"/>
        <v>9.1999999999999993</v>
      </c>
      <c r="AI51" s="55">
        <f t="shared" si="82"/>
        <v>10</v>
      </c>
      <c r="AJ51" s="55">
        <f t="shared" si="83"/>
        <v>9.1999999999999993</v>
      </c>
      <c r="AK51" s="55">
        <f t="shared" si="84"/>
        <v>9.8000000000000007</v>
      </c>
      <c r="AL51" s="55">
        <f t="shared" si="85"/>
        <v>9.5</v>
      </c>
      <c r="AM51" s="55">
        <f t="shared" si="86"/>
        <v>3.8</v>
      </c>
      <c r="AN51" s="55">
        <f t="shared" si="87"/>
        <v>0</v>
      </c>
      <c r="AO51" s="183">
        <f t="shared" si="88"/>
        <v>9.6999999999999993</v>
      </c>
      <c r="AP51" s="183">
        <f t="shared" si="41"/>
        <v>4.5999999999999996</v>
      </c>
      <c r="AQ51" s="183">
        <f t="shared" si="89"/>
        <v>6.4</v>
      </c>
      <c r="AR51" s="183">
        <f t="shared" si="90"/>
        <v>7.9</v>
      </c>
      <c r="AS51" s="55">
        <f t="shared" si="91"/>
        <v>0</v>
      </c>
      <c r="AT51" s="55">
        <f>IF('Indicator Data'!L54="No data","x",IF('Indicator Data'!CC54&lt;1000,"x",ROUND((IF('Indicator Data'!L54&gt;AT$195,10,IF('Indicator Data'!L54&lt;AT$194,0,10-(AT$195-'Indicator Data'!L54)/(AT$195-AT$194)*10))),1)))</f>
        <v>2</v>
      </c>
      <c r="AU51" s="183">
        <f t="shared" si="92"/>
        <v>1</v>
      </c>
      <c r="AV51" s="55" t="str">
        <f>IF('Indicator Data'!M54="No data","x",ROUND(IF('Indicator Data'!M54=0,0,IF(LOG('Indicator Data'!M54)&gt;AV$195,10,IF(LOG('Indicator Data'!M54)&lt;AV$194,0,10-(AV$195-LOG('Indicator Data'!M54))/(AV$195-AV$194)*10))),1))</f>
        <v>x</v>
      </c>
      <c r="AW51" s="56" t="str">
        <f>IF(AV51="x","x",'Indicator Data'!M54/'Indicator Data'!$CB54)</f>
        <v>x</v>
      </c>
      <c r="AX51" s="55" t="str">
        <f t="shared" si="42"/>
        <v>x</v>
      </c>
      <c r="AY51" s="55" t="str">
        <f t="shared" si="43"/>
        <v>x</v>
      </c>
      <c r="AZ51" s="55" t="str">
        <f>IF('Indicator Data'!N54="No data","x",ROUND(IF('Indicator Data'!N54=0,0,IF(LOG('Indicator Data'!N54)&gt;AZ$195,10,IF(LOG('Indicator Data'!N54)&lt;AZ$194,0,10-(AZ$195-LOG('Indicator Data'!N54))/(AZ$195-AZ$194)*10))),1))</f>
        <v>x</v>
      </c>
      <c r="BA51" s="56" t="str">
        <f>IF(AZ51="x","x",'Indicator Data'!N54/'Indicator Data'!$CB54)</f>
        <v>x</v>
      </c>
      <c r="BB51" s="55" t="str">
        <f t="shared" si="44"/>
        <v>x</v>
      </c>
      <c r="BC51" s="55" t="str">
        <f t="shared" si="45"/>
        <v>x</v>
      </c>
      <c r="BD51" s="55" t="str">
        <f>IF('Indicator Data'!O54="No data","x",ROUND(IF('Indicator Data'!O54=0,0,IF(LOG('Indicator Data'!O54)&gt;BD$195,10,IF(LOG('Indicator Data'!O54)&lt;BD$194,0,10-(BD$195-LOG('Indicator Data'!O54))/(BD$195-BD$194)*10))),1))</f>
        <v>x</v>
      </c>
      <c r="BE51" s="56" t="str">
        <f>IF(BD51="x","x",'Indicator Data'!O54/'Indicator Data'!$CB54)</f>
        <v>x</v>
      </c>
      <c r="BF51" s="55" t="str">
        <f t="shared" si="46"/>
        <v>x</v>
      </c>
      <c r="BG51" s="55" t="str">
        <f t="shared" si="47"/>
        <v>x</v>
      </c>
      <c r="BH51" s="55" t="str">
        <f>IF('Indicator Data'!P54="No data","x",ROUND(IF('Indicator Data'!P54=0,0,IF(LOG('Indicator Data'!P54)&gt;BH$195,10,IF(LOG('Indicator Data'!P54)&lt;BH$194,0,10-(BH$195-LOG('Indicator Data'!P54))/(BH$195-BH$194)*10))),1))</f>
        <v>x</v>
      </c>
      <c r="BI51" s="56" t="str">
        <f>IF(BH51="x","x",'Indicator Data'!P54/'Indicator Data'!$CB54)</f>
        <v>x</v>
      </c>
      <c r="BJ51" s="55" t="str">
        <f t="shared" si="48"/>
        <v>x</v>
      </c>
      <c r="BK51" s="55" t="str">
        <f t="shared" si="49"/>
        <v>x</v>
      </c>
      <c r="BL51" s="55" t="str">
        <f t="shared" si="50"/>
        <v>x</v>
      </c>
      <c r="BM51" s="55">
        <f>ROUND(IF('Indicator Data'!Q54=0,0,IF(LOG('Indicator Data'!Q54)&gt;BM$195,10,IF(LOG('Indicator Data'!Q54)&lt;BM$194,0,10-(BM$195-LOG('Indicator Data'!Q54))/(BM$195-BM$194)*10))),1)</f>
        <v>0</v>
      </c>
      <c r="BN51" s="55">
        <f>ROUND(IF('Indicator Data'!R54=0,0,IF(LOG('Indicator Data'!R54)&gt;BN$195,10,IF(LOG('Indicator Data'!R54)&lt;BN$194,0,10-(BN$195-LOG('Indicator Data'!R54))/(BN$195-BN$194)*10))),1)</f>
        <v>0</v>
      </c>
      <c r="BO51" s="55">
        <f t="shared" si="51"/>
        <v>0</v>
      </c>
      <c r="BP51" s="56">
        <f>'Indicator Data'!Q54/'Indicator Data'!$CB54</f>
        <v>0</v>
      </c>
      <c r="BQ51" s="56">
        <f>'Indicator Data'!R54/'Indicator Data'!$CB54</f>
        <v>0</v>
      </c>
      <c r="BR51" s="55">
        <f t="shared" si="93"/>
        <v>0</v>
      </c>
      <c r="BS51" s="55">
        <f t="shared" si="94"/>
        <v>0</v>
      </c>
      <c r="BT51" s="55">
        <f t="shared" si="28"/>
        <v>0</v>
      </c>
      <c r="BU51" s="55">
        <f t="shared" si="52"/>
        <v>0</v>
      </c>
      <c r="BV51" s="55">
        <f>ROUND(IF('Indicator Data'!S54=0,0,IF(LOG('Indicator Data'!S54)&gt;BV$195,10,IF(LOG('Indicator Data'!S54)&lt;BV$194,0,10-(BV$195-LOG('Indicator Data'!S54))/(BV$195-BV$194)*10))),1)</f>
        <v>8.3000000000000007</v>
      </c>
      <c r="BW51" s="55">
        <f>ROUND(IF('Indicator Data'!T54=0,0,IF(LOG('Indicator Data'!T54)&gt;BW$195,10,IF(LOG('Indicator Data'!T54)&lt;BW$194,0,10-(BW$195-LOG('Indicator Data'!T54))/(BW$195-BW$194)*10))),1)</f>
        <v>7.4</v>
      </c>
      <c r="BX51" s="55">
        <f t="shared" si="53"/>
        <v>7.7</v>
      </c>
      <c r="BY51" s="56">
        <f>'Indicator Data'!S54/'Indicator Data'!$CB54</f>
        <v>0.65316986287202983</v>
      </c>
      <c r="BZ51" s="56">
        <f>'Indicator Data'!T54/'Indicator Data'!$CB54</f>
        <v>0.14095872092979045</v>
      </c>
      <c r="CA51" s="55">
        <f t="shared" si="95"/>
        <v>10</v>
      </c>
      <c r="CB51" s="55">
        <f t="shared" si="96"/>
        <v>1.4</v>
      </c>
      <c r="CC51" s="55">
        <f t="shared" si="54"/>
        <v>4.2666666666666666</v>
      </c>
      <c r="CD51" s="55">
        <f t="shared" si="55"/>
        <v>6.3</v>
      </c>
      <c r="CE51" s="55">
        <f t="shared" si="56"/>
        <v>3.8</v>
      </c>
      <c r="CF51" s="55">
        <f>ROUND(IF('Indicator Data'!U54=0,0,IF(LOG('Indicator Data'!U54)&gt;CF$195,10,IF(LOG('Indicator Data'!U54)&lt;CF$194,0,10-(CF$195-LOG('Indicator Data'!U54))/(CF$195-CF$194)*10))),1)</f>
        <v>8.4</v>
      </c>
      <c r="CG51" s="56">
        <f>'Indicator Data'!U54/'Indicator Data'!$CB54</f>
        <v>0.69730728664863439</v>
      </c>
      <c r="CH51" s="55">
        <f t="shared" si="97"/>
        <v>7.7</v>
      </c>
      <c r="CI51" s="55">
        <f t="shared" si="57"/>
        <v>8.1</v>
      </c>
      <c r="CJ51" s="55">
        <f>ROUND(IF('Indicator Data'!V54=0,0,IF(LOG('Indicator Data'!V54)&gt;CJ$195,10,IF(LOG('Indicator Data'!V54)&lt;CJ$194,0,10-(CJ$195-LOG('Indicator Data'!V54))/(CJ$195-CJ$194)*10))),1)</f>
        <v>8.5</v>
      </c>
      <c r="CK51" s="56">
        <f>IF('Indicator Data'!V54/'Indicator Data'!$CB54&gt;1,1,'Indicator Data'!V54/'Indicator Data'!$CB54)</f>
        <v>0.80136069302360591</v>
      </c>
      <c r="CL51" s="55">
        <f t="shared" si="98"/>
        <v>8</v>
      </c>
      <c r="CM51" s="55">
        <f t="shared" si="58"/>
        <v>8.3000000000000007</v>
      </c>
      <c r="CN51" s="55">
        <f>ROUND(IF('Indicator Data'!W54=0,0,IF(LOG('Indicator Data'!W54)&gt;CN$195,10,IF(LOG('Indicator Data'!W54)&lt;CN$194,0,10-(CN$195-LOG('Indicator Data'!W54))/(CN$195-CN$194)*10))),1)</f>
        <v>8.6</v>
      </c>
      <c r="CO51" s="56">
        <f>'Indicator Data'!W54/'Indicator Data'!$CB54</f>
        <v>0.92071737679641596</v>
      </c>
      <c r="CP51" s="55">
        <f t="shared" si="99"/>
        <v>9.1999999999999993</v>
      </c>
      <c r="CQ51" s="55">
        <f t="shared" si="59"/>
        <v>8.9</v>
      </c>
      <c r="CR51" s="55">
        <f t="shared" si="100"/>
        <v>7.7</v>
      </c>
      <c r="CS51" s="55">
        <f>IF('Indicator Data'!BR54="No data","x",ROUND(IF('Indicator Data'!BR54&gt;CS$195,0,IF('Indicator Data'!BR54&lt;CS$194,10,(CS$195-'Indicator Data'!BR54)/(CS$195-CS$194)*10)),1))</f>
        <v>1.8</v>
      </c>
      <c r="CT51" s="55">
        <f>IF('Indicator Data'!BS54="No data","x",ROUND(IF('Indicator Data'!BS54&gt;CT$195,0,IF('Indicator Data'!BS54&lt;CT$194,10,(CT$195-'Indicator Data'!BS54)/(CT$195-CT$194)*10)),1))</f>
        <v>0.6</v>
      </c>
      <c r="CU51" s="55">
        <f>IF('Indicator Data'!AC54="No data","x",ROUND(IF('Indicator Data'!AC54&gt;CU$195,0,IF('Indicator Data'!AC54&lt;CU$194,10,(CU$195-'Indicator Data'!AC54)/(CU$195-CU$194)*10)),1))</f>
        <v>4.5</v>
      </c>
      <c r="CV51" s="55">
        <f t="shared" si="101"/>
        <v>2.2999999999999998</v>
      </c>
      <c r="CW51" s="55">
        <f>IF('Indicator Data'!X54="No data","x",ROUND(IF(LOG('Indicator Data'!X54)&gt;CW$195,10,IF(LOG('Indicator Data'!X54)&lt;CW$194,0,10-(CW$195-LOG('Indicator Data'!X54))/(CW$195-CW$194)*10)),1))</f>
        <v>7.8</v>
      </c>
      <c r="CX51" s="55">
        <f>IF('Indicator Data'!Y54="No data","x",ROUND(IF('Indicator Data'!Y54&gt;CX$195,10,IF('Indicator Data'!Y54&lt;CX$194,0,10-(CX$195-'Indicator Data'!Y54)/(CX$195-CX$194)*10)),1))</f>
        <v>4.0999999999999996</v>
      </c>
      <c r="CY51" s="55">
        <f>IF('Indicator Data'!Z54="No data","x",ROUND(IF('Indicator Data'!Z54&gt;CY$195,10,IF('Indicator Data'!Z54&lt;CY$194,0,10-(CY$195-'Indicator Data'!Z54)/(CY$195-CY$194)*10)),1))</f>
        <v>8.1</v>
      </c>
      <c r="CZ51" s="55">
        <f>IF('Indicator Data'!AA54="No data","x",ROUND(IF('Indicator Data'!AA54&gt;CZ$195,10,IF('Indicator Data'!AA54&lt;CZ$194,0,10-(CZ$195-'Indicator Data'!AA54)/(CZ$195-CZ$194)*10)),1))</f>
        <v>3.7</v>
      </c>
      <c r="DA51" s="55">
        <f t="shared" si="60"/>
        <v>5.9</v>
      </c>
      <c r="DB51" s="55">
        <f t="shared" si="61"/>
        <v>4.7</v>
      </c>
      <c r="DC51" s="55">
        <f>IF('Indicator Data'!AF54="No data","x",ROUND(IF('Indicator Data'!AF54&gt;DC$195,10,IF('Indicator Data'!AF54&lt;DC$194,0,10-(DC$195-'Indicator Data'!AF54)/(DC$195-DC$194)*10)),1))</f>
        <v>1.6</v>
      </c>
      <c r="DD51" s="55">
        <f>IF('Indicator Data'!AG54="No data","x",ROUND(IF('Indicator Data'!AG54&gt;DD$195,10,IF('Indicator Data'!AG54&lt;DD$194,0,10-(DD$195-'Indicator Data'!AG54)/(DD$195-DD$194)*10)),1))</f>
        <v>2.9</v>
      </c>
      <c r="DE51" s="55">
        <f t="shared" si="62"/>
        <v>4.7</v>
      </c>
      <c r="DF51" s="55">
        <f>IF('Indicator Data'!AB54="No data","x",ROUND(IF('Indicator Data'!AB54&gt;DF$195,10,IF('Indicator Data'!AB54&lt;DF$194,0,10-(DF$195-'Indicator Data'!AB54)/(DF$195-DF$194)*10)),1))</f>
        <v>1</v>
      </c>
      <c r="DG51" s="55">
        <f t="shared" si="63"/>
        <v>2</v>
      </c>
      <c r="DH51" s="184">
        <f>IF('Indicator Data'!AD54="No data","x",'Indicator Data'!AD54/'Indicator Data'!$CA54)</f>
        <v>2.1249735891483689E-4</v>
      </c>
      <c r="DI51" s="55">
        <f t="shared" si="64"/>
        <v>7.9</v>
      </c>
      <c r="DJ51" s="55">
        <f>IF('Indicator Data'!AE54="No data","x",ROUND(IF('Indicator Data'!AE54&gt;DJ$195,0,IF('Indicator Data'!AE54&lt;DJ$194,10,(DJ$195-'Indicator Data'!AE54)/(DJ$195-DJ$194)*10)),1))</f>
        <v>8</v>
      </c>
      <c r="DK51" s="55">
        <f t="shared" si="65"/>
        <v>8</v>
      </c>
      <c r="DL51" s="55">
        <f t="shared" si="66"/>
        <v>4.9000000000000004</v>
      </c>
      <c r="DM51" s="57">
        <f t="shared" si="102"/>
        <v>6</v>
      </c>
      <c r="DN51" s="58">
        <f t="shared" si="103"/>
        <v>6.7</v>
      </c>
      <c r="DO51" s="55">
        <f>ROUND(IF('Indicator Data'!AH54=0,0,IF('Indicator Data'!AH54&gt;DO$195,10,IF('Indicator Data'!AH54&lt;DO$194,0,10-(DO$195-'Indicator Data'!AH54)/(DO$195-DO$194)*10))),1)</f>
        <v>4.3</v>
      </c>
      <c r="DP51" s="55">
        <f>ROUND(IF('Indicator Data'!AI54=0,0,IF(LOG('Indicator Data'!AI54)&gt;LOG(DP$195),10,IF(LOG('Indicator Data'!AI54)&lt;LOG(DP$194),0,10-(LOG(DP$195)-LOG('Indicator Data'!AI54))/(LOG(DP$195)-LOG(DP$194))*10))),1)</f>
        <v>5.9</v>
      </c>
      <c r="DQ51" s="57">
        <f t="shared" si="104"/>
        <v>5.2</v>
      </c>
      <c r="DR51" s="55">
        <f>'Indicator Data'!AJ54</f>
        <v>0</v>
      </c>
      <c r="DS51" s="55">
        <f>'Indicator Data'!AK54</f>
        <v>0</v>
      </c>
      <c r="DT51" s="57">
        <f t="shared" si="105"/>
        <v>0</v>
      </c>
      <c r="DU51" s="58">
        <f t="shared" si="106"/>
        <v>3.6</v>
      </c>
      <c r="DV51" s="15"/>
      <c r="DW51" s="103"/>
    </row>
    <row r="52" spans="1:127" s="4" customFormat="1" x14ac:dyDescent="0.25">
      <c r="A52" s="121" t="str">
        <f>'Indicator Data'!A55</f>
        <v>Ecuador</v>
      </c>
      <c r="B52" s="59" t="str">
        <f>'Indicator Data'!B55</f>
        <v>ECU</v>
      </c>
      <c r="C52" s="55">
        <f>ROUND(IF('Indicator Data'!C55=0,0.1,IF(LOG('Indicator Data'!C55)&gt;C$195,10,IF(LOG('Indicator Data'!C55)&lt;C$194,0,10-(C$195-LOG('Indicator Data'!C55))/(C$195-C$194)*10))),1)</f>
        <v>8.8000000000000007</v>
      </c>
      <c r="D52" s="55">
        <f>ROUND(IF('Indicator Data'!D55=0,0.1,IF(LOG('Indicator Data'!D55)&gt;D$195,10,IF(LOG('Indicator Data'!D55)&lt;D$194,0,10-(D$195-LOG('Indicator Data'!D55))/(D$195-D$194)*10))),1)</f>
        <v>10</v>
      </c>
      <c r="E52" s="55">
        <f t="shared" si="67"/>
        <v>9.5</v>
      </c>
      <c r="F52" s="55">
        <f>IF('Indicator Data'!E55="No data",0.1,(ROUND(IF('Indicator Data'!E55=0,0,IF(LOG('Indicator Data'!E55)&gt;F$195,10,IF(LOG('Indicator Data'!E55)&lt;F$194,0,10-(F$195-LOG('Indicator Data'!E55))/(F$195-F$194)*10))),1)))</f>
        <v>7.8</v>
      </c>
      <c r="G52" s="55">
        <f>ROUND(IF('Indicator Data'!F55=0,0,IF(LOG('Indicator Data'!F55)&gt;G$195,10,IF(LOG('Indicator Data'!F55)&lt;G$194,0,10-(G$195-LOG('Indicator Data'!F55))/(G$195-G$194)*10))),1)</f>
        <v>8.5</v>
      </c>
      <c r="H52" s="55">
        <f>ROUND(IF('Indicator Data'!G55=0,0,IF(LOG('Indicator Data'!G55)&gt;H$195,10,IF(LOG('Indicator Data'!G55)&lt;H$194,0,10-(H$195-LOG('Indicator Data'!G55))/(H$195-H$194)*10))),1)</f>
        <v>0</v>
      </c>
      <c r="I52" s="55">
        <f>ROUND(IF('Indicator Data'!H55=0,0,IF(LOG('Indicator Data'!H55)&gt;I$195,10,IF(LOG('Indicator Data'!H55)&lt;I$194,0,10-(I$195-LOG('Indicator Data'!H55))/(I$195-I$194)*10))),1)</f>
        <v>0</v>
      </c>
      <c r="J52" s="55">
        <f t="shared" si="68"/>
        <v>0</v>
      </c>
      <c r="K52" s="55">
        <f>ROUND(IF('Indicator Data'!I55=0,0,IF(LOG('Indicator Data'!I55)&gt;K$195,10,IF(LOG('Indicator Data'!I55)&lt;K$194,0,10-(K$195-LOG('Indicator Data'!I55))/(K$195-K$194)*10))),1)</f>
        <v>0</v>
      </c>
      <c r="L52" s="55">
        <f t="shared" si="69"/>
        <v>0</v>
      </c>
      <c r="M52" s="55">
        <f>ROUND(IF('Indicator Data'!J55=0,0,IF(LOG('Indicator Data'!J55)&gt;M$195,10,IF(LOG('Indicator Data'!J55)&lt;M$194,0,10-(M$195-LOG('Indicator Data'!J55))/(M$195-M$194)*10))),1)</f>
        <v>6.5</v>
      </c>
      <c r="N52" s="56">
        <f>'Indicator Data'!C55/'Indicator Data'!$CB55</f>
        <v>2.0842489049792347E-3</v>
      </c>
      <c r="O52" s="56">
        <f>'Indicator Data'!D55/'Indicator Data'!$CB55</f>
        <v>2.0340075545288131E-3</v>
      </c>
      <c r="P52" s="56">
        <f>IF(F52=0.1,"x",'Indicator Data'!E55/'Indicator Data'!$CB55)</f>
        <v>7.8841468334929967E-3</v>
      </c>
      <c r="Q52" s="56">
        <f>'Indicator Data'!F55/'Indicator Data'!$CB55</f>
        <v>7.6009693298424635E-5</v>
      </c>
      <c r="R52" s="56">
        <f>'Indicator Data'!G55/'Indicator Data'!$CB55</f>
        <v>0</v>
      </c>
      <c r="S52" s="56">
        <f>'Indicator Data'!H55/'Indicator Data'!$CB55</f>
        <v>0</v>
      </c>
      <c r="T52" s="56">
        <f>'Indicator Data'!I55/'Indicator Data'!$CB55</f>
        <v>0</v>
      </c>
      <c r="U52" s="56">
        <f>'Indicator Data'!J55/'Indicator Data'!$CB55</f>
        <v>2.5595054042225709E-4</v>
      </c>
      <c r="V52" s="55">
        <f t="shared" si="70"/>
        <v>10</v>
      </c>
      <c r="W52" s="55">
        <f t="shared" si="71"/>
        <v>10</v>
      </c>
      <c r="X52" s="55">
        <f t="shared" si="72"/>
        <v>10</v>
      </c>
      <c r="Y52" s="55">
        <f t="shared" si="73"/>
        <v>5.3</v>
      </c>
      <c r="Z52" s="55">
        <f t="shared" si="74"/>
        <v>9.6999999999999993</v>
      </c>
      <c r="AA52" s="55">
        <f t="shared" si="75"/>
        <v>0</v>
      </c>
      <c r="AB52" s="55">
        <f t="shared" si="76"/>
        <v>0</v>
      </c>
      <c r="AC52" s="55">
        <f t="shared" si="77"/>
        <v>0</v>
      </c>
      <c r="AD52" s="55">
        <f t="shared" si="78"/>
        <v>0</v>
      </c>
      <c r="AE52" s="55">
        <f t="shared" si="79"/>
        <v>0</v>
      </c>
      <c r="AF52" s="55">
        <f t="shared" si="80"/>
        <v>0.1</v>
      </c>
      <c r="AG52" s="55">
        <f>ROUND(IF('Indicator Data'!K55=0,0,IF('Indicator Data'!K55&gt;AG$195,10,IF('Indicator Data'!K55&lt;AG$194,0,10-(AG$195-'Indicator Data'!K55)/(AG$195-AG$194)*10))),1)</f>
        <v>2.9</v>
      </c>
      <c r="AH52" s="55">
        <f t="shared" si="81"/>
        <v>9.4</v>
      </c>
      <c r="AI52" s="55">
        <f t="shared" si="82"/>
        <v>10</v>
      </c>
      <c r="AJ52" s="55">
        <f t="shared" si="83"/>
        <v>0</v>
      </c>
      <c r="AK52" s="55">
        <f t="shared" si="84"/>
        <v>0</v>
      </c>
      <c r="AL52" s="55">
        <f t="shared" si="85"/>
        <v>0</v>
      </c>
      <c r="AM52" s="55">
        <f t="shared" si="86"/>
        <v>0</v>
      </c>
      <c r="AN52" s="55">
        <f t="shared" si="87"/>
        <v>4</v>
      </c>
      <c r="AO52" s="183">
        <f t="shared" si="88"/>
        <v>9.8000000000000007</v>
      </c>
      <c r="AP52" s="183">
        <f t="shared" si="41"/>
        <v>6.7</v>
      </c>
      <c r="AQ52" s="183">
        <f t="shared" si="89"/>
        <v>9.1999999999999993</v>
      </c>
      <c r="AR52" s="183">
        <f t="shared" si="90"/>
        <v>0</v>
      </c>
      <c r="AS52" s="55">
        <f t="shared" si="91"/>
        <v>3.5</v>
      </c>
      <c r="AT52" s="55">
        <f>IF('Indicator Data'!L55="No data","x",IF('Indicator Data'!CC55&lt;1000,"x",ROUND((IF('Indicator Data'!L55&gt;AT$195,10,IF('Indicator Data'!L55&lt;AT$194,0,10-(AT$195-'Indicator Data'!L55)/(AT$195-AT$194)*10))),1)))</f>
        <v>2</v>
      </c>
      <c r="AU52" s="183">
        <f t="shared" si="92"/>
        <v>2.8</v>
      </c>
      <c r="AV52" s="55" t="str">
        <f>IF('Indicator Data'!M55="No data","x",ROUND(IF('Indicator Data'!M55=0,0,IF(LOG('Indicator Data'!M55)&gt;AV$195,10,IF(LOG('Indicator Data'!M55)&lt;AV$194,0,10-(AV$195-LOG('Indicator Data'!M55))/(AV$195-AV$194)*10))),1))</f>
        <v>x</v>
      </c>
      <c r="AW52" s="56" t="str">
        <f>IF(AV52="x","x",'Indicator Data'!M55/'Indicator Data'!$CB55)</f>
        <v>x</v>
      </c>
      <c r="AX52" s="55" t="str">
        <f t="shared" si="42"/>
        <v>x</v>
      </c>
      <c r="AY52" s="55" t="str">
        <f t="shared" si="43"/>
        <v>x</v>
      </c>
      <c r="AZ52" s="55" t="str">
        <f>IF('Indicator Data'!N55="No data","x",ROUND(IF('Indicator Data'!N55=0,0,IF(LOG('Indicator Data'!N55)&gt;AZ$195,10,IF(LOG('Indicator Data'!N55)&lt;AZ$194,0,10-(AZ$195-LOG('Indicator Data'!N55))/(AZ$195-AZ$194)*10))),1))</f>
        <v>x</v>
      </c>
      <c r="BA52" s="56" t="str">
        <f>IF(AZ52="x","x",'Indicator Data'!N55/'Indicator Data'!$CB55)</f>
        <v>x</v>
      </c>
      <c r="BB52" s="55" t="str">
        <f t="shared" si="44"/>
        <v>x</v>
      </c>
      <c r="BC52" s="55" t="str">
        <f t="shared" si="45"/>
        <v>x</v>
      </c>
      <c r="BD52" s="55" t="str">
        <f>IF('Indicator Data'!O55="No data","x",ROUND(IF('Indicator Data'!O55=0,0,IF(LOG('Indicator Data'!O55)&gt;BD$195,10,IF(LOG('Indicator Data'!O55)&lt;BD$194,0,10-(BD$195-LOG('Indicator Data'!O55))/(BD$195-BD$194)*10))),1))</f>
        <v>x</v>
      </c>
      <c r="BE52" s="56" t="str">
        <f>IF(BD52="x","x",'Indicator Data'!O55/'Indicator Data'!$CB55)</f>
        <v>x</v>
      </c>
      <c r="BF52" s="55" t="str">
        <f t="shared" si="46"/>
        <v>x</v>
      </c>
      <c r="BG52" s="55" t="str">
        <f t="shared" si="47"/>
        <v>x</v>
      </c>
      <c r="BH52" s="55" t="str">
        <f>IF('Indicator Data'!P55="No data","x",ROUND(IF('Indicator Data'!P55=0,0,IF(LOG('Indicator Data'!P55)&gt;BH$195,10,IF(LOG('Indicator Data'!P55)&lt;BH$194,0,10-(BH$195-LOG('Indicator Data'!P55))/(BH$195-BH$194)*10))),1))</f>
        <v>x</v>
      </c>
      <c r="BI52" s="56" t="str">
        <f>IF(BH52="x","x",'Indicator Data'!P55/'Indicator Data'!$CB55)</f>
        <v>x</v>
      </c>
      <c r="BJ52" s="55" t="str">
        <f t="shared" si="48"/>
        <v>x</v>
      </c>
      <c r="BK52" s="55" t="str">
        <f t="shared" si="49"/>
        <v>x</v>
      </c>
      <c r="BL52" s="55" t="str">
        <f t="shared" si="50"/>
        <v>x</v>
      </c>
      <c r="BM52" s="55">
        <f>ROUND(IF('Indicator Data'!Q55=0,0,IF(LOG('Indicator Data'!Q55)&gt;BM$195,10,IF(LOG('Indicator Data'!Q55)&lt;BM$194,0,10-(BM$195-LOG('Indicator Data'!Q55))/(BM$195-BM$194)*10))),1)</f>
        <v>7.6</v>
      </c>
      <c r="BN52" s="55">
        <f>ROUND(IF('Indicator Data'!R55=0,0,IF(LOG('Indicator Data'!R55)&gt;BN$195,10,IF(LOG('Indicator Data'!R55)&lt;BN$194,0,10-(BN$195-LOG('Indicator Data'!R55))/(BN$195-BN$194)*10))),1)</f>
        <v>9.4</v>
      </c>
      <c r="BO52" s="55">
        <f t="shared" si="51"/>
        <v>8.7999999999999989</v>
      </c>
      <c r="BP52" s="56">
        <f>'Indicator Data'!Q55/'Indicator Data'!$CB55</f>
        <v>0.1376885096166619</v>
      </c>
      <c r="BQ52" s="56">
        <f>'Indicator Data'!R55/'Indicator Data'!$CB55</f>
        <v>0.27340459612360957</v>
      </c>
      <c r="BR52" s="55">
        <f t="shared" si="93"/>
        <v>1.4</v>
      </c>
      <c r="BS52" s="55">
        <f t="shared" si="94"/>
        <v>3.4</v>
      </c>
      <c r="BT52" s="55">
        <f t="shared" si="28"/>
        <v>2.7333333333333329</v>
      </c>
      <c r="BU52" s="55">
        <f t="shared" si="52"/>
        <v>6.7</v>
      </c>
      <c r="BV52" s="55">
        <f>ROUND(IF('Indicator Data'!S55=0,0,IF(LOG('Indicator Data'!S55)&gt;BV$195,10,IF(LOG('Indicator Data'!S55)&lt;BV$194,0,10-(BV$195-LOG('Indicator Data'!S55))/(BV$195-BV$194)*10))),1)</f>
        <v>7.9</v>
      </c>
      <c r="BW52" s="55">
        <f>ROUND(IF('Indicator Data'!T55=0,0,IF(LOG('Indicator Data'!T55)&gt;BW$195,10,IF(LOG('Indicator Data'!T55)&lt;BW$194,0,10-(BW$195-LOG('Indicator Data'!T55))/(BW$195-BW$194)*10))),1)</f>
        <v>7.6</v>
      </c>
      <c r="BX52" s="55">
        <f t="shared" si="53"/>
        <v>7.7</v>
      </c>
      <c r="BY52" s="56">
        <f>'Indicator Data'!S55/'Indicator Data'!$CB55</f>
        <v>0.21729662103794539</v>
      </c>
      <c r="BZ52" s="56">
        <f>'Indicator Data'!T55/'Indicator Data'!$CB55</f>
        <v>0.13445163014731987</v>
      </c>
      <c r="CA52" s="55">
        <f t="shared" si="95"/>
        <v>3.6</v>
      </c>
      <c r="CB52" s="55">
        <f t="shared" si="96"/>
        <v>1.3</v>
      </c>
      <c r="CC52" s="55">
        <f t="shared" si="54"/>
        <v>2.0666666666666669</v>
      </c>
      <c r="CD52" s="55">
        <f t="shared" si="55"/>
        <v>5.6</v>
      </c>
      <c r="CE52" s="55">
        <f t="shared" si="56"/>
        <v>6.2</v>
      </c>
      <c r="CF52" s="55">
        <f>ROUND(IF('Indicator Data'!U55=0,0,IF(LOG('Indicator Data'!U55)&gt;CF$195,10,IF(LOG('Indicator Data'!U55)&lt;CF$194,0,10-(CF$195-LOG('Indicator Data'!U55))/(CF$195-CF$194)*10))),1)</f>
        <v>8.4</v>
      </c>
      <c r="CG52" s="56">
        <f>'Indicator Data'!U55/'Indicator Data'!$CB55</f>
        <v>0.45259740875004051</v>
      </c>
      <c r="CH52" s="55">
        <f t="shared" si="97"/>
        <v>5</v>
      </c>
      <c r="CI52" s="55">
        <f t="shared" si="57"/>
        <v>7</v>
      </c>
      <c r="CJ52" s="55">
        <f>ROUND(IF('Indicator Data'!V55=0,0,IF(LOG('Indicator Data'!V55)&gt;CJ$195,10,IF(LOG('Indicator Data'!V55)&lt;CJ$194,0,10-(CJ$195-LOG('Indicator Data'!V55))/(CJ$195-CJ$194)*10))),1)</f>
        <v>8.4</v>
      </c>
      <c r="CK52" s="56">
        <f>IF('Indicator Data'!V55/'Indicator Data'!$CB55&gt;1,1,'Indicator Data'!V55/'Indicator Data'!$CB55)</f>
        <v>0.45589717607718916</v>
      </c>
      <c r="CL52" s="55">
        <f t="shared" si="98"/>
        <v>4.5999999999999996</v>
      </c>
      <c r="CM52" s="55">
        <f t="shared" si="58"/>
        <v>6.9</v>
      </c>
      <c r="CN52" s="55">
        <f>ROUND(IF('Indicator Data'!W55=0,0,IF(LOG('Indicator Data'!W55)&gt;CN$195,10,IF(LOG('Indicator Data'!W55)&lt;CN$194,0,10-(CN$195-LOG('Indicator Data'!W55))/(CN$195-CN$194)*10))),1)</f>
        <v>8.5</v>
      </c>
      <c r="CO52" s="56">
        <f>'Indicator Data'!W55/'Indicator Data'!$CB55</f>
        <v>0.58922064232252735</v>
      </c>
      <c r="CP52" s="55">
        <f t="shared" si="99"/>
        <v>5.9</v>
      </c>
      <c r="CQ52" s="55">
        <f t="shared" si="59"/>
        <v>7.4</v>
      </c>
      <c r="CR52" s="55">
        <f t="shared" si="100"/>
        <v>6.9</v>
      </c>
      <c r="CS52" s="55">
        <f>IF('Indicator Data'!BR55="No data","x",ROUND(IF('Indicator Data'!BR55&gt;CS$195,0,IF('Indicator Data'!BR55&lt;CS$194,10,(CS$195-'Indicator Data'!BR55)/(CS$195-CS$194)*10)),1))</f>
        <v>1.3</v>
      </c>
      <c r="CT52" s="55">
        <f>IF('Indicator Data'!BS55="No data","x",ROUND(IF('Indicator Data'!BS55&gt;CT$195,0,IF('Indicator Data'!BS55&lt;CT$194,10,(CT$195-'Indicator Data'!BS55)/(CT$195-CT$194)*10)),1))</f>
        <v>1</v>
      </c>
      <c r="CU52" s="55">
        <f>IF('Indicator Data'!AC55="No data","x",ROUND(IF('Indicator Data'!AC55&gt;CU$195,0,IF('Indicator Data'!AC55&lt;CU$194,10,(CU$195-'Indicator Data'!AC55)/(CU$195-CU$194)*10)),1))</f>
        <v>1.9</v>
      </c>
      <c r="CV52" s="55">
        <f t="shared" si="101"/>
        <v>1.4</v>
      </c>
      <c r="CW52" s="55">
        <f>IF('Indicator Data'!X55="No data","x",ROUND(IF(LOG('Indicator Data'!X55)&gt;CW$195,10,IF(LOG('Indicator Data'!X55)&lt;CW$194,0,10-(CW$195-LOG('Indicator Data'!X55))/(CW$195-CW$194)*10)),1))</f>
        <v>6.1</v>
      </c>
      <c r="CX52" s="55">
        <f>IF('Indicator Data'!Y55="No data","x",ROUND(IF('Indicator Data'!Y55&gt;CX$195,10,IF('Indicator Data'!Y55&lt;CX$194,0,10-(CX$195-'Indicator Data'!Y55)/(CX$195-CX$194)*10)),1))</f>
        <v>4</v>
      </c>
      <c r="CY52" s="55">
        <f>IF('Indicator Data'!Z55="No data","x",ROUND(IF('Indicator Data'!Z55&gt;CY$195,10,IF('Indicator Data'!Z55&lt;CY$194,0,10-(CY$195-'Indicator Data'!Z55)/(CY$195-CY$194)*10)),1))</f>
        <v>6.4</v>
      </c>
      <c r="CZ52" s="55">
        <f>IF('Indicator Data'!AA55="No data","x",ROUND(IF('Indicator Data'!AA55&gt;CZ$195,10,IF('Indicator Data'!AA55&lt;CZ$194,0,10-(CZ$195-'Indicator Data'!AA55)/(CZ$195-CZ$194)*10)),1))</f>
        <v>4.4000000000000004</v>
      </c>
      <c r="DA52" s="55">
        <f t="shared" si="60"/>
        <v>5.2</v>
      </c>
      <c r="DB52" s="55">
        <f t="shared" si="61"/>
        <v>3.9</v>
      </c>
      <c r="DC52" s="55">
        <f>IF('Indicator Data'!AF55="No data","x",ROUND(IF('Indicator Data'!AF55&gt;DC$195,10,IF('Indicator Data'!AF55&lt;DC$194,0,10-(DC$195-'Indicator Data'!AF55)/(DC$195-DC$194)*10)),1))</f>
        <v>2.2999999999999998</v>
      </c>
      <c r="DD52" s="55">
        <f>IF('Indicator Data'!AG55="No data","x",ROUND(IF('Indicator Data'!AG55&gt;DD$195,10,IF('Indicator Data'!AG55&lt;DD$194,0,10-(DD$195-'Indicator Data'!AG55)/(DD$195-DD$194)*10)),1))</f>
        <v>3</v>
      </c>
      <c r="DE52" s="55">
        <f t="shared" si="62"/>
        <v>4.4000000000000004</v>
      </c>
      <c r="DF52" s="55">
        <f>IF('Indicator Data'!AB55="No data","x",ROUND(IF('Indicator Data'!AB55&gt;DF$195,10,IF('Indicator Data'!AB55&lt;DF$194,0,10-(DF$195-'Indicator Data'!AB55)/(DF$195-DF$194)*10)),1))</f>
        <v>0.7</v>
      </c>
      <c r="DG52" s="55">
        <f t="shared" si="63"/>
        <v>1.2</v>
      </c>
      <c r="DH52" s="184">
        <f>IF('Indicator Data'!AD55="No data","x",'Indicator Data'!AD55/'Indicator Data'!$CA55)</f>
        <v>3.0741944542821354E-4</v>
      </c>
      <c r="DI52" s="55">
        <f t="shared" si="64"/>
        <v>6.9</v>
      </c>
      <c r="DJ52" s="55">
        <f>IF('Indicator Data'!AE55="No data","x",ROUND(IF('Indicator Data'!AE55&gt;DJ$195,0,IF('Indicator Data'!AE55&lt;DJ$194,10,(DJ$195-'Indicator Data'!AE55)/(DJ$195-DJ$194)*10)),1))</f>
        <v>4</v>
      </c>
      <c r="DK52" s="55">
        <f t="shared" si="65"/>
        <v>5.5</v>
      </c>
      <c r="DL52" s="55">
        <f t="shared" si="66"/>
        <v>3.7</v>
      </c>
      <c r="DM52" s="57">
        <f t="shared" si="102"/>
        <v>5</v>
      </c>
      <c r="DN52" s="58">
        <f t="shared" si="103"/>
        <v>6.8</v>
      </c>
      <c r="DO52" s="55">
        <f>ROUND(IF('Indicator Data'!AH55=0,0,IF('Indicator Data'!AH55&gt;DO$195,10,IF('Indicator Data'!AH55&lt;DO$194,0,10-(DO$195-'Indicator Data'!AH55)/(DO$195-DO$194)*10))),1)</f>
        <v>1.4</v>
      </c>
      <c r="DP52" s="55">
        <f>ROUND(IF('Indicator Data'!AI55=0,0,IF(LOG('Indicator Data'!AI55)&gt;LOG(DP$195),10,IF(LOG('Indicator Data'!AI55)&lt;LOG(DP$194),0,10-(LOG(DP$195)-LOG('Indicator Data'!AI55))/(LOG(DP$195)-LOG(DP$194))*10))),1)</f>
        <v>0</v>
      </c>
      <c r="DQ52" s="57">
        <f t="shared" si="104"/>
        <v>0.7</v>
      </c>
      <c r="DR52" s="55">
        <f>'Indicator Data'!AJ55</f>
        <v>0</v>
      </c>
      <c r="DS52" s="55">
        <f>'Indicator Data'!AK55</f>
        <v>0</v>
      </c>
      <c r="DT52" s="57">
        <f t="shared" si="105"/>
        <v>0</v>
      </c>
      <c r="DU52" s="58">
        <f t="shared" si="106"/>
        <v>0.5</v>
      </c>
      <c r="DV52" s="15"/>
      <c r="DW52" s="103"/>
    </row>
    <row r="53" spans="1:127" s="4" customFormat="1" x14ac:dyDescent="0.25">
      <c r="A53" s="121" t="str">
        <f>'Indicator Data'!A56</f>
        <v>Egypt</v>
      </c>
      <c r="B53" s="59" t="str">
        <f>'Indicator Data'!B56</f>
        <v>EGY</v>
      </c>
      <c r="C53" s="55">
        <f>ROUND(IF('Indicator Data'!C56=0,0.1,IF(LOG('Indicator Data'!C56)&gt;C$195,10,IF(LOG('Indicator Data'!C56)&lt;C$194,0,10-(C$195-LOG('Indicator Data'!C56))/(C$195-C$194)*10))),1)</f>
        <v>9.5</v>
      </c>
      <c r="D53" s="55">
        <f>ROUND(IF('Indicator Data'!D56=0,0.1,IF(LOG('Indicator Data'!D56)&gt;D$195,10,IF(LOG('Indicator Data'!D56)&lt;D$194,0,10-(D$195-LOG('Indicator Data'!D56))/(D$195-D$194)*10))),1)</f>
        <v>0</v>
      </c>
      <c r="E53" s="55">
        <f t="shared" si="67"/>
        <v>6.9</v>
      </c>
      <c r="F53" s="55">
        <f>IF('Indicator Data'!E56="No data",0.1,(ROUND(IF('Indicator Data'!E56=0,0,IF(LOG('Indicator Data'!E56)&gt;F$195,10,IF(LOG('Indicator Data'!E56)&lt;F$194,0,10-(F$195-LOG('Indicator Data'!E56))/(F$195-F$194)*10))),1)))</f>
        <v>9.6</v>
      </c>
      <c r="G53" s="55">
        <f>ROUND(IF('Indicator Data'!F56=0,0,IF(LOG('Indicator Data'!F56)&gt;G$195,10,IF(LOG('Indicator Data'!F56)&lt;G$194,0,10-(G$195-LOG('Indicator Data'!F56))/(G$195-G$194)*10))),1)</f>
        <v>7.6</v>
      </c>
      <c r="H53" s="55">
        <f>ROUND(IF('Indicator Data'!G56=0,0,IF(LOG('Indicator Data'!G56)&gt;H$195,10,IF(LOG('Indicator Data'!G56)&lt;H$194,0,10-(H$195-LOG('Indicator Data'!G56))/(H$195-H$194)*10))),1)</f>
        <v>0</v>
      </c>
      <c r="I53" s="55">
        <f>ROUND(IF('Indicator Data'!H56=0,0,IF(LOG('Indicator Data'!H56)&gt;I$195,10,IF(LOG('Indicator Data'!H56)&lt;I$194,0,10-(I$195-LOG('Indicator Data'!H56))/(I$195-I$194)*10))),1)</f>
        <v>0</v>
      </c>
      <c r="J53" s="55">
        <f t="shared" si="68"/>
        <v>0</v>
      </c>
      <c r="K53" s="55">
        <f>ROUND(IF('Indicator Data'!I56=0,0,IF(LOG('Indicator Data'!I56)&gt;K$195,10,IF(LOG('Indicator Data'!I56)&lt;K$194,0,10-(K$195-LOG('Indicator Data'!I56))/(K$195-K$194)*10))),1)</f>
        <v>0</v>
      </c>
      <c r="L53" s="55">
        <f t="shared" si="69"/>
        <v>0</v>
      </c>
      <c r="M53" s="55">
        <f>ROUND(IF('Indicator Data'!J56=0,0,IF(LOG('Indicator Data'!J56)&gt;M$195,10,IF(LOG('Indicator Data'!J56)&lt;M$194,0,10-(M$195-LOG('Indicator Data'!J56))/(M$195-M$194)*10))),1)</f>
        <v>0</v>
      </c>
      <c r="N53" s="56">
        <f>'Indicator Data'!C56/'Indicator Data'!$CB56</f>
        <v>7.2105231165732865E-4</v>
      </c>
      <c r="O53" s="56">
        <f>'Indicator Data'!D56/'Indicator Data'!$CB56</f>
        <v>2.8416051138588195E-10</v>
      </c>
      <c r="P53" s="56">
        <f>IF(F53=0.1,"x",'Indicator Data'!E56/'Indicator Data'!$CB56)</f>
        <v>7.7621237729317014E-3</v>
      </c>
      <c r="Q53" s="56">
        <f>'Indicator Data'!F56/'Indicator Data'!$CB56</f>
        <v>3.7400353005920471E-6</v>
      </c>
      <c r="R53" s="56">
        <f>'Indicator Data'!G56/'Indicator Data'!$CB56</f>
        <v>0</v>
      </c>
      <c r="S53" s="56">
        <f>'Indicator Data'!H56/'Indicator Data'!$CB56</f>
        <v>0</v>
      </c>
      <c r="T53" s="56">
        <f>'Indicator Data'!I56/'Indicator Data'!$CB56</f>
        <v>0</v>
      </c>
      <c r="U53" s="56">
        <f>'Indicator Data'!J56/'Indicator Data'!$CB56</f>
        <v>0</v>
      </c>
      <c r="V53" s="55">
        <f t="shared" si="70"/>
        <v>3.6</v>
      </c>
      <c r="W53" s="55">
        <f t="shared" si="71"/>
        <v>0</v>
      </c>
      <c r="X53" s="55">
        <f t="shared" si="72"/>
        <v>2</v>
      </c>
      <c r="Y53" s="55">
        <f t="shared" si="73"/>
        <v>5.2</v>
      </c>
      <c r="Z53" s="55">
        <f t="shared" si="74"/>
        <v>6.8</v>
      </c>
      <c r="AA53" s="55">
        <f t="shared" si="75"/>
        <v>0</v>
      </c>
      <c r="AB53" s="55">
        <f t="shared" si="76"/>
        <v>0</v>
      </c>
      <c r="AC53" s="55">
        <f t="shared" si="77"/>
        <v>0</v>
      </c>
      <c r="AD53" s="55">
        <f t="shared" si="78"/>
        <v>0</v>
      </c>
      <c r="AE53" s="55">
        <f t="shared" si="79"/>
        <v>0</v>
      </c>
      <c r="AF53" s="55">
        <f t="shared" si="80"/>
        <v>0</v>
      </c>
      <c r="AG53" s="55">
        <f>ROUND(IF('Indicator Data'!K56=0,0,IF('Indicator Data'!K56&gt;AG$195,10,IF('Indicator Data'!K56&lt;AG$194,0,10-(AG$195-'Indicator Data'!K56)/(AG$195-AG$194)*10))),1)</f>
        <v>0</v>
      </c>
      <c r="AH53" s="55">
        <f t="shared" si="81"/>
        <v>6.6</v>
      </c>
      <c r="AI53" s="55">
        <f t="shared" si="82"/>
        <v>0</v>
      </c>
      <c r="AJ53" s="55">
        <f t="shared" si="83"/>
        <v>0</v>
      </c>
      <c r="AK53" s="55">
        <f t="shared" si="84"/>
        <v>0</v>
      </c>
      <c r="AL53" s="55">
        <f t="shared" si="85"/>
        <v>0</v>
      </c>
      <c r="AM53" s="55">
        <f t="shared" si="86"/>
        <v>0</v>
      </c>
      <c r="AN53" s="55">
        <f t="shared" si="87"/>
        <v>0</v>
      </c>
      <c r="AO53" s="183">
        <f t="shared" si="88"/>
        <v>4.9000000000000004</v>
      </c>
      <c r="AP53" s="183">
        <f t="shared" si="41"/>
        <v>8.1</v>
      </c>
      <c r="AQ53" s="183">
        <f t="shared" si="89"/>
        <v>7.2</v>
      </c>
      <c r="AR53" s="183">
        <f t="shared" si="90"/>
        <v>0</v>
      </c>
      <c r="AS53" s="55">
        <f t="shared" si="91"/>
        <v>0</v>
      </c>
      <c r="AT53" s="55">
        <f>IF('Indicator Data'!L56="No data","x",IF('Indicator Data'!CC56&lt;1000,"x",ROUND((IF('Indicator Data'!L56&gt;AT$195,10,IF('Indicator Data'!L56&lt;AT$194,0,10-(AT$195-'Indicator Data'!L56)/(AT$195-AT$194)*10))),1)))</f>
        <v>6.1</v>
      </c>
      <c r="AU53" s="183">
        <f t="shared" si="92"/>
        <v>3.1</v>
      </c>
      <c r="AV53" s="55">
        <f>IF('Indicator Data'!M56="No data","x",ROUND(IF('Indicator Data'!M56=0,0,IF(LOG('Indicator Data'!M56)&gt;AV$195,10,IF(LOG('Indicator Data'!M56)&lt;AV$194,0,10-(AV$195-LOG('Indicator Data'!M56))/(AV$195-AV$194)*10))),1))</f>
        <v>9</v>
      </c>
      <c r="AW53" s="56">
        <f>IF(AV53="x","x",'Indicator Data'!M56/'Indicator Data'!$CB56)</f>
        <v>0.23512061391149114</v>
      </c>
      <c r="AX53" s="55">
        <f t="shared" si="42"/>
        <v>2.6</v>
      </c>
      <c r="AY53" s="55">
        <f t="shared" si="43"/>
        <v>6.9</v>
      </c>
      <c r="AZ53" s="55">
        <f>IF('Indicator Data'!N56="No data","x",ROUND(IF('Indicator Data'!N56=0,0,IF(LOG('Indicator Data'!N56)&gt;AZ$195,10,IF(LOG('Indicator Data'!N56)&lt;AZ$194,0,10-(AZ$195-LOG('Indicator Data'!N56))/(AZ$195-AZ$194)*10))),1))</f>
        <v>0</v>
      </c>
      <c r="BA53" s="56">
        <f>IF(AZ53="x","x",'Indicator Data'!N56/'Indicator Data'!$CB56)</f>
        <v>0</v>
      </c>
      <c r="BB53" s="55">
        <f t="shared" si="44"/>
        <v>0</v>
      </c>
      <c r="BC53" s="55">
        <f t="shared" si="45"/>
        <v>0</v>
      </c>
      <c r="BD53" s="55">
        <f>IF('Indicator Data'!O56="No data","x",ROUND(IF('Indicator Data'!O56=0,0,IF(LOG('Indicator Data'!O56)&gt;BD$195,10,IF(LOG('Indicator Data'!O56)&lt;BD$194,0,10-(BD$195-LOG('Indicator Data'!O56))/(BD$195-BD$194)*10))),1))</f>
        <v>0</v>
      </c>
      <c r="BE53" s="56">
        <f>IF(BD53="x","x",'Indicator Data'!O56/'Indicator Data'!$CB56)</f>
        <v>0</v>
      </c>
      <c r="BF53" s="55">
        <f t="shared" si="46"/>
        <v>0</v>
      </c>
      <c r="BG53" s="55">
        <f t="shared" si="47"/>
        <v>0</v>
      </c>
      <c r="BH53" s="55">
        <f>IF('Indicator Data'!P56="No data","x",ROUND(IF('Indicator Data'!P56=0,0,IF(LOG('Indicator Data'!P56)&gt;BH$195,10,IF(LOG('Indicator Data'!P56)&lt;BH$194,0,10-(BH$195-LOG('Indicator Data'!P56))/(BH$195-BH$194)*10))),1))</f>
        <v>0</v>
      </c>
      <c r="BI53" s="56">
        <f>IF(BH53="x","x",'Indicator Data'!P56/'Indicator Data'!$CB56)</f>
        <v>0</v>
      </c>
      <c r="BJ53" s="55">
        <f t="shared" si="48"/>
        <v>0</v>
      </c>
      <c r="BK53" s="55">
        <f t="shared" si="49"/>
        <v>0</v>
      </c>
      <c r="BL53" s="55">
        <f t="shared" si="50"/>
        <v>2.4</v>
      </c>
      <c r="BM53" s="55">
        <f>ROUND(IF('Indicator Data'!Q56=0,0,IF(LOG('Indicator Data'!Q56)&gt;BM$195,10,IF(LOG('Indicator Data'!Q56)&lt;BM$194,0,10-(BM$195-LOG('Indicator Data'!Q56))/(BM$195-BM$194)*10))),1)</f>
        <v>0</v>
      </c>
      <c r="BN53" s="55">
        <f>ROUND(IF('Indicator Data'!R56=0,0,IF(LOG('Indicator Data'!R56)&gt;BN$195,10,IF(LOG('Indicator Data'!R56)&lt;BN$194,0,10-(BN$195-LOG('Indicator Data'!R56))/(BN$195-BN$194)*10))),1)</f>
        <v>0</v>
      </c>
      <c r="BO53" s="55">
        <f t="shared" si="51"/>
        <v>0</v>
      </c>
      <c r="BP53" s="56">
        <f>'Indicator Data'!Q56/'Indicator Data'!$CB56</f>
        <v>0</v>
      </c>
      <c r="BQ53" s="56">
        <f>'Indicator Data'!R56/'Indicator Data'!$CB56</f>
        <v>0</v>
      </c>
      <c r="BR53" s="55">
        <f t="shared" si="93"/>
        <v>0</v>
      </c>
      <c r="BS53" s="55">
        <f t="shared" si="94"/>
        <v>0</v>
      </c>
      <c r="BT53" s="55">
        <f t="shared" si="28"/>
        <v>0</v>
      </c>
      <c r="BU53" s="55">
        <f t="shared" si="52"/>
        <v>0</v>
      </c>
      <c r="BV53" s="55">
        <f>ROUND(IF('Indicator Data'!S56=0,0,IF(LOG('Indicator Data'!S56)&gt;BV$195,10,IF(LOG('Indicator Data'!S56)&lt;BV$194,0,10-(BV$195-LOG('Indicator Data'!S56))/(BV$195-BV$194)*10))),1)</f>
        <v>0</v>
      </c>
      <c r="BW53" s="55">
        <f>ROUND(IF('Indicator Data'!T56=0,0,IF(LOG('Indicator Data'!T56)&gt;BW$195,10,IF(LOG('Indicator Data'!T56)&lt;BW$194,0,10-(BW$195-LOG('Indicator Data'!T56))/(BW$195-BW$194)*10))),1)</f>
        <v>0</v>
      </c>
      <c r="BX53" s="55">
        <f t="shared" si="53"/>
        <v>0</v>
      </c>
      <c r="BY53" s="56">
        <f>'Indicator Data'!S56/'Indicator Data'!$CB56</f>
        <v>0</v>
      </c>
      <c r="BZ53" s="56">
        <f>'Indicator Data'!T56/'Indicator Data'!$CB56</f>
        <v>0</v>
      </c>
      <c r="CA53" s="55">
        <f t="shared" si="95"/>
        <v>0</v>
      </c>
      <c r="CB53" s="55">
        <f t="shared" si="96"/>
        <v>0</v>
      </c>
      <c r="CC53" s="55">
        <f t="shared" si="54"/>
        <v>0</v>
      </c>
      <c r="CD53" s="55">
        <f t="shared" si="55"/>
        <v>0</v>
      </c>
      <c r="CE53" s="55">
        <f t="shared" si="56"/>
        <v>0</v>
      </c>
      <c r="CF53" s="55">
        <f>ROUND(IF('Indicator Data'!U56=0,0,IF(LOG('Indicator Data'!U56)&gt;CF$195,10,IF(LOG('Indicator Data'!U56)&lt;CF$194,0,10-(CF$195-LOG('Indicator Data'!U56))/(CF$195-CF$194)*10))),1)</f>
        <v>5.6</v>
      </c>
      <c r="CG53" s="56">
        <f>'Indicator Data'!U56/'Indicator Data'!$CB56</f>
        <v>9.2405435823930367E-4</v>
      </c>
      <c r="CH53" s="55">
        <f t="shared" si="97"/>
        <v>0</v>
      </c>
      <c r="CI53" s="55">
        <f t="shared" si="57"/>
        <v>3.3</v>
      </c>
      <c r="CJ53" s="55">
        <f>ROUND(IF('Indicator Data'!V56=0,0,IF(LOG('Indicator Data'!V56)&gt;CJ$195,10,IF(LOG('Indicator Data'!V56)&lt;CJ$194,0,10-(CJ$195-LOG('Indicator Data'!V56))/(CJ$195-CJ$194)*10))),1)</f>
        <v>8.4</v>
      </c>
      <c r="CK53" s="56">
        <f>IF('Indicator Data'!V56/'Indicator Data'!$CB56&gt;1,1,'Indicator Data'!V56/'Indicator Data'!$CB56)</f>
        <v>7.7354143068550402E-2</v>
      </c>
      <c r="CL53" s="55">
        <f t="shared" si="98"/>
        <v>0.8</v>
      </c>
      <c r="CM53" s="55">
        <f t="shared" si="58"/>
        <v>5.8</v>
      </c>
      <c r="CN53" s="55">
        <f>ROUND(IF('Indicator Data'!W56=0,0,IF(LOG('Indicator Data'!W56)&gt;CN$195,10,IF(LOG('Indicator Data'!W56)&lt;CN$194,0,10-(CN$195-LOG('Indicator Data'!W56))/(CN$195-CN$194)*10))),1)</f>
        <v>8.1</v>
      </c>
      <c r="CO53" s="56">
        <f>'Indicator Data'!W56/'Indicator Data'!$CB56</f>
        <v>4.9614219044689836E-2</v>
      </c>
      <c r="CP53" s="55">
        <f t="shared" si="99"/>
        <v>0.5</v>
      </c>
      <c r="CQ53" s="55">
        <f t="shared" si="59"/>
        <v>5.5</v>
      </c>
      <c r="CR53" s="55">
        <f t="shared" si="100"/>
        <v>4</v>
      </c>
      <c r="CS53" s="55">
        <f>IF('Indicator Data'!BR56="No data","x",ROUND(IF('Indicator Data'!BR56&gt;CS$195,0,IF('Indicator Data'!BR56&lt;CS$194,10,(CS$195-'Indicator Data'!BR56)/(CS$195-CS$194)*10)),1))</f>
        <v>0.6</v>
      </c>
      <c r="CT53" s="55">
        <f>IF('Indicator Data'!BS56="No data","x",ROUND(IF('Indicator Data'!BS56&gt;CT$195,0,IF('Indicator Data'!BS56&lt;CT$194,10,(CT$195-'Indicator Data'!BS56)/(CT$195-CT$194)*10)),1))</f>
        <v>0.1</v>
      </c>
      <c r="CU53" s="55">
        <f>IF('Indicator Data'!AC56="No data","x",ROUND(IF('Indicator Data'!AC56&gt;CU$195,0,IF('Indicator Data'!AC56&lt;CU$194,10,(CU$195-'Indicator Data'!AC56)/(CU$195-CU$194)*10)),1))</f>
        <v>1</v>
      </c>
      <c r="CV53" s="55">
        <f t="shared" si="101"/>
        <v>0.6</v>
      </c>
      <c r="CW53" s="55">
        <f>IF('Indicator Data'!X56="No data","x",ROUND(IF(LOG('Indicator Data'!X56)&gt;CW$195,10,IF(LOG('Indicator Data'!X56)&lt;CW$194,0,10-(CW$195-LOG('Indicator Data'!X56))/(CW$195-CW$194)*10)),1))</f>
        <v>6.7</v>
      </c>
      <c r="CX53" s="55">
        <f>IF('Indicator Data'!Y56="No data","x",ROUND(IF('Indicator Data'!Y56&gt;CX$195,10,IF('Indicator Data'!Y56&lt;CX$194,0,10-(CX$195-'Indicator Data'!Y56)/(CX$195-CX$194)*10)),1))</f>
        <v>4.0999999999999996</v>
      </c>
      <c r="CY53" s="55">
        <f>IF('Indicator Data'!Z56="No data","x",ROUND(IF('Indicator Data'!Z56&gt;CY$195,10,IF('Indicator Data'!Z56&lt;CY$194,0,10-(CY$195-'Indicator Data'!Z56)/(CY$195-CY$194)*10)),1))</f>
        <v>4.3</v>
      </c>
      <c r="CZ53" s="55">
        <f>IF('Indicator Data'!AA56="No data","x",ROUND(IF('Indicator Data'!AA56&gt;CZ$195,10,IF('Indicator Data'!AA56&lt;CZ$194,0,10-(CZ$195-'Indicator Data'!AA56)/(CZ$195-CZ$194)*10)),1))</f>
        <v>5.3</v>
      </c>
      <c r="DA53" s="55">
        <f t="shared" si="60"/>
        <v>5.0999999999999996</v>
      </c>
      <c r="DB53" s="55">
        <f t="shared" si="61"/>
        <v>3.6</v>
      </c>
      <c r="DC53" s="55">
        <f>IF('Indicator Data'!AF56="No data","x",ROUND(IF('Indicator Data'!AF56&gt;DC$195,10,IF('Indicator Data'!AF56&lt;DC$194,0,10-(DC$195-'Indicator Data'!AF56)/(DC$195-DC$194)*10)),1))</f>
        <v>0.5</v>
      </c>
      <c r="DD53" s="55">
        <f>IF('Indicator Data'!AG56="No data","x",ROUND(IF('Indicator Data'!AG56&gt;DD$195,10,IF('Indicator Data'!AG56&lt;DD$194,0,10-(DD$195-'Indicator Data'!AG56)/(DD$195-DD$194)*10)),1))</f>
        <v>5.2</v>
      </c>
      <c r="DE53" s="55">
        <f t="shared" si="62"/>
        <v>4.4000000000000004</v>
      </c>
      <c r="DF53" s="55">
        <f>IF('Indicator Data'!AB56="No data","x",ROUND(IF('Indicator Data'!AB56&gt;DF$195,10,IF('Indicator Data'!AB56&lt;DF$194,0,10-(DF$195-'Indicator Data'!AB56)/(DF$195-DF$194)*10)),1))</f>
        <v>0</v>
      </c>
      <c r="DG53" s="55">
        <f t="shared" si="63"/>
        <v>0.4</v>
      </c>
      <c r="DH53" s="184">
        <f>IF('Indicator Data'!AD56="No data","x",'Indicator Data'!AD56/'Indicator Data'!$CA56)</f>
        <v>6.2756457250958764E-4</v>
      </c>
      <c r="DI53" s="55">
        <f t="shared" si="64"/>
        <v>3.7</v>
      </c>
      <c r="DJ53" s="55">
        <f>IF('Indicator Data'!AE56="No data","x",ROUND(IF('Indicator Data'!AE56&gt;DJ$195,0,IF('Indicator Data'!AE56&lt;DJ$194,10,(DJ$195-'Indicator Data'!AE56)/(DJ$195-DJ$194)*10)),1))</f>
        <v>2</v>
      </c>
      <c r="DK53" s="55">
        <f t="shared" si="65"/>
        <v>2.9</v>
      </c>
      <c r="DL53" s="55">
        <f t="shared" si="66"/>
        <v>2.6</v>
      </c>
      <c r="DM53" s="57">
        <f t="shared" si="102"/>
        <v>3.2</v>
      </c>
      <c r="DN53" s="58">
        <f t="shared" si="103"/>
        <v>5</v>
      </c>
      <c r="DO53" s="55">
        <f>ROUND(IF('Indicator Data'!AH56=0,0,IF('Indicator Data'!AH56&gt;DO$195,10,IF('Indicator Data'!AH56&lt;DO$194,0,10-(DO$195-'Indicator Data'!AH56)/(DO$195-DO$194)*10))),1)</f>
        <v>9.1</v>
      </c>
      <c r="DP53" s="55">
        <f>ROUND(IF('Indicator Data'!AI56=0,0,IF(LOG('Indicator Data'!AI56)&gt;LOG(DP$195),10,IF(LOG('Indicator Data'!AI56)&lt;LOG(DP$194),0,10-(LOG(DP$195)-LOG('Indicator Data'!AI56))/(LOG(DP$195)-LOG(DP$194))*10))),1)</f>
        <v>9.6</v>
      </c>
      <c r="DQ53" s="57">
        <f t="shared" si="104"/>
        <v>9.4</v>
      </c>
      <c r="DR53" s="55">
        <f>'Indicator Data'!AJ56</f>
        <v>0</v>
      </c>
      <c r="DS53" s="55">
        <f>'Indicator Data'!AK56</f>
        <v>5</v>
      </c>
      <c r="DT53" s="57">
        <f t="shared" si="105"/>
        <v>9</v>
      </c>
      <c r="DU53" s="58">
        <f t="shared" si="106"/>
        <v>9</v>
      </c>
      <c r="DV53" s="15"/>
      <c r="DW53" s="103"/>
    </row>
    <row r="54" spans="1:127" s="4" customFormat="1" x14ac:dyDescent="0.25">
      <c r="A54" s="121" t="str">
        <f>'Indicator Data'!A57</f>
        <v>El Salvador</v>
      </c>
      <c r="B54" s="59" t="str">
        <f>'Indicator Data'!B57</f>
        <v>SLV</v>
      </c>
      <c r="C54" s="55">
        <f>ROUND(IF('Indicator Data'!C57=0,0.1,IF(LOG('Indicator Data'!C57)&gt;C$195,10,IF(LOG('Indicator Data'!C57)&lt;C$194,0,10-(C$195-LOG('Indicator Data'!C57))/(C$195-C$194)*10))),1)</f>
        <v>7.8</v>
      </c>
      <c r="D54" s="55">
        <f>ROUND(IF('Indicator Data'!D57=0,0.1,IF(LOG('Indicator Data'!D57)&gt;D$195,10,IF(LOG('Indicator Data'!D57)&lt;D$194,0,10-(D$195-LOG('Indicator Data'!D57))/(D$195-D$194)*10))),1)</f>
        <v>10</v>
      </c>
      <c r="E54" s="55">
        <f t="shared" si="67"/>
        <v>9.1999999999999993</v>
      </c>
      <c r="F54" s="55">
        <f>IF('Indicator Data'!E57="No data",0.1,(ROUND(IF('Indicator Data'!E57=0,0,IF(LOG('Indicator Data'!E57)&gt;F$195,10,IF(LOG('Indicator Data'!E57)&lt;F$194,0,10-(F$195-LOG('Indicator Data'!E57))/(F$195-F$194)*10))),1)))</f>
        <v>4.7</v>
      </c>
      <c r="G54" s="55">
        <f>ROUND(IF('Indicator Data'!F57=0,0,IF(LOG('Indicator Data'!F57)&gt;G$195,10,IF(LOG('Indicator Data'!F57)&lt;G$194,0,10-(G$195-LOG('Indicator Data'!F57))/(G$195-G$194)*10))),1)</f>
        <v>7.2</v>
      </c>
      <c r="H54" s="55">
        <f>ROUND(IF('Indicator Data'!G57=0,0,IF(LOG('Indicator Data'!G57)&gt;H$195,10,IF(LOG('Indicator Data'!G57)&lt;H$194,0,10-(H$195-LOG('Indicator Data'!G57))/(H$195-H$194)*10))),1)</f>
        <v>6.4</v>
      </c>
      <c r="I54" s="55">
        <f>ROUND(IF('Indicator Data'!H57=0,0,IF(LOG('Indicator Data'!H57)&gt;I$195,10,IF(LOG('Indicator Data'!H57)&lt;I$194,0,10-(I$195-LOG('Indicator Data'!H57))/(I$195-I$194)*10))),1)</f>
        <v>7.1</v>
      </c>
      <c r="J54" s="55">
        <f t="shared" si="68"/>
        <v>6.8</v>
      </c>
      <c r="K54" s="55">
        <f>ROUND(IF('Indicator Data'!I57=0,0,IF(LOG('Indicator Data'!I57)&gt;K$195,10,IF(LOG('Indicator Data'!I57)&lt;K$194,0,10-(K$195-LOG('Indicator Data'!I57))/(K$195-K$194)*10))),1)</f>
        <v>4</v>
      </c>
      <c r="L54" s="55">
        <f t="shared" si="69"/>
        <v>5.6</v>
      </c>
      <c r="M54" s="55">
        <f>ROUND(IF('Indicator Data'!J57=0,0,IF(LOG('Indicator Data'!J57)&gt;M$195,10,IF(LOG('Indicator Data'!J57)&lt;M$194,0,10-(M$195-LOG('Indicator Data'!J57))/(M$195-M$194)*10))),1)</f>
        <v>9.1</v>
      </c>
      <c r="N54" s="56">
        <f>'Indicator Data'!C57/'Indicator Data'!$CB57</f>
        <v>2.0832940367782331E-3</v>
      </c>
      <c r="O54" s="56">
        <f>'Indicator Data'!D57/'Indicator Data'!$CB57</f>
        <v>2.0832940367782331E-3</v>
      </c>
      <c r="P54" s="56">
        <f>IF(F54=0.1,"x",'Indicator Data'!E57/'Indicator Data'!$CB57)</f>
        <v>1.2738306118697967E-3</v>
      </c>
      <c r="Q54" s="56">
        <f>'Indicator Data'!F57/'Indicator Data'!$CB57</f>
        <v>3.4593824138076257E-5</v>
      </c>
      <c r="R54" s="56">
        <f>'Indicator Data'!G57/'Indicator Data'!$CB57</f>
        <v>5.9961506555899404E-3</v>
      </c>
      <c r="S54" s="56">
        <f>'Indicator Data'!H57/'Indicator Data'!$CB57</f>
        <v>1.4120435738866169E-4</v>
      </c>
      <c r="T54" s="56">
        <f>'Indicator Data'!I57/'Indicator Data'!$CB57</f>
        <v>1.6172633188589803E-4</v>
      </c>
      <c r="U54" s="56">
        <f>'Indicator Data'!J57/'Indicator Data'!$CB57</f>
        <v>6.9331292711775159E-3</v>
      </c>
      <c r="V54" s="55">
        <f t="shared" si="70"/>
        <v>10</v>
      </c>
      <c r="W54" s="55">
        <f t="shared" si="71"/>
        <v>10</v>
      </c>
      <c r="X54" s="55">
        <f t="shared" si="72"/>
        <v>10</v>
      </c>
      <c r="Y54" s="55">
        <f t="shared" si="73"/>
        <v>0.8</v>
      </c>
      <c r="Z54" s="55">
        <f t="shared" si="74"/>
        <v>9</v>
      </c>
      <c r="AA54" s="55">
        <f t="shared" si="75"/>
        <v>3.3</v>
      </c>
      <c r="AB54" s="55">
        <f t="shared" si="76"/>
        <v>0.3</v>
      </c>
      <c r="AC54" s="55">
        <f t="shared" si="77"/>
        <v>1.9</v>
      </c>
      <c r="AD54" s="55">
        <f t="shared" si="78"/>
        <v>0.2</v>
      </c>
      <c r="AE54" s="55">
        <f t="shared" si="79"/>
        <v>1.1000000000000001</v>
      </c>
      <c r="AF54" s="55">
        <f t="shared" si="80"/>
        <v>2.2999999999999998</v>
      </c>
      <c r="AG54" s="55">
        <f>ROUND(IF('Indicator Data'!K57=0,0,IF('Indicator Data'!K57&gt;AG$195,10,IF('Indicator Data'!K57&lt;AG$194,0,10-(AG$195-'Indicator Data'!K57)/(AG$195-AG$194)*10))),1)</f>
        <v>5.7</v>
      </c>
      <c r="AH54" s="55">
        <f t="shared" si="81"/>
        <v>8.9</v>
      </c>
      <c r="AI54" s="55">
        <f t="shared" si="82"/>
        <v>10</v>
      </c>
      <c r="AJ54" s="55">
        <f t="shared" si="83"/>
        <v>4.9000000000000004</v>
      </c>
      <c r="AK54" s="55">
        <f t="shared" si="84"/>
        <v>3.7</v>
      </c>
      <c r="AL54" s="55">
        <f t="shared" si="85"/>
        <v>4.3</v>
      </c>
      <c r="AM54" s="55">
        <f t="shared" si="86"/>
        <v>2.1</v>
      </c>
      <c r="AN54" s="55">
        <f t="shared" si="87"/>
        <v>6.9</v>
      </c>
      <c r="AO54" s="183">
        <f t="shared" si="88"/>
        <v>9.6999999999999993</v>
      </c>
      <c r="AP54" s="183">
        <f t="shared" si="41"/>
        <v>3</v>
      </c>
      <c r="AQ54" s="183">
        <f t="shared" si="89"/>
        <v>8.1999999999999993</v>
      </c>
      <c r="AR54" s="183">
        <f t="shared" si="90"/>
        <v>3.7</v>
      </c>
      <c r="AS54" s="55">
        <f t="shared" si="91"/>
        <v>6.3</v>
      </c>
      <c r="AT54" s="55">
        <f>IF('Indicator Data'!L57="No data","x",IF('Indicator Data'!CC57&lt;1000,"x",ROUND((IF('Indicator Data'!L57&gt;AT$195,10,IF('Indicator Data'!L57&lt;AT$194,0,10-(AT$195-'Indicator Data'!L57)/(AT$195-AT$194)*10))),1)))</f>
        <v>1</v>
      </c>
      <c r="AU54" s="183">
        <f t="shared" si="92"/>
        <v>3.7</v>
      </c>
      <c r="AV54" s="55" t="str">
        <f>IF('Indicator Data'!M57="No data","x",ROUND(IF('Indicator Data'!M57=0,0,IF(LOG('Indicator Data'!M57)&gt;AV$195,10,IF(LOG('Indicator Data'!M57)&lt;AV$194,0,10-(AV$195-LOG('Indicator Data'!M57))/(AV$195-AV$194)*10))),1))</f>
        <v>x</v>
      </c>
      <c r="AW54" s="56" t="str">
        <f>IF(AV54="x","x",'Indicator Data'!M57/'Indicator Data'!$CB57)</f>
        <v>x</v>
      </c>
      <c r="AX54" s="55" t="str">
        <f t="shared" si="42"/>
        <v>x</v>
      </c>
      <c r="AY54" s="55" t="str">
        <f t="shared" si="43"/>
        <v>x</v>
      </c>
      <c r="AZ54" s="55" t="str">
        <f>IF('Indicator Data'!N57="No data","x",ROUND(IF('Indicator Data'!N57=0,0,IF(LOG('Indicator Data'!N57)&gt;AZ$195,10,IF(LOG('Indicator Data'!N57)&lt;AZ$194,0,10-(AZ$195-LOG('Indicator Data'!N57))/(AZ$195-AZ$194)*10))),1))</f>
        <v>x</v>
      </c>
      <c r="BA54" s="56" t="str">
        <f>IF(AZ54="x","x",'Indicator Data'!N57/'Indicator Data'!$CB57)</f>
        <v>x</v>
      </c>
      <c r="BB54" s="55" t="str">
        <f t="shared" si="44"/>
        <v>x</v>
      </c>
      <c r="BC54" s="55" t="str">
        <f t="shared" si="45"/>
        <v>x</v>
      </c>
      <c r="BD54" s="55" t="str">
        <f>IF('Indicator Data'!O57="No data","x",ROUND(IF('Indicator Data'!O57=0,0,IF(LOG('Indicator Data'!O57)&gt;BD$195,10,IF(LOG('Indicator Data'!O57)&lt;BD$194,0,10-(BD$195-LOG('Indicator Data'!O57))/(BD$195-BD$194)*10))),1))</f>
        <v>x</v>
      </c>
      <c r="BE54" s="56" t="str">
        <f>IF(BD54="x","x",'Indicator Data'!O57/'Indicator Data'!$CB57)</f>
        <v>x</v>
      </c>
      <c r="BF54" s="55" t="str">
        <f t="shared" si="46"/>
        <v>x</v>
      </c>
      <c r="BG54" s="55" t="str">
        <f t="shared" si="47"/>
        <v>x</v>
      </c>
      <c r="BH54" s="55" t="str">
        <f>IF('Indicator Data'!P57="No data","x",ROUND(IF('Indicator Data'!P57=0,0,IF(LOG('Indicator Data'!P57)&gt;BH$195,10,IF(LOG('Indicator Data'!P57)&lt;BH$194,0,10-(BH$195-LOG('Indicator Data'!P57))/(BH$195-BH$194)*10))),1))</f>
        <v>x</v>
      </c>
      <c r="BI54" s="56" t="str">
        <f>IF(BH54="x","x",'Indicator Data'!P57/'Indicator Data'!$CB57)</f>
        <v>x</v>
      </c>
      <c r="BJ54" s="55" t="str">
        <f t="shared" si="48"/>
        <v>x</v>
      </c>
      <c r="BK54" s="55" t="str">
        <f t="shared" si="49"/>
        <v>x</v>
      </c>
      <c r="BL54" s="55" t="str">
        <f t="shared" si="50"/>
        <v>x</v>
      </c>
      <c r="BM54" s="55">
        <f>ROUND(IF('Indicator Data'!Q57=0,0,IF(LOG('Indicator Data'!Q57)&gt;BM$195,10,IF(LOG('Indicator Data'!Q57)&lt;BM$194,0,10-(BM$195-LOG('Indicator Data'!Q57))/(BM$195-BM$194)*10))),1)</f>
        <v>7.9</v>
      </c>
      <c r="BN54" s="55">
        <f>ROUND(IF('Indicator Data'!R57=0,0,IF(LOG('Indicator Data'!R57)&gt;BN$195,10,IF(LOG('Indicator Data'!R57)&lt;BN$194,0,10-(BN$195-LOG('Indicator Data'!R57))/(BN$195-BN$194)*10))),1)</f>
        <v>5.4</v>
      </c>
      <c r="BO54" s="55">
        <f t="shared" si="51"/>
        <v>6.2333333333333343</v>
      </c>
      <c r="BP54" s="56">
        <f>'Indicator Data'!Q57/'Indicator Data'!$CB57</f>
        <v>0.59437929117347388</v>
      </c>
      <c r="BQ54" s="56">
        <f>'Indicator Data'!R57/'Indicator Data'!$CB57</f>
        <v>2.7684200320000625E-3</v>
      </c>
      <c r="BR54" s="55">
        <f t="shared" si="93"/>
        <v>5.9</v>
      </c>
      <c r="BS54" s="55">
        <f t="shared" si="94"/>
        <v>0</v>
      </c>
      <c r="BT54" s="55">
        <f t="shared" si="28"/>
        <v>1.9666666666666668</v>
      </c>
      <c r="BU54" s="55">
        <f t="shared" si="52"/>
        <v>4.4000000000000004</v>
      </c>
      <c r="BV54" s="55">
        <f>ROUND(IF('Indicator Data'!S57=0,0,IF(LOG('Indicator Data'!S57)&gt;BV$195,10,IF(LOG('Indicator Data'!S57)&lt;BV$194,0,10-(BV$195-LOG('Indicator Data'!S57))/(BV$195-BV$194)*10))),1)</f>
        <v>4.5999999999999996</v>
      </c>
      <c r="BW54" s="55">
        <f>ROUND(IF('Indicator Data'!T57=0,0,IF(LOG('Indicator Data'!T57)&gt;BW$195,10,IF(LOG('Indicator Data'!T57)&lt;BW$194,0,10-(BW$195-LOG('Indicator Data'!T57))/(BW$195-BW$194)*10))),1)</f>
        <v>0</v>
      </c>
      <c r="BX54" s="55">
        <f t="shared" si="53"/>
        <v>1.5333333333333332</v>
      </c>
      <c r="BY54" s="56">
        <f>'Indicator Data'!S57/'Indicator Data'!$CB57</f>
        <v>2.7684200320000625E-3</v>
      </c>
      <c r="BZ54" s="56">
        <f>'Indicator Data'!T57/'Indicator Data'!$CB57</f>
        <v>0</v>
      </c>
      <c r="CA54" s="55">
        <f t="shared" si="95"/>
        <v>0</v>
      </c>
      <c r="CB54" s="55">
        <f t="shared" si="96"/>
        <v>0</v>
      </c>
      <c r="CC54" s="55">
        <f t="shared" si="54"/>
        <v>0</v>
      </c>
      <c r="CD54" s="55">
        <f t="shared" si="55"/>
        <v>0.8</v>
      </c>
      <c r="CE54" s="55">
        <f t="shared" si="56"/>
        <v>2.8</v>
      </c>
      <c r="CF54" s="55">
        <f>ROUND(IF('Indicator Data'!U57=0,0,IF(LOG('Indicator Data'!U57)&gt;CF$195,10,IF(LOG('Indicator Data'!U57)&lt;CF$194,0,10-(CF$195-LOG('Indicator Data'!U57))/(CF$195-CF$194)*10))),1)</f>
        <v>8.1999999999999993</v>
      </c>
      <c r="CG54" s="56">
        <f>'Indicator Data'!U57/'Indicator Data'!$CB57</f>
        <v>0.97217884776921826</v>
      </c>
      <c r="CH54" s="55">
        <f t="shared" si="97"/>
        <v>10</v>
      </c>
      <c r="CI54" s="55">
        <f t="shared" si="57"/>
        <v>9.3000000000000007</v>
      </c>
      <c r="CJ54" s="55">
        <f>ROUND(IF('Indicator Data'!V57=0,0,IF(LOG('Indicator Data'!V57)&gt;CJ$195,10,IF(LOG('Indicator Data'!V57)&lt;CJ$194,0,10-(CJ$195-LOG('Indicator Data'!V57))/(CJ$195-CJ$194)*10))),1)</f>
        <v>8.1</v>
      </c>
      <c r="CK54" s="56">
        <f>IF('Indicator Data'!V57/'Indicator Data'!$CB57&gt;1,1,'Indicator Data'!V57/'Indicator Data'!$CB57)</f>
        <v>0.7317294803613571</v>
      </c>
      <c r="CL54" s="55">
        <f t="shared" si="98"/>
        <v>7.3</v>
      </c>
      <c r="CM54" s="55">
        <f t="shared" si="58"/>
        <v>7.7</v>
      </c>
      <c r="CN54" s="55">
        <f>ROUND(IF('Indicator Data'!W57=0,0,IF(LOG('Indicator Data'!W57)&gt;CN$195,10,IF(LOG('Indicator Data'!W57)&lt;CN$194,0,10-(CN$195-LOG('Indicator Data'!W57))/(CN$195-CN$194)*10))),1)</f>
        <v>8.1999999999999993</v>
      </c>
      <c r="CO54" s="56">
        <f>'Indicator Data'!W57/'Indicator Data'!$CB57</f>
        <v>0.97195490195777567</v>
      </c>
      <c r="CP54" s="55">
        <f t="shared" si="99"/>
        <v>9.6999999999999993</v>
      </c>
      <c r="CQ54" s="55">
        <f t="shared" si="59"/>
        <v>9.1</v>
      </c>
      <c r="CR54" s="55">
        <f t="shared" si="100"/>
        <v>7.9</v>
      </c>
      <c r="CS54" s="55">
        <f>IF('Indicator Data'!BR57="No data","x",ROUND(IF('Indicator Data'!BR57&gt;CS$195,0,IF('Indicator Data'!BR57&lt;CS$194,10,(CS$195-'Indicator Data'!BR57)/(CS$195-CS$194)*10)),1))</f>
        <v>1.4</v>
      </c>
      <c r="CT54" s="55">
        <f>IF('Indicator Data'!BS57="No data","x",ROUND(IF('Indicator Data'!BS57&gt;CT$195,0,IF('Indicator Data'!BS57&lt;CT$194,10,(CT$195-'Indicator Data'!BS57)/(CT$195-CT$194)*10)),1))</f>
        <v>0.4</v>
      </c>
      <c r="CU54" s="55">
        <f>IF('Indicator Data'!AC57="No data","x",ROUND(IF('Indicator Data'!AC57&gt;CU$195,0,IF('Indicator Data'!AC57&lt;CU$194,10,(CU$195-'Indicator Data'!AC57)/(CU$195-CU$194)*10)),1))</f>
        <v>0.9</v>
      </c>
      <c r="CV54" s="55">
        <f t="shared" si="101"/>
        <v>0.9</v>
      </c>
      <c r="CW54" s="55">
        <f>IF('Indicator Data'!X57="No data","x",ROUND(IF(LOG('Indicator Data'!X57)&gt;CW$195,10,IF(LOG('Indicator Data'!X57)&lt;CW$194,0,10-(CW$195-LOG('Indicator Data'!X57))/(CW$195-CW$194)*10)),1))</f>
        <v>8.3000000000000007</v>
      </c>
      <c r="CX54" s="55">
        <f>IF('Indicator Data'!Y57="No data","x",ROUND(IF('Indicator Data'!Y57&gt;CX$195,10,IF('Indicator Data'!Y57&lt;CX$194,0,10-(CX$195-'Indicator Data'!Y57)/(CX$195-CX$194)*10)),1))</f>
        <v>3.1</v>
      </c>
      <c r="CY54" s="55">
        <f>IF('Indicator Data'!Z57="No data","x",ROUND(IF('Indicator Data'!Z57&gt;CY$195,10,IF('Indicator Data'!Z57&lt;CY$194,0,10-(CY$195-'Indicator Data'!Z57)/(CY$195-CY$194)*10)),1))</f>
        <v>7.2</v>
      </c>
      <c r="CZ54" s="55">
        <f>IF('Indicator Data'!AA57="No data","x",ROUND(IF('Indicator Data'!AA57&gt;CZ$195,10,IF('Indicator Data'!AA57&lt;CZ$194,0,10-(CZ$195-'Indicator Data'!AA57)/(CZ$195-CZ$194)*10)),1))</f>
        <v>5.2</v>
      </c>
      <c r="DA54" s="55">
        <f t="shared" si="60"/>
        <v>6</v>
      </c>
      <c r="DB54" s="55">
        <f t="shared" si="61"/>
        <v>4.3</v>
      </c>
      <c r="DC54" s="55">
        <f>IF('Indicator Data'!AF57="No data","x",ROUND(IF('Indicator Data'!AF57&gt;DC$195,10,IF('Indicator Data'!AF57&lt;DC$194,0,10-(DC$195-'Indicator Data'!AF57)/(DC$195-DC$194)*10)),1))</f>
        <v>2.5</v>
      </c>
      <c r="DD54" s="55">
        <f>IF('Indicator Data'!AG57="No data","x",ROUND(IF('Indicator Data'!AG57&gt;DD$195,10,IF('Indicator Data'!AG57&lt;DD$194,0,10-(DD$195-'Indicator Data'!AG57)/(DD$195-DD$194)*10)),1))</f>
        <v>2.6</v>
      </c>
      <c r="DE54" s="55">
        <f t="shared" si="62"/>
        <v>4.8</v>
      </c>
      <c r="DF54" s="55">
        <f>IF('Indicator Data'!AB57="No data","x",ROUND(IF('Indicator Data'!AB57&gt;DF$195,10,IF('Indicator Data'!AB57&lt;DF$194,0,10-(DF$195-'Indicator Data'!AB57)/(DF$195-DF$194)*10)),1))</f>
        <v>0.3</v>
      </c>
      <c r="DG54" s="55">
        <f t="shared" si="63"/>
        <v>0.8</v>
      </c>
      <c r="DH54" s="184">
        <f>IF('Indicator Data'!AD57="No data","x",'Indicator Data'!AD57/'Indicator Data'!$CA57)</f>
        <v>1.2566726840266209E-4</v>
      </c>
      <c r="DI54" s="55">
        <f t="shared" si="64"/>
        <v>8.6999999999999993</v>
      </c>
      <c r="DJ54" s="55">
        <f>IF('Indicator Data'!AE57="No data","x",ROUND(IF('Indicator Data'!AE57&gt;DJ$195,0,IF('Indicator Data'!AE57&lt;DJ$194,10,(DJ$195-'Indicator Data'!AE57)/(DJ$195-DJ$194)*10)),1))</f>
        <v>8</v>
      </c>
      <c r="DK54" s="55">
        <f t="shared" si="65"/>
        <v>8.4</v>
      </c>
      <c r="DL54" s="55">
        <f t="shared" si="66"/>
        <v>4.7</v>
      </c>
      <c r="DM54" s="57">
        <f t="shared" si="102"/>
        <v>5.9</v>
      </c>
      <c r="DN54" s="58">
        <f t="shared" si="103"/>
        <v>6.5</v>
      </c>
      <c r="DO54" s="55">
        <f>ROUND(IF('Indicator Data'!AH57=0,0,IF('Indicator Data'!AH57&gt;DO$195,10,IF('Indicator Data'!AH57&lt;DO$194,0,10-(DO$195-'Indicator Data'!AH57)/(DO$195-DO$194)*10))),1)</f>
        <v>4.2</v>
      </c>
      <c r="DP54" s="55">
        <f>ROUND(IF('Indicator Data'!AI57=0,0,IF(LOG('Indicator Data'!AI57)&gt;LOG(DP$195),10,IF(LOG('Indicator Data'!AI57)&lt;LOG(DP$194),0,10-(LOG(DP$195)-LOG('Indicator Data'!AI57))/(LOG(DP$195)-LOG(DP$194))*10))),1)</f>
        <v>6.6</v>
      </c>
      <c r="DQ54" s="57">
        <f t="shared" si="104"/>
        <v>5.5</v>
      </c>
      <c r="DR54" s="55">
        <f>'Indicator Data'!AJ57</f>
        <v>0</v>
      </c>
      <c r="DS54" s="55">
        <f>'Indicator Data'!AK57</f>
        <v>0</v>
      </c>
      <c r="DT54" s="57">
        <f t="shared" si="105"/>
        <v>0</v>
      </c>
      <c r="DU54" s="58">
        <f t="shared" si="106"/>
        <v>3.9</v>
      </c>
      <c r="DV54" s="15"/>
      <c r="DW54" s="103"/>
    </row>
    <row r="55" spans="1:127" s="4" customFormat="1" x14ac:dyDescent="0.25">
      <c r="A55" s="121" t="str">
        <f>'Indicator Data'!A58</f>
        <v>Equatorial Guinea</v>
      </c>
      <c r="B55" s="59" t="str">
        <f>'Indicator Data'!B58</f>
        <v>GNQ</v>
      </c>
      <c r="C55" s="55">
        <f>ROUND(IF('Indicator Data'!C58=0,0.1,IF(LOG('Indicator Data'!C58)&gt;C$195,10,IF(LOG('Indicator Data'!C58)&lt;C$194,0,10-(C$195-LOG('Indicator Data'!C58))/(C$195-C$194)*10))),1)</f>
        <v>0.1</v>
      </c>
      <c r="D55" s="55">
        <f>ROUND(IF('Indicator Data'!D58=0,0.1,IF(LOG('Indicator Data'!D58)&gt;D$195,10,IF(LOG('Indicator Data'!D58)&lt;D$194,0,10-(D$195-LOG('Indicator Data'!D58))/(D$195-D$194)*10))),1)</f>
        <v>0.1</v>
      </c>
      <c r="E55" s="55">
        <f t="shared" si="67"/>
        <v>0.1</v>
      </c>
      <c r="F55" s="55">
        <f>IF('Indicator Data'!E58="No data",0.1,(ROUND(IF('Indicator Data'!E58=0,0,IF(LOG('Indicator Data'!E58)&gt;F$195,10,IF(LOG('Indicator Data'!E58)&lt;F$194,0,10-(F$195-LOG('Indicator Data'!E58))/(F$195-F$194)*10))),1)))</f>
        <v>4.3</v>
      </c>
      <c r="G55" s="55">
        <f>ROUND(IF('Indicator Data'!F58=0,0,IF(LOG('Indicator Data'!F58)&gt;G$195,10,IF(LOG('Indicator Data'!F58)&lt;G$194,0,10-(G$195-LOG('Indicator Data'!F58))/(G$195-G$194)*10))),1)</f>
        <v>0</v>
      </c>
      <c r="H55" s="55">
        <f>ROUND(IF('Indicator Data'!G58=0,0,IF(LOG('Indicator Data'!G58)&gt;H$195,10,IF(LOG('Indicator Data'!G58)&lt;H$194,0,10-(H$195-LOG('Indicator Data'!G58))/(H$195-H$194)*10))),1)</f>
        <v>0</v>
      </c>
      <c r="I55" s="55">
        <f>ROUND(IF('Indicator Data'!H58=0,0,IF(LOG('Indicator Data'!H58)&gt;I$195,10,IF(LOG('Indicator Data'!H58)&lt;I$194,0,10-(I$195-LOG('Indicator Data'!H58))/(I$195-I$194)*10))),1)</f>
        <v>0</v>
      </c>
      <c r="J55" s="55">
        <f t="shared" si="68"/>
        <v>0</v>
      </c>
      <c r="K55" s="55">
        <f>ROUND(IF('Indicator Data'!I58=0,0,IF(LOG('Indicator Data'!I58)&gt;K$195,10,IF(LOG('Indicator Data'!I58)&lt;K$194,0,10-(K$195-LOG('Indicator Data'!I58))/(K$195-K$194)*10))),1)</f>
        <v>0</v>
      </c>
      <c r="L55" s="55">
        <f t="shared" si="69"/>
        <v>0</v>
      </c>
      <c r="M55" s="55">
        <f>ROUND(IF('Indicator Data'!J58=0,0,IF(LOG('Indicator Data'!J58)&gt;M$195,10,IF(LOG('Indicator Data'!J58)&lt;M$194,0,10-(M$195-LOG('Indicator Data'!J58))/(M$195-M$194)*10))),1)</f>
        <v>0</v>
      </c>
      <c r="N55" s="56">
        <f>'Indicator Data'!C58/'Indicator Data'!$CB58</f>
        <v>0</v>
      </c>
      <c r="O55" s="56">
        <f>'Indicator Data'!D58/'Indicator Data'!$CB58</f>
        <v>0</v>
      </c>
      <c r="P55" s="56">
        <f>IF(F55=0.1,"x",'Indicator Data'!E58/'Indicator Data'!$CB58)</f>
        <v>6.6107655998534952E-3</v>
      </c>
      <c r="Q55" s="56">
        <f>'Indicator Data'!F58/'Indicator Data'!$CB58</f>
        <v>0</v>
      </c>
      <c r="R55" s="56">
        <f>'Indicator Data'!G58/'Indicator Data'!$CB58</f>
        <v>0</v>
      </c>
      <c r="S55" s="56">
        <f>'Indicator Data'!H58/'Indicator Data'!$CB58</f>
        <v>0</v>
      </c>
      <c r="T55" s="56">
        <f>'Indicator Data'!I58/'Indicator Data'!$CB58</f>
        <v>0</v>
      </c>
      <c r="U55" s="56">
        <f>'Indicator Data'!J58/'Indicator Data'!$CB58</f>
        <v>0</v>
      </c>
      <c r="V55" s="55">
        <f t="shared" si="70"/>
        <v>0</v>
      </c>
      <c r="W55" s="55">
        <f t="shared" si="71"/>
        <v>0</v>
      </c>
      <c r="X55" s="55">
        <f t="shared" si="72"/>
        <v>0</v>
      </c>
      <c r="Y55" s="55">
        <f t="shared" si="73"/>
        <v>4.4000000000000004</v>
      </c>
      <c r="Z55" s="55">
        <f t="shared" si="74"/>
        <v>0</v>
      </c>
      <c r="AA55" s="55">
        <f t="shared" si="75"/>
        <v>0</v>
      </c>
      <c r="AB55" s="55">
        <f t="shared" si="76"/>
        <v>0</v>
      </c>
      <c r="AC55" s="55">
        <f t="shared" si="77"/>
        <v>0</v>
      </c>
      <c r="AD55" s="55">
        <f t="shared" si="78"/>
        <v>0</v>
      </c>
      <c r="AE55" s="55">
        <f t="shared" si="79"/>
        <v>0</v>
      </c>
      <c r="AF55" s="55">
        <f t="shared" si="80"/>
        <v>0</v>
      </c>
      <c r="AG55" s="55">
        <f>ROUND(IF('Indicator Data'!K58=0,0,IF('Indicator Data'!K58&gt;AG$195,10,IF('Indicator Data'!K58&lt;AG$194,0,10-(AG$195-'Indicator Data'!K58)/(AG$195-AG$194)*10))),1)</f>
        <v>0</v>
      </c>
      <c r="AH55" s="55">
        <f t="shared" si="81"/>
        <v>0.1</v>
      </c>
      <c r="AI55" s="55">
        <f t="shared" si="82"/>
        <v>0.1</v>
      </c>
      <c r="AJ55" s="55">
        <f t="shared" si="83"/>
        <v>0</v>
      </c>
      <c r="AK55" s="55">
        <f t="shared" si="84"/>
        <v>0</v>
      </c>
      <c r="AL55" s="55">
        <f t="shared" si="85"/>
        <v>0</v>
      </c>
      <c r="AM55" s="55">
        <f t="shared" si="86"/>
        <v>0</v>
      </c>
      <c r="AN55" s="55">
        <f t="shared" si="87"/>
        <v>0</v>
      </c>
      <c r="AO55" s="183">
        <f t="shared" si="88"/>
        <v>0.1</v>
      </c>
      <c r="AP55" s="183">
        <f t="shared" si="41"/>
        <v>4.4000000000000004</v>
      </c>
      <c r="AQ55" s="183">
        <f t="shared" si="89"/>
        <v>0</v>
      </c>
      <c r="AR55" s="183">
        <f t="shared" si="90"/>
        <v>0</v>
      </c>
      <c r="AS55" s="55">
        <f t="shared" si="91"/>
        <v>0</v>
      </c>
      <c r="AT55" s="55">
        <f>IF('Indicator Data'!L58="No data","x",IF('Indicator Data'!CC58&lt;1000,"x",ROUND((IF('Indicator Data'!L58&gt;AT$195,10,IF('Indicator Data'!L58&lt;AT$194,0,10-(AT$195-'Indicator Data'!L58)/(AT$195-AT$194)*10))),1)))</f>
        <v>7.1</v>
      </c>
      <c r="AU55" s="183">
        <f t="shared" si="92"/>
        <v>3.6</v>
      </c>
      <c r="AV55" s="55">
        <f>IF('Indicator Data'!M58="No data","x",ROUND(IF('Indicator Data'!M58=0,0,IF(LOG('Indicator Data'!M58)&gt;AV$195,10,IF(LOG('Indicator Data'!M58)&lt;AV$194,0,10-(AV$195-LOG('Indicator Data'!M58))/(AV$195-AV$194)*10))),1))</f>
        <v>2</v>
      </c>
      <c r="AW55" s="56">
        <f>IF(AV55="x","x",'Indicator Data'!M58/'Indicator Data'!$CB58)</f>
        <v>3.2221721330239904E-4</v>
      </c>
      <c r="AX55" s="55">
        <f t="shared" si="42"/>
        <v>0</v>
      </c>
      <c r="AY55" s="55">
        <f t="shared" si="43"/>
        <v>1</v>
      </c>
      <c r="AZ55" s="55">
        <f>IF('Indicator Data'!N58="No data","x",ROUND(IF('Indicator Data'!N58=0,0,IF(LOG('Indicator Data'!N58)&gt;AZ$195,10,IF(LOG('Indicator Data'!N58)&lt;AZ$194,0,10-(AZ$195-LOG('Indicator Data'!N58))/(AZ$195-AZ$194)*10))),1))</f>
        <v>7.4</v>
      </c>
      <c r="BA55" s="56">
        <f>IF(AZ55="x","x",'Indicator Data'!N58/'Indicator Data'!$CB58)</f>
        <v>0.32013027658230075</v>
      </c>
      <c r="BB55" s="55">
        <f t="shared" si="44"/>
        <v>10</v>
      </c>
      <c r="BC55" s="55">
        <f t="shared" si="45"/>
        <v>9.1</v>
      </c>
      <c r="BD55" s="55">
        <f>IF('Indicator Data'!O58="No data","x",ROUND(IF('Indicator Data'!O58=0,0,IF(LOG('Indicator Data'!O58)&gt;BD$195,10,IF(LOG('Indicator Data'!O58)&lt;BD$194,0,10-(BD$195-LOG('Indicator Data'!O58))/(BD$195-BD$194)*10))),1))</f>
        <v>0</v>
      </c>
      <c r="BE55" s="56">
        <f>IF(BD55="x","x",'Indicator Data'!O58/'Indicator Data'!$CB58)</f>
        <v>0</v>
      </c>
      <c r="BF55" s="55">
        <f t="shared" si="46"/>
        <v>0</v>
      </c>
      <c r="BG55" s="55">
        <f t="shared" si="47"/>
        <v>0</v>
      </c>
      <c r="BH55" s="55">
        <f>IF('Indicator Data'!P58="No data","x",ROUND(IF('Indicator Data'!P58=0,0,IF(LOG('Indicator Data'!P58)&gt;BH$195,10,IF(LOG('Indicator Data'!P58)&lt;BH$194,0,10-(BH$195-LOG('Indicator Data'!P58))/(BH$195-BH$194)*10))),1))</f>
        <v>7.4</v>
      </c>
      <c r="BI55" s="56">
        <f>IF(BH55="x","x",'Indicator Data'!P58/'Indicator Data'!$CB58)</f>
        <v>0.3202748437655768</v>
      </c>
      <c r="BJ55" s="55">
        <f t="shared" si="48"/>
        <v>10</v>
      </c>
      <c r="BK55" s="55">
        <f t="shared" si="49"/>
        <v>9.1</v>
      </c>
      <c r="BL55" s="55">
        <f t="shared" si="50"/>
        <v>6.5</v>
      </c>
      <c r="BM55" s="55">
        <f>ROUND(IF('Indicator Data'!Q58=0,0,IF(LOG('Indicator Data'!Q58)&gt;BM$195,10,IF(LOG('Indicator Data'!Q58)&lt;BM$194,0,10-(BM$195-LOG('Indicator Data'!Q58))/(BM$195-BM$194)*10))),1)</f>
        <v>7</v>
      </c>
      <c r="BN55" s="55">
        <f>ROUND(IF('Indicator Data'!R58=0,0,IF(LOG('Indicator Data'!R58)&gt;BN$195,10,IF(LOG('Indicator Data'!R58)&lt;BN$194,0,10-(BN$195-LOG('Indicator Data'!R58))/(BN$195-BN$194)*10))),1)</f>
        <v>0</v>
      </c>
      <c r="BO55" s="55">
        <f t="shared" si="51"/>
        <v>2.3333333333333335</v>
      </c>
      <c r="BP55" s="56">
        <f>'Indicator Data'!Q58/'Indicator Data'!$CB58</f>
        <v>0.96879362264915236</v>
      </c>
      <c r="BQ55" s="56">
        <f>'Indicator Data'!R58/'Indicator Data'!$CB58</f>
        <v>0</v>
      </c>
      <c r="BR55" s="55">
        <f t="shared" si="93"/>
        <v>9.6999999999999993</v>
      </c>
      <c r="BS55" s="55">
        <f t="shared" si="94"/>
        <v>0</v>
      </c>
      <c r="BT55" s="55">
        <f t="shared" si="28"/>
        <v>3.2333333333333329</v>
      </c>
      <c r="BU55" s="55">
        <f t="shared" si="52"/>
        <v>2.8</v>
      </c>
      <c r="BV55" s="55">
        <f>ROUND(IF('Indicator Data'!S58=0,0,IF(LOG('Indicator Data'!S58)&gt;BV$195,10,IF(LOG('Indicator Data'!S58)&lt;BV$194,0,10-(BV$195-LOG('Indicator Data'!S58))/(BV$195-BV$194)*10))),1)</f>
        <v>0</v>
      </c>
      <c r="BW55" s="55">
        <f>ROUND(IF('Indicator Data'!T58=0,0,IF(LOG('Indicator Data'!T58)&gt;BW$195,10,IF(LOG('Indicator Data'!T58)&lt;BW$194,0,10-(BW$195-LOG('Indicator Data'!T58))/(BW$195-BW$194)*10))),1)</f>
        <v>7</v>
      </c>
      <c r="BX55" s="55">
        <f t="shared" si="53"/>
        <v>4.666666666666667</v>
      </c>
      <c r="BY55" s="56">
        <f>'Indicator Data'!S58/'Indicator Data'!$CB58</f>
        <v>0</v>
      </c>
      <c r="BZ55" s="56">
        <f>'Indicator Data'!T58/'Indicator Data'!$CB58</f>
        <v>0.96625888522490644</v>
      </c>
      <c r="CA55" s="55">
        <f t="shared" si="95"/>
        <v>0</v>
      </c>
      <c r="CB55" s="55">
        <f t="shared" si="96"/>
        <v>9.6999999999999993</v>
      </c>
      <c r="CC55" s="55">
        <f t="shared" si="54"/>
        <v>6.4666666666666659</v>
      </c>
      <c r="CD55" s="55">
        <f t="shared" si="55"/>
        <v>5.6</v>
      </c>
      <c r="CE55" s="55">
        <f t="shared" si="56"/>
        <v>4.3</v>
      </c>
      <c r="CF55" s="55">
        <f>ROUND(IF('Indicator Data'!U58=0,0,IF(LOG('Indicator Data'!U58)&gt;CF$195,10,IF(LOG('Indicator Data'!U58)&lt;CF$194,0,10-(CF$195-LOG('Indicator Data'!U58))/(CF$195-CF$194)*10))),1)</f>
        <v>6.9</v>
      </c>
      <c r="CG55" s="56">
        <f>'Indicator Data'!U58/'Indicator Data'!$CB58</f>
        <v>0.8419184930318977</v>
      </c>
      <c r="CH55" s="55">
        <f t="shared" si="97"/>
        <v>9.4</v>
      </c>
      <c r="CI55" s="55">
        <f t="shared" si="57"/>
        <v>8.4</v>
      </c>
      <c r="CJ55" s="55">
        <f>ROUND(IF('Indicator Data'!V58=0,0,IF(LOG('Indicator Data'!V58)&gt;CJ$195,10,IF(LOG('Indicator Data'!V58)&lt;CJ$194,0,10-(CJ$195-LOG('Indicator Data'!V58))/(CJ$195-CJ$194)*10))),1)</f>
        <v>6.8</v>
      </c>
      <c r="CK55" s="56">
        <f>IF('Indicator Data'!V58/'Indicator Data'!$CB58&gt;1,1,'Indicator Data'!V58/'Indicator Data'!$CB58)</f>
        <v>0.72730315662009137</v>
      </c>
      <c r="CL55" s="55">
        <f t="shared" si="98"/>
        <v>7.3</v>
      </c>
      <c r="CM55" s="55">
        <f t="shared" si="58"/>
        <v>7.1</v>
      </c>
      <c r="CN55" s="55">
        <f>ROUND(IF('Indicator Data'!W58=0,0,IF(LOG('Indicator Data'!W58)&gt;CN$195,10,IF(LOG('Indicator Data'!W58)&lt;CN$194,0,10-(CN$195-LOG('Indicator Data'!W58))/(CN$195-CN$194)*10))),1)</f>
        <v>7</v>
      </c>
      <c r="CO55" s="56">
        <f>'Indicator Data'!W58/'Indicator Data'!$CB58</f>
        <v>0.90337458105398993</v>
      </c>
      <c r="CP55" s="55">
        <f t="shared" si="99"/>
        <v>9</v>
      </c>
      <c r="CQ55" s="55">
        <f t="shared" si="59"/>
        <v>8.1999999999999993</v>
      </c>
      <c r="CR55" s="55">
        <f t="shared" si="100"/>
        <v>7.3</v>
      </c>
      <c r="CS55" s="55">
        <f>IF('Indicator Data'!BR58="No data","x",ROUND(IF('Indicator Data'!BR58&gt;CS$195,0,IF('Indicator Data'!BR58&lt;CS$194,10,(CS$195-'Indicator Data'!BR58)/(CS$195-CS$194)*10)),1))</f>
        <v>3.7</v>
      </c>
      <c r="CT55" s="55">
        <f>IF('Indicator Data'!BS58="No data","x",ROUND(IF('Indicator Data'!BS58&gt;CT$195,0,IF('Indicator Data'!BS58&lt;CT$194,10,(CT$195-'Indicator Data'!BS58)/(CT$195-CT$194)*10)),1))</f>
        <v>5.9</v>
      </c>
      <c r="CU55" s="55">
        <f>IF('Indicator Data'!AC58="No data","x",ROUND(IF('Indicator Data'!AC58&gt;CU$195,0,IF('Indicator Data'!AC58&lt;CU$194,10,(CU$195-'Indicator Data'!AC58)/(CU$195-CU$194)*10)),1))</f>
        <v>7.5</v>
      </c>
      <c r="CV55" s="55">
        <f t="shared" si="101"/>
        <v>5.7</v>
      </c>
      <c r="CW55" s="55">
        <f>IF('Indicator Data'!X58="No data","x",ROUND(IF(LOG('Indicator Data'!X58)&gt;CW$195,10,IF(LOG('Indicator Data'!X58)&lt;CW$194,0,10-(CW$195-LOG('Indicator Data'!X58))/(CW$195-CW$194)*10)),1))</f>
        <v>5.6</v>
      </c>
      <c r="CX55" s="55">
        <f>IF('Indicator Data'!Y58="No data","x",ROUND(IF('Indicator Data'!Y58&gt;CX$195,10,IF('Indicator Data'!Y58&lt;CX$194,0,10-(CX$195-'Indicator Data'!Y58)/(CX$195-CX$194)*10)),1))</f>
        <v>8.6999999999999993</v>
      </c>
      <c r="CY55" s="55">
        <f>IF('Indicator Data'!Z58="No data","x",ROUND(IF('Indicator Data'!Z58&gt;CY$195,10,IF('Indicator Data'!Z58&lt;CY$194,0,10-(CY$195-'Indicator Data'!Z58)/(CY$195-CY$194)*10)),1))</f>
        <v>7.2</v>
      </c>
      <c r="CZ55" s="55" t="str">
        <f>IF('Indicator Data'!AA58="No data","x",ROUND(IF('Indicator Data'!AA58&gt;CZ$195,10,IF('Indicator Data'!AA58&lt;CZ$194,0,10-(CZ$195-'Indicator Data'!AA58)/(CZ$195-CZ$194)*10)),1))</f>
        <v>x</v>
      </c>
      <c r="DA55" s="55">
        <f t="shared" si="60"/>
        <v>7.2</v>
      </c>
      <c r="DB55" s="55">
        <f t="shared" si="61"/>
        <v>6.7</v>
      </c>
      <c r="DC55" s="55">
        <f>IF('Indicator Data'!AF58="No data","x",ROUND(IF('Indicator Data'!AF58&gt;DC$195,10,IF('Indicator Data'!AF58&lt;DC$194,0,10-(DC$195-'Indicator Data'!AF58)/(DC$195-DC$194)*10)),1))</f>
        <v>7.3</v>
      </c>
      <c r="DD55" s="55">
        <f>IF('Indicator Data'!AG58="No data","x",ROUND(IF('Indicator Data'!AG58&gt;DD$195,10,IF('Indicator Data'!AG58&lt;DD$194,0,10-(DD$195-'Indicator Data'!AG58)/(DD$195-DD$194)*10)),1))</f>
        <v>6.3</v>
      </c>
      <c r="DE55" s="55">
        <f t="shared" si="62"/>
        <v>7</v>
      </c>
      <c r="DF55" s="55">
        <f>IF('Indicator Data'!AB58="No data","x",ROUND(IF('Indicator Data'!AB58&gt;DF$195,10,IF('Indicator Data'!AB58&lt;DF$194,0,10-(DF$195-'Indicator Data'!AB58)/(DF$195-DF$194)*10)),1))</f>
        <v>1</v>
      </c>
      <c r="DG55" s="55">
        <f t="shared" si="63"/>
        <v>4.5</v>
      </c>
      <c r="DH55" s="184" t="str">
        <f>IF('Indicator Data'!AD58="No data","x",'Indicator Data'!AD58/'Indicator Data'!$CA58)</f>
        <v>x</v>
      </c>
      <c r="DI55" s="55" t="str">
        <f t="shared" si="64"/>
        <v>x</v>
      </c>
      <c r="DJ55" s="55">
        <f>IF('Indicator Data'!AE58="No data","x",ROUND(IF('Indicator Data'!AE58&gt;DJ$195,0,IF('Indicator Data'!AE58&lt;DJ$194,10,(DJ$195-'Indicator Data'!AE58)/(DJ$195-DJ$194)*10)),1))</f>
        <v>10</v>
      </c>
      <c r="DK55" s="55">
        <f t="shared" si="65"/>
        <v>10</v>
      </c>
      <c r="DL55" s="55">
        <f t="shared" si="66"/>
        <v>7.2</v>
      </c>
      <c r="DM55" s="57">
        <f t="shared" si="102"/>
        <v>6.9</v>
      </c>
      <c r="DN55" s="58">
        <f t="shared" si="103"/>
        <v>3</v>
      </c>
      <c r="DO55" s="55">
        <f>ROUND(IF('Indicator Data'!AH58=0,0,IF('Indicator Data'!AH58&gt;DO$195,10,IF('Indicator Data'!AH58&lt;DO$194,0,10-(DO$195-'Indicator Data'!AH58)/(DO$195-DO$194)*10))),1)</f>
        <v>2.7</v>
      </c>
      <c r="DP55" s="55">
        <f>ROUND(IF('Indicator Data'!AI58=0,0,IF(LOG('Indicator Data'!AI58)&gt;LOG(DP$195),10,IF(LOG('Indicator Data'!AI58)&lt;LOG(DP$194),0,10-(LOG(DP$195)-LOG('Indicator Data'!AI58))/(LOG(DP$195)-LOG(DP$194))*10))),1)</f>
        <v>5.4</v>
      </c>
      <c r="DQ55" s="57">
        <f t="shared" si="104"/>
        <v>4.2</v>
      </c>
      <c r="DR55" s="55">
        <f>'Indicator Data'!AJ58</f>
        <v>0</v>
      </c>
      <c r="DS55" s="55">
        <f>'Indicator Data'!AK58</f>
        <v>0</v>
      </c>
      <c r="DT55" s="57">
        <f t="shared" si="105"/>
        <v>0</v>
      </c>
      <c r="DU55" s="58">
        <f t="shared" si="106"/>
        <v>2.9</v>
      </c>
      <c r="DV55" s="15"/>
      <c r="DW55" s="103"/>
    </row>
    <row r="56" spans="1:127" s="4" customFormat="1" x14ac:dyDescent="0.25">
      <c r="A56" s="121" t="str">
        <f>'Indicator Data'!A59</f>
        <v>Eritrea</v>
      </c>
      <c r="B56" s="59" t="str">
        <f>'Indicator Data'!B59</f>
        <v>ERI</v>
      </c>
      <c r="C56" s="55">
        <f>ROUND(IF('Indicator Data'!C59=0,0.1,IF(LOG('Indicator Data'!C59)&gt;C$195,10,IF(LOG('Indicator Data'!C59)&lt;C$194,0,10-(C$195-LOG('Indicator Data'!C59))/(C$195-C$194)*10))),1)</f>
        <v>6.7</v>
      </c>
      <c r="D56" s="55">
        <f>ROUND(IF('Indicator Data'!D59=0,0.1,IF(LOG('Indicator Data'!D59)&gt;D$195,10,IF(LOG('Indicator Data'!D59)&lt;D$194,0,10-(D$195-LOG('Indicator Data'!D59))/(D$195-D$194)*10))),1)</f>
        <v>0.1</v>
      </c>
      <c r="E56" s="55">
        <f t="shared" si="67"/>
        <v>4.0999999999999996</v>
      </c>
      <c r="F56" s="55">
        <f>IF('Indicator Data'!E59="No data",0.1,(ROUND(IF('Indicator Data'!E59=0,0,IF(LOG('Indicator Data'!E59)&gt;F$195,10,IF(LOG('Indicator Data'!E59)&lt;F$194,0,10-(F$195-LOG('Indicator Data'!E59))/(F$195-F$194)*10))),1)))</f>
        <v>4.7</v>
      </c>
      <c r="G56" s="55">
        <f>ROUND(IF('Indicator Data'!F59=0,0,IF(LOG('Indicator Data'!F59)&gt;G$195,10,IF(LOG('Indicator Data'!F59)&lt;G$194,0,10-(G$195-LOG('Indicator Data'!F59))/(G$195-G$194)*10))),1)</f>
        <v>0</v>
      </c>
      <c r="H56" s="55">
        <f>ROUND(IF('Indicator Data'!G59=0,0,IF(LOG('Indicator Data'!G59)&gt;H$195,10,IF(LOG('Indicator Data'!G59)&lt;H$194,0,10-(H$195-LOG('Indicator Data'!G59))/(H$195-H$194)*10))),1)</f>
        <v>0</v>
      </c>
      <c r="I56" s="55">
        <f>ROUND(IF('Indicator Data'!H59=0,0,IF(LOG('Indicator Data'!H59)&gt;I$195,10,IF(LOG('Indicator Data'!H59)&lt;I$194,0,10-(I$195-LOG('Indicator Data'!H59))/(I$195-I$194)*10))),1)</f>
        <v>0</v>
      </c>
      <c r="J56" s="55">
        <f t="shared" si="68"/>
        <v>0</v>
      </c>
      <c r="K56" s="55">
        <f>ROUND(IF('Indicator Data'!I59=0,0,IF(LOG('Indicator Data'!I59)&gt;K$195,10,IF(LOG('Indicator Data'!I59)&lt;K$194,0,10-(K$195-LOG('Indicator Data'!I59))/(K$195-K$194)*10))),1)</f>
        <v>0</v>
      </c>
      <c r="L56" s="55">
        <f t="shared" si="69"/>
        <v>0</v>
      </c>
      <c r="M56" s="55">
        <f>ROUND(IF('Indicator Data'!J59=0,0,IF(LOG('Indicator Data'!J59)&gt;M$195,10,IF(LOG('Indicator Data'!J59)&lt;M$194,0,10-(M$195-LOG('Indicator Data'!J59))/(M$195-M$194)*10))),1)</f>
        <v>10</v>
      </c>
      <c r="N56" s="56">
        <f>'Indicator Data'!C59/'Indicator Data'!$CB59</f>
        <v>9.1433438585640004E-4</v>
      </c>
      <c r="O56" s="56">
        <f>'Indicator Data'!D59/'Indicator Data'!$CB59</f>
        <v>0</v>
      </c>
      <c r="P56" s="56">
        <f>IF(F56=0.1,"x",'Indicator Data'!E59/'Indicator Data'!$CB59)</f>
        <v>1.4712646491943746E-3</v>
      </c>
      <c r="Q56" s="56">
        <f>'Indicator Data'!F59/'Indicator Data'!$CB59</f>
        <v>0</v>
      </c>
      <c r="R56" s="56">
        <f>'Indicator Data'!G59/'Indicator Data'!$CB59</f>
        <v>0</v>
      </c>
      <c r="S56" s="56">
        <f>'Indicator Data'!H59/'Indicator Data'!$CB59</f>
        <v>0</v>
      </c>
      <c r="T56" s="56">
        <f>'Indicator Data'!I59/'Indicator Data'!$CB59</f>
        <v>0</v>
      </c>
      <c r="U56" s="56">
        <f>'Indicator Data'!J59/'Indicator Data'!$CB59</f>
        <v>3.0245449383106252E-2</v>
      </c>
      <c r="V56" s="55">
        <f t="shared" si="70"/>
        <v>4.5999999999999996</v>
      </c>
      <c r="W56" s="55">
        <f t="shared" si="71"/>
        <v>0</v>
      </c>
      <c r="X56" s="55">
        <f t="shared" si="72"/>
        <v>2.6</v>
      </c>
      <c r="Y56" s="55">
        <f t="shared" si="73"/>
        <v>1</v>
      </c>
      <c r="Z56" s="55">
        <f t="shared" si="74"/>
        <v>0</v>
      </c>
      <c r="AA56" s="55">
        <f t="shared" si="75"/>
        <v>0</v>
      </c>
      <c r="AB56" s="55">
        <f t="shared" si="76"/>
        <v>0</v>
      </c>
      <c r="AC56" s="55">
        <f t="shared" si="77"/>
        <v>0</v>
      </c>
      <c r="AD56" s="55">
        <f t="shared" si="78"/>
        <v>0</v>
      </c>
      <c r="AE56" s="55">
        <f t="shared" si="79"/>
        <v>0</v>
      </c>
      <c r="AF56" s="55">
        <f t="shared" si="80"/>
        <v>10</v>
      </c>
      <c r="AG56" s="55">
        <f>ROUND(IF('Indicator Data'!K59=0,0,IF('Indicator Data'!K59&gt;AG$195,10,IF('Indicator Data'!K59&lt;AG$194,0,10-(AG$195-'Indicator Data'!K59)/(AG$195-AG$194)*10))),1)</f>
        <v>2.9</v>
      </c>
      <c r="AH56" s="55">
        <f t="shared" si="81"/>
        <v>5.7</v>
      </c>
      <c r="AI56" s="55">
        <f t="shared" si="82"/>
        <v>0.1</v>
      </c>
      <c r="AJ56" s="55">
        <f t="shared" si="83"/>
        <v>0</v>
      </c>
      <c r="AK56" s="55">
        <f t="shared" si="84"/>
        <v>0</v>
      </c>
      <c r="AL56" s="55">
        <f t="shared" si="85"/>
        <v>0</v>
      </c>
      <c r="AM56" s="55">
        <f t="shared" si="86"/>
        <v>0</v>
      </c>
      <c r="AN56" s="55">
        <f t="shared" si="87"/>
        <v>10</v>
      </c>
      <c r="AO56" s="183">
        <f t="shared" si="88"/>
        <v>3.4</v>
      </c>
      <c r="AP56" s="183">
        <f t="shared" si="41"/>
        <v>3.1</v>
      </c>
      <c r="AQ56" s="183">
        <f t="shared" si="89"/>
        <v>0</v>
      </c>
      <c r="AR56" s="183">
        <f t="shared" si="90"/>
        <v>0</v>
      </c>
      <c r="AS56" s="55">
        <f t="shared" si="91"/>
        <v>6.5</v>
      </c>
      <c r="AT56" s="55">
        <f>IF('Indicator Data'!L59="No data","x",IF('Indicator Data'!CC59&lt;1000,"x",ROUND((IF('Indicator Data'!L59&gt;AT$195,10,IF('Indicator Data'!L59&lt;AT$194,0,10-(AT$195-'Indicator Data'!L59)/(AT$195-AT$194)*10))),1)))</f>
        <v>10</v>
      </c>
      <c r="AU56" s="183">
        <f t="shared" si="92"/>
        <v>8.3000000000000007</v>
      </c>
      <c r="AV56" s="55">
        <f>IF('Indicator Data'!M59="No data","x",ROUND(IF('Indicator Data'!M59=0,0,IF(LOG('Indicator Data'!M59)&gt;AV$195,10,IF(LOG('Indicator Data'!M59)&lt;AV$194,0,10-(AV$195-LOG('Indicator Data'!M59))/(AV$195-AV$194)*10))),1))</f>
        <v>7.7</v>
      </c>
      <c r="AW56" s="56">
        <f>IF(AV56="x","x",'Indicator Data'!M59/'Indicator Data'!$CB59)</f>
        <v>0.45427057760679856</v>
      </c>
      <c r="AX56" s="55">
        <f t="shared" si="42"/>
        <v>5</v>
      </c>
      <c r="AY56" s="55">
        <f t="shared" si="43"/>
        <v>6.5</v>
      </c>
      <c r="AZ56" s="55">
        <f>IF('Indicator Data'!N59="No data","x",ROUND(IF('Indicator Data'!N59=0,0,IF(LOG('Indicator Data'!N59)&gt;AZ$195,10,IF(LOG('Indicator Data'!N59)&lt;AZ$194,0,10-(AZ$195-LOG('Indicator Data'!N59))/(AZ$195-AZ$194)*10))),1))</f>
        <v>0</v>
      </c>
      <c r="BA56" s="56">
        <f>IF(AZ56="x","x",'Indicator Data'!N59/'Indicator Data'!$CB59)</f>
        <v>0</v>
      </c>
      <c r="BB56" s="55">
        <f t="shared" si="44"/>
        <v>0</v>
      </c>
      <c r="BC56" s="55">
        <f t="shared" si="45"/>
        <v>0</v>
      </c>
      <c r="BD56" s="55">
        <f>IF('Indicator Data'!O59="No data","x",ROUND(IF('Indicator Data'!O59=0,0,IF(LOG('Indicator Data'!O59)&gt;BD$195,10,IF(LOG('Indicator Data'!O59)&lt;BD$194,0,10-(BD$195-LOG('Indicator Data'!O59))/(BD$195-BD$194)*10))),1))</f>
        <v>0</v>
      </c>
      <c r="BE56" s="56">
        <f>IF(BD56="x","x",'Indicator Data'!O59/'Indicator Data'!$CB59)</f>
        <v>0</v>
      </c>
      <c r="BF56" s="55">
        <f t="shared" si="46"/>
        <v>0</v>
      </c>
      <c r="BG56" s="55">
        <f t="shared" si="47"/>
        <v>0</v>
      </c>
      <c r="BH56" s="55">
        <f>IF('Indicator Data'!P59="No data","x",ROUND(IF('Indicator Data'!P59=0,0,IF(LOG('Indicator Data'!P59)&gt;BH$195,10,IF(LOG('Indicator Data'!P59)&lt;BH$194,0,10-(BH$195-LOG('Indicator Data'!P59))/(BH$195-BH$194)*10))),1))</f>
        <v>0</v>
      </c>
      <c r="BI56" s="56">
        <f>IF(BH56="x","x",'Indicator Data'!P59/'Indicator Data'!$CB59)</f>
        <v>0</v>
      </c>
      <c r="BJ56" s="55">
        <f t="shared" si="48"/>
        <v>0</v>
      </c>
      <c r="BK56" s="55">
        <f t="shared" si="49"/>
        <v>0</v>
      </c>
      <c r="BL56" s="55">
        <f t="shared" si="50"/>
        <v>2.2000000000000002</v>
      </c>
      <c r="BM56" s="55">
        <f>ROUND(IF('Indicator Data'!Q59=0,0,IF(LOG('Indicator Data'!Q59)&gt;BM$195,10,IF(LOG('Indicator Data'!Q59)&lt;BM$194,0,10-(BM$195-LOG('Indicator Data'!Q59))/(BM$195-BM$194)*10))),1)</f>
        <v>8.1</v>
      </c>
      <c r="BN56" s="55">
        <f>ROUND(IF('Indicator Data'!R59=0,0,IF(LOG('Indicator Data'!R59)&gt;BN$195,10,IF(LOG('Indicator Data'!R59)&lt;BN$194,0,10-(BN$195-LOG('Indicator Data'!R59))/(BN$195-BN$194)*10))),1)</f>
        <v>3.9</v>
      </c>
      <c r="BO56" s="55">
        <f t="shared" si="51"/>
        <v>5.3</v>
      </c>
      <c r="BP56" s="56">
        <f>'Indicator Data'!Q59/'Indicator Data'!$CB59</f>
        <v>0.82460285834619396</v>
      </c>
      <c r="BQ56" s="56">
        <f>'Indicator Data'!R59/'Indicator Data'!$CB59</f>
        <v>4.2759504065366464E-4</v>
      </c>
      <c r="BR56" s="55">
        <f t="shared" si="93"/>
        <v>8.1999999999999993</v>
      </c>
      <c r="BS56" s="55">
        <f t="shared" si="94"/>
        <v>0</v>
      </c>
      <c r="BT56" s="55">
        <f t="shared" si="28"/>
        <v>2.7333333333333329</v>
      </c>
      <c r="BU56" s="55">
        <f t="shared" si="52"/>
        <v>4.0999999999999996</v>
      </c>
      <c r="BV56" s="55">
        <f>ROUND(IF('Indicator Data'!S59=0,0,IF(LOG('Indicator Data'!S59)&gt;BV$195,10,IF(LOG('Indicator Data'!S59)&lt;BV$194,0,10-(BV$195-LOG('Indicator Data'!S59))/(BV$195-BV$194)*10))),1)</f>
        <v>7</v>
      </c>
      <c r="BW56" s="55">
        <f>ROUND(IF('Indicator Data'!T59=0,0,IF(LOG('Indicator Data'!T59)&gt;BW$195,10,IF(LOG('Indicator Data'!T59)&lt;BW$194,0,10-(BW$195-LOG('Indicator Data'!T59))/(BW$195-BW$194)*10))),1)</f>
        <v>7.9</v>
      </c>
      <c r="BX56" s="55">
        <f t="shared" si="53"/>
        <v>7.6000000000000005</v>
      </c>
      <c r="BY56" s="56">
        <f>'Indicator Data'!S59/'Indicator Data'!$CB59</f>
        <v>0.15482135147253751</v>
      </c>
      <c r="BZ56" s="56">
        <f>'Indicator Data'!T59/'Indicator Data'!$CB59</f>
        <v>0.67020910191431016</v>
      </c>
      <c r="CA56" s="55">
        <f t="shared" si="95"/>
        <v>2.6</v>
      </c>
      <c r="CB56" s="55">
        <f t="shared" si="96"/>
        <v>6.7</v>
      </c>
      <c r="CC56" s="55">
        <f t="shared" si="54"/>
        <v>5.333333333333333</v>
      </c>
      <c r="CD56" s="55">
        <f t="shared" si="55"/>
        <v>6.6</v>
      </c>
      <c r="CE56" s="55">
        <f t="shared" si="56"/>
        <v>5.5</v>
      </c>
      <c r="CF56" s="55">
        <f>ROUND(IF('Indicator Data'!U59=0,0,IF(LOG('Indicator Data'!U59)&gt;CF$195,10,IF(LOG('Indicator Data'!U59)&lt;CF$194,0,10-(CF$195-LOG('Indicator Data'!U59))/(CF$195-CF$194)*10))),1)</f>
        <v>7.3</v>
      </c>
      <c r="CG56" s="56">
        <f>'Indicator Data'!U59/'Indicator Data'!$CB59</f>
        <v>0.23485251184676445</v>
      </c>
      <c r="CH56" s="55">
        <f t="shared" si="97"/>
        <v>2.6</v>
      </c>
      <c r="CI56" s="55">
        <f t="shared" si="57"/>
        <v>5.4</v>
      </c>
      <c r="CJ56" s="55">
        <f>ROUND(IF('Indicator Data'!V59=0,0,IF(LOG('Indicator Data'!V59)&gt;CJ$195,10,IF(LOG('Indicator Data'!V59)&lt;CJ$194,0,10-(CJ$195-LOG('Indicator Data'!V59))/(CJ$195-CJ$194)*10))),1)</f>
        <v>7.9</v>
      </c>
      <c r="CK56" s="56">
        <f>IF('Indicator Data'!V59/'Indicator Data'!$CB59&gt;1,1,'Indicator Data'!V59/'Indicator Data'!$CB59)</f>
        <v>0.63329750795077255</v>
      </c>
      <c r="CL56" s="55">
        <f t="shared" si="98"/>
        <v>6.3</v>
      </c>
      <c r="CM56" s="55">
        <f t="shared" si="58"/>
        <v>7.2</v>
      </c>
      <c r="CN56" s="55">
        <f>ROUND(IF('Indicator Data'!W59=0,0,IF(LOG('Indicator Data'!W59)&gt;CN$195,10,IF(LOG('Indicator Data'!W59)&lt;CN$194,0,10-(CN$195-LOG('Indicator Data'!W59))/(CN$195-CN$194)*10))),1)</f>
        <v>7.1</v>
      </c>
      <c r="CO56" s="56">
        <f>'Indicator Data'!W59/'Indicator Data'!$CB59</f>
        <v>0.18983392237165156</v>
      </c>
      <c r="CP56" s="55">
        <f t="shared" si="99"/>
        <v>1.9</v>
      </c>
      <c r="CQ56" s="55">
        <f t="shared" si="59"/>
        <v>5</v>
      </c>
      <c r="CR56" s="55">
        <f t="shared" si="100"/>
        <v>5.9</v>
      </c>
      <c r="CS56" s="55">
        <f>IF('Indicator Data'!BR59="No data","x",ROUND(IF('Indicator Data'!BR59&gt;CS$195,0,IF('Indicator Data'!BR59&lt;CS$194,10,(CS$195-'Indicator Data'!BR59)/(CS$195-CS$194)*10)),1))</f>
        <v>9.8000000000000007</v>
      </c>
      <c r="CT56" s="55">
        <f>IF('Indicator Data'!BS59="No data","x",ROUND(IF('Indicator Data'!BS59&gt;CT$195,0,IF('Indicator Data'!BS59&lt;CT$194,10,(CT$195-'Indicator Data'!BS59)/(CT$195-CT$194)*10)),1))</f>
        <v>8</v>
      </c>
      <c r="CU56" s="55" t="str">
        <f>IF('Indicator Data'!AC59="No data","x",ROUND(IF('Indicator Data'!AC59&gt;CU$195,0,IF('Indicator Data'!AC59&lt;CU$194,10,(CU$195-'Indicator Data'!AC59)/(CU$195-CU$194)*10)),1))</f>
        <v>x</v>
      </c>
      <c r="CV56" s="55">
        <f t="shared" si="101"/>
        <v>8.9</v>
      </c>
      <c r="CW56" s="55">
        <f>IF('Indicator Data'!X59="No data","x",ROUND(IF(LOG('Indicator Data'!X59)&gt;CW$195,10,IF(LOG('Indicator Data'!X59)&lt;CW$194,0,10-(CW$195-LOG('Indicator Data'!X59))/(CW$195-CW$194)*10)),1))</f>
        <v>5.0999999999999996</v>
      </c>
      <c r="CX56" s="55" t="str">
        <f>IF('Indicator Data'!Y59="No data","x",ROUND(IF('Indicator Data'!Y59&gt;CX$195,10,IF('Indicator Data'!Y59&lt;CX$194,0,10-(CX$195-'Indicator Data'!Y59)/(CX$195-CX$194)*10)),1))</f>
        <v>x</v>
      </c>
      <c r="CY56" s="55" t="str">
        <f>IF('Indicator Data'!Z59="No data","x",ROUND(IF('Indicator Data'!Z59&gt;CY$195,10,IF('Indicator Data'!Z59&lt;CY$194,0,10-(CY$195-'Indicator Data'!Z59)/(CY$195-CY$194)*10)),1))</f>
        <v>x</v>
      </c>
      <c r="CZ56" s="55" t="str">
        <f>IF('Indicator Data'!AA59="No data","x",ROUND(IF('Indicator Data'!AA59&gt;CZ$195,10,IF('Indicator Data'!AA59&lt;CZ$194,0,10-(CZ$195-'Indicator Data'!AA59)/(CZ$195-CZ$194)*10)),1))</f>
        <v>x</v>
      </c>
      <c r="DA56" s="55">
        <f t="shared" si="60"/>
        <v>5.0999999999999996</v>
      </c>
      <c r="DB56" s="55">
        <f t="shared" si="61"/>
        <v>6.4</v>
      </c>
      <c r="DC56" s="55" t="str">
        <f>IF('Indicator Data'!AF59="No data","x",ROUND(IF('Indicator Data'!AF59&gt;DC$195,10,IF('Indicator Data'!AF59&lt;DC$194,0,10-(DC$195-'Indicator Data'!AF59)/(DC$195-DC$194)*10)),1))</f>
        <v>x</v>
      </c>
      <c r="DD56" s="55">
        <f>IF('Indicator Data'!AG59="No data","x",ROUND(IF('Indicator Data'!AG59&gt;DD$195,10,IF('Indicator Data'!AG59&lt;DD$194,0,10-(DD$195-'Indicator Data'!AG59)/(DD$195-DD$194)*10)),1))</f>
        <v>6</v>
      </c>
      <c r="DE56" s="55">
        <f t="shared" si="62"/>
        <v>5.6</v>
      </c>
      <c r="DF56" s="55">
        <f>IF('Indicator Data'!AB59="No data","x",ROUND(IF('Indicator Data'!AB59&gt;DF$195,10,IF('Indicator Data'!AB59&lt;DF$194,0,10-(DF$195-'Indicator Data'!AB59)/(DF$195-DF$194)*10)),1))</f>
        <v>10</v>
      </c>
      <c r="DG56" s="55">
        <f t="shared" si="63"/>
        <v>9.3000000000000007</v>
      </c>
      <c r="DH56" s="184">
        <f>IF('Indicator Data'!AD59="No data","x",'Indicator Data'!AD59/'Indicator Data'!$CA59)</f>
        <v>1.1466588049527654E-4</v>
      </c>
      <c r="DI56" s="55">
        <f t="shared" si="64"/>
        <v>8.9</v>
      </c>
      <c r="DJ56" s="55">
        <f>IF('Indicator Data'!AE59="No data","x",ROUND(IF('Indicator Data'!AE59&gt;DJ$195,0,IF('Indicator Data'!AE59&lt;DJ$194,10,(DJ$195-'Indicator Data'!AE59)/(DJ$195-DJ$194)*10)),1))</f>
        <v>8</v>
      </c>
      <c r="DK56" s="55">
        <f t="shared" si="65"/>
        <v>8.5</v>
      </c>
      <c r="DL56" s="55">
        <f t="shared" si="66"/>
        <v>7.8</v>
      </c>
      <c r="DM56" s="57">
        <f t="shared" si="102"/>
        <v>5.9</v>
      </c>
      <c r="DN56" s="58">
        <f t="shared" si="103"/>
        <v>4.2</v>
      </c>
      <c r="DO56" s="55">
        <f>ROUND(IF('Indicator Data'!AH59=0,0,IF('Indicator Data'!AH59&gt;DO$195,10,IF('Indicator Data'!AH59&lt;DO$194,0,10-(DO$195-'Indicator Data'!AH59)/(DO$195-DO$194)*10))),1)</f>
        <v>4.3</v>
      </c>
      <c r="DP56" s="55">
        <f>ROUND(IF('Indicator Data'!AI59=0,0,IF(LOG('Indicator Data'!AI59)&gt;LOG(DP$195),10,IF(LOG('Indicator Data'!AI59)&lt;LOG(DP$194),0,10-(LOG(DP$195)-LOG('Indicator Data'!AI59))/(LOG(DP$195)-LOG(DP$194))*10))),1)</f>
        <v>4.8</v>
      </c>
      <c r="DQ56" s="57">
        <f t="shared" si="104"/>
        <v>4.5999999999999996</v>
      </c>
      <c r="DR56" s="55">
        <f>'Indicator Data'!AJ59</f>
        <v>0</v>
      </c>
      <c r="DS56" s="55">
        <f>'Indicator Data'!AK59</f>
        <v>0</v>
      </c>
      <c r="DT56" s="57">
        <f t="shared" si="105"/>
        <v>0</v>
      </c>
      <c r="DU56" s="58">
        <f t="shared" si="106"/>
        <v>3.2</v>
      </c>
      <c r="DV56" s="15"/>
      <c r="DW56" s="103"/>
    </row>
    <row r="57" spans="1:127" s="4" customFormat="1" x14ac:dyDescent="0.25">
      <c r="A57" s="121" t="str">
        <f>'Indicator Data'!A60</f>
        <v>Estonia</v>
      </c>
      <c r="B57" s="59" t="str">
        <f>'Indicator Data'!B60</f>
        <v>EST</v>
      </c>
      <c r="C57" s="55">
        <f>ROUND(IF('Indicator Data'!C60=0,0.1,IF(LOG('Indicator Data'!C60)&gt;C$195,10,IF(LOG('Indicator Data'!C60)&lt;C$194,0,10-(C$195-LOG('Indicator Data'!C60))/(C$195-C$194)*10))),1)</f>
        <v>0.1</v>
      </c>
      <c r="D57" s="55">
        <f>ROUND(IF('Indicator Data'!D60=0,0.1,IF(LOG('Indicator Data'!D60)&gt;D$195,10,IF(LOG('Indicator Data'!D60)&lt;D$194,0,10-(D$195-LOG('Indicator Data'!D60))/(D$195-D$194)*10))),1)</f>
        <v>0.1</v>
      </c>
      <c r="E57" s="55">
        <f t="shared" si="67"/>
        <v>0.1</v>
      </c>
      <c r="F57" s="55">
        <f>IF('Indicator Data'!E60="No data",0.1,(ROUND(IF('Indicator Data'!E60=0,0,IF(LOG('Indicator Data'!E60)&gt;F$195,10,IF(LOG('Indicator Data'!E60)&lt;F$194,0,10-(F$195-LOG('Indicator Data'!E60))/(F$195-F$194)*10))),1)))</f>
        <v>4.3</v>
      </c>
      <c r="G57" s="55">
        <f>ROUND(IF('Indicator Data'!F60=0,0,IF(LOG('Indicator Data'!F60)&gt;G$195,10,IF(LOG('Indicator Data'!F60)&lt;G$194,0,10-(G$195-LOG('Indicator Data'!F60))/(G$195-G$194)*10))),1)</f>
        <v>0</v>
      </c>
      <c r="H57" s="55">
        <f>ROUND(IF('Indicator Data'!G60=0,0,IF(LOG('Indicator Data'!G60)&gt;H$195,10,IF(LOG('Indicator Data'!G60)&lt;H$194,0,10-(H$195-LOG('Indicator Data'!G60))/(H$195-H$194)*10))),1)</f>
        <v>0</v>
      </c>
      <c r="I57" s="55">
        <f>ROUND(IF('Indicator Data'!H60=0,0,IF(LOG('Indicator Data'!H60)&gt;I$195,10,IF(LOG('Indicator Data'!H60)&lt;I$194,0,10-(I$195-LOG('Indicator Data'!H60))/(I$195-I$194)*10))),1)</f>
        <v>0</v>
      </c>
      <c r="J57" s="55">
        <f t="shared" si="68"/>
        <v>0</v>
      </c>
      <c r="K57" s="55">
        <f>ROUND(IF('Indicator Data'!I60=0,0,IF(LOG('Indicator Data'!I60)&gt;K$195,10,IF(LOG('Indicator Data'!I60)&lt;K$194,0,10-(K$195-LOG('Indicator Data'!I60))/(K$195-K$194)*10))),1)</f>
        <v>0</v>
      </c>
      <c r="L57" s="55">
        <f t="shared" si="69"/>
        <v>0</v>
      </c>
      <c r="M57" s="55">
        <f>ROUND(IF('Indicator Data'!J60=0,0,IF(LOG('Indicator Data'!J60)&gt;M$195,10,IF(LOG('Indicator Data'!J60)&lt;M$194,0,10-(M$195-LOG('Indicator Data'!J60))/(M$195-M$194)*10))),1)</f>
        <v>0</v>
      </c>
      <c r="N57" s="56">
        <f>'Indicator Data'!C60/'Indicator Data'!$CB60</f>
        <v>0</v>
      </c>
      <c r="O57" s="56">
        <f>'Indicator Data'!D60/'Indicator Data'!$CB60</f>
        <v>0</v>
      </c>
      <c r="P57" s="56">
        <f>IF(F57=0.1,"x",'Indicator Data'!E60/'Indicator Data'!$CB60)</f>
        <v>4.1305681688098596E-3</v>
      </c>
      <c r="Q57" s="56">
        <f>'Indicator Data'!F60/'Indicator Data'!$CB60</f>
        <v>0</v>
      </c>
      <c r="R57" s="56">
        <f>'Indicator Data'!G60/'Indicator Data'!$CB60</f>
        <v>0</v>
      </c>
      <c r="S57" s="56">
        <f>'Indicator Data'!H60/'Indicator Data'!$CB60</f>
        <v>0</v>
      </c>
      <c r="T57" s="56">
        <f>'Indicator Data'!I60/'Indicator Data'!$CB60</f>
        <v>0</v>
      </c>
      <c r="U57" s="56">
        <f>'Indicator Data'!J60/'Indicator Data'!$CB60</f>
        <v>0</v>
      </c>
      <c r="V57" s="55">
        <f t="shared" si="70"/>
        <v>0</v>
      </c>
      <c r="W57" s="55">
        <f t="shared" si="71"/>
        <v>0</v>
      </c>
      <c r="X57" s="55">
        <f t="shared" si="72"/>
        <v>0</v>
      </c>
      <c r="Y57" s="55">
        <f t="shared" si="73"/>
        <v>2.8</v>
      </c>
      <c r="Z57" s="55">
        <f t="shared" si="74"/>
        <v>0</v>
      </c>
      <c r="AA57" s="55">
        <f t="shared" si="75"/>
        <v>0</v>
      </c>
      <c r="AB57" s="55">
        <f t="shared" si="76"/>
        <v>0</v>
      </c>
      <c r="AC57" s="55">
        <f t="shared" si="77"/>
        <v>0</v>
      </c>
      <c r="AD57" s="55">
        <f t="shared" si="78"/>
        <v>0</v>
      </c>
      <c r="AE57" s="55">
        <f t="shared" si="79"/>
        <v>0</v>
      </c>
      <c r="AF57" s="55">
        <f t="shared" si="80"/>
        <v>0</v>
      </c>
      <c r="AG57" s="55">
        <f>ROUND(IF('Indicator Data'!K60=0,0,IF('Indicator Data'!K60&gt;AG$195,10,IF('Indicator Data'!K60&lt;AG$194,0,10-(AG$195-'Indicator Data'!K60)/(AG$195-AG$194)*10))),1)</f>
        <v>0</v>
      </c>
      <c r="AH57" s="55">
        <f t="shared" si="81"/>
        <v>0.1</v>
      </c>
      <c r="AI57" s="55">
        <f t="shared" si="82"/>
        <v>0.1</v>
      </c>
      <c r="AJ57" s="55">
        <f t="shared" si="83"/>
        <v>0</v>
      </c>
      <c r="AK57" s="55">
        <f t="shared" si="84"/>
        <v>0</v>
      </c>
      <c r="AL57" s="55">
        <f t="shared" si="85"/>
        <v>0</v>
      </c>
      <c r="AM57" s="55">
        <f t="shared" si="86"/>
        <v>0</v>
      </c>
      <c r="AN57" s="55">
        <f t="shared" si="87"/>
        <v>0</v>
      </c>
      <c r="AO57" s="183">
        <f t="shared" si="88"/>
        <v>0.1</v>
      </c>
      <c r="AP57" s="183">
        <f t="shared" si="41"/>
        <v>3.6</v>
      </c>
      <c r="AQ57" s="183">
        <f t="shared" si="89"/>
        <v>0</v>
      </c>
      <c r="AR57" s="183">
        <f t="shared" si="90"/>
        <v>0</v>
      </c>
      <c r="AS57" s="55">
        <f t="shared" si="91"/>
        <v>0</v>
      </c>
      <c r="AT57" s="55">
        <f>IF('Indicator Data'!L60="No data","x",IF('Indicator Data'!CC60&lt;1000,"x",ROUND((IF('Indicator Data'!L60&gt;AT$195,10,IF('Indicator Data'!L60&lt;AT$194,0,10-(AT$195-'Indicator Data'!L60)/(AT$195-AT$194)*10))),1)))</f>
        <v>0</v>
      </c>
      <c r="AU57" s="183">
        <f t="shared" si="92"/>
        <v>0</v>
      </c>
      <c r="AV57" s="55">
        <f>IF('Indicator Data'!M60="No data","x",ROUND(IF('Indicator Data'!M60=0,0,IF(LOG('Indicator Data'!M60)&gt;AV$195,10,IF(LOG('Indicator Data'!M60)&lt;AV$194,0,10-(AV$195-LOG('Indicator Data'!M60))/(AV$195-AV$194)*10))),1))</f>
        <v>0</v>
      </c>
      <c r="AW57" s="56">
        <f>IF(AV57="x","x",'Indicator Data'!M60/'Indicator Data'!$CB60)</f>
        <v>0</v>
      </c>
      <c r="AX57" s="55">
        <f t="shared" si="42"/>
        <v>0</v>
      </c>
      <c r="AY57" s="55">
        <f t="shared" si="43"/>
        <v>0</v>
      </c>
      <c r="AZ57" s="55" t="str">
        <f>IF('Indicator Data'!N60="No data","x",ROUND(IF('Indicator Data'!N60=0,0,IF(LOG('Indicator Data'!N60)&gt;AZ$195,10,IF(LOG('Indicator Data'!N60)&lt;AZ$194,0,10-(AZ$195-LOG('Indicator Data'!N60))/(AZ$195-AZ$194)*10))),1))</f>
        <v>x</v>
      </c>
      <c r="BA57" s="56" t="str">
        <f>IF(AZ57="x","x",'Indicator Data'!N60/'Indicator Data'!$CB60)</f>
        <v>x</v>
      </c>
      <c r="BB57" s="55" t="str">
        <f t="shared" si="44"/>
        <v>x</v>
      </c>
      <c r="BC57" s="55" t="str">
        <f t="shared" si="45"/>
        <v>x</v>
      </c>
      <c r="BD57" s="55" t="str">
        <f>IF('Indicator Data'!O60="No data","x",ROUND(IF('Indicator Data'!O60=0,0,IF(LOG('Indicator Data'!O60)&gt;BD$195,10,IF(LOG('Indicator Data'!O60)&lt;BD$194,0,10-(BD$195-LOG('Indicator Data'!O60))/(BD$195-BD$194)*10))),1))</f>
        <v>x</v>
      </c>
      <c r="BE57" s="56" t="str">
        <f>IF(BD57="x","x",'Indicator Data'!O60/'Indicator Data'!$CB60)</f>
        <v>x</v>
      </c>
      <c r="BF57" s="55" t="str">
        <f t="shared" si="46"/>
        <v>x</v>
      </c>
      <c r="BG57" s="55" t="str">
        <f t="shared" si="47"/>
        <v>x</v>
      </c>
      <c r="BH57" s="55" t="str">
        <f>IF('Indicator Data'!P60="No data","x",ROUND(IF('Indicator Data'!P60=0,0,IF(LOG('Indicator Data'!P60)&gt;BH$195,10,IF(LOG('Indicator Data'!P60)&lt;BH$194,0,10-(BH$195-LOG('Indicator Data'!P60))/(BH$195-BH$194)*10))),1))</f>
        <v>x</v>
      </c>
      <c r="BI57" s="56" t="str">
        <f>IF(BH57="x","x",'Indicator Data'!P60/'Indicator Data'!$CB60)</f>
        <v>x</v>
      </c>
      <c r="BJ57" s="55" t="str">
        <f t="shared" si="48"/>
        <v>x</v>
      </c>
      <c r="BK57" s="55" t="str">
        <f t="shared" si="49"/>
        <v>x</v>
      </c>
      <c r="BL57" s="55">
        <f t="shared" si="50"/>
        <v>0</v>
      </c>
      <c r="BM57" s="55">
        <f>ROUND(IF('Indicator Data'!Q60=0,0,IF(LOG('Indicator Data'!Q60)&gt;BM$195,10,IF(LOG('Indicator Data'!Q60)&lt;BM$194,0,10-(BM$195-LOG('Indicator Data'!Q60))/(BM$195-BM$194)*10))),1)</f>
        <v>0</v>
      </c>
      <c r="BN57" s="55">
        <f>ROUND(IF('Indicator Data'!R60=0,0,IF(LOG('Indicator Data'!R60)&gt;BN$195,10,IF(LOG('Indicator Data'!R60)&lt;BN$194,0,10-(BN$195-LOG('Indicator Data'!R60))/(BN$195-BN$194)*10))),1)</f>
        <v>0</v>
      </c>
      <c r="BO57" s="55">
        <f t="shared" si="51"/>
        <v>0</v>
      </c>
      <c r="BP57" s="56">
        <f>'Indicator Data'!Q60/'Indicator Data'!$CB60</f>
        <v>0</v>
      </c>
      <c r="BQ57" s="56">
        <f>'Indicator Data'!R60/'Indicator Data'!$CB60</f>
        <v>0</v>
      </c>
      <c r="BR57" s="55">
        <f t="shared" si="93"/>
        <v>0</v>
      </c>
      <c r="BS57" s="55">
        <f t="shared" si="94"/>
        <v>0</v>
      </c>
      <c r="BT57" s="55">
        <f t="shared" si="28"/>
        <v>0</v>
      </c>
      <c r="BU57" s="55">
        <f t="shared" si="52"/>
        <v>0</v>
      </c>
      <c r="BV57" s="55">
        <f>ROUND(IF('Indicator Data'!S60=0,0,IF(LOG('Indicator Data'!S60)&gt;BV$195,10,IF(LOG('Indicator Data'!S60)&lt;BV$194,0,10-(BV$195-LOG('Indicator Data'!S60))/(BV$195-BV$194)*10))),1)</f>
        <v>0</v>
      </c>
      <c r="BW57" s="55">
        <f>ROUND(IF('Indicator Data'!T60=0,0,IF(LOG('Indicator Data'!T60)&gt;BW$195,10,IF(LOG('Indicator Data'!T60)&lt;BW$194,0,10-(BW$195-LOG('Indicator Data'!T60))/(BW$195-BW$194)*10))),1)</f>
        <v>0</v>
      </c>
      <c r="BX57" s="55">
        <f t="shared" si="53"/>
        <v>0</v>
      </c>
      <c r="BY57" s="56">
        <f>'Indicator Data'!S60/'Indicator Data'!$CB60</f>
        <v>0</v>
      </c>
      <c r="BZ57" s="56">
        <f>'Indicator Data'!T60/'Indicator Data'!$CB60</f>
        <v>0</v>
      </c>
      <c r="CA57" s="55">
        <f t="shared" si="95"/>
        <v>0</v>
      </c>
      <c r="CB57" s="55">
        <f t="shared" si="96"/>
        <v>0</v>
      </c>
      <c r="CC57" s="55">
        <f t="shared" si="54"/>
        <v>0</v>
      </c>
      <c r="CD57" s="55">
        <f t="shared" si="55"/>
        <v>0</v>
      </c>
      <c r="CE57" s="55">
        <f t="shared" si="56"/>
        <v>0</v>
      </c>
      <c r="CF57" s="55">
        <f>ROUND(IF('Indicator Data'!U60=0,0,IF(LOG('Indicator Data'!U60)&gt;CF$195,10,IF(LOG('Indicator Data'!U60)&lt;CF$194,0,10-(CF$195-LOG('Indicator Data'!U60))/(CF$195-CF$194)*10))),1)</f>
        <v>0</v>
      </c>
      <c r="CG57" s="56">
        <f>'Indicator Data'!U60/'Indicator Data'!$CB60</f>
        <v>0</v>
      </c>
      <c r="CH57" s="55">
        <f t="shared" si="97"/>
        <v>0</v>
      </c>
      <c r="CI57" s="55">
        <f t="shared" si="57"/>
        <v>0</v>
      </c>
      <c r="CJ57" s="55">
        <f>ROUND(IF('Indicator Data'!V60=0,0,IF(LOG('Indicator Data'!V60)&gt;CJ$195,10,IF(LOG('Indicator Data'!V60)&lt;CJ$194,0,10-(CJ$195-LOG('Indicator Data'!V60))/(CJ$195-CJ$194)*10))),1)</f>
        <v>0</v>
      </c>
      <c r="CK57" s="56">
        <f>IF('Indicator Data'!V60/'Indicator Data'!$CB60&gt;1,1,'Indicator Data'!V60/'Indicator Data'!$CB60)</f>
        <v>0</v>
      </c>
      <c r="CL57" s="55">
        <f t="shared" si="98"/>
        <v>0</v>
      </c>
      <c r="CM57" s="55">
        <f t="shared" si="58"/>
        <v>0</v>
      </c>
      <c r="CN57" s="55">
        <f>ROUND(IF('Indicator Data'!W60=0,0,IF(LOG('Indicator Data'!W60)&gt;CN$195,10,IF(LOG('Indicator Data'!W60)&lt;CN$194,0,10-(CN$195-LOG('Indicator Data'!W60))/(CN$195-CN$194)*10))),1)</f>
        <v>0</v>
      </c>
      <c r="CO57" s="56">
        <f>'Indicator Data'!W60/'Indicator Data'!$CB60</f>
        <v>0</v>
      </c>
      <c r="CP57" s="55">
        <f t="shared" si="99"/>
        <v>0</v>
      </c>
      <c r="CQ57" s="55">
        <f t="shared" si="59"/>
        <v>0</v>
      </c>
      <c r="CR57" s="55">
        <f t="shared" si="100"/>
        <v>0</v>
      </c>
      <c r="CS57" s="55">
        <f>IF('Indicator Data'!BR60="No data","x",ROUND(IF('Indicator Data'!BR60&gt;CS$195,0,IF('Indicator Data'!BR60&lt;CS$194,10,(CS$195-'Indicator Data'!BR60)/(CS$195-CS$194)*10)),1))</f>
        <v>0.1</v>
      </c>
      <c r="CT57" s="55">
        <f>IF('Indicator Data'!BS60="No data","x",ROUND(IF('Indicator Data'!BS60&gt;CT$195,0,IF('Indicator Data'!BS60&lt;CT$194,10,(CT$195-'Indicator Data'!BS60)/(CT$195-CT$194)*10)),1))</f>
        <v>0</v>
      </c>
      <c r="CU57" s="55" t="str">
        <f>IF('Indicator Data'!AC60="No data","x",ROUND(IF('Indicator Data'!AC60&gt;CU$195,0,IF('Indicator Data'!AC60&lt;CU$194,10,(CU$195-'Indicator Data'!AC60)/(CU$195-CU$194)*10)),1))</f>
        <v>x</v>
      </c>
      <c r="CV57" s="55">
        <f t="shared" si="101"/>
        <v>0.1</v>
      </c>
      <c r="CW57" s="55">
        <f>IF('Indicator Data'!X60="No data","x",ROUND(IF(LOG('Indicator Data'!X60)&gt;CW$195,10,IF(LOG('Indicator Data'!X60)&lt;CW$194,0,10-(CW$195-LOG('Indicator Data'!X60))/(CW$195-CW$194)*10)),1))</f>
        <v>4.9000000000000004</v>
      </c>
      <c r="CX57" s="55">
        <f>IF('Indicator Data'!Y60="No data","x",ROUND(IF('Indicator Data'!Y60&gt;CX$195,10,IF('Indicator Data'!Y60&lt;CX$194,0,10-(CX$195-'Indicator Data'!Y60)/(CX$195-CX$194)*10)),1))</f>
        <v>1</v>
      </c>
      <c r="CY57" s="55">
        <f>IF('Indicator Data'!Z60="No data","x",ROUND(IF('Indicator Data'!Z60&gt;CY$195,10,IF('Indicator Data'!Z60&lt;CY$194,0,10-(CY$195-'Indicator Data'!Z60)/(CY$195-CY$194)*10)),1))</f>
        <v>6.9</v>
      </c>
      <c r="CZ57" s="55">
        <f>IF('Indicator Data'!AA60="No data","x",ROUND(IF('Indicator Data'!AA60&gt;CZ$195,10,IF('Indicator Data'!AA60&lt;CZ$194,0,10-(CZ$195-'Indicator Data'!AA60)/(CZ$195-CZ$194)*10)),1))</f>
        <v>0.7</v>
      </c>
      <c r="DA57" s="55">
        <f t="shared" si="60"/>
        <v>3.4</v>
      </c>
      <c r="DB57" s="55">
        <f t="shared" si="61"/>
        <v>2.2999999999999998</v>
      </c>
      <c r="DC57" s="55" t="str">
        <f>IF('Indicator Data'!AF60="No data","x",ROUND(IF('Indicator Data'!AF60&gt;DC$195,10,IF('Indicator Data'!AF60&lt;DC$194,0,10-(DC$195-'Indicator Data'!AF60)/(DC$195-DC$194)*10)),1))</f>
        <v>x</v>
      </c>
      <c r="DD57" s="55">
        <f>IF('Indicator Data'!AG60="No data","x",ROUND(IF('Indicator Data'!AG60&gt;DD$195,10,IF('Indicator Data'!AG60&lt;DD$194,0,10-(DD$195-'Indicator Data'!AG60)/(DD$195-DD$194)*10)),1))</f>
        <v>0.1</v>
      </c>
      <c r="DE57" s="55">
        <f t="shared" si="62"/>
        <v>2.7</v>
      </c>
      <c r="DF57" s="55">
        <f>IF('Indicator Data'!AB60="No data","x",ROUND(IF('Indicator Data'!AB60&gt;DF$195,10,IF('Indicator Data'!AB60&lt;DF$194,0,10-(DF$195-'Indicator Data'!AB60)/(DF$195-DF$194)*10)),1))</f>
        <v>0</v>
      </c>
      <c r="DG57" s="55">
        <f t="shared" si="63"/>
        <v>0</v>
      </c>
      <c r="DH57" s="184">
        <f>IF('Indicator Data'!AD60="No data","x",'Indicator Data'!AD60/'Indicator Data'!$CA60)</f>
        <v>8.2601050504319017E-4</v>
      </c>
      <c r="DI57" s="55">
        <f t="shared" si="64"/>
        <v>1.7</v>
      </c>
      <c r="DJ57" s="55">
        <f>IF('Indicator Data'!AE60="No data","x",ROUND(IF('Indicator Data'!AE60&gt;DJ$195,0,IF('Indicator Data'!AE60&lt;DJ$194,10,(DJ$195-'Indicator Data'!AE60)/(DJ$195-DJ$194)*10)),1))</f>
        <v>2</v>
      </c>
      <c r="DK57" s="55">
        <f t="shared" si="65"/>
        <v>1.9</v>
      </c>
      <c r="DL57" s="55">
        <f t="shared" si="66"/>
        <v>1.5</v>
      </c>
      <c r="DM57" s="57">
        <f t="shared" si="102"/>
        <v>1</v>
      </c>
      <c r="DN57" s="58">
        <f t="shared" si="103"/>
        <v>0.9</v>
      </c>
      <c r="DO57" s="55">
        <f>ROUND(IF('Indicator Data'!AH60=0,0,IF('Indicator Data'!AH60&gt;DO$195,10,IF('Indicator Data'!AH60&lt;DO$194,0,10-(DO$195-'Indicator Data'!AH60)/(DO$195-DO$194)*10))),1)</f>
        <v>0</v>
      </c>
      <c r="DP57" s="55">
        <f>ROUND(IF('Indicator Data'!AI60=0,0,IF(LOG('Indicator Data'!AI60)&gt;LOG(DP$195),10,IF(LOG('Indicator Data'!AI60)&lt;LOG(DP$194),0,10-(LOG(DP$195)-LOG('Indicator Data'!AI60))/(LOG(DP$195)-LOG(DP$194))*10))),1)</f>
        <v>0</v>
      </c>
      <c r="DQ57" s="57">
        <f t="shared" si="104"/>
        <v>0</v>
      </c>
      <c r="DR57" s="55">
        <f>'Indicator Data'!AJ60</f>
        <v>0</v>
      </c>
      <c r="DS57" s="55">
        <f>'Indicator Data'!AK60</f>
        <v>0</v>
      </c>
      <c r="DT57" s="57">
        <f t="shared" si="105"/>
        <v>0</v>
      </c>
      <c r="DU57" s="58">
        <f t="shared" si="106"/>
        <v>0</v>
      </c>
      <c r="DV57" s="15"/>
      <c r="DW57" s="103"/>
    </row>
    <row r="58" spans="1:127" s="4" customFormat="1" x14ac:dyDescent="0.25">
      <c r="A58" s="121" t="str">
        <f>'Indicator Data'!A61</f>
        <v>Eswatini</v>
      </c>
      <c r="B58" s="59" t="str">
        <f>'Indicator Data'!B61</f>
        <v>SWZ</v>
      </c>
      <c r="C58" s="55">
        <f>ROUND(IF('Indicator Data'!C61=0,0.1,IF(LOG('Indicator Data'!C61)&gt;C$195,10,IF(LOG('Indicator Data'!C61)&lt;C$194,0,10-(C$195-LOG('Indicator Data'!C61))/(C$195-C$194)*10))),1)</f>
        <v>0.1</v>
      </c>
      <c r="D58" s="55">
        <f>ROUND(IF('Indicator Data'!D61=0,0.1,IF(LOG('Indicator Data'!D61)&gt;D$195,10,IF(LOG('Indicator Data'!D61)&lt;D$194,0,10-(D$195-LOG('Indicator Data'!D61))/(D$195-D$194)*10))),1)</f>
        <v>0.1</v>
      </c>
      <c r="E58" s="55">
        <f t="shared" si="67"/>
        <v>0.1</v>
      </c>
      <c r="F58" s="55">
        <f>IF('Indicator Data'!E61="No data",0.1,(ROUND(IF('Indicator Data'!E61=0,0,IF(LOG('Indicator Data'!E61)&gt;F$195,10,IF(LOG('Indicator Data'!E61)&lt;F$194,0,10-(F$195-LOG('Indicator Data'!E61))/(F$195-F$194)*10))),1)))</f>
        <v>4.5999999999999996</v>
      </c>
      <c r="G58" s="55">
        <f>ROUND(IF('Indicator Data'!F61=0,0,IF(LOG('Indicator Data'!F61)&gt;G$195,10,IF(LOG('Indicator Data'!F61)&lt;G$194,0,10-(G$195-LOG('Indicator Data'!F61))/(G$195-G$194)*10))),1)</f>
        <v>0</v>
      </c>
      <c r="H58" s="55">
        <f>ROUND(IF('Indicator Data'!G61=0,0,IF(LOG('Indicator Data'!G61)&gt;H$195,10,IF(LOG('Indicator Data'!G61)&lt;H$194,0,10-(H$195-LOG('Indicator Data'!G61))/(H$195-H$194)*10))),1)</f>
        <v>0.5</v>
      </c>
      <c r="I58" s="55">
        <f>ROUND(IF('Indicator Data'!H61=0,0,IF(LOG('Indicator Data'!H61)&gt;I$195,10,IF(LOG('Indicator Data'!H61)&lt;I$194,0,10-(I$195-LOG('Indicator Data'!H61))/(I$195-I$194)*10))),1)</f>
        <v>0</v>
      </c>
      <c r="J58" s="55">
        <f t="shared" si="68"/>
        <v>0.3</v>
      </c>
      <c r="K58" s="55">
        <f>ROUND(IF('Indicator Data'!I61=0,0,IF(LOG('Indicator Data'!I61)&gt;K$195,10,IF(LOG('Indicator Data'!I61)&lt;K$194,0,10-(K$195-LOG('Indicator Data'!I61))/(K$195-K$194)*10))),1)</f>
        <v>0</v>
      </c>
      <c r="L58" s="55">
        <f t="shared" si="69"/>
        <v>0.2</v>
      </c>
      <c r="M58" s="55">
        <f>ROUND(IF('Indicator Data'!J61=0,0,IF(LOG('Indicator Data'!J61)&gt;M$195,10,IF(LOG('Indicator Data'!J61)&lt;M$194,0,10-(M$195-LOG('Indicator Data'!J61))/(M$195-M$194)*10))),1)</f>
        <v>9.5</v>
      </c>
      <c r="N58" s="56">
        <f>'Indicator Data'!C61/'Indicator Data'!$CB61</f>
        <v>0</v>
      </c>
      <c r="O58" s="56">
        <f>'Indicator Data'!D61/'Indicator Data'!$CB61</f>
        <v>0</v>
      </c>
      <c r="P58" s="56">
        <f>IF(F58=0.1,"x",'Indicator Data'!E61/'Indicator Data'!$CB61)</f>
        <v>5.5295645442199354E-3</v>
      </c>
      <c r="Q58" s="56">
        <f>'Indicator Data'!F61/'Indicator Data'!$CB61</f>
        <v>0</v>
      </c>
      <c r="R58" s="56">
        <f>'Indicator Data'!G61/'Indicator Data'!$CB61</f>
        <v>1.2561491289481112E-4</v>
      </c>
      <c r="S58" s="56">
        <f>'Indicator Data'!H61/'Indicator Data'!$CB61</f>
        <v>0</v>
      </c>
      <c r="T58" s="56">
        <f>'Indicator Data'!I61/'Indicator Data'!$CB61</f>
        <v>0</v>
      </c>
      <c r="U58" s="56">
        <f>'Indicator Data'!J61/'Indicator Data'!$CB61</f>
        <v>4.7265849745303276E-2</v>
      </c>
      <c r="V58" s="55">
        <f t="shared" si="70"/>
        <v>0</v>
      </c>
      <c r="W58" s="55">
        <f t="shared" si="71"/>
        <v>0</v>
      </c>
      <c r="X58" s="55">
        <f t="shared" si="72"/>
        <v>0</v>
      </c>
      <c r="Y58" s="55">
        <f t="shared" si="73"/>
        <v>3.7</v>
      </c>
      <c r="Z58" s="55">
        <f t="shared" si="74"/>
        <v>0</v>
      </c>
      <c r="AA58" s="55">
        <f t="shared" si="75"/>
        <v>0.1</v>
      </c>
      <c r="AB58" s="55">
        <f t="shared" si="76"/>
        <v>0</v>
      </c>
      <c r="AC58" s="55">
        <f t="shared" si="77"/>
        <v>0.1</v>
      </c>
      <c r="AD58" s="55">
        <f t="shared" si="78"/>
        <v>0</v>
      </c>
      <c r="AE58" s="55">
        <f t="shared" si="79"/>
        <v>0.1</v>
      </c>
      <c r="AF58" s="55">
        <f t="shared" si="80"/>
        <v>10</v>
      </c>
      <c r="AG58" s="55">
        <f>ROUND(IF('Indicator Data'!K61=0,0,IF('Indicator Data'!K61&gt;AG$195,10,IF('Indicator Data'!K61&lt;AG$194,0,10-(AG$195-'Indicator Data'!K61)/(AG$195-AG$194)*10))),1)</f>
        <v>4.8</v>
      </c>
      <c r="AH58" s="55">
        <f t="shared" si="81"/>
        <v>0.1</v>
      </c>
      <c r="AI58" s="55">
        <f t="shared" si="82"/>
        <v>0.1</v>
      </c>
      <c r="AJ58" s="55">
        <f t="shared" si="83"/>
        <v>0.3</v>
      </c>
      <c r="AK58" s="55">
        <f t="shared" si="84"/>
        <v>0</v>
      </c>
      <c r="AL58" s="55">
        <f t="shared" si="85"/>
        <v>0.2</v>
      </c>
      <c r="AM58" s="55">
        <f t="shared" si="86"/>
        <v>0</v>
      </c>
      <c r="AN58" s="55">
        <f t="shared" si="87"/>
        <v>9.8000000000000007</v>
      </c>
      <c r="AO58" s="183">
        <f t="shared" si="88"/>
        <v>0.1</v>
      </c>
      <c r="AP58" s="183">
        <f t="shared" si="41"/>
        <v>4.2</v>
      </c>
      <c r="AQ58" s="183">
        <f t="shared" si="89"/>
        <v>0</v>
      </c>
      <c r="AR58" s="183">
        <f t="shared" si="90"/>
        <v>0.2</v>
      </c>
      <c r="AS58" s="55">
        <f t="shared" si="91"/>
        <v>7.3</v>
      </c>
      <c r="AT58" s="55">
        <f>IF('Indicator Data'!L61="No data","x",IF('Indicator Data'!CC61&lt;1000,"x",ROUND((IF('Indicator Data'!L61&gt;AT$195,10,IF('Indicator Data'!L61&lt;AT$194,0,10-(AT$195-'Indicator Data'!L61)/(AT$195-AT$194)*10))),1)))</f>
        <v>3</v>
      </c>
      <c r="AU58" s="183">
        <f t="shared" si="92"/>
        <v>5.2</v>
      </c>
      <c r="AV58" s="55">
        <f>IF('Indicator Data'!M61="No data","x",ROUND(IF('Indicator Data'!M61=0,0,IF(LOG('Indicator Data'!M61)&gt;AV$195,10,IF(LOG('Indicator Data'!M61)&lt;AV$194,0,10-(AV$195-LOG('Indicator Data'!M61))/(AV$195-AV$194)*10))),1))</f>
        <v>4.2</v>
      </c>
      <c r="AW58" s="56">
        <f>IF(AV58="x","x",'Indicator Data'!M61/'Indicator Data'!$CB61)</f>
        <v>7.0632932699099243E-3</v>
      </c>
      <c r="AX58" s="55">
        <f t="shared" si="42"/>
        <v>0.1</v>
      </c>
      <c r="AY58" s="55">
        <f t="shared" si="43"/>
        <v>2.4</v>
      </c>
      <c r="AZ58" s="55">
        <f>IF('Indicator Data'!N61="No data","x",ROUND(IF('Indicator Data'!N61=0,0,IF(LOG('Indicator Data'!N61)&gt;AZ$195,10,IF(LOG('Indicator Data'!N61)&lt;AZ$194,0,10-(AZ$195-LOG('Indicator Data'!N61))/(AZ$195-AZ$194)*10))),1))</f>
        <v>0</v>
      </c>
      <c r="BA58" s="56">
        <f>IF(AZ58="x","x",'Indicator Data'!N61/'Indicator Data'!$CB61)</f>
        <v>0</v>
      </c>
      <c r="BB58" s="55">
        <f t="shared" si="44"/>
        <v>0</v>
      </c>
      <c r="BC58" s="55">
        <f t="shared" si="45"/>
        <v>0</v>
      </c>
      <c r="BD58" s="55">
        <f>IF('Indicator Data'!O61="No data","x",ROUND(IF('Indicator Data'!O61=0,0,IF(LOG('Indicator Data'!O61)&gt;BD$195,10,IF(LOG('Indicator Data'!O61)&lt;BD$194,0,10-(BD$195-LOG('Indicator Data'!O61))/(BD$195-BD$194)*10))),1))</f>
        <v>0</v>
      </c>
      <c r="BE58" s="56">
        <f>IF(BD58="x","x",'Indicator Data'!O61/'Indicator Data'!$CB61)</f>
        <v>0</v>
      </c>
      <c r="BF58" s="55">
        <f t="shared" si="46"/>
        <v>0</v>
      </c>
      <c r="BG58" s="55">
        <f t="shared" si="47"/>
        <v>0</v>
      </c>
      <c r="BH58" s="55">
        <f>IF('Indicator Data'!P61="No data","x",ROUND(IF('Indicator Data'!P61=0,0,IF(LOG('Indicator Data'!P61)&gt;BH$195,10,IF(LOG('Indicator Data'!P61)&lt;BH$194,0,10-(BH$195-LOG('Indicator Data'!P61))/(BH$195-BH$194)*10))),1))</f>
        <v>4.2</v>
      </c>
      <c r="BI58" s="56">
        <f>IF(BH58="x","x",'Indicator Data'!P61/'Indicator Data'!$CB61)</f>
        <v>2.4115613625144421E-3</v>
      </c>
      <c r="BJ58" s="55">
        <f t="shared" si="48"/>
        <v>0.2</v>
      </c>
      <c r="BK58" s="55">
        <f t="shared" si="49"/>
        <v>2.4</v>
      </c>
      <c r="BL58" s="55">
        <f t="shared" si="50"/>
        <v>1.3</v>
      </c>
      <c r="BM58" s="55">
        <f>ROUND(IF('Indicator Data'!Q61=0,0,IF(LOG('Indicator Data'!Q61)&gt;BM$195,10,IF(LOG('Indicator Data'!Q61)&lt;BM$194,0,10-(BM$195-LOG('Indicator Data'!Q61))/(BM$195-BM$194)*10))),1)</f>
        <v>6.5</v>
      </c>
      <c r="BN58" s="55">
        <f>ROUND(IF('Indicator Data'!R61=0,0,IF(LOG('Indicator Data'!R61)&gt;BN$195,10,IF(LOG('Indicator Data'!R61)&lt;BN$194,0,10-(BN$195-LOG('Indicator Data'!R61))/(BN$195-BN$194)*10))),1)</f>
        <v>0</v>
      </c>
      <c r="BO58" s="55">
        <f t="shared" si="51"/>
        <v>2.1666666666666665</v>
      </c>
      <c r="BP58" s="56">
        <f>'Indicator Data'!Q61/'Indicator Data'!$CB61</f>
        <v>0.2890219240322382</v>
      </c>
      <c r="BQ58" s="56">
        <f>'Indicator Data'!R61/'Indicator Data'!$CB61</f>
        <v>0</v>
      </c>
      <c r="BR58" s="55">
        <f t="shared" si="93"/>
        <v>2.9</v>
      </c>
      <c r="BS58" s="55">
        <f t="shared" si="94"/>
        <v>0</v>
      </c>
      <c r="BT58" s="55">
        <f t="shared" si="28"/>
        <v>0.96666666666666667</v>
      </c>
      <c r="BU58" s="55">
        <f t="shared" si="52"/>
        <v>1.6</v>
      </c>
      <c r="BV58" s="55">
        <f>ROUND(IF('Indicator Data'!S61=0,0,IF(LOG('Indicator Data'!S61)&gt;BV$195,10,IF(LOG('Indicator Data'!S61)&lt;BV$194,0,10-(BV$195-LOG('Indicator Data'!S61))/(BV$195-BV$194)*10))),1)</f>
        <v>6.5</v>
      </c>
      <c r="BW58" s="55">
        <f>ROUND(IF('Indicator Data'!T61=0,0,IF(LOG('Indicator Data'!T61)&gt;BW$195,10,IF(LOG('Indicator Data'!T61)&lt;BW$194,0,10-(BW$195-LOG('Indicator Data'!T61))/(BW$195-BW$194)*10))),1)</f>
        <v>3.4</v>
      </c>
      <c r="BX58" s="55">
        <f t="shared" si="53"/>
        <v>4.4333333333333336</v>
      </c>
      <c r="BY58" s="56">
        <f>'Indicator Data'!S61/'Indicator Data'!$CB61</f>
        <v>0.28694505816627713</v>
      </c>
      <c r="BZ58" s="56">
        <f>'Indicator Data'!T61/'Indicator Data'!$CB61</f>
        <v>1.9809745365642214E-3</v>
      </c>
      <c r="CA58" s="55">
        <f t="shared" si="95"/>
        <v>4.8</v>
      </c>
      <c r="CB58" s="55">
        <f t="shared" si="96"/>
        <v>0</v>
      </c>
      <c r="CC58" s="55">
        <f t="shared" si="54"/>
        <v>1.5999999999999999</v>
      </c>
      <c r="CD58" s="55">
        <f t="shared" si="55"/>
        <v>3.1</v>
      </c>
      <c r="CE58" s="55">
        <f t="shared" si="56"/>
        <v>2.4</v>
      </c>
      <c r="CF58" s="55">
        <f>ROUND(IF('Indicator Data'!U61=0,0,IF(LOG('Indicator Data'!U61)&gt;CF$195,10,IF(LOG('Indicator Data'!U61)&lt;CF$194,0,10-(CF$195-LOG('Indicator Data'!U61))/(CF$195-CF$194)*10))),1)</f>
        <v>3</v>
      </c>
      <c r="CG58" s="56">
        <f>'Indicator Data'!U61/'Indicator Data'!$CB61</f>
        <v>9.5891329396851331E-4</v>
      </c>
      <c r="CH58" s="55">
        <f t="shared" si="97"/>
        <v>0</v>
      </c>
      <c r="CI58" s="55">
        <f t="shared" si="57"/>
        <v>1.6</v>
      </c>
      <c r="CJ58" s="55">
        <f>ROUND(IF('Indicator Data'!V61=0,0,IF(LOG('Indicator Data'!V61)&gt;CJ$195,10,IF(LOG('Indicator Data'!V61)&lt;CJ$194,0,10-(CJ$195-LOG('Indicator Data'!V61))/(CJ$195-CJ$194)*10))),1)</f>
        <v>7</v>
      </c>
      <c r="CK58" s="56">
        <f>IF('Indicator Data'!V61/'Indicator Data'!$CB61&gt;1,1,'Indicator Data'!V61/'Indicator Data'!$CB61)</f>
        <v>0.66196076328718589</v>
      </c>
      <c r="CL58" s="55">
        <f t="shared" si="98"/>
        <v>6.6</v>
      </c>
      <c r="CM58" s="55">
        <f t="shared" si="58"/>
        <v>6.8</v>
      </c>
      <c r="CN58" s="55">
        <f>ROUND(IF('Indicator Data'!W61=0,0,IF(LOG('Indicator Data'!W61)&gt;CN$195,10,IF(LOG('Indicator Data'!W61)&lt;CN$194,0,10-(CN$195-LOG('Indicator Data'!W61))/(CN$195-CN$194)*10))),1)</f>
        <v>5.8</v>
      </c>
      <c r="CO58" s="56">
        <f>'Indicator Data'!W61/'Indicator Data'!$CB61</f>
        <v>8.8101456986112131E-2</v>
      </c>
      <c r="CP58" s="55">
        <f t="shared" si="99"/>
        <v>0.9</v>
      </c>
      <c r="CQ58" s="55">
        <f t="shared" si="59"/>
        <v>3.7</v>
      </c>
      <c r="CR58" s="55">
        <f t="shared" si="100"/>
        <v>3.9</v>
      </c>
      <c r="CS58" s="55">
        <f>IF('Indicator Data'!BR61="No data","x",ROUND(IF('Indicator Data'!BR61&gt;CS$195,0,IF('Indicator Data'!BR61&lt;CS$194,10,(CS$195-'Indicator Data'!BR61)/(CS$195-CS$194)*10)),1))</f>
        <v>4.5999999999999996</v>
      </c>
      <c r="CT58" s="55">
        <f>IF('Indicator Data'!BS61="No data","x",ROUND(IF('Indicator Data'!BS61&gt;CT$195,0,IF('Indicator Data'!BS61&lt;CT$194,10,(CT$195-'Indicator Data'!BS61)/(CT$195-CT$194)*10)),1))</f>
        <v>5.2</v>
      </c>
      <c r="CU58" s="55">
        <f>IF('Indicator Data'!AC61="No data","x",ROUND(IF('Indicator Data'!AC61&gt;CU$195,0,IF('Indicator Data'!AC61&lt;CU$194,10,(CU$195-'Indicator Data'!AC61)/(CU$195-CU$194)*10)),1))</f>
        <v>7.6</v>
      </c>
      <c r="CV58" s="55">
        <f t="shared" si="101"/>
        <v>5.8</v>
      </c>
      <c r="CW58" s="55">
        <f>IF('Indicator Data'!X61="No data","x",ROUND(IF(LOG('Indicator Data'!X61)&gt;CW$195,10,IF(LOG('Indicator Data'!X61)&lt;CW$194,0,10-(CW$195-LOG('Indicator Data'!X61))/(CW$195-CW$194)*10)),1))</f>
        <v>6.1</v>
      </c>
      <c r="CX58" s="55">
        <f>IF('Indicator Data'!Y61="No data","x",ROUND(IF('Indicator Data'!Y61&gt;CX$195,10,IF('Indicator Data'!Y61&lt;CX$194,0,10-(CX$195-'Indicator Data'!Y61)/(CX$195-CX$194)*10)),1))</f>
        <v>3.5</v>
      </c>
      <c r="CY58" s="55">
        <f>IF('Indicator Data'!Z61="No data","x",ROUND(IF('Indicator Data'!Z61&gt;CY$195,10,IF('Indicator Data'!Z61&lt;CY$194,0,10-(CY$195-'Indicator Data'!Z61)/(CY$195-CY$194)*10)),1))</f>
        <v>2.4</v>
      </c>
      <c r="CZ58" s="55">
        <f>IF('Indicator Data'!AA61="No data","x",ROUND(IF('Indicator Data'!AA61&gt;CZ$195,10,IF('Indicator Data'!AA61&lt;CZ$194,0,10-(CZ$195-'Indicator Data'!AA61)/(CZ$195-CZ$194)*10)),1))</f>
        <v>6.8</v>
      </c>
      <c r="DA58" s="55">
        <f t="shared" si="60"/>
        <v>4.7</v>
      </c>
      <c r="DB58" s="55">
        <f t="shared" si="61"/>
        <v>5.0999999999999996</v>
      </c>
      <c r="DC58" s="55">
        <f>IF('Indicator Data'!AF61="No data","x",ROUND(IF('Indicator Data'!AF61&gt;DC$195,10,IF('Indicator Data'!AF61&lt;DC$194,0,10-(DC$195-'Indicator Data'!AF61)/(DC$195-DC$194)*10)),1))</f>
        <v>3.6</v>
      </c>
      <c r="DD58" s="55">
        <f>IF('Indicator Data'!AG61="No data","x",ROUND(IF('Indicator Data'!AG61&gt;DD$195,10,IF('Indicator Data'!AG61&lt;DD$194,0,10-(DD$195-'Indicator Data'!AG61)/(DD$195-DD$194)*10)),1))</f>
        <v>5</v>
      </c>
      <c r="DE58" s="55">
        <f t="shared" si="62"/>
        <v>4.5999999999999996</v>
      </c>
      <c r="DF58" s="55">
        <f>IF('Indicator Data'!AB61="No data","x",ROUND(IF('Indicator Data'!AB61&gt;DF$195,10,IF('Indicator Data'!AB61&lt;DF$194,0,10-(DF$195-'Indicator Data'!AB61)/(DF$195-DF$194)*10)),1))</f>
        <v>2.2999999999999998</v>
      </c>
      <c r="DG58" s="55">
        <f t="shared" si="63"/>
        <v>4.9000000000000004</v>
      </c>
      <c r="DH58" s="184">
        <f>IF('Indicator Data'!AD61="No data","x",'Indicator Data'!AD61/'Indicator Data'!$CA61)</f>
        <v>8.8665685944050031E-4</v>
      </c>
      <c r="DI58" s="55">
        <f t="shared" si="64"/>
        <v>1.1000000000000001</v>
      </c>
      <c r="DJ58" s="55">
        <f>IF('Indicator Data'!AE61="No data","x",ROUND(IF('Indicator Data'!AE61&gt;DJ$195,0,IF('Indicator Data'!AE61&lt;DJ$194,10,(DJ$195-'Indicator Data'!AE61)/(DJ$195-DJ$194)*10)),1))</f>
        <v>6</v>
      </c>
      <c r="DK58" s="55">
        <f t="shared" si="65"/>
        <v>3.6</v>
      </c>
      <c r="DL58" s="55">
        <f t="shared" si="66"/>
        <v>4.4000000000000004</v>
      </c>
      <c r="DM58" s="57">
        <f t="shared" si="102"/>
        <v>3.8</v>
      </c>
      <c r="DN58" s="58">
        <f t="shared" si="103"/>
        <v>2.5</v>
      </c>
      <c r="DO58" s="55">
        <f>ROUND(IF('Indicator Data'!AH61=0,0,IF('Indicator Data'!AH61&gt;DO$195,10,IF('Indicator Data'!AH61&lt;DO$194,0,10-(DO$195-'Indicator Data'!AH61)/(DO$195-DO$194)*10))),1)</f>
        <v>1.3</v>
      </c>
      <c r="DP58" s="55">
        <f>ROUND(IF('Indicator Data'!AI61=0,0,IF(LOG('Indicator Data'!AI61)&gt;LOG(DP$195),10,IF(LOG('Indicator Data'!AI61)&lt;LOG(DP$194),0,10-(LOG(DP$195)-LOG('Indicator Data'!AI61))/(LOG(DP$195)-LOG(DP$194))*10))),1)</f>
        <v>4.9000000000000004</v>
      </c>
      <c r="DQ58" s="57">
        <f t="shared" si="104"/>
        <v>3.3</v>
      </c>
      <c r="DR58" s="55">
        <f>'Indicator Data'!AJ61</f>
        <v>0</v>
      </c>
      <c r="DS58" s="55">
        <f>'Indicator Data'!AK61</f>
        <v>0</v>
      </c>
      <c r="DT58" s="57">
        <f t="shared" si="105"/>
        <v>0</v>
      </c>
      <c r="DU58" s="58">
        <f t="shared" si="106"/>
        <v>2.2999999999999998</v>
      </c>
      <c r="DV58" s="15"/>
      <c r="DW58" s="103"/>
    </row>
    <row r="59" spans="1:127" s="4" customFormat="1" x14ac:dyDescent="0.25">
      <c r="A59" s="121" t="str">
        <f>'Indicator Data'!A62</f>
        <v>Ethiopia</v>
      </c>
      <c r="B59" s="59" t="str">
        <f>'Indicator Data'!B62</f>
        <v>ETH</v>
      </c>
      <c r="C59" s="55">
        <f>ROUND(IF('Indicator Data'!C62=0,0.1,IF(LOG('Indicator Data'!C62)&gt;C$195,10,IF(LOG('Indicator Data'!C62)&lt;C$194,0,10-(C$195-LOG('Indicator Data'!C62))/(C$195-C$194)*10))),1)</f>
        <v>9.5</v>
      </c>
      <c r="D59" s="55">
        <f>ROUND(IF('Indicator Data'!D62=0,0.1,IF(LOG('Indicator Data'!D62)&gt;D$195,10,IF(LOG('Indicator Data'!D62)&lt;D$194,0,10-(D$195-LOG('Indicator Data'!D62))/(D$195-D$194)*10))),1)</f>
        <v>0.1</v>
      </c>
      <c r="E59" s="55">
        <f t="shared" si="67"/>
        <v>6.9</v>
      </c>
      <c r="F59" s="55">
        <f>IF('Indicator Data'!E62="No data",0.1,(ROUND(IF('Indicator Data'!E62=0,0,IF(LOG('Indicator Data'!E62)&gt;F$195,10,IF(LOG('Indicator Data'!E62)&lt;F$194,0,10-(F$195-LOG('Indicator Data'!E62))/(F$195-F$194)*10))),1)))</f>
        <v>8.1999999999999993</v>
      </c>
      <c r="G59" s="55">
        <f>ROUND(IF('Indicator Data'!F62=0,0,IF(LOG('Indicator Data'!F62)&gt;G$195,10,IF(LOG('Indicator Data'!F62)&lt;G$194,0,10-(G$195-LOG('Indicator Data'!F62))/(G$195-G$194)*10))),1)</f>
        <v>0</v>
      </c>
      <c r="H59" s="55">
        <f>ROUND(IF('Indicator Data'!G62=0,0,IF(LOG('Indicator Data'!G62)&gt;H$195,10,IF(LOG('Indicator Data'!G62)&lt;H$194,0,10-(H$195-LOG('Indicator Data'!G62))/(H$195-H$194)*10))),1)</f>
        <v>0</v>
      </c>
      <c r="I59" s="55">
        <f>ROUND(IF('Indicator Data'!H62=0,0,IF(LOG('Indicator Data'!H62)&gt;I$195,10,IF(LOG('Indicator Data'!H62)&lt;I$194,0,10-(I$195-LOG('Indicator Data'!H62))/(I$195-I$194)*10))),1)</f>
        <v>0</v>
      </c>
      <c r="J59" s="55">
        <f t="shared" si="68"/>
        <v>0</v>
      </c>
      <c r="K59" s="55">
        <f>ROUND(IF('Indicator Data'!I62=0,0,IF(LOG('Indicator Data'!I62)&gt;K$195,10,IF(LOG('Indicator Data'!I62)&lt;K$194,0,10-(K$195-LOG('Indicator Data'!I62))/(K$195-K$194)*10))),1)</f>
        <v>0</v>
      </c>
      <c r="L59" s="55">
        <f t="shared" si="69"/>
        <v>0</v>
      </c>
      <c r="M59" s="55">
        <f>ROUND(IF('Indicator Data'!J62=0,0,IF(LOG('Indicator Data'!J62)&gt;M$195,10,IF(LOG('Indicator Data'!J62)&lt;M$194,0,10-(M$195-LOG('Indicator Data'!J62))/(M$195-M$194)*10))),1)</f>
        <v>10</v>
      </c>
      <c r="N59" s="56">
        <f>'Indicator Data'!C62/'Indicator Data'!$CB62</f>
        <v>6.5898594279192293E-4</v>
      </c>
      <c r="O59" s="56">
        <f>'Indicator Data'!D62/'Indicator Data'!$CB62</f>
        <v>0</v>
      </c>
      <c r="P59" s="56">
        <f>IF(F59=0.1,"x",'Indicator Data'!E62/'Indicator Data'!$CB62)</f>
        <v>1.8576437703236273E-3</v>
      </c>
      <c r="Q59" s="56">
        <f>'Indicator Data'!F62/'Indicator Data'!$CB62</f>
        <v>0</v>
      </c>
      <c r="R59" s="56">
        <f>'Indicator Data'!G62/'Indicator Data'!$CB62</f>
        <v>0</v>
      </c>
      <c r="S59" s="56">
        <f>'Indicator Data'!H62/'Indicator Data'!$CB62</f>
        <v>0</v>
      </c>
      <c r="T59" s="56">
        <f>'Indicator Data'!I62/'Indicator Data'!$CB62</f>
        <v>0</v>
      </c>
      <c r="U59" s="56">
        <f>'Indicator Data'!J62/'Indicator Data'!$CB62</f>
        <v>1.8188898922742024E-2</v>
      </c>
      <c r="V59" s="55">
        <f t="shared" si="70"/>
        <v>3.3</v>
      </c>
      <c r="W59" s="55">
        <f t="shared" si="71"/>
        <v>0</v>
      </c>
      <c r="X59" s="55">
        <f t="shared" si="72"/>
        <v>1.8</v>
      </c>
      <c r="Y59" s="55">
        <f t="shared" si="73"/>
        <v>1.2</v>
      </c>
      <c r="Z59" s="55">
        <f t="shared" si="74"/>
        <v>0</v>
      </c>
      <c r="AA59" s="55">
        <f t="shared" si="75"/>
        <v>0</v>
      </c>
      <c r="AB59" s="55">
        <f t="shared" si="76"/>
        <v>0</v>
      </c>
      <c r="AC59" s="55">
        <f t="shared" si="77"/>
        <v>0</v>
      </c>
      <c r="AD59" s="55">
        <f t="shared" si="78"/>
        <v>0</v>
      </c>
      <c r="AE59" s="55">
        <f t="shared" si="79"/>
        <v>0</v>
      </c>
      <c r="AF59" s="55">
        <f t="shared" si="80"/>
        <v>6.1</v>
      </c>
      <c r="AG59" s="55">
        <f>ROUND(IF('Indicator Data'!K62=0,0,IF('Indicator Data'!K62&gt;AG$195,10,IF('Indicator Data'!K62&lt;AG$194,0,10-(AG$195-'Indicator Data'!K62)/(AG$195-AG$194)*10))),1)</f>
        <v>10</v>
      </c>
      <c r="AH59" s="55">
        <f t="shared" si="81"/>
        <v>6.4</v>
      </c>
      <c r="AI59" s="55">
        <f t="shared" si="82"/>
        <v>0.1</v>
      </c>
      <c r="AJ59" s="55">
        <f t="shared" si="83"/>
        <v>0</v>
      </c>
      <c r="AK59" s="55">
        <f t="shared" si="84"/>
        <v>0</v>
      </c>
      <c r="AL59" s="55">
        <f t="shared" si="85"/>
        <v>0</v>
      </c>
      <c r="AM59" s="55">
        <f t="shared" si="86"/>
        <v>0</v>
      </c>
      <c r="AN59" s="55">
        <f t="shared" si="87"/>
        <v>8.8000000000000007</v>
      </c>
      <c r="AO59" s="183">
        <f t="shared" si="88"/>
        <v>4.8</v>
      </c>
      <c r="AP59" s="183">
        <f t="shared" si="41"/>
        <v>5.7</v>
      </c>
      <c r="AQ59" s="183">
        <f t="shared" si="89"/>
        <v>0</v>
      </c>
      <c r="AR59" s="183">
        <f t="shared" si="90"/>
        <v>0</v>
      </c>
      <c r="AS59" s="55">
        <f t="shared" si="91"/>
        <v>9.4</v>
      </c>
      <c r="AT59" s="55">
        <f>IF('Indicator Data'!L62="No data","x",IF('Indicator Data'!CC62&lt;1000,"x",ROUND((IF('Indicator Data'!L62&gt;AT$195,10,IF('Indicator Data'!L62&lt;AT$194,0,10-(AT$195-'Indicator Data'!L62)/(AT$195-AT$194)*10))),1)))</f>
        <v>2</v>
      </c>
      <c r="AU59" s="183">
        <f t="shared" si="92"/>
        <v>5.7</v>
      </c>
      <c r="AV59" s="55">
        <f>IF('Indicator Data'!M62="No data","x",ROUND(IF('Indicator Data'!M62=0,0,IF(LOG('Indicator Data'!M62)&gt;AV$195,10,IF(LOG('Indicator Data'!M62)&lt;AV$194,0,10-(AV$195-LOG('Indicator Data'!M62))/(AV$195-AV$194)*10))),1))</f>
        <v>9.5</v>
      </c>
      <c r="AW59" s="56">
        <f>IF(AV59="x","x",'Indicator Data'!M62/'Indicator Data'!$CB62)</f>
        <v>0.46741217950989178</v>
      </c>
      <c r="AX59" s="55">
        <f t="shared" si="42"/>
        <v>5.2</v>
      </c>
      <c r="AY59" s="55">
        <f t="shared" si="43"/>
        <v>8</v>
      </c>
      <c r="AZ59" s="55">
        <f>IF('Indicator Data'!N62="No data","x",ROUND(IF('Indicator Data'!N62=0,0,IF(LOG('Indicator Data'!N62)&gt;AZ$195,10,IF(LOG('Indicator Data'!N62)&lt;AZ$194,0,10-(AZ$195-LOG('Indicator Data'!N62))/(AZ$195-AZ$194)*10))),1))</f>
        <v>6.9</v>
      </c>
      <c r="BA59" s="56">
        <f>IF(AZ59="x","x",'Indicator Data'!N62/'Indicator Data'!$CB62)</f>
        <v>1.4632231011937568E-3</v>
      </c>
      <c r="BB59" s="55">
        <f t="shared" si="44"/>
        <v>0.3</v>
      </c>
      <c r="BC59" s="55">
        <f t="shared" si="45"/>
        <v>4.4000000000000004</v>
      </c>
      <c r="BD59" s="55">
        <f>IF('Indicator Data'!O62="No data","x",ROUND(IF('Indicator Data'!O62=0,0,IF(LOG('Indicator Data'!O62)&gt;BD$195,10,IF(LOG('Indicator Data'!O62)&lt;BD$194,0,10-(BD$195-LOG('Indicator Data'!O62))/(BD$195-BD$194)*10))),1))</f>
        <v>0</v>
      </c>
      <c r="BE59" s="56">
        <f>IF(BD59="x","x",'Indicator Data'!O62/'Indicator Data'!$CB62)</f>
        <v>0</v>
      </c>
      <c r="BF59" s="55">
        <f t="shared" si="46"/>
        <v>0</v>
      </c>
      <c r="BG59" s="55">
        <f t="shared" si="47"/>
        <v>0</v>
      </c>
      <c r="BH59" s="55">
        <f>IF('Indicator Data'!P62="No data","x",ROUND(IF('Indicator Data'!P62=0,0,IF(LOG('Indicator Data'!P62)&gt;BH$195,10,IF(LOG('Indicator Data'!P62)&lt;BH$194,0,10-(BH$195-LOG('Indicator Data'!P62))/(BH$195-BH$194)*10))),1))</f>
        <v>10</v>
      </c>
      <c r="BI59" s="56">
        <f>IF(BH59="x","x",'Indicator Data'!P62/'Indicator Data'!$CB62)</f>
        <v>0.1266491742374159</v>
      </c>
      <c r="BJ59" s="55">
        <f t="shared" si="48"/>
        <v>10</v>
      </c>
      <c r="BK59" s="55">
        <f t="shared" si="49"/>
        <v>10</v>
      </c>
      <c r="BL59" s="55">
        <f t="shared" si="50"/>
        <v>7.1</v>
      </c>
      <c r="BM59" s="55">
        <f>ROUND(IF('Indicator Data'!Q62=0,0,IF(LOG('Indicator Data'!Q62)&gt;BM$195,10,IF(LOG('Indicator Data'!Q62)&lt;BM$194,0,10-(BM$195-LOG('Indicator Data'!Q62))/(BM$195-BM$194)*10))),1)</f>
        <v>8.5</v>
      </c>
      <c r="BN59" s="55">
        <f>ROUND(IF('Indicator Data'!R62=0,0,IF(LOG('Indicator Data'!R62)&gt;BN$195,10,IF(LOG('Indicator Data'!R62)&lt;BN$194,0,10-(BN$195-LOG('Indicator Data'!R62))/(BN$195-BN$194)*10))),1)</f>
        <v>10</v>
      </c>
      <c r="BO59" s="55">
        <f t="shared" si="51"/>
        <v>9.5</v>
      </c>
      <c r="BP59" s="56">
        <f>'Indicator Data'!Q62/'Indicator Data'!$CB62</f>
        <v>8.468704803397098E-2</v>
      </c>
      <c r="BQ59" s="56">
        <f>'Indicator Data'!R62/'Indicator Data'!$CB62</f>
        <v>0.73990223714404013</v>
      </c>
      <c r="BR59" s="55">
        <f t="shared" si="93"/>
        <v>0.8</v>
      </c>
      <c r="BS59" s="55">
        <f t="shared" si="94"/>
        <v>9.1999999999999993</v>
      </c>
      <c r="BT59" s="55">
        <f t="shared" si="28"/>
        <v>6.3999999999999995</v>
      </c>
      <c r="BU59" s="55">
        <f t="shared" si="52"/>
        <v>8.4</v>
      </c>
      <c r="BV59" s="55">
        <f>ROUND(IF('Indicator Data'!S62=0,0,IF(LOG('Indicator Data'!S62)&gt;BV$195,10,IF(LOG('Indicator Data'!S62)&lt;BV$194,0,10-(BV$195-LOG('Indicator Data'!S62))/(BV$195-BV$194)*10))),1)</f>
        <v>7.3</v>
      </c>
      <c r="BW59" s="55">
        <f>ROUND(IF('Indicator Data'!T62=0,0,IF(LOG('Indicator Data'!T62)&gt;BW$195,10,IF(LOG('Indicator Data'!T62)&lt;BW$194,0,10-(BW$195-LOG('Indicator Data'!T62))/(BW$195-BW$194)*10))),1)</f>
        <v>9.6999999999999993</v>
      </c>
      <c r="BX59" s="55">
        <f t="shared" si="53"/>
        <v>8.9</v>
      </c>
      <c r="BY59" s="56">
        <f>'Indicator Data'!S62/'Indicator Data'!$CB62</f>
        <v>1.4002257219022306E-2</v>
      </c>
      <c r="BZ59" s="56">
        <f>'Indicator Data'!T62/'Indicator Data'!$CB62</f>
        <v>0.67194349128772268</v>
      </c>
      <c r="CA59" s="55">
        <f t="shared" si="95"/>
        <v>0.2</v>
      </c>
      <c r="CB59" s="55">
        <f t="shared" si="96"/>
        <v>6.7</v>
      </c>
      <c r="CC59" s="55">
        <f t="shared" si="54"/>
        <v>4.5333333333333341</v>
      </c>
      <c r="CD59" s="55">
        <f t="shared" si="55"/>
        <v>7.3</v>
      </c>
      <c r="CE59" s="55">
        <f t="shared" si="56"/>
        <v>7.9</v>
      </c>
      <c r="CF59" s="55">
        <f>ROUND(IF('Indicator Data'!U62=0,0,IF(LOG('Indicator Data'!U62)&gt;CF$195,10,IF(LOG('Indicator Data'!U62)&lt;CF$194,0,10-(CF$195-LOG('Indicator Data'!U62))/(CF$195-CF$194)*10))),1)</f>
        <v>8.6999999999999993</v>
      </c>
      <c r="CG59" s="56">
        <f>'Indicator Data'!U62/'Indicator Data'!$CB62</f>
        <v>0.1218732852661408</v>
      </c>
      <c r="CH59" s="55">
        <f t="shared" si="97"/>
        <v>1.4</v>
      </c>
      <c r="CI59" s="55">
        <f t="shared" si="57"/>
        <v>6.3</v>
      </c>
      <c r="CJ59" s="55">
        <f>ROUND(IF('Indicator Data'!V62=0,0,IF(LOG('Indicator Data'!V62)&gt;CJ$195,10,IF(LOG('Indicator Data'!V62)&lt;CJ$194,0,10-(CJ$195-LOG('Indicator Data'!V62))/(CJ$195-CJ$194)*10))),1)</f>
        <v>9.3000000000000007</v>
      </c>
      <c r="CK59" s="56">
        <f>IF('Indicator Data'!V62/'Indicator Data'!$CB62&gt;1,1,'Indicator Data'!V62/'Indicator Data'!$CB62)</f>
        <v>0.32100551454832754</v>
      </c>
      <c r="CL59" s="55">
        <f t="shared" si="98"/>
        <v>3.2</v>
      </c>
      <c r="CM59" s="55">
        <f t="shared" si="58"/>
        <v>7.3</v>
      </c>
      <c r="CN59" s="55">
        <f>ROUND(IF('Indicator Data'!W62=0,0,IF(LOG('Indicator Data'!W62)&gt;CN$195,10,IF(LOG('Indicator Data'!W62)&lt;CN$194,0,10-(CN$195-LOG('Indicator Data'!W62))/(CN$195-CN$194)*10))),1)</f>
        <v>9.3000000000000007</v>
      </c>
      <c r="CO59" s="56">
        <f>'Indicator Data'!W62/'Indicator Data'!$CB62</f>
        <v>0.33166441059174473</v>
      </c>
      <c r="CP59" s="55">
        <f t="shared" si="99"/>
        <v>3.3</v>
      </c>
      <c r="CQ59" s="55">
        <f t="shared" si="59"/>
        <v>7.3</v>
      </c>
      <c r="CR59" s="55">
        <f t="shared" si="100"/>
        <v>7.2</v>
      </c>
      <c r="CS59" s="55">
        <f>IF('Indicator Data'!BR62="No data","x",ROUND(IF('Indicator Data'!BR62&gt;CS$195,0,IF('Indicator Data'!BR62&lt;CS$194,10,(CS$195-'Indicator Data'!BR62)/(CS$195-CS$194)*10)),1))</f>
        <v>10</v>
      </c>
      <c r="CT59" s="55">
        <f>IF('Indicator Data'!BS62="No data","x",ROUND(IF('Indicator Data'!BS62&gt;CT$195,0,IF('Indicator Data'!BS62&lt;CT$194,10,(CT$195-'Indicator Data'!BS62)/(CT$195-CT$194)*10)),1))</f>
        <v>9.8000000000000007</v>
      </c>
      <c r="CU59" s="55">
        <f>IF('Indicator Data'!AC62="No data","x",ROUND(IF('Indicator Data'!AC62&gt;CU$195,0,IF('Indicator Data'!AC62&lt;CU$194,10,(CU$195-'Indicator Data'!AC62)/(CU$195-CU$194)*10)),1))</f>
        <v>9.1999999999999993</v>
      </c>
      <c r="CV59" s="55">
        <f t="shared" si="101"/>
        <v>9.6999999999999993</v>
      </c>
      <c r="CW59" s="55">
        <f>IF('Indicator Data'!X62="No data","x",ROUND(IF(LOG('Indicator Data'!X62)&gt;CW$195,10,IF(LOG('Indicator Data'!X62)&lt;CW$194,0,10-(CW$195-LOG('Indicator Data'!X62))/(CW$195-CW$194)*10)),1))</f>
        <v>6.8</v>
      </c>
      <c r="CX59" s="55">
        <f>IF('Indicator Data'!Y62="No data","x",ROUND(IF('Indicator Data'!Y62&gt;CX$195,10,IF('Indicator Data'!Y62&lt;CX$194,0,10-(CX$195-'Indicator Data'!Y62)/(CX$195-CX$194)*10)),1))</f>
        <v>9.6999999999999993</v>
      </c>
      <c r="CY59" s="55">
        <f>IF('Indicator Data'!Z62="No data","x",ROUND(IF('Indicator Data'!Z62&gt;CY$195,10,IF('Indicator Data'!Z62&lt;CY$194,0,10-(CY$195-'Indicator Data'!Z62)/(CY$195-CY$194)*10)),1))</f>
        <v>2.1</v>
      </c>
      <c r="CZ59" s="55">
        <f>IF('Indicator Data'!AA62="No data","x",ROUND(IF('Indicator Data'!AA62&gt;CZ$195,10,IF('Indicator Data'!AA62&lt;CZ$194,0,10-(CZ$195-'Indicator Data'!AA62)/(CZ$195-CZ$194)*10)),1))</f>
        <v>6.5</v>
      </c>
      <c r="DA59" s="55">
        <f t="shared" si="60"/>
        <v>6.3</v>
      </c>
      <c r="DB59" s="55">
        <f t="shared" si="61"/>
        <v>7.4</v>
      </c>
      <c r="DC59" s="55">
        <f>IF('Indicator Data'!AF62="No data","x",ROUND(IF('Indicator Data'!AF62&gt;DC$195,10,IF('Indicator Data'!AF62&lt;DC$194,0,10-(DC$195-'Indicator Data'!AF62)/(DC$195-DC$194)*10)),1))</f>
        <v>7.3</v>
      </c>
      <c r="DD59" s="55">
        <f>IF('Indicator Data'!AG62="No data","x",ROUND(IF('Indicator Data'!AG62&gt;DD$195,10,IF('Indicator Data'!AG62&lt;DD$194,0,10-(DD$195-'Indicator Data'!AG62)/(DD$195-DD$194)*10)),1))</f>
        <v>6.5</v>
      </c>
      <c r="DE59" s="55">
        <f t="shared" si="62"/>
        <v>6.5</v>
      </c>
      <c r="DF59" s="55">
        <f>IF('Indicator Data'!AB62="No data","x",ROUND(IF('Indicator Data'!AB62&gt;DF$195,10,IF('Indicator Data'!AB62&lt;DF$194,0,10-(DF$195-'Indicator Data'!AB62)/(DF$195-DF$194)*10)),1))</f>
        <v>7.5</v>
      </c>
      <c r="DG59" s="55">
        <f t="shared" si="63"/>
        <v>9.1</v>
      </c>
      <c r="DH59" s="184">
        <f>IF('Indicator Data'!AD62="No data","x",'Indicator Data'!AD62/'Indicator Data'!$CA62)</f>
        <v>1.0466749858784531E-4</v>
      </c>
      <c r="DI59" s="55">
        <f t="shared" si="64"/>
        <v>9</v>
      </c>
      <c r="DJ59" s="55">
        <f>IF('Indicator Data'!AE62="No data","x",ROUND(IF('Indicator Data'!AE62&gt;DJ$195,0,IF('Indicator Data'!AE62&lt;DJ$194,10,(DJ$195-'Indicator Data'!AE62)/(DJ$195-DJ$194)*10)),1))</f>
        <v>8</v>
      </c>
      <c r="DK59" s="55">
        <f t="shared" si="65"/>
        <v>8.5</v>
      </c>
      <c r="DL59" s="55">
        <f t="shared" si="66"/>
        <v>8</v>
      </c>
      <c r="DM59" s="57">
        <f t="shared" si="102"/>
        <v>7.4</v>
      </c>
      <c r="DN59" s="58">
        <f t="shared" si="103"/>
        <v>4.5</v>
      </c>
      <c r="DO59" s="55">
        <f>ROUND(IF('Indicator Data'!AH62=0,0,IF('Indicator Data'!AH62&gt;DO$195,10,IF('Indicator Data'!AH62&lt;DO$194,0,10-(DO$195-'Indicator Data'!AH62)/(DO$195-DO$194)*10))),1)</f>
        <v>10</v>
      </c>
      <c r="DP59" s="55">
        <f>ROUND(IF('Indicator Data'!AI62=0,0,IF(LOG('Indicator Data'!AI62)&gt;LOG(DP$195),10,IF(LOG('Indicator Data'!AI62)&lt;LOG(DP$194),0,10-(LOG(DP$195)-LOG('Indicator Data'!AI62))/(LOG(DP$195)-LOG(DP$194))*10))),1)</f>
        <v>9.6999999999999993</v>
      </c>
      <c r="DQ59" s="57">
        <f t="shared" si="104"/>
        <v>9.9</v>
      </c>
      <c r="DR59" s="55">
        <f>'Indicator Data'!AJ62</f>
        <v>0</v>
      </c>
      <c r="DS59" s="55">
        <f>'Indicator Data'!AK62</f>
        <v>5</v>
      </c>
      <c r="DT59" s="57">
        <f t="shared" si="105"/>
        <v>9</v>
      </c>
      <c r="DU59" s="58">
        <f t="shared" si="106"/>
        <v>9</v>
      </c>
      <c r="DV59" s="15"/>
      <c r="DW59" s="103"/>
    </row>
    <row r="60" spans="1:127" s="4" customFormat="1" x14ac:dyDescent="0.25">
      <c r="A60" s="121" t="str">
        <f>'Indicator Data'!A63</f>
        <v>Fiji</v>
      </c>
      <c r="B60" s="59" t="str">
        <f>'Indicator Data'!B63</f>
        <v>FJI</v>
      </c>
      <c r="C60" s="55">
        <f>ROUND(IF('Indicator Data'!C63=0,0.1,IF(LOG('Indicator Data'!C63)&gt;C$195,10,IF(LOG('Indicator Data'!C63)&lt;C$194,0,10-(C$195-LOG('Indicator Data'!C63))/(C$195-C$194)*10))),1)</f>
        <v>5.0999999999999996</v>
      </c>
      <c r="D60" s="55">
        <f>ROUND(IF('Indicator Data'!D63=0,0.1,IF(LOG('Indicator Data'!D63)&gt;D$195,10,IF(LOG('Indicator Data'!D63)&lt;D$194,0,10-(D$195-LOG('Indicator Data'!D63))/(D$195-D$194)*10))),1)</f>
        <v>0.1</v>
      </c>
      <c r="E60" s="55">
        <f t="shared" si="67"/>
        <v>3</v>
      </c>
      <c r="F60" s="55">
        <f>IF('Indicator Data'!E63="No data",0.1,(ROUND(IF('Indicator Data'!E63=0,0,IF(LOG('Indicator Data'!E63)&gt;F$195,10,IF(LOG('Indicator Data'!E63)&lt;F$194,0,10-(F$195-LOG('Indicator Data'!E63))/(F$195-F$194)*10))),1)))</f>
        <v>0.1</v>
      </c>
      <c r="G60" s="55">
        <f>ROUND(IF('Indicator Data'!F63=0,0,IF(LOG('Indicator Data'!F63)&gt;G$195,10,IF(LOG('Indicator Data'!F63)&lt;G$194,0,10-(G$195-LOG('Indicator Data'!F63))/(G$195-G$194)*10))),1)</f>
        <v>6</v>
      </c>
      <c r="H60" s="55">
        <f>ROUND(IF('Indicator Data'!G63=0,0,IF(LOG('Indicator Data'!G63)&gt;H$195,10,IF(LOG('Indicator Data'!G63)&lt;H$194,0,10-(H$195-LOG('Indicator Data'!G63))/(H$195-H$194)*10))),1)</f>
        <v>5.0999999999999996</v>
      </c>
      <c r="I60" s="55">
        <f>ROUND(IF('Indicator Data'!H63=0,0,IF(LOG('Indicator Data'!H63)&gt;I$195,10,IF(LOG('Indicator Data'!H63)&lt;I$194,0,10-(I$195-LOG('Indicator Data'!H63))/(I$195-I$194)*10))),1)</f>
        <v>6.6</v>
      </c>
      <c r="J60" s="55">
        <f t="shared" si="68"/>
        <v>5.9</v>
      </c>
      <c r="K60" s="55">
        <f>ROUND(IF('Indicator Data'!I63=0,0,IF(LOG('Indicator Data'!I63)&gt;K$195,10,IF(LOG('Indicator Data'!I63)&lt;K$194,0,10-(K$195-LOG('Indicator Data'!I63))/(K$195-K$194)*10))),1)</f>
        <v>0</v>
      </c>
      <c r="L60" s="55">
        <f t="shared" si="69"/>
        <v>3.5</v>
      </c>
      <c r="M60" s="55">
        <f>ROUND(IF('Indicator Data'!J63=0,0,IF(LOG('Indicator Data'!J63)&gt;M$195,10,IF(LOG('Indicator Data'!J63)&lt;M$194,0,10-(M$195-LOG('Indicator Data'!J63))/(M$195-M$194)*10))),1)</f>
        <v>7.4</v>
      </c>
      <c r="N60" s="56">
        <f>'Indicator Data'!C63/'Indicator Data'!$CB63</f>
        <v>1.2739609502362274E-3</v>
      </c>
      <c r="O60" s="56">
        <f>'Indicator Data'!D63/'Indicator Data'!$CB63</f>
        <v>0</v>
      </c>
      <c r="P60" s="56" t="str">
        <f>IF(F60=0.1,"x",'Indicator Data'!E63/'Indicator Data'!$CB63)</f>
        <v>x</v>
      </c>
      <c r="Q60" s="56">
        <f>'Indicator Data'!F63/'Indicator Data'!$CB63</f>
        <v>4.3570923269926933E-5</v>
      </c>
      <c r="R60" s="56">
        <f>'Indicator Data'!G63/'Indicator Data'!$CB63</f>
        <v>1.2825533565553141E-2</v>
      </c>
      <c r="S60" s="56">
        <f>'Indicator Data'!H63/'Indicator Data'!$CB63</f>
        <v>5.0304045759335227E-4</v>
      </c>
      <c r="T60" s="56">
        <f>'Indicator Data'!I63/'Indicator Data'!$CB63</f>
        <v>0</v>
      </c>
      <c r="U60" s="56">
        <f>'Indicator Data'!J63/'Indicator Data'!$CB63</f>
        <v>1.0584424829955233E-2</v>
      </c>
      <c r="V60" s="55">
        <f t="shared" si="70"/>
        <v>6.4</v>
      </c>
      <c r="W60" s="55">
        <f t="shared" si="71"/>
        <v>0</v>
      </c>
      <c r="X60" s="55">
        <f t="shared" si="72"/>
        <v>3.9</v>
      </c>
      <c r="Y60" s="55">
        <f t="shared" si="73"/>
        <v>0.1</v>
      </c>
      <c r="Z60" s="55">
        <f t="shared" si="74"/>
        <v>9.1999999999999993</v>
      </c>
      <c r="AA60" s="55">
        <f t="shared" si="75"/>
        <v>7.1</v>
      </c>
      <c r="AB60" s="55">
        <f t="shared" si="76"/>
        <v>1</v>
      </c>
      <c r="AC60" s="55">
        <f t="shared" si="77"/>
        <v>4.7</v>
      </c>
      <c r="AD60" s="55">
        <f t="shared" si="78"/>
        <v>0</v>
      </c>
      <c r="AE60" s="55">
        <f t="shared" si="79"/>
        <v>2.7</v>
      </c>
      <c r="AF60" s="55">
        <f t="shared" si="80"/>
        <v>3.5</v>
      </c>
      <c r="AG60" s="55">
        <f>ROUND(IF('Indicator Data'!K63=0,0,IF('Indicator Data'!K63&gt;AG$195,10,IF('Indicator Data'!K63&lt;AG$194,0,10-(AG$195-'Indicator Data'!K63)/(AG$195-AG$194)*10))),1)</f>
        <v>1.9</v>
      </c>
      <c r="AH60" s="55">
        <f t="shared" si="81"/>
        <v>5.8</v>
      </c>
      <c r="AI60" s="55">
        <f t="shared" si="82"/>
        <v>0.1</v>
      </c>
      <c r="AJ60" s="55">
        <f t="shared" si="83"/>
        <v>6.1</v>
      </c>
      <c r="AK60" s="55">
        <f t="shared" si="84"/>
        <v>3.8</v>
      </c>
      <c r="AL60" s="55">
        <f t="shared" si="85"/>
        <v>5.0999999999999996</v>
      </c>
      <c r="AM60" s="55">
        <f t="shared" si="86"/>
        <v>0</v>
      </c>
      <c r="AN60" s="55">
        <f t="shared" si="87"/>
        <v>5.8</v>
      </c>
      <c r="AO60" s="183">
        <f t="shared" si="88"/>
        <v>3.5</v>
      </c>
      <c r="AP60" s="183">
        <f t="shared" si="41"/>
        <v>0.1</v>
      </c>
      <c r="AQ60" s="183">
        <f t="shared" si="89"/>
        <v>8</v>
      </c>
      <c r="AR60" s="183">
        <f t="shared" si="90"/>
        <v>3.1</v>
      </c>
      <c r="AS60" s="55">
        <f t="shared" si="91"/>
        <v>3.9</v>
      </c>
      <c r="AT60" s="55">
        <f>IF('Indicator Data'!L63="No data","x",IF('Indicator Data'!CC63&lt;1000,"x",ROUND((IF('Indicator Data'!L63&gt;AT$195,10,IF('Indicator Data'!L63&lt;AT$194,0,10-(AT$195-'Indicator Data'!L63)/(AT$195-AT$194)*10))),1)))</f>
        <v>1</v>
      </c>
      <c r="AU60" s="183">
        <f t="shared" si="92"/>
        <v>2.5</v>
      </c>
      <c r="AV60" s="55">
        <f>IF('Indicator Data'!M63="No data","x",ROUND(IF('Indicator Data'!M63=0,0,IF(LOG('Indicator Data'!M63)&gt;AV$195,10,IF(LOG('Indicator Data'!M63)&lt;AV$194,0,10-(AV$195-LOG('Indicator Data'!M63))/(AV$195-AV$194)*10))),1))</f>
        <v>0</v>
      </c>
      <c r="AW60" s="56">
        <f>IF(AV60="x","x",'Indicator Data'!M63/'Indicator Data'!$CB63)</f>
        <v>0</v>
      </c>
      <c r="AX60" s="55">
        <f t="shared" si="42"/>
        <v>0</v>
      </c>
      <c r="AY60" s="55">
        <f t="shared" si="43"/>
        <v>0</v>
      </c>
      <c r="AZ60" s="55" t="str">
        <f>IF('Indicator Data'!N63="No data","x",ROUND(IF('Indicator Data'!N63=0,0,IF(LOG('Indicator Data'!N63)&gt;AZ$195,10,IF(LOG('Indicator Data'!N63)&lt;AZ$194,0,10-(AZ$195-LOG('Indicator Data'!N63))/(AZ$195-AZ$194)*10))),1))</f>
        <v>x</v>
      </c>
      <c r="BA60" s="56" t="str">
        <f>IF(AZ60="x","x",'Indicator Data'!N63/'Indicator Data'!$CB63)</f>
        <v>x</v>
      </c>
      <c r="BB60" s="55" t="str">
        <f t="shared" si="44"/>
        <v>x</v>
      </c>
      <c r="BC60" s="55" t="str">
        <f t="shared" si="45"/>
        <v>x</v>
      </c>
      <c r="BD60" s="55" t="str">
        <f>IF('Indicator Data'!O63="No data","x",ROUND(IF('Indicator Data'!O63=0,0,IF(LOG('Indicator Data'!O63)&gt;BD$195,10,IF(LOG('Indicator Data'!O63)&lt;BD$194,0,10-(BD$195-LOG('Indicator Data'!O63))/(BD$195-BD$194)*10))),1))</f>
        <v>x</v>
      </c>
      <c r="BE60" s="56" t="str">
        <f>IF(BD60="x","x",'Indicator Data'!O63/'Indicator Data'!$CB63)</f>
        <v>x</v>
      </c>
      <c r="BF60" s="55" t="str">
        <f t="shared" si="46"/>
        <v>x</v>
      </c>
      <c r="BG60" s="55" t="str">
        <f t="shared" si="47"/>
        <v>x</v>
      </c>
      <c r="BH60" s="55" t="str">
        <f>IF('Indicator Data'!P63="No data","x",ROUND(IF('Indicator Data'!P63=0,0,IF(LOG('Indicator Data'!P63)&gt;BH$195,10,IF(LOG('Indicator Data'!P63)&lt;BH$194,0,10-(BH$195-LOG('Indicator Data'!P63))/(BH$195-BH$194)*10))),1))</f>
        <v>x</v>
      </c>
      <c r="BI60" s="56" t="str">
        <f>IF(BH60="x","x",'Indicator Data'!P63/'Indicator Data'!$CB63)</f>
        <v>x</v>
      </c>
      <c r="BJ60" s="55" t="str">
        <f t="shared" si="48"/>
        <v>x</v>
      </c>
      <c r="BK60" s="55" t="str">
        <f t="shared" si="49"/>
        <v>x</v>
      </c>
      <c r="BL60" s="55">
        <f t="shared" si="50"/>
        <v>0</v>
      </c>
      <c r="BM60" s="55">
        <f>ROUND(IF('Indicator Data'!Q63=0,0,IF(LOG('Indicator Data'!Q63)&gt;BM$195,10,IF(LOG('Indicator Data'!Q63)&lt;BM$194,0,10-(BM$195-LOG('Indicator Data'!Q63))/(BM$195-BM$194)*10))),1)</f>
        <v>0</v>
      </c>
      <c r="BN60" s="55">
        <f>ROUND(IF('Indicator Data'!R63=0,0,IF(LOG('Indicator Data'!R63)&gt;BN$195,10,IF(LOG('Indicator Data'!R63)&lt;BN$194,0,10-(BN$195-LOG('Indicator Data'!R63))/(BN$195-BN$194)*10))),1)</f>
        <v>0</v>
      </c>
      <c r="BO60" s="55">
        <f t="shared" si="51"/>
        <v>0</v>
      </c>
      <c r="BP60" s="56">
        <f>'Indicator Data'!Q63/'Indicator Data'!$CB63</f>
        <v>0</v>
      </c>
      <c r="BQ60" s="56">
        <f>'Indicator Data'!R63/'Indicator Data'!$CB63</f>
        <v>0</v>
      </c>
      <c r="BR60" s="55">
        <f t="shared" si="93"/>
        <v>0</v>
      </c>
      <c r="BS60" s="55">
        <f t="shared" si="94"/>
        <v>0</v>
      </c>
      <c r="BT60" s="55">
        <f t="shared" si="28"/>
        <v>0</v>
      </c>
      <c r="BU60" s="55">
        <f t="shared" si="52"/>
        <v>0</v>
      </c>
      <c r="BV60" s="55">
        <f>ROUND(IF('Indicator Data'!S63=0,0,IF(LOG('Indicator Data'!S63)&gt;BV$195,10,IF(LOG('Indicator Data'!S63)&lt;BV$194,0,10-(BV$195-LOG('Indicator Data'!S63))/(BV$195-BV$194)*10))),1)</f>
        <v>0</v>
      </c>
      <c r="BW60" s="55">
        <f>ROUND(IF('Indicator Data'!T63=0,0,IF(LOG('Indicator Data'!T63)&gt;BW$195,10,IF(LOG('Indicator Data'!T63)&lt;BW$194,0,10-(BW$195-LOG('Indicator Data'!T63))/(BW$195-BW$194)*10))),1)</f>
        <v>0</v>
      </c>
      <c r="BX60" s="55">
        <f t="shared" si="53"/>
        <v>0</v>
      </c>
      <c r="BY60" s="56">
        <f>'Indicator Data'!S63/'Indicator Data'!$CB63</f>
        <v>0</v>
      </c>
      <c r="BZ60" s="56">
        <f>'Indicator Data'!T63/'Indicator Data'!$CB63</f>
        <v>0</v>
      </c>
      <c r="CA60" s="55">
        <f t="shared" si="95"/>
        <v>0</v>
      </c>
      <c r="CB60" s="55">
        <f t="shared" si="96"/>
        <v>0</v>
      </c>
      <c r="CC60" s="55">
        <f t="shared" si="54"/>
        <v>0</v>
      </c>
      <c r="CD60" s="55">
        <f t="shared" si="55"/>
        <v>0</v>
      </c>
      <c r="CE60" s="55">
        <f t="shared" si="56"/>
        <v>0</v>
      </c>
      <c r="CF60" s="55">
        <f>ROUND(IF('Indicator Data'!U63=0,0,IF(LOG('Indicator Data'!U63)&gt;CF$195,10,IF(LOG('Indicator Data'!U63)&lt;CF$194,0,10-(CF$195-LOG('Indicator Data'!U63))/(CF$195-CF$194)*10))),1)</f>
        <v>6.8</v>
      </c>
      <c r="CG60" s="56">
        <f>'Indicator Data'!U63/'Indicator Data'!$CB63</f>
        <v>0.60425843441098426</v>
      </c>
      <c r="CH60" s="55">
        <f t="shared" si="97"/>
        <v>6.7</v>
      </c>
      <c r="CI60" s="55">
        <f t="shared" si="57"/>
        <v>6.8</v>
      </c>
      <c r="CJ60" s="55">
        <f>ROUND(IF('Indicator Data'!V63=0,0,IF(LOG('Indicator Data'!V63)&gt;CJ$195,10,IF(LOG('Indicator Data'!V63)&lt;CJ$194,0,10-(CJ$195-LOG('Indicator Data'!V63))/(CJ$195-CJ$194)*10))),1)</f>
        <v>6.7</v>
      </c>
      <c r="CK60" s="56">
        <f>IF('Indicator Data'!V63/'Indicator Data'!$CB63&gt;1,1,'Indicator Data'!V63/'Indicator Data'!$CB63)</f>
        <v>0.54803210026559157</v>
      </c>
      <c r="CL60" s="55">
        <f t="shared" si="98"/>
        <v>5.5</v>
      </c>
      <c r="CM60" s="55">
        <f t="shared" si="58"/>
        <v>6.1</v>
      </c>
      <c r="CN60" s="55">
        <f>ROUND(IF('Indicator Data'!W63=0,0,IF(LOG('Indicator Data'!W63)&gt;CN$195,10,IF(LOG('Indicator Data'!W63)&lt;CN$194,0,10-(CN$195-LOG('Indicator Data'!W63))/(CN$195-CN$194)*10))),1)</f>
        <v>7</v>
      </c>
      <c r="CO60" s="56">
        <f>'Indicator Data'!W63/'Indicator Data'!$CB63</f>
        <v>0.8629349887092741</v>
      </c>
      <c r="CP60" s="55">
        <f t="shared" si="99"/>
        <v>8.6</v>
      </c>
      <c r="CQ60" s="55">
        <f t="shared" si="59"/>
        <v>7.9</v>
      </c>
      <c r="CR60" s="55">
        <f t="shared" si="100"/>
        <v>5.8</v>
      </c>
      <c r="CS60" s="55">
        <f>IF('Indicator Data'!BR63="No data","x",ROUND(IF('Indicator Data'!BR63&gt;CS$195,0,IF('Indicator Data'!BR63&lt;CS$194,10,(CS$195-'Indicator Data'!BR63)/(CS$195-CS$194)*10)),1))</f>
        <v>0.5</v>
      </c>
      <c r="CT60" s="55">
        <f>IF('Indicator Data'!BS63="No data","x",ROUND(IF('Indicator Data'!BS63&gt;CT$195,0,IF('Indicator Data'!BS63&lt;CT$194,10,(CT$195-'Indicator Data'!BS63)/(CT$195-CT$194)*10)),1))</f>
        <v>1</v>
      </c>
      <c r="CU60" s="55" t="str">
        <f>IF('Indicator Data'!AC63="No data","x",ROUND(IF('Indicator Data'!AC63&gt;CU$195,0,IF('Indicator Data'!AC63&lt;CU$194,10,(CU$195-'Indicator Data'!AC63)/(CU$195-CU$194)*10)),1))</f>
        <v>x</v>
      </c>
      <c r="CV60" s="55">
        <f t="shared" si="101"/>
        <v>0.8</v>
      </c>
      <c r="CW60" s="55">
        <f>IF('Indicator Data'!X63="No data","x",ROUND(IF(LOG('Indicator Data'!X63)&gt;CW$195,10,IF(LOG('Indicator Data'!X63)&lt;CW$194,0,10-(CW$195-LOG('Indicator Data'!X63))/(CW$195-CW$194)*10)),1))</f>
        <v>5.6</v>
      </c>
      <c r="CX60" s="55">
        <f>IF('Indicator Data'!Y63="No data","x",ROUND(IF('Indicator Data'!Y63&gt;CX$195,10,IF('Indicator Data'!Y63&lt;CX$194,0,10-(CX$195-'Indicator Data'!Y63)/(CX$195-CX$194)*10)),1))</f>
        <v>3.2</v>
      </c>
      <c r="CY60" s="55">
        <f>IF('Indicator Data'!Z63="No data","x",ROUND(IF('Indicator Data'!Z63&gt;CY$195,10,IF('Indicator Data'!Z63&lt;CY$194,0,10-(CY$195-'Indicator Data'!Z63)/(CY$195-CY$194)*10)),1))</f>
        <v>5.6</v>
      </c>
      <c r="CZ60" s="55">
        <f>IF('Indicator Data'!AA63="No data","x",ROUND(IF('Indicator Data'!AA63&gt;CZ$195,10,IF('Indicator Data'!AA63&lt;CZ$194,0,10-(CZ$195-'Indicator Data'!AA63)/(CZ$195-CZ$194)*10)),1))</f>
        <v>7</v>
      </c>
      <c r="DA60" s="55">
        <f t="shared" si="60"/>
        <v>5.4</v>
      </c>
      <c r="DB60" s="55">
        <f t="shared" si="61"/>
        <v>3.9</v>
      </c>
      <c r="DC60" s="55">
        <f>IF('Indicator Data'!AF63="No data","x",ROUND(IF('Indicator Data'!AF63&gt;DC$195,10,IF('Indicator Data'!AF63&lt;DC$194,0,10-(DC$195-'Indicator Data'!AF63)/(DC$195-DC$194)*10)),1))</f>
        <v>1.2</v>
      </c>
      <c r="DD60" s="55">
        <f>IF('Indicator Data'!AG63="No data","x",ROUND(IF('Indicator Data'!AG63&gt;DD$195,10,IF('Indicator Data'!AG63&lt;DD$194,0,10-(DD$195-'Indicator Data'!AG63)/(DD$195-DD$194)*10)),1))</f>
        <v>3.4</v>
      </c>
      <c r="DE60" s="55">
        <f t="shared" si="62"/>
        <v>4.3</v>
      </c>
      <c r="DF60" s="55">
        <f>IF('Indicator Data'!AB63="No data","x",ROUND(IF('Indicator Data'!AB63&gt;DF$195,10,IF('Indicator Data'!AB63&lt;DF$194,0,10-(DF$195-'Indicator Data'!AB63)/(DF$195-DF$194)*10)),1))</f>
        <v>0</v>
      </c>
      <c r="DG60" s="55">
        <f t="shared" si="63"/>
        <v>0.5</v>
      </c>
      <c r="DH60" s="184">
        <f>IF('Indicator Data'!AD63="No data","x",'Indicator Data'!AD63/'Indicator Data'!$CA63)</f>
        <v>3.0450977858431042E-4</v>
      </c>
      <c r="DI60" s="55">
        <f t="shared" si="64"/>
        <v>7</v>
      </c>
      <c r="DJ60" s="55">
        <f>IF('Indicator Data'!AE63="No data","x",ROUND(IF('Indicator Data'!AE63&gt;DJ$195,0,IF('Indicator Data'!AE63&lt;DJ$194,10,(DJ$195-'Indicator Data'!AE63)/(DJ$195-DJ$194)*10)),1))</f>
        <v>2</v>
      </c>
      <c r="DK60" s="55">
        <f t="shared" si="65"/>
        <v>4.5</v>
      </c>
      <c r="DL60" s="55">
        <f t="shared" si="66"/>
        <v>3.1</v>
      </c>
      <c r="DM60" s="57">
        <f t="shared" si="102"/>
        <v>3.5</v>
      </c>
      <c r="DN60" s="58">
        <f t="shared" si="103"/>
        <v>3.9</v>
      </c>
      <c r="DO60" s="55">
        <f>ROUND(IF('Indicator Data'!AH63=0,0,IF('Indicator Data'!AH63&gt;DO$195,10,IF('Indicator Data'!AH63&lt;DO$194,0,10-(DO$195-'Indicator Data'!AH63)/(DO$195-DO$194)*10))),1)</f>
        <v>0.1</v>
      </c>
      <c r="DP60" s="55">
        <f>ROUND(IF('Indicator Data'!AI63=0,0,IF(LOG('Indicator Data'!AI63)&gt;LOG(DP$195),10,IF(LOG('Indicator Data'!AI63)&lt;LOG(DP$194),0,10-(LOG(DP$195)-LOG('Indicator Data'!AI63))/(LOG(DP$195)-LOG(DP$194))*10))),1)</f>
        <v>0</v>
      </c>
      <c r="DQ60" s="57">
        <f t="shared" si="104"/>
        <v>0.1</v>
      </c>
      <c r="DR60" s="55">
        <f>'Indicator Data'!AJ63</f>
        <v>0</v>
      </c>
      <c r="DS60" s="55">
        <f>'Indicator Data'!AK63</f>
        <v>0</v>
      </c>
      <c r="DT60" s="57">
        <f t="shared" si="105"/>
        <v>0</v>
      </c>
      <c r="DU60" s="58">
        <f t="shared" si="106"/>
        <v>0.1</v>
      </c>
      <c r="DV60" s="15"/>
      <c r="DW60" s="103"/>
    </row>
    <row r="61" spans="1:127" s="4" customFormat="1" x14ac:dyDescent="0.25">
      <c r="A61" s="121" t="str">
        <f>'Indicator Data'!A64</f>
        <v>Finland</v>
      </c>
      <c r="B61" s="59" t="str">
        <f>'Indicator Data'!B64</f>
        <v>FIN</v>
      </c>
      <c r="C61" s="55">
        <f>ROUND(IF('Indicator Data'!C64=0,0.1,IF(LOG('Indicator Data'!C64)&gt;C$195,10,IF(LOG('Indicator Data'!C64)&lt;C$194,0,10-(C$195-LOG('Indicator Data'!C64))/(C$195-C$194)*10))),1)</f>
        <v>0.1</v>
      </c>
      <c r="D61" s="55">
        <f>ROUND(IF('Indicator Data'!D64=0,0.1,IF(LOG('Indicator Data'!D64)&gt;D$195,10,IF(LOG('Indicator Data'!D64)&lt;D$194,0,10-(D$195-LOG('Indicator Data'!D64))/(D$195-D$194)*10))),1)</f>
        <v>0.1</v>
      </c>
      <c r="E61" s="55">
        <f t="shared" si="67"/>
        <v>0.1</v>
      </c>
      <c r="F61" s="55">
        <f>IF('Indicator Data'!E64="No data",0.1,(ROUND(IF('Indicator Data'!E64=0,0,IF(LOG('Indicator Data'!E64)&gt;F$195,10,IF(LOG('Indicator Data'!E64)&lt;F$194,0,10-(F$195-LOG('Indicator Data'!E64))/(F$195-F$194)*10))),1)))</f>
        <v>0.1</v>
      </c>
      <c r="G61" s="55">
        <f>ROUND(IF('Indicator Data'!F64=0,0,IF(LOG('Indicator Data'!F64)&gt;G$195,10,IF(LOG('Indicator Data'!F64)&lt;G$194,0,10-(G$195-LOG('Indicator Data'!F64))/(G$195-G$194)*10))),1)</f>
        <v>0</v>
      </c>
      <c r="H61" s="55">
        <f>ROUND(IF('Indicator Data'!G64=0,0,IF(LOG('Indicator Data'!G64)&gt;H$195,10,IF(LOG('Indicator Data'!G64)&lt;H$194,0,10-(H$195-LOG('Indicator Data'!G64))/(H$195-H$194)*10))),1)</f>
        <v>0</v>
      </c>
      <c r="I61" s="55">
        <f>ROUND(IF('Indicator Data'!H64=0,0,IF(LOG('Indicator Data'!H64)&gt;I$195,10,IF(LOG('Indicator Data'!H64)&lt;I$194,0,10-(I$195-LOG('Indicator Data'!H64))/(I$195-I$194)*10))),1)</f>
        <v>0</v>
      </c>
      <c r="J61" s="55">
        <f t="shared" si="68"/>
        <v>0</v>
      </c>
      <c r="K61" s="55">
        <f>ROUND(IF('Indicator Data'!I64=0,0,IF(LOG('Indicator Data'!I64)&gt;K$195,10,IF(LOG('Indicator Data'!I64)&lt;K$194,0,10-(K$195-LOG('Indicator Data'!I64))/(K$195-K$194)*10))),1)</f>
        <v>0</v>
      </c>
      <c r="L61" s="55">
        <f t="shared" si="69"/>
        <v>0</v>
      </c>
      <c r="M61" s="55">
        <f>ROUND(IF('Indicator Data'!J64=0,0,IF(LOG('Indicator Data'!J64)&gt;M$195,10,IF(LOG('Indicator Data'!J64)&lt;M$194,0,10-(M$195-LOG('Indicator Data'!J64))/(M$195-M$194)*10))),1)</f>
        <v>0</v>
      </c>
      <c r="N61" s="56">
        <f>'Indicator Data'!C64/'Indicator Data'!$CB64</f>
        <v>0</v>
      </c>
      <c r="O61" s="56">
        <f>'Indicator Data'!D64/'Indicator Data'!$CB64</f>
        <v>0</v>
      </c>
      <c r="P61" s="56" t="str">
        <f>IF(F61=0.1,"x",'Indicator Data'!E64/'Indicator Data'!$CB64)</f>
        <v>x</v>
      </c>
      <c r="Q61" s="56">
        <f>'Indicator Data'!F64/'Indicator Data'!$CB64</f>
        <v>0</v>
      </c>
      <c r="R61" s="56">
        <f>'Indicator Data'!G64/'Indicator Data'!$CB64</f>
        <v>0</v>
      </c>
      <c r="S61" s="56">
        <f>'Indicator Data'!H64/'Indicator Data'!$CB64</f>
        <v>0</v>
      </c>
      <c r="T61" s="56">
        <f>'Indicator Data'!I64/'Indicator Data'!$CB64</f>
        <v>0</v>
      </c>
      <c r="U61" s="56">
        <f>'Indicator Data'!J64/'Indicator Data'!$CB64</f>
        <v>0</v>
      </c>
      <c r="V61" s="55">
        <f t="shared" si="70"/>
        <v>0</v>
      </c>
      <c r="W61" s="55">
        <f t="shared" si="71"/>
        <v>0</v>
      </c>
      <c r="X61" s="55">
        <f t="shared" si="72"/>
        <v>0</v>
      </c>
      <c r="Y61" s="55">
        <f t="shared" si="73"/>
        <v>0.1</v>
      </c>
      <c r="Z61" s="55">
        <f t="shared" si="74"/>
        <v>0</v>
      </c>
      <c r="AA61" s="55">
        <f t="shared" si="75"/>
        <v>0</v>
      </c>
      <c r="AB61" s="55">
        <f t="shared" si="76"/>
        <v>0</v>
      </c>
      <c r="AC61" s="55">
        <f t="shared" si="77"/>
        <v>0</v>
      </c>
      <c r="AD61" s="55">
        <f t="shared" si="78"/>
        <v>0</v>
      </c>
      <c r="AE61" s="55">
        <f t="shared" si="79"/>
        <v>0</v>
      </c>
      <c r="AF61" s="55">
        <f t="shared" si="80"/>
        <v>0</v>
      </c>
      <c r="AG61" s="55">
        <f>ROUND(IF('Indicator Data'!K64=0,0,IF('Indicator Data'!K64&gt;AG$195,10,IF('Indicator Data'!K64&lt;AG$194,0,10-(AG$195-'Indicator Data'!K64)/(AG$195-AG$194)*10))),1)</f>
        <v>0</v>
      </c>
      <c r="AH61" s="55">
        <f t="shared" si="81"/>
        <v>0.1</v>
      </c>
      <c r="AI61" s="55">
        <f t="shared" si="82"/>
        <v>0.1</v>
      </c>
      <c r="AJ61" s="55">
        <f t="shared" si="83"/>
        <v>0</v>
      </c>
      <c r="AK61" s="55">
        <f t="shared" si="84"/>
        <v>0</v>
      </c>
      <c r="AL61" s="55">
        <f t="shared" si="85"/>
        <v>0</v>
      </c>
      <c r="AM61" s="55">
        <f t="shared" si="86"/>
        <v>0</v>
      </c>
      <c r="AN61" s="55">
        <f t="shared" si="87"/>
        <v>0</v>
      </c>
      <c r="AO61" s="183">
        <f t="shared" si="88"/>
        <v>0.1</v>
      </c>
      <c r="AP61" s="183">
        <f t="shared" si="41"/>
        <v>0.1</v>
      </c>
      <c r="AQ61" s="183">
        <f t="shared" si="89"/>
        <v>0</v>
      </c>
      <c r="AR61" s="183">
        <f t="shared" si="90"/>
        <v>0</v>
      </c>
      <c r="AS61" s="55">
        <f t="shared" si="91"/>
        <v>0</v>
      </c>
      <c r="AT61" s="55">
        <f>IF('Indicator Data'!L64="No data","x",IF('Indicator Data'!CC64&lt;1000,"x",ROUND((IF('Indicator Data'!L64&gt;AT$195,10,IF('Indicator Data'!L64&lt;AT$194,0,10-(AT$195-'Indicator Data'!L64)/(AT$195-AT$194)*10))),1)))</f>
        <v>0</v>
      </c>
      <c r="AU61" s="183">
        <f t="shared" si="92"/>
        <v>0</v>
      </c>
      <c r="AV61" s="55">
        <f>IF('Indicator Data'!M64="No data","x",ROUND(IF('Indicator Data'!M64=0,0,IF(LOG('Indicator Data'!M64)&gt;AV$195,10,IF(LOG('Indicator Data'!M64)&lt;AV$194,0,10-(AV$195-LOG('Indicator Data'!M64))/(AV$195-AV$194)*10))),1))</f>
        <v>0</v>
      </c>
      <c r="AW61" s="56">
        <f>IF(AV61="x","x",'Indicator Data'!M64/'Indicator Data'!$CB64)</f>
        <v>0</v>
      </c>
      <c r="AX61" s="55">
        <f t="shared" si="42"/>
        <v>0</v>
      </c>
      <c r="AY61" s="55">
        <f t="shared" si="43"/>
        <v>0</v>
      </c>
      <c r="AZ61" s="55" t="str">
        <f>IF('Indicator Data'!N64="No data","x",ROUND(IF('Indicator Data'!N64=0,0,IF(LOG('Indicator Data'!N64)&gt;AZ$195,10,IF(LOG('Indicator Data'!N64)&lt;AZ$194,0,10-(AZ$195-LOG('Indicator Data'!N64))/(AZ$195-AZ$194)*10))),1))</f>
        <v>x</v>
      </c>
      <c r="BA61" s="56" t="str">
        <f>IF(AZ61="x","x",'Indicator Data'!N64/'Indicator Data'!$CB64)</f>
        <v>x</v>
      </c>
      <c r="BB61" s="55" t="str">
        <f t="shared" si="44"/>
        <v>x</v>
      </c>
      <c r="BC61" s="55" t="str">
        <f t="shared" si="45"/>
        <v>x</v>
      </c>
      <c r="BD61" s="55" t="str">
        <f>IF('Indicator Data'!O64="No data","x",ROUND(IF('Indicator Data'!O64=0,0,IF(LOG('Indicator Data'!O64)&gt;BD$195,10,IF(LOG('Indicator Data'!O64)&lt;BD$194,0,10-(BD$195-LOG('Indicator Data'!O64))/(BD$195-BD$194)*10))),1))</f>
        <v>x</v>
      </c>
      <c r="BE61" s="56" t="str">
        <f>IF(BD61="x","x",'Indicator Data'!O64/'Indicator Data'!$CB64)</f>
        <v>x</v>
      </c>
      <c r="BF61" s="55" t="str">
        <f t="shared" si="46"/>
        <v>x</v>
      </c>
      <c r="BG61" s="55" t="str">
        <f t="shared" si="47"/>
        <v>x</v>
      </c>
      <c r="BH61" s="55" t="str">
        <f>IF('Indicator Data'!P64="No data","x",ROUND(IF('Indicator Data'!P64=0,0,IF(LOG('Indicator Data'!P64)&gt;BH$195,10,IF(LOG('Indicator Data'!P64)&lt;BH$194,0,10-(BH$195-LOG('Indicator Data'!P64))/(BH$195-BH$194)*10))),1))</f>
        <v>x</v>
      </c>
      <c r="BI61" s="56" t="str">
        <f>IF(BH61="x","x",'Indicator Data'!P64/'Indicator Data'!$CB64)</f>
        <v>x</v>
      </c>
      <c r="BJ61" s="55" t="str">
        <f t="shared" si="48"/>
        <v>x</v>
      </c>
      <c r="BK61" s="55" t="str">
        <f t="shared" si="49"/>
        <v>x</v>
      </c>
      <c r="BL61" s="55">
        <f t="shared" si="50"/>
        <v>0</v>
      </c>
      <c r="BM61" s="55">
        <f>ROUND(IF('Indicator Data'!Q64=0,0,IF(LOG('Indicator Data'!Q64)&gt;BM$195,10,IF(LOG('Indicator Data'!Q64)&lt;BM$194,0,10-(BM$195-LOG('Indicator Data'!Q64))/(BM$195-BM$194)*10))),1)</f>
        <v>0</v>
      </c>
      <c r="BN61" s="55">
        <f>ROUND(IF('Indicator Data'!R64=0,0,IF(LOG('Indicator Data'!R64)&gt;BN$195,10,IF(LOG('Indicator Data'!R64)&lt;BN$194,0,10-(BN$195-LOG('Indicator Data'!R64))/(BN$195-BN$194)*10))),1)</f>
        <v>0</v>
      </c>
      <c r="BO61" s="55">
        <f t="shared" si="51"/>
        <v>0</v>
      </c>
      <c r="BP61" s="56">
        <f>'Indicator Data'!Q64/'Indicator Data'!$CB64</f>
        <v>0</v>
      </c>
      <c r="BQ61" s="56">
        <f>'Indicator Data'!R64/'Indicator Data'!$CB64</f>
        <v>0</v>
      </c>
      <c r="BR61" s="55">
        <f t="shared" si="93"/>
        <v>0</v>
      </c>
      <c r="BS61" s="55">
        <f t="shared" si="94"/>
        <v>0</v>
      </c>
      <c r="BT61" s="55">
        <f t="shared" si="28"/>
        <v>0</v>
      </c>
      <c r="BU61" s="55">
        <f t="shared" si="52"/>
        <v>0</v>
      </c>
      <c r="BV61" s="55">
        <f>ROUND(IF('Indicator Data'!S64=0,0,IF(LOG('Indicator Data'!S64)&gt;BV$195,10,IF(LOG('Indicator Data'!S64)&lt;BV$194,0,10-(BV$195-LOG('Indicator Data'!S64))/(BV$195-BV$194)*10))),1)</f>
        <v>0</v>
      </c>
      <c r="BW61" s="55">
        <f>ROUND(IF('Indicator Data'!T64=0,0,IF(LOG('Indicator Data'!T64)&gt;BW$195,10,IF(LOG('Indicator Data'!T64)&lt;BW$194,0,10-(BW$195-LOG('Indicator Data'!T64))/(BW$195-BW$194)*10))),1)</f>
        <v>0</v>
      </c>
      <c r="BX61" s="55">
        <f t="shared" si="53"/>
        <v>0</v>
      </c>
      <c r="BY61" s="56">
        <f>'Indicator Data'!S64/'Indicator Data'!$CB64</f>
        <v>0</v>
      </c>
      <c r="BZ61" s="56">
        <f>'Indicator Data'!T64/'Indicator Data'!$CB64</f>
        <v>0</v>
      </c>
      <c r="CA61" s="55">
        <f t="shared" si="95"/>
        <v>0</v>
      </c>
      <c r="CB61" s="55">
        <f t="shared" si="96"/>
        <v>0</v>
      </c>
      <c r="CC61" s="55">
        <f t="shared" si="54"/>
        <v>0</v>
      </c>
      <c r="CD61" s="55">
        <f t="shared" si="55"/>
        <v>0</v>
      </c>
      <c r="CE61" s="55">
        <f t="shared" si="56"/>
        <v>0</v>
      </c>
      <c r="CF61" s="55">
        <f>ROUND(IF('Indicator Data'!U64=0,0,IF(LOG('Indicator Data'!U64)&gt;CF$195,10,IF(LOG('Indicator Data'!U64)&lt;CF$194,0,10-(CF$195-LOG('Indicator Data'!U64))/(CF$195-CF$194)*10))),1)</f>
        <v>0</v>
      </c>
      <c r="CG61" s="56">
        <f>'Indicator Data'!U64/'Indicator Data'!$CB64</f>
        <v>0</v>
      </c>
      <c r="CH61" s="55">
        <f t="shared" si="97"/>
        <v>0</v>
      </c>
      <c r="CI61" s="55">
        <f t="shared" si="57"/>
        <v>0</v>
      </c>
      <c r="CJ61" s="55">
        <f>ROUND(IF('Indicator Data'!V64=0,0,IF(LOG('Indicator Data'!V64)&gt;CJ$195,10,IF(LOG('Indicator Data'!V64)&lt;CJ$194,0,10-(CJ$195-LOG('Indicator Data'!V64))/(CJ$195-CJ$194)*10))),1)</f>
        <v>0</v>
      </c>
      <c r="CK61" s="56">
        <f>IF('Indicator Data'!V64/'Indicator Data'!$CB64&gt;1,1,'Indicator Data'!V64/'Indicator Data'!$CB64)</f>
        <v>0</v>
      </c>
      <c r="CL61" s="55">
        <f t="shared" si="98"/>
        <v>0</v>
      </c>
      <c r="CM61" s="55">
        <f t="shared" si="58"/>
        <v>0</v>
      </c>
      <c r="CN61" s="55">
        <f>ROUND(IF('Indicator Data'!W64=0,0,IF(LOG('Indicator Data'!W64)&gt;CN$195,10,IF(LOG('Indicator Data'!W64)&lt;CN$194,0,10-(CN$195-LOG('Indicator Data'!W64))/(CN$195-CN$194)*10))),1)</f>
        <v>0</v>
      </c>
      <c r="CO61" s="56">
        <f>'Indicator Data'!W64/'Indicator Data'!$CB64</f>
        <v>0</v>
      </c>
      <c r="CP61" s="55">
        <f t="shared" si="99"/>
        <v>0</v>
      </c>
      <c r="CQ61" s="55">
        <f t="shared" si="59"/>
        <v>0</v>
      </c>
      <c r="CR61" s="55">
        <f t="shared" si="100"/>
        <v>0</v>
      </c>
      <c r="CS61" s="55">
        <f>IF('Indicator Data'!BR64="No data","x",ROUND(IF('Indicator Data'!BR64&gt;CS$195,0,IF('Indicator Data'!BR64&lt;CS$194,10,(CS$195-'Indicator Data'!BR64)/(CS$195-CS$194)*10)),1))</f>
        <v>0.1</v>
      </c>
      <c r="CT61" s="55">
        <f>IF('Indicator Data'!BS64="No data","x",ROUND(IF('Indicator Data'!BS64&gt;CT$195,0,IF('Indicator Data'!BS64&lt;CT$194,10,(CT$195-'Indicator Data'!BS64)/(CT$195-CT$194)*10)),1))</f>
        <v>0</v>
      </c>
      <c r="CU61" s="55" t="str">
        <f>IF('Indicator Data'!AC64="No data","x",ROUND(IF('Indicator Data'!AC64&gt;CU$195,0,IF('Indicator Data'!AC64&lt;CU$194,10,(CU$195-'Indicator Data'!AC64)/(CU$195-CU$194)*10)),1))</f>
        <v>x</v>
      </c>
      <c r="CV61" s="55">
        <f t="shared" si="101"/>
        <v>0.1</v>
      </c>
      <c r="CW61" s="55">
        <f>IF('Indicator Data'!X64="No data","x",ROUND(IF(LOG('Indicator Data'!X64)&gt;CW$195,10,IF(LOG('Indicator Data'!X64)&lt;CW$194,0,10-(CW$195-LOG('Indicator Data'!X64))/(CW$195-CW$194)*10)),1))</f>
        <v>4.2</v>
      </c>
      <c r="CX61" s="55">
        <f>IF('Indicator Data'!Y64="No data","x",ROUND(IF('Indicator Data'!Y64&gt;CX$195,10,IF('Indicator Data'!Y64&lt;CX$194,0,10-(CX$195-'Indicator Data'!Y64)/(CX$195-CX$194)*10)),1))</f>
        <v>0.5</v>
      </c>
      <c r="CY61" s="55">
        <f>IF('Indicator Data'!Z64="No data","x",ROUND(IF('Indicator Data'!Z64&gt;CY$195,10,IF('Indicator Data'!Z64&lt;CY$194,0,10-(CY$195-'Indicator Data'!Z64)/(CY$195-CY$194)*10)),1))</f>
        <v>8.5</v>
      </c>
      <c r="CZ61" s="55">
        <f>IF('Indicator Data'!AA64="No data","x",ROUND(IF('Indicator Data'!AA64&gt;CZ$195,10,IF('Indicator Data'!AA64&lt;CZ$194,0,10-(CZ$195-'Indicator Data'!AA64)/(CZ$195-CZ$194)*10)),1))</f>
        <v>0.2</v>
      </c>
      <c r="DA61" s="55">
        <f t="shared" si="60"/>
        <v>3.4</v>
      </c>
      <c r="DB61" s="55">
        <f t="shared" si="61"/>
        <v>2.2999999999999998</v>
      </c>
      <c r="DC61" s="55" t="str">
        <f>IF('Indicator Data'!AF64="No data","x",ROUND(IF('Indicator Data'!AF64&gt;DC$195,10,IF('Indicator Data'!AF64&lt;DC$194,0,10-(DC$195-'Indicator Data'!AF64)/(DC$195-DC$194)*10)),1))</f>
        <v>x</v>
      </c>
      <c r="DD61" s="55">
        <f>IF('Indicator Data'!AG64="No data","x",ROUND(IF('Indicator Data'!AG64&gt;DD$195,10,IF('Indicator Data'!AG64&lt;DD$194,0,10-(DD$195-'Indicator Data'!AG64)/(DD$195-DD$194)*10)),1))</f>
        <v>0</v>
      </c>
      <c r="DE61" s="55">
        <f t="shared" si="62"/>
        <v>2.7</v>
      </c>
      <c r="DF61" s="55">
        <f>IF('Indicator Data'!AB64="No data","x",ROUND(IF('Indicator Data'!AB64&gt;DF$195,10,IF('Indicator Data'!AB64&lt;DF$194,0,10-(DF$195-'Indicator Data'!AB64)/(DF$195-DF$194)*10)),1))</f>
        <v>0</v>
      </c>
      <c r="DG61" s="55">
        <f t="shared" si="63"/>
        <v>0</v>
      </c>
      <c r="DH61" s="184">
        <f>IF('Indicator Data'!AD64="No data","x",'Indicator Data'!AD64/'Indicator Data'!$CA64)</f>
        <v>4.6853317122664043E-4</v>
      </c>
      <c r="DI61" s="55">
        <f t="shared" si="64"/>
        <v>5.3</v>
      </c>
      <c r="DJ61" s="55">
        <f>IF('Indicator Data'!AE64="No data","x",ROUND(IF('Indicator Data'!AE64&gt;DJ$195,0,IF('Indicator Data'!AE64&lt;DJ$194,10,(DJ$195-'Indicator Data'!AE64)/(DJ$195-DJ$194)*10)),1))</f>
        <v>0</v>
      </c>
      <c r="DK61" s="55">
        <f t="shared" si="65"/>
        <v>2.7</v>
      </c>
      <c r="DL61" s="55">
        <f t="shared" si="66"/>
        <v>1.8</v>
      </c>
      <c r="DM61" s="57">
        <f t="shared" si="102"/>
        <v>1.1000000000000001</v>
      </c>
      <c r="DN61" s="58">
        <f t="shared" si="103"/>
        <v>0.2</v>
      </c>
      <c r="DO61" s="55">
        <f>ROUND(IF('Indicator Data'!AH64=0,0,IF('Indicator Data'!AH64&gt;DO$195,10,IF('Indicator Data'!AH64&lt;DO$194,0,10-(DO$195-'Indicator Data'!AH64)/(DO$195-DO$194)*10))),1)</f>
        <v>0</v>
      </c>
      <c r="DP61" s="55">
        <f>ROUND(IF('Indicator Data'!AI64=0,0,IF(LOG('Indicator Data'!AI64)&gt;LOG(DP$195),10,IF(LOG('Indicator Data'!AI64)&lt;LOG(DP$194),0,10-(LOG(DP$195)-LOG('Indicator Data'!AI64))/(LOG(DP$195)-LOG(DP$194))*10))),1)</f>
        <v>0</v>
      </c>
      <c r="DQ61" s="57">
        <f t="shared" si="104"/>
        <v>0</v>
      </c>
      <c r="DR61" s="55">
        <f>'Indicator Data'!AJ64</f>
        <v>0</v>
      </c>
      <c r="DS61" s="55">
        <f>'Indicator Data'!AK64</f>
        <v>0</v>
      </c>
      <c r="DT61" s="57">
        <f t="shared" si="105"/>
        <v>0</v>
      </c>
      <c r="DU61" s="58">
        <f t="shared" si="106"/>
        <v>0</v>
      </c>
      <c r="DV61" s="15"/>
      <c r="DW61" s="103"/>
    </row>
    <row r="62" spans="1:127" s="4" customFormat="1" x14ac:dyDescent="0.25">
      <c r="A62" s="121" t="str">
        <f>'Indicator Data'!A65</f>
        <v>France</v>
      </c>
      <c r="B62" s="59" t="str">
        <f>'Indicator Data'!B65</f>
        <v>FRA</v>
      </c>
      <c r="C62" s="55">
        <f>ROUND(IF('Indicator Data'!C65=0,0.1,IF(LOG('Indicator Data'!C65)&gt;C$195,10,IF(LOG('Indicator Data'!C65)&lt;C$194,0,10-(C$195-LOG('Indicator Data'!C65))/(C$195-C$194)*10))),1)</f>
        <v>8</v>
      </c>
      <c r="D62" s="55">
        <f>ROUND(IF('Indicator Data'!D65=0,0.1,IF(LOG('Indicator Data'!D65)&gt;D$195,10,IF(LOG('Indicator Data'!D65)&lt;D$194,0,10-(D$195-LOG('Indicator Data'!D65))/(D$195-D$194)*10))),1)</f>
        <v>0.1</v>
      </c>
      <c r="E62" s="55">
        <f t="shared" si="67"/>
        <v>5.3</v>
      </c>
      <c r="F62" s="55">
        <f>IF('Indicator Data'!E65="No data",0.1,(ROUND(IF('Indicator Data'!E65=0,0,IF(LOG('Indicator Data'!E65)&gt;F$195,10,IF(LOG('Indicator Data'!E65)&lt;F$194,0,10-(F$195-LOG('Indicator Data'!E65))/(F$195-F$194)*10))),1)))</f>
        <v>8.5</v>
      </c>
      <c r="G62" s="55">
        <f>ROUND(IF('Indicator Data'!F65=0,0,IF(LOG('Indicator Data'!F65)&gt;G$195,10,IF(LOG('Indicator Data'!F65)&lt;G$194,0,10-(G$195-LOG('Indicator Data'!F65))/(G$195-G$194)*10))),1)</f>
        <v>6.1</v>
      </c>
      <c r="H62" s="55">
        <f>ROUND(IF('Indicator Data'!G65=0,0,IF(LOG('Indicator Data'!G65)&gt;H$195,10,IF(LOG('Indicator Data'!G65)&lt;H$194,0,10-(H$195-LOG('Indicator Data'!G65))/(H$195-H$194)*10))),1)</f>
        <v>0</v>
      </c>
      <c r="I62" s="55">
        <f>ROUND(IF('Indicator Data'!H65=0,0,IF(LOG('Indicator Data'!H65)&gt;I$195,10,IF(LOG('Indicator Data'!H65)&lt;I$194,0,10-(I$195-LOG('Indicator Data'!H65))/(I$195-I$194)*10))),1)</f>
        <v>0</v>
      </c>
      <c r="J62" s="55">
        <f t="shared" si="68"/>
        <v>0</v>
      </c>
      <c r="K62" s="55">
        <f>ROUND(IF('Indicator Data'!I65=0,0,IF(LOG('Indicator Data'!I65)&gt;K$195,10,IF(LOG('Indicator Data'!I65)&lt;K$194,0,10-(K$195-LOG('Indicator Data'!I65))/(K$195-K$194)*10))),1)</f>
        <v>0</v>
      </c>
      <c r="L62" s="55">
        <f t="shared" si="69"/>
        <v>0</v>
      </c>
      <c r="M62" s="55">
        <f>ROUND(IF('Indicator Data'!J65=0,0,IF(LOG('Indicator Data'!J65)&gt;M$195,10,IF(LOG('Indicator Data'!J65)&lt;M$194,0,10-(M$195-LOG('Indicator Data'!J65))/(M$195-M$194)*10))),1)</f>
        <v>0</v>
      </c>
      <c r="N62" s="56">
        <f>'Indicator Data'!C65/'Indicator Data'!$CB65</f>
        <v>2.5539619339341973E-4</v>
      </c>
      <c r="O62" s="56">
        <f>'Indicator Data'!D65/'Indicator Data'!$CB65</f>
        <v>0</v>
      </c>
      <c r="P62" s="56">
        <f>IF(F62=0.1,"x",'Indicator Data'!E65/'Indicator Data'!$CB65)</f>
        <v>4.0094794565288076E-3</v>
      </c>
      <c r="Q62" s="56">
        <f>'Indicator Data'!F65/'Indicator Data'!$CB65</f>
        <v>7.2403496110419728E-7</v>
      </c>
      <c r="R62" s="56">
        <f>'Indicator Data'!G65/'Indicator Data'!$CB65</f>
        <v>0</v>
      </c>
      <c r="S62" s="56">
        <f>'Indicator Data'!H65/'Indicator Data'!$CB65</f>
        <v>0</v>
      </c>
      <c r="T62" s="56">
        <f>'Indicator Data'!I65/'Indicator Data'!$CB65</f>
        <v>0</v>
      </c>
      <c r="U62" s="56">
        <f>'Indicator Data'!J65/'Indicator Data'!$CB65</f>
        <v>0</v>
      </c>
      <c r="V62" s="55">
        <f t="shared" si="70"/>
        <v>1.3</v>
      </c>
      <c r="W62" s="55">
        <f t="shared" si="71"/>
        <v>0</v>
      </c>
      <c r="X62" s="55">
        <f t="shared" si="72"/>
        <v>0.7</v>
      </c>
      <c r="Y62" s="55">
        <f t="shared" si="73"/>
        <v>2.7</v>
      </c>
      <c r="Z62" s="55">
        <f t="shared" si="74"/>
        <v>5.2</v>
      </c>
      <c r="AA62" s="55">
        <f t="shared" si="75"/>
        <v>0</v>
      </c>
      <c r="AB62" s="55">
        <f t="shared" si="76"/>
        <v>0</v>
      </c>
      <c r="AC62" s="55">
        <f t="shared" si="77"/>
        <v>0</v>
      </c>
      <c r="AD62" s="55">
        <f t="shared" si="78"/>
        <v>0</v>
      </c>
      <c r="AE62" s="55">
        <f t="shared" si="79"/>
        <v>0</v>
      </c>
      <c r="AF62" s="55">
        <f t="shared" si="80"/>
        <v>0</v>
      </c>
      <c r="AG62" s="55">
        <f>ROUND(IF('Indicator Data'!K65=0,0,IF('Indicator Data'!K65&gt;AG$195,10,IF('Indicator Data'!K65&lt;AG$194,0,10-(AG$195-'Indicator Data'!K65)/(AG$195-AG$194)*10))),1)</f>
        <v>2.9</v>
      </c>
      <c r="AH62" s="55">
        <f t="shared" si="81"/>
        <v>4.7</v>
      </c>
      <c r="AI62" s="55">
        <f t="shared" si="82"/>
        <v>0.1</v>
      </c>
      <c r="AJ62" s="55">
        <f t="shared" si="83"/>
        <v>0</v>
      </c>
      <c r="AK62" s="55">
        <f t="shared" si="84"/>
        <v>0</v>
      </c>
      <c r="AL62" s="55">
        <f t="shared" si="85"/>
        <v>0</v>
      </c>
      <c r="AM62" s="55">
        <f t="shared" si="86"/>
        <v>0</v>
      </c>
      <c r="AN62" s="55">
        <f t="shared" si="87"/>
        <v>0</v>
      </c>
      <c r="AO62" s="183">
        <f t="shared" si="88"/>
        <v>3.3</v>
      </c>
      <c r="AP62" s="183">
        <f t="shared" si="41"/>
        <v>6.4</v>
      </c>
      <c r="AQ62" s="183">
        <f t="shared" si="89"/>
        <v>5.7</v>
      </c>
      <c r="AR62" s="183">
        <f t="shared" si="90"/>
        <v>0</v>
      </c>
      <c r="AS62" s="55">
        <f t="shared" si="91"/>
        <v>1.5</v>
      </c>
      <c r="AT62" s="55">
        <f>IF('Indicator Data'!L65="No data","x",IF('Indicator Data'!CC65&lt;1000,"x",ROUND((IF('Indicator Data'!L65&gt;AT$195,10,IF('Indicator Data'!L65&lt;AT$194,0,10-(AT$195-'Indicator Data'!L65)/(AT$195-AT$194)*10))),1)))</f>
        <v>3</v>
      </c>
      <c r="AU62" s="183">
        <f t="shared" si="92"/>
        <v>2.2999999999999998</v>
      </c>
      <c r="AV62" s="55">
        <f>IF('Indicator Data'!M65="No data","x",ROUND(IF('Indicator Data'!M65=0,0,IF(LOG('Indicator Data'!M65)&gt;AV$195,10,IF(LOG('Indicator Data'!M65)&lt;AV$194,0,10-(AV$195-LOG('Indicator Data'!M65))/(AV$195-AV$194)*10))),1))</f>
        <v>0</v>
      </c>
      <c r="AW62" s="56">
        <f>IF(AV62="x","x",'Indicator Data'!M65/'Indicator Data'!$CB65)</f>
        <v>0</v>
      </c>
      <c r="AX62" s="55">
        <f t="shared" si="42"/>
        <v>0</v>
      </c>
      <c r="AY62" s="55">
        <f t="shared" si="43"/>
        <v>0</v>
      </c>
      <c r="AZ62" s="55" t="str">
        <f>IF('Indicator Data'!N65="No data","x",ROUND(IF('Indicator Data'!N65=0,0,IF(LOG('Indicator Data'!N65)&gt;AZ$195,10,IF(LOG('Indicator Data'!N65)&lt;AZ$194,0,10-(AZ$195-LOG('Indicator Data'!N65))/(AZ$195-AZ$194)*10))),1))</f>
        <v>x</v>
      </c>
      <c r="BA62" s="56" t="str">
        <f>IF(AZ62="x","x",'Indicator Data'!N65/'Indicator Data'!$CB65)</f>
        <v>x</v>
      </c>
      <c r="BB62" s="55" t="str">
        <f t="shared" si="44"/>
        <v>x</v>
      </c>
      <c r="BC62" s="55" t="str">
        <f t="shared" si="45"/>
        <v>x</v>
      </c>
      <c r="BD62" s="55" t="str">
        <f>IF('Indicator Data'!O65="No data","x",ROUND(IF('Indicator Data'!O65=0,0,IF(LOG('Indicator Data'!O65)&gt;BD$195,10,IF(LOG('Indicator Data'!O65)&lt;BD$194,0,10-(BD$195-LOG('Indicator Data'!O65))/(BD$195-BD$194)*10))),1))</f>
        <v>x</v>
      </c>
      <c r="BE62" s="56" t="str">
        <f>IF(BD62="x","x",'Indicator Data'!O65/'Indicator Data'!$CB65)</f>
        <v>x</v>
      </c>
      <c r="BF62" s="55" t="str">
        <f t="shared" si="46"/>
        <v>x</v>
      </c>
      <c r="BG62" s="55" t="str">
        <f t="shared" si="47"/>
        <v>x</v>
      </c>
      <c r="BH62" s="55" t="str">
        <f>IF('Indicator Data'!P65="No data","x",ROUND(IF('Indicator Data'!P65=0,0,IF(LOG('Indicator Data'!P65)&gt;BH$195,10,IF(LOG('Indicator Data'!P65)&lt;BH$194,0,10-(BH$195-LOG('Indicator Data'!P65))/(BH$195-BH$194)*10))),1))</f>
        <v>x</v>
      </c>
      <c r="BI62" s="56" t="str">
        <f>IF(BH62="x","x",'Indicator Data'!P65/'Indicator Data'!$CB65)</f>
        <v>x</v>
      </c>
      <c r="BJ62" s="55" t="str">
        <f t="shared" si="48"/>
        <v>x</v>
      </c>
      <c r="BK62" s="55" t="str">
        <f t="shared" si="49"/>
        <v>x</v>
      </c>
      <c r="BL62" s="55">
        <f t="shared" si="50"/>
        <v>0</v>
      </c>
      <c r="BM62" s="55">
        <f>ROUND(IF('Indicator Data'!Q65=0,0,IF(LOG('Indicator Data'!Q65)&gt;BM$195,10,IF(LOG('Indicator Data'!Q65)&lt;BM$194,0,10-(BM$195-LOG('Indicator Data'!Q65))/(BM$195-BM$194)*10))),1)</f>
        <v>0</v>
      </c>
      <c r="BN62" s="55">
        <f>ROUND(IF('Indicator Data'!R65=0,0,IF(LOG('Indicator Data'!R65)&gt;BN$195,10,IF(LOG('Indicator Data'!R65)&lt;BN$194,0,10-(BN$195-LOG('Indicator Data'!R65))/(BN$195-BN$194)*10))),1)</f>
        <v>0</v>
      </c>
      <c r="BO62" s="55">
        <f t="shared" si="51"/>
        <v>0</v>
      </c>
      <c r="BP62" s="56">
        <f>'Indicator Data'!Q65/'Indicator Data'!$CB65</f>
        <v>0</v>
      </c>
      <c r="BQ62" s="56">
        <f>'Indicator Data'!R65/'Indicator Data'!$CB65</f>
        <v>0</v>
      </c>
      <c r="BR62" s="55">
        <f t="shared" si="93"/>
        <v>0</v>
      </c>
      <c r="BS62" s="55">
        <f t="shared" si="94"/>
        <v>0</v>
      </c>
      <c r="BT62" s="55">
        <f t="shared" si="28"/>
        <v>0</v>
      </c>
      <c r="BU62" s="55">
        <f t="shared" si="52"/>
        <v>0</v>
      </c>
      <c r="BV62" s="55">
        <f>ROUND(IF('Indicator Data'!S65=0,0,IF(LOG('Indicator Data'!S65)&gt;BV$195,10,IF(LOG('Indicator Data'!S65)&lt;BV$194,0,10-(BV$195-LOG('Indicator Data'!S65))/(BV$195-BV$194)*10))),1)</f>
        <v>0</v>
      </c>
      <c r="BW62" s="55">
        <f>ROUND(IF('Indicator Data'!T65=0,0,IF(LOG('Indicator Data'!T65)&gt;BW$195,10,IF(LOG('Indicator Data'!T65)&lt;BW$194,0,10-(BW$195-LOG('Indicator Data'!T65))/(BW$195-BW$194)*10))),1)</f>
        <v>0</v>
      </c>
      <c r="BX62" s="55">
        <f t="shared" si="53"/>
        <v>0</v>
      </c>
      <c r="BY62" s="56">
        <f>'Indicator Data'!S65/'Indicator Data'!$CB65</f>
        <v>0</v>
      </c>
      <c r="BZ62" s="56">
        <f>'Indicator Data'!T65/'Indicator Data'!$CB65</f>
        <v>0</v>
      </c>
      <c r="CA62" s="55">
        <f t="shared" si="95"/>
        <v>0</v>
      </c>
      <c r="CB62" s="55">
        <f t="shared" si="96"/>
        <v>0</v>
      </c>
      <c r="CC62" s="55">
        <f t="shared" si="54"/>
        <v>0</v>
      </c>
      <c r="CD62" s="55">
        <f t="shared" si="55"/>
        <v>0</v>
      </c>
      <c r="CE62" s="55">
        <f t="shared" si="56"/>
        <v>0</v>
      </c>
      <c r="CF62" s="55">
        <f>ROUND(IF('Indicator Data'!U65=0,0,IF(LOG('Indicator Data'!U65)&gt;CF$195,10,IF(LOG('Indicator Data'!U65)&lt;CF$194,0,10-(CF$195-LOG('Indicator Data'!U65))/(CF$195-CF$194)*10))),1)</f>
        <v>0</v>
      </c>
      <c r="CG62" s="56">
        <f>'Indicator Data'!U65/'Indicator Data'!$CB65</f>
        <v>0</v>
      </c>
      <c r="CH62" s="55">
        <f t="shared" si="97"/>
        <v>0</v>
      </c>
      <c r="CI62" s="55">
        <f t="shared" si="57"/>
        <v>0</v>
      </c>
      <c r="CJ62" s="55">
        <f>ROUND(IF('Indicator Data'!V65=0,0,IF(LOG('Indicator Data'!V65)&gt;CJ$195,10,IF(LOG('Indicator Data'!V65)&lt;CJ$194,0,10-(CJ$195-LOG('Indicator Data'!V65))/(CJ$195-CJ$194)*10))),1)</f>
        <v>0</v>
      </c>
      <c r="CK62" s="56">
        <f>IF('Indicator Data'!V65/'Indicator Data'!$CB65&gt;1,1,'Indicator Data'!V65/'Indicator Data'!$CB65)</f>
        <v>0</v>
      </c>
      <c r="CL62" s="55">
        <f t="shared" si="98"/>
        <v>0</v>
      </c>
      <c r="CM62" s="55">
        <f t="shared" si="58"/>
        <v>0</v>
      </c>
      <c r="CN62" s="55">
        <f>ROUND(IF('Indicator Data'!W65=0,0,IF(LOG('Indicator Data'!W65)&gt;CN$195,10,IF(LOG('Indicator Data'!W65)&lt;CN$194,0,10-(CN$195-LOG('Indicator Data'!W65))/(CN$195-CN$194)*10))),1)</f>
        <v>3.9</v>
      </c>
      <c r="CO62" s="56">
        <f>'Indicator Data'!W65/'Indicator Data'!$CB65</f>
        <v>8.9104911205187048E-5</v>
      </c>
      <c r="CP62" s="55">
        <f t="shared" si="99"/>
        <v>0</v>
      </c>
      <c r="CQ62" s="55">
        <f t="shared" si="59"/>
        <v>2.2000000000000002</v>
      </c>
      <c r="CR62" s="55">
        <f t="shared" si="100"/>
        <v>0.6</v>
      </c>
      <c r="CS62" s="55">
        <f>IF('Indicator Data'!BR65="No data","x",ROUND(IF('Indicator Data'!BR65&gt;CS$195,0,IF('Indicator Data'!BR65&lt;CS$194,10,(CS$195-'Indicator Data'!BR65)/(CS$195-CS$194)*10)),1))</f>
        <v>0.1</v>
      </c>
      <c r="CT62" s="55">
        <f>IF('Indicator Data'!BS65="No data","x",ROUND(IF('Indicator Data'!BS65&gt;CT$195,0,IF('Indicator Data'!BS65&lt;CT$194,10,(CT$195-'Indicator Data'!BS65)/(CT$195-CT$194)*10)),1))</f>
        <v>0</v>
      </c>
      <c r="CU62" s="55" t="str">
        <f>IF('Indicator Data'!AC65="No data","x",ROUND(IF('Indicator Data'!AC65&gt;CU$195,0,IF('Indicator Data'!AC65&lt;CU$194,10,(CU$195-'Indicator Data'!AC65)/(CU$195-CU$194)*10)),1))</f>
        <v>x</v>
      </c>
      <c r="CV62" s="55">
        <f t="shared" si="101"/>
        <v>0.1</v>
      </c>
      <c r="CW62" s="55">
        <f>IF('Indicator Data'!X65="No data","x",ROUND(IF(LOG('Indicator Data'!X65)&gt;CW$195,10,IF(LOG('Indicator Data'!X65)&lt;CW$194,0,10-(CW$195-LOG('Indicator Data'!X65))/(CW$195-CW$194)*10)),1))</f>
        <v>7</v>
      </c>
      <c r="CX62" s="55">
        <f>IF('Indicator Data'!Y65="No data","x",ROUND(IF('Indicator Data'!Y65&gt;CX$195,10,IF('Indicator Data'!Y65&lt;CX$194,0,10-(CX$195-'Indicator Data'!Y65)/(CX$195-CX$194)*10)),1))</f>
        <v>1</v>
      </c>
      <c r="CY62" s="55">
        <f>IF('Indicator Data'!Z65="No data","x",ROUND(IF('Indicator Data'!Z65&gt;CY$195,10,IF('Indicator Data'!Z65&lt;CY$194,0,10-(CY$195-'Indicator Data'!Z65)/(CY$195-CY$194)*10)),1))</f>
        <v>8</v>
      </c>
      <c r="CZ62" s="55">
        <f>IF('Indicator Data'!AA65="No data","x",ROUND(IF('Indicator Data'!AA65&gt;CZ$195,10,IF('Indicator Data'!AA65&lt;CZ$194,0,10-(CZ$195-'Indicator Data'!AA65)/(CZ$195-CZ$194)*10)),1))</f>
        <v>0.7</v>
      </c>
      <c r="DA62" s="55">
        <f t="shared" si="60"/>
        <v>4.2</v>
      </c>
      <c r="DB62" s="55">
        <f t="shared" si="61"/>
        <v>2.8</v>
      </c>
      <c r="DC62" s="55" t="str">
        <f>IF('Indicator Data'!AF65="No data","x",ROUND(IF('Indicator Data'!AF65&gt;DC$195,10,IF('Indicator Data'!AF65&lt;DC$194,0,10-(DC$195-'Indicator Data'!AF65)/(DC$195-DC$194)*10)),1))</f>
        <v>x</v>
      </c>
      <c r="DD62" s="55">
        <f>IF('Indicator Data'!AG65="No data","x",ROUND(IF('Indicator Data'!AG65&gt;DD$195,10,IF('Indicator Data'!AG65&lt;DD$194,0,10-(DD$195-'Indicator Data'!AG65)/(DD$195-DD$194)*10)),1))</f>
        <v>0.4</v>
      </c>
      <c r="DE62" s="55">
        <f t="shared" si="62"/>
        <v>3.4</v>
      </c>
      <c r="DF62" s="55">
        <f>IF('Indicator Data'!AB65="No data","x",ROUND(IF('Indicator Data'!AB65&gt;DF$195,10,IF('Indicator Data'!AB65&lt;DF$194,0,10-(DF$195-'Indicator Data'!AB65)/(DF$195-DF$194)*10)),1))</f>
        <v>0</v>
      </c>
      <c r="DG62" s="55">
        <f t="shared" si="63"/>
        <v>0</v>
      </c>
      <c r="DH62" s="184">
        <f>IF('Indicator Data'!AD65="No data","x",'Indicator Data'!AD65/'Indicator Data'!$CA65)</f>
        <v>9.107975587984541E-4</v>
      </c>
      <c r="DI62" s="55">
        <f t="shared" si="64"/>
        <v>0.9</v>
      </c>
      <c r="DJ62" s="55">
        <f>IF('Indicator Data'!AE65="No data","x",ROUND(IF('Indicator Data'!AE65&gt;DJ$195,0,IF('Indicator Data'!AE65&lt;DJ$194,10,(DJ$195-'Indicator Data'!AE65)/(DJ$195-DJ$194)*10)),1))</f>
        <v>2</v>
      </c>
      <c r="DK62" s="55">
        <f t="shared" si="65"/>
        <v>1.5</v>
      </c>
      <c r="DL62" s="55">
        <f t="shared" si="66"/>
        <v>1.6</v>
      </c>
      <c r="DM62" s="57">
        <f t="shared" si="102"/>
        <v>1.3</v>
      </c>
      <c r="DN62" s="58">
        <f t="shared" si="103"/>
        <v>3.5</v>
      </c>
      <c r="DO62" s="55">
        <f>ROUND(IF('Indicator Data'!AH65=0,0,IF('Indicator Data'!AH65&gt;DO$195,10,IF('Indicator Data'!AH65&lt;DO$194,0,10-(DO$195-'Indicator Data'!AH65)/(DO$195-DO$194)*10))),1)</f>
        <v>0.4</v>
      </c>
      <c r="DP62" s="55">
        <f>ROUND(IF('Indicator Data'!AI65=0,0,IF(LOG('Indicator Data'!AI65)&gt;LOG(DP$195),10,IF(LOG('Indicator Data'!AI65)&lt;LOG(DP$194),0,10-(LOG(DP$195)-LOG('Indicator Data'!AI65))/(LOG(DP$195)-LOG(DP$194))*10))),1)</f>
        <v>1.4</v>
      </c>
      <c r="DQ62" s="57">
        <f t="shared" si="104"/>
        <v>0.9</v>
      </c>
      <c r="DR62" s="55">
        <f>'Indicator Data'!AJ65</f>
        <v>0</v>
      </c>
      <c r="DS62" s="55">
        <f>'Indicator Data'!AK65</f>
        <v>0</v>
      </c>
      <c r="DT62" s="57">
        <f t="shared" si="105"/>
        <v>0</v>
      </c>
      <c r="DU62" s="58">
        <f t="shared" si="106"/>
        <v>0.6</v>
      </c>
      <c r="DV62" s="15"/>
      <c r="DW62" s="103"/>
    </row>
    <row r="63" spans="1:127" s="4" customFormat="1" x14ac:dyDescent="0.25">
      <c r="A63" s="121" t="str">
        <f>'Indicator Data'!A66</f>
        <v>Gabon</v>
      </c>
      <c r="B63" s="59" t="str">
        <f>'Indicator Data'!B66</f>
        <v>GAB</v>
      </c>
      <c r="C63" s="55">
        <f>ROUND(IF('Indicator Data'!C66=0,0.1,IF(LOG('Indicator Data'!C66)&gt;C$195,10,IF(LOG('Indicator Data'!C66)&lt;C$194,0,10-(C$195-LOG('Indicator Data'!C66))/(C$195-C$194)*10))),1)</f>
        <v>0.1</v>
      </c>
      <c r="D63" s="55">
        <f>ROUND(IF('Indicator Data'!D66=0,0.1,IF(LOG('Indicator Data'!D66)&gt;D$195,10,IF(LOG('Indicator Data'!D66)&lt;D$194,0,10-(D$195-LOG('Indicator Data'!D66))/(D$195-D$194)*10))),1)</f>
        <v>0.1</v>
      </c>
      <c r="E63" s="55">
        <f t="shared" si="67"/>
        <v>0.1</v>
      </c>
      <c r="F63" s="55">
        <f>IF('Indicator Data'!E66="No data",0.1,(ROUND(IF('Indicator Data'!E66=0,0,IF(LOG('Indicator Data'!E66)&gt;F$195,10,IF(LOG('Indicator Data'!E66)&lt;F$194,0,10-(F$195-LOG('Indicator Data'!E66))/(F$195-F$194)*10))),1)))</f>
        <v>5.2</v>
      </c>
      <c r="G63" s="55">
        <f>ROUND(IF('Indicator Data'!F66=0,0,IF(LOG('Indicator Data'!F66)&gt;G$195,10,IF(LOG('Indicator Data'!F66)&lt;G$194,0,10-(G$195-LOG('Indicator Data'!F66))/(G$195-G$194)*10))),1)</f>
        <v>0</v>
      </c>
      <c r="H63" s="55">
        <f>ROUND(IF('Indicator Data'!G66=0,0,IF(LOG('Indicator Data'!G66)&gt;H$195,10,IF(LOG('Indicator Data'!G66)&lt;H$194,0,10-(H$195-LOG('Indicator Data'!G66))/(H$195-H$194)*10))),1)</f>
        <v>0</v>
      </c>
      <c r="I63" s="55">
        <f>ROUND(IF('Indicator Data'!H66=0,0,IF(LOG('Indicator Data'!H66)&gt;I$195,10,IF(LOG('Indicator Data'!H66)&lt;I$194,0,10-(I$195-LOG('Indicator Data'!H66))/(I$195-I$194)*10))),1)</f>
        <v>0</v>
      </c>
      <c r="J63" s="55">
        <f t="shared" si="68"/>
        <v>0</v>
      </c>
      <c r="K63" s="55">
        <f>ROUND(IF('Indicator Data'!I66=0,0,IF(LOG('Indicator Data'!I66)&gt;K$195,10,IF(LOG('Indicator Data'!I66)&lt;K$194,0,10-(K$195-LOG('Indicator Data'!I66))/(K$195-K$194)*10))),1)</f>
        <v>0</v>
      </c>
      <c r="L63" s="55">
        <f t="shared" si="69"/>
        <v>0</v>
      </c>
      <c r="M63" s="55">
        <f>ROUND(IF('Indicator Data'!J66=0,0,IF(LOG('Indicator Data'!J66)&gt;M$195,10,IF(LOG('Indicator Data'!J66)&lt;M$194,0,10-(M$195-LOG('Indicator Data'!J66))/(M$195-M$194)*10))),1)</f>
        <v>0</v>
      </c>
      <c r="N63" s="56">
        <f>'Indicator Data'!C66/'Indicator Data'!$CB66</f>
        <v>0</v>
      </c>
      <c r="O63" s="56">
        <f>'Indicator Data'!D66/'Indicator Data'!$CB66</f>
        <v>0</v>
      </c>
      <c r="P63" s="56">
        <f>IF(F63=0.1,"x",'Indicator Data'!E66/'Indicator Data'!$CB66)</f>
        <v>6.5875470923175312E-3</v>
      </c>
      <c r="Q63" s="56">
        <f>'Indicator Data'!F66/'Indicator Data'!$CB66</f>
        <v>0</v>
      </c>
      <c r="R63" s="56">
        <f>'Indicator Data'!G66/'Indicator Data'!$CB66</f>
        <v>0</v>
      </c>
      <c r="S63" s="56">
        <f>'Indicator Data'!H66/'Indicator Data'!$CB66</f>
        <v>0</v>
      </c>
      <c r="T63" s="56">
        <f>'Indicator Data'!I66/'Indicator Data'!$CB66</f>
        <v>0</v>
      </c>
      <c r="U63" s="56">
        <f>'Indicator Data'!J66/'Indicator Data'!$CB66</f>
        <v>0</v>
      </c>
      <c r="V63" s="55">
        <f t="shared" si="70"/>
        <v>0</v>
      </c>
      <c r="W63" s="55">
        <f t="shared" si="71"/>
        <v>0</v>
      </c>
      <c r="X63" s="55">
        <f t="shared" si="72"/>
        <v>0</v>
      </c>
      <c r="Y63" s="55">
        <f t="shared" si="73"/>
        <v>4.4000000000000004</v>
      </c>
      <c r="Z63" s="55">
        <f t="shared" si="74"/>
        <v>0</v>
      </c>
      <c r="AA63" s="55">
        <f t="shared" si="75"/>
        <v>0</v>
      </c>
      <c r="AB63" s="55">
        <f t="shared" si="76"/>
        <v>0</v>
      </c>
      <c r="AC63" s="55">
        <f t="shared" si="77"/>
        <v>0</v>
      </c>
      <c r="AD63" s="55">
        <f t="shared" si="78"/>
        <v>0</v>
      </c>
      <c r="AE63" s="55">
        <f t="shared" si="79"/>
        <v>0</v>
      </c>
      <c r="AF63" s="55">
        <f t="shared" si="80"/>
        <v>0</v>
      </c>
      <c r="AG63" s="55">
        <f>ROUND(IF('Indicator Data'!K66=0,0,IF('Indicator Data'!K66&gt;AG$195,10,IF('Indicator Data'!K66&lt;AG$194,0,10-(AG$195-'Indicator Data'!K66)/(AG$195-AG$194)*10))),1)</f>
        <v>0</v>
      </c>
      <c r="AH63" s="55">
        <f t="shared" si="81"/>
        <v>0.1</v>
      </c>
      <c r="AI63" s="55">
        <f t="shared" si="82"/>
        <v>0.1</v>
      </c>
      <c r="AJ63" s="55">
        <f t="shared" si="83"/>
        <v>0</v>
      </c>
      <c r="AK63" s="55">
        <f t="shared" si="84"/>
        <v>0</v>
      </c>
      <c r="AL63" s="55">
        <f t="shared" si="85"/>
        <v>0</v>
      </c>
      <c r="AM63" s="55">
        <f t="shared" si="86"/>
        <v>0</v>
      </c>
      <c r="AN63" s="55">
        <f t="shared" si="87"/>
        <v>0</v>
      </c>
      <c r="AO63" s="183">
        <f t="shared" si="88"/>
        <v>0.1</v>
      </c>
      <c r="AP63" s="183">
        <f t="shared" si="41"/>
        <v>4.8</v>
      </c>
      <c r="AQ63" s="183">
        <f t="shared" si="89"/>
        <v>0</v>
      </c>
      <c r="AR63" s="183">
        <f t="shared" si="90"/>
        <v>0</v>
      </c>
      <c r="AS63" s="55">
        <f t="shared" si="91"/>
        <v>0</v>
      </c>
      <c r="AT63" s="55">
        <f>IF('Indicator Data'!L66="No data","x",IF('Indicator Data'!CC66&lt;1000,"x",ROUND((IF('Indicator Data'!L66&gt;AT$195,10,IF('Indicator Data'!L66&lt;AT$194,0,10-(AT$195-'Indicator Data'!L66)/(AT$195-AT$194)*10))),1)))</f>
        <v>3</v>
      </c>
      <c r="AU63" s="183">
        <f t="shared" si="92"/>
        <v>1.5</v>
      </c>
      <c r="AV63" s="55">
        <f>IF('Indicator Data'!M66="No data","x",ROUND(IF('Indicator Data'!M66=0,0,IF(LOG('Indicator Data'!M66)&gt;AV$195,10,IF(LOG('Indicator Data'!M66)&lt;AV$194,0,10-(AV$195-LOG('Indicator Data'!M66))/(AV$195-AV$194)*10))),1))</f>
        <v>7.2</v>
      </c>
      <c r="AW63" s="56">
        <f>IF(AV63="x","x",'Indicator Data'!M66/'Indicator Data'!$CB66)</f>
        <v>0.61153267232670661</v>
      </c>
      <c r="AX63" s="55">
        <f t="shared" si="42"/>
        <v>6.8</v>
      </c>
      <c r="AY63" s="55">
        <f t="shared" si="43"/>
        <v>7</v>
      </c>
      <c r="AZ63" s="55">
        <f>IF('Indicator Data'!N66="No data","x",ROUND(IF('Indicator Data'!N66=0,0,IF(LOG('Indicator Data'!N66)&gt;AZ$195,10,IF(LOG('Indicator Data'!N66)&lt;AZ$194,0,10-(AZ$195-LOG('Indicator Data'!N66))/(AZ$195-AZ$194)*10))),1))</f>
        <v>7.9</v>
      </c>
      <c r="BA63" s="56">
        <f>IF(AZ63="x","x",'Indicator Data'!N66/'Indicator Data'!$CB66)</f>
        <v>0.31465403423938976</v>
      </c>
      <c r="BB63" s="55">
        <f t="shared" si="44"/>
        <v>10</v>
      </c>
      <c r="BC63" s="55">
        <f t="shared" si="45"/>
        <v>9.1999999999999993</v>
      </c>
      <c r="BD63" s="55">
        <f>IF('Indicator Data'!O66="No data","x",ROUND(IF('Indicator Data'!O66=0,0,IF(LOG('Indicator Data'!O66)&gt;BD$195,10,IF(LOG('Indicator Data'!O66)&lt;BD$194,0,10-(BD$195-LOG('Indicator Data'!O66))/(BD$195-BD$194)*10))),1))</f>
        <v>0</v>
      </c>
      <c r="BE63" s="56">
        <f>IF(BD63="x","x",'Indicator Data'!O66/'Indicator Data'!$CB66)</f>
        <v>0</v>
      </c>
      <c r="BF63" s="55">
        <f t="shared" si="46"/>
        <v>0</v>
      </c>
      <c r="BG63" s="55">
        <f t="shared" si="47"/>
        <v>0</v>
      </c>
      <c r="BH63" s="55">
        <f>IF('Indicator Data'!P66="No data","x",ROUND(IF('Indicator Data'!P66=0,0,IF(LOG('Indicator Data'!P66)&gt;BH$195,10,IF(LOG('Indicator Data'!P66)&lt;BH$194,0,10-(BH$195-LOG('Indicator Data'!P66))/(BH$195-BH$194)*10))),1))</f>
        <v>7.6</v>
      </c>
      <c r="BI63" s="56">
        <f>IF(BH63="x","x",'Indicator Data'!P66/'Indicator Data'!$CB66)</f>
        <v>0.19698245527302391</v>
      </c>
      <c r="BJ63" s="55">
        <f t="shared" si="48"/>
        <v>10</v>
      </c>
      <c r="BK63" s="55">
        <f t="shared" si="49"/>
        <v>9.1</v>
      </c>
      <c r="BL63" s="55">
        <f t="shared" si="50"/>
        <v>7.5</v>
      </c>
      <c r="BM63" s="55">
        <f>ROUND(IF('Indicator Data'!Q66=0,0,IF(LOG('Indicator Data'!Q66)&gt;BM$195,10,IF(LOG('Indicator Data'!Q66)&lt;BM$194,0,10-(BM$195-LOG('Indicator Data'!Q66))/(BM$195-BM$194)*10))),1)</f>
        <v>7.5</v>
      </c>
      <c r="BN63" s="55">
        <f>ROUND(IF('Indicator Data'!R66=0,0,IF(LOG('Indicator Data'!R66)&gt;BN$195,10,IF(LOG('Indicator Data'!R66)&lt;BN$194,0,10-(BN$195-LOG('Indicator Data'!R66))/(BN$195-BN$194)*10))),1)</f>
        <v>0</v>
      </c>
      <c r="BO63" s="55">
        <f t="shared" si="51"/>
        <v>2.5</v>
      </c>
      <c r="BP63" s="56">
        <f>'Indicator Data'!Q66/'Indicator Data'!$CB66</f>
        <v>0.94045746332433722</v>
      </c>
      <c r="BQ63" s="56">
        <f>'Indicator Data'!R66/'Indicator Data'!$CB66</f>
        <v>0</v>
      </c>
      <c r="BR63" s="55">
        <f t="shared" si="93"/>
        <v>9.4</v>
      </c>
      <c r="BS63" s="55">
        <f t="shared" si="94"/>
        <v>0</v>
      </c>
      <c r="BT63" s="55">
        <f t="shared" si="28"/>
        <v>3.1333333333333333</v>
      </c>
      <c r="BU63" s="55">
        <f t="shared" si="52"/>
        <v>2.8</v>
      </c>
      <c r="BV63" s="55">
        <f>ROUND(IF('Indicator Data'!S66=0,0,IF(LOG('Indicator Data'!S66)&gt;BV$195,10,IF(LOG('Indicator Data'!S66)&lt;BV$194,0,10-(BV$195-LOG('Indicator Data'!S66))/(BV$195-BV$194)*10))),1)</f>
        <v>0</v>
      </c>
      <c r="BW63" s="55">
        <f>ROUND(IF('Indicator Data'!T66=0,0,IF(LOG('Indicator Data'!T66)&gt;BW$195,10,IF(LOG('Indicator Data'!T66)&lt;BW$194,0,10-(BW$195-LOG('Indicator Data'!T66))/(BW$195-BW$194)*10))),1)</f>
        <v>7.5</v>
      </c>
      <c r="BX63" s="55">
        <f t="shared" si="53"/>
        <v>5</v>
      </c>
      <c r="BY63" s="56">
        <f>'Indicator Data'!S66/'Indicator Data'!$CB66</f>
        <v>0</v>
      </c>
      <c r="BZ63" s="56">
        <f>'Indicator Data'!T66/'Indicator Data'!$CB66</f>
        <v>0.94045746332433722</v>
      </c>
      <c r="CA63" s="55">
        <f t="shared" si="95"/>
        <v>0</v>
      </c>
      <c r="CB63" s="55">
        <f t="shared" si="96"/>
        <v>9.4</v>
      </c>
      <c r="CC63" s="55">
        <f t="shared" si="54"/>
        <v>6.2666666666666666</v>
      </c>
      <c r="CD63" s="55">
        <f t="shared" si="55"/>
        <v>5.7</v>
      </c>
      <c r="CE63" s="55">
        <f t="shared" si="56"/>
        <v>4.4000000000000004</v>
      </c>
      <c r="CF63" s="55">
        <f>ROUND(IF('Indicator Data'!U66=0,0,IF(LOG('Indicator Data'!U66)&gt;CF$195,10,IF(LOG('Indicator Data'!U66)&lt;CF$194,0,10-(CF$195-LOG('Indicator Data'!U66))/(CF$195-CF$194)*10))),1)</f>
        <v>7.3</v>
      </c>
      <c r="CG63" s="56">
        <f>'Indicator Data'!U66/'Indicator Data'!$CB66</f>
        <v>0.77339399895433036</v>
      </c>
      <c r="CH63" s="55">
        <f t="shared" si="97"/>
        <v>8.6</v>
      </c>
      <c r="CI63" s="55">
        <f t="shared" si="57"/>
        <v>8</v>
      </c>
      <c r="CJ63" s="55">
        <f>ROUND(IF('Indicator Data'!V66=0,0,IF(LOG('Indicator Data'!V66)&gt;CJ$195,10,IF(LOG('Indicator Data'!V66)&lt;CJ$194,0,10-(CJ$195-LOG('Indicator Data'!V66))/(CJ$195-CJ$194)*10))),1)</f>
        <v>7.4</v>
      </c>
      <c r="CK63" s="56">
        <f>IF('Indicator Data'!V66/'Indicator Data'!$CB66&gt;1,1,'Indicator Data'!V66/'Indicator Data'!$CB66)</f>
        <v>0.80145205788136342</v>
      </c>
      <c r="CL63" s="55">
        <f t="shared" si="98"/>
        <v>8</v>
      </c>
      <c r="CM63" s="55">
        <f t="shared" si="58"/>
        <v>7.7</v>
      </c>
      <c r="CN63" s="55">
        <f>ROUND(IF('Indicator Data'!W66=0,0,IF(LOG('Indicator Data'!W66)&gt;CN$195,10,IF(LOG('Indicator Data'!W66)&lt;CN$194,0,10-(CN$195-LOG('Indicator Data'!W66))/(CN$195-CN$194)*10))),1)</f>
        <v>7.4</v>
      </c>
      <c r="CO63" s="56">
        <f>'Indicator Data'!W66/'Indicator Data'!$CB66</f>
        <v>0.88401706256056367</v>
      </c>
      <c r="CP63" s="55">
        <f t="shared" si="99"/>
        <v>8.8000000000000007</v>
      </c>
      <c r="CQ63" s="55">
        <f t="shared" si="59"/>
        <v>8.1999999999999993</v>
      </c>
      <c r="CR63" s="55">
        <f t="shared" si="100"/>
        <v>7.3</v>
      </c>
      <c r="CS63" s="55">
        <f>IF('Indicator Data'!BR66="No data","x",ROUND(IF('Indicator Data'!BR66&gt;CS$195,0,IF('Indicator Data'!BR66&lt;CS$194,10,(CS$195-'Indicator Data'!BR66)/(CS$195-CS$194)*10)),1))</f>
        <v>5.8</v>
      </c>
      <c r="CT63" s="55">
        <f>IF('Indicator Data'!BS66="No data","x",ROUND(IF('Indicator Data'!BS66&gt;CT$195,0,IF('Indicator Data'!BS66&lt;CT$194,10,(CT$195-'Indicator Data'!BS66)/(CT$195-CT$194)*10)),1))</f>
        <v>2.4</v>
      </c>
      <c r="CU63" s="55" t="str">
        <f>IF('Indicator Data'!AC66="No data","x",ROUND(IF('Indicator Data'!AC66&gt;CU$195,0,IF('Indicator Data'!AC66&lt;CU$194,10,(CU$195-'Indicator Data'!AC66)/(CU$195-CU$194)*10)),1))</f>
        <v>x</v>
      </c>
      <c r="CV63" s="55">
        <f t="shared" si="101"/>
        <v>4.0999999999999996</v>
      </c>
      <c r="CW63" s="55">
        <f>IF('Indicator Data'!X66="No data","x",ROUND(IF(LOG('Indicator Data'!X66)&gt;CW$195,10,IF(LOG('Indicator Data'!X66)&lt;CW$194,0,10-(CW$195-LOG('Indicator Data'!X66))/(CW$195-CW$194)*10)),1))</f>
        <v>3.1</v>
      </c>
      <c r="CX63" s="55">
        <f>IF('Indicator Data'!Y66="No data","x",ROUND(IF('Indicator Data'!Y66&gt;CX$195,10,IF('Indicator Data'!Y66&lt;CX$194,0,10-(CX$195-'Indicator Data'!Y66)/(CX$195-CX$194)*10)),1))</f>
        <v>6.1</v>
      </c>
      <c r="CY63" s="55">
        <f>IF('Indicator Data'!Z66="No data","x",ROUND(IF('Indicator Data'!Z66&gt;CY$195,10,IF('Indicator Data'!Z66&lt;CY$194,0,10-(CY$195-'Indicator Data'!Z66)/(CY$195-CY$194)*10)),1))</f>
        <v>8.9</v>
      </c>
      <c r="CZ63" s="55">
        <f>IF('Indicator Data'!AA66="No data","x",ROUND(IF('Indicator Data'!AA66&gt;CZ$195,10,IF('Indicator Data'!AA66&lt;CZ$194,0,10-(CZ$195-'Indicator Data'!AA66)/(CZ$195-CZ$194)*10)),1))</f>
        <v>5.2</v>
      </c>
      <c r="DA63" s="55">
        <f t="shared" si="60"/>
        <v>5.8</v>
      </c>
      <c r="DB63" s="55">
        <f t="shared" si="61"/>
        <v>5.2</v>
      </c>
      <c r="DC63" s="55">
        <f>IF('Indicator Data'!AF66="No data","x",ROUND(IF('Indicator Data'!AF66&gt;DC$195,10,IF('Indicator Data'!AF66&lt;DC$194,0,10-(DC$195-'Indicator Data'!AF66)/(DC$195-DC$194)*10)),1))</f>
        <v>4.0999999999999996</v>
      </c>
      <c r="DD63" s="55">
        <f>IF('Indicator Data'!AG66="No data","x",ROUND(IF('Indicator Data'!AG66&gt;DD$195,10,IF('Indicator Data'!AG66&lt;DD$194,0,10-(DD$195-'Indicator Data'!AG66)/(DD$195-DD$194)*10)),1))</f>
        <v>6.4</v>
      </c>
      <c r="DE63" s="55">
        <f t="shared" si="62"/>
        <v>5.6</v>
      </c>
      <c r="DF63" s="55">
        <f>IF('Indicator Data'!AB66="No data","x",ROUND(IF('Indicator Data'!AB66&gt;DF$195,10,IF('Indicator Data'!AB66&lt;DF$194,0,10-(DF$195-'Indicator Data'!AB66)/(DF$195-DF$194)*10)),1))</f>
        <v>1</v>
      </c>
      <c r="DG63" s="55">
        <f t="shared" si="63"/>
        <v>3.1</v>
      </c>
      <c r="DH63" s="184" t="str">
        <f>IF('Indicator Data'!AD66="No data","x",'Indicator Data'!AD66/'Indicator Data'!$CA66)</f>
        <v>x</v>
      </c>
      <c r="DI63" s="55" t="str">
        <f t="shared" si="64"/>
        <v>x</v>
      </c>
      <c r="DJ63" s="55">
        <f>IF('Indicator Data'!AE66="No data","x",ROUND(IF('Indicator Data'!AE66&gt;DJ$195,0,IF('Indicator Data'!AE66&lt;DJ$194,10,(DJ$195-'Indicator Data'!AE66)/(DJ$195-DJ$194)*10)),1))</f>
        <v>8</v>
      </c>
      <c r="DK63" s="55">
        <f t="shared" si="65"/>
        <v>8</v>
      </c>
      <c r="DL63" s="55">
        <f t="shared" si="66"/>
        <v>5.6</v>
      </c>
      <c r="DM63" s="57">
        <f t="shared" si="102"/>
        <v>6.5</v>
      </c>
      <c r="DN63" s="58">
        <f t="shared" si="103"/>
        <v>2.6</v>
      </c>
      <c r="DO63" s="55">
        <f>ROUND(IF('Indicator Data'!AH66=0,0,IF('Indicator Data'!AH66&gt;DO$195,10,IF('Indicator Data'!AH66&lt;DO$194,0,10-(DO$195-'Indicator Data'!AH66)/(DO$195-DO$194)*10))),1)</f>
        <v>6.9</v>
      </c>
      <c r="DP63" s="55">
        <f>ROUND(IF('Indicator Data'!AI66=0,0,IF(LOG('Indicator Data'!AI66)&gt;LOG(DP$195),10,IF(LOG('Indicator Data'!AI66)&lt;LOG(DP$194),0,10-(LOG(DP$195)-LOG('Indicator Data'!AI66))/(LOG(DP$195)-LOG(DP$194))*10))),1)</f>
        <v>5.2</v>
      </c>
      <c r="DQ63" s="57">
        <f t="shared" si="104"/>
        <v>6.1</v>
      </c>
      <c r="DR63" s="55">
        <f>'Indicator Data'!AJ66</f>
        <v>0</v>
      </c>
      <c r="DS63" s="55">
        <f>'Indicator Data'!AK66</f>
        <v>0</v>
      </c>
      <c r="DT63" s="57">
        <f t="shared" si="105"/>
        <v>0</v>
      </c>
      <c r="DU63" s="58">
        <f t="shared" si="106"/>
        <v>4.3</v>
      </c>
      <c r="DV63" s="15"/>
      <c r="DW63" s="103"/>
    </row>
    <row r="64" spans="1:127" s="4" customFormat="1" x14ac:dyDescent="0.25">
      <c r="A64" s="121" t="str">
        <f>'Indicator Data'!A67</f>
        <v>Gambia</v>
      </c>
      <c r="B64" s="59" t="str">
        <f>'Indicator Data'!B67</f>
        <v>GMB</v>
      </c>
      <c r="C64" s="55">
        <f>ROUND(IF('Indicator Data'!C67=0,0.1,IF(LOG('Indicator Data'!C67)&gt;C$195,10,IF(LOG('Indicator Data'!C67)&lt;C$194,0,10-(C$195-LOG('Indicator Data'!C67))/(C$195-C$194)*10))),1)</f>
        <v>0.1</v>
      </c>
      <c r="D64" s="55">
        <f>ROUND(IF('Indicator Data'!D67=0,0.1,IF(LOG('Indicator Data'!D67)&gt;D$195,10,IF(LOG('Indicator Data'!D67)&lt;D$194,0,10-(D$195-LOG('Indicator Data'!D67))/(D$195-D$194)*10))),1)</f>
        <v>0.1</v>
      </c>
      <c r="E64" s="55">
        <f t="shared" si="67"/>
        <v>0.1</v>
      </c>
      <c r="F64" s="55">
        <f>IF('Indicator Data'!E67="No data",0.1,(ROUND(IF('Indicator Data'!E67=0,0,IF(LOG('Indicator Data'!E67)&gt;F$195,10,IF(LOG('Indicator Data'!E67)&lt;F$194,0,10-(F$195-LOG('Indicator Data'!E67))/(F$195-F$194)*10))),1)))</f>
        <v>4.5999999999999996</v>
      </c>
      <c r="G64" s="55">
        <f>ROUND(IF('Indicator Data'!F67=0,0,IF(LOG('Indicator Data'!F67)&gt;G$195,10,IF(LOG('Indicator Data'!F67)&lt;G$194,0,10-(G$195-LOG('Indicator Data'!F67))/(G$195-G$194)*10))),1)</f>
        <v>2.9</v>
      </c>
      <c r="H64" s="55">
        <f>ROUND(IF('Indicator Data'!G67=0,0,IF(LOG('Indicator Data'!G67)&gt;H$195,10,IF(LOG('Indicator Data'!G67)&lt;H$194,0,10-(H$195-LOG('Indicator Data'!G67))/(H$195-H$194)*10))),1)</f>
        <v>0</v>
      </c>
      <c r="I64" s="55">
        <f>ROUND(IF('Indicator Data'!H67=0,0,IF(LOG('Indicator Data'!H67)&gt;I$195,10,IF(LOG('Indicator Data'!H67)&lt;I$194,0,10-(I$195-LOG('Indicator Data'!H67))/(I$195-I$194)*10))),1)</f>
        <v>0</v>
      </c>
      <c r="J64" s="55">
        <f t="shared" si="68"/>
        <v>0</v>
      </c>
      <c r="K64" s="55">
        <f>ROUND(IF('Indicator Data'!I67=0,0,IF(LOG('Indicator Data'!I67)&gt;K$195,10,IF(LOG('Indicator Data'!I67)&lt;K$194,0,10-(K$195-LOG('Indicator Data'!I67))/(K$195-K$194)*10))),1)</f>
        <v>0</v>
      </c>
      <c r="L64" s="55">
        <f t="shared" si="69"/>
        <v>0</v>
      </c>
      <c r="M64" s="55">
        <f>ROUND(IF('Indicator Data'!J67=0,0,IF(LOG('Indicator Data'!J67)&gt;M$195,10,IF(LOG('Indicator Data'!J67)&lt;M$194,0,10-(M$195-LOG('Indicator Data'!J67))/(M$195-M$194)*10))),1)</f>
        <v>7.9</v>
      </c>
      <c r="N64" s="56">
        <f>'Indicator Data'!C67/'Indicator Data'!$CB67</f>
        <v>0</v>
      </c>
      <c r="O64" s="56">
        <f>'Indicator Data'!D67/'Indicator Data'!$CB67</f>
        <v>0</v>
      </c>
      <c r="P64" s="56">
        <f>IF(F64=0.1,"x",'Indicator Data'!E67/'Indicator Data'!$CB67)</f>
        <v>3.3505201231405638E-3</v>
      </c>
      <c r="Q64" s="56">
        <f>'Indicator Data'!F67/'Indicator Data'!$CB67</f>
        <v>2.5754106182782282E-7</v>
      </c>
      <c r="R64" s="56">
        <f>'Indicator Data'!G67/'Indicator Data'!$CB67</f>
        <v>0</v>
      </c>
      <c r="S64" s="56">
        <f>'Indicator Data'!H67/'Indicator Data'!$CB67</f>
        <v>0</v>
      </c>
      <c r="T64" s="56">
        <f>'Indicator Data'!I67/'Indicator Data'!$CB67</f>
        <v>0</v>
      </c>
      <c r="U64" s="56">
        <f>'Indicator Data'!J67/'Indicator Data'!$CB67</f>
        <v>7.003020617260043E-3</v>
      </c>
      <c r="V64" s="55">
        <f t="shared" si="70"/>
        <v>0</v>
      </c>
      <c r="W64" s="55">
        <f t="shared" si="71"/>
        <v>0</v>
      </c>
      <c r="X64" s="55">
        <f t="shared" si="72"/>
        <v>0</v>
      </c>
      <c r="Y64" s="55">
        <f t="shared" si="73"/>
        <v>2.2000000000000002</v>
      </c>
      <c r="Z64" s="55">
        <f t="shared" si="74"/>
        <v>4.2</v>
      </c>
      <c r="AA64" s="55">
        <f t="shared" si="75"/>
        <v>0</v>
      </c>
      <c r="AB64" s="55">
        <f t="shared" si="76"/>
        <v>0</v>
      </c>
      <c r="AC64" s="55">
        <f t="shared" si="77"/>
        <v>0</v>
      </c>
      <c r="AD64" s="55">
        <f t="shared" si="78"/>
        <v>0</v>
      </c>
      <c r="AE64" s="55">
        <f t="shared" si="79"/>
        <v>0</v>
      </c>
      <c r="AF64" s="55">
        <f t="shared" si="80"/>
        <v>2.2999999999999998</v>
      </c>
      <c r="AG64" s="55">
        <f>ROUND(IF('Indicator Data'!K67=0,0,IF('Indicator Data'!K67&gt;AG$195,10,IF('Indicator Data'!K67&lt;AG$194,0,10-(AG$195-'Indicator Data'!K67)/(AG$195-AG$194)*10))),1)</f>
        <v>2.9</v>
      </c>
      <c r="AH64" s="55">
        <f t="shared" si="81"/>
        <v>0.1</v>
      </c>
      <c r="AI64" s="55">
        <f t="shared" si="82"/>
        <v>0.1</v>
      </c>
      <c r="AJ64" s="55">
        <f t="shared" si="83"/>
        <v>0</v>
      </c>
      <c r="AK64" s="55">
        <f t="shared" si="84"/>
        <v>0</v>
      </c>
      <c r="AL64" s="55">
        <f t="shared" si="85"/>
        <v>0</v>
      </c>
      <c r="AM64" s="55">
        <f t="shared" si="86"/>
        <v>0</v>
      </c>
      <c r="AN64" s="55">
        <f t="shared" si="87"/>
        <v>5.8</v>
      </c>
      <c r="AO64" s="183">
        <f t="shared" si="88"/>
        <v>0.1</v>
      </c>
      <c r="AP64" s="183">
        <f t="shared" si="41"/>
        <v>3.5</v>
      </c>
      <c r="AQ64" s="183">
        <f t="shared" si="89"/>
        <v>3.6</v>
      </c>
      <c r="AR64" s="183">
        <f t="shared" si="90"/>
        <v>0</v>
      </c>
      <c r="AS64" s="55">
        <f t="shared" si="91"/>
        <v>4.4000000000000004</v>
      </c>
      <c r="AT64" s="55">
        <f>IF('Indicator Data'!L67="No data","x",IF('Indicator Data'!CC67&lt;1000,"x",ROUND((IF('Indicator Data'!L67&gt;AT$195,10,IF('Indicator Data'!L67&lt;AT$194,0,10-(AT$195-'Indicator Data'!L67)/(AT$195-AT$194)*10))),1)))</f>
        <v>2</v>
      </c>
      <c r="AU64" s="183">
        <f t="shared" si="92"/>
        <v>3.2</v>
      </c>
      <c r="AV64" s="55">
        <f>IF('Indicator Data'!M67="No data","x",ROUND(IF('Indicator Data'!M67=0,0,IF(LOG('Indicator Data'!M67)&gt;AV$195,10,IF(LOG('Indicator Data'!M67)&lt;AV$194,0,10-(AV$195-LOG('Indicator Data'!M67))/(AV$195-AV$194)*10))),1))</f>
        <v>7</v>
      </c>
      <c r="AW64" s="56">
        <f>IF(AV64="x","x",'Indicator Data'!M67/'Indicator Data'!$CB67)</f>
        <v>0.41414792710439996</v>
      </c>
      <c r="AX64" s="55">
        <f t="shared" si="42"/>
        <v>4.5999999999999996</v>
      </c>
      <c r="AY64" s="55">
        <f t="shared" si="43"/>
        <v>5.9</v>
      </c>
      <c r="AZ64" s="55">
        <f>IF('Indicator Data'!N67="No data","x",ROUND(IF('Indicator Data'!N67=0,0,IF(LOG('Indicator Data'!N67)&gt;AZ$195,10,IF(LOG('Indicator Data'!N67)&lt;AZ$194,0,10-(AZ$195-LOG('Indicator Data'!N67))/(AZ$195-AZ$194)*10))),1))</f>
        <v>0</v>
      </c>
      <c r="BA64" s="56">
        <f>IF(AZ64="x","x",'Indicator Data'!N67/'Indicator Data'!$CB67)</f>
        <v>0</v>
      </c>
      <c r="BB64" s="55">
        <f t="shared" si="44"/>
        <v>0</v>
      </c>
      <c r="BC64" s="55">
        <f t="shared" si="45"/>
        <v>0</v>
      </c>
      <c r="BD64" s="55">
        <f>IF('Indicator Data'!O67="No data","x",ROUND(IF('Indicator Data'!O67=0,0,IF(LOG('Indicator Data'!O67)&gt;BD$195,10,IF(LOG('Indicator Data'!O67)&lt;BD$194,0,10-(BD$195-LOG('Indicator Data'!O67))/(BD$195-BD$194)*10))),1))</f>
        <v>3.2</v>
      </c>
      <c r="BE64" s="56">
        <f>IF(BD64="x","x",'Indicator Data'!O67/'Indicator Data'!$CB67)</f>
        <v>4.3770640207350502E-4</v>
      </c>
      <c r="BF64" s="55">
        <f t="shared" si="46"/>
        <v>0</v>
      </c>
      <c r="BG64" s="55">
        <f t="shared" si="47"/>
        <v>1.7</v>
      </c>
      <c r="BH64" s="55">
        <f>IF('Indicator Data'!P67="No data","x",ROUND(IF('Indicator Data'!P67=0,0,IF(LOG('Indicator Data'!P67)&gt;BH$195,10,IF(LOG('Indicator Data'!P67)&lt;BH$194,0,10-(BH$195-LOG('Indicator Data'!P67))/(BH$195-BH$194)*10))),1))</f>
        <v>0</v>
      </c>
      <c r="BI64" s="56">
        <f>IF(BH64="x","x",'Indicator Data'!P67/'Indicator Data'!$CB67)</f>
        <v>0</v>
      </c>
      <c r="BJ64" s="55">
        <f t="shared" si="48"/>
        <v>0</v>
      </c>
      <c r="BK64" s="55">
        <f t="shared" si="49"/>
        <v>0</v>
      </c>
      <c r="BL64" s="55">
        <f t="shared" si="50"/>
        <v>2.2999999999999998</v>
      </c>
      <c r="BM64" s="55">
        <f>ROUND(IF('Indicator Data'!Q67=0,0,IF(LOG('Indicator Data'!Q67)&gt;BM$195,10,IF(LOG('Indicator Data'!Q67)&lt;BM$194,0,10-(BM$195-LOG('Indicator Data'!Q67))/(BM$195-BM$194)*10))),1)</f>
        <v>7.6</v>
      </c>
      <c r="BN64" s="55">
        <f>ROUND(IF('Indicator Data'!R67=0,0,IF(LOG('Indicator Data'!R67)&gt;BN$195,10,IF(LOG('Indicator Data'!R67)&lt;BN$194,0,10-(BN$195-LOG('Indicator Data'!R67))/(BN$195-BN$194)*10))),1)</f>
        <v>0</v>
      </c>
      <c r="BO64" s="55">
        <f t="shared" si="51"/>
        <v>2.5333333333333332</v>
      </c>
      <c r="BP64" s="56">
        <f>'Indicator Data'!Q67/'Indicator Data'!$CB67</f>
        <v>0.9766356352978991</v>
      </c>
      <c r="BQ64" s="56">
        <f>'Indicator Data'!R67/'Indicator Data'!$CB67</f>
        <v>0</v>
      </c>
      <c r="BR64" s="55">
        <f t="shared" si="93"/>
        <v>9.8000000000000007</v>
      </c>
      <c r="BS64" s="55">
        <f t="shared" si="94"/>
        <v>0</v>
      </c>
      <c r="BT64" s="55">
        <f t="shared" si="28"/>
        <v>3.2666666666666671</v>
      </c>
      <c r="BU64" s="55">
        <f t="shared" si="52"/>
        <v>2.9</v>
      </c>
      <c r="BV64" s="55">
        <f>ROUND(IF('Indicator Data'!S67=0,0,IF(LOG('Indicator Data'!S67)&gt;BV$195,10,IF(LOG('Indicator Data'!S67)&lt;BV$194,0,10-(BV$195-LOG('Indicator Data'!S67))/(BV$195-BV$194)*10))),1)</f>
        <v>1.9</v>
      </c>
      <c r="BW64" s="55">
        <f>ROUND(IF('Indicator Data'!T67=0,0,IF(LOG('Indicator Data'!T67)&gt;BW$195,10,IF(LOG('Indicator Data'!T67)&lt;BW$194,0,10-(BW$195-LOG('Indicator Data'!T67))/(BW$195-BW$194)*10))),1)</f>
        <v>7.6</v>
      </c>
      <c r="BX64" s="55">
        <f t="shared" si="53"/>
        <v>5.7</v>
      </c>
      <c r="BY64" s="56">
        <f>'Indicator Data'!S67/'Indicator Data'!$CB67</f>
        <v>1.0231766991221643E-4</v>
      </c>
      <c r="BZ64" s="56">
        <f>'Indicator Data'!T67/'Indicator Data'!$CB67</f>
        <v>0.9765333176279869</v>
      </c>
      <c r="CA64" s="55">
        <f t="shared" si="95"/>
        <v>0</v>
      </c>
      <c r="CB64" s="55">
        <f t="shared" si="96"/>
        <v>9.8000000000000007</v>
      </c>
      <c r="CC64" s="55">
        <f t="shared" si="54"/>
        <v>6.5333333333333341</v>
      </c>
      <c r="CD64" s="55">
        <f t="shared" si="55"/>
        <v>6.1</v>
      </c>
      <c r="CE64" s="55">
        <f t="shared" si="56"/>
        <v>4.7</v>
      </c>
      <c r="CF64" s="55">
        <f>ROUND(IF('Indicator Data'!U67=0,0,IF(LOG('Indicator Data'!U67)&gt;CF$195,10,IF(LOG('Indicator Data'!U67)&lt;CF$194,0,10-(CF$195-LOG('Indicator Data'!U67))/(CF$195-CF$194)*10))),1)</f>
        <v>6.5</v>
      </c>
      <c r="CG64" s="56">
        <f>'Indicator Data'!U67/'Indicator Data'!$CB67</f>
        <v>0.17232990810375909</v>
      </c>
      <c r="CH64" s="55">
        <f t="shared" si="97"/>
        <v>1.9</v>
      </c>
      <c r="CI64" s="55">
        <f t="shared" si="57"/>
        <v>4.5999999999999996</v>
      </c>
      <c r="CJ64" s="55">
        <f>ROUND(IF('Indicator Data'!V67=0,0,IF(LOG('Indicator Data'!V67)&gt;CJ$195,10,IF(LOG('Indicator Data'!V67)&lt;CJ$194,0,10-(CJ$195-LOG('Indicator Data'!V67))/(CJ$195-CJ$194)*10))),1)</f>
        <v>7.5</v>
      </c>
      <c r="CK64" s="56">
        <f>IF('Indicator Data'!V67/'Indicator Data'!$CB67&gt;1,1,'Indicator Data'!V67/'Indicator Data'!$CB67)</f>
        <v>0.95314019285633</v>
      </c>
      <c r="CL64" s="55">
        <f t="shared" si="98"/>
        <v>9.5</v>
      </c>
      <c r="CM64" s="55">
        <f t="shared" si="58"/>
        <v>8.6999999999999993</v>
      </c>
      <c r="CN64" s="55">
        <f>ROUND(IF('Indicator Data'!W67=0,0,IF(LOG('Indicator Data'!W67)&gt;CN$195,10,IF(LOG('Indicator Data'!W67)&lt;CN$194,0,10-(CN$195-LOG('Indicator Data'!W67))/(CN$195-CN$194)*10))),1)</f>
        <v>7.5</v>
      </c>
      <c r="CO64" s="56">
        <f>'Indicator Data'!W67/'Indicator Data'!$CB67</f>
        <v>0.95727551817161816</v>
      </c>
      <c r="CP64" s="55">
        <f t="shared" si="99"/>
        <v>9.6</v>
      </c>
      <c r="CQ64" s="55">
        <f t="shared" si="59"/>
        <v>8.8000000000000007</v>
      </c>
      <c r="CR64" s="55">
        <f t="shared" si="100"/>
        <v>7.2</v>
      </c>
      <c r="CS64" s="55">
        <f>IF('Indicator Data'!BR67="No data","x",ROUND(IF('Indicator Data'!BR67&gt;CS$195,0,IF('Indicator Data'!BR67&lt;CS$194,10,(CS$195-'Indicator Data'!BR67)/(CS$195-CS$194)*10)),1))</f>
        <v>6.8</v>
      </c>
      <c r="CT64" s="55">
        <f>IF('Indicator Data'!BS67="No data","x",ROUND(IF('Indicator Data'!BS67&gt;CT$195,0,IF('Indicator Data'!BS67&lt;CT$194,10,(CT$195-'Indicator Data'!BS67)/(CT$195-CT$194)*10)),1))</f>
        <v>3.7</v>
      </c>
      <c r="CU64" s="55">
        <f>IF('Indicator Data'!AC67="No data","x",ROUND(IF('Indicator Data'!AC67&gt;CU$195,0,IF('Indicator Data'!AC67&lt;CU$194,10,(CU$195-'Indicator Data'!AC67)/(CU$195-CU$194)*10)),1))</f>
        <v>9.1999999999999993</v>
      </c>
      <c r="CV64" s="55">
        <f t="shared" si="101"/>
        <v>6.6</v>
      </c>
      <c r="CW64" s="55">
        <f>IF('Indicator Data'!X67="No data","x",ROUND(IF(LOG('Indicator Data'!X67)&gt;CW$195,10,IF(LOG('Indicator Data'!X67)&lt;CW$194,0,10-(CW$195-LOG('Indicator Data'!X67))/(CW$195-CW$194)*10)),1))</f>
        <v>7.8</v>
      </c>
      <c r="CX64" s="55">
        <f>IF('Indicator Data'!Y67="No data","x",ROUND(IF('Indicator Data'!Y67&gt;CX$195,10,IF('Indicator Data'!Y67&lt;CX$194,0,10-(CX$195-'Indicator Data'!Y67)/(CX$195-CX$194)*10)),1))</f>
        <v>8.1</v>
      </c>
      <c r="CY64" s="55">
        <f>IF('Indicator Data'!Z67="No data","x",ROUND(IF('Indicator Data'!Z67&gt;CY$195,10,IF('Indicator Data'!Z67&lt;CY$194,0,10-(CY$195-'Indicator Data'!Z67)/(CY$195-CY$194)*10)),1))</f>
        <v>6.1</v>
      </c>
      <c r="CZ64" s="55">
        <f>IF('Indicator Data'!AA67="No data","x",ROUND(IF('Indicator Data'!AA67&gt;CZ$195,10,IF('Indicator Data'!AA67&lt;CZ$194,0,10-(CZ$195-'Indicator Data'!AA67)/(CZ$195-CZ$194)*10)),1))</f>
        <v>10</v>
      </c>
      <c r="DA64" s="55">
        <f t="shared" si="60"/>
        <v>8</v>
      </c>
      <c r="DB64" s="55">
        <f t="shared" si="61"/>
        <v>7.5</v>
      </c>
      <c r="DC64" s="55">
        <f>IF('Indicator Data'!AF67="No data","x",ROUND(IF('Indicator Data'!AF67&gt;DC$195,10,IF('Indicator Data'!AF67&lt;DC$194,0,10-(DC$195-'Indicator Data'!AF67)/(DC$195-DC$194)*10)),1))</f>
        <v>2.9</v>
      </c>
      <c r="DD64" s="55">
        <f>IF('Indicator Data'!AG67="No data","x",ROUND(IF('Indicator Data'!AG67&gt;DD$195,10,IF('Indicator Data'!AG67&lt;DD$194,0,10-(DD$195-'Indicator Data'!AG67)/(DD$195-DD$194)*10)),1))</f>
        <v>8.1</v>
      </c>
      <c r="DE64" s="55">
        <f t="shared" si="62"/>
        <v>7.2</v>
      </c>
      <c r="DF64" s="55">
        <f>IF('Indicator Data'!AB67="No data","x",ROUND(IF('Indicator Data'!AB67&gt;DF$195,10,IF('Indicator Data'!AB67&lt;DF$194,0,10-(DF$195-'Indicator Data'!AB67)/(DF$195-DF$194)*10)),1))</f>
        <v>0.4</v>
      </c>
      <c r="DG64" s="55">
        <f t="shared" si="63"/>
        <v>5</v>
      </c>
      <c r="DH64" s="184">
        <f>IF('Indicator Data'!AD67="No data","x",'Indicator Data'!AD67/'Indicator Data'!$CA67)</f>
        <v>1.328962523256844E-4</v>
      </c>
      <c r="DI64" s="55">
        <f t="shared" si="64"/>
        <v>8.6999999999999993</v>
      </c>
      <c r="DJ64" s="55">
        <f>IF('Indicator Data'!AE67="No data","x",ROUND(IF('Indicator Data'!AE67&gt;DJ$195,0,IF('Indicator Data'!AE67&lt;DJ$194,10,(DJ$195-'Indicator Data'!AE67)/(DJ$195-DJ$194)*10)),1))</f>
        <v>6</v>
      </c>
      <c r="DK64" s="55">
        <f t="shared" si="65"/>
        <v>7.4</v>
      </c>
      <c r="DL64" s="55">
        <f t="shared" si="66"/>
        <v>6.5</v>
      </c>
      <c r="DM64" s="57">
        <f t="shared" si="102"/>
        <v>6.2</v>
      </c>
      <c r="DN64" s="58">
        <f t="shared" si="103"/>
        <v>3.1</v>
      </c>
      <c r="DO64" s="55">
        <f>ROUND(IF('Indicator Data'!AH67=0,0,IF('Indicator Data'!AH67&gt;DO$195,10,IF('Indicator Data'!AH67&lt;DO$194,0,10-(DO$195-'Indicator Data'!AH67)/(DO$195-DO$194)*10))),1)</f>
        <v>1.1000000000000001</v>
      </c>
      <c r="DP64" s="55">
        <f>ROUND(IF('Indicator Data'!AI67=0,0,IF(LOG('Indicator Data'!AI67)&gt;LOG(DP$195),10,IF(LOG('Indicator Data'!AI67)&lt;LOG(DP$194),0,10-(LOG(DP$195)-LOG('Indicator Data'!AI67))/(LOG(DP$195)-LOG(DP$194))*10))),1)</f>
        <v>3.3</v>
      </c>
      <c r="DQ64" s="57">
        <f t="shared" si="104"/>
        <v>2.2999999999999998</v>
      </c>
      <c r="DR64" s="55">
        <f>'Indicator Data'!AJ67</f>
        <v>0</v>
      </c>
      <c r="DS64" s="55">
        <f>'Indicator Data'!AK67</f>
        <v>0</v>
      </c>
      <c r="DT64" s="57">
        <f t="shared" si="105"/>
        <v>0</v>
      </c>
      <c r="DU64" s="58">
        <f t="shared" si="106"/>
        <v>1.6</v>
      </c>
      <c r="DV64" s="15"/>
      <c r="DW64" s="103"/>
    </row>
    <row r="65" spans="1:127" s="4" customFormat="1" x14ac:dyDescent="0.25">
      <c r="A65" s="121" t="str">
        <f>'Indicator Data'!A68</f>
        <v>Georgia</v>
      </c>
      <c r="B65" s="59" t="str">
        <f>'Indicator Data'!B68</f>
        <v>GEO</v>
      </c>
      <c r="C65" s="55">
        <f>ROUND(IF('Indicator Data'!C68=0,0.1,IF(LOG('Indicator Data'!C68)&gt;C$195,10,IF(LOG('Indicator Data'!C68)&lt;C$194,0,10-(C$195-LOG('Indicator Data'!C68))/(C$195-C$194)*10))),1)</f>
        <v>7.3</v>
      </c>
      <c r="D65" s="55">
        <f>ROUND(IF('Indicator Data'!D68=0,0.1,IF(LOG('Indicator Data'!D68)&gt;D$195,10,IF(LOG('Indicator Data'!D68)&lt;D$194,0,10-(D$195-LOG('Indicator Data'!D68))/(D$195-D$194)*10))),1)</f>
        <v>7.4</v>
      </c>
      <c r="E65" s="55">
        <f t="shared" si="67"/>
        <v>7.4</v>
      </c>
      <c r="F65" s="55">
        <f>IF('Indicator Data'!E68="No data",0.1,(ROUND(IF('Indicator Data'!E68=0,0,IF(LOG('Indicator Data'!E68)&gt;F$195,10,IF(LOG('Indicator Data'!E68)&lt;F$194,0,10-(F$195-LOG('Indicator Data'!E68))/(F$195-F$194)*10))),1)))</f>
        <v>6</v>
      </c>
      <c r="G65" s="55">
        <f>ROUND(IF('Indicator Data'!F68=0,0,IF(LOG('Indicator Data'!F68)&gt;G$195,10,IF(LOG('Indicator Data'!F68)&lt;G$194,0,10-(G$195-LOG('Indicator Data'!F68))/(G$195-G$194)*10))),1)</f>
        <v>0</v>
      </c>
      <c r="H65" s="55">
        <f>ROUND(IF('Indicator Data'!G68=0,0,IF(LOG('Indicator Data'!G68)&gt;H$195,10,IF(LOG('Indicator Data'!G68)&lt;H$194,0,10-(H$195-LOG('Indicator Data'!G68))/(H$195-H$194)*10))),1)</f>
        <v>0</v>
      </c>
      <c r="I65" s="55">
        <f>ROUND(IF('Indicator Data'!H68=0,0,IF(LOG('Indicator Data'!H68)&gt;I$195,10,IF(LOG('Indicator Data'!H68)&lt;I$194,0,10-(I$195-LOG('Indicator Data'!H68))/(I$195-I$194)*10))),1)</f>
        <v>0</v>
      </c>
      <c r="J65" s="55">
        <f t="shared" si="68"/>
        <v>0</v>
      </c>
      <c r="K65" s="55">
        <f>ROUND(IF('Indicator Data'!I68=0,0,IF(LOG('Indicator Data'!I68)&gt;K$195,10,IF(LOG('Indicator Data'!I68)&lt;K$194,0,10-(K$195-LOG('Indicator Data'!I68))/(K$195-K$194)*10))),1)</f>
        <v>0</v>
      </c>
      <c r="L65" s="55">
        <f t="shared" si="69"/>
        <v>0</v>
      </c>
      <c r="M65" s="55">
        <f>ROUND(IF('Indicator Data'!J68=0,0,IF(LOG('Indicator Data'!J68)&gt;M$195,10,IF(LOG('Indicator Data'!J68)&lt;M$194,0,10-(M$195-LOG('Indicator Data'!J68))/(M$195-M$194)*10))),1)</f>
        <v>8.1999999999999993</v>
      </c>
      <c r="N65" s="56">
        <f>'Indicator Data'!C68/'Indicator Data'!$CB68</f>
        <v>2.0933070596421358E-3</v>
      </c>
      <c r="O65" s="56">
        <f>'Indicator Data'!D68/'Indicator Data'!$CB68</f>
        <v>4.2861135307620799E-4</v>
      </c>
      <c r="P65" s="56">
        <f>IF(F65=0.1,"x",'Indicator Data'!E68/'Indicator Data'!$CB68)</f>
        <v>6.2243202128114215E-3</v>
      </c>
      <c r="Q65" s="56">
        <f>'Indicator Data'!F68/'Indicator Data'!$CB68</f>
        <v>0</v>
      </c>
      <c r="R65" s="56">
        <f>'Indicator Data'!G68/'Indicator Data'!$CB68</f>
        <v>0</v>
      </c>
      <c r="S65" s="56">
        <f>'Indicator Data'!H68/'Indicator Data'!$CB68</f>
        <v>0</v>
      </c>
      <c r="T65" s="56">
        <f>'Indicator Data'!I68/'Indicator Data'!$CB68</f>
        <v>0</v>
      </c>
      <c r="U65" s="56">
        <f>'Indicator Data'!J68/'Indicator Data'!$CB68</f>
        <v>4.9696485307609622E-3</v>
      </c>
      <c r="V65" s="55">
        <f t="shared" si="70"/>
        <v>10</v>
      </c>
      <c r="W65" s="55">
        <f t="shared" si="71"/>
        <v>4.3</v>
      </c>
      <c r="X65" s="55">
        <f t="shared" si="72"/>
        <v>8.4</v>
      </c>
      <c r="Y65" s="55">
        <f t="shared" si="73"/>
        <v>4.0999999999999996</v>
      </c>
      <c r="Z65" s="55">
        <f t="shared" si="74"/>
        <v>0</v>
      </c>
      <c r="AA65" s="55">
        <f t="shared" si="75"/>
        <v>0</v>
      </c>
      <c r="AB65" s="55">
        <f t="shared" si="76"/>
        <v>0</v>
      </c>
      <c r="AC65" s="55">
        <f t="shared" si="77"/>
        <v>0</v>
      </c>
      <c r="AD65" s="55">
        <f t="shared" si="78"/>
        <v>0</v>
      </c>
      <c r="AE65" s="55">
        <f t="shared" si="79"/>
        <v>0</v>
      </c>
      <c r="AF65" s="55">
        <f t="shared" si="80"/>
        <v>1.7</v>
      </c>
      <c r="AG65" s="55">
        <f>ROUND(IF('Indicator Data'!K68=0,0,IF('Indicator Data'!K68&gt;AG$195,10,IF('Indicator Data'!K68&lt;AG$194,0,10-(AG$195-'Indicator Data'!K68)/(AG$195-AG$194)*10))),1)</f>
        <v>1</v>
      </c>
      <c r="AH65" s="55">
        <f t="shared" si="81"/>
        <v>8.6999999999999993</v>
      </c>
      <c r="AI65" s="55">
        <f t="shared" si="82"/>
        <v>5.9</v>
      </c>
      <c r="AJ65" s="55">
        <f t="shared" si="83"/>
        <v>0</v>
      </c>
      <c r="AK65" s="55">
        <f t="shared" si="84"/>
        <v>0</v>
      </c>
      <c r="AL65" s="55">
        <f t="shared" si="85"/>
        <v>0</v>
      </c>
      <c r="AM65" s="55">
        <f t="shared" si="86"/>
        <v>0</v>
      </c>
      <c r="AN65" s="55">
        <f t="shared" si="87"/>
        <v>5.9</v>
      </c>
      <c r="AO65" s="183">
        <f t="shared" si="88"/>
        <v>7.9</v>
      </c>
      <c r="AP65" s="183">
        <f t="shared" si="41"/>
        <v>5.0999999999999996</v>
      </c>
      <c r="AQ65" s="183">
        <f t="shared" si="89"/>
        <v>0</v>
      </c>
      <c r="AR65" s="183">
        <f t="shared" si="90"/>
        <v>0</v>
      </c>
      <c r="AS65" s="55">
        <f t="shared" si="91"/>
        <v>3.5</v>
      </c>
      <c r="AT65" s="55">
        <f>IF('Indicator Data'!L68="No data","x",IF('Indicator Data'!CC68&lt;1000,"x",ROUND((IF('Indicator Data'!L68&gt;AT$195,10,IF('Indicator Data'!L68&lt;AT$194,0,10-(AT$195-'Indicator Data'!L68)/(AT$195-AT$194)*10))),1)))</f>
        <v>7.1</v>
      </c>
      <c r="AU65" s="183">
        <f t="shared" si="92"/>
        <v>5.3</v>
      </c>
      <c r="AV65" s="55">
        <f>IF('Indicator Data'!M68="No data","x",ROUND(IF('Indicator Data'!M68=0,0,IF(LOG('Indicator Data'!M68)&gt;AV$195,10,IF(LOG('Indicator Data'!M68)&lt;AV$194,0,10-(AV$195-LOG('Indicator Data'!M68))/(AV$195-AV$194)*10))),1))</f>
        <v>7.9</v>
      </c>
      <c r="AW65" s="56">
        <f>IF(AV65="x","x",'Indicator Data'!M68/'Indicator Data'!$CB68)</f>
        <v>0.80377903172952514</v>
      </c>
      <c r="AX65" s="55">
        <f t="shared" si="42"/>
        <v>8.9</v>
      </c>
      <c r="AY65" s="55">
        <f t="shared" si="43"/>
        <v>8.4</v>
      </c>
      <c r="AZ65" s="55" t="str">
        <f>IF('Indicator Data'!N68="No data","x",ROUND(IF('Indicator Data'!N68=0,0,IF(LOG('Indicator Data'!N68)&gt;AZ$195,10,IF(LOG('Indicator Data'!N68)&lt;AZ$194,0,10-(AZ$195-LOG('Indicator Data'!N68))/(AZ$195-AZ$194)*10))),1))</f>
        <v>x</v>
      </c>
      <c r="BA65" s="56" t="str">
        <f>IF(AZ65="x","x",'Indicator Data'!N68/'Indicator Data'!$CB68)</f>
        <v>x</v>
      </c>
      <c r="BB65" s="55" t="str">
        <f t="shared" si="44"/>
        <v>x</v>
      </c>
      <c r="BC65" s="55" t="str">
        <f t="shared" si="45"/>
        <v>x</v>
      </c>
      <c r="BD65" s="55" t="str">
        <f>IF('Indicator Data'!O68="No data","x",ROUND(IF('Indicator Data'!O68=0,0,IF(LOG('Indicator Data'!O68)&gt;BD$195,10,IF(LOG('Indicator Data'!O68)&lt;BD$194,0,10-(BD$195-LOG('Indicator Data'!O68))/(BD$195-BD$194)*10))),1))</f>
        <v>x</v>
      </c>
      <c r="BE65" s="56" t="str">
        <f>IF(BD65="x","x",'Indicator Data'!O68/'Indicator Data'!$CB68)</f>
        <v>x</v>
      </c>
      <c r="BF65" s="55" t="str">
        <f t="shared" si="46"/>
        <v>x</v>
      </c>
      <c r="BG65" s="55" t="str">
        <f t="shared" si="47"/>
        <v>x</v>
      </c>
      <c r="BH65" s="55" t="str">
        <f>IF('Indicator Data'!P68="No data","x",ROUND(IF('Indicator Data'!P68=0,0,IF(LOG('Indicator Data'!P68)&gt;BH$195,10,IF(LOG('Indicator Data'!P68)&lt;BH$194,0,10-(BH$195-LOG('Indicator Data'!P68))/(BH$195-BH$194)*10))),1))</f>
        <v>x</v>
      </c>
      <c r="BI65" s="56" t="str">
        <f>IF(BH65="x","x",'Indicator Data'!P68/'Indicator Data'!$CB68)</f>
        <v>x</v>
      </c>
      <c r="BJ65" s="55" t="str">
        <f t="shared" si="48"/>
        <v>x</v>
      </c>
      <c r="BK65" s="55" t="str">
        <f t="shared" si="49"/>
        <v>x</v>
      </c>
      <c r="BL65" s="55">
        <f t="shared" si="50"/>
        <v>8.4</v>
      </c>
      <c r="BM65" s="55">
        <f>ROUND(IF('Indicator Data'!Q68=0,0,IF(LOG('Indicator Data'!Q68)&gt;BM$195,10,IF(LOG('Indicator Data'!Q68)&lt;BM$194,0,10-(BM$195-LOG('Indicator Data'!Q68))/(BM$195-BM$194)*10))),1)</f>
        <v>6.1</v>
      </c>
      <c r="BN65" s="55">
        <f>ROUND(IF('Indicator Data'!R68=0,0,IF(LOG('Indicator Data'!R68)&gt;BN$195,10,IF(LOG('Indicator Data'!R68)&lt;BN$194,0,10-(BN$195-LOG('Indicator Data'!R68))/(BN$195-BN$194)*10))),1)</f>
        <v>7.1</v>
      </c>
      <c r="BO65" s="55">
        <f t="shared" si="51"/>
        <v>6.7666666666666657</v>
      </c>
      <c r="BP65" s="56">
        <f>'Indicator Data'!Q68/'Indicator Data'!$CB68</f>
        <v>4.9267623508324442E-2</v>
      </c>
      <c r="BQ65" s="56">
        <f>'Indicator Data'!R68/'Indicator Data'!$CB68</f>
        <v>4.3156342868510625E-2</v>
      </c>
      <c r="BR65" s="55">
        <f t="shared" si="93"/>
        <v>0.5</v>
      </c>
      <c r="BS65" s="55">
        <f t="shared" si="94"/>
        <v>0.5</v>
      </c>
      <c r="BT65" s="55">
        <f t="shared" si="28"/>
        <v>0.5</v>
      </c>
      <c r="BU65" s="55">
        <f t="shared" si="52"/>
        <v>4.3</v>
      </c>
      <c r="BV65" s="55">
        <f>ROUND(IF('Indicator Data'!S68=0,0,IF(LOG('Indicator Data'!S68)&gt;BV$195,10,IF(LOG('Indicator Data'!S68)&lt;BV$194,0,10-(BV$195-LOG('Indicator Data'!S68))/(BV$195-BV$194)*10))),1)</f>
        <v>0</v>
      </c>
      <c r="BW65" s="55">
        <f>ROUND(IF('Indicator Data'!T68=0,0,IF(LOG('Indicator Data'!T68)&gt;BW$195,10,IF(LOG('Indicator Data'!T68)&lt;BW$194,0,10-(BW$195-LOG('Indicator Data'!T68))/(BW$195-BW$194)*10))),1)</f>
        <v>0</v>
      </c>
      <c r="BX65" s="55">
        <f t="shared" si="53"/>
        <v>0</v>
      </c>
      <c r="BY65" s="56">
        <f>'Indicator Data'!S68/'Indicator Data'!$CB68</f>
        <v>0</v>
      </c>
      <c r="BZ65" s="56">
        <f>'Indicator Data'!T68/'Indicator Data'!$CB68</f>
        <v>0</v>
      </c>
      <c r="CA65" s="55">
        <f t="shared" si="95"/>
        <v>0</v>
      </c>
      <c r="CB65" s="55">
        <f t="shared" si="96"/>
        <v>0</v>
      </c>
      <c r="CC65" s="55">
        <f t="shared" si="54"/>
        <v>0</v>
      </c>
      <c r="CD65" s="55">
        <f t="shared" si="55"/>
        <v>0</v>
      </c>
      <c r="CE65" s="55">
        <f t="shared" si="56"/>
        <v>2.4</v>
      </c>
      <c r="CF65" s="55">
        <f>ROUND(IF('Indicator Data'!U68=0,0,IF(LOG('Indicator Data'!U68)&gt;CF$195,10,IF(LOG('Indicator Data'!U68)&lt;CF$194,0,10-(CF$195-LOG('Indicator Data'!U68))/(CF$195-CF$194)*10))),1)</f>
        <v>0</v>
      </c>
      <c r="CG65" s="56">
        <f>'Indicator Data'!U68/'Indicator Data'!$CB68</f>
        <v>0</v>
      </c>
      <c r="CH65" s="55">
        <f t="shared" si="97"/>
        <v>0</v>
      </c>
      <c r="CI65" s="55">
        <f t="shared" si="57"/>
        <v>0</v>
      </c>
      <c r="CJ65" s="55">
        <f>ROUND(IF('Indicator Data'!V68=0,0,IF(LOG('Indicator Data'!V68)&gt;CJ$195,10,IF(LOG('Indicator Data'!V68)&lt;CJ$194,0,10-(CJ$195-LOG('Indicator Data'!V68))/(CJ$195-CJ$194)*10))),1)</f>
        <v>5.4</v>
      </c>
      <c r="CK65" s="56">
        <f>IF('Indicator Data'!V68/'Indicator Data'!$CB68&gt;1,1,'Indicator Data'!V68/'Indicator Data'!$CB68)</f>
        <v>1.3899344254913853E-2</v>
      </c>
      <c r="CL65" s="55">
        <f t="shared" si="98"/>
        <v>0.1</v>
      </c>
      <c r="CM65" s="55">
        <f t="shared" si="58"/>
        <v>3.2</v>
      </c>
      <c r="CN65" s="55">
        <f>ROUND(IF('Indicator Data'!W68=0,0,IF(LOG('Indicator Data'!W68)&gt;CN$195,10,IF(LOG('Indicator Data'!W68)&lt;CN$194,0,10-(CN$195-LOG('Indicator Data'!W68))/(CN$195-CN$194)*10))),1)</f>
        <v>7</v>
      </c>
      <c r="CO65" s="56">
        <f>'Indicator Data'!W68/'Indicator Data'!$CB68</f>
        <v>0.18588853385646475</v>
      </c>
      <c r="CP65" s="55">
        <f t="shared" si="99"/>
        <v>1.9</v>
      </c>
      <c r="CQ65" s="55">
        <f t="shared" si="59"/>
        <v>5</v>
      </c>
      <c r="CR65" s="55">
        <f t="shared" si="100"/>
        <v>2.8</v>
      </c>
      <c r="CS65" s="55">
        <f>IF('Indicator Data'!BR68="No data","x",ROUND(IF('Indicator Data'!BR68&gt;CS$195,0,IF('Indicator Data'!BR68&lt;CS$194,10,(CS$195-'Indicator Data'!BR68)/(CS$195-CS$194)*10)),1))</f>
        <v>1.1000000000000001</v>
      </c>
      <c r="CT65" s="55">
        <f>IF('Indicator Data'!BS68="No data","x",ROUND(IF('Indicator Data'!BS68&gt;CT$195,0,IF('Indicator Data'!BS68&lt;CT$194,10,(CT$195-'Indicator Data'!BS68)/(CT$195-CT$194)*10)),1))</f>
        <v>0.3</v>
      </c>
      <c r="CU65" s="55" t="str">
        <f>IF('Indicator Data'!AC68="No data","x",ROUND(IF('Indicator Data'!AC68&gt;CU$195,0,IF('Indicator Data'!AC68&lt;CU$194,10,(CU$195-'Indicator Data'!AC68)/(CU$195-CU$194)*10)),1))</f>
        <v>x</v>
      </c>
      <c r="CV65" s="55">
        <f t="shared" si="101"/>
        <v>0.7</v>
      </c>
      <c r="CW65" s="55">
        <f>IF('Indicator Data'!X68="No data","x",ROUND(IF(LOG('Indicator Data'!X68)&gt;CW$195,10,IF(LOG('Indicator Data'!X68)&lt;CW$194,0,10-(CW$195-LOG('Indicator Data'!X68))/(CW$195-CW$194)*10)),1))</f>
        <v>6</v>
      </c>
      <c r="CX65" s="55">
        <f>IF('Indicator Data'!Y68="No data","x",ROUND(IF('Indicator Data'!Y68&gt;CX$195,10,IF('Indicator Data'!Y68&lt;CX$194,0,10-(CX$195-'Indicator Data'!Y68)/(CX$195-CX$194)*10)),1))</f>
        <v>1.5</v>
      </c>
      <c r="CY65" s="55">
        <f>IF('Indicator Data'!Z68="No data","x",ROUND(IF('Indicator Data'!Z68&gt;CY$195,10,IF('Indicator Data'!Z68&lt;CY$194,0,10-(CY$195-'Indicator Data'!Z68)/(CY$195-CY$194)*10)),1))</f>
        <v>5.9</v>
      </c>
      <c r="CZ65" s="55" t="str">
        <f>IF('Indicator Data'!AA68="No data","x",ROUND(IF('Indicator Data'!AA68&gt;CZ$195,10,IF('Indicator Data'!AA68&lt;CZ$194,0,10-(CZ$195-'Indicator Data'!AA68)/(CZ$195-CZ$194)*10)),1))</f>
        <v>x</v>
      </c>
      <c r="DA65" s="55">
        <f t="shared" si="60"/>
        <v>4.5</v>
      </c>
      <c r="DB65" s="55">
        <f t="shared" si="61"/>
        <v>3.2</v>
      </c>
      <c r="DC65" s="55">
        <f>IF('Indicator Data'!AF68="No data","x",ROUND(IF('Indicator Data'!AF68&gt;DC$195,10,IF('Indicator Data'!AF68&lt;DC$194,0,10-(DC$195-'Indicator Data'!AF68)/(DC$195-DC$194)*10)),1))</f>
        <v>3.8</v>
      </c>
      <c r="DD65" s="55">
        <f>IF('Indicator Data'!AG68="No data","x",ROUND(IF('Indicator Data'!AG68&gt;DD$195,10,IF('Indicator Data'!AG68&lt;DD$194,0,10-(DD$195-'Indicator Data'!AG68)/(DD$195-DD$194)*10)),1))</f>
        <v>1.2</v>
      </c>
      <c r="DE65" s="55">
        <f t="shared" si="62"/>
        <v>3.7</v>
      </c>
      <c r="DF65" s="55">
        <f>IF('Indicator Data'!AB68="No data","x",ROUND(IF('Indicator Data'!AB68&gt;DF$195,10,IF('Indicator Data'!AB68&lt;DF$194,0,10-(DF$195-'Indicator Data'!AB68)/(DF$195-DF$194)*10)),1))</f>
        <v>0</v>
      </c>
      <c r="DG65" s="55">
        <f t="shared" si="63"/>
        <v>0.5</v>
      </c>
      <c r="DH65" s="184">
        <f>IF('Indicator Data'!AD68="No data","x",'Indicator Data'!AD68/'Indicator Data'!$CA68)</f>
        <v>1.1859600346480477E-3</v>
      </c>
      <c r="DI65" s="55">
        <f t="shared" si="64"/>
        <v>0</v>
      </c>
      <c r="DJ65" s="55">
        <f>IF('Indicator Data'!AE68="No data","x",ROUND(IF('Indicator Data'!AE68&gt;DJ$195,0,IF('Indicator Data'!AE68&lt;DJ$194,10,(DJ$195-'Indicator Data'!AE68)/(DJ$195-DJ$194)*10)),1))</f>
        <v>4</v>
      </c>
      <c r="DK65" s="55">
        <f t="shared" si="65"/>
        <v>2</v>
      </c>
      <c r="DL65" s="55">
        <f t="shared" si="66"/>
        <v>2.1</v>
      </c>
      <c r="DM65" s="57">
        <f t="shared" si="102"/>
        <v>4.8</v>
      </c>
      <c r="DN65" s="58">
        <f t="shared" si="103"/>
        <v>4.4000000000000004</v>
      </c>
      <c r="DO65" s="55">
        <f>ROUND(IF('Indicator Data'!AH68=0,0,IF('Indicator Data'!AH68&gt;DO$195,10,IF('Indicator Data'!AH68&lt;DO$194,0,10-(DO$195-'Indicator Data'!AH68)/(DO$195-DO$194)*10))),1)</f>
        <v>3.3</v>
      </c>
      <c r="DP65" s="55">
        <f>ROUND(IF('Indicator Data'!AI68=0,0,IF(LOG('Indicator Data'!AI68)&gt;LOG(DP$195),10,IF(LOG('Indicator Data'!AI68)&lt;LOG(DP$194),0,10-(LOG(DP$195)-LOG('Indicator Data'!AI68))/(LOG(DP$195)-LOG(DP$194))*10))),1)</f>
        <v>5.9</v>
      </c>
      <c r="DQ65" s="57">
        <f t="shared" si="104"/>
        <v>4.7</v>
      </c>
      <c r="DR65" s="55">
        <f>'Indicator Data'!AJ68</f>
        <v>0</v>
      </c>
      <c r="DS65" s="55">
        <f>'Indicator Data'!AK68</f>
        <v>0</v>
      </c>
      <c r="DT65" s="57">
        <f t="shared" si="105"/>
        <v>0</v>
      </c>
      <c r="DU65" s="58">
        <f t="shared" si="106"/>
        <v>3.3</v>
      </c>
      <c r="DV65" s="15"/>
      <c r="DW65" s="103"/>
    </row>
    <row r="66" spans="1:127" s="4" customFormat="1" x14ac:dyDescent="0.25">
      <c r="A66" s="121" t="str">
        <f>'Indicator Data'!A69</f>
        <v>Germany</v>
      </c>
      <c r="B66" s="59" t="str">
        <f>'Indicator Data'!B69</f>
        <v>DEU</v>
      </c>
      <c r="C66" s="55">
        <f>ROUND(IF('Indicator Data'!C69=0,0.1,IF(LOG('Indicator Data'!C69)&gt;C$195,10,IF(LOG('Indicator Data'!C69)&lt;C$194,0,10-(C$195-LOG('Indicator Data'!C69))/(C$195-C$194)*10))),1)</f>
        <v>8.3000000000000007</v>
      </c>
      <c r="D66" s="55">
        <f>ROUND(IF('Indicator Data'!D69=0,0.1,IF(LOG('Indicator Data'!D69)&gt;D$195,10,IF(LOG('Indicator Data'!D69)&lt;D$194,0,10-(D$195-LOG('Indicator Data'!D69))/(D$195-D$194)*10))),1)</f>
        <v>3.8</v>
      </c>
      <c r="E66" s="55">
        <f t="shared" si="67"/>
        <v>6.6</v>
      </c>
      <c r="F66" s="55">
        <f>IF('Indicator Data'!E69="No data",0.1,(ROUND(IF('Indicator Data'!E69=0,0,IF(LOG('Indicator Data'!E69)&gt;F$195,10,IF(LOG('Indicator Data'!E69)&lt;F$194,0,10-(F$195-LOG('Indicator Data'!E69))/(F$195-F$194)*10))),1)))</f>
        <v>8.4</v>
      </c>
      <c r="G66" s="55">
        <f>ROUND(IF('Indicator Data'!F69=0,0,IF(LOG('Indicator Data'!F69)&gt;G$195,10,IF(LOG('Indicator Data'!F69)&lt;G$194,0,10-(G$195-LOG('Indicator Data'!F69))/(G$195-G$194)*10))),1)</f>
        <v>0</v>
      </c>
      <c r="H66" s="55">
        <f>ROUND(IF('Indicator Data'!G69=0,0,IF(LOG('Indicator Data'!G69)&gt;H$195,10,IF(LOG('Indicator Data'!G69)&lt;H$194,0,10-(H$195-LOG('Indicator Data'!G69))/(H$195-H$194)*10))),1)</f>
        <v>0</v>
      </c>
      <c r="I66" s="55">
        <f>ROUND(IF('Indicator Data'!H69=0,0,IF(LOG('Indicator Data'!H69)&gt;I$195,10,IF(LOG('Indicator Data'!H69)&lt;I$194,0,10-(I$195-LOG('Indicator Data'!H69))/(I$195-I$194)*10))),1)</f>
        <v>0</v>
      </c>
      <c r="J66" s="55">
        <f t="shared" si="68"/>
        <v>0</v>
      </c>
      <c r="K66" s="55">
        <f>ROUND(IF('Indicator Data'!I69=0,0,IF(LOG('Indicator Data'!I69)&gt;K$195,10,IF(LOG('Indicator Data'!I69)&lt;K$194,0,10-(K$195-LOG('Indicator Data'!I69))/(K$195-K$194)*10))),1)</f>
        <v>0</v>
      </c>
      <c r="L66" s="55">
        <f t="shared" si="69"/>
        <v>0</v>
      </c>
      <c r="M66" s="55">
        <f>ROUND(IF('Indicator Data'!J69=0,0,IF(LOG('Indicator Data'!J69)&gt;M$195,10,IF(LOG('Indicator Data'!J69)&lt;M$194,0,10-(M$195-LOG('Indicator Data'!J69))/(M$195-M$194)*10))),1)</f>
        <v>0</v>
      </c>
      <c r="N66" s="56">
        <f>'Indicator Data'!C69/'Indicator Data'!$CB69</f>
        <v>2.5111320391843039E-4</v>
      </c>
      <c r="O66" s="56">
        <f>'Indicator Data'!D69/'Indicator Data'!$CB69</f>
        <v>1.7411843065761939E-6</v>
      </c>
      <c r="P66" s="56">
        <f>IF(F66=0.1,"x",'Indicator Data'!E69/'Indicator Data'!$CB69)</f>
        <v>2.7146369450828508E-3</v>
      </c>
      <c r="Q66" s="56">
        <f>'Indicator Data'!F69/'Indicator Data'!$CB69</f>
        <v>0</v>
      </c>
      <c r="R66" s="56">
        <f>'Indicator Data'!G69/'Indicator Data'!$CB69</f>
        <v>0</v>
      </c>
      <c r="S66" s="56">
        <f>'Indicator Data'!H69/'Indicator Data'!$CB69</f>
        <v>0</v>
      </c>
      <c r="T66" s="56">
        <f>'Indicator Data'!I69/'Indicator Data'!$CB69</f>
        <v>0</v>
      </c>
      <c r="U66" s="56">
        <f>'Indicator Data'!J69/'Indicator Data'!$CB69</f>
        <v>0</v>
      </c>
      <c r="V66" s="55">
        <f t="shared" si="70"/>
        <v>1.3</v>
      </c>
      <c r="W66" s="55">
        <f t="shared" si="71"/>
        <v>0</v>
      </c>
      <c r="X66" s="55">
        <f t="shared" si="72"/>
        <v>0.7</v>
      </c>
      <c r="Y66" s="55">
        <f t="shared" si="73"/>
        <v>1.8</v>
      </c>
      <c r="Z66" s="55">
        <f t="shared" si="74"/>
        <v>0</v>
      </c>
      <c r="AA66" s="55">
        <f t="shared" si="75"/>
        <v>0</v>
      </c>
      <c r="AB66" s="55">
        <f t="shared" si="76"/>
        <v>0</v>
      </c>
      <c r="AC66" s="55">
        <f t="shared" si="77"/>
        <v>0</v>
      </c>
      <c r="AD66" s="55">
        <f t="shared" si="78"/>
        <v>0</v>
      </c>
      <c r="AE66" s="55">
        <f t="shared" si="79"/>
        <v>0</v>
      </c>
      <c r="AF66" s="55">
        <f t="shared" si="80"/>
        <v>0</v>
      </c>
      <c r="AG66" s="55">
        <f>ROUND(IF('Indicator Data'!K69=0,0,IF('Indicator Data'!K69&gt;AG$195,10,IF('Indicator Data'!K69&lt;AG$194,0,10-(AG$195-'Indicator Data'!K69)/(AG$195-AG$194)*10))),1)</f>
        <v>0</v>
      </c>
      <c r="AH66" s="55">
        <f t="shared" si="81"/>
        <v>4.8</v>
      </c>
      <c r="AI66" s="55">
        <f t="shared" si="82"/>
        <v>1.9</v>
      </c>
      <c r="AJ66" s="55">
        <f t="shared" si="83"/>
        <v>0</v>
      </c>
      <c r="AK66" s="55">
        <f t="shared" si="84"/>
        <v>0</v>
      </c>
      <c r="AL66" s="55">
        <f t="shared" si="85"/>
        <v>0</v>
      </c>
      <c r="AM66" s="55">
        <f t="shared" si="86"/>
        <v>0</v>
      </c>
      <c r="AN66" s="55">
        <f t="shared" si="87"/>
        <v>0</v>
      </c>
      <c r="AO66" s="183">
        <f t="shared" si="88"/>
        <v>4.3</v>
      </c>
      <c r="AP66" s="183">
        <f t="shared" si="41"/>
        <v>6.1</v>
      </c>
      <c r="AQ66" s="183">
        <f t="shared" si="89"/>
        <v>0</v>
      </c>
      <c r="AR66" s="183">
        <f t="shared" si="90"/>
        <v>0</v>
      </c>
      <c r="AS66" s="55">
        <f t="shared" si="91"/>
        <v>0</v>
      </c>
      <c r="AT66" s="55">
        <f>IF('Indicator Data'!L69="No data","x",IF('Indicator Data'!CC69&lt;1000,"x",ROUND((IF('Indicator Data'!L69&gt;AT$195,10,IF('Indicator Data'!L69&lt;AT$194,0,10-(AT$195-'Indicator Data'!L69)/(AT$195-AT$194)*10))),1)))</f>
        <v>1</v>
      </c>
      <c r="AU66" s="183">
        <f t="shared" si="92"/>
        <v>0.5</v>
      </c>
      <c r="AV66" s="55">
        <f>IF('Indicator Data'!M69="No data","x",ROUND(IF('Indicator Data'!M69=0,0,IF(LOG('Indicator Data'!M69)&gt;AV$195,10,IF(LOG('Indicator Data'!M69)&lt;AV$194,0,10-(AV$195-LOG('Indicator Data'!M69))/(AV$195-AV$194)*10))),1))</f>
        <v>0</v>
      </c>
      <c r="AW66" s="56">
        <f>IF(AV66="x","x",'Indicator Data'!M69/'Indicator Data'!$CB69)</f>
        <v>0</v>
      </c>
      <c r="AX66" s="55">
        <f t="shared" si="42"/>
        <v>0</v>
      </c>
      <c r="AY66" s="55">
        <f t="shared" si="43"/>
        <v>0</v>
      </c>
      <c r="AZ66" s="55" t="str">
        <f>IF('Indicator Data'!N69="No data","x",ROUND(IF('Indicator Data'!N69=0,0,IF(LOG('Indicator Data'!N69)&gt;AZ$195,10,IF(LOG('Indicator Data'!N69)&lt;AZ$194,0,10-(AZ$195-LOG('Indicator Data'!N69))/(AZ$195-AZ$194)*10))),1))</f>
        <v>x</v>
      </c>
      <c r="BA66" s="56" t="str">
        <f>IF(AZ66="x","x",'Indicator Data'!N69/'Indicator Data'!$CB69)</f>
        <v>x</v>
      </c>
      <c r="BB66" s="55" t="str">
        <f t="shared" si="44"/>
        <v>x</v>
      </c>
      <c r="BC66" s="55" t="str">
        <f t="shared" si="45"/>
        <v>x</v>
      </c>
      <c r="BD66" s="55" t="str">
        <f>IF('Indicator Data'!O69="No data","x",ROUND(IF('Indicator Data'!O69=0,0,IF(LOG('Indicator Data'!O69)&gt;BD$195,10,IF(LOG('Indicator Data'!O69)&lt;BD$194,0,10-(BD$195-LOG('Indicator Data'!O69))/(BD$195-BD$194)*10))),1))</f>
        <v>x</v>
      </c>
      <c r="BE66" s="56" t="str">
        <f>IF(BD66="x","x",'Indicator Data'!O69/'Indicator Data'!$CB69)</f>
        <v>x</v>
      </c>
      <c r="BF66" s="55" t="str">
        <f t="shared" si="46"/>
        <v>x</v>
      </c>
      <c r="BG66" s="55" t="str">
        <f t="shared" si="47"/>
        <v>x</v>
      </c>
      <c r="BH66" s="55" t="str">
        <f>IF('Indicator Data'!P69="No data","x",ROUND(IF('Indicator Data'!P69=0,0,IF(LOG('Indicator Data'!P69)&gt;BH$195,10,IF(LOG('Indicator Data'!P69)&lt;BH$194,0,10-(BH$195-LOG('Indicator Data'!P69))/(BH$195-BH$194)*10))),1))</f>
        <v>x</v>
      </c>
      <c r="BI66" s="56" t="str">
        <f>IF(BH66="x","x",'Indicator Data'!P69/'Indicator Data'!$CB69)</f>
        <v>x</v>
      </c>
      <c r="BJ66" s="55" t="str">
        <f t="shared" si="48"/>
        <v>x</v>
      </c>
      <c r="BK66" s="55" t="str">
        <f t="shared" si="49"/>
        <v>x</v>
      </c>
      <c r="BL66" s="55">
        <f t="shared" si="50"/>
        <v>0</v>
      </c>
      <c r="BM66" s="55">
        <f>ROUND(IF('Indicator Data'!Q69=0,0,IF(LOG('Indicator Data'!Q69)&gt;BM$195,10,IF(LOG('Indicator Data'!Q69)&lt;BM$194,0,10-(BM$195-LOG('Indicator Data'!Q69))/(BM$195-BM$194)*10))),1)</f>
        <v>0</v>
      </c>
      <c r="BN66" s="55">
        <f>ROUND(IF('Indicator Data'!R69=0,0,IF(LOG('Indicator Data'!R69)&gt;BN$195,10,IF(LOG('Indicator Data'!R69)&lt;BN$194,0,10-(BN$195-LOG('Indicator Data'!R69))/(BN$195-BN$194)*10))),1)</f>
        <v>0</v>
      </c>
      <c r="BO66" s="55">
        <f t="shared" si="51"/>
        <v>0</v>
      </c>
      <c r="BP66" s="56">
        <f>'Indicator Data'!Q69/'Indicator Data'!$CB69</f>
        <v>0</v>
      </c>
      <c r="BQ66" s="56">
        <f>'Indicator Data'!R69/'Indicator Data'!$CB69</f>
        <v>0</v>
      </c>
      <c r="BR66" s="55">
        <f t="shared" si="93"/>
        <v>0</v>
      </c>
      <c r="BS66" s="55">
        <f t="shared" si="94"/>
        <v>0</v>
      </c>
      <c r="BT66" s="55">
        <f t="shared" si="28"/>
        <v>0</v>
      </c>
      <c r="BU66" s="55">
        <f t="shared" si="52"/>
        <v>0</v>
      </c>
      <c r="BV66" s="55">
        <f>ROUND(IF('Indicator Data'!S69=0,0,IF(LOG('Indicator Data'!S69)&gt;BV$195,10,IF(LOG('Indicator Data'!S69)&lt;BV$194,0,10-(BV$195-LOG('Indicator Data'!S69))/(BV$195-BV$194)*10))),1)</f>
        <v>0</v>
      </c>
      <c r="BW66" s="55">
        <f>ROUND(IF('Indicator Data'!T69=0,0,IF(LOG('Indicator Data'!T69)&gt;BW$195,10,IF(LOG('Indicator Data'!T69)&lt;BW$194,0,10-(BW$195-LOG('Indicator Data'!T69))/(BW$195-BW$194)*10))),1)</f>
        <v>0</v>
      </c>
      <c r="BX66" s="55">
        <f t="shared" si="53"/>
        <v>0</v>
      </c>
      <c r="BY66" s="56">
        <f>'Indicator Data'!S69/'Indicator Data'!$CB69</f>
        <v>0</v>
      </c>
      <c r="BZ66" s="56">
        <f>'Indicator Data'!T69/'Indicator Data'!$CB69</f>
        <v>0</v>
      </c>
      <c r="CA66" s="55">
        <f t="shared" si="95"/>
        <v>0</v>
      </c>
      <c r="CB66" s="55">
        <f t="shared" si="96"/>
        <v>0</v>
      </c>
      <c r="CC66" s="55">
        <f t="shared" si="54"/>
        <v>0</v>
      </c>
      <c r="CD66" s="55">
        <f t="shared" si="55"/>
        <v>0</v>
      </c>
      <c r="CE66" s="55">
        <f t="shared" si="56"/>
        <v>0</v>
      </c>
      <c r="CF66" s="55">
        <f>ROUND(IF('Indicator Data'!U69=0,0,IF(LOG('Indicator Data'!U69)&gt;CF$195,10,IF(LOG('Indicator Data'!U69)&lt;CF$194,0,10-(CF$195-LOG('Indicator Data'!U69))/(CF$195-CF$194)*10))),1)</f>
        <v>0</v>
      </c>
      <c r="CG66" s="56">
        <f>'Indicator Data'!U69/'Indicator Data'!$CB69</f>
        <v>0</v>
      </c>
      <c r="CH66" s="55">
        <f t="shared" si="97"/>
        <v>0</v>
      </c>
      <c r="CI66" s="55">
        <f t="shared" si="57"/>
        <v>0</v>
      </c>
      <c r="CJ66" s="55">
        <f>ROUND(IF('Indicator Data'!V69=0,0,IF(LOG('Indicator Data'!V69)&gt;CJ$195,10,IF(LOG('Indicator Data'!V69)&lt;CJ$194,0,10-(CJ$195-LOG('Indicator Data'!V69))/(CJ$195-CJ$194)*10))),1)</f>
        <v>0</v>
      </c>
      <c r="CK66" s="56">
        <f>IF('Indicator Data'!V69/'Indicator Data'!$CB69&gt;1,1,'Indicator Data'!V69/'Indicator Data'!$CB69)</f>
        <v>0</v>
      </c>
      <c r="CL66" s="55">
        <f t="shared" si="98"/>
        <v>0</v>
      </c>
      <c r="CM66" s="55">
        <f t="shared" si="58"/>
        <v>0</v>
      </c>
      <c r="CN66" s="55">
        <f>ROUND(IF('Indicator Data'!W69=0,0,IF(LOG('Indicator Data'!W69)&gt;CN$195,10,IF(LOG('Indicator Data'!W69)&lt;CN$194,0,10-(CN$195-LOG('Indicator Data'!W69))/(CN$195-CN$194)*10))),1)</f>
        <v>0</v>
      </c>
      <c r="CO66" s="56">
        <f>'Indicator Data'!W69/'Indicator Data'!$CB69</f>
        <v>0</v>
      </c>
      <c r="CP66" s="55">
        <f t="shared" si="99"/>
        <v>0</v>
      </c>
      <c r="CQ66" s="55">
        <f t="shared" si="59"/>
        <v>0</v>
      </c>
      <c r="CR66" s="55">
        <f t="shared" si="100"/>
        <v>0</v>
      </c>
      <c r="CS66" s="55">
        <f>IF('Indicator Data'!BR69="No data","x",ROUND(IF('Indicator Data'!BR69&gt;CS$195,0,IF('Indicator Data'!BR69&lt;CS$194,10,(CS$195-'Indicator Data'!BR69)/(CS$195-CS$194)*10)),1))</f>
        <v>0.1</v>
      </c>
      <c r="CT66" s="55">
        <f>IF('Indicator Data'!BS69="No data","x",ROUND(IF('Indicator Data'!BS69&gt;CT$195,0,IF('Indicator Data'!BS69&lt;CT$194,10,(CT$195-'Indicator Data'!BS69)/(CT$195-CT$194)*10)),1))</f>
        <v>0</v>
      </c>
      <c r="CU66" s="55" t="str">
        <f>IF('Indicator Data'!AC69="No data","x",ROUND(IF('Indicator Data'!AC69&gt;CU$195,0,IF('Indicator Data'!AC69&lt;CU$194,10,(CU$195-'Indicator Data'!AC69)/(CU$195-CU$194)*10)),1))</f>
        <v>x</v>
      </c>
      <c r="CV66" s="55">
        <f t="shared" si="101"/>
        <v>0.1</v>
      </c>
      <c r="CW66" s="55">
        <f>IF('Indicator Data'!X69="No data","x",ROUND(IF(LOG('Indicator Data'!X69)&gt;CW$195,10,IF(LOG('Indicator Data'!X69)&lt;CW$194,0,10-(CW$195-LOG('Indicator Data'!X69))/(CW$195-CW$194)*10)),1))</f>
        <v>7.9</v>
      </c>
      <c r="CX66" s="55">
        <f>IF('Indicator Data'!Y69="No data","x",ROUND(IF('Indicator Data'!Y69&gt;CX$195,10,IF('Indicator Data'!Y69&lt;CX$194,0,10-(CX$195-'Indicator Data'!Y69)/(CX$195-CX$194)*10)),1))</f>
        <v>0.8</v>
      </c>
      <c r="CY66" s="55">
        <f>IF('Indicator Data'!Z69="No data","x",ROUND(IF('Indicator Data'!Z69&gt;CY$195,10,IF('Indicator Data'!Z69&lt;CY$194,0,10-(CY$195-'Indicator Data'!Z69)/(CY$195-CY$194)*10)),1))</f>
        <v>7.7</v>
      </c>
      <c r="CZ66" s="55">
        <f>IF('Indicator Data'!AA69="No data","x",ROUND(IF('Indicator Data'!AA69&gt;CZ$195,10,IF('Indicator Data'!AA69&lt;CZ$194,0,10-(CZ$195-'Indicator Data'!AA69)/(CZ$195-CZ$194)*10)),1))</f>
        <v>0.3</v>
      </c>
      <c r="DA66" s="55">
        <f t="shared" si="60"/>
        <v>4.2</v>
      </c>
      <c r="DB66" s="55">
        <f t="shared" si="61"/>
        <v>2.8</v>
      </c>
      <c r="DC66" s="55">
        <f>IF('Indicator Data'!AF69="No data","x",ROUND(IF('Indicator Data'!AF69&gt;DC$195,10,IF('Indicator Data'!AF69&lt;DC$194,0,10-(DC$195-'Indicator Data'!AF69)/(DC$195-DC$194)*10)),1))</f>
        <v>0</v>
      </c>
      <c r="DD66" s="55">
        <f>IF('Indicator Data'!AG69="No data","x",ROUND(IF('Indicator Data'!AG69&gt;DD$195,10,IF('Indicator Data'!AG69&lt;DD$194,0,10-(DD$195-'Indicator Data'!AG69)/(DD$195-DD$194)*10)),1))</f>
        <v>0</v>
      </c>
      <c r="DE66" s="55">
        <f t="shared" si="62"/>
        <v>2.8</v>
      </c>
      <c r="DF66" s="55">
        <f>IF('Indicator Data'!AB69="No data","x",ROUND(IF('Indicator Data'!AB69&gt;DF$195,10,IF('Indicator Data'!AB69&lt;DF$194,0,10-(DF$195-'Indicator Data'!AB69)/(DF$195-DF$194)*10)),1))</f>
        <v>0</v>
      </c>
      <c r="DG66" s="55">
        <f t="shared" si="63"/>
        <v>0</v>
      </c>
      <c r="DH66" s="184">
        <f>IF('Indicator Data'!AD69="No data","x",'Indicator Data'!AD69/'Indicator Data'!$CA69)</f>
        <v>3.714331562924292E-4</v>
      </c>
      <c r="DI66" s="55">
        <f t="shared" si="64"/>
        <v>6.3</v>
      </c>
      <c r="DJ66" s="55">
        <f>IF('Indicator Data'!AE69="No data","x",ROUND(IF('Indicator Data'!AE69&gt;DJ$195,0,IF('Indicator Data'!AE69&lt;DJ$194,10,(DJ$195-'Indicator Data'!AE69)/(DJ$195-DJ$194)*10)),1))</f>
        <v>2</v>
      </c>
      <c r="DK66" s="55">
        <f t="shared" si="65"/>
        <v>4.2</v>
      </c>
      <c r="DL66" s="55">
        <f t="shared" si="66"/>
        <v>2.2999999999999998</v>
      </c>
      <c r="DM66" s="57">
        <f t="shared" si="102"/>
        <v>1.4</v>
      </c>
      <c r="DN66" s="58">
        <f t="shared" si="103"/>
        <v>2.4</v>
      </c>
      <c r="DO66" s="55">
        <f>ROUND(IF('Indicator Data'!AH69=0,0,IF('Indicator Data'!AH69&gt;DO$195,10,IF('Indicator Data'!AH69&lt;DO$194,0,10-(DO$195-'Indicator Data'!AH69)/(DO$195-DO$194)*10))),1)</f>
        <v>0.3</v>
      </c>
      <c r="DP66" s="55">
        <f>ROUND(IF('Indicator Data'!AI69=0,0,IF(LOG('Indicator Data'!AI69)&gt;LOG(DP$195),10,IF(LOG('Indicator Data'!AI69)&lt;LOG(DP$194),0,10-(LOG(DP$195)-LOG('Indicator Data'!AI69))/(LOG(DP$195)-LOG(DP$194))*10))),1)</f>
        <v>1.3</v>
      </c>
      <c r="DQ66" s="57">
        <f t="shared" si="104"/>
        <v>0.8</v>
      </c>
      <c r="DR66" s="55">
        <f>'Indicator Data'!AJ69</f>
        <v>0</v>
      </c>
      <c r="DS66" s="55">
        <f>'Indicator Data'!AK69</f>
        <v>0</v>
      </c>
      <c r="DT66" s="57">
        <f t="shared" si="105"/>
        <v>0</v>
      </c>
      <c r="DU66" s="58">
        <f t="shared" si="106"/>
        <v>0.6</v>
      </c>
      <c r="DV66" s="15"/>
      <c r="DW66" s="103"/>
    </row>
    <row r="67" spans="1:127" s="4" customFormat="1" x14ac:dyDescent="0.25">
      <c r="A67" s="121" t="str">
        <f>'Indicator Data'!A70</f>
        <v>Ghana</v>
      </c>
      <c r="B67" s="59" t="str">
        <f>'Indicator Data'!B70</f>
        <v>GHA</v>
      </c>
      <c r="C67" s="55">
        <f>ROUND(IF('Indicator Data'!C70=0,0.1,IF(LOG('Indicator Data'!C70)&gt;C$195,10,IF(LOG('Indicator Data'!C70)&lt;C$194,0,10-(C$195-LOG('Indicator Data'!C70))/(C$195-C$194)*10))),1)</f>
        <v>0.1</v>
      </c>
      <c r="D67" s="55">
        <f>ROUND(IF('Indicator Data'!D70=0,0.1,IF(LOG('Indicator Data'!D70)&gt;D$195,10,IF(LOG('Indicator Data'!D70)&lt;D$194,0,10-(D$195-LOG('Indicator Data'!D70))/(D$195-D$194)*10))),1)</f>
        <v>0.1</v>
      </c>
      <c r="E67" s="55">
        <f t="shared" ref="E67:E98" si="107">ROUND((10-GEOMEAN(((10-C67)/10*9+1),((10-D67)/10*9+1)))/9*10,1)</f>
        <v>0.1</v>
      </c>
      <c r="F67" s="55">
        <f>IF('Indicator Data'!E70="No data",0.1,(ROUND(IF('Indicator Data'!E70=0,0,IF(LOG('Indicator Data'!E70)&gt;F$195,10,IF(LOG('Indicator Data'!E70)&lt;F$194,0,10-(F$195-LOG('Indicator Data'!E70))/(F$195-F$194)*10))),1)))</f>
        <v>7.1</v>
      </c>
      <c r="G67" s="55">
        <f>ROUND(IF('Indicator Data'!F70=0,0,IF(LOG('Indicator Data'!F70)&gt;G$195,10,IF(LOG('Indicator Data'!F70)&lt;G$194,0,10-(G$195-LOG('Indicator Data'!F70))/(G$195-G$194)*10))),1)</f>
        <v>5.3</v>
      </c>
      <c r="H67" s="55">
        <f>ROUND(IF('Indicator Data'!G70=0,0,IF(LOG('Indicator Data'!G70)&gt;H$195,10,IF(LOG('Indicator Data'!G70)&lt;H$194,0,10-(H$195-LOG('Indicator Data'!G70))/(H$195-H$194)*10))),1)</f>
        <v>0</v>
      </c>
      <c r="I67" s="55">
        <f>ROUND(IF('Indicator Data'!H70=0,0,IF(LOG('Indicator Data'!H70)&gt;I$195,10,IF(LOG('Indicator Data'!H70)&lt;I$194,0,10-(I$195-LOG('Indicator Data'!H70))/(I$195-I$194)*10))),1)</f>
        <v>0</v>
      </c>
      <c r="J67" s="55">
        <f t="shared" ref="J67:J98" si="108">ROUND((10-GEOMEAN(((10-H67)/10*9+1),((10-I67)/10*9+1)))/9*10,1)</f>
        <v>0</v>
      </c>
      <c r="K67" s="55">
        <f>ROUND(IF('Indicator Data'!I70=0,0,IF(LOG('Indicator Data'!I70)&gt;K$195,10,IF(LOG('Indicator Data'!I70)&lt;K$194,0,10-(K$195-LOG('Indicator Data'!I70))/(K$195-K$194)*10))),1)</f>
        <v>0</v>
      </c>
      <c r="L67" s="55">
        <f t="shared" ref="L67:L98" si="109">ROUND((10-GEOMEAN(((10-J67)/10*9+1),((10-K67)/10*9+1)))/9*10,1)</f>
        <v>0</v>
      </c>
      <c r="M67" s="55">
        <f>ROUND(IF('Indicator Data'!J70=0,0,IF(LOG('Indicator Data'!J70)&gt;M$195,10,IF(LOG('Indicator Data'!J70)&lt;M$194,0,10-(M$195-LOG('Indicator Data'!J70))/(M$195-M$194)*10))),1)</f>
        <v>0</v>
      </c>
      <c r="N67" s="56">
        <f>'Indicator Data'!C70/'Indicator Data'!$CB70</f>
        <v>0</v>
      </c>
      <c r="O67" s="56">
        <f>'Indicator Data'!D70/'Indicator Data'!$CB70</f>
        <v>0</v>
      </c>
      <c r="P67" s="56">
        <f>IF(F67=0.1,"x",'Indicator Data'!E70/'Indicator Data'!$CB70)</f>
        <v>2.4497627290656259E-3</v>
      </c>
      <c r="Q67" s="56">
        <f>'Indicator Data'!F70/'Indicator Data'!$CB70</f>
        <v>5.7992680973956479E-7</v>
      </c>
      <c r="R67" s="56">
        <f>'Indicator Data'!G70/'Indicator Data'!$CB70</f>
        <v>0</v>
      </c>
      <c r="S67" s="56">
        <f>'Indicator Data'!H70/'Indicator Data'!$CB70</f>
        <v>0</v>
      </c>
      <c r="T67" s="56">
        <f>'Indicator Data'!I70/'Indicator Data'!$CB70</f>
        <v>0</v>
      </c>
      <c r="U67" s="56">
        <f>'Indicator Data'!J70/'Indicator Data'!$CB70</f>
        <v>0</v>
      </c>
      <c r="V67" s="55">
        <f t="shared" ref="V67:V98" si="110">ROUND(IF(N67&gt;V$195,10,IF(N67&lt;V$194,0,10-(V$195-N67)/(V$195-V$194)*10)),1)</f>
        <v>0</v>
      </c>
      <c r="W67" s="55">
        <f t="shared" ref="W67:W98" si="111">ROUND(IF(O67&gt;W$195,10,IF(O67&lt;W$194,0,10-(W$195-O67)/(W$195-W$194)*10)),1)</f>
        <v>0</v>
      </c>
      <c r="X67" s="55">
        <f t="shared" ref="X67:X98" si="112">ROUND(((10-GEOMEAN(((10-V67)/10*9+1),((10-W67)/10*9+1)))/9*10),1)</f>
        <v>0</v>
      </c>
      <c r="Y67" s="55">
        <f t="shared" ref="Y67:Y98" si="113">IF(P67="x",0.1,ROUND(IF(P67&gt;Y$195,10,IF(P67&lt;Y$194,0,10-(Y$195-P67)/(Y$195-Y$194)*10)),1))</f>
        <v>1.6</v>
      </c>
      <c r="Z67" s="55">
        <f t="shared" ref="Z67:Z98" si="114">ROUND(IF(Q67=0,0,IF(LOG(Q67)&gt;Z$195,10,IF(LOG(Q67)&lt;=Z$194,0,10-(Z$195-LOG(Q67))/(Z$195-Z$194)*10))),1)</f>
        <v>5</v>
      </c>
      <c r="AA67" s="55">
        <f t="shared" ref="AA67:AA98" si="115">ROUND(IF(R67&gt;AA$195,10,IF(R67&lt;AA$194,0,10-(AA$195-R67)/(AA$195-AA$194)*10)),1)</f>
        <v>0</v>
      </c>
      <c r="AB67" s="55">
        <f t="shared" ref="AB67:AB98" si="116">ROUND(IF(S67&gt;AB$195,10,IF(S67&lt;AB$194,0,10-(AB$195-S67)/(AB$195-AB$194)*10)),1)</f>
        <v>0</v>
      </c>
      <c r="AC67" s="55">
        <f t="shared" ref="AC67:AC98" si="117">ROUND(((10-GEOMEAN(((10-AA67)/10*9+1),((10-AB67)/10*9+1)))/9*10),1)</f>
        <v>0</v>
      </c>
      <c r="AD67" s="55">
        <f t="shared" ref="AD67:AD98" si="118">ROUND(IF(T67=0,0,IF(T67&gt;AD$195,10,IF(T67&lt;=AD$194,0,10-(AD$195-T67)/(AD$195-AD$194)*10))),1)</f>
        <v>0</v>
      </c>
      <c r="AE67" s="55">
        <f t="shared" ref="AE67:AE98" si="119">ROUND((10-GEOMEAN(((10-AC67)/10*9+1),((10-AD67)/10*9+1)))/9*10,1)</f>
        <v>0</v>
      </c>
      <c r="AF67" s="55">
        <f t="shared" ref="AF67:AF98" si="120">ROUND(IF(U67&gt;AF$195,10,IF(U67&lt;AF$194,0,10-(AF$195-U67)/(AF$195-AF$194)*10)),1)</f>
        <v>0</v>
      </c>
      <c r="AG67" s="55">
        <f>ROUND(IF('Indicator Data'!K70=0,0,IF('Indicator Data'!K70&gt;AG$195,10,IF('Indicator Data'!K70&lt;AG$194,0,10-(AG$195-'Indicator Data'!K70)/(AG$195-AG$194)*10))),1)</f>
        <v>0</v>
      </c>
      <c r="AH67" s="55">
        <f t="shared" ref="AH67:AH98" si="121">ROUND(AVERAGE(C67,V67),1)</f>
        <v>0.1</v>
      </c>
      <c r="AI67" s="55">
        <f t="shared" ref="AI67:AI98" si="122">ROUND(AVERAGE(D67,W67),1)</f>
        <v>0.1</v>
      </c>
      <c r="AJ67" s="55">
        <f t="shared" ref="AJ67:AJ98" si="123">ROUND(AVERAGE(AA67,H67),1)</f>
        <v>0</v>
      </c>
      <c r="AK67" s="55">
        <f t="shared" ref="AK67:AK98" si="124">ROUND(AVERAGE(AB67,I67),1)</f>
        <v>0</v>
      </c>
      <c r="AL67" s="55">
        <f t="shared" ref="AL67:AL98" si="125">ROUND((10-GEOMEAN(((10-AJ67)/10*9+1),((10-AK67)/10*9+1)))/9*10,1)</f>
        <v>0</v>
      </c>
      <c r="AM67" s="55">
        <f t="shared" ref="AM67:AM98" si="126">ROUND(AVERAGE(AD67,K67),1)</f>
        <v>0</v>
      </c>
      <c r="AN67" s="55">
        <f t="shared" ref="AN67:AN98" si="127">ROUND((10-GEOMEAN(((10-M67)/10*9+1),((10-AF67)/10*9+1)))/9*10,1)</f>
        <v>0</v>
      </c>
      <c r="AO67" s="183">
        <f t="shared" ref="AO67:AO98" si="128">ROUND((10-GEOMEAN(((10-E67)/10*9+1),((10-X67)/10*9+1)))/9*10,1)</f>
        <v>0.1</v>
      </c>
      <c r="AP67" s="183">
        <f t="shared" si="41"/>
        <v>4.9000000000000004</v>
      </c>
      <c r="AQ67" s="183">
        <f t="shared" ref="AQ67:AQ98" si="129">ROUND((10-GEOMEAN(((10-G67)/10*9+1),((10-Z67)/10*9+1)))/9*10,1)</f>
        <v>5.2</v>
      </c>
      <c r="AR67" s="183">
        <f t="shared" ref="AR67:AR98" si="130">ROUND((10-GEOMEAN(((10-L67)/10*9+1),((10-AE67)/10*9+1)))/9*10,1)</f>
        <v>0</v>
      </c>
      <c r="AS67" s="55">
        <f t="shared" ref="AS67:AS98" si="131">ROUND(AVERAGE(AG67,AN67),1)</f>
        <v>0</v>
      </c>
      <c r="AT67" s="55">
        <f>IF('Indicator Data'!L70="No data","x",IF('Indicator Data'!CC70&lt;1000,"x",ROUND((IF('Indicator Data'!L70&gt;AT$195,10,IF('Indicator Data'!L70&lt;AT$194,0,10-(AT$195-'Indicator Data'!L70)/(AT$195-AT$194)*10))),1)))</f>
        <v>2</v>
      </c>
      <c r="AU67" s="183">
        <f t="shared" ref="AU67:AU98" si="132">ROUND(AVERAGE(AS67,AT67),1)</f>
        <v>1</v>
      </c>
      <c r="AV67" s="55">
        <f>IF('Indicator Data'!M70="No data","x",ROUND(IF('Indicator Data'!M70=0,0,IF(LOG('Indicator Data'!M70)&gt;AV$195,10,IF(LOG('Indicator Data'!M70)&lt;AV$194,0,10-(AV$195-LOG('Indicator Data'!M70))/(AV$195-AV$194)*10))),1))</f>
        <v>8.6999999999999993</v>
      </c>
      <c r="AW67" s="56">
        <f>IF(AV67="x","x",'Indicator Data'!M70/'Indicator Data'!$CB70)</f>
        <v>0.47627400801552106</v>
      </c>
      <c r="AX67" s="55">
        <f t="shared" si="42"/>
        <v>5.3</v>
      </c>
      <c r="AY67" s="55">
        <f t="shared" si="43"/>
        <v>7.4</v>
      </c>
      <c r="AZ67" s="55">
        <f>IF('Indicator Data'!N70="No data","x",ROUND(IF('Indicator Data'!N70=0,0,IF(LOG('Indicator Data'!N70)&gt;AZ$195,10,IF(LOG('Indicator Data'!N70)&lt;AZ$194,0,10-(AZ$195-LOG('Indicator Data'!N70))/(AZ$195-AZ$194)*10))),1))</f>
        <v>7.8</v>
      </c>
      <c r="BA67" s="56">
        <f>IF(AZ67="x","x",'Indicator Data'!N70/'Indicator Data'!$CB70)</f>
        <v>1.6847403487356357E-2</v>
      </c>
      <c r="BB67" s="55">
        <f t="shared" si="44"/>
        <v>3.4</v>
      </c>
      <c r="BC67" s="55">
        <f t="shared" si="45"/>
        <v>6.1</v>
      </c>
      <c r="BD67" s="55">
        <f>IF('Indicator Data'!O70="No data","x",ROUND(IF('Indicator Data'!O70=0,0,IF(LOG('Indicator Data'!O70)&gt;BD$195,10,IF(LOG('Indicator Data'!O70)&lt;BD$194,0,10-(BD$195-LOG('Indicator Data'!O70))/(BD$195-BD$194)*10))),1))</f>
        <v>10</v>
      </c>
      <c r="BE67" s="56">
        <f>IF(BD67="x","x",'Indicator Data'!O70/'Indicator Data'!$CB70)</f>
        <v>0.34838698186417333</v>
      </c>
      <c r="BF67" s="55">
        <f t="shared" si="46"/>
        <v>10</v>
      </c>
      <c r="BG67" s="55">
        <f t="shared" si="47"/>
        <v>10</v>
      </c>
      <c r="BH67" s="55">
        <f>IF('Indicator Data'!P70="No data","x",ROUND(IF('Indicator Data'!P70=0,0,IF(LOG('Indicator Data'!P70)&gt;BH$195,10,IF(LOG('Indicator Data'!P70)&lt;BH$194,0,10-(BH$195-LOG('Indicator Data'!P70))/(BH$195-BH$194)*10))),1))</f>
        <v>7.2</v>
      </c>
      <c r="BI67" s="56">
        <f>IF(BH67="x","x",'Indicator Data'!P70/'Indicator Data'!$CB70)</f>
        <v>7.8015037450449402E-3</v>
      </c>
      <c r="BJ67" s="55">
        <f t="shared" si="48"/>
        <v>0.8</v>
      </c>
      <c r="BK67" s="55">
        <f t="shared" si="49"/>
        <v>4.8</v>
      </c>
      <c r="BL67" s="55">
        <f t="shared" si="50"/>
        <v>7.7</v>
      </c>
      <c r="BM67" s="55">
        <f>ROUND(IF('Indicator Data'!Q70=0,0,IF(LOG('Indicator Data'!Q70)&gt;BM$195,10,IF(LOG('Indicator Data'!Q70)&lt;BM$194,0,10-(BM$195-LOG('Indicator Data'!Q70))/(BM$195-BM$194)*10))),1)</f>
        <v>9.1999999999999993</v>
      </c>
      <c r="BN67" s="55">
        <f>ROUND(IF('Indicator Data'!R70=0,0,IF(LOG('Indicator Data'!R70)&gt;BN$195,10,IF(LOG('Indicator Data'!R70)&lt;BN$194,0,10-(BN$195-LOG('Indicator Data'!R70))/(BN$195-BN$194)*10))),1)</f>
        <v>0</v>
      </c>
      <c r="BO67" s="55">
        <f t="shared" si="51"/>
        <v>3.0666666666666664</v>
      </c>
      <c r="BP67" s="56">
        <f>'Indicator Data'!Q70/'Indicator Data'!$CB70</f>
        <v>0.99297239446388463</v>
      </c>
      <c r="BQ67" s="56">
        <f>'Indicator Data'!R70/'Indicator Data'!$CB70</f>
        <v>0</v>
      </c>
      <c r="BR67" s="55">
        <f t="shared" ref="BR67:BR98" si="133">ROUND(IF(BP67&gt;BR$195,10,IF(BP67&lt;BR$194,0,10-(BR$195-BP67)/(BR$195-BR$194)*10)),1)</f>
        <v>9.9</v>
      </c>
      <c r="BS67" s="55">
        <f t="shared" ref="BS67:BS98" si="134">ROUND(IF(BQ67&gt;BS$195,10,IF(BQ67&lt;BS$194,0,10-(BS$195-BQ67)/(BS$195-BS$194)*10)),1)</f>
        <v>0</v>
      </c>
      <c r="BT67" s="55">
        <f t="shared" ref="BT67:BT130" si="135">AVERAGE(BR67,BS67,BS67)</f>
        <v>3.3000000000000003</v>
      </c>
      <c r="BU67" s="55">
        <f t="shared" si="52"/>
        <v>3.2</v>
      </c>
      <c r="BV67" s="55">
        <f>ROUND(IF('Indicator Data'!S70=0,0,IF(LOG('Indicator Data'!S70)&gt;BV$195,10,IF(LOG('Indicator Data'!S70)&lt;BV$194,0,10-(BV$195-LOG('Indicator Data'!S70))/(BV$195-BV$194)*10))),1)</f>
        <v>5.5</v>
      </c>
      <c r="BW67" s="55">
        <f>ROUND(IF('Indicator Data'!T70=0,0,IF(LOG('Indicator Data'!T70)&gt;BW$195,10,IF(LOG('Indicator Data'!T70)&lt;BW$194,0,10-(BW$195-LOG('Indicator Data'!T70))/(BW$195-BW$194)*10))),1)</f>
        <v>9.1999999999999993</v>
      </c>
      <c r="BX67" s="55">
        <f t="shared" si="53"/>
        <v>7.9666666666666659</v>
      </c>
      <c r="BY67" s="56">
        <f>'Indicator Data'!S70/'Indicator Data'!$CB70</f>
        <v>2.583224232780873E-3</v>
      </c>
      <c r="BZ67" s="56">
        <f>'Indicator Data'!T70/'Indicator Data'!$CB70</f>
        <v>0.99038917023110373</v>
      </c>
      <c r="CA67" s="55">
        <f t="shared" ref="CA67:CA98" si="136">ROUND(IF(BY67&gt;CA$195,10,IF(BY67&lt;CA$194,0,10-(CA$195-BY67)/(CA$195-CA$194)*10)),1)</f>
        <v>0</v>
      </c>
      <c r="CB67" s="55">
        <f t="shared" ref="CB67:CB98" si="137">ROUND(IF(BZ67&gt;CB$195,10,IF(BZ67&lt;CB$194,0,10-(CB$195-BZ67)/(CB$195-CB$194)*10)),1)</f>
        <v>9.9</v>
      </c>
      <c r="CC67" s="55">
        <f t="shared" si="54"/>
        <v>6.6000000000000005</v>
      </c>
      <c r="CD67" s="55">
        <f t="shared" si="55"/>
        <v>7.3</v>
      </c>
      <c r="CE67" s="55">
        <f t="shared" si="56"/>
        <v>5.6</v>
      </c>
      <c r="CF67" s="55">
        <f>ROUND(IF('Indicator Data'!U70=0,0,IF(LOG('Indicator Data'!U70)&gt;CF$195,10,IF(LOG('Indicator Data'!U70)&lt;CF$194,0,10-(CF$195-LOG('Indicator Data'!U70))/(CF$195-CF$194)*10))),1)</f>
        <v>9</v>
      </c>
      <c r="CG67" s="56">
        <f>'Indicator Data'!U70/'Indicator Data'!$CB70</f>
        <v>0.68876100385622185</v>
      </c>
      <c r="CH67" s="55">
        <f t="shared" ref="CH67:CH98" si="138">ROUND(IF(CG67&gt;CH$195,10,IF(CG67&lt;CH$194,0,10-(CH$195-CG67)/(CH$195-CH$194)*10)),1)</f>
        <v>7.7</v>
      </c>
      <c r="CI67" s="55">
        <f t="shared" si="57"/>
        <v>8.4</v>
      </c>
      <c r="CJ67" s="55">
        <f>ROUND(IF('Indicator Data'!V70=0,0,IF(LOG('Indicator Data'!V70)&gt;CJ$195,10,IF(LOG('Indicator Data'!V70)&lt;CJ$194,0,10-(CJ$195-LOG('Indicator Data'!V70))/(CJ$195-CJ$194)*10))),1)</f>
        <v>9.1</v>
      </c>
      <c r="CK67" s="56">
        <f>IF('Indicator Data'!V70/'Indicator Data'!$CB70&gt;1,1,'Indicator Data'!V70/'Indicator Data'!$CB70)</f>
        <v>0.87711717682740697</v>
      </c>
      <c r="CL67" s="55">
        <f t="shared" ref="CL67:CL98" si="139">ROUND(IF(CK67&gt;CL$195,10,IF(CK67&lt;CL$194,0,10-(CL$195-CK67)/(CL$195-CL$194)*10)),1)</f>
        <v>8.8000000000000007</v>
      </c>
      <c r="CM67" s="55">
        <f t="shared" si="58"/>
        <v>9</v>
      </c>
      <c r="CN67" s="55">
        <f>ROUND(IF('Indicator Data'!W70=0,0,IF(LOG('Indicator Data'!W70)&gt;CN$195,10,IF(LOG('Indicator Data'!W70)&lt;CN$194,0,10-(CN$195-LOG('Indicator Data'!W70))/(CN$195-CN$194)*10))),1)</f>
        <v>9.1999999999999993</v>
      </c>
      <c r="CO67" s="56">
        <f>'Indicator Data'!W70/'Indicator Data'!$CB70</f>
        <v>0.98285981679121248</v>
      </c>
      <c r="CP67" s="55">
        <f t="shared" ref="CP67:CP98" si="140">ROUND(IF(CO67&gt;CP$195,10,IF(CO67&lt;CP$194,0,10-(CP$195-CO67)/(CP$195-CP$194)*10)),1)</f>
        <v>9.8000000000000007</v>
      </c>
      <c r="CQ67" s="55">
        <f t="shared" si="59"/>
        <v>9.5</v>
      </c>
      <c r="CR67" s="55">
        <f t="shared" ref="CR67:CR98" si="141">ROUND((10-GEOMEAN(((10-CM67)/10*9+1),((10-CE67)/10*9+1),((10-CI67)/10*9+1),((10-CQ67)/10*9+1)))/9*10,1)</f>
        <v>8.4</v>
      </c>
      <c r="CS67" s="55">
        <f>IF('Indicator Data'!BR70="No data","x",ROUND(IF('Indicator Data'!BR70&gt;CS$195,0,IF('Indicator Data'!BR70&lt;CS$194,10,(CS$195-'Indicator Data'!BR70)/(CS$195-CS$194)*10)),1))</f>
        <v>9.1</v>
      </c>
      <c r="CT67" s="55">
        <f>IF('Indicator Data'!BS70="No data","x",ROUND(IF('Indicator Data'!BS70&gt;CT$195,0,IF('Indicator Data'!BS70&lt;CT$194,10,(CT$195-'Indicator Data'!BS70)/(CT$195-CT$194)*10)),1))</f>
        <v>3.1</v>
      </c>
      <c r="CU67" s="55">
        <f>IF('Indicator Data'!AC70="No data","x",ROUND(IF('Indicator Data'!AC70&gt;CU$195,0,IF('Indicator Data'!AC70&lt;CU$194,10,(CU$195-'Indicator Data'!AC70)/(CU$195-CU$194)*10)),1))</f>
        <v>5.9</v>
      </c>
      <c r="CV67" s="55">
        <f t="shared" ref="CV67:CV98" si="142">IF(AND(CT67="x",CS67="x",CU67="x"),"x",ROUND(AVERAGE(CS67:CU67),1))</f>
        <v>6</v>
      </c>
      <c r="CW67" s="55">
        <f>IF('Indicator Data'!X70="No data","x",ROUND(IF(LOG('Indicator Data'!X70)&gt;CW$195,10,IF(LOG('Indicator Data'!X70)&lt;CW$194,0,10-(CW$195-LOG('Indicator Data'!X70))/(CW$195-CW$194)*10)),1))</f>
        <v>7.1</v>
      </c>
      <c r="CX67" s="55">
        <f>IF('Indicator Data'!Y70="No data","x",ROUND(IF('Indicator Data'!Y70&gt;CX$195,10,IF('Indicator Data'!Y70&lt;CX$194,0,10-(CX$195-'Indicator Data'!Y70)/(CX$195-CX$194)*10)),1))</f>
        <v>6.7</v>
      </c>
      <c r="CY67" s="55">
        <f>IF('Indicator Data'!Z70="No data","x",ROUND(IF('Indicator Data'!Z70&gt;CY$195,10,IF('Indicator Data'!Z70&lt;CY$194,0,10-(CY$195-'Indicator Data'!Z70)/(CY$195-CY$194)*10)),1))</f>
        <v>5.6</v>
      </c>
      <c r="CZ67" s="55">
        <f>IF('Indicator Data'!AA70="No data","x",ROUND(IF('Indicator Data'!AA70&gt;CZ$195,10,IF('Indicator Data'!AA70&lt;CZ$194,0,10-(CZ$195-'Indicator Data'!AA70)/(CZ$195-CZ$194)*10)),1))</f>
        <v>3.7</v>
      </c>
      <c r="DA67" s="55">
        <f t="shared" si="60"/>
        <v>5.8</v>
      </c>
      <c r="DB67" s="55">
        <f t="shared" si="61"/>
        <v>5.9</v>
      </c>
      <c r="DC67" s="55">
        <f>IF('Indicator Data'!AF70="No data","x",ROUND(IF('Indicator Data'!AF70&gt;DC$195,10,IF('Indicator Data'!AF70&lt;DC$194,0,10-(DC$195-'Indicator Data'!AF70)/(DC$195-DC$194)*10)),1))</f>
        <v>3.4</v>
      </c>
      <c r="DD67" s="55">
        <f>IF('Indicator Data'!AG70="No data","x",ROUND(IF('Indicator Data'!AG70&gt;DD$195,10,IF('Indicator Data'!AG70&lt;DD$194,0,10-(DD$195-'Indicator Data'!AG70)/(DD$195-DD$194)*10)),1))</f>
        <v>5.7</v>
      </c>
      <c r="DE67" s="55">
        <f t="shared" si="62"/>
        <v>5.4</v>
      </c>
      <c r="DF67" s="55">
        <f>IF('Indicator Data'!AB70="No data","x",ROUND(IF('Indicator Data'!AB70&gt;DF$195,10,IF('Indicator Data'!AB70&lt;DF$194,0,10-(DF$195-'Indicator Data'!AB70)/(DF$195-DF$194)*10)),1))</f>
        <v>6</v>
      </c>
      <c r="DG67" s="55">
        <f t="shared" si="63"/>
        <v>6</v>
      </c>
      <c r="DH67" s="184">
        <f>IF('Indicator Data'!AD70="No data","x",'Indicator Data'!AD70/'Indicator Data'!$CA70)</f>
        <v>2.8634494907563841E-5</v>
      </c>
      <c r="DI67" s="55">
        <f t="shared" si="64"/>
        <v>9.6999999999999993</v>
      </c>
      <c r="DJ67" s="55">
        <f>IF('Indicator Data'!AE70="No data","x",ROUND(IF('Indicator Data'!AE70&gt;DJ$195,0,IF('Indicator Data'!AE70&lt;DJ$194,10,(DJ$195-'Indicator Data'!AE70)/(DJ$195-DJ$194)*10)),1))</f>
        <v>6</v>
      </c>
      <c r="DK67" s="55">
        <f t="shared" si="65"/>
        <v>7.9</v>
      </c>
      <c r="DL67" s="55">
        <f t="shared" si="66"/>
        <v>6.4</v>
      </c>
      <c r="DM67" s="57">
        <f t="shared" ref="DM67:DM98" si="143">IF(BL67="x",ROUND((10-GEOMEAN(((10-DL67)/10*9+1),((10-CR67)/10*9+1),((10-DB67)/10*9+1)))/9*10,1),ROUND((10-GEOMEAN(((10-BL67)/10*9+1),((10-DL67)/10*9+1),((10-CR67)/10*9+1),((10-DB67)/10*9+1)))/9*10,1))</f>
        <v>7.2</v>
      </c>
      <c r="DN67" s="58">
        <f t="shared" ref="DN67:DN98" si="144">IF(ROUND(IF(AP67="x",(10-GEOMEAN(((10-AO67)/10*9+1),((10-DM67)/10*9+1),((10-AU67)/10*9+1),((10-AQ67)/10*9+1),((10-AR67)/10*9+1)))/9*10,(10-GEOMEAN(((10-AO67)/10*9+1),((10-DM67)/10*9+1),((10-AP67)/10*9+1),((10-AQ67)/10*9+1),((10-AR67)/10*9+1),((10-AU67)/10*9+1)))/9*10),1)=0,0.1,ROUND(IF(AP67="x",(10-GEOMEAN(((10-AO67)/10*9+1),((10-DM67)/10*9+1),((10-AU67)/10*9+1),((10-AQ67)/10*9+1),((10-AR67)/10*9+1)))/9*10,(10-GEOMEAN(((10-AO67)/10*9+1),((10-DM67)/10*9+1),((10-AP67)/10*9+1),((10-AQ67)/10*9+1),((10-AR67)/10*9+1),((10-AU67)/10*9+1)))/9*10),1))</f>
        <v>3.6</v>
      </c>
      <c r="DO67" s="55">
        <f>ROUND(IF('Indicator Data'!AH70=0,0,IF('Indicator Data'!AH70&gt;DO$195,10,IF('Indicator Data'!AH70&lt;DO$194,0,10-(DO$195-'Indicator Data'!AH70)/(DO$195-DO$194)*10))),1)</f>
        <v>2.9</v>
      </c>
      <c r="DP67" s="55">
        <f>ROUND(IF('Indicator Data'!AI70=0,0,IF(LOG('Indicator Data'!AI70)&gt;LOG(DP$195),10,IF(LOG('Indicator Data'!AI70)&lt;LOG(DP$194),0,10-(LOG(DP$195)-LOG('Indicator Data'!AI70))/(LOG(DP$195)-LOG(DP$194))*10))),1)</f>
        <v>0.7</v>
      </c>
      <c r="DQ67" s="57">
        <f t="shared" ref="DQ67:DQ98" si="145">ROUND((10-GEOMEAN(((10-DO67)/10*9+1),((10-DP67)/10*9+1)))/9*10,1)</f>
        <v>1.9</v>
      </c>
      <c r="DR67" s="55">
        <f>'Indicator Data'!AJ70</f>
        <v>0</v>
      </c>
      <c r="DS67" s="55">
        <f>'Indicator Data'!AK70</f>
        <v>0</v>
      </c>
      <c r="DT67" s="57">
        <f t="shared" ref="DT67:DT98" si="146">ROUND(IF(DR67=5,10,IF(DS67=5,9,IF(DR67=4,8,IF(DS67=4,7,0)))),1)</f>
        <v>0</v>
      </c>
      <c r="DU67" s="58">
        <f t="shared" ref="DU67:DU98" si="147">ROUND(IF(DT67&gt;5,DT67,DQ67/10*7),1)</f>
        <v>1.3</v>
      </c>
      <c r="DV67" s="15"/>
      <c r="DW67" s="103"/>
    </row>
    <row r="68" spans="1:127" s="4" customFormat="1" x14ac:dyDescent="0.25">
      <c r="A68" s="121" t="str">
        <f>'Indicator Data'!A71</f>
        <v>Greece</v>
      </c>
      <c r="B68" s="59" t="str">
        <f>'Indicator Data'!B71</f>
        <v>GRC</v>
      </c>
      <c r="C68" s="55">
        <f>ROUND(IF('Indicator Data'!C71=0,0.1,IF(LOG('Indicator Data'!C71)&gt;C$195,10,IF(LOG('Indicator Data'!C71)&lt;C$194,0,10-(C$195-LOG('Indicator Data'!C71))/(C$195-C$194)*10))),1)</f>
        <v>8.3000000000000007</v>
      </c>
      <c r="D68" s="55">
        <f>ROUND(IF('Indicator Data'!D71=0,0.1,IF(LOG('Indicator Data'!D71)&gt;D$195,10,IF(LOG('Indicator Data'!D71)&lt;D$194,0,10-(D$195-LOG('Indicator Data'!D71))/(D$195-D$194)*10))),1)</f>
        <v>10</v>
      </c>
      <c r="E68" s="55">
        <f t="shared" si="107"/>
        <v>9.3000000000000007</v>
      </c>
      <c r="F68" s="55">
        <f>IF('Indicator Data'!E71="No data",0.1,(ROUND(IF('Indicator Data'!E71=0,0,IF(LOG('Indicator Data'!E71)&gt;F$195,10,IF(LOG('Indicator Data'!E71)&lt;F$194,0,10-(F$195-LOG('Indicator Data'!E71))/(F$195-F$194)*10))),1)))</f>
        <v>5</v>
      </c>
      <c r="G68" s="55">
        <f>ROUND(IF('Indicator Data'!F71=0,0,IF(LOG('Indicator Data'!F71)&gt;G$195,10,IF(LOG('Indicator Data'!F71)&lt;G$194,0,10-(G$195-LOG('Indicator Data'!F71))/(G$195-G$194)*10))),1)</f>
        <v>7.8</v>
      </c>
      <c r="H68" s="55">
        <f>ROUND(IF('Indicator Data'!G71=0,0,IF(LOG('Indicator Data'!G71)&gt;H$195,10,IF(LOG('Indicator Data'!G71)&lt;H$194,0,10-(H$195-LOG('Indicator Data'!G71))/(H$195-H$194)*10))),1)</f>
        <v>0</v>
      </c>
      <c r="I68" s="55">
        <f>ROUND(IF('Indicator Data'!H71=0,0,IF(LOG('Indicator Data'!H71)&gt;I$195,10,IF(LOG('Indicator Data'!H71)&lt;I$194,0,10-(I$195-LOG('Indicator Data'!H71))/(I$195-I$194)*10))),1)</f>
        <v>0</v>
      </c>
      <c r="J68" s="55">
        <f t="shared" si="108"/>
        <v>0</v>
      </c>
      <c r="K68" s="55">
        <f>ROUND(IF('Indicator Data'!I71=0,0,IF(LOG('Indicator Data'!I71)&gt;K$195,10,IF(LOG('Indicator Data'!I71)&lt;K$194,0,10-(K$195-LOG('Indicator Data'!I71))/(K$195-K$194)*10))),1)</f>
        <v>0</v>
      </c>
      <c r="L68" s="55">
        <f t="shared" si="109"/>
        <v>0</v>
      </c>
      <c r="M68" s="55">
        <f>ROUND(IF('Indicator Data'!J71=0,0,IF(LOG('Indicator Data'!J71)&gt;M$195,10,IF(LOG('Indicator Data'!J71)&lt;M$194,0,10-(M$195-LOG('Indicator Data'!J71))/(M$195-M$194)*10))),1)</f>
        <v>0</v>
      </c>
      <c r="N68" s="56">
        <f>'Indicator Data'!C71/'Indicator Data'!$CB71</f>
        <v>1.9885088319360747E-3</v>
      </c>
      <c r="O68" s="56">
        <f>'Indicator Data'!D71/'Indicator Data'!$CB71</f>
        <v>9.6818854837966571E-4</v>
      </c>
      <c r="P68" s="56">
        <f>IF(F68=0.1,"x",'Indicator Data'!E71/'Indicator Data'!$CB71)</f>
        <v>9.4523062693327724E-4</v>
      </c>
      <c r="Q68" s="56">
        <f>'Indicator Data'!F71/'Indicator Data'!$CB71</f>
        <v>4.6393630205957929E-5</v>
      </c>
      <c r="R68" s="56">
        <f>'Indicator Data'!G71/'Indicator Data'!$CB71</f>
        <v>0</v>
      </c>
      <c r="S68" s="56">
        <f>'Indicator Data'!H71/'Indicator Data'!$CB71</f>
        <v>0</v>
      </c>
      <c r="T68" s="56">
        <f>'Indicator Data'!I71/'Indicator Data'!$CB71</f>
        <v>0</v>
      </c>
      <c r="U68" s="56">
        <f>'Indicator Data'!J71/'Indicator Data'!$CB71</f>
        <v>0</v>
      </c>
      <c r="V68" s="55">
        <f t="shared" si="110"/>
        <v>9.9</v>
      </c>
      <c r="W68" s="55">
        <f t="shared" si="111"/>
        <v>9.6999999999999993</v>
      </c>
      <c r="X68" s="55">
        <f t="shared" si="112"/>
        <v>9.8000000000000007</v>
      </c>
      <c r="Y68" s="55">
        <f t="shared" si="113"/>
        <v>0.6</v>
      </c>
      <c r="Z68" s="55">
        <f t="shared" si="114"/>
        <v>9.3000000000000007</v>
      </c>
      <c r="AA68" s="55">
        <f t="shared" si="115"/>
        <v>0</v>
      </c>
      <c r="AB68" s="55">
        <f t="shared" si="116"/>
        <v>0</v>
      </c>
      <c r="AC68" s="55">
        <f t="shared" si="117"/>
        <v>0</v>
      </c>
      <c r="AD68" s="55">
        <f t="shared" si="118"/>
        <v>0</v>
      </c>
      <c r="AE68" s="55">
        <f t="shared" si="119"/>
        <v>0</v>
      </c>
      <c r="AF68" s="55">
        <f t="shared" si="120"/>
        <v>0</v>
      </c>
      <c r="AG68" s="55">
        <f>ROUND(IF('Indicator Data'!K71=0,0,IF('Indicator Data'!K71&gt;AG$195,10,IF('Indicator Data'!K71&lt;AG$194,0,10-(AG$195-'Indicator Data'!K71)/(AG$195-AG$194)*10))),1)</f>
        <v>1</v>
      </c>
      <c r="AH68" s="55">
        <f t="shared" si="121"/>
        <v>9.1</v>
      </c>
      <c r="AI68" s="55">
        <f t="shared" si="122"/>
        <v>9.9</v>
      </c>
      <c r="AJ68" s="55">
        <f t="shared" si="123"/>
        <v>0</v>
      </c>
      <c r="AK68" s="55">
        <f t="shared" si="124"/>
        <v>0</v>
      </c>
      <c r="AL68" s="55">
        <f t="shared" si="125"/>
        <v>0</v>
      </c>
      <c r="AM68" s="55">
        <f t="shared" si="126"/>
        <v>0</v>
      </c>
      <c r="AN68" s="55">
        <f t="shared" si="127"/>
        <v>0</v>
      </c>
      <c r="AO68" s="183">
        <f t="shared" si="128"/>
        <v>9.6</v>
      </c>
      <c r="AP68" s="183">
        <f t="shared" ref="AP68:AP131" si="148">IF(AND(Y68="x",F68="x"),"x",ROUND((10-GEOMEAN(((10-F68)/10*9+1),((10-Y68)/10*9+1)))/9*10,1))</f>
        <v>3.1</v>
      </c>
      <c r="AQ68" s="183">
        <f t="shared" si="129"/>
        <v>8.6999999999999993</v>
      </c>
      <c r="AR68" s="183">
        <f t="shared" si="130"/>
        <v>0</v>
      </c>
      <c r="AS68" s="55">
        <f t="shared" si="131"/>
        <v>0.5</v>
      </c>
      <c r="AT68" s="55">
        <f>IF('Indicator Data'!L71="No data","x",IF('Indicator Data'!CC71&lt;1000,"x",ROUND((IF('Indicator Data'!L71&gt;AT$195,10,IF('Indicator Data'!L71&lt;AT$194,0,10-(AT$195-'Indicator Data'!L71)/(AT$195-AT$194)*10))),1)))</f>
        <v>4</v>
      </c>
      <c r="AU68" s="183">
        <f t="shared" si="132"/>
        <v>2.2999999999999998</v>
      </c>
      <c r="AV68" s="55">
        <f>IF('Indicator Data'!M71="No data","x",ROUND(IF('Indicator Data'!M71=0,0,IF(LOG('Indicator Data'!M71)&gt;AV$195,10,IF(LOG('Indicator Data'!M71)&lt;AV$194,0,10-(AV$195-LOG('Indicator Data'!M71))/(AV$195-AV$194)*10))),1))</f>
        <v>8.4</v>
      </c>
      <c r="AW68" s="56">
        <f>IF(AV68="x","x",'Indicator Data'!M71/'Indicator Data'!$CB71)</f>
        <v>0.70641086027048328</v>
      </c>
      <c r="AX68" s="55">
        <f t="shared" ref="AX68:AX131" si="149">IF(AV68="x","x",ROUND(IF(AW68&gt;AX$195,10,IF(AW68&lt;AX$194,0,10-(AX$195-AW68)/(AX$195-AX$194)*10)),1))</f>
        <v>7.8</v>
      </c>
      <c r="AY68" s="55">
        <f t="shared" ref="AY68:AY131" si="150">IF(AND(AV68="x",AX68="x"),"x",ROUND((10-GEOMEAN(((10-AV68)/10*9+1),((10-AX68)/10*9+1)))/9*10,1))</f>
        <v>8.1</v>
      </c>
      <c r="AZ68" s="55" t="str">
        <f>IF('Indicator Data'!N71="No data","x",ROUND(IF('Indicator Data'!N71=0,0,IF(LOG('Indicator Data'!N71)&gt;AZ$195,10,IF(LOG('Indicator Data'!N71)&lt;AZ$194,0,10-(AZ$195-LOG('Indicator Data'!N71))/(AZ$195-AZ$194)*10))),1))</f>
        <v>x</v>
      </c>
      <c r="BA68" s="56" t="str">
        <f>IF(AZ68="x","x",'Indicator Data'!N71/'Indicator Data'!$CB71)</f>
        <v>x</v>
      </c>
      <c r="BB68" s="55" t="str">
        <f t="shared" ref="BB68:BB131" si="151">IF(AZ68="x","x",ROUND(IF(BA68&gt;BB$195,10,IF(BA68&lt;BB$194,0,10-(BB$195-BA68)/(BB$195-BB$194)*10)),1))</f>
        <v>x</v>
      </c>
      <c r="BC68" s="55" t="str">
        <f t="shared" ref="BC68:BC131" si="152">IF(AND(AZ68="x",BB68="x"),"x",ROUND((10-GEOMEAN(((10-AZ68)/10*9+1),((10-BB68)/10*9+1)))/9*10,1))</f>
        <v>x</v>
      </c>
      <c r="BD68" s="55" t="str">
        <f>IF('Indicator Data'!O71="No data","x",ROUND(IF('Indicator Data'!O71=0,0,IF(LOG('Indicator Data'!O71)&gt;BD$195,10,IF(LOG('Indicator Data'!O71)&lt;BD$194,0,10-(BD$195-LOG('Indicator Data'!O71))/(BD$195-BD$194)*10))),1))</f>
        <v>x</v>
      </c>
      <c r="BE68" s="56" t="str">
        <f>IF(BD68="x","x",'Indicator Data'!O71/'Indicator Data'!$CB71)</f>
        <v>x</v>
      </c>
      <c r="BF68" s="55" t="str">
        <f t="shared" ref="BF68:BF131" si="153">IF(BD68="x","x",ROUND(IF(BE68&gt;BF$195,10,IF(BE68&lt;BF$194,0,10-(BF$195-BE68)/(BF$195-BF$194)*10)),1))</f>
        <v>x</v>
      </c>
      <c r="BG68" s="55" t="str">
        <f t="shared" ref="BG68:BG131" si="154">IF(AND(BD68="x",BF68="x"),"x",ROUND((10-GEOMEAN(((10-BD68)/10*9+1),((10-BF68)/10*9+1)))/9*10,1))</f>
        <v>x</v>
      </c>
      <c r="BH68" s="55" t="str">
        <f>IF('Indicator Data'!P71="No data","x",ROUND(IF('Indicator Data'!P71=0,0,IF(LOG('Indicator Data'!P71)&gt;BH$195,10,IF(LOG('Indicator Data'!P71)&lt;BH$194,0,10-(BH$195-LOG('Indicator Data'!P71))/(BH$195-BH$194)*10))),1))</f>
        <v>x</v>
      </c>
      <c r="BI68" s="56" t="str">
        <f>IF(BH68="x","x",'Indicator Data'!P71/'Indicator Data'!$CB71)</f>
        <v>x</v>
      </c>
      <c r="BJ68" s="55" t="str">
        <f t="shared" ref="BJ68:BJ131" si="155">IF(BH68="x","x",ROUND(IF(BI68&gt;BJ$195,10,IF(BI68&lt;BJ$194,0,10-(BJ$195-BI68)/(BJ$195-BJ$194)*10)),1))</f>
        <v>x</v>
      </c>
      <c r="BK68" s="55" t="str">
        <f t="shared" ref="BK68:BK131" si="156">IF(AND(BH68="x",BJ68="x"),"x",ROUND((10-GEOMEAN(((10-BH68)/10*9+1),((10-BJ68)/10*9+1)))/9*10,1))</f>
        <v>x</v>
      </c>
      <c r="BL68" s="55">
        <f t="shared" ref="BL68:BL131" si="157">IF(AND(BC68="x",BG68="x",BK68="x",AY68="x"),"x",IF(AND(BC68="x",BG68="x",BK68="x"),AY68,ROUND((10-GEOMEAN(((10-AY68)/10*9+1),((10-BC68)/10*9+1),((10-BG68)/10*9+1),((10-BK68)/10*9+1)))/9*10,1)))</f>
        <v>8.1</v>
      </c>
      <c r="BM68" s="55">
        <f>ROUND(IF('Indicator Data'!Q71=0,0,IF(LOG('Indicator Data'!Q71)&gt;BM$195,10,IF(LOG('Indicator Data'!Q71)&lt;BM$194,0,10-(BM$195-LOG('Indicator Data'!Q71))/(BM$195-BM$194)*10))),1)</f>
        <v>0</v>
      </c>
      <c r="BN68" s="55">
        <f>ROUND(IF('Indicator Data'!R71=0,0,IF(LOG('Indicator Data'!R71)&gt;BN$195,10,IF(LOG('Indicator Data'!R71)&lt;BN$194,0,10-(BN$195-LOG('Indicator Data'!R71))/(BN$195-BN$194)*10))),1)</f>
        <v>0</v>
      </c>
      <c r="BO68" s="55">
        <f t="shared" ref="BO68:BO131" si="158">AVERAGE(BM68,BN68,BN68)</f>
        <v>0</v>
      </c>
      <c r="BP68" s="56">
        <f>'Indicator Data'!Q71/'Indicator Data'!$CB71</f>
        <v>0</v>
      </c>
      <c r="BQ68" s="56">
        <f>'Indicator Data'!R71/'Indicator Data'!$CB71</f>
        <v>0</v>
      </c>
      <c r="BR68" s="55">
        <f t="shared" si="133"/>
        <v>0</v>
      </c>
      <c r="BS68" s="55">
        <f t="shared" si="134"/>
        <v>0</v>
      </c>
      <c r="BT68" s="55">
        <f t="shared" si="135"/>
        <v>0</v>
      </c>
      <c r="BU68" s="55">
        <f t="shared" ref="BU68:BU131" si="159">ROUND((10-GEOMEAN(((10-BT68)/10*9+1),((10-BO68)/10*9+1)))/9*10,1)</f>
        <v>0</v>
      </c>
      <c r="BV68" s="55">
        <f>ROUND(IF('Indicator Data'!S71=0,0,IF(LOG('Indicator Data'!S71)&gt;BV$195,10,IF(LOG('Indicator Data'!S71)&lt;BV$194,0,10-(BV$195-LOG('Indicator Data'!S71))/(BV$195-BV$194)*10))),1)</f>
        <v>0</v>
      </c>
      <c r="BW68" s="55">
        <f>ROUND(IF('Indicator Data'!T71=0,0,IF(LOG('Indicator Data'!T71)&gt;BW$195,10,IF(LOG('Indicator Data'!T71)&lt;BW$194,0,10-(BW$195-LOG('Indicator Data'!T71))/(BW$195-BW$194)*10))),1)</f>
        <v>0</v>
      </c>
      <c r="BX68" s="55">
        <f t="shared" ref="BX68:BX131" si="160">AVERAGE(BV68,BW68,BW68)</f>
        <v>0</v>
      </c>
      <c r="BY68" s="56">
        <f>'Indicator Data'!S71/'Indicator Data'!$CB71</f>
        <v>0</v>
      </c>
      <c r="BZ68" s="56">
        <f>'Indicator Data'!T71/'Indicator Data'!$CB71</f>
        <v>0</v>
      </c>
      <c r="CA68" s="55">
        <f t="shared" si="136"/>
        <v>0</v>
      </c>
      <c r="CB68" s="55">
        <f t="shared" si="137"/>
        <v>0</v>
      </c>
      <c r="CC68" s="55">
        <f t="shared" ref="CC68:CC131" si="161">AVERAGE(CA68,CB68,CB68)</f>
        <v>0</v>
      </c>
      <c r="CD68" s="55">
        <f t="shared" ref="CD68:CD131" si="162">ROUND((10-GEOMEAN(((10-CC68)/10*9+1),((10-BX68)/10*9+1)))/9*10,1)</f>
        <v>0</v>
      </c>
      <c r="CE68" s="55">
        <f t="shared" ref="CE68:CE131" si="163">ROUND((10-GEOMEAN(((10-CD68)/10*9+1),((10-BU68)/10*9+1)))/9*10,1)</f>
        <v>0</v>
      </c>
      <c r="CF68" s="55">
        <f>ROUND(IF('Indicator Data'!U71=0,0,IF(LOG('Indicator Data'!U71)&gt;CF$195,10,IF(LOG('Indicator Data'!U71)&lt;CF$194,0,10-(CF$195-LOG('Indicator Data'!U71))/(CF$195-CF$194)*10))),1)</f>
        <v>0</v>
      </c>
      <c r="CG68" s="56">
        <f>'Indicator Data'!U71/'Indicator Data'!$CB71</f>
        <v>0</v>
      </c>
      <c r="CH68" s="55">
        <f t="shared" si="138"/>
        <v>0</v>
      </c>
      <c r="CI68" s="55">
        <f t="shared" ref="CI68:CI131" si="164">ROUND((10-GEOMEAN(((10-CF68)/10*9+1),((10-CH68)/10*9+1)))/9*10,1)</f>
        <v>0</v>
      </c>
      <c r="CJ68" s="55">
        <f>ROUND(IF('Indicator Data'!V71=0,0,IF(LOG('Indicator Data'!V71)&gt;CJ$195,10,IF(LOG('Indicator Data'!V71)&lt;CJ$194,0,10-(CJ$195-LOG('Indicator Data'!V71))/(CJ$195-CJ$194)*10))),1)</f>
        <v>8.1</v>
      </c>
      <c r="CK68" s="56">
        <f>IF('Indicator Data'!V71/'Indicator Data'!$CB71&gt;1,1,'Indicator Data'!V71/'Indicator Data'!$CB71)</f>
        <v>0.41255015425966468</v>
      </c>
      <c r="CL68" s="55">
        <f t="shared" si="139"/>
        <v>4.0999999999999996</v>
      </c>
      <c r="CM68" s="55">
        <f t="shared" ref="CM68:CM131" si="165">ROUND((10-GEOMEAN(((10-CJ68)/10*9+1),((10-CL68)/10*9+1)))/9*10,1)</f>
        <v>6.5</v>
      </c>
      <c r="CN68" s="55">
        <f>ROUND(IF('Indicator Data'!W71=0,0,IF(LOG('Indicator Data'!W71)&gt;CN$195,10,IF(LOG('Indicator Data'!W71)&lt;CN$194,0,10-(CN$195-LOG('Indicator Data'!W71))/(CN$195-CN$194)*10))),1)</f>
        <v>6.3</v>
      </c>
      <c r="CO68" s="56">
        <f>'Indicator Data'!W71/'Indicator Data'!$CB71</f>
        <v>2.2417978842529534E-2</v>
      </c>
      <c r="CP68" s="55">
        <f t="shared" si="140"/>
        <v>0.2</v>
      </c>
      <c r="CQ68" s="55">
        <f t="shared" ref="CQ68:CQ131" si="166">ROUND((10-GEOMEAN(((10-CN68)/10*9+1),((10-CP68)/10*9+1)))/9*10,1)</f>
        <v>3.9</v>
      </c>
      <c r="CR68" s="55">
        <f t="shared" si="141"/>
        <v>3.1</v>
      </c>
      <c r="CS68" s="55">
        <f>IF('Indicator Data'!BR71="No data","x",ROUND(IF('Indicator Data'!BR71&gt;CS$195,0,IF('Indicator Data'!BR71&lt;CS$194,10,(CS$195-'Indicator Data'!BR71)/(CS$195-CS$194)*10)),1))</f>
        <v>0.1</v>
      </c>
      <c r="CT68" s="55">
        <f>IF('Indicator Data'!BS71="No data","x",ROUND(IF('Indicator Data'!BS71&gt;CT$195,0,IF('Indicator Data'!BS71&lt;CT$194,10,(CT$195-'Indicator Data'!BS71)/(CT$195-CT$194)*10)),1))</f>
        <v>0</v>
      </c>
      <c r="CU68" s="55" t="str">
        <f>IF('Indicator Data'!AC71="No data","x",ROUND(IF('Indicator Data'!AC71&gt;CU$195,0,IF('Indicator Data'!AC71&lt;CU$194,10,(CU$195-'Indicator Data'!AC71)/(CU$195-CU$194)*10)),1))</f>
        <v>x</v>
      </c>
      <c r="CV68" s="55">
        <f t="shared" si="142"/>
        <v>0.1</v>
      </c>
      <c r="CW68" s="55">
        <f>IF('Indicator Data'!X71="No data","x",ROUND(IF(LOG('Indicator Data'!X71)&gt;CW$195,10,IF(LOG('Indicator Data'!X71)&lt;CW$194,0,10-(CW$195-LOG('Indicator Data'!X71))/(CW$195-CW$194)*10)),1))</f>
        <v>6.4</v>
      </c>
      <c r="CX68" s="55">
        <f>IF('Indicator Data'!Y71="No data","x",ROUND(IF('Indicator Data'!Y71&gt;CX$195,10,IF('Indicator Data'!Y71&lt;CX$194,0,10-(CX$195-'Indicator Data'!Y71)/(CX$195-CX$194)*10)),1))</f>
        <v>0.3</v>
      </c>
      <c r="CY68" s="55">
        <f>IF('Indicator Data'!Z71="No data","x",ROUND(IF('Indicator Data'!Z71&gt;CY$195,10,IF('Indicator Data'!Z71&lt;CY$194,0,10-(CY$195-'Indicator Data'!Z71)/(CY$195-CY$194)*10)),1))</f>
        <v>7.9</v>
      </c>
      <c r="CZ68" s="55">
        <f>IF('Indicator Data'!AA71="No data","x",ROUND(IF('Indicator Data'!AA71&gt;CZ$195,10,IF('Indicator Data'!AA71&lt;CZ$194,0,10-(CZ$195-'Indicator Data'!AA71)/(CZ$195-CZ$194)*10)),1))</f>
        <v>1.4</v>
      </c>
      <c r="DA68" s="55">
        <f t="shared" ref="DA68:DA131" si="167">ROUND(AVERAGE(CW68:CZ68),1)</f>
        <v>4</v>
      </c>
      <c r="DB68" s="55">
        <f t="shared" ref="DB68:DB131" si="168">ROUND(AVERAGE(CV68,DA68,DA68),1)</f>
        <v>2.7</v>
      </c>
      <c r="DC68" s="55">
        <f>IF('Indicator Data'!AF71="No data","x",ROUND(IF('Indicator Data'!AF71&gt;DC$195,10,IF('Indicator Data'!AF71&lt;DC$194,0,10-(DC$195-'Indicator Data'!AF71)/(DC$195-DC$194)*10)),1))</f>
        <v>0.3</v>
      </c>
      <c r="DD68" s="55">
        <f>IF('Indicator Data'!AG71="No data","x",ROUND(IF('Indicator Data'!AG71&gt;DD$195,10,IF('Indicator Data'!AG71&lt;DD$194,0,10-(DD$195-'Indicator Data'!AG71)/(DD$195-DD$194)*10)),1))</f>
        <v>0</v>
      </c>
      <c r="DE68" s="55">
        <f t="shared" ref="DE68:DE131" si="169">ROUND(AVERAGE(CW68,CX68,CY68,CZ68,DC68,DD68),1)</f>
        <v>2.7</v>
      </c>
      <c r="DF68" s="55">
        <f>IF('Indicator Data'!AB71="No data","x",ROUND(IF('Indicator Data'!AB71&gt;DF$195,10,IF('Indicator Data'!AB71&lt;DF$194,0,10-(DF$195-'Indicator Data'!AB71)/(DF$195-DF$194)*10)),1))</f>
        <v>0</v>
      </c>
      <c r="DG68" s="55">
        <f t="shared" ref="DG68:DG131" si="170">IF(AND(CT68="x",CS68="x",CU68="x"),"x",ROUND(AVERAGE(CS68:CU68,DF68),1))</f>
        <v>0</v>
      </c>
      <c r="DH68" s="184">
        <f>IF('Indicator Data'!AD71="No data","x",'Indicator Data'!AD71/'Indicator Data'!$CA71)</f>
        <v>3.3245963222058975E-4</v>
      </c>
      <c r="DI68" s="55">
        <f t="shared" ref="DI68:DI131" si="171">IF(DH68="x","x",ROUND(IF(DH68&gt;DI$195,0,IF(DH68&lt;DI$194,10,(DI$195-DH68)/(DI$195-DI$194)*10)),1))</f>
        <v>6.7</v>
      </c>
      <c r="DJ68" s="55" t="str">
        <f>IF('Indicator Data'!AE71="No data","x",ROUND(IF('Indicator Data'!AE71&gt;DJ$195,0,IF('Indicator Data'!AE71&lt;DJ$194,10,(DJ$195-'Indicator Data'!AE71)/(DJ$195-DJ$194)*10)),1))</f>
        <v>x</v>
      </c>
      <c r="DK68" s="55">
        <f t="shared" ref="DK68:DK131" si="172">IF(AND(DI68="x",DJ68="x"),"x",ROUND(AVERAGE(DI68:DJ68),1))</f>
        <v>6.7</v>
      </c>
      <c r="DL68" s="55">
        <f t="shared" ref="DL68:DL131" si="173">ROUND(AVERAGE(DG68,DK68,DE68),1)</f>
        <v>3.1</v>
      </c>
      <c r="DM68" s="57">
        <f t="shared" si="143"/>
        <v>4.8</v>
      </c>
      <c r="DN68" s="58">
        <f t="shared" si="144"/>
        <v>6</v>
      </c>
      <c r="DO68" s="55">
        <f>ROUND(IF('Indicator Data'!AH71=0,0,IF('Indicator Data'!AH71&gt;DO$195,10,IF('Indicator Data'!AH71&lt;DO$194,0,10-(DO$195-'Indicator Data'!AH71)/(DO$195-DO$194)*10))),1)</f>
        <v>2.1</v>
      </c>
      <c r="DP68" s="55">
        <f>ROUND(IF('Indicator Data'!AI71=0,0,IF(LOG('Indicator Data'!AI71)&gt;LOG(DP$195),10,IF(LOG('Indicator Data'!AI71)&lt;LOG(DP$194),0,10-(LOG(DP$195)-LOG('Indicator Data'!AI71))/(LOG(DP$195)-LOG(DP$194))*10))),1)</f>
        <v>3.4</v>
      </c>
      <c r="DQ68" s="57">
        <f t="shared" si="145"/>
        <v>2.8</v>
      </c>
      <c r="DR68" s="55">
        <f>'Indicator Data'!AJ71</f>
        <v>0</v>
      </c>
      <c r="DS68" s="55">
        <f>'Indicator Data'!AK71</f>
        <v>0</v>
      </c>
      <c r="DT68" s="57">
        <f t="shared" si="146"/>
        <v>0</v>
      </c>
      <c r="DU68" s="58">
        <f t="shared" si="147"/>
        <v>2</v>
      </c>
      <c r="DV68" s="15"/>
      <c r="DW68" s="103"/>
    </row>
    <row r="69" spans="1:127" s="4" customFormat="1" x14ac:dyDescent="0.25">
      <c r="A69" s="121" t="str">
        <f>'Indicator Data'!A72</f>
        <v>Grenada</v>
      </c>
      <c r="B69" s="59" t="str">
        <f>'Indicator Data'!B72</f>
        <v>GRD</v>
      </c>
      <c r="C69" s="55">
        <f>ROUND(IF('Indicator Data'!C72=0,0.1,IF(LOG('Indicator Data'!C72)&gt;C$195,10,IF(LOG('Indicator Data'!C72)&lt;C$194,0,10-(C$195-LOG('Indicator Data'!C72))/(C$195-C$194)*10))),1)</f>
        <v>3.1</v>
      </c>
      <c r="D69" s="55">
        <f>ROUND(IF('Indicator Data'!D72=0,0.1,IF(LOG('Indicator Data'!D72)&gt;D$195,10,IF(LOG('Indicator Data'!D72)&lt;D$194,0,10-(D$195-LOG('Indicator Data'!D72))/(D$195-D$194)*10))),1)</f>
        <v>0.1</v>
      </c>
      <c r="E69" s="55">
        <f t="shared" si="107"/>
        <v>1.7</v>
      </c>
      <c r="F69" s="55">
        <f>IF('Indicator Data'!E72="No data",0.1,(ROUND(IF('Indicator Data'!E72=0,0,IF(LOG('Indicator Data'!E72)&gt;F$195,10,IF(LOG('Indicator Data'!E72)&lt;F$194,0,10-(F$195-LOG('Indicator Data'!E72))/(F$195-F$194)*10))),1)))</f>
        <v>0.1</v>
      </c>
      <c r="G69" s="55">
        <f>ROUND(IF('Indicator Data'!F72=0,0,IF(LOG('Indicator Data'!F72)&gt;G$195,10,IF(LOG('Indicator Data'!F72)&lt;G$194,0,10-(G$195-LOG('Indicator Data'!F72))/(G$195-G$194)*10))),1)</f>
        <v>0</v>
      </c>
      <c r="H69" s="55">
        <f>ROUND(IF('Indicator Data'!G72=0,0,IF(LOG('Indicator Data'!G72)&gt;H$195,10,IF(LOG('Indicator Data'!G72)&lt;H$194,0,10-(H$195-LOG('Indicator Data'!G72))/(H$195-H$194)*10))),1)</f>
        <v>2.1</v>
      </c>
      <c r="I69" s="55">
        <f>ROUND(IF('Indicator Data'!H72=0,0,IF(LOG('Indicator Data'!H72)&gt;I$195,10,IF(LOG('Indicator Data'!H72)&lt;I$194,0,10-(I$195-LOG('Indicator Data'!H72))/(I$195-I$194)*10))),1)</f>
        <v>5.3</v>
      </c>
      <c r="J69" s="55">
        <f t="shared" si="108"/>
        <v>3.9</v>
      </c>
      <c r="K69" s="55">
        <f>ROUND(IF('Indicator Data'!I72=0,0,IF(LOG('Indicator Data'!I72)&gt;K$195,10,IF(LOG('Indicator Data'!I72)&lt;K$194,0,10-(K$195-LOG('Indicator Data'!I72))/(K$195-K$194)*10))),1)</f>
        <v>0</v>
      </c>
      <c r="L69" s="55">
        <f t="shared" si="109"/>
        <v>2.2000000000000002</v>
      </c>
      <c r="M69" s="55">
        <f>ROUND(IF('Indicator Data'!J72=0,0,IF(LOG('Indicator Data'!J72)&gt;M$195,10,IF(LOG('Indicator Data'!J72)&lt;M$194,0,10-(M$195-LOG('Indicator Data'!J72))/(M$195-M$194)*10))),1)</f>
        <v>0</v>
      </c>
      <c r="N69" s="56">
        <f>'Indicator Data'!C72/'Indicator Data'!$CB72</f>
        <v>1.5656136993065393E-3</v>
      </c>
      <c r="O69" s="56">
        <f>'Indicator Data'!D72/'Indicator Data'!$CB72</f>
        <v>0</v>
      </c>
      <c r="P69" s="56" t="str">
        <f>IF(F69=0.1,"x",'Indicator Data'!E72/'Indicator Data'!$CB72)</f>
        <v>x</v>
      </c>
      <c r="Q69" s="56">
        <f>'Indicator Data'!F72/'Indicator Data'!$CB72</f>
        <v>0</v>
      </c>
      <c r="R69" s="56">
        <f>'Indicator Data'!G72/'Indicator Data'!$CB72</f>
        <v>6.3846852328574774E-3</v>
      </c>
      <c r="S69" s="56">
        <f>'Indicator Data'!H72/'Indicator Data'!$CB72</f>
        <v>4.9940556985724317E-4</v>
      </c>
      <c r="T69" s="56">
        <f>'Indicator Data'!I72/'Indicator Data'!$CB72</f>
        <v>0</v>
      </c>
      <c r="U69" s="56">
        <f>'Indicator Data'!J72/'Indicator Data'!$CB72</f>
        <v>0</v>
      </c>
      <c r="V69" s="55">
        <f t="shared" si="110"/>
        <v>7.8</v>
      </c>
      <c r="W69" s="55">
        <f t="shared" si="111"/>
        <v>0</v>
      </c>
      <c r="X69" s="55">
        <f t="shared" si="112"/>
        <v>5</v>
      </c>
      <c r="Y69" s="55">
        <f t="shared" si="113"/>
        <v>0.1</v>
      </c>
      <c r="Z69" s="55">
        <f t="shared" si="114"/>
        <v>0</v>
      </c>
      <c r="AA69" s="55">
        <f t="shared" si="115"/>
        <v>3.5</v>
      </c>
      <c r="AB69" s="55">
        <f t="shared" si="116"/>
        <v>1</v>
      </c>
      <c r="AC69" s="55">
        <f t="shared" si="117"/>
        <v>2.2999999999999998</v>
      </c>
      <c r="AD69" s="55">
        <f t="shared" si="118"/>
        <v>0</v>
      </c>
      <c r="AE69" s="55">
        <f t="shared" si="119"/>
        <v>1.2</v>
      </c>
      <c r="AF69" s="55">
        <f t="shared" si="120"/>
        <v>0</v>
      </c>
      <c r="AG69" s="55">
        <f>ROUND(IF('Indicator Data'!K72=0,0,IF('Indicator Data'!K72&gt;AG$195,10,IF('Indicator Data'!K72&lt;AG$194,0,10-(AG$195-'Indicator Data'!K72)/(AG$195-AG$194)*10))),1)</f>
        <v>1</v>
      </c>
      <c r="AH69" s="55">
        <f t="shared" si="121"/>
        <v>5.5</v>
      </c>
      <c r="AI69" s="55">
        <f t="shared" si="122"/>
        <v>0.1</v>
      </c>
      <c r="AJ69" s="55">
        <f t="shared" si="123"/>
        <v>2.8</v>
      </c>
      <c r="AK69" s="55">
        <f t="shared" si="124"/>
        <v>3.2</v>
      </c>
      <c r="AL69" s="55">
        <f t="shared" si="125"/>
        <v>3</v>
      </c>
      <c r="AM69" s="55">
        <f t="shared" si="126"/>
        <v>0</v>
      </c>
      <c r="AN69" s="55">
        <f t="shared" si="127"/>
        <v>0</v>
      </c>
      <c r="AO69" s="183">
        <f t="shared" si="128"/>
        <v>3.5</v>
      </c>
      <c r="AP69" s="183">
        <f t="shared" si="148"/>
        <v>0.1</v>
      </c>
      <c r="AQ69" s="183">
        <f t="shared" si="129"/>
        <v>0</v>
      </c>
      <c r="AR69" s="183">
        <f t="shared" si="130"/>
        <v>1.7</v>
      </c>
      <c r="AS69" s="55">
        <f t="shared" si="131"/>
        <v>0.5</v>
      </c>
      <c r="AT69" s="55" t="str">
        <f>IF('Indicator Data'!L72="No data","x",IF('Indicator Data'!CC72&lt;1000,"x",ROUND((IF('Indicator Data'!L72&gt;AT$195,10,IF('Indicator Data'!L72&lt;AT$194,0,10-(AT$195-'Indicator Data'!L72)/(AT$195-AT$194)*10))),1)))</f>
        <v>x</v>
      </c>
      <c r="AU69" s="183">
        <f t="shared" si="132"/>
        <v>0.5</v>
      </c>
      <c r="AV69" s="55" t="str">
        <f>IF('Indicator Data'!M72="No data","x",ROUND(IF('Indicator Data'!M72=0,0,IF(LOG('Indicator Data'!M72)&gt;AV$195,10,IF(LOG('Indicator Data'!M72)&lt;AV$194,0,10-(AV$195-LOG('Indicator Data'!M72))/(AV$195-AV$194)*10))),1))</f>
        <v>x</v>
      </c>
      <c r="AW69" s="56" t="str">
        <f>IF(AV69="x","x",'Indicator Data'!M72/'Indicator Data'!$CB72)</f>
        <v>x</v>
      </c>
      <c r="AX69" s="55" t="str">
        <f t="shared" si="149"/>
        <v>x</v>
      </c>
      <c r="AY69" s="55" t="str">
        <f t="shared" si="150"/>
        <v>x</v>
      </c>
      <c r="AZ69" s="55" t="str">
        <f>IF('Indicator Data'!N72="No data","x",ROUND(IF('Indicator Data'!N72=0,0,IF(LOG('Indicator Data'!N72)&gt;AZ$195,10,IF(LOG('Indicator Data'!N72)&lt;AZ$194,0,10-(AZ$195-LOG('Indicator Data'!N72))/(AZ$195-AZ$194)*10))),1))</f>
        <v>x</v>
      </c>
      <c r="BA69" s="56" t="str">
        <f>IF(AZ69="x","x",'Indicator Data'!N72/'Indicator Data'!$CB72)</f>
        <v>x</v>
      </c>
      <c r="BB69" s="55" t="str">
        <f t="shared" si="151"/>
        <v>x</v>
      </c>
      <c r="BC69" s="55" t="str">
        <f t="shared" si="152"/>
        <v>x</v>
      </c>
      <c r="BD69" s="55" t="str">
        <f>IF('Indicator Data'!O72="No data","x",ROUND(IF('Indicator Data'!O72=0,0,IF(LOG('Indicator Data'!O72)&gt;BD$195,10,IF(LOG('Indicator Data'!O72)&lt;BD$194,0,10-(BD$195-LOG('Indicator Data'!O72))/(BD$195-BD$194)*10))),1))</f>
        <v>x</v>
      </c>
      <c r="BE69" s="56" t="str">
        <f>IF(BD69="x","x",'Indicator Data'!O72/'Indicator Data'!$CB72)</f>
        <v>x</v>
      </c>
      <c r="BF69" s="55" t="str">
        <f t="shared" si="153"/>
        <v>x</v>
      </c>
      <c r="BG69" s="55" t="str">
        <f t="shared" si="154"/>
        <v>x</v>
      </c>
      <c r="BH69" s="55" t="str">
        <f>IF('Indicator Data'!P72="No data","x",ROUND(IF('Indicator Data'!P72=0,0,IF(LOG('Indicator Data'!P72)&gt;BH$195,10,IF(LOG('Indicator Data'!P72)&lt;BH$194,0,10-(BH$195-LOG('Indicator Data'!P72))/(BH$195-BH$194)*10))),1))</f>
        <v>x</v>
      </c>
      <c r="BI69" s="56" t="str">
        <f>IF(BH69="x","x",'Indicator Data'!P72/'Indicator Data'!$CB72)</f>
        <v>x</v>
      </c>
      <c r="BJ69" s="55" t="str">
        <f t="shared" si="155"/>
        <v>x</v>
      </c>
      <c r="BK69" s="55" t="str">
        <f t="shared" si="156"/>
        <v>x</v>
      </c>
      <c r="BL69" s="55" t="str">
        <f t="shared" si="157"/>
        <v>x</v>
      </c>
      <c r="BM69" s="55">
        <f>ROUND(IF('Indicator Data'!Q72=0,0,IF(LOG('Indicator Data'!Q72)&gt;BM$195,10,IF(LOG('Indicator Data'!Q72)&lt;BM$194,0,10-(BM$195-LOG('Indicator Data'!Q72))/(BM$195-BM$194)*10))),1)</f>
        <v>0</v>
      </c>
      <c r="BN69" s="55">
        <f>ROUND(IF('Indicator Data'!R72=0,0,IF(LOG('Indicator Data'!R72)&gt;BN$195,10,IF(LOG('Indicator Data'!R72)&lt;BN$194,0,10-(BN$195-LOG('Indicator Data'!R72))/(BN$195-BN$194)*10))),1)</f>
        <v>0</v>
      </c>
      <c r="BO69" s="55">
        <f t="shared" si="158"/>
        <v>0</v>
      </c>
      <c r="BP69" s="56">
        <f>'Indicator Data'!Q72/'Indicator Data'!$CB72</f>
        <v>0</v>
      </c>
      <c r="BQ69" s="56">
        <f>'Indicator Data'!R72/'Indicator Data'!$CB72</f>
        <v>0</v>
      </c>
      <c r="BR69" s="55">
        <f t="shared" si="133"/>
        <v>0</v>
      </c>
      <c r="BS69" s="55">
        <f t="shared" si="134"/>
        <v>0</v>
      </c>
      <c r="BT69" s="55">
        <f t="shared" si="135"/>
        <v>0</v>
      </c>
      <c r="BU69" s="55">
        <f t="shared" si="159"/>
        <v>0</v>
      </c>
      <c r="BV69" s="55">
        <f>ROUND(IF('Indicator Data'!S72=0,0,IF(LOG('Indicator Data'!S72)&gt;BV$195,10,IF(LOG('Indicator Data'!S72)&lt;BV$194,0,10-(BV$195-LOG('Indicator Data'!S72))/(BV$195-BV$194)*10))),1)</f>
        <v>0</v>
      </c>
      <c r="BW69" s="55">
        <f>ROUND(IF('Indicator Data'!T72=0,0,IF(LOG('Indicator Data'!T72)&gt;BW$195,10,IF(LOG('Indicator Data'!T72)&lt;BW$194,0,10-(BW$195-LOG('Indicator Data'!T72))/(BW$195-BW$194)*10))),1)</f>
        <v>0</v>
      </c>
      <c r="BX69" s="55">
        <f t="shared" si="160"/>
        <v>0</v>
      </c>
      <c r="BY69" s="56">
        <f>'Indicator Data'!S72/'Indicator Data'!$CB72</f>
        <v>0</v>
      </c>
      <c r="BZ69" s="56">
        <f>'Indicator Data'!T72/'Indicator Data'!$CB72</f>
        <v>0</v>
      </c>
      <c r="CA69" s="55">
        <f t="shared" si="136"/>
        <v>0</v>
      </c>
      <c r="CB69" s="55">
        <f t="shared" si="137"/>
        <v>0</v>
      </c>
      <c r="CC69" s="55">
        <f t="shared" si="161"/>
        <v>0</v>
      </c>
      <c r="CD69" s="55">
        <f t="shared" si="162"/>
        <v>0</v>
      </c>
      <c r="CE69" s="55">
        <f t="shared" si="163"/>
        <v>0</v>
      </c>
      <c r="CF69" s="55">
        <f>ROUND(IF('Indicator Data'!U72=0,0,IF(LOG('Indicator Data'!U72)&gt;CF$195,10,IF(LOG('Indicator Data'!U72)&lt;CF$194,0,10-(CF$195-LOG('Indicator Data'!U72))/(CF$195-CF$194)*10))),1)</f>
        <v>5.2</v>
      </c>
      <c r="CG69" s="56">
        <f>'Indicator Data'!U72/'Indicator Data'!$CB72</f>
        <v>0.43022700678680087</v>
      </c>
      <c r="CH69" s="55">
        <f t="shared" si="138"/>
        <v>4.8</v>
      </c>
      <c r="CI69" s="55">
        <f t="shared" si="164"/>
        <v>5</v>
      </c>
      <c r="CJ69" s="55">
        <f>ROUND(IF('Indicator Data'!V72=0,0,IF(LOG('Indicator Data'!V72)&gt;CJ$195,10,IF(LOG('Indicator Data'!V72)&lt;CJ$194,0,10-(CJ$195-LOG('Indicator Data'!V72))/(CJ$195-CJ$194)*10))),1)</f>
        <v>5.7</v>
      </c>
      <c r="CK69" s="56">
        <f>IF('Indicator Data'!V72/'Indicator Data'!$CB72&gt;1,1,'Indicator Data'!V72/'Indicator Data'!$CB72)</f>
        <v>0.86428959109852566</v>
      </c>
      <c r="CL69" s="55">
        <f t="shared" si="139"/>
        <v>8.6</v>
      </c>
      <c r="CM69" s="55">
        <f t="shared" si="165"/>
        <v>7.4</v>
      </c>
      <c r="CN69" s="55">
        <f>ROUND(IF('Indicator Data'!W72=0,0,IF(LOG('Indicator Data'!W72)&gt;CN$195,10,IF(LOG('Indicator Data'!W72)&lt;CN$194,0,10-(CN$195-LOG('Indicator Data'!W72))/(CN$195-CN$194)*10))),1)</f>
        <v>5.5</v>
      </c>
      <c r="CO69" s="56">
        <f>'Indicator Data'!W72/'Indicator Data'!$CB72</f>
        <v>0.66894729984086121</v>
      </c>
      <c r="CP69" s="55">
        <f t="shared" si="140"/>
        <v>6.7</v>
      </c>
      <c r="CQ69" s="55">
        <f t="shared" si="166"/>
        <v>6.1</v>
      </c>
      <c r="CR69" s="55">
        <f t="shared" si="141"/>
        <v>5.0999999999999996</v>
      </c>
      <c r="CS69" s="55">
        <f>IF('Indicator Data'!BR72="No data","x",ROUND(IF('Indicator Data'!BR72&gt;CS$195,0,IF('Indicator Data'!BR72&lt;CS$194,10,(CS$195-'Indicator Data'!BR72)/(CS$195-CS$194)*10)),1))</f>
        <v>0.9</v>
      </c>
      <c r="CT69" s="55">
        <f>IF('Indicator Data'!BS72="No data","x",ROUND(IF('Indicator Data'!BS72&gt;CT$195,0,IF('Indicator Data'!BS72&lt;CT$194,10,(CT$195-'Indicator Data'!BS72)/(CT$195-CT$194)*10)),1))</f>
        <v>0.7</v>
      </c>
      <c r="CU69" s="55" t="str">
        <f>IF('Indicator Data'!AC72="No data","x",ROUND(IF('Indicator Data'!AC72&gt;CU$195,0,IF('Indicator Data'!AC72&lt;CU$194,10,(CU$195-'Indicator Data'!AC72)/(CU$195-CU$194)*10)),1))</f>
        <v>x</v>
      </c>
      <c r="CV69" s="55">
        <f t="shared" si="142"/>
        <v>0.8</v>
      </c>
      <c r="CW69" s="55">
        <f>IF('Indicator Data'!X72="No data","x",ROUND(IF(LOG('Indicator Data'!X72)&gt;CW$195,10,IF(LOG('Indicator Data'!X72)&lt;CW$194,0,10-(CW$195-LOG('Indicator Data'!X72))/(CW$195-CW$194)*10)),1))</f>
        <v>8.4</v>
      </c>
      <c r="CX69" s="55">
        <f>IF('Indicator Data'!Y72="No data","x",ROUND(IF('Indicator Data'!Y72&gt;CX$195,10,IF('Indicator Data'!Y72&lt;CX$194,0,10-(CX$195-'Indicator Data'!Y72)/(CX$195-CX$194)*10)),1))</f>
        <v>1.6</v>
      </c>
      <c r="CY69" s="55">
        <f>IF('Indicator Data'!Z72="No data","x",ROUND(IF('Indicator Data'!Z72&gt;CY$195,10,IF('Indicator Data'!Z72&lt;CY$194,0,10-(CY$195-'Indicator Data'!Z72)/(CY$195-CY$194)*10)),1))</f>
        <v>3.6</v>
      </c>
      <c r="CZ69" s="55" t="str">
        <f>IF('Indicator Data'!AA72="No data","x",ROUND(IF('Indicator Data'!AA72&gt;CZ$195,10,IF('Indicator Data'!AA72&lt;CZ$194,0,10-(CZ$195-'Indicator Data'!AA72)/(CZ$195-CZ$194)*10)),1))</f>
        <v>x</v>
      </c>
      <c r="DA69" s="55">
        <f t="shared" si="167"/>
        <v>4.5</v>
      </c>
      <c r="DB69" s="55">
        <f t="shared" si="168"/>
        <v>3.3</v>
      </c>
      <c r="DC69" s="55">
        <f>IF('Indicator Data'!AF72="No data","x",ROUND(IF('Indicator Data'!AF72&gt;DC$195,10,IF('Indicator Data'!AF72&lt;DC$194,0,10-(DC$195-'Indicator Data'!AF72)/(DC$195-DC$194)*10)),1))</f>
        <v>0.7</v>
      </c>
      <c r="DD69" s="55">
        <f>IF('Indicator Data'!AG72="No data","x",ROUND(IF('Indicator Data'!AG72&gt;DD$195,10,IF('Indicator Data'!AG72&lt;DD$194,0,10-(DD$195-'Indicator Data'!AG72)/(DD$195-DD$194)*10)),1))</f>
        <v>2.1</v>
      </c>
      <c r="DE69" s="55">
        <f t="shared" si="169"/>
        <v>3.3</v>
      </c>
      <c r="DF69" s="55">
        <f>IF('Indicator Data'!AB72="No data","x",ROUND(IF('Indicator Data'!AB72&gt;DF$195,10,IF('Indicator Data'!AB72&lt;DF$194,0,10-(DF$195-'Indicator Data'!AB72)/(DF$195-DF$194)*10)),1))</f>
        <v>1.2</v>
      </c>
      <c r="DG69" s="55">
        <f t="shared" si="170"/>
        <v>0.9</v>
      </c>
      <c r="DH69" s="184" t="str">
        <f>IF('Indicator Data'!AD72="No data","x",'Indicator Data'!AD72/'Indicator Data'!$CA72)</f>
        <v>x</v>
      </c>
      <c r="DI69" s="55" t="str">
        <f t="shared" si="171"/>
        <v>x</v>
      </c>
      <c r="DJ69" s="55" t="str">
        <f>IF('Indicator Data'!AE72="No data","x",ROUND(IF('Indicator Data'!AE72&gt;DJ$195,0,IF('Indicator Data'!AE72&lt;DJ$194,10,(DJ$195-'Indicator Data'!AE72)/(DJ$195-DJ$194)*10)),1))</f>
        <v>x</v>
      </c>
      <c r="DK69" s="55" t="str">
        <f t="shared" si="172"/>
        <v>x</v>
      </c>
      <c r="DL69" s="55">
        <f t="shared" si="173"/>
        <v>2.1</v>
      </c>
      <c r="DM69" s="57">
        <f t="shared" si="143"/>
        <v>3.6</v>
      </c>
      <c r="DN69" s="58">
        <f t="shared" si="144"/>
        <v>1.7</v>
      </c>
      <c r="DO69" s="55">
        <f>ROUND(IF('Indicator Data'!AH72=0,0,IF('Indicator Data'!AH72&gt;DO$195,10,IF('Indicator Data'!AH72&lt;DO$194,0,10-(DO$195-'Indicator Data'!AH72)/(DO$195-DO$194)*10))),1)</f>
        <v>0</v>
      </c>
      <c r="DP69" s="55">
        <f>ROUND(IF('Indicator Data'!AI72=0,0,IF(LOG('Indicator Data'!AI72)&gt;LOG(DP$195),10,IF(LOG('Indicator Data'!AI72)&lt;LOG(DP$194),0,10-(LOG(DP$195)-LOG('Indicator Data'!AI72))/(LOG(DP$195)-LOG(DP$194))*10))),1)</f>
        <v>0</v>
      </c>
      <c r="DQ69" s="57">
        <f t="shared" si="145"/>
        <v>0</v>
      </c>
      <c r="DR69" s="55">
        <f>'Indicator Data'!AJ72</f>
        <v>0</v>
      </c>
      <c r="DS69" s="55">
        <f>'Indicator Data'!AK72</f>
        <v>0</v>
      </c>
      <c r="DT69" s="57">
        <f t="shared" si="146"/>
        <v>0</v>
      </c>
      <c r="DU69" s="58">
        <f t="shared" si="147"/>
        <v>0</v>
      </c>
      <c r="DV69" s="15"/>
      <c r="DW69" s="103"/>
    </row>
    <row r="70" spans="1:127" s="4" customFormat="1" x14ac:dyDescent="0.25">
      <c r="A70" s="121" t="str">
        <f>'Indicator Data'!A73</f>
        <v>Guatemala</v>
      </c>
      <c r="B70" s="59" t="str">
        <f>'Indicator Data'!B73</f>
        <v>GTM</v>
      </c>
      <c r="C70" s="55">
        <f>ROUND(IF('Indicator Data'!C73=0,0.1,IF(LOG('Indicator Data'!C73)&gt;C$195,10,IF(LOG('Indicator Data'!C73)&lt;C$194,0,10-(C$195-LOG('Indicator Data'!C73))/(C$195-C$194)*10))),1)</f>
        <v>8.8000000000000007</v>
      </c>
      <c r="D70" s="55">
        <f>ROUND(IF('Indicator Data'!D73=0,0.1,IF(LOG('Indicator Data'!D73)&gt;D$195,10,IF(LOG('Indicator Data'!D73)&lt;D$194,0,10-(D$195-LOG('Indicator Data'!D73))/(D$195-D$194)*10))),1)</f>
        <v>10</v>
      </c>
      <c r="E70" s="55">
        <f t="shared" si="107"/>
        <v>9.5</v>
      </c>
      <c r="F70" s="55">
        <f>IF('Indicator Data'!E73="No data",0.1,(ROUND(IF('Indicator Data'!E73=0,0,IF(LOG('Indicator Data'!E73)&gt;F$195,10,IF(LOG('Indicator Data'!E73)&lt;F$194,0,10-(F$195-LOG('Indicator Data'!E73))/(F$195-F$194)*10))),1)))</f>
        <v>6.9</v>
      </c>
      <c r="G70" s="55">
        <f>ROUND(IF('Indicator Data'!F73=0,0,IF(LOG('Indicator Data'!F73)&gt;G$195,10,IF(LOG('Indicator Data'!F73)&lt;G$194,0,10-(G$195-LOG('Indicator Data'!F73))/(G$195-G$194)*10))),1)</f>
        <v>7</v>
      </c>
      <c r="H70" s="55">
        <f>ROUND(IF('Indicator Data'!G73=0,0,IF(LOG('Indicator Data'!G73)&gt;H$195,10,IF(LOG('Indicator Data'!G73)&lt;H$194,0,10-(H$195-LOG('Indicator Data'!G73))/(H$195-H$194)*10))),1)</f>
        <v>7.6</v>
      </c>
      <c r="I70" s="55">
        <f>ROUND(IF('Indicator Data'!H73=0,0,IF(LOG('Indicator Data'!H73)&gt;I$195,10,IF(LOG('Indicator Data'!H73)&lt;I$194,0,10-(I$195-LOG('Indicator Data'!H73))/(I$195-I$194)*10))),1)</f>
        <v>8.5</v>
      </c>
      <c r="J70" s="55">
        <f t="shared" si="108"/>
        <v>8.1</v>
      </c>
      <c r="K70" s="55">
        <f>ROUND(IF('Indicator Data'!I73=0,0,IF(LOG('Indicator Data'!I73)&gt;K$195,10,IF(LOG('Indicator Data'!I73)&lt;K$194,0,10-(K$195-LOG('Indicator Data'!I73))/(K$195-K$194)*10))),1)</f>
        <v>4.3</v>
      </c>
      <c r="L70" s="55">
        <f t="shared" si="109"/>
        <v>6.6</v>
      </c>
      <c r="M70" s="55">
        <f>ROUND(IF('Indicator Data'!J73=0,0,IF(LOG('Indicator Data'!J73)&gt;M$195,10,IF(LOG('Indicator Data'!J73)&lt;M$194,0,10-(M$195-LOG('Indicator Data'!J73))/(M$195-M$194)*10))),1)</f>
        <v>10</v>
      </c>
      <c r="N70" s="56">
        <f>'Indicator Data'!C73/'Indicator Data'!$CB73</f>
        <v>2.1048728168532658E-3</v>
      </c>
      <c r="O70" s="56">
        <f>'Indicator Data'!D73/'Indicator Data'!$CB73</f>
        <v>2.0076984850967857E-3</v>
      </c>
      <c r="P70" s="56">
        <f>IF(F70=0.1,"x",'Indicator Data'!E73/'Indicator Data'!$CB73)</f>
        <v>3.5271486867860368E-3</v>
      </c>
      <c r="Q70" s="56">
        <f>'Indicator Data'!F73/'Indicator Data'!$CB73</f>
        <v>9.846226209403792E-6</v>
      </c>
      <c r="R70" s="56">
        <f>'Indicator Data'!G73/'Indicator Data'!$CB73</f>
        <v>6.6841772477504733E-3</v>
      </c>
      <c r="S70" s="56">
        <f>'Indicator Data'!H73/'Indicator Data'!$CB73</f>
        <v>5.0707771002726635E-4</v>
      </c>
      <c r="T70" s="56">
        <f>'Indicator Data'!I73/'Indicator Data'!$CB73</f>
        <v>8.2964659220915405E-5</v>
      </c>
      <c r="U70" s="56">
        <f>'Indicator Data'!J73/'Indicator Data'!$CB73</f>
        <v>1.0067014211275437E-2</v>
      </c>
      <c r="V70" s="55">
        <f t="shared" si="110"/>
        <v>10</v>
      </c>
      <c r="W70" s="55">
        <f t="shared" si="111"/>
        <v>10</v>
      </c>
      <c r="X70" s="55">
        <f t="shared" si="112"/>
        <v>10</v>
      </c>
      <c r="Y70" s="55">
        <f t="shared" si="113"/>
        <v>2.4</v>
      </c>
      <c r="Z70" s="55">
        <f t="shared" si="114"/>
        <v>7.8</v>
      </c>
      <c r="AA70" s="55">
        <f t="shared" si="115"/>
        <v>3.7</v>
      </c>
      <c r="AB70" s="55">
        <f t="shared" si="116"/>
        <v>1</v>
      </c>
      <c r="AC70" s="55">
        <f t="shared" si="117"/>
        <v>2.5</v>
      </c>
      <c r="AD70" s="55">
        <f t="shared" si="118"/>
        <v>0.1</v>
      </c>
      <c r="AE70" s="55">
        <f t="shared" si="119"/>
        <v>1.4</v>
      </c>
      <c r="AF70" s="55">
        <f t="shared" si="120"/>
        <v>3.4</v>
      </c>
      <c r="AG70" s="55">
        <f>ROUND(IF('Indicator Data'!K73=0,0,IF('Indicator Data'!K73&gt;AG$195,10,IF('Indicator Data'!K73&lt;AG$194,0,10-(AG$195-'Indicator Data'!K73)/(AG$195-AG$194)*10))),1)</f>
        <v>6.7</v>
      </c>
      <c r="AH70" s="55">
        <f t="shared" si="121"/>
        <v>9.4</v>
      </c>
      <c r="AI70" s="55">
        <f t="shared" si="122"/>
        <v>10</v>
      </c>
      <c r="AJ70" s="55">
        <f t="shared" si="123"/>
        <v>5.7</v>
      </c>
      <c r="AK70" s="55">
        <f t="shared" si="124"/>
        <v>4.8</v>
      </c>
      <c r="AL70" s="55">
        <f t="shared" si="125"/>
        <v>5.3</v>
      </c>
      <c r="AM70" s="55">
        <f t="shared" si="126"/>
        <v>2.2000000000000002</v>
      </c>
      <c r="AN70" s="55">
        <f t="shared" si="127"/>
        <v>8.1999999999999993</v>
      </c>
      <c r="AO70" s="183">
        <f t="shared" si="128"/>
        <v>9.8000000000000007</v>
      </c>
      <c r="AP70" s="183">
        <f t="shared" si="148"/>
        <v>5.0999999999999996</v>
      </c>
      <c r="AQ70" s="183">
        <f t="shared" si="129"/>
        <v>7.4</v>
      </c>
      <c r="AR70" s="183">
        <f t="shared" si="130"/>
        <v>4.5</v>
      </c>
      <c r="AS70" s="55">
        <f t="shared" si="131"/>
        <v>7.5</v>
      </c>
      <c r="AT70" s="55">
        <f>IF('Indicator Data'!L73="No data","x",IF('Indicator Data'!CC73&lt;1000,"x",ROUND((IF('Indicator Data'!L73&gt;AT$195,10,IF('Indicator Data'!L73&lt;AT$194,0,10-(AT$195-'Indicator Data'!L73)/(AT$195-AT$194)*10))),1)))</f>
        <v>0</v>
      </c>
      <c r="AU70" s="183">
        <f t="shared" si="132"/>
        <v>3.8</v>
      </c>
      <c r="AV70" s="55" t="str">
        <f>IF('Indicator Data'!M73="No data","x",ROUND(IF('Indicator Data'!M73=0,0,IF(LOG('Indicator Data'!M73)&gt;AV$195,10,IF(LOG('Indicator Data'!M73)&lt;AV$194,0,10-(AV$195-LOG('Indicator Data'!M73))/(AV$195-AV$194)*10))),1))</f>
        <v>x</v>
      </c>
      <c r="AW70" s="56" t="str">
        <f>IF(AV70="x","x",'Indicator Data'!M73/'Indicator Data'!$CB73)</f>
        <v>x</v>
      </c>
      <c r="AX70" s="55" t="str">
        <f t="shared" si="149"/>
        <v>x</v>
      </c>
      <c r="AY70" s="55" t="str">
        <f t="shared" si="150"/>
        <v>x</v>
      </c>
      <c r="AZ70" s="55" t="str">
        <f>IF('Indicator Data'!N73="No data","x",ROUND(IF('Indicator Data'!N73=0,0,IF(LOG('Indicator Data'!N73)&gt;AZ$195,10,IF(LOG('Indicator Data'!N73)&lt;AZ$194,0,10-(AZ$195-LOG('Indicator Data'!N73))/(AZ$195-AZ$194)*10))),1))</f>
        <v>x</v>
      </c>
      <c r="BA70" s="56" t="str">
        <f>IF(AZ70="x","x",'Indicator Data'!N73/'Indicator Data'!$CB73)</f>
        <v>x</v>
      </c>
      <c r="BB70" s="55" t="str">
        <f t="shared" si="151"/>
        <v>x</v>
      </c>
      <c r="BC70" s="55" t="str">
        <f t="shared" si="152"/>
        <v>x</v>
      </c>
      <c r="BD70" s="55" t="str">
        <f>IF('Indicator Data'!O73="No data","x",ROUND(IF('Indicator Data'!O73=0,0,IF(LOG('Indicator Data'!O73)&gt;BD$195,10,IF(LOG('Indicator Data'!O73)&lt;BD$194,0,10-(BD$195-LOG('Indicator Data'!O73))/(BD$195-BD$194)*10))),1))</f>
        <v>x</v>
      </c>
      <c r="BE70" s="56" t="str">
        <f>IF(BD70="x","x",'Indicator Data'!O73/'Indicator Data'!$CB73)</f>
        <v>x</v>
      </c>
      <c r="BF70" s="55" t="str">
        <f t="shared" si="153"/>
        <v>x</v>
      </c>
      <c r="BG70" s="55" t="str">
        <f t="shared" si="154"/>
        <v>x</v>
      </c>
      <c r="BH70" s="55" t="str">
        <f>IF('Indicator Data'!P73="No data","x",ROUND(IF('Indicator Data'!P73=0,0,IF(LOG('Indicator Data'!P73)&gt;BH$195,10,IF(LOG('Indicator Data'!P73)&lt;BH$194,0,10-(BH$195-LOG('Indicator Data'!P73))/(BH$195-BH$194)*10))),1))</f>
        <v>x</v>
      </c>
      <c r="BI70" s="56" t="str">
        <f>IF(BH70="x","x",'Indicator Data'!P73/'Indicator Data'!$CB73)</f>
        <v>x</v>
      </c>
      <c r="BJ70" s="55" t="str">
        <f t="shared" si="155"/>
        <v>x</v>
      </c>
      <c r="BK70" s="55" t="str">
        <f t="shared" si="156"/>
        <v>x</v>
      </c>
      <c r="BL70" s="55" t="str">
        <f t="shared" si="157"/>
        <v>x</v>
      </c>
      <c r="BM70" s="55">
        <f>ROUND(IF('Indicator Data'!Q73=0,0,IF(LOG('Indicator Data'!Q73)&gt;BM$195,10,IF(LOG('Indicator Data'!Q73)&lt;BM$194,0,10-(BM$195-LOG('Indicator Data'!Q73))/(BM$195-BM$194)*10))),1)</f>
        <v>7.2</v>
      </c>
      <c r="BN70" s="55">
        <f>ROUND(IF('Indicator Data'!R73=0,0,IF(LOG('Indicator Data'!R73)&gt;BN$195,10,IF(LOG('Indicator Data'!R73)&lt;BN$194,0,10-(BN$195-LOG('Indicator Data'!R73))/(BN$195-BN$194)*10))),1)</f>
        <v>9.6</v>
      </c>
      <c r="BO70" s="55">
        <f t="shared" si="158"/>
        <v>8.7999999999999989</v>
      </c>
      <c r="BP70" s="56">
        <f>'Indicator Data'!Q73/'Indicator Data'!$CB73</f>
        <v>6.4463972052709845E-2</v>
      </c>
      <c r="BQ70" s="56">
        <f>'Indicator Data'!R73/'Indicator Data'!$CB73</f>
        <v>0.36216642944460642</v>
      </c>
      <c r="BR70" s="55">
        <f t="shared" si="133"/>
        <v>0.6</v>
      </c>
      <c r="BS70" s="55">
        <f t="shared" si="134"/>
        <v>4.5</v>
      </c>
      <c r="BT70" s="55">
        <f t="shared" si="135"/>
        <v>3.1999999999999997</v>
      </c>
      <c r="BU70" s="55">
        <f t="shared" si="159"/>
        <v>6.8</v>
      </c>
      <c r="BV70" s="55">
        <f>ROUND(IF('Indicator Data'!S73=0,0,IF(LOG('Indicator Data'!S73)&gt;BV$195,10,IF(LOG('Indicator Data'!S73)&lt;BV$194,0,10-(BV$195-LOG('Indicator Data'!S73))/(BV$195-BV$194)*10))),1)</f>
        <v>7.9</v>
      </c>
      <c r="BW70" s="55">
        <f>ROUND(IF('Indicator Data'!T73=0,0,IF(LOG('Indicator Data'!T73)&gt;BW$195,10,IF(LOG('Indicator Data'!T73)&lt;BW$194,0,10-(BW$195-LOG('Indicator Data'!T73))/(BW$195-BW$194)*10))),1)</f>
        <v>7.8</v>
      </c>
      <c r="BX70" s="55">
        <f t="shared" si="160"/>
        <v>7.833333333333333</v>
      </c>
      <c r="BY70" s="56">
        <f>'Indicator Data'!S73/'Indicator Data'!$CB73</f>
        <v>0.19524978135557097</v>
      </c>
      <c r="BZ70" s="56">
        <f>'Indicator Data'!T73/'Indicator Data'!$CB73</f>
        <v>0.17768056845101751</v>
      </c>
      <c r="CA70" s="55">
        <f t="shared" si="136"/>
        <v>3.3</v>
      </c>
      <c r="CB70" s="55">
        <f t="shared" si="137"/>
        <v>1.8</v>
      </c>
      <c r="CC70" s="55">
        <f t="shared" si="161"/>
        <v>2.2999999999999998</v>
      </c>
      <c r="CD70" s="55">
        <f t="shared" si="162"/>
        <v>5.7</v>
      </c>
      <c r="CE70" s="55">
        <f t="shared" si="163"/>
        <v>6.3</v>
      </c>
      <c r="CF70" s="55">
        <f>ROUND(IF('Indicator Data'!U73=0,0,IF(LOG('Indicator Data'!U73)&gt;CF$195,10,IF(LOG('Indicator Data'!U73)&lt;CF$194,0,10-(CF$195-LOG('Indicator Data'!U73))/(CF$195-CF$194)*10))),1)</f>
        <v>8.3000000000000007</v>
      </c>
      <c r="CG70" s="56">
        <f>'Indicator Data'!U73/'Indicator Data'!$CB73</f>
        <v>0.37192434045326156</v>
      </c>
      <c r="CH70" s="55">
        <f t="shared" si="138"/>
        <v>4.0999999999999996</v>
      </c>
      <c r="CI70" s="55">
        <f t="shared" si="164"/>
        <v>6.7</v>
      </c>
      <c r="CJ70" s="55">
        <f>ROUND(IF('Indicator Data'!V73=0,0,IF(LOG('Indicator Data'!V73)&gt;CJ$195,10,IF(LOG('Indicator Data'!V73)&lt;CJ$194,0,10-(CJ$195-LOG('Indicator Data'!V73))/(CJ$195-CJ$194)*10))),1)</f>
        <v>8.5</v>
      </c>
      <c r="CK70" s="56">
        <f>IF('Indicator Data'!V73/'Indicator Data'!$CB73&gt;1,1,'Indicator Data'!V73/'Indicator Data'!$CB73)</f>
        <v>0.5399097704809197</v>
      </c>
      <c r="CL70" s="55">
        <f t="shared" si="139"/>
        <v>5.4</v>
      </c>
      <c r="CM70" s="55">
        <f t="shared" si="165"/>
        <v>7.2</v>
      </c>
      <c r="CN70" s="55">
        <f>ROUND(IF('Indicator Data'!W73=0,0,IF(LOG('Indicator Data'!W73)&gt;CN$195,10,IF(LOG('Indicator Data'!W73)&lt;CN$194,0,10-(CN$195-LOG('Indicator Data'!W73))/(CN$195-CN$194)*10))),1)</f>
        <v>8.4</v>
      </c>
      <c r="CO70" s="56">
        <f>'Indicator Data'!W73/'Indicator Data'!$CB73</f>
        <v>0.4636497709812909</v>
      </c>
      <c r="CP70" s="55">
        <f t="shared" si="140"/>
        <v>4.5999999999999996</v>
      </c>
      <c r="CQ70" s="55">
        <f t="shared" si="166"/>
        <v>6.9</v>
      </c>
      <c r="CR70" s="55">
        <f t="shared" si="141"/>
        <v>6.8</v>
      </c>
      <c r="CS70" s="55">
        <f>IF('Indicator Data'!BR73="No data","x",ROUND(IF('Indicator Data'!BR73&gt;CS$195,0,IF('Indicator Data'!BR73&lt;CS$194,10,(CS$195-'Indicator Data'!BR73)/(CS$195-CS$194)*10)),1))</f>
        <v>3.9</v>
      </c>
      <c r="CT70" s="55">
        <f>IF('Indicator Data'!BS73="No data","x",ROUND(IF('Indicator Data'!BS73&gt;CT$195,0,IF('Indicator Data'!BS73&lt;CT$194,10,(CT$195-'Indicator Data'!BS73)/(CT$195-CT$194)*10)),1))</f>
        <v>1</v>
      </c>
      <c r="CU70" s="55">
        <f>IF('Indicator Data'!AC73="No data","x",ROUND(IF('Indicator Data'!AC73&gt;CU$195,0,IF('Indicator Data'!AC73&lt;CU$194,10,(CU$195-'Indicator Data'!AC73)/(CU$195-CU$194)*10)),1))</f>
        <v>2.2999999999999998</v>
      </c>
      <c r="CV70" s="55">
        <f t="shared" si="142"/>
        <v>2.4</v>
      </c>
      <c r="CW70" s="55">
        <f>IF('Indicator Data'!X73="No data","x",ROUND(IF(LOG('Indicator Data'!X73)&gt;CW$195,10,IF(LOG('Indicator Data'!X73)&lt;CW$194,0,10-(CW$195-LOG('Indicator Data'!X73))/(CW$195-CW$194)*10)),1))</f>
        <v>7.4</v>
      </c>
      <c r="CX70" s="55">
        <f>IF('Indicator Data'!Y73="No data","x",ROUND(IF('Indicator Data'!Y73&gt;CX$195,10,IF('Indicator Data'!Y73&lt;CX$194,0,10-(CX$195-'Indicator Data'!Y73)/(CX$195-CX$194)*10)),1))</f>
        <v>5.4</v>
      </c>
      <c r="CY70" s="55">
        <f>IF('Indicator Data'!Z73="No data","x",ROUND(IF('Indicator Data'!Z73&gt;CY$195,10,IF('Indicator Data'!Z73&lt;CY$194,0,10-(CY$195-'Indicator Data'!Z73)/(CY$195-CY$194)*10)),1))</f>
        <v>5.0999999999999996</v>
      </c>
      <c r="CZ70" s="55">
        <f>IF('Indicator Data'!AA73="No data","x",ROUND(IF('Indicator Data'!AA73&gt;CZ$195,10,IF('Indicator Data'!AA73&lt;CZ$194,0,10-(CZ$195-'Indicator Data'!AA73)/(CZ$195-CZ$194)*10)),1))</f>
        <v>7</v>
      </c>
      <c r="DA70" s="55">
        <f t="shared" si="167"/>
        <v>6.2</v>
      </c>
      <c r="DB70" s="55">
        <f t="shared" si="168"/>
        <v>4.9000000000000004</v>
      </c>
      <c r="DC70" s="55">
        <f>IF('Indicator Data'!AF73="No data","x",ROUND(IF('Indicator Data'!AF73&gt;DC$195,10,IF('Indicator Data'!AF73&lt;DC$194,0,10-(DC$195-'Indicator Data'!AF73)/(DC$195-DC$194)*10)),1))</f>
        <v>3.4</v>
      </c>
      <c r="DD70" s="55">
        <f>IF('Indicator Data'!AG73="No data","x",ROUND(IF('Indicator Data'!AG73&gt;DD$195,10,IF('Indicator Data'!AG73&lt;DD$194,0,10-(DD$195-'Indicator Data'!AG73)/(DD$195-DD$194)*10)),1))</f>
        <v>4.5</v>
      </c>
      <c r="DE70" s="55">
        <f t="shared" si="169"/>
        <v>5.5</v>
      </c>
      <c r="DF70" s="55">
        <f>IF('Indicator Data'!AB73="No data","x",ROUND(IF('Indicator Data'!AB73&gt;DF$195,10,IF('Indicator Data'!AB73&lt;DF$194,0,10-(DF$195-'Indicator Data'!AB73)/(DF$195-DF$194)*10)),1))</f>
        <v>1.6</v>
      </c>
      <c r="DG70" s="55">
        <f t="shared" si="170"/>
        <v>2.2000000000000002</v>
      </c>
      <c r="DH70" s="184">
        <f>IF('Indicator Data'!AD73="No data","x",'Indicator Data'!AD73/'Indicator Data'!$CA73)</f>
        <v>1.5567521179677974E-4</v>
      </c>
      <c r="DI70" s="55">
        <f t="shared" si="171"/>
        <v>8.4</v>
      </c>
      <c r="DJ70" s="55">
        <f>IF('Indicator Data'!AE73="No data","x",ROUND(IF('Indicator Data'!AE73&gt;DJ$195,0,IF('Indicator Data'!AE73&lt;DJ$194,10,(DJ$195-'Indicator Data'!AE73)/(DJ$195-DJ$194)*10)),1))</f>
        <v>8</v>
      </c>
      <c r="DK70" s="55">
        <f t="shared" si="172"/>
        <v>8.1999999999999993</v>
      </c>
      <c r="DL70" s="55">
        <f t="shared" si="173"/>
        <v>5.3</v>
      </c>
      <c r="DM70" s="57">
        <f t="shared" si="143"/>
        <v>5.7</v>
      </c>
      <c r="DN70" s="58">
        <f t="shared" si="144"/>
        <v>6.7</v>
      </c>
      <c r="DO70" s="55">
        <f>ROUND(IF('Indicator Data'!AH73=0,0,IF('Indicator Data'!AH73&gt;DO$195,10,IF('Indicator Data'!AH73&lt;DO$194,0,10-(DO$195-'Indicator Data'!AH73)/(DO$195-DO$194)*10))),1)</f>
        <v>7.6</v>
      </c>
      <c r="DP70" s="55">
        <f>ROUND(IF('Indicator Data'!AI73=0,0,IF(LOG('Indicator Data'!AI73)&gt;LOG(DP$195),10,IF(LOG('Indicator Data'!AI73)&lt;LOG(DP$194),0,10-(LOG(DP$195)-LOG('Indicator Data'!AI73))/(LOG(DP$195)-LOG(DP$194))*10))),1)</f>
        <v>5.8</v>
      </c>
      <c r="DQ70" s="57">
        <f t="shared" si="145"/>
        <v>6.8</v>
      </c>
      <c r="DR70" s="55">
        <f>'Indicator Data'!AJ73</f>
        <v>0</v>
      </c>
      <c r="DS70" s="55">
        <f>'Indicator Data'!AK73</f>
        <v>0</v>
      </c>
      <c r="DT70" s="57">
        <f t="shared" si="146"/>
        <v>0</v>
      </c>
      <c r="DU70" s="58">
        <f t="shared" si="147"/>
        <v>4.8</v>
      </c>
      <c r="DV70" s="15"/>
      <c r="DW70" s="103"/>
    </row>
    <row r="71" spans="1:127" s="4" customFormat="1" x14ac:dyDescent="0.25">
      <c r="A71" s="121" t="str">
        <f>'Indicator Data'!A74</f>
        <v>Guinea</v>
      </c>
      <c r="B71" s="59" t="str">
        <f>'Indicator Data'!B74</f>
        <v>GIN</v>
      </c>
      <c r="C71" s="55">
        <f>ROUND(IF('Indicator Data'!C74=0,0.1,IF(LOG('Indicator Data'!C74)&gt;C$195,10,IF(LOG('Indicator Data'!C74)&lt;C$194,0,10-(C$195-LOG('Indicator Data'!C74))/(C$195-C$194)*10))),1)</f>
        <v>0.1</v>
      </c>
      <c r="D71" s="55">
        <f>ROUND(IF('Indicator Data'!D74=0,0.1,IF(LOG('Indicator Data'!D74)&gt;D$195,10,IF(LOG('Indicator Data'!D74)&lt;D$194,0,10-(D$195-LOG('Indicator Data'!D74))/(D$195-D$194)*10))),1)</f>
        <v>0.1</v>
      </c>
      <c r="E71" s="55">
        <f t="shared" si="107"/>
        <v>0.1</v>
      </c>
      <c r="F71" s="55">
        <f>IF('Indicator Data'!E74="No data",0.1,(ROUND(IF('Indicator Data'!E74=0,0,IF(LOG('Indicator Data'!E74)&gt;F$195,10,IF(LOG('Indicator Data'!E74)&lt;F$194,0,10-(F$195-LOG('Indicator Data'!E74))/(F$195-F$194)*10))),1)))</f>
        <v>6.8</v>
      </c>
      <c r="G71" s="55">
        <f>ROUND(IF('Indicator Data'!F74=0,0,IF(LOG('Indicator Data'!F74)&gt;G$195,10,IF(LOG('Indicator Data'!F74)&lt;G$194,0,10-(G$195-LOG('Indicator Data'!F74))/(G$195-G$194)*10))),1)</f>
        <v>5</v>
      </c>
      <c r="H71" s="55">
        <f>ROUND(IF('Indicator Data'!G74=0,0,IF(LOG('Indicator Data'!G74)&gt;H$195,10,IF(LOG('Indicator Data'!G74)&lt;H$194,0,10-(H$195-LOG('Indicator Data'!G74))/(H$195-H$194)*10))),1)</f>
        <v>0</v>
      </c>
      <c r="I71" s="55">
        <f>ROUND(IF('Indicator Data'!H74=0,0,IF(LOG('Indicator Data'!H74)&gt;I$195,10,IF(LOG('Indicator Data'!H74)&lt;I$194,0,10-(I$195-LOG('Indicator Data'!H74))/(I$195-I$194)*10))),1)</f>
        <v>0</v>
      </c>
      <c r="J71" s="55">
        <f t="shared" si="108"/>
        <v>0</v>
      </c>
      <c r="K71" s="55">
        <f>ROUND(IF('Indicator Data'!I74=0,0,IF(LOG('Indicator Data'!I74)&gt;K$195,10,IF(LOG('Indicator Data'!I74)&lt;K$194,0,10-(K$195-LOG('Indicator Data'!I74))/(K$195-K$194)*10))),1)</f>
        <v>0</v>
      </c>
      <c r="L71" s="55">
        <f t="shared" si="109"/>
        <v>0</v>
      </c>
      <c r="M71" s="55">
        <f>ROUND(IF('Indicator Data'!J74=0,0,IF(LOG('Indicator Data'!J74)&gt;M$195,10,IF(LOG('Indicator Data'!J74)&lt;M$194,0,10-(M$195-LOG('Indicator Data'!J74))/(M$195-M$194)*10))),1)</f>
        <v>0</v>
      </c>
      <c r="N71" s="56">
        <f>'Indicator Data'!C74/'Indicator Data'!$CB74</f>
        <v>0</v>
      </c>
      <c r="O71" s="56">
        <f>'Indicator Data'!D74/'Indicator Data'!$CB74</f>
        <v>0</v>
      </c>
      <c r="P71" s="56">
        <f>IF(F71=0.1,"x",'Indicator Data'!E74/'Indicator Data'!$CB74)</f>
        <v>4.2516338552607514E-3</v>
      </c>
      <c r="Q71" s="56">
        <f>'Indicator Data'!F74/'Indicator Data'!$CB74</f>
        <v>8.0850079017984826E-7</v>
      </c>
      <c r="R71" s="56">
        <f>'Indicator Data'!G74/'Indicator Data'!$CB74</f>
        <v>0</v>
      </c>
      <c r="S71" s="56">
        <f>'Indicator Data'!H74/'Indicator Data'!$CB74</f>
        <v>0</v>
      </c>
      <c r="T71" s="56">
        <f>'Indicator Data'!I74/'Indicator Data'!$CB74</f>
        <v>0</v>
      </c>
      <c r="U71" s="56">
        <f>'Indicator Data'!J74/'Indicator Data'!$CB74</f>
        <v>0</v>
      </c>
      <c r="V71" s="55">
        <f t="shared" si="110"/>
        <v>0</v>
      </c>
      <c r="W71" s="55">
        <f t="shared" si="111"/>
        <v>0</v>
      </c>
      <c r="X71" s="55">
        <f t="shared" si="112"/>
        <v>0</v>
      </c>
      <c r="Y71" s="55">
        <f t="shared" si="113"/>
        <v>2.8</v>
      </c>
      <c r="Z71" s="55">
        <f t="shared" si="114"/>
        <v>5.4</v>
      </c>
      <c r="AA71" s="55">
        <f t="shared" si="115"/>
        <v>0</v>
      </c>
      <c r="AB71" s="55">
        <f t="shared" si="116"/>
        <v>0</v>
      </c>
      <c r="AC71" s="55">
        <f t="shared" si="117"/>
        <v>0</v>
      </c>
      <c r="AD71" s="55">
        <f t="shared" si="118"/>
        <v>0</v>
      </c>
      <c r="AE71" s="55">
        <f t="shared" si="119"/>
        <v>0</v>
      </c>
      <c r="AF71" s="55">
        <f t="shared" si="120"/>
        <v>0</v>
      </c>
      <c r="AG71" s="55">
        <f>ROUND(IF('Indicator Data'!K74=0,0,IF('Indicator Data'!K74&gt;AG$195,10,IF('Indicator Data'!K74&lt;AG$194,0,10-(AG$195-'Indicator Data'!K74)/(AG$195-AG$194)*10))),1)</f>
        <v>1</v>
      </c>
      <c r="AH71" s="55">
        <f t="shared" si="121"/>
        <v>0.1</v>
      </c>
      <c r="AI71" s="55">
        <f t="shared" si="122"/>
        <v>0.1</v>
      </c>
      <c r="AJ71" s="55">
        <f t="shared" si="123"/>
        <v>0</v>
      </c>
      <c r="AK71" s="55">
        <f t="shared" si="124"/>
        <v>0</v>
      </c>
      <c r="AL71" s="55">
        <f t="shared" si="125"/>
        <v>0</v>
      </c>
      <c r="AM71" s="55">
        <f t="shared" si="126"/>
        <v>0</v>
      </c>
      <c r="AN71" s="55">
        <f t="shared" si="127"/>
        <v>0</v>
      </c>
      <c r="AO71" s="183">
        <f t="shared" si="128"/>
        <v>0.1</v>
      </c>
      <c r="AP71" s="183">
        <f t="shared" si="148"/>
        <v>5.0999999999999996</v>
      </c>
      <c r="AQ71" s="183">
        <f t="shared" si="129"/>
        <v>5.2</v>
      </c>
      <c r="AR71" s="183">
        <f t="shared" si="130"/>
        <v>0</v>
      </c>
      <c r="AS71" s="55">
        <f t="shared" si="131"/>
        <v>0.5</v>
      </c>
      <c r="AT71" s="55">
        <f>IF('Indicator Data'!L74="No data","x",IF('Indicator Data'!CC74&lt;1000,"x",ROUND((IF('Indicator Data'!L74&gt;AT$195,10,IF('Indicator Data'!L74&lt;AT$194,0,10-(AT$195-'Indicator Data'!L74)/(AT$195-AT$194)*10))),1)))</f>
        <v>1</v>
      </c>
      <c r="AU71" s="183">
        <f t="shared" si="132"/>
        <v>0.8</v>
      </c>
      <c r="AV71" s="55">
        <f>IF('Indicator Data'!M74="No data","x",ROUND(IF('Indicator Data'!M74=0,0,IF(LOG('Indicator Data'!M74)&gt;AV$195,10,IF(LOG('Indicator Data'!M74)&lt;AV$194,0,10-(AV$195-LOG('Indicator Data'!M74))/(AV$195-AV$194)*10))),1))</f>
        <v>7.9</v>
      </c>
      <c r="AW71" s="56">
        <f>IF(AV71="x","x",'Indicator Data'!M74/'Indicator Data'!$CB74)</f>
        <v>0.26651775543398348</v>
      </c>
      <c r="AX71" s="55">
        <f t="shared" si="149"/>
        <v>3</v>
      </c>
      <c r="AY71" s="55">
        <f t="shared" si="150"/>
        <v>6</v>
      </c>
      <c r="AZ71" s="55">
        <f>IF('Indicator Data'!N74="No data","x",ROUND(IF('Indicator Data'!N74=0,0,IF(LOG('Indicator Data'!N74)&gt;AZ$195,10,IF(LOG('Indicator Data'!N74)&lt;AZ$194,0,10-(AZ$195-LOG('Indicator Data'!N74))/(AZ$195-AZ$194)*10))),1))</f>
        <v>8.6999999999999993</v>
      </c>
      <c r="BA71" s="56">
        <f>IF(AZ71="x","x",'Indicator Data'!N74/'Indicator Data'!$CB74)</f>
        <v>0.1274382109171876</v>
      </c>
      <c r="BB71" s="55">
        <f t="shared" si="151"/>
        <v>10</v>
      </c>
      <c r="BC71" s="55">
        <f t="shared" si="152"/>
        <v>9.5</v>
      </c>
      <c r="BD71" s="55">
        <f>IF('Indicator Data'!O74="No data","x",ROUND(IF('Indicator Data'!O74=0,0,IF(LOG('Indicator Data'!O74)&gt;BD$195,10,IF(LOG('Indicator Data'!O74)&lt;BD$194,0,10-(BD$195-LOG('Indicator Data'!O74))/(BD$195-BD$194)*10))),1))</f>
        <v>9.6999999999999993</v>
      </c>
      <c r="BE71" s="56">
        <f>IF(BD71="x","x",'Indicator Data'!O74/'Indicator Data'!$CB74)</f>
        <v>0.53739292479800571</v>
      </c>
      <c r="BF71" s="55">
        <f t="shared" si="153"/>
        <v>10</v>
      </c>
      <c r="BG71" s="55">
        <f t="shared" si="154"/>
        <v>9.9</v>
      </c>
      <c r="BH71" s="55">
        <f>IF('Indicator Data'!P74="No data","x",ROUND(IF('Indicator Data'!P74=0,0,IF(LOG('Indicator Data'!P74)&gt;BH$195,10,IF(LOG('Indicator Data'!P74)&lt;BH$194,0,10-(BH$195-LOG('Indicator Data'!P74))/(BH$195-BH$194)*10))),1))</f>
        <v>8.4</v>
      </c>
      <c r="BI71" s="56">
        <f>IF(BH71="x","x",'Indicator Data'!P74/'Indicator Data'!$CB74)</f>
        <v>8.5238984531255918E-2</v>
      </c>
      <c r="BJ71" s="55">
        <f t="shared" si="155"/>
        <v>8.5</v>
      </c>
      <c r="BK71" s="55">
        <f t="shared" si="156"/>
        <v>8.5</v>
      </c>
      <c r="BL71" s="55">
        <f t="shared" si="157"/>
        <v>8.9</v>
      </c>
      <c r="BM71" s="55">
        <f>ROUND(IF('Indicator Data'!Q74=0,0,IF(LOG('Indicator Data'!Q74)&gt;BM$195,10,IF(LOG('Indicator Data'!Q74)&lt;BM$194,0,10-(BM$195-LOG('Indicator Data'!Q74))/(BM$195-BM$194)*10))),1)</f>
        <v>8.6999999999999993</v>
      </c>
      <c r="BN71" s="55">
        <f>ROUND(IF('Indicator Data'!R74=0,0,IF(LOG('Indicator Data'!R74)&gt;BN$195,10,IF(LOG('Indicator Data'!R74)&lt;BN$194,0,10-(BN$195-LOG('Indicator Data'!R74))/(BN$195-BN$194)*10))),1)</f>
        <v>0</v>
      </c>
      <c r="BO71" s="55">
        <f t="shared" si="158"/>
        <v>2.9</v>
      </c>
      <c r="BP71" s="56">
        <f>'Indicator Data'!Q74/'Indicator Data'!$CB74</f>
        <v>0.99692763354816682</v>
      </c>
      <c r="BQ71" s="56">
        <f>'Indicator Data'!R74/'Indicator Data'!$CB74</f>
        <v>0</v>
      </c>
      <c r="BR71" s="55">
        <f t="shared" si="133"/>
        <v>10</v>
      </c>
      <c r="BS71" s="55">
        <f t="shared" si="134"/>
        <v>0</v>
      </c>
      <c r="BT71" s="55">
        <f t="shared" si="135"/>
        <v>3.3333333333333335</v>
      </c>
      <c r="BU71" s="55">
        <f t="shared" si="159"/>
        <v>3.1</v>
      </c>
      <c r="BV71" s="55">
        <f>ROUND(IF('Indicator Data'!S74=0,0,IF(LOG('Indicator Data'!S74)&gt;BV$195,10,IF(LOG('Indicator Data'!S74)&lt;BV$194,0,10-(BV$195-LOG('Indicator Data'!S74))/(BV$195-BV$194)*10))),1)</f>
        <v>4.8</v>
      </c>
      <c r="BW71" s="55">
        <f>ROUND(IF('Indicator Data'!T74=0,0,IF(LOG('Indicator Data'!T74)&gt;BW$195,10,IF(LOG('Indicator Data'!T74)&lt;BW$194,0,10-(BW$195-LOG('Indicator Data'!T74))/(BW$195-BW$194)*10))),1)</f>
        <v>8.6999999999999993</v>
      </c>
      <c r="BX71" s="55">
        <f t="shared" si="160"/>
        <v>7.3999999999999995</v>
      </c>
      <c r="BY71" s="56">
        <f>'Indicator Data'!S74/'Indicator Data'!$CB74</f>
        <v>1.887850138184317E-3</v>
      </c>
      <c r="BZ71" s="56">
        <f>'Indicator Data'!T74/'Indicator Data'!$CB74</f>
        <v>0.99503978340998256</v>
      </c>
      <c r="CA71" s="55">
        <f t="shared" si="136"/>
        <v>0</v>
      </c>
      <c r="CB71" s="55">
        <f t="shared" si="137"/>
        <v>10</v>
      </c>
      <c r="CC71" s="55">
        <f t="shared" si="161"/>
        <v>6.666666666666667</v>
      </c>
      <c r="CD71" s="55">
        <f t="shared" si="162"/>
        <v>7</v>
      </c>
      <c r="CE71" s="55">
        <f t="shared" si="163"/>
        <v>5.4</v>
      </c>
      <c r="CF71" s="55">
        <f>ROUND(IF('Indicator Data'!U74=0,0,IF(LOG('Indicator Data'!U74)&gt;CF$195,10,IF(LOG('Indicator Data'!U74)&lt;CF$194,0,10-(CF$195-LOG('Indicator Data'!U74))/(CF$195-CF$194)*10))),1)</f>
        <v>8.5</v>
      </c>
      <c r="CG71" s="56">
        <f>'Indicator Data'!U74/'Indicator Data'!$CB74</f>
        <v>0.72037134883850784</v>
      </c>
      <c r="CH71" s="55">
        <f t="shared" si="138"/>
        <v>8</v>
      </c>
      <c r="CI71" s="55">
        <f t="shared" si="164"/>
        <v>8.3000000000000007</v>
      </c>
      <c r="CJ71" s="55">
        <f>ROUND(IF('Indicator Data'!V74=0,0,IF(LOG('Indicator Data'!V74)&gt;CJ$195,10,IF(LOG('Indicator Data'!V74)&lt;CJ$194,0,10-(CJ$195-LOG('Indicator Data'!V74))/(CJ$195-CJ$194)*10))),1)</f>
        <v>8.6999999999999993</v>
      </c>
      <c r="CK71" s="56">
        <f>IF('Indicator Data'!V74/'Indicator Data'!$CB74&gt;1,1,'Indicator Data'!V74/'Indicator Data'!$CB74)</f>
        <v>0.91762493613446527</v>
      </c>
      <c r="CL71" s="55">
        <f t="shared" si="139"/>
        <v>9.1999999999999993</v>
      </c>
      <c r="CM71" s="55">
        <f t="shared" si="165"/>
        <v>9</v>
      </c>
      <c r="CN71" s="55">
        <f>ROUND(IF('Indicator Data'!W74=0,0,IF(LOG('Indicator Data'!W74)&gt;CN$195,10,IF(LOG('Indicator Data'!W74)&lt;CN$194,0,10-(CN$195-LOG('Indicator Data'!W74))/(CN$195-CN$194)*10))),1)</f>
        <v>8.6999999999999993</v>
      </c>
      <c r="CO71" s="56">
        <f>'Indicator Data'!W74/'Indicator Data'!$CB74</f>
        <v>0.9843138400757836</v>
      </c>
      <c r="CP71" s="55">
        <f t="shared" si="140"/>
        <v>9.8000000000000007</v>
      </c>
      <c r="CQ71" s="55">
        <f t="shared" si="166"/>
        <v>9.3000000000000007</v>
      </c>
      <c r="CR71" s="55">
        <f t="shared" si="141"/>
        <v>8.3000000000000007</v>
      </c>
      <c r="CS71" s="55">
        <f>IF('Indicator Data'!BR74="No data","x",ROUND(IF('Indicator Data'!BR74&gt;CS$195,0,IF('Indicator Data'!BR74&lt;CS$194,10,(CS$195-'Indicator Data'!BR74)/(CS$195-CS$194)*10)),1))</f>
        <v>8.6</v>
      </c>
      <c r="CT71" s="55">
        <f>IF('Indicator Data'!BS74="No data","x",ROUND(IF('Indicator Data'!BS74&gt;CT$195,0,IF('Indicator Data'!BS74&lt;CT$194,10,(CT$195-'Indicator Data'!BS74)/(CT$195-CT$194)*10)),1))</f>
        <v>6.4</v>
      </c>
      <c r="CU71" s="55">
        <f>IF('Indicator Data'!AC74="No data","x",ROUND(IF('Indicator Data'!AC74&gt;CU$195,0,IF('Indicator Data'!AC74&lt;CU$194,10,(CU$195-'Indicator Data'!AC74)/(CU$195-CU$194)*10)),1))</f>
        <v>8.3000000000000007</v>
      </c>
      <c r="CV71" s="55">
        <f t="shared" si="142"/>
        <v>7.8</v>
      </c>
      <c r="CW71" s="55">
        <f>IF('Indicator Data'!X74="No data","x",ROUND(IF(LOG('Indicator Data'!X74)&gt;CW$195,10,IF(LOG('Indicator Data'!X74)&lt;CW$194,0,10-(CW$195-LOG('Indicator Data'!X74))/(CW$195-CW$194)*10)),1))</f>
        <v>5.7</v>
      </c>
      <c r="CX71" s="55">
        <f>IF('Indicator Data'!Y74="No data","x",ROUND(IF('Indicator Data'!Y74&gt;CX$195,10,IF('Indicator Data'!Y74&lt;CX$194,0,10-(CX$195-'Indicator Data'!Y74)/(CX$195-CX$194)*10)),1))</f>
        <v>7.6</v>
      </c>
      <c r="CY71" s="55">
        <f>IF('Indicator Data'!Z74="No data","x",ROUND(IF('Indicator Data'!Z74&gt;CY$195,10,IF('Indicator Data'!Z74&lt;CY$194,0,10-(CY$195-'Indicator Data'!Z74)/(CY$195-CY$194)*10)),1))</f>
        <v>3.6</v>
      </c>
      <c r="CZ71" s="55">
        <f>IF('Indicator Data'!AA74="No data","x",ROUND(IF('Indicator Data'!AA74&gt;CZ$195,10,IF('Indicator Data'!AA74&lt;CZ$194,0,10-(CZ$195-'Indicator Data'!AA74)/(CZ$195-CZ$194)*10)),1))</f>
        <v>10</v>
      </c>
      <c r="DA71" s="55">
        <f t="shared" si="167"/>
        <v>6.7</v>
      </c>
      <c r="DB71" s="55">
        <f t="shared" si="168"/>
        <v>7.1</v>
      </c>
      <c r="DC71" s="55">
        <f>IF('Indicator Data'!AF74="No data","x",ROUND(IF('Indicator Data'!AF74&gt;DC$195,10,IF('Indicator Data'!AF74&lt;DC$194,0,10-(DC$195-'Indicator Data'!AF74)/(DC$195-DC$194)*10)),1))</f>
        <v>5.5</v>
      </c>
      <c r="DD71" s="55">
        <f>IF('Indicator Data'!AG74="No data","x",ROUND(IF('Indicator Data'!AG74&gt;DD$195,10,IF('Indicator Data'!AG74&lt;DD$194,0,10-(DD$195-'Indicator Data'!AG74)/(DD$195-DD$194)*10)),1))</f>
        <v>7.4</v>
      </c>
      <c r="DE71" s="55">
        <f t="shared" si="169"/>
        <v>6.6</v>
      </c>
      <c r="DF71" s="55">
        <f>IF('Indicator Data'!AB74="No data","x",ROUND(IF('Indicator Data'!AB74&gt;DF$195,10,IF('Indicator Data'!AB74&lt;DF$194,0,10-(DF$195-'Indicator Data'!AB74)/(DF$195-DF$194)*10)),1))</f>
        <v>4.8</v>
      </c>
      <c r="DG71" s="55">
        <f t="shared" si="170"/>
        <v>7</v>
      </c>
      <c r="DH71" s="184">
        <f>IF('Indicator Data'!AD74="No data","x",'Indicator Data'!AD74/'Indicator Data'!$CA74)</f>
        <v>6.5772752321895605E-6</v>
      </c>
      <c r="DI71" s="55">
        <f t="shared" si="171"/>
        <v>9.9</v>
      </c>
      <c r="DJ71" s="55">
        <f>IF('Indicator Data'!AE74="No data","x",ROUND(IF('Indicator Data'!AE74&gt;DJ$195,0,IF('Indicator Data'!AE74&lt;DJ$194,10,(DJ$195-'Indicator Data'!AE74)/(DJ$195-DJ$194)*10)),1))</f>
        <v>6</v>
      </c>
      <c r="DK71" s="55">
        <f t="shared" si="172"/>
        <v>8</v>
      </c>
      <c r="DL71" s="55">
        <f t="shared" si="173"/>
        <v>7.2</v>
      </c>
      <c r="DM71" s="57">
        <f t="shared" si="143"/>
        <v>8</v>
      </c>
      <c r="DN71" s="58">
        <f t="shared" si="144"/>
        <v>3.9</v>
      </c>
      <c r="DO71" s="55">
        <f>ROUND(IF('Indicator Data'!AH74=0,0,IF('Indicator Data'!AH74&gt;DO$195,10,IF('Indicator Data'!AH74&lt;DO$194,0,10-(DO$195-'Indicator Data'!AH74)/(DO$195-DO$194)*10))),1)</f>
        <v>7.1</v>
      </c>
      <c r="DP71" s="55">
        <f>ROUND(IF('Indicator Data'!AI74=0,0,IF(LOG('Indicator Data'!AI74)&gt;LOG(DP$195),10,IF(LOG('Indicator Data'!AI74)&lt;LOG(DP$194),0,10-(LOG(DP$195)-LOG('Indicator Data'!AI74))/(LOG(DP$195)-LOG(DP$194))*10))),1)</f>
        <v>4.4000000000000004</v>
      </c>
      <c r="DQ71" s="57">
        <f t="shared" si="145"/>
        <v>5.9</v>
      </c>
      <c r="DR71" s="55">
        <f>'Indicator Data'!AJ74</f>
        <v>0</v>
      </c>
      <c r="DS71" s="55">
        <f>'Indicator Data'!AK74</f>
        <v>0</v>
      </c>
      <c r="DT71" s="57">
        <f t="shared" si="146"/>
        <v>0</v>
      </c>
      <c r="DU71" s="58">
        <f t="shared" si="147"/>
        <v>4.0999999999999996</v>
      </c>
      <c r="DV71" s="15"/>
      <c r="DW71" s="103"/>
    </row>
    <row r="72" spans="1:127" s="4" customFormat="1" x14ac:dyDescent="0.25">
      <c r="A72" s="121" t="str">
        <f>'Indicator Data'!A75</f>
        <v>Guinea-Bissau</v>
      </c>
      <c r="B72" s="59" t="str">
        <f>'Indicator Data'!B75</f>
        <v>GNB</v>
      </c>
      <c r="C72" s="55">
        <f>ROUND(IF('Indicator Data'!C75=0,0.1,IF(LOG('Indicator Data'!C75)&gt;C$195,10,IF(LOG('Indicator Data'!C75)&lt;C$194,0,10-(C$195-LOG('Indicator Data'!C75))/(C$195-C$194)*10))),1)</f>
        <v>0.1</v>
      </c>
      <c r="D72" s="55">
        <f>ROUND(IF('Indicator Data'!D75=0,0.1,IF(LOG('Indicator Data'!D75)&gt;D$195,10,IF(LOG('Indicator Data'!D75)&lt;D$194,0,10-(D$195-LOG('Indicator Data'!D75))/(D$195-D$194)*10))),1)</f>
        <v>0.1</v>
      </c>
      <c r="E72" s="55">
        <f t="shared" si="107"/>
        <v>0.1</v>
      </c>
      <c r="F72" s="55">
        <f>IF('Indicator Data'!E75="No data",0.1,(ROUND(IF('Indicator Data'!E75=0,0,IF(LOG('Indicator Data'!E75)&gt;F$195,10,IF(LOG('Indicator Data'!E75)&lt;F$194,0,10-(F$195-LOG('Indicator Data'!E75))/(F$195-F$194)*10))),1)))</f>
        <v>4.4000000000000004</v>
      </c>
      <c r="G72" s="55">
        <f>ROUND(IF('Indicator Data'!F75=0,0,IF(LOG('Indicator Data'!F75)&gt;G$195,10,IF(LOG('Indicator Data'!F75)&lt;G$194,0,10-(G$195-LOG('Indicator Data'!F75))/(G$195-G$194)*10))),1)</f>
        <v>1</v>
      </c>
      <c r="H72" s="55">
        <f>ROUND(IF('Indicator Data'!G75=0,0,IF(LOG('Indicator Data'!G75)&gt;H$195,10,IF(LOG('Indicator Data'!G75)&lt;H$194,0,10-(H$195-LOG('Indicator Data'!G75))/(H$195-H$194)*10))),1)</f>
        <v>0</v>
      </c>
      <c r="I72" s="55">
        <f>ROUND(IF('Indicator Data'!H75=0,0,IF(LOG('Indicator Data'!H75)&gt;I$195,10,IF(LOG('Indicator Data'!H75)&lt;I$194,0,10-(I$195-LOG('Indicator Data'!H75))/(I$195-I$194)*10))),1)</f>
        <v>0</v>
      </c>
      <c r="J72" s="55">
        <f t="shared" si="108"/>
        <v>0</v>
      </c>
      <c r="K72" s="55">
        <f>ROUND(IF('Indicator Data'!I75=0,0,IF(LOG('Indicator Data'!I75)&gt;K$195,10,IF(LOG('Indicator Data'!I75)&lt;K$194,0,10-(K$195-LOG('Indicator Data'!I75))/(K$195-K$194)*10))),1)</f>
        <v>0</v>
      </c>
      <c r="L72" s="55">
        <f t="shared" si="109"/>
        <v>0</v>
      </c>
      <c r="M72" s="55">
        <f>ROUND(IF('Indicator Data'!J75=0,0,IF(LOG('Indicator Data'!J75)&gt;M$195,10,IF(LOG('Indicator Data'!J75)&lt;M$194,0,10-(M$195-LOG('Indicator Data'!J75))/(M$195-M$194)*10))),1)</f>
        <v>6.4</v>
      </c>
      <c r="N72" s="56">
        <f>'Indicator Data'!C75/'Indicator Data'!$CB75</f>
        <v>0</v>
      </c>
      <c r="O72" s="56">
        <f>'Indicator Data'!D75/'Indicator Data'!$CB75</f>
        <v>0</v>
      </c>
      <c r="P72" s="56">
        <f>IF(F72=0.1,"x",'Indicator Data'!E75/'Indicator Data'!$CB75)</f>
        <v>3.0862689034393824E-3</v>
      </c>
      <c r="Q72" s="56">
        <f>'Indicator Data'!F75/'Indicator Data'!$CB75</f>
        <v>2.2748309990136985E-8</v>
      </c>
      <c r="R72" s="56">
        <f>'Indicator Data'!G75/'Indicator Data'!$CB75</f>
        <v>0</v>
      </c>
      <c r="S72" s="56">
        <f>'Indicator Data'!H75/'Indicator Data'!$CB75</f>
        <v>0</v>
      </c>
      <c r="T72" s="56">
        <f>'Indicator Data'!I75/'Indicator Data'!$CB75</f>
        <v>0</v>
      </c>
      <c r="U72" s="56">
        <f>'Indicator Data'!J75/'Indicator Data'!$CB75</f>
        <v>2.0424732612572992E-3</v>
      </c>
      <c r="V72" s="55">
        <f t="shared" si="110"/>
        <v>0</v>
      </c>
      <c r="W72" s="55">
        <f t="shared" si="111"/>
        <v>0</v>
      </c>
      <c r="X72" s="55">
        <f t="shared" si="112"/>
        <v>0</v>
      </c>
      <c r="Y72" s="55">
        <f t="shared" si="113"/>
        <v>2.1</v>
      </c>
      <c r="Z72" s="55">
        <f t="shared" si="114"/>
        <v>1.9</v>
      </c>
      <c r="AA72" s="55">
        <f t="shared" si="115"/>
        <v>0</v>
      </c>
      <c r="AB72" s="55">
        <f t="shared" si="116"/>
        <v>0</v>
      </c>
      <c r="AC72" s="55">
        <f t="shared" si="117"/>
        <v>0</v>
      </c>
      <c r="AD72" s="55">
        <f t="shared" si="118"/>
        <v>0</v>
      </c>
      <c r="AE72" s="55">
        <f t="shared" si="119"/>
        <v>0</v>
      </c>
      <c r="AF72" s="55">
        <f t="shared" si="120"/>
        <v>0.7</v>
      </c>
      <c r="AG72" s="55">
        <f>ROUND(IF('Indicator Data'!K75=0,0,IF('Indicator Data'!K75&gt;AG$195,10,IF('Indicator Data'!K75&lt;AG$194,0,10-(AG$195-'Indicator Data'!K75)/(AG$195-AG$194)*10))),1)</f>
        <v>1.9</v>
      </c>
      <c r="AH72" s="55">
        <f t="shared" si="121"/>
        <v>0.1</v>
      </c>
      <c r="AI72" s="55">
        <f t="shared" si="122"/>
        <v>0.1</v>
      </c>
      <c r="AJ72" s="55">
        <f t="shared" si="123"/>
        <v>0</v>
      </c>
      <c r="AK72" s="55">
        <f t="shared" si="124"/>
        <v>0</v>
      </c>
      <c r="AL72" s="55">
        <f t="shared" si="125"/>
        <v>0</v>
      </c>
      <c r="AM72" s="55">
        <f t="shared" si="126"/>
        <v>0</v>
      </c>
      <c r="AN72" s="55">
        <f t="shared" si="127"/>
        <v>4.0999999999999996</v>
      </c>
      <c r="AO72" s="183">
        <f t="shared" si="128"/>
        <v>0.1</v>
      </c>
      <c r="AP72" s="183">
        <f t="shared" si="148"/>
        <v>3.3</v>
      </c>
      <c r="AQ72" s="183">
        <f t="shared" si="129"/>
        <v>1.5</v>
      </c>
      <c r="AR72" s="183">
        <f t="shared" si="130"/>
        <v>0</v>
      </c>
      <c r="AS72" s="55">
        <f t="shared" si="131"/>
        <v>3</v>
      </c>
      <c r="AT72" s="55">
        <f>IF('Indicator Data'!L75="No data","x",IF('Indicator Data'!CC75&lt;1000,"x",ROUND((IF('Indicator Data'!L75&gt;AT$195,10,IF('Indicator Data'!L75&lt;AT$194,0,10-(AT$195-'Indicator Data'!L75)/(AT$195-AT$194)*10))),1)))</f>
        <v>1</v>
      </c>
      <c r="AU72" s="183">
        <f t="shared" si="132"/>
        <v>2</v>
      </c>
      <c r="AV72" s="55">
        <f>IF('Indicator Data'!M75="No data","x",ROUND(IF('Indicator Data'!M75=0,0,IF(LOG('Indicator Data'!M75)&gt;AV$195,10,IF(LOG('Indicator Data'!M75)&lt;AV$194,0,10-(AV$195-LOG('Indicator Data'!M75))/(AV$195-AV$194)*10))),1))</f>
        <v>6.4</v>
      </c>
      <c r="AW72" s="56">
        <f>IF(AV72="x","x",'Indicator Data'!M75/'Indicator Data'!$CB75)</f>
        <v>0.16907212844454098</v>
      </c>
      <c r="AX72" s="55">
        <f t="shared" si="149"/>
        <v>1.9</v>
      </c>
      <c r="AY72" s="55">
        <f t="shared" si="150"/>
        <v>4.5</v>
      </c>
      <c r="AZ72" s="55">
        <f>IF('Indicator Data'!N75="No data","x",ROUND(IF('Indicator Data'!N75=0,0,IF(LOG('Indicator Data'!N75)&gt;AZ$195,10,IF(LOG('Indicator Data'!N75)&lt;AZ$194,0,10-(AZ$195-LOG('Indicator Data'!N75))/(AZ$195-AZ$194)*10))),1))</f>
        <v>0</v>
      </c>
      <c r="BA72" s="56">
        <f>IF(AZ72="x","x",'Indicator Data'!N75/'Indicator Data'!$CB75)</f>
        <v>0</v>
      </c>
      <c r="BB72" s="55">
        <f t="shared" si="151"/>
        <v>0</v>
      </c>
      <c r="BC72" s="55">
        <f t="shared" si="152"/>
        <v>0</v>
      </c>
      <c r="BD72" s="55">
        <f>IF('Indicator Data'!O75="No data","x",ROUND(IF('Indicator Data'!O75=0,0,IF(LOG('Indicator Data'!O75)&gt;BD$195,10,IF(LOG('Indicator Data'!O75)&lt;BD$194,0,10-(BD$195-LOG('Indicator Data'!O75))/(BD$195-BD$194)*10))),1))</f>
        <v>8.5</v>
      </c>
      <c r="BE72" s="56">
        <f>IF(BD72="x","x",'Indicator Data'!O75/'Indicator Data'!$CB75)</f>
        <v>0.69430780709541451</v>
      </c>
      <c r="BF72" s="55">
        <f t="shared" si="153"/>
        <v>10</v>
      </c>
      <c r="BG72" s="55">
        <f t="shared" si="154"/>
        <v>9.4</v>
      </c>
      <c r="BH72" s="55">
        <f>IF('Indicator Data'!P75="No data","x",ROUND(IF('Indicator Data'!P75=0,0,IF(LOG('Indicator Data'!P75)&gt;BH$195,10,IF(LOG('Indicator Data'!P75)&lt;BH$194,0,10-(BH$195-LOG('Indicator Data'!P75))/(BH$195-BH$194)*10))),1))</f>
        <v>0</v>
      </c>
      <c r="BI72" s="56">
        <f>IF(BH72="x","x",'Indicator Data'!P75/'Indicator Data'!$CB75)</f>
        <v>0</v>
      </c>
      <c r="BJ72" s="55">
        <f t="shared" si="155"/>
        <v>0</v>
      </c>
      <c r="BK72" s="55">
        <f t="shared" si="156"/>
        <v>0</v>
      </c>
      <c r="BL72" s="55">
        <f t="shared" si="157"/>
        <v>5</v>
      </c>
      <c r="BM72" s="55">
        <f>ROUND(IF('Indicator Data'!Q75=0,0,IF(LOG('Indicator Data'!Q75)&gt;BM$195,10,IF(LOG('Indicator Data'!Q75)&lt;BM$194,0,10-(BM$195-LOG('Indicator Data'!Q75))/(BM$195-BM$194)*10))),1)</f>
        <v>7.5</v>
      </c>
      <c r="BN72" s="55">
        <f>ROUND(IF('Indicator Data'!R75=0,0,IF(LOG('Indicator Data'!R75)&gt;BN$195,10,IF(LOG('Indicator Data'!R75)&lt;BN$194,0,10-(BN$195-LOG('Indicator Data'!R75))/(BN$195-BN$194)*10))),1)</f>
        <v>0</v>
      </c>
      <c r="BO72" s="55">
        <f t="shared" si="158"/>
        <v>2.5</v>
      </c>
      <c r="BP72" s="56">
        <f>'Indicator Data'!Q75/'Indicator Data'!$CB75</f>
        <v>0.96750674731123099</v>
      </c>
      <c r="BQ72" s="56">
        <f>'Indicator Data'!R75/'Indicator Data'!$CB75</f>
        <v>0</v>
      </c>
      <c r="BR72" s="55">
        <f t="shared" si="133"/>
        <v>9.6999999999999993</v>
      </c>
      <c r="BS72" s="55">
        <f t="shared" si="134"/>
        <v>0</v>
      </c>
      <c r="BT72" s="55">
        <f t="shared" si="135"/>
        <v>3.2333333333333329</v>
      </c>
      <c r="BU72" s="55">
        <f t="shared" si="159"/>
        <v>2.9</v>
      </c>
      <c r="BV72" s="55">
        <f>ROUND(IF('Indicator Data'!S75=0,0,IF(LOG('Indicator Data'!S75)&gt;BV$195,10,IF(LOG('Indicator Data'!S75)&lt;BV$194,0,10-(BV$195-LOG('Indicator Data'!S75))/(BV$195-BV$194)*10))),1)</f>
        <v>2.5</v>
      </c>
      <c r="BW72" s="55">
        <f>ROUND(IF('Indicator Data'!T75=0,0,IF(LOG('Indicator Data'!T75)&gt;BW$195,10,IF(LOG('Indicator Data'!T75)&lt;BW$194,0,10-(BW$195-LOG('Indicator Data'!T75))/(BW$195-BW$194)*10))),1)</f>
        <v>7.5</v>
      </c>
      <c r="BX72" s="55">
        <f t="shared" si="160"/>
        <v>5.833333333333333</v>
      </c>
      <c r="BY72" s="56">
        <f>'Indicator Data'!S75/'Indicator Data'!$CB75</f>
        <v>2.8706200701839523E-4</v>
      </c>
      <c r="BZ72" s="56">
        <f>'Indicator Data'!T75/'Indicator Data'!$CB75</f>
        <v>0.96721968530421265</v>
      </c>
      <c r="CA72" s="55">
        <f t="shared" si="136"/>
        <v>0</v>
      </c>
      <c r="CB72" s="55">
        <f t="shared" si="137"/>
        <v>9.6999999999999993</v>
      </c>
      <c r="CC72" s="55">
        <f t="shared" si="161"/>
        <v>6.4666666666666659</v>
      </c>
      <c r="CD72" s="55">
        <f t="shared" si="162"/>
        <v>6.2</v>
      </c>
      <c r="CE72" s="55">
        <f t="shared" si="163"/>
        <v>4.8</v>
      </c>
      <c r="CF72" s="55">
        <f>ROUND(IF('Indicator Data'!U75=0,0,IF(LOG('Indicator Data'!U75)&gt;CF$195,10,IF(LOG('Indicator Data'!U75)&lt;CF$194,0,10-(CF$195-LOG('Indicator Data'!U75))/(CF$195-CF$194)*10))),1)</f>
        <v>7.4</v>
      </c>
      <c r="CG72" s="56">
        <f>'Indicator Data'!U75/'Indicator Data'!$CB75</f>
        <v>0.8306361239912885</v>
      </c>
      <c r="CH72" s="55">
        <f t="shared" si="138"/>
        <v>9.1999999999999993</v>
      </c>
      <c r="CI72" s="55">
        <f t="shared" si="164"/>
        <v>8.4</v>
      </c>
      <c r="CJ72" s="55">
        <f>ROUND(IF('Indicator Data'!V75=0,0,IF(LOG('Indicator Data'!V75)&gt;CJ$195,10,IF(LOG('Indicator Data'!V75)&lt;CJ$194,0,10-(CJ$195-LOG('Indicator Data'!V75))/(CJ$195-CJ$194)*10))),1)</f>
        <v>7.5</v>
      </c>
      <c r="CK72" s="56">
        <f>IF('Indicator Data'!V75/'Indicator Data'!$CB75&gt;1,1,'Indicator Data'!V75/'Indicator Data'!$CB75)</f>
        <v>0.96624278939235475</v>
      </c>
      <c r="CL72" s="55">
        <f t="shared" si="139"/>
        <v>9.6999999999999993</v>
      </c>
      <c r="CM72" s="55">
        <f t="shared" si="165"/>
        <v>8.9</v>
      </c>
      <c r="CN72" s="55">
        <f>ROUND(IF('Indicator Data'!W75=0,0,IF(LOG('Indicator Data'!W75)&gt;CN$195,10,IF(LOG('Indicator Data'!W75)&lt;CN$194,0,10-(CN$195-LOG('Indicator Data'!W75))/(CN$195-CN$194)*10))),1)</f>
        <v>7.5</v>
      </c>
      <c r="CO72" s="56">
        <f>'Indicator Data'!W75/'Indicator Data'!$CB75</f>
        <v>0.97067989682016531</v>
      </c>
      <c r="CP72" s="55">
        <f t="shared" si="140"/>
        <v>9.6999999999999993</v>
      </c>
      <c r="CQ72" s="55">
        <f t="shared" si="166"/>
        <v>8.9</v>
      </c>
      <c r="CR72" s="55">
        <f t="shared" si="141"/>
        <v>8.1</v>
      </c>
      <c r="CS72" s="55">
        <f>IF('Indicator Data'!BR75="No data","x",ROUND(IF('Indicator Data'!BR75&gt;CS$195,0,IF('Indicator Data'!BR75&lt;CS$194,10,(CS$195-'Indicator Data'!BR75)/(CS$195-CS$194)*10)),1))</f>
        <v>8.8000000000000007</v>
      </c>
      <c r="CT72" s="55">
        <f>IF('Indicator Data'!BS75="No data","x",ROUND(IF('Indicator Data'!BS75&gt;CT$195,0,IF('Indicator Data'!BS75&lt;CT$194,10,(CT$195-'Indicator Data'!BS75)/(CT$195-CT$194)*10)),1))</f>
        <v>5.6</v>
      </c>
      <c r="CU72" s="55">
        <f>IF('Indicator Data'!AC75="No data","x",ROUND(IF('Indicator Data'!AC75&gt;CU$195,0,IF('Indicator Data'!AC75&lt;CU$194,10,(CU$195-'Indicator Data'!AC75)/(CU$195-CU$194)*10)),1))</f>
        <v>9.4</v>
      </c>
      <c r="CV72" s="55">
        <f t="shared" si="142"/>
        <v>7.9</v>
      </c>
      <c r="CW72" s="55">
        <f>IF('Indicator Data'!X75="No data","x",ROUND(IF(LOG('Indicator Data'!X75)&gt;CW$195,10,IF(LOG('Indicator Data'!X75)&lt;CW$194,0,10-(CW$195-LOG('Indicator Data'!X75))/(CW$195-CW$194)*10)),1))</f>
        <v>6.1</v>
      </c>
      <c r="CX72" s="55">
        <f>IF('Indicator Data'!Y75="No data","x",ROUND(IF('Indicator Data'!Y75&gt;CX$195,10,IF('Indicator Data'!Y75&lt;CX$194,0,10-(CX$195-'Indicator Data'!Y75)/(CX$195-CX$194)*10)),1))</f>
        <v>6.9</v>
      </c>
      <c r="CY72" s="55">
        <f>IF('Indicator Data'!Z75="No data","x",ROUND(IF('Indicator Data'!Z75&gt;CY$195,10,IF('Indicator Data'!Z75&lt;CY$194,0,10-(CY$195-'Indicator Data'!Z75)/(CY$195-CY$194)*10)),1))</f>
        <v>4.3</v>
      </c>
      <c r="CZ72" s="55" t="str">
        <f>IF('Indicator Data'!AA75="No data","x",ROUND(IF('Indicator Data'!AA75&gt;CZ$195,10,IF('Indicator Data'!AA75&lt;CZ$194,0,10-(CZ$195-'Indicator Data'!AA75)/(CZ$195-CZ$194)*10)),1))</f>
        <v>x</v>
      </c>
      <c r="DA72" s="55">
        <f t="shared" si="167"/>
        <v>5.8</v>
      </c>
      <c r="DB72" s="55">
        <f t="shared" si="168"/>
        <v>6.5</v>
      </c>
      <c r="DC72" s="55">
        <f>IF('Indicator Data'!AF75="No data","x",ROUND(IF('Indicator Data'!AF75&gt;DC$195,10,IF('Indicator Data'!AF75&lt;DC$194,0,10-(DC$195-'Indicator Data'!AF75)/(DC$195-DC$194)*10)),1))</f>
        <v>8.8000000000000007</v>
      </c>
      <c r="DD72" s="55">
        <f>IF('Indicator Data'!AG75="No data","x",ROUND(IF('Indicator Data'!AG75&gt;DD$195,10,IF('Indicator Data'!AG75&lt;DD$194,0,10-(DD$195-'Indicator Data'!AG75)/(DD$195-DD$194)*10)),1))</f>
        <v>7.1</v>
      </c>
      <c r="DE72" s="55">
        <f t="shared" si="169"/>
        <v>6.6</v>
      </c>
      <c r="DF72" s="55">
        <f>IF('Indicator Data'!AB75="No data","x",ROUND(IF('Indicator Data'!AB75&gt;DF$195,10,IF('Indicator Data'!AB75&lt;DF$194,0,10-(DF$195-'Indicator Data'!AB75)/(DF$195-DF$194)*10)),1))</f>
        <v>5.6</v>
      </c>
      <c r="DG72" s="55">
        <f t="shared" si="170"/>
        <v>7.4</v>
      </c>
      <c r="DH72" s="184">
        <f>IF('Indicator Data'!AD75="No data","x",'Indicator Data'!AD75/'Indicator Data'!$CA75)</f>
        <v>4.9455546491597506E-5</v>
      </c>
      <c r="DI72" s="55">
        <f t="shared" si="171"/>
        <v>9.5</v>
      </c>
      <c r="DJ72" s="55">
        <f>IF('Indicator Data'!AE75="No data","x",ROUND(IF('Indicator Data'!AE75&gt;DJ$195,0,IF('Indicator Data'!AE75&lt;DJ$194,10,(DJ$195-'Indicator Data'!AE75)/(DJ$195-DJ$194)*10)),1))</f>
        <v>8</v>
      </c>
      <c r="DK72" s="55">
        <f t="shared" si="172"/>
        <v>8.8000000000000007</v>
      </c>
      <c r="DL72" s="55">
        <f t="shared" si="173"/>
        <v>7.6</v>
      </c>
      <c r="DM72" s="57">
        <f t="shared" si="143"/>
        <v>7</v>
      </c>
      <c r="DN72" s="58">
        <f t="shared" si="144"/>
        <v>2.7</v>
      </c>
      <c r="DO72" s="55">
        <f>ROUND(IF('Indicator Data'!AH75=0,0,IF('Indicator Data'!AH75&gt;DO$195,10,IF('Indicator Data'!AH75&lt;DO$194,0,10-(DO$195-'Indicator Data'!AH75)/(DO$195-DO$194)*10))),1)</f>
        <v>1.2</v>
      </c>
      <c r="DP72" s="55">
        <f>ROUND(IF('Indicator Data'!AI75=0,0,IF(LOG('Indicator Data'!AI75)&gt;LOG(DP$195),10,IF(LOG('Indicator Data'!AI75)&lt;LOG(DP$194),0,10-(LOG(DP$195)-LOG('Indicator Data'!AI75))/(LOG(DP$195)-LOG(DP$194))*10))),1)</f>
        <v>3.3</v>
      </c>
      <c r="DQ72" s="57">
        <f t="shared" si="145"/>
        <v>2.2999999999999998</v>
      </c>
      <c r="DR72" s="55">
        <f>'Indicator Data'!AJ75</f>
        <v>0</v>
      </c>
      <c r="DS72" s="55">
        <f>'Indicator Data'!AK75</f>
        <v>0</v>
      </c>
      <c r="DT72" s="57">
        <f t="shared" si="146"/>
        <v>0</v>
      </c>
      <c r="DU72" s="58">
        <f t="shared" si="147"/>
        <v>1.6</v>
      </c>
      <c r="DV72" s="15"/>
      <c r="DW72" s="103"/>
    </row>
    <row r="73" spans="1:127" s="4" customFormat="1" x14ac:dyDescent="0.25">
      <c r="A73" s="121" t="str">
        <f>'Indicator Data'!A76</f>
        <v>Guyana</v>
      </c>
      <c r="B73" s="59" t="str">
        <f>'Indicator Data'!B76</f>
        <v>GUY</v>
      </c>
      <c r="C73" s="55">
        <f>ROUND(IF('Indicator Data'!C76=0,0.1,IF(LOG('Indicator Data'!C76)&gt;C$195,10,IF(LOG('Indicator Data'!C76)&lt;C$194,0,10-(C$195-LOG('Indicator Data'!C76))/(C$195-C$194)*10))),1)</f>
        <v>0.1</v>
      </c>
      <c r="D73" s="55">
        <f>ROUND(IF('Indicator Data'!D76=0,0.1,IF(LOG('Indicator Data'!D76)&gt;D$195,10,IF(LOG('Indicator Data'!D76)&lt;D$194,0,10-(D$195-LOG('Indicator Data'!D76))/(D$195-D$194)*10))),1)</f>
        <v>0.1</v>
      </c>
      <c r="E73" s="55">
        <f t="shared" si="107"/>
        <v>0.1</v>
      </c>
      <c r="F73" s="55">
        <f>IF('Indicator Data'!E76="No data",0.1,(ROUND(IF('Indicator Data'!E76=0,0,IF(LOG('Indicator Data'!E76)&gt;F$195,10,IF(LOG('Indicator Data'!E76)&lt;F$194,0,10-(F$195-LOG('Indicator Data'!E76))/(F$195-F$194)*10))),1)))</f>
        <v>4.4000000000000004</v>
      </c>
      <c r="G73" s="55">
        <f>ROUND(IF('Indicator Data'!F76=0,0,IF(LOG('Indicator Data'!F76)&gt;G$195,10,IF(LOG('Indicator Data'!F76)&lt;G$194,0,10-(G$195-LOG('Indicator Data'!F76))/(G$195-G$194)*10))),1)</f>
        <v>4.9000000000000004</v>
      </c>
      <c r="H73" s="55">
        <f>ROUND(IF('Indicator Data'!G76=0,0,IF(LOG('Indicator Data'!G76)&gt;H$195,10,IF(LOG('Indicator Data'!G76)&lt;H$194,0,10-(H$195-LOG('Indicator Data'!G76))/(H$195-H$194)*10))),1)</f>
        <v>0</v>
      </c>
      <c r="I73" s="55">
        <f>ROUND(IF('Indicator Data'!H76=0,0,IF(LOG('Indicator Data'!H76)&gt;I$195,10,IF(LOG('Indicator Data'!H76)&lt;I$194,0,10-(I$195-LOG('Indicator Data'!H76))/(I$195-I$194)*10))),1)</f>
        <v>0</v>
      </c>
      <c r="J73" s="55">
        <f t="shared" si="108"/>
        <v>0</v>
      </c>
      <c r="K73" s="55">
        <f>ROUND(IF('Indicator Data'!I76=0,0,IF(LOG('Indicator Data'!I76)&gt;K$195,10,IF(LOG('Indicator Data'!I76)&lt;K$194,0,10-(K$195-LOG('Indicator Data'!I76))/(K$195-K$194)*10))),1)</f>
        <v>0</v>
      </c>
      <c r="L73" s="55">
        <f t="shared" si="109"/>
        <v>0</v>
      </c>
      <c r="M73" s="55">
        <f>ROUND(IF('Indicator Data'!J76=0,0,IF(LOG('Indicator Data'!J76)&gt;M$195,10,IF(LOG('Indicator Data'!J76)&lt;M$194,0,10-(M$195-LOG('Indicator Data'!J76))/(M$195-M$194)*10))),1)</f>
        <v>8.1</v>
      </c>
      <c r="N73" s="56">
        <f>'Indicator Data'!C76/'Indicator Data'!$CB76</f>
        <v>0</v>
      </c>
      <c r="O73" s="56">
        <f>'Indicator Data'!D76/'Indicator Data'!$CB76</f>
        <v>0</v>
      </c>
      <c r="P73" s="56">
        <f>IF(F73=0.1,"x",'Indicator Data'!E76/'Indicator Data'!$CB76)</f>
        <v>7.7362736544027743E-3</v>
      </c>
      <c r="Q73" s="56">
        <f>'Indicator Data'!F76/'Indicator Data'!$CB76</f>
        <v>1.1980021107407447E-5</v>
      </c>
      <c r="R73" s="56">
        <f>'Indicator Data'!G76/'Indicator Data'!$CB76</f>
        <v>0</v>
      </c>
      <c r="S73" s="56">
        <f>'Indicator Data'!H76/'Indicator Data'!$CB76</f>
        <v>0</v>
      </c>
      <c r="T73" s="56">
        <f>'Indicator Data'!I76/'Indicator Data'!$CB76</f>
        <v>0</v>
      </c>
      <c r="U73" s="56">
        <f>'Indicator Data'!J76/'Indicator Data'!$CB76</f>
        <v>2.2659115369745353E-2</v>
      </c>
      <c r="V73" s="55">
        <f t="shared" si="110"/>
        <v>0</v>
      </c>
      <c r="W73" s="55">
        <f t="shared" si="111"/>
        <v>0</v>
      </c>
      <c r="X73" s="55">
        <f t="shared" si="112"/>
        <v>0</v>
      </c>
      <c r="Y73" s="55">
        <f t="shared" si="113"/>
        <v>5.2</v>
      </c>
      <c r="Z73" s="55">
        <f t="shared" si="114"/>
        <v>8</v>
      </c>
      <c r="AA73" s="55">
        <f t="shared" si="115"/>
        <v>0</v>
      </c>
      <c r="AB73" s="55">
        <f t="shared" si="116"/>
        <v>0</v>
      </c>
      <c r="AC73" s="55">
        <f t="shared" si="117"/>
        <v>0</v>
      </c>
      <c r="AD73" s="55">
        <f t="shared" si="118"/>
        <v>0</v>
      </c>
      <c r="AE73" s="55">
        <f t="shared" si="119"/>
        <v>0</v>
      </c>
      <c r="AF73" s="55">
        <f t="shared" si="120"/>
        <v>7.6</v>
      </c>
      <c r="AG73" s="55">
        <f>ROUND(IF('Indicator Data'!K76=0,0,IF('Indicator Data'!K76&gt;AG$195,10,IF('Indicator Data'!K76&lt;AG$194,0,10-(AG$195-'Indicator Data'!K76)/(AG$195-AG$194)*10))),1)</f>
        <v>2.9</v>
      </c>
      <c r="AH73" s="55">
        <f t="shared" si="121"/>
        <v>0.1</v>
      </c>
      <c r="AI73" s="55">
        <f t="shared" si="122"/>
        <v>0.1</v>
      </c>
      <c r="AJ73" s="55">
        <f t="shared" si="123"/>
        <v>0</v>
      </c>
      <c r="AK73" s="55">
        <f t="shared" si="124"/>
        <v>0</v>
      </c>
      <c r="AL73" s="55">
        <f t="shared" si="125"/>
        <v>0</v>
      </c>
      <c r="AM73" s="55">
        <f t="shared" si="126"/>
        <v>0</v>
      </c>
      <c r="AN73" s="55">
        <f t="shared" si="127"/>
        <v>7.9</v>
      </c>
      <c r="AO73" s="183">
        <f t="shared" si="128"/>
        <v>0.1</v>
      </c>
      <c r="AP73" s="183">
        <f t="shared" si="148"/>
        <v>4.8</v>
      </c>
      <c r="AQ73" s="183">
        <f t="shared" si="129"/>
        <v>6.7</v>
      </c>
      <c r="AR73" s="183">
        <f t="shared" si="130"/>
        <v>0</v>
      </c>
      <c r="AS73" s="55">
        <f t="shared" si="131"/>
        <v>5.4</v>
      </c>
      <c r="AT73" s="55">
        <f>IF('Indicator Data'!L76="No data","x",IF('Indicator Data'!CC76&lt;1000,"x",ROUND((IF('Indicator Data'!L76&gt;AT$195,10,IF('Indicator Data'!L76&lt;AT$194,0,10-(AT$195-'Indicator Data'!L76)/(AT$195-AT$194)*10))),1)))</f>
        <v>3</v>
      </c>
      <c r="AU73" s="183">
        <f t="shared" si="132"/>
        <v>4.2</v>
      </c>
      <c r="AV73" s="55" t="str">
        <f>IF('Indicator Data'!M76="No data","x",ROUND(IF('Indicator Data'!M76=0,0,IF(LOG('Indicator Data'!M76)&gt;AV$195,10,IF(LOG('Indicator Data'!M76)&lt;AV$194,0,10-(AV$195-LOG('Indicator Data'!M76))/(AV$195-AV$194)*10))),1))</f>
        <v>x</v>
      </c>
      <c r="AW73" s="56" t="str">
        <f>IF(AV73="x","x",'Indicator Data'!M76/'Indicator Data'!$CB76)</f>
        <v>x</v>
      </c>
      <c r="AX73" s="55" t="str">
        <f t="shared" si="149"/>
        <v>x</v>
      </c>
      <c r="AY73" s="55" t="str">
        <f t="shared" si="150"/>
        <v>x</v>
      </c>
      <c r="AZ73" s="55" t="str">
        <f>IF('Indicator Data'!N76="No data","x",ROUND(IF('Indicator Data'!N76=0,0,IF(LOG('Indicator Data'!N76)&gt;AZ$195,10,IF(LOG('Indicator Data'!N76)&lt;AZ$194,0,10-(AZ$195-LOG('Indicator Data'!N76))/(AZ$195-AZ$194)*10))),1))</f>
        <v>x</v>
      </c>
      <c r="BA73" s="56" t="str">
        <f>IF(AZ73="x","x",'Indicator Data'!N76/'Indicator Data'!$CB76)</f>
        <v>x</v>
      </c>
      <c r="BB73" s="55" t="str">
        <f t="shared" si="151"/>
        <v>x</v>
      </c>
      <c r="BC73" s="55" t="str">
        <f t="shared" si="152"/>
        <v>x</v>
      </c>
      <c r="BD73" s="55" t="str">
        <f>IF('Indicator Data'!O76="No data","x",ROUND(IF('Indicator Data'!O76=0,0,IF(LOG('Indicator Data'!O76)&gt;BD$195,10,IF(LOG('Indicator Data'!O76)&lt;BD$194,0,10-(BD$195-LOG('Indicator Data'!O76))/(BD$195-BD$194)*10))),1))</f>
        <v>x</v>
      </c>
      <c r="BE73" s="56" t="str">
        <f>IF(BD73="x","x",'Indicator Data'!O76/'Indicator Data'!$CB76)</f>
        <v>x</v>
      </c>
      <c r="BF73" s="55" t="str">
        <f t="shared" si="153"/>
        <v>x</v>
      </c>
      <c r="BG73" s="55" t="str">
        <f t="shared" si="154"/>
        <v>x</v>
      </c>
      <c r="BH73" s="55" t="str">
        <f>IF('Indicator Data'!P76="No data","x",ROUND(IF('Indicator Data'!P76=0,0,IF(LOG('Indicator Data'!P76)&gt;BH$195,10,IF(LOG('Indicator Data'!P76)&lt;BH$194,0,10-(BH$195-LOG('Indicator Data'!P76))/(BH$195-BH$194)*10))),1))</f>
        <v>x</v>
      </c>
      <c r="BI73" s="56" t="str">
        <f>IF(BH73="x","x",'Indicator Data'!P76/'Indicator Data'!$CB76)</f>
        <v>x</v>
      </c>
      <c r="BJ73" s="55" t="str">
        <f t="shared" si="155"/>
        <v>x</v>
      </c>
      <c r="BK73" s="55" t="str">
        <f t="shared" si="156"/>
        <v>x</v>
      </c>
      <c r="BL73" s="55" t="str">
        <f t="shared" si="157"/>
        <v>x</v>
      </c>
      <c r="BM73" s="55">
        <f>ROUND(IF('Indicator Data'!Q76=0,0,IF(LOG('Indicator Data'!Q76)&gt;BM$195,10,IF(LOG('Indicator Data'!Q76)&lt;BM$194,0,10-(BM$195-LOG('Indicator Data'!Q76))/(BM$195-BM$194)*10))),1)</f>
        <v>5.6</v>
      </c>
      <c r="BN73" s="55">
        <f>ROUND(IF('Indicator Data'!R76=0,0,IF(LOG('Indicator Data'!R76)&gt;BN$195,10,IF(LOG('Indicator Data'!R76)&lt;BN$194,0,10-(BN$195-LOG('Indicator Data'!R76))/(BN$195-BN$194)*10))),1)</f>
        <v>8</v>
      </c>
      <c r="BO73" s="55">
        <f t="shared" si="158"/>
        <v>7.2</v>
      </c>
      <c r="BP73" s="56">
        <f>'Indicator Data'!Q76/'Indicator Data'!$CB76</f>
        <v>0.11703508845257625</v>
      </c>
      <c r="BQ73" s="56">
        <f>'Indicator Data'!R76/'Indicator Data'!$CB76</f>
        <v>0.78537841819834697</v>
      </c>
      <c r="BR73" s="55">
        <f t="shared" si="133"/>
        <v>1.2</v>
      </c>
      <c r="BS73" s="55">
        <f t="shared" si="134"/>
        <v>9.8000000000000007</v>
      </c>
      <c r="BT73" s="55">
        <f t="shared" si="135"/>
        <v>6.9333333333333336</v>
      </c>
      <c r="BU73" s="55">
        <f t="shared" si="159"/>
        <v>7.1</v>
      </c>
      <c r="BV73" s="55">
        <f>ROUND(IF('Indicator Data'!S76=0,0,IF(LOG('Indicator Data'!S76)&gt;BV$195,10,IF(LOG('Indicator Data'!S76)&lt;BV$194,0,10-(BV$195-LOG('Indicator Data'!S76))/(BV$195-BV$194)*10))),1)</f>
        <v>5.6</v>
      </c>
      <c r="BW73" s="55">
        <f>ROUND(IF('Indicator Data'!T76=0,0,IF(LOG('Indicator Data'!T76)&gt;BW$195,10,IF(LOG('Indicator Data'!T76)&lt;BW$194,0,10-(BW$195-LOG('Indicator Data'!T76))/(BW$195-BW$194)*10))),1)</f>
        <v>6.8</v>
      </c>
      <c r="BX73" s="55">
        <f t="shared" si="160"/>
        <v>6.3999999999999995</v>
      </c>
      <c r="BY73" s="56">
        <f>'Indicator Data'!S76/'Indicator Data'!$CB76</f>
        <v>0.11703508845257625</v>
      </c>
      <c r="BZ73" s="56">
        <f>'Indicator Data'!T76/'Indicator Data'!$CB76</f>
        <v>0.7853327028975664</v>
      </c>
      <c r="CA73" s="55">
        <f t="shared" si="136"/>
        <v>2</v>
      </c>
      <c r="CB73" s="55">
        <f t="shared" si="137"/>
        <v>7.9</v>
      </c>
      <c r="CC73" s="55">
        <f t="shared" si="161"/>
        <v>5.9333333333333336</v>
      </c>
      <c r="CD73" s="55">
        <f t="shared" si="162"/>
        <v>6.2</v>
      </c>
      <c r="CE73" s="55">
        <f t="shared" si="163"/>
        <v>6.7</v>
      </c>
      <c r="CF73" s="55">
        <f>ROUND(IF('Indicator Data'!U76=0,0,IF(LOG('Indicator Data'!U76)&gt;CF$195,10,IF(LOG('Indicator Data'!U76)&lt;CF$194,0,10-(CF$195-LOG('Indicator Data'!U76))/(CF$195-CF$194)*10))),1)</f>
        <v>6.8</v>
      </c>
      <c r="CG73" s="56">
        <f>'Indicator Data'!U76/'Indicator Data'!$CB76</f>
        <v>0.70792755561592879</v>
      </c>
      <c r="CH73" s="55">
        <f t="shared" si="138"/>
        <v>7.9</v>
      </c>
      <c r="CI73" s="55">
        <f t="shared" si="164"/>
        <v>7.4</v>
      </c>
      <c r="CJ73" s="55">
        <f>ROUND(IF('Indicator Data'!V76=0,0,IF(LOG('Indicator Data'!V76)&gt;CJ$195,10,IF(LOG('Indicator Data'!V76)&lt;CJ$194,0,10-(CJ$195-LOG('Indicator Data'!V76))/(CJ$195-CJ$194)*10))),1)</f>
        <v>7</v>
      </c>
      <c r="CK73" s="56">
        <f>IF('Indicator Data'!V76/'Indicator Data'!$CB76&gt;1,1,'Indicator Data'!V76/'Indicator Data'!$CB76)</f>
        <v>0.98338195384322002</v>
      </c>
      <c r="CL73" s="55">
        <f t="shared" si="139"/>
        <v>9.8000000000000007</v>
      </c>
      <c r="CM73" s="55">
        <f t="shared" si="165"/>
        <v>8.8000000000000007</v>
      </c>
      <c r="CN73" s="55">
        <f>ROUND(IF('Indicator Data'!W76=0,0,IF(LOG('Indicator Data'!W76)&gt;CN$195,10,IF(LOG('Indicator Data'!W76)&lt;CN$194,0,10-(CN$195-LOG('Indicator Data'!W76))/(CN$195-CN$194)*10))),1)</f>
        <v>6.9</v>
      </c>
      <c r="CO73" s="56">
        <f>'Indicator Data'!W76/'Indicator Data'!$CB76</f>
        <v>0.90027324572366019</v>
      </c>
      <c r="CP73" s="55">
        <f t="shared" si="140"/>
        <v>9</v>
      </c>
      <c r="CQ73" s="55">
        <f t="shared" si="166"/>
        <v>8.1</v>
      </c>
      <c r="CR73" s="55">
        <f t="shared" si="141"/>
        <v>7.8</v>
      </c>
      <c r="CS73" s="55">
        <f>IF('Indicator Data'!BR76="No data","x",ROUND(IF('Indicator Data'!BR76&gt;CS$195,0,IF('Indicator Data'!BR76&lt;CS$194,10,(CS$195-'Indicator Data'!BR76)/(CS$195-CS$194)*10)),1))</f>
        <v>1.6</v>
      </c>
      <c r="CT73" s="55">
        <f>IF('Indicator Data'!BS76="No data","x",ROUND(IF('Indicator Data'!BS76&gt;CT$195,0,IF('Indicator Data'!BS76&lt;CT$194,10,(CT$195-'Indicator Data'!BS76)/(CT$195-CT$194)*10)),1))</f>
        <v>0.7</v>
      </c>
      <c r="CU73" s="55">
        <f>IF('Indicator Data'!AC76="No data","x",ROUND(IF('Indicator Data'!AC76&gt;CU$195,0,IF('Indicator Data'!AC76&lt;CU$194,10,(CU$195-'Indicator Data'!AC76)/(CU$195-CU$194)*10)),1))</f>
        <v>2.2999999999999998</v>
      </c>
      <c r="CV73" s="55">
        <f t="shared" si="142"/>
        <v>1.5</v>
      </c>
      <c r="CW73" s="55">
        <f>IF('Indicator Data'!X76="No data","x",ROUND(IF(LOG('Indicator Data'!X76)&gt;CW$195,10,IF(LOG('Indicator Data'!X76)&lt;CW$194,0,10-(CW$195-LOG('Indicator Data'!X76))/(CW$195-CW$194)*10)),1))</f>
        <v>2</v>
      </c>
      <c r="CX73" s="55">
        <f>IF('Indicator Data'!Y76="No data","x",ROUND(IF('Indicator Data'!Y76&gt;CX$195,10,IF('Indicator Data'!Y76&lt;CX$194,0,10-(CX$195-'Indicator Data'!Y76)/(CX$195-CX$194)*10)),1))</f>
        <v>1.5</v>
      </c>
      <c r="CY73" s="55">
        <f>IF('Indicator Data'!Z76="No data","x",ROUND(IF('Indicator Data'!Z76&gt;CY$195,10,IF('Indicator Data'!Z76&lt;CY$194,0,10-(CY$195-'Indicator Data'!Z76)/(CY$195-CY$194)*10)),1))</f>
        <v>2.7</v>
      </c>
      <c r="CZ73" s="55">
        <f>IF('Indicator Data'!AA76="No data","x",ROUND(IF('Indicator Data'!AA76&gt;CZ$195,10,IF('Indicator Data'!AA76&lt;CZ$194,0,10-(CZ$195-'Indicator Data'!AA76)/(CZ$195-CZ$194)*10)),1))</f>
        <v>4.5</v>
      </c>
      <c r="DA73" s="55">
        <f t="shared" si="167"/>
        <v>2.7</v>
      </c>
      <c r="DB73" s="55">
        <f t="shared" si="168"/>
        <v>2.2999999999999998</v>
      </c>
      <c r="DC73" s="55">
        <f>IF('Indicator Data'!AF76="No data","x",ROUND(IF('Indicator Data'!AF76&gt;DC$195,10,IF('Indicator Data'!AF76&lt;DC$194,0,10-(DC$195-'Indicator Data'!AF76)/(DC$195-DC$194)*10)),1))</f>
        <v>3.6</v>
      </c>
      <c r="DD73" s="55">
        <f>IF('Indicator Data'!AG76="No data","x",ROUND(IF('Indicator Data'!AG76&gt;DD$195,10,IF('Indicator Data'!AG76&lt;DD$194,0,10-(DD$195-'Indicator Data'!AG76)/(DD$195-DD$194)*10)),1))</f>
        <v>3</v>
      </c>
      <c r="DE73" s="55">
        <f t="shared" si="169"/>
        <v>2.9</v>
      </c>
      <c r="DF73" s="55">
        <f>IF('Indicator Data'!AB76="No data","x",ROUND(IF('Indicator Data'!AB76&gt;DF$195,10,IF('Indicator Data'!AB76&lt;DF$194,0,10-(DF$195-'Indicator Data'!AB76)/(DF$195-DF$194)*10)),1))</f>
        <v>0.2</v>
      </c>
      <c r="DG73" s="55">
        <f t="shared" si="170"/>
        <v>1.2</v>
      </c>
      <c r="DH73" s="184">
        <f>IF('Indicator Data'!AD76="No data","x",'Indicator Data'!AD76/'Indicator Data'!$CA76)</f>
        <v>2.17176072306857E-4</v>
      </c>
      <c r="DI73" s="55">
        <f t="shared" si="171"/>
        <v>7.8</v>
      </c>
      <c r="DJ73" s="55" t="str">
        <f>IF('Indicator Data'!AE76="No data","x",ROUND(IF('Indicator Data'!AE76&gt;DJ$195,0,IF('Indicator Data'!AE76&lt;DJ$194,10,(DJ$195-'Indicator Data'!AE76)/(DJ$195-DJ$194)*10)),1))</f>
        <v>x</v>
      </c>
      <c r="DK73" s="55">
        <f t="shared" si="172"/>
        <v>7.8</v>
      </c>
      <c r="DL73" s="55">
        <f t="shared" si="173"/>
        <v>4</v>
      </c>
      <c r="DM73" s="57">
        <f t="shared" si="143"/>
        <v>5.2</v>
      </c>
      <c r="DN73" s="58">
        <f t="shared" si="144"/>
        <v>3.9</v>
      </c>
      <c r="DO73" s="55">
        <f>ROUND(IF('Indicator Data'!AH76=0,0,IF('Indicator Data'!AH76&gt;DO$195,10,IF('Indicator Data'!AH76&lt;DO$194,0,10-(DO$195-'Indicator Data'!AH76)/(DO$195-DO$194)*10))),1)</f>
        <v>1</v>
      </c>
      <c r="DP73" s="55">
        <f>ROUND(IF('Indicator Data'!AI76=0,0,IF(LOG('Indicator Data'!AI76)&gt;LOG(DP$195),10,IF(LOG('Indicator Data'!AI76)&lt;LOG(DP$194),0,10-(LOG(DP$195)-LOG('Indicator Data'!AI76))/(LOG(DP$195)-LOG(DP$194))*10))),1)</f>
        <v>0.9</v>
      </c>
      <c r="DQ73" s="57">
        <f t="shared" si="145"/>
        <v>1</v>
      </c>
      <c r="DR73" s="55">
        <f>'Indicator Data'!AJ76</f>
        <v>0</v>
      </c>
      <c r="DS73" s="55">
        <f>'Indicator Data'!AK76</f>
        <v>0</v>
      </c>
      <c r="DT73" s="57">
        <f t="shared" si="146"/>
        <v>0</v>
      </c>
      <c r="DU73" s="58">
        <f t="shared" si="147"/>
        <v>0.7</v>
      </c>
      <c r="DV73" s="15"/>
      <c r="DW73" s="103"/>
    </row>
    <row r="74" spans="1:127" s="4" customFormat="1" x14ac:dyDescent="0.25">
      <c r="A74" s="121" t="str">
        <f>'Indicator Data'!A77</f>
        <v>Haiti</v>
      </c>
      <c r="B74" s="59" t="str">
        <f>'Indicator Data'!B77</f>
        <v>HTI</v>
      </c>
      <c r="C74" s="55">
        <f>ROUND(IF('Indicator Data'!C77=0,0.1,IF(LOG('Indicator Data'!C77)&gt;C$195,10,IF(LOG('Indicator Data'!C77)&lt;C$194,0,10-(C$195-LOG('Indicator Data'!C77))/(C$195-C$194)*10))),1)</f>
        <v>8.4</v>
      </c>
      <c r="D74" s="55">
        <f>ROUND(IF('Indicator Data'!D77=0,0.1,IF(LOG('Indicator Data'!D77)&gt;D$195,10,IF(LOG('Indicator Data'!D77)&lt;D$194,0,10-(D$195-LOG('Indicator Data'!D77))/(D$195-D$194)*10))),1)</f>
        <v>10</v>
      </c>
      <c r="E74" s="55">
        <f t="shared" si="107"/>
        <v>9.4</v>
      </c>
      <c r="F74" s="55">
        <f>IF('Indicator Data'!E77="No data",0.1,(ROUND(IF('Indicator Data'!E77=0,0,IF(LOG('Indicator Data'!E77)&gt;F$195,10,IF(LOG('Indicator Data'!E77)&lt;F$194,0,10-(F$195-LOG('Indicator Data'!E77))/(F$195-F$194)*10))),1)))</f>
        <v>6.1</v>
      </c>
      <c r="G74" s="55">
        <f>ROUND(IF('Indicator Data'!F77=0,0,IF(LOG('Indicator Data'!F77)&gt;G$195,10,IF(LOG('Indicator Data'!F77)&lt;G$194,0,10-(G$195-LOG('Indicator Data'!F77))/(G$195-G$194)*10))),1)</f>
        <v>5.9</v>
      </c>
      <c r="H74" s="55">
        <f>ROUND(IF('Indicator Data'!G77=0,0,IF(LOG('Indicator Data'!G77)&gt;H$195,10,IF(LOG('Indicator Data'!G77)&lt;H$194,0,10-(H$195-LOG('Indicator Data'!G77))/(H$195-H$194)*10))),1)</f>
        <v>8.3000000000000007</v>
      </c>
      <c r="I74" s="55">
        <f>ROUND(IF('Indicator Data'!H77=0,0,IF(LOG('Indicator Data'!H77)&gt;I$195,10,IF(LOG('Indicator Data'!H77)&lt;I$194,0,10-(I$195-LOG('Indicator Data'!H77))/(I$195-I$194)*10))),1)</f>
        <v>9.1</v>
      </c>
      <c r="J74" s="55">
        <f t="shared" si="108"/>
        <v>8.6999999999999993</v>
      </c>
      <c r="K74" s="55">
        <f>ROUND(IF('Indicator Data'!I77=0,0,IF(LOG('Indicator Data'!I77)&gt;K$195,10,IF(LOG('Indicator Data'!I77)&lt;K$194,0,10-(K$195-LOG('Indicator Data'!I77))/(K$195-K$194)*10))),1)</f>
        <v>6.8</v>
      </c>
      <c r="L74" s="55">
        <f t="shared" si="109"/>
        <v>7.9</v>
      </c>
      <c r="M74" s="55">
        <f>ROUND(IF('Indicator Data'!J77=0,0,IF(LOG('Indicator Data'!J77)&gt;M$195,10,IF(LOG('Indicator Data'!J77)&lt;M$194,0,10-(M$195-LOG('Indicator Data'!J77))/(M$195-M$194)*10))),1)</f>
        <v>10</v>
      </c>
      <c r="N74" s="56">
        <f>'Indicator Data'!C77/'Indicator Data'!$CB77</f>
        <v>2.08580308360666E-3</v>
      </c>
      <c r="O74" s="56">
        <f>'Indicator Data'!D77/'Indicator Data'!$CB77</f>
        <v>1.2562826450917088E-3</v>
      </c>
      <c r="P74" s="56">
        <f>IF(F74=0.1,"x",'Indicator Data'!E77/'Indicator Data'!$CB77)</f>
        <v>2.6384992613163755E-3</v>
      </c>
      <c r="Q74" s="56">
        <f>'Indicator Data'!F77/'Indicator Data'!$CB77</f>
        <v>3.4187673779100945E-6</v>
      </c>
      <c r="R74" s="56">
        <f>'Indicator Data'!G77/'Indicator Data'!$CB77</f>
        <v>1.8992184861594312E-2</v>
      </c>
      <c r="S74" s="56">
        <f>'Indicator Data'!H77/'Indicator Data'!$CB77</f>
        <v>2.1309880672461447E-3</v>
      </c>
      <c r="T74" s="56">
        <f>'Indicator Data'!I77/'Indicator Data'!$CB77</f>
        <v>2.4395742241769525E-3</v>
      </c>
      <c r="U74" s="56">
        <f>'Indicator Data'!J77/'Indicator Data'!$CB77</f>
        <v>1.5019962556446139E-2</v>
      </c>
      <c r="V74" s="55">
        <f t="shared" si="110"/>
        <v>10</v>
      </c>
      <c r="W74" s="55">
        <f t="shared" si="111"/>
        <v>10</v>
      </c>
      <c r="X74" s="55">
        <f t="shared" si="112"/>
        <v>10</v>
      </c>
      <c r="Y74" s="55">
        <f t="shared" si="113"/>
        <v>1.8</v>
      </c>
      <c r="Z74" s="55">
        <f t="shared" si="114"/>
        <v>6.7</v>
      </c>
      <c r="AA74" s="55">
        <f t="shared" si="115"/>
        <v>10</v>
      </c>
      <c r="AB74" s="55">
        <f t="shared" si="116"/>
        <v>4.3</v>
      </c>
      <c r="AC74" s="55">
        <f t="shared" si="117"/>
        <v>8.4</v>
      </c>
      <c r="AD74" s="55">
        <f t="shared" si="118"/>
        <v>2.4</v>
      </c>
      <c r="AE74" s="55">
        <f t="shared" si="119"/>
        <v>6.3</v>
      </c>
      <c r="AF74" s="55">
        <f t="shared" si="120"/>
        <v>5</v>
      </c>
      <c r="AG74" s="55">
        <f>ROUND(IF('Indicator Data'!K77=0,0,IF('Indicator Data'!K77&gt;AG$195,10,IF('Indicator Data'!K77&lt;AG$194,0,10-(AG$195-'Indicator Data'!K77)/(AG$195-AG$194)*10))),1)</f>
        <v>4.8</v>
      </c>
      <c r="AH74" s="55">
        <f t="shared" si="121"/>
        <v>9.1999999999999993</v>
      </c>
      <c r="AI74" s="55">
        <f t="shared" si="122"/>
        <v>10</v>
      </c>
      <c r="AJ74" s="55">
        <f t="shared" si="123"/>
        <v>9.1999999999999993</v>
      </c>
      <c r="AK74" s="55">
        <f t="shared" si="124"/>
        <v>6.7</v>
      </c>
      <c r="AL74" s="55">
        <f t="shared" si="125"/>
        <v>8.1999999999999993</v>
      </c>
      <c r="AM74" s="55">
        <f t="shared" si="126"/>
        <v>4.5999999999999996</v>
      </c>
      <c r="AN74" s="55">
        <f t="shared" si="127"/>
        <v>8.5</v>
      </c>
      <c r="AO74" s="183">
        <f t="shared" si="128"/>
        <v>9.6999999999999993</v>
      </c>
      <c r="AP74" s="183">
        <f t="shared" si="148"/>
        <v>4.3</v>
      </c>
      <c r="AQ74" s="183">
        <f t="shared" si="129"/>
        <v>6.3</v>
      </c>
      <c r="AR74" s="183">
        <f t="shared" si="130"/>
        <v>7.2</v>
      </c>
      <c r="AS74" s="55">
        <f t="shared" si="131"/>
        <v>6.7</v>
      </c>
      <c r="AT74" s="55">
        <f>IF('Indicator Data'!L77="No data","x",IF('Indicator Data'!CC77&lt;1000,"x",ROUND((IF('Indicator Data'!L77&gt;AT$195,10,IF('Indicator Data'!L77&lt;AT$194,0,10-(AT$195-'Indicator Data'!L77)/(AT$195-AT$194)*10))),1)))</f>
        <v>1</v>
      </c>
      <c r="AU74" s="183">
        <f t="shared" si="132"/>
        <v>3.9</v>
      </c>
      <c r="AV74" s="55" t="str">
        <f>IF('Indicator Data'!M77="No data","x",ROUND(IF('Indicator Data'!M77=0,0,IF(LOG('Indicator Data'!M77)&gt;AV$195,10,IF(LOG('Indicator Data'!M77)&lt;AV$194,0,10-(AV$195-LOG('Indicator Data'!M77))/(AV$195-AV$194)*10))),1))</f>
        <v>x</v>
      </c>
      <c r="AW74" s="56" t="str">
        <f>IF(AV74="x","x",'Indicator Data'!M77/'Indicator Data'!$CB77)</f>
        <v>x</v>
      </c>
      <c r="AX74" s="55" t="str">
        <f t="shared" si="149"/>
        <v>x</v>
      </c>
      <c r="AY74" s="55" t="str">
        <f t="shared" si="150"/>
        <v>x</v>
      </c>
      <c r="AZ74" s="55" t="str">
        <f>IF('Indicator Data'!N77="No data","x",ROUND(IF('Indicator Data'!N77=0,0,IF(LOG('Indicator Data'!N77)&gt;AZ$195,10,IF(LOG('Indicator Data'!N77)&lt;AZ$194,0,10-(AZ$195-LOG('Indicator Data'!N77))/(AZ$195-AZ$194)*10))),1))</f>
        <v>x</v>
      </c>
      <c r="BA74" s="56" t="str">
        <f>IF(AZ74="x","x",'Indicator Data'!N77/'Indicator Data'!$CB77)</f>
        <v>x</v>
      </c>
      <c r="BB74" s="55" t="str">
        <f t="shared" si="151"/>
        <v>x</v>
      </c>
      <c r="BC74" s="55" t="str">
        <f t="shared" si="152"/>
        <v>x</v>
      </c>
      <c r="BD74" s="55" t="str">
        <f>IF('Indicator Data'!O77="No data","x",ROUND(IF('Indicator Data'!O77=0,0,IF(LOG('Indicator Data'!O77)&gt;BD$195,10,IF(LOG('Indicator Data'!O77)&lt;BD$194,0,10-(BD$195-LOG('Indicator Data'!O77))/(BD$195-BD$194)*10))),1))</f>
        <v>x</v>
      </c>
      <c r="BE74" s="56" t="str">
        <f>IF(BD74="x","x",'Indicator Data'!O77/'Indicator Data'!$CB77)</f>
        <v>x</v>
      </c>
      <c r="BF74" s="55" t="str">
        <f t="shared" si="153"/>
        <v>x</v>
      </c>
      <c r="BG74" s="55" t="str">
        <f t="shared" si="154"/>
        <v>x</v>
      </c>
      <c r="BH74" s="55" t="str">
        <f>IF('Indicator Data'!P77="No data","x",ROUND(IF('Indicator Data'!P77=0,0,IF(LOG('Indicator Data'!P77)&gt;BH$195,10,IF(LOG('Indicator Data'!P77)&lt;BH$194,0,10-(BH$195-LOG('Indicator Data'!P77))/(BH$195-BH$194)*10))),1))</f>
        <v>x</v>
      </c>
      <c r="BI74" s="56" t="str">
        <f>IF(BH74="x","x",'Indicator Data'!P77/'Indicator Data'!$CB77)</f>
        <v>x</v>
      </c>
      <c r="BJ74" s="55" t="str">
        <f t="shared" si="155"/>
        <v>x</v>
      </c>
      <c r="BK74" s="55" t="str">
        <f t="shared" si="156"/>
        <v>x</v>
      </c>
      <c r="BL74" s="55" t="str">
        <f t="shared" si="157"/>
        <v>x</v>
      </c>
      <c r="BM74" s="55">
        <f>ROUND(IF('Indicator Data'!Q77=0,0,IF(LOG('Indicator Data'!Q77)&gt;BM$195,10,IF(LOG('Indicator Data'!Q77)&lt;BM$194,0,10-(BM$195-LOG('Indicator Data'!Q77))/(BM$195-BM$194)*10))),1)</f>
        <v>0</v>
      </c>
      <c r="BN74" s="55">
        <f>ROUND(IF('Indicator Data'!R77=0,0,IF(LOG('Indicator Data'!R77)&gt;BN$195,10,IF(LOG('Indicator Data'!R77)&lt;BN$194,0,10-(BN$195-LOG('Indicator Data'!R77))/(BN$195-BN$194)*10))),1)</f>
        <v>0</v>
      </c>
      <c r="BO74" s="55">
        <f t="shared" si="158"/>
        <v>0</v>
      </c>
      <c r="BP74" s="56">
        <f>'Indicator Data'!Q77/'Indicator Data'!$CB77</f>
        <v>0</v>
      </c>
      <c r="BQ74" s="56">
        <f>'Indicator Data'!R77/'Indicator Data'!$CB77</f>
        <v>0</v>
      </c>
      <c r="BR74" s="55">
        <f t="shared" si="133"/>
        <v>0</v>
      </c>
      <c r="BS74" s="55">
        <f t="shared" si="134"/>
        <v>0</v>
      </c>
      <c r="BT74" s="55">
        <f t="shared" si="135"/>
        <v>0</v>
      </c>
      <c r="BU74" s="55">
        <f t="shared" si="159"/>
        <v>0</v>
      </c>
      <c r="BV74" s="55">
        <f>ROUND(IF('Indicator Data'!S77=0,0,IF(LOG('Indicator Data'!S77)&gt;BV$195,10,IF(LOG('Indicator Data'!S77)&lt;BV$194,0,10-(BV$195-LOG('Indicator Data'!S77))/(BV$195-BV$194)*10))),1)</f>
        <v>7.9</v>
      </c>
      <c r="BW74" s="55">
        <f>ROUND(IF('Indicator Data'!T77=0,0,IF(LOG('Indicator Data'!T77)&gt;BW$195,10,IF(LOG('Indicator Data'!T77)&lt;BW$194,0,10-(BW$195-LOG('Indicator Data'!T77))/(BW$195-BW$194)*10))),1)</f>
        <v>8.3000000000000007</v>
      </c>
      <c r="BX74" s="55">
        <f t="shared" si="160"/>
        <v>8.1666666666666679</v>
      </c>
      <c r="BY74" s="56">
        <f>'Indicator Data'!S77/'Indicator Data'!$CB77</f>
        <v>0.34207041134546401</v>
      </c>
      <c r="BZ74" s="56">
        <f>'Indicator Data'!T77/'Indicator Data'!$CB77</f>
        <v>0.57765143387466145</v>
      </c>
      <c r="CA74" s="55">
        <f t="shared" si="136"/>
        <v>5.7</v>
      </c>
      <c r="CB74" s="55">
        <f t="shared" si="137"/>
        <v>5.8</v>
      </c>
      <c r="CC74" s="55">
        <f t="shared" si="161"/>
        <v>5.7666666666666666</v>
      </c>
      <c r="CD74" s="55">
        <f t="shared" si="162"/>
        <v>7.1</v>
      </c>
      <c r="CE74" s="55">
        <f t="shared" si="163"/>
        <v>4.4000000000000004</v>
      </c>
      <c r="CF74" s="55">
        <f>ROUND(IF('Indicator Data'!U77=0,0,IF(LOG('Indicator Data'!U77)&gt;CF$195,10,IF(LOG('Indicator Data'!U77)&lt;CF$194,0,10-(CF$195-LOG('Indicator Data'!U77))/(CF$195-CF$194)*10))),1)</f>
        <v>8.5</v>
      </c>
      <c r="CG74" s="56">
        <f>'Indicator Data'!U77/'Indicator Data'!$CB77</f>
        <v>0.81431370712453732</v>
      </c>
      <c r="CH74" s="55">
        <f t="shared" si="138"/>
        <v>9</v>
      </c>
      <c r="CI74" s="55">
        <f t="shared" si="164"/>
        <v>8.8000000000000007</v>
      </c>
      <c r="CJ74" s="55">
        <f>ROUND(IF('Indicator Data'!V77=0,0,IF(LOG('Indicator Data'!V77)&gt;CJ$195,10,IF(LOG('Indicator Data'!V77)&lt;CJ$194,0,10-(CJ$195-LOG('Indicator Data'!V77))/(CJ$195-CJ$194)*10))),1)</f>
        <v>8.6</v>
      </c>
      <c r="CK74" s="56">
        <f>IF('Indicator Data'!V77/'Indicator Data'!$CB77&gt;1,1,'Indicator Data'!V77/'Indicator Data'!$CB77)</f>
        <v>0.92293794712655985</v>
      </c>
      <c r="CL74" s="55">
        <f t="shared" si="139"/>
        <v>9.1999999999999993</v>
      </c>
      <c r="CM74" s="55">
        <f t="shared" si="165"/>
        <v>8.9</v>
      </c>
      <c r="CN74" s="55">
        <f>ROUND(IF('Indicator Data'!W77=0,0,IF(LOG('Indicator Data'!W77)&gt;CN$195,10,IF(LOG('Indicator Data'!W77)&lt;CN$194,0,10-(CN$195-LOG('Indicator Data'!W77))/(CN$195-CN$194)*10))),1)</f>
        <v>8.5</v>
      </c>
      <c r="CO74" s="56">
        <f>'Indicator Data'!W77/'Indicator Data'!$CB77</f>
        <v>0.86705353600518253</v>
      </c>
      <c r="CP74" s="55">
        <f t="shared" si="140"/>
        <v>8.6999999999999993</v>
      </c>
      <c r="CQ74" s="55">
        <f t="shared" si="166"/>
        <v>8.6</v>
      </c>
      <c r="CR74" s="55">
        <f t="shared" si="141"/>
        <v>8.1</v>
      </c>
      <c r="CS74" s="55">
        <f>IF('Indicator Data'!BR77="No data","x",ROUND(IF('Indicator Data'!BR77&gt;CS$195,0,IF('Indicator Data'!BR77&lt;CS$194,10,(CS$195-'Indicator Data'!BR77)/(CS$195-CS$194)*10)),1))</f>
        <v>7.3</v>
      </c>
      <c r="CT74" s="55">
        <f>IF('Indicator Data'!BS77="No data","x",ROUND(IF('Indicator Data'!BS77&gt;CT$195,0,IF('Indicator Data'!BS77&lt;CT$194,10,(CT$195-'Indicator Data'!BS77)/(CT$195-CT$194)*10)),1))</f>
        <v>5.8</v>
      </c>
      <c r="CU74" s="55">
        <f>IF('Indicator Data'!AC77="No data","x",ROUND(IF('Indicator Data'!AC77&gt;CU$195,0,IF('Indicator Data'!AC77&lt;CU$194,10,(CU$195-'Indicator Data'!AC77)/(CU$195-CU$194)*10)),1))</f>
        <v>7.7</v>
      </c>
      <c r="CV74" s="55">
        <f t="shared" si="142"/>
        <v>6.9</v>
      </c>
      <c r="CW74" s="55">
        <f>IF('Indicator Data'!X77="No data","x",ROUND(IF(LOG('Indicator Data'!X77)&gt;CW$195,10,IF(LOG('Indicator Data'!X77)&lt;CW$194,0,10-(CW$195-LOG('Indicator Data'!X77))/(CW$195-CW$194)*10)),1))</f>
        <v>8.6999999999999993</v>
      </c>
      <c r="CX74" s="55">
        <f>IF('Indicator Data'!Y77="No data","x",ROUND(IF('Indicator Data'!Y77&gt;CX$195,10,IF('Indicator Data'!Y77&lt;CX$194,0,10-(CX$195-'Indicator Data'!Y77)/(CX$195-CX$194)*10)),1))</f>
        <v>5.9</v>
      </c>
      <c r="CY74" s="55">
        <f>IF('Indicator Data'!Z77="No data","x",ROUND(IF('Indicator Data'!Z77&gt;CY$195,10,IF('Indicator Data'!Z77&lt;CY$194,0,10-(CY$195-'Indicator Data'!Z77)/(CY$195-CY$194)*10)),1))</f>
        <v>5.5</v>
      </c>
      <c r="CZ74" s="55">
        <f>IF('Indicator Data'!AA77="No data","x",ROUND(IF('Indicator Data'!AA77&gt;CZ$195,10,IF('Indicator Data'!AA77&lt;CZ$194,0,10-(CZ$195-'Indicator Data'!AA77)/(CZ$195-CZ$194)*10)),1))</f>
        <v>6.1</v>
      </c>
      <c r="DA74" s="55">
        <f t="shared" si="167"/>
        <v>6.6</v>
      </c>
      <c r="DB74" s="55">
        <f t="shared" si="168"/>
        <v>6.7</v>
      </c>
      <c r="DC74" s="55">
        <f>IF('Indicator Data'!AF77="No data","x",ROUND(IF('Indicator Data'!AF77&gt;DC$195,10,IF('Indicator Data'!AF77&lt;DC$194,0,10-(DC$195-'Indicator Data'!AF77)/(DC$195-DC$194)*10)),1))</f>
        <v>7.3</v>
      </c>
      <c r="DD74" s="55">
        <f>IF('Indicator Data'!AG77="No data","x",ROUND(IF('Indicator Data'!AG77&gt;DD$195,10,IF('Indicator Data'!AG77&lt;DD$194,0,10-(DD$195-'Indicator Data'!AG77)/(DD$195-DD$194)*10)),1))</f>
        <v>4.2</v>
      </c>
      <c r="DE74" s="55">
        <f t="shared" si="169"/>
        <v>6.3</v>
      </c>
      <c r="DF74" s="55">
        <f>IF('Indicator Data'!AB77="No data","x",ROUND(IF('Indicator Data'!AB77&gt;DF$195,10,IF('Indicator Data'!AB77&lt;DF$194,0,10-(DF$195-'Indicator Data'!AB77)/(DF$195-DF$194)*10)),1))</f>
        <v>6.6</v>
      </c>
      <c r="DG74" s="55">
        <f t="shared" si="170"/>
        <v>6.9</v>
      </c>
      <c r="DH74" s="184">
        <f>IF('Indicator Data'!AD77="No data","x",'Indicator Data'!AD77/'Indicator Data'!$CA77)</f>
        <v>1.6523012934562564E-4</v>
      </c>
      <c r="DI74" s="55">
        <f t="shared" si="171"/>
        <v>8.3000000000000007</v>
      </c>
      <c r="DJ74" s="55">
        <f>IF('Indicator Data'!AE77="No data","x",ROUND(IF('Indicator Data'!AE77&gt;DJ$195,0,IF('Indicator Data'!AE77&lt;DJ$194,10,(DJ$195-'Indicator Data'!AE77)/(DJ$195-DJ$194)*10)),1))</f>
        <v>8</v>
      </c>
      <c r="DK74" s="55">
        <f t="shared" si="172"/>
        <v>8.1999999999999993</v>
      </c>
      <c r="DL74" s="55">
        <f t="shared" si="173"/>
        <v>7.1</v>
      </c>
      <c r="DM74" s="57">
        <f t="shared" si="143"/>
        <v>7.3</v>
      </c>
      <c r="DN74" s="58">
        <f t="shared" si="144"/>
        <v>7</v>
      </c>
      <c r="DO74" s="55">
        <f>ROUND(IF('Indicator Data'!AH77=0,0,IF('Indicator Data'!AH77&gt;DO$195,10,IF('Indicator Data'!AH77&lt;DO$194,0,10-(DO$195-'Indicator Data'!AH77)/(DO$195-DO$194)*10))),1)</f>
        <v>7.2</v>
      </c>
      <c r="DP74" s="55">
        <f>ROUND(IF('Indicator Data'!AI77=0,0,IF(LOG('Indicator Data'!AI77)&gt;LOG(DP$195),10,IF(LOG('Indicator Data'!AI77)&lt;LOG(DP$194),0,10-(LOG(DP$195)-LOG('Indicator Data'!AI77))/(LOG(DP$195)-LOG(DP$194))*10))),1)</f>
        <v>8</v>
      </c>
      <c r="DQ74" s="57">
        <f t="shared" si="145"/>
        <v>7.6</v>
      </c>
      <c r="DR74" s="55">
        <f>'Indicator Data'!AJ77</f>
        <v>0</v>
      </c>
      <c r="DS74" s="55">
        <f>'Indicator Data'!AK77</f>
        <v>0</v>
      </c>
      <c r="DT74" s="57">
        <f t="shared" si="146"/>
        <v>0</v>
      </c>
      <c r="DU74" s="58">
        <f t="shared" si="147"/>
        <v>5.3</v>
      </c>
      <c r="DV74" s="15"/>
      <c r="DW74" s="103"/>
    </row>
    <row r="75" spans="1:127" s="4" customFormat="1" x14ac:dyDescent="0.25">
      <c r="A75" s="121" t="str">
        <f>'Indicator Data'!A78</f>
        <v>Honduras</v>
      </c>
      <c r="B75" s="59" t="str">
        <f>'Indicator Data'!B78</f>
        <v>HND</v>
      </c>
      <c r="C75" s="55">
        <f>ROUND(IF('Indicator Data'!C78=0,0.1,IF(LOG('Indicator Data'!C78)&gt;C$195,10,IF(LOG('Indicator Data'!C78)&lt;C$194,0,10-(C$195-LOG('Indicator Data'!C78))/(C$195-C$194)*10))),1)</f>
        <v>8.1</v>
      </c>
      <c r="D75" s="55">
        <f>ROUND(IF('Indicator Data'!D78=0,0.1,IF(LOG('Indicator Data'!D78)&gt;D$195,10,IF(LOG('Indicator Data'!D78)&lt;D$194,0,10-(D$195-LOG('Indicator Data'!D78))/(D$195-D$194)*10))),1)</f>
        <v>9.6</v>
      </c>
      <c r="E75" s="55">
        <f t="shared" si="107"/>
        <v>9</v>
      </c>
      <c r="F75" s="55">
        <f>IF('Indicator Data'!E78="No data",0.1,(ROUND(IF('Indicator Data'!E78=0,0,IF(LOG('Indicator Data'!E78)&gt;F$195,10,IF(LOG('Indicator Data'!E78)&lt;F$194,0,10-(F$195-LOG('Indicator Data'!E78))/(F$195-F$194)*10))),1)))</f>
        <v>6.5</v>
      </c>
      <c r="G75" s="55">
        <f>ROUND(IF('Indicator Data'!F78=0,0,IF(LOG('Indicator Data'!F78)&gt;G$195,10,IF(LOG('Indicator Data'!F78)&lt;G$194,0,10-(G$195-LOG('Indicator Data'!F78))/(G$195-G$194)*10))),1)</f>
        <v>6.4</v>
      </c>
      <c r="H75" s="55">
        <f>ROUND(IF('Indicator Data'!G78=0,0,IF(LOG('Indicator Data'!G78)&gt;H$195,10,IF(LOG('Indicator Data'!G78)&lt;H$194,0,10-(H$195-LOG('Indicator Data'!G78))/(H$195-H$194)*10))),1)</f>
        <v>6.8</v>
      </c>
      <c r="I75" s="55">
        <f>ROUND(IF('Indicator Data'!H78=0,0,IF(LOG('Indicator Data'!H78)&gt;I$195,10,IF(LOG('Indicator Data'!H78)&lt;I$194,0,10-(I$195-LOG('Indicator Data'!H78))/(I$195-I$194)*10))),1)</f>
        <v>8</v>
      </c>
      <c r="J75" s="55">
        <f t="shared" si="108"/>
        <v>7.4</v>
      </c>
      <c r="K75" s="55">
        <f>ROUND(IF('Indicator Data'!I78=0,0,IF(LOG('Indicator Data'!I78)&gt;K$195,10,IF(LOG('Indicator Data'!I78)&lt;K$194,0,10-(K$195-LOG('Indicator Data'!I78))/(K$195-K$194)*10))),1)</f>
        <v>5</v>
      </c>
      <c r="L75" s="55">
        <f t="shared" si="109"/>
        <v>6.3</v>
      </c>
      <c r="M75" s="55">
        <f>ROUND(IF('Indicator Data'!J78=0,0,IF(LOG('Indicator Data'!J78)&gt;M$195,10,IF(LOG('Indicator Data'!J78)&lt;M$194,0,10-(M$195-LOG('Indicator Data'!J78))/(M$195-M$194)*10))),1)</f>
        <v>9.1</v>
      </c>
      <c r="N75" s="56">
        <f>'Indicator Data'!C78/'Indicator Data'!$CB78</f>
        <v>2.0808697034711407E-3</v>
      </c>
      <c r="O75" s="56">
        <f>'Indicator Data'!D78/'Indicator Data'!$CB78</f>
        <v>9.482577285738475E-4</v>
      </c>
      <c r="P75" s="56">
        <f>IF(F75=0.1,"x",'Indicator Data'!E78/'Indicator Data'!$CB78)</f>
        <v>4.7422648955329702E-3</v>
      </c>
      <c r="Q75" s="56">
        <f>'Indicator Data'!F78/'Indicator Data'!$CB78</f>
        <v>8.1160263505549963E-6</v>
      </c>
      <c r="R75" s="56">
        <f>'Indicator Data'!G78/'Indicator Data'!$CB78</f>
        <v>6.6777390352073364E-3</v>
      </c>
      <c r="S75" s="56">
        <f>'Indicator Data'!H78/'Indicator Data'!$CB78</f>
        <v>4.8492849280846448E-4</v>
      </c>
      <c r="T75" s="56">
        <f>'Indicator Data'!I78/'Indicator Data'!$CB78</f>
        <v>3.9980848463529525E-4</v>
      </c>
      <c r="U75" s="56">
        <f>'Indicator Data'!J78/'Indicator Data'!$CB78</f>
        <v>5.3620344166122142E-3</v>
      </c>
      <c r="V75" s="55">
        <f t="shared" si="110"/>
        <v>10</v>
      </c>
      <c r="W75" s="55">
        <f t="shared" si="111"/>
        <v>9.5</v>
      </c>
      <c r="X75" s="55">
        <f t="shared" si="112"/>
        <v>9.8000000000000007</v>
      </c>
      <c r="Y75" s="55">
        <f t="shared" si="113"/>
        <v>3.2</v>
      </c>
      <c r="Z75" s="55">
        <f t="shared" si="114"/>
        <v>7.6</v>
      </c>
      <c r="AA75" s="55">
        <f t="shared" si="115"/>
        <v>3.7</v>
      </c>
      <c r="AB75" s="55">
        <f t="shared" si="116"/>
        <v>1</v>
      </c>
      <c r="AC75" s="55">
        <f t="shared" si="117"/>
        <v>2.5</v>
      </c>
      <c r="AD75" s="55">
        <f t="shared" si="118"/>
        <v>0.4</v>
      </c>
      <c r="AE75" s="55">
        <f t="shared" si="119"/>
        <v>1.5</v>
      </c>
      <c r="AF75" s="55">
        <f t="shared" si="120"/>
        <v>1.8</v>
      </c>
      <c r="AG75" s="55">
        <f>ROUND(IF('Indicator Data'!K78=0,0,IF('Indicator Data'!K78&gt;AG$195,10,IF('Indicator Data'!K78&lt;AG$194,0,10-(AG$195-'Indicator Data'!K78)/(AG$195-AG$194)*10))),1)</f>
        <v>9.5</v>
      </c>
      <c r="AH75" s="55">
        <f t="shared" si="121"/>
        <v>9.1</v>
      </c>
      <c r="AI75" s="55">
        <f t="shared" si="122"/>
        <v>9.6</v>
      </c>
      <c r="AJ75" s="55">
        <f t="shared" si="123"/>
        <v>5.3</v>
      </c>
      <c r="AK75" s="55">
        <f t="shared" si="124"/>
        <v>4.5</v>
      </c>
      <c r="AL75" s="55">
        <f t="shared" si="125"/>
        <v>4.9000000000000004</v>
      </c>
      <c r="AM75" s="55">
        <f t="shared" si="126"/>
        <v>2.7</v>
      </c>
      <c r="AN75" s="55">
        <f t="shared" si="127"/>
        <v>6.8</v>
      </c>
      <c r="AO75" s="183">
        <f t="shared" si="128"/>
        <v>9.4</v>
      </c>
      <c r="AP75" s="183">
        <f t="shared" si="148"/>
        <v>5.0999999999999996</v>
      </c>
      <c r="AQ75" s="183">
        <f t="shared" si="129"/>
        <v>7</v>
      </c>
      <c r="AR75" s="183">
        <f t="shared" si="130"/>
        <v>4.3</v>
      </c>
      <c r="AS75" s="55">
        <f t="shared" si="131"/>
        <v>8.1999999999999993</v>
      </c>
      <c r="AT75" s="55">
        <f>IF('Indicator Data'!L78="No data","x",IF('Indicator Data'!CC78&lt;1000,"x",ROUND((IF('Indicator Data'!L78&gt;AT$195,10,IF('Indicator Data'!L78&lt;AT$194,0,10-(AT$195-'Indicator Data'!L78)/(AT$195-AT$194)*10))),1)))</f>
        <v>1</v>
      </c>
      <c r="AU75" s="183">
        <f t="shared" si="132"/>
        <v>4.5999999999999996</v>
      </c>
      <c r="AV75" s="55" t="str">
        <f>IF('Indicator Data'!M78="No data","x",ROUND(IF('Indicator Data'!M78=0,0,IF(LOG('Indicator Data'!M78)&gt;AV$195,10,IF(LOG('Indicator Data'!M78)&lt;AV$194,0,10-(AV$195-LOG('Indicator Data'!M78))/(AV$195-AV$194)*10))),1))</f>
        <v>x</v>
      </c>
      <c r="AW75" s="56" t="str">
        <f>IF(AV75="x","x",'Indicator Data'!M78/'Indicator Data'!$CB78)</f>
        <v>x</v>
      </c>
      <c r="AX75" s="55" t="str">
        <f t="shared" si="149"/>
        <v>x</v>
      </c>
      <c r="AY75" s="55" t="str">
        <f t="shared" si="150"/>
        <v>x</v>
      </c>
      <c r="AZ75" s="55" t="str">
        <f>IF('Indicator Data'!N78="No data","x",ROUND(IF('Indicator Data'!N78=0,0,IF(LOG('Indicator Data'!N78)&gt;AZ$195,10,IF(LOG('Indicator Data'!N78)&lt;AZ$194,0,10-(AZ$195-LOG('Indicator Data'!N78))/(AZ$195-AZ$194)*10))),1))</f>
        <v>x</v>
      </c>
      <c r="BA75" s="56" t="str">
        <f>IF(AZ75="x","x",'Indicator Data'!N78/'Indicator Data'!$CB78)</f>
        <v>x</v>
      </c>
      <c r="BB75" s="55" t="str">
        <f t="shared" si="151"/>
        <v>x</v>
      </c>
      <c r="BC75" s="55" t="str">
        <f t="shared" si="152"/>
        <v>x</v>
      </c>
      <c r="BD75" s="55" t="str">
        <f>IF('Indicator Data'!O78="No data","x",ROUND(IF('Indicator Data'!O78=0,0,IF(LOG('Indicator Data'!O78)&gt;BD$195,10,IF(LOG('Indicator Data'!O78)&lt;BD$194,0,10-(BD$195-LOG('Indicator Data'!O78))/(BD$195-BD$194)*10))),1))</f>
        <v>x</v>
      </c>
      <c r="BE75" s="56" t="str">
        <f>IF(BD75="x","x",'Indicator Data'!O78/'Indicator Data'!$CB78)</f>
        <v>x</v>
      </c>
      <c r="BF75" s="55" t="str">
        <f t="shared" si="153"/>
        <v>x</v>
      </c>
      <c r="BG75" s="55" t="str">
        <f t="shared" si="154"/>
        <v>x</v>
      </c>
      <c r="BH75" s="55" t="str">
        <f>IF('Indicator Data'!P78="No data","x",ROUND(IF('Indicator Data'!P78=0,0,IF(LOG('Indicator Data'!P78)&gt;BH$195,10,IF(LOG('Indicator Data'!P78)&lt;BH$194,0,10-(BH$195-LOG('Indicator Data'!P78))/(BH$195-BH$194)*10))),1))</f>
        <v>x</v>
      </c>
      <c r="BI75" s="56" t="str">
        <f>IF(BH75="x","x",'Indicator Data'!P78/'Indicator Data'!$CB78)</f>
        <v>x</v>
      </c>
      <c r="BJ75" s="55" t="str">
        <f t="shared" si="155"/>
        <v>x</v>
      </c>
      <c r="BK75" s="55" t="str">
        <f t="shared" si="156"/>
        <v>x</v>
      </c>
      <c r="BL75" s="55" t="str">
        <f t="shared" si="157"/>
        <v>x</v>
      </c>
      <c r="BM75" s="55">
        <f>ROUND(IF('Indicator Data'!Q78=0,0,IF(LOG('Indicator Data'!Q78)&gt;BM$195,10,IF(LOG('Indicator Data'!Q78)&lt;BM$194,0,10-(BM$195-LOG('Indicator Data'!Q78))/(BM$195-BM$194)*10))),1)</f>
        <v>7.4</v>
      </c>
      <c r="BN75" s="55">
        <f>ROUND(IF('Indicator Data'!R78=0,0,IF(LOG('Indicator Data'!R78)&gt;BN$195,10,IF(LOG('Indicator Data'!R78)&lt;BN$194,0,10-(BN$195-LOG('Indicator Data'!R78))/(BN$195-BN$194)*10))),1)</f>
        <v>9.1</v>
      </c>
      <c r="BO75" s="55">
        <f t="shared" si="158"/>
        <v>8.5333333333333332</v>
      </c>
      <c r="BP75" s="56">
        <f>'Indicator Data'!Q78/'Indicator Data'!$CB78</f>
        <v>0.18283780402476638</v>
      </c>
      <c r="BQ75" s="56">
        <f>'Indicator Data'!R78/'Indicator Data'!$CB78</f>
        <v>0.36114288809968992</v>
      </c>
      <c r="BR75" s="55">
        <f t="shared" si="133"/>
        <v>1.8</v>
      </c>
      <c r="BS75" s="55">
        <f t="shared" si="134"/>
        <v>4.5</v>
      </c>
      <c r="BT75" s="55">
        <f t="shared" si="135"/>
        <v>3.6</v>
      </c>
      <c r="BU75" s="55">
        <f t="shared" si="159"/>
        <v>6.7</v>
      </c>
      <c r="BV75" s="55">
        <f>ROUND(IF('Indicator Data'!S78=0,0,IF(LOG('Indicator Data'!S78)&gt;BV$195,10,IF(LOG('Indicator Data'!S78)&lt;BV$194,0,10-(BV$195-LOG('Indicator Data'!S78))/(BV$195-BV$194)*10))),1)</f>
        <v>7.2</v>
      </c>
      <c r="BW75" s="55">
        <f>ROUND(IF('Indicator Data'!T78=0,0,IF(LOG('Indicator Data'!T78)&gt;BW$195,10,IF(LOG('Indicator Data'!T78)&lt;BW$194,0,10-(BW$195-LOG('Indicator Data'!T78))/(BW$195-BW$194)*10))),1)</f>
        <v>6.9</v>
      </c>
      <c r="BX75" s="55">
        <f t="shared" si="160"/>
        <v>7</v>
      </c>
      <c r="BY75" s="56">
        <f>'Indicator Data'!S78/'Indicator Data'!$CB78</f>
        <v>0.13461709481185569</v>
      </c>
      <c r="BZ75" s="56">
        <f>'Indicator Data'!T78/'Indicator Data'!$CB78</f>
        <v>8.0873806785932104E-2</v>
      </c>
      <c r="CA75" s="55">
        <f t="shared" si="136"/>
        <v>2.2000000000000002</v>
      </c>
      <c r="CB75" s="55">
        <f t="shared" si="137"/>
        <v>0.8</v>
      </c>
      <c r="CC75" s="55">
        <f t="shared" si="161"/>
        <v>1.2666666666666666</v>
      </c>
      <c r="CD75" s="55">
        <f t="shared" si="162"/>
        <v>4.7</v>
      </c>
      <c r="CE75" s="55">
        <f t="shared" si="163"/>
        <v>5.8</v>
      </c>
      <c r="CF75" s="55">
        <f>ROUND(IF('Indicator Data'!U78=0,0,IF(LOG('Indicator Data'!U78)&gt;CF$195,10,IF(LOG('Indicator Data'!U78)&lt;CF$194,0,10-(CF$195-LOG('Indicator Data'!U78))/(CF$195-CF$194)*10))),1)</f>
        <v>8.1999999999999993</v>
      </c>
      <c r="CG75" s="56">
        <f>'Indicator Data'!U78/'Indicator Data'!$CB78</f>
        <v>0.70848501872172776</v>
      </c>
      <c r="CH75" s="55">
        <f t="shared" si="138"/>
        <v>7.9</v>
      </c>
      <c r="CI75" s="55">
        <f t="shared" si="164"/>
        <v>8.1</v>
      </c>
      <c r="CJ75" s="55">
        <f>ROUND(IF('Indicator Data'!V78=0,0,IF(LOG('Indicator Data'!V78)&gt;CJ$195,10,IF(LOG('Indicator Data'!V78)&lt;CJ$194,0,10-(CJ$195-LOG('Indicator Data'!V78))/(CJ$195-CJ$194)*10))),1)</f>
        <v>8.4</v>
      </c>
      <c r="CK75" s="56">
        <f>IF('Indicator Data'!V78/'Indicator Data'!$CB78&gt;1,1,'Indicator Data'!V78/'Indicator Data'!$CB78)</f>
        <v>0.88104099600605612</v>
      </c>
      <c r="CL75" s="55">
        <f t="shared" si="139"/>
        <v>8.8000000000000007</v>
      </c>
      <c r="CM75" s="55">
        <f t="shared" si="165"/>
        <v>8.6</v>
      </c>
      <c r="CN75" s="55">
        <f>ROUND(IF('Indicator Data'!W78=0,0,IF(LOG('Indicator Data'!W78)&gt;CN$195,10,IF(LOG('Indicator Data'!W78)&lt;CN$194,0,10-(CN$195-LOG('Indicator Data'!W78))/(CN$195-CN$194)*10))),1)</f>
        <v>8.3000000000000007</v>
      </c>
      <c r="CO75" s="56">
        <f>'Indicator Data'!W78/'Indicator Data'!$CB78</f>
        <v>0.8473128441033515</v>
      </c>
      <c r="CP75" s="55">
        <f t="shared" si="140"/>
        <v>8.5</v>
      </c>
      <c r="CQ75" s="55">
        <f t="shared" si="166"/>
        <v>8.4</v>
      </c>
      <c r="CR75" s="55">
        <f t="shared" si="141"/>
        <v>7.9</v>
      </c>
      <c r="CS75" s="55">
        <f>IF('Indicator Data'!BR78="No data","x",ROUND(IF('Indicator Data'!BR78&gt;CS$195,0,IF('Indicator Data'!BR78&lt;CS$194,10,(CS$195-'Indicator Data'!BR78)/(CS$195-CS$194)*10)),1))</f>
        <v>2.1</v>
      </c>
      <c r="CT75" s="55">
        <f>IF('Indicator Data'!BS78="No data","x",ROUND(IF('Indicator Data'!BS78&gt;CT$195,0,IF('Indicator Data'!BS78&lt;CT$194,10,(CT$195-'Indicator Data'!BS78)/(CT$195-CT$194)*10)),1))</f>
        <v>0.9</v>
      </c>
      <c r="CU75" s="55">
        <f>IF('Indicator Data'!AC78="No data","x",ROUND(IF('Indicator Data'!AC78&gt;CU$195,0,IF('Indicator Data'!AC78&lt;CU$194,10,(CU$195-'Indicator Data'!AC78)/(CU$195-CU$194)*10)),1))</f>
        <v>1.6</v>
      </c>
      <c r="CV75" s="55">
        <f t="shared" si="142"/>
        <v>1.5</v>
      </c>
      <c r="CW75" s="55">
        <f>IF('Indicator Data'!X78="No data","x",ROUND(IF(LOG('Indicator Data'!X78)&gt;CW$195,10,IF(LOG('Indicator Data'!X78)&lt;CW$194,0,10-(CW$195-LOG('Indicator Data'!X78))/(CW$195-CW$194)*10)),1))</f>
        <v>6.4</v>
      </c>
      <c r="CX75" s="55">
        <f>IF('Indicator Data'!Y78="No data","x",ROUND(IF('Indicator Data'!Y78&gt;CX$195,10,IF('Indicator Data'!Y78&lt;CX$194,0,10-(CX$195-'Indicator Data'!Y78)/(CX$195-CX$194)*10)),1))</f>
        <v>5.6</v>
      </c>
      <c r="CY75" s="55">
        <f>IF('Indicator Data'!Z78="No data","x",ROUND(IF('Indicator Data'!Z78&gt;CY$195,10,IF('Indicator Data'!Z78&lt;CY$194,0,10-(CY$195-'Indicator Data'!Z78)/(CY$195-CY$194)*10)),1))</f>
        <v>5.7</v>
      </c>
      <c r="CZ75" s="55">
        <f>IF('Indicator Data'!AA78="No data","x",ROUND(IF('Indicator Data'!AA78&gt;CZ$195,10,IF('Indicator Data'!AA78&lt;CZ$194,0,10-(CZ$195-'Indicator Data'!AA78)/(CZ$195-CZ$194)*10)),1))</f>
        <v>6.2</v>
      </c>
      <c r="DA75" s="55">
        <f t="shared" si="167"/>
        <v>6</v>
      </c>
      <c r="DB75" s="55">
        <f t="shared" si="168"/>
        <v>4.5</v>
      </c>
      <c r="DC75" s="55">
        <f>IF('Indicator Data'!AF78="No data","x",ROUND(IF('Indicator Data'!AF78&gt;DC$195,10,IF('Indicator Data'!AF78&lt;DC$194,0,10-(DC$195-'Indicator Data'!AF78)/(DC$195-DC$194)*10)),1))</f>
        <v>4.5</v>
      </c>
      <c r="DD75" s="55">
        <f>IF('Indicator Data'!AG78="No data","x",ROUND(IF('Indicator Data'!AG78&gt;DD$195,10,IF('Indicator Data'!AG78&lt;DD$194,0,10-(DD$195-'Indicator Data'!AG78)/(DD$195-DD$194)*10)),1))</f>
        <v>3.6</v>
      </c>
      <c r="DE75" s="55">
        <f t="shared" si="169"/>
        <v>5.3</v>
      </c>
      <c r="DF75" s="55">
        <f>IF('Indicator Data'!AB78="No data","x",ROUND(IF('Indicator Data'!AB78&gt;DF$195,10,IF('Indicator Data'!AB78&lt;DF$194,0,10-(DF$195-'Indicator Data'!AB78)/(DF$195-DF$194)*10)),1))</f>
        <v>2</v>
      </c>
      <c r="DG75" s="55">
        <f t="shared" si="170"/>
        <v>1.7</v>
      </c>
      <c r="DH75" s="184">
        <f>IF('Indicator Data'!AD78="No data","x",'Indicator Data'!AD78/'Indicator Data'!$CA78)</f>
        <v>4.156528011417883E-4</v>
      </c>
      <c r="DI75" s="55">
        <f t="shared" si="171"/>
        <v>5.8</v>
      </c>
      <c r="DJ75" s="55">
        <f>IF('Indicator Data'!AE78="No data","x",ROUND(IF('Indicator Data'!AE78&gt;DJ$195,0,IF('Indicator Data'!AE78&lt;DJ$194,10,(DJ$195-'Indicator Data'!AE78)/(DJ$195-DJ$194)*10)),1))</f>
        <v>8</v>
      </c>
      <c r="DK75" s="55">
        <f t="shared" si="172"/>
        <v>6.9</v>
      </c>
      <c r="DL75" s="55">
        <f t="shared" si="173"/>
        <v>4.5999999999999996</v>
      </c>
      <c r="DM75" s="57">
        <f t="shared" si="143"/>
        <v>5.9</v>
      </c>
      <c r="DN75" s="58">
        <f t="shared" si="144"/>
        <v>6.5</v>
      </c>
      <c r="DO75" s="55">
        <f>ROUND(IF('Indicator Data'!AH78=0,0,IF('Indicator Data'!AH78&gt;DO$195,10,IF('Indicator Data'!AH78&lt;DO$194,0,10-(DO$195-'Indicator Data'!AH78)/(DO$195-DO$194)*10))),1)</f>
        <v>6.4</v>
      </c>
      <c r="DP75" s="55">
        <f>ROUND(IF('Indicator Data'!AI78=0,0,IF(LOG('Indicator Data'!AI78)&gt;LOG(DP$195),10,IF(LOG('Indicator Data'!AI78)&lt;LOG(DP$194),0,10-(LOG(DP$195)-LOG('Indicator Data'!AI78))/(LOG(DP$195)-LOG(DP$194))*10))),1)</f>
        <v>4.2</v>
      </c>
      <c r="DQ75" s="57">
        <f t="shared" si="145"/>
        <v>5.4</v>
      </c>
      <c r="DR75" s="55">
        <f>'Indicator Data'!AJ78</f>
        <v>0</v>
      </c>
      <c r="DS75" s="55">
        <f>'Indicator Data'!AK78</f>
        <v>0</v>
      </c>
      <c r="DT75" s="57">
        <f t="shared" si="146"/>
        <v>0</v>
      </c>
      <c r="DU75" s="58">
        <f t="shared" si="147"/>
        <v>3.8</v>
      </c>
      <c r="DV75" s="15"/>
      <c r="DW75" s="103"/>
    </row>
    <row r="76" spans="1:127" s="4" customFormat="1" x14ac:dyDescent="0.25">
      <c r="A76" s="121" t="str">
        <f>'Indicator Data'!A79</f>
        <v>Hungary</v>
      </c>
      <c r="B76" s="59" t="str">
        <f>'Indicator Data'!B79</f>
        <v>HUN</v>
      </c>
      <c r="C76" s="55">
        <f>ROUND(IF('Indicator Data'!C79=0,0.1,IF(LOG('Indicator Data'!C79)&gt;C$195,10,IF(LOG('Indicator Data'!C79)&lt;C$194,0,10-(C$195-LOG('Indicator Data'!C79))/(C$195-C$194)*10))),1)</f>
        <v>6.1</v>
      </c>
      <c r="D76" s="55">
        <f>ROUND(IF('Indicator Data'!D79=0,0.1,IF(LOG('Indicator Data'!D79)&gt;D$195,10,IF(LOG('Indicator Data'!D79)&lt;D$194,0,10-(D$195-LOG('Indicator Data'!D79))/(D$195-D$194)*10))),1)</f>
        <v>0.1</v>
      </c>
      <c r="E76" s="55">
        <f t="shared" si="107"/>
        <v>3.7</v>
      </c>
      <c r="F76" s="55">
        <f>IF('Indicator Data'!E79="No data",0.1,(ROUND(IF('Indicator Data'!E79=0,0,IF(LOG('Indicator Data'!E79)&gt;F$195,10,IF(LOG('Indicator Data'!E79)&lt;F$194,0,10-(F$195-LOG('Indicator Data'!E79))/(F$195-F$194)*10))),1)))</f>
        <v>7.6</v>
      </c>
      <c r="G76" s="55">
        <f>ROUND(IF('Indicator Data'!F79=0,0,IF(LOG('Indicator Data'!F79)&gt;G$195,10,IF(LOG('Indicator Data'!F79)&lt;G$194,0,10-(G$195-LOG('Indicator Data'!F79))/(G$195-G$194)*10))),1)</f>
        <v>0</v>
      </c>
      <c r="H76" s="55">
        <f>ROUND(IF('Indicator Data'!G79=0,0,IF(LOG('Indicator Data'!G79)&gt;H$195,10,IF(LOG('Indicator Data'!G79)&lt;H$194,0,10-(H$195-LOG('Indicator Data'!G79))/(H$195-H$194)*10))),1)</f>
        <v>0</v>
      </c>
      <c r="I76" s="55">
        <f>ROUND(IF('Indicator Data'!H79=0,0,IF(LOG('Indicator Data'!H79)&gt;I$195,10,IF(LOG('Indicator Data'!H79)&lt;I$194,0,10-(I$195-LOG('Indicator Data'!H79))/(I$195-I$194)*10))),1)</f>
        <v>0</v>
      </c>
      <c r="J76" s="55">
        <f t="shared" si="108"/>
        <v>0</v>
      </c>
      <c r="K76" s="55">
        <f>ROUND(IF('Indicator Data'!I79=0,0,IF(LOG('Indicator Data'!I79)&gt;K$195,10,IF(LOG('Indicator Data'!I79)&lt;K$194,0,10-(K$195-LOG('Indicator Data'!I79))/(K$195-K$194)*10))),1)</f>
        <v>0</v>
      </c>
      <c r="L76" s="55">
        <f t="shared" si="109"/>
        <v>0</v>
      </c>
      <c r="M76" s="55">
        <f>ROUND(IF('Indicator Data'!J79=0,0,IF(LOG('Indicator Data'!J79)&gt;M$195,10,IF(LOG('Indicator Data'!J79)&lt;M$194,0,10-(M$195-LOG('Indicator Data'!J79))/(M$195-M$194)*10))),1)</f>
        <v>0</v>
      </c>
      <c r="N76" s="56">
        <f>'Indicator Data'!C79/'Indicator Data'!$CB79</f>
        <v>2.7249849650080106E-4</v>
      </c>
      <c r="O76" s="56">
        <f>'Indicator Data'!D79/'Indicator Data'!$CB79</f>
        <v>0</v>
      </c>
      <c r="P76" s="56">
        <f>IF(F76=0.1,"x",'Indicator Data'!E79/'Indicator Data'!$CB79)</f>
        <v>1.0900272499855172E-2</v>
      </c>
      <c r="Q76" s="56">
        <f>'Indicator Data'!F79/'Indicator Data'!$CB79</f>
        <v>0</v>
      </c>
      <c r="R76" s="56">
        <f>'Indicator Data'!G79/'Indicator Data'!$CB79</f>
        <v>0</v>
      </c>
      <c r="S76" s="56">
        <f>'Indicator Data'!H79/'Indicator Data'!$CB79</f>
        <v>0</v>
      </c>
      <c r="T76" s="56">
        <f>'Indicator Data'!I79/'Indicator Data'!$CB79</f>
        <v>0</v>
      </c>
      <c r="U76" s="56">
        <f>'Indicator Data'!J79/'Indicator Data'!$CB79</f>
        <v>0</v>
      </c>
      <c r="V76" s="55">
        <f t="shared" si="110"/>
        <v>1.4</v>
      </c>
      <c r="W76" s="55">
        <f t="shared" si="111"/>
        <v>0</v>
      </c>
      <c r="X76" s="55">
        <f t="shared" si="112"/>
        <v>0.7</v>
      </c>
      <c r="Y76" s="55">
        <f t="shared" si="113"/>
        <v>7.3</v>
      </c>
      <c r="Z76" s="55">
        <f t="shared" si="114"/>
        <v>0</v>
      </c>
      <c r="AA76" s="55">
        <f t="shared" si="115"/>
        <v>0</v>
      </c>
      <c r="AB76" s="55">
        <f t="shared" si="116"/>
        <v>0</v>
      </c>
      <c r="AC76" s="55">
        <f t="shared" si="117"/>
        <v>0</v>
      </c>
      <c r="AD76" s="55">
        <f t="shared" si="118"/>
        <v>0</v>
      </c>
      <c r="AE76" s="55">
        <f t="shared" si="119"/>
        <v>0</v>
      </c>
      <c r="AF76" s="55">
        <f t="shared" si="120"/>
        <v>0</v>
      </c>
      <c r="AG76" s="55">
        <f>ROUND(IF('Indicator Data'!K79=0,0,IF('Indicator Data'!K79&gt;AG$195,10,IF('Indicator Data'!K79&lt;AG$194,0,10-(AG$195-'Indicator Data'!K79)/(AG$195-AG$194)*10))),1)</f>
        <v>2.9</v>
      </c>
      <c r="AH76" s="55">
        <f t="shared" si="121"/>
        <v>3.8</v>
      </c>
      <c r="AI76" s="55">
        <f t="shared" si="122"/>
        <v>0.1</v>
      </c>
      <c r="AJ76" s="55">
        <f t="shared" si="123"/>
        <v>0</v>
      </c>
      <c r="AK76" s="55">
        <f t="shared" si="124"/>
        <v>0</v>
      </c>
      <c r="AL76" s="55">
        <f t="shared" si="125"/>
        <v>0</v>
      </c>
      <c r="AM76" s="55">
        <f t="shared" si="126"/>
        <v>0</v>
      </c>
      <c r="AN76" s="55">
        <f t="shared" si="127"/>
        <v>0</v>
      </c>
      <c r="AO76" s="183">
        <f t="shared" si="128"/>
        <v>2.2999999999999998</v>
      </c>
      <c r="AP76" s="183">
        <f t="shared" si="148"/>
        <v>7.5</v>
      </c>
      <c r="AQ76" s="183">
        <f t="shared" si="129"/>
        <v>0</v>
      </c>
      <c r="AR76" s="183">
        <f t="shared" si="130"/>
        <v>0</v>
      </c>
      <c r="AS76" s="55">
        <f t="shared" si="131"/>
        <v>1.5</v>
      </c>
      <c r="AT76" s="55">
        <f>IF('Indicator Data'!L79="No data","x",IF('Indicator Data'!CC79&lt;1000,"x",ROUND((IF('Indicator Data'!L79&gt;AT$195,10,IF('Indicator Data'!L79&lt;AT$194,0,10-(AT$195-'Indicator Data'!L79)/(AT$195-AT$194)*10))),1)))</f>
        <v>6.1</v>
      </c>
      <c r="AU76" s="183">
        <f t="shared" si="132"/>
        <v>3.8</v>
      </c>
      <c r="AV76" s="55">
        <f>IF('Indicator Data'!M79="No data","x",ROUND(IF('Indicator Data'!M79=0,0,IF(LOG('Indicator Data'!M79)&gt;AV$195,10,IF(LOG('Indicator Data'!M79)&lt;AV$194,0,10-(AV$195-LOG('Indicator Data'!M79))/(AV$195-AV$194)*10))),1))</f>
        <v>8.5</v>
      </c>
      <c r="AW76" s="56">
        <f>IF(AV76="x","x",'Indicator Data'!M79/'Indicator Data'!$CB79)</f>
        <v>0.88815104439407055</v>
      </c>
      <c r="AX76" s="55">
        <f t="shared" si="149"/>
        <v>9.9</v>
      </c>
      <c r="AY76" s="55">
        <f t="shared" si="150"/>
        <v>9.3000000000000007</v>
      </c>
      <c r="AZ76" s="55" t="str">
        <f>IF('Indicator Data'!N79="No data","x",ROUND(IF('Indicator Data'!N79=0,0,IF(LOG('Indicator Data'!N79)&gt;AZ$195,10,IF(LOG('Indicator Data'!N79)&lt;AZ$194,0,10-(AZ$195-LOG('Indicator Data'!N79))/(AZ$195-AZ$194)*10))),1))</f>
        <v>x</v>
      </c>
      <c r="BA76" s="56" t="str">
        <f>IF(AZ76="x","x",'Indicator Data'!N79/'Indicator Data'!$CB79)</f>
        <v>x</v>
      </c>
      <c r="BB76" s="55" t="str">
        <f t="shared" si="151"/>
        <v>x</v>
      </c>
      <c r="BC76" s="55" t="str">
        <f t="shared" si="152"/>
        <v>x</v>
      </c>
      <c r="BD76" s="55" t="str">
        <f>IF('Indicator Data'!O79="No data","x",ROUND(IF('Indicator Data'!O79=0,0,IF(LOG('Indicator Data'!O79)&gt;BD$195,10,IF(LOG('Indicator Data'!O79)&lt;BD$194,0,10-(BD$195-LOG('Indicator Data'!O79))/(BD$195-BD$194)*10))),1))</f>
        <v>x</v>
      </c>
      <c r="BE76" s="56" t="str">
        <f>IF(BD76="x","x",'Indicator Data'!O79/'Indicator Data'!$CB79)</f>
        <v>x</v>
      </c>
      <c r="BF76" s="55" t="str">
        <f t="shared" si="153"/>
        <v>x</v>
      </c>
      <c r="BG76" s="55" t="str">
        <f t="shared" si="154"/>
        <v>x</v>
      </c>
      <c r="BH76" s="55" t="str">
        <f>IF('Indicator Data'!P79="No data","x",ROUND(IF('Indicator Data'!P79=0,0,IF(LOG('Indicator Data'!P79)&gt;BH$195,10,IF(LOG('Indicator Data'!P79)&lt;BH$194,0,10-(BH$195-LOG('Indicator Data'!P79))/(BH$195-BH$194)*10))),1))</f>
        <v>x</v>
      </c>
      <c r="BI76" s="56" t="str">
        <f>IF(BH76="x","x",'Indicator Data'!P79/'Indicator Data'!$CB79)</f>
        <v>x</v>
      </c>
      <c r="BJ76" s="55" t="str">
        <f t="shared" si="155"/>
        <v>x</v>
      </c>
      <c r="BK76" s="55" t="str">
        <f t="shared" si="156"/>
        <v>x</v>
      </c>
      <c r="BL76" s="55">
        <f t="shared" si="157"/>
        <v>9.3000000000000007</v>
      </c>
      <c r="BM76" s="55">
        <f>ROUND(IF('Indicator Data'!Q79=0,0,IF(LOG('Indicator Data'!Q79)&gt;BM$195,10,IF(LOG('Indicator Data'!Q79)&lt;BM$194,0,10-(BM$195-LOG('Indicator Data'!Q79))/(BM$195-BM$194)*10))),1)</f>
        <v>0</v>
      </c>
      <c r="BN76" s="55">
        <f>ROUND(IF('Indicator Data'!R79=0,0,IF(LOG('Indicator Data'!R79)&gt;BN$195,10,IF(LOG('Indicator Data'!R79)&lt;BN$194,0,10-(BN$195-LOG('Indicator Data'!R79))/(BN$195-BN$194)*10))),1)</f>
        <v>0</v>
      </c>
      <c r="BO76" s="55">
        <f t="shared" si="158"/>
        <v>0</v>
      </c>
      <c r="BP76" s="56">
        <f>'Indicator Data'!Q79/'Indicator Data'!$CB79</f>
        <v>0</v>
      </c>
      <c r="BQ76" s="56">
        <f>'Indicator Data'!R79/'Indicator Data'!$CB79</f>
        <v>0</v>
      </c>
      <c r="BR76" s="55">
        <f t="shared" si="133"/>
        <v>0</v>
      </c>
      <c r="BS76" s="55">
        <f t="shared" si="134"/>
        <v>0</v>
      </c>
      <c r="BT76" s="55">
        <f t="shared" si="135"/>
        <v>0</v>
      </c>
      <c r="BU76" s="55">
        <f t="shared" si="159"/>
        <v>0</v>
      </c>
      <c r="BV76" s="55">
        <f>ROUND(IF('Indicator Data'!S79=0,0,IF(LOG('Indicator Data'!S79)&gt;BV$195,10,IF(LOG('Indicator Data'!S79)&lt;BV$194,0,10-(BV$195-LOG('Indicator Data'!S79))/(BV$195-BV$194)*10))),1)</f>
        <v>0</v>
      </c>
      <c r="BW76" s="55">
        <f>ROUND(IF('Indicator Data'!T79=0,0,IF(LOG('Indicator Data'!T79)&gt;BW$195,10,IF(LOG('Indicator Data'!T79)&lt;BW$194,0,10-(BW$195-LOG('Indicator Data'!T79))/(BW$195-BW$194)*10))),1)</f>
        <v>0</v>
      </c>
      <c r="BX76" s="55">
        <f t="shared" si="160"/>
        <v>0</v>
      </c>
      <c r="BY76" s="56">
        <f>'Indicator Data'!S79/'Indicator Data'!$CB79</f>
        <v>0</v>
      </c>
      <c r="BZ76" s="56">
        <f>'Indicator Data'!T79/'Indicator Data'!$CB79</f>
        <v>0</v>
      </c>
      <c r="CA76" s="55">
        <f t="shared" si="136"/>
        <v>0</v>
      </c>
      <c r="CB76" s="55">
        <f t="shared" si="137"/>
        <v>0</v>
      </c>
      <c r="CC76" s="55">
        <f t="shared" si="161"/>
        <v>0</v>
      </c>
      <c r="CD76" s="55">
        <f t="shared" si="162"/>
        <v>0</v>
      </c>
      <c r="CE76" s="55">
        <f t="shared" si="163"/>
        <v>0</v>
      </c>
      <c r="CF76" s="55">
        <f>ROUND(IF('Indicator Data'!U79=0,0,IF(LOG('Indicator Data'!U79)&gt;CF$195,10,IF(LOG('Indicator Data'!U79)&lt;CF$194,0,10-(CF$195-LOG('Indicator Data'!U79))/(CF$195-CF$194)*10))),1)</f>
        <v>0</v>
      </c>
      <c r="CG76" s="56">
        <f>'Indicator Data'!U79/'Indicator Data'!$CB79</f>
        <v>0</v>
      </c>
      <c r="CH76" s="55">
        <f t="shared" si="138"/>
        <v>0</v>
      </c>
      <c r="CI76" s="55">
        <f t="shared" si="164"/>
        <v>0</v>
      </c>
      <c r="CJ76" s="55">
        <f>ROUND(IF('Indicator Data'!V79=0,0,IF(LOG('Indicator Data'!V79)&gt;CJ$195,10,IF(LOG('Indicator Data'!V79)&lt;CJ$194,0,10-(CJ$195-LOG('Indicator Data'!V79))/(CJ$195-CJ$194)*10))),1)</f>
        <v>0</v>
      </c>
      <c r="CK76" s="56">
        <f>IF('Indicator Data'!V79/'Indicator Data'!$CB79&gt;1,1,'Indicator Data'!V79/'Indicator Data'!$CB79)</f>
        <v>0</v>
      </c>
      <c r="CL76" s="55">
        <f t="shared" si="139"/>
        <v>0</v>
      </c>
      <c r="CM76" s="55">
        <f t="shared" si="165"/>
        <v>0</v>
      </c>
      <c r="CN76" s="55">
        <f>ROUND(IF('Indicator Data'!W79=0,0,IF(LOG('Indicator Data'!W79)&gt;CN$195,10,IF(LOG('Indicator Data'!W79)&lt;CN$194,0,10-(CN$195-LOG('Indicator Data'!W79))/(CN$195-CN$194)*10))),1)</f>
        <v>0</v>
      </c>
      <c r="CO76" s="56">
        <f>'Indicator Data'!W79/'Indicator Data'!$CB79</f>
        <v>0</v>
      </c>
      <c r="CP76" s="55">
        <f t="shared" si="140"/>
        <v>0</v>
      </c>
      <c r="CQ76" s="55">
        <f t="shared" si="166"/>
        <v>0</v>
      </c>
      <c r="CR76" s="55">
        <f t="shared" si="141"/>
        <v>0</v>
      </c>
      <c r="CS76" s="55">
        <f>IF('Indicator Data'!BR79="No data","x",ROUND(IF('Indicator Data'!BR79&gt;CS$195,0,IF('Indicator Data'!BR79&lt;CS$194,10,(CS$195-'Indicator Data'!BR79)/(CS$195-CS$194)*10)),1))</f>
        <v>0.2</v>
      </c>
      <c r="CT76" s="55">
        <f>IF('Indicator Data'!BS79="No data","x",ROUND(IF('Indicator Data'!BS79&gt;CT$195,0,IF('Indicator Data'!BS79&lt;CT$194,10,(CT$195-'Indicator Data'!BS79)/(CT$195-CT$194)*10)),1))</f>
        <v>0</v>
      </c>
      <c r="CU76" s="55" t="str">
        <f>IF('Indicator Data'!AC79="No data","x",ROUND(IF('Indicator Data'!AC79&gt;CU$195,0,IF('Indicator Data'!AC79&lt;CU$194,10,(CU$195-'Indicator Data'!AC79)/(CU$195-CU$194)*10)),1))</f>
        <v>x</v>
      </c>
      <c r="CV76" s="55">
        <f t="shared" si="142"/>
        <v>0.1</v>
      </c>
      <c r="CW76" s="55">
        <f>IF('Indicator Data'!X79="No data","x",ROUND(IF(LOG('Indicator Data'!X79)&gt;CW$195,10,IF(LOG('Indicator Data'!X79)&lt;CW$194,0,10-(CW$195-LOG('Indicator Data'!X79))/(CW$195-CW$194)*10)),1))</f>
        <v>6.8</v>
      </c>
      <c r="CX76" s="55">
        <f>IF('Indicator Data'!Y79="No data","x",ROUND(IF('Indicator Data'!Y79&gt;CX$195,10,IF('Indicator Data'!Y79&lt;CX$194,0,10-(CX$195-'Indicator Data'!Y79)/(CX$195-CX$194)*10)),1))</f>
        <v>0.4</v>
      </c>
      <c r="CY76" s="55">
        <f>IF('Indicator Data'!Z79="No data","x",ROUND(IF('Indicator Data'!Z79&gt;CY$195,10,IF('Indicator Data'!Z79&lt;CY$194,0,10-(CY$195-'Indicator Data'!Z79)/(CY$195-CY$194)*10)),1))</f>
        <v>7.1</v>
      </c>
      <c r="CZ76" s="55">
        <f>IF('Indicator Data'!AA79="No data","x",ROUND(IF('Indicator Data'!AA79&gt;CZ$195,10,IF('Indicator Data'!AA79&lt;CZ$194,0,10-(CZ$195-'Indicator Data'!AA79)/(CZ$195-CZ$194)*10)),1))</f>
        <v>1.5</v>
      </c>
      <c r="DA76" s="55">
        <f t="shared" si="167"/>
        <v>4</v>
      </c>
      <c r="DB76" s="55">
        <f t="shared" si="168"/>
        <v>2.7</v>
      </c>
      <c r="DC76" s="55">
        <f>IF('Indicator Data'!AF79="No data","x",ROUND(IF('Indicator Data'!AF79&gt;DC$195,10,IF('Indicator Data'!AF79&lt;DC$194,0,10-(DC$195-'Indicator Data'!AF79)/(DC$195-DC$194)*10)),1))</f>
        <v>1.5</v>
      </c>
      <c r="DD76" s="55">
        <f>IF('Indicator Data'!AG79="No data","x",ROUND(IF('Indicator Data'!AG79&gt;DD$195,10,IF('Indicator Data'!AG79&lt;DD$194,0,10-(DD$195-'Indicator Data'!AG79)/(DD$195-DD$194)*10)),1))</f>
        <v>0</v>
      </c>
      <c r="DE76" s="55">
        <f t="shared" si="169"/>
        <v>2.9</v>
      </c>
      <c r="DF76" s="55">
        <f>IF('Indicator Data'!AB79="No data","x",ROUND(IF('Indicator Data'!AB79&gt;DF$195,10,IF('Indicator Data'!AB79&lt;DF$194,0,10-(DF$195-'Indicator Data'!AB79)/(DF$195-DF$194)*10)),1))</f>
        <v>0</v>
      </c>
      <c r="DG76" s="55">
        <f t="shared" si="170"/>
        <v>0.1</v>
      </c>
      <c r="DH76" s="184">
        <f>IF('Indicator Data'!AD79="No data","x",'Indicator Data'!AD79/'Indicator Data'!$CA79)</f>
        <v>4.7373790357554404E-4</v>
      </c>
      <c r="DI76" s="55">
        <f t="shared" si="171"/>
        <v>5.3</v>
      </c>
      <c r="DJ76" s="55">
        <f>IF('Indicator Data'!AE79="No data","x",ROUND(IF('Indicator Data'!AE79&gt;DJ$195,0,IF('Indicator Data'!AE79&lt;DJ$194,10,(DJ$195-'Indicator Data'!AE79)/(DJ$195-DJ$194)*10)),1))</f>
        <v>2</v>
      </c>
      <c r="DK76" s="55">
        <f t="shared" si="172"/>
        <v>3.7</v>
      </c>
      <c r="DL76" s="55">
        <f t="shared" si="173"/>
        <v>2.2000000000000002</v>
      </c>
      <c r="DM76" s="57">
        <f t="shared" si="143"/>
        <v>4.9000000000000004</v>
      </c>
      <c r="DN76" s="58">
        <f t="shared" si="144"/>
        <v>3.6</v>
      </c>
      <c r="DO76" s="55">
        <f>ROUND(IF('Indicator Data'!AH79=0,0,IF('Indicator Data'!AH79&gt;DO$195,10,IF('Indicator Data'!AH79&lt;DO$194,0,10-(DO$195-'Indicator Data'!AH79)/(DO$195-DO$194)*10))),1)</f>
        <v>0.2</v>
      </c>
      <c r="DP76" s="55">
        <f>ROUND(IF('Indicator Data'!AI79=0,0,IF(LOG('Indicator Data'!AI79)&gt;LOG(DP$195),10,IF(LOG('Indicator Data'!AI79)&lt;LOG(DP$194),0,10-(LOG(DP$195)-LOG('Indicator Data'!AI79))/(LOG(DP$195)-LOG(DP$194))*10))),1)</f>
        <v>0</v>
      </c>
      <c r="DQ76" s="57">
        <f t="shared" si="145"/>
        <v>0.1</v>
      </c>
      <c r="DR76" s="55">
        <f>'Indicator Data'!AJ79</f>
        <v>0</v>
      </c>
      <c r="DS76" s="55">
        <f>'Indicator Data'!AK79</f>
        <v>0</v>
      </c>
      <c r="DT76" s="57">
        <f t="shared" si="146"/>
        <v>0</v>
      </c>
      <c r="DU76" s="58">
        <f t="shared" si="147"/>
        <v>0.1</v>
      </c>
      <c r="DV76" s="15"/>
      <c r="DW76" s="103"/>
    </row>
    <row r="77" spans="1:127" s="4" customFormat="1" x14ac:dyDescent="0.25">
      <c r="A77" s="121" t="str">
        <f>'Indicator Data'!A80</f>
        <v>Iceland</v>
      </c>
      <c r="B77" s="59" t="str">
        <f>'Indicator Data'!B80</f>
        <v>ISL</v>
      </c>
      <c r="C77" s="55">
        <f>ROUND(IF('Indicator Data'!C80=0,0.1,IF(LOG('Indicator Data'!C80)&gt;C$195,10,IF(LOG('Indicator Data'!C80)&lt;C$194,0,10-(C$195-LOG('Indicator Data'!C80))/(C$195-C$194)*10))),1)</f>
        <v>4.2</v>
      </c>
      <c r="D77" s="55">
        <f>ROUND(IF('Indicator Data'!D80=0,0.1,IF(LOG('Indicator Data'!D80)&gt;D$195,10,IF(LOG('Indicator Data'!D80)&lt;D$194,0,10-(D$195-LOG('Indicator Data'!D80))/(D$195-D$194)*10))),1)</f>
        <v>5.3</v>
      </c>
      <c r="E77" s="55">
        <f t="shared" si="107"/>
        <v>4.8</v>
      </c>
      <c r="F77" s="55">
        <f>IF('Indicator Data'!E80="No data",0.1,(ROUND(IF('Indicator Data'!E80=0,0,IF(LOG('Indicator Data'!E80)&gt;F$195,10,IF(LOG('Indicator Data'!E80)&lt;F$194,0,10-(F$195-LOG('Indicator Data'!E80))/(F$195-F$194)*10))),1)))</f>
        <v>0.1</v>
      </c>
      <c r="G77" s="55">
        <f>ROUND(IF('Indicator Data'!F80=0,0,IF(LOG('Indicator Data'!F80)&gt;G$195,10,IF(LOG('Indicator Data'!F80)&lt;G$194,0,10-(G$195-LOG('Indicator Data'!F80))/(G$195-G$194)*10))),1)</f>
        <v>0</v>
      </c>
      <c r="H77" s="55">
        <f>ROUND(IF('Indicator Data'!G80=0,0,IF(LOG('Indicator Data'!G80)&gt;H$195,10,IF(LOG('Indicator Data'!G80)&lt;H$194,0,10-(H$195-LOG('Indicator Data'!G80))/(H$195-H$194)*10))),1)</f>
        <v>0</v>
      </c>
      <c r="I77" s="55">
        <f>ROUND(IF('Indicator Data'!H80=0,0,IF(LOG('Indicator Data'!H80)&gt;I$195,10,IF(LOG('Indicator Data'!H80)&lt;I$194,0,10-(I$195-LOG('Indicator Data'!H80))/(I$195-I$194)*10))),1)</f>
        <v>0</v>
      </c>
      <c r="J77" s="55">
        <f t="shared" si="108"/>
        <v>0</v>
      </c>
      <c r="K77" s="55">
        <f>ROUND(IF('Indicator Data'!I80=0,0,IF(LOG('Indicator Data'!I80)&gt;K$195,10,IF(LOG('Indicator Data'!I80)&lt;K$194,0,10-(K$195-LOG('Indicator Data'!I80))/(K$195-K$194)*10))),1)</f>
        <v>0</v>
      </c>
      <c r="L77" s="55">
        <f t="shared" si="109"/>
        <v>0</v>
      </c>
      <c r="M77" s="55">
        <f>ROUND(IF('Indicator Data'!J80=0,0,IF(LOG('Indicator Data'!J80)&gt;M$195,10,IF(LOG('Indicator Data'!J80)&lt;M$194,0,10-(M$195-LOG('Indicator Data'!J80))/(M$195-M$194)*10))),1)</f>
        <v>0</v>
      </c>
      <c r="N77" s="56">
        <f>'Indicator Data'!C80/'Indicator Data'!$CB80</f>
        <v>1.4611012697051881E-3</v>
      </c>
      <c r="O77" s="56">
        <f>'Indicator Data'!D80/'Indicator Data'!$CB80</f>
        <v>1.2126637693844538E-3</v>
      </c>
      <c r="P77" s="56" t="str">
        <f>IF(F77=0.1,"x",'Indicator Data'!E80/'Indicator Data'!$CB80)</f>
        <v>x</v>
      </c>
      <c r="Q77" s="56">
        <f>'Indicator Data'!F80/'Indicator Data'!$CB80</f>
        <v>0</v>
      </c>
      <c r="R77" s="56">
        <f>'Indicator Data'!G80/'Indicator Data'!$CB80</f>
        <v>0</v>
      </c>
      <c r="S77" s="56">
        <f>'Indicator Data'!H80/'Indicator Data'!$CB80</f>
        <v>0</v>
      </c>
      <c r="T77" s="56">
        <f>'Indicator Data'!I80/'Indicator Data'!$CB80</f>
        <v>0</v>
      </c>
      <c r="U77" s="56">
        <f>'Indicator Data'!J80/'Indicator Data'!$CB80</f>
        <v>0</v>
      </c>
      <c r="V77" s="55">
        <f t="shared" si="110"/>
        <v>7.3</v>
      </c>
      <c r="W77" s="55">
        <f t="shared" si="111"/>
        <v>10</v>
      </c>
      <c r="X77" s="55">
        <f t="shared" si="112"/>
        <v>9.1</v>
      </c>
      <c r="Y77" s="55">
        <f t="shared" si="113"/>
        <v>0.1</v>
      </c>
      <c r="Z77" s="55">
        <f t="shared" si="114"/>
        <v>0</v>
      </c>
      <c r="AA77" s="55">
        <f t="shared" si="115"/>
        <v>0</v>
      </c>
      <c r="AB77" s="55">
        <f t="shared" si="116"/>
        <v>0</v>
      </c>
      <c r="AC77" s="55">
        <f t="shared" si="117"/>
        <v>0</v>
      </c>
      <c r="AD77" s="55">
        <f t="shared" si="118"/>
        <v>0</v>
      </c>
      <c r="AE77" s="55">
        <f t="shared" si="119"/>
        <v>0</v>
      </c>
      <c r="AF77" s="55">
        <f t="shared" si="120"/>
        <v>0</v>
      </c>
      <c r="AG77" s="55">
        <f>ROUND(IF('Indicator Data'!K80=0,0,IF('Indicator Data'!K80&gt;AG$195,10,IF('Indicator Data'!K80&lt;AG$194,0,10-(AG$195-'Indicator Data'!K80)/(AG$195-AG$194)*10))),1)</f>
        <v>0</v>
      </c>
      <c r="AH77" s="55">
        <f t="shared" si="121"/>
        <v>5.8</v>
      </c>
      <c r="AI77" s="55">
        <f t="shared" si="122"/>
        <v>7.7</v>
      </c>
      <c r="AJ77" s="55">
        <f t="shared" si="123"/>
        <v>0</v>
      </c>
      <c r="AK77" s="55">
        <f t="shared" si="124"/>
        <v>0</v>
      </c>
      <c r="AL77" s="55">
        <f t="shared" si="125"/>
        <v>0</v>
      </c>
      <c r="AM77" s="55">
        <f t="shared" si="126"/>
        <v>0</v>
      </c>
      <c r="AN77" s="55">
        <f t="shared" si="127"/>
        <v>0</v>
      </c>
      <c r="AO77" s="183">
        <f t="shared" si="128"/>
        <v>7.5</v>
      </c>
      <c r="AP77" s="183">
        <f t="shared" si="148"/>
        <v>0.1</v>
      </c>
      <c r="AQ77" s="183">
        <f t="shared" si="129"/>
        <v>0</v>
      </c>
      <c r="AR77" s="183">
        <f t="shared" si="130"/>
        <v>0</v>
      </c>
      <c r="AS77" s="55">
        <f t="shared" si="131"/>
        <v>0</v>
      </c>
      <c r="AT77" s="55" t="str">
        <f>IF('Indicator Data'!L80="No data","x",IF('Indicator Data'!CC80&lt;1000,"x",ROUND((IF('Indicator Data'!L80&gt;AT$195,10,IF('Indicator Data'!L80&lt;AT$194,0,10-(AT$195-'Indicator Data'!L80)/(AT$195-AT$194)*10))),1)))</f>
        <v>x</v>
      </c>
      <c r="AU77" s="183">
        <f t="shared" si="132"/>
        <v>0</v>
      </c>
      <c r="AV77" s="55" t="str">
        <f>IF('Indicator Data'!M80="No data","x",ROUND(IF('Indicator Data'!M80=0,0,IF(LOG('Indicator Data'!M80)&gt;AV$195,10,IF(LOG('Indicator Data'!M80)&lt;AV$194,0,10-(AV$195-LOG('Indicator Data'!M80))/(AV$195-AV$194)*10))),1))</f>
        <v>x</v>
      </c>
      <c r="AW77" s="56" t="str">
        <f>IF(AV77="x","x",'Indicator Data'!M80/'Indicator Data'!$CB80)</f>
        <v>x</v>
      </c>
      <c r="AX77" s="55" t="str">
        <f t="shared" si="149"/>
        <v>x</v>
      </c>
      <c r="AY77" s="55" t="str">
        <f t="shared" si="150"/>
        <v>x</v>
      </c>
      <c r="AZ77" s="55" t="str">
        <f>IF('Indicator Data'!N80="No data","x",ROUND(IF('Indicator Data'!N80=0,0,IF(LOG('Indicator Data'!N80)&gt;AZ$195,10,IF(LOG('Indicator Data'!N80)&lt;AZ$194,0,10-(AZ$195-LOG('Indicator Data'!N80))/(AZ$195-AZ$194)*10))),1))</f>
        <v>x</v>
      </c>
      <c r="BA77" s="56" t="str">
        <f>IF(AZ77="x","x",'Indicator Data'!N80/'Indicator Data'!$CB80)</f>
        <v>x</v>
      </c>
      <c r="BB77" s="55" t="str">
        <f t="shared" si="151"/>
        <v>x</v>
      </c>
      <c r="BC77" s="55" t="str">
        <f t="shared" si="152"/>
        <v>x</v>
      </c>
      <c r="BD77" s="55" t="str">
        <f>IF('Indicator Data'!O80="No data","x",ROUND(IF('Indicator Data'!O80=0,0,IF(LOG('Indicator Data'!O80)&gt;BD$195,10,IF(LOG('Indicator Data'!O80)&lt;BD$194,0,10-(BD$195-LOG('Indicator Data'!O80))/(BD$195-BD$194)*10))),1))</f>
        <v>x</v>
      </c>
      <c r="BE77" s="56" t="str">
        <f>IF(BD77="x","x",'Indicator Data'!O80/'Indicator Data'!$CB80)</f>
        <v>x</v>
      </c>
      <c r="BF77" s="55" t="str">
        <f t="shared" si="153"/>
        <v>x</v>
      </c>
      <c r="BG77" s="55" t="str">
        <f t="shared" si="154"/>
        <v>x</v>
      </c>
      <c r="BH77" s="55" t="str">
        <f>IF('Indicator Data'!P80="No data","x",ROUND(IF('Indicator Data'!P80=0,0,IF(LOG('Indicator Data'!P80)&gt;BH$195,10,IF(LOG('Indicator Data'!P80)&lt;BH$194,0,10-(BH$195-LOG('Indicator Data'!P80))/(BH$195-BH$194)*10))),1))</f>
        <v>x</v>
      </c>
      <c r="BI77" s="56" t="str">
        <f>IF(BH77="x","x",'Indicator Data'!P80/'Indicator Data'!$CB80)</f>
        <v>x</v>
      </c>
      <c r="BJ77" s="55" t="str">
        <f t="shared" si="155"/>
        <v>x</v>
      </c>
      <c r="BK77" s="55" t="str">
        <f t="shared" si="156"/>
        <v>x</v>
      </c>
      <c r="BL77" s="55" t="str">
        <f t="shared" si="157"/>
        <v>x</v>
      </c>
      <c r="BM77" s="55">
        <f>ROUND(IF('Indicator Data'!Q80=0,0,IF(LOG('Indicator Data'!Q80)&gt;BM$195,10,IF(LOG('Indicator Data'!Q80)&lt;BM$194,0,10-(BM$195-LOG('Indicator Data'!Q80))/(BM$195-BM$194)*10))),1)</f>
        <v>0</v>
      </c>
      <c r="BN77" s="55">
        <f>ROUND(IF('Indicator Data'!R80=0,0,IF(LOG('Indicator Data'!R80)&gt;BN$195,10,IF(LOG('Indicator Data'!R80)&lt;BN$194,0,10-(BN$195-LOG('Indicator Data'!R80))/(BN$195-BN$194)*10))),1)</f>
        <v>0</v>
      </c>
      <c r="BO77" s="55">
        <f t="shared" si="158"/>
        <v>0</v>
      </c>
      <c r="BP77" s="56">
        <f>'Indicator Data'!Q80/'Indicator Data'!$CB80</f>
        <v>0</v>
      </c>
      <c r="BQ77" s="56">
        <f>'Indicator Data'!R80/'Indicator Data'!$CB80</f>
        <v>0</v>
      </c>
      <c r="BR77" s="55">
        <f t="shared" si="133"/>
        <v>0</v>
      </c>
      <c r="BS77" s="55">
        <f t="shared" si="134"/>
        <v>0</v>
      </c>
      <c r="BT77" s="55">
        <f t="shared" si="135"/>
        <v>0</v>
      </c>
      <c r="BU77" s="55">
        <f t="shared" si="159"/>
        <v>0</v>
      </c>
      <c r="BV77" s="55">
        <f>ROUND(IF('Indicator Data'!S80=0,0,IF(LOG('Indicator Data'!S80)&gt;BV$195,10,IF(LOG('Indicator Data'!S80)&lt;BV$194,0,10-(BV$195-LOG('Indicator Data'!S80))/(BV$195-BV$194)*10))),1)</f>
        <v>0</v>
      </c>
      <c r="BW77" s="55">
        <f>ROUND(IF('Indicator Data'!T80=0,0,IF(LOG('Indicator Data'!T80)&gt;BW$195,10,IF(LOG('Indicator Data'!T80)&lt;BW$194,0,10-(BW$195-LOG('Indicator Data'!T80))/(BW$195-BW$194)*10))),1)</f>
        <v>0</v>
      </c>
      <c r="BX77" s="55">
        <f t="shared" si="160"/>
        <v>0</v>
      </c>
      <c r="BY77" s="56">
        <f>'Indicator Data'!S80/'Indicator Data'!$CB80</f>
        <v>0</v>
      </c>
      <c r="BZ77" s="56">
        <f>'Indicator Data'!T80/'Indicator Data'!$CB80</f>
        <v>0</v>
      </c>
      <c r="CA77" s="55">
        <f t="shared" si="136"/>
        <v>0</v>
      </c>
      <c r="CB77" s="55">
        <f t="shared" si="137"/>
        <v>0</v>
      </c>
      <c r="CC77" s="55">
        <f t="shared" si="161"/>
        <v>0</v>
      </c>
      <c r="CD77" s="55">
        <f t="shared" si="162"/>
        <v>0</v>
      </c>
      <c r="CE77" s="55">
        <f t="shared" si="163"/>
        <v>0</v>
      </c>
      <c r="CF77" s="55">
        <f>ROUND(IF('Indicator Data'!U80=0,0,IF(LOG('Indicator Data'!U80)&gt;CF$195,10,IF(LOG('Indicator Data'!U80)&lt;CF$194,0,10-(CF$195-LOG('Indicator Data'!U80))/(CF$195-CF$194)*10))),1)</f>
        <v>0</v>
      </c>
      <c r="CG77" s="56">
        <f>'Indicator Data'!U80/'Indicator Data'!$CB80</f>
        <v>0</v>
      </c>
      <c r="CH77" s="55">
        <f t="shared" si="138"/>
        <v>0</v>
      </c>
      <c r="CI77" s="55">
        <f t="shared" si="164"/>
        <v>0</v>
      </c>
      <c r="CJ77" s="55">
        <f>ROUND(IF('Indicator Data'!V80=0,0,IF(LOG('Indicator Data'!V80)&gt;CJ$195,10,IF(LOG('Indicator Data'!V80)&lt;CJ$194,0,10-(CJ$195-LOG('Indicator Data'!V80))/(CJ$195-CJ$194)*10))),1)</f>
        <v>0</v>
      </c>
      <c r="CK77" s="56">
        <f>IF('Indicator Data'!V80/'Indicator Data'!$CB80&gt;1,1,'Indicator Data'!V80/'Indicator Data'!$CB80)</f>
        <v>0</v>
      </c>
      <c r="CL77" s="55">
        <f t="shared" si="139"/>
        <v>0</v>
      </c>
      <c r="CM77" s="55">
        <f t="shared" si="165"/>
        <v>0</v>
      </c>
      <c r="CN77" s="55">
        <f>ROUND(IF('Indicator Data'!W80=0,0,IF(LOG('Indicator Data'!W80)&gt;CN$195,10,IF(LOG('Indicator Data'!W80)&lt;CN$194,0,10-(CN$195-LOG('Indicator Data'!W80))/(CN$195-CN$194)*10))),1)</f>
        <v>0</v>
      </c>
      <c r="CO77" s="56">
        <f>'Indicator Data'!W80/'Indicator Data'!$CB80</f>
        <v>0</v>
      </c>
      <c r="CP77" s="55">
        <f t="shared" si="140"/>
        <v>0</v>
      </c>
      <c r="CQ77" s="55">
        <f t="shared" si="166"/>
        <v>0</v>
      </c>
      <c r="CR77" s="55">
        <f t="shared" si="141"/>
        <v>0</v>
      </c>
      <c r="CS77" s="55">
        <f>IF('Indicator Data'!BR80="No data","x",ROUND(IF('Indicator Data'!BR80&gt;CS$195,0,IF('Indicator Data'!BR80&lt;CS$194,10,(CS$195-'Indicator Data'!BR80)/(CS$195-CS$194)*10)),1))</f>
        <v>0.1</v>
      </c>
      <c r="CT77" s="55">
        <f>IF('Indicator Data'!BS80="No data","x",ROUND(IF('Indicator Data'!BS80&gt;CT$195,0,IF('Indicator Data'!BS80&lt;CT$194,10,(CT$195-'Indicator Data'!BS80)/(CT$195-CT$194)*10)),1))</f>
        <v>0</v>
      </c>
      <c r="CU77" s="55" t="str">
        <f>IF('Indicator Data'!AC80="No data","x",ROUND(IF('Indicator Data'!AC80&gt;CU$195,0,IF('Indicator Data'!AC80&lt;CU$194,10,(CU$195-'Indicator Data'!AC80)/(CU$195-CU$194)*10)),1))</f>
        <v>x</v>
      </c>
      <c r="CV77" s="55">
        <f t="shared" si="142"/>
        <v>0.1</v>
      </c>
      <c r="CW77" s="55">
        <f>IF('Indicator Data'!X80="No data","x",ROUND(IF(LOG('Indicator Data'!X80)&gt;CW$195,10,IF(LOG('Indicator Data'!X80)&lt;CW$194,0,10-(CW$195-LOG('Indicator Data'!X80))/(CW$195-CW$194)*10)),1))</f>
        <v>1.8</v>
      </c>
      <c r="CX77" s="55">
        <f>IF('Indicator Data'!Y80="No data","x",ROUND(IF('Indicator Data'!Y80&gt;CX$195,10,IF('Indicator Data'!Y80&lt;CX$194,0,10-(CX$195-'Indicator Data'!Y80)/(CX$195-CX$194)*10)),1))</f>
        <v>5.9</v>
      </c>
      <c r="CY77" s="55">
        <f>IF('Indicator Data'!Z80="No data","x",ROUND(IF('Indicator Data'!Z80&gt;CY$195,10,IF('Indicator Data'!Z80&lt;CY$194,0,10-(CY$195-'Indicator Data'!Z80)/(CY$195-CY$194)*10)),1))</f>
        <v>9.4</v>
      </c>
      <c r="CZ77" s="55" t="str">
        <f>IF('Indicator Data'!AA80="No data","x",ROUND(IF('Indicator Data'!AA80&gt;CZ$195,10,IF('Indicator Data'!AA80&lt;CZ$194,0,10-(CZ$195-'Indicator Data'!AA80)/(CZ$195-CZ$194)*10)),1))</f>
        <v>x</v>
      </c>
      <c r="DA77" s="55">
        <f t="shared" si="167"/>
        <v>5.7</v>
      </c>
      <c r="DB77" s="55">
        <f t="shared" si="168"/>
        <v>3.8</v>
      </c>
      <c r="DC77" s="55" t="str">
        <f>IF('Indicator Data'!AF80="No data","x",ROUND(IF('Indicator Data'!AF80&gt;DC$195,10,IF('Indicator Data'!AF80&lt;DC$194,0,10-(DC$195-'Indicator Data'!AF80)/(DC$195-DC$194)*10)),1))</f>
        <v>x</v>
      </c>
      <c r="DD77" s="55">
        <f>IF('Indicator Data'!AG80="No data","x",ROUND(IF('Indicator Data'!AG80&gt;DD$195,10,IF('Indicator Data'!AG80&lt;DD$194,0,10-(DD$195-'Indicator Data'!AG80)/(DD$195-DD$194)*10)),1))</f>
        <v>0.7</v>
      </c>
      <c r="DE77" s="55">
        <f t="shared" si="169"/>
        <v>4.5</v>
      </c>
      <c r="DF77" s="55">
        <f>IF('Indicator Data'!AB80="No data","x",ROUND(IF('Indicator Data'!AB80&gt;DF$195,10,IF('Indicator Data'!AB80&lt;DF$194,0,10-(DF$195-'Indicator Data'!AB80)/(DF$195-DF$194)*10)),1))</f>
        <v>0</v>
      </c>
      <c r="DG77" s="55">
        <f t="shared" si="170"/>
        <v>0</v>
      </c>
      <c r="DH77" s="184">
        <f>IF('Indicator Data'!AD80="No data","x",'Indicator Data'!AD80/'Indicator Data'!$CA80)</f>
        <v>6.1645189168143893E-4</v>
      </c>
      <c r="DI77" s="55">
        <f t="shared" si="171"/>
        <v>3.8</v>
      </c>
      <c r="DJ77" s="55">
        <f>IF('Indicator Data'!AE80="No data","x",ROUND(IF('Indicator Data'!AE80&gt;DJ$195,0,IF('Indicator Data'!AE80&lt;DJ$194,10,(DJ$195-'Indicator Data'!AE80)/(DJ$195-DJ$194)*10)),1))</f>
        <v>2</v>
      </c>
      <c r="DK77" s="55">
        <f t="shared" si="172"/>
        <v>2.9</v>
      </c>
      <c r="DL77" s="55">
        <f t="shared" si="173"/>
        <v>2.5</v>
      </c>
      <c r="DM77" s="57">
        <f t="shared" si="143"/>
        <v>2.2000000000000002</v>
      </c>
      <c r="DN77" s="58">
        <f t="shared" si="144"/>
        <v>2.2000000000000002</v>
      </c>
      <c r="DO77" s="55">
        <f>ROUND(IF('Indicator Data'!AH80=0,0,IF('Indicator Data'!AH80&gt;DO$195,10,IF('Indicator Data'!AH80&lt;DO$194,0,10-(DO$195-'Indicator Data'!AH80)/(DO$195-DO$194)*10))),1)</f>
        <v>0</v>
      </c>
      <c r="DP77" s="55">
        <f>ROUND(IF('Indicator Data'!AI80=0,0,IF(LOG('Indicator Data'!AI80)&gt;LOG(DP$195),10,IF(LOG('Indicator Data'!AI80)&lt;LOG(DP$194),0,10-(LOG(DP$195)-LOG('Indicator Data'!AI80))/(LOG(DP$195)-LOG(DP$194))*10))),1)</f>
        <v>0</v>
      </c>
      <c r="DQ77" s="57">
        <f t="shared" si="145"/>
        <v>0</v>
      </c>
      <c r="DR77" s="55">
        <f>'Indicator Data'!AJ80</f>
        <v>0</v>
      </c>
      <c r="DS77" s="55">
        <f>'Indicator Data'!AK80</f>
        <v>0</v>
      </c>
      <c r="DT77" s="57">
        <f t="shared" si="146"/>
        <v>0</v>
      </c>
      <c r="DU77" s="58">
        <f t="shared" si="147"/>
        <v>0</v>
      </c>
      <c r="DV77" s="15"/>
      <c r="DW77" s="103"/>
    </row>
    <row r="78" spans="1:127" s="4" customFormat="1" x14ac:dyDescent="0.25">
      <c r="A78" s="121" t="str">
        <f>'Indicator Data'!A81</f>
        <v>India</v>
      </c>
      <c r="B78" s="59" t="str">
        <f>'Indicator Data'!B81</f>
        <v>IND</v>
      </c>
      <c r="C78" s="55">
        <f>ROUND(IF('Indicator Data'!C81=0,0.1,IF(LOG('Indicator Data'!C81)&gt;C$195,10,IF(LOG('Indicator Data'!C81)&lt;C$194,0,10-(C$195-LOG('Indicator Data'!C81))/(C$195-C$194)*10))),1)</f>
        <v>10</v>
      </c>
      <c r="D78" s="55">
        <f>ROUND(IF('Indicator Data'!D81=0,0.1,IF(LOG('Indicator Data'!D81)&gt;D$195,10,IF(LOG('Indicator Data'!D81)&lt;D$194,0,10-(D$195-LOG('Indicator Data'!D81))/(D$195-D$194)*10))),1)</f>
        <v>10</v>
      </c>
      <c r="E78" s="55">
        <f t="shared" si="107"/>
        <v>10</v>
      </c>
      <c r="F78" s="55">
        <f>IF('Indicator Data'!E81="No data",0.1,(ROUND(IF('Indicator Data'!E81=0,0,IF(LOG('Indicator Data'!E81)&gt;F$195,10,IF(LOG('Indicator Data'!E81)&lt;F$194,0,10-(F$195-LOG('Indicator Data'!E81))/(F$195-F$194)*10))),1)))</f>
        <v>10</v>
      </c>
      <c r="G78" s="55">
        <f>ROUND(IF('Indicator Data'!F81=0,0,IF(LOG('Indicator Data'!F81)&gt;G$195,10,IF(LOG('Indicator Data'!F81)&lt;G$194,0,10-(G$195-LOG('Indicator Data'!F81))/(G$195-G$194)*10))),1)</f>
        <v>9.1999999999999993</v>
      </c>
      <c r="H78" s="55">
        <f>ROUND(IF('Indicator Data'!G81=0,0,IF(LOG('Indicator Data'!G81)&gt;H$195,10,IF(LOG('Indicator Data'!G81)&lt;H$194,0,10-(H$195-LOG('Indicator Data'!G81))/(H$195-H$194)*10))),1)</f>
        <v>10</v>
      </c>
      <c r="I78" s="55">
        <f>ROUND(IF('Indicator Data'!H81=0,0,IF(LOG('Indicator Data'!H81)&gt;I$195,10,IF(LOG('Indicator Data'!H81)&lt;I$194,0,10-(I$195-LOG('Indicator Data'!H81))/(I$195-I$194)*10))),1)</f>
        <v>9.3000000000000007</v>
      </c>
      <c r="J78" s="55">
        <f t="shared" si="108"/>
        <v>9.6999999999999993</v>
      </c>
      <c r="K78" s="55">
        <f>ROUND(IF('Indicator Data'!I81=0,0,IF(LOG('Indicator Data'!I81)&gt;K$195,10,IF(LOG('Indicator Data'!I81)&lt;K$194,0,10-(K$195-LOG('Indicator Data'!I81))/(K$195-K$194)*10))),1)</f>
        <v>9.6999999999999993</v>
      </c>
      <c r="L78" s="55">
        <f t="shared" si="109"/>
        <v>9.6999999999999993</v>
      </c>
      <c r="M78" s="55">
        <f>ROUND(IF('Indicator Data'!J81=0,0,IF(LOG('Indicator Data'!J81)&gt;M$195,10,IF(LOG('Indicator Data'!J81)&lt;M$194,0,10-(M$195-LOG('Indicator Data'!J81))/(M$195-M$194)*10))),1)</f>
        <v>10</v>
      </c>
      <c r="N78" s="56">
        <f>'Indicator Data'!C81/'Indicator Data'!$CB81</f>
        <v>1.2153257647438262E-3</v>
      </c>
      <c r="O78" s="56">
        <f>'Indicator Data'!D81/'Indicator Data'!$CB81</f>
        <v>1.7357917067151052E-4</v>
      </c>
      <c r="P78" s="56">
        <f>IF(F78=0.1,"x",'Indicator Data'!E81/'Indicator Data'!$CB81)</f>
        <v>6.8068889823234228E-3</v>
      </c>
      <c r="Q78" s="56">
        <f>'Indicator Data'!F81/'Indicator Data'!$CB81</f>
        <v>2.5227507011833729E-6</v>
      </c>
      <c r="R78" s="56">
        <f>'Indicator Data'!G81/'Indicator Data'!$CB81</f>
        <v>1.253275127784623E-3</v>
      </c>
      <c r="S78" s="56">
        <f>'Indicator Data'!H81/'Indicator Data'!$CB81</f>
        <v>2.5825030223470889E-5</v>
      </c>
      <c r="T78" s="56">
        <f>'Indicator Data'!I81/'Indicator Data'!$CB81</f>
        <v>5.5844511000518017E-4</v>
      </c>
      <c r="U78" s="56">
        <f>'Indicator Data'!J81/'Indicator Data'!$CB81</f>
        <v>2.155963333644768E-2</v>
      </c>
      <c r="V78" s="55">
        <f t="shared" si="110"/>
        <v>6.1</v>
      </c>
      <c r="W78" s="55">
        <f t="shared" si="111"/>
        <v>1.7</v>
      </c>
      <c r="X78" s="55">
        <f t="shared" si="112"/>
        <v>4.2</v>
      </c>
      <c r="Y78" s="55">
        <f t="shared" si="113"/>
        <v>4.5</v>
      </c>
      <c r="Z78" s="55">
        <f t="shared" si="114"/>
        <v>6.4</v>
      </c>
      <c r="AA78" s="55">
        <f t="shared" si="115"/>
        <v>0.7</v>
      </c>
      <c r="AB78" s="55">
        <f t="shared" si="116"/>
        <v>0.1</v>
      </c>
      <c r="AC78" s="55">
        <f t="shared" si="117"/>
        <v>0.4</v>
      </c>
      <c r="AD78" s="55">
        <f t="shared" si="118"/>
        <v>0.6</v>
      </c>
      <c r="AE78" s="55">
        <f t="shared" si="119"/>
        <v>0.5</v>
      </c>
      <c r="AF78" s="55">
        <f t="shared" si="120"/>
        <v>7.2</v>
      </c>
      <c r="AG78" s="55">
        <f>ROUND(IF('Indicator Data'!K81=0,0,IF('Indicator Data'!K81&gt;AG$195,10,IF('Indicator Data'!K81&lt;AG$194,0,10-(AG$195-'Indicator Data'!K81)/(AG$195-AG$194)*10))),1)</f>
        <v>7.6</v>
      </c>
      <c r="AH78" s="55">
        <f t="shared" si="121"/>
        <v>8.1</v>
      </c>
      <c r="AI78" s="55">
        <f t="shared" si="122"/>
        <v>5.9</v>
      </c>
      <c r="AJ78" s="55">
        <f t="shared" si="123"/>
        <v>5.4</v>
      </c>
      <c r="AK78" s="55">
        <f t="shared" si="124"/>
        <v>4.7</v>
      </c>
      <c r="AL78" s="55">
        <f t="shared" si="125"/>
        <v>5.0999999999999996</v>
      </c>
      <c r="AM78" s="55">
        <f t="shared" si="126"/>
        <v>5.2</v>
      </c>
      <c r="AN78" s="55">
        <f t="shared" si="127"/>
        <v>9</v>
      </c>
      <c r="AO78" s="183">
        <f t="shared" si="128"/>
        <v>8.3000000000000007</v>
      </c>
      <c r="AP78" s="183">
        <f t="shared" si="148"/>
        <v>8.4</v>
      </c>
      <c r="AQ78" s="183">
        <f t="shared" si="129"/>
        <v>8.1</v>
      </c>
      <c r="AR78" s="183">
        <f t="shared" si="130"/>
        <v>7.2</v>
      </c>
      <c r="AS78" s="55">
        <f t="shared" si="131"/>
        <v>8.3000000000000007</v>
      </c>
      <c r="AT78" s="55">
        <f>IF('Indicator Data'!L81="No data","x",IF('Indicator Data'!CC81&lt;1000,"x",ROUND((IF('Indicator Data'!L81&gt;AT$195,10,IF('Indicator Data'!L81&lt;AT$194,0,10-(AT$195-'Indicator Data'!L81)/(AT$195-AT$194)*10))),1)))</f>
        <v>4</v>
      </c>
      <c r="AU78" s="183">
        <f t="shared" si="132"/>
        <v>6.2</v>
      </c>
      <c r="AV78" s="55">
        <f>IF('Indicator Data'!M81="No data","x",ROUND(IF('Indicator Data'!M81=0,0,IF(LOG('Indicator Data'!M81)&gt;AV$195,10,IF(LOG('Indicator Data'!M81)&lt;AV$194,0,10-(AV$195-LOG('Indicator Data'!M81))/(AV$195-AV$194)*10))),1))</f>
        <v>10</v>
      </c>
      <c r="AW78" s="56">
        <f>IF(AV78="x","x",'Indicator Data'!M81/'Indicator Data'!$CB81)</f>
        <v>0.28480697788232112</v>
      </c>
      <c r="AX78" s="55">
        <f t="shared" si="149"/>
        <v>3.2</v>
      </c>
      <c r="AY78" s="55">
        <f t="shared" si="150"/>
        <v>8.1</v>
      </c>
      <c r="AZ78" s="55" t="str">
        <f>IF('Indicator Data'!N81="No data","x",ROUND(IF('Indicator Data'!N81=0,0,IF(LOG('Indicator Data'!N81)&gt;AZ$195,10,IF(LOG('Indicator Data'!N81)&lt;AZ$194,0,10-(AZ$195-LOG('Indicator Data'!N81))/(AZ$195-AZ$194)*10))),1))</f>
        <v>x</v>
      </c>
      <c r="BA78" s="56" t="str">
        <f>IF(AZ78="x","x",'Indicator Data'!N81/'Indicator Data'!$CB81)</f>
        <v>x</v>
      </c>
      <c r="BB78" s="55" t="str">
        <f t="shared" si="151"/>
        <v>x</v>
      </c>
      <c r="BC78" s="55" t="str">
        <f t="shared" si="152"/>
        <v>x</v>
      </c>
      <c r="BD78" s="55" t="str">
        <f>IF('Indicator Data'!O81="No data","x",ROUND(IF('Indicator Data'!O81=0,0,IF(LOG('Indicator Data'!O81)&gt;BD$195,10,IF(LOG('Indicator Data'!O81)&lt;BD$194,0,10-(BD$195-LOG('Indicator Data'!O81))/(BD$195-BD$194)*10))),1))</f>
        <v>x</v>
      </c>
      <c r="BE78" s="56" t="str">
        <f>IF(BD78="x","x",'Indicator Data'!O81/'Indicator Data'!$CB81)</f>
        <v>x</v>
      </c>
      <c r="BF78" s="55" t="str">
        <f t="shared" si="153"/>
        <v>x</v>
      </c>
      <c r="BG78" s="55" t="str">
        <f t="shared" si="154"/>
        <v>x</v>
      </c>
      <c r="BH78" s="55" t="str">
        <f>IF('Indicator Data'!P81="No data","x",ROUND(IF('Indicator Data'!P81=0,0,IF(LOG('Indicator Data'!P81)&gt;BH$195,10,IF(LOG('Indicator Data'!P81)&lt;BH$194,0,10-(BH$195-LOG('Indicator Data'!P81))/(BH$195-BH$194)*10))),1))</f>
        <v>x</v>
      </c>
      <c r="BI78" s="56" t="str">
        <f>IF(BH78="x","x",'Indicator Data'!P81/'Indicator Data'!$CB81)</f>
        <v>x</v>
      </c>
      <c r="BJ78" s="55" t="str">
        <f t="shared" si="155"/>
        <v>x</v>
      </c>
      <c r="BK78" s="55" t="str">
        <f t="shared" si="156"/>
        <v>x</v>
      </c>
      <c r="BL78" s="55">
        <f t="shared" si="157"/>
        <v>8.1</v>
      </c>
      <c r="BM78" s="55">
        <f>ROUND(IF('Indicator Data'!Q81=0,0,IF(LOG('Indicator Data'!Q81)&gt;BM$195,10,IF(LOG('Indicator Data'!Q81)&lt;BM$194,0,10-(BM$195-LOG('Indicator Data'!Q81))/(BM$195-BM$194)*10))),1)</f>
        <v>10</v>
      </c>
      <c r="BN78" s="55">
        <f>ROUND(IF('Indicator Data'!R81=0,0,IF(LOG('Indicator Data'!R81)&gt;BN$195,10,IF(LOG('Indicator Data'!R81)&lt;BN$194,0,10-(BN$195-LOG('Indicator Data'!R81))/(BN$195-BN$194)*10))),1)</f>
        <v>10</v>
      </c>
      <c r="BO78" s="55">
        <f t="shared" si="158"/>
        <v>10</v>
      </c>
      <c r="BP78" s="56">
        <f>'Indicator Data'!Q81/'Indicator Data'!$CB81</f>
        <v>0.42269657614717399</v>
      </c>
      <c r="BQ78" s="56">
        <f>'Indicator Data'!R81/'Indicator Data'!$CB81</f>
        <v>0.52250667064783107</v>
      </c>
      <c r="BR78" s="55">
        <f t="shared" si="133"/>
        <v>4.2</v>
      </c>
      <c r="BS78" s="55">
        <f t="shared" si="134"/>
        <v>6.5</v>
      </c>
      <c r="BT78" s="55">
        <f t="shared" si="135"/>
        <v>5.7333333333333334</v>
      </c>
      <c r="BU78" s="55">
        <f t="shared" si="159"/>
        <v>8.6999999999999993</v>
      </c>
      <c r="BV78" s="55">
        <f>ROUND(IF('Indicator Data'!S81=0,0,IF(LOG('Indicator Data'!S81)&gt;BV$195,10,IF(LOG('Indicator Data'!S81)&lt;BV$194,0,10-(BV$195-LOG('Indicator Data'!S81))/(BV$195-BV$194)*10))),1)</f>
        <v>10</v>
      </c>
      <c r="BW78" s="55">
        <f>ROUND(IF('Indicator Data'!T81=0,0,IF(LOG('Indicator Data'!T81)&gt;BW$195,10,IF(LOG('Indicator Data'!T81)&lt;BW$194,0,10-(BW$195-LOG('Indicator Data'!T81))/(BW$195-BW$194)*10))),1)</f>
        <v>10</v>
      </c>
      <c r="BX78" s="55">
        <f t="shared" si="160"/>
        <v>10</v>
      </c>
      <c r="BY78" s="56">
        <f>'Indicator Data'!S81/'Indicator Data'!$CB81</f>
        <v>0.53803205714497737</v>
      </c>
      <c r="BZ78" s="56">
        <f>'Indicator Data'!T81/'Indicator Data'!$CB81</f>
        <v>0.32729836320896133</v>
      </c>
      <c r="CA78" s="55">
        <f t="shared" si="136"/>
        <v>9</v>
      </c>
      <c r="CB78" s="55">
        <f t="shared" si="137"/>
        <v>3.3</v>
      </c>
      <c r="CC78" s="55">
        <f t="shared" si="161"/>
        <v>5.2</v>
      </c>
      <c r="CD78" s="55">
        <f t="shared" si="162"/>
        <v>8.5</v>
      </c>
      <c r="CE78" s="55">
        <f t="shared" si="163"/>
        <v>8.6</v>
      </c>
      <c r="CF78" s="55">
        <f>ROUND(IF('Indicator Data'!U81=0,0,IF(LOG('Indicator Data'!U81)&gt;CF$195,10,IF(LOG('Indicator Data'!U81)&lt;CF$194,0,10-(CF$195-LOG('Indicator Data'!U81))/(CF$195-CF$194)*10))),1)</f>
        <v>10</v>
      </c>
      <c r="CG78" s="56">
        <f>'Indicator Data'!U81/'Indicator Data'!$CB81</f>
        <v>0.35140479107279859</v>
      </c>
      <c r="CH78" s="55">
        <f t="shared" si="138"/>
        <v>3.9</v>
      </c>
      <c r="CI78" s="55">
        <f t="shared" si="164"/>
        <v>8.3000000000000007</v>
      </c>
      <c r="CJ78" s="55">
        <f>ROUND(IF('Indicator Data'!V81=0,0,IF(LOG('Indicator Data'!V81)&gt;CJ$195,10,IF(LOG('Indicator Data'!V81)&lt;CJ$194,0,10-(CJ$195-LOG('Indicator Data'!V81))/(CJ$195-CJ$194)*10))),1)</f>
        <v>10</v>
      </c>
      <c r="CK78" s="56">
        <f>IF('Indicator Data'!V81/'Indicator Data'!$CB81&gt;1,1,'Indicator Data'!V81/'Indicator Data'!$CB81)</f>
        <v>0.97606319366881911</v>
      </c>
      <c r="CL78" s="55">
        <f t="shared" si="139"/>
        <v>9.8000000000000007</v>
      </c>
      <c r="CM78" s="55">
        <f t="shared" si="165"/>
        <v>9.9</v>
      </c>
      <c r="CN78" s="55">
        <f>ROUND(IF('Indicator Data'!W81=0,0,IF(LOG('Indicator Data'!W81)&gt;CN$195,10,IF(LOG('Indicator Data'!W81)&lt;CN$194,0,10-(CN$195-LOG('Indicator Data'!W81))/(CN$195-CN$194)*10))),1)</f>
        <v>10</v>
      </c>
      <c r="CO78" s="56">
        <f>'Indicator Data'!W81/'Indicator Data'!$CB81</f>
        <v>0.97318648772722149</v>
      </c>
      <c r="CP78" s="55">
        <f t="shared" si="140"/>
        <v>9.6999999999999993</v>
      </c>
      <c r="CQ78" s="55">
        <f t="shared" si="166"/>
        <v>9.9</v>
      </c>
      <c r="CR78" s="55">
        <f t="shared" si="141"/>
        <v>9.3000000000000007</v>
      </c>
      <c r="CS78" s="55">
        <f>IF('Indicator Data'!BR81="No data","x",ROUND(IF('Indicator Data'!BR81&gt;CS$195,0,IF('Indicator Data'!BR81&lt;CS$194,10,(CS$195-'Indicator Data'!BR81)/(CS$195-CS$194)*10)),1))</f>
        <v>4.5</v>
      </c>
      <c r="CT78" s="55">
        <f>IF('Indicator Data'!BS81="No data","x",ROUND(IF('Indicator Data'!BS81&gt;CT$195,0,IF('Indicator Data'!BS81&lt;CT$194,10,(CT$195-'Indicator Data'!BS81)/(CT$195-CT$194)*10)),1))</f>
        <v>1.2</v>
      </c>
      <c r="CU78" s="55">
        <f>IF('Indicator Data'!AC81="No data","x",ROUND(IF('Indicator Data'!AC81&gt;CU$195,0,IF('Indicator Data'!AC81&lt;CU$194,10,(CU$195-'Indicator Data'!AC81)/(CU$195-CU$194)*10)),1))</f>
        <v>4</v>
      </c>
      <c r="CV78" s="55">
        <f t="shared" si="142"/>
        <v>3.2</v>
      </c>
      <c r="CW78" s="55">
        <f>IF('Indicator Data'!X81="No data","x",ROUND(IF(LOG('Indicator Data'!X81)&gt;CW$195,10,IF(LOG('Indicator Data'!X81)&lt;CW$194,0,10-(CW$195-LOG('Indicator Data'!X81))/(CW$195-CW$194)*10)),1))</f>
        <v>8.9</v>
      </c>
      <c r="CX78" s="55">
        <f>IF('Indicator Data'!Y81="No data","x",ROUND(IF('Indicator Data'!Y81&gt;CX$195,10,IF('Indicator Data'!Y81&lt;CX$194,0,10-(CX$195-'Indicator Data'!Y81)/(CX$195-CX$194)*10)),1))</f>
        <v>4.5999999999999996</v>
      </c>
      <c r="CY78" s="55">
        <f>IF('Indicator Data'!Z81="No data","x",ROUND(IF('Indicator Data'!Z81&gt;CY$195,10,IF('Indicator Data'!Z81&lt;CY$194,0,10-(CY$195-'Indicator Data'!Z81)/(CY$195-CY$194)*10)),1))</f>
        <v>3.4</v>
      </c>
      <c r="CZ78" s="55">
        <f>IF('Indicator Data'!AA81="No data","x",ROUND(IF('Indicator Data'!AA81&gt;CZ$195,10,IF('Indicator Data'!AA81&lt;CZ$194,0,10-(CZ$195-'Indicator Data'!AA81)/(CZ$195-CZ$194)*10)),1))</f>
        <v>6.4</v>
      </c>
      <c r="DA78" s="55">
        <f t="shared" si="167"/>
        <v>5.8</v>
      </c>
      <c r="DB78" s="55">
        <f t="shared" si="168"/>
        <v>4.9000000000000004</v>
      </c>
      <c r="DC78" s="55">
        <f>IF('Indicator Data'!AF81="No data","x",ROUND(IF('Indicator Data'!AF81&gt;DC$195,10,IF('Indicator Data'!AF81&lt;DC$194,0,10-(DC$195-'Indicator Data'!AF81)/(DC$195-DC$194)*10)),1))</f>
        <v>3.9</v>
      </c>
      <c r="DD78" s="55">
        <f>IF('Indicator Data'!AG81="No data","x",ROUND(IF('Indicator Data'!AG81&gt;DD$195,10,IF('Indicator Data'!AG81&lt;DD$194,0,10-(DD$195-'Indicator Data'!AG81)/(DD$195-DD$194)*10)),1))</f>
        <v>2.4</v>
      </c>
      <c r="DE78" s="55">
        <f t="shared" si="169"/>
        <v>4.9000000000000004</v>
      </c>
      <c r="DF78" s="55">
        <f>IF('Indicator Data'!AB81="No data","x",ROUND(IF('Indicator Data'!AB81&gt;DF$195,10,IF('Indicator Data'!AB81&lt;DF$194,0,10-(DF$195-'Indicator Data'!AB81)/(DF$195-DF$194)*10)),1))</f>
        <v>8.6</v>
      </c>
      <c r="DG78" s="55">
        <f t="shared" si="170"/>
        <v>4.5999999999999996</v>
      </c>
      <c r="DH78" s="184">
        <f>IF('Indicator Data'!AD81="No data","x",'Indicator Data'!AD81/'Indicator Data'!$CA81)</f>
        <v>1.3233215040276452E-4</v>
      </c>
      <c r="DI78" s="55">
        <f t="shared" si="171"/>
        <v>8.6999999999999993</v>
      </c>
      <c r="DJ78" s="55">
        <f>IF('Indicator Data'!AE81="No data","x",ROUND(IF('Indicator Data'!AE81&gt;DJ$195,0,IF('Indicator Data'!AE81&lt;DJ$194,10,(DJ$195-'Indicator Data'!AE81)/(DJ$195-DJ$194)*10)),1))</f>
        <v>4</v>
      </c>
      <c r="DK78" s="55">
        <f t="shared" si="172"/>
        <v>6.4</v>
      </c>
      <c r="DL78" s="55">
        <f t="shared" si="173"/>
        <v>5.3</v>
      </c>
      <c r="DM78" s="57">
        <f t="shared" si="143"/>
        <v>7.4</v>
      </c>
      <c r="DN78" s="58">
        <f t="shared" si="144"/>
        <v>7.7</v>
      </c>
      <c r="DO78" s="55">
        <f>ROUND(IF('Indicator Data'!AH81=0,0,IF('Indicator Data'!AH81&gt;DO$195,10,IF('Indicator Data'!AH81&lt;DO$194,0,10-(DO$195-'Indicator Data'!AH81)/(DO$195-DO$194)*10))),1)</f>
        <v>10</v>
      </c>
      <c r="DP78" s="55">
        <f>ROUND(IF('Indicator Data'!AI81=0,0,IF(LOG('Indicator Data'!AI81)&gt;LOG(DP$195),10,IF(LOG('Indicator Data'!AI81)&lt;LOG(DP$194),0,10-(LOG(DP$195)-LOG('Indicator Data'!AI81))/(LOG(DP$195)-LOG(DP$194))*10))),1)</f>
        <v>8.6</v>
      </c>
      <c r="DQ78" s="57">
        <f t="shared" si="145"/>
        <v>9.4</v>
      </c>
      <c r="DR78" s="55">
        <f>'Indicator Data'!AJ81</f>
        <v>0</v>
      </c>
      <c r="DS78" s="55">
        <f>'Indicator Data'!AK81</f>
        <v>4</v>
      </c>
      <c r="DT78" s="57">
        <f t="shared" si="146"/>
        <v>7</v>
      </c>
      <c r="DU78" s="58">
        <f t="shared" si="147"/>
        <v>7</v>
      </c>
      <c r="DV78" s="15"/>
      <c r="DW78" s="103"/>
    </row>
    <row r="79" spans="1:127" s="4" customFormat="1" x14ac:dyDescent="0.25">
      <c r="A79" s="121" t="str">
        <f>'Indicator Data'!A82</f>
        <v>Indonesia</v>
      </c>
      <c r="B79" s="59" t="str">
        <f>'Indicator Data'!B82</f>
        <v>IDN</v>
      </c>
      <c r="C79" s="55">
        <f>ROUND(IF('Indicator Data'!C82=0,0.1,IF(LOG('Indicator Data'!C82)&gt;C$195,10,IF(LOG('Indicator Data'!C82)&lt;C$194,0,10-(C$195-LOG('Indicator Data'!C82))/(C$195-C$194)*10))),1)</f>
        <v>10</v>
      </c>
      <c r="D79" s="55">
        <f>ROUND(IF('Indicator Data'!D82=0,0.1,IF(LOG('Indicator Data'!D82)&gt;D$195,10,IF(LOG('Indicator Data'!D82)&lt;D$194,0,10-(D$195-LOG('Indicator Data'!D82))/(D$195-D$194)*10))),1)</f>
        <v>10</v>
      </c>
      <c r="E79" s="55">
        <f t="shared" si="107"/>
        <v>10</v>
      </c>
      <c r="F79" s="55">
        <f>IF('Indicator Data'!E82="No data",0.1,(ROUND(IF('Indicator Data'!E82=0,0,IF(LOG('Indicator Data'!E82)&gt;F$195,10,IF(LOG('Indicator Data'!E82)&lt;F$194,0,10-(F$195-LOG('Indicator Data'!E82))/(F$195-F$194)*10))),1)))</f>
        <v>10</v>
      </c>
      <c r="G79" s="55">
        <f>ROUND(IF('Indicator Data'!F82=0,0,IF(LOG('Indicator Data'!F82)&gt;G$195,10,IF(LOG('Indicator Data'!F82)&lt;G$194,0,10-(G$195-LOG('Indicator Data'!F82))/(G$195-G$194)*10))),1)</f>
        <v>10</v>
      </c>
      <c r="H79" s="55">
        <f>ROUND(IF('Indicator Data'!G82=0,0,IF(LOG('Indicator Data'!G82)&gt;H$195,10,IF(LOG('Indicator Data'!G82)&lt;H$194,0,10-(H$195-LOG('Indicator Data'!G82))/(H$195-H$194)*10))),1)</f>
        <v>7.6</v>
      </c>
      <c r="I79" s="55">
        <f>ROUND(IF('Indicator Data'!H82=0,0,IF(LOG('Indicator Data'!H82)&gt;I$195,10,IF(LOG('Indicator Data'!H82)&lt;I$194,0,10-(I$195-LOG('Indicator Data'!H82))/(I$195-I$194)*10))),1)</f>
        <v>8.5</v>
      </c>
      <c r="J79" s="55">
        <f t="shared" si="108"/>
        <v>8.1</v>
      </c>
      <c r="K79" s="55">
        <f>ROUND(IF('Indicator Data'!I82=0,0,IF(LOG('Indicator Data'!I82)&gt;K$195,10,IF(LOG('Indicator Data'!I82)&lt;K$194,0,10-(K$195-LOG('Indicator Data'!I82))/(K$195-K$194)*10))),1)</f>
        <v>9.1999999999999993</v>
      </c>
      <c r="L79" s="55">
        <f t="shared" si="109"/>
        <v>8.6999999999999993</v>
      </c>
      <c r="M79" s="55">
        <f>ROUND(IF('Indicator Data'!J82=0,0,IF(LOG('Indicator Data'!J82)&gt;M$195,10,IF(LOG('Indicator Data'!J82)&lt;M$194,0,10-(M$195-LOG('Indicator Data'!J82))/(M$195-M$194)*10))),1)</f>
        <v>8.6999999999999993</v>
      </c>
      <c r="N79" s="56">
        <f>'Indicator Data'!C82/'Indicator Data'!$CB82</f>
        <v>1.8296764768959296E-3</v>
      </c>
      <c r="O79" s="56">
        <f>'Indicator Data'!D82/'Indicator Data'!$CB82</f>
        <v>2.2982534446099577E-4</v>
      </c>
      <c r="P79" s="56">
        <f>IF(F79=0.1,"x",'Indicator Data'!E82/'Indicator Data'!$CB82)</f>
        <v>4.5150435241298956E-3</v>
      </c>
      <c r="Q79" s="56">
        <f>'Indicator Data'!F82/'Indicator Data'!$CB82</f>
        <v>4.6172982486292034E-5</v>
      </c>
      <c r="R79" s="56">
        <f>'Indicator Data'!G82/'Indicator Data'!$CB82</f>
        <v>4.3812571895213034E-4</v>
      </c>
      <c r="S79" s="56">
        <f>'Indicator Data'!H82/'Indicator Data'!$CB82</f>
        <v>3.3313265897643562E-5</v>
      </c>
      <c r="T79" s="56">
        <f>'Indicator Data'!I82/'Indicator Data'!$CB82</f>
        <v>1.5538103132652649E-3</v>
      </c>
      <c r="U79" s="56">
        <f>'Indicator Data'!J82/'Indicator Data'!$CB82</f>
        <v>1.2013361271121557E-4</v>
      </c>
      <c r="V79" s="55">
        <f t="shared" si="110"/>
        <v>9.1</v>
      </c>
      <c r="W79" s="55">
        <f t="shared" si="111"/>
        <v>2.2999999999999998</v>
      </c>
      <c r="X79" s="55">
        <f t="shared" si="112"/>
        <v>6.9</v>
      </c>
      <c r="Y79" s="55">
        <f t="shared" si="113"/>
        <v>3</v>
      </c>
      <c r="Z79" s="55">
        <f t="shared" si="114"/>
        <v>9.3000000000000007</v>
      </c>
      <c r="AA79" s="55">
        <f t="shared" si="115"/>
        <v>0.2</v>
      </c>
      <c r="AB79" s="55">
        <f t="shared" si="116"/>
        <v>0.1</v>
      </c>
      <c r="AC79" s="55">
        <f t="shared" si="117"/>
        <v>0.2</v>
      </c>
      <c r="AD79" s="55">
        <f t="shared" si="118"/>
        <v>1.6</v>
      </c>
      <c r="AE79" s="55">
        <f t="shared" si="119"/>
        <v>0.9</v>
      </c>
      <c r="AF79" s="55">
        <f t="shared" si="120"/>
        <v>0</v>
      </c>
      <c r="AG79" s="55">
        <f>ROUND(IF('Indicator Data'!K82=0,0,IF('Indicator Data'!K82&gt;AG$195,10,IF('Indicator Data'!K82&lt;AG$194,0,10-(AG$195-'Indicator Data'!K82)/(AG$195-AG$194)*10))),1)</f>
        <v>5.7</v>
      </c>
      <c r="AH79" s="55">
        <f t="shared" si="121"/>
        <v>9.6</v>
      </c>
      <c r="AI79" s="55">
        <f t="shared" si="122"/>
        <v>6.2</v>
      </c>
      <c r="AJ79" s="55">
        <f t="shared" si="123"/>
        <v>3.9</v>
      </c>
      <c r="AK79" s="55">
        <f t="shared" si="124"/>
        <v>4.3</v>
      </c>
      <c r="AL79" s="55">
        <f t="shared" si="125"/>
        <v>4.0999999999999996</v>
      </c>
      <c r="AM79" s="55">
        <f t="shared" si="126"/>
        <v>5.4</v>
      </c>
      <c r="AN79" s="55">
        <f t="shared" si="127"/>
        <v>5.9</v>
      </c>
      <c r="AO79" s="183">
        <f t="shared" si="128"/>
        <v>8.9</v>
      </c>
      <c r="AP79" s="183">
        <f t="shared" si="148"/>
        <v>8.1</v>
      </c>
      <c r="AQ79" s="183">
        <f t="shared" si="129"/>
        <v>9.6999999999999993</v>
      </c>
      <c r="AR79" s="183">
        <f t="shared" si="130"/>
        <v>6.1</v>
      </c>
      <c r="AS79" s="55">
        <f t="shared" si="131"/>
        <v>5.8</v>
      </c>
      <c r="AT79" s="55">
        <f>IF('Indicator Data'!L82="No data","x",IF('Indicator Data'!CC82&lt;1000,"x",ROUND((IF('Indicator Data'!L82&gt;AT$195,10,IF('Indicator Data'!L82&lt;AT$194,0,10-(AT$195-'Indicator Data'!L82)/(AT$195-AT$194)*10))),1)))</f>
        <v>1</v>
      </c>
      <c r="AU79" s="183">
        <f t="shared" si="132"/>
        <v>3.4</v>
      </c>
      <c r="AV79" s="55">
        <f>IF('Indicator Data'!M82="No data","x",ROUND(IF('Indicator Data'!M82=0,0,IF(LOG('Indicator Data'!M82)&gt;AV$195,10,IF(LOG('Indicator Data'!M82)&lt;AV$194,0,10-(AV$195-LOG('Indicator Data'!M82))/(AV$195-AV$194)*10))),1))</f>
        <v>9.5</v>
      </c>
      <c r="AW79" s="56">
        <f>IF(AV79="x","x",'Indicator Data'!M82/'Indicator Data'!$CB82)</f>
        <v>0.16358240472604127</v>
      </c>
      <c r="AX79" s="55">
        <f t="shared" si="149"/>
        <v>1.8</v>
      </c>
      <c r="AY79" s="55">
        <f t="shared" si="150"/>
        <v>7.2</v>
      </c>
      <c r="AZ79" s="55" t="str">
        <f>IF('Indicator Data'!N82="No data","x",ROUND(IF('Indicator Data'!N82=0,0,IF(LOG('Indicator Data'!N82)&gt;AZ$195,10,IF(LOG('Indicator Data'!N82)&lt;AZ$194,0,10-(AZ$195-LOG('Indicator Data'!N82))/(AZ$195-AZ$194)*10))),1))</f>
        <v>x</v>
      </c>
      <c r="BA79" s="56" t="str">
        <f>IF(AZ79="x","x",'Indicator Data'!N82/'Indicator Data'!$CB82)</f>
        <v>x</v>
      </c>
      <c r="BB79" s="55" t="str">
        <f t="shared" si="151"/>
        <v>x</v>
      </c>
      <c r="BC79" s="55" t="str">
        <f t="shared" si="152"/>
        <v>x</v>
      </c>
      <c r="BD79" s="55" t="str">
        <f>IF('Indicator Data'!O82="No data","x",ROUND(IF('Indicator Data'!O82=0,0,IF(LOG('Indicator Data'!O82)&gt;BD$195,10,IF(LOG('Indicator Data'!O82)&lt;BD$194,0,10-(BD$195-LOG('Indicator Data'!O82))/(BD$195-BD$194)*10))),1))</f>
        <v>x</v>
      </c>
      <c r="BE79" s="56" t="str">
        <f>IF(BD79="x","x",'Indicator Data'!O82/'Indicator Data'!$CB82)</f>
        <v>x</v>
      </c>
      <c r="BF79" s="55" t="str">
        <f t="shared" si="153"/>
        <v>x</v>
      </c>
      <c r="BG79" s="55" t="str">
        <f t="shared" si="154"/>
        <v>x</v>
      </c>
      <c r="BH79" s="55" t="str">
        <f>IF('Indicator Data'!P82="No data","x",ROUND(IF('Indicator Data'!P82=0,0,IF(LOG('Indicator Data'!P82)&gt;BH$195,10,IF(LOG('Indicator Data'!P82)&lt;BH$194,0,10-(BH$195-LOG('Indicator Data'!P82))/(BH$195-BH$194)*10))),1))</f>
        <v>x</v>
      </c>
      <c r="BI79" s="56" t="str">
        <f>IF(BH79="x","x",'Indicator Data'!P82/'Indicator Data'!$CB82)</f>
        <v>x</v>
      </c>
      <c r="BJ79" s="55" t="str">
        <f t="shared" si="155"/>
        <v>x</v>
      </c>
      <c r="BK79" s="55" t="str">
        <f t="shared" si="156"/>
        <v>x</v>
      </c>
      <c r="BL79" s="55">
        <f t="shared" si="157"/>
        <v>7.2</v>
      </c>
      <c r="BM79" s="55">
        <f>ROUND(IF('Indicator Data'!Q82=0,0,IF(LOG('Indicator Data'!Q82)&gt;BM$195,10,IF(LOG('Indicator Data'!Q82)&lt;BM$194,0,10-(BM$195-LOG('Indicator Data'!Q82))/(BM$195-BM$194)*10))),1)</f>
        <v>10</v>
      </c>
      <c r="BN79" s="55">
        <f>ROUND(IF('Indicator Data'!R82=0,0,IF(LOG('Indicator Data'!R82)&gt;BN$195,10,IF(LOG('Indicator Data'!R82)&lt;BN$194,0,10-(BN$195-LOG('Indicator Data'!R82))/(BN$195-BN$194)*10))),1)</f>
        <v>10</v>
      </c>
      <c r="BO79" s="55">
        <f t="shared" si="158"/>
        <v>10</v>
      </c>
      <c r="BP79" s="56">
        <f>'Indicator Data'!Q82/'Indicator Data'!$CB82</f>
        <v>0.40894623234228178</v>
      </c>
      <c r="BQ79" s="56">
        <f>'Indicator Data'!R82/'Indicator Data'!$CB82</f>
        <v>0.12561753236979073</v>
      </c>
      <c r="BR79" s="55">
        <f t="shared" si="133"/>
        <v>4.0999999999999996</v>
      </c>
      <c r="BS79" s="55">
        <f t="shared" si="134"/>
        <v>1.6</v>
      </c>
      <c r="BT79" s="55">
        <f t="shared" si="135"/>
        <v>2.4333333333333331</v>
      </c>
      <c r="BU79" s="55">
        <f t="shared" si="159"/>
        <v>8</v>
      </c>
      <c r="BV79" s="55">
        <f>ROUND(IF('Indicator Data'!S82=0,0,IF(LOG('Indicator Data'!S82)&gt;BV$195,10,IF(LOG('Indicator Data'!S82)&lt;BV$194,0,10-(BV$195-LOG('Indicator Data'!S82))/(BV$195-BV$194)*10))),1)</f>
        <v>10</v>
      </c>
      <c r="BW79" s="55">
        <f>ROUND(IF('Indicator Data'!T82=0,0,IF(LOG('Indicator Data'!T82)&gt;BW$195,10,IF(LOG('Indicator Data'!T82)&lt;BW$194,0,10-(BW$195-LOG('Indicator Data'!T82))/(BW$195-BW$194)*10))),1)</f>
        <v>9.5</v>
      </c>
      <c r="BX79" s="55">
        <f t="shared" si="160"/>
        <v>9.6666666666666661</v>
      </c>
      <c r="BY79" s="56">
        <f>'Indicator Data'!S82/'Indicator Data'!$CB82</f>
        <v>0.37178382213028638</v>
      </c>
      <c r="BZ79" s="56">
        <f>'Indicator Data'!T82/'Indicator Data'!$CB82</f>
        <v>0.17461834486545999</v>
      </c>
      <c r="CA79" s="55">
        <f t="shared" si="136"/>
        <v>6.2</v>
      </c>
      <c r="CB79" s="55">
        <f t="shared" si="137"/>
        <v>1.7</v>
      </c>
      <c r="CC79" s="55">
        <f t="shared" si="161"/>
        <v>3.1999999999999997</v>
      </c>
      <c r="CD79" s="55">
        <f t="shared" si="162"/>
        <v>7.7</v>
      </c>
      <c r="CE79" s="55">
        <f t="shared" si="163"/>
        <v>7.9</v>
      </c>
      <c r="CF79" s="55">
        <f>ROUND(IF('Indicator Data'!U82=0,0,IF(LOG('Indicator Data'!U82)&gt;CF$195,10,IF(LOG('Indicator Data'!U82)&lt;CF$194,0,10-(CF$195-LOG('Indicator Data'!U82))/(CF$195-CF$194)*10))),1)</f>
        <v>10</v>
      </c>
      <c r="CG79" s="56">
        <f>'Indicator Data'!U82/'Indicator Data'!$CB82</f>
        <v>0.86697225584837867</v>
      </c>
      <c r="CH79" s="55">
        <f t="shared" si="138"/>
        <v>9.6</v>
      </c>
      <c r="CI79" s="55">
        <f t="shared" si="164"/>
        <v>9.8000000000000007</v>
      </c>
      <c r="CJ79" s="55">
        <f>ROUND(IF('Indicator Data'!V82=0,0,IF(LOG('Indicator Data'!V82)&gt;CJ$195,10,IF(LOG('Indicator Data'!V82)&lt;CJ$194,0,10-(CJ$195-LOG('Indicator Data'!V82))/(CJ$195-CJ$194)*10))),1)</f>
        <v>10</v>
      </c>
      <c r="CK79" s="56">
        <f>IF('Indicator Data'!V82/'Indicator Data'!$CB82&gt;1,1,'Indicator Data'!V82/'Indicator Data'!$CB82)</f>
        <v>0.90573545102338548</v>
      </c>
      <c r="CL79" s="55">
        <f t="shared" si="139"/>
        <v>9.1</v>
      </c>
      <c r="CM79" s="55">
        <f t="shared" si="165"/>
        <v>9.6</v>
      </c>
      <c r="CN79" s="55">
        <f>ROUND(IF('Indicator Data'!W82=0,0,IF(LOG('Indicator Data'!W82)&gt;CN$195,10,IF(LOG('Indicator Data'!W82)&lt;CN$194,0,10-(CN$195-LOG('Indicator Data'!W82))/(CN$195-CN$194)*10))),1)</f>
        <v>10</v>
      </c>
      <c r="CO79" s="56">
        <f>'Indicator Data'!W82/'Indicator Data'!$CB82</f>
        <v>0.92399243357414318</v>
      </c>
      <c r="CP79" s="55">
        <f t="shared" si="140"/>
        <v>9.1999999999999993</v>
      </c>
      <c r="CQ79" s="55">
        <f t="shared" si="166"/>
        <v>9.6999999999999993</v>
      </c>
      <c r="CR79" s="55">
        <f t="shared" si="141"/>
        <v>9.4</v>
      </c>
      <c r="CS79" s="55">
        <f>IF('Indicator Data'!BR82="No data","x",ROUND(IF('Indicator Data'!BR82&gt;CS$195,0,IF('Indicator Data'!BR82&lt;CS$194,10,(CS$195-'Indicator Data'!BR82)/(CS$195-CS$194)*10)),1))</f>
        <v>3</v>
      </c>
      <c r="CT79" s="55">
        <f>IF('Indicator Data'!BS82="No data","x",ROUND(IF('Indicator Data'!BS82&gt;CT$195,0,IF('Indicator Data'!BS82&lt;CT$194,10,(CT$195-'Indicator Data'!BS82)/(CT$195-CT$194)*10)),1))</f>
        <v>1.8</v>
      </c>
      <c r="CU79" s="55">
        <f>IF('Indicator Data'!AC82="No data","x",ROUND(IF('Indicator Data'!AC82&gt;CU$195,0,IF('Indicator Data'!AC82&lt;CU$194,10,(CU$195-'Indicator Data'!AC82)/(CU$195-CU$194)*10)),1))</f>
        <v>3.6</v>
      </c>
      <c r="CV79" s="55">
        <f t="shared" si="142"/>
        <v>2.8</v>
      </c>
      <c r="CW79" s="55">
        <f>IF('Indicator Data'!X82="No data","x",ROUND(IF(LOG('Indicator Data'!X82)&gt;CW$195,10,IF(LOG('Indicator Data'!X82)&lt;CW$194,0,10-(CW$195-LOG('Indicator Data'!X82))/(CW$195-CW$194)*10)),1))</f>
        <v>7.2</v>
      </c>
      <c r="CX79" s="55">
        <f>IF('Indicator Data'!Y82="No data","x",ROUND(IF('Indicator Data'!Y82&gt;CX$195,10,IF('Indicator Data'!Y82&lt;CX$194,0,10-(CX$195-'Indicator Data'!Y82)/(CX$195-CX$194)*10)),1))</f>
        <v>4.7</v>
      </c>
      <c r="CY79" s="55">
        <f>IF('Indicator Data'!Z82="No data","x",ROUND(IF('Indicator Data'!Z82&gt;CY$195,10,IF('Indicator Data'!Z82&lt;CY$194,0,10-(CY$195-'Indicator Data'!Z82)/(CY$195-CY$194)*10)),1))</f>
        <v>5.5</v>
      </c>
      <c r="CZ79" s="55">
        <f>IF('Indicator Data'!AA82="No data","x",ROUND(IF('Indicator Data'!AA82&gt;CZ$195,10,IF('Indicator Data'!AA82&lt;CZ$194,0,10-(CZ$195-'Indicator Data'!AA82)/(CZ$195-CZ$194)*10)),1))</f>
        <v>5</v>
      </c>
      <c r="DA79" s="55">
        <f t="shared" si="167"/>
        <v>5.6</v>
      </c>
      <c r="DB79" s="55">
        <f t="shared" si="168"/>
        <v>4.7</v>
      </c>
      <c r="DC79" s="55">
        <f>IF('Indicator Data'!AF82="No data","x",ROUND(IF('Indicator Data'!AF82&gt;DC$195,10,IF('Indicator Data'!AF82&lt;DC$194,0,10-(DC$195-'Indicator Data'!AF82)/(DC$195-DC$194)*10)),1))</f>
        <v>3.4</v>
      </c>
      <c r="DD79" s="55">
        <f>IF('Indicator Data'!AG82="No data","x",ROUND(IF('Indicator Data'!AG82&gt;DD$195,10,IF('Indicator Data'!AG82&lt;DD$194,0,10-(DD$195-'Indicator Data'!AG82)/(DD$195-DD$194)*10)),1))</f>
        <v>2.6</v>
      </c>
      <c r="DE79" s="55">
        <f t="shared" si="169"/>
        <v>4.7</v>
      </c>
      <c r="DF79" s="55">
        <f>IF('Indicator Data'!AB82="No data","x",ROUND(IF('Indicator Data'!AB82&gt;DF$195,10,IF('Indicator Data'!AB82&lt;DF$194,0,10-(DF$195-'Indicator Data'!AB82)/(DF$195-DF$194)*10)),1))</f>
        <v>3.2</v>
      </c>
      <c r="DG79" s="55">
        <f t="shared" si="170"/>
        <v>2.9</v>
      </c>
      <c r="DH79" s="184">
        <f>IF('Indicator Data'!AD82="No data","x",'Indicator Data'!AD82/'Indicator Data'!$CA82)</f>
        <v>3.6530177505364822E-5</v>
      </c>
      <c r="DI79" s="55">
        <f t="shared" si="171"/>
        <v>9.6</v>
      </c>
      <c r="DJ79" s="55">
        <f>IF('Indicator Data'!AE82="No data","x",ROUND(IF('Indicator Data'!AE82&gt;DJ$195,0,IF('Indicator Data'!AE82&lt;DJ$194,10,(DJ$195-'Indicator Data'!AE82)/(DJ$195-DJ$194)*10)),1))</f>
        <v>4</v>
      </c>
      <c r="DK79" s="55">
        <f t="shared" si="172"/>
        <v>6.8</v>
      </c>
      <c r="DL79" s="55">
        <f t="shared" si="173"/>
        <v>4.8</v>
      </c>
      <c r="DM79" s="57">
        <f t="shared" si="143"/>
        <v>7.1</v>
      </c>
      <c r="DN79" s="58">
        <f t="shared" si="144"/>
        <v>7.7</v>
      </c>
      <c r="DO79" s="55">
        <f>ROUND(IF('Indicator Data'!AH82=0,0,IF('Indicator Data'!AH82&gt;DO$195,10,IF('Indicator Data'!AH82&lt;DO$194,0,10-(DO$195-'Indicator Data'!AH82)/(DO$195-DO$194)*10))),1)</f>
        <v>9.8000000000000007</v>
      </c>
      <c r="DP79" s="55">
        <f>ROUND(IF('Indicator Data'!AI82=0,0,IF(LOG('Indicator Data'!AI82)&gt;LOG(DP$195),10,IF(LOG('Indicator Data'!AI82)&lt;LOG(DP$194),0,10-(LOG(DP$195)-LOG('Indicator Data'!AI82))/(LOG(DP$195)-LOG(DP$194))*10))),1)</f>
        <v>8.9</v>
      </c>
      <c r="DQ79" s="57">
        <f t="shared" si="145"/>
        <v>9.4</v>
      </c>
      <c r="DR79" s="55">
        <f>'Indicator Data'!AJ82</f>
        <v>0</v>
      </c>
      <c r="DS79" s="55">
        <f>'Indicator Data'!AK82</f>
        <v>0</v>
      </c>
      <c r="DT79" s="57">
        <f t="shared" si="146"/>
        <v>0</v>
      </c>
      <c r="DU79" s="58">
        <f t="shared" si="147"/>
        <v>6.6</v>
      </c>
      <c r="DV79" s="15"/>
      <c r="DW79" s="103"/>
    </row>
    <row r="80" spans="1:127" s="4" customFormat="1" x14ac:dyDescent="0.25">
      <c r="A80" s="121" t="str">
        <f>'Indicator Data'!A83</f>
        <v>Iran</v>
      </c>
      <c r="B80" s="59" t="str">
        <f>'Indicator Data'!B83</f>
        <v>IRN</v>
      </c>
      <c r="C80" s="55">
        <f>ROUND(IF('Indicator Data'!C83=0,0.1,IF(LOG('Indicator Data'!C83)&gt;C$195,10,IF(LOG('Indicator Data'!C83)&lt;C$194,0,10-(C$195-LOG('Indicator Data'!C83))/(C$195-C$194)*10))),1)</f>
        <v>10</v>
      </c>
      <c r="D80" s="55">
        <f>ROUND(IF('Indicator Data'!D83=0,0.1,IF(LOG('Indicator Data'!D83)&gt;D$195,10,IF(LOG('Indicator Data'!D83)&lt;D$194,0,10-(D$195-LOG('Indicator Data'!D83))/(D$195-D$194)*10))),1)</f>
        <v>10</v>
      </c>
      <c r="E80" s="55">
        <f t="shared" si="107"/>
        <v>10</v>
      </c>
      <c r="F80" s="55">
        <f>IF('Indicator Data'!E83="No data",0.1,(ROUND(IF('Indicator Data'!E83=0,0,IF(LOG('Indicator Data'!E83)&gt;F$195,10,IF(LOG('Indicator Data'!E83)&lt;F$194,0,10-(F$195-LOG('Indicator Data'!E83))/(F$195-F$194)*10))),1)))</f>
        <v>8.6</v>
      </c>
      <c r="G80" s="55">
        <f>ROUND(IF('Indicator Data'!F83=0,0,IF(LOG('Indicator Data'!F83)&gt;G$195,10,IF(LOG('Indicator Data'!F83)&lt;G$194,0,10-(G$195-LOG('Indicator Data'!F83))/(G$195-G$194)*10))),1)</f>
        <v>7.2</v>
      </c>
      <c r="H80" s="55">
        <f>ROUND(IF('Indicator Data'!G83=0,0,IF(LOG('Indicator Data'!G83)&gt;H$195,10,IF(LOG('Indicator Data'!G83)&lt;H$194,0,10-(H$195-LOG('Indicator Data'!G83))/(H$195-H$194)*10))),1)</f>
        <v>2.5</v>
      </c>
      <c r="I80" s="55">
        <f>ROUND(IF('Indicator Data'!H83=0,0,IF(LOG('Indicator Data'!H83)&gt;I$195,10,IF(LOG('Indicator Data'!H83)&lt;I$194,0,10-(I$195-LOG('Indicator Data'!H83))/(I$195-I$194)*10))),1)</f>
        <v>0</v>
      </c>
      <c r="J80" s="55">
        <f t="shared" si="108"/>
        <v>1.3</v>
      </c>
      <c r="K80" s="55">
        <f>ROUND(IF('Indicator Data'!I83=0,0,IF(LOG('Indicator Data'!I83)&gt;K$195,10,IF(LOG('Indicator Data'!I83)&lt;K$194,0,10-(K$195-LOG('Indicator Data'!I83))/(K$195-K$194)*10))),1)</f>
        <v>4.9000000000000004</v>
      </c>
      <c r="L80" s="55">
        <f t="shared" si="109"/>
        <v>3.3</v>
      </c>
      <c r="M80" s="55">
        <f>ROUND(IF('Indicator Data'!J83=0,0,IF(LOG('Indicator Data'!J83)&gt;M$195,10,IF(LOG('Indicator Data'!J83)&lt;M$194,0,10-(M$195-LOG('Indicator Data'!J83))/(M$195-M$194)*10))),1)</f>
        <v>10</v>
      </c>
      <c r="N80" s="56">
        <f>'Indicator Data'!C83/'Indicator Data'!$CB83</f>
        <v>2.0899657972909998E-3</v>
      </c>
      <c r="O80" s="56">
        <f>'Indicator Data'!D83/'Indicator Data'!$CB83</f>
        <v>7.2736023754586322E-4</v>
      </c>
      <c r="P80" s="56">
        <f>IF(F80=0.1,"x",'Indicator Data'!E83/'Indicator Data'!$CB83)</f>
        <v>3.6200056508480815E-3</v>
      </c>
      <c r="Q80" s="56">
        <f>'Indicator Data'!F83/'Indicator Data'!$CB83</f>
        <v>2.7005823670800011E-6</v>
      </c>
      <c r="R80" s="56">
        <f>'Indicator Data'!G83/'Indicator Data'!$CB83</f>
        <v>1.2726573994274111E-5</v>
      </c>
      <c r="S80" s="56">
        <f>'Indicator Data'!H83/'Indicator Data'!$CB83</f>
        <v>0</v>
      </c>
      <c r="T80" s="56">
        <f>'Indicator Data'!I83/'Indicator Data'!$CB83</f>
        <v>3.4538165395889096E-5</v>
      </c>
      <c r="U80" s="56">
        <f>'Indicator Data'!J83/'Indicator Data'!$CB83</f>
        <v>1.3355128198325692E-2</v>
      </c>
      <c r="V80" s="55">
        <f t="shared" si="110"/>
        <v>10</v>
      </c>
      <c r="W80" s="55">
        <f t="shared" si="111"/>
        <v>7.3</v>
      </c>
      <c r="X80" s="55">
        <f t="shared" si="112"/>
        <v>9.1</v>
      </c>
      <c r="Y80" s="55">
        <f t="shared" si="113"/>
        <v>2.4</v>
      </c>
      <c r="Z80" s="55">
        <f t="shared" si="114"/>
        <v>6.5</v>
      </c>
      <c r="AA80" s="55">
        <f t="shared" si="115"/>
        <v>0</v>
      </c>
      <c r="AB80" s="55">
        <f t="shared" si="116"/>
        <v>0</v>
      </c>
      <c r="AC80" s="55">
        <f t="shared" si="117"/>
        <v>0</v>
      </c>
      <c r="AD80" s="55">
        <f t="shared" si="118"/>
        <v>0</v>
      </c>
      <c r="AE80" s="55">
        <f t="shared" si="119"/>
        <v>0</v>
      </c>
      <c r="AF80" s="55">
        <f t="shared" si="120"/>
        <v>4.5</v>
      </c>
      <c r="AG80" s="55">
        <f>ROUND(IF('Indicator Data'!K83=0,0,IF('Indicator Data'!K83&gt;AG$195,10,IF('Indicator Data'!K83&lt;AG$194,0,10-(AG$195-'Indicator Data'!K83)/(AG$195-AG$194)*10))),1)</f>
        <v>1</v>
      </c>
      <c r="AH80" s="55">
        <f t="shared" si="121"/>
        <v>10</v>
      </c>
      <c r="AI80" s="55">
        <f t="shared" si="122"/>
        <v>8.6999999999999993</v>
      </c>
      <c r="AJ80" s="55">
        <f t="shared" si="123"/>
        <v>1.3</v>
      </c>
      <c r="AK80" s="55">
        <f t="shared" si="124"/>
        <v>0</v>
      </c>
      <c r="AL80" s="55">
        <f t="shared" si="125"/>
        <v>0.7</v>
      </c>
      <c r="AM80" s="55">
        <f t="shared" si="126"/>
        <v>2.5</v>
      </c>
      <c r="AN80" s="55">
        <f t="shared" si="127"/>
        <v>8.4</v>
      </c>
      <c r="AO80" s="183">
        <f t="shared" si="128"/>
        <v>9.6</v>
      </c>
      <c r="AP80" s="183">
        <f t="shared" si="148"/>
        <v>6.4</v>
      </c>
      <c r="AQ80" s="183">
        <f t="shared" si="129"/>
        <v>6.9</v>
      </c>
      <c r="AR80" s="183">
        <f t="shared" si="130"/>
        <v>1.8</v>
      </c>
      <c r="AS80" s="55">
        <f t="shared" si="131"/>
        <v>4.7</v>
      </c>
      <c r="AT80" s="55">
        <f>IF('Indicator Data'!L83="No data","x",IF('Indicator Data'!CC83&lt;1000,"x",ROUND((IF('Indicator Data'!L83&gt;AT$195,10,IF('Indicator Data'!L83&lt;AT$194,0,10-(AT$195-'Indicator Data'!L83)/(AT$195-AT$194)*10))),1)))</f>
        <v>6.1</v>
      </c>
      <c r="AU80" s="183">
        <f t="shared" si="132"/>
        <v>5.4</v>
      </c>
      <c r="AV80" s="55">
        <f>IF('Indicator Data'!M83="No data","x",ROUND(IF('Indicator Data'!M83=0,0,IF(LOG('Indicator Data'!M83)&gt;AV$195,10,IF(LOG('Indicator Data'!M83)&lt;AV$194,0,10-(AV$195-LOG('Indicator Data'!M83))/(AV$195-AV$194)*10))),1))</f>
        <v>9.6999999999999993</v>
      </c>
      <c r="AW80" s="56">
        <f>IF(AV80="x","x",'Indicator Data'!M83/'Indicator Data'!$CB83)</f>
        <v>0.80439826409686355</v>
      </c>
      <c r="AX80" s="55">
        <f t="shared" si="149"/>
        <v>8.9</v>
      </c>
      <c r="AY80" s="55">
        <f t="shared" si="150"/>
        <v>9.3000000000000007</v>
      </c>
      <c r="AZ80" s="55" t="str">
        <f>IF('Indicator Data'!N83="No data","x",ROUND(IF('Indicator Data'!N83=0,0,IF(LOG('Indicator Data'!N83)&gt;AZ$195,10,IF(LOG('Indicator Data'!N83)&lt;AZ$194,0,10-(AZ$195-LOG('Indicator Data'!N83))/(AZ$195-AZ$194)*10))),1))</f>
        <v>x</v>
      </c>
      <c r="BA80" s="56" t="str">
        <f>IF(AZ80="x","x",'Indicator Data'!N83/'Indicator Data'!$CB83)</f>
        <v>x</v>
      </c>
      <c r="BB80" s="55" t="str">
        <f t="shared" si="151"/>
        <v>x</v>
      </c>
      <c r="BC80" s="55" t="str">
        <f t="shared" si="152"/>
        <v>x</v>
      </c>
      <c r="BD80" s="55" t="str">
        <f>IF('Indicator Data'!O83="No data","x",ROUND(IF('Indicator Data'!O83=0,0,IF(LOG('Indicator Data'!O83)&gt;BD$195,10,IF(LOG('Indicator Data'!O83)&lt;BD$194,0,10-(BD$195-LOG('Indicator Data'!O83))/(BD$195-BD$194)*10))),1))</f>
        <v>x</v>
      </c>
      <c r="BE80" s="56" t="str">
        <f>IF(BD80="x","x",'Indicator Data'!O83/'Indicator Data'!$CB83)</f>
        <v>x</v>
      </c>
      <c r="BF80" s="55" t="str">
        <f t="shared" si="153"/>
        <v>x</v>
      </c>
      <c r="BG80" s="55" t="str">
        <f t="shared" si="154"/>
        <v>x</v>
      </c>
      <c r="BH80" s="55" t="str">
        <f>IF('Indicator Data'!P83="No data","x",ROUND(IF('Indicator Data'!P83=0,0,IF(LOG('Indicator Data'!P83)&gt;BH$195,10,IF(LOG('Indicator Data'!P83)&lt;BH$194,0,10-(BH$195-LOG('Indicator Data'!P83))/(BH$195-BH$194)*10))),1))</f>
        <v>x</v>
      </c>
      <c r="BI80" s="56" t="str">
        <f>IF(BH80="x","x",'Indicator Data'!P83/'Indicator Data'!$CB83)</f>
        <v>x</v>
      </c>
      <c r="BJ80" s="55" t="str">
        <f t="shared" si="155"/>
        <v>x</v>
      </c>
      <c r="BK80" s="55" t="str">
        <f t="shared" si="156"/>
        <v>x</v>
      </c>
      <c r="BL80" s="55">
        <f t="shared" si="157"/>
        <v>9.3000000000000007</v>
      </c>
      <c r="BM80" s="55">
        <f>ROUND(IF('Indicator Data'!Q83=0,0,IF(LOG('Indicator Data'!Q83)&gt;BM$195,10,IF(LOG('Indicator Data'!Q83)&lt;BM$194,0,10-(BM$195-LOG('Indicator Data'!Q83))/(BM$195-BM$194)*10))),1)</f>
        <v>8</v>
      </c>
      <c r="BN80" s="55">
        <f>ROUND(IF('Indicator Data'!R83=0,0,IF(LOG('Indicator Data'!R83)&gt;BN$195,10,IF(LOG('Indicator Data'!R83)&lt;BN$194,0,10-(BN$195-LOG('Indicator Data'!R83))/(BN$195-BN$194)*10))),1)</f>
        <v>7.2</v>
      </c>
      <c r="BO80" s="55">
        <f t="shared" si="158"/>
        <v>7.4666666666666659</v>
      </c>
      <c r="BP80" s="56">
        <f>'Indicator Data'!Q83/'Indicator Data'!$CB83</f>
        <v>5.3115938019305108E-2</v>
      </c>
      <c r="BQ80" s="56">
        <f>'Indicator Data'!R83/'Indicator Data'!$CB83</f>
        <v>2.4700510104949374E-3</v>
      </c>
      <c r="BR80" s="55">
        <f t="shared" si="133"/>
        <v>0.5</v>
      </c>
      <c r="BS80" s="55">
        <f t="shared" si="134"/>
        <v>0</v>
      </c>
      <c r="BT80" s="55">
        <f t="shared" si="135"/>
        <v>0.16666666666666666</v>
      </c>
      <c r="BU80" s="55">
        <f t="shared" si="159"/>
        <v>4.8</v>
      </c>
      <c r="BV80" s="55">
        <f>ROUND(IF('Indicator Data'!S83=0,0,IF(LOG('Indicator Data'!S83)&gt;BV$195,10,IF(LOG('Indicator Data'!S83)&lt;BV$194,0,10-(BV$195-LOG('Indicator Data'!S83))/(BV$195-BV$194)*10))),1)</f>
        <v>7.5</v>
      </c>
      <c r="BW80" s="55">
        <f>ROUND(IF('Indicator Data'!T83=0,0,IF(LOG('Indicator Data'!T83)&gt;BW$195,10,IF(LOG('Indicator Data'!T83)&lt;BW$194,0,10-(BW$195-LOG('Indicator Data'!T83))/(BW$195-BW$194)*10))),1)</f>
        <v>5.9</v>
      </c>
      <c r="BX80" s="55">
        <f t="shared" si="160"/>
        <v>6.4333333333333336</v>
      </c>
      <c r="BY80" s="56">
        <f>'Indicator Data'!S83/'Indicator Data'!$CB83</f>
        <v>2.3244377639873335E-2</v>
      </c>
      <c r="BZ80" s="56">
        <f>'Indicator Data'!T83/'Indicator Data'!$CB83</f>
        <v>1.6518718797477294E-3</v>
      </c>
      <c r="CA80" s="55">
        <f t="shared" si="136"/>
        <v>0.4</v>
      </c>
      <c r="CB80" s="55">
        <f t="shared" si="137"/>
        <v>0</v>
      </c>
      <c r="CC80" s="55">
        <f t="shared" si="161"/>
        <v>0.13333333333333333</v>
      </c>
      <c r="CD80" s="55">
        <f t="shared" si="162"/>
        <v>3.9</v>
      </c>
      <c r="CE80" s="55">
        <f t="shared" si="163"/>
        <v>4.4000000000000004</v>
      </c>
      <c r="CF80" s="55">
        <f>ROUND(IF('Indicator Data'!U83=0,0,IF(LOG('Indicator Data'!U83)&gt;CF$195,10,IF(LOG('Indicator Data'!U83)&lt;CF$194,0,10-(CF$195-LOG('Indicator Data'!U83))/(CF$195-CF$194)*10))),1)</f>
        <v>7</v>
      </c>
      <c r="CG80" s="56">
        <f>'Indicator Data'!U83/'Indicator Data'!$CB83</f>
        <v>1.0308117134387097E-2</v>
      </c>
      <c r="CH80" s="55">
        <f t="shared" si="138"/>
        <v>0.1</v>
      </c>
      <c r="CI80" s="55">
        <f t="shared" si="164"/>
        <v>4.4000000000000004</v>
      </c>
      <c r="CJ80" s="55">
        <f>ROUND(IF('Indicator Data'!V83=0,0,IF(LOG('Indicator Data'!V83)&gt;CJ$195,10,IF(LOG('Indicator Data'!V83)&lt;CJ$194,0,10-(CJ$195-LOG('Indicator Data'!V83))/(CJ$195-CJ$194)*10))),1)</f>
        <v>9.1999999999999993</v>
      </c>
      <c r="CK80" s="56">
        <f>IF('Indicator Data'!V83/'Indicator Data'!$CB83&gt;1,1,'Indicator Data'!V83/'Indicator Data'!$CB83)</f>
        <v>0.35894838709029453</v>
      </c>
      <c r="CL80" s="55">
        <f t="shared" si="139"/>
        <v>3.6</v>
      </c>
      <c r="CM80" s="55">
        <f t="shared" si="165"/>
        <v>7.3</v>
      </c>
      <c r="CN80" s="55">
        <f>ROUND(IF('Indicator Data'!W83=0,0,IF(LOG('Indicator Data'!W83)&gt;CN$195,10,IF(LOG('Indicator Data'!W83)&lt;CN$194,0,10-(CN$195-LOG('Indicator Data'!W83))/(CN$195-CN$194)*10))),1)</f>
        <v>8.6</v>
      </c>
      <c r="CO80" s="56">
        <f>'Indicator Data'!W83/'Indicator Data'!$CB83</f>
        <v>0.1250474674531111</v>
      </c>
      <c r="CP80" s="55">
        <f t="shared" si="140"/>
        <v>1.3</v>
      </c>
      <c r="CQ80" s="55">
        <f t="shared" si="166"/>
        <v>6.1</v>
      </c>
      <c r="CR80" s="55">
        <f t="shared" si="141"/>
        <v>5.7</v>
      </c>
      <c r="CS80" s="55">
        <f>IF('Indicator Data'!BR83="No data","x",ROUND(IF('Indicator Data'!BR83&gt;CS$195,0,IF('Indicator Data'!BR83&lt;CS$194,10,(CS$195-'Indicator Data'!BR83)/(CS$195-CS$194)*10)),1))</f>
        <v>1.3</v>
      </c>
      <c r="CT80" s="55">
        <f>IF('Indicator Data'!BS83="No data","x",ROUND(IF('Indicator Data'!BS83&gt;CT$195,0,IF('Indicator Data'!BS83&lt;CT$194,10,(CT$195-'Indicator Data'!BS83)/(CT$195-CT$194)*10)),1))</f>
        <v>0.8</v>
      </c>
      <c r="CU80" s="55" t="str">
        <f>IF('Indicator Data'!AC83="No data","x",ROUND(IF('Indicator Data'!AC83&gt;CU$195,0,IF('Indicator Data'!AC83&lt;CU$194,10,(CU$195-'Indicator Data'!AC83)/(CU$195-CU$194)*10)),1))</f>
        <v>x</v>
      </c>
      <c r="CV80" s="55">
        <f t="shared" si="142"/>
        <v>1.1000000000000001</v>
      </c>
      <c r="CW80" s="55">
        <f>IF('Indicator Data'!X83="No data","x",ROUND(IF(LOG('Indicator Data'!X83)&gt;CW$195,10,IF(LOG('Indicator Data'!X83)&lt;CW$194,0,10-(CW$195-LOG('Indicator Data'!X83))/(CW$195-CW$194)*10)),1))</f>
        <v>5.7</v>
      </c>
      <c r="CX80" s="55">
        <f>IF('Indicator Data'!Y83="No data","x",ROUND(IF('Indicator Data'!Y83&gt;CX$195,10,IF('Indicator Data'!Y83&lt;CX$194,0,10-(CX$195-'Indicator Data'!Y83)/(CX$195-CX$194)*10)),1))</f>
        <v>4.0999999999999996</v>
      </c>
      <c r="CY80" s="55">
        <f>IF('Indicator Data'!Z83="No data","x",ROUND(IF('Indicator Data'!Z83&gt;CY$195,10,IF('Indicator Data'!Z83&lt;CY$194,0,10-(CY$195-'Indicator Data'!Z83)/(CY$195-CY$194)*10)),1))</f>
        <v>7.5</v>
      </c>
      <c r="CZ80" s="55">
        <f>IF('Indicator Data'!AA83="No data","x",ROUND(IF('Indicator Data'!AA83&gt;CZ$195,10,IF('Indicator Data'!AA83&lt;CZ$194,0,10-(CZ$195-'Indicator Data'!AA83)/(CZ$195-CZ$194)*10)),1))</f>
        <v>3.8</v>
      </c>
      <c r="DA80" s="55">
        <f t="shared" si="167"/>
        <v>5.3</v>
      </c>
      <c r="DB80" s="55">
        <f t="shared" si="168"/>
        <v>3.9</v>
      </c>
      <c r="DC80" s="55">
        <f>IF('Indicator Data'!AF83="No data","x",ROUND(IF('Indicator Data'!AF83&gt;DC$195,10,IF('Indicator Data'!AF83&lt;DC$194,0,10-(DC$195-'Indicator Data'!AF83)/(DC$195-DC$194)*10)),1))</f>
        <v>2.7</v>
      </c>
      <c r="DD80" s="55">
        <f>IF('Indicator Data'!AG83="No data","x",ROUND(IF('Indicator Data'!AG83&gt;DD$195,10,IF('Indicator Data'!AG83&lt;DD$194,0,10-(DD$195-'Indicator Data'!AG83)/(DD$195-DD$194)*10)),1))</f>
        <v>2.8</v>
      </c>
      <c r="DE80" s="55">
        <f t="shared" si="169"/>
        <v>4.4000000000000004</v>
      </c>
      <c r="DF80" s="55">
        <f>IF('Indicator Data'!AB83="No data","x",ROUND(IF('Indicator Data'!AB83&gt;DF$195,10,IF('Indicator Data'!AB83&lt;DF$194,0,10-(DF$195-'Indicator Data'!AB83)/(DF$195-DF$194)*10)),1))</f>
        <v>0.2</v>
      </c>
      <c r="DG80" s="55">
        <f t="shared" si="170"/>
        <v>0.8</v>
      </c>
      <c r="DH80" s="184">
        <f>IF('Indicator Data'!AD83="No data","x",'Indicator Data'!AD83/'Indicator Data'!$CA83)</f>
        <v>2.3614860298502689E-4</v>
      </c>
      <c r="DI80" s="55">
        <f t="shared" si="171"/>
        <v>7.6</v>
      </c>
      <c r="DJ80" s="55">
        <f>IF('Indicator Data'!AE83="No data","x",ROUND(IF('Indicator Data'!AE83&gt;DJ$195,0,IF('Indicator Data'!AE83&lt;DJ$194,10,(DJ$195-'Indicator Data'!AE83)/(DJ$195-DJ$194)*10)),1))</f>
        <v>2</v>
      </c>
      <c r="DK80" s="55">
        <f t="shared" si="172"/>
        <v>4.8</v>
      </c>
      <c r="DL80" s="55">
        <f t="shared" si="173"/>
        <v>3.3</v>
      </c>
      <c r="DM80" s="57">
        <f t="shared" si="143"/>
        <v>6.3</v>
      </c>
      <c r="DN80" s="58">
        <f t="shared" si="144"/>
        <v>6.7</v>
      </c>
      <c r="DO80" s="55">
        <f>ROUND(IF('Indicator Data'!AH83=0,0,IF('Indicator Data'!AH83&gt;DO$195,10,IF('Indicator Data'!AH83&lt;DO$194,0,10-(DO$195-'Indicator Data'!AH83)/(DO$195-DO$194)*10))),1)</f>
        <v>8.6999999999999993</v>
      </c>
      <c r="DP80" s="55">
        <f>ROUND(IF('Indicator Data'!AI83=0,0,IF(LOG('Indicator Data'!AI83)&gt;LOG(DP$195),10,IF(LOG('Indicator Data'!AI83)&lt;LOG(DP$194),0,10-(LOG(DP$195)-LOG('Indicator Data'!AI83))/(LOG(DP$195)-LOG(DP$194))*10))),1)</f>
        <v>8.6999999999999993</v>
      </c>
      <c r="DQ80" s="57">
        <f t="shared" si="145"/>
        <v>8.6999999999999993</v>
      </c>
      <c r="DR80" s="55">
        <f>'Indicator Data'!AJ83</f>
        <v>0</v>
      </c>
      <c r="DS80" s="55">
        <f>'Indicator Data'!AK83</f>
        <v>0</v>
      </c>
      <c r="DT80" s="57">
        <f t="shared" si="146"/>
        <v>0</v>
      </c>
      <c r="DU80" s="58">
        <f t="shared" si="147"/>
        <v>6.1</v>
      </c>
      <c r="DV80" s="15"/>
      <c r="DW80" s="103"/>
    </row>
    <row r="81" spans="1:127" s="4" customFormat="1" x14ac:dyDescent="0.25">
      <c r="A81" s="121" t="str">
        <f>'Indicator Data'!A84</f>
        <v>Iraq</v>
      </c>
      <c r="B81" s="59" t="str">
        <f>'Indicator Data'!B84</f>
        <v>IRQ</v>
      </c>
      <c r="C81" s="55">
        <f>ROUND(IF('Indicator Data'!C84=0,0.1,IF(LOG('Indicator Data'!C84)&gt;C$195,10,IF(LOG('Indicator Data'!C84)&lt;C$194,0,10-(C$195-LOG('Indicator Data'!C84))/(C$195-C$194)*10))),1)</f>
        <v>8.8000000000000007</v>
      </c>
      <c r="D81" s="55">
        <f>ROUND(IF('Indicator Data'!D84=0,0.1,IF(LOG('Indicator Data'!D84)&gt;D$195,10,IF(LOG('Indicator Data'!D84)&lt;D$194,0,10-(D$195-LOG('Indicator Data'!D84))/(D$195-D$194)*10))),1)</f>
        <v>4.8</v>
      </c>
      <c r="E81" s="55">
        <f t="shared" si="107"/>
        <v>7.3</v>
      </c>
      <c r="F81" s="55">
        <f>IF('Indicator Data'!E84="No data",0.1,(ROUND(IF('Indicator Data'!E84=0,0,IF(LOG('Indicator Data'!E84)&gt;F$195,10,IF(LOG('Indicator Data'!E84)&lt;F$194,0,10-(F$195-LOG('Indicator Data'!E84))/(F$195-F$194)*10))),1)))</f>
        <v>9.3000000000000007</v>
      </c>
      <c r="G81" s="55">
        <f>ROUND(IF('Indicator Data'!F84=0,0,IF(LOG('Indicator Data'!F84)&gt;G$195,10,IF(LOG('Indicator Data'!F84)&lt;G$194,0,10-(G$195-LOG('Indicator Data'!F84))/(G$195-G$194)*10))),1)</f>
        <v>0</v>
      </c>
      <c r="H81" s="55">
        <f>ROUND(IF('Indicator Data'!G84=0,0,IF(LOG('Indicator Data'!G84)&gt;H$195,10,IF(LOG('Indicator Data'!G84)&lt;H$194,0,10-(H$195-LOG('Indicator Data'!G84))/(H$195-H$194)*10))),1)</f>
        <v>0</v>
      </c>
      <c r="I81" s="55">
        <f>ROUND(IF('Indicator Data'!H84=0,0,IF(LOG('Indicator Data'!H84)&gt;I$195,10,IF(LOG('Indicator Data'!H84)&lt;I$194,0,10-(I$195-LOG('Indicator Data'!H84))/(I$195-I$194)*10))),1)</f>
        <v>0</v>
      </c>
      <c r="J81" s="55">
        <f t="shared" si="108"/>
        <v>0</v>
      </c>
      <c r="K81" s="55">
        <f>ROUND(IF('Indicator Data'!I84=0,0,IF(LOG('Indicator Data'!I84)&gt;K$195,10,IF(LOG('Indicator Data'!I84)&lt;K$194,0,10-(K$195-LOG('Indicator Data'!I84))/(K$195-K$194)*10))),1)</f>
        <v>0</v>
      </c>
      <c r="L81" s="55">
        <f t="shared" si="109"/>
        <v>0</v>
      </c>
      <c r="M81" s="55">
        <f>ROUND(IF('Indicator Data'!J84=0,0,IF(LOG('Indicator Data'!J84)&gt;M$195,10,IF(LOG('Indicator Data'!J84)&lt;M$194,0,10-(M$195-LOG('Indicator Data'!J84))/(M$195-M$194)*10))),1)</f>
        <v>0</v>
      </c>
      <c r="N81" s="56">
        <f>'Indicator Data'!C84/'Indicator Data'!$CB84</f>
        <v>9.3797958311196792E-4</v>
      </c>
      <c r="O81" s="56">
        <f>'Indicator Data'!D84/'Indicator Data'!$CB84</f>
        <v>7.4825599974101856E-6</v>
      </c>
      <c r="P81" s="56">
        <f>IF(F81=0.1,"x",'Indicator Data'!E84/'Indicator Data'!$CB84)</f>
        <v>1.4553166500397903E-2</v>
      </c>
      <c r="Q81" s="56">
        <f>'Indicator Data'!F84/'Indicator Data'!$CB84</f>
        <v>0</v>
      </c>
      <c r="R81" s="56">
        <f>'Indicator Data'!G84/'Indicator Data'!$CB84</f>
        <v>0</v>
      </c>
      <c r="S81" s="56">
        <f>'Indicator Data'!H84/'Indicator Data'!$CB84</f>
        <v>0</v>
      </c>
      <c r="T81" s="56">
        <f>'Indicator Data'!I84/'Indicator Data'!$CB84</f>
        <v>0</v>
      </c>
      <c r="U81" s="56">
        <f>'Indicator Data'!J84/'Indicator Data'!$CB84</f>
        <v>0</v>
      </c>
      <c r="V81" s="55">
        <f t="shared" si="110"/>
        <v>4.7</v>
      </c>
      <c r="W81" s="55">
        <f t="shared" si="111"/>
        <v>0.1</v>
      </c>
      <c r="X81" s="55">
        <f t="shared" si="112"/>
        <v>2.7</v>
      </c>
      <c r="Y81" s="55">
        <f t="shared" si="113"/>
        <v>9.6999999999999993</v>
      </c>
      <c r="Z81" s="55">
        <f t="shared" si="114"/>
        <v>0</v>
      </c>
      <c r="AA81" s="55">
        <f t="shared" si="115"/>
        <v>0</v>
      </c>
      <c r="AB81" s="55">
        <f t="shared" si="116"/>
        <v>0</v>
      </c>
      <c r="AC81" s="55">
        <f t="shared" si="117"/>
        <v>0</v>
      </c>
      <c r="AD81" s="55">
        <f t="shared" si="118"/>
        <v>0</v>
      </c>
      <c r="AE81" s="55">
        <f t="shared" si="119"/>
        <v>0</v>
      </c>
      <c r="AF81" s="55">
        <f t="shared" si="120"/>
        <v>0</v>
      </c>
      <c r="AG81" s="55">
        <f>ROUND(IF('Indicator Data'!K84=0,0,IF('Indicator Data'!K84&gt;AG$195,10,IF('Indicator Data'!K84&lt;AG$194,0,10-(AG$195-'Indicator Data'!K84)/(AG$195-AG$194)*10))),1)</f>
        <v>1</v>
      </c>
      <c r="AH81" s="55">
        <f t="shared" si="121"/>
        <v>6.8</v>
      </c>
      <c r="AI81" s="55">
        <f t="shared" si="122"/>
        <v>2.5</v>
      </c>
      <c r="AJ81" s="55">
        <f t="shared" si="123"/>
        <v>0</v>
      </c>
      <c r="AK81" s="55">
        <f t="shared" si="124"/>
        <v>0</v>
      </c>
      <c r="AL81" s="55">
        <f t="shared" si="125"/>
        <v>0</v>
      </c>
      <c r="AM81" s="55">
        <f t="shared" si="126"/>
        <v>0</v>
      </c>
      <c r="AN81" s="55">
        <f t="shared" si="127"/>
        <v>0</v>
      </c>
      <c r="AO81" s="183">
        <f t="shared" si="128"/>
        <v>5.4</v>
      </c>
      <c r="AP81" s="183">
        <f t="shared" si="148"/>
        <v>9.5</v>
      </c>
      <c r="AQ81" s="183">
        <f t="shared" si="129"/>
        <v>0</v>
      </c>
      <c r="AR81" s="183">
        <f t="shared" si="130"/>
        <v>0</v>
      </c>
      <c r="AS81" s="55">
        <f t="shared" si="131"/>
        <v>0.5</v>
      </c>
      <c r="AT81" s="55">
        <f>IF('Indicator Data'!L84="No data","x",IF('Indicator Data'!CC84&lt;1000,"x",ROUND((IF('Indicator Data'!L84&gt;AT$195,10,IF('Indicator Data'!L84&lt;AT$194,0,10-(AT$195-'Indicator Data'!L84)/(AT$195-AT$194)*10))),1)))</f>
        <v>6.1</v>
      </c>
      <c r="AU81" s="183">
        <f t="shared" si="132"/>
        <v>3.3</v>
      </c>
      <c r="AV81" s="55">
        <f>IF('Indicator Data'!M84="No data","x",ROUND(IF('Indicator Data'!M84=0,0,IF(LOG('Indicator Data'!M84)&gt;AV$195,10,IF(LOG('Indicator Data'!M84)&lt;AV$194,0,10-(AV$195-LOG('Indicator Data'!M84))/(AV$195-AV$194)*10))),1))</f>
        <v>9.3000000000000007</v>
      </c>
      <c r="AW81" s="56">
        <f>IF(AV81="x","x",'Indicator Data'!M84/'Indicator Data'!$CB84)</f>
        <v>0.86484974849424845</v>
      </c>
      <c r="AX81" s="55">
        <f t="shared" si="149"/>
        <v>9.6</v>
      </c>
      <c r="AY81" s="55">
        <f t="shared" si="150"/>
        <v>9.5</v>
      </c>
      <c r="AZ81" s="55" t="str">
        <f>IF('Indicator Data'!N84="No data","x",ROUND(IF('Indicator Data'!N84=0,0,IF(LOG('Indicator Data'!N84)&gt;AZ$195,10,IF(LOG('Indicator Data'!N84)&lt;AZ$194,0,10-(AZ$195-LOG('Indicator Data'!N84))/(AZ$195-AZ$194)*10))),1))</f>
        <v>x</v>
      </c>
      <c r="BA81" s="56" t="str">
        <f>IF(AZ81="x","x",'Indicator Data'!N84/'Indicator Data'!$CB84)</f>
        <v>x</v>
      </c>
      <c r="BB81" s="55" t="str">
        <f t="shared" si="151"/>
        <v>x</v>
      </c>
      <c r="BC81" s="55" t="str">
        <f t="shared" si="152"/>
        <v>x</v>
      </c>
      <c r="BD81" s="55" t="str">
        <f>IF('Indicator Data'!O84="No data","x",ROUND(IF('Indicator Data'!O84=0,0,IF(LOG('Indicator Data'!O84)&gt;BD$195,10,IF(LOG('Indicator Data'!O84)&lt;BD$194,0,10-(BD$195-LOG('Indicator Data'!O84))/(BD$195-BD$194)*10))),1))</f>
        <v>x</v>
      </c>
      <c r="BE81" s="56" t="str">
        <f>IF(BD81="x","x",'Indicator Data'!O84/'Indicator Data'!$CB84)</f>
        <v>x</v>
      </c>
      <c r="BF81" s="55" t="str">
        <f t="shared" si="153"/>
        <v>x</v>
      </c>
      <c r="BG81" s="55" t="str">
        <f t="shared" si="154"/>
        <v>x</v>
      </c>
      <c r="BH81" s="55" t="str">
        <f>IF('Indicator Data'!P84="No data","x",ROUND(IF('Indicator Data'!P84=0,0,IF(LOG('Indicator Data'!P84)&gt;BH$195,10,IF(LOG('Indicator Data'!P84)&lt;BH$194,0,10-(BH$195-LOG('Indicator Data'!P84))/(BH$195-BH$194)*10))),1))</f>
        <v>x</v>
      </c>
      <c r="BI81" s="56" t="str">
        <f>IF(BH81="x","x",'Indicator Data'!P84/'Indicator Data'!$CB84)</f>
        <v>x</v>
      </c>
      <c r="BJ81" s="55" t="str">
        <f t="shared" si="155"/>
        <v>x</v>
      </c>
      <c r="BK81" s="55" t="str">
        <f t="shared" si="156"/>
        <v>x</v>
      </c>
      <c r="BL81" s="55">
        <f t="shared" si="157"/>
        <v>9.5</v>
      </c>
      <c r="BM81" s="55">
        <f>ROUND(IF('Indicator Data'!Q84=0,0,IF(LOG('Indicator Data'!Q84)&gt;BM$195,10,IF(LOG('Indicator Data'!Q84)&lt;BM$194,0,10-(BM$195-LOG('Indicator Data'!Q84))/(BM$195-BM$194)*10))),1)</f>
        <v>7.9</v>
      </c>
      <c r="BN81" s="55">
        <f>ROUND(IF('Indicator Data'!R84=0,0,IF(LOG('Indicator Data'!R84)&gt;BN$195,10,IF(LOG('Indicator Data'!R84)&lt;BN$194,0,10-(BN$195-LOG('Indicator Data'!R84))/(BN$195-BN$194)*10))),1)</f>
        <v>0</v>
      </c>
      <c r="BO81" s="55">
        <f t="shared" si="158"/>
        <v>2.6333333333333333</v>
      </c>
      <c r="BP81" s="56">
        <f>'Indicator Data'!Q84/'Indicator Data'!$CB84</f>
        <v>0.10011230552813079</v>
      </c>
      <c r="BQ81" s="56">
        <f>'Indicator Data'!R84/'Indicator Data'!$CB84</f>
        <v>0</v>
      </c>
      <c r="BR81" s="55">
        <f t="shared" si="133"/>
        <v>1</v>
      </c>
      <c r="BS81" s="55">
        <f t="shared" si="134"/>
        <v>0</v>
      </c>
      <c r="BT81" s="55">
        <f t="shared" si="135"/>
        <v>0.33333333333333331</v>
      </c>
      <c r="BU81" s="55">
        <f t="shared" si="159"/>
        <v>1.6</v>
      </c>
      <c r="BV81" s="55">
        <f>ROUND(IF('Indicator Data'!S84=0,0,IF(LOG('Indicator Data'!S84)&gt;BV$195,10,IF(LOG('Indicator Data'!S84)&lt;BV$194,0,10-(BV$195-LOG('Indicator Data'!S84))/(BV$195-BV$194)*10))),1)</f>
        <v>0</v>
      </c>
      <c r="BW81" s="55">
        <f>ROUND(IF('Indicator Data'!T84=0,0,IF(LOG('Indicator Data'!T84)&gt;BW$195,10,IF(LOG('Indicator Data'!T84)&lt;BW$194,0,10-(BW$195-LOG('Indicator Data'!T84))/(BW$195-BW$194)*10))),1)</f>
        <v>0</v>
      </c>
      <c r="BX81" s="55">
        <f t="shared" si="160"/>
        <v>0</v>
      </c>
      <c r="BY81" s="56">
        <f>'Indicator Data'!S84/'Indicator Data'!$CB84</f>
        <v>0</v>
      </c>
      <c r="BZ81" s="56">
        <f>'Indicator Data'!T84/'Indicator Data'!$CB84</f>
        <v>0</v>
      </c>
      <c r="CA81" s="55">
        <f t="shared" si="136"/>
        <v>0</v>
      </c>
      <c r="CB81" s="55">
        <f t="shared" si="137"/>
        <v>0</v>
      </c>
      <c r="CC81" s="55">
        <f t="shared" si="161"/>
        <v>0</v>
      </c>
      <c r="CD81" s="55">
        <f t="shared" si="162"/>
        <v>0</v>
      </c>
      <c r="CE81" s="55">
        <f t="shared" si="163"/>
        <v>0.8</v>
      </c>
      <c r="CF81" s="55">
        <f>ROUND(IF('Indicator Data'!U84=0,0,IF(LOG('Indicator Data'!U84)&gt;CF$195,10,IF(LOG('Indicator Data'!U84)&lt;CF$194,0,10-(CF$195-LOG('Indicator Data'!U84))/(CF$195-CF$194)*10))),1)</f>
        <v>7.6</v>
      </c>
      <c r="CG81" s="56">
        <f>'Indicator Data'!U84/'Indicator Data'!$CB84</f>
        <v>5.6195255378280289E-2</v>
      </c>
      <c r="CH81" s="55">
        <f t="shared" si="138"/>
        <v>0.6</v>
      </c>
      <c r="CI81" s="55">
        <f t="shared" si="164"/>
        <v>5</v>
      </c>
      <c r="CJ81" s="55">
        <f>ROUND(IF('Indicator Data'!V84=0,0,IF(LOG('Indicator Data'!V84)&gt;CJ$195,10,IF(LOG('Indicator Data'!V84)&lt;CJ$194,0,10-(CJ$195-LOG('Indicator Data'!V84))/(CJ$195-CJ$194)*10))),1)</f>
        <v>9.1</v>
      </c>
      <c r="CK81" s="56">
        <f>IF('Indicator Data'!V84/'Indicator Data'!$CB84&gt;1,1,'Indicator Data'!V84/'Indicator Data'!$CB84)</f>
        <v>0.66166473411527593</v>
      </c>
      <c r="CL81" s="55">
        <f t="shared" si="139"/>
        <v>6.6</v>
      </c>
      <c r="CM81" s="55">
        <f t="shared" si="165"/>
        <v>8.1</v>
      </c>
      <c r="CN81" s="55">
        <f>ROUND(IF('Indicator Data'!W84=0,0,IF(LOG('Indicator Data'!W84)&gt;CN$195,10,IF(LOG('Indicator Data'!W84)&lt;CN$194,0,10-(CN$195-LOG('Indicator Data'!W84))/(CN$195-CN$194)*10))),1)</f>
        <v>9.3000000000000007</v>
      </c>
      <c r="CO81" s="56">
        <f>'Indicator Data'!W84/'Indicator Data'!$CB84</f>
        <v>0.86330711343555555</v>
      </c>
      <c r="CP81" s="55">
        <f t="shared" si="140"/>
        <v>8.6</v>
      </c>
      <c r="CQ81" s="55">
        <f t="shared" si="166"/>
        <v>9</v>
      </c>
      <c r="CR81" s="55">
        <f t="shared" si="141"/>
        <v>6.6</v>
      </c>
      <c r="CS81" s="55">
        <f>IF('Indicator Data'!BR84="No data","x",ROUND(IF('Indicator Data'!BR84&gt;CS$195,0,IF('Indicator Data'!BR84&lt;CS$194,10,(CS$195-'Indicator Data'!BR84)/(CS$195-CS$194)*10)),1))</f>
        <v>0.7</v>
      </c>
      <c r="CT81" s="55">
        <f>IF('Indicator Data'!BS84="No data","x",ROUND(IF('Indicator Data'!BS84&gt;CT$195,0,IF('Indicator Data'!BS84&lt;CT$194,10,(CT$195-'Indicator Data'!BS84)/(CT$195-CT$194)*10)),1))</f>
        <v>0.6</v>
      </c>
      <c r="CU81" s="55">
        <f>IF('Indicator Data'!AC84="No data","x",ROUND(IF('Indicator Data'!AC84&gt;CU$195,0,IF('Indicator Data'!AC84&lt;CU$194,10,(CU$195-'Indicator Data'!AC84)/(CU$195-CU$194)*10)),1))</f>
        <v>0.5</v>
      </c>
      <c r="CV81" s="55">
        <f t="shared" si="142"/>
        <v>0.6</v>
      </c>
      <c r="CW81" s="55">
        <f>IF('Indicator Data'!X84="No data","x",ROUND(IF(LOG('Indicator Data'!X84)&gt;CW$195,10,IF(LOG('Indicator Data'!X84)&lt;CW$194,0,10-(CW$195-LOG('Indicator Data'!X84))/(CW$195-CW$194)*10)),1))</f>
        <v>6.5</v>
      </c>
      <c r="CX81" s="55">
        <f>IF('Indicator Data'!Y84="No data","x",ROUND(IF('Indicator Data'!Y84&gt;CX$195,10,IF('Indicator Data'!Y84&lt;CX$194,0,10-(CX$195-'Indicator Data'!Y84)/(CX$195-CX$194)*10)),1))</f>
        <v>5.2</v>
      </c>
      <c r="CY81" s="55">
        <f>IF('Indicator Data'!Z84="No data","x",ROUND(IF('Indicator Data'!Z84&gt;CY$195,10,IF('Indicator Data'!Z84&lt;CY$194,0,10-(CY$195-'Indicator Data'!Z84)/(CY$195-CY$194)*10)),1))</f>
        <v>7</v>
      </c>
      <c r="CZ81" s="55" t="str">
        <f>IF('Indicator Data'!AA84="No data","x",ROUND(IF('Indicator Data'!AA84&gt;CZ$195,10,IF('Indicator Data'!AA84&lt;CZ$194,0,10-(CZ$195-'Indicator Data'!AA84)/(CZ$195-CZ$194)*10)),1))</f>
        <v>x</v>
      </c>
      <c r="DA81" s="55">
        <f t="shared" si="167"/>
        <v>6.2</v>
      </c>
      <c r="DB81" s="55">
        <f t="shared" si="168"/>
        <v>4.3</v>
      </c>
      <c r="DC81" s="55">
        <f>IF('Indicator Data'!AF84="No data","x",ROUND(IF('Indicator Data'!AF84&gt;DC$195,10,IF('Indicator Data'!AF84&lt;DC$194,0,10-(DC$195-'Indicator Data'!AF84)/(DC$195-DC$194)*10)),1))</f>
        <v>5.2</v>
      </c>
      <c r="DD81" s="55">
        <f>IF('Indicator Data'!AG84="No data","x",ROUND(IF('Indicator Data'!AG84&gt;DD$195,10,IF('Indicator Data'!AG84&lt;DD$194,0,10-(DD$195-'Indicator Data'!AG84)/(DD$195-DD$194)*10)),1))</f>
        <v>5.8</v>
      </c>
      <c r="DE81" s="55">
        <f t="shared" si="169"/>
        <v>5.9</v>
      </c>
      <c r="DF81" s="55">
        <f>IF('Indicator Data'!AB84="No data","x",ROUND(IF('Indicator Data'!AB84&gt;DF$195,10,IF('Indicator Data'!AB84&lt;DF$194,0,10-(DF$195-'Indicator Data'!AB84)/(DF$195-DF$194)*10)),1))</f>
        <v>0</v>
      </c>
      <c r="DG81" s="55">
        <f t="shared" si="170"/>
        <v>0.5</v>
      </c>
      <c r="DH81" s="184">
        <f>IF('Indicator Data'!AD84="No data","x",'Indicator Data'!AD84/'Indicator Data'!$CA84)</f>
        <v>1.4072830561364752E-4</v>
      </c>
      <c r="DI81" s="55">
        <f t="shared" si="171"/>
        <v>8.6</v>
      </c>
      <c r="DJ81" s="55">
        <f>IF('Indicator Data'!AE84="No data","x",ROUND(IF('Indicator Data'!AE84&gt;DJ$195,0,IF('Indicator Data'!AE84&lt;DJ$194,10,(DJ$195-'Indicator Data'!AE84)/(DJ$195-DJ$194)*10)),1))</f>
        <v>4</v>
      </c>
      <c r="DK81" s="55">
        <f t="shared" si="172"/>
        <v>6.3</v>
      </c>
      <c r="DL81" s="55">
        <f t="shared" si="173"/>
        <v>4.2</v>
      </c>
      <c r="DM81" s="57">
        <f t="shared" si="143"/>
        <v>6.8</v>
      </c>
      <c r="DN81" s="58">
        <f t="shared" si="144"/>
        <v>5.3</v>
      </c>
      <c r="DO81" s="55">
        <f>ROUND(IF('Indicator Data'!AH84=0,0,IF('Indicator Data'!AH84&gt;DO$195,10,IF('Indicator Data'!AH84&lt;DO$194,0,10-(DO$195-'Indicator Data'!AH84)/(DO$195-DO$194)*10))),1)</f>
        <v>10</v>
      </c>
      <c r="DP81" s="55">
        <f>ROUND(IF('Indicator Data'!AI84=0,0,IF(LOG('Indicator Data'!AI84)&gt;LOG(DP$195),10,IF(LOG('Indicator Data'!AI84)&lt;LOG(DP$194),0,10-(LOG(DP$195)-LOG('Indicator Data'!AI84))/(LOG(DP$195)-LOG(DP$194))*10))),1)</f>
        <v>10</v>
      </c>
      <c r="DQ81" s="57">
        <f t="shared" si="145"/>
        <v>10</v>
      </c>
      <c r="DR81" s="55">
        <f>'Indicator Data'!AJ84</f>
        <v>5</v>
      </c>
      <c r="DS81" s="55">
        <f>'Indicator Data'!AK84</f>
        <v>0</v>
      </c>
      <c r="DT81" s="57">
        <f t="shared" si="146"/>
        <v>10</v>
      </c>
      <c r="DU81" s="58">
        <f t="shared" si="147"/>
        <v>10</v>
      </c>
      <c r="DV81" s="15"/>
      <c r="DW81" s="103"/>
    </row>
    <row r="82" spans="1:127" s="4" customFormat="1" x14ac:dyDescent="0.25">
      <c r="A82" s="121" t="str">
        <f>'Indicator Data'!A85</f>
        <v>Ireland</v>
      </c>
      <c r="B82" s="59" t="str">
        <f>'Indicator Data'!B85</f>
        <v>IRL</v>
      </c>
      <c r="C82" s="55">
        <f>ROUND(IF('Indicator Data'!C85=0,0.1,IF(LOG('Indicator Data'!C85)&gt;C$195,10,IF(LOG('Indicator Data'!C85)&lt;C$194,0,10-(C$195-LOG('Indicator Data'!C85))/(C$195-C$194)*10))),1)</f>
        <v>0.1</v>
      </c>
      <c r="D82" s="55">
        <f>ROUND(IF('Indicator Data'!D85=0,0.1,IF(LOG('Indicator Data'!D85)&gt;D$195,10,IF(LOG('Indicator Data'!D85)&lt;D$194,0,10-(D$195-LOG('Indicator Data'!D85))/(D$195-D$194)*10))),1)</f>
        <v>0.1</v>
      </c>
      <c r="E82" s="55">
        <f t="shared" si="107"/>
        <v>0.1</v>
      </c>
      <c r="F82" s="55">
        <f>IF('Indicator Data'!E85="No data",0.1,(ROUND(IF('Indicator Data'!E85=0,0,IF(LOG('Indicator Data'!E85)&gt;F$195,10,IF(LOG('Indicator Data'!E85)&lt;F$194,0,10-(F$195-LOG('Indicator Data'!E85))/(F$195-F$194)*10))),1)))</f>
        <v>5.4</v>
      </c>
      <c r="G82" s="55">
        <f>ROUND(IF('Indicator Data'!F85=0,0,IF(LOG('Indicator Data'!F85)&gt;G$195,10,IF(LOG('Indicator Data'!F85)&lt;G$194,0,10-(G$195-LOG('Indicator Data'!F85))/(G$195-G$194)*10))),1)</f>
        <v>5.0999999999999996</v>
      </c>
      <c r="H82" s="55">
        <f>ROUND(IF('Indicator Data'!G85=0,0,IF(LOG('Indicator Data'!G85)&gt;H$195,10,IF(LOG('Indicator Data'!G85)&lt;H$194,0,10-(H$195-LOG('Indicator Data'!G85))/(H$195-H$194)*10))),1)</f>
        <v>0</v>
      </c>
      <c r="I82" s="55">
        <f>ROUND(IF('Indicator Data'!H85=0,0,IF(LOG('Indicator Data'!H85)&gt;I$195,10,IF(LOG('Indicator Data'!H85)&lt;I$194,0,10-(I$195-LOG('Indicator Data'!H85))/(I$195-I$194)*10))),1)</f>
        <v>0</v>
      </c>
      <c r="J82" s="55">
        <f t="shared" si="108"/>
        <v>0</v>
      </c>
      <c r="K82" s="55">
        <f>ROUND(IF('Indicator Data'!I85=0,0,IF(LOG('Indicator Data'!I85)&gt;K$195,10,IF(LOG('Indicator Data'!I85)&lt;K$194,0,10-(K$195-LOG('Indicator Data'!I85))/(K$195-K$194)*10))),1)</f>
        <v>0</v>
      </c>
      <c r="L82" s="55">
        <f t="shared" si="109"/>
        <v>0</v>
      </c>
      <c r="M82" s="55">
        <f>ROUND(IF('Indicator Data'!J85=0,0,IF(LOG('Indicator Data'!J85)&gt;M$195,10,IF(LOG('Indicator Data'!J85)&lt;M$194,0,10-(M$195-LOG('Indicator Data'!J85))/(M$195-M$194)*10))),1)</f>
        <v>0</v>
      </c>
      <c r="N82" s="56">
        <f>'Indicator Data'!C85/'Indicator Data'!$CB85</f>
        <v>0</v>
      </c>
      <c r="O82" s="56">
        <f>'Indicator Data'!D85/'Indicator Data'!$CB85</f>
        <v>0</v>
      </c>
      <c r="P82" s="56">
        <f>IF(F82=0.1,"x",'Indicator Data'!E85/'Indicator Data'!$CB85)</f>
        <v>3.0544615447447776E-3</v>
      </c>
      <c r="Q82" s="56">
        <f>'Indicator Data'!F85/'Indicator Data'!$CB85</f>
        <v>2.3747370857185644E-6</v>
      </c>
      <c r="R82" s="56">
        <f>'Indicator Data'!G85/'Indicator Data'!$CB85</f>
        <v>0</v>
      </c>
      <c r="S82" s="56">
        <f>'Indicator Data'!H85/'Indicator Data'!$CB85</f>
        <v>0</v>
      </c>
      <c r="T82" s="56">
        <f>'Indicator Data'!I85/'Indicator Data'!$CB85</f>
        <v>0</v>
      </c>
      <c r="U82" s="56">
        <f>'Indicator Data'!J85/'Indicator Data'!$CB85</f>
        <v>0</v>
      </c>
      <c r="V82" s="55">
        <f t="shared" si="110"/>
        <v>0</v>
      </c>
      <c r="W82" s="55">
        <f t="shared" si="111"/>
        <v>0</v>
      </c>
      <c r="X82" s="55">
        <f t="shared" si="112"/>
        <v>0</v>
      </c>
      <c r="Y82" s="55">
        <f t="shared" si="113"/>
        <v>2</v>
      </c>
      <c r="Z82" s="55">
        <f t="shared" si="114"/>
        <v>6.4</v>
      </c>
      <c r="AA82" s="55">
        <f t="shared" si="115"/>
        <v>0</v>
      </c>
      <c r="AB82" s="55">
        <f t="shared" si="116"/>
        <v>0</v>
      </c>
      <c r="AC82" s="55">
        <f t="shared" si="117"/>
        <v>0</v>
      </c>
      <c r="AD82" s="55">
        <f t="shared" si="118"/>
        <v>0</v>
      </c>
      <c r="AE82" s="55">
        <f t="shared" si="119"/>
        <v>0</v>
      </c>
      <c r="AF82" s="55">
        <f t="shared" si="120"/>
        <v>0</v>
      </c>
      <c r="AG82" s="55">
        <f>ROUND(IF('Indicator Data'!K85=0,0,IF('Indicator Data'!K85&gt;AG$195,10,IF('Indicator Data'!K85&lt;AG$194,0,10-(AG$195-'Indicator Data'!K85)/(AG$195-AG$194)*10))),1)</f>
        <v>0</v>
      </c>
      <c r="AH82" s="55">
        <f t="shared" si="121"/>
        <v>0.1</v>
      </c>
      <c r="AI82" s="55">
        <f t="shared" si="122"/>
        <v>0.1</v>
      </c>
      <c r="AJ82" s="55">
        <f t="shared" si="123"/>
        <v>0</v>
      </c>
      <c r="AK82" s="55">
        <f t="shared" si="124"/>
        <v>0</v>
      </c>
      <c r="AL82" s="55">
        <f t="shared" si="125"/>
        <v>0</v>
      </c>
      <c r="AM82" s="55">
        <f t="shared" si="126"/>
        <v>0</v>
      </c>
      <c r="AN82" s="55">
        <f t="shared" si="127"/>
        <v>0</v>
      </c>
      <c r="AO82" s="183">
        <f t="shared" si="128"/>
        <v>0.1</v>
      </c>
      <c r="AP82" s="183">
        <f t="shared" si="148"/>
        <v>3.9</v>
      </c>
      <c r="AQ82" s="183">
        <f t="shared" si="129"/>
        <v>5.8</v>
      </c>
      <c r="AR82" s="183">
        <f t="shared" si="130"/>
        <v>0</v>
      </c>
      <c r="AS82" s="55">
        <f t="shared" si="131"/>
        <v>0</v>
      </c>
      <c r="AT82" s="55">
        <f>IF('Indicator Data'!L85="No data","x",IF('Indicator Data'!CC85&lt;1000,"x",ROUND((IF('Indicator Data'!L85&gt;AT$195,10,IF('Indicator Data'!L85&lt;AT$194,0,10-(AT$195-'Indicator Data'!L85)/(AT$195-AT$194)*10))),1)))</f>
        <v>1</v>
      </c>
      <c r="AU82" s="183">
        <f t="shared" si="132"/>
        <v>0.5</v>
      </c>
      <c r="AV82" s="55">
        <f>IF('Indicator Data'!M85="No data","x",ROUND(IF('Indicator Data'!M85=0,0,IF(LOG('Indicator Data'!M85)&gt;AV$195,10,IF(LOG('Indicator Data'!M85)&lt;AV$194,0,10-(AV$195-LOG('Indicator Data'!M85))/(AV$195-AV$194)*10))),1))</f>
        <v>0</v>
      </c>
      <c r="AW82" s="56">
        <f>IF(AV82="x","x",'Indicator Data'!M85/'Indicator Data'!$CB85)</f>
        <v>0</v>
      </c>
      <c r="AX82" s="55">
        <f t="shared" si="149"/>
        <v>0</v>
      </c>
      <c r="AY82" s="55">
        <f t="shared" si="150"/>
        <v>0</v>
      </c>
      <c r="AZ82" s="55" t="str">
        <f>IF('Indicator Data'!N85="No data","x",ROUND(IF('Indicator Data'!N85=0,0,IF(LOG('Indicator Data'!N85)&gt;AZ$195,10,IF(LOG('Indicator Data'!N85)&lt;AZ$194,0,10-(AZ$195-LOG('Indicator Data'!N85))/(AZ$195-AZ$194)*10))),1))</f>
        <v>x</v>
      </c>
      <c r="BA82" s="56" t="str">
        <f>IF(AZ82="x","x",'Indicator Data'!N85/'Indicator Data'!$CB85)</f>
        <v>x</v>
      </c>
      <c r="BB82" s="55" t="str">
        <f t="shared" si="151"/>
        <v>x</v>
      </c>
      <c r="BC82" s="55" t="str">
        <f t="shared" si="152"/>
        <v>x</v>
      </c>
      <c r="BD82" s="55" t="str">
        <f>IF('Indicator Data'!O85="No data","x",ROUND(IF('Indicator Data'!O85=0,0,IF(LOG('Indicator Data'!O85)&gt;BD$195,10,IF(LOG('Indicator Data'!O85)&lt;BD$194,0,10-(BD$195-LOG('Indicator Data'!O85))/(BD$195-BD$194)*10))),1))</f>
        <v>x</v>
      </c>
      <c r="BE82" s="56" t="str">
        <f>IF(BD82="x","x",'Indicator Data'!O85/'Indicator Data'!$CB85)</f>
        <v>x</v>
      </c>
      <c r="BF82" s="55" t="str">
        <f t="shared" si="153"/>
        <v>x</v>
      </c>
      <c r="BG82" s="55" t="str">
        <f t="shared" si="154"/>
        <v>x</v>
      </c>
      <c r="BH82" s="55" t="str">
        <f>IF('Indicator Data'!P85="No data","x",ROUND(IF('Indicator Data'!P85=0,0,IF(LOG('Indicator Data'!P85)&gt;BH$195,10,IF(LOG('Indicator Data'!P85)&lt;BH$194,0,10-(BH$195-LOG('Indicator Data'!P85))/(BH$195-BH$194)*10))),1))</f>
        <v>x</v>
      </c>
      <c r="BI82" s="56" t="str">
        <f>IF(BH82="x","x",'Indicator Data'!P85/'Indicator Data'!$CB85)</f>
        <v>x</v>
      </c>
      <c r="BJ82" s="55" t="str">
        <f t="shared" si="155"/>
        <v>x</v>
      </c>
      <c r="BK82" s="55" t="str">
        <f t="shared" si="156"/>
        <v>x</v>
      </c>
      <c r="BL82" s="55">
        <f t="shared" si="157"/>
        <v>0</v>
      </c>
      <c r="BM82" s="55">
        <f>ROUND(IF('Indicator Data'!Q85=0,0,IF(LOG('Indicator Data'!Q85)&gt;BM$195,10,IF(LOG('Indicator Data'!Q85)&lt;BM$194,0,10-(BM$195-LOG('Indicator Data'!Q85))/(BM$195-BM$194)*10))),1)</f>
        <v>0</v>
      </c>
      <c r="BN82" s="55">
        <f>ROUND(IF('Indicator Data'!R85=0,0,IF(LOG('Indicator Data'!R85)&gt;BN$195,10,IF(LOG('Indicator Data'!R85)&lt;BN$194,0,10-(BN$195-LOG('Indicator Data'!R85))/(BN$195-BN$194)*10))),1)</f>
        <v>0</v>
      </c>
      <c r="BO82" s="55">
        <f t="shared" si="158"/>
        <v>0</v>
      </c>
      <c r="BP82" s="56">
        <f>'Indicator Data'!Q85/'Indicator Data'!$CB85</f>
        <v>0</v>
      </c>
      <c r="BQ82" s="56">
        <f>'Indicator Data'!R85/'Indicator Data'!$CB85</f>
        <v>0</v>
      </c>
      <c r="BR82" s="55">
        <f t="shared" si="133"/>
        <v>0</v>
      </c>
      <c r="BS82" s="55">
        <f t="shared" si="134"/>
        <v>0</v>
      </c>
      <c r="BT82" s="55">
        <f t="shared" si="135"/>
        <v>0</v>
      </c>
      <c r="BU82" s="55">
        <f t="shared" si="159"/>
        <v>0</v>
      </c>
      <c r="BV82" s="55">
        <f>ROUND(IF('Indicator Data'!S85=0,0,IF(LOG('Indicator Data'!S85)&gt;BV$195,10,IF(LOG('Indicator Data'!S85)&lt;BV$194,0,10-(BV$195-LOG('Indicator Data'!S85))/(BV$195-BV$194)*10))),1)</f>
        <v>0</v>
      </c>
      <c r="BW82" s="55">
        <f>ROUND(IF('Indicator Data'!T85=0,0,IF(LOG('Indicator Data'!T85)&gt;BW$195,10,IF(LOG('Indicator Data'!T85)&lt;BW$194,0,10-(BW$195-LOG('Indicator Data'!T85))/(BW$195-BW$194)*10))),1)</f>
        <v>0</v>
      </c>
      <c r="BX82" s="55">
        <f t="shared" si="160"/>
        <v>0</v>
      </c>
      <c r="BY82" s="56">
        <f>'Indicator Data'!S85/'Indicator Data'!$CB85</f>
        <v>0</v>
      </c>
      <c r="BZ82" s="56">
        <f>'Indicator Data'!T85/'Indicator Data'!$CB85</f>
        <v>0</v>
      </c>
      <c r="CA82" s="55">
        <f t="shared" si="136"/>
        <v>0</v>
      </c>
      <c r="CB82" s="55">
        <f t="shared" si="137"/>
        <v>0</v>
      </c>
      <c r="CC82" s="55">
        <f t="shared" si="161"/>
        <v>0</v>
      </c>
      <c r="CD82" s="55">
        <f t="shared" si="162"/>
        <v>0</v>
      </c>
      <c r="CE82" s="55">
        <f t="shared" si="163"/>
        <v>0</v>
      </c>
      <c r="CF82" s="55">
        <f>ROUND(IF('Indicator Data'!U85=0,0,IF(LOG('Indicator Data'!U85)&gt;CF$195,10,IF(LOG('Indicator Data'!U85)&lt;CF$194,0,10-(CF$195-LOG('Indicator Data'!U85))/(CF$195-CF$194)*10))),1)</f>
        <v>0</v>
      </c>
      <c r="CG82" s="56">
        <f>'Indicator Data'!U85/'Indicator Data'!$CB85</f>
        <v>0</v>
      </c>
      <c r="CH82" s="55">
        <f t="shared" si="138"/>
        <v>0</v>
      </c>
      <c r="CI82" s="55">
        <f t="shared" si="164"/>
        <v>0</v>
      </c>
      <c r="CJ82" s="55">
        <f>ROUND(IF('Indicator Data'!V85=0,0,IF(LOG('Indicator Data'!V85)&gt;CJ$195,10,IF(LOG('Indicator Data'!V85)&lt;CJ$194,0,10-(CJ$195-LOG('Indicator Data'!V85))/(CJ$195-CJ$194)*10))),1)</f>
        <v>0</v>
      </c>
      <c r="CK82" s="56">
        <f>IF('Indicator Data'!V85/'Indicator Data'!$CB85&gt;1,1,'Indicator Data'!V85/'Indicator Data'!$CB85)</f>
        <v>0</v>
      </c>
      <c r="CL82" s="55">
        <f t="shared" si="139"/>
        <v>0</v>
      </c>
      <c r="CM82" s="55">
        <f t="shared" si="165"/>
        <v>0</v>
      </c>
      <c r="CN82" s="55">
        <f>ROUND(IF('Indicator Data'!W85=0,0,IF(LOG('Indicator Data'!W85)&gt;CN$195,10,IF(LOG('Indicator Data'!W85)&lt;CN$194,0,10-(CN$195-LOG('Indicator Data'!W85))/(CN$195-CN$194)*10))),1)</f>
        <v>0</v>
      </c>
      <c r="CO82" s="56">
        <f>'Indicator Data'!W85/'Indicator Data'!$CB85</f>
        <v>0</v>
      </c>
      <c r="CP82" s="55">
        <f t="shared" si="140"/>
        <v>0</v>
      </c>
      <c r="CQ82" s="55">
        <f t="shared" si="166"/>
        <v>0</v>
      </c>
      <c r="CR82" s="55">
        <f t="shared" si="141"/>
        <v>0</v>
      </c>
      <c r="CS82" s="55">
        <f>IF('Indicator Data'!BR85="No data","x",ROUND(IF('Indicator Data'!BR85&gt;CS$195,0,IF('Indicator Data'!BR85&lt;CS$194,10,(CS$195-'Indicator Data'!BR85)/(CS$195-CS$194)*10)),1))</f>
        <v>1</v>
      </c>
      <c r="CT82" s="55">
        <f>IF('Indicator Data'!BS85="No data","x",ROUND(IF('Indicator Data'!BS85&gt;CT$195,0,IF('Indicator Data'!BS85&lt;CT$194,10,(CT$195-'Indicator Data'!BS85)/(CT$195-CT$194)*10)),1))</f>
        <v>0.4</v>
      </c>
      <c r="CU82" s="55" t="str">
        <f>IF('Indicator Data'!AC85="No data","x",ROUND(IF('Indicator Data'!AC85&gt;CU$195,0,IF('Indicator Data'!AC85&lt;CU$194,10,(CU$195-'Indicator Data'!AC85)/(CU$195-CU$194)*10)),1))</f>
        <v>x</v>
      </c>
      <c r="CV82" s="55">
        <f t="shared" si="142"/>
        <v>0.7</v>
      </c>
      <c r="CW82" s="55">
        <f>IF('Indicator Data'!X85="No data","x",ROUND(IF(LOG('Indicator Data'!X85)&gt;CW$195,10,IF(LOG('Indicator Data'!X85)&lt;CW$194,0,10-(CW$195-LOG('Indicator Data'!X85))/(CW$195-CW$194)*10)),1))</f>
        <v>6.2</v>
      </c>
      <c r="CX82" s="55">
        <f>IF('Indicator Data'!Y85="No data","x",ROUND(IF('Indicator Data'!Y85&gt;CX$195,10,IF('Indicator Data'!Y85&lt;CX$194,0,10-(CX$195-'Indicator Data'!Y85)/(CX$195-CX$194)*10)),1))</f>
        <v>2.6</v>
      </c>
      <c r="CY82" s="55">
        <f>IF('Indicator Data'!Z85="No data","x",ROUND(IF('Indicator Data'!Z85&gt;CY$195,10,IF('Indicator Data'!Z85&lt;CY$194,0,10-(CY$195-'Indicator Data'!Z85)/(CY$195-CY$194)*10)),1))</f>
        <v>6.3</v>
      </c>
      <c r="CZ82" s="55">
        <f>IF('Indicator Data'!AA85="No data","x",ROUND(IF('Indicator Data'!AA85&gt;CZ$195,10,IF('Indicator Data'!AA85&lt;CZ$194,0,10-(CZ$195-'Indicator Data'!AA85)/(CZ$195-CZ$194)*10)),1))</f>
        <v>2</v>
      </c>
      <c r="DA82" s="55">
        <f t="shared" si="167"/>
        <v>4.3</v>
      </c>
      <c r="DB82" s="55">
        <f t="shared" si="168"/>
        <v>3.1</v>
      </c>
      <c r="DC82" s="55" t="str">
        <f>IF('Indicator Data'!AF85="No data","x",ROUND(IF('Indicator Data'!AF85&gt;DC$195,10,IF('Indicator Data'!AF85&lt;DC$194,0,10-(DC$195-'Indicator Data'!AF85)/(DC$195-DC$194)*10)),1))</f>
        <v>x</v>
      </c>
      <c r="DD82" s="55">
        <f>IF('Indicator Data'!AG85="No data","x",ROUND(IF('Indicator Data'!AG85&gt;DD$195,10,IF('Indicator Data'!AG85&lt;DD$194,0,10-(DD$195-'Indicator Data'!AG85)/(DD$195-DD$194)*10)),1))</f>
        <v>1.1000000000000001</v>
      </c>
      <c r="DE82" s="55">
        <f t="shared" si="169"/>
        <v>3.6</v>
      </c>
      <c r="DF82" s="55">
        <f>IF('Indicator Data'!AB85="No data","x",ROUND(IF('Indicator Data'!AB85&gt;DF$195,10,IF('Indicator Data'!AB85&lt;DF$194,0,10-(DF$195-'Indicator Data'!AB85)/(DF$195-DF$194)*10)),1))</f>
        <v>0</v>
      </c>
      <c r="DG82" s="55">
        <f t="shared" si="170"/>
        <v>0.5</v>
      </c>
      <c r="DH82" s="184">
        <f>IF('Indicator Data'!AD85="No data","x",'Indicator Data'!AD85/'Indicator Data'!$CA85)</f>
        <v>7.8975966810431873E-4</v>
      </c>
      <c r="DI82" s="55">
        <f t="shared" si="171"/>
        <v>2.1</v>
      </c>
      <c r="DJ82" s="55">
        <f>IF('Indicator Data'!AE85="No data","x",ROUND(IF('Indicator Data'!AE85&gt;DJ$195,0,IF('Indicator Data'!AE85&lt;DJ$194,10,(DJ$195-'Indicator Data'!AE85)/(DJ$195-DJ$194)*10)),1))</f>
        <v>0</v>
      </c>
      <c r="DK82" s="55">
        <f t="shared" si="172"/>
        <v>1.1000000000000001</v>
      </c>
      <c r="DL82" s="55">
        <f t="shared" si="173"/>
        <v>1.7</v>
      </c>
      <c r="DM82" s="57">
        <f t="shared" si="143"/>
        <v>1.3</v>
      </c>
      <c r="DN82" s="58">
        <f t="shared" si="144"/>
        <v>2.2000000000000002</v>
      </c>
      <c r="DO82" s="55">
        <f>ROUND(IF('Indicator Data'!AH85=0,0,IF('Indicator Data'!AH85&gt;DO$195,10,IF('Indicator Data'!AH85&lt;DO$194,0,10-(DO$195-'Indicator Data'!AH85)/(DO$195-DO$194)*10))),1)</f>
        <v>0</v>
      </c>
      <c r="DP82" s="55">
        <f>ROUND(IF('Indicator Data'!AI85=0,0,IF(LOG('Indicator Data'!AI85)&gt;LOG(DP$195),10,IF(LOG('Indicator Data'!AI85)&lt;LOG(DP$194),0,10-(LOG(DP$195)-LOG('Indicator Data'!AI85))/(LOG(DP$195)-LOG(DP$194))*10))),1)</f>
        <v>0</v>
      </c>
      <c r="DQ82" s="57">
        <f t="shared" si="145"/>
        <v>0</v>
      </c>
      <c r="DR82" s="55">
        <f>'Indicator Data'!AJ85</f>
        <v>0</v>
      </c>
      <c r="DS82" s="55">
        <f>'Indicator Data'!AK85</f>
        <v>0</v>
      </c>
      <c r="DT82" s="57">
        <f t="shared" si="146"/>
        <v>0</v>
      </c>
      <c r="DU82" s="58">
        <f t="shared" si="147"/>
        <v>0</v>
      </c>
      <c r="DV82" s="15"/>
      <c r="DW82" s="103"/>
    </row>
    <row r="83" spans="1:127" s="4" customFormat="1" x14ac:dyDescent="0.25">
      <c r="A83" s="121" t="str">
        <f>'Indicator Data'!A86</f>
        <v>Israel</v>
      </c>
      <c r="B83" s="59" t="str">
        <f>'Indicator Data'!B86</f>
        <v>ISR</v>
      </c>
      <c r="C83" s="55">
        <f>ROUND(IF('Indicator Data'!C86=0,0.1,IF(LOG('Indicator Data'!C86)&gt;C$195,10,IF(LOG('Indicator Data'!C86)&lt;C$194,0,10-(C$195-LOG('Indicator Data'!C86))/(C$195-C$194)*10))),1)</f>
        <v>8</v>
      </c>
      <c r="D83" s="55">
        <f>ROUND(IF('Indicator Data'!D86=0,0.1,IF(LOG('Indicator Data'!D86)&gt;D$195,10,IF(LOG('Indicator Data'!D86)&lt;D$194,0,10-(D$195-LOG('Indicator Data'!D86))/(D$195-D$194)*10))),1)</f>
        <v>5.3</v>
      </c>
      <c r="E83" s="55">
        <f t="shared" si="107"/>
        <v>6.9</v>
      </c>
      <c r="F83" s="55">
        <f>IF('Indicator Data'!E86="No data",0.1,(ROUND(IF('Indicator Data'!E86=0,0,IF(LOG('Indicator Data'!E86)&gt;F$195,10,IF(LOG('Indicator Data'!E86)&lt;F$194,0,10-(F$195-LOG('Indicator Data'!E86))/(F$195-F$194)*10))),1)))</f>
        <v>4</v>
      </c>
      <c r="G83" s="55">
        <f>ROUND(IF('Indicator Data'!F86=0,0,IF(LOG('Indicator Data'!F86)&gt;G$195,10,IF(LOG('Indicator Data'!F86)&lt;G$194,0,10-(G$195-LOG('Indicator Data'!F86))/(G$195-G$194)*10))),1)</f>
        <v>5.7</v>
      </c>
      <c r="H83" s="55">
        <f>ROUND(IF('Indicator Data'!G86=0,0,IF(LOG('Indicator Data'!G86)&gt;H$195,10,IF(LOG('Indicator Data'!G86)&lt;H$194,0,10-(H$195-LOG('Indicator Data'!G86))/(H$195-H$194)*10))),1)</f>
        <v>0</v>
      </c>
      <c r="I83" s="55">
        <f>ROUND(IF('Indicator Data'!H86=0,0,IF(LOG('Indicator Data'!H86)&gt;I$195,10,IF(LOG('Indicator Data'!H86)&lt;I$194,0,10-(I$195-LOG('Indicator Data'!H86))/(I$195-I$194)*10))),1)</f>
        <v>0</v>
      </c>
      <c r="J83" s="55">
        <f t="shared" si="108"/>
        <v>0</v>
      </c>
      <c r="K83" s="55">
        <f>ROUND(IF('Indicator Data'!I86=0,0,IF(LOG('Indicator Data'!I86)&gt;K$195,10,IF(LOG('Indicator Data'!I86)&lt;K$194,0,10-(K$195-LOG('Indicator Data'!I86))/(K$195-K$194)*10))),1)</f>
        <v>0</v>
      </c>
      <c r="L83" s="55">
        <f t="shared" si="109"/>
        <v>0</v>
      </c>
      <c r="M83" s="55">
        <f>ROUND(IF('Indicator Data'!J86=0,0,IF(LOG('Indicator Data'!J86)&gt;M$195,10,IF(LOG('Indicator Data'!J86)&lt;M$194,0,10-(M$195-LOG('Indicator Data'!J86))/(M$195-M$194)*10))),1)</f>
        <v>0</v>
      </c>
      <c r="N83" s="56">
        <f>'Indicator Data'!C86/'Indicator Data'!$CB86</f>
        <v>2.0303461658698861E-3</v>
      </c>
      <c r="O83" s="56">
        <f>'Indicator Data'!D86/'Indicator Data'!$CB86</f>
        <v>4.7323150815002557E-5</v>
      </c>
      <c r="P83" s="56">
        <f>IF(F83=0.1,"x",'Indicator Data'!E86/'Indicator Data'!$CB86)</f>
        <v>4.8721482241836402E-4</v>
      </c>
      <c r="Q83" s="56">
        <f>'Indicator Data'!F86/'Indicator Data'!$CB86</f>
        <v>3.2338810620061433E-6</v>
      </c>
      <c r="R83" s="56">
        <f>'Indicator Data'!G86/'Indicator Data'!$CB86</f>
        <v>0</v>
      </c>
      <c r="S83" s="56">
        <f>'Indicator Data'!H86/'Indicator Data'!$CB86</f>
        <v>0</v>
      </c>
      <c r="T83" s="56">
        <f>'Indicator Data'!I86/'Indicator Data'!$CB86</f>
        <v>0</v>
      </c>
      <c r="U83" s="56">
        <f>'Indicator Data'!J86/'Indicator Data'!$CB86</f>
        <v>0</v>
      </c>
      <c r="V83" s="55">
        <f t="shared" si="110"/>
        <v>10</v>
      </c>
      <c r="W83" s="55">
        <f t="shared" si="111"/>
        <v>0.5</v>
      </c>
      <c r="X83" s="55">
        <f t="shared" si="112"/>
        <v>7.7</v>
      </c>
      <c r="Y83" s="55">
        <f t="shared" si="113"/>
        <v>0.3</v>
      </c>
      <c r="Z83" s="55">
        <f t="shared" si="114"/>
        <v>6.7</v>
      </c>
      <c r="AA83" s="55">
        <f t="shared" si="115"/>
        <v>0</v>
      </c>
      <c r="AB83" s="55">
        <f t="shared" si="116"/>
        <v>0</v>
      </c>
      <c r="AC83" s="55">
        <f t="shared" si="117"/>
        <v>0</v>
      </c>
      <c r="AD83" s="55">
        <f t="shared" si="118"/>
        <v>0</v>
      </c>
      <c r="AE83" s="55">
        <f t="shared" si="119"/>
        <v>0</v>
      </c>
      <c r="AF83" s="55">
        <f t="shared" si="120"/>
        <v>0</v>
      </c>
      <c r="AG83" s="55">
        <f>ROUND(IF('Indicator Data'!K86=0,0,IF('Indicator Data'!K86&gt;AG$195,10,IF('Indicator Data'!K86&lt;AG$194,0,10-(AG$195-'Indicator Data'!K86)/(AG$195-AG$194)*10))),1)</f>
        <v>1</v>
      </c>
      <c r="AH83" s="55">
        <f t="shared" si="121"/>
        <v>9</v>
      </c>
      <c r="AI83" s="55">
        <f t="shared" si="122"/>
        <v>2.9</v>
      </c>
      <c r="AJ83" s="55">
        <f t="shared" si="123"/>
        <v>0</v>
      </c>
      <c r="AK83" s="55">
        <f t="shared" si="124"/>
        <v>0</v>
      </c>
      <c r="AL83" s="55">
        <f t="shared" si="125"/>
        <v>0</v>
      </c>
      <c r="AM83" s="55">
        <f t="shared" si="126"/>
        <v>0</v>
      </c>
      <c r="AN83" s="55">
        <f t="shared" si="127"/>
        <v>0</v>
      </c>
      <c r="AO83" s="183">
        <f t="shared" si="128"/>
        <v>7.3</v>
      </c>
      <c r="AP83" s="183">
        <f t="shared" si="148"/>
        <v>2.2999999999999998</v>
      </c>
      <c r="AQ83" s="183">
        <f t="shared" si="129"/>
        <v>6.2</v>
      </c>
      <c r="AR83" s="183">
        <f t="shared" si="130"/>
        <v>0</v>
      </c>
      <c r="AS83" s="55">
        <f t="shared" si="131"/>
        <v>0.5</v>
      </c>
      <c r="AT83" s="55">
        <f>IF('Indicator Data'!L86="No data","x",IF('Indicator Data'!CC86&lt;1000,"x",ROUND((IF('Indicator Data'!L86&gt;AT$195,10,IF('Indicator Data'!L86&lt;AT$194,0,10-(AT$195-'Indicator Data'!L86)/(AT$195-AT$194)*10))),1)))</f>
        <v>10</v>
      </c>
      <c r="AU83" s="183">
        <f t="shared" si="132"/>
        <v>5.3</v>
      </c>
      <c r="AV83" s="55">
        <f>IF('Indicator Data'!M86="No data","x",ROUND(IF('Indicator Data'!M86=0,0,IF(LOG('Indicator Data'!M86)&gt;AV$195,10,IF(LOG('Indicator Data'!M86)&lt;AV$194,0,10-(AV$195-LOG('Indicator Data'!M86))/(AV$195-AV$194)*10))),1))</f>
        <v>4.8</v>
      </c>
      <c r="AW83" s="56">
        <f>IF(AV83="x","x",'Indicator Data'!M86/'Indicator Data'!$CB86)</f>
        <v>2.832581601267729E-3</v>
      </c>
      <c r="AX83" s="55">
        <f t="shared" si="149"/>
        <v>0</v>
      </c>
      <c r="AY83" s="55">
        <f t="shared" si="150"/>
        <v>2.7</v>
      </c>
      <c r="AZ83" s="55" t="str">
        <f>IF('Indicator Data'!N86="No data","x",ROUND(IF('Indicator Data'!N86=0,0,IF(LOG('Indicator Data'!N86)&gt;AZ$195,10,IF(LOG('Indicator Data'!N86)&lt;AZ$194,0,10-(AZ$195-LOG('Indicator Data'!N86))/(AZ$195-AZ$194)*10))),1))</f>
        <v>x</v>
      </c>
      <c r="BA83" s="56" t="str">
        <f>IF(AZ83="x","x",'Indicator Data'!N86/'Indicator Data'!$CB86)</f>
        <v>x</v>
      </c>
      <c r="BB83" s="55" t="str">
        <f t="shared" si="151"/>
        <v>x</v>
      </c>
      <c r="BC83" s="55" t="str">
        <f t="shared" si="152"/>
        <v>x</v>
      </c>
      <c r="BD83" s="55" t="str">
        <f>IF('Indicator Data'!O86="No data","x",ROUND(IF('Indicator Data'!O86=0,0,IF(LOG('Indicator Data'!O86)&gt;BD$195,10,IF(LOG('Indicator Data'!O86)&lt;BD$194,0,10-(BD$195-LOG('Indicator Data'!O86))/(BD$195-BD$194)*10))),1))</f>
        <v>x</v>
      </c>
      <c r="BE83" s="56" t="str">
        <f>IF(BD83="x","x",'Indicator Data'!O86/'Indicator Data'!$CB86)</f>
        <v>x</v>
      </c>
      <c r="BF83" s="55" t="str">
        <f t="shared" si="153"/>
        <v>x</v>
      </c>
      <c r="BG83" s="55" t="str">
        <f t="shared" si="154"/>
        <v>x</v>
      </c>
      <c r="BH83" s="55" t="str">
        <f>IF('Indicator Data'!P86="No data","x",ROUND(IF('Indicator Data'!P86=0,0,IF(LOG('Indicator Data'!P86)&gt;BH$195,10,IF(LOG('Indicator Data'!P86)&lt;BH$194,0,10-(BH$195-LOG('Indicator Data'!P86))/(BH$195-BH$194)*10))),1))</f>
        <v>x</v>
      </c>
      <c r="BI83" s="56" t="str">
        <f>IF(BH83="x","x",'Indicator Data'!P86/'Indicator Data'!$CB86)</f>
        <v>x</v>
      </c>
      <c r="BJ83" s="55" t="str">
        <f t="shared" si="155"/>
        <v>x</v>
      </c>
      <c r="BK83" s="55" t="str">
        <f t="shared" si="156"/>
        <v>x</v>
      </c>
      <c r="BL83" s="55">
        <f t="shared" si="157"/>
        <v>2.7</v>
      </c>
      <c r="BM83" s="55">
        <f>ROUND(IF('Indicator Data'!Q86=0,0,IF(LOG('Indicator Data'!Q86)&gt;BM$195,10,IF(LOG('Indicator Data'!Q86)&lt;BM$194,0,10-(BM$195-LOG('Indicator Data'!Q86))/(BM$195-BM$194)*10))),1)</f>
        <v>0</v>
      </c>
      <c r="BN83" s="55">
        <f>ROUND(IF('Indicator Data'!R86=0,0,IF(LOG('Indicator Data'!R86)&gt;BN$195,10,IF(LOG('Indicator Data'!R86)&lt;BN$194,0,10-(BN$195-LOG('Indicator Data'!R86))/(BN$195-BN$194)*10))),1)</f>
        <v>0</v>
      </c>
      <c r="BO83" s="55">
        <f t="shared" si="158"/>
        <v>0</v>
      </c>
      <c r="BP83" s="56">
        <f>'Indicator Data'!Q86/'Indicator Data'!$CB86</f>
        <v>0</v>
      </c>
      <c r="BQ83" s="56">
        <f>'Indicator Data'!R86/'Indicator Data'!$CB86</f>
        <v>0</v>
      </c>
      <c r="BR83" s="55">
        <f t="shared" si="133"/>
        <v>0</v>
      </c>
      <c r="BS83" s="55">
        <f t="shared" si="134"/>
        <v>0</v>
      </c>
      <c r="BT83" s="55">
        <f t="shared" si="135"/>
        <v>0</v>
      </c>
      <c r="BU83" s="55">
        <f t="shared" si="159"/>
        <v>0</v>
      </c>
      <c r="BV83" s="55">
        <f>ROUND(IF('Indicator Data'!S86=0,0,IF(LOG('Indicator Data'!S86)&gt;BV$195,10,IF(LOG('Indicator Data'!S86)&lt;BV$194,0,10-(BV$195-LOG('Indicator Data'!S86))/(BV$195-BV$194)*10))),1)</f>
        <v>0</v>
      </c>
      <c r="BW83" s="55">
        <f>ROUND(IF('Indicator Data'!T86=0,0,IF(LOG('Indicator Data'!T86)&gt;BW$195,10,IF(LOG('Indicator Data'!T86)&lt;BW$194,0,10-(BW$195-LOG('Indicator Data'!T86))/(BW$195-BW$194)*10))),1)</f>
        <v>0</v>
      </c>
      <c r="BX83" s="55">
        <f t="shared" si="160"/>
        <v>0</v>
      </c>
      <c r="BY83" s="56">
        <f>'Indicator Data'!S86/'Indicator Data'!$CB86</f>
        <v>0</v>
      </c>
      <c r="BZ83" s="56">
        <f>'Indicator Data'!T86/'Indicator Data'!$CB86</f>
        <v>0</v>
      </c>
      <c r="CA83" s="55">
        <f t="shared" si="136"/>
        <v>0</v>
      </c>
      <c r="CB83" s="55">
        <f t="shared" si="137"/>
        <v>0</v>
      </c>
      <c r="CC83" s="55">
        <f t="shared" si="161"/>
        <v>0</v>
      </c>
      <c r="CD83" s="55">
        <f t="shared" si="162"/>
        <v>0</v>
      </c>
      <c r="CE83" s="55">
        <f t="shared" si="163"/>
        <v>0</v>
      </c>
      <c r="CF83" s="55">
        <f>ROUND(IF('Indicator Data'!U86=0,0,IF(LOG('Indicator Data'!U86)&gt;CF$195,10,IF(LOG('Indicator Data'!U86)&lt;CF$194,0,10-(CF$195-LOG('Indicator Data'!U86))/(CF$195-CF$194)*10))),1)</f>
        <v>7.7</v>
      </c>
      <c r="CG83" s="56">
        <f>'Indicator Data'!U86/'Indicator Data'!$CB86</f>
        <v>0.29014411181123906</v>
      </c>
      <c r="CH83" s="55">
        <f t="shared" si="138"/>
        <v>3.2</v>
      </c>
      <c r="CI83" s="55">
        <f t="shared" si="164"/>
        <v>5.9</v>
      </c>
      <c r="CJ83" s="55">
        <f>ROUND(IF('Indicator Data'!V86=0,0,IF(LOG('Indicator Data'!V86)&gt;CJ$195,10,IF(LOG('Indicator Data'!V86)&lt;CJ$194,0,10-(CJ$195-LOG('Indicator Data'!V86))/(CJ$195-CJ$194)*10))),1)</f>
        <v>8.4</v>
      </c>
      <c r="CK83" s="56">
        <f>IF('Indicator Data'!V86/'Indicator Data'!$CB86&gt;1,1,'Indicator Data'!V86/'Indicator Data'!$CB86)</f>
        <v>0.95089507163627585</v>
      </c>
      <c r="CL83" s="55">
        <f t="shared" si="139"/>
        <v>9.5</v>
      </c>
      <c r="CM83" s="55">
        <f t="shared" si="165"/>
        <v>9</v>
      </c>
      <c r="CN83" s="55">
        <f>ROUND(IF('Indicator Data'!W86=0,0,IF(LOG('Indicator Data'!W86)&gt;CN$195,10,IF(LOG('Indicator Data'!W86)&lt;CN$194,0,10-(CN$195-LOG('Indicator Data'!W86))/(CN$195-CN$194)*10))),1)</f>
        <v>6.2</v>
      </c>
      <c r="CO83" s="56">
        <f>'Indicator Data'!W86/'Indicator Data'!$CB86</f>
        <v>2.8803504634302528E-2</v>
      </c>
      <c r="CP83" s="55">
        <f t="shared" si="140"/>
        <v>0.3</v>
      </c>
      <c r="CQ83" s="55">
        <f t="shared" si="166"/>
        <v>3.8</v>
      </c>
      <c r="CR83" s="55">
        <f t="shared" si="141"/>
        <v>5.6</v>
      </c>
      <c r="CS83" s="55">
        <f>IF('Indicator Data'!BR86="No data","x",ROUND(IF('Indicator Data'!BR86&gt;CS$195,0,IF('Indicator Data'!BR86&lt;CS$194,10,(CS$195-'Indicator Data'!BR86)/(CS$195-CS$194)*10)),1))</f>
        <v>0</v>
      </c>
      <c r="CT83" s="55">
        <f>IF('Indicator Data'!BS86="No data","x",ROUND(IF('Indicator Data'!BS86&gt;CT$195,0,IF('Indicator Data'!BS86&lt;CT$194,10,(CT$195-'Indicator Data'!BS86)/(CT$195-CT$194)*10)),1))</f>
        <v>0</v>
      </c>
      <c r="CU83" s="55" t="str">
        <f>IF('Indicator Data'!AC86="No data","x",ROUND(IF('Indicator Data'!AC86&gt;CU$195,0,IF('Indicator Data'!AC86&lt;CU$194,10,(CU$195-'Indicator Data'!AC86)/(CU$195-CU$194)*10)),1))</f>
        <v>x</v>
      </c>
      <c r="CV83" s="55">
        <f t="shared" si="142"/>
        <v>0</v>
      </c>
      <c r="CW83" s="55">
        <f>IF('Indicator Data'!X86="No data","x",ROUND(IF(LOG('Indicator Data'!X86)&gt;CW$195,10,IF(LOG('Indicator Data'!X86)&lt;CW$194,0,10-(CW$195-LOG('Indicator Data'!X86))/(CW$195-CW$194)*10)),1))</f>
        <v>8.6999999999999993</v>
      </c>
      <c r="CX83" s="55">
        <f>IF('Indicator Data'!Y86="No data","x",ROUND(IF('Indicator Data'!Y86&gt;CX$195,10,IF('Indicator Data'!Y86&lt;CX$194,0,10-(CX$195-'Indicator Data'!Y86)/(CX$195-CX$194)*10)),1))</f>
        <v>4.0999999999999996</v>
      </c>
      <c r="CY83" s="55">
        <f>IF('Indicator Data'!Z86="No data","x",ROUND(IF('Indicator Data'!Z86&gt;CY$195,10,IF('Indicator Data'!Z86&lt;CY$194,0,10-(CY$195-'Indicator Data'!Z86)/(CY$195-CY$194)*10)),1))</f>
        <v>9.1999999999999993</v>
      </c>
      <c r="CZ83" s="55">
        <f>IF('Indicator Data'!AA86="No data","x",ROUND(IF('Indicator Data'!AA86&gt;CZ$195,10,IF('Indicator Data'!AA86&lt;CZ$194,0,10-(CZ$195-'Indicator Data'!AA86)/(CZ$195-CZ$194)*10)),1))</f>
        <v>2.9</v>
      </c>
      <c r="DA83" s="55">
        <f t="shared" si="167"/>
        <v>6.2</v>
      </c>
      <c r="DB83" s="55">
        <f t="shared" si="168"/>
        <v>4.0999999999999996</v>
      </c>
      <c r="DC83" s="55" t="str">
        <f>IF('Indicator Data'!AF86="No data","x",ROUND(IF('Indicator Data'!AF86&gt;DC$195,10,IF('Indicator Data'!AF86&lt;DC$194,0,10-(DC$195-'Indicator Data'!AF86)/(DC$195-DC$194)*10)),1))</f>
        <v>x</v>
      </c>
      <c r="DD83" s="55">
        <f>IF('Indicator Data'!AG86="No data","x",ROUND(IF('Indicator Data'!AG86&gt;DD$195,10,IF('Indicator Data'!AG86&lt;DD$194,0,10-(DD$195-'Indicator Data'!AG86)/(DD$195-DD$194)*10)),1))</f>
        <v>3.3</v>
      </c>
      <c r="DE83" s="55">
        <f t="shared" si="169"/>
        <v>5.6</v>
      </c>
      <c r="DF83" s="55">
        <f>IF('Indicator Data'!AB86="No data","x",ROUND(IF('Indicator Data'!AB86&gt;DF$195,10,IF('Indicator Data'!AB86&lt;DF$194,0,10-(DF$195-'Indicator Data'!AB86)/(DF$195-DF$194)*10)),1))</f>
        <v>0</v>
      </c>
      <c r="DG83" s="55">
        <f t="shared" si="170"/>
        <v>0</v>
      </c>
      <c r="DH83" s="184">
        <f>IF('Indicator Data'!AD86="No data","x",'Indicator Data'!AD86/'Indicator Data'!$CA86)</f>
        <v>2.0952246133606312E-4</v>
      </c>
      <c r="DI83" s="55">
        <f t="shared" si="171"/>
        <v>7.9</v>
      </c>
      <c r="DJ83" s="55">
        <f>IF('Indicator Data'!AE86="No data","x",ROUND(IF('Indicator Data'!AE86&gt;DJ$195,0,IF('Indicator Data'!AE86&lt;DJ$194,10,(DJ$195-'Indicator Data'!AE86)/(DJ$195-DJ$194)*10)),1))</f>
        <v>0</v>
      </c>
      <c r="DK83" s="55">
        <f t="shared" si="172"/>
        <v>4</v>
      </c>
      <c r="DL83" s="55">
        <f t="shared" si="173"/>
        <v>3.2</v>
      </c>
      <c r="DM83" s="57">
        <f t="shared" si="143"/>
        <v>4</v>
      </c>
      <c r="DN83" s="58">
        <f t="shared" si="144"/>
        <v>4.5999999999999996</v>
      </c>
      <c r="DO83" s="55">
        <f>ROUND(IF('Indicator Data'!AH86=0,0,IF('Indicator Data'!AH86&gt;DO$195,10,IF('Indicator Data'!AH86&lt;DO$194,0,10-(DO$195-'Indicator Data'!AH86)/(DO$195-DO$194)*10))),1)</f>
        <v>7</v>
      </c>
      <c r="DP83" s="55">
        <f>ROUND(IF('Indicator Data'!AI86=0,0,IF(LOG('Indicator Data'!AI86)&gt;LOG(DP$195),10,IF(LOG('Indicator Data'!AI86)&lt;LOG(DP$194),0,10-(LOG(DP$195)-LOG('Indicator Data'!AI86))/(LOG(DP$195)-LOG(DP$194))*10))),1)</f>
        <v>6</v>
      </c>
      <c r="DQ83" s="57">
        <f t="shared" si="145"/>
        <v>6.5</v>
      </c>
      <c r="DR83" s="55">
        <f>'Indicator Data'!AJ86</f>
        <v>0</v>
      </c>
      <c r="DS83" s="55">
        <f>'Indicator Data'!AK86</f>
        <v>0</v>
      </c>
      <c r="DT83" s="57">
        <f t="shared" si="146"/>
        <v>0</v>
      </c>
      <c r="DU83" s="58">
        <f t="shared" si="147"/>
        <v>4.5999999999999996</v>
      </c>
      <c r="DV83" s="15"/>
      <c r="DW83" s="103"/>
    </row>
    <row r="84" spans="1:127" s="4" customFormat="1" x14ac:dyDescent="0.25">
      <c r="A84" s="121" t="str">
        <f>'Indicator Data'!A87</f>
        <v>Italy</v>
      </c>
      <c r="B84" s="59" t="str">
        <f>'Indicator Data'!B87</f>
        <v>ITA</v>
      </c>
      <c r="C84" s="55">
        <f>ROUND(IF('Indicator Data'!C87=0,0.1,IF(LOG('Indicator Data'!C87)&gt;C$195,10,IF(LOG('Indicator Data'!C87)&lt;C$194,0,10-(C$195-LOG('Indicator Data'!C87))/(C$195-C$194)*10))),1)</f>
        <v>10</v>
      </c>
      <c r="D84" s="55">
        <f>ROUND(IF('Indicator Data'!D87=0,0.1,IF(LOG('Indicator Data'!D87)&gt;D$195,10,IF(LOG('Indicator Data'!D87)&lt;D$194,0,10-(D$195-LOG('Indicator Data'!D87))/(D$195-D$194)*10))),1)</f>
        <v>9.1999999999999993</v>
      </c>
      <c r="E84" s="55">
        <f t="shared" si="107"/>
        <v>9.6999999999999993</v>
      </c>
      <c r="F84" s="55">
        <f>IF('Indicator Data'!E87="No data",0.1,(ROUND(IF('Indicator Data'!E87=0,0,IF(LOG('Indicator Data'!E87)&gt;F$195,10,IF(LOG('Indicator Data'!E87)&lt;F$194,0,10-(F$195-LOG('Indicator Data'!E87))/(F$195-F$194)*10))),1)))</f>
        <v>7.7</v>
      </c>
      <c r="G84" s="55">
        <f>ROUND(IF('Indicator Data'!F87=0,0,IF(LOG('Indicator Data'!F87)&gt;G$195,10,IF(LOG('Indicator Data'!F87)&lt;G$194,0,10-(G$195-LOG('Indicator Data'!F87))/(G$195-G$194)*10))),1)</f>
        <v>7.5</v>
      </c>
      <c r="H84" s="55">
        <f>ROUND(IF('Indicator Data'!G87=0,0,IF(LOG('Indicator Data'!G87)&gt;H$195,10,IF(LOG('Indicator Data'!G87)&lt;H$194,0,10-(H$195-LOG('Indicator Data'!G87))/(H$195-H$194)*10))),1)</f>
        <v>0</v>
      </c>
      <c r="I84" s="55">
        <f>ROUND(IF('Indicator Data'!H87=0,0,IF(LOG('Indicator Data'!H87)&gt;I$195,10,IF(LOG('Indicator Data'!H87)&lt;I$194,0,10-(I$195-LOG('Indicator Data'!H87))/(I$195-I$194)*10))),1)</f>
        <v>0</v>
      </c>
      <c r="J84" s="55">
        <f t="shared" si="108"/>
        <v>0</v>
      </c>
      <c r="K84" s="55">
        <f>ROUND(IF('Indicator Data'!I87=0,0,IF(LOG('Indicator Data'!I87)&gt;K$195,10,IF(LOG('Indicator Data'!I87)&lt;K$194,0,10-(K$195-LOG('Indicator Data'!I87))/(K$195-K$194)*10))),1)</f>
        <v>0</v>
      </c>
      <c r="L84" s="55">
        <f t="shared" si="109"/>
        <v>0</v>
      </c>
      <c r="M84" s="55">
        <f>ROUND(IF('Indicator Data'!J87=0,0,IF(LOG('Indicator Data'!J87)&gt;M$195,10,IF(LOG('Indicator Data'!J87)&lt;M$194,0,10-(M$195-LOG('Indicator Data'!J87))/(M$195-M$194)*10))),1)</f>
        <v>0</v>
      </c>
      <c r="N84" s="56">
        <f>'Indicator Data'!C87/'Indicator Data'!$CB87</f>
        <v>1.8246972786937529E-3</v>
      </c>
      <c r="O84" s="56">
        <f>'Indicator Data'!D87/'Indicator Data'!$CB87</f>
        <v>9.7392647321133333E-5</v>
      </c>
      <c r="P84" s="56">
        <f>IF(F84=0.1,"x",'Indicator Data'!E87/'Indicator Data'!$CB87)</f>
        <v>2.0513478505483291E-3</v>
      </c>
      <c r="Q84" s="56">
        <f>'Indicator Data'!F87/'Indicator Data'!$CB87</f>
        <v>5.6493850723785667E-6</v>
      </c>
      <c r="R84" s="56">
        <f>'Indicator Data'!G87/'Indicator Data'!$CB87</f>
        <v>0</v>
      </c>
      <c r="S84" s="56">
        <f>'Indicator Data'!H87/'Indicator Data'!$CB87</f>
        <v>0</v>
      </c>
      <c r="T84" s="56">
        <f>'Indicator Data'!I87/'Indicator Data'!$CB87</f>
        <v>0</v>
      </c>
      <c r="U84" s="56">
        <f>'Indicator Data'!J87/'Indicator Data'!$CB87</f>
        <v>0</v>
      </c>
      <c r="V84" s="55">
        <f t="shared" si="110"/>
        <v>9.1</v>
      </c>
      <c r="W84" s="55">
        <f t="shared" si="111"/>
        <v>1</v>
      </c>
      <c r="X84" s="55">
        <f t="shared" si="112"/>
        <v>6.6</v>
      </c>
      <c r="Y84" s="55">
        <f t="shared" si="113"/>
        <v>1.4</v>
      </c>
      <c r="Z84" s="55">
        <f t="shared" si="114"/>
        <v>7.2</v>
      </c>
      <c r="AA84" s="55">
        <f t="shared" si="115"/>
        <v>0</v>
      </c>
      <c r="AB84" s="55">
        <f t="shared" si="116"/>
        <v>0</v>
      </c>
      <c r="AC84" s="55">
        <f t="shared" si="117"/>
        <v>0</v>
      </c>
      <c r="AD84" s="55">
        <f t="shared" si="118"/>
        <v>0</v>
      </c>
      <c r="AE84" s="55">
        <f t="shared" si="119"/>
        <v>0</v>
      </c>
      <c r="AF84" s="55">
        <f t="shared" si="120"/>
        <v>0</v>
      </c>
      <c r="AG84" s="55">
        <f>ROUND(IF('Indicator Data'!K87=0,0,IF('Indicator Data'!K87&gt;AG$195,10,IF('Indicator Data'!K87&lt;AG$194,0,10-(AG$195-'Indicator Data'!K87)/(AG$195-AG$194)*10))),1)</f>
        <v>3.8</v>
      </c>
      <c r="AH84" s="55">
        <f t="shared" si="121"/>
        <v>9.6</v>
      </c>
      <c r="AI84" s="55">
        <f t="shared" si="122"/>
        <v>5.0999999999999996</v>
      </c>
      <c r="AJ84" s="55">
        <f t="shared" si="123"/>
        <v>0</v>
      </c>
      <c r="AK84" s="55">
        <f t="shared" si="124"/>
        <v>0</v>
      </c>
      <c r="AL84" s="55">
        <f t="shared" si="125"/>
        <v>0</v>
      </c>
      <c r="AM84" s="55">
        <f t="shared" si="126"/>
        <v>0</v>
      </c>
      <c r="AN84" s="55">
        <f t="shared" si="127"/>
        <v>0</v>
      </c>
      <c r="AO84" s="183">
        <f t="shared" si="128"/>
        <v>8.6</v>
      </c>
      <c r="AP84" s="183">
        <f t="shared" si="148"/>
        <v>5.4</v>
      </c>
      <c r="AQ84" s="183">
        <f t="shared" si="129"/>
        <v>7.4</v>
      </c>
      <c r="AR84" s="183">
        <f t="shared" si="130"/>
        <v>0</v>
      </c>
      <c r="AS84" s="55">
        <f t="shared" si="131"/>
        <v>1.9</v>
      </c>
      <c r="AT84" s="55">
        <f>IF('Indicator Data'!L87="No data","x",IF('Indicator Data'!CC87&lt;1000,"x",ROUND((IF('Indicator Data'!L87&gt;AT$195,10,IF('Indicator Data'!L87&lt;AT$194,0,10-(AT$195-'Indicator Data'!L87)/(AT$195-AT$194)*10))),1)))</f>
        <v>4</v>
      </c>
      <c r="AU84" s="183">
        <f t="shared" si="132"/>
        <v>3</v>
      </c>
      <c r="AV84" s="55">
        <f>IF('Indicator Data'!M87="No data","x",ROUND(IF('Indicator Data'!M87=0,0,IF(LOG('Indicator Data'!M87)&gt;AV$195,10,IF(LOG('Indicator Data'!M87)&lt;AV$194,0,10-(AV$195-LOG('Indicator Data'!M87))/(AV$195-AV$194)*10))),1))</f>
        <v>0</v>
      </c>
      <c r="AW84" s="56">
        <f>IF(AV84="x","x",'Indicator Data'!M87/'Indicator Data'!$CB87)</f>
        <v>0</v>
      </c>
      <c r="AX84" s="55">
        <f t="shared" si="149"/>
        <v>0</v>
      </c>
      <c r="AY84" s="55">
        <f t="shared" si="150"/>
        <v>0</v>
      </c>
      <c r="AZ84" s="55" t="str">
        <f>IF('Indicator Data'!N87="No data","x",ROUND(IF('Indicator Data'!N87=0,0,IF(LOG('Indicator Data'!N87)&gt;AZ$195,10,IF(LOG('Indicator Data'!N87)&lt;AZ$194,0,10-(AZ$195-LOG('Indicator Data'!N87))/(AZ$195-AZ$194)*10))),1))</f>
        <v>x</v>
      </c>
      <c r="BA84" s="56" t="str">
        <f>IF(AZ84="x","x",'Indicator Data'!N87/'Indicator Data'!$CB87)</f>
        <v>x</v>
      </c>
      <c r="BB84" s="55" t="str">
        <f t="shared" si="151"/>
        <v>x</v>
      </c>
      <c r="BC84" s="55" t="str">
        <f t="shared" si="152"/>
        <v>x</v>
      </c>
      <c r="BD84" s="55" t="str">
        <f>IF('Indicator Data'!O87="No data","x",ROUND(IF('Indicator Data'!O87=0,0,IF(LOG('Indicator Data'!O87)&gt;BD$195,10,IF(LOG('Indicator Data'!O87)&lt;BD$194,0,10-(BD$195-LOG('Indicator Data'!O87))/(BD$195-BD$194)*10))),1))</f>
        <v>x</v>
      </c>
      <c r="BE84" s="56" t="str">
        <f>IF(BD84="x","x",'Indicator Data'!O87/'Indicator Data'!$CB87)</f>
        <v>x</v>
      </c>
      <c r="BF84" s="55" t="str">
        <f t="shared" si="153"/>
        <v>x</v>
      </c>
      <c r="BG84" s="55" t="str">
        <f t="shared" si="154"/>
        <v>x</v>
      </c>
      <c r="BH84" s="55" t="str">
        <f>IF('Indicator Data'!P87="No data","x",ROUND(IF('Indicator Data'!P87=0,0,IF(LOG('Indicator Data'!P87)&gt;BH$195,10,IF(LOG('Indicator Data'!P87)&lt;BH$194,0,10-(BH$195-LOG('Indicator Data'!P87))/(BH$195-BH$194)*10))),1))</f>
        <v>x</v>
      </c>
      <c r="BI84" s="56" t="str">
        <f>IF(BH84="x","x",'Indicator Data'!P87/'Indicator Data'!$CB87)</f>
        <v>x</v>
      </c>
      <c r="BJ84" s="55" t="str">
        <f t="shared" si="155"/>
        <v>x</v>
      </c>
      <c r="BK84" s="55" t="str">
        <f t="shared" si="156"/>
        <v>x</v>
      </c>
      <c r="BL84" s="55">
        <f t="shared" si="157"/>
        <v>0</v>
      </c>
      <c r="BM84" s="55">
        <f>ROUND(IF('Indicator Data'!Q87=0,0,IF(LOG('Indicator Data'!Q87)&gt;BM$195,10,IF(LOG('Indicator Data'!Q87)&lt;BM$194,0,10-(BM$195-LOG('Indicator Data'!Q87))/(BM$195-BM$194)*10))),1)</f>
        <v>0</v>
      </c>
      <c r="BN84" s="55">
        <f>ROUND(IF('Indicator Data'!R87=0,0,IF(LOG('Indicator Data'!R87)&gt;BN$195,10,IF(LOG('Indicator Data'!R87)&lt;BN$194,0,10-(BN$195-LOG('Indicator Data'!R87))/(BN$195-BN$194)*10))),1)</f>
        <v>0</v>
      </c>
      <c r="BO84" s="55">
        <f t="shared" si="158"/>
        <v>0</v>
      </c>
      <c r="BP84" s="56">
        <f>'Indicator Data'!Q87/'Indicator Data'!$CB87</f>
        <v>0</v>
      </c>
      <c r="BQ84" s="56">
        <f>'Indicator Data'!R87/'Indicator Data'!$CB87</f>
        <v>0</v>
      </c>
      <c r="BR84" s="55">
        <f t="shared" si="133"/>
        <v>0</v>
      </c>
      <c r="BS84" s="55">
        <f t="shared" si="134"/>
        <v>0</v>
      </c>
      <c r="BT84" s="55">
        <f t="shared" si="135"/>
        <v>0</v>
      </c>
      <c r="BU84" s="55">
        <f t="shared" si="159"/>
        <v>0</v>
      </c>
      <c r="BV84" s="55">
        <f>ROUND(IF('Indicator Data'!S87=0,0,IF(LOG('Indicator Data'!S87)&gt;BV$195,10,IF(LOG('Indicator Data'!S87)&lt;BV$194,0,10-(BV$195-LOG('Indicator Data'!S87))/(BV$195-BV$194)*10))),1)</f>
        <v>0</v>
      </c>
      <c r="BW84" s="55">
        <f>ROUND(IF('Indicator Data'!T87=0,0,IF(LOG('Indicator Data'!T87)&gt;BW$195,10,IF(LOG('Indicator Data'!T87)&lt;BW$194,0,10-(BW$195-LOG('Indicator Data'!T87))/(BW$195-BW$194)*10))),1)</f>
        <v>0</v>
      </c>
      <c r="BX84" s="55">
        <f t="shared" si="160"/>
        <v>0</v>
      </c>
      <c r="BY84" s="56">
        <f>'Indicator Data'!S87/'Indicator Data'!$CB87</f>
        <v>0</v>
      </c>
      <c r="BZ84" s="56">
        <f>'Indicator Data'!T87/'Indicator Data'!$CB87</f>
        <v>0</v>
      </c>
      <c r="CA84" s="55">
        <f t="shared" si="136"/>
        <v>0</v>
      </c>
      <c r="CB84" s="55">
        <f t="shared" si="137"/>
        <v>0</v>
      </c>
      <c r="CC84" s="55">
        <f t="shared" si="161"/>
        <v>0</v>
      </c>
      <c r="CD84" s="55">
        <f t="shared" si="162"/>
        <v>0</v>
      </c>
      <c r="CE84" s="55">
        <f t="shared" si="163"/>
        <v>0</v>
      </c>
      <c r="CF84" s="55">
        <f>ROUND(IF('Indicator Data'!U87=0,0,IF(LOG('Indicator Data'!U87)&gt;CF$195,10,IF(LOG('Indicator Data'!U87)&lt;CF$194,0,10-(CF$195-LOG('Indicator Data'!U87))/(CF$195-CF$194)*10))),1)</f>
        <v>0</v>
      </c>
      <c r="CG84" s="56">
        <f>'Indicator Data'!U87/'Indicator Data'!$CB87</f>
        <v>0</v>
      </c>
      <c r="CH84" s="55">
        <f t="shared" si="138"/>
        <v>0</v>
      </c>
      <c r="CI84" s="55">
        <f t="shared" si="164"/>
        <v>0</v>
      </c>
      <c r="CJ84" s="55">
        <f>ROUND(IF('Indicator Data'!V87=0,0,IF(LOG('Indicator Data'!V87)&gt;CJ$195,10,IF(LOG('Indicator Data'!V87)&lt;CJ$194,0,10-(CJ$195-LOG('Indicator Data'!V87))/(CJ$195-CJ$194)*10))),1)</f>
        <v>8.1999999999999993</v>
      </c>
      <c r="CK84" s="56">
        <f>IF('Indicator Data'!V87/'Indicator Data'!$CB87&gt;1,1,'Indicator Data'!V87/'Indicator Data'!$CB87)</f>
        <v>9.1251637440709812E-2</v>
      </c>
      <c r="CL84" s="55">
        <f t="shared" si="139"/>
        <v>0.9</v>
      </c>
      <c r="CM84" s="55">
        <f t="shared" si="165"/>
        <v>5.7</v>
      </c>
      <c r="CN84" s="55">
        <f>ROUND(IF('Indicator Data'!W87=0,0,IF(LOG('Indicator Data'!W87)&gt;CN$195,10,IF(LOG('Indicator Data'!W87)&lt;CN$194,0,10-(CN$195-LOG('Indicator Data'!W87))/(CN$195-CN$194)*10))),1)</f>
        <v>6.4</v>
      </c>
      <c r="CO84" s="56">
        <f>'Indicator Data'!W87/'Indicator Data'!$CB87</f>
        <v>5.0001250315942431E-3</v>
      </c>
      <c r="CP84" s="55">
        <f t="shared" si="140"/>
        <v>0.1</v>
      </c>
      <c r="CQ84" s="55">
        <f t="shared" si="166"/>
        <v>3.9</v>
      </c>
      <c r="CR84" s="55">
        <f t="shared" si="141"/>
        <v>2.8</v>
      </c>
      <c r="CS84" s="55">
        <f>IF('Indicator Data'!BR87="No data","x",ROUND(IF('Indicator Data'!BR87&gt;CS$195,0,IF('Indicator Data'!BR87&lt;CS$194,10,(CS$195-'Indicator Data'!BR87)/(CS$195-CS$194)*10)),1))</f>
        <v>0.1</v>
      </c>
      <c r="CT84" s="55">
        <f>IF('Indicator Data'!BS87="No data","x",ROUND(IF('Indicator Data'!BS87&gt;CT$195,0,IF('Indicator Data'!BS87&lt;CT$194,10,(CT$195-'Indicator Data'!BS87)/(CT$195-CT$194)*10)),1))</f>
        <v>0.1</v>
      </c>
      <c r="CU84" s="55" t="str">
        <f>IF('Indicator Data'!AC87="No data","x",ROUND(IF('Indicator Data'!AC87&gt;CU$195,0,IF('Indicator Data'!AC87&lt;CU$194,10,(CU$195-'Indicator Data'!AC87)/(CU$195-CU$194)*10)),1))</f>
        <v>x</v>
      </c>
      <c r="CV84" s="55">
        <f t="shared" si="142"/>
        <v>0.1</v>
      </c>
      <c r="CW84" s="55">
        <f>IF('Indicator Data'!X87="No data","x",ROUND(IF(LOG('Indicator Data'!X87)&gt;CW$195,10,IF(LOG('Indicator Data'!X87)&lt;CW$194,0,10-(CW$195-LOG('Indicator Data'!X87))/(CW$195-CW$194)*10)),1))</f>
        <v>7.7</v>
      </c>
      <c r="CX84" s="55">
        <f>IF('Indicator Data'!Y87="No data","x",ROUND(IF('Indicator Data'!Y87&gt;CX$195,10,IF('Indicator Data'!Y87&lt;CX$194,0,10-(CX$195-'Indicator Data'!Y87)/(CX$195-CX$194)*10)),1))</f>
        <v>0.5</v>
      </c>
      <c r="CY84" s="55">
        <f>IF('Indicator Data'!Z87="No data","x",ROUND(IF('Indicator Data'!Z87&gt;CY$195,10,IF('Indicator Data'!Z87&lt;CY$194,0,10-(CY$195-'Indicator Data'!Z87)/(CY$195-CY$194)*10)),1))</f>
        <v>7</v>
      </c>
      <c r="CZ84" s="55">
        <f>IF('Indicator Data'!AA87="No data","x",ROUND(IF('Indicator Data'!AA87&gt;CZ$195,10,IF('Indicator Data'!AA87&lt;CZ$194,0,10-(CZ$195-'Indicator Data'!AA87)/(CZ$195-CZ$194)*10)),1))</f>
        <v>1</v>
      </c>
      <c r="DA84" s="55">
        <f t="shared" si="167"/>
        <v>4.0999999999999996</v>
      </c>
      <c r="DB84" s="55">
        <f t="shared" si="168"/>
        <v>2.8</v>
      </c>
      <c r="DC84" s="55" t="str">
        <f>IF('Indicator Data'!AF87="No data","x",ROUND(IF('Indicator Data'!AF87&gt;DC$195,10,IF('Indicator Data'!AF87&lt;DC$194,0,10-(DC$195-'Indicator Data'!AF87)/(DC$195-DC$194)*10)),1))</f>
        <v>x</v>
      </c>
      <c r="DD84" s="55">
        <f>IF('Indicator Data'!AG87="No data","x",ROUND(IF('Indicator Data'!AG87&gt;DD$195,10,IF('Indicator Data'!AG87&lt;DD$194,0,10-(DD$195-'Indicator Data'!AG87)/(DD$195-DD$194)*10)),1))</f>
        <v>0</v>
      </c>
      <c r="DE84" s="55">
        <f t="shared" si="169"/>
        <v>3.2</v>
      </c>
      <c r="DF84" s="55">
        <f>IF('Indicator Data'!AB87="No data","x",ROUND(IF('Indicator Data'!AB87&gt;DF$195,10,IF('Indicator Data'!AB87&lt;DF$194,0,10-(DF$195-'Indicator Data'!AB87)/(DF$195-DF$194)*10)),1))</f>
        <v>0</v>
      </c>
      <c r="DG84" s="55">
        <f t="shared" si="170"/>
        <v>0.1</v>
      </c>
      <c r="DH84" s="184">
        <f>IF('Indicator Data'!AD87="No data","x",'Indicator Data'!AD87/'Indicator Data'!$CA87)</f>
        <v>4.3131230915388207E-4</v>
      </c>
      <c r="DI84" s="55">
        <f t="shared" si="171"/>
        <v>5.7</v>
      </c>
      <c r="DJ84" s="55">
        <f>IF('Indicator Data'!AE87="No data","x",ROUND(IF('Indicator Data'!AE87&gt;DJ$195,0,IF('Indicator Data'!AE87&lt;DJ$194,10,(DJ$195-'Indicator Data'!AE87)/(DJ$195-DJ$194)*10)),1))</f>
        <v>2</v>
      </c>
      <c r="DK84" s="55">
        <f t="shared" si="172"/>
        <v>3.9</v>
      </c>
      <c r="DL84" s="55">
        <f t="shared" si="173"/>
        <v>2.4</v>
      </c>
      <c r="DM84" s="57">
        <f t="shared" si="143"/>
        <v>2.1</v>
      </c>
      <c r="DN84" s="58">
        <f t="shared" si="144"/>
        <v>5.2</v>
      </c>
      <c r="DO84" s="55">
        <f>ROUND(IF('Indicator Data'!AH87=0,0,IF('Indicator Data'!AH87&gt;DO$195,10,IF('Indicator Data'!AH87&lt;DO$194,0,10-(DO$195-'Indicator Data'!AH87)/(DO$195-DO$194)*10))),1)</f>
        <v>0.4</v>
      </c>
      <c r="DP84" s="55">
        <f>ROUND(IF('Indicator Data'!AI87=0,0,IF(LOG('Indicator Data'!AI87)&gt;LOG(DP$195),10,IF(LOG('Indicator Data'!AI87)&lt;LOG(DP$194),0,10-(LOG(DP$195)-LOG('Indicator Data'!AI87))/(LOG(DP$195)-LOG(DP$194))*10))),1)</f>
        <v>1.2</v>
      </c>
      <c r="DQ84" s="57">
        <f t="shared" si="145"/>
        <v>0.8</v>
      </c>
      <c r="DR84" s="55">
        <f>'Indicator Data'!AJ87</f>
        <v>0</v>
      </c>
      <c r="DS84" s="55">
        <f>'Indicator Data'!AK87</f>
        <v>0</v>
      </c>
      <c r="DT84" s="57">
        <f t="shared" si="146"/>
        <v>0</v>
      </c>
      <c r="DU84" s="58">
        <f t="shared" si="147"/>
        <v>0.6</v>
      </c>
      <c r="DV84" s="15"/>
      <c r="DW84" s="103"/>
    </row>
    <row r="85" spans="1:127" s="4" customFormat="1" x14ac:dyDescent="0.25">
      <c r="A85" s="121" t="str">
        <f>'Indicator Data'!A88</f>
        <v>Jamaica</v>
      </c>
      <c r="B85" s="54" t="str">
        <f>'Indicator Data'!B88</f>
        <v>JAM</v>
      </c>
      <c r="C85" s="55">
        <f>ROUND(IF('Indicator Data'!C88=0,0.1,IF(LOG('Indicator Data'!C88)&gt;C$195,10,IF(LOG('Indicator Data'!C88)&lt;C$194,0,10-(C$195-LOG('Indicator Data'!C88))/(C$195-C$194)*10))),1)</f>
        <v>6.8</v>
      </c>
      <c r="D85" s="55">
        <f>ROUND(IF('Indicator Data'!D88=0,0.1,IF(LOG('Indicator Data'!D88)&gt;D$195,10,IF(LOG('Indicator Data'!D88)&lt;D$194,0,10-(D$195-LOG('Indicator Data'!D88))/(D$195-D$194)*10))),1)</f>
        <v>8.6</v>
      </c>
      <c r="E85" s="55">
        <f t="shared" si="107"/>
        <v>7.8</v>
      </c>
      <c r="F85" s="55">
        <f>IF('Indicator Data'!E88="No data",0.1,(ROUND(IF('Indicator Data'!E88=0,0,IF(LOG('Indicator Data'!E88)&gt;F$195,10,IF(LOG('Indicator Data'!E88)&lt;F$194,0,10-(F$195-LOG('Indicator Data'!E88))/(F$195-F$194)*10))),1)))</f>
        <v>4.5</v>
      </c>
      <c r="G85" s="55">
        <f>ROUND(IF('Indicator Data'!F88=0,0,IF(LOG('Indicator Data'!F88)&gt;G$195,10,IF(LOG('Indicator Data'!F88)&lt;G$194,0,10-(G$195-LOG('Indicator Data'!F88))/(G$195-G$194)*10))),1)</f>
        <v>0</v>
      </c>
      <c r="H85" s="55">
        <f>ROUND(IF('Indicator Data'!G88=0,0,IF(LOG('Indicator Data'!G88)&gt;H$195,10,IF(LOG('Indicator Data'!G88)&lt;H$194,0,10-(H$195-LOG('Indicator Data'!G88))/(H$195-H$194)*10))),1)</f>
        <v>6.8</v>
      </c>
      <c r="I85" s="55">
        <f>ROUND(IF('Indicator Data'!H88=0,0,IF(LOG('Indicator Data'!H88)&gt;I$195,10,IF(LOG('Indicator Data'!H88)&lt;I$194,0,10-(I$195-LOG('Indicator Data'!H88))/(I$195-I$194)*10))),1)</f>
        <v>8.3000000000000007</v>
      </c>
      <c r="J85" s="55">
        <f t="shared" si="108"/>
        <v>7.6</v>
      </c>
      <c r="K85" s="55">
        <f>ROUND(IF('Indicator Data'!I88=0,0,IF(LOG('Indicator Data'!I88)&gt;K$195,10,IF(LOG('Indicator Data'!I88)&lt;K$194,0,10-(K$195-LOG('Indicator Data'!I88))/(K$195-K$194)*10))),1)</f>
        <v>6.4</v>
      </c>
      <c r="L85" s="55">
        <f t="shared" si="109"/>
        <v>7</v>
      </c>
      <c r="M85" s="55">
        <f>ROUND(IF('Indicator Data'!J88=0,0,IF(LOG('Indicator Data'!J88)&gt;M$195,10,IF(LOG('Indicator Data'!J88)&lt;M$194,0,10-(M$195-LOG('Indicator Data'!J88))/(M$195-M$194)*10))),1)</f>
        <v>6</v>
      </c>
      <c r="N85" s="56">
        <f>'Indicator Data'!C88/'Indicator Data'!$CB88</f>
        <v>1.945134029101038E-3</v>
      </c>
      <c r="O85" s="56">
        <f>'Indicator Data'!D88/'Indicator Data'!$CB88</f>
        <v>1.3992722792308347E-3</v>
      </c>
      <c r="P85" s="56">
        <f>IF(F85=0.1,"x",'Indicator Data'!E88/'Indicator Data'!$CB88)</f>
        <v>2.1985943325809471E-3</v>
      </c>
      <c r="Q85" s="56">
        <f>'Indicator Data'!F88/'Indicator Data'!$CB88</f>
        <v>0</v>
      </c>
      <c r="R85" s="56">
        <f>'Indicator Data'!G88/'Indicator Data'!$CB88</f>
        <v>1.8985409913239909E-2</v>
      </c>
      <c r="S85" s="56">
        <f>'Indicator Data'!H88/'Indicator Data'!$CB88</f>
        <v>2.2140974856220256E-3</v>
      </c>
      <c r="T85" s="56">
        <f>'Indicator Data'!I88/'Indicator Data'!$CB88</f>
        <v>5.7349032607975766E-3</v>
      </c>
      <c r="U85" s="56">
        <f>'Indicator Data'!J88/'Indicator Data'!$CB88</f>
        <v>9.3615695933355644E-4</v>
      </c>
      <c r="V85" s="55">
        <f t="shared" si="110"/>
        <v>9.6999999999999993</v>
      </c>
      <c r="W85" s="55">
        <f t="shared" si="111"/>
        <v>10</v>
      </c>
      <c r="X85" s="55">
        <f t="shared" si="112"/>
        <v>9.9</v>
      </c>
      <c r="Y85" s="55">
        <f t="shared" si="113"/>
        <v>1.5</v>
      </c>
      <c r="Z85" s="55">
        <f t="shared" si="114"/>
        <v>0</v>
      </c>
      <c r="AA85" s="55">
        <f t="shared" si="115"/>
        <v>10</v>
      </c>
      <c r="AB85" s="55">
        <f t="shared" si="116"/>
        <v>4.4000000000000004</v>
      </c>
      <c r="AC85" s="55">
        <f t="shared" si="117"/>
        <v>8.4</v>
      </c>
      <c r="AD85" s="55">
        <f t="shared" si="118"/>
        <v>5.7</v>
      </c>
      <c r="AE85" s="55">
        <f t="shared" si="119"/>
        <v>7.3</v>
      </c>
      <c r="AF85" s="55">
        <f t="shared" si="120"/>
        <v>0.3</v>
      </c>
      <c r="AG85" s="55">
        <f>ROUND(IF('Indicator Data'!K88=0,0,IF('Indicator Data'!K88&gt;AG$195,10,IF('Indicator Data'!K88&lt;AG$194,0,10-(AG$195-'Indicator Data'!K88)/(AG$195-AG$194)*10))),1)</f>
        <v>1.9</v>
      </c>
      <c r="AH85" s="55">
        <f t="shared" si="121"/>
        <v>8.3000000000000007</v>
      </c>
      <c r="AI85" s="55">
        <f t="shared" si="122"/>
        <v>9.3000000000000007</v>
      </c>
      <c r="AJ85" s="55">
        <f t="shared" si="123"/>
        <v>8.4</v>
      </c>
      <c r="AK85" s="55">
        <f t="shared" si="124"/>
        <v>6.4</v>
      </c>
      <c r="AL85" s="55">
        <f t="shared" si="125"/>
        <v>7.5</v>
      </c>
      <c r="AM85" s="55">
        <f t="shared" si="126"/>
        <v>6.1</v>
      </c>
      <c r="AN85" s="55">
        <f t="shared" si="127"/>
        <v>3.7</v>
      </c>
      <c r="AO85" s="183">
        <f t="shared" si="128"/>
        <v>9.1</v>
      </c>
      <c r="AP85" s="183">
        <f t="shared" si="148"/>
        <v>3.1</v>
      </c>
      <c r="AQ85" s="183">
        <f t="shared" si="129"/>
        <v>0</v>
      </c>
      <c r="AR85" s="183">
        <f t="shared" si="130"/>
        <v>7.2</v>
      </c>
      <c r="AS85" s="55">
        <f t="shared" si="131"/>
        <v>2.8</v>
      </c>
      <c r="AT85" s="55">
        <f>IF('Indicator Data'!L88="No data","x",IF('Indicator Data'!CC88&lt;1000,"x",ROUND((IF('Indicator Data'!L88&gt;AT$195,10,IF('Indicator Data'!L88&lt;AT$194,0,10-(AT$195-'Indicator Data'!L88)/(AT$195-AT$194)*10))),1)))</f>
        <v>2</v>
      </c>
      <c r="AU85" s="183">
        <f t="shared" si="132"/>
        <v>2.4</v>
      </c>
      <c r="AV85" s="55" t="str">
        <f>IF('Indicator Data'!M88="No data","x",ROUND(IF('Indicator Data'!M88=0,0,IF(LOG('Indicator Data'!M88)&gt;AV$195,10,IF(LOG('Indicator Data'!M88)&lt;AV$194,0,10-(AV$195-LOG('Indicator Data'!M88))/(AV$195-AV$194)*10))),1))</f>
        <v>x</v>
      </c>
      <c r="AW85" s="56" t="str">
        <f>IF(AV85="x","x",'Indicator Data'!M88/'Indicator Data'!$CB88)</f>
        <v>x</v>
      </c>
      <c r="AX85" s="55" t="str">
        <f t="shared" si="149"/>
        <v>x</v>
      </c>
      <c r="AY85" s="55" t="str">
        <f t="shared" si="150"/>
        <v>x</v>
      </c>
      <c r="AZ85" s="55" t="str">
        <f>IF('Indicator Data'!N88="No data","x",ROUND(IF('Indicator Data'!N88=0,0,IF(LOG('Indicator Data'!N88)&gt;AZ$195,10,IF(LOG('Indicator Data'!N88)&lt;AZ$194,0,10-(AZ$195-LOG('Indicator Data'!N88))/(AZ$195-AZ$194)*10))),1))</f>
        <v>x</v>
      </c>
      <c r="BA85" s="56" t="str">
        <f>IF(AZ85="x","x",'Indicator Data'!N88/'Indicator Data'!$CB88)</f>
        <v>x</v>
      </c>
      <c r="BB85" s="55" t="str">
        <f t="shared" si="151"/>
        <v>x</v>
      </c>
      <c r="BC85" s="55" t="str">
        <f t="shared" si="152"/>
        <v>x</v>
      </c>
      <c r="BD85" s="55" t="str">
        <f>IF('Indicator Data'!O88="No data","x",ROUND(IF('Indicator Data'!O88=0,0,IF(LOG('Indicator Data'!O88)&gt;BD$195,10,IF(LOG('Indicator Data'!O88)&lt;BD$194,0,10-(BD$195-LOG('Indicator Data'!O88))/(BD$195-BD$194)*10))),1))</f>
        <v>x</v>
      </c>
      <c r="BE85" s="56" t="str">
        <f>IF(BD85="x","x",'Indicator Data'!O88/'Indicator Data'!$CB88)</f>
        <v>x</v>
      </c>
      <c r="BF85" s="55" t="str">
        <f t="shared" si="153"/>
        <v>x</v>
      </c>
      <c r="BG85" s="55" t="str">
        <f t="shared" si="154"/>
        <v>x</v>
      </c>
      <c r="BH85" s="55" t="str">
        <f>IF('Indicator Data'!P88="No data","x",ROUND(IF('Indicator Data'!P88=0,0,IF(LOG('Indicator Data'!P88)&gt;BH$195,10,IF(LOG('Indicator Data'!P88)&lt;BH$194,0,10-(BH$195-LOG('Indicator Data'!P88))/(BH$195-BH$194)*10))),1))</f>
        <v>x</v>
      </c>
      <c r="BI85" s="56" t="str">
        <f>IF(BH85="x","x",'Indicator Data'!P88/'Indicator Data'!$CB88)</f>
        <v>x</v>
      </c>
      <c r="BJ85" s="55" t="str">
        <f t="shared" si="155"/>
        <v>x</v>
      </c>
      <c r="BK85" s="55" t="str">
        <f t="shared" si="156"/>
        <v>x</v>
      </c>
      <c r="BL85" s="55" t="str">
        <f t="shared" si="157"/>
        <v>x</v>
      </c>
      <c r="BM85" s="55">
        <f>ROUND(IF('Indicator Data'!Q88=0,0,IF(LOG('Indicator Data'!Q88)&gt;BM$195,10,IF(LOG('Indicator Data'!Q88)&lt;BM$194,0,10-(BM$195-LOG('Indicator Data'!Q88))/(BM$195-BM$194)*10))),1)</f>
        <v>0</v>
      </c>
      <c r="BN85" s="55">
        <f>ROUND(IF('Indicator Data'!R88=0,0,IF(LOG('Indicator Data'!R88)&gt;BN$195,10,IF(LOG('Indicator Data'!R88)&lt;BN$194,0,10-(BN$195-LOG('Indicator Data'!R88))/(BN$195-BN$194)*10))),1)</f>
        <v>0</v>
      </c>
      <c r="BO85" s="55">
        <f t="shared" si="158"/>
        <v>0</v>
      </c>
      <c r="BP85" s="56">
        <f>'Indicator Data'!Q88/'Indicator Data'!$CB88</f>
        <v>0</v>
      </c>
      <c r="BQ85" s="56">
        <f>'Indicator Data'!R88/'Indicator Data'!$CB88</f>
        <v>0</v>
      </c>
      <c r="BR85" s="55">
        <f t="shared" si="133"/>
        <v>0</v>
      </c>
      <c r="BS85" s="55">
        <f t="shared" si="134"/>
        <v>0</v>
      </c>
      <c r="BT85" s="55">
        <f t="shared" si="135"/>
        <v>0</v>
      </c>
      <c r="BU85" s="55">
        <f t="shared" si="159"/>
        <v>0</v>
      </c>
      <c r="BV85" s="55">
        <f>ROUND(IF('Indicator Data'!S88=0,0,IF(LOG('Indicator Data'!S88)&gt;BV$195,10,IF(LOG('Indicator Data'!S88)&lt;BV$194,0,10-(BV$195-LOG('Indicator Data'!S88))/(BV$195-BV$194)*10))),1)</f>
        <v>0</v>
      </c>
      <c r="BW85" s="55">
        <f>ROUND(IF('Indicator Data'!T88=0,0,IF(LOG('Indicator Data'!T88)&gt;BW$195,10,IF(LOG('Indicator Data'!T88)&lt;BW$194,0,10-(BW$195-LOG('Indicator Data'!T88))/(BW$195-BW$194)*10))),1)</f>
        <v>0</v>
      </c>
      <c r="BX85" s="55">
        <f t="shared" si="160"/>
        <v>0</v>
      </c>
      <c r="BY85" s="56">
        <f>'Indicator Data'!S88/'Indicator Data'!$CB88</f>
        <v>0</v>
      </c>
      <c r="BZ85" s="56">
        <f>'Indicator Data'!T88/'Indicator Data'!$CB88</f>
        <v>0</v>
      </c>
      <c r="CA85" s="55">
        <f t="shared" si="136"/>
        <v>0</v>
      </c>
      <c r="CB85" s="55">
        <f t="shared" si="137"/>
        <v>0</v>
      </c>
      <c r="CC85" s="55">
        <f t="shared" si="161"/>
        <v>0</v>
      </c>
      <c r="CD85" s="55">
        <f t="shared" si="162"/>
        <v>0</v>
      </c>
      <c r="CE85" s="55">
        <f t="shared" si="163"/>
        <v>0</v>
      </c>
      <c r="CF85" s="55">
        <f>ROUND(IF('Indicator Data'!U88=0,0,IF(LOG('Indicator Data'!U88)&gt;CF$195,10,IF(LOG('Indicator Data'!U88)&lt;CF$194,0,10-(CF$195-LOG('Indicator Data'!U88))/(CF$195-CF$194)*10))),1)</f>
        <v>7.6</v>
      </c>
      <c r="CG85" s="56">
        <f>'Indicator Data'!U88/'Indicator Data'!$CB88</f>
        <v>0.78103449818944026</v>
      </c>
      <c r="CH85" s="55">
        <f t="shared" si="138"/>
        <v>8.6999999999999993</v>
      </c>
      <c r="CI85" s="55">
        <f t="shared" si="164"/>
        <v>8.1999999999999993</v>
      </c>
      <c r="CJ85" s="55">
        <f>ROUND(IF('Indicator Data'!V88=0,0,IF(LOG('Indicator Data'!V88)&gt;CJ$195,10,IF(LOG('Indicator Data'!V88)&lt;CJ$194,0,10-(CJ$195-LOG('Indicator Data'!V88))/(CJ$195-CJ$194)*10))),1)</f>
        <v>7.7</v>
      </c>
      <c r="CK85" s="56">
        <f>IF('Indicator Data'!V88/'Indicator Data'!$CB88&gt;1,1,'Indicator Data'!V88/'Indicator Data'!$CB88)</f>
        <v>0.89817664470247927</v>
      </c>
      <c r="CL85" s="55">
        <f t="shared" si="139"/>
        <v>9</v>
      </c>
      <c r="CM85" s="55">
        <f t="shared" si="165"/>
        <v>8.4</v>
      </c>
      <c r="CN85" s="55">
        <f>ROUND(IF('Indicator Data'!W88=0,0,IF(LOG('Indicator Data'!W88)&gt;CN$195,10,IF(LOG('Indicator Data'!W88)&lt;CN$194,0,10-(CN$195-LOG('Indicator Data'!W88))/(CN$195-CN$194)*10))),1)</f>
        <v>7.7</v>
      </c>
      <c r="CO85" s="56">
        <f>'Indicator Data'!W88/'Indicator Data'!$CB88</f>
        <v>0.90244281863435638</v>
      </c>
      <c r="CP85" s="55">
        <f t="shared" si="140"/>
        <v>9</v>
      </c>
      <c r="CQ85" s="55">
        <f t="shared" si="166"/>
        <v>8.4</v>
      </c>
      <c r="CR85" s="55">
        <f t="shared" si="141"/>
        <v>7.2</v>
      </c>
      <c r="CS85" s="55">
        <f>IF('Indicator Data'!BR88="No data","x",ROUND(IF('Indicator Data'!BR88&gt;CS$195,0,IF('Indicator Data'!BR88&lt;CS$194,10,(CS$195-'Indicator Data'!BR88)/(CS$195-CS$194)*10)),1))</f>
        <v>1.4</v>
      </c>
      <c r="CT85" s="55">
        <f>IF('Indicator Data'!BS88="No data","x",ROUND(IF('Indicator Data'!BS88&gt;CT$195,0,IF('Indicator Data'!BS88&lt;CT$194,10,(CT$195-'Indicator Data'!BS88)/(CT$195-CT$194)*10)),1))</f>
        <v>1.6</v>
      </c>
      <c r="CU85" s="55">
        <f>IF('Indicator Data'!AC88="No data","x",ROUND(IF('Indicator Data'!AC88&gt;CU$195,0,IF('Indicator Data'!AC88&lt;CU$194,10,(CU$195-'Indicator Data'!AC88)/(CU$195-CU$194)*10)),1))</f>
        <v>3.4</v>
      </c>
      <c r="CV85" s="55">
        <f t="shared" si="142"/>
        <v>2.1</v>
      </c>
      <c r="CW85" s="55">
        <f>IF('Indicator Data'!X88="No data","x",ROUND(IF(LOG('Indicator Data'!X88)&gt;CW$195,10,IF(LOG('Indicator Data'!X88)&lt;CW$194,0,10-(CW$195-LOG('Indicator Data'!X88))/(CW$195-CW$194)*10)),1))</f>
        <v>8.1</v>
      </c>
      <c r="CX85" s="55">
        <f>IF('Indicator Data'!Y88="No data","x",ROUND(IF('Indicator Data'!Y88&gt;CX$195,10,IF('Indicator Data'!Y88&lt;CX$194,0,10-(CX$195-'Indicator Data'!Y88)/(CX$195-CX$194)*10)),1))</f>
        <v>2</v>
      </c>
      <c r="CY85" s="55">
        <f>IF('Indicator Data'!Z88="No data","x",ROUND(IF('Indicator Data'!Z88&gt;CY$195,10,IF('Indicator Data'!Z88&lt;CY$194,0,10-(CY$195-'Indicator Data'!Z88)/(CY$195-CY$194)*10)),1))</f>
        <v>5.6</v>
      </c>
      <c r="CZ85" s="55">
        <f>IF('Indicator Data'!AA88="No data","x",ROUND(IF('Indicator Data'!AA88&gt;CZ$195,10,IF('Indicator Data'!AA88&lt;CZ$194,0,10-(CZ$195-'Indicator Data'!AA88)/(CZ$195-CZ$194)*10)),1))</f>
        <v>2.7</v>
      </c>
      <c r="DA85" s="55">
        <f t="shared" si="167"/>
        <v>4.5999999999999996</v>
      </c>
      <c r="DB85" s="55">
        <f t="shared" si="168"/>
        <v>3.8</v>
      </c>
      <c r="DC85" s="55">
        <f>IF('Indicator Data'!AF88="No data","x",ROUND(IF('Indicator Data'!AF88&gt;DC$195,10,IF('Indicator Data'!AF88&lt;DC$194,0,10-(DC$195-'Indicator Data'!AF88)/(DC$195-DC$194)*10)),1))</f>
        <v>6.6</v>
      </c>
      <c r="DD85" s="55">
        <f>IF('Indicator Data'!AG88="No data","x",ROUND(IF('Indicator Data'!AG88&gt;DD$195,10,IF('Indicator Data'!AG88&lt;DD$194,0,10-(DD$195-'Indicator Data'!AG88)/(DD$195-DD$194)*10)),1))</f>
        <v>1.9</v>
      </c>
      <c r="DE85" s="55">
        <f t="shared" si="169"/>
        <v>4.5</v>
      </c>
      <c r="DF85" s="55">
        <f>IF('Indicator Data'!AB88="No data","x",ROUND(IF('Indicator Data'!AB88&gt;DF$195,10,IF('Indicator Data'!AB88&lt;DF$194,0,10-(DF$195-'Indicator Data'!AB88)/(DF$195-DF$194)*10)),1))</f>
        <v>0.2</v>
      </c>
      <c r="DG85" s="55">
        <f t="shared" si="170"/>
        <v>1.7</v>
      </c>
      <c r="DH85" s="184">
        <f>IF('Indicator Data'!AD88="No data","x",'Indicator Data'!AD88/'Indicator Data'!$CA88)</f>
        <v>5.1216354501290077E-5</v>
      </c>
      <c r="DI85" s="55">
        <f t="shared" si="171"/>
        <v>9.5</v>
      </c>
      <c r="DJ85" s="55">
        <f>IF('Indicator Data'!AE88="No data","x",ROUND(IF('Indicator Data'!AE88&gt;DJ$195,0,IF('Indicator Data'!AE88&lt;DJ$194,10,(DJ$195-'Indicator Data'!AE88)/(DJ$195-DJ$194)*10)),1))</f>
        <v>2</v>
      </c>
      <c r="DK85" s="55">
        <f t="shared" si="172"/>
        <v>5.8</v>
      </c>
      <c r="DL85" s="55">
        <f t="shared" si="173"/>
        <v>4</v>
      </c>
      <c r="DM85" s="57">
        <f t="shared" si="143"/>
        <v>5.2</v>
      </c>
      <c r="DN85" s="58">
        <f t="shared" si="144"/>
        <v>5.4</v>
      </c>
      <c r="DO85" s="55">
        <f>ROUND(IF('Indicator Data'!AH88=0,0,IF('Indicator Data'!AH88&gt;DO$195,10,IF('Indicator Data'!AH88&lt;DO$194,0,10-(DO$195-'Indicator Data'!AH88)/(DO$195-DO$194)*10))),1)</f>
        <v>1.6</v>
      </c>
      <c r="DP85" s="55">
        <f>ROUND(IF('Indicator Data'!AI88=0,0,IF(LOG('Indicator Data'!AI88)&gt;LOG(DP$195),10,IF(LOG('Indicator Data'!AI88)&lt;LOG(DP$194),0,10-(LOG(DP$195)-LOG('Indicator Data'!AI88))/(LOG(DP$195)-LOG(DP$194))*10))),1)</f>
        <v>2.7</v>
      </c>
      <c r="DQ85" s="57">
        <f t="shared" si="145"/>
        <v>2.2000000000000002</v>
      </c>
      <c r="DR85" s="55">
        <f>'Indicator Data'!AJ88</f>
        <v>0</v>
      </c>
      <c r="DS85" s="55">
        <f>'Indicator Data'!AK88</f>
        <v>0</v>
      </c>
      <c r="DT85" s="57">
        <f t="shared" si="146"/>
        <v>0</v>
      </c>
      <c r="DU85" s="58">
        <f t="shared" si="147"/>
        <v>1.5</v>
      </c>
      <c r="DV85" s="15"/>
      <c r="DW85" s="103"/>
    </row>
    <row r="86" spans="1:127" s="4" customFormat="1" x14ac:dyDescent="0.25">
      <c r="A86" s="121" t="str">
        <f>'Indicator Data'!A89</f>
        <v>Japan</v>
      </c>
      <c r="B86" s="59" t="str">
        <f>'Indicator Data'!B89</f>
        <v>JPN</v>
      </c>
      <c r="C86" s="55">
        <f>ROUND(IF('Indicator Data'!C89=0,0.1,IF(LOG('Indicator Data'!C89)&gt;C$195,10,IF(LOG('Indicator Data'!C89)&lt;C$194,0,10-(C$195-LOG('Indicator Data'!C89))/(C$195-C$194)*10))),1)</f>
        <v>10</v>
      </c>
      <c r="D86" s="55">
        <f>ROUND(IF('Indicator Data'!D89=0,0.1,IF(LOG('Indicator Data'!D89)&gt;D$195,10,IF(LOG('Indicator Data'!D89)&lt;D$194,0,10-(D$195-LOG('Indicator Data'!D89))/(D$195-D$194)*10))),1)</f>
        <v>10</v>
      </c>
      <c r="E86" s="55">
        <f t="shared" si="107"/>
        <v>10</v>
      </c>
      <c r="F86" s="55">
        <f>IF('Indicator Data'!E89="No data",0.1,(ROUND(IF('Indicator Data'!E89=0,0,IF(LOG('Indicator Data'!E89)&gt;F$195,10,IF(LOG('Indicator Data'!E89)&lt;F$194,0,10-(F$195-LOG('Indicator Data'!E89))/(F$195-F$194)*10))),1)))</f>
        <v>6.3</v>
      </c>
      <c r="G86" s="55">
        <f>ROUND(IF('Indicator Data'!F89=0,0,IF(LOG('Indicator Data'!F89)&gt;G$195,10,IF(LOG('Indicator Data'!F89)&lt;G$194,0,10-(G$195-LOG('Indicator Data'!F89))/(G$195-G$194)*10))),1)</f>
        <v>10</v>
      </c>
      <c r="H86" s="55">
        <f>ROUND(IF('Indicator Data'!G89=0,0,IF(LOG('Indicator Data'!G89)&gt;H$195,10,IF(LOG('Indicator Data'!G89)&lt;H$194,0,10-(H$195-LOG('Indicator Data'!G89))/(H$195-H$194)*10))),1)</f>
        <v>10</v>
      </c>
      <c r="I86" s="55">
        <f>ROUND(IF('Indicator Data'!H89=0,0,IF(LOG('Indicator Data'!H89)&gt;I$195,10,IF(LOG('Indicator Data'!H89)&lt;I$194,0,10-(I$195-LOG('Indicator Data'!H89))/(I$195-I$194)*10))),1)</f>
        <v>10</v>
      </c>
      <c r="J86" s="55">
        <f t="shared" si="108"/>
        <v>10</v>
      </c>
      <c r="K86" s="55">
        <f>ROUND(IF('Indicator Data'!I89=0,0,IF(LOG('Indicator Data'!I89)&gt;K$195,10,IF(LOG('Indicator Data'!I89)&lt;K$194,0,10-(K$195-LOG('Indicator Data'!I89))/(K$195-K$194)*10))),1)</f>
        <v>10</v>
      </c>
      <c r="L86" s="55">
        <f t="shared" si="109"/>
        <v>10</v>
      </c>
      <c r="M86" s="55">
        <f>ROUND(IF('Indicator Data'!J89=0,0,IF(LOG('Indicator Data'!J89)&gt;M$195,10,IF(LOG('Indicator Data'!J89)&lt;M$194,0,10-(M$195-LOG('Indicator Data'!J89))/(M$195-M$194)*10))),1)</f>
        <v>0</v>
      </c>
      <c r="N86" s="56">
        <f>'Indicator Data'!C89/'Indicator Data'!$CB89</f>
        <v>2.0565715380930156E-3</v>
      </c>
      <c r="O86" s="56">
        <f>'Indicator Data'!D89/'Indicator Data'!$CB89</f>
        <v>1.5379433178217851E-3</v>
      </c>
      <c r="P86" s="56">
        <f>IF(F86=0.1,"x",'Indicator Data'!E89/'Indicator Data'!$CB89)</f>
        <v>2.6574366959911127E-4</v>
      </c>
      <c r="Q86" s="56">
        <f>'Indicator Data'!F89/'Indicator Data'!$CB89</f>
        <v>3.0230011645174178E-4</v>
      </c>
      <c r="R86" s="56">
        <f>'Indicator Data'!G89/'Indicator Data'!$CB89</f>
        <v>1.8882426909381897E-2</v>
      </c>
      <c r="S86" s="56">
        <f>'Indicator Data'!H89/'Indicator Data'!$CB89</f>
        <v>1.2010843868763294E-2</v>
      </c>
      <c r="T86" s="56">
        <f>'Indicator Data'!I89/'Indicator Data'!$CB89</f>
        <v>1.0161921708058533E-2</v>
      </c>
      <c r="U86" s="56">
        <f>'Indicator Data'!J89/'Indicator Data'!$CB89</f>
        <v>0</v>
      </c>
      <c r="V86" s="55">
        <f t="shared" si="110"/>
        <v>10</v>
      </c>
      <c r="W86" s="55">
        <f t="shared" si="111"/>
        <v>10</v>
      </c>
      <c r="X86" s="55">
        <f t="shared" si="112"/>
        <v>10</v>
      </c>
      <c r="Y86" s="55">
        <f t="shared" si="113"/>
        <v>0.2</v>
      </c>
      <c r="Z86" s="55">
        <f t="shared" si="114"/>
        <v>10</v>
      </c>
      <c r="AA86" s="55">
        <f t="shared" si="115"/>
        <v>10</v>
      </c>
      <c r="AB86" s="55">
        <f t="shared" si="116"/>
        <v>10</v>
      </c>
      <c r="AC86" s="55">
        <f t="shared" si="117"/>
        <v>10</v>
      </c>
      <c r="AD86" s="55">
        <f t="shared" si="118"/>
        <v>10</v>
      </c>
      <c r="AE86" s="55">
        <f t="shared" si="119"/>
        <v>10</v>
      </c>
      <c r="AF86" s="55">
        <f t="shared" si="120"/>
        <v>0</v>
      </c>
      <c r="AG86" s="55">
        <f>ROUND(IF('Indicator Data'!K89=0,0,IF('Indicator Data'!K89&gt;AG$195,10,IF('Indicator Data'!K89&lt;AG$194,0,10-(AG$195-'Indicator Data'!K89)/(AG$195-AG$194)*10))),1)</f>
        <v>0</v>
      </c>
      <c r="AH86" s="55">
        <f t="shared" si="121"/>
        <v>10</v>
      </c>
      <c r="AI86" s="55">
        <f t="shared" si="122"/>
        <v>10</v>
      </c>
      <c r="AJ86" s="55">
        <f t="shared" si="123"/>
        <v>10</v>
      </c>
      <c r="AK86" s="55">
        <f t="shared" si="124"/>
        <v>10</v>
      </c>
      <c r="AL86" s="55">
        <f t="shared" si="125"/>
        <v>10</v>
      </c>
      <c r="AM86" s="55">
        <f t="shared" si="126"/>
        <v>10</v>
      </c>
      <c r="AN86" s="55">
        <f t="shared" si="127"/>
        <v>0</v>
      </c>
      <c r="AO86" s="183">
        <f t="shared" si="128"/>
        <v>10</v>
      </c>
      <c r="AP86" s="183">
        <f t="shared" si="148"/>
        <v>3.9</v>
      </c>
      <c r="AQ86" s="183">
        <f t="shared" si="129"/>
        <v>10</v>
      </c>
      <c r="AR86" s="183">
        <f t="shared" si="130"/>
        <v>10</v>
      </c>
      <c r="AS86" s="55">
        <f t="shared" si="131"/>
        <v>0</v>
      </c>
      <c r="AT86" s="55">
        <f>IF('Indicator Data'!L89="No data","x",IF('Indicator Data'!CC89&lt;1000,"x",ROUND((IF('Indicator Data'!L89&gt;AT$195,10,IF('Indicator Data'!L89&lt;AT$194,0,10-(AT$195-'Indicator Data'!L89)/(AT$195-AT$194)*10))),1)))</f>
        <v>1</v>
      </c>
      <c r="AU86" s="183">
        <f t="shared" si="132"/>
        <v>0.5</v>
      </c>
      <c r="AV86" s="55">
        <f>IF('Indicator Data'!M89="No data","x",ROUND(IF('Indicator Data'!M89=0,0,IF(LOG('Indicator Data'!M89)&gt;AV$195,10,IF(LOG('Indicator Data'!M89)&lt;AV$194,0,10-(AV$195-LOG('Indicator Data'!M89))/(AV$195-AV$194)*10))),1))</f>
        <v>0</v>
      </c>
      <c r="AW86" s="56">
        <f>IF(AV86="x","x",'Indicator Data'!M89/'Indicator Data'!$CB89)</f>
        <v>0</v>
      </c>
      <c r="AX86" s="55">
        <f t="shared" si="149"/>
        <v>0</v>
      </c>
      <c r="AY86" s="55">
        <f t="shared" si="150"/>
        <v>0</v>
      </c>
      <c r="AZ86" s="55" t="str">
        <f>IF('Indicator Data'!N89="No data","x",ROUND(IF('Indicator Data'!N89=0,0,IF(LOG('Indicator Data'!N89)&gt;AZ$195,10,IF(LOG('Indicator Data'!N89)&lt;AZ$194,0,10-(AZ$195-LOG('Indicator Data'!N89))/(AZ$195-AZ$194)*10))),1))</f>
        <v>x</v>
      </c>
      <c r="BA86" s="56" t="str">
        <f>IF(AZ86="x","x",'Indicator Data'!N89/'Indicator Data'!$CB89)</f>
        <v>x</v>
      </c>
      <c r="BB86" s="55" t="str">
        <f t="shared" si="151"/>
        <v>x</v>
      </c>
      <c r="BC86" s="55" t="str">
        <f t="shared" si="152"/>
        <v>x</v>
      </c>
      <c r="BD86" s="55" t="str">
        <f>IF('Indicator Data'!O89="No data","x",ROUND(IF('Indicator Data'!O89=0,0,IF(LOG('Indicator Data'!O89)&gt;BD$195,10,IF(LOG('Indicator Data'!O89)&lt;BD$194,0,10-(BD$195-LOG('Indicator Data'!O89))/(BD$195-BD$194)*10))),1))</f>
        <v>x</v>
      </c>
      <c r="BE86" s="56" t="str">
        <f>IF(BD86="x","x",'Indicator Data'!O89/'Indicator Data'!$CB89)</f>
        <v>x</v>
      </c>
      <c r="BF86" s="55" t="str">
        <f t="shared" si="153"/>
        <v>x</v>
      </c>
      <c r="BG86" s="55" t="str">
        <f t="shared" si="154"/>
        <v>x</v>
      </c>
      <c r="BH86" s="55" t="str">
        <f>IF('Indicator Data'!P89="No data","x",ROUND(IF('Indicator Data'!P89=0,0,IF(LOG('Indicator Data'!P89)&gt;BH$195,10,IF(LOG('Indicator Data'!P89)&lt;BH$194,0,10-(BH$195-LOG('Indicator Data'!P89))/(BH$195-BH$194)*10))),1))</f>
        <v>x</v>
      </c>
      <c r="BI86" s="56" t="str">
        <f>IF(BH86="x","x",'Indicator Data'!P89/'Indicator Data'!$CB89)</f>
        <v>x</v>
      </c>
      <c r="BJ86" s="55" t="str">
        <f t="shared" si="155"/>
        <v>x</v>
      </c>
      <c r="BK86" s="55" t="str">
        <f t="shared" si="156"/>
        <v>x</v>
      </c>
      <c r="BL86" s="55">
        <f t="shared" si="157"/>
        <v>0</v>
      </c>
      <c r="BM86" s="55">
        <f>ROUND(IF('Indicator Data'!Q89=0,0,IF(LOG('Indicator Data'!Q89)&gt;BM$195,10,IF(LOG('Indicator Data'!Q89)&lt;BM$194,0,10-(BM$195-LOG('Indicator Data'!Q89))/(BM$195-BM$194)*10))),1)</f>
        <v>0</v>
      </c>
      <c r="BN86" s="55">
        <f>ROUND(IF('Indicator Data'!R89=0,0,IF(LOG('Indicator Data'!R89)&gt;BN$195,10,IF(LOG('Indicator Data'!R89)&lt;BN$194,0,10-(BN$195-LOG('Indicator Data'!R89))/(BN$195-BN$194)*10))),1)</f>
        <v>0</v>
      </c>
      <c r="BO86" s="55">
        <f t="shared" si="158"/>
        <v>0</v>
      </c>
      <c r="BP86" s="56">
        <f>'Indicator Data'!Q89/'Indicator Data'!$CB89</f>
        <v>0</v>
      </c>
      <c r="BQ86" s="56">
        <f>'Indicator Data'!R89/'Indicator Data'!$CB89</f>
        <v>0</v>
      </c>
      <c r="BR86" s="55">
        <f t="shared" si="133"/>
        <v>0</v>
      </c>
      <c r="BS86" s="55">
        <f t="shared" si="134"/>
        <v>0</v>
      </c>
      <c r="BT86" s="55">
        <f t="shared" si="135"/>
        <v>0</v>
      </c>
      <c r="BU86" s="55">
        <f t="shared" si="159"/>
        <v>0</v>
      </c>
      <c r="BV86" s="55">
        <f>ROUND(IF('Indicator Data'!S89=0,0,IF(LOG('Indicator Data'!S89)&gt;BV$195,10,IF(LOG('Indicator Data'!S89)&lt;BV$194,0,10-(BV$195-LOG('Indicator Data'!S89))/(BV$195-BV$194)*10))),1)</f>
        <v>0</v>
      </c>
      <c r="BW86" s="55">
        <f>ROUND(IF('Indicator Data'!T89=0,0,IF(LOG('Indicator Data'!T89)&gt;BW$195,10,IF(LOG('Indicator Data'!T89)&lt;BW$194,0,10-(BW$195-LOG('Indicator Data'!T89))/(BW$195-BW$194)*10))),1)</f>
        <v>0</v>
      </c>
      <c r="BX86" s="55">
        <f t="shared" si="160"/>
        <v>0</v>
      </c>
      <c r="BY86" s="56">
        <f>'Indicator Data'!S89/'Indicator Data'!$CB89</f>
        <v>0</v>
      </c>
      <c r="BZ86" s="56">
        <f>'Indicator Data'!T89/'Indicator Data'!$CB89</f>
        <v>0</v>
      </c>
      <c r="CA86" s="55">
        <f t="shared" si="136"/>
        <v>0</v>
      </c>
      <c r="CB86" s="55">
        <f t="shared" si="137"/>
        <v>0</v>
      </c>
      <c r="CC86" s="55">
        <f t="shared" si="161"/>
        <v>0</v>
      </c>
      <c r="CD86" s="55">
        <f t="shared" si="162"/>
        <v>0</v>
      </c>
      <c r="CE86" s="55">
        <f t="shared" si="163"/>
        <v>0</v>
      </c>
      <c r="CF86" s="55">
        <f>ROUND(IF('Indicator Data'!U89=0,0,IF(LOG('Indicator Data'!U89)&gt;CF$195,10,IF(LOG('Indicator Data'!U89)&lt;CF$194,0,10-(CF$195-LOG('Indicator Data'!U89))/(CF$195-CF$194)*10))),1)</f>
        <v>8.4</v>
      </c>
      <c r="CG86" s="56">
        <f>'Indicator Data'!U89/'Indicator Data'!$CB89</f>
        <v>6.3578485856525646E-2</v>
      </c>
      <c r="CH86" s="55">
        <f t="shared" si="138"/>
        <v>0.7</v>
      </c>
      <c r="CI86" s="55">
        <f t="shared" si="164"/>
        <v>5.8</v>
      </c>
      <c r="CJ86" s="55">
        <f>ROUND(IF('Indicator Data'!V89=0,0,IF(LOG('Indicator Data'!V89)&gt;CJ$195,10,IF(LOG('Indicator Data'!V89)&lt;CJ$194,0,10-(CJ$195-LOG('Indicator Data'!V89))/(CJ$195-CJ$194)*10))),1)</f>
        <v>9.8000000000000007</v>
      </c>
      <c r="CK86" s="56">
        <f>IF('Indicator Data'!V89/'Indicator Data'!$CB89&gt;1,1,'Indicator Data'!V89/'Indicator Data'!$CB89)</f>
        <v>0.5908605677575649</v>
      </c>
      <c r="CL86" s="55">
        <f t="shared" si="139"/>
        <v>5.9</v>
      </c>
      <c r="CM86" s="55">
        <f t="shared" si="165"/>
        <v>8.5</v>
      </c>
      <c r="CN86" s="55">
        <f>ROUND(IF('Indicator Data'!W89=0,0,IF(LOG('Indicator Data'!W89)&gt;CN$195,10,IF(LOG('Indicator Data'!W89)&lt;CN$194,0,10-(CN$195-LOG('Indicator Data'!W89))/(CN$195-CN$194)*10))),1)</f>
        <v>9.8000000000000007</v>
      </c>
      <c r="CO86" s="56">
        <f>'Indicator Data'!W89/'Indicator Data'!$CB89</f>
        <v>0.59169734141108776</v>
      </c>
      <c r="CP86" s="55">
        <f t="shared" si="140"/>
        <v>5.9</v>
      </c>
      <c r="CQ86" s="55">
        <f t="shared" si="166"/>
        <v>8.5</v>
      </c>
      <c r="CR86" s="55">
        <f t="shared" si="141"/>
        <v>6.6</v>
      </c>
      <c r="CS86" s="55">
        <f>IF('Indicator Data'!BR89="No data","x",ROUND(IF('Indicator Data'!BR89&gt;CS$195,0,IF('Indicator Data'!BR89&lt;CS$194,10,(CS$195-'Indicator Data'!BR89)/(CS$195-CS$194)*10)),1))</f>
        <v>0</v>
      </c>
      <c r="CT86" s="55">
        <f>IF('Indicator Data'!BS89="No data","x",ROUND(IF('Indicator Data'!BS89&gt;CT$195,0,IF('Indicator Data'!BS89&lt;CT$194,10,(CT$195-'Indicator Data'!BS89)/(CT$195-CT$194)*10)),1))</f>
        <v>0.2</v>
      </c>
      <c r="CU86" s="55" t="str">
        <f>IF('Indicator Data'!AC89="No data","x",ROUND(IF('Indicator Data'!AC89&gt;CU$195,0,IF('Indicator Data'!AC89&lt;CU$194,10,(CU$195-'Indicator Data'!AC89)/(CU$195-CU$194)*10)),1))</f>
        <v>x</v>
      </c>
      <c r="CV86" s="55">
        <f t="shared" si="142"/>
        <v>0.1</v>
      </c>
      <c r="CW86" s="55">
        <f>IF('Indicator Data'!X89="No data","x",ROUND(IF(LOG('Indicator Data'!X89)&gt;CW$195,10,IF(LOG('Indicator Data'!X89)&lt;CW$194,0,10-(CW$195-LOG('Indicator Data'!X89))/(CW$195-CW$194)*10)),1))</f>
        <v>8.5</v>
      </c>
      <c r="CX86" s="55">
        <f>IF('Indicator Data'!Y89="No data","x",ROUND(IF('Indicator Data'!Y89&gt;CX$195,10,IF('Indicator Data'!Y89&lt;CX$194,0,10-(CX$195-'Indicator Data'!Y89)/(CX$195-CX$194)*10)),1))</f>
        <v>0</v>
      </c>
      <c r="CY86" s="55">
        <f>IF('Indicator Data'!Z89="No data","x",ROUND(IF('Indicator Data'!Z89&gt;CY$195,10,IF('Indicator Data'!Z89&lt;CY$194,0,10-(CY$195-'Indicator Data'!Z89)/(CY$195-CY$194)*10)),1))</f>
        <v>9.1999999999999993</v>
      </c>
      <c r="CZ86" s="55">
        <f>IF('Indicator Data'!AA89="No data","x",ROUND(IF('Indicator Data'!AA89&gt;CZ$195,10,IF('Indicator Data'!AA89&lt;CZ$194,0,10-(CZ$195-'Indicator Data'!AA89)/(CZ$195-CZ$194)*10)),1))</f>
        <v>1.1000000000000001</v>
      </c>
      <c r="DA86" s="55">
        <f t="shared" si="167"/>
        <v>4.7</v>
      </c>
      <c r="DB86" s="55">
        <f t="shared" si="168"/>
        <v>3.2</v>
      </c>
      <c r="DC86" s="55" t="str">
        <f>IF('Indicator Data'!AF89="No data","x",ROUND(IF('Indicator Data'!AF89&gt;DC$195,10,IF('Indicator Data'!AF89&lt;DC$194,0,10-(DC$195-'Indicator Data'!AF89)/(DC$195-DC$194)*10)),1))</f>
        <v>x</v>
      </c>
      <c r="DD86" s="55">
        <f>IF('Indicator Data'!AG89="No data","x",ROUND(IF('Indicator Data'!AG89&gt;DD$195,10,IF('Indicator Data'!AG89&lt;DD$194,0,10-(DD$195-'Indicator Data'!AG89)/(DD$195-DD$194)*10)),1))</f>
        <v>0</v>
      </c>
      <c r="DE86" s="55">
        <f t="shared" si="169"/>
        <v>3.8</v>
      </c>
      <c r="DF86" s="55">
        <f>IF('Indicator Data'!AB89="No data","x",ROUND(IF('Indicator Data'!AB89&gt;DF$195,10,IF('Indicator Data'!AB89&lt;DF$194,0,10-(DF$195-'Indicator Data'!AB89)/(DF$195-DF$194)*10)),1))</f>
        <v>0</v>
      </c>
      <c r="DG86" s="55">
        <f t="shared" si="170"/>
        <v>0.1</v>
      </c>
      <c r="DH86" s="184">
        <f>IF('Indicator Data'!AD89="No data","x",'Indicator Data'!AD89/'Indicator Data'!$CA89)</f>
        <v>3.0730654355465455E-4</v>
      </c>
      <c r="DI86" s="55">
        <f t="shared" si="171"/>
        <v>6.9</v>
      </c>
      <c r="DJ86" s="55" t="str">
        <f>IF('Indicator Data'!AE89="No data","x",ROUND(IF('Indicator Data'!AE89&gt;DJ$195,0,IF('Indicator Data'!AE89&lt;DJ$194,10,(DJ$195-'Indicator Data'!AE89)/(DJ$195-DJ$194)*10)),1))</f>
        <v>x</v>
      </c>
      <c r="DK86" s="55">
        <f t="shared" si="172"/>
        <v>6.9</v>
      </c>
      <c r="DL86" s="55">
        <f t="shared" si="173"/>
        <v>3.6</v>
      </c>
      <c r="DM86" s="57">
        <f t="shared" si="143"/>
        <v>3.7</v>
      </c>
      <c r="DN86" s="58">
        <f t="shared" si="144"/>
        <v>8.1</v>
      </c>
      <c r="DO86" s="55">
        <f>ROUND(IF('Indicator Data'!AH89=0,0,IF('Indicator Data'!AH89&gt;DO$195,10,IF('Indicator Data'!AH89&lt;DO$194,0,10-(DO$195-'Indicator Data'!AH89)/(DO$195-DO$194)*10))),1)</f>
        <v>0.5</v>
      </c>
      <c r="DP86" s="55">
        <f>ROUND(IF('Indicator Data'!AI89=0,0,IF(LOG('Indicator Data'!AI89)&gt;LOG(DP$195),10,IF(LOG('Indicator Data'!AI89)&lt;LOG(DP$194),0,10-(LOG(DP$195)-LOG('Indicator Data'!AI89))/(LOG(DP$195)-LOG(DP$194))*10))),1)</f>
        <v>2</v>
      </c>
      <c r="DQ86" s="57">
        <f t="shared" si="145"/>
        <v>1.3</v>
      </c>
      <c r="DR86" s="55">
        <f>'Indicator Data'!AJ89</f>
        <v>0</v>
      </c>
      <c r="DS86" s="55">
        <f>'Indicator Data'!AK89</f>
        <v>0</v>
      </c>
      <c r="DT86" s="57">
        <f t="shared" si="146"/>
        <v>0</v>
      </c>
      <c r="DU86" s="58">
        <f t="shared" si="147"/>
        <v>0.9</v>
      </c>
      <c r="DV86" s="15"/>
      <c r="DW86" s="103"/>
    </row>
    <row r="87" spans="1:127" s="4" customFormat="1" x14ac:dyDescent="0.25">
      <c r="A87" s="121" t="str">
        <f>'Indicator Data'!A90</f>
        <v>Jordan</v>
      </c>
      <c r="B87" s="59" t="str">
        <f>'Indicator Data'!B90</f>
        <v>JOR</v>
      </c>
      <c r="C87" s="55">
        <f>ROUND(IF('Indicator Data'!C90=0,0.1,IF(LOG('Indicator Data'!C90)&gt;C$195,10,IF(LOG('Indicator Data'!C90)&lt;C$194,0,10-(C$195-LOG('Indicator Data'!C90))/(C$195-C$194)*10))),1)</f>
        <v>8</v>
      </c>
      <c r="D87" s="55">
        <f>ROUND(IF('Indicator Data'!D90=0,0.1,IF(LOG('Indicator Data'!D90)&gt;D$195,10,IF(LOG('Indicator Data'!D90)&lt;D$194,0,10-(D$195-LOG('Indicator Data'!D90))/(D$195-D$194)*10))),1)</f>
        <v>6.9</v>
      </c>
      <c r="E87" s="55">
        <f t="shared" si="107"/>
        <v>7.5</v>
      </c>
      <c r="F87" s="55">
        <f>IF('Indicator Data'!E90="No data",0.1,(ROUND(IF('Indicator Data'!E90=0,0,IF(LOG('Indicator Data'!E90)&gt;F$195,10,IF(LOG('Indicator Data'!E90)&lt;F$194,0,10-(F$195-LOG('Indicator Data'!E90))/(F$195-F$194)*10))),1)))</f>
        <v>4.3</v>
      </c>
      <c r="G87" s="55">
        <f>ROUND(IF('Indicator Data'!F90=0,0,IF(LOG('Indicator Data'!F90)&gt;G$195,10,IF(LOG('Indicator Data'!F90)&lt;G$194,0,10-(G$195-LOG('Indicator Data'!F90))/(G$195-G$194)*10))),1)</f>
        <v>0</v>
      </c>
      <c r="H87" s="55">
        <f>ROUND(IF('Indicator Data'!G90=0,0,IF(LOG('Indicator Data'!G90)&gt;H$195,10,IF(LOG('Indicator Data'!G90)&lt;H$194,0,10-(H$195-LOG('Indicator Data'!G90))/(H$195-H$194)*10))),1)</f>
        <v>0</v>
      </c>
      <c r="I87" s="55">
        <f>ROUND(IF('Indicator Data'!H90=0,0,IF(LOG('Indicator Data'!H90)&gt;I$195,10,IF(LOG('Indicator Data'!H90)&lt;I$194,0,10-(I$195-LOG('Indicator Data'!H90))/(I$195-I$194)*10))),1)</f>
        <v>0</v>
      </c>
      <c r="J87" s="55">
        <f t="shared" si="108"/>
        <v>0</v>
      </c>
      <c r="K87" s="55">
        <f>ROUND(IF('Indicator Data'!I90=0,0,IF(LOG('Indicator Data'!I90)&gt;K$195,10,IF(LOG('Indicator Data'!I90)&lt;K$194,0,10-(K$195-LOG('Indicator Data'!I90))/(K$195-K$194)*10))),1)</f>
        <v>0</v>
      </c>
      <c r="L87" s="55">
        <f t="shared" si="109"/>
        <v>0</v>
      </c>
      <c r="M87" s="55">
        <f>ROUND(IF('Indicator Data'!J90=0,0,IF(LOG('Indicator Data'!J90)&gt;M$195,10,IF(LOG('Indicator Data'!J90)&lt;M$194,0,10-(M$195-LOG('Indicator Data'!J90))/(M$195-M$194)*10))),1)</f>
        <v>7.4</v>
      </c>
      <c r="N87" s="56">
        <f>'Indicator Data'!C90/'Indicator Data'!$CB90</f>
        <v>2.0517483204226849E-3</v>
      </c>
      <c r="O87" s="56">
        <f>'Indicator Data'!D90/'Indicator Data'!$CB90</f>
        <v>1.539953869902276E-4</v>
      </c>
      <c r="P87" s="56">
        <f>IF(F87=0.1,"x",'Indicator Data'!E90/'Indicator Data'!$CB90)</f>
        <v>7.0815345652624952E-4</v>
      </c>
      <c r="Q87" s="56">
        <f>'Indicator Data'!F90/'Indicator Data'!$CB90</f>
        <v>0</v>
      </c>
      <c r="R87" s="56">
        <f>'Indicator Data'!G90/'Indicator Data'!$CB90</f>
        <v>0</v>
      </c>
      <c r="S87" s="56">
        <f>'Indicator Data'!H90/'Indicator Data'!$CB90</f>
        <v>0</v>
      </c>
      <c r="T87" s="56">
        <f>'Indicator Data'!I90/'Indicator Data'!$CB90</f>
        <v>0</v>
      </c>
      <c r="U87" s="56">
        <f>'Indicator Data'!J90/'Indicator Data'!$CB90</f>
        <v>1.2419848308704629E-3</v>
      </c>
      <c r="V87" s="55">
        <f t="shared" si="110"/>
        <v>10</v>
      </c>
      <c r="W87" s="55">
        <f t="shared" si="111"/>
        <v>1.5</v>
      </c>
      <c r="X87" s="55">
        <f t="shared" si="112"/>
        <v>7.8</v>
      </c>
      <c r="Y87" s="55">
        <f t="shared" si="113"/>
        <v>0.5</v>
      </c>
      <c r="Z87" s="55">
        <f t="shared" si="114"/>
        <v>0</v>
      </c>
      <c r="AA87" s="55">
        <f t="shared" si="115"/>
        <v>0</v>
      </c>
      <c r="AB87" s="55">
        <f t="shared" si="116"/>
        <v>0</v>
      </c>
      <c r="AC87" s="55">
        <f t="shared" si="117"/>
        <v>0</v>
      </c>
      <c r="AD87" s="55">
        <f t="shared" si="118"/>
        <v>0</v>
      </c>
      <c r="AE87" s="55">
        <f t="shared" si="119"/>
        <v>0</v>
      </c>
      <c r="AF87" s="55">
        <f t="shared" si="120"/>
        <v>0.4</v>
      </c>
      <c r="AG87" s="55">
        <f>ROUND(IF('Indicator Data'!K90=0,0,IF('Indicator Data'!K90&gt;AG$195,10,IF('Indicator Data'!K90&lt;AG$194,0,10-(AG$195-'Indicator Data'!K90)/(AG$195-AG$194)*10))),1)</f>
        <v>1.9</v>
      </c>
      <c r="AH87" s="55">
        <f t="shared" si="121"/>
        <v>9</v>
      </c>
      <c r="AI87" s="55">
        <f t="shared" si="122"/>
        <v>4.2</v>
      </c>
      <c r="AJ87" s="55">
        <f t="shared" si="123"/>
        <v>0</v>
      </c>
      <c r="AK87" s="55">
        <f t="shared" si="124"/>
        <v>0</v>
      </c>
      <c r="AL87" s="55">
        <f t="shared" si="125"/>
        <v>0</v>
      </c>
      <c r="AM87" s="55">
        <f t="shared" si="126"/>
        <v>0</v>
      </c>
      <c r="AN87" s="55">
        <f t="shared" si="127"/>
        <v>4.8</v>
      </c>
      <c r="AO87" s="183">
        <f t="shared" si="128"/>
        <v>7.7</v>
      </c>
      <c r="AP87" s="183">
        <f t="shared" si="148"/>
        <v>2.6</v>
      </c>
      <c r="AQ87" s="183">
        <f t="shared" si="129"/>
        <v>0</v>
      </c>
      <c r="AR87" s="183">
        <f t="shared" si="130"/>
        <v>0</v>
      </c>
      <c r="AS87" s="55">
        <f t="shared" si="131"/>
        <v>3.4</v>
      </c>
      <c r="AT87" s="55">
        <f>IF('Indicator Data'!L90="No data","x",IF('Indicator Data'!CC90&lt;1000,"x",ROUND((IF('Indicator Data'!L90&gt;AT$195,10,IF('Indicator Data'!L90&lt;AT$194,0,10-(AT$195-'Indicator Data'!L90)/(AT$195-AT$194)*10))),1)))</f>
        <v>10</v>
      </c>
      <c r="AU87" s="183">
        <f t="shared" si="132"/>
        <v>6.7</v>
      </c>
      <c r="AV87" s="55">
        <f>IF('Indicator Data'!M90="No data","x",ROUND(IF('Indicator Data'!M90=0,0,IF(LOG('Indicator Data'!M90)&gt;AV$195,10,IF(LOG('Indicator Data'!M90)&lt;AV$194,0,10-(AV$195-LOG('Indicator Data'!M90))/(AV$195-AV$194)*10))),1))</f>
        <v>4</v>
      </c>
      <c r="AW87" s="56">
        <f>IF(AV87="x","x",'Indicator Data'!M90/'Indicator Data'!$CB90)</f>
        <v>8.5660018227721362E-4</v>
      </c>
      <c r="AX87" s="55">
        <f t="shared" si="149"/>
        <v>0</v>
      </c>
      <c r="AY87" s="55">
        <f t="shared" si="150"/>
        <v>2.2000000000000002</v>
      </c>
      <c r="AZ87" s="55" t="str">
        <f>IF('Indicator Data'!N90="No data","x",ROUND(IF('Indicator Data'!N90=0,0,IF(LOG('Indicator Data'!N90)&gt;AZ$195,10,IF(LOG('Indicator Data'!N90)&lt;AZ$194,0,10-(AZ$195-LOG('Indicator Data'!N90))/(AZ$195-AZ$194)*10))),1))</f>
        <v>x</v>
      </c>
      <c r="BA87" s="56" t="str">
        <f>IF(AZ87="x","x",'Indicator Data'!N90/'Indicator Data'!$CB90)</f>
        <v>x</v>
      </c>
      <c r="BB87" s="55" t="str">
        <f t="shared" si="151"/>
        <v>x</v>
      </c>
      <c r="BC87" s="55" t="str">
        <f t="shared" si="152"/>
        <v>x</v>
      </c>
      <c r="BD87" s="55" t="str">
        <f>IF('Indicator Data'!O90="No data","x",ROUND(IF('Indicator Data'!O90=0,0,IF(LOG('Indicator Data'!O90)&gt;BD$195,10,IF(LOG('Indicator Data'!O90)&lt;BD$194,0,10-(BD$195-LOG('Indicator Data'!O90))/(BD$195-BD$194)*10))),1))</f>
        <v>x</v>
      </c>
      <c r="BE87" s="56" t="str">
        <f>IF(BD87="x","x",'Indicator Data'!O90/'Indicator Data'!$CB90)</f>
        <v>x</v>
      </c>
      <c r="BF87" s="55" t="str">
        <f t="shared" si="153"/>
        <v>x</v>
      </c>
      <c r="BG87" s="55" t="str">
        <f t="shared" si="154"/>
        <v>x</v>
      </c>
      <c r="BH87" s="55" t="str">
        <f>IF('Indicator Data'!P90="No data","x",ROUND(IF('Indicator Data'!P90=0,0,IF(LOG('Indicator Data'!P90)&gt;BH$195,10,IF(LOG('Indicator Data'!P90)&lt;BH$194,0,10-(BH$195-LOG('Indicator Data'!P90))/(BH$195-BH$194)*10))),1))</f>
        <v>x</v>
      </c>
      <c r="BI87" s="56" t="str">
        <f>IF(BH87="x","x",'Indicator Data'!P90/'Indicator Data'!$CB90)</f>
        <v>x</v>
      </c>
      <c r="BJ87" s="55" t="str">
        <f t="shared" si="155"/>
        <v>x</v>
      </c>
      <c r="BK87" s="55" t="str">
        <f t="shared" si="156"/>
        <v>x</v>
      </c>
      <c r="BL87" s="55">
        <f t="shared" si="157"/>
        <v>2.2000000000000002</v>
      </c>
      <c r="BM87" s="55">
        <f>ROUND(IF('Indicator Data'!Q90=0,0,IF(LOG('Indicator Data'!Q90)&gt;BM$195,10,IF(LOG('Indicator Data'!Q90)&lt;BM$194,0,10-(BM$195-LOG('Indicator Data'!Q90))/(BM$195-BM$194)*10))),1)</f>
        <v>0</v>
      </c>
      <c r="BN87" s="55">
        <f>ROUND(IF('Indicator Data'!R90=0,0,IF(LOG('Indicator Data'!R90)&gt;BN$195,10,IF(LOG('Indicator Data'!R90)&lt;BN$194,0,10-(BN$195-LOG('Indicator Data'!R90))/(BN$195-BN$194)*10))),1)</f>
        <v>0</v>
      </c>
      <c r="BO87" s="55">
        <f t="shared" si="158"/>
        <v>0</v>
      </c>
      <c r="BP87" s="56">
        <f>'Indicator Data'!Q90/'Indicator Data'!$CB90</f>
        <v>0</v>
      </c>
      <c r="BQ87" s="56">
        <f>'Indicator Data'!R90/'Indicator Data'!$CB90</f>
        <v>0</v>
      </c>
      <c r="BR87" s="55">
        <f t="shared" si="133"/>
        <v>0</v>
      </c>
      <c r="BS87" s="55">
        <f t="shared" si="134"/>
        <v>0</v>
      </c>
      <c r="BT87" s="55">
        <f t="shared" si="135"/>
        <v>0</v>
      </c>
      <c r="BU87" s="55">
        <f t="shared" si="159"/>
        <v>0</v>
      </c>
      <c r="BV87" s="55">
        <f>ROUND(IF('Indicator Data'!S90=0,0,IF(LOG('Indicator Data'!S90)&gt;BV$195,10,IF(LOG('Indicator Data'!S90)&lt;BV$194,0,10-(BV$195-LOG('Indicator Data'!S90))/(BV$195-BV$194)*10))),1)</f>
        <v>0</v>
      </c>
      <c r="BW87" s="55">
        <f>ROUND(IF('Indicator Data'!T90=0,0,IF(LOG('Indicator Data'!T90)&gt;BW$195,10,IF(LOG('Indicator Data'!T90)&lt;BW$194,0,10-(BW$195-LOG('Indicator Data'!T90))/(BW$195-BW$194)*10))),1)</f>
        <v>0</v>
      </c>
      <c r="BX87" s="55">
        <f t="shared" si="160"/>
        <v>0</v>
      </c>
      <c r="BY87" s="56">
        <f>'Indicator Data'!S90/'Indicator Data'!$CB90</f>
        <v>0</v>
      </c>
      <c r="BZ87" s="56">
        <f>'Indicator Data'!T90/'Indicator Data'!$CB90</f>
        <v>0</v>
      </c>
      <c r="CA87" s="55">
        <f t="shared" si="136"/>
        <v>0</v>
      </c>
      <c r="CB87" s="55">
        <f t="shared" si="137"/>
        <v>0</v>
      </c>
      <c r="CC87" s="55">
        <f t="shared" si="161"/>
        <v>0</v>
      </c>
      <c r="CD87" s="55">
        <f t="shared" si="162"/>
        <v>0</v>
      </c>
      <c r="CE87" s="55">
        <f t="shared" si="163"/>
        <v>0</v>
      </c>
      <c r="CF87" s="55">
        <f>ROUND(IF('Indicator Data'!U90=0,0,IF(LOG('Indicator Data'!U90)&gt;CF$195,10,IF(LOG('Indicator Data'!U90)&lt;CF$194,0,10-(CF$195-LOG('Indicator Data'!U90))/(CF$195-CF$194)*10))),1)</f>
        <v>6.5</v>
      </c>
      <c r="CG87" s="56">
        <f>'Indicator Data'!U90/'Indicator Data'!$CB90</f>
        <v>4.5632008641727291E-2</v>
      </c>
      <c r="CH87" s="55">
        <f t="shared" si="138"/>
        <v>0.5</v>
      </c>
      <c r="CI87" s="55">
        <f t="shared" si="164"/>
        <v>4.0999999999999996</v>
      </c>
      <c r="CJ87" s="55">
        <f>ROUND(IF('Indicator Data'!V90=0,0,IF(LOG('Indicator Data'!V90)&gt;CJ$195,10,IF(LOG('Indicator Data'!V90)&lt;CJ$194,0,10-(CJ$195-LOG('Indicator Data'!V90))/(CJ$195-CJ$194)*10))),1)</f>
        <v>8.1999999999999993</v>
      </c>
      <c r="CK87" s="56">
        <f>IF('Indicator Data'!V90/'Indicator Data'!$CB90&gt;1,1,'Indicator Data'!V90/'Indicator Data'!$CB90)</f>
        <v>0.70590532735350398</v>
      </c>
      <c r="CL87" s="55">
        <f t="shared" si="139"/>
        <v>7.1</v>
      </c>
      <c r="CM87" s="55">
        <f t="shared" si="165"/>
        <v>7.7</v>
      </c>
      <c r="CN87" s="55">
        <f>ROUND(IF('Indicator Data'!W90=0,0,IF(LOG('Indicator Data'!W90)&gt;CN$195,10,IF(LOG('Indicator Data'!W90)&lt;CN$194,0,10-(CN$195-LOG('Indicator Data'!W90))/(CN$195-CN$194)*10))),1)</f>
        <v>6.3</v>
      </c>
      <c r="CO87" s="56">
        <f>'Indicator Data'!W90/'Indicator Data'!$CB90</f>
        <v>3.4655076557272846E-2</v>
      </c>
      <c r="CP87" s="55">
        <f t="shared" si="140"/>
        <v>0.3</v>
      </c>
      <c r="CQ87" s="55">
        <f t="shared" si="166"/>
        <v>3.9</v>
      </c>
      <c r="CR87" s="55">
        <f t="shared" si="141"/>
        <v>4.5</v>
      </c>
      <c r="CS87" s="55">
        <f>IF('Indicator Data'!BR90="No data","x",ROUND(IF('Indicator Data'!BR90&gt;CS$195,0,IF('Indicator Data'!BR90&lt;CS$194,10,(CS$195-'Indicator Data'!BR90)/(CS$195-CS$194)*10)),1))</f>
        <v>0.3</v>
      </c>
      <c r="CT87" s="55">
        <f>IF('Indicator Data'!BS90="No data","x",ROUND(IF('Indicator Data'!BS90&gt;CT$195,0,IF('Indicator Data'!BS90&lt;CT$194,10,(CT$195-'Indicator Data'!BS90)/(CT$195-CT$194)*10)),1))</f>
        <v>0.2</v>
      </c>
      <c r="CU87" s="55" t="str">
        <f>IF('Indicator Data'!AC90="No data","x",ROUND(IF('Indicator Data'!AC90&gt;CU$195,0,IF('Indicator Data'!AC90&lt;CU$194,10,(CU$195-'Indicator Data'!AC90)/(CU$195-CU$194)*10)),1))</f>
        <v>x</v>
      </c>
      <c r="CV87" s="55">
        <f t="shared" si="142"/>
        <v>0.3</v>
      </c>
      <c r="CW87" s="55">
        <f>IF('Indicator Data'!X90="No data","x",ROUND(IF(LOG('Indicator Data'!X90)&gt;CW$195,10,IF(LOG('Indicator Data'!X90)&lt;CW$194,0,10-(CW$195-LOG('Indicator Data'!X90))/(CW$195-CW$194)*10)),1))</f>
        <v>6.8</v>
      </c>
      <c r="CX87" s="55">
        <f>IF('Indicator Data'!Y90="No data","x",ROUND(IF('Indicator Data'!Y90&gt;CX$195,10,IF('Indicator Data'!Y90&lt;CX$194,0,10-(CX$195-'Indicator Data'!Y90)/(CX$195-CX$194)*10)),1))</f>
        <v>4.0999999999999996</v>
      </c>
      <c r="CY87" s="55">
        <f>IF('Indicator Data'!Z90="No data","x",ROUND(IF('Indicator Data'!Z90&gt;CY$195,10,IF('Indicator Data'!Z90&lt;CY$194,0,10-(CY$195-'Indicator Data'!Z90)/(CY$195-CY$194)*10)),1))</f>
        <v>9.1</v>
      </c>
      <c r="CZ87" s="55">
        <f>IF('Indicator Data'!AA90="No data","x",ROUND(IF('Indicator Data'!AA90&gt;CZ$195,10,IF('Indicator Data'!AA90&lt;CZ$194,0,10-(CZ$195-'Indicator Data'!AA90)/(CZ$195-CZ$194)*10)),1))</f>
        <v>7.7</v>
      </c>
      <c r="DA87" s="55">
        <f t="shared" si="167"/>
        <v>6.9</v>
      </c>
      <c r="DB87" s="55">
        <f t="shared" si="168"/>
        <v>4.7</v>
      </c>
      <c r="DC87" s="55">
        <f>IF('Indicator Data'!AF90="No data","x",ROUND(IF('Indicator Data'!AF90&gt;DC$195,10,IF('Indicator Data'!AF90&lt;DC$194,0,10-(DC$195-'Indicator Data'!AF90)/(DC$195-DC$194)*10)),1))</f>
        <v>2.2999999999999998</v>
      </c>
      <c r="DD87" s="55">
        <f>IF('Indicator Data'!AG90="No data","x",ROUND(IF('Indicator Data'!AG90&gt;DD$195,10,IF('Indicator Data'!AG90&lt;DD$194,0,10-(DD$195-'Indicator Data'!AG90)/(DD$195-DD$194)*10)),1))</f>
        <v>3.8</v>
      </c>
      <c r="DE87" s="55">
        <f t="shared" si="169"/>
        <v>5.6</v>
      </c>
      <c r="DF87" s="55">
        <f>IF('Indicator Data'!AB90="No data","x",ROUND(IF('Indicator Data'!AB90&gt;DF$195,10,IF('Indicator Data'!AB90&lt;DF$194,0,10-(DF$195-'Indicator Data'!AB90)/(DF$195-DF$194)*10)),1))</f>
        <v>0.1</v>
      </c>
      <c r="DG87" s="55">
        <f t="shared" si="170"/>
        <v>0.2</v>
      </c>
      <c r="DH87" s="184">
        <f>IF('Indicator Data'!AD90="No data","x",'Indicator Data'!AD90/'Indicator Data'!$CA90)</f>
        <v>1.7749492981228797E-4</v>
      </c>
      <c r="DI87" s="55">
        <f t="shared" si="171"/>
        <v>8.1999999999999993</v>
      </c>
      <c r="DJ87" s="55">
        <f>IF('Indicator Data'!AE90="No data","x",ROUND(IF('Indicator Data'!AE90&gt;DJ$195,0,IF('Indicator Data'!AE90&lt;DJ$194,10,(DJ$195-'Indicator Data'!AE90)/(DJ$195-DJ$194)*10)),1))</f>
        <v>6</v>
      </c>
      <c r="DK87" s="55">
        <f t="shared" si="172"/>
        <v>7.1</v>
      </c>
      <c r="DL87" s="55">
        <f t="shared" si="173"/>
        <v>4.3</v>
      </c>
      <c r="DM87" s="57">
        <f t="shared" si="143"/>
        <v>4</v>
      </c>
      <c r="DN87" s="58">
        <f t="shared" si="144"/>
        <v>4.2</v>
      </c>
      <c r="DO87" s="55">
        <f>ROUND(IF('Indicator Data'!AH90=0,0,IF('Indicator Data'!AH90&gt;DO$195,10,IF('Indicator Data'!AH90&lt;DO$194,0,10-(DO$195-'Indicator Data'!AH90)/(DO$195-DO$194)*10))),1)</f>
        <v>2</v>
      </c>
      <c r="DP87" s="55">
        <f>ROUND(IF('Indicator Data'!AI90=0,0,IF(LOG('Indicator Data'!AI90)&gt;LOG(DP$195),10,IF(LOG('Indicator Data'!AI90)&lt;LOG(DP$194),0,10-(LOG(DP$195)-LOG('Indicator Data'!AI90))/(LOG(DP$195)-LOG(DP$194))*10))),1)</f>
        <v>5.7</v>
      </c>
      <c r="DQ87" s="57">
        <f t="shared" si="145"/>
        <v>4.0999999999999996</v>
      </c>
      <c r="DR87" s="55">
        <f>'Indicator Data'!AJ90</f>
        <v>0</v>
      </c>
      <c r="DS87" s="55">
        <f>'Indicator Data'!AK90</f>
        <v>0</v>
      </c>
      <c r="DT87" s="57">
        <f t="shared" si="146"/>
        <v>0</v>
      </c>
      <c r="DU87" s="58">
        <f t="shared" si="147"/>
        <v>2.9</v>
      </c>
      <c r="DV87" s="15"/>
      <c r="DW87" s="103"/>
    </row>
    <row r="88" spans="1:127" s="4" customFormat="1" x14ac:dyDescent="0.25">
      <c r="A88" s="121" t="str">
        <f>'Indicator Data'!A91</f>
        <v>Kazakhstan</v>
      </c>
      <c r="B88" s="59" t="str">
        <f>'Indicator Data'!B91</f>
        <v>KAZ</v>
      </c>
      <c r="C88" s="55">
        <f>ROUND(IF('Indicator Data'!C91=0,0.1,IF(LOG('Indicator Data'!C91)&gt;C$195,10,IF(LOG('Indicator Data'!C91)&lt;C$194,0,10-(C$195-LOG('Indicator Data'!C91))/(C$195-C$194)*10))),1)</f>
        <v>7.9</v>
      </c>
      <c r="D88" s="55">
        <f>ROUND(IF('Indicator Data'!D91=0,0.1,IF(LOG('Indicator Data'!D91)&gt;D$195,10,IF(LOG('Indicator Data'!D91)&lt;D$194,0,10-(D$195-LOG('Indicator Data'!D91))/(D$195-D$194)*10))),1)</f>
        <v>8.9</v>
      </c>
      <c r="E88" s="55">
        <f t="shared" si="107"/>
        <v>8.4</v>
      </c>
      <c r="F88" s="55">
        <f>IF('Indicator Data'!E91="No data",0.1,(ROUND(IF('Indicator Data'!E91=0,0,IF(LOG('Indicator Data'!E91)&gt;F$195,10,IF(LOG('Indicator Data'!E91)&lt;F$194,0,10-(F$195-LOG('Indicator Data'!E91))/(F$195-F$194)*10))),1)))</f>
        <v>7.5</v>
      </c>
      <c r="G88" s="55">
        <f>ROUND(IF('Indicator Data'!F91=0,0,IF(LOG('Indicator Data'!F91)&gt;G$195,10,IF(LOG('Indicator Data'!F91)&lt;G$194,0,10-(G$195-LOG('Indicator Data'!F91))/(G$195-G$194)*10))),1)</f>
        <v>0</v>
      </c>
      <c r="H88" s="55">
        <f>ROUND(IF('Indicator Data'!G91=0,0,IF(LOG('Indicator Data'!G91)&gt;H$195,10,IF(LOG('Indicator Data'!G91)&lt;H$194,0,10-(H$195-LOG('Indicator Data'!G91))/(H$195-H$194)*10))),1)</f>
        <v>0</v>
      </c>
      <c r="I88" s="55">
        <f>ROUND(IF('Indicator Data'!H91=0,0,IF(LOG('Indicator Data'!H91)&gt;I$195,10,IF(LOG('Indicator Data'!H91)&lt;I$194,0,10-(I$195-LOG('Indicator Data'!H91))/(I$195-I$194)*10))),1)</f>
        <v>0</v>
      </c>
      <c r="J88" s="55">
        <f t="shared" si="108"/>
        <v>0</v>
      </c>
      <c r="K88" s="55">
        <f>ROUND(IF('Indicator Data'!I91=0,0,IF(LOG('Indicator Data'!I91)&gt;K$195,10,IF(LOG('Indicator Data'!I91)&lt;K$194,0,10-(K$195-LOG('Indicator Data'!I91))/(K$195-K$194)*10))),1)</f>
        <v>0</v>
      </c>
      <c r="L88" s="55">
        <f t="shared" si="109"/>
        <v>0</v>
      </c>
      <c r="M88" s="55">
        <f>ROUND(IF('Indicator Data'!J91=0,0,IF(LOG('Indicator Data'!J91)&gt;M$195,10,IF(LOG('Indicator Data'!J91)&lt;M$194,0,10-(M$195-LOG('Indicator Data'!J91))/(M$195-M$194)*10))),1)</f>
        <v>0</v>
      </c>
      <c r="N88" s="56">
        <f>'Indicator Data'!C91/'Indicator Data'!$CB91</f>
        <v>8.1147116342185908E-4</v>
      </c>
      <c r="O88" s="56">
        <f>'Indicator Data'!D91/'Indicator Data'!$CB91</f>
        <v>2.6197866330854216E-4</v>
      </c>
      <c r="P88" s="56">
        <f>IF(F88=0.1,"x",'Indicator Data'!E91/'Indicator Data'!$CB91)</f>
        <v>5.6440665354996322E-3</v>
      </c>
      <c r="Q88" s="56">
        <f>'Indicator Data'!F91/'Indicator Data'!$CB91</f>
        <v>0</v>
      </c>
      <c r="R88" s="56">
        <f>'Indicator Data'!G91/'Indicator Data'!$CB91</f>
        <v>0</v>
      </c>
      <c r="S88" s="56">
        <f>'Indicator Data'!H91/'Indicator Data'!$CB91</f>
        <v>0</v>
      </c>
      <c r="T88" s="56">
        <f>'Indicator Data'!I91/'Indicator Data'!$CB91</f>
        <v>0</v>
      </c>
      <c r="U88" s="56">
        <f>'Indicator Data'!J91/'Indicator Data'!$CB91</f>
        <v>0</v>
      </c>
      <c r="V88" s="55">
        <f t="shared" si="110"/>
        <v>4.0999999999999996</v>
      </c>
      <c r="W88" s="55">
        <f t="shared" si="111"/>
        <v>2.6</v>
      </c>
      <c r="X88" s="55">
        <f t="shared" si="112"/>
        <v>3.4</v>
      </c>
      <c r="Y88" s="55">
        <f t="shared" si="113"/>
        <v>3.8</v>
      </c>
      <c r="Z88" s="55">
        <f t="shared" si="114"/>
        <v>0</v>
      </c>
      <c r="AA88" s="55">
        <f t="shared" si="115"/>
        <v>0</v>
      </c>
      <c r="AB88" s="55">
        <f t="shared" si="116"/>
        <v>0</v>
      </c>
      <c r="AC88" s="55">
        <f t="shared" si="117"/>
        <v>0</v>
      </c>
      <c r="AD88" s="55">
        <f t="shared" si="118"/>
        <v>0</v>
      </c>
      <c r="AE88" s="55">
        <f t="shared" si="119"/>
        <v>0</v>
      </c>
      <c r="AF88" s="55">
        <f t="shared" si="120"/>
        <v>0</v>
      </c>
      <c r="AG88" s="55">
        <f>ROUND(IF('Indicator Data'!K91=0,0,IF('Indicator Data'!K91&gt;AG$195,10,IF('Indicator Data'!K91&lt;AG$194,0,10-(AG$195-'Indicator Data'!K91)/(AG$195-AG$194)*10))),1)</f>
        <v>0</v>
      </c>
      <c r="AH88" s="55">
        <f t="shared" si="121"/>
        <v>6</v>
      </c>
      <c r="AI88" s="55">
        <f t="shared" si="122"/>
        <v>5.8</v>
      </c>
      <c r="AJ88" s="55">
        <f t="shared" si="123"/>
        <v>0</v>
      </c>
      <c r="AK88" s="55">
        <f t="shared" si="124"/>
        <v>0</v>
      </c>
      <c r="AL88" s="55">
        <f t="shared" si="125"/>
        <v>0</v>
      </c>
      <c r="AM88" s="55">
        <f t="shared" si="126"/>
        <v>0</v>
      </c>
      <c r="AN88" s="55">
        <f t="shared" si="127"/>
        <v>0</v>
      </c>
      <c r="AO88" s="183">
        <f t="shared" si="128"/>
        <v>6.5</v>
      </c>
      <c r="AP88" s="183">
        <f t="shared" si="148"/>
        <v>6</v>
      </c>
      <c r="AQ88" s="183">
        <f t="shared" si="129"/>
        <v>0</v>
      </c>
      <c r="AR88" s="183">
        <f t="shared" si="130"/>
        <v>0</v>
      </c>
      <c r="AS88" s="55">
        <f t="shared" si="131"/>
        <v>0</v>
      </c>
      <c r="AT88" s="55">
        <f>IF('Indicator Data'!L91="No data","x",IF('Indicator Data'!CC91&lt;1000,"x",ROUND((IF('Indicator Data'!L91&gt;AT$195,10,IF('Indicator Data'!L91&lt;AT$194,0,10-(AT$195-'Indicator Data'!L91)/(AT$195-AT$194)*10))),1)))</f>
        <v>10</v>
      </c>
      <c r="AU88" s="183">
        <f t="shared" si="132"/>
        <v>5</v>
      </c>
      <c r="AV88" s="55">
        <f>IF('Indicator Data'!M91="No data","x",ROUND(IF('Indicator Data'!M91=0,0,IF(LOG('Indicator Data'!M91)&gt;AV$195,10,IF(LOG('Indicator Data'!M91)&lt;AV$194,0,10-(AV$195-LOG('Indicator Data'!M91))/(AV$195-AV$194)*10))),1))</f>
        <v>8.5</v>
      </c>
      <c r="AW88" s="56">
        <f>IF(AV88="x","x",'Indicator Data'!M91/'Indicator Data'!$CB91)</f>
        <v>0.50389521334783427</v>
      </c>
      <c r="AX88" s="55">
        <f t="shared" si="149"/>
        <v>5.6</v>
      </c>
      <c r="AY88" s="55">
        <f t="shared" si="150"/>
        <v>7.3</v>
      </c>
      <c r="AZ88" s="55" t="str">
        <f>IF('Indicator Data'!N91="No data","x",ROUND(IF('Indicator Data'!N91=0,0,IF(LOG('Indicator Data'!N91)&gt;AZ$195,10,IF(LOG('Indicator Data'!N91)&lt;AZ$194,0,10-(AZ$195-LOG('Indicator Data'!N91))/(AZ$195-AZ$194)*10))),1))</f>
        <v>x</v>
      </c>
      <c r="BA88" s="56" t="str">
        <f>IF(AZ88="x","x",'Indicator Data'!N91/'Indicator Data'!$CB91)</f>
        <v>x</v>
      </c>
      <c r="BB88" s="55" t="str">
        <f t="shared" si="151"/>
        <v>x</v>
      </c>
      <c r="BC88" s="55" t="str">
        <f t="shared" si="152"/>
        <v>x</v>
      </c>
      <c r="BD88" s="55" t="str">
        <f>IF('Indicator Data'!O91="No data","x",ROUND(IF('Indicator Data'!O91=0,0,IF(LOG('Indicator Data'!O91)&gt;BD$195,10,IF(LOG('Indicator Data'!O91)&lt;BD$194,0,10-(BD$195-LOG('Indicator Data'!O91))/(BD$195-BD$194)*10))),1))</f>
        <v>x</v>
      </c>
      <c r="BE88" s="56" t="str">
        <f>IF(BD88="x","x",'Indicator Data'!O91/'Indicator Data'!$CB91)</f>
        <v>x</v>
      </c>
      <c r="BF88" s="55" t="str">
        <f t="shared" si="153"/>
        <v>x</v>
      </c>
      <c r="BG88" s="55" t="str">
        <f t="shared" si="154"/>
        <v>x</v>
      </c>
      <c r="BH88" s="55" t="str">
        <f>IF('Indicator Data'!P91="No data","x",ROUND(IF('Indicator Data'!P91=0,0,IF(LOG('Indicator Data'!P91)&gt;BH$195,10,IF(LOG('Indicator Data'!P91)&lt;BH$194,0,10-(BH$195-LOG('Indicator Data'!P91))/(BH$195-BH$194)*10))),1))</f>
        <v>x</v>
      </c>
      <c r="BI88" s="56" t="str">
        <f>IF(BH88="x","x",'Indicator Data'!P91/'Indicator Data'!$CB91)</f>
        <v>x</v>
      </c>
      <c r="BJ88" s="55" t="str">
        <f t="shared" si="155"/>
        <v>x</v>
      </c>
      <c r="BK88" s="55" t="str">
        <f t="shared" si="156"/>
        <v>x</v>
      </c>
      <c r="BL88" s="55">
        <f t="shared" si="157"/>
        <v>7.3</v>
      </c>
      <c r="BM88" s="55">
        <f>ROUND(IF('Indicator Data'!Q91=0,0,IF(LOG('Indicator Data'!Q91)&gt;BM$195,10,IF(LOG('Indicator Data'!Q91)&lt;BM$194,0,10-(BM$195-LOG('Indicator Data'!Q91))/(BM$195-BM$194)*10))),1)</f>
        <v>0</v>
      </c>
      <c r="BN88" s="55">
        <f>ROUND(IF('Indicator Data'!R91=0,0,IF(LOG('Indicator Data'!R91)&gt;BN$195,10,IF(LOG('Indicator Data'!R91)&lt;BN$194,0,10-(BN$195-LOG('Indicator Data'!R91))/(BN$195-BN$194)*10))),1)</f>
        <v>0</v>
      </c>
      <c r="BO88" s="55">
        <f t="shared" si="158"/>
        <v>0</v>
      </c>
      <c r="BP88" s="56">
        <f>'Indicator Data'!Q91/'Indicator Data'!$CB91</f>
        <v>0</v>
      </c>
      <c r="BQ88" s="56">
        <f>'Indicator Data'!R91/'Indicator Data'!$CB91</f>
        <v>0</v>
      </c>
      <c r="BR88" s="55">
        <f t="shared" si="133"/>
        <v>0</v>
      </c>
      <c r="BS88" s="55">
        <f t="shared" si="134"/>
        <v>0</v>
      </c>
      <c r="BT88" s="55">
        <f t="shared" si="135"/>
        <v>0</v>
      </c>
      <c r="BU88" s="55">
        <f t="shared" si="159"/>
        <v>0</v>
      </c>
      <c r="BV88" s="55">
        <f>ROUND(IF('Indicator Data'!S91=0,0,IF(LOG('Indicator Data'!S91)&gt;BV$195,10,IF(LOG('Indicator Data'!S91)&lt;BV$194,0,10-(BV$195-LOG('Indicator Data'!S91))/(BV$195-BV$194)*10))),1)</f>
        <v>0</v>
      </c>
      <c r="BW88" s="55">
        <f>ROUND(IF('Indicator Data'!T91=0,0,IF(LOG('Indicator Data'!T91)&gt;BW$195,10,IF(LOG('Indicator Data'!T91)&lt;BW$194,0,10-(BW$195-LOG('Indicator Data'!T91))/(BW$195-BW$194)*10))),1)</f>
        <v>0</v>
      </c>
      <c r="BX88" s="55">
        <f t="shared" si="160"/>
        <v>0</v>
      </c>
      <c r="BY88" s="56">
        <f>'Indicator Data'!S91/'Indicator Data'!$CB91</f>
        <v>0</v>
      </c>
      <c r="BZ88" s="56">
        <f>'Indicator Data'!T91/'Indicator Data'!$CB91</f>
        <v>0</v>
      </c>
      <c r="CA88" s="55">
        <f t="shared" si="136"/>
        <v>0</v>
      </c>
      <c r="CB88" s="55">
        <f t="shared" si="137"/>
        <v>0</v>
      </c>
      <c r="CC88" s="55">
        <f t="shared" si="161"/>
        <v>0</v>
      </c>
      <c r="CD88" s="55">
        <f t="shared" si="162"/>
        <v>0</v>
      </c>
      <c r="CE88" s="55">
        <f t="shared" si="163"/>
        <v>0</v>
      </c>
      <c r="CF88" s="55">
        <f>ROUND(IF('Indicator Data'!U91=0,0,IF(LOG('Indicator Data'!U91)&gt;CF$195,10,IF(LOG('Indicator Data'!U91)&lt;CF$194,0,10-(CF$195-LOG('Indicator Data'!U91))/(CF$195-CF$194)*10))),1)</f>
        <v>0</v>
      </c>
      <c r="CG88" s="56">
        <f>'Indicator Data'!U91/'Indicator Data'!$CB91</f>
        <v>0</v>
      </c>
      <c r="CH88" s="55">
        <f t="shared" si="138"/>
        <v>0</v>
      </c>
      <c r="CI88" s="55">
        <f t="shared" si="164"/>
        <v>0</v>
      </c>
      <c r="CJ88" s="55">
        <f>ROUND(IF('Indicator Data'!V91=0,0,IF(LOG('Indicator Data'!V91)&gt;CJ$195,10,IF(LOG('Indicator Data'!V91)&lt;CJ$194,0,10-(CJ$195-LOG('Indicator Data'!V91))/(CJ$195-CJ$194)*10))),1)</f>
        <v>7.3</v>
      </c>
      <c r="CK88" s="56">
        <f>IF('Indicator Data'!V91/'Indicator Data'!$CB91&gt;1,1,'Indicator Data'!V91/'Indicator Data'!$CB91)</f>
        <v>7.7765723814532534E-2</v>
      </c>
      <c r="CL88" s="55">
        <f t="shared" si="139"/>
        <v>0.8</v>
      </c>
      <c r="CM88" s="55">
        <f t="shared" si="165"/>
        <v>4.8</v>
      </c>
      <c r="CN88" s="55">
        <f>ROUND(IF('Indicator Data'!W91=0,0,IF(LOG('Indicator Data'!W91)&gt;CN$195,10,IF(LOG('Indicator Data'!W91)&lt;CN$194,0,10-(CN$195-LOG('Indicator Data'!W91))/(CN$195-CN$194)*10))),1)</f>
        <v>0</v>
      </c>
      <c r="CO88" s="56">
        <f>'Indicator Data'!W91/'Indicator Data'!$CB91</f>
        <v>0</v>
      </c>
      <c r="CP88" s="55">
        <f t="shared" si="140"/>
        <v>0</v>
      </c>
      <c r="CQ88" s="55">
        <f t="shared" si="166"/>
        <v>0</v>
      </c>
      <c r="CR88" s="55">
        <f t="shared" si="141"/>
        <v>1.5</v>
      </c>
      <c r="CS88" s="55">
        <f>IF('Indicator Data'!BR91="No data","x",ROUND(IF('Indicator Data'!BR91&gt;CS$195,0,IF('Indicator Data'!BR91&lt;CS$194,10,(CS$195-'Indicator Data'!BR91)/(CS$195-CS$194)*10)),1))</f>
        <v>0.2</v>
      </c>
      <c r="CT88" s="55">
        <f>IF('Indicator Data'!BS91="No data","x",ROUND(IF('Indicator Data'!BS91&gt;CT$195,0,IF('Indicator Data'!BS91&lt;CT$194,10,(CT$195-'Indicator Data'!BS91)/(CT$195-CT$194)*10)),1))</f>
        <v>0.7</v>
      </c>
      <c r="CU88" s="55">
        <f>IF('Indicator Data'!AC91="No data","x",ROUND(IF('Indicator Data'!AC91&gt;CU$195,0,IF('Indicator Data'!AC91&lt;CU$194,10,(CU$195-'Indicator Data'!AC91)/(CU$195-CU$194)*10)),1))</f>
        <v>0.1</v>
      </c>
      <c r="CV88" s="55">
        <f t="shared" si="142"/>
        <v>0.3</v>
      </c>
      <c r="CW88" s="55">
        <f>IF('Indicator Data'!X91="No data","x",ROUND(IF(LOG('Indicator Data'!X91)&gt;CW$195,10,IF(LOG('Indicator Data'!X91)&lt;CW$194,0,10-(CW$195-LOG('Indicator Data'!X91))/(CW$195-CW$194)*10)),1))</f>
        <v>2.8</v>
      </c>
      <c r="CX88" s="55">
        <f>IF('Indicator Data'!Y91="No data","x",ROUND(IF('Indicator Data'!Y91&gt;CX$195,10,IF('Indicator Data'!Y91&lt;CX$194,0,10-(CX$195-'Indicator Data'!Y91)/(CX$195-CX$194)*10)),1))</f>
        <v>3</v>
      </c>
      <c r="CY88" s="55">
        <f>IF('Indicator Data'!Z91="No data","x",ROUND(IF('Indicator Data'!Z91&gt;CY$195,10,IF('Indicator Data'!Z91&lt;CY$194,0,10-(CY$195-'Indicator Data'!Z91)/(CY$195-CY$194)*10)),1))</f>
        <v>5.7</v>
      </c>
      <c r="CZ88" s="55">
        <f>IF('Indicator Data'!AA91="No data","x",ROUND(IF('Indicator Data'!AA91&gt;CZ$195,10,IF('Indicator Data'!AA91&lt;CZ$194,0,10-(CZ$195-'Indicator Data'!AA91)/(CZ$195-CZ$194)*10)),1))</f>
        <v>3.7</v>
      </c>
      <c r="DA88" s="55">
        <f t="shared" si="167"/>
        <v>3.8</v>
      </c>
      <c r="DB88" s="55">
        <f t="shared" si="168"/>
        <v>2.6</v>
      </c>
      <c r="DC88" s="55" t="str">
        <f>IF('Indicator Data'!AF91="No data","x",ROUND(IF('Indicator Data'!AF91&gt;DC$195,10,IF('Indicator Data'!AF91&lt;DC$194,0,10-(DC$195-'Indicator Data'!AF91)/(DC$195-DC$194)*10)),1))</f>
        <v>x</v>
      </c>
      <c r="DD88" s="55">
        <f>IF('Indicator Data'!AG91="No data","x",ROUND(IF('Indicator Data'!AG91&gt;DD$195,10,IF('Indicator Data'!AG91&lt;DD$194,0,10-(DD$195-'Indicator Data'!AG91)/(DD$195-DD$194)*10)),1))</f>
        <v>3.7</v>
      </c>
      <c r="DE88" s="55">
        <f t="shared" si="169"/>
        <v>3.8</v>
      </c>
      <c r="DF88" s="55">
        <f>IF('Indicator Data'!AB91="No data","x",ROUND(IF('Indicator Data'!AB91&gt;DF$195,10,IF('Indicator Data'!AB91&lt;DF$194,0,10-(DF$195-'Indicator Data'!AB91)/(DF$195-DF$194)*10)),1))</f>
        <v>0</v>
      </c>
      <c r="DG88" s="55">
        <f t="shared" si="170"/>
        <v>0.3</v>
      </c>
      <c r="DH88" s="184">
        <f>IF('Indicator Data'!AD91="No data","x",'Indicator Data'!AD91/'Indicator Data'!$CA91)</f>
        <v>3.053134238507138E-3</v>
      </c>
      <c r="DI88" s="55">
        <f t="shared" si="171"/>
        <v>0</v>
      </c>
      <c r="DJ88" s="55">
        <f>IF('Indicator Data'!AE91="No data","x",ROUND(IF('Indicator Data'!AE91&gt;DJ$195,0,IF('Indicator Data'!AE91&lt;DJ$194,10,(DJ$195-'Indicator Data'!AE91)/(DJ$195-DJ$194)*10)),1))</f>
        <v>8</v>
      </c>
      <c r="DK88" s="55">
        <f t="shared" si="172"/>
        <v>4</v>
      </c>
      <c r="DL88" s="55">
        <f t="shared" si="173"/>
        <v>2.7</v>
      </c>
      <c r="DM88" s="57">
        <f t="shared" si="143"/>
        <v>4</v>
      </c>
      <c r="DN88" s="58">
        <f t="shared" si="144"/>
        <v>4</v>
      </c>
      <c r="DO88" s="55">
        <f>ROUND(IF('Indicator Data'!AH91=0,0,IF('Indicator Data'!AH91&gt;DO$195,10,IF('Indicator Data'!AH91&lt;DO$194,0,10-(DO$195-'Indicator Data'!AH91)/(DO$195-DO$194)*10))),1)</f>
        <v>1.2</v>
      </c>
      <c r="DP88" s="55">
        <f>ROUND(IF('Indicator Data'!AI91=0,0,IF(LOG('Indicator Data'!AI91)&gt;LOG(DP$195),10,IF(LOG('Indicator Data'!AI91)&lt;LOG(DP$194),0,10-(LOG(DP$195)-LOG('Indicator Data'!AI91))/(LOG(DP$195)-LOG(DP$194))*10))),1)</f>
        <v>0</v>
      </c>
      <c r="DQ88" s="57">
        <f t="shared" si="145"/>
        <v>0.6</v>
      </c>
      <c r="DR88" s="55">
        <f>'Indicator Data'!AJ91</f>
        <v>0</v>
      </c>
      <c r="DS88" s="55">
        <f>'Indicator Data'!AK91</f>
        <v>0</v>
      </c>
      <c r="DT88" s="57">
        <f t="shared" si="146"/>
        <v>0</v>
      </c>
      <c r="DU88" s="58">
        <f t="shared" si="147"/>
        <v>0.4</v>
      </c>
      <c r="DV88" s="15"/>
      <c r="DW88" s="103"/>
    </row>
    <row r="89" spans="1:127" s="4" customFormat="1" x14ac:dyDescent="0.25">
      <c r="A89" s="121" t="str">
        <f>'Indicator Data'!A92</f>
        <v>Kenya</v>
      </c>
      <c r="B89" s="59" t="str">
        <f>'Indicator Data'!B92</f>
        <v>KEN</v>
      </c>
      <c r="C89" s="55">
        <f>ROUND(IF('Indicator Data'!C92=0,0.1,IF(LOG('Indicator Data'!C92)&gt;C$195,10,IF(LOG('Indicator Data'!C92)&lt;C$194,0,10-(C$195-LOG('Indicator Data'!C92))/(C$195-C$194)*10))),1)</f>
        <v>7.8</v>
      </c>
      <c r="D89" s="55">
        <f>ROUND(IF('Indicator Data'!D92=0,0.1,IF(LOG('Indicator Data'!D92)&gt;D$195,10,IF(LOG('Indicator Data'!D92)&lt;D$194,0,10-(D$195-LOG('Indicator Data'!D92))/(D$195-D$194)*10))),1)</f>
        <v>0.1</v>
      </c>
      <c r="E89" s="55">
        <f t="shared" si="107"/>
        <v>5.0999999999999996</v>
      </c>
      <c r="F89" s="55">
        <f>IF('Indicator Data'!E92="No data",0.1,(ROUND(IF('Indicator Data'!E92=0,0,IF(LOG('Indicator Data'!E92)&gt;F$195,10,IF(LOG('Indicator Data'!E92)&lt;F$194,0,10-(F$195-LOG('Indicator Data'!E92))/(F$195-F$194)*10))),1)))</f>
        <v>7.8</v>
      </c>
      <c r="G89" s="55">
        <f>ROUND(IF('Indicator Data'!F92=0,0,IF(LOG('Indicator Data'!F92)&gt;G$195,10,IF(LOG('Indicator Data'!F92)&lt;G$194,0,10-(G$195-LOG('Indicator Data'!F92))/(G$195-G$194)*10))),1)</f>
        <v>6.2</v>
      </c>
      <c r="H89" s="55">
        <f>ROUND(IF('Indicator Data'!G92=0,0,IF(LOG('Indicator Data'!G92)&gt;H$195,10,IF(LOG('Indicator Data'!G92)&lt;H$194,0,10-(H$195-LOG('Indicator Data'!G92))/(H$195-H$194)*10))),1)</f>
        <v>0</v>
      </c>
      <c r="I89" s="55">
        <f>ROUND(IF('Indicator Data'!H92=0,0,IF(LOG('Indicator Data'!H92)&gt;I$195,10,IF(LOG('Indicator Data'!H92)&lt;I$194,0,10-(I$195-LOG('Indicator Data'!H92))/(I$195-I$194)*10))),1)</f>
        <v>0</v>
      </c>
      <c r="J89" s="55">
        <f t="shared" si="108"/>
        <v>0</v>
      </c>
      <c r="K89" s="55">
        <f>ROUND(IF('Indicator Data'!I92=0,0,IF(LOG('Indicator Data'!I92)&gt;K$195,10,IF(LOG('Indicator Data'!I92)&lt;K$194,0,10-(K$195-LOG('Indicator Data'!I92))/(K$195-K$194)*10))),1)</f>
        <v>0</v>
      </c>
      <c r="L89" s="55">
        <f t="shared" si="109"/>
        <v>0</v>
      </c>
      <c r="M89" s="55">
        <f>ROUND(IF('Indicator Data'!J92=0,0,IF(LOG('Indicator Data'!J92)&gt;M$195,10,IF(LOG('Indicator Data'!J92)&lt;M$194,0,10-(M$195-LOG('Indicator Data'!J92))/(M$195-M$194)*10))),1)</f>
        <v>10</v>
      </c>
      <c r="N89" s="56">
        <f>'Indicator Data'!C92/'Indicator Data'!$CB92</f>
        <v>2.7852092892445644E-4</v>
      </c>
      <c r="O89" s="56">
        <f>'Indicator Data'!D92/'Indicator Data'!$CB92</f>
        <v>0</v>
      </c>
      <c r="P89" s="56">
        <f>IF(F89=0.1,"x",'Indicator Data'!E92/'Indicator Data'!$CB92)</f>
        <v>2.7744848125246927E-3</v>
      </c>
      <c r="Q89" s="56">
        <f>'Indicator Data'!F92/'Indicator Data'!$CB92</f>
        <v>1.1952711078594279E-6</v>
      </c>
      <c r="R89" s="56">
        <f>'Indicator Data'!G92/'Indicator Data'!$CB92</f>
        <v>0</v>
      </c>
      <c r="S89" s="56">
        <f>'Indicator Data'!H92/'Indicator Data'!$CB92</f>
        <v>0</v>
      </c>
      <c r="T89" s="56">
        <f>'Indicator Data'!I92/'Indicator Data'!$CB92</f>
        <v>0</v>
      </c>
      <c r="U89" s="56">
        <f>'Indicator Data'!J92/'Indicator Data'!$CB92</f>
        <v>3.2498764032261221E-2</v>
      </c>
      <c r="V89" s="55">
        <f t="shared" si="110"/>
        <v>1.4</v>
      </c>
      <c r="W89" s="55">
        <f t="shared" si="111"/>
        <v>0</v>
      </c>
      <c r="X89" s="55">
        <f t="shared" si="112"/>
        <v>0.7</v>
      </c>
      <c r="Y89" s="55">
        <f t="shared" si="113"/>
        <v>1.8</v>
      </c>
      <c r="Z89" s="55">
        <f t="shared" si="114"/>
        <v>5.7</v>
      </c>
      <c r="AA89" s="55">
        <f t="shared" si="115"/>
        <v>0</v>
      </c>
      <c r="AB89" s="55">
        <f t="shared" si="116"/>
        <v>0</v>
      </c>
      <c r="AC89" s="55">
        <f t="shared" si="117"/>
        <v>0</v>
      </c>
      <c r="AD89" s="55">
        <f t="shared" si="118"/>
        <v>0</v>
      </c>
      <c r="AE89" s="55">
        <f t="shared" si="119"/>
        <v>0</v>
      </c>
      <c r="AF89" s="55">
        <f t="shared" si="120"/>
        <v>10</v>
      </c>
      <c r="AG89" s="55">
        <f>ROUND(IF('Indicator Data'!K92=0,0,IF('Indicator Data'!K92&gt;AG$195,10,IF('Indicator Data'!K92&lt;AG$194,0,10-(AG$195-'Indicator Data'!K92)/(AG$195-AG$194)*10))),1)</f>
        <v>10</v>
      </c>
      <c r="AH89" s="55">
        <f t="shared" si="121"/>
        <v>4.5999999999999996</v>
      </c>
      <c r="AI89" s="55">
        <f t="shared" si="122"/>
        <v>0.1</v>
      </c>
      <c r="AJ89" s="55">
        <f t="shared" si="123"/>
        <v>0</v>
      </c>
      <c r="AK89" s="55">
        <f t="shared" si="124"/>
        <v>0</v>
      </c>
      <c r="AL89" s="55">
        <f t="shared" si="125"/>
        <v>0</v>
      </c>
      <c r="AM89" s="55">
        <f t="shared" si="126"/>
        <v>0</v>
      </c>
      <c r="AN89" s="55">
        <f t="shared" si="127"/>
        <v>10</v>
      </c>
      <c r="AO89" s="183">
        <f t="shared" si="128"/>
        <v>3.2</v>
      </c>
      <c r="AP89" s="183">
        <f t="shared" si="148"/>
        <v>5.6</v>
      </c>
      <c r="AQ89" s="183">
        <f t="shared" si="129"/>
        <v>6</v>
      </c>
      <c r="AR89" s="183">
        <f t="shared" si="130"/>
        <v>0</v>
      </c>
      <c r="AS89" s="55">
        <f t="shared" si="131"/>
        <v>10</v>
      </c>
      <c r="AT89" s="55">
        <f>IF('Indicator Data'!L92="No data","x",IF('Indicator Data'!CC92&lt;1000,"x",ROUND((IF('Indicator Data'!L92&gt;AT$195,10,IF('Indicator Data'!L92&lt;AT$194,0,10-(AT$195-'Indicator Data'!L92)/(AT$195-AT$194)*10))),1)))</f>
        <v>4</v>
      </c>
      <c r="AU89" s="183">
        <f t="shared" si="132"/>
        <v>7</v>
      </c>
      <c r="AV89" s="55">
        <f>IF('Indicator Data'!M92="No data","x",ROUND(IF('Indicator Data'!M92=0,0,IF(LOG('Indicator Data'!M92)&gt;AV$195,10,IF(LOG('Indicator Data'!M92)&lt;AV$194,0,10-(AV$195-LOG('Indicator Data'!M92))/(AV$195-AV$194)*10))),1))</f>
        <v>9</v>
      </c>
      <c r="AW89" s="56">
        <f>IF(AV89="x","x",'Indicator Data'!M92/'Indicator Data'!$CB92)</f>
        <v>0.46834801334962239</v>
      </c>
      <c r="AX89" s="55">
        <f t="shared" si="149"/>
        <v>5.2</v>
      </c>
      <c r="AY89" s="55">
        <f t="shared" si="150"/>
        <v>7.6</v>
      </c>
      <c r="AZ89" s="55">
        <f>IF('Indicator Data'!N92="No data","x",ROUND(IF('Indicator Data'!N92=0,0,IF(LOG('Indicator Data'!N92)&gt;AZ$195,10,IF(LOG('Indicator Data'!N92)&lt;AZ$194,0,10-(AZ$195-LOG('Indicator Data'!N92))/(AZ$195-AZ$194)*10))),1))</f>
        <v>0</v>
      </c>
      <c r="BA89" s="56">
        <f>IF(AZ89="x","x",'Indicator Data'!N92/'Indicator Data'!$CB92)</f>
        <v>0</v>
      </c>
      <c r="BB89" s="55">
        <f t="shared" si="151"/>
        <v>0</v>
      </c>
      <c r="BC89" s="55">
        <f t="shared" si="152"/>
        <v>0</v>
      </c>
      <c r="BD89" s="55">
        <f>IF('Indicator Data'!O92="No data","x",ROUND(IF('Indicator Data'!O92=0,0,IF(LOG('Indicator Data'!O92)&gt;BD$195,10,IF(LOG('Indicator Data'!O92)&lt;BD$194,0,10-(BD$195-LOG('Indicator Data'!O92))/(BD$195-BD$194)*10))),1))</f>
        <v>0</v>
      </c>
      <c r="BE89" s="56">
        <f>IF(BD89="x","x",'Indicator Data'!O92/'Indicator Data'!$CB92)</f>
        <v>0</v>
      </c>
      <c r="BF89" s="55">
        <f t="shared" si="153"/>
        <v>0</v>
      </c>
      <c r="BG89" s="55">
        <f t="shared" si="154"/>
        <v>0</v>
      </c>
      <c r="BH89" s="55">
        <f>IF('Indicator Data'!P92="No data","x",ROUND(IF('Indicator Data'!P92=0,0,IF(LOG('Indicator Data'!P92)&gt;BH$195,10,IF(LOG('Indicator Data'!P92)&lt;BH$194,0,10-(BH$195-LOG('Indicator Data'!P92))/(BH$195-BH$194)*10))),1))</f>
        <v>9.9</v>
      </c>
      <c r="BI89" s="56">
        <f>IF(BH89="x","x",'Indicator Data'!P92/'Indicator Data'!$CB92)</f>
        <v>0.19445496538921742</v>
      </c>
      <c r="BJ89" s="55">
        <f t="shared" si="155"/>
        <v>10</v>
      </c>
      <c r="BK89" s="55">
        <f t="shared" si="156"/>
        <v>10</v>
      </c>
      <c r="BL89" s="55">
        <f t="shared" si="157"/>
        <v>6.4</v>
      </c>
      <c r="BM89" s="55">
        <f>ROUND(IF('Indicator Data'!Q92=0,0,IF(LOG('Indicator Data'!Q92)&gt;BM$195,10,IF(LOG('Indicator Data'!Q92)&lt;BM$194,0,10-(BM$195-LOG('Indicator Data'!Q92))/(BM$195-BM$194)*10))),1)</f>
        <v>9.4</v>
      </c>
      <c r="BN89" s="55">
        <f>ROUND(IF('Indicator Data'!R92=0,0,IF(LOG('Indicator Data'!R92)&gt;BN$195,10,IF(LOG('Indicator Data'!R92)&lt;BN$194,0,10-(BN$195-LOG('Indicator Data'!R92))/(BN$195-BN$194)*10))),1)</f>
        <v>7.5</v>
      </c>
      <c r="BO89" s="55">
        <f t="shared" si="158"/>
        <v>8.1333333333333329</v>
      </c>
      <c r="BP89" s="56">
        <f>'Indicator Data'!Q92/'Indicator Data'!$CB92</f>
        <v>0.83042446737823539</v>
      </c>
      <c r="BQ89" s="56">
        <f>'Indicator Data'!R92/'Indicator Data'!$CB92</f>
        <v>6.6231652855179794E-3</v>
      </c>
      <c r="BR89" s="55">
        <f t="shared" si="133"/>
        <v>8.3000000000000007</v>
      </c>
      <c r="BS89" s="55">
        <f t="shared" si="134"/>
        <v>0.1</v>
      </c>
      <c r="BT89" s="55">
        <f t="shared" si="135"/>
        <v>2.8333333333333335</v>
      </c>
      <c r="BU89" s="55">
        <f t="shared" si="159"/>
        <v>6.1</v>
      </c>
      <c r="BV89" s="55">
        <f>ROUND(IF('Indicator Data'!S92=0,0,IF(LOG('Indicator Data'!S92)&gt;BV$195,10,IF(LOG('Indicator Data'!S92)&lt;BV$194,0,10-(BV$195-LOG('Indicator Data'!S92))/(BV$195-BV$194)*10))),1)</f>
        <v>6.8</v>
      </c>
      <c r="BW89" s="55">
        <f>ROUND(IF('Indicator Data'!T92=0,0,IF(LOG('Indicator Data'!T92)&gt;BW$195,10,IF(LOG('Indicator Data'!T92)&lt;BW$194,0,10-(BW$195-LOG('Indicator Data'!T92))/(BW$195-BW$194)*10))),1)</f>
        <v>9.4</v>
      </c>
      <c r="BX89" s="55">
        <f t="shared" si="160"/>
        <v>8.5333333333333332</v>
      </c>
      <c r="BY89" s="56">
        <f>'Indicator Data'!S92/'Indicator Data'!$CB92</f>
        <v>1.1823552937730859E-2</v>
      </c>
      <c r="BZ89" s="56">
        <f>'Indicator Data'!T92/'Indicator Data'!$CB92</f>
        <v>0.76899421474734031</v>
      </c>
      <c r="CA89" s="55">
        <f t="shared" si="136"/>
        <v>0.2</v>
      </c>
      <c r="CB89" s="55">
        <f t="shared" si="137"/>
        <v>7.7</v>
      </c>
      <c r="CC89" s="55">
        <f t="shared" si="161"/>
        <v>5.2</v>
      </c>
      <c r="CD89" s="55">
        <f t="shared" si="162"/>
        <v>7.2</v>
      </c>
      <c r="CE89" s="55">
        <f t="shared" si="163"/>
        <v>6.7</v>
      </c>
      <c r="CF89" s="55">
        <f>ROUND(IF('Indicator Data'!U92=0,0,IF(LOG('Indicator Data'!U92)&gt;CF$195,10,IF(LOG('Indicator Data'!U92)&lt;CF$194,0,10-(CF$195-LOG('Indicator Data'!U92))/(CF$195-CF$194)*10))),1)</f>
        <v>8.6</v>
      </c>
      <c r="CG89" s="56">
        <f>'Indicator Data'!U92/'Indicator Data'!$CB92</f>
        <v>0.23503518534876189</v>
      </c>
      <c r="CH89" s="55">
        <f t="shared" si="138"/>
        <v>2.6</v>
      </c>
      <c r="CI89" s="55">
        <f t="shared" si="164"/>
        <v>6.5</v>
      </c>
      <c r="CJ89" s="55">
        <f>ROUND(IF('Indicator Data'!V92=0,0,IF(LOG('Indicator Data'!V92)&gt;CJ$195,10,IF(LOG('Indicator Data'!V92)&lt;CJ$194,0,10-(CJ$195-LOG('Indicator Data'!V92))/(CJ$195-CJ$194)*10))),1)</f>
        <v>9.1</v>
      </c>
      <c r="CK89" s="56">
        <f>IF('Indicator Data'!V92/'Indicator Data'!$CB92&gt;1,1,'Indicator Data'!V92/'Indicator Data'!$CB92)</f>
        <v>0.5184066308774814</v>
      </c>
      <c r="CL89" s="55">
        <f t="shared" si="139"/>
        <v>5.2</v>
      </c>
      <c r="CM89" s="55">
        <f t="shared" si="165"/>
        <v>7.7</v>
      </c>
      <c r="CN89" s="55">
        <f>ROUND(IF('Indicator Data'!W92=0,0,IF(LOG('Indicator Data'!W92)&gt;CN$195,10,IF(LOG('Indicator Data'!W92)&lt;CN$194,0,10-(CN$195-LOG('Indicator Data'!W92))/(CN$195-CN$194)*10))),1)</f>
        <v>9.1</v>
      </c>
      <c r="CO89" s="56">
        <f>'Indicator Data'!W92/'Indicator Data'!$CB92</f>
        <v>0.47887079042353847</v>
      </c>
      <c r="CP89" s="55">
        <f t="shared" si="140"/>
        <v>4.8</v>
      </c>
      <c r="CQ89" s="55">
        <f t="shared" si="166"/>
        <v>7.5</v>
      </c>
      <c r="CR89" s="55">
        <f t="shared" si="141"/>
        <v>7.1</v>
      </c>
      <c r="CS89" s="55">
        <f>IF('Indicator Data'!BR92="No data","x",ROUND(IF('Indicator Data'!BR92&gt;CS$195,0,IF('Indicator Data'!BR92&lt;CS$194,10,(CS$195-'Indicator Data'!BR92)/(CS$195-CS$194)*10)),1))</f>
        <v>7.9</v>
      </c>
      <c r="CT89" s="55">
        <f>IF('Indicator Data'!BS92="No data","x",ROUND(IF('Indicator Data'!BS92&gt;CT$195,0,IF('Indicator Data'!BS92&lt;CT$194,10,(CT$195-'Indicator Data'!BS92)/(CT$195-CT$194)*10)),1))</f>
        <v>6.8</v>
      </c>
      <c r="CU89" s="55">
        <f>IF('Indicator Data'!AC92="No data","x",ROUND(IF('Indicator Data'!AC92&gt;CU$195,0,IF('Indicator Data'!AC92&lt;CU$194,10,(CU$195-'Indicator Data'!AC92)/(CU$195-CU$194)*10)),1))</f>
        <v>7.5</v>
      </c>
      <c r="CV89" s="55">
        <f t="shared" si="142"/>
        <v>7.4</v>
      </c>
      <c r="CW89" s="55">
        <f>IF('Indicator Data'!X92="No data","x",ROUND(IF(LOG('Indicator Data'!X92)&gt;CW$195,10,IF(LOG('Indicator Data'!X92)&lt;CW$194,0,10-(CW$195-LOG('Indicator Data'!X92))/(CW$195-CW$194)*10)),1))</f>
        <v>6.5</v>
      </c>
      <c r="CX89" s="55">
        <f>IF('Indicator Data'!Y92="No data","x",ROUND(IF('Indicator Data'!Y92&gt;CX$195,10,IF('Indicator Data'!Y92&lt;CX$194,0,10-(CX$195-'Indicator Data'!Y92)/(CX$195-CX$194)*10)),1))</f>
        <v>8.1</v>
      </c>
      <c r="CY89" s="55">
        <f>IF('Indicator Data'!Z92="No data","x",ROUND(IF('Indicator Data'!Z92&gt;CY$195,10,IF('Indicator Data'!Z92&lt;CY$194,0,10-(CY$195-'Indicator Data'!Z92)/(CY$195-CY$194)*10)),1))</f>
        <v>2.7</v>
      </c>
      <c r="CZ89" s="55">
        <f>IF('Indicator Data'!AA92="No data","x",ROUND(IF('Indicator Data'!AA92&gt;CZ$195,10,IF('Indicator Data'!AA92&lt;CZ$194,0,10-(CZ$195-'Indicator Data'!AA92)/(CZ$195-CZ$194)*10)),1))</f>
        <v>4.0999999999999996</v>
      </c>
      <c r="DA89" s="55">
        <f t="shared" si="167"/>
        <v>5.4</v>
      </c>
      <c r="DB89" s="55">
        <f t="shared" si="168"/>
        <v>6.1</v>
      </c>
      <c r="DC89" s="55">
        <f>IF('Indicator Data'!AF92="No data","x",ROUND(IF('Indicator Data'!AF92&gt;DC$195,10,IF('Indicator Data'!AF92&lt;DC$194,0,10-(DC$195-'Indicator Data'!AF92)/(DC$195-DC$194)*10)),1))</f>
        <v>5.2</v>
      </c>
      <c r="DD89" s="55">
        <f>IF('Indicator Data'!AG92="No data","x",ROUND(IF('Indicator Data'!AG92&gt;DD$195,10,IF('Indicator Data'!AG92&lt;DD$194,0,10-(DD$195-'Indicator Data'!AG92)/(DD$195-DD$194)*10)),1))</f>
        <v>5.6</v>
      </c>
      <c r="DE89" s="55">
        <f t="shared" si="169"/>
        <v>5.4</v>
      </c>
      <c r="DF89" s="55">
        <f>IF('Indicator Data'!AB92="No data","x",ROUND(IF('Indicator Data'!AB92&gt;DF$195,10,IF('Indicator Data'!AB92&lt;DF$194,0,10-(DF$195-'Indicator Data'!AB92)/(DF$195-DF$194)*10)),1))</f>
        <v>3.4</v>
      </c>
      <c r="DG89" s="55">
        <f t="shared" si="170"/>
        <v>6.4</v>
      </c>
      <c r="DH89" s="184">
        <f>IF('Indicator Data'!AD92="No data","x",'Indicator Data'!AD92/'Indicator Data'!$CA92)</f>
        <v>1.2882801862754622E-4</v>
      </c>
      <c r="DI89" s="55">
        <f t="shared" si="171"/>
        <v>8.6999999999999993</v>
      </c>
      <c r="DJ89" s="55">
        <f>IF('Indicator Data'!AE92="No data","x",ROUND(IF('Indicator Data'!AE92&gt;DJ$195,0,IF('Indicator Data'!AE92&lt;DJ$194,10,(DJ$195-'Indicator Data'!AE92)/(DJ$195-DJ$194)*10)),1))</f>
        <v>8</v>
      </c>
      <c r="DK89" s="55">
        <f t="shared" si="172"/>
        <v>8.4</v>
      </c>
      <c r="DL89" s="55">
        <f t="shared" si="173"/>
        <v>6.7</v>
      </c>
      <c r="DM89" s="57">
        <f t="shared" si="143"/>
        <v>6.6</v>
      </c>
      <c r="DN89" s="58">
        <f t="shared" si="144"/>
        <v>5.0999999999999996</v>
      </c>
      <c r="DO89" s="55">
        <f>ROUND(IF('Indicator Data'!AH92=0,0,IF('Indicator Data'!AH92&gt;DO$195,10,IF('Indicator Data'!AH92&lt;DO$194,0,10-(DO$195-'Indicator Data'!AH92)/(DO$195-DO$194)*10))),1)</f>
        <v>10</v>
      </c>
      <c r="DP89" s="55">
        <f>ROUND(IF('Indicator Data'!AI92=0,0,IF(LOG('Indicator Data'!AI92)&gt;LOG(DP$195),10,IF(LOG('Indicator Data'!AI92)&lt;LOG(DP$194),0,10-(LOG(DP$195)-LOG('Indicator Data'!AI92))/(LOG(DP$195)-LOG(DP$194))*10))),1)</f>
        <v>8.1999999999999993</v>
      </c>
      <c r="DQ89" s="57">
        <f t="shared" si="145"/>
        <v>9.3000000000000007</v>
      </c>
      <c r="DR89" s="55">
        <f>'Indicator Data'!AJ92</f>
        <v>0</v>
      </c>
      <c r="DS89" s="55">
        <f>'Indicator Data'!AK92</f>
        <v>0</v>
      </c>
      <c r="DT89" s="57">
        <f t="shared" si="146"/>
        <v>0</v>
      </c>
      <c r="DU89" s="58">
        <f t="shared" si="147"/>
        <v>6.5</v>
      </c>
      <c r="DV89" s="15"/>
      <c r="DW89" s="103"/>
    </row>
    <row r="90" spans="1:127" s="4" customFormat="1" x14ac:dyDescent="0.25">
      <c r="A90" s="121" t="str">
        <f>'Indicator Data'!A93</f>
        <v>Kiribati</v>
      </c>
      <c r="B90" s="59" t="str">
        <f>'Indicator Data'!B93</f>
        <v>KIR</v>
      </c>
      <c r="C90" s="55">
        <f>ROUND(IF('Indicator Data'!C93=0,0.1,IF(LOG('Indicator Data'!C93)&gt;C$195,10,IF(LOG('Indicator Data'!C93)&lt;C$194,0,10-(C$195-LOG('Indicator Data'!C93))/(C$195-C$194)*10))),1)</f>
        <v>0.1</v>
      </c>
      <c r="D90" s="55">
        <f>ROUND(IF('Indicator Data'!D93=0,0.1,IF(LOG('Indicator Data'!D93)&gt;D$195,10,IF(LOG('Indicator Data'!D93)&lt;D$194,0,10-(D$195-LOG('Indicator Data'!D93))/(D$195-D$194)*10))),1)</f>
        <v>0.1</v>
      </c>
      <c r="E90" s="55">
        <f t="shared" si="107"/>
        <v>0.1</v>
      </c>
      <c r="F90" s="55">
        <f>IF('Indicator Data'!E93="No data",0.1,(ROUND(IF('Indicator Data'!E93=0,0,IF(LOG('Indicator Data'!E93)&gt;F$195,10,IF(LOG('Indicator Data'!E93)&lt;F$194,0,10-(F$195-LOG('Indicator Data'!E93))/(F$195-F$194)*10))),1)))</f>
        <v>0.1</v>
      </c>
      <c r="G90" s="55">
        <f>ROUND(IF('Indicator Data'!F93=0,0,IF(LOG('Indicator Data'!F93)&gt;G$195,10,IF(LOG('Indicator Data'!F93)&lt;G$194,0,10-(G$195-LOG('Indicator Data'!F93))/(G$195-G$194)*10))),1)</f>
        <v>5.8</v>
      </c>
      <c r="H90" s="55">
        <f>ROUND(IF('Indicator Data'!G93=0,0,IF(LOG('Indicator Data'!G93)&gt;H$195,10,IF(LOG('Indicator Data'!G93)&lt;H$194,0,10-(H$195-LOG('Indicator Data'!G93))/(H$195-H$194)*10))),1)</f>
        <v>0</v>
      </c>
      <c r="I90" s="55">
        <f>ROUND(IF('Indicator Data'!H93=0,0,IF(LOG('Indicator Data'!H93)&gt;I$195,10,IF(LOG('Indicator Data'!H93)&lt;I$194,0,10-(I$195-LOG('Indicator Data'!H93))/(I$195-I$194)*10))),1)</f>
        <v>0</v>
      </c>
      <c r="J90" s="55">
        <f t="shared" si="108"/>
        <v>0</v>
      </c>
      <c r="K90" s="55">
        <f>ROUND(IF('Indicator Data'!I93=0,0,IF(LOG('Indicator Data'!I93)&gt;K$195,10,IF(LOG('Indicator Data'!I93)&lt;K$194,0,10-(K$195-LOG('Indicator Data'!I93))/(K$195-K$194)*10))),1)</f>
        <v>0</v>
      </c>
      <c r="L90" s="55">
        <f t="shared" si="109"/>
        <v>0</v>
      </c>
      <c r="M90" s="55">
        <f>ROUND(IF('Indicator Data'!J93=0,0,IF(LOG('Indicator Data'!J93)&gt;M$195,10,IF(LOG('Indicator Data'!J93)&lt;M$194,0,10-(M$195-LOG('Indicator Data'!J93))/(M$195-M$194)*10))),1)</f>
        <v>6</v>
      </c>
      <c r="N90" s="56">
        <f>'Indicator Data'!C93/'Indicator Data'!$CB93</f>
        <v>0</v>
      </c>
      <c r="O90" s="56">
        <f>'Indicator Data'!D93/'Indicator Data'!$CB93</f>
        <v>0</v>
      </c>
      <c r="P90" s="56" t="str">
        <f>IF(F90=0.1,"x",'Indicator Data'!E93/'Indicator Data'!$CB93)</f>
        <v>x</v>
      </c>
      <c r="Q90" s="56">
        <f>'Indicator Data'!F93/'Indicator Data'!$CB93</f>
        <v>2.6092446689312962E-4</v>
      </c>
      <c r="R90" s="56">
        <f>'Indicator Data'!G93/'Indicator Data'!$CB93</f>
        <v>1.2084941398260622E-5</v>
      </c>
      <c r="S90" s="56">
        <f>'Indicator Data'!H93/'Indicator Data'!$CB93</f>
        <v>0</v>
      </c>
      <c r="T90" s="56">
        <f>'Indicator Data'!I93/'Indicator Data'!$CB93</f>
        <v>0</v>
      </c>
      <c r="U90" s="56">
        <f>'Indicator Data'!J93/'Indicator Data'!$CB93</f>
        <v>2.134205986447792E-2</v>
      </c>
      <c r="V90" s="55">
        <f t="shared" si="110"/>
        <v>0</v>
      </c>
      <c r="W90" s="55">
        <f t="shared" si="111"/>
        <v>0</v>
      </c>
      <c r="X90" s="55">
        <f t="shared" si="112"/>
        <v>0</v>
      </c>
      <c r="Y90" s="55">
        <f t="shared" si="113"/>
        <v>0.1</v>
      </c>
      <c r="Z90" s="55">
        <f t="shared" si="114"/>
        <v>10</v>
      </c>
      <c r="AA90" s="55">
        <f t="shared" si="115"/>
        <v>0</v>
      </c>
      <c r="AB90" s="55">
        <f t="shared" si="116"/>
        <v>0</v>
      </c>
      <c r="AC90" s="55">
        <f t="shared" si="117"/>
        <v>0</v>
      </c>
      <c r="AD90" s="55">
        <f t="shared" si="118"/>
        <v>0</v>
      </c>
      <c r="AE90" s="55">
        <f t="shared" si="119"/>
        <v>0</v>
      </c>
      <c r="AF90" s="55">
        <f t="shared" si="120"/>
        <v>7.1</v>
      </c>
      <c r="AG90" s="55">
        <f>ROUND(IF('Indicator Data'!K93=0,0,IF('Indicator Data'!K93&gt;AG$195,10,IF('Indicator Data'!K93&lt;AG$194,0,10-(AG$195-'Indicator Data'!K93)/(AG$195-AG$194)*10))),1)</f>
        <v>1</v>
      </c>
      <c r="AH90" s="55">
        <f t="shared" si="121"/>
        <v>0.1</v>
      </c>
      <c r="AI90" s="55">
        <f t="shared" si="122"/>
        <v>0.1</v>
      </c>
      <c r="AJ90" s="55">
        <f t="shared" si="123"/>
        <v>0</v>
      </c>
      <c r="AK90" s="55">
        <f t="shared" si="124"/>
        <v>0</v>
      </c>
      <c r="AL90" s="55">
        <f t="shared" si="125"/>
        <v>0</v>
      </c>
      <c r="AM90" s="55">
        <f t="shared" si="126"/>
        <v>0</v>
      </c>
      <c r="AN90" s="55">
        <f t="shared" si="127"/>
        <v>6.6</v>
      </c>
      <c r="AO90" s="183">
        <f t="shared" si="128"/>
        <v>0.1</v>
      </c>
      <c r="AP90" s="183">
        <f t="shared" si="148"/>
        <v>0.1</v>
      </c>
      <c r="AQ90" s="183">
        <f t="shared" si="129"/>
        <v>8.6999999999999993</v>
      </c>
      <c r="AR90" s="183">
        <f t="shared" si="130"/>
        <v>0</v>
      </c>
      <c r="AS90" s="55">
        <f t="shared" si="131"/>
        <v>3.8</v>
      </c>
      <c r="AT90" s="55" t="str">
        <f>IF('Indicator Data'!L93="No data","x",IF('Indicator Data'!CC93&lt;1000,"x",ROUND((IF('Indicator Data'!L93&gt;AT$195,10,IF('Indicator Data'!L93&lt;AT$194,0,10-(AT$195-'Indicator Data'!L93)/(AT$195-AT$194)*10))),1)))</f>
        <v>x</v>
      </c>
      <c r="AU90" s="183">
        <f t="shared" si="132"/>
        <v>3.8</v>
      </c>
      <c r="AV90" s="55" t="str">
        <f>IF('Indicator Data'!M93="No data","x",ROUND(IF('Indicator Data'!M93=0,0,IF(LOG('Indicator Data'!M93)&gt;AV$195,10,IF(LOG('Indicator Data'!M93)&lt;AV$194,0,10-(AV$195-LOG('Indicator Data'!M93))/(AV$195-AV$194)*10))),1))</f>
        <v>x</v>
      </c>
      <c r="AW90" s="56" t="str">
        <f>IF(AV90="x","x",'Indicator Data'!M93/'Indicator Data'!$CB93)</f>
        <v>x</v>
      </c>
      <c r="AX90" s="55" t="str">
        <f t="shared" si="149"/>
        <v>x</v>
      </c>
      <c r="AY90" s="55" t="str">
        <f t="shared" si="150"/>
        <v>x</v>
      </c>
      <c r="AZ90" s="55" t="str">
        <f>IF('Indicator Data'!N93="No data","x",ROUND(IF('Indicator Data'!N93=0,0,IF(LOG('Indicator Data'!N93)&gt;AZ$195,10,IF(LOG('Indicator Data'!N93)&lt;AZ$194,0,10-(AZ$195-LOG('Indicator Data'!N93))/(AZ$195-AZ$194)*10))),1))</f>
        <v>x</v>
      </c>
      <c r="BA90" s="56" t="str">
        <f>IF(AZ90="x","x",'Indicator Data'!N93/'Indicator Data'!$CB93)</f>
        <v>x</v>
      </c>
      <c r="BB90" s="55" t="str">
        <f t="shared" si="151"/>
        <v>x</v>
      </c>
      <c r="BC90" s="55" t="str">
        <f t="shared" si="152"/>
        <v>x</v>
      </c>
      <c r="BD90" s="55" t="str">
        <f>IF('Indicator Data'!O93="No data","x",ROUND(IF('Indicator Data'!O93=0,0,IF(LOG('Indicator Data'!O93)&gt;BD$195,10,IF(LOG('Indicator Data'!O93)&lt;BD$194,0,10-(BD$195-LOG('Indicator Data'!O93))/(BD$195-BD$194)*10))),1))</f>
        <v>x</v>
      </c>
      <c r="BE90" s="56" t="str">
        <f>IF(BD90="x","x",'Indicator Data'!O93/'Indicator Data'!$CB93)</f>
        <v>x</v>
      </c>
      <c r="BF90" s="55" t="str">
        <f t="shared" si="153"/>
        <v>x</v>
      </c>
      <c r="BG90" s="55" t="str">
        <f t="shared" si="154"/>
        <v>x</v>
      </c>
      <c r="BH90" s="55" t="str">
        <f>IF('Indicator Data'!P93="No data","x",ROUND(IF('Indicator Data'!P93=0,0,IF(LOG('Indicator Data'!P93)&gt;BH$195,10,IF(LOG('Indicator Data'!P93)&lt;BH$194,0,10-(BH$195-LOG('Indicator Data'!P93))/(BH$195-BH$194)*10))),1))</f>
        <v>x</v>
      </c>
      <c r="BI90" s="56" t="str">
        <f>IF(BH90="x","x",'Indicator Data'!P93/'Indicator Data'!$CB93)</f>
        <v>x</v>
      </c>
      <c r="BJ90" s="55" t="str">
        <f t="shared" si="155"/>
        <v>x</v>
      </c>
      <c r="BK90" s="55" t="str">
        <f t="shared" si="156"/>
        <v>x</v>
      </c>
      <c r="BL90" s="55" t="str">
        <f t="shared" si="157"/>
        <v>x</v>
      </c>
      <c r="BM90" s="55">
        <f>ROUND(IF('Indicator Data'!Q93=0,0,IF(LOG('Indicator Data'!Q93)&gt;BM$195,10,IF(LOG('Indicator Data'!Q93)&lt;BM$194,0,10-(BM$195-LOG('Indicator Data'!Q93))/(BM$195-BM$194)*10))),1)</f>
        <v>0</v>
      </c>
      <c r="BN90" s="55">
        <f>ROUND(IF('Indicator Data'!R93=0,0,IF(LOG('Indicator Data'!R93)&gt;BN$195,10,IF(LOG('Indicator Data'!R93)&lt;BN$194,0,10-(BN$195-LOG('Indicator Data'!R93))/(BN$195-BN$194)*10))),1)</f>
        <v>0</v>
      </c>
      <c r="BO90" s="55">
        <f t="shared" si="158"/>
        <v>0</v>
      </c>
      <c r="BP90" s="56">
        <f>'Indicator Data'!Q93/'Indicator Data'!$CB93</f>
        <v>0</v>
      </c>
      <c r="BQ90" s="56">
        <f>'Indicator Data'!R93/'Indicator Data'!$CB93</f>
        <v>0</v>
      </c>
      <c r="BR90" s="55">
        <f t="shared" si="133"/>
        <v>0</v>
      </c>
      <c r="BS90" s="55">
        <f t="shared" si="134"/>
        <v>0</v>
      </c>
      <c r="BT90" s="55">
        <f t="shared" si="135"/>
        <v>0</v>
      </c>
      <c r="BU90" s="55">
        <f t="shared" si="159"/>
        <v>0</v>
      </c>
      <c r="BV90" s="55">
        <f>ROUND(IF('Indicator Data'!S93=0,0,IF(LOG('Indicator Data'!S93)&gt;BV$195,10,IF(LOG('Indicator Data'!S93)&lt;BV$194,0,10-(BV$195-LOG('Indicator Data'!S93))/(BV$195-BV$194)*10))),1)</f>
        <v>0</v>
      </c>
      <c r="BW90" s="55">
        <f>ROUND(IF('Indicator Data'!T93=0,0,IF(LOG('Indicator Data'!T93)&gt;BW$195,10,IF(LOG('Indicator Data'!T93)&lt;BW$194,0,10-(BW$195-LOG('Indicator Data'!T93))/(BW$195-BW$194)*10))),1)</f>
        <v>0</v>
      </c>
      <c r="BX90" s="55">
        <f t="shared" si="160"/>
        <v>0</v>
      </c>
      <c r="BY90" s="56">
        <f>'Indicator Data'!S93/'Indicator Data'!$CB93</f>
        <v>0</v>
      </c>
      <c r="BZ90" s="56">
        <f>'Indicator Data'!T93/'Indicator Data'!$CB93</f>
        <v>0</v>
      </c>
      <c r="CA90" s="55">
        <f t="shared" si="136"/>
        <v>0</v>
      </c>
      <c r="CB90" s="55">
        <f t="shared" si="137"/>
        <v>0</v>
      </c>
      <c r="CC90" s="55">
        <f t="shared" si="161"/>
        <v>0</v>
      </c>
      <c r="CD90" s="55">
        <f t="shared" si="162"/>
        <v>0</v>
      </c>
      <c r="CE90" s="55">
        <f t="shared" si="163"/>
        <v>0</v>
      </c>
      <c r="CF90" s="55">
        <f>ROUND(IF('Indicator Data'!U93=0,0,IF(LOG('Indicator Data'!U93)&gt;CF$195,10,IF(LOG('Indicator Data'!U93)&lt;CF$194,0,10-(CF$195-LOG('Indicator Data'!U93))/(CF$195-CF$194)*10))),1)</f>
        <v>0</v>
      </c>
      <c r="CG90" s="56">
        <f>'Indicator Data'!U93/'Indicator Data'!$CB93</f>
        <v>0</v>
      </c>
      <c r="CH90" s="55">
        <f t="shared" si="138"/>
        <v>0</v>
      </c>
      <c r="CI90" s="55">
        <f t="shared" si="164"/>
        <v>0</v>
      </c>
      <c r="CJ90" s="55">
        <f>ROUND(IF('Indicator Data'!V93=0,0,IF(LOG('Indicator Data'!V93)&gt;CJ$195,10,IF(LOG('Indicator Data'!V93)&lt;CJ$194,0,10-(CJ$195-LOG('Indicator Data'!V93))/(CJ$195-CJ$194)*10))),1)</f>
        <v>5</v>
      </c>
      <c r="CK90" s="56">
        <f>IF('Indicator Data'!V93/'Indicator Data'!$CB93&gt;1,1,'Indicator Data'!V93/'Indicator Data'!$CB93)</f>
        <v>0.26854066820566636</v>
      </c>
      <c r="CL90" s="55">
        <f t="shared" si="139"/>
        <v>2.7</v>
      </c>
      <c r="CM90" s="55">
        <f t="shared" si="165"/>
        <v>3.9</v>
      </c>
      <c r="CN90" s="55">
        <f>ROUND(IF('Indicator Data'!W93=0,0,IF(LOG('Indicator Data'!W93)&gt;CN$195,10,IF(LOG('Indicator Data'!W93)&lt;CN$194,0,10-(CN$195-LOG('Indicator Data'!W93))/(CN$195-CN$194)*10))),1)</f>
        <v>5.2</v>
      </c>
      <c r="CO90" s="56">
        <f>'Indicator Data'!W93/'Indicator Data'!$CB93</f>
        <v>0.36114480341206184</v>
      </c>
      <c r="CP90" s="55">
        <f t="shared" si="140"/>
        <v>3.6</v>
      </c>
      <c r="CQ90" s="55">
        <f t="shared" si="166"/>
        <v>4.4000000000000004</v>
      </c>
      <c r="CR90" s="55">
        <f t="shared" si="141"/>
        <v>2.2999999999999998</v>
      </c>
      <c r="CS90" s="55">
        <f>IF('Indicator Data'!BR93="No data","x",ROUND(IF('Indicator Data'!BR93&gt;CS$195,0,IF('Indicator Data'!BR93&lt;CS$194,10,(CS$195-'Indicator Data'!BR93)/(CS$195-CS$194)*10)),1))</f>
        <v>5.8</v>
      </c>
      <c r="CT90" s="55">
        <f>IF('Indicator Data'!BS93="No data","x",ROUND(IF('Indicator Data'!BS93&gt;CT$195,0,IF('Indicator Data'!BS93&lt;CT$194,10,(CT$195-'Indicator Data'!BS93)/(CT$195-CT$194)*10)),1))</f>
        <v>4.7</v>
      </c>
      <c r="CU90" s="55" t="str">
        <f>IF('Indicator Data'!AC93="No data","x",ROUND(IF('Indicator Data'!AC93&gt;CU$195,0,IF('Indicator Data'!AC93&lt;CU$194,10,(CU$195-'Indicator Data'!AC93)/(CU$195-CU$194)*10)),1))</f>
        <v>x</v>
      </c>
      <c r="CV90" s="55">
        <f t="shared" si="142"/>
        <v>5.3</v>
      </c>
      <c r="CW90" s="55">
        <f>IF('Indicator Data'!X93="No data","x",ROUND(IF(LOG('Indicator Data'!X93)&gt;CW$195,10,IF(LOG('Indicator Data'!X93)&lt;CW$194,0,10-(CW$195-LOG('Indicator Data'!X93))/(CW$195-CW$194)*10)),1))</f>
        <v>7.2</v>
      </c>
      <c r="CX90" s="55">
        <f>IF('Indicator Data'!Y93="No data","x",ROUND(IF('Indicator Data'!Y93&gt;CX$195,10,IF('Indicator Data'!Y93&lt;CX$194,0,10-(CX$195-'Indicator Data'!Y93)/(CX$195-CX$194)*10)),1))</f>
        <v>5.9</v>
      </c>
      <c r="CY90" s="55">
        <f>IF('Indicator Data'!Z93="No data","x",ROUND(IF('Indicator Data'!Z93&gt;CY$195,10,IF('Indicator Data'!Z93&lt;CY$194,0,10-(CY$195-'Indicator Data'!Z93)/(CY$195-CY$194)*10)),1))</f>
        <v>5.4</v>
      </c>
      <c r="CZ90" s="55" t="str">
        <f>IF('Indicator Data'!AA93="No data","x",ROUND(IF('Indicator Data'!AA93&gt;CZ$195,10,IF('Indicator Data'!AA93&lt;CZ$194,0,10-(CZ$195-'Indicator Data'!AA93)/(CZ$195-CZ$194)*10)),1))</f>
        <v>x</v>
      </c>
      <c r="DA90" s="55">
        <f t="shared" si="167"/>
        <v>6.2</v>
      </c>
      <c r="DB90" s="55">
        <f t="shared" si="168"/>
        <v>5.9</v>
      </c>
      <c r="DC90" s="55" t="str">
        <f>IF('Indicator Data'!AF93="No data","x",ROUND(IF('Indicator Data'!AF93&gt;DC$195,10,IF('Indicator Data'!AF93&lt;DC$194,0,10-(DC$195-'Indicator Data'!AF93)/(DC$195-DC$194)*10)),1))</f>
        <v>x</v>
      </c>
      <c r="DD90" s="55">
        <f>IF('Indicator Data'!AG93="No data","x",ROUND(IF('Indicator Data'!AG93&gt;DD$195,10,IF('Indicator Data'!AG93&lt;DD$194,0,10-(DD$195-'Indicator Data'!AG93)/(DD$195-DD$194)*10)),1))</f>
        <v>5.0999999999999996</v>
      </c>
      <c r="DE90" s="55">
        <f t="shared" si="169"/>
        <v>5.9</v>
      </c>
      <c r="DF90" s="55">
        <f>IF('Indicator Data'!AB93="No data","x",ROUND(IF('Indicator Data'!AB93&gt;DF$195,10,IF('Indicator Data'!AB93&lt;DF$194,0,10-(DF$195-'Indicator Data'!AB93)/(DF$195-DF$194)*10)),1))</f>
        <v>9.5</v>
      </c>
      <c r="DG90" s="55">
        <f t="shared" si="170"/>
        <v>6.7</v>
      </c>
      <c r="DH90" s="184" t="str">
        <f>IF('Indicator Data'!AD93="No data","x",'Indicator Data'!AD93/'Indicator Data'!$CA93)</f>
        <v>x</v>
      </c>
      <c r="DI90" s="55" t="str">
        <f t="shared" si="171"/>
        <v>x</v>
      </c>
      <c r="DJ90" s="55">
        <f>IF('Indicator Data'!AE93="No data","x",ROUND(IF('Indicator Data'!AE93&gt;DJ$195,0,IF('Indicator Data'!AE93&lt;DJ$194,10,(DJ$195-'Indicator Data'!AE93)/(DJ$195-DJ$194)*10)),1))</f>
        <v>2</v>
      </c>
      <c r="DK90" s="55">
        <f t="shared" si="172"/>
        <v>2</v>
      </c>
      <c r="DL90" s="55">
        <f t="shared" si="173"/>
        <v>4.9000000000000004</v>
      </c>
      <c r="DM90" s="57">
        <f t="shared" si="143"/>
        <v>4.5</v>
      </c>
      <c r="DN90" s="58">
        <f t="shared" si="144"/>
        <v>3.8</v>
      </c>
      <c r="DO90" s="55">
        <f>ROUND(IF('Indicator Data'!AH93=0,0,IF('Indicator Data'!AH93&gt;DO$195,10,IF('Indicator Data'!AH93&lt;DO$194,0,10-(DO$195-'Indicator Data'!AH93)/(DO$195-DO$194)*10))),1)</f>
        <v>0</v>
      </c>
      <c r="DP90" s="55">
        <f>ROUND(IF('Indicator Data'!AI93=0,0,IF(LOG('Indicator Data'!AI93)&gt;LOG(DP$195),10,IF(LOG('Indicator Data'!AI93)&lt;LOG(DP$194),0,10-(LOG(DP$195)-LOG('Indicator Data'!AI93))/(LOG(DP$195)-LOG(DP$194))*10))),1)</f>
        <v>0</v>
      </c>
      <c r="DQ90" s="57">
        <f t="shared" si="145"/>
        <v>0</v>
      </c>
      <c r="DR90" s="55">
        <f>'Indicator Data'!AJ93</f>
        <v>0</v>
      </c>
      <c r="DS90" s="55">
        <f>'Indicator Data'!AK93</f>
        <v>0</v>
      </c>
      <c r="DT90" s="57">
        <f t="shared" si="146"/>
        <v>0</v>
      </c>
      <c r="DU90" s="58">
        <f t="shared" si="147"/>
        <v>0</v>
      </c>
      <c r="DV90" s="15"/>
      <c r="DW90" s="103"/>
    </row>
    <row r="91" spans="1:127" s="4" customFormat="1" x14ac:dyDescent="0.25">
      <c r="A91" s="121" t="str">
        <f>'Indicator Data'!A94</f>
        <v>Korea DPR</v>
      </c>
      <c r="B91" s="59" t="str">
        <f>'Indicator Data'!B94</f>
        <v>PRK</v>
      </c>
      <c r="C91" s="55">
        <f>ROUND(IF('Indicator Data'!C94=0,0.1,IF(LOG('Indicator Data'!C94)&gt;C$195,10,IF(LOG('Indicator Data'!C94)&lt;C$194,0,10-(C$195-LOG('Indicator Data'!C94))/(C$195-C$194)*10))),1)</f>
        <v>8.6999999999999993</v>
      </c>
      <c r="D91" s="55">
        <f>ROUND(IF('Indicator Data'!D94=0,0.1,IF(LOG('Indicator Data'!D94)&gt;D$195,10,IF(LOG('Indicator Data'!D94)&lt;D$194,0,10-(D$195-LOG('Indicator Data'!D94))/(D$195-D$194)*10))),1)</f>
        <v>0.1</v>
      </c>
      <c r="E91" s="55">
        <f t="shared" si="107"/>
        <v>6</v>
      </c>
      <c r="F91" s="55">
        <f>IF('Indicator Data'!E94="No data",0.1,(ROUND(IF('Indicator Data'!E94=0,0,IF(LOG('Indicator Data'!E94)&gt;F$195,10,IF(LOG('Indicator Data'!E94)&lt;F$194,0,10-(F$195-LOG('Indicator Data'!E94))/(F$195-F$194)*10))),1)))</f>
        <v>8.4</v>
      </c>
      <c r="G91" s="55">
        <f>ROUND(IF('Indicator Data'!F94=0,0,IF(LOG('Indicator Data'!F94)&gt;G$195,10,IF(LOG('Indicator Data'!F94)&lt;G$194,0,10-(G$195-LOG('Indicator Data'!F94))/(G$195-G$194)*10))),1)</f>
        <v>4.8</v>
      </c>
      <c r="H91" s="55">
        <f>ROUND(IF('Indicator Data'!G94=0,0,IF(LOG('Indicator Data'!G94)&gt;H$195,10,IF(LOG('Indicator Data'!G94)&lt;H$194,0,10-(H$195-LOG('Indicator Data'!G94))/(H$195-H$194)*10))),1)</f>
        <v>8.6999999999999993</v>
      </c>
      <c r="I91" s="55">
        <f>ROUND(IF('Indicator Data'!H94=0,0,IF(LOG('Indicator Data'!H94)&gt;I$195,10,IF(LOG('Indicator Data'!H94)&lt;I$194,0,10-(I$195-LOG('Indicator Data'!H94))/(I$195-I$194)*10))),1)</f>
        <v>9.3000000000000007</v>
      </c>
      <c r="J91" s="55">
        <f t="shared" si="108"/>
        <v>9</v>
      </c>
      <c r="K91" s="55">
        <f>ROUND(IF('Indicator Data'!I94=0,0,IF(LOG('Indicator Data'!I94)&gt;K$195,10,IF(LOG('Indicator Data'!I94)&lt;K$194,0,10-(K$195-LOG('Indicator Data'!I94))/(K$195-K$194)*10))),1)</f>
        <v>7.3</v>
      </c>
      <c r="L91" s="55">
        <f t="shared" si="109"/>
        <v>8.3000000000000007</v>
      </c>
      <c r="M91" s="55">
        <f>ROUND(IF('Indicator Data'!J94=0,0,IF(LOG('Indicator Data'!J94)&gt;M$195,10,IF(LOG('Indicator Data'!J94)&lt;M$194,0,10-(M$195-LOG('Indicator Data'!J94))/(M$195-M$194)*10))),1)</f>
        <v>10</v>
      </c>
      <c r="N91" s="56">
        <f>'Indicator Data'!C94/'Indicator Data'!$CB94</f>
        <v>1.2001765623695509E-3</v>
      </c>
      <c r="O91" s="56">
        <f>'Indicator Data'!D94/'Indicator Data'!$CB94</f>
        <v>0</v>
      </c>
      <c r="P91" s="56">
        <f>IF(F91=0.1,"x",'Indicator Data'!E94/'Indicator Data'!$CB94)</f>
        <v>9.0540088676033994E-3</v>
      </c>
      <c r="Q91" s="56">
        <f>'Indicator Data'!F94/'Indicator Data'!$CB94</f>
        <v>3.0112292994446468E-7</v>
      </c>
      <c r="R91" s="56">
        <f>'Indicator Data'!G94/'Indicator Data'!$CB94</f>
        <v>1.2614662132769993E-2</v>
      </c>
      <c r="S91" s="56">
        <f>'Indicator Data'!H94/'Indicator Data'!$CB94</f>
        <v>1.3918094962104843E-3</v>
      </c>
      <c r="T91" s="56">
        <f>'Indicator Data'!I94/'Indicator Data'!$CB94</f>
        <v>1.7028049165960118E-3</v>
      </c>
      <c r="U91" s="56">
        <f>'Indicator Data'!J94/'Indicator Data'!$CB94</f>
        <v>2.4321442861684615E-2</v>
      </c>
      <c r="V91" s="55">
        <f t="shared" si="110"/>
        <v>6</v>
      </c>
      <c r="W91" s="55">
        <f t="shared" si="111"/>
        <v>0</v>
      </c>
      <c r="X91" s="55">
        <f t="shared" si="112"/>
        <v>3.6</v>
      </c>
      <c r="Y91" s="55">
        <f t="shared" si="113"/>
        <v>6</v>
      </c>
      <c r="Z91" s="55">
        <f t="shared" si="114"/>
        <v>4.4000000000000004</v>
      </c>
      <c r="AA91" s="55">
        <f t="shared" si="115"/>
        <v>7</v>
      </c>
      <c r="AB91" s="55">
        <f t="shared" si="116"/>
        <v>2.8</v>
      </c>
      <c r="AC91" s="55">
        <f t="shared" si="117"/>
        <v>5.3</v>
      </c>
      <c r="AD91" s="55">
        <f t="shared" si="118"/>
        <v>1.7</v>
      </c>
      <c r="AE91" s="55">
        <f t="shared" si="119"/>
        <v>3.7</v>
      </c>
      <c r="AF91" s="55">
        <f t="shared" si="120"/>
        <v>8.1</v>
      </c>
      <c r="AG91" s="55">
        <f>ROUND(IF('Indicator Data'!K94=0,0,IF('Indicator Data'!K94&gt;AG$195,10,IF('Indicator Data'!K94&lt;AG$194,0,10-(AG$195-'Indicator Data'!K94)/(AG$195-AG$194)*10))),1)</f>
        <v>3.8</v>
      </c>
      <c r="AH91" s="55">
        <f t="shared" si="121"/>
        <v>7.4</v>
      </c>
      <c r="AI91" s="55">
        <f t="shared" si="122"/>
        <v>0.1</v>
      </c>
      <c r="AJ91" s="55">
        <f t="shared" si="123"/>
        <v>7.9</v>
      </c>
      <c r="AK91" s="55">
        <f t="shared" si="124"/>
        <v>6.1</v>
      </c>
      <c r="AL91" s="55">
        <f t="shared" si="125"/>
        <v>7.1</v>
      </c>
      <c r="AM91" s="55">
        <f t="shared" si="126"/>
        <v>4.5</v>
      </c>
      <c r="AN91" s="55">
        <f t="shared" si="127"/>
        <v>9.3000000000000007</v>
      </c>
      <c r="AO91" s="183">
        <f t="shared" si="128"/>
        <v>4.9000000000000004</v>
      </c>
      <c r="AP91" s="183">
        <f t="shared" si="148"/>
        <v>7.4</v>
      </c>
      <c r="AQ91" s="183">
        <f t="shared" si="129"/>
        <v>4.5999999999999996</v>
      </c>
      <c r="AR91" s="183">
        <f t="shared" si="130"/>
        <v>6.5</v>
      </c>
      <c r="AS91" s="55">
        <f t="shared" si="131"/>
        <v>6.6</v>
      </c>
      <c r="AT91" s="55">
        <f>IF('Indicator Data'!L94="No data","x",IF('Indicator Data'!CC94&lt;1000,"x",ROUND((IF('Indicator Data'!L94&gt;AT$195,10,IF('Indicator Data'!L94&lt;AT$194,0,10-(AT$195-'Indicator Data'!L94)/(AT$195-AT$194)*10))),1)))</f>
        <v>0</v>
      </c>
      <c r="AU91" s="183">
        <f t="shared" si="132"/>
        <v>3.3</v>
      </c>
      <c r="AV91" s="55">
        <f>IF('Indicator Data'!M94="No data","x",ROUND(IF('Indicator Data'!M94=0,0,IF(LOG('Indicator Data'!M94)&gt;AV$195,10,IF(LOG('Indicator Data'!M94)&lt;AV$194,0,10-(AV$195-LOG('Indicator Data'!M94))/(AV$195-AV$194)*10))),1))</f>
        <v>0</v>
      </c>
      <c r="AW91" s="56">
        <f>IF(AV91="x","x",'Indicator Data'!M94/'Indicator Data'!$CB94)</f>
        <v>0</v>
      </c>
      <c r="AX91" s="55">
        <f t="shared" si="149"/>
        <v>0</v>
      </c>
      <c r="AY91" s="55">
        <f t="shared" si="150"/>
        <v>0</v>
      </c>
      <c r="AZ91" s="55" t="str">
        <f>IF('Indicator Data'!N94="No data","x",ROUND(IF('Indicator Data'!N94=0,0,IF(LOG('Indicator Data'!N94)&gt;AZ$195,10,IF(LOG('Indicator Data'!N94)&lt;AZ$194,0,10-(AZ$195-LOG('Indicator Data'!N94))/(AZ$195-AZ$194)*10))),1))</f>
        <v>x</v>
      </c>
      <c r="BA91" s="56" t="str">
        <f>IF(AZ91="x","x",'Indicator Data'!N94/'Indicator Data'!$CB94)</f>
        <v>x</v>
      </c>
      <c r="BB91" s="55" t="str">
        <f t="shared" si="151"/>
        <v>x</v>
      </c>
      <c r="BC91" s="55" t="str">
        <f t="shared" si="152"/>
        <v>x</v>
      </c>
      <c r="BD91" s="55" t="str">
        <f>IF('Indicator Data'!O94="No data","x",ROUND(IF('Indicator Data'!O94=0,0,IF(LOG('Indicator Data'!O94)&gt;BD$195,10,IF(LOG('Indicator Data'!O94)&lt;BD$194,0,10-(BD$195-LOG('Indicator Data'!O94))/(BD$195-BD$194)*10))),1))</f>
        <v>x</v>
      </c>
      <c r="BE91" s="56" t="str">
        <f>IF(BD91="x","x",'Indicator Data'!O94/'Indicator Data'!$CB94)</f>
        <v>x</v>
      </c>
      <c r="BF91" s="55" t="str">
        <f t="shared" si="153"/>
        <v>x</v>
      </c>
      <c r="BG91" s="55" t="str">
        <f t="shared" si="154"/>
        <v>x</v>
      </c>
      <c r="BH91" s="55" t="str">
        <f>IF('Indicator Data'!P94="No data","x",ROUND(IF('Indicator Data'!P94=0,0,IF(LOG('Indicator Data'!P94)&gt;BH$195,10,IF(LOG('Indicator Data'!P94)&lt;BH$194,0,10-(BH$195-LOG('Indicator Data'!P94))/(BH$195-BH$194)*10))),1))</f>
        <v>x</v>
      </c>
      <c r="BI91" s="56" t="str">
        <f>IF(BH91="x","x",'Indicator Data'!P94/'Indicator Data'!$CB94)</f>
        <v>x</v>
      </c>
      <c r="BJ91" s="55" t="str">
        <f t="shared" si="155"/>
        <v>x</v>
      </c>
      <c r="BK91" s="55" t="str">
        <f t="shared" si="156"/>
        <v>x</v>
      </c>
      <c r="BL91" s="55">
        <f t="shared" si="157"/>
        <v>0</v>
      </c>
      <c r="BM91" s="55">
        <f>ROUND(IF('Indicator Data'!Q94=0,0,IF(LOG('Indicator Data'!Q94)&gt;BM$195,10,IF(LOG('Indicator Data'!Q94)&lt;BM$194,0,10-(BM$195-LOG('Indicator Data'!Q94))/(BM$195-BM$194)*10))),1)</f>
        <v>7.7</v>
      </c>
      <c r="BN91" s="55">
        <f>ROUND(IF('Indicator Data'!R94=0,0,IF(LOG('Indicator Data'!R94)&gt;BN$195,10,IF(LOG('Indicator Data'!R94)&lt;BN$194,0,10-(BN$195-LOG('Indicator Data'!R94))/(BN$195-BN$194)*10))),1)</f>
        <v>10</v>
      </c>
      <c r="BO91" s="55">
        <f t="shared" si="158"/>
        <v>9.2333333333333325</v>
      </c>
      <c r="BP91" s="56">
        <f>'Indicator Data'!Q94/'Indicator Data'!$CB94</f>
        <v>0.10157603495643754</v>
      </c>
      <c r="BQ91" s="56">
        <f>'Indicator Data'!R94/'Indicator Data'!$CB94</f>
        <v>0.83626554413444176</v>
      </c>
      <c r="BR91" s="55">
        <f t="shared" si="133"/>
        <v>1</v>
      </c>
      <c r="BS91" s="55">
        <f t="shared" si="134"/>
        <v>10</v>
      </c>
      <c r="BT91" s="55">
        <f t="shared" si="135"/>
        <v>7</v>
      </c>
      <c r="BU91" s="55">
        <f t="shared" si="159"/>
        <v>8.3000000000000007</v>
      </c>
      <c r="BV91" s="55">
        <f>ROUND(IF('Indicator Data'!S94=0,0,IF(LOG('Indicator Data'!S94)&gt;BV$195,10,IF(LOG('Indicator Data'!S94)&lt;BV$194,0,10-(BV$195-LOG('Indicator Data'!S94))/(BV$195-BV$194)*10))),1)</f>
        <v>0</v>
      </c>
      <c r="BW91" s="55">
        <f>ROUND(IF('Indicator Data'!T94=0,0,IF(LOG('Indicator Data'!T94)&gt;BW$195,10,IF(LOG('Indicator Data'!T94)&lt;BW$194,0,10-(BW$195-LOG('Indicator Data'!T94))/(BW$195-BW$194)*10))),1)</f>
        <v>0</v>
      </c>
      <c r="BX91" s="55">
        <f t="shared" si="160"/>
        <v>0</v>
      </c>
      <c r="BY91" s="56">
        <f>'Indicator Data'!S94/'Indicator Data'!$CB94</f>
        <v>0</v>
      </c>
      <c r="BZ91" s="56">
        <f>'Indicator Data'!T94/'Indicator Data'!$CB94</f>
        <v>0</v>
      </c>
      <c r="CA91" s="55">
        <f t="shared" si="136"/>
        <v>0</v>
      </c>
      <c r="CB91" s="55">
        <f t="shared" si="137"/>
        <v>0</v>
      </c>
      <c r="CC91" s="55">
        <f t="shared" si="161"/>
        <v>0</v>
      </c>
      <c r="CD91" s="55">
        <f t="shared" si="162"/>
        <v>0</v>
      </c>
      <c r="CE91" s="55">
        <f t="shared" si="163"/>
        <v>5.5</v>
      </c>
      <c r="CF91" s="55">
        <f>ROUND(IF('Indicator Data'!U94=0,0,IF(LOG('Indicator Data'!U94)&gt;CF$195,10,IF(LOG('Indicator Data'!U94)&lt;CF$194,0,10-(CF$195-LOG('Indicator Data'!U94))/(CF$195-CF$194)*10))),1)</f>
        <v>0</v>
      </c>
      <c r="CG91" s="56">
        <f>'Indicator Data'!U94/'Indicator Data'!$CB94</f>
        <v>0</v>
      </c>
      <c r="CH91" s="55">
        <f t="shared" si="138"/>
        <v>0</v>
      </c>
      <c r="CI91" s="55">
        <f t="shared" si="164"/>
        <v>0</v>
      </c>
      <c r="CJ91" s="55">
        <f>ROUND(IF('Indicator Data'!V94=0,0,IF(LOG('Indicator Data'!V94)&gt;CJ$195,10,IF(LOG('Indicator Data'!V94)&lt;CJ$194,0,10-(CJ$195-LOG('Indicator Data'!V94))/(CJ$195-CJ$194)*10))),1)</f>
        <v>7.8</v>
      </c>
      <c r="CK91" s="56">
        <f>IF('Indicator Data'!V94/'Indicator Data'!$CB94&gt;1,1,'Indicator Data'!V94/'Indicator Data'!$CB94)</f>
        <v>0.1194816992080419</v>
      </c>
      <c r="CL91" s="55">
        <f t="shared" si="139"/>
        <v>1.2</v>
      </c>
      <c r="CM91" s="55">
        <f t="shared" si="165"/>
        <v>5.4</v>
      </c>
      <c r="CN91" s="55">
        <f>ROUND(IF('Indicator Data'!W94=0,0,IF(LOG('Indicator Data'!W94)&gt;CN$195,10,IF(LOG('Indicator Data'!W94)&lt;CN$194,0,10-(CN$195-LOG('Indicator Data'!W94))/(CN$195-CN$194)*10))),1)</f>
        <v>0</v>
      </c>
      <c r="CO91" s="56">
        <f>'Indicator Data'!W94/'Indicator Data'!$CB94</f>
        <v>0</v>
      </c>
      <c r="CP91" s="55">
        <f t="shared" si="140"/>
        <v>0</v>
      </c>
      <c r="CQ91" s="55">
        <f t="shared" si="166"/>
        <v>0</v>
      </c>
      <c r="CR91" s="55">
        <f t="shared" si="141"/>
        <v>3.2</v>
      </c>
      <c r="CS91" s="55">
        <f>IF('Indicator Data'!BR94="No data","x",ROUND(IF('Indicator Data'!BR94&gt;CS$195,0,IF('Indicator Data'!BR94&lt;CS$194,10,(CS$195-'Indicator Data'!BR94)/(CS$195-CS$194)*10)),1))</f>
        <v>1.9</v>
      </c>
      <c r="CT91" s="55">
        <f>IF('Indicator Data'!BS94="No data","x",ROUND(IF('Indicator Data'!BS94&gt;CT$195,0,IF('Indicator Data'!BS94&lt;CT$194,10,(CT$195-'Indicator Data'!BS94)/(CT$195-CT$194)*10)),1))</f>
        <v>0.9</v>
      </c>
      <c r="CU91" s="55" t="str">
        <f>IF('Indicator Data'!AC94="No data","x",ROUND(IF('Indicator Data'!AC94&gt;CU$195,0,IF('Indicator Data'!AC94&lt;CU$194,10,(CU$195-'Indicator Data'!AC94)/(CU$195-CU$194)*10)),1))</f>
        <v>x</v>
      </c>
      <c r="CV91" s="55">
        <f t="shared" si="142"/>
        <v>1.4</v>
      </c>
      <c r="CW91" s="55">
        <f>IF('Indicator Data'!X94="No data","x",ROUND(IF(LOG('Indicator Data'!X94)&gt;CW$195,10,IF(LOG('Indicator Data'!X94)&lt;CW$194,0,10-(CW$195-LOG('Indicator Data'!X94))/(CW$195-CW$194)*10)),1))</f>
        <v>7.8</v>
      </c>
      <c r="CX91" s="55">
        <f>IF('Indicator Data'!Y94="No data","x",ROUND(IF('Indicator Data'!Y94&gt;CX$195,10,IF('Indicator Data'!Y94&lt;CX$194,0,10-(CX$195-'Indicator Data'!Y94)/(CX$195-CX$194)*10)),1))</f>
        <v>1.7</v>
      </c>
      <c r="CY91" s="55">
        <f>IF('Indicator Data'!Z94="No data","x",ROUND(IF('Indicator Data'!Z94&gt;CY$195,10,IF('Indicator Data'!Z94&lt;CY$194,0,10-(CY$195-'Indicator Data'!Z94)/(CY$195-CY$194)*10)),1))</f>
        <v>6.2</v>
      </c>
      <c r="CZ91" s="55">
        <f>IF('Indicator Data'!AA94="No data","x",ROUND(IF('Indicator Data'!AA94&gt;CZ$195,10,IF('Indicator Data'!AA94&lt;CZ$194,0,10-(CZ$195-'Indicator Data'!AA94)/(CZ$195-CZ$194)*10)),1))</f>
        <v>4.8</v>
      </c>
      <c r="DA91" s="55">
        <f t="shared" si="167"/>
        <v>5.0999999999999996</v>
      </c>
      <c r="DB91" s="55">
        <f t="shared" si="168"/>
        <v>3.9</v>
      </c>
      <c r="DC91" s="55" t="str">
        <f>IF('Indicator Data'!AF94="No data","x",ROUND(IF('Indicator Data'!AF94&gt;DC$195,10,IF('Indicator Data'!AF94&lt;DC$194,0,10-(DC$195-'Indicator Data'!AF94)/(DC$195-DC$194)*10)),1))</f>
        <v>x</v>
      </c>
      <c r="DD91" s="55">
        <f>IF('Indicator Data'!AG94="No data","x",ROUND(IF('Indicator Data'!AG94&gt;DD$195,10,IF('Indicator Data'!AG94&lt;DD$194,0,10-(DD$195-'Indicator Data'!AG94)/(DD$195-DD$194)*10)),1))</f>
        <v>1.2</v>
      </c>
      <c r="DE91" s="55">
        <f t="shared" si="169"/>
        <v>4.3</v>
      </c>
      <c r="DF91" s="55">
        <f>IF('Indicator Data'!AB94="No data","x",ROUND(IF('Indicator Data'!AB94&gt;DF$195,10,IF('Indicator Data'!AB94&lt;DF$194,0,10-(DF$195-'Indicator Data'!AB94)/(DF$195-DF$194)*10)),1))</f>
        <v>0</v>
      </c>
      <c r="DG91" s="55">
        <f t="shared" si="170"/>
        <v>0.9</v>
      </c>
      <c r="DH91" s="184" t="str">
        <f>IF('Indicator Data'!AD94="No data","x",'Indicator Data'!AD94/'Indicator Data'!$CA94)</f>
        <v>x</v>
      </c>
      <c r="DI91" s="55" t="str">
        <f t="shared" si="171"/>
        <v>x</v>
      </c>
      <c r="DJ91" s="55">
        <f>IF('Indicator Data'!AE94="No data","x",ROUND(IF('Indicator Data'!AE94&gt;DJ$195,0,IF('Indicator Data'!AE94&lt;DJ$194,10,(DJ$195-'Indicator Data'!AE94)/(DJ$195-DJ$194)*10)),1))</f>
        <v>6</v>
      </c>
      <c r="DK91" s="55">
        <f t="shared" si="172"/>
        <v>6</v>
      </c>
      <c r="DL91" s="55">
        <f t="shared" si="173"/>
        <v>3.7</v>
      </c>
      <c r="DM91" s="57">
        <f t="shared" si="143"/>
        <v>2.8</v>
      </c>
      <c r="DN91" s="58">
        <f t="shared" si="144"/>
        <v>5.0999999999999996</v>
      </c>
      <c r="DO91" s="55">
        <f>ROUND(IF('Indicator Data'!AH94=0,0,IF('Indicator Data'!AH94&gt;DO$195,10,IF('Indicator Data'!AH94&lt;DO$194,0,10-(DO$195-'Indicator Data'!AH94)/(DO$195-DO$194)*10))),1)</f>
        <v>3.1</v>
      </c>
      <c r="DP91" s="55">
        <f>ROUND(IF('Indicator Data'!AI94=0,0,IF(LOG('Indicator Data'!AI94)&gt;LOG(DP$195),10,IF(LOG('Indicator Data'!AI94)&lt;LOG(DP$194),0,10-(LOG(DP$195)-LOG('Indicator Data'!AI94))/(LOG(DP$195)-LOG(DP$194))*10))),1)</f>
        <v>8</v>
      </c>
      <c r="DQ91" s="57">
        <f t="shared" si="145"/>
        <v>6.1</v>
      </c>
      <c r="DR91" s="55">
        <f>'Indicator Data'!AJ94</f>
        <v>0</v>
      </c>
      <c r="DS91" s="55">
        <f>'Indicator Data'!AK94</f>
        <v>0</v>
      </c>
      <c r="DT91" s="57">
        <f t="shared" si="146"/>
        <v>0</v>
      </c>
      <c r="DU91" s="58">
        <f t="shared" si="147"/>
        <v>4.3</v>
      </c>
      <c r="DV91" s="15"/>
      <c r="DW91" s="103"/>
    </row>
    <row r="92" spans="1:127" s="4" customFormat="1" x14ac:dyDescent="0.25">
      <c r="A92" s="121" t="str">
        <f>'Indicator Data'!A95</f>
        <v>Korea Republic of</v>
      </c>
      <c r="B92" s="59" t="str">
        <f>'Indicator Data'!B95</f>
        <v>KOR</v>
      </c>
      <c r="C92" s="55">
        <f>ROUND(IF('Indicator Data'!C95=0,0.1,IF(LOG('Indicator Data'!C95)&gt;C$195,10,IF(LOG('Indicator Data'!C95)&lt;C$194,0,10-(C$195-LOG('Indicator Data'!C95))/(C$195-C$194)*10))),1)</f>
        <v>10</v>
      </c>
      <c r="D92" s="55">
        <f>ROUND(IF('Indicator Data'!D95=0,0.1,IF(LOG('Indicator Data'!D95)&gt;D$195,10,IF(LOG('Indicator Data'!D95)&lt;D$194,0,10-(D$195-LOG('Indicator Data'!D95))/(D$195-D$194)*10))),1)</f>
        <v>0.1</v>
      </c>
      <c r="E92" s="55">
        <f t="shared" si="107"/>
        <v>7.6</v>
      </c>
      <c r="F92" s="55">
        <f>IF('Indicator Data'!E95="No data",0.1,(ROUND(IF('Indicator Data'!E95=0,0,IF(LOG('Indicator Data'!E95)&gt;F$195,10,IF(LOG('Indicator Data'!E95)&lt;F$194,0,10-(F$195-LOG('Indicator Data'!E95))/(F$195-F$194)*10))),1)))</f>
        <v>7.1</v>
      </c>
      <c r="G92" s="55">
        <f>ROUND(IF('Indicator Data'!F95=0,0,IF(LOG('Indicator Data'!F95)&gt;G$195,10,IF(LOG('Indicator Data'!F95)&lt;G$194,0,10-(G$195-LOG('Indicator Data'!F95))/(G$195-G$194)*10))),1)</f>
        <v>7.6</v>
      </c>
      <c r="H92" s="55">
        <f>ROUND(IF('Indicator Data'!G95=0,0,IF(LOG('Indicator Data'!G95)&gt;H$195,10,IF(LOG('Indicator Data'!G95)&lt;H$194,0,10-(H$195-LOG('Indicator Data'!G95))/(H$195-H$194)*10))),1)</f>
        <v>9.9</v>
      </c>
      <c r="I92" s="55">
        <f>ROUND(IF('Indicator Data'!H95=0,0,IF(LOG('Indicator Data'!H95)&gt;I$195,10,IF(LOG('Indicator Data'!H95)&lt;I$194,0,10-(I$195-LOG('Indicator Data'!H95))/(I$195-I$194)*10))),1)</f>
        <v>10</v>
      </c>
      <c r="J92" s="55">
        <f t="shared" si="108"/>
        <v>10</v>
      </c>
      <c r="K92" s="55">
        <f>ROUND(IF('Indicator Data'!I95=0,0,IF(LOG('Indicator Data'!I95)&gt;K$195,10,IF(LOG('Indicator Data'!I95)&lt;K$194,0,10-(K$195-LOG('Indicator Data'!I95))/(K$195-K$194)*10))),1)</f>
        <v>7.6</v>
      </c>
      <c r="L92" s="55">
        <f t="shared" si="109"/>
        <v>9.1</v>
      </c>
      <c r="M92" s="55">
        <f>ROUND(IF('Indicator Data'!J95=0,0,IF(LOG('Indicator Data'!J95)&gt;M$195,10,IF(LOG('Indicator Data'!J95)&lt;M$194,0,10-(M$195-LOG('Indicator Data'!J95))/(M$195-M$194)*10))),1)</f>
        <v>0</v>
      </c>
      <c r="N92" s="56">
        <f>'Indicator Data'!C95/'Indicator Data'!$CB95</f>
        <v>1.9070816622004637E-3</v>
      </c>
      <c r="O92" s="56">
        <f>'Indicator Data'!D95/'Indicator Data'!$CB95</f>
        <v>0</v>
      </c>
      <c r="P92" s="56">
        <f>IF(F92=0.1,"x",'Indicator Data'!E95/'Indicator Data'!$CB95)</f>
        <v>1.3922454560073691E-3</v>
      </c>
      <c r="Q92" s="56">
        <f>'Indicator Data'!F95/'Indicator Data'!$CB95</f>
        <v>7.7164819751063137E-6</v>
      </c>
      <c r="R92" s="56">
        <f>'Indicator Data'!G95/'Indicator Data'!$CB95</f>
        <v>1.8984183214377847E-2</v>
      </c>
      <c r="S92" s="56">
        <f>'Indicator Data'!H95/'Indicator Data'!$CB95</f>
        <v>5.0564548546511547E-3</v>
      </c>
      <c r="T92" s="56">
        <f>'Indicator Data'!I95/'Indicator Data'!$CB95</f>
        <v>1.2067180763403451E-3</v>
      </c>
      <c r="U92" s="56">
        <f>'Indicator Data'!J95/'Indicator Data'!$CB95</f>
        <v>0</v>
      </c>
      <c r="V92" s="55">
        <f t="shared" si="110"/>
        <v>9.5</v>
      </c>
      <c r="W92" s="55">
        <f t="shared" si="111"/>
        <v>0</v>
      </c>
      <c r="X92" s="55">
        <f t="shared" si="112"/>
        <v>6.9</v>
      </c>
      <c r="Y92" s="55">
        <f t="shared" si="113"/>
        <v>0.9</v>
      </c>
      <c r="Z92" s="55">
        <f t="shared" si="114"/>
        <v>7.5</v>
      </c>
      <c r="AA92" s="55">
        <f t="shared" si="115"/>
        <v>10</v>
      </c>
      <c r="AB92" s="55">
        <f t="shared" si="116"/>
        <v>10</v>
      </c>
      <c r="AC92" s="55">
        <f t="shared" si="117"/>
        <v>10</v>
      </c>
      <c r="AD92" s="55">
        <f t="shared" si="118"/>
        <v>1.2</v>
      </c>
      <c r="AE92" s="55">
        <f t="shared" si="119"/>
        <v>7.8</v>
      </c>
      <c r="AF92" s="55">
        <f t="shared" si="120"/>
        <v>0</v>
      </c>
      <c r="AG92" s="55">
        <f>ROUND(IF('Indicator Data'!K95=0,0,IF('Indicator Data'!K95&gt;AG$195,10,IF('Indicator Data'!K95&lt;AG$194,0,10-(AG$195-'Indicator Data'!K95)/(AG$195-AG$194)*10))),1)</f>
        <v>1</v>
      </c>
      <c r="AH92" s="55">
        <f t="shared" si="121"/>
        <v>9.8000000000000007</v>
      </c>
      <c r="AI92" s="55">
        <f t="shared" si="122"/>
        <v>0.1</v>
      </c>
      <c r="AJ92" s="55">
        <f t="shared" si="123"/>
        <v>10</v>
      </c>
      <c r="AK92" s="55">
        <f t="shared" si="124"/>
        <v>10</v>
      </c>
      <c r="AL92" s="55">
        <f t="shared" si="125"/>
        <v>10</v>
      </c>
      <c r="AM92" s="55">
        <f t="shared" si="126"/>
        <v>4.4000000000000004</v>
      </c>
      <c r="AN92" s="55">
        <f t="shared" si="127"/>
        <v>0</v>
      </c>
      <c r="AO92" s="183">
        <f t="shared" si="128"/>
        <v>7.3</v>
      </c>
      <c r="AP92" s="183">
        <f t="shared" si="148"/>
        <v>4.7</v>
      </c>
      <c r="AQ92" s="183">
        <f t="shared" si="129"/>
        <v>7.6</v>
      </c>
      <c r="AR92" s="183">
        <f t="shared" si="130"/>
        <v>8.5</v>
      </c>
      <c r="AS92" s="55">
        <f t="shared" si="131"/>
        <v>0.5</v>
      </c>
      <c r="AT92" s="55">
        <f>IF('Indicator Data'!L95="No data","x",IF('Indicator Data'!CC95&lt;1000,"x",ROUND((IF('Indicator Data'!L95&gt;AT$195,10,IF('Indicator Data'!L95&lt;AT$194,0,10-(AT$195-'Indicator Data'!L95)/(AT$195-AT$194)*10))),1)))</f>
        <v>0</v>
      </c>
      <c r="AU92" s="183">
        <f t="shared" si="132"/>
        <v>0.3</v>
      </c>
      <c r="AV92" s="55">
        <f>IF('Indicator Data'!M95="No data","x",ROUND(IF('Indicator Data'!M95=0,0,IF(LOG('Indicator Data'!M95)&gt;AV$195,10,IF(LOG('Indicator Data'!M95)&lt;AV$194,0,10-(AV$195-LOG('Indicator Data'!M95))/(AV$195-AV$194)*10))),1))</f>
        <v>0</v>
      </c>
      <c r="AW92" s="56">
        <f>IF(AV92="x","x",'Indicator Data'!M95/'Indicator Data'!$CB95)</f>
        <v>0</v>
      </c>
      <c r="AX92" s="55">
        <f t="shared" si="149"/>
        <v>0</v>
      </c>
      <c r="AY92" s="55">
        <f t="shared" si="150"/>
        <v>0</v>
      </c>
      <c r="AZ92" s="55" t="str">
        <f>IF('Indicator Data'!N95="No data","x",ROUND(IF('Indicator Data'!N95=0,0,IF(LOG('Indicator Data'!N95)&gt;AZ$195,10,IF(LOG('Indicator Data'!N95)&lt;AZ$194,0,10-(AZ$195-LOG('Indicator Data'!N95))/(AZ$195-AZ$194)*10))),1))</f>
        <v>x</v>
      </c>
      <c r="BA92" s="56" t="str">
        <f>IF(AZ92="x","x",'Indicator Data'!N95/'Indicator Data'!$CB95)</f>
        <v>x</v>
      </c>
      <c r="BB92" s="55" t="str">
        <f t="shared" si="151"/>
        <v>x</v>
      </c>
      <c r="BC92" s="55" t="str">
        <f t="shared" si="152"/>
        <v>x</v>
      </c>
      <c r="BD92" s="55" t="str">
        <f>IF('Indicator Data'!O95="No data","x",ROUND(IF('Indicator Data'!O95=0,0,IF(LOG('Indicator Data'!O95)&gt;BD$195,10,IF(LOG('Indicator Data'!O95)&lt;BD$194,0,10-(BD$195-LOG('Indicator Data'!O95))/(BD$195-BD$194)*10))),1))</f>
        <v>x</v>
      </c>
      <c r="BE92" s="56" t="str">
        <f>IF(BD92="x","x",'Indicator Data'!O95/'Indicator Data'!$CB95)</f>
        <v>x</v>
      </c>
      <c r="BF92" s="55" t="str">
        <f t="shared" si="153"/>
        <v>x</v>
      </c>
      <c r="BG92" s="55" t="str">
        <f t="shared" si="154"/>
        <v>x</v>
      </c>
      <c r="BH92" s="55" t="str">
        <f>IF('Indicator Data'!P95="No data","x",ROUND(IF('Indicator Data'!P95=0,0,IF(LOG('Indicator Data'!P95)&gt;BH$195,10,IF(LOG('Indicator Data'!P95)&lt;BH$194,0,10-(BH$195-LOG('Indicator Data'!P95))/(BH$195-BH$194)*10))),1))</f>
        <v>x</v>
      </c>
      <c r="BI92" s="56" t="str">
        <f>IF(BH92="x","x",'Indicator Data'!P95/'Indicator Data'!$CB95)</f>
        <v>x</v>
      </c>
      <c r="BJ92" s="55" t="str">
        <f t="shared" si="155"/>
        <v>x</v>
      </c>
      <c r="BK92" s="55" t="str">
        <f t="shared" si="156"/>
        <v>x</v>
      </c>
      <c r="BL92" s="55">
        <f t="shared" si="157"/>
        <v>0</v>
      </c>
      <c r="BM92" s="55">
        <f>ROUND(IF('Indicator Data'!Q95=0,0,IF(LOG('Indicator Data'!Q95)&gt;BM$195,10,IF(LOG('Indicator Data'!Q95)&lt;BM$194,0,10-(BM$195-LOG('Indicator Data'!Q95))/(BM$195-BM$194)*10))),1)</f>
        <v>7.3</v>
      </c>
      <c r="BN92" s="55">
        <f>ROUND(IF('Indicator Data'!R95=0,0,IF(LOG('Indicator Data'!R95)&gt;BN$195,10,IF(LOG('Indicator Data'!R95)&lt;BN$194,0,10-(BN$195-LOG('Indicator Data'!R95))/(BN$195-BN$194)*10))),1)</f>
        <v>8.9</v>
      </c>
      <c r="BO92" s="55">
        <f t="shared" si="158"/>
        <v>8.3666666666666671</v>
      </c>
      <c r="BP92" s="56">
        <f>'Indicator Data'!Q95/'Indicator Data'!$CB95</f>
        <v>2.4729991038394315E-2</v>
      </c>
      <c r="BQ92" s="56">
        <f>'Indicator Data'!R95/'Indicator Data'!$CB95</f>
        <v>4.4913240334427944E-2</v>
      </c>
      <c r="BR92" s="55">
        <f t="shared" si="133"/>
        <v>0.2</v>
      </c>
      <c r="BS92" s="55">
        <f t="shared" si="134"/>
        <v>0.6</v>
      </c>
      <c r="BT92" s="55">
        <f t="shared" si="135"/>
        <v>0.46666666666666662</v>
      </c>
      <c r="BU92" s="55">
        <f t="shared" si="159"/>
        <v>5.7</v>
      </c>
      <c r="BV92" s="55">
        <f>ROUND(IF('Indicator Data'!S95=0,0,IF(LOG('Indicator Data'!S95)&gt;BV$195,10,IF(LOG('Indicator Data'!S95)&lt;BV$194,0,10-(BV$195-LOG('Indicator Data'!S95))/(BV$195-BV$194)*10))),1)</f>
        <v>0</v>
      </c>
      <c r="BW92" s="55">
        <f>ROUND(IF('Indicator Data'!T95=0,0,IF(LOG('Indicator Data'!T95)&gt;BW$195,10,IF(LOG('Indicator Data'!T95)&lt;BW$194,0,10-(BW$195-LOG('Indicator Data'!T95))/(BW$195-BW$194)*10))),1)</f>
        <v>0</v>
      </c>
      <c r="BX92" s="55">
        <f t="shared" si="160"/>
        <v>0</v>
      </c>
      <c r="BY92" s="56">
        <f>'Indicator Data'!S95/'Indicator Data'!$CB95</f>
        <v>0</v>
      </c>
      <c r="BZ92" s="56">
        <f>'Indicator Data'!T95/'Indicator Data'!$CB95</f>
        <v>0</v>
      </c>
      <c r="CA92" s="55">
        <f t="shared" si="136"/>
        <v>0</v>
      </c>
      <c r="CB92" s="55">
        <f t="shared" si="137"/>
        <v>0</v>
      </c>
      <c r="CC92" s="55">
        <f t="shared" si="161"/>
        <v>0</v>
      </c>
      <c r="CD92" s="55">
        <f t="shared" si="162"/>
        <v>0</v>
      </c>
      <c r="CE92" s="55">
        <f t="shared" si="163"/>
        <v>3.4</v>
      </c>
      <c r="CF92" s="55">
        <f>ROUND(IF('Indicator Data'!U95=0,0,IF(LOG('Indicator Data'!U95)&gt;CF$195,10,IF(LOG('Indicator Data'!U95)&lt;CF$194,0,10-(CF$195-LOG('Indicator Data'!U95))/(CF$195-CF$194)*10))),1)</f>
        <v>2.5</v>
      </c>
      <c r="CG92" s="56">
        <f>'Indicator Data'!U95/'Indicator Data'!$CB95</f>
        <v>1.1672537634935877E-5</v>
      </c>
      <c r="CH92" s="55">
        <f t="shared" si="138"/>
        <v>0</v>
      </c>
      <c r="CI92" s="55">
        <f t="shared" si="164"/>
        <v>1.3</v>
      </c>
      <c r="CJ92" s="55">
        <f>ROUND(IF('Indicator Data'!V95=0,0,IF(LOG('Indicator Data'!V95)&gt;CJ$195,10,IF(LOG('Indicator Data'!V95)&lt;CJ$194,0,10-(CJ$195-LOG('Indicator Data'!V95))/(CJ$195-CJ$194)*10))),1)</f>
        <v>8.4</v>
      </c>
      <c r="CK92" s="56">
        <f>IF('Indicator Data'!V95/'Indicator Data'!$CB95&gt;1,1,'Indicator Data'!V95/'Indicator Data'!$CB95)</f>
        <v>0.15457482731415167</v>
      </c>
      <c r="CL92" s="55">
        <f t="shared" si="139"/>
        <v>1.5</v>
      </c>
      <c r="CM92" s="55">
        <f t="shared" si="165"/>
        <v>6</v>
      </c>
      <c r="CN92" s="55">
        <f>ROUND(IF('Indicator Data'!W95=0,0,IF(LOG('Indicator Data'!W95)&gt;CN$195,10,IF(LOG('Indicator Data'!W95)&lt;CN$194,0,10-(CN$195-LOG('Indicator Data'!W95))/(CN$195-CN$194)*10))),1)</f>
        <v>8.6999999999999993</v>
      </c>
      <c r="CO92" s="56">
        <f>'Indicator Data'!W95/'Indicator Data'!$CB95</f>
        <v>0.25366362751568294</v>
      </c>
      <c r="CP92" s="55">
        <f t="shared" si="140"/>
        <v>2.5</v>
      </c>
      <c r="CQ92" s="55">
        <f t="shared" si="166"/>
        <v>6.6</v>
      </c>
      <c r="CR92" s="55">
        <f t="shared" si="141"/>
        <v>4.5999999999999996</v>
      </c>
      <c r="CS92" s="55">
        <f>IF('Indicator Data'!BR95="No data","x",ROUND(IF('Indicator Data'!BR95&gt;CS$195,0,IF('Indicator Data'!BR95&lt;CS$194,10,(CS$195-'Indicator Data'!BR95)/(CS$195-CS$194)*10)),1))</f>
        <v>0</v>
      </c>
      <c r="CT92" s="55">
        <f>IF('Indicator Data'!BS95="No data","x",ROUND(IF('Indicator Data'!BS95&gt;CT$195,0,IF('Indicator Data'!BS95&lt;CT$194,10,(CT$195-'Indicator Data'!BS95)/(CT$195-CT$194)*10)),1))</f>
        <v>0</v>
      </c>
      <c r="CU92" s="55" t="str">
        <f>IF('Indicator Data'!AC95="No data","x",ROUND(IF('Indicator Data'!AC95&gt;CU$195,0,IF('Indicator Data'!AC95&lt;CU$194,10,(CU$195-'Indicator Data'!AC95)/(CU$195-CU$194)*10)),1))</f>
        <v>x</v>
      </c>
      <c r="CV92" s="55">
        <f t="shared" si="142"/>
        <v>0</v>
      </c>
      <c r="CW92" s="55">
        <f>IF('Indicator Data'!X95="No data","x",ROUND(IF(LOG('Indicator Data'!X95)&gt;CW$195,10,IF(LOG('Indicator Data'!X95)&lt;CW$194,0,10-(CW$195-LOG('Indicator Data'!X95))/(CW$195-CW$194)*10)),1))</f>
        <v>9.1</v>
      </c>
      <c r="CX92" s="55">
        <f>IF('Indicator Data'!Y95="No data","x",ROUND(IF('Indicator Data'!Y95&gt;CX$195,10,IF('Indicator Data'!Y95&lt;CX$194,0,10-(CX$195-'Indicator Data'!Y95)/(CX$195-CX$194)*10)),1))</f>
        <v>0.5</v>
      </c>
      <c r="CY92" s="55">
        <f>IF('Indicator Data'!Z95="No data","x",ROUND(IF('Indicator Data'!Z95&gt;CY$195,10,IF('Indicator Data'!Z95&lt;CY$194,0,10-(CY$195-'Indicator Data'!Z95)/(CY$195-CY$194)*10)),1))</f>
        <v>8.1</v>
      </c>
      <c r="CZ92" s="55" t="str">
        <f>IF('Indicator Data'!AA95="No data","x",ROUND(IF('Indicator Data'!AA95&gt;CZ$195,10,IF('Indicator Data'!AA95&lt;CZ$194,0,10-(CZ$195-'Indicator Data'!AA95)/(CZ$195-CZ$194)*10)),1))</f>
        <v>x</v>
      </c>
      <c r="DA92" s="55">
        <f t="shared" si="167"/>
        <v>5.9</v>
      </c>
      <c r="DB92" s="55">
        <f t="shared" si="168"/>
        <v>3.9</v>
      </c>
      <c r="DC92" s="55" t="str">
        <f>IF('Indicator Data'!AF95="No data","x",ROUND(IF('Indicator Data'!AF95&gt;DC$195,10,IF('Indicator Data'!AF95&lt;DC$194,0,10-(DC$195-'Indicator Data'!AF95)/(DC$195-DC$194)*10)),1))</f>
        <v>x</v>
      </c>
      <c r="DD92" s="55">
        <f>IF('Indicator Data'!AG95="No data","x",ROUND(IF('Indicator Data'!AG95&gt;DD$195,10,IF('Indicator Data'!AG95&lt;DD$194,0,10-(DD$195-'Indicator Data'!AG95)/(DD$195-DD$194)*10)),1))</f>
        <v>0</v>
      </c>
      <c r="DE92" s="55">
        <f t="shared" si="169"/>
        <v>4.4000000000000004</v>
      </c>
      <c r="DF92" s="55">
        <f>IF('Indicator Data'!AB95="No data","x",ROUND(IF('Indicator Data'!AB95&gt;DF$195,10,IF('Indicator Data'!AB95&lt;DF$194,0,10-(DF$195-'Indicator Data'!AB95)/(DF$195-DF$194)*10)),1))</f>
        <v>0</v>
      </c>
      <c r="DG92" s="55">
        <f t="shared" si="170"/>
        <v>0</v>
      </c>
      <c r="DH92" s="184">
        <f>IF('Indicator Data'!AD95="No data","x",'Indicator Data'!AD95/'Indicator Data'!$CA95)</f>
        <v>3.7717674819451108E-4</v>
      </c>
      <c r="DI92" s="55">
        <f t="shared" si="171"/>
        <v>6.2</v>
      </c>
      <c r="DJ92" s="55">
        <f>IF('Indicator Data'!AE95="No data","x",ROUND(IF('Indicator Data'!AE95&gt;DJ$195,0,IF('Indicator Data'!AE95&lt;DJ$194,10,(DJ$195-'Indicator Data'!AE95)/(DJ$195-DJ$194)*10)),1))</f>
        <v>0</v>
      </c>
      <c r="DK92" s="55">
        <f t="shared" si="172"/>
        <v>3.1</v>
      </c>
      <c r="DL92" s="55">
        <f t="shared" si="173"/>
        <v>2.5</v>
      </c>
      <c r="DM92" s="57">
        <f t="shared" si="143"/>
        <v>2.9</v>
      </c>
      <c r="DN92" s="58">
        <f t="shared" si="144"/>
        <v>5.9</v>
      </c>
      <c r="DO92" s="55">
        <f>ROUND(IF('Indicator Data'!AH95=0,0,IF('Indicator Data'!AH95&gt;DO$195,10,IF('Indicator Data'!AH95&lt;DO$194,0,10-(DO$195-'Indicator Data'!AH95)/(DO$195-DO$194)*10))),1)</f>
        <v>2.1</v>
      </c>
      <c r="DP92" s="55">
        <f>ROUND(IF('Indicator Data'!AI95=0,0,IF(LOG('Indicator Data'!AI95)&gt;LOG(DP$195),10,IF(LOG('Indicator Data'!AI95)&lt;LOG(DP$194),0,10-(LOG(DP$195)-LOG('Indicator Data'!AI95))/(LOG(DP$195)-LOG(DP$194))*10))),1)</f>
        <v>2.8</v>
      </c>
      <c r="DQ92" s="57">
        <f t="shared" si="145"/>
        <v>2.5</v>
      </c>
      <c r="DR92" s="55">
        <f>'Indicator Data'!AJ95</f>
        <v>0</v>
      </c>
      <c r="DS92" s="55">
        <f>'Indicator Data'!AK95</f>
        <v>0</v>
      </c>
      <c r="DT92" s="57">
        <f t="shared" si="146"/>
        <v>0</v>
      </c>
      <c r="DU92" s="58">
        <f t="shared" si="147"/>
        <v>1.8</v>
      </c>
      <c r="DV92" s="15"/>
      <c r="DW92" s="103"/>
    </row>
    <row r="93" spans="1:127" s="4" customFormat="1" x14ac:dyDescent="0.25">
      <c r="A93" s="121" t="str">
        <f>'Indicator Data'!A96</f>
        <v>Kuwait</v>
      </c>
      <c r="B93" s="59" t="str">
        <f>'Indicator Data'!B96</f>
        <v>KWT</v>
      </c>
      <c r="C93" s="55">
        <f>ROUND(IF('Indicator Data'!C96=0,0.1,IF(LOG('Indicator Data'!C96)&gt;C$195,10,IF(LOG('Indicator Data'!C96)&lt;C$194,0,10-(C$195-LOG('Indicator Data'!C96))/(C$195-C$194)*10))),1)</f>
        <v>0.5</v>
      </c>
      <c r="D93" s="55">
        <f>ROUND(IF('Indicator Data'!D96=0,0.1,IF(LOG('Indicator Data'!D96)&gt;D$195,10,IF(LOG('Indicator Data'!D96)&lt;D$194,0,10-(D$195-LOG('Indicator Data'!D96))/(D$195-D$194)*10))),1)</f>
        <v>0.1</v>
      </c>
      <c r="E93" s="55">
        <f t="shared" si="107"/>
        <v>0.3</v>
      </c>
      <c r="F93" s="55">
        <f>IF('Indicator Data'!E96="No data",0.1,(ROUND(IF('Indicator Data'!E96=0,0,IF(LOG('Indicator Data'!E96)&gt;F$195,10,IF(LOG('Indicator Data'!E96)&lt;F$194,0,10-(F$195-LOG('Indicator Data'!E96))/(F$195-F$194)*10))),1)))</f>
        <v>2.2999999999999998</v>
      </c>
      <c r="G93" s="55">
        <f>ROUND(IF('Indicator Data'!F96=0,0,IF(LOG('Indicator Data'!F96)&gt;G$195,10,IF(LOG('Indicator Data'!F96)&lt;G$194,0,10-(G$195-LOG('Indicator Data'!F96))/(G$195-G$194)*10))),1)</f>
        <v>0</v>
      </c>
      <c r="H93" s="55">
        <f>ROUND(IF('Indicator Data'!G96=0,0,IF(LOG('Indicator Data'!G96)&gt;H$195,10,IF(LOG('Indicator Data'!G96)&lt;H$194,0,10-(H$195-LOG('Indicator Data'!G96))/(H$195-H$194)*10))),1)</f>
        <v>0</v>
      </c>
      <c r="I93" s="55">
        <f>ROUND(IF('Indicator Data'!H96=0,0,IF(LOG('Indicator Data'!H96)&gt;I$195,10,IF(LOG('Indicator Data'!H96)&lt;I$194,0,10-(I$195-LOG('Indicator Data'!H96))/(I$195-I$194)*10))),1)</f>
        <v>0</v>
      </c>
      <c r="J93" s="55">
        <f t="shared" si="108"/>
        <v>0</v>
      </c>
      <c r="K93" s="55">
        <f>ROUND(IF('Indicator Data'!I96=0,0,IF(LOG('Indicator Data'!I96)&gt;K$195,10,IF(LOG('Indicator Data'!I96)&lt;K$194,0,10-(K$195-LOG('Indicator Data'!I96))/(K$195-K$194)*10))),1)</f>
        <v>0</v>
      </c>
      <c r="L93" s="55">
        <f t="shared" si="109"/>
        <v>0</v>
      </c>
      <c r="M93" s="55">
        <f>ROUND(IF('Indicator Data'!J96=0,0,IF(LOG('Indicator Data'!J96)&gt;M$195,10,IF(LOG('Indicator Data'!J96)&lt;M$194,0,10-(M$195-LOG('Indicator Data'!J96))/(M$195-M$194)*10))),1)</f>
        <v>0</v>
      </c>
      <c r="N93" s="56">
        <f>'Indicator Data'!C96/'Indicator Data'!$CB96</f>
        <v>4.2128224338962728E-6</v>
      </c>
      <c r="O93" s="56">
        <f>'Indicator Data'!D96/'Indicator Data'!$CB96</f>
        <v>0</v>
      </c>
      <c r="P93" s="56">
        <f>IF(F93=0.1,"x",'Indicator Data'!E96/'Indicator Data'!$CB96)</f>
        <v>2.1406912720064479E-4</v>
      </c>
      <c r="Q93" s="56">
        <f>'Indicator Data'!F96/'Indicator Data'!$CB96</f>
        <v>0</v>
      </c>
      <c r="R93" s="56">
        <f>'Indicator Data'!G96/'Indicator Data'!$CB96</f>
        <v>0</v>
      </c>
      <c r="S93" s="56">
        <f>'Indicator Data'!H96/'Indicator Data'!$CB96</f>
        <v>0</v>
      </c>
      <c r="T93" s="56">
        <f>'Indicator Data'!I96/'Indicator Data'!$CB96</f>
        <v>0</v>
      </c>
      <c r="U93" s="56">
        <f>'Indicator Data'!J96/'Indicator Data'!$CB96</f>
        <v>0</v>
      </c>
      <c r="V93" s="55">
        <f t="shared" si="110"/>
        <v>0</v>
      </c>
      <c r="W93" s="55">
        <f t="shared" si="111"/>
        <v>0</v>
      </c>
      <c r="X93" s="55">
        <f t="shared" si="112"/>
        <v>0</v>
      </c>
      <c r="Y93" s="55">
        <f t="shared" si="113"/>
        <v>0.1</v>
      </c>
      <c r="Z93" s="55">
        <f t="shared" si="114"/>
        <v>0</v>
      </c>
      <c r="AA93" s="55">
        <f t="shared" si="115"/>
        <v>0</v>
      </c>
      <c r="AB93" s="55">
        <f t="shared" si="116"/>
        <v>0</v>
      </c>
      <c r="AC93" s="55">
        <f t="shared" si="117"/>
        <v>0</v>
      </c>
      <c r="AD93" s="55">
        <f t="shared" si="118"/>
        <v>0</v>
      </c>
      <c r="AE93" s="55">
        <f t="shared" si="119"/>
        <v>0</v>
      </c>
      <c r="AF93" s="55">
        <f t="shared" si="120"/>
        <v>0</v>
      </c>
      <c r="AG93" s="55">
        <f>ROUND(IF('Indicator Data'!K96=0,0,IF('Indicator Data'!K96&gt;AG$195,10,IF('Indicator Data'!K96&lt;AG$194,0,10-(AG$195-'Indicator Data'!K96)/(AG$195-AG$194)*10))),1)</f>
        <v>0</v>
      </c>
      <c r="AH93" s="55">
        <f t="shared" si="121"/>
        <v>0.3</v>
      </c>
      <c r="AI93" s="55">
        <f t="shared" si="122"/>
        <v>0.1</v>
      </c>
      <c r="AJ93" s="55">
        <f t="shared" si="123"/>
        <v>0</v>
      </c>
      <c r="AK93" s="55">
        <f t="shared" si="124"/>
        <v>0</v>
      </c>
      <c r="AL93" s="55">
        <f t="shared" si="125"/>
        <v>0</v>
      </c>
      <c r="AM93" s="55">
        <f t="shared" si="126"/>
        <v>0</v>
      </c>
      <c r="AN93" s="55">
        <f t="shared" si="127"/>
        <v>0</v>
      </c>
      <c r="AO93" s="183">
        <f t="shared" si="128"/>
        <v>0.2</v>
      </c>
      <c r="AP93" s="183">
        <f t="shared" si="148"/>
        <v>1.3</v>
      </c>
      <c r="AQ93" s="183">
        <f t="shared" si="129"/>
        <v>0</v>
      </c>
      <c r="AR93" s="183">
        <f t="shared" si="130"/>
        <v>0</v>
      </c>
      <c r="AS93" s="55">
        <f t="shared" si="131"/>
        <v>0</v>
      </c>
      <c r="AT93" s="55">
        <f>IF('Indicator Data'!L96="No data","x",IF('Indicator Data'!CC96&lt;1000,"x",ROUND((IF('Indicator Data'!L96&gt;AT$195,10,IF('Indicator Data'!L96&lt;AT$194,0,10-(AT$195-'Indicator Data'!L96)/(AT$195-AT$194)*10))),1)))</f>
        <v>6.1</v>
      </c>
      <c r="AU93" s="183">
        <f t="shared" si="132"/>
        <v>3.1</v>
      </c>
      <c r="AV93" s="55">
        <f>IF('Indicator Data'!M96="No data","x",ROUND(IF('Indicator Data'!M96=0,0,IF(LOG('Indicator Data'!M96)&gt;AV$195,10,IF(LOG('Indicator Data'!M96)&lt;AV$194,0,10-(AV$195-LOG('Indicator Data'!M96))/(AV$195-AV$194)*10))),1))</f>
        <v>4</v>
      </c>
      <c r="AW93" s="56">
        <f>IF(AV93="x","x",'Indicator Data'!M96/'Indicator Data'!$CB96)</f>
        <v>1.59143274779775E-3</v>
      </c>
      <c r="AX93" s="55">
        <f t="shared" si="149"/>
        <v>0</v>
      </c>
      <c r="AY93" s="55">
        <f t="shared" si="150"/>
        <v>2.2000000000000002</v>
      </c>
      <c r="AZ93" s="55" t="str">
        <f>IF('Indicator Data'!N96="No data","x",ROUND(IF('Indicator Data'!N96=0,0,IF(LOG('Indicator Data'!N96)&gt;AZ$195,10,IF(LOG('Indicator Data'!N96)&lt;AZ$194,0,10-(AZ$195-LOG('Indicator Data'!N96))/(AZ$195-AZ$194)*10))),1))</f>
        <v>x</v>
      </c>
      <c r="BA93" s="56" t="str">
        <f>IF(AZ93="x","x",'Indicator Data'!N96/'Indicator Data'!$CB96)</f>
        <v>x</v>
      </c>
      <c r="BB93" s="55" t="str">
        <f t="shared" si="151"/>
        <v>x</v>
      </c>
      <c r="BC93" s="55" t="str">
        <f t="shared" si="152"/>
        <v>x</v>
      </c>
      <c r="BD93" s="55" t="str">
        <f>IF('Indicator Data'!O96="No data","x",ROUND(IF('Indicator Data'!O96=0,0,IF(LOG('Indicator Data'!O96)&gt;BD$195,10,IF(LOG('Indicator Data'!O96)&lt;BD$194,0,10-(BD$195-LOG('Indicator Data'!O96))/(BD$195-BD$194)*10))),1))</f>
        <v>x</v>
      </c>
      <c r="BE93" s="56" t="str">
        <f>IF(BD93="x","x",'Indicator Data'!O96/'Indicator Data'!$CB96)</f>
        <v>x</v>
      </c>
      <c r="BF93" s="55" t="str">
        <f t="shared" si="153"/>
        <v>x</v>
      </c>
      <c r="BG93" s="55" t="str">
        <f t="shared" si="154"/>
        <v>x</v>
      </c>
      <c r="BH93" s="55" t="str">
        <f>IF('Indicator Data'!P96="No data","x",ROUND(IF('Indicator Data'!P96=0,0,IF(LOG('Indicator Data'!P96)&gt;BH$195,10,IF(LOG('Indicator Data'!P96)&lt;BH$194,0,10-(BH$195-LOG('Indicator Data'!P96))/(BH$195-BH$194)*10))),1))</f>
        <v>x</v>
      </c>
      <c r="BI93" s="56" t="str">
        <f>IF(BH93="x","x",'Indicator Data'!P96/'Indicator Data'!$CB96)</f>
        <v>x</v>
      </c>
      <c r="BJ93" s="55" t="str">
        <f t="shared" si="155"/>
        <v>x</v>
      </c>
      <c r="BK93" s="55" t="str">
        <f t="shared" si="156"/>
        <v>x</v>
      </c>
      <c r="BL93" s="55">
        <f t="shared" si="157"/>
        <v>2.2000000000000002</v>
      </c>
      <c r="BM93" s="55">
        <f>ROUND(IF('Indicator Data'!Q96=0,0,IF(LOG('Indicator Data'!Q96)&gt;BM$195,10,IF(LOG('Indicator Data'!Q96)&lt;BM$194,0,10-(BM$195-LOG('Indicator Data'!Q96))/(BM$195-BM$194)*10))),1)</f>
        <v>0</v>
      </c>
      <c r="BN93" s="55">
        <f>ROUND(IF('Indicator Data'!R96=0,0,IF(LOG('Indicator Data'!R96)&gt;BN$195,10,IF(LOG('Indicator Data'!R96)&lt;BN$194,0,10-(BN$195-LOG('Indicator Data'!R96))/(BN$195-BN$194)*10))),1)</f>
        <v>0</v>
      </c>
      <c r="BO93" s="55">
        <f t="shared" si="158"/>
        <v>0</v>
      </c>
      <c r="BP93" s="56">
        <f>'Indicator Data'!Q96/'Indicator Data'!$CB96</f>
        <v>0</v>
      </c>
      <c r="BQ93" s="56">
        <f>'Indicator Data'!R96/'Indicator Data'!$CB96</f>
        <v>0</v>
      </c>
      <c r="BR93" s="55">
        <f t="shared" si="133"/>
        <v>0</v>
      </c>
      <c r="BS93" s="55">
        <f t="shared" si="134"/>
        <v>0</v>
      </c>
      <c r="BT93" s="55">
        <f t="shared" si="135"/>
        <v>0</v>
      </c>
      <c r="BU93" s="55">
        <f t="shared" si="159"/>
        <v>0</v>
      </c>
      <c r="BV93" s="55">
        <f>ROUND(IF('Indicator Data'!S96=0,0,IF(LOG('Indicator Data'!S96)&gt;BV$195,10,IF(LOG('Indicator Data'!S96)&lt;BV$194,0,10-(BV$195-LOG('Indicator Data'!S96))/(BV$195-BV$194)*10))),1)</f>
        <v>0</v>
      </c>
      <c r="BW93" s="55">
        <f>ROUND(IF('Indicator Data'!T96=0,0,IF(LOG('Indicator Data'!T96)&gt;BW$195,10,IF(LOG('Indicator Data'!T96)&lt;BW$194,0,10-(BW$195-LOG('Indicator Data'!T96))/(BW$195-BW$194)*10))),1)</f>
        <v>0</v>
      </c>
      <c r="BX93" s="55">
        <f t="shared" si="160"/>
        <v>0</v>
      </c>
      <c r="BY93" s="56">
        <f>'Indicator Data'!S96/'Indicator Data'!$CB96</f>
        <v>0</v>
      </c>
      <c r="BZ93" s="56">
        <f>'Indicator Data'!T96/'Indicator Data'!$CB96</f>
        <v>0</v>
      </c>
      <c r="CA93" s="55">
        <f t="shared" si="136"/>
        <v>0</v>
      </c>
      <c r="CB93" s="55">
        <f t="shared" si="137"/>
        <v>0</v>
      </c>
      <c r="CC93" s="55">
        <f t="shared" si="161"/>
        <v>0</v>
      </c>
      <c r="CD93" s="55">
        <f t="shared" si="162"/>
        <v>0</v>
      </c>
      <c r="CE93" s="55">
        <f t="shared" si="163"/>
        <v>0</v>
      </c>
      <c r="CF93" s="55">
        <f>ROUND(IF('Indicator Data'!U96=0,0,IF(LOG('Indicator Data'!U96)&gt;CF$195,10,IF(LOG('Indicator Data'!U96)&lt;CF$194,0,10-(CF$195-LOG('Indicator Data'!U96))/(CF$195-CF$194)*10))),1)</f>
        <v>0</v>
      </c>
      <c r="CG93" s="56">
        <f>'Indicator Data'!U96/'Indicator Data'!$CB96</f>
        <v>0</v>
      </c>
      <c r="CH93" s="55">
        <f t="shared" si="138"/>
        <v>0</v>
      </c>
      <c r="CI93" s="55">
        <f t="shared" si="164"/>
        <v>0</v>
      </c>
      <c r="CJ93" s="55">
        <f>ROUND(IF('Indicator Data'!V96=0,0,IF(LOG('Indicator Data'!V96)&gt;CJ$195,10,IF(LOG('Indicator Data'!V96)&lt;CJ$194,0,10-(CJ$195-LOG('Indicator Data'!V96))/(CJ$195-CJ$194)*10))),1)</f>
        <v>7.7</v>
      </c>
      <c r="CK93" s="56">
        <f>IF('Indicator Data'!V96/'Indicator Data'!$CB96&gt;1,1,'Indicator Data'!V96/'Indicator Data'!$CB96)</f>
        <v>0.60463595527232694</v>
      </c>
      <c r="CL93" s="55">
        <f t="shared" si="139"/>
        <v>6</v>
      </c>
      <c r="CM93" s="55">
        <f t="shared" si="165"/>
        <v>6.9</v>
      </c>
      <c r="CN93" s="55">
        <f>ROUND(IF('Indicator Data'!W96=0,0,IF(LOG('Indicator Data'!W96)&gt;CN$195,10,IF(LOG('Indicator Data'!W96)&lt;CN$194,0,10-(CN$195-LOG('Indicator Data'!W96))/(CN$195-CN$194)*10))),1)</f>
        <v>7.7</v>
      </c>
      <c r="CO93" s="56">
        <f>'Indicator Data'!W96/'Indicator Data'!$CB96</f>
        <v>0.60674584034541512</v>
      </c>
      <c r="CP93" s="55">
        <f t="shared" si="140"/>
        <v>6.1</v>
      </c>
      <c r="CQ93" s="55">
        <f t="shared" si="166"/>
        <v>7</v>
      </c>
      <c r="CR93" s="55">
        <f t="shared" si="141"/>
        <v>4.3</v>
      </c>
      <c r="CS93" s="55">
        <f>IF('Indicator Data'!BR96="No data","x",ROUND(IF('Indicator Data'!BR96&gt;CS$195,0,IF('Indicator Data'!BR96&lt;CS$194,10,(CS$195-'Indicator Data'!BR96)/(CS$195-CS$194)*10)),1))</f>
        <v>0</v>
      </c>
      <c r="CT93" s="55">
        <f>IF('Indicator Data'!BS96="No data","x",ROUND(IF('Indicator Data'!BS96&gt;CT$195,0,IF('Indicator Data'!BS96&lt;CT$194,10,(CT$195-'Indicator Data'!BS96)/(CT$195-CT$194)*10)),1))</f>
        <v>0</v>
      </c>
      <c r="CU93" s="55" t="str">
        <f>IF('Indicator Data'!AC96="No data","x",ROUND(IF('Indicator Data'!AC96&gt;CU$195,0,IF('Indicator Data'!AC96&lt;CU$194,10,(CU$195-'Indicator Data'!AC96)/(CU$195-CU$194)*10)),1))</f>
        <v>x</v>
      </c>
      <c r="CV93" s="55">
        <f t="shared" si="142"/>
        <v>0</v>
      </c>
      <c r="CW93" s="55">
        <f>IF('Indicator Data'!X96="No data","x",ROUND(IF(LOG('Indicator Data'!X96)&gt;CW$195,10,IF(LOG('Indicator Data'!X96)&lt;CW$194,0,10-(CW$195-LOG('Indicator Data'!X96))/(CW$195-CW$194)*10)),1))</f>
        <v>7.9</v>
      </c>
      <c r="CX93" s="55">
        <f>IF('Indicator Data'!Y96="No data","x",ROUND(IF('Indicator Data'!Y96&gt;CX$195,10,IF('Indicator Data'!Y96&lt;CX$194,0,10-(CX$195-'Indicator Data'!Y96)/(CX$195-CX$194)*10)),1))</f>
        <v>4</v>
      </c>
      <c r="CY93" s="55">
        <f>IF('Indicator Data'!Z96="No data","x",ROUND(IF('Indicator Data'!Z96&gt;CY$195,10,IF('Indicator Data'!Z96&lt;CY$194,0,10-(CY$195-'Indicator Data'!Z96)/(CY$195-CY$194)*10)),1))</f>
        <v>10</v>
      </c>
      <c r="CZ93" s="55" t="str">
        <f>IF('Indicator Data'!AA96="No data","x",ROUND(IF('Indicator Data'!AA96&gt;CZ$195,10,IF('Indicator Data'!AA96&lt;CZ$194,0,10-(CZ$195-'Indicator Data'!AA96)/(CZ$195-CZ$194)*10)),1))</f>
        <v>x</v>
      </c>
      <c r="DA93" s="55">
        <f t="shared" si="167"/>
        <v>7.3</v>
      </c>
      <c r="DB93" s="55">
        <f t="shared" si="168"/>
        <v>4.9000000000000004</v>
      </c>
      <c r="DC93" s="55" t="str">
        <f>IF('Indicator Data'!AF96="No data","x",ROUND(IF('Indicator Data'!AF96&gt;DC$195,10,IF('Indicator Data'!AF96&lt;DC$194,0,10-(DC$195-'Indicator Data'!AF96)/(DC$195-DC$194)*10)),1))</f>
        <v>x</v>
      </c>
      <c r="DD93" s="55">
        <f>IF('Indicator Data'!AG96="No data","x",ROUND(IF('Indicator Data'!AG96&gt;DD$195,10,IF('Indicator Data'!AG96&lt;DD$194,0,10-(DD$195-'Indicator Data'!AG96)/(DD$195-DD$194)*10)),1))</f>
        <v>1.4</v>
      </c>
      <c r="DE93" s="55">
        <f t="shared" si="169"/>
        <v>5.8</v>
      </c>
      <c r="DF93" s="55">
        <f>IF('Indicator Data'!AB96="No data","x",ROUND(IF('Indicator Data'!AB96&gt;DF$195,10,IF('Indicator Data'!AB96&lt;DF$194,0,10-(DF$195-'Indicator Data'!AB96)/(DF$195-DF$194)*10)),1))</f>
        <v>0</v>
      </c>
      <c r="DG93" s="55">
        <f t="shared" si="170"/>
        <v>0</v>
      </c>
      <c r="DH93" s="184">
        <f>IF('Indicator Data'!AD96="No data","x",'Indicator Data'!AD96/'Indicator Data'!$CA96)</f>
        <v>1.4594455960753748E-4</v>
      </c>
      <c r="DI93" s="55">
        <f t="shared" si="171"/>
        <v>8.5</v>
      </c>
      <c r="DJ93" s="55">
        <f>IF('Indicator Data'!AE96="No data","x",ROUND(IF('Indicator Data'!AE96&gt;DJ$195,0,IF('Indicator Data'!AE96&lt;DJ$194,10,(DJ$195-'Indicator Data'!AE96)/(DJ$195-DJ$194)*10)),1))</f>
        <v>2</v>
      </c>
      <c r="DK93" s="55">
        <f t="shared" si="172"/>
        <v>5.3</v>
      </c>
      <c r="DL93" s="55">
        <f t="shared" si="173"/>
        <v>3.7</v>
      </c>
      <c r="DM93" s="57">
        <f t="shared" si="143"/>
        <v>3.8</v>
      </c>
      <c r="DN93" s="58">
        <f t="shared" si="144"/>
        <v>1.5</v>
      </c>
      <c r="DO93" s="55">
        <f>ROUND(IF('Indicator Data'!AH96=0,0,IF('Indicator Data'!AH96&gt;DO$195,10,IF('Indicator Data'!AH96&lt;DO$194,0,10-(DO$195-'Indicator Data'!AH96)/(DO$195-DO$194)*10))),1)</f>
        <v>0.6</v>
      </c>
      <c r="DP93" s="55">
        <f>ROUND(IF('Indicator Data'!AI96=0,0,IF(LOG('Indicator Data'!AI96)&gt;LOG(DP$195),10,IF(LOG('Indicator Data'!AI96)&lt;LOG(DP$194),0,10-(LOG(DP$195)-LOG('Indicator Data'!AI96))/(LOG(DP$195)-LOG(DP$194))*10))),1)</f>
        <v>0.7</v>
      </c>
      <c r="DQ93" s="57">
        <f t="shared" si="145"/>
        <v>0.7</v>
      </c>
      <c r="DR93" s="55">
        <f>'Indicator Data'!AJ96</f>
        <v>0</v>
      </c>
      <c r="DS93" s="55">
        <f>'Indicator Data'!AK96</f>
        <v>0</v>
      </c>
      <c r="DT93" s="57">
        <f t="shared" si="146"/>
        <v>0</v>
      </c>
      <c r="DU93" s="58">
        <f t="shared" si="147"/>
        <v>0.5</v>
      </c>
      <c r="DV93" s="15"/>
      <c r="DW93" s="103"/>
    </row>
    <row r="94" spans="1:127" s="4" customFormat="1" x14ac:dyDescent="0.25">
      <c r="A94" s="121" t="str">
        <f>'Indicator Data'!A97</f>
        <v>Kyrgyzstan</v>
      </c>
      <c r="B94" s="59" t="str">
        <f>'Indicator Data'!B97</f>
        <v>KGZ</v>
      </c>
      <c r="C94" s="55">
        <f>ROUND(IF('Indicator Data'!C97=0,0.1,IF(LOG('Indicator Data'!C97)&gt;C$195,10,IF(LOG('Indicator Data'!C97)&lt;C$194,0,10-(C$195-LOG('Indicator Data'!C97))/(C$195-C$194)*10))),1)</f>
        <v>7.7</v>
      </c>
      <c r="D94" s="55">
        <f>ROUND(IF('Indicator Data'!D97=0,0.1,IF(LOG('Indicator Data'!D97)&gt;D$195,10,IF(LOG('Indicator Data'!D97)&lt;D$194,0,10-(D$195-LOG('Indicator Data'!D97))/(D$195-D$194)*10))),1)</f>
        <v>8.6999999999999993</v>
      </c>
      <c r="E94" s="55">
        <f t="shared" si="107"/>
        <v>8.1999999999999993</v>
      </c>
      <c r="F94" s="55">
        <f>IF('Indicator Data'!E97="No data",0.1,(ROUND(IF('Indicator Data'!E97=0,0,IF(LOG('Indicator Data'!E97)&gt;F$195,10,IF(LOG('Indicator Data'!E97)&lt;F$194,0,10-(F$195-LOG('Indicator Data'!E97))/(F$195-F$194)*10))),1)))</f>
        <v>6.5</v>
      </c>
      <c r="G94" s="55">
        <f>ROUND(IF('Indicator Data'!F97=0,0,IF(LOG('Indicator Data'!F97)&gt;G$195,10,IF(LOG('Indicator Data'!F97)&lt;G$194,0,10-(G$195-LOG('Indicator Data'!F97))/(G$195-G$194)*10))),1)</f>
        <v>0</v>
      </c>
      <c r="H94" s="55">
        <f>ROUND(IF('Indicator Data'!G97=0,0,IF(LOG('Indicator Data'!G97)&gt;H$195,10,IF(LOG('Indicator Data'!G97)&lt;H$194,0,10-(H$195-LOG('Indicator Data'!G97))/(H$195-H$194)*10))),1)</f>
        <v>0</v>
      </c>
      <c r="I94" s="55">
        <f>ROUND(IF('Indicator Data'!H97=0,0,IF(LOG('Indicator Data'!H97)&gt;I$195,10,IF(LOG('Indicator Data'!H97)&lt;I$194,0,10-(I$195-LOG('Indicator Data'!H97))/(I$195-I$194)*10))),1)</f>
        <v>0</v>
      </c>
      <c r="J94" s="55">
        <f t="shared" si="108"/>
        <v>0</v>
      </c>
      <c r="K94" s="55">
        <f>ROUND(IF('Indicator Data'!I97=0,0,IF(LOG('Indicator Data'!I97)&gt;K$195,10,IF(LOG('Indicator Data'!I97)&lt;K$194,0,10-(K$195-LOG('Indicator Data'!I97))/(K$195-K$194)*10))),1)</f>
        <v>0</v>
      </c>
      <c r="L94" s="55">
        <f t="shared" si="109"/>
        <v>0</v>
      </c>
      <c r="M94" s="55">
        <f>ROUND(IF('Indicator Data'!J97=0,0,IF(LOG('Indicator Data'!J97)&gt;M$195,10,IF(LOG('Indicator Data'!J97)&lt;M$194,0,10-(M$195-LOG('Indicator Data'!J97))/(M$195-M$194)*10))),1)</f>
        <v>9.4</v>
      </c>
      <c r="N94" s="56">
        <f>'Indicator Data'!C97/'Indicator Data'!$CB97</f>
        <v>2.1052632215193294E-3</v>
      </c>
      <c r="O94" s="56">
        <f>'Indicator Data'!D97/'Indicator Data'!$CB97</f>
        <v>7.0060342362570629E-4</v>
      </c>
      <c r="P94" s="56">
        <f>IF(F94=0.1,"x",'Indicator Data'!E97/'Indicator Data'!$CB97)</f>
        <v>6.7797943097704242E-3</v>
      </c>
      <c r="Q94" s="56">
        <f>'Indicator Data'!F97/'Indicator Data'!$CB97</f>
        <v>0</v>
      </c>
      <c r="R94" s="56">
        <f>'Indicator Data'!G97/'Indicator Data'!$CB97</f>
        <v>0</v>
      </c>
      <c r="S94" s="56">
        <f>'Indicator Data'!H97/'Indicator Data'!$CB97</f>
        <v>0</v>
      </c>
      <c r="T94" s="56">
        <f>'Indicator Data'!I97/'Indicator Data'!$CB97</f>
        <v>0</v>
      </c>
      <c r="U94" s="56">
        <f>'Indicator Data'!J97/'Indicator Data'!$CB97</f>
        <v>9.8540788578084116E-3</v>
      </c>
      <c r="V94" s="55">
        <f t="shared" si="110"/>
        <v>10</v>
      </c>
      <c r="W94" s="55">
        <f t="shared" si="111"/>
        <v>7</v>
      </c>
      <c r="X94" s="55">
        <f t="shared" si="112"/>
        <v>9</v>
      </c>
      <c r="Y94" s="55">
        <f t="shared" si="113"/>
        <v>4.5</v>
      </c>
      <c r="Z94" s="55">
        <f t="shared" si="114"/>
        <v>0</v>
      </c>
      <c r="AA94" s="55">
        <f t="shared" si="115"/>
        <v>0</v>
      </c>
      <c r="AB94" s="55">
        <f t="shared" si="116"/>
        <v>0</v>
      </c>
      <c r="AC94" s="55">
        <f t="shared" si="117"/>
        <v>0</v>
      </c>
      <c r="AD94" s="55">
        <f t="shared" si="118"/>
        <v>0</v>
      </c>
      <c r="AE94" s="55">
        <f t="shared" si="119"/>
        <v>0</v>
      </c>
      <c r="AF94" s="55">
        <f t="shared" si="120"/>
        <v>3.3</v>
      </c>
      <c r="AG94" s="55">
        <f>ROUND(IF('Indicator Data'!K97=0,0,IF('Indicator Data'!K97&gt;AG$195,10,IF('Indicator Data'!K97&lt;AG$194,0,10-(AG$195-'Indicator Data'!K97)/(AG$195-AG$194)*10))),1)</f>
        <v>1</v>
      </c>
      <c r="AH94" s="55">
        <f t="shared" si="121"/>
        <v>8.9</v>
      </c>
      <c r="AI94" s="55">
        <f t="shared" si="122"/>
        <v>7.9</v>
      </c>
      <c r="AJ94" s="55">
        <f t="shared" si="123"/>
        <v>0</v>
      </c>
      <c r="AK94" s="55">
        <f t="shared" si="124"/>
        <v>0</v>
      </c>
      <c r="AL94" s="55">
        <f t="shared" si="125"/>
        <v>0</v>
      </c>
      <c r="AM94" s="55">
        <f t="shared" si="126"/>
        <v>0</v>
      </c>
      <c r="AN94" s="55">
        <f t="shared" si="127"/>
        <v>7.5</v>
      </c>
      <c r="AO94" s="183">
        <f t="shared" si="128"/>
        <v>8.6</v>
      </c>
      <c r="AP94" s="183">
        <f t="shared" si="148"/>
        <v>5.6</v>
      </c>
      <c r="AQ94" s="183">
        <f t="shared" si="129"/>
        <v>0</v>
      </c>
      <c r="AR94" s="183">
        <f t="shared" si="130"/>
        <v>0</v>
      </c>
      <c r="AS94" s="55">
        <f t="shared" si="131"/>
        <v>4.3</v>
      </c>
      <c r="AT94" s="55">
        <f>IF('Indicator Data'!L97="No data","x",IF('Indicator Data'!CC97&lt;1000,"x",ROUND((IF('Indicator Data'!L97&gt;AT$195,10,IF('Indicator Data'!L97&lt;AT$194,0,10-(AT$195-'Indicator Data'!L97)/(AT$195-AT$194)*10))),1)))</f>
        <v>9.1</v>
      </c>
      <c r="AU94" s="183">
        <f t="shared" si="132"/>
        <v>6.7</v>
      </c>
      <c r="AV94" s="55">
        <f>IF('Indicator Data'!M97="No data","x",ROUND(IF('Indicator Data'!M97=0,0,IF(LOG('Indicator Data'!M97)&gt;AV$195,10,IF(LOG('Indicator Data'!M97)&lt;AV$194,0,10-(AV$195-LOG('Indicator Data'!M97))/(AV$195-AV$194)*10))),1))</f>
        <v>8.1999999999999993</v>
      </c>
      <c r="AW94" s="56">
        <f>IF(AV94="x","x",'Indicator Data'!M97/'Indicator Data'!$CB97)</f>
        <v>0.87876293382943449</v>
      </c>
      <c r="AX94" s="55">
        <f t="shared" si="149"/>
        <v>9.8000000000000007</v>
      </c>
      <c r="AY94" s="55">
        <f t="shared" si="150"/>
        <v>9.1999999999999993</v>
      </c>
      <c r="AZ94" s="55" t="str">
        <f>IF('Indicator Data'!N97="No data","x",ROUND(IF('Indicator Data'!N97=0,0,IF(LOG('Indicator Data'!N97)&gt;AZ$195,10,IF(LOG('Indicator Data'!N97)&lt;AZ$194,0,10-(AZ$195-LOG('Indicator Data'!N97))/(AZ$195-AZ$194)*10))),1))</f>
        <v>x</v>
      </c>
      <c r="BA94" s="56" t="str">
        <f>IF(AZ94="x","x",'Indicator Data'!N97/'Indicator Data'!$CB97)</f>
        <v>x</v>
      </c>
      <c r="BB94" s="55" t="str">
        <f t="shared" si="151"/>
        <v>x</v>
      </c>
      <c r="BC94" s="55" t="str">
        <f t="shared" si="152"/>
        <v>x</v>
      </c>
      <c r="BD94" s="55" t="str">
        <f>IF('Indicator Data'!O97="No data","x",ROUND(IF('Indicator Data'!O97=0,0,IF(LOG('Indicator Data'!O97)&gt;BD$195,10,IF(LOG('Indicator Data'!O97)&lt;BD$194,0,10-(BD$195-LOG('Indicator Data'!O97))/(BD$195-BD$194)*10))),1))</f>
        <v>x</v>
      </c>
      <c r="BE94" s="56" t="str">
        <f>IF(BD94="x","x",'Indicator Data'!O97/'Indicator Data'!$CB97)</f>
        <v>x</v>
      </c>
      <c r="BF94" s="55" t="str">
        <f t="shared" si="153"/>
        <v>x</v>
      </c>
      <c r="BG94" s="55" t="str">
        <f t="shared" si="154"/>
        <v>x</v>
      </c>
      <c r="BH94" s="55" t="str">
        <f>IF('Indicator Data'!P97="No data","x",ROUND(IF('Indicator Data'!P97=0,0,IF(LOG('Indicator Data'!P97)&gt;BH$195,10,IF(LOG('Indicator Data'!P97)&lt;BH$194,0,10-(BH$195-LOG('Indicator Data'!P97))/(BH$195-BH$194)*10))),1))</f>
        <v>x</v>
      </c>
      <c r="BI94" s="56" t="str">
        <f>IF(BH94="x","x",'Indicator Data'!P97/'Indicator Data'!$CB97)</f>
        <v>x</v>
      </c>
      <c r="BJ94" s="55" t="str">
        <f t="shared" si="155"/>
        <v>x</v>
      </c>
      <c r="BK94" s="55" t="str">
        <f t="shared" si="156"/>
        <v>x</v>
      </c>
      <c r="BL94" s="55">
        <f t="shared" si="157"/>
        <v>9.1999999999999993</v>
      </c>
      <c r="BM94" s="55">
        <f>ROUND(IF('Indicator Data'!Q97=0,0,IF(LOG('Indicator Data'!Q97)&gt;BM$195,10,IF(LOG('Indicator Data'!Q97)&lt;BM$194,0,10-(BM$195-LOG('Indicator Data'!Q97))/(BM$195-BM$194)*10))),1)</f>
        <v>7.7</v>
      </c>
      <c r="BN94" s="55">
        <f>ROUND(IF('Indicator Data'!R97=0,0,IF(LOG('Indicator Data'!R97)&gt;BN$195,10,IF(LOG('Indicator Data'!R97)&lt;BN$194,0,10-(BN$195-LOG('Indicator Data'!R97))/(BN$195-BN$194)*10))),1)</f>
        <v>0</v>
      </c>
      <c r="BO94" s="55">
        <f t="shared" si="158"/>
        <v>2.5666666666666669</v>
      </c>
      <c r="BP94" s="56">
        <f>'Indicator Data'!Q97/'Indicator Data'!$CB97</f>
        <v>0.45593144256837215</v>
      </c>
      <c r="BQ94" s="56">
        <f>'Indicator Data'!R97/'Indicator Data'!$CB97</f>
        <v>0</v>
      </c>
      <c r="BR94" s="55">
        <f t="shared" si="133"/>
        <v>4.5999999999999996</v>
      </c>
      <c r="BS94" s="55">
        <f t="shared" si="134"/>
        <v>0</v>
      </c>
      <c r="BT94" s="55">
        <f t="shared" si="135"/>
        <v>1.5333333333333332</v>
      </c>
      <c r="BU94" s="55">
        <f t="shared" si="159"/>
        <v>2.1</v>
      </c>
      <c r="BV94" s="55">
        <f>ROUND(IF('Indicator Data'!S97=0,0,IF(LOG('Indicator Data'!S97)&gt;BV$195,10,IF(LOG('Indicator Data'!S97)&lt;BV$194,0,10-(BV$195-LOG('Indicator Data'!S97))/(BV$195-BV$194)*10))),1)</f>
        <v>0</v>
      </c>
      <c r="BW94" s="55">
        <f>ROUND(IF('Indicator Data'!T97=0,0,IF(LOG('Indicator Data'!T97)&gt;BW$195,10,IF(LOG('Indicator Data'!T97)&lt;BW$194,0,10-(BW$195-LOG('Indicator Data'!T97))/(BW$195-BW$194)*10))),1)</f>
        <v>0</v>
      </c>
      <c r="BX94" s="55">
        <f t="shared" si="160"/>
        <v>0</v>
      </c>
      <c r="BY94" s="56">
        <f>'Indicator Data'!S97/'Indicator Data'!$CB97</f>
        <v>0</v>
      </c>
      <c r="BZ94" s="56">
        <f>'Indicator Data'!T97/'Indicator Data'!$CB97</f>
        <v>0</v>
      </c>
      <c r="CA94" s="55">
        <f t="shared" si="136"/>
        <v>0</v>
      </c>
      <c r="CB94" s="55">
        <f t="shared" si="137"/>
        <v>0</v>
      </c>
      <c r="CC94" s="55">
        <f t="shared" si="161"/>
        <v>0</v>
      </c>
      <c r="CD94" s="55">
        <f t="shared" si="162"/>
        <v>0</v>
      </c>
      <c r="CE94" s="55">
        <f t="shared" si="163"/>
        <v>1.1000000000000001</v>
      </c>
      <c r="CF94" s="55">
        <f>ROUND(IF('Indicator Data'!U97=0,0,IF(LOG('Indicator Data'!U97)&gt;CF$195,10,IF(LOG('Indicator Data'!U97)&lt;CF$194,0,10-(CF$195-LOG('Indicator Data'!U97))/(CF$195-CF$194)*10))),1)</f>
        <v>0</v>
      </c>
      <c r="CG94" s="56">
        <f>'Indicator Data'!U97/'Indicator Data'!$CB97</f>
        <v>0</v>
      </c>
      <c r="CH94" s="55">
        <f t="shared" si="138"/>
        <v>0</v>
      </c>
      <c r="CI94" s="55">
        <f t="shared" si="164"/>
        <v>0</v>
      </c>
      <c r="CJ94" s="55">
        <f>ROUND(IF('Indicator Data'!V97=0,0,IF(LOG('Indicator Data'!V97)&gt;CJ$195,10,IF(LOG('Indicator Data'!V97)&lt;CJ$194,0,10-(CJ$195-LOG('Indicator Data'!V97))/(CJ$195-CJ$194)*10))),1)</f>
        <v>4</v>
      </c>
      <c r="CK94" s="56">
        <f>IF('Indicator Data'!V97/'Indicator Data'!$CB97&gt;1,1,'Indicator Data'!V97/'Indicator Data'!$CB97)</f>
        <v>1.0049075943610569E-3</v>
      </c>
      <c r="CL94" s="55">
        <f t="shared" si="139"/>
        <v>0</v>
      </c>
      <c r="CM94" s="55">
        <f t="shared" si="165"/>
        <v>2.2000000000000002</v>
      </c>
      <c r="CN94" s="55">
        <f>ROUND(IF('Indicator Data'!W97=0,0,IF(LOG('Indicator Data'!W97)&gt;CN$195,10,IF(LOG('Indicator Data'!W97)&lt;CN$194,0,10-(CN$195-LOG('Indicator Data'!W97))/(CN$195-CN$194)*10))),1)</f>
        <v>0</v>
      </c>
      <c r="CO94" s="56">
        <f>'Indicator Data'!W97/'Indicator Data'!$CB97</f>
        <v>0</v>
      </c>
      <c r="CP94" s="55">
        <f t="shared" si="140"/>
        <v>0</v>
      </c>
      <c r="CQ94" s="55">
        <f t="shared" si="166"/>
        <v>0</v>
      </c>
      <c r="CR94" s="55">
        <f t="shared" si="141"/>
        <v>0.9</v>
      </c>
      <c r="CS94" s="55">
        <f>IF('Indicator Data'!BR97="No data","x",ROUND(IF('Indicator Data'!BR97&gt;CS$195,0,IF('Indicator Data'!BR97&lt;CS$194,10,(CS$195-'Indicator Data'!BR97)/(CS$195-CS$194)*10)),1))</f>
        <v>0.4</v>
      </c>
      <c r="CT94" s="55">
        <f>IF('Indicator Data'!BS97="No data","x",ROUND(IF('Indicator Data'!BS97&gt;CT$195,0,IF('Indicator Data'!BS97&lt;CT$194,10,(CT$195-'Indicator Data'!BS97)/(CT$195-CT$194)*10)),1))</f>
        <v>2.1</v>
      </c>
      <c r="CU94" s="55">
        <f>IF('Indicator Data'!AC97="No data","x",ROUND(IF('Indicator Data'!AC97&gt;CU$195,0,IF('Indicator Data'!AC97&lt;CU$194,10,(CU$195-'Indicator Data'!AC97)/(CU$195-CU$194)*10)),1))</f>
        <v>1.1000000000000001</v>
      </c>
      <c r="CV94" s="55">
        <f t="shared" si="142"/>
        <v>1.2</v>
      </c>
      <c r="CW94" s="55">
        <f>IF('Indicator Data'!X97="No data","x",ROUND(IF(LOG('Indicator Data'!X97)&gt;CW$195,10,IF(LOG('Indicator Data'!X97)&lt;CW$194,0,10-(CW$195-LOG('Indicator Data'!X97))/(CW$195-CW$194)*10)),1))</f>
        <v>5.0999999999999996</v>
      </c>
      <c r="CX94" s="55">
        <f>IF('Indicator Data'!Y97="No data","x",ROUND(IF('Indicator Data'!Y97&gt;CX$195,10,IF('Indicator Data'!Y97&lt;CX$194,0,10-(CX$195-'Indicator Data'!Y97)/(CX$195-CX$194)*10)),1))</f>
        <v>5</v>
      </c>
      <c r="CY94" s="55">
        <f>IF('Indicator Data'!Z97="No data","x",ROUND(IF('Indicator Data'!Z97&gt;CY$195,10,IF('Indicator Data'!Z97&lt;CY$194,0,10-(CY$195-'Indicator Data'!Z97)/(CY$195-CY$194)*10)),1))</f>
        <v>3.6</v>
      </c>
      <c r="CZ94" s="55">
        <f>IF('Indicator Data'!AA97="No data","x",ROUND(IF('Indicator Data'!AA97&gt;CZ$195,10,IF('Indicator Data'!AA97&lt;CZ$194,0,10-(CZ$195-'Indicator Data'!AA97)/(CZ$195-CZ$194)*10)),1))</f>
        <v>5.5</v>
      </c>
      <c r="DA94" s="55">
        <f t="shared" si="167"/>
        <v>4.8</v>
      </c>
      <c r="DB94" s="55">
        <f t="shared" si="168"/>
        <v>3.6</v>
      </c>
      <c r="DC94" s="55">
        <f>IF('Indicator Data'!AF97="No data","x",ROUND(IF('Indicator Data'!AF97&gt;DC$195,10,IF('Indicator Data'!AF97&lt;DC$194,0,10-(DC$195-'Indicator Data'!AF97)/(DC$195-DC$194)*10)),1))</f>
        <v>1.1000000000000001</v>
      </c>
      <c r="DD94" s="55">
        <f>IF('Indicator Data'!AG97="No data","x",ROUND(IF('Indicator Data'!AG97&gt;DD$195,10,IF('Indicator Data'!AG97&lt;DD$194,0,10-(DD$195-'Indicator Data'!AG97)/(DD$195-DD$194)*10)),1))</f>
        <v>4.7</v>
      </c>
      <c r="DE94" s="55">
        <f t="shared" si="169"/>
        <v>4.2</v>
      </c>
      <c r="DF94" s="55">
        <f>IF('Indicator Data'!AB97="No data","x",ROUND(IF('Indicator Data'!AB97&gt;DF$195,10,IF('Indicator Data'!AB97&lt;DF$194,0,10-(DF$195-'Indicator Data'!AB97)/(DF$195-DF$194)*10)),1))</f>
        <v>0</v>
      </c>
      <c r="DG94" s="55">
        <f t="shared" si="170"/>
        <v>0.9</v>
      </c>
      <c r="DH94" s="184">
        <f>IF('Indicator Data'!AD97="No data","x",'Indicator Data'!AD97/'Indicator Data'!$CA97)</f>
        <v>8.3028736172333182E-4</v>
      </c>
      <c r="DI94" s="55">
        <f t="shared" si="171"/>
        <v>1.7</v>
      </c>
      <c r="DJ94" s="55">
        <f>IF('Indicator Data'!AE97="No data","x",ROUND(IF('Indicator Data'!AE97&gt;DJ$195,0,IF('Indicator Data'!AE97&lt;DJ$194,10,(DJ$195-'Indicator Data'!AE97)/(DJ$195-DJ$194)*10)),1))</f>
        <v>6</v>
      </c>
      <c r="DK94" s="55">
        <f t="shared" si="172"/>
        <v>3.9</v>
      </c>
      <c r="DL94" s="55">
        <f t="shared" si="173"/>
        <v>3</v>
      </c>
      <c r="DM94" s="57">
        <f t="shared" si="143"/>
        <v>5.2</v>
      </c>
      <c r="DN94" s="58">
        <f t="shared" si="144"/>
        <v>5.2</v>
      </c>
      <c r="DO94" s="55">
        <f>ROUND(IF('Indicator Data'!AH97=0,0,IF('Indicator Data'!AH97&gt;DO$195,10,IF('Indicator Data'!AH97&lt;DO$194,0,10-(DO$195-'Indicator Data'!AH97)/(DO$195-DO$194)*10))),1)</f>
        <v>7.4</v>
      </c>
      <c r="DP94" s="55">
        <f>ROUND(IF('Indicator Data'!AI97=0,0,IF(LOG('Indicator Data'!AI97)&gt;LOG(DP$195),10,IF(LOG('Indicator Data'!AI97)&lt;LOG(DP$194),0,10-(LOG(DP$195)-LOG('Indicator Data'!AI97))/(LOG(DP$195)-LOG(DP$194))*10))),1)</f>
        <v>5.9</v>
      </c>
      <c r="DQ94" s="57">
        <f t="shared" si="145"/>
        <v>6.7</v>
      </c>
      <c r="DR94" s="55">
        <f>'Indicator Data'!AJ97</f>
        <v>0</v>
      </c>
      <c r="DS94" s="55">
        <f>'Indicator Data'!AK97</f>
        <v>0</v>
      </c>
      <c r="DT94" s="57">
        <f t="shared" si="146"/>
        <v>0</v>
      </c>
      <c r="DU94" s="58">
        <f t="shared" si="147"/>
        <v>4.7</v>
      </c>
      <c r="DV94" s="15"/>
      <c r="DW94" s="103"/>
    </row>
    <row r="95" spans="1:127" s="4" customFormat="1" x14ac:dyDescent="0.25">
      <c r="A95" s="121" t="str">
        <f>'Indicator Data'!A98</f>
        <v>Lao PDR</v>
      </c>
      <c r="B95" s="59" t="str">
        <f>'Indicator Data'!B98</f>
        <v>LAO</v>
      </c>
      <c r="C95" s="55">
        <f>ROUND(IF('Indicator Data'!C98=0,0.1,IF(LOG('Indicator Data'!C98)&gt;C$195,10,IF(LOG('Indicator Data'!C98)&lt;C$194,0,10-(C$195-LOG('Indicator Data'!C98))/(C$195-C$194)*10))),1)</f>
        <v>6.5</v>
      </c>
      <c r="D95" s="55">
        <f>ROUND(IF('Indicator Data'!D98=0,0.1,IF(LOG('Indicator Data'!D98)&gt;D$195,10,IF(LOG('Indicator Data'!D98)&lt;D$194,0,10-(D$195-LOG('Indicator Data'!D98))/(D$195-D$194)*10))),1)</f>
        <v>1.4</v>
      </c>
      <c r="E95" s="55">
        <f t="shared" si="107"/>
        <v>4.4000000000000004</v>
      </c>
      <c r="F95" s="55">
        <f>IF('Indicator Data'!E98="No data",0.1,(ROUND(IF('Indicator Data'!E98=0,0,IF(LOG('Indicator Data'!E98)&gt;F$195,10,IF(LOG('Indicator Data'!E98)&lt;F$194,0,10-(F$195-LOG('Indicator Data'!E98))/(F$195-F$194)*10))),1)))</f>
        <v>7.5</v>
      </c>
      <c r="G95" s="55">
        <f>ROUND(IF('Indicator Data'!F98=0,0,IF(LOG('Indicator Data'!F98)&gt;G$195,10,IF(LOG('Indicator Data'!F98)&lt;G$194,0,10-(G$195-LOG('Indicator Data'!F98))/(G$195-G$194)*10))),1)</f>
        <v>0</v>
      </c>
      <c r="H95" s="55">
        <f>ROUND(IF('Indicator Data'!G98=0,0,IF(LOG('Indicator Data'!G98)&gt;H$195,10,IF(LOG('Indicator Data'!G98)&lt;H$194,0,10-(H$195-LOG('Indicator Data'!G98))/(H$195-H$194)*10))),1)</f>
        <v>6.9</v>
      </c>
      <c r="I95" s="55">
        <f>ROUND(IF('Indicator Data'!H98=0,0,IF(LOG('Indicator Data'!H98)&gt;I$195,10,IF(LOG('Indicator Data'!H98)&lt;I$194,0,10-(I$195-LOG('Indicator Data'!H98))/(I$195-I$194)*10))),1)</f>
        <v>7.9</v>
      </c>
      <c r="J95" s="55">
        <f t="shared" si="108"/>
        <v>7.4</v>
      </c>
      <c r="K95" s="55">
        <f>ROUND(IF('Indicator Data'!I98=0,0,IF(LOG('Indicator Data'!I98)&gt;K$195,10,IF(LOG('Indicator Data'!I98)&lt;K$194,0,10-(K$195-LOG('Indicator Data'!I98))/(K$195-K$194)*10))),1)</f>
        <v>0</v>
      </c>
      <c r="L95" s="55">
        <f t="shared" si="109"/>
        <v>4.7</v>
      </c>
      <c r="M95" s="55">
        <f>ROUND(IF('Indicator Data'!J98=0,0,IF(LOG('Indicator Data'!J98)&gt;M$195,10,IF(LOG('Indicator Data'!J98)&lt;M$194,0,10-(M$195-LOG('Indicator Data'!J98))/(M$195-M$194)*10))),1)</f>
        <v>8.3000000000000007</v>
      </c>
      <c r="N95" s="56">
        <f>'Indicator Data'!C98/'Indicator Data'!$CB98</f>
        <v>5.8342973902995008E-4</v>
      </c>
      <c r="O95" s="56">
        <f>'Indicator Data'!D98/'Indicator Data'!$CB98</f>
        <v>3.7472470134981833E-6</v>
      </c>
      <c r="P95" s="56">
        <f>IF(F95=0.1,"x",'Indicator Data'!E98/'Indicator Data'!$CB98)</f>
        <v>1.5326787393030622E-2</v>
      </c>
      <c r="Q95" s="56">
        <f>'Indicator Data'!F98/'Indicator Data'!$CB98</f>
        <v>0</v>
      </c>
      <c r="R95" s="56">
        <f>'Indicator Data'!G98/'Indicator Data'!$CB98</f>
        <v>8.8017181601047854E-3</v>
      </c>
      <c r="S95" s="56">
        <f>'Indicator Data'!H98/'Indicator Data'!$CB98</f>
        <v>4.7170604928640212E-4</v>
      </c>
      <c r="T95" s="56">
        <f>'Indicator Data'!I98/'Indicator Data'!$CB98</f>
        <v>0</v>
      </c>
      <c r="U95" s="56">
        <f>'Indicator Data'!J98/'Indicator Data'!$CB98</f>
        <v>3.1387350786309678E-3</v>
      </c>
      <c r="V95" s="55">
        <f t="shared" si="110"/>
        <v>2.9</v>
      </c>
      <c r="W95" s="55">
        <f t="shared" si="111"/>
        <v>0</v>
      </c>
      <c r="X95" s="55">
        <f t="shared" si="112"/>
        <v>1.6</v>
      </c>
      <c r="Y95" s="55">
        <f t="shared" si="113"/>
        <v>10</v>
      </c>
      <c r="Z95" s="55">
        <f t="shared" si="114"/>
        <v>0</v>
      </c>
      <c r="AA95" s="55">
        <f t="shared" si="115"/>
        <v>4.9000000000000004</v>
      </c>
      <c r="AB95" s="55">
        <f t="shared" si="116"/>
        <v>0.9</v>
      </c>
      <c r="AC95" s="55">
        <f t="shared" si="117"/>
        <v>3.1</v>
      </c>
      <c r="AD95" s="55">
        <f t="shared" si="118"/>
        <v>0</v>
      </c>
      <c r="AE95" s="55">
        <f t="shared" si="119"/>
        <v>1.7</v>
      </c>
      <c r="AF95" s="55">
        <f t="shared" si="120"/>
        <v>1</v>
      </c>
      <c r="AG95" s="55">
        <f>ROUND(IF('Indicator Data'!K98=0,0,IF('Indicator Data'!K98&gt;AG$195,10,IF('Indicator Data'!K98&lt;AG$194,0,10-(AG$195-'Indicator Data'!K98)/(AG$195-AG$194)*10))),1)</f>
        <v>3.8</v>
      </c>
      <c r="AH95" s="55">
        <f t="shared" si="121"/>
        <v>4.7</v>
      </c>
      <c r="AI95" s="55">
        <f t="shared" si="122"/>
        <v>0.7</v>
      </c>
      <c r="AJ95" s="55">
        <f t="shared" si="123"/>
        <v>5.9</v>
      </c>
      <c r="AK95" s="55">
        <f t="shared" si="124"/>
        <v>4.4000000000000004</v>
      </c>
      <c r="AL95" s="55">
        <f t="shared" si="125"/>
        <v>5.2</v>
      </c>
      <c r="AM95" s="55">
        <f t="shared" si="126"/>
        <v>0</v>
      </c>
      <c r="AN95" s="55">
        <f t="shared" si="127"/>
        <v>5.8</v>
      </c>
      <c r="AO95" s="183">
        <f t="shared" si="128"/>
        <v>3.1</v>
      </c>
      <c r="AP95" s="183">
        <f t="shared" si="148"/>
        <v>9.1</v>
      </c>
      <c r="AQ95" s="183">
        <f t="shared" si="129"/>
        <v>0</v>
      </c>
      <c r="AR95" s="183">
        <f t="shared" si="130"/>
        <v>3.3</v>
      </c>
      <c r="AS95" s="55">
        <f t="shared" si="131"/>
        <v>4.8</v>
      </c>
      <c r="AT95" s="55">
        <f>IF('Indicator Data'!L98="No data","x",IF('Indicator Data'!CC98&lt;1000,"x",ROUND((IF('Indicator Data'!L98&gt;AT$195,10,IF('Indicator Data'!L98&lt;AT$194,0,10-(AT$195-'Indicator Data'!L98)/(AT$195-AT$194)*10))),1)))</f>
        <v>0</v>
      </c>
      <c r="AU95" s="183">
        <f t="shared" si="132"/>
        <v>2.4</v>
      </c>
      <c r="AV95" s="55">
        <f>IF('Indicator Data'!M98="No data","x",ROUND(IF('Indicator Data'!M98=0,0,IF(LOG('Indicator Data'!M98)&gt;AV$195,10,IF(LOG('Indicator Data'!M98)&lt;AV$194,0,10-(AV$195-LOG('Indicator Data'!M98))/(AV$195-AV$194)*10))),1))</f>
        <v>7.9</v>
      </c>
      <c r="AW95" s="56">
        <f>IF(AV95="x","x",'Indicator Data'!M98/'Indicator Data'!$CB98)</f>
        <v>0.50177774553483157</v>
      </c>
      <c r="AX95" s="55">
        <f t="shared" si="149"/>
        <v>5.6</v>
      </c>
      <c r="AY95" s="55">
        <f t="shared" si="150"/>
        <v>6.9</v>
      </c>
      <c r="AZ95" s="55" t="str">
        <f>IF('Indicator Data'!N98="No data","x",ROUND(IF('Indicator Data'!N98=0,0,IF(LOG('Indicator Data'!N98)&gt;AZ$195,10,IF(LOG('Indicator Data'!N98)&lt;AZ$194,0,10-(AZ$195-LOG('Indicator Data'!N98))/(AZ$195-AZ$194)*10))),1))</f>
        <v>x</v>
      </c>
      <c r="BA95" s="56" t="str">
        <f>IF(AZ95="x","x",'Indicator Data'!N98/'Indicator Data'!$CB98)</f>
        <v>x</v>
      </c>
      <c r="BB95" s="55" t="str">
        <f t="shared" si="151"/>
        <v>x</v>
      </c>
      <c r="BC95" s="55" t="str">
        <f t="shared" si="152"/>
        <v>x</v>
      </c>
      <c r="BD95" s="55" t="str">
        <f>IF('Indicator Data'!O98="No data","x",ROUND(IF('Indicator Data'!O98=0,0,IF(LOG('Indicator Data'!O98)&gt;BD$195,10,IF(LOG('Indicator Data'!O98)&lt;BD$194,0,10-(BD$195-LOG('Indicator Data'!O98))/(BD$195-BD$194)*10))),1))</f>
        <v>x</v>
      </c>
      <c r="BE95" s="56" t="str">
        <f>IF(BD95="x","x",'Indicator Data'!O98/'Indicator Data'!$CB98)</f>
        <v>x</v>
      </c>
      <c r="BF95" s="55" t="str">
        <f t="shared" si="153"/>
        <v>x</v>
      </c>
      <c r="BG95" s="55" t="str">
        <f t="shared" si="154"/>
        <v>x</v>
      </c>
      <c r="BH95" s="55" t="str">
        <f>IF('Indicator Data'!P98="No data","x",ROUND(IF('Indicator Data'!P98=0,0,IF(LOG('Indicator Data'!P98)&gt;BH$195,10,IF(LOG('Indicator Data'!P98)&lt;BH$194,0,10-(BH$195-LOG('Indicator Data'!P98))/(BH$195-BH$194)*10))),1))</f>
        <v>x</v>
      </c>
      <c r="BI95" s="56" t="str">
        <f>IF(BH95="x","x",'Indicator Data'!P98/'Indicator Data'!$CB98)</f>
        <v>x</v>
      </c>
      <c r="BJ95" s="55" t="str">
        <f t="shared" si="155"/>
        <v>x</v>
      </c>
      <c r="BK95" s="55" t="str">
        <f t="shared" si="156"/>
        <v>x</v>
      </c>
      <c r="BL95" s="55">
        <f t="shared" si="157"/>
        <v>6.9</v>
      </c>
      <c r="BM95" s="55">
        <f>ROUND(IF('Indicator Data'!Q98=0,0,IF(LOG('Indicator Data'!Q98)&gt;BM$195,10,IF(LOG('Indicator Data'!Q98)&lt;BM$194,0,10-(BM$195-LOG('Indicator Data'!Q98))/(BM$195-BM$194)*10))),1)</f>
        <v>7.5</v>
      </c>
      <c r="BN95" s="55">
        <f>ROUND(IF('Indicator Data'!R98=0,0,IF(LOG('Indicator Data'!R98)&gt;BN$195,10,IF(LOG('Indicator Data'!R98)&lt;BN$194,0,10-(BN$195-LOG('Indicator Data'!R98))/(BN$195-BN$194)*10))),1)</f>
        <v>7.7</v>
      </c>
      <c r="BO95" s="55">
        <f t="shared" si="158"/>
        <v>7.6333333333333329</v>
      </c>
      <c r="BP95" s="56">
        <f>'Indicator Data'!Q98/'Indicator Data'!$CB98</f>
        <v>0.25298661745780038</v>
      </c>
      <c r="BQ95" s="56">
        <f>'Indicator Data'!R98/'Indicator Data'!$CB98</f>
        <v>5.8523610969108623E-2</v>
      </c>
      <c r="BR95" s="55">
        <f t="shared" si="133"/>
        <v>2.5</v>
      </c>
      <c r="BS95" s="55">
        <f t="shared" si="134"/>
        <v>0.7</v>
      </c>
      <c r="BT95" s="55">
        <f t="shared" si="135"/>
        <v>1.3</v>
      </c>
      <c r="BU95" s="55">
        <f t="shared" si="159"/>
        <v>5.3</v>
      </c>
      <c r="BV95" s="55">
        <f>ROUND(IF('Indicator Data'!S98=0,0,IF(LOG('Indicator Data'!S98)&gt;BV$195,10,IF(LOG('Indicator Data'!S98)&lt;BV$194,0,10-(BV$195-LOG('Indicator Data'!S98))/(BV$195-BV$194)*10))),1)</f>
        <v>7.4</v>
      </c>
      <c r="BW95" s="55">
        <f>ROUND(IF('Indicator Data'!T98=0,0,IF(LOG('Indicator Data'!T98)&gt;BW$195,10,IF(LOG('Indicator Data'!T98)&lt;BW$194,0,10-(BW$195-LOG('Indicator Data'!T98))/(BW$195-BW$194)*10))),1)</f>
        <v>8</v>
      </c>
      <c r="BX95" s="55">
        <f t="shared" si="160"/>
        <v>7.8</v>
      </c>
      <c r="BY95" s="56">
        <f>'Indicator Data'!S98/'Indicator Data'!$CB98</f>
        <v>0.22080330407968179</v>
      </c>
      <c r="BZ95" s="56">
        <f>'Indicator Data'!T98/'Indicator Data'!$CB98</f>
        <v>0.58481059049174788</v>
      </c>
      <c r="CA95" s="55">
        <f t="shared" si="136"/>
        <v>3.7</v>
      </c>
      <c r="CB95" s="55">
        <f t="shared" si="137"/>
        <v>5.8</v>
      </c>
      <c r="CC95" s="55">
        <f t="shared" si="161"/>
        <v>5.1000000000000005</v>
      </c>
      <c r="CD95" s="55">
        <f t="shared" si="162"/>
        <v>6.6</v>
      </c>
      <c r="CE95" s="55">
        <f t="shared" si="163"/>
        <v>6</v>
      </c>
      <c r="CF95" s="55">
        <f>ROUND(IF('Indicator Data'!U98=0,0,IF(LOG('Indicator Data'!U98)&gt;CF$195,10,IF(LOG('Indicator Data'!U98)&lt;CF$194,0,10-(CF$195-LOG('Indicator Data'!U98))/(CF$195-CF$194)*10))),1)</f>
        <v>8.1</v>
      </c>
      <c r="CG95" s="56">
        <f>'Indicator Data'!U98/'Indicator Data'!$CB98</f>
        <v>0.73991255836790459</v>
      </c>
      <c r="CH95" s="55">
        <f t="shared" si="138"/>
        <v>8.1999999999999993</v>
      </c>
      <c r="CI95" s="55">
        <f t="shared" si="164"/>
        <v>8.1999999999999993</v>
      </c>
      <c r="CJ95" s="55">
        <f>ROUND(IF('Indicator Data'!V98=0,0,IF(LOG('Indicator Data'!V98)&gt;CJ$195,10,IF(LOG('Indicator Data'!V98)&lt;CJ$194,0,10-(CJ$195-LOG('Indicator Data'!V98))/(CJ$195-CJ$194)*10))),1)</f>
        <v>8</v>
      </c>
      <c r="CK95" s="56">
        <f>IF('Indicator Data'!V98/'Indicator Data'!$CB98&gt;1,1,'Indicator Data'!V98/'Indicator Data'!$CB98)</f>
        <v>0.62071531733478791</v>
      </c>
      <c r="CL95" s="55">
        <f t="shared" si="139"/>
        <v>6.2</v>
      </c>
      <c r="CM95" s="55">
        <f t="shared" si="165"/>
        <v>7.2</v>
      </c>
      <c r="CN95" s="55">
        <f>ROUND(IF('Indicator Data'!W98=0,0,IF(LOG('Indicator Data'!W98)&gt;CN$195,10,IF(LOG('Indicator Data'!W98)&lt;CN$194,0,10-(CN$195-LOG('Indicator Data'!W98))/(CN$195-CN$194)*10))),1)</f>
        <v>8.3000000000000007</v>
      </c>
      <c r="CO95" s="56">
        <f>'Indicator Data'!W98/'Indicator Data'!$CB98</f>
        <v>0.9655892981013201</v>
      </c>
      <c r="CP95" s="55">
        <f t="shared" si="140"/>
        <v>9.6999999999999993</v>
      </c>
      <c r="CQ95" s="55">
        <f t="shared" si="166"/>
        <v>9.1</v>
      </c>
      <c r="CR95" s="55">
        <f t="shared" si="141"/>
        <v>7.8</v>
      </c>
      <c r="CS95" s="55">
        <f>IF('Indicator Data'!BR98="No data","x",ROUND(IF('Indicator Data'!BR98&gt;CS$195,0,IF('Indicator Data'!BR98&lt;CS$194,10,(CS$195-'Indicator Data'!BR98)/(CS$195-CS$194)*10)),1))</f>
        <v>2.8</v>
      </c>
      <c r="CT95" s="55">
        <f>IF('Indicator Data'!BS98="No data","x",ROUND(IF('Indicator Data'!BS98&gt;CT$195,0,IF('Indicator Data'!BS98&lt;CT$194,10,(CT$195-'Indicator Data'!BS98)/(CT$195-CT$194)*10)),1))</f>
        <v>3</v>
      </c>
      <c r="CU95" s="55">
        <f>IF('Indicator Data'!AC98="No data","x",ROUND(IF('Indicator Data'!AC98&gt;CU$195,0,IF('Indicator Data'!AC98&lt;CU$194,10,(CU$195-'Indicator Data'!AC98)/(CU$195-CU$194)*10)),1))</f>
        <v>5</v>
      </c>
      <c r="CV95" s="55">
        <f t="shared" si="142"/>
        <v>3.6</v>
      </c>
      <c r="CW95" s="55">
        <f>IF('Indicator Data'!X98="No data","x",ROUND(IF(LOG('Indicator Data'!X98)&gt;CW$195,10,IF(LOG('Indicator Data'!X98)&lt;CW$194,0,10-(CW$195-LOG('Indicator Data'!X98))/(CW$195-CW$194)*10)),1))</f>
        <v>5</v>
      </c>
      <c r="CX95" s="55">
        <f>IF('Indicator Data'!Y98="No data","x",ROUND(IF('Indicator Data'!Y98&gt;CX$195,10,IF('Indicator Data'!Y98&lt;CX$194,0,10-(CX$195-'Indicator Data'!Y98)/(CX$195-CX$194)*10)),1))</f>
        <v>6.8</v>
      </c>
      <c r="CY95" s="55">
        <f>IF('Indicator Data'!Z98="No data","x",ROUND(IF('Indicator Data'!Z98&gt;CY$195,10,IF('Indicator Data'!Z98&lt;CY$194,0,10-(CY$195-'Indicator Data'!Z98)/(CY$195-CY$194)*10)),1))</f>
        <v>3.5</v>
      </c>
      <c r="CZ95" s="55" t="str">
        <f>IF('Indicator Data'!AA98="No data","x",ROUND(IF('Indicator Data'!AA98&gt;CZ$195,10,IF('Indicator Data'!AA98&lt;CZ$194,0,10-(CZ$195-'Indicator Data'!AA98)/(CZ$195-CZ$194)*10)),1))</f>
        <v>x</v>
      </c>
      <c r="DA95" s="55">
        <f t="shared" si="167"/>
        <v>5.0999999999999996</v>
      </c>
      <c r="DB95" s="55">
        <f t="shared" si="168"/>
        <v>4.5999999999999996</v>
      </c>
      <c r="DC95" s="55">
        <f>IF('Indicator Data'!AF98="No data","x",ROUND(IF('Indicator Data'!AF98&gt;DC$195,10,IF('Indicator Data'!AF98&lt;DC$194,0,10-(DC$195-'Indicator Data'!AF98)/(DC$195-DC$194)*10)),1))</f>
        <v>2.2999999999999998</v>
      </c>
      <c r="DD95" s="55">
        <f>IF('Indicator Data'!AG98="No data","x",ROUND(IF('Indicator Data'!AG98&gt;DD$195,10,IF('Indicator Data'!AG98&lt;DD$194,0,10-(DD$195-'Indicator Data'!AG98)/(DD$195-DD$194)*10)),1))</f>
        <v>4.0999999999999996</v>
      </c>
      <c r="DE95" s="55">
        <f t="shared" si="169"/>
        <v>4.3</v>
      </c>
      <c r="DF95" s="55">
        <f>IF('Indicator Data'!AB98="No data","x",ROUND(IF('Indicator Data'!AB98&gt;DF$195,10,IF('Indicator Data'!AB98&lt;DF$194,0,10-(DF$195-'Indicator Data'!AB98)/(DF$195-DF$194)*10)),1))</f>
        <v>6.9</v>
      </c>
      <c r="DG95" s="55">
        <f t="shared" si="170"/>
        <v>4.4000000000000004</v>
      </c>
      <c r="DH95" s="184">
        <f>IF('Indicator Data'!AD98="No data","x",'Indicator Data'!AD98/'Indicator Data'!$CA98)</f>
        <v>2.3725649477449894E-4</v>
      </c>
      <c r="DI95" s="55">
        <f t="shared" si="171"/>
        <v>7.6</v>
      </c>
      <c r="DJ95" s="55">
        <f>IF('Indicator Data'!AE98="No data","x",ROUND(IF('Indicator Data'!AE98&gt;DJ$195,0,IF('Indicator Data'!AE98&lt;DJ$194,10,(DJ$195-'Indicator Data'!AE98)/(DJ$195-DJ$194)*10)),1))</f>
        <v>6</v>
      </c>
      <c r="DK95" s="55">
        <f t="shared" si="172"/>
        <v>6.8</v>
      </c>
      <c r="DL95" s="55">
        <f t="shared" si="173"/>
        <v>5.2</v>
      </c>
      <c r="DM95" s="57">
        <f t="shared" si="143"/>
        <v>6.3</v>
      </c>
      <c r="DN95" s="58">
        <f t="shared" si="144"/>
        <v>4.9000000000000004</v>
      </c>
      <c r="DO95" s="55">
        <f>ROUND(IF('Indicator Data'!AH98=0,0,IF('Indicator Data'!AH98&gt;DO$195,10,IF('Indicator Data'!AH98&lt;DO$194,0,10-(DO$195-'Indicator Data'!AH98)/(DO$195-DO$194)*10))),1)</f>
        <v>3.9</v>
      </c>
      <c r="DP95" s="55">
        <f>ROUND(IF('Indicator Data'!AI98=0,0,IF(LOG('Indicator Data'!AI98)&gt;LOG(DP$195),10,IF(LOG('Indicator Data'!AI98)&lt;LOG(DP$194),0,10-(LOG(DP$195)-LOG('Indicator Data'!AI98))/(LOG(DP$195)-LOG(DP$194))*10))),1)</f>
        <v>3.6</v>
      </c>
      <c r="DQ95" s="57">
        <f t="shared" si="145"/>
        <v>3.8</v>
      </c>
      <c r="DR95" s="55">
        <f>'Indicator Data'!AJ98</f>
        <v>0</v>
      </c>
      <c r="DS95" s="55">
        <f>'Indicator Data'!AK98</f>
        <v>0</v>
      </c>
      <c r="DT95" s="57">
        <f t="shared" si="146"/>
        <v>0</v>
      </c>
      <c r="DU95" s="58">
        <f t="shared" si="147"/>
        <v>2.7</v>
      </c>
      <c r="DV95" s="15"/>
      <c r="DW95" s="103"/>
    </row>
    <row r="96" spans="1:127" s="4" customFormat="1" x14ac:dyDescent="0.25">
      <c r="A96" s="121" t="str">
        <f>'Indicator Data'!A99</f>
        <v>Latvia</v>
      </c>
      <c r="B96" s="59" t="str">
        <f>'Indicator Data'!B99</f>
        <v>LVA</v>
      </c>
      <c r="C96" s="55">
        <f>ROUND(IF('Indicator Data'!C99=0,0.1,IF(LOG('Indicator Data'!C99)&gt;C$195,10,IF(LOG('Indicator Data'!C99)&lt;C$194,0,10-(C$195-LOG('Indicator Data'!C99))/(C$195-C$194)*10))),1)</f>
        <v>0.1</v>
      </c>
      <c r="D96" s="55">
        <f>ROUND(IF('Indicator Data'!D99=0,0.1,IF(LOG('Indicator Data'!D99)&gt;D$195,10,IF(LOG('Indicator Data'!D99)&lt;D$194,0,10-(D$195-LOG('Indicator Data'!D99))/(D$195-D$194)*10))),1)</f>
        <v>0.1</v>
      </c>
      <c r="E96" s="55">
        <f t="shared" si="107"/>
        <v>0.1</v>
      </c>
      <c r="F96" s="55">
        <f>IF('Indicator Data'!E99="No data",0.1,(ROUND(IF('Indicator Data'!E99=0,0,IF(LOG('Indicator Data'!E99)&gt;F$195,10,IF(LOG('Indicator Data'!E99)&lt;F$194,0,10-(F$195-LOG('Indicator Data'!E99))/(F$195-F$194)*10))),1)))</f>
        <v>5.8</v>
      </c>
      <c r="G96" s="55">
        <f>ROUND(IF('Indicator Data'!F99=0,0,IF(LOG('Indicator Data'!F99)&gt;G$195,10,IF(LOG('Indicator Data'!F99)&lt;G$194,0,10-(G$195-LOG('Indicator Data'!F99))/(G$195-G$194)*10))),1)</f>
        <v>0</v>
      </c>
      <c r="H96" s="55">
        <f>ROUND(IF('Indicator Data'!G99=0,0,IF(LOG('Indicator Data'!G99)&gt;H$195,10,IF(LOG('Indicator Data'!G99)&lt;H$194,0,10-(H$195-LOG('Indicator Data'!G99))/(H$195-H$194)*10))),1)</f>
        <v>0</v>
      </c>
      <c r="I96" s="55">
        <f>ROUND(IF('Indicator Data'!H99=0,0,IF(LOG('Indicator Data'!H99)&gt;I$195,10,IF(LOG('Indicator Data'!H99)&lt;I$194,0,10-(I$195-LOG('Indicator Data'!H99))/(I$195-I$194)*10))),1)</f>
        <v>0</v>
      </c>
      <c r="J96" s="55">
        <f t="shared" si="108"/>
        <v>0</v>
      </c>
      <c r="K96" s="55">
        <f>ROUND(IF('Indicator Data'!I99=0,0,IF(LOG('Indicator Data'!I99)&gt;K$195,10,IF(LOG('Indicator Data'!I99)&lt;K$194,0,10-(K$195-LOG('Indicator Data'!I99))/(K$195-K$194)*10))),1)</f>
        <v>0</v>
      </c>
      <c r="L96" s="55">
        <f t="shared" si="109"/>
        <v>0</v>
      </c>
      <c r="M96" s="55">
        <f>ROUND(IF('Indicator Data'!J99=0,0,IF(LOG('Indicator Data'!J99)&gt;M$195,10,IF(LOG('Indicator Data'!J99)&lt;M$194,0,10-(M$195-LOG('Indicator Data'!J99))/(M$195-M$194)*10))),1)</f>
        <v>0</v>
      </c>
      <c r="N96" s="56">
        <f>'Indicator Data'!C99/'Indicator Data'!$CB99</f>
        <v>0</v>
      </c>
      <c r="O96" s="56">
        <f>'Indicator Data'!D99/'Indicator Data'!$CB99</f>
        <v>0</v>
      </c>
      <c r="P96" s="56">
        <f>IF(F96=0.1,"x",'Indicator Data'!E99/'Indicator Data'!$CB99)</f>
        <v>1.0626619470265457E-2</v>
      </c>
      <c r="Q96" s="56">
        <f>'Indicator Data'!F99/'Indicator Data'!$CB99</f>
        <v>0</v>
      </c>
      <c r="R96" s="56">
        <f>'Indicator Data'!G99/'Indicator Data'!$CB99</f>
        <v>0</v>
      </c>
      <c r="S96" s="56">
        <f>'Indicator Data'!H99/'Indicator Data'!$CB99</f>
        <v>0</v>
      </c>
      <c r="T96" s="56">
        <f>'Indicator Data'!I99/'Indicator Data'!$CB99</f>
        <v>0</v>
      </c>
      <c r="U96" s="56">
        <f>'Indicator Data'!J99/'Indicator Data'!$CB99</f>
        <v>0</v>
      </c>
      <c r="V96" s="55">
        <f t="shared" si="110"/>
        <v>0</v>
      </c>
      <c r="W96" s="55">
        <f t="shared" si="111"/>
        <v>0</v>
      </c>
      <c r="X96" s="55">
        <f t="shared" si="112"/>
        <v>0</v>
      </c>
      <c r="Y96" s="55">
        <f t="shared" si="113"/>
        <v>7.1</v>
      </c>
      <c r="Z96" s="55">
        <f t="shared" si="114"/>
        <v>0</v>
      </c>
      <c r="AA96" s="55">
        <f t="shared" si="115"/>
        <v>0</v>
      </c>
      <c r="AB96" s="55">
        <f t="shared" si="116"/>
        <v>0</v>
      </c>
      <c r="AC96" s="55">
        <f t="shared" si="117"/>
        <v>0</v>
      </c>
      <c r="AD96" s="55">
        <f t="shared" si="118"/>
        <v>0</v>
      </c>
      <c r="AE96" s="55">
        <f t="shared" si="119"/>
        <v>0</v>
      </c>
      <c r="AF96" s="55">
        <f t="shared" si="120"/>
        <v>0</v>
      </c>
      <c r="AG96" s="55">
        <f>ROUND(IF('Indicator Data'!K99=0,0,IF('Indicator Data'!K99&gt;AG$195,10,IF('Indicator Data'!K99&lt;AG$194,0,10-(AG$195-'Indicator Data'!K99)/(AG$195-AG$194)*10))),1)</f>
        <v>0</v>
      </c>
      <c r="AH96" s="55">
        <f t="shared" si="121"/>
        <v>0.1</v>
      </c>
      <c r="AI96" s="55">
        <f t="shared" si="122"/>
        <v>0.1</v>
      </c>
      <c r="AJ96" s="55">
        <f t="shared" si="123"/>
        <v>0</v>
      </c>
      <c r="AK96" s="55">
        <f t="shared" si="124"/>
        <v>0</v>
      </c>
      <c r="AL96" s="55">
        <f t="shared" si="125"/>
        <v>0</v>
      </c>
      <c r="AM96" s="55">
        <f t="shared" si="126"/>
        <v>0</v>
      </c>
      <c r="AN96" s="55">
        <f t="shared" si="127"/>
        <v>0</v>
      </c>
      <c r="AO96" s="183">
        <f t="shared" si="128"/>
        <v>0.1</v>
      </c>
      <c r="AP96" s="183">
        <f t="shared" si="148"/>
        <v>6.5</v>
      </c>
      <c r="AQ96" s="183">
        <f t="shared" si="129"/>
        <v>0</v>
      </c>
      <c r="AR96" s="183">
        <f t="shared" si="130"/>
        <v>0</v>
      </c>
      <c r="AS96" s="55">
        <f t="shared" si="131"/>
        <v>0</v>
      </c>
      <c r="AT96" s="55">
        <f>IF('Indicator Data'!L99="No data","x",IF('Indicator Data'!CC99&lt;1000,"x",ROUND((IF('Indicator Data'!L99&gt;AT$195,10,IF('Indicator Data'!L99&lt;AT$194,0,10-(AT$195-'Indicator Data'!L99)/(AT$195-AT$194)*10))),1)))</f>
        <v>4</v>
      </c>
      <c r="AU96" s="183">
        <f t="shared" si="132"/>
        <v>2</v>
      </c>
      <c r="AV96" s="55">
        <f>IF('Indicator Data'!M99="No data","x",ROUND(IF('Indicator Data'!M99=0,0,IF(LOG('Indicator Data'!M99)&gt;AV$195,10,IF(LOG('Indicator Data'!M99)&lt;AV$194,0,10-(AV$195-LOG('Indicator Data'!M99))/(AV$195-AV$194)*10))),1))</f>
        <v>0</v>
      </c>
      <c r="AW96" s="56">
        <f>IF(AV96="x","x",'Indicator Data'!M99/'Indicator Data'!$CB99)</f>
        <v>0</v>
      </c>
      <c r="AX96" s="55">
        <f t="shared" si="149"/>
        <v>0</v>
      </c>
      <c r="AY96" s="55">
        <f t="shared" si="150"/>
        <v>0</v>
      </c>
      <c r="AZ96" s="55" t="str">
        <f>IF('Indicator Data'!N99="No data","x",ROUND(IF('Indicator Data'!N99=0,0,IF(LOG('Indicator Data'!N99)&gt;AZ$195,10,IF(LOG('Indicator Data'!N99)&lt;AZ$194,0,10-(AZ$195-LOG('Indicator Data'!N99))/(AZ$195-AZ$194)*10))),1))</f>
        <v>x</v>
      </c>
      <c r="BA96" s="56" t="str">
        <f>IF(AZ96="x","x",'Indicator Data'!N99/'Indicator Data'!$CB99)</f>
        <v>x</v>
      </c>
      <c r="BB96" s="55" t="str">
        <f t="shared" si="151"/>
        <v>x</v>
      </c>
      <c r="BC96" s="55" t="str">
        <f t="shared" si="152"/>
        <v>x</v>
      </c>
      <c r="BD96" s="55" t="str">
        <f>IF('Indicator Data'!O99="No data","x",ROUND(IF('Indicator Data'!O99=0,0,IF(LOG('Indicator Data'!O99)&gt;BD$195,10,IF(LOG('Indicator Data'!O99)&lt;BD$194,0,10-(BD$195-LOG('Indicator Data'!O99))/(BD$195-BD$194)*10))),1))</f>
        <v>x</v>
      </c>
      <c r="BE96" s="56" t="str">
        <f>IF(BD96="x","x",'Indicator Data'!O99/'Indicator Data'!$CB99)</f>
        <v>x</v>
      </c>
      <c r="BF96" s="55" t="str">
        <f t="shared" si="153"/>
        <v>x</v>
      </c>
      <c r="BG96" s="55" t="str">
        <f t="shared" si="154"/>
        <v>x</v>
      </c>
      <c r="BH96" s="55" t="str">
        <f>IF('Indicator Data'!P99="No data","x",ROUND(IF('Indicator Data'!P99=0,0,IF(LOG('Indicator Data'!P99)&gt;BH$195,10,IF(LOG('Indicator Data'!P99)&lt;BH$194,0,10-(BH$195-LOG('Indicator Data'!P99))/(BH$195-BH$194)*10))),1))</f>
        <v>x</v>
      </c>
      <c r="BI96" s="56" t="str">
        <f>IF(BH96="x","x",'Indicator Data'!P99/'Indicator Data'!$CB99)</f>
        <v>x</v>
      </c>
      <c r="BJ96" s="55" t="str">
        <f t="shared" si="155"/>
        <v>x</v>
      </c>
      <c r="BK96" s="55" t="str">
        <f t="shared" si="156"/>
        <v>x</v>
      </c>
      <c r="BL96" s="55">
        <f t="shared" si="157"/>
        <v>0</v>
      </c>
      <c r="BM96" s="55">
        <f>ROUND(IF('Indicator Data'!Q99=0,0,IF(LOG('Indicator Data'!Q99)&gt;BM$195,10,IF(LOG('Indicator Data'!Q99)&lt;BM$194,0,10-(BM$195-LOG('Indicator Data'!Q99))/(BM$195-BM$194)*10))),1)</f>
        <v>0</v>
      </c>
      <c r="BN96" s="55">
        <f>ROUND(IF('Indicator Data'!R99=0,0,IF(LOG('Indicator Data'!R99)&gt;BN$195,10,IF(LOG('Indicator Data'!R99)&lt;BN$194,0,10-(BN$195-LOG('Indicator Data'!R99))/(BN$195-BN$194)*10))),1)</f>
        <v>0</v>
      </c>
      <c r="BO96" s="55">
        <f t="shared" si="158"/>
        <v>0</v>
      </c>
      <c r="BP96" s="56">
        <f>'Indicator Data'!Q99/'Indicator Data'!$CB99</f>
        <v>0</v>
      </c>
      <c r="BQ96" s="56">
        <f>'Indicator Data'!R99/'Indicator Data'!$CB99</f>
        <v>0</v>
      </c>
      <c r="BR96" s="55">
        <f t="shared" si="133"/>
        <v>0</v>
      </c>
      <c r="BS96" s="55">
        <f t="shared" si="134"/>
        <v>0</v>
      </c>
      <c r="BT96" s="55">
        <f t="shared" si="135"/>
        <v>0</v>
      </c>
      <c r="BU96" s="55">
        <f t="shared" si="159"/>
        <v>0</v>
      </c>
      <c r="BV96" s="55">
        <f>ROUND(IF('Indicator Data'!S99=0,0,IF(LOG('Indicator Data'!S99)&gt;BV$195,10,IF(LOG('Indicator Data'!S99)&lt;BV$194,0,10-(BV$195-LOG('Indicator Data'!S99))/(BV$195-BV$194)*10))),1)</f>
        <v>0</v>
      </c>
      <c r="BW96" s="55">
        <f>ROUND(IF('Indicator Data'!T99=0,0,IF(LOG('Indicator Data'!T99)&gt;BW$195,10,IF(LOG('Indicator Data'!T99)&lt;BW$194,0,10-(BW$195-LOG('Indicator Data'!T99))/(BW$195-BW$194)*10))),1)</f>
        <v>0</v>
      </c>
      <c r="BX96" s="55">
        <f t="shared" si="160"/>
        <v>0</v>
      </c>
      <c r="BY96" s="56">
        <f>'Indicator Data'!S99/'Indicator Data'!$CB99</f>
        <v>0</v>
      </c>
      <c r="BZ96" s="56">
        <f>'Indicator Data'!T99/'Indicator Data'!$CB99</f>
        <v>0</v>
      </c>
      <c r="CA96" s="55">
        <f t="shared" si="136"/>
        <v>0</v>
      </c>
      <c r="CB96" s="55">
        <f t="shared" si="137"/>
        <v>0</v>
      </c>
      <c r="CC96" s="55">
        <f t="shared" si="161"/>
        <v>0</v>
      </c>
      <c r="CD96" s="55">
        <f t="shared" si="162"/>
        <v>0</v>
      </c>
      <c r="CE96" s="55">
        <f t="shared" si="163"/>
        <v>0</v>
      </c>
      <c r="CF96" s="55">
        <f>ROUND(IF('Indicator Data'!U99=0,0,IF(LOG('Indicator Data'!U99)&gt;CF$195,10,IF(LOG('Indicator Data'!U99)&lt;CF$194,0,10-(CF$195-LOG('Indicator Data'!U99))/(CF$195-CF$194)*10))),1)</f>
        <v>0</v>
      </c>
      <c r="CG96" s="56">
        <f>'Indicator Data'!U99/'Indicator Data'!$CB99</f>
        <v>0</v>
      </c>
      <c r="CH96" s="55">
        <f t="shared" si="138"/>
        <v>0</v>
      </c>
      <c r="CI96" s="55">
        <f t="shared" si="164"/>
        <v>0</v>
      </c>
      <c r="CJ96" s="55">
        <f>ROUND(IF('Indicator Data'!V99=0,0,IF(LOG('Indicator Data'!V99)&gt;CJ$195,10,IF(LOG('Indicator Data'!V99)&lt;CJ$194,0,10-(CJ$195-LOG('Indicator Data'!V99))/(CJ$195-CJ$194)*10))),1)</f>
        <v>0</v>
      </c>
      <c r="CK96" s="56">
        <f>IF('Indicator Data'!V99/'Indicator Data'!$CB99&gt;1,1,'Indicator Data'!V99/'Indicator Data'!$CB99)</f>
        <v>0</v>
      </c>
      <c r="CL96" s="55">
        <f t="shared" si="139"/>
        <v>0</v>
      </c>
      <c r="CM96" s="55">
        <f t="shared" si="165"/>
        <v>0</v>
      </c>
      <c r="CN96" s="55">
        <f>ROUND(IF('Indicator Data'!W99=0,0,IF(LOG('Indicator Data'!W99)&gt;CN$195,10,IF(LOG('Indicator Data'!W99)&lt;CN$194,0,10-(CN$195-LOG('Indicator Data'!W99))/(CN$195-CN$194)*10))),1)</f>
        <v>0</v>
      </c>
      <c r="CO96" s="56">
        <f>'Indicator Data'!W99/'Indicator Data'!$CB99</f>
        <v>0</v>
      </c>
      <c r="CP96" s="55">
        <f t="shared" si="140"/>
        <v>0</v>
      </c>
      <c r="CQ96" s="55">
        <f t="shared" si="166"/>
        <v>0</v>
      </c>
      <c r="CR96" s="55">
        <f t="shared" si="141"/>
        <v>0</v>
      </c>
      <c r="CS96" s="55">
        <f>IF('Indicator Data'!BR99="No data","x",ROUND(IF('Indicator Data'!BR99&gt;CS$195,0,IF('Indicator Data'!BR99&lt;CS$194,10,(CS$195-'Indicator Data'!BR99)/(CS$195-CS$194)*10)),1))</f>
        <v>0.9</v>
      </c>
      <c r="CT96" s="55">
        <f>IF('Indicator Data'!BS99="No data","x",ROUND(IF('Indicator Data'!BS99&gt;CT$195,0,IF('Indicator Data'!BS99&lt;CT$194,10,(CT$195-'Indicator Data'!BS99)/(CT$195-CT$194)*10)),1))</f>
        <v>0.2</v>
      </c>
      <c r="CU96" s="55" t="str">
        <f>IF('Indicator Data'!AC99="No data","x",ROUND(IF('Indicator Data'!AC99&gt;CU$195,0,IF('Indicator Data'!AC99&lt;CU$194,10,(CU$195-'Indicator Data'!AC99)/(CU$195-CU$194)*10)),1))</f>
        <v>x</v>
      </c>
      <c r="CV96" s="55">
        <f t="shared" si="142"/>
        <v>0.6</v>
      </c>
      <c r="CW96" s="55">
        <f>IF('Indicator Data'!X99="No data","x",ROUND(IF(LOG('Indicator Data'!X99)&gt;CW$195,10,IF(LOG('Indicator Data'!X99)&lt;CW$194,0,10-(CW$195-LOG('Indicator Data'!X99))/(CW$195-CW$194)*10)),1))</f>
        <v>5</v>
      </c>
      <c r="CX96" s="55">
        <f>IF('Indicator Data'!Y99="No data","x",ROUND(IF('Indicator Data'!Y99&gt;CX$195,10,IF('Indicator Data'!Y99&lt;CX$194,0,10-(CX$195-'Indicator Data'!Y99)/(CX$195-CX$194)*10)),1))</f>
        <v>0</v>
      </c>
      <c r="CY96" s="55">
        <f>IF('Indicator Data'!Z99="No data","x",ROUND(IF('Indicator Data'!Z99&gt;CY$195,10,IF('Indicator Data'!Z99&lt;CY$194,0,10-(CY$195-'Indicator Data'!Z99)/(CY$195-CY$194)*10)),1))</f>
        <v>6.8</v>
      </c>
      <c r="CZ96" s="55">
        <f>IF('Indicator Data'!AA99="No data","x",ROUND(IF('Indicator Data'!AA99&gt;CZ$195,10,IF('Indicator Data'!AA99&lt;CZ$194,0,10-(CZ$195-'Indicator Data'!AA99)/(CZ$195-CZ$194)*10)),1))</f>
        <v>1.4</v>
      </c>
      <c r="DA96" s="55">
        <f t="shared" si="167"/>
        <v>3.3</v>
      </c>
      <c r="DB96" s="55">
        <f t="shared" si="168"/>
        <v>2.4</v>
      </c>
      <c r="DC96" s="55" t="str">
        <f>IF('Indicator Data'!AF99="No data","x",ROUND(IF('Indicator Data'!AF99&gt;DC$195,10,IF('Indicator Data'!AF99&lt;DC$194,0,10-(DC$195-'Indicator Data'!AF99)/(DC$195-DC$194)*10)),1))</f>
        <v>x</v>
      </c>
      <c r="DD96" s="55">
        <f>IF('Indicator Data'!AG99="No data","x",ROUND(IF('Indicator Data'!AG99&gt;DD$195,10,IF('Indicator Data'!AG99&lt;DD$194,0,10-(DD$195-'Indicator Data'!AG99)/(DD$195-DD$194)*10)),1))</f>
        <v>0.6</v>
      </c>
      <c r="DE96" s="55">
        <f t="shared" si="169"/>
        <v>2.8</v>
      </c>
      <c r="DF96" s="55">
        <f>IF('Indicator Data'!AB99="No data","x",ROUND(IF('Indicator Data'!AB99&gt;DF$195,10,IF('Indicator Data'!AB99&lt;DF$194,0,10-(DF$195-'Indicator Data'!AB99)/(DF$195-DF$194)*10)),1))</f>
        <v>0</v>
      </c>
      <c r="DG96" s="55">
        <f t="shared" si="170"/>
        <v>0.4</v>
      </c>
      <c r="DH96" s="184">
        <f>IF('Indicator Data'!AD99="No data","x",'Indicator Data'!AD99/'Indicator Data'!$CA99)</f>
        <v>1.012723286866589E-3</v>
      </c>
      <c r="DI96" s="55">
        <f t="shared" si="171"/>
        <v>0</v>
      </c>
      <c r="DJ96" s="55">
        <f>IF('Indicator Data'!AE99="No data","x",ROUND(IF('Indicator Data'!AE99&gt;DJ$195,0,IF('Indicator Data'!AE99&lt;DJ$194,10,(DJ$195-'Indicator Data'!AE99)/(DJ$195-DJ$194)*10)),1))</f>
        <v>2</v>
      </c>
      <c r="DK96" s="55">
        <f t="shared" si="172"/>
        <v>1</v>
      </c>
      <c r="DL96" s="55">
        <f t="shared" si="173"/>
        <v>1.4</v>
      </c>
      <c r="DM96" s="57">
        <f t="shared" si="143"/>
        <v>1</v>
      </c>
      <c r="DN96" s="58">
        <f t="shared" si="144"/>
        <v>2</v>
      </c>
      <c r="DO96" s="55">
        <f>ROUND(IF('Indicator Data'!AH99=0,0,IF('Indicator Data'!AH99&gt;DO$195,10,IF('Indicator Data'!AH99&lt;DO$194,0,10-(DO$195-'Indicator Data'!AH99)/(DO$195-DO$194)*10))),1)</f>
        <v>0.1</v>
      </c>
      <c r="DP96" s="55">
        <f>ROUND(IF('Indicator Data'!AI99=0,0,IF(LOG('Indicator Data'!AI99)&gt;LOG(DP$195),10,IF(LOG('Indicator Data'!AI99)&lt;LOG(DP$194),0,10-(LOG(DP$195)-LOG('Indicator Data'!AI99))/(LOG(DP$195)-LOG(DP$194))*10))),1)</f>
        <v>0</v>
      </c>
      <c r="DQ96" s="57">
        <f t="shared" si="145"/>
        <v>0.1</v>
      </c>
      <c r="DR96" s="55">
        <f>'Indicator Data'!AJ99</f>
        <v>0</v>
      </c>
      <c r="DS96" s="55">
        <f>'Indicator Data'!AK99</f>
        <v>0</v>
      </c>
      <c r="DT96" s="57">
        <f t="shared" si="146"/>
        <v>0</v>
      </c>
      <c r="DU96" s="58">
        <f t="shared" si="147"/>
        <v>0.1</v>
      </c>
      <c r="DV96" s="15"/>
      <c r="DW96" s="103"/>
    </row>
    <row r="97" spans="1:127" s="4" customFormat="1" x14ac:dyDescent="0.25">
      <c r="A97" s="121" t="str">
        <f>'Indicator Data'!A100</f>
        <v>Lebanon</v>
      </c>
      <c r="B97" s="59" t="str">
        <f>'Indicator Data'!B100</f>
        <v>LBN</v>
      </c>
      <c r="C97" s="55">
        <f>ROUND(IF('Indicator Data'!C100=0,0.1,IF(LOG('Indicator Data'!C100)&gt;C$195,10,IF(LOG('Indicator Data'!C100)&lt;C$194,0,10-(C$195-LOG('Indicator Data'!C100))/(C$195-C$194)*10))),1)</f>
        <v>7.7</v>
      </c>
      <c r="D97" s="55">
        <f>ROUND(IF('Indicator Data'!D100=0,0.1,IF(LOG('Indicator Data'!D100)&gt;D$195,10,IF(LOG('Indicator Data'!D100)&lt;D$194,0,10-(D$195-LOG('Indicator Data'!D100))/(D$195-D$194)*10))),1)</f>
        <v>9.8000000000000007</v>
      </c>
      <c r="E97" s="55">
        <f t="shared" si="107"/>
        <v>9</v>
      </c>
      <c r="F97" s="55">
        <f>IF('Indicator Data'!E100="No data",0.1,(ROUND(IF('Indicator Data'!E100=0,0,IF(LOG('Indicator Data'!E100)&gt;F$195,10,IF(LOG('Indicator Data'!E100)&lt;F$194,0,10-(F$195-LOG('Indicator Data'!E100))/(F$195-F$194)*10))),1)))</f>
        <v>2.2000000000000002</v>
      </c>
      <c r="G97" s="55">
        <f>ROUND(IF('Indicator Data'!F100=0,0,IF(LOG('Indicator Data'!F100)&gt;G$195,10,IF(LOG('Indicator Data'!F100)&lt;G$194,0,10-(G$195-LOG('Indicator Data'!F100))/(G$195-G$194)*10))),1)</f>
        <v>6.3</v>
      </c>
      <c r="H97" s="55">
        <f>ROUND(IF('Indicator Data'!G100=0,0,IF(LOG('Indicator Data'!G100)&gt;H$195,10,IF(LOG('Indicator Data'!G100)&lt;H$194,0,10-(H$195-LOG('Indicator Data'!G100))/(H$195-H$194)*10))),1)</f>
        <v>0</v>
      </c>
      <c r="I97" s="55">
        <f>ROUND(IF('Indicator Data'!H100=0,0,IF(LOG('Indicator Data'!H100)&gt;I$195,10,IF(LOG('Indicator Data'!H100)&lt;I$194,0,10-(I$195-LOG('Indicator Data'!H100))/(I$195-I$194)*10))),1)</f>
        <v>0</v>
      </c>
      <c r="J97" s="55">
        <f t="shared" si="108"/>
        <v>0</v>
      </c>
      <c r="K97" s="55">
        <f>ROUND(IF('Indicator Data'!I100=0,0,IF(LOG('Indicator Data'!I100)&gt;K$195,10,IF(LOG('Indicator Data'!I100)&lt;K$194,0,10-(K$195-LOG('Indicator Data'!I100))/(K$195-K$194)*10))),1)</f>
        <v>0</v>
      </c>
      <c r="L97" s="55">
        <f t="shared" si="109"/>
        <v>0</v>
      </c>
      <c r="M97" s="55">
        <f>ROUND(IF('Indicator Data'!J100=0,0,IF(LOG('Indicator Data'!J100)&gt;M$195,10,IF(LOG('Indicator Data'!J100)&lt;M$194,0,10-(M$195-LOG('Indicator Data'!J100))/(M$195-M$194)*10))),1)</f>
        <v>0</v>
      </c>
      <c r="N97" s="56">
        <f>'Indicator Data'!C100/'Indicator Data'!$CB100</f>
        <v>2.0662057332647716E-3</v>
      </c>
      <c r="O97" s="56">
        <f>'Indicator Data'!D100/'Indicator Data'!$CB100</f>
        <v>1.4875655547732479E-3</v>
      </c>
      <c r="P97" s="56">
        <f>IF(F97=0.1,"x",'Indicator Data'!E100/'Indicator Data'!$CB100)</f>
        <v>1.2718196915241164E-4</v>
      </c>
      <c r="Q97" s="56">
        <f>'Indicator Data'!F100/'Indicator Data'!$CB100</f>
        <v>1.1007756553649638E-5</v>
      </c>
      <c r="R97" s="56">
        <f>'Indicator Data'!G100/'Indicator Data'!$CB100</f>
        <v>0</v>
      </c>
      <c r="S97" s="56">
        <f>'Indicator Data'!H100/'Indicator Data'!$CB100</f>
        <v>0</v>
      </c>
      <c r="T97" s="56">
        <f>'Indicator Data'!I100/'Indicator Data'!$CB100</f>
        <v>0</v>
      </c>
      <c r="U97" s="56">
        <f>'Indicator Data'!J100/'Indicator Data'!$CB100</f>
        <v>0</v>
      </c>
      <c r="V97" s="55">
        <f t="shared" si="110"/>
        <v>10</v>
      </c>
      <c r="W97" s="55">
        <f t="shared" si="111"/>
        <v>10</v>
      </c>
      <c r="X97" s="55">
        <f t="shared" si="112"/>
        <v>10</v>
      </c>
      <c r="Y97" s="55">
        <f t="shared" si="113"/>
        <v>0.1</v>
      </c>
      <c r="Z97" s="55">
        <f t="shared" si="114"/>
        <v>7.9</v>
      </c>
      <c r="AA97" s="55">
        <f t="shared" si="115"/>
        <v>0</v>
      </c>
      <c r="AB97" s="55">
        <f t="shared" si="116"/>
        <v>0</v>
      </c>
      <c r="AC97" s="55">
        <f t="shared" si="117"/>
        <v>0</v>
      </c>
      <c r="AD97" s="55">
        <f t="shared" si="118"/>
        <v>0</v>
      </c>
      <c r="AE97" s="55">
        <f t="shared" si="119"/>
        <v>0</v>
      </c>
      <c r="AF97" s="55">
        <f t="shared" si="120"/>
        <v>0</v>
      </c>
      <c r="AG97" s="55">
        <f>ROUND(IF('Indicator Data'!K100=0,0,IF('Indicator Data'!K100&gt;AG$195,10,IF('Indicator Data'!K100&lt;AG$194,0,10-(AG$195-'Indicator Data'!K100)/(AG$195-AG$194)*10))),1)</f>
        <v>0</v>
      </c>
      <c r="AH97" s="55">
        <f t="shared" si="121"/>
        <v>8.9</v>
      </c>
      <c r="AI97" s="55">
        <f t="shared" si="122"/>
        <v>9.9</v>
      </c>
      <c r="AJ97" s="55">
        <f t="shared" si="123"/>
        <v>0</v>
      </c>
      <c r="AK97" s="55">
        <f t="shared" si="124"/>
        <v>0</v>
      </c>
      <c r="AL97" s="55">
        <f t="shared" si="125"/>
        <v>0</v>
      </c>
      <c r="AM97" s="55">
        <f t="shared" si="126"/>
        <v>0</v>
      </c>
      <c r="AN97" s="55">
        <f t="shared" si="127"/>
        <v>0</v>
      </c>
      <c r="AO97" s="183">
        <f t="shared" si="128"/>
        <v>9.6</v>
      </c>
      <c r="AP97" s="183">
        <f t="shared" si="148"/>
        <v>1.2</v>
      </c>
      <c r="AQ97" s="183">
        <f t="shared" si="129"/>
        <v>7.2</v>
      </c>
      <c r="AR97" s="183">
        <f t="shared" si="130"/>
        <v>0</v>
      </c>
      <c r="AS97" s="55">
        <f t="shared" si="131"/>
        <v>0</v>
      </c>
      <c r="AT97" s="55">
        <f>IF('Indicator Data'!L100="No data","x",IF('Indicator Data'!CC100&lt;1000,"x",ROUND((IF('Indicator Data'!L100&gt;AT$195,10,IF('Indicator Data'!L100&lt;AT$194,0,10-(AT$195-'Indicator Data'!L100)/(AT$195-AT$194)*10))),1)))</f>
        <v>5.0999999999999996</v>
      </c>
      <c r="AU97" s="183">
        <f t="shared" si="132"/>
        <v>2.6</v>
      </c>
      <c r="AV97" s="55">
        <f>IF('Indicator Data'!M100="No data","x",ROUND(IF('Indicator Data'!M100=0,0,IF(LOG('Indicator Data'!M100)&gt;AV$195,10,IF(LOG('Indicator Data'!M100)&lt;AV$194,0,10-(AV$195-LOG('Indicator Data'!M100))/(AV$195-AV$194)*10))),1))</f>
        <v>3.2</v>
      </c>
      <c r="AW97" s="56">
        <f>IF(AV97="x","x",'Indicator Data'!M100/'Indicator Data'!$CB100)</f>
        <v>3.0158909824545919E-4</v>
      </c>
      <c r="AX97" s="55">
        <f t="shared" si="149"/>
        <v>0</v>
      </c>
      <c r="AY97" s="55">
        <f t="shared" si="150"/>
        <v>1.7</v>
      </c>
      <c r="AZ97" s="55" t="str">
        <f>IF('Indicator Data'!N100="No data","x",ROUND(IF('Indicator Data'!N100=0,0,IF(LOG('Indicator Data'!N100)&gt;AZ$195,10,IF(LOG('Indicator Data'!N100)&lt;AZ$194,0,10-(AZ$195-LOG('Indicator Data'!N100))/(AZ$195-AZ$194)*10))),1))</f>
        <v>x</v>
      </c>
      <c r="BA97" s="56" t="str">
        <f>IF(AZ97="x","x",'Indicator Data'!N100/'Indicator Data'!$CB100)</f>
        <v>x</v>
      </c>
      <c r="BB97" s="55" t="str">
        <f t="shared" si="151"/>
        <v>x</v>
      </c>
      <c r="BC97" s="55" t="str">
        <f t="shared" si="152"/>
        <v>x</v>
      </c>
      <c r="BD97" s="55" t="str">
        <f>IF('Indicator Data'!O100="No data","x",ROUND(IF('Indicator Data'!O100=0,0,IF(LOG('Indicator Data'!O100)&gt;BD$195,10,IF(LOG('Indicator Data'!O100)&lt;BD$194,0,10-(BD$195-LOG('Indicator Data'!O100))/(BD$195-BD$194)*10))),1))</f>
        <v>x</v>
      </c>
      <c r="BE97" s="56" t="str">
        <f>IF(BD97="x","x",'Indicator Data'!O100/'Indicator Data'!$CB100)</f>
        <v>x</v>
      </c>
      <c r="BF97" s="55" t="str">
        <f t="shared" si="153"/>
        <v>x</v>
      </c>
      <c r="BG97" s="55" t="str">
        <f t="shared" si="154"/>
        <v>x</v>
      </c>
      <c r="BH97" s="55" t="str">
        <f>IF('Indicator Data'!P100="No data","x",ROUND(IF('Indicator Data'!P100=0,0,IF(LOG('Indicator Data'!P100)&gt;BH$195,10,IF(LOG('Indicator Data'!P100)&lt;BH$194,0,10-(BH$195-LOG('Indicator Data'!P100))/(BH$195-BH$194)*10))),1))</f>
        <v>x</v>
      </c>
      <c r="BI97" s="56" t="str">
        <f>IF(BH97="x","x",'Indicator Data'!P100/'Indicator Data'!$CB100)</f>
        <v>x</v>
      </c>
      <c r="BJ97" s="55" t="str">
        <f t="shared" si="155"/>
        <v>x</v>
      </c>
      <c r="BK97" s="55" t="str">
        <f t="shared" si="156"/>
        <v>x</v>
      </c>
      <c r="BL97" s="55">
        <f t="shared" si="157"/>
        <v>1.7</v>
      </c>
      <c r="BM97" s="55">
        <f>ROUND(IF('Indicator Data'!Q100=0,0,IF(LOG('Indicator Data'!Q100)&gt;BM$195,10,IF(LOG('Indicator Data'!Q100)&lt;BM$194,0,10-(BM$195-LOG('Indicator Data'!Q100))/(BM$195-BM$194)*10))),1)</f>
        <v>0</v>
      </c>
      <c r="BN97" s="55">
        <f>ROUND(IF('Indicator Data'!R100=0,0,IF(LOG('Indicator Data'!R100)&gt;BN$195,10,IF(LOG('Indicator Data'!R100)&lt;BN$194,0,10-(BN$195-LOG('Indicator Data'!R100))/(BN$195-BN$194)*10))),1)</f>
        <v>0</v>
      </c>
      <c r="BO97" s="55">
        <f t="shared" si="158"/>
        <v>0</v>
      </c>
      <c r="BP97" s="56">
        <f>'Indicator Data'!Q100/'Indicator Data'!$CB100</f>
        <v>0</v>
      </c>
      <c r="BQ97" s="56">
        <f>'Indicator Data'!R100/'Indicator Data'!$CB100</f>
        <v>0</v>
      </c>
      <c r="BR97" s="55">
        <f t="shared" si="133"/>
        <v>0</v>
      </c>
      <c r="BS97" s="55">
        <f t="shared" si="134"/>
        <v>0</v>
      </c>
      <c r="BT97" s="55">
        <f t="shared" si="135"/>
        <v>0</v>
      </c>
      <c r="BU97" s="55">
        <f t="shared" si="159"/>
        <v>0</v>
      </c>
      <c r="BV97" s="55">
        <f>ROUND(IF('Indicator Data'!S100=0,0,IF(LOG('Indicator Data'!S100)&gt;BV$195,10,IF(LOG('Indicator Data'!S100)&lt;BV$194,0,10-(BV$195-LOG('Indicator Data'!S100))/(BV$195-BV$194)*10))),1)</f>
        <v>0</v>
      </c>
      <c r="BW97" s="55">
        <f>ROUND(IF('Indicator Data'!T100=0,0,IF(LOG('Indicator Data'!T100)&gt;BW$195,10,IF(LOG('Indicator Data'!T100)&lt;BW$194,0,10-(BW$195-LOG('Indicator Data'!T100))/(BW$195-BW$194)*10))),1)</f>
        <v>0</v>
      </c>
      <c r="BX97" s="55">
        <f t="shared" si="160"/>
        <v>0</v>
      </c>
      <c r="BY97" s="56">
        <f>'Indicator Data'!S100/'Indicator Data'!$CB100</f>
        <v>0</v>
      </c>
      <c r="BZ97" s="56">
        <f>'Indicator Data'!T100/'Indicator Data'!$CB100</f>
        <v>0</v>
      </c>
      <c r="CA97" s="55">
        <f t="shared" si="136"/>
        <v>0</v>
      </c>
      <c r="CB97" s="55">
        <f t="shared" si="137"/>
        <v>0</v>
      </c>
      <c r="CC97" s="55">
        <f t="shared" si="161"/>
        <v>0</v>
      </c>
      <c r="CD97" s="55">
        <f t="shared" si="162"/>
        <v>0</v>
      </c>
      <c r="CE97" s="55">
        <f t="shared" si="163"/>
        <v>0</v>
      </c>
      <c r="CF97" s="55">
        <f>ROUND(IF('Indicator Data'!U100=0,0,IF(LOG('Indicator Data'!U100)&gt;CF$195,10,IF(LOG('Indicator Data'!U100)&lt;CF$194,0,10-(CF$195-LOG('Indicator Data'!U100))/(CF$195-CF$194)*10))),1)</f>
        <v>6.7</v>
      </c>
      <c r="CG97" s="56">
        <f>'Indicator Data'!U100/'Indicator Data'!$CB100</f>
        <v>7.8971448203694145E-2</v>
      </c>
      <c r="CH97" s="55">
        <f t="shared" si="138"/>
        <v>0.9</v>
      </c>
      <c r="CI97" s="55">
        <f t="shared" si="164"/>
        <v>4.4000000000000004</v>
      </c>
      <c r="CJ97" s="55">
        <f>ROUND(IF('Indicator Data'!V100=0,0,IF(LOG('Indicator Data'!V100)&gt;CJ$195,10,IF(LOG('Indicator Data'!V100)&lt;CJ$194,0,10-(CJ$195-LOG('Indicator Data'!V100))/(CJ$195-CJ$194)*10))),1)</f>
        <v>8.1</v>
      </c>
      <c r="CK97" s="56">
        <f>IF('Indicator Data'!V100/'Indicator Data'!$CB100&gt;1,1,'Indicator Data'!V100/'Indicator Data'!$CB100)</f>
        <v>0.78143372728289984</v>
      </c>
      <c r="CL97" s="55">
        <f t="shared" si="139"/>
        <v>7.8</v>
      </c>
      <c r="CM97" s="55">
        <f t="shared" si="165"/>
        <v>8</v>
      </c>
      <c r="CN97" s="55">
        <f>ROUND(IF('Indicator Data'!W100=0,0,IF(LOG('Indicator Data'!W100)&gt;CN$195,10,IF(LOG('Indicator Data'!W100)&lt;CN$194,0,10-(CN$195-LOG('Indicator Data'!W100))/(CN$195-CN$194)*10))),1)</f>
        <v>7.2</v>
      </c>
      <c r="CO97" s="56">
        <f>'Indicator Data'!W100/'Indicator Data'!$CB100</f>
        <v>0.18341686362091816</v>
      </c>
      <c r="CP97" s="55">
        <f t="shared" si="140"/>
        <v>1.8</v>
      </c>
      <c r="CQ97" s="55">
        <f t="shared" si="166"/>
        <v>5.0999999999999996</v>
      </c>
      <c r="CR97" s="55">
        <f t="shared" si="141"/>
        <v>5</v>
      </c>
      <c r="CS97" s="55">
        <f>IF('Indicator Data'!BR100="No data","x",ROUND(IF('Indicator Data'!BR100&gt;CS$195,0,IF('Indicator Data'!BR100&lt;CS$194,10,(CS$195-'Indicator Data'!BR100)/(CS$195-CS$194)*10)),1))</f>
        <v>0.2</v>
      </c>
      <c r="CT97" s="55">
        <f>IF('Indicator Data'!BS100="No data","x",ROUND(IF('Indicator Data'!BS100&gt;CT$195,0,IF('Indicator Data'!BS100&lt;CT$194,10,(CT$195-'Indicator Data'!BS100)/(CT$195-CT$194)*10)),1))</f>
        <v>1.2</v>
      </c>
      <c r="CU97" s="55" t="str">
        <f>IF('Indicator Data'!AC100="No data","x",ROUND(IF('Indicator Data'!AC100&gt;CU$195,0,IF('Indicator Data'!AC100&lt;CU$194,10,(CU$195-'Indicator Data'!AC100)/(CU$195-CU$194)*10)),1))</f>
        <v>x</v>
      </c>
      <c r="CV97" s="55">
        <f t="shared" si="142"/>
        <v>0.7</v>
      </c>
      <c r="CW97" s="55">
        <f>IF('Indicator Data'!X100="No data","x",ROUND(IF(LOG('Indicator Data'!X100)&gt;CW$195,10,IF(LOG('Indicator Data'!X100)&lt;CW$194,0,10-(CW$195-LOG('Indicator Data'!X100))/(CW$195-CW$194)*10)),1))</f>
        <v>9.4</v>
      </c>
      <c r="CX97" s="55">
        <f>IF('Indicator Data'!Y100="No data","x",ROUND(IF('Indicator Data'!Y100&gt;CX$195,10,IF('Indicator Data'!Y100&lt;CX$194,0,10-(CX$195-'Indicator Data'!Y100)/(CX$195-CX$194)*10)),1))</f>
        <v>1.5</v>
      </c>
      <c r="CY97" s="55">
        <f>IF('Indicator Data'!Z100="No data","x",ROUND(IF('Indicator Data'!Z100&gt;CY$195,10,IF('Indicator Data'!Z100&lt;CY$194,0,10-(CY$195-'Indicator Data'!Z100)/(CY$195-CY$194)*10)),1))</f>
        <v>8.9</v>
      </c>
      <c r="CZ97" s="55" t="str">
        <f>IF('Indicator Data'!AA100="No data","x",ROUND(IF('Indicator Data'!AA100&gt;CZ$195,10,IF('Indicator Data'!AA100&lt;CZ$194,0,10-(CZ$195-'Indicator Data'!AA100)/(CZ$195-CZ$194)*10)),1))</f>
        <v>x</v>
      </c>
      <c r="DA97" s="55">
        <f t="shared" si="167"/>
        <v>6.6</v>
      </c>
      <c r="DB97" s="55">
        <f t="shared" si="168"/>
        <v>4.5999999999999996</v>
      </c>
      <c r="DC97" s="55">
        <f>IF('Indicator Data'!AF100="No data","x",ROUND(IF('Indicator Data'!AF100&gt;DC$195,10,IF('Indicator Data'!AF100&lt;DC$194,0,10-(DC$195-'Indicator Data'!AF100)/(DC$195-DC$194)*10)),1))</f>
        <v>5.9</v>
      </c>
      <c r="DD97" s="55">
        <f>IF('Indicator Data'!AG100="No data","x",ROUND(IF('Indicator Data'!AG100&gt;DD$195,10,IF('Indicator Data'!AG100&lt;DD$194,0,10-(DD$195-'Indicator Data'!AG100)/(DD$195-DD$194)*10)),1))</f>
        <v>2.4</v>
      </c>
      <c r="DE97" s="55">
        <f t="shared" si="169"/>
        <v>5.6</v>
      </c>
      <c r="DF97" s="55">
        <f>IF('Indicator Data'!AB100="No data","x",ROUND(IF('Indicator Data'!AB100&gt;DF$195,10,IF('Indicator Data'!AB100&lt;DF$194,0,10-(DF$195-'Indicator Data'!AB100)/(DF$195-DF$194)*10)),1))</f>
        <v>0</v>
      </c>
      <c r="DG97" s="55">
        <f t="shared" si="170"/>
        <v>0.5</v>
      </c>
      <c r="DH97" s="184" t="str">
        <f>IF('Indicator Data'!AD100="No data","x",'Indicator Data'!AD100/'Indicator Data'!$CA100)</f>
        <v>x</v>
      </c>
      <c r="DI97" s="55" t="str">
        <f t="shared" si="171"/>
        <v>x</v>
      </c>
      <c r="DJ97" s="55">
        <f>IF('Indicator Data'!AE100="No data","x",ROUND(IF('Indicator Data'!AE100&gt;DJ$195,0,IF('Indicator Data'!AE100&lt;DJ$194,10,(DJ$195-'Indicator Data'!AE100)/(DJ$195-DJ$194)*10)),1))</f>
        <v>6</v>
      </c>
      <c r="DK97" s="55">
        <f t="shared" si="172"/>
        <v>6</v>
      </c>
      <c r="DL97" s="55">
        <f t="shared" si="173"/>
        <v>4</v>
      </c>
      <c r="DM97" s="57">
        <f t="shared" si="143"/>
        <v>3.9</v>
      </c>
      <c r="DN97" s="58">
        <f t="shared" si="144"/>
        <v>5.3</v>
      </c>
      <c r="DO97" s="55">
        <f>ROUND(IF('Indicator Data'!AH100=0,0,IF('Indicator Data'!AH100&gt;DO$195,10,IF('Indicator Data'!AH100&lt;DO$194,0,10-(DO$195-'Indicator Data'!AH100)/(DO$195-DO$194)*10))),1)</f>
        <v>8.3000000000000007</v>
      </c>
      <c r="DP97" s="55">
        <f>ROUND(IF('Indicator Data'!AI100=0,0,IF(LOG('Indicator Data'!AI100)&gt;LOG(DP$195),10,IF(LOG('Indicator Data'!AI100)&lt;LOG(DP$194),0,10-(LOG(DP$195)-LOG('Indicator Data'!AI100))/(LOG(DP$195)-LOG(DP$194))*10))),1)</f>
        <v>7.2</v>
      </c>
      <c r="DQ97" s="57">
        <f t="shared" si="145"/>
        <v>7.8</v>
      </c>
      <c r="DR97" s="55">
        <f>'Indicator Data'!AJ100</f>
        <v>0</v>
      </c>
      <c r="DS97" s="55">
        <f>'Indicator Data'!AK100</f>
        <v>0</v>
      </c>
      <c r="DT97" s="57">
        <f t="shared" si="146"/>
        <v>0</v>
      </c>
      <c r="DU97" s="58">
        <f t="shared" si="147"/>
        <v>5.5</v>
      </c>
      <c r="DV97" s="15"/>
      <c r="DW97" s="103"/>
    </row>
    <row r="98" spans="1:127" s="4" customFormat="1" x14ac:dyDescent="0.25">
      <c r="A98" s="121" t="str">
        <f>'Indicator Data'!A101</f>
        <v>Lesotho</v>
      </c>
      <c r="B98" s="59" t="str">
        <f>'Indicator Data'!B101</f>
        <v>LSO</v>
      </c>
      <c r="C98" s="55">
        <f>ROUND(IF('Indicator Data'!C101=0,0.1,IF(LOG('Indicator Data'!C101)&gt;C$195,10,IF(LOG('Indicator Data'!C101)&lt;C$194,0,10-(C$195-LOG('Indicator Data'!C101))/(C$195-C$194)*10))),1)</f>
        <v>0.1</v>
      </c>
      <c r="D98" s="55">
        <f>ROUND(IF('Indicator Data'!D101=0,0.1,IF(LOG('Indicator Data'!D101)&gt;D$195,10,IF(LOG('Indicator Data'!D101)&lt;D$194,0,10-(D$195-LOG('Indicator Data'!D101))/(D$195-D$194)*10))),1)</f>
        <v>0.1</v>
      </c>
      <c r="E98" s="55">
        <f t="shared" si="107"/>
        <v>0.1</v>
      </c>
      <c r="F98" s="55">
        <f>IF('Indicator Data'!E101="No data",0.1,(ROUND(IF('Indicator Data'!E101=0,0,IF(LOG('Indicator Data'!E101)&gt;F$195,10,IF(LOG('Indicator Data'!E101)&lt;F$194,0,10-(F$195-LOG('Indicator Data'!E101))/(F$195-F$194)*10))),1)))</f>
        <v>4.2</v>
      </c>
      <c r="G98" s="55">
        <f>ROUND(IF('Indicator Data'!F101=0,0,IF(LOG('Indicator Data'!F101)&gt;G$195,10,IF(LOG('Indicator Data'!F101)&lt;G$194,0,10-(G$195-LOG('Indicator Data'!F101))/(G$195-G$194)*10))),1)</f>
        <v>0</v>
      </c>
      <c r="H98" s="55">
        <f>ROUND(IF('Indicator Data'!G101=0,0,IF(LOG('Indicator Data'!G101)&gt;H$195,10,IF(LOG('Indicator Data'!G101)&lt;H$194,0,10-(H$195-LOG('Indicator Data'!G101))/(H$195-H$194)*10))),1)</f>
        <v>0</v>
      </c>
      <c r="I98" s="55">
        <f>ROUND(IF('Indicator Data'!H101=0,0,IF(LOG('Indicator Data'!H101)&gt;I$195,10,IF(LOG('Indicator Data'!H101)&lt;I$194,0,10-(I$195-LOG('Indicator Data'!H101))/(I$195-I$194)*10))),1)</f>
        <v>0</v>
      </c>
      <c r="J98" s="55">
        <f t="shared" si="108"/>
        <v>0</v>
      </c>
      <c r="K98" s="55">
        <f>ROUND(IF('Indicator Data'!I101=0,0,IF(LOG('Indicator Data'!I101)&gt;K$195,10,IF(LOG('Indicator Data'!I101)&lt;K$194,0,10-(K$195-LOG('Indicator Data'!I101))/(K$195-K$194)*10))),1)</f>
        <v>0</v>
      </c>
      <c r="L98" s="55">
        <f t="shared" si="109"/>
        <v>0</v>
      </c>
      <c r="M98" s="55">
        <f>ROUND(IF('Indicator Data'!J101=0,0,IF(LOG('Indicator Data'!J101)&gt;M$195,10,IF(LOG('Indicator Data'!J101)&lt;M$194,0,10-(M$195-LOG('Indicator Data'!J101))/(M$195-M$194)*10))),1)</f>
        <v>9.8000000000000007</v>
      </c>
      <c r="N98" s="56">
        <f>'Indicator Data'!C101/'Indicator Data'!$CB101</f>
        <v>0</v>
      </c>
      <c r="O98" s="56">
        <f>'Indicator Data'!D101/'Indicator Data'!$CB101</f>
        <v>0</v>
      </c>
      <c r="P98" s="56">
        <f>IF(F98=0.1,"x",'Indicator Data'!E101/'Indicator Data'!$CB101)</f>
        <v>2.3437435972211997E-3</v>
      </c>
      <c r="Q98" s="56">
        <f>'Indicator Data'!F101/'Indicator Data'!$CB101</f>
        <v>0</v>
      </c>
      <c r="R98" s="56">
        <f>'Indicator Data'!G101/'Indicator Data'!$CB101</f>
        <v>0</v>
      </c>
      <c r="S98" s="56">
        <f>'Indicator Data'!H101/'Indicator Data'!$CB101</f>
        <v>0</v>
      </c>
      <c r="T98" s="56">
        <f>'Indicator Data'!I101/'Indicator Data'!$CB101</f>
        <v>0</v>
      </c>
      <c r="U98" s="56">
        <f>'Indicator Data'!J101/'Indicator Data'!$CB101</f>
        <v>4.0334986354022738E-2</v>
      </c>
      <c r="V98" s="55">
        <f t="shared" si="110"/>
        <v>0</v>
      </c>
      <c r="W98" s="55">
        <f t="shared" si="111"/>
        <v>0</v>
      </c>
      <c r="X98" s="55">
        <f t="shared" si="112"/>
        <v>0</v>
      </c>
      <c r="Y98" s="55">
        <f t="shared" si="113"/>
        <v>1.6</v>
      </c>
      <c r="Z98" s="55">
        <f t="shared" si="114"/>
        <v>0</v>
      </c>
      <c r="AA98" s="55">
        <f t="shared" si="115"/>
        <v>0</v>
      </c>
      <c r="AB98" s="55">
        <f t="shared" si="116"/>
        <v>0</v>
      </c>
      <c r="AC98" s="55">
        <f t="shared" si="117"/>
        <v>0</v>
      </c>
      <c r="AD98" s="55">
        <f t="shared" si="118"/>
        <v>0</v>
      </c>
      <c r="AE98" s="55">
        <f t="shared" si="119"/>
        <v>0</v>
      </c>
      <c r="AF98" s="55">
        <f t="shared" si="120"/>
        <v>10</v>
      </c>
      <c r="AG98" s="55">
        <f>ROUND(IF('Indicator Data'!K101=0,0,IF('Indicator Data'!K101&gt;AG$195,10,IF('Indicator Data'!K101&lt;AG$194,0,10-(AG$195-'Indicator Data'!K101)/(AG$195-AG$194)*10))),1)</f>
        <v>4.8</v>
      </c>
      <c r="AH98" s="55">
        <f t="shared" si="121"/>
        <v>0.1</v>
      </c>
      <c r="AI98" s="55">
        <f t="shared" si="122"/>
        <v>0.1</v>
      </c>
      <c r="AJ98" s="55">
        <f t="shared" si="123"/>
        <v>0</v>
      </c>
      <c r="AK98" s="55">
        <f t="shared" si="124"/>
        <v>0</v>
      </c>
      <c r="AL98" s="55">
        <f t="shared" si="125"/>
        <v>0</v>
      </c>
      <c r="AM98" s="55">
        <f t="shared" si="126"/>
        <v>0</v>
      </c>
      <c r="AN98" s="55">
        <f t="shared" si="127"/>
        <v>9.9</v>
      </c>
      <c r="AO98" s="183">
        <f t="shared" si="128"/>
        <v>0.1</v>
      </c>
      <c r="AP98" s="183">
        <f t="shared" si="148"/>
        <v>3</v>
      </c>
      <c r="AQ98" s="183">
        <f t="shared" si="129"/>
        <v>0</v>
      </c>
      <c r="AR98" s="183">
        <f t="shared" si="130"/>
        <v>0</v>
      </c>
      <c r="AS98" s="55">
        <f t="shared" si="131"/>
        <v>7.4</v>
      </c>
      <c r="AT98" s="55">
        <f>IF('Indicator Data'!L101="No data","x",IF('Indicator Data'!CC101&lt;1000,"x",ROUND((IF('Indicator Data'!L101&gt;AT$195,10,IF('Indicator Data'!L101&lt;AT$194,0,10-(AT$195-'Indicator Data'!L101)/(AT$195-AT$194)*10))),1)))</f>
        <v>3</v>
      </c>
      <c r="AU98" s="183">
        <f t="shared" si="132"/>
        <v>5.2</v>
      </c>
      <c r="AV98" s="55">
        <f>IF('Indicator Data'!M101="No data","x",ROUND(IF('Indicator Data'!M101=0,0,IF(LOG('Indicator Data'!M101)&gt;AV$195,10,IF(LOG('Indicator Data'!M101)&lt;AV$194,0,10-(AV$195-LOG('Indicator Data'!M101))/(AV$195-AV$194)*10))),1))</f>
        <v>6.7</v>
      </c>
      <c r="AW98" s="56">
        <f>IF(AV98="x","x",'Indicator Data'!M101/'Indicator Data'!$CB101)</f>
        <v>0.21885021426833323</v>
      </c>
      <c r="AX98" s="55">
        <f t="shared" si="149"/>
        <v>2.4</v>
      </c>
      <c r="AY98" s="55">
        <f t="shared" si="150"/>
        <v>4.9000000000000004</v>
      </c>
      <c r="AZ98" s="55">
        <f>IF('Indicator Data'!N101="No data","x",ROUND(IF('Indicator Data'!N101=0,0,IF(LOG('Indicator Data'!N101)&gt;AZ$195,10,IF(LOG('Indicator Data'!N101)&lt;AZ$194,0,10-(AZ$195-LOG('Indicator Data'!N101))/(AZ$195-AZ$194)*10))),1))</f>
        <v>0</v>
      </c>
      <c r="BA98" s="56">
        <f>IF(AZ98="x","x",'Indicator Data'!N101/'Indicator Data'!$CB101)</f>
        <v>0</v>
      </c>
      <c r="BB98" s="55">
        <f t="shared" si="151"/>
        <v>0</v>
      </c>
      <c r="BC98" s="55">
        <f t="shared" si="152"/>
        <v>0</v>
      </c>
      <c r="BD98" s="55">
        <f>IF('Indicator Data'!O101="No data","x",ROUND(IF('Indicator Data'!O101=0,0,IF(LOG('Indicator Data'!O101)&gt;BD$195,10,IF(LOG('Indicator Data'!O101)&lt;BD$194,0,10-(BD$195-LOG('Indicator Data'!O101))/(BD$195-BD$194)*10))),1))</f>
        <v>0</v>
      </c>
      <c r="BE98" s="56">
        <f>IF(BD98="x","x",'Indicator Data'!O101/'Indicator Data'!$CB101)</f>
        <v>0</v>
      </c>
      <c r="BF98" s="55">
        <f t="shared" si="153"/>
        <v>0</v>
      </c>
      <c r="BG98" s="55">
        <f t="shared" si="154"/>
        <v>0</v>
      </c>
      <c r="BH98" s="55">
        <f>IF('Indicator Data'!P101="No data","x",ROUND(IF('Indicator Data'!P101=0,0,IF(LOG('Indicator Data'!P101)&gt;BH$195,10,IF(LOG('Indicator Data'!P101)&lt;BH$194,0,10-(BH$195-LOG('Indicator Data'!P101))/(BH$195-BH$194)*10))),1))</f>
        <v>0</v>
      </c>
      <c r="BI98" s="56">
        <f>IF(BH98="x","x",'Indicator Data'!P101/'Indicator Data'!$CB101)</f>
        <v>0</v>
      </c>
      <c r="BJ98" s="55">
        <f t="shared" si="155"/>
        <v>0</v>
      </c>
      <c r="BK98" s="55">
        <f t="shared" si="156"/>
        <v>0</v>
      </c>
      <c r="BL98" s="55">
        <f t="shared" si="157"/>
        <v>1.5</v>
      </c>
      <c r="BM98" s="55">
        <f>ROUND(IF('Indicator Data'!Q101=0,0,IF(LOG('Indicator Data'!Q101)&gt;BM$195,10,IF(LOG('Indicator Data'!Q101)&lt;BM$194,0,10-(BM$195-LOG('Indicator Data'!Q101))/(BM$195-BM$194)*10))),1)</f>
        <v>0</v>
      </c>
      <c r="BN98" s="55">
        <f>ROUND(IF('Indicator Data'!R101=0,0,IF(LOG('Indicator Data'!R101)&gt;BN$195,10,IF(LOG('Indicator Data'!R101)&lt;BN$194,0,10-(BN$195-LOG('Indicator Data'!R101))/(BN$195-BN$194)*10))),1)</f>
        <v>0</v>
      </c>
      <c r="BO98" s="55">
        <f t="shared" si="158"/>
        <v>0</v>
      </c>
      <c r="BP98" s="56">
        <f>'Indicator Data'!Q101/'Indicator Data'!$CB101</f>
        <v>0</v>
      </c>
      <c r="BQ98" s="56">
        <f>'Indicator Data'!R101/'Indicator Data'!$CB101</f>
        <v>0</v>
      </c>
      <c r="BR98" s="55">
        <f t="shared" si="133"/>
        <v>0</v>
      </c>
      <c r="BS98" s="55">
        <f t="shared" si="134"/>
        <v>0</v>
      </c>
      <c r="BT98" s="55">
        <f t="shared" si="135"/>
        <v>0</v>
      </c>
      <c r="BU98" s="55">
        <f t="shared" si="159"/>
        <v>0</v>
      </c>
      <c r="BV98" s="55">
        <f>ROUND(IF('Indicator Data'!S101=0,0,IF(LOG('Indicator Data'!S101)&gt;BV$195,10,IF(LOG('Indicator Data'!S101)&lt;BV$194,0,10-(BV$195-LOG('Indicator Data'!S101))/(BV$195-BV$194)*10))),1)</f>
        <v>0</v>
      </c>
      <c r="BW98" s="55">
        <f>ROUND(IF('Indicator Data'!T101=0,0,IF(LOG('Indicator Data'!T101)&gt;BW$195,10,IF(LOG('Indicator Data'!T101)&lt;BW$194,0,10-(BW$195-LOG('Indicator Data'!T101))/(BW$195-BW$194)*10))),1)</f>
        <v>0</v>
      </c>
      <c r="BX98" s="55">
        <f t="shared" si="160"/>
        <v>0</v>
      </c>
      <c r="BY98" s="56">
        <f>'Indicator Data'!S101/'Indicator Data'!$CB101</f>
        <v>0</v>
      </c>
      <c r="BZ98" s="56">
        <f>'Indicator Data'!T101/'Indicator Data'!$CB101</f>
        <v>0</v>
      </c>
      <c r="CA98" s="55">
        <f t="shared" si="136"/>
        <v>0</v>
      </c>
      <c r="CB98" s="55">
        <f t="shared" si="137"/>
        <v>0</v>
      </c>
      <c r="CC98" s="55">
        <f t="shared" si="161"/>
        <v>0</v>
      </c>
      <c r="CD98" s="55">
        <f t="shared" si="162"/>
        <v>0</v>
      </c>
      <c r="CE98" s="55">
        <f t="shared" si="163"/>
        <v>0</v>
      </c>
      <c r="CF98" s="55">
        <f>ROUND(IF('Indicator Data'!U101=0,0,IF(LOG('Indicator Data'!U101)&gt;CF$195,10,IF(LOG('Indicator Data'!U101)&lt;CF$194,0,10-(CF$195-LOG('Indicator Data'!U101))/(CF$195-CF$194)*10))),1)</f>
        <v>0</v>
      </c>
      <c r="CG98" s="56">
        <f>'Indicator Data'!U101/'Indicator Data'!$CB101</f>
        <v>0</v>
      </c>
      <c r="CH98" s="55">
        <f t="shared" si="138"/>
        <v>0</v>
      </c>
      <c r="CI98" s="55">
        <f t="shared" si="164"/>
        <v>0</v>
      </c>
      <c r="CJ98" s="55">
        <f>ROUND(IF('Indicator Data'!V101=0,0,IF(LOG('Indicator Data'!V101)&gt;CJ$195,10,IF(LOG('Indicator Data'!V101)&lt;CJ$194,0,10-(CJ$195-LOG('Indicator Data'!V101))/(CJ$195-CJ$194)*10))),1)</f>
        <v>0</v>
      </c>
      <c r="CK98" s="56">
        <f>IF('Indicator Data'!V101/'Indicator Data'!$CB101&gt;1,1,'Indicator Data'!V101/'Indicator Data'!$CB101)</f>
        <v>0</v>
      </c>
      <c r="CL98" s="55">
        <f t="shared" si="139"/>
        <v>0</v>
      </c>
      <c r="CM98" s="55">
        <f t="shared" si="165"/>
        <v>0</v>
      </c>
      <c r="CN98" s="55">
        <f>ROUND(IF('Indicator Data'!W101=0,0,IF(LOG('Indicator Data'!W101)&gt;CN$195,10,IF(LOG('Indicator Data'!W101)&lt;CN$194,0,10-(CN$195-LOG('Indicator Data'!W101))/(CN$195-CN$194)*10))),1)</f>
        <v>0</v>
      </c>
      <c r="CO98" s="56">
        <f>'Indicator Data'!W101/'Indicator Data'!$CB101</f>
        <v>0</v>
      </c>
      <c r="CP98" s="55">
        <f t="shared" si="140"/>
        <v>0</v>
      </c>
      <c r="CQ98" s="55">
        <f t="shared" si="166"/>
        <v>0</v>
      </c>
      <c r="CR98" s="55">
        <f t="shared" si="141"/>
        <v>0</v>
      </c>
      <c r="CS98" s="55">
        <f>IF('Indicator Data'!BR101="No data","x",ROUND(IF('Indicator Data'!BR101&gt;CS$195,0,IF('Indicator Data'!BR101&lt;CS$194,10,(CS$195-'Indicator Data'!BR101)/(CS$195-CS$194)*10)),1))</f>
        <v>6.4</v>
      </c>
      <c r="CT98" s="55">
        <f>IF('Indicator Data'!BS101="No data","x",ROUND(IF('Indicator Data'!BS101&gt;CT$195,0,IF('Indicator Data'!BS101&lt;CT$194,10,(CT$195-'Indicator Data'!BS101)/(CT$195-CT$194)*10)),1))</f>
        <v>5.2</v>
      </c>
      <c r="CU98" s="55">
        <f>IF('Indicator Data'!AC101="No data","x",ROUND(IF('Indicator Data'!AC101&gt;CU$195,0,IF('Indicator Data'!AC101&lt;CU$194,10,(CU$195-'Indicator Data'!AC101)/(CU$195-CU$194)*10)),1))</f>
        <v>9.8000000000000007</v>
      </c>
      <c r="CV98" s="55">
        <f t="shared" si="142"/>
        <v>7.1</v>
      </c>
      <c r="CW98" s="55">
        <f>IF('Indicator Data'!X101="No data","x",ROUND(IF(LOG('Indicator Data'!X101)&gt;CW$195,10,IF(LOG('Indicator Data'!X101)&lt;CW$194,0,10-(CW$195-LOG('Indicator Data'!X101))/(CW$195-CW$194)*10)),1))</f>
        <v>6.1</v>
      </c>
      <c r="CX98" s="55">
        <f>IF('Indicator Data'!Y101="No data","x",ROUND(IF('Indicator Data'!Y101&gt;CX$195,10,IF('Indicator Data'!Y101&lt;CX$194,0,10-(CX$195-'Indicator Data'!Y101)/(CX$195-CX$194)*10)),1))</f>
        <v>4.5999999999999996</v>
      </c>
      <c r="CY98" s="55">
        <f>IF('Indicator Data'!Z101="No data","x",ROUND(IF('Indicator Data'!Z101&gt;CY$195,10,IF('Indicator Data'!Z101&lt;CY$194,0,10-(CY$195-'Indicator Data'!Z101)/(CY$195-CY$194)*10)),1))</f>
        <v>2.8</v>
      </c>
      <c r="CZ98" s="55">
        <f>IF('Indicator Data'!AA101="No data","x",ROUND(IF('Indicator Data'!AA101&gt;CZ$195,10,IF('Indicator Data'!AA101&lt;CZ$194,0,10-(CZ$195-'Indicator Data'!AA101)/(CZ$195-CZ$194)*10)),1))</f>
        <v>3.4</v>
      </c>
      <c r="DA98" s="55">
        <f t="shared" si="167"/>
        <v>4.2</v>
      </c>
      <c r="DB98" s="55">
        <f t="shared" si="168"/>
        <v>5.2</v>
      </c>
      <c r="DC98" s="55">
        <f>IF('Indicator Data'!AF101="No data","x",ROUND(IF('Indicator Data'!AF101&gt;DC$195,10,IF('Indicator Data'!AF101&lt;DC$194,0,10-(DC$195-'Indicator Data'!AF101)/(DC$195-DC$194)*10)),1))</f>
        <v>6.6</v>
      </c>
      <c r="DD98" s="55">
        <f>IF('Indicator Data'!AG101="No data","x",ROUND(IF('Indicator Data'!AG101&gt;DD$195,10,IF('Indicator Data'!AG101&lt;DD$194,0,10-(DD$195-'Indicator Data'!AG101)/(DD$195-DD$194)*10)),1))</f>
        <v>4.5999999999999996</v>
      </c>
      <c r="DE98" s="55">
        <f t="shared" si="169"/>
        <v>4.7</v>
      </c>
      <c r="DF98" s="55">
        <f>IF('Indicator Data'!AB101="No data","x",ROUND(IF('Indicator Data'!AB101&gt;DF$195,10,IF('Indicator Data'!AB101&lt;DF$194,0,10-(DF$195-'Indicator Data'!AB101)/(DF$195-DF$194)*10)),1))</f>
        <v>9.1</v>
      </c>
      <c r="DG98" s="55">
        <f t="shared" si="170"/>
        <v>7.6</v>
      </c>
      <c r="DH98" s="184">
        <f>IF('Indicator Data'!AD101="No data","x",'Indicator Data'!AD101/'Indicator Data'!$CA101)</f>
        <v>4.150066791607831E-4</v>
      </c>
      <c r="DI98" s="55">
        <f t="shared" si="171"/>
        <v>5.8</v>
      </c>
      <c r="DJ98" s="55">
        <f>IF('Indicator Data'!AE101="No data","x",ROUND(IF('Indicator Data'!AE101&gt;DJ$195,0,IF('Indicator Data'!AE101&lt;DJ$194,10,(DJ$195-'Indicator Data'!AE101)/(DJ$195-DJ$194)*10)),1))</f>
        <v>6</v>
      </c>
      <c r="DK98" s="55">
        <f t="shared" si="172"/>
        <v>5.9</v>
      </c>
      <c r="DL98" s="55">
        <f t="shared" si="173"/>
        <v>6.1</v>
      </c>
      <c r="DM98" s="57">
        <f t="shared" si="143"/>
        <v>3.6</v>
      </c>
      <c r="DN98" s="58">
        <f t="shared" si="144"/>
        <v>2.2000000000000002</v>
      </c>
      <c r="DO98" s="55">
        <f>ROUND(IF('Indicator Data'!AH101=0,0,IF('Indicator Data'!AH101&gt;DO$195,10,IF('Indicator Data'!AH101&lt;DO$194,0,10-(DO$195-'Indicator Data'!AH101)/(DO$195-DO$194)*10))),1)</f>
        <v>3.5</v>
      </c>
      <c r="DP98" s="55">
        <f>ROUND(IF('Indicator Data'!AI101=0,0,IF(LOG('Indicator Data'!AI101)&gt;LOG(DP$195),10,IF(LOG('Indicator Data'!AI101)&lt;LOG(DP$194),0,10-(LOG(DP$195)-LOG('Indicator Data'!AI101))/(LOG(DP$195)-LOG(DP$194))*10))),1)</f>
        <v>2.5</v>
      </c>
      <c r="DQ98" s="57">
        <f t="shared" si="145"/>
        <v>3</v>
      </c>
      <c r="DR98" s="55">
        <f>'Indicator Data'!AJ101</f>
        <v>0</v>
      </c>
      <c r="DS98" s="55">
        <f>'Indicator Data'!AK101</f>
        <v>0</v>
      </c>
      <c r="DT98" s="57">
        <f t="shared" si="146"/>
        <v>0</v>
      </c>
      <c r="DU98" s="58">
        <f t="shared" si="147"/>
        <v>2.1</v>
      </c>
      <c r="DV98" s="15"/>
      <c r="DW98" s="103"/>
    </row>
    <row r="99" spans="1:127" s="4" customFormat="1" x14ac:dyDescent="0.25">
      <c r="A99" s="121" t="str">
        <f>'Indicator Data'!A102</f>
        <v>Liberia</v>
      </c>
      <c r="B99" s="59" t="str">
        <f>'Indicator Data'!B102</f>
        <v>LBR</v>
      </c>
      <c r="C99" s="55">
        <f>ROUND(IF('Indicator Data'!C102=0,0.1,IF(LOG('Indicator Data'!C102)&gt;C$195,10,IF(LOG('Indicator Data'!C102)&lt;C$194,0,10-(C$195-LOG('Indicator Data'!C102))/(C$195-C$194)*10))),1)</f>
        <v>0.1</v>
      </c>
      <c r="D99" s="55">
        <f>ROUND(IF('Indicator Data'!D102=0,0.1,IF(LOG('Indicator Data'!D102)&gt;D$195,10,IF(LOG('Indicator Data'!D102)&lt;D$194,0,10-(D$195-LOG('Indicator Data'!D102))/(D$195-D$194)*10))),1)</f>
        <v>0.1</v>
      </c>
      <c r="E99" s="55">
        <f t="shared" ref="E99:E130" si="174">ROUND((10-GEOMEAN(((10-C99)/10*9+1),((10-D99)/10*9+1)))/9*10,1)</f>
        <v>0.1</v>
      </c>
      <c r="F99" s="55">
        <f>IF('Indicator Data'!E102="No data",0.1,(ROUND(IF('Indicator Data'!E102=0,0,IF(LOG('Indicator Data'!E102)&gt;F$195,10,IF(LOG('Indicator Data'!E102)&lt;F$194,0,10-(F$195-LOG('Indicator Data'!E102))/(F$195-F$194)*10))),1)))</f>
        <v>6.5</v>
      </c>
      <c r="G99" s="55">
        <f>ROUND(IF('Indicator Data'!F102=0,0,IF(LOG('Indicator Data'!F102)&gt;G$195,10,IF(LOG('Indicator Data'!F102)&lt;G$194,0,10-(G$195-LOG('Indicator Data'!F102))/(G$195-G$194)*10))),1)</f>
        <v>4.8</v>
      </c>
      <c r="H99" s="55">
        <f>ROUND(IF('Indicator Data'!G102=0,0,IF(LOG('Indicator Data'!G102)&gt;H$195,10,IF(LOG('Indicator Data'!G102)&lt;H$194,0,10-(H$195-LOG('Indicator Data'!G102))/(H$195-H$194)*10))),1)</f>
        <v>0</v>
      </c>
      <c r="I99" s="55">
        <f>ROUND(IF('Indicator Data'!H102=0,0,IF(LOG('Indicator Data'!H102)&gt;I$195,10,IF(LOG('Indicator Data'!H102)&lt;I$194,0,10-(I$195-LOG('Indicator Data'!H102))/(I$195-I$194)*10))),1)</f>
        <v>0</v>
      </c>
      <c r="J99" s="55">
        <f t="shared" ref="J99:J130" si="175">ROUND((10-GEOMEAN(((10-H99)/10*9+1),((10-I99)/10*9+1)))/9*10,1)</f>
        <v>0</v>
      </c>
      <c r="K99" s="55">
        <f>ROUND(IF('Indicator Data'!I102=0,0,IF(LOG('Indicator Data'!I102)&gt;K$195,10,IF(LOG('Indicator Data'!I102)&lt;K$194,0,10-(K$195-LOG('Indicator Data'!I102))/(K$195-K$194)*10))),1)</f>
        <v>0</v>
      </c>
      <c r="L99" s="55">
        <f t="shared" ref="L99:L130" si="176">ROUND((10-GEOMEAN(((10-J99)/10*9+1),((10-K99)/10*9+1)))/9*10,1)</f>
        <v>0</v>
      </c>
      <c r="M99" s="55">
        <f>ROUND(IF('Indicator Data'!J102=0,0,IF(LOG('Indicator Data'!J102)&gt;M$195,10,IF(LOG('Indicator Data'!J102)&lt;M$194,0,10-(M$195-LOG('Indicator Data'!J102))/(M$195-M$194)*10))),1)</f>
        <v>0</v>
      </c>
      <c r="N99" s="56">
        <f>'Indicator Data'!C102/'Indicator Data'!$CB102</f>
        <v>0</v>
      </c>
      <c r="O99" s="56">
        <f>'Indicator Data'!D102/'Indicator Data'!$CB102</f>
        <v>0</v>
      </c>
      <c r="P99" s="56">
        <f>IF(F99=0.1,"x",'Indicator Data'!E102/'Indicator Data'!$CB102)</f>
        <v>8.8285103096373656E-3</v>
      </c>
      <c r="Q99" s="56">
        <f>'Indicator Data'!F102/'Indicator Data'!$CB102</f>
        <v>1.715500234456135E-6</v>
      </c>
      <c r="R99" s="56">
        <f>'Indicator Data'!G102/'Indicator Data'!$CB102</f>
        <v>0</v>
      </c>
      <c r="S99" s="56">
        <f>'Indicator Data'!H102/'Indicator Data'!$CB102</f>
        <v>0</v>
      </c>
      <c r="T99" s="56">
        <f>'Indicator Data'!I102/'Indicator Data'!$CB102</f>
        <v>0</v>
      </c>
      <c r="U99" s="56">
        <f>'Indicator Data'!J102/'Indicator Data'!$CB102</f>
        <v>0</v>
      </c>
      <c r="V99" s="55">
        <f t="shared" ref="V99:V130" si="177">ROUND(IF(N99&gt;V$195,10,IF(N99&lt;V$194,0,10-(V$195-N99)/(V$195-V$194)*10)),1)</f>
        <v>0</v>
      </c>
      <c r="W99" s="55">
        <f t="shared" ref="W99:W130" si="178">ROUND(IF(O99&gt;W$195,10,IF(O99&lt;W$194,0,10-(W$195-O99)/(W$195-W$194)*10)),1)</f>
        <v>0</v>
      </c>
      <c r="X99" s="55">
        <f t="shared" ref="X99:X130" si="179">ROUND(((10-GEOMEAN(((10-V99)/10*9+1),((10-W99)/10*9+1)))/9*10),1)</f>
        <v>0</v>
      </c>
      <c r="Y99" s="55">
        <f t="shared" ref="Y99:Y130" si="180">IF(P99="x",0.1,ROUND(IF(P99&gt;Y$195,10,IF(P99&lt;Y$194,0,10-(Y$195-P99)/(Y$195-Y$194)*10)),1))</f>
        <v>5.9</v>
      </c>
      <c r="Z99" s="55">
        <f t="shared" ref="Z99:Z130" si="181">ROUND(IF(Q99=0,0,IF(LOG(Q99)&gt;Z$195,10,IF(LOG(Q99)&lt;=Z$194,0,10-(Z$195-LOG(Q99))/(Z$195-Z$194)*10))),1)</f>
        <v>6.1</v>
      </c>
      <c r="AA99" s="55">
        <f t="shared" ref="AA99:AA130" si="182">ROUND(IF(R99&gt;AA$195,10,IF(R99&lt;AA$194,0,10-(AA$195-R99)/(AA$195-AA$194)*10)),1)</f>
        <v>0</v>
      </c>
      <c r="AB99" s="55">
        <f t="shared" ref="AB99:AB130" si="183">ROUND(IF(S99&gt;AB$195,10,IF(S99&lt;AB$194,0,10-(AB$195-S99)/(AB$195-AB$194)*10)),1)</f>
        <v>0</v>
      </c>
      <c r="AC99" s="55">
        <f t="shared" ref="AC99:AC130" si="184">ROUND(((10-GEOMEAN(((10-AA99)/10*9+1),((10-AB99)/10*9+1)))/9*10),1)</f>
        <v>0</v>
      </c>
      <c r="AD99" s="55">
        <f t="shared" ref="AD99:AD130" si="185">ROUND(IF(T99=0,0,IF(T99&gt;AD$195,10,IF(T99&lt;=AD$194,0,10-(AD$195-T99)/(AD$195-AD$194)*10))),1)</f>
        <v>0</v>
      </c>
      <c r="AE99" s="55">
        <f t="shared" ref="AE99:AE130" si="186">ROUND((10-GEOMEAN(((10-AC99)/10*9+1),((10-AD99)/10*9+1)))/9*10,1)</f>
        <v>0</v>
      </c>
      <c r="AF99" s="55">
        <f t="shared" ref="AF99:AF130" si="187">ROUND(IF(U99&gt;AF$195,10,IF(U99&lt;AF$194,0,10-(AF$195-U99)/(AF$195-AF$194)*10)),1)</f>
        <v>0</v>
      </c>
      <c r="AG99" s="55">
        <f>ROUND(IF('Indicator Data'!K102=0,0,IF('Indicator Data'!K102&gt;AG$195,10,IF('Indicator Data'!K102&lt;AG$194,0,10-(AG$195-'Indicator Data'!K102)/(AG$195-AG$194)*10))),1)</f>
        <v>0</v>
      </c>
      <c r="AH99" s="55">
        <f t="shared" ref="AH99:AH130" si="188">ROUND(AVERAGE(C99,V99),1)</f>
        <v>0.1</v>
      </c>
      <c r="AI99" s="55">
        <f t="shared" ref="AI99:AI130" si="189">ROUND(AVERAGE(D99,W99),1)</f>
        <v>0.1</v>
      </c>
      <c r="AJ99" s="55">
        <f t="shared" ref="AJ99:AJ130" si="190">ROUND(AVERAGE(AA99,H99),1)</f>
        <v>0</v>
      </c>
      <c r="AK99" s="55">
        <f t="shared" ref="AK99:AK130" si="191">ROUND(AVERAGE(AB99,I99),1)</f>
        <v>0</v>
      </c>
      <c r="AL99" s="55">
        <f t="shared" ref="AL99:AL130" si="192">ROUND((10-GEOMEAN(((10-AJ99)/10*9+1),((10-AK99)/10*9+1)))/9*10,1)</f>
        <v>0</v>
      </c>
      <c r="AM99" s="55">
        <f t="shared" ref="AM99:AM130" si="193">ROUND(AVERAGE(AD99,K99),1)</f>
        <v>0</v>
      </c>
      <c r="AN99" s="55">
        <f t="shared" ref="AN99:AN130" si="194">ROUND((10-GEOMEAN(((10-M99)/10*9+1),((10-AF99)/10*9+1)))/9*10,1)</f>
        <v>0</v>
      </c>
      <c r="AO99" s="183">
        <f t="shared" ref="AO99:AO130" si="195">ROUND((10-GEOMEAN(((10-E99)/10*9+1),((10-X99)/10*9+1)))/9*10,1)</f>
        <v>0.1</v>
      </c>
      <c r="AP99" s="183">
        <f t="shared" si="148"/>
        <v>6.2</v>
      </c>
      <c r="AQ99" s="183">
        <f t="shared" ref="AQ99:AQ130" si="196">ROUND((10-GEOMEAN(((10-G99)/10*9+1),((10-Z99)/10*9+1)))/9*10,1)</f>
        <v>5.5</v>
      </c>
      <c r="AR99" s="183">
        <f t="shared" ref="AR99:AR130" si="197">ROUND((10-GEOMEAN(((10-L99)/10*9+1),((10-AE99)/10*9+1)))/9*10,1)</f>
        <v>0</v>
      </c>
      <c r="AS99" s="55">
        <f t="shared" ref="AS99:AS130" si="198">ROUND(AVERAGE(AG99,AN99),1)</f>
        <v>0</v>
      </c>
      <c r="AT99" s="55">
        <f>IF('Indicator Data'!L102="No data","x",IF('Indicator Data'!CC102&lt;1000,"x",ROUND((IF('Indicator Data'!L102&gt;AT$195,10,IF('Indicator Data'!L102&lt;AT$194,0,10-(AT$195-'Indicator Data'!L102)/(AT$195-AT$194)*10))),1)))</f>
        <v>1</v>
      </c>
      <c r="AU99" s="183">
        <f t="shared" ref="AU99:AU130" si="199">ROUND(AVERAGE(AS99,AT99),1)</f>
        <v>0.5</v>
      </c>
      <c r="AV99" s="55">
        <f>IF('Indicator Data'!M102="No data","x",ROUND(IF('Indicator Data'!M102=0,0,IF(LOG('Indicator Data'!M102)&gt;AV$195,10,IF(LOG('Indicator Data'!M102)&lt;AV$194,0,10-(AV$195-LOG('Indicator Data'!M102))/(AV$195-AV$194)*10))),1))</f>
        <v>7.4</v>
      </c>
      <c r="AW99" s="56">
        <f>IF(AV99="x","x",'Indicator Data'!M102/'Indicator Data'!$CB102)</f>
        <v>0.31628177720633871</v>
      </c>
      <c r="AX99" s="55">
        <f t="shared" si="149"/>
        <v>3.5</v>
      </c>
      <c r="AY99" s="55">
        <f t="shared" si="150"/>
        <v>5.8</v>
      </c>
      <c r="AZ99" s="55">
        <f>IF('Indicator Data'!N102="No data","x",ROUND(IF('Indicator Data'!N102=0,0,IF(LOG('Indicator Data'!N102)&gt;AZ$195,10,IF(LOG('Indicator Data'!N102)&lt;AZ$194,0,10-(AZ$195-LOG('Indicator Data'!N102))/(AZ$195-AZ$194)*10))),1))</f>
        <v>8</v>
      </c>
      <c r="BA99" s="56">
        <f>IF(AZ99="x","x",'Indicator Data'!N102/'Indicator Data'!$CB102)</f>
        <v>0.14553180789280939</v>
      </c>
      <c r="BB99" s="55">
        <f t="shared" si="151"/>
        <v>10</v>
      </c>
      <c r="BC99" s="55">
        <f t="shared" si="152"/>
        <v>9.3000000000000007</v>
      </c>
      <c r="BD99" s="55">
        <f>IF('Indicator Data'!O102="No data","x",ROUND(IF('Indicator Data'!O102=0,0,IF(LOG('Indicator Data'!O102)&gt;BD$195,10,IF(LOG('Indicator Data'!O102)&lt;BD$194,0,10-(BD$195-LOG('Indicator Data'!O102))/(BD$195-BD$194)*10))),1))</f>
        <v>9.1999999999999993</v>
      </c>
      <c r="BE99" s="56">
        <f>IF(BD99="x","x",'Indicator Data'!O102/'Indicator Data'!$CB102)</f>
        <v>0.70500431315221279</v>
      </c>
      <c r="BF99" s="55">
        <f t="shared" si="153"/>
        <v>10</v>
      </c>
      <c r="BG99" s="55">
        <f t="shared" si="154"/>
        <v>9.6999999999999993</v>
      </c>
      <c r="BH99" s="55">
        <f>IF('Indicator Data'!P102="No data","x",ROUND(IF('Indicator Data'!P102=0,0,IF(LOG('Indicator Data'!P102)&gt;BH$195,10,IF(LOG('Indicator Data'!P102)&lt;BH$194,0,10-(BH$195-LOG('Indicator Data'!P102))/(BH$195-BH$194)*10))),1))</f>
        <v>7.2</v>
      </c>
      <c r="BI99" s="56">
        <f>IF(BH99="x","x",'Indicator Data'!P102/'Indicator Data'!$CB102)</f>
        <v>4.6164050749438926E-2</v>
      </c>
      <c r="BJ99" s="55">
        <f t="shared" si="155"/>
        <v>4.5999999999999996</v>
      </c>
      <c r="BK99" s="55">
        <f t="shared" si="156"/>
        <v>6.1</v>
      </c>
      <c r="BL99" s="55">
        <f t="shared" si="157"/>
        <v>8.1999999999999993</v>
      </c>
      <c r="BM99" s="55">
        <f>ROUND(IF('Indicator Data'!Q102=0,0,IF(LOG('Indicator Data'!Q102)&gt;BM$195,10,IF(LOG('Indicator Data'!Q102)&lt;BM$194,0,10-(BM$195-LOG('Indicator Data'!Q102))/(BM$195-BM$194)*10))),1)</f>
        <v>8.1</v>
      </c>
      <c r="BN99" s="55">
        <f>ROUND(IF('Indicator Data'!R102=0,0,IF(LOG('Indicator Data'!R102)&gt;BN$195,10,IF(LOG('Indicator Data'!R102)&lt;BN$194,0,10-(BN$195-LOG('Indicator Data'!R102))/(BN$195-BN$194)*10))),1)</f>
        <v>0</v>
      </c>
      <c r="BO99" s="55">
        <f t="shared" si="158"/>
        <v>2.6999999999999997</v>
      </c>
      <c r="BP99" s="56">
        <f>'Indicator Data'!Q102/'Indicator Data'!$CB102</f>
        <v>0.96310365800369357</v>
      </c>
      <c r="BQ99" s="56">
        <f>'Indicator Data'!R102/'Indicator Data'!$CB102</f>
        <v>0</v>
      </c>
      <c r="BR99" s="55">
        <f t="shared" ref="BR99:BR130" si="200">ROUND(IF(BP99&gt;BR$195,10,IF(BP99&lt;BR$194,0,10-(BR$195-BP99)/(BR$195-BR$194)*10)),1)</f>
        <v>9.6</v>
      </c>
      <c r="BS99" s="55">
        <f t="shared" ref="BS99:BS130" si="201">ROUND(IF(BQ99&gt;BS$195,10,IF(BQ99&lt;BS$194,0,10-(BS$195-BQ99)/(BS$195-BS$194)*10)),1)</f>
        <v>0</v>
      </c>
      <c r="BT99" s="55">
        <f t="shared" si="135"/>
        <v>3.1999999999999997</v>
      </c>
      <c r="BU99" s="55">
        <f t="shared" si="159"/>
        <v>3</v>
      </c>
      <c r="BV99" s="55">
        <f>ROUND(IF('Indicator Data'!S102=0,0,IF(LOG('Indicator Data'!S102)&gt;BV$195,10,IF(LOG('Indicator Data'!S102)&lt;BV$194,0,10-(BV$195-LOG('Indicator Data'!S102))/(BV$195-BV$194)*10))),1)</f>
        <v>3</v>
      </c>
      <c r="BW99" s="55">
        <f>ROUND(IF('Indicator Data'!T102=0,0,IF(LOG('Indicator Data'!T102)&gt;BW$195,10,IF(LOG('Indicator Data'!T102)&lt;BW$194,0,10-(BW$195-LOG('Indicator Data'!T102))/(BW$195-BW$194)*10))),1)</f>
        <v>8.1</v>
      </c>
      <c r="BX99" s="55">
        <f t="shared" si="160"/>
        <v>6.3999999999999995</v>
      </c>
      <c r="BY99" s="56">
        <f>'Indicator Data'!S102/'Indicator Data'!$CB102</f>
        <v>2.7637875512443035E-4</v>
      </c>
      <c r="BZ99" s="56">
        <f>'Indicator Data'!T102/'Indicator Data'!$CB102</f>
        <v>0.96282727924856915</v>
      </c>
      <c r="CA99" s="55">
        <f t="shared" ref="CA99:CA130" si="202">ROUND(IF(BY99&gt;CA$195,10,IF(BY99&lt;CA$194,0,10-(CA$195-BY99)/(CA$195-CA$194)*10)),1)</f>
        <v>0</v>
      </c>
      <c r="CB99" s="55">
        <f t="shared" ref="CB99:CB130" si="203">ROUND(IF(BZ99&gt;CB$195,10,IF(BZ99&lt;CB$194,0,10-(CB$195-BZ99)/(CB$195-CB$194)*10)),1)</f>
        <v>9.6</v>
      </c>
      <c r="CC99" s="55">
        <f t="shared" si="161"/>
        <v>6.3999999999999995</v>
      </c>
      <c r="CD99" s="55">
        <f t="shared" si="162"/>
        <v>6.4</v>
      </c>
      <c r="CE99" s="55">
        <f t="shared" si="163"/>
        <v>4.9000000000000004</v>
      </c>
      <c r="CF99" s="55">
        <f>ROUND(IF('Indicator Data'!U102=0,0,IF(LOG('Indicator Data'!U102)&gt;CF$195,10,IF(LOG('Indicator Data'!U102)&lt;CF$194,0,10-(CF$195-LOG('Indicator Data'!U102))/(CF$195-CF$194)*10))),1)</f>
        <v>7.9</v>
      </c>
      <c r="CG99" s="56">
        <f>'Indicator Data'!U102/'Indicator Data'!$CB102</f>
        <v>0.73498094406191594</v>
      </c>
      <c r="CH99" s="55">
        <f t="shared" ref="CH99:CH130" si="204">ROUND(IF(CG99&gt;CH$195,10,IF(CG99&lt;CH$194,0,10-(CH$195-CG99)/(CH$195-CH$194)*10)),1)</f>
        <v>8.1999999999999993</v>
      </c>
      <c r="CI99" s="55">
        <f t="shared" si="164"/>
        <v>8.1</v>
      </c>
      <c r="CJ99" s="55">
        <f>ROUND(IF('Indicator Data'!V102=0,0,IF(LOG('Indicator Data'!V102)&gt;CJ$195,10,IF(LOG('Indicator Data'!V102)&lt;CJ$194,0,10-(CJ$195-LOG('Indicator Data'!V102))/(CJ$195-CJ$194)*10))),1)</f>
        <v>7.8</v>
      </c>
      <c r="CK99" s="56">
        <f>IF('Indicator Data'!V102/'Indicator Data'!$CB102&gt;1,1,'Indicator Data'!V102/'Indicator Data'!$CB102)</f>
        <v>0.59520795743900257</v>
      </c>
      <c r="CL99" s="55">
        <f t="shared" ref="CL99:CL130" si="205">ROUND(IF(CK99&gt;CL$195,10,IF(CK99&lt;CL$194,0,10-(CL$195-CK99)/(CL$195-CL$194)*10)),1)</f>
        <v>6</v>
      </c>
      <c r="CM99" s="55">
        <f t="shared" si="165"/>
        <v>7</v>
      </c>
      <c r="CN99" s="55">
        <f>ROUND(IF('Indicator Data'!W102=0,0,IF(LOG('Indicator Data'!W102)&gt;CN$195,10,IF(LOG('Indicator Data'!W102)&lt;CN$194,0,10-(CN$195-LOG('Indicator Data'!W102))/(CN$195-CN$194)*10))),1)</f>
        <v>8</v>
      </c>
      <c r="CO99" s="56">
        <f>'Indicator Data'!W102/'Indicator Data'!$CB102</f>
        <v>0.9033854897449286</v>
      </c>
      <c r="CP99" s="55">
        <f t="shared" ref="CP99:CP130" si="206">ROUND(IF(CO99&gt;CP$195,10,IF(CO99&lt;CP$194,0,10-(CP$195-CO99)/(CP$195-CP$194)*10)),1)</f>
        <v>9</v>
      </c>
      <c r="CQ99" s="55">
        <f t="shared" si="166"/>
        <v>8.5</v>
      </c>
      <c r="CR99" s="55">
        <f t="shared" ref="CR99:CR130" si="207">ROUND((10-GEOMEAN(((10-CM99)/10*9+1),((10-CE99)/10*9+1),((10-CI99)/10*9+1),((10-CQ99)/10*9+1)))/9*10,1)</f>
        <v>7.3</v>
      </c>
      <c r="CS99" s="55">
        <f>IF('Indicator Data'!BR102="No data","x",ROUND(IF('Indicator Data'!BR102&gt;CS$195,0,IF('Indicator Data'!BR102&lt;CS$194,10,(CS$195-'Indicator Data'!BR102)/(CS$195-CS$194)*10)),1))</f>
        <v>9.1999999999999993</v>
      </c>
      <c r="CT99" s="55">
        <f>IF('Indicator Data'!BS102="No data","x",ROUND(IF('Indicator Data'!BS102&gt;CT$195,0,IF('Indicator Data'!BS102&lt;CT$194,10,(CT$195-'Indicator Data'!BS102)/(CT$195-CT$194)*10)),1))</f>
        <v>4.5</v>
      </c>
      <c r="CU99" s="55">
        <f>IF('Indicator Data'!AC102="No data","x",ROUND(IF('Indicator Data'!AC102&gt;CU$195,0,IF('Indicator Data'!AC102&lt;CU$194,10,(CU$195-'Indicator Data'!AC102)/(CU$195-CU$194)*10)),1))</f>
        <v>9.9</v>
      </c>
      <c r="CV99" s="55">
        <f t="shared" ref="CV99:CV130" si="208">IF(AND(CT99="x",CS99="x",CU99="x"),"x",ROUND(AVERAGE(CS99:CU99),1))</f>
        <v>7.9</v>
      </c>
      <c r="CW99" s="55">
        <f>IF('Indicator Data'!X102="No data","x",ROUND(IF(LOG('Indicator Data'!X102)&gt;CW$195,10,IF(LOG('Indicator Data'!X102)&lt;CW$194,0,10-(CW$195-LOG('Indicator Data'!X102))/(CW$195-CW$194)*10)),1))</f>
        <v>5.7</v>
      </c>
      <c r="CX99" s="55">
        <f>IF('Indicator Data'!Y102="No data","x",ROUND(IF('Indicator Data'!Y102&gt;CX$195,10,IF('Indicator Data'!Y102&lt;CX$194,0,10-(CX$195-'Indicator Data'!Y102)/(CX$195-CX$194)*10)),1))</f>
        <v>6.7</v>
      </c>
      <c r="CY99" s="55">
        <f>IF('Indicator Data'!Z102="No data","x",ROUND(IF('Indicator Data'!Z102&gt;CY$195,10,IF('Indicator Data'!Z102&lt;CY$194,0,10-(CY$195-'Indicator Data'!Z102)/(CY$195-CY$194)*10)),1))</f>
        <v>5.0999999999999996</v>
      </c>
      <c r="CZ99" s="55">
        <f>IF('Indicator Data'!AA102="No data","x",ROUND(IF('Indicator Data'!AA102&gt;CZ$195,10,IF('Indicator Data'!AA102&lt;CZ$194,0,10-(CZ$195-'Indicator Data'!AA102)/(CZ$195-CZ$194)*10)),1))</f>
        <v>7.4</v>
      </c>
      <c r="DA99" s="55">
        <f t="shared" si="167"/>
        <v>6.2</v>
      </c>
      <c r="DB99" s="55">
        <f t="shared" si="168"/>
        <v>6.8</v>
      </c>
      <c r="DC99" s="55">
        <f>IF('Indicator Data'!AF102="No data","x",ROUND(IF('Indicator Data'!AF102&gt;DC$195,10,IF('Indicator Data'!AF102&lt;DC$194,0,10-(DC$195-'Indicator Data'!AF102)/(DC$195-DC$194)*10)),1))</f>
        <v>7.8</v>
      </c>
      <c r="DD99" s="55">
        <f>IF('Indicator Data'!AG102="No data","x",ROUND(IF('Indicator Data'!AG102&gt;DD$195,10,IF('Indicator Data'!AG102&lt;DD$194,0,10-(DD$195-'Indicator Data'!AG102)/(DD$195-DD$194)*10)),1))</f>
        <v>6.5</v>
      </c>
      <c r="DE99" s="55">
        <f t="shared" si="169"/>
        <v>6.5</v>
      </c>
      <c r="DF99" s="55">
        <f>IF('Indicator Data'!AB102="No data","x",ROUND(IF('Indicator Data'!AB102&gt;DF$195,10,IF('Indicator Data'!AB102&lt;DF$194,0,10-(DF$195-'Indicator Data'!AB102)/(DF$195-DF$194)*10)),1))</f>
        <v>10</v>
      </c>
      <c r="DG99" s="55">
        <f t="shared" si="170"/>
        <v>8.4</v>
      </c>
      <c r="DH99" s="184" t="str">
        <f>IF('Indicator Data'!AD102="No data","x",'Indicator Data'!AD102/'Indicator Data'!$CA102)</f>
        <v>x</v>
      </c>
      <c r="DI99" s="55" t="str">
        <f t="shared" si="171"/>
        <v>x</v>
      </c>
      <c r="DJ99" s="55">
        <f>IF('Indicator Data'!AE102="No data","x",ROUND(IF('Indicator Data'!AE102&gt;DJ$195,0,IF('Indicator Data'!AE102&lt;DJ$194,10,(DJ$195-'Indicator Data'!AE102)/(DJ$195-DJ$194)*10)),1))</f>
        <v>8</v>
      </c>
      <c r="DK99" s="55">
        <f t="shared" si="172"/>
        <v>8</v>
      </c>
      <c r="DL99" s="55">
        <f t="shared" si="173"/>
        <v>7.6</v>
      </c>
      <c r="DM99" s="57">
        <f t="shared" ref="DM99:DM130" si="209">IF(BL99="x",ROUND((10-GEOMEAN(((10-DL99)/10*9+1),((10-CR99)/10*9+1),((10-DB99)/10*9+1)))/9*10,1),ROUND((10-GEOMEAN(((10-BL99)/10*9+1),((10-DL99)/10*9+1),((10-CR99)/10*9+1),((10-DB99)/10*9+1)))/9*10,1))</f>
        <v>7.5</v>
      </c>
      <c r="DN99" s="58">
        <f t="shared" ref="DN99:DN130" si="210">IF(ROUND(IF(AP99="x",(10-GEOMEAN(((10-AO99)/10*9+1),((10-DM99)/10*9+1),((10-AU99)/10*9+1),((10-AQ99)/10*9+1),((10-AR99)/10*9+1)))/9*10,(10-GEOMEAN(((10-AO99)/10*9+1),((10-DM99)/10*9+1),((10-AP99)/10*9+1),((10-AQ99)/10*9+1),((10-AR99)/10*9+1),((10-AU99)/10*9+1)))/9*10),1)=0,0.1,ROUND(IF(AP99="x",(10-GEOMEAN(((10-AO99)/10*9+1),((10-DM99)/10*9+1),((10-AU99)/10*9+1),((10-AQ99)/10*9+1),((10-AR99)/10*9+1)))/9*10,(10-GEOMEAN(((10-AO99)/10*9+1),((10-DM99)/10*9+1),((10-AP99)/10*9+1),((10-AQ99)/10*9+1),((10-AR99)/10*9+1),((10-AU99)/10*9+1)))/9*10),1))</f>
        <v>4</v>
      </c>
      <c r="DO99" s="55">
        <f>ROUND(IF('Indicator Data'!AH102=0,0,IF('Indicator Data'!AH102&gt;DO$195,10,IF('Indicator Data'!AH102&lt;DO$194,0,10-(DO$195-'Indicator Data'!AH102)/(DO$195-DO$194)*10))),1)</f>
        <v>2.5</v>
      </c>
      <c r="DP99" s="55">
        <f>ROUND(IF('Indicator Data'!AI102=0,0,IF(LOG('Indicator Data'!AI102)&gt;LOG(DP$195),10,IF(LOG('Indicator Data'!AI102)&lt;LOG(DP$194),0,10-(LOG(DP$195)-LOG('Indicator Data'!AI102))/(LOG(DP$195)-LOG(DP$194))*10))),1)</f>
        <v>3.6</v>
      </c>
      <c r="DQ99" s="57">
        <f t="shared" ref="DQ99:DQ130" si="211">ROUND((10-GEOMEAN(((10-DO99)/10*9+1),((10-DP99)/10*9+1)))/9*10,1)</f>
        <v>3.1</v>
      </c>
      <c r="DR99" s="55">
        <f>'Indicator Data'!AJ102</f>
        <v>0</v>
      </c>
      <c r="DS99" s="55">
        <f>'Indicator Data'!AK102</f>
        <v>0</v>
      </c>
      <c r="DT99" s="57">
        <f t="shared" ref="DT99:DT130" si="212">ROUND(IF(DR99=5,10,IF(DS99=5,9,IF(DR99=4,8,IF(DS99=4,7,0)))),1)</f>
        <v>0</v>
      </c>
      <c r="DU99" s="58">
        <f t="shared" ref="DU99:DU130" si="213">ROUND(IF(DT99&gt;5,DT99,DQ99/10*7),1)</f>
        <v>2.2000000000000002</v>
      </c>
      <c r="DV99" s="15"/>
      <c r="DW99" s="103"/>
    </row>
    <row r="100" spans="1:127" s="4" customFormat="1" x14ac:dyDescent="0.25">
      <c r="A100" s="121" t="str">
        <f>'Indicator Data'!A103</f>
        <v>Libya</v>
      </c>
      <c r="B100" s="59" t="str">
        <f>'Indicator Data'!B103</f>
        <v>LBY</v>
      </c>
      <c r="C100" s="55">
        <f>ROUND(IF('Indicator Data'!C103=0,0.1,IF(LOG('Indicator Data'!C103)&gt;C$195,10,IF(LOG('Indicator Data'!C103)&lt;C$194,0,10-(C$195-LOG('Indicator Data'!C103))/(C$195-C$194)*10))),1)</f>
        <v>5.3</v>
      </c>
      <c r="D100" s="55">
        <f>ROUND(IF('Indicator Data'!D103=0,0.1,IF(LOG('Indicator Data'!D103)&gt;D$195,10,IF(LOG('Indicator Data'!D103)&lt;D$194,0,10-(D$195-LOG('Indicator Data'!D103))/(D$195-D$194)*10))),1)</f>
        <v>0.1</v>
      </c>
      <c r="E100" s="55">
        <f t="shared" si="174"/>
        <v>3.1</v>
      </c>
      <c r="F100" s="55">
        <f>IF('Indicator Data'!E103="No data",0.1,(ROUND(IF('Indicator Data'!E103=0,0,IF(LOG('Indicator Data'!E103)&gt;F$195,10,IF(LOG('Indicator Data'!E103)&lt;F$194,0,10-(F$195-LOG('Indicator Data'!E103))/(F$195-F$194)*10))),1)))</f>
        <v>4.3</v>
      </c>
      <c r="G100" s="55">
        <f>ROUND(IF('Indicator Data'!F103=0,0,IF(LOG('Indicator Data'!F103)&gt;G$195,10,IF(LOG('Indicator Data'!F103)&lt;G$194,0,10-(G$195-LOG('Indicator Data'!F103))/(G$195-G$194)*10))),1)</f>
        <v>6.5</v>
      </c>
      <c r="H100" s="55">
        <f>ROUND(IF('Indicator Data'!G103=0,0,IF(LOG('Indicator Data'!G103)&gt;H$195,10,IF(LOG('Indicator Data'!G103)&lt;H$194,0,10-(H$195-LOG('Indicator Data'!G103))/(H$195-H$194)*10))),1)</f>
        <v>0</v>
      </c>
      <c r="I100" s="55">
        <f>ROUND(IF('Indicator Data'!H103=0,0,IF(LOG('Indicator Data'!H103)&gt;I$195,10,IF(LOG('Indicator Data'!H103)&lt;I$194,0,10-(I$195-LOG('Indicator Data'!H103))/(I$195-I$194)*10))),1)</f>
        <v>0</v>
      </c>
      <c r="J100" s="55">
        <f t="shared" si="175"/>
        <v>0</v>
      </c>
      <c r="K100" s="55">
        <f>ROUND(IF('Indicator Data'!I103=0,0,IF(LOG('Indicator Data'!I103)&gt;K$195,10,IF(LOG('Indicator Data'!I103)&lt;K$194,0,10-(K$195-LOG('Indicator Data'!I103))/(K$195-K$194)*10))),1)</f>
        <v>0</v>
      </c>
      <c r="L100" s="55">
        <f t="shared" si="176"/>
        <v>0</v>
      </c>
      <c r="M100" s="55">
        <f>ROUND(IF('Indicator Data'!J103=0,0,IF(LOG('Indicator Data'!J103)&gt;M$195,10,IF(LOG('Indicator Data'!J103)&lt;M$194,0,10-(M$195-LOG('Indicator Data'!J103))/(M$195-M$194)*10))),1)</f>
        <v>0</v>
      </c>
      <c r="N100" s="56">
        <f>'Indicator Data'!C103/'Indicator Data'!$CB103</f>
        <v>2.021227105373981E-4</v>
      </c>
      <c r="O100" s="56">
        <f>'Indicator Data'!D103/'Indicator Data'!$CB103</f>
        <v>0</v>
      </c>
      <c r="P100" s="56">
        <f>IF(F100=0.1,"x",'Indicator Data'!E103/'Indicator Data'!$CB103)</f>
        <v>8.5453299039942217E-4</v>
      </c>
      <c r="Q100" s="56">
        <f>'Indicator Data'!F103/'Indicator Data'!$CB103</f>
        <v>1.2510568026233553E-5</v>
      </c>
      <c r="R100" s="56">
        <f>'Indicator Data'!G103/'Indicator Data'!$CB103</f>
        <v>0</v>
      </c>
      <c r="S100" s="56">
        <f>'Indicator Data'!H103/'Indicator Data'!$CB103</f>
        <v>0</v>
      </c>
      <c r="T100" s="56">
        <f>'Indicator Data'!I103/'Indicator Data'!$CB103</f>
        <v>0</v>
      </c>
      <c r="U100" s="56">
        <f>'Indicator Data'!J103/'Indicator Data'!$CB103</f>
        <v>0</v>
      </c>
      <c r="V100" s="55">
        <f t="shared" si="177"/>
        <v>1</v>
      </c>
      <c r="W100" s="55">
        <f t="shared" si="178"/>
        <v>0</v>
      </c>
      <c r="X100" s="55">
        <f t="shared" si="179"/>
        <v>0.5</v>
      </c>
      <c r="Y100" s="55">
        <f t="shared" si="180"/>
        <v>0.6</v>
      </c>
      <c r="Z100" s="55">
        <f t="shared" si="181"/>
        <v>8</v>
      </c>
      <c r="AA100" s="55">
        <f t="shared" si="182"/>
        <v>0</v>
      </c>
      <c r="AB100" s="55">
        <f t="shared" si="183"/>
        <v>0</v>
      </c>
      <c r="AC100" s="55">
        <f t="shared" si="184"/>
        <v>0</v>
      </c>
      <c r="AD100" s="55">
        <f t="shared" si="185"/>
        <v>0</v>
      </c>
      <c r="AE100" s="55">
        <f t="shared" si="186"/>
        <v>0</v>
      </c>
      <c r="AF100" s="55">
        <f t="shared" si="187"/>
        <v>0</v>
      </c>
      <c r="AG100" s="55">
        <f>ROUND(IF('Indicator Data'!K103=0,0,IF('Indicator Data'!K103&gt;AG$195,10,IF('Indicator Data'!K103&lt;AG$194,0,10-(AG$195-'Indicator Data'!K103)/(AG$195-AG$194)*10))),1)</f>
        <v>0</v>
      </c>
      <c r="AH100" s="55">
        <f t="shared" si="188"/>
        <v>3.2</v>
      </c>
      <c r="AI100" s="55">
        <f t="shared" si="189"/>
        <v>0.1</v>
      </c>
      <c r="AJ100" s="55">
        <f t="shared" si="190"/>
        <v>0</v>
      </c>
      <c r="AK100" s="55">
        <f t="shared" si="191"/>
        <v>0</v>
      </c>
      <c r="AL100" s="55">
        <f t="shared" si="192"/>
        <v>0</v>
      </c>
      <c r="AM100" s="55">
        <f t="shared" si="193"/>
        <v>0</v>
      </c>
      <c r="AN100" s="55">
        <f t="shared" si="194"/>
        <v>0</v>
      </c>
      <c r="AO100" s="183">
        <f t="shared" si="195"/>
        <v>1.9</v>
      </c>
      <c r="AP100" s="183">
        <f t="shared" si="148"/>
        <v>2.6</v>
      </c>
      <c r="AQ100" s="183">
        <f t="shared" si="196"/>
        <v>7.3</v>
      </c>
      <c r="AR100" s="183">
        <f t="shared" si="197"/>
        <v>0</v>
      </c>
      <c r="AS100" s="55">
        <f t="shared" si="198"/>
        <v>0</v>
      </c>
      <c r="AT100" s="55">
        <f>IF('Indicator Data'!L103="No data","x",IF('Indicator Data'!CC103&lt;1000,"x",ROUND((IF('Indicator Data'!L103&gt;AT$195,10,IF('Indicator Data'!L103&lt;AT$194,0,10-(AT$195-'Indicator Data'!L103)/(AT$195-AT$194)*10))),1)))</f>
        <v>10</v>
      </c>
      <c r="AU100" s="183">
        <f t="shared" si="199"/>
        <v>5</v>
      </c>
      <c r="AV100" s="55">
        <f>IF('Indicator Data'!M103="No data","x",ROUND(IF('Indicator Data'!M103=0,0,IF(LOG('Indicator Data'!M103)&gt;AV$195,10,IF(LOG('Indicator Data'!M103)&lt;AV$194,0,10-(AV$195-LOG('Indicator Data'!M103))/(AV$195-AV$194)*10))),1))</f>
        <v>0</v>
      </c>
      <c r="AW100" s="56">
        <f>IF(AV100="x","x",'Indicator Data'!M103/'Indicator Data'!$CB103)</f>
        <v>0</v>
      </c>
      <c r="AX100" s="55">
        <f t="shared" si="149"/>
        <v>0</v>
      </c>
      <c r="AY100" s="55">
        <f t="shared" si="150"/>
        <v>0</v>
      </c>
      <c r="AZ100" s="55">
        <f>IF('Indicator Data'!N103="No data","x",ROUND(IF('Indicator Data'!N103=0,0,IF(LOG('Indicator Data'!N103)&gt;AZ$195,10,IF(LOG('Indicator Data'!N103)&lt;AZ$194,0,10-(AZ$195-LOG('Indicator Data'!N103))/(AZ$195-AZ$194)*10))),1))</f>
        <v>0</v>
      </c>
      <c r="BA100" s="56">
        <f>IF(AZ100="x","x",'Indicator Data'!N103/'Indicator Data'!$CB103)</f>
        <v>0</v>
      </c>
      <c r="BB100" s="55">
        <f t="shared" si="151"/>
        <v>0</v>
      </c>
      <c r="BC100" s="55">
        <f t="shared" si="152"/>
        <v>0</v>
      </c>
      <c r="BD100" s="55">
        <f>IF('Indicator Data'!O103="No data","x",ROUND(IF('Indicator Data'!O103=0,0,IF(LOG('Indicator Data'!O103)&gt;BD$195,10,IF(LOG('Indicator Data'!O103)&lt;BD$194,0,10-(BD$195-LOG('Indicator Data'!O103))/(BD$195-BD$194)*10))),1))</f>
        <v>0</v>
      </c>
      <c r="BE100" s="56">
        <f>IF(BD100="x","x",'Indicator Data'!O103/'Indicator Data'!$CB103)</f>
        <v>0</v>
      </c>
      <c r="BF100" s="55">
        <f t="shared" si="153"/>
        <v>0</v>
      </c>
      <c r="BG100" s="55">
        <f t="shared" si="154"/>
        <v>0</v>
      </c>
      <c r="BH100" s="55">
        <f>IF('Indicator Data'!P103="No data","x",ROUND(IF('Indicator Data'!P103=0,0,IF(LOG('Indicator Data'!P103)&gt;BH$195,10,IF(LOG('Indicator Data'!P103)&lt;BH$194,0,10-(BH$195-LOG('Indicator Data'!P103))/(BH$195-BH$194)*10))),1))</f>
        <v>0</v>
      </c>
      <c r="BI100" s="56">
        <f>IF(BH100="x","x",'Indicator Data'!P103/'Indicator Data'!$CB103)</f>
        <v>0</v>
      </c>
      <c r="BJ100" s="55">
        <f t="shared" si="155"/>
        <v>0</v>
      </c>
      <c r="BK100" s="55">
        <f t="shared" si="156"/>
        <v>0</v>
      </c>
      <c r="BL100" s="55">
        <f t="shared" si="157"/>
        <v>0</v>
      </c>
      <c r="BM100" s="55">
        <f>ROUND(IF('Indicator Data'!Q103=0,0,IF(LOG('Indicator Data'!Q103)&gt;BM$195,10,IF(LOG('Indicator Data'!Q103)&lt;BM$194,0,10-(BM$195-LOG('Indicator Data'!Q103))/(BM$195-BM$194)*10))),1)</f>
        <v>0</v>
      </c>
      <c r="BN100" s="55">
        <f>ROUND(IF('Indicator Data'!R103=0,0,IF(LOG('Indicator Data'!R103)&gt;BN$195,10,IF(LOG('Indicator Data'!R103)&lt;BN$194,0,10-(BN$195-LOG('Indicator Data'!R103))/(BN$195-BN$194)*10))),1)</f>
        <v>0</v>
      </c>
      <c r="BO100" s="55">
        <f t="shared" si="158"/>
        <v>0</v>
      </c>
      <c r="BP100" s="56">
        <f>'Indicator Data'!Q103/'Indicator Data'!$CB103</f>
        <v>0</v>
      </c>
      <c r="BQ100" s="56">
        <f>'Indicator Data'!R103/'Indicator Data'!$CB103</f>
        <v>0</v>
      </c>
      <c r="BR100" s="55">
        <f t="shared" si="200"/>
        <v>0</v>
      </c>
      <c r="BS100" s="55">
        <f t="shared" si="201"/>
        <v>0</v>
      </c>
      <c r="BT100" s="55">
        <f t="shared" si="135"/>
        <v>0</v>
      </c>
      <c r="BU100" s="55">
        <f t="shared" si="159"/>
        <v>0</v>
      </c>
      <c r="BV100" s="55">
        <f>ROUND(IF('Indicator Data'!S103=0,0,IF(LOG('Indicator Data'!S103)&gt;BV$195,10,IF(LOG('Indicator Data'!S103)&lt;BV$194,0,10-(BV$195-LOG('Indicator Data'!S103))/(BV$195-BV$194)*10))),1)</f>
        <v>0</v>
      </c>
      <c r="BW100" s="55">
        <f>ROUND(IF('Indicator Data'!T103=0,0,IF(LOG('Indicator Data'!T103)&gt;BW$195,10,IF(LOG('Indicator Data'!T103)&lt;BW$194,0,10-(BW$195-LOG('Indicator Data'!T103))/(BW$195-BW$194)*10))),1)</f>
        <v>0</v>
      </c>
      <c r="BX100" s="55">
        <f t="shared" si="160"/>
        <v>0</v>
      </c>
      <c r="BY100" s="56">
        <f>'Indicator Data'!S103/'Indicator Data'!$CB103</f>
        <v>0</v>
      </c>
      <c r="BZ100" s="56">
        <f>'Indicator Data'!T103/'Indicator Data'!$CB103</f>
        <v>0</v>
      </c>
      <c r="CA100" s="55">
        <f t="shared" si="202"/>
        <v>0</v>
      </c>
      <c r="CB100" s="55">
        <f t="shared" si="203"/>
        <v>0</v>
      </c>
      <c r="CC100" s="55">
        <f t="shared" si="161"/>
        <v>0</v>
      </c>
      <c r="CD100" s="55">
        <f t="shared" si="162"/>
        <v>0</v>
      </c>
      <c r="CE100" s="55">
        <f t="shared" si="163"/>
        <v>0</v>
      </c>
      <c r="CF100" s="55">
        <f>ROUND(IF('Indicator Data'!U103=0,0,IF(LOG('Indicator Data'!U103)&gt;CF$195,10,IF(LOG('Indicator Data'!U103)&lt;CF$194,0,10-(CF$195-LOG('Indicator Data'!U103))/(CF$195-CF$194)*10))),1)</f>
        <v>7.3</v>
      </c>
      <c r="CG100" s="56">
        <f>'Indicator Data'!U103/'Indicator Data'!$CB103</f>
        <v>0.19067044768930544</v>
      </c>
      <c r="CH100" s="55">
        <f t="shared" si="204"/>
        <v>2.1</v>
      </c>
      <c r="CI100" s="55">
        <f t="shared" si="164"/>
        <v>5.3</v>
      </c>
      <c r="CJ100" s="55">
        <f>ROUND(IF('Indicator Data'!V103=0,0,IF(LOG('Indicator Data'!V103)&gt;CJ$195,10,IF(LOG('Indicator Data'!V103)&lt;CJ$194,0,10-(CJ$195-LOG('Indicator Data'!V103))/(CJ$195-CJ$194)*10))),1)</f>
        <v>8.1</v>
      </c>
      <c r="CK100" s="56">
        <f>IF('Indicator Data'!V103/'Indicator Data'!$CB103&gt;1,1,'Indicator Data'!V103/'Indicator Data'!$CB103)</f>
        <v>0.73472068657925971</v>
      </c>
      <c r="CL100" s="55">
        <f t="shared" si="205"/>
        <v>7.3</v>
      </c>
      <c r="CM100" s="55">
        <f t="shared" si="165"/>
        <v>7.7</v>
      </c>
      <c r="CN100" s="55">
        <f>ROUND(IF('Indicator Data'!W103=0,0,IF(LOG('Indicator Data'!W103)&gt;CN$195,10,IF(LOG('Indicator Data'!W103)&lt;CN$194,0,10-(CN$195-LOG('Indicator Data'!W103))/(CN$195-CN$194)*10))),1)</f>
        <v>6.7</v>
      </c>
      <c r="CO100" s="56">
        <f>'Indicator Data'!W103/'Indicator Data'!$CB103</f>
        <v>7.6053724325669134E-2</v>
      </c>
      <c r="CP100" s="55">
        <f t="shared" si="206"/>
        <v>0.8</v>
      </c>
      <c r="CQ100" s="55">
        <f t="shared" si="166"/>
        <v>4.4000000000000004</v>
      </c>
      <c r="CR100" s="55">
        <f t="shared" si="207"/>
        <v>4.9000000000000004</v>
      </c>
      <c r="CS100" s="55">
        <f>IF('Indicator Data'!BR103="No data","x",ROUND(IF('Indicator Data'!BR103&gt;CS$195,0,IF('Indicator Data'!BR103&lt;CS$194,10,(CS$195-'Indicator Data'!BR103)/(CS$195-CS$194)*10)),1))</f>
        <v>0</v>
      </c>
      <c r="CT100" s="55">
        <f>IF('Indicator Data'!BS103="No data","x",ROUND(IF('Indicator Data'!BS103&gt;CT$195,0,IF('Indicator Data'!BS103&lt;CT$194,10,(CT$195-'Indicator Data'!BS103)/(CT$195-CT$194)*10)),1))</f>
        <v>0.2</v>
      </c>
      <c r="CU100" s="55" t="str">
        <f>IF('Indicator Data'!AC103="No data","x",ROUND(IF('Indicator Data'!AC103&gt;CU$195,0,IF('Indicator Data'!AC103&lt;CU$194,10,(CU$195-'Indicator Data'!AC103)/(CU$195-CU$194)*10)),1))</f>
        <v>x</v>
      </c>
      <c r="CV100" s="55">
        <f t="shared" si="208"/>
        <v>0.1</v>
      </c>
      <c r="CW100" s="55">
        <f>IF('Indicator Data'!X103="No data","x",ROUND(IF(LOG('Indicator Data'!X103)&gt;CW$195,10,IF(LOG('Indicator Data'!X103)&lt;CW$194,0,10-(CW$195-LOG('Indicator Data'!X103))/(CW$195-CW$194)*10)),1))</f>
        <v>1.9</v>
      </c>
      <c r="CX100" s="55">
        <f>IF('Indicator Data'!Y103="No data","x",ROUND(IF('Indicator Data'!Y103&gt;CX$195,10,IF('Indicator Data'!Y103&lt;CX$194,0,10-(CX$195-'Indicator Data'!Y103)/(CX$195-CX$194)*10)),1))</f>
        <v>3.7</v>
      </c>
      <c r="CY100" s="55">
        <f>IF('Indicator Data'!Z103="No data","x",ROUND(IF('Indicator Data'!Z103&gt;CY$195,10,IF('Indicator Data'!Z103&lt;CY$194,0,10-(CY$195-'Indicator Data'!Z103)/(CY$195-CY$194)*10)),1))</f>
        <v>8</v>
      </c>
      <c r="CZ100" s="55" t="str">
        <f>IF('Indicator Data'!AA103="No data","x",ROUND(IF('Indicator Data'!AA103&gt;CZ$195,10,IF('Indicator Data'!AA103&lt;CZ$194,0,10-(CZ$195-'Indicator Data'!AA103)/(CZ$195-CZ$194)*10)),1))</f>
        <v>x</v>
      </c>
      <c r="DA100" s="55">
        <f t="shared" si="167"/>
        <v>4.5</v>
      </c>
      <c r="DB100" s="55">
        <f t="shared" si="168"/>
        <v>3</v>
      </c>
      <c r="DC100" s="55" t="str">
        <f>IF('Indicator Data'!AF103="No data","x",ROUND(IF('Indicator Data'!AF103&gt;DC$195,10,IF('Indicator Data'!AF103&lt;DC$194,0,10-(DC$195-'Indicator Data'!AF103)/(DC$195-DC$194)*10)),1))</f>
        <v>x</v>
      </c>
      <c r="DD100" s="55">
        <f>IF('Indicator Data'!AG103="No data","x",ROUND(IF('Indicator Data'!AG103&gt;DD$195,10,IF('Indicator Data'!AG103&lt;DD$194,0,10-(DD$195-'Indicator Data'!AG103)/(DD$195-DD$194)*10)),1))</f>
        <v>2.9</v>
      </c>
      <c r="DE100" s="55">
        <f t="shared" si="169"/>
        <v>4.0999999999999996</v>
      </c>
      <c r="DF100" s="55">
        <f>IF('Indicator Data'!AB103="No data","x",ROUND(IF('Indicator Data'!AB103&gt;DF$195,10,IF('Indicator Data'!AB103&lt;DF$194,0,10-(DF$195-'Indicator Data'!AB103)/(DF$195-DF$194)*10)),1))</f>
        <v>0</v>
      </c>
      <c r="DG100" s="55">
        <f t="shared" si="170"/>
        <v>0.1</v>
      </c>
      <c r="DH100" s="184">
        <f>IF('Indicator Data'!AD103="No data","x",'Indicator Data'!AD103/'Indicator Data'!$CA103)</f>
        <v>3.4083600432197758E-4</v>
      </c>
      <c r="DI100" s="55">
        <f t="shared" si="171"/>
        <v>6.6</v>
      </c>
      <c r="DJ100" s="55">
        <f>IF('Indicator Data'!AE103="No data","x",ROUND(IF('Indicator Data'!AE103&gt;DJ$195,0,IF('Indicator Data'!AE103&lt;DJ$194,10,(DJ$195-'Indicator Data'!AE103)/(DJ$195-DJ$194)*10)),1))</f>
        <v>8</v>
      </c>
      <c r="DK100" s="55">
        <f t="shared" si="172"/>
        <v>7.3</v>
      </c>
      <c r="DL100" s="55">
        <f t="shared" si="173"/>
        <v>3.8</v>
      </c>
      <c r="DM100" s="57">
        <f t="shared" si="209"/>
        <v>3.1</v>
      </c>
      <c r="DN100" s="58">
        <f t="shared" si="210"/>
        <v>3.7</v>
      </c>
      <c r="DO100" s="55">
        <f>ROUND(IF('Indicator Data'!AH103=0,0,IF('Indicator Data'!AH103&gt;DO$195,10,IF('Indicator Data'!AH103&lt;DO$194,0,10-(DO$195-'Indicator Data'!AH103)/(DO$195-DO$194)*10))),1)</f>
        <v>10</v>
      </c>
      <c r="DP100" s="55">
        <f>ROUND(IF('Indicator Data'!AI103=0,0,IF(LOG('Indicator Data'!AI103)&gt;LOG(DP$195),10,IF(LOG('Indicator Data'!AI103)&lt;LOG(DP$194),0,10-(LOG(DP$195)-LOG('Indicator Data'!AI103))/(LOG(DP$195)-LOG(DP$194))*10))),1)</f>
        <v>9.8000000000000007</v>
      </c>
      <c r="DQ100" s="57">
        <f t="shared" si="211"/>
        <v>9.9</v>
      </c>
      <c r="DR100" s="55">
        <f>'Indicator Data'!AJ103</f>
        <v>5</v>
      </c>
      <c r="DS100" s="55">
        <f>'Indicator Data'!AK103</f>
        <v>0</v>
      </c>
      <c r="DT100" s="57">
        <f t="shared" si="212"/>
        <v>10</v>
      </c>
      <c r="DU100" s="58">
        <f t="shared" si="213"/>
        <v>10</v>
      </c>
      <c r="DV100" s="15"/>
      <c r="DW100" s="103"/>
    </row>
    <row r="101" spans="1:127" s="4" customFormat="1" x14ac:dyDescent="0.25">
      <c r="A101" s="121" t="str">
        <f>'Indicator Data'!A104</f>
        <v>Liechtenstein</v>
      </c>
      <c r="B101" s="59" t="str">
        <f>'Indicator Data'!B104</f>
        <v>LIE</v>
      </c>
      <c r="C101" s="55">
        <f>ROUND(IF('Indicator Data'!C104=0,0.1,IF(LOG('Indicator Data'!C104)&gt;C$195,10,IF(LOG('Indicator Data'!C104)&lt;C$194,0,10-(C$195-LOG('Indicator Data'!C104))/(C$195-C$194)*10))),1)</f>
        <v>2.2000000000000002</v>
      </c>
      <c r="D101" s="55">
        <f>ROUND(IF('Indicator Data'!D104=0,0.1,IF(LOG('Indicator Data'!D104)&gt;D$195,10,IF(LOG('Indicator Data'!D104)&lt;D$194,0,10-(D$195-LOG('Indicator Data'!D104))/(D$195-D$194)*10))),1)</f>
        <v>0.1</v>
      </c>
      <c r="E101" s="55">
        <f t="shared" si="174"/>
        <v>1.2</v>
      </c>
      <c r="F101" s="55">
        <f>IF('Indicator Data'!E104="No data",0.1,(ROUND(IF('Indicator Data'!E104=0,0,IF(LOG('Indicator Data'!E104)&gt;F$195,10,IF(LOG('Indicator Data'!E104)&lt;F$194,0,10-(F$195-LOG('Indicator Data'!E104))/(F$195-F$194)*10))),1)))</f>
        <v>0.1</v>
      </c>
      <c r="G101" s="55">
        <f>ROUND(IF('Indicator Data'!F104=0,0,IF(LOG('Indicator Data'!F104)&gt;G$195,10,IF(LOG('Indicator Data'!F104)&lt;G$194,0,10-(G$195-LOG('Indicator Data'!F104))/(G$195-G$194)*10))),1)</f>
        <v>0</v>
      </c>
      <c r="H101" s="55">
        <f>ROUND(IF('Indicator Data'!G104=0,0,IF(LOG('Indicator Data'!G104)&gt;H$195,10,IF(LOG('Indicator Data'!G104)&lt;H$194,0,10-(H$195-LOG('Indicator Data'!G104))/(H$195-H$194)*10))),1)</f>
        <v>0</v>
      </c>
      <c r="I101" s="55">
        <f>ROUND(IF('Indicator Data'!H104=0,0,IF(LOG('Indicator Data'!H104)&gt;I$195,10,IF(LOG('Indicator Data'!H104)&lt;I$194,0,10-(I$195-LOG('Indicator Data'!H104))/(I$195-I$194)*10))),1)</f>
        <v>0</v>
      </c>
      <c r="J101" s="55">
        <f t="shared" si="175"/>
        <v>0</v>
      </c>
      <c r="K101" s="55">
        <f>ROUND(IF('Indicator Data'!I104=0,0,IF(LOG('Indicator Data'!I104)&gt;K$195,10,IF(LOG('Indicator Data'!I104)&lt;K$194,0,10-(K$195-LOG('Indicator Data'!I104))/(K$195-K$194)*10))),1)</f>
        <v>0</v>
      </c>
      <c r="L101" s="55">
        <f t="shared" si="176"/>
        <v>0</v>
      </c>
      <c r="M101" s="55">
        <f>ROUND(IF('Indicator Data'!J104=0,0,IF(LOG('Indicator Data'!J104)&gt;M$195,10,IF(LOG('Indicator Data'!J104)&lt;M$194,0,10-(M$195-LOG('Indicator Data'!J104))/(M$195-M$194)*10))),1)</f>
        <v>0</v>
      </c>
      <c r="N101" s="56">
        <f>'Indicator Data'!C104/'Indicator Data'!$CB104</f>
        <v>2.1052491138791839E-3</v>
      </c>
      <c r="O101" s="56">
        <f>'Indicator Data'!D104/'Indicator Data'!$CB104</f>
        <v>0</v>
      </c>
      <c r="P101" s="56" t="str">
        <f>IF(F101=0.1,"x",'Indicator Data'!E104/'Indicator Data'!$CB104)</f>
        <v>x</v>
      </c>
      <c r="Q101" s="56">
        <f>'Indicator Data'!F104/'Indicator Data'!$CB104</f>
        <v>0</v>
      </c>
      <c r="R101" s="56">
        <f>'Indicator Data'!G104/'Indicator Data'!$CB104</f>
        <v>0</v>
      </c>
      <c r="S101" s="56">
        <f>'Indicator Data'!H104/'Indicator Data'!$CB104</f>
        <v>0</v>
      </c>
      <c r="T101" s="56">
        <f>'Indicator Data'!I104/'Indicator Data'!$CB104</f>
        <v>0</v>
      </c>
      <c r="U101" s="56">
        <f>'Indicator Data'!J104/'Indicator Data'!$CB104</f>
        <v>0</v>
      </c>
      <c r="V101" s="55">
        <f t="shared" si="177"/>
        <v>10</v>
      </c>
      <c r="W101" s="55">
        <f t="shared" si="178"/>
        <v>0</v>
      </c>
      <c r="X101" s="55">
        <f t="shared" si="179"/>
        <v>7.6</v>
      </c>
      <c r="Y101" s="55">
        <f t="shared" si="180"/>
        <v>0.1</v>
      </c>
      <c r="Z101" s="55">
        <f t="shared" si="181"/>
        <v>0</v>
      </c>
      <c r="AA101" s="55">
        <f t="shared" si="182"/>
        <v>0</v>
      </c>
      <c r="AB101" s="55">
        <f t="shared" si="183"/>
        <v>0</v>
      </c>
      <c r="AC101" s="55">
        <f t="shared" si="184"/>
        <v>0</v>
      </c>
      <c r="AD101" s="55">
        <f t="shared" si="185"/>
        <v>0</v>
      </c>
      <c r="AE101" s="55">
        <f t="shared" si="186"/>
        <v>0</v>
      </c>
      <c r="AF101" s="55">
        <f t="shared" si="187"/>
        <v>0</v>
      </c>
      <c r="AG101" s="55">
        <f>ROUND(IF('Indicator Data'!K104=0,0,IF('Indicator Data'!K104&gt;AG$195,10,IF('Indicator Data'!K104&lt;AG$194,0,10-(AG$195-'Indicator Data'!K104)/(AG$195-AG$194)*10))),1)</f>
        <v>0</v>
      </c>
      <c r="AH101" s="55">
        <f t="shared" si="188"/>
        <v>6.1</v>
      </c>
      <c r="AI101" s="55">
        <f t="shared" si="189"/>
        <v>0.1</v>
      </c>
      <c r="AJ101" s="55">
        <f t="shared" si="190"/>
        <v>0</v>
      </c>
      <c r="AK101" s="55">
        <f t="shared" si="191"/>
        <v>0</v>
      </c>
      <c r="AL101" s="55">
        <f t="shared" si="192"/>
        <v>0</v>
      </c>
      <c r="AM101" s="55">
        <f t="shared" si="193"/>
        <v>0</v>
      </c>
      <c r="AN101" s="55">
        <f t="shared" si="194"/>
        <v>0</v>
      </c>
      <c r="AO101" s="183">
        <f t="shared" si="195"/>
        <v>5.2</v>
      </c>
      <c r="AP101" s="183">
        <f t="shared" si="148"/>
        <v>0.1</v>
      </c>
      <c r="AQ101" s="183">
        <f t="shared" si="196"/>
        <v>0</v>
      </c>
      <c r="AR101" s="183">
        <f t="shared" si="197"/>
        <v>0</v>
      </c>
      <c r="AS101" s="55">
        <f t="shared" si="198"/>
        <v>0</v>
      </c>
      <c r="AT101" s="55" t="str">
        <f>IF('Indicator Data'!L104="No data","x",IF('Indicator Data'!CC104&lt;1000,"x",ROUND((IF('Indicator Data'!L104&gt;AT$195,10,IF('Indicator Data'!L104&lt;AT$194,0,10-(AT$195-'Indicator Data'!L104)/(AT$195-AT$194)*10))),1)))</f>
        <v>x</v>
      </c>
      <c r="AU101" s="183">
        <f t="shared" si="199"/>
        <v>0</v>
      </c>
      <c r="AV101" s="55">
        <f>IF('Indicator Data'!M104="No data","x",ROUND(IF('Indicator Data'!M104=0,0,IF(LOG('Indicator Data'!M104)&gt;AV$195,10,IF(LOG('Indicator Data'!M104)&lt;AV$194,0,10-(AV$195-LOG('Indicator Data'!M104))/(AV$195-AV$194)*10))),1))</f>
        <v>0</v>
      </c>
      <c r="AW101" s="56">
        <f>IF(AV101="x","x",'Indicator Data'!M104/'Indicator Data'!$CB104)</f>
        <v>0</v>
      </c>
      <c r="AX101" s="55">
        <f t="shared" si="149"/>
        <v>0</v>
      </c>
      <c r="AY101" s="55">
        <f t="shared" si="150"/>
        <v>0</v>
      </c>
      <c r="AZ101" s="55" t="str">
        <f>IF('Indicator Data'!N104="No data","x",ROUND(IF('Indicator Data'!N104=0,0,IF(LOG('Indicator Data'!N104)&gt;AZ$195,10,IF(LOG('Indicator Data'!N104)&lt;AZ$194,0,10-(AZ$195-LOG('Indicator Data'!N104))/(AZ$195-AZ$194)*10))),1))</f>
        <v>x</v>
      </c>
      <c r="BA101" s="56" t="str">
        <f>IF(AZ101="x","x",'Indicator Data'!N104/'Indicator Data'!$CB104)</f>
        <v>x</v>
      </c>
      <c r="BB101" s="55" t="str">
        <f t="shared" si="151"/>
        <v>x</v>
      </c>
      <c r="BC101" s="55" t="str">
        <f t="shared" si="152"/>
        <v>x</v>
      </c>
      <c r="BD101" s="55" t="str">
        <f>IF('Indicator Data'!O104="No data","x",ROUND(IF('Indicator Data'!O104=0,0,IF(LOG('Indicator Data'!O104)&gt;BD$195,10,IF(LOG('Indicator Data'!O104)&lt;BD$194,0,10-(BD$195-LOG('Indicator Data'!O104))/(BD$195-BD$194)*10))),1))</f>
        <v>x</v>
      </c>
      <c r="BE101" s="56" t="str">
        <f>IF(BD101="x","x",'Indicator Data'!O104/'Indicator Data'!$CB104)</f>
        <v>x</v>
      </c>
      <c r="BF101" s="55" t="str">
        <f t="shared" si="153"/>
        <v>x</v>
      </c>
      <c r="BG101" s="55" t="str">
        <f t="shared" si="154"/>
        <v>x</v>
      </c>
      <c r="BH101" s="55" t="str">
        <f>IF('Indicator Data'!P104="No data","x",ROUND(IF('Indicator Data'!P104=0,0,IF(LOG('Indicator Data'!P104)&gt;BH$195,10,IF(LOG('Indicator Data'!P104)&lt;BH$194,0,10-(BH$195-LOG('Indicator Data'!P104))/(BH$195-BH$194)*10))),1))</f>
        <v>x</v>
      </c>
      <c r="BI101" s="56" t="str">
        <f>IF(BH101="x","x",'Indicator Data'!P104/'Indicator Data'!$CB104)</f>
        <v>x</v>
      </c>
      <c r="BJ101" s="55" t="str">
        <f t="shared" si="155"/>
        <v>x</v>
      </c>
      <c r="BK101" s="55" t="str">
        <f t="shared" si="156"/>
        <v>x</v>
      </c>
      <c r="BL101" s="55">
        <f t="shared" si="157"/>
        <v>0</v>
      </c>
      <c r="BM101" s="55">
        <f>ROUND(IF('Indicator Data'!Q104=0,0,IF(LOG('Indicator Data'!Q104)&gt;BM$195,10,IF(LOG('Indicator Data'!Q104)&lt;BM$194,0,10-(BM$195-LOG('Indicator Data'!Q104))/(BM$195-BM$194)*10))),1)</f>
        <v>0</v>
      </c>
      <c r="BN101" s="55">
        <f>ROUND(IF('Indicator Data'!R104=0,0,IF(LOG('Indicator Data'!R104)&gt;BN$195,10,IF(LOG('Indicator Data'!R104)&lt;BN$194,0,10-(BN$195-LOG('Indicator Data'!R104))/(BN$195-BN$194)*10))),1)</f>
        <v>0</v>
      </c>
      <c r="BO101" s="55">
        <f t="shared" si="158"/>
        <v>0</v>
      </c>
      <c r="BP101" s="56">
        <f>'Indicator Data'!Q104/'Indicator Data'!$CB104</f>
        <v>0</v>
      </c>
      <c r="BQ101" s="56">
        <f>'Indicator Data'!R104/'Indicator Data'!$CB104</f>
        <v>0</v>
      </c>
      <c r="BR101" s="55">
        <f t="shared" si="200"/>
        <v>0</v>
      </c>
      <c r="BS101" s="55">
        <f t="shared" si="201"/>
        <v>0</v>
      </c>
      <c r="BT101" s="55">
        <f t="shared" si="135"/>
        <v>0</v>
      </c>
      <c r="BU101" s="55">
        <f t="shared" si="159"/>
        <v>0</v>
      </c>
      <c r="BV101" s="55">
        <f>ROUND(IF('Indicator Data'!S104=0,0,IF(LOG('Indicator Data'!S104)&gt;BV$195,10,IF(LOG('Indicator Data'!S104)&lt;BV$194,0,10-(BV$195-LOG('Indicator Data'!S104))/(BV$195-BV$194)*10))),1)</f>
        <v>0</v>
      </c>
      <c r="BW101" s="55">
        <f>ROUND(IF('Indicator Data'!T104=0,0,IF(LOG('Indicator Data'!T104)&gt;BW$195,10,IF(LOG('Indicator Data'!T104)&lt;BW$194,0,10-(BW$195-LOG('Indicator Data'!T104))/(BW$195-BW$194)*10))),1)</f>
        <v>0</v>
      </c>
      <c r="BX101" s="55">
        <f t="shared" si="160"/>
        <v>0</v>
      </c>
      <c r="BY101" s="56">
        <f>'Indicator Data'!S104/'Indicator Data'!$CB104</f>
        <v>0</v>
      </c>
      <c r="BZ101" s="56">
        <f>'Indicator Data'!T104/'Indicator Data'!$CB104</f>
        <v>0</v>
      </c>
      <c r="CA101" s="55">
        <f t="shared" si="202"/>
        <v>0</v>
      </c>
      <c r="CB101" s="55">
        <f t="shared" si="203"/>
        <v>0</v>
      </c>
      <c r="CC101" s="55">
        <f t="shared" si="161"/>
        <v>0</v>
      </c>
      <c r="CD101" s="55">
        <f t="shared" si="162"/>
        <v>0</v>
      </c>
      <c r="CE101" s="55">
        <f t="shared" si="163"/>
        <v>0</v>
      </c>
      <c r="CF101" s="55">
        <f>ROUND(IF('Indicator Data'!U104=0,0,IF(LOG('Indicator Data'!U104)&gt;CF$195,10,IF(LOG('Indicator Data'!U104)&lt;CF$194,0,10-(CF$195-LOG('Indicator Data'!U104))/(CF$195-CF$194)*10))),1)</f>
        <v>0</v>
      </c>
      <c r="CG101" s="56">
        <f>'Indicator Data'!U104/'Indicator Data'!$CB104</f>
        <v>0</v>
      </c>
      <c r="CH101" s="55">
        <f t="shared" si="204"/>
        <v>0</v>
      </c>
      <c r="CI101" s="55">
        <f t="shared" si="164"/>
        <v>0</v>
      </c>
      <c r="CJ101" s="55">
        <f>ROUND(IF('Indicator Data'!V104=0,0,IF(LOG('Indicator Data'!V104)&gt;CJ$195,10,IF(LOG('Indicator Data'!V104)&lt;CJ$194,0,10-(CJ$195-LOG('Indicator Data'!V104))/(CJ$195-CJ$194)*10))),1)</f>
        <v>0</v>
      </c>
      <c r="CK101" s="56">
        <f>IF('Indicator Data'!V104/'Indicator Data'!$CB104&gt;1,1,'Indicator Data'!V104/'Indicator Data'!$CB104)</f>
        <v>0</v>
      </c>
      <c r="CL101" s="55">
        <f t="shared" si="205"/>
        <v>0</v>
      </c>
      <c r="CM101" s="55">
        <f t="shared" si="165"/>
        <v>0</v>
      </c>
      <c r="CN101" s="55">
        <f>ROUND(IF('Indicator Data'!W104=0,0,IF(LOG('Indicator Data'!W104)&gt;CN$195,10,IF(LOG('Indicator Data'!W104)&lt;CN$194,0,10-(CN$195-LOG('Indicator Data'!W104))/(CN$195-CN$194)*10))),1)</f>
        <v>0</v>
      </c>
      <c r="CO101" s="56">
        <f>'Indicator Data'!W104/'Indicator Data'!$CB104</f>
        <v>0</v>
      </c>
      <c r="CP101" s="55">
        <f t="shared" si="206"/>
        <v>0</v>
      </c>
      <c r="CQ101" s="55">
        <f t="shared" si="166"/>
        <v>0</v>
      </c>
      <c r="CR101" s="55">
        <f t="shared" si="207"/>
        <v>0</v>
      </c>
      <c r="CS101" s="55">
        <f>IF('Indicator Data'!BR104="No data","x",ROUND(IF('Indicator Data'!BR104&gt;CS$195,0,IF('Indicator Data'!BR104&lt;CS$194,10,(CS$195-'Indicator Data'!BR104)/(CS$195-CS$194)*10)),1))</f>
        <v>0</v>
      </c>
      <c r="CT101" s="55">
        <f>IF('Indicator Data'!BS104="No data","x",ROUND(IF('Indicator Data'!BS104&gt;CT$195,0,IF('Indicator Data'!BS104&lt;CT$194,10,(CT$195-'Indicator Data'!BS104)/(CT$195-CT$194)*10)),1))</f>
        <v>0</v>
      </c>
      <c r="CU101" s="55" t="str">
        <f>IF('Indicator Data'!AC104="No data","x",ROUND(IF('Indicator Data'!AC104&gt;CU$195,0,IF('Indicator Data'!AC104&lt;CU$194,10,(CU$195-'Indicator Data'!AC104)/(CU$195-CU$194)*10)),1))</f>
        <v>x</v>
      </c>
      <c r="CV101" s="55">
        <f t="shared" si="208"/>
        <v>0</v>
      </c>
      <c r="CW101" s="55">
        <f>IF('Indicator Data'!X104="No data","x",ROUND(IF(LOG('Indicator Data'!X104)&gt;CW$195,10,IF(LOG('Indicator Data'!X104)&lt;CW$194,0,10-(CW$195-LOG('Indicator Data'!X104))/(CW$195-CW$194)*10)),1))</f>
        <v>7.9</v>
      </c>
      <c r="CX101" s="55">
        <f>IF('Indicator Data'!Y104="No data","x",ROUND(IF('Indicator Data'!Y104&gt;CX$195,10,IF('Indicator Data'!Y104&lt;CX$194,0,10-(CX$195-'Indicator Data'!Y104)/(CX$195-CX$194)*10)),1))</f>
        <v>0.9</v>
      </c>
      <c r="CY101" s="55">
        <f>IF('Indicator Data'!Z104="No data","x",ROUND(IF('Indicator Data'!Z104&gt;CY$195,10,IF('Indicator Data'!Z104&lt;CY$194,0,10-(CY$195-'Indicator Data'!Z104)/(CY$195-CY$194)*10)),1))</f>
        <v>1.4</v>
      </c>
      <c r="CZ101" s="55">
        <f>IF('Indicator Data'!AA104="No data","x",ROUND(IF('Indicator Data'!AA104&gt;CZ$195,10,IF('Indicator Data'!AA104&lt;CZ$194,0,10-(CZ$195-'Indicator Data'!AA104)/(CZ$195-CZ$194)*10)),1))</f>
        <v>0.8</v>
      </c>
      <c r="DA101" s="55">
        <f t="shared" si="167"/>
        <v>2.8</v>
      </c>
      <c r="DB101" s="55">
        <f t="shared" si="168"/>
        <v>1.9</v>
      </c>
      <c r="DC101" s="55" t="str">
        <f>IF('Indicator Data'!AF104="No data","x",ROUND(IF('Indicator Data'!AF104&gt;DC$195,10,IF('Indicator Data'!AF104&lt;DC$194,0,10-(DC$195-'Indicator Data'!AF104)/(DC$195-DC$194)*10)),1))</f>
        <v>x</v>
      </c>
      <c r="DD101" s="55" t="str">
        <f>IF('Indicator Data'!AG104="No data","x",ROUND(IF('Indicator Data'!AG104&gt;DD$195,10,IF('Indicator Data'!AG104&lt;DD$194,0,10-(DD$195-'Indicator Data'!AG104)/(DD$195-DD$194)*10)),1))</f>
        <v>x</v>
      </c>
      <c r="DE101" s="55">
        <f t="shared" si="169"/>
        <v>2.8</v>
      </c>
      <c r="DF101" s="55">
        <f>IF('Indicator Data'!AB104="No data","x",ROUND(IF('Indicator Data'!AB104&gt;DF$195,10,IF('Indicator Data'!AB104&lt;DF$194,0,10-(DF$195-'Indicator Data'!AB104)/(DF$195-DF$194)*10)),1))</f>
        <v>0</v>
      </c>
      <c r="DG101" s="55">
        <f t="shared" si="170"/>
        <v>0</v>
      </c>
      <c r="DH101" s="184">
        <f>IF('Indicator Data'!AD104="No data","x",'Indicator Data'!AD104/'Indicator Data'!$CA104)</f>
        <v>4.7343503419253023E-4</v>
      </c>
      <c r="DI101" s="55">
        <f t="shared" si="171"/>
        <v>5.3</v>
      </c>
      <c r="DJ101" s="55" t="str">
        <f>IF('Indicator Data'!AE104="No data","x",ROUND(IF('Indicator Data'!AE104&gt;DJ$195,0,IF('Indicator Data'!AE104&lt;DJ$194,10,(DJ$195-'Indicator Data'!AE104)/(DJ$195-DJ$194)*10)),1))</f>
        <v>x</v>
      </c>
      <c r="DK101" s="55">
        <f t="shared" si="172"/>
        <v>5.3</v>
      </c>
      <c r="DL101" s="55">
        <f t="shared" si="173"/>
        <v>2.7</v>
      </c>
      <c r="DM101" s="57">
        <f t="shared" si="209"/>
        <v>1.2</v>
      </c>
      <c r="DN101" s="58">
        <f t="shared" si="210"/>
        <v>1.3</v>
      </c>
      <c r="DO101" s="55">
        <f>ROUND(IF('Indicator Data'!AH104=0,0,IF('Indicator Data'!AH104&gt;DO$195,10,IF('Indicator Data'!AH104&lt;DO$194,0,10-(DO$195-'Indicator Data'!AH104)/(DO$195-DO$194)*10))),1)</f>
        <v>0</v>
      </c>
      <c r="DP101" s="55">
        <f>ROUND(IF('Indicator Data'!AI104=0,0,IF(LOG('Indicator Data'!AI104)&gt;LOG(DP$195),10,IF(LOG('Indicator Data'!AI104)&lt;LOG(DP$194),0,10-(LOG(DP$195)-LOG('Indicator Data'!AI104))/(LOG(DP$195)-LOG(DP$194))*10))),1)</f>
        <v>0</v>
      </c>
      <c r="DQ101" s="57">
        <f t="shared" si="211"/>
        <v>0</v>
      </c>
      <c r="DR101" s="55">
        <f>'Indicator Data'!AJ104</f>
        <v>0</v>
      </c>
      <c r="DS101" s="55">
        <f>'Indicator Data'!AK104</f>
        <v>0</v>
      </c>
      <c r="DT101" s="57">
        <f t="shared" si="212"/>
        <v>0</v>
      </c>
      <c r="DU101" s="58">
        <f t="shared" si="213"/>
        <v>0</v>
      </c>
      <c r="DV101" s="15"/>
      <c r="DW101" s="103"/>
    </row>
    <row r="102" spans="1:127" s="4" customFormat="1" x14ac:dyDescent="0.25">
      <c r="A102" s="121" t="str">
        <f>'Indicator Data'!A105</f>
        <v>Lithuania</v>
      </c>
      <c r="B102" s="59" t="str">
        <f>'Indicator Data'!B105</f>
        <v>LTU</v>
      </c>
      <c r="C102" s="55">
        <f>ROUND(IF('Indicator Data'!C105=0,0.1,IF(LOG('Indicator Data'!C105)&gt;C$195,10,IF(LOG('Indicator Data'!C105)&lt;C$194,0,10-(C$195-LOG('Indicator Data'!C105))/(C$195-C$194)*10))),1)</f>
        <v>0.1</v>
      </c>
      <c r="D102" s="55">
        <f>ROUND(IF('Indicator Data'!D105=0,0.1,IF(LOG('Indicator Data'!D105)&gt;D$195,10,IF(LOG('Indicator Data'!D105)&lt;D$194,0,10-(D$195-LOG('Indicator Data'!D105))/(D$195-D$194)*10))),1)</f>
        <v>0.1</v>
      </c>
      <c r="E102" s="55">
        <f t="shared" si="174"/>
        <v>0.1</v>
      </c>
      <c r="F102" s="55">
        <f>IF('Indicator Data'!E105="No data",0.1,(ROUND(IF('Indicator Data'!E105=0,0,IF(LOG('Indicator Data'!E105)&gt;F$195,10,IF(LOG('Indicator Data'!E105)&lt;F$194,0,10-(F$195-LOG('Indicator Data'!E105))/(F$195-F$194)*10))),1)))</f>
        <v>5.5</v>
      </c>
      <c r="G102" s="55">
        <f>ROUND(IF('Indicator Data'!F105=0,0,IF(LOG('Indicator Data'!F105)&gt;G$195,10,IF(LOG('Indicator Data'!F105)&lt;G$194,0,10-(G$195-LOG('Indicator Data'!F105))/(G$195-G$194)*10))),1)</f>
        <v>0</v>
      </c>
      <c r="H102" s="55">
        <f>ROUND(IF('Indicator Data'!G105=0,0,IF(LOG('Indicator Data'!G105)&gt;H$195,10,IF(LOG('Indicator Data'!G105)&lt;H$194,0,10-(H$195-LOG('Indicator Data'!G105))/(H$195-H$194)*10))),1)</f>
        <v>0</v>
      </c>
      <c r="I102" s="55">
        <f>ROUND(IF('Indicator Data'!H105=0,0,IF(LOG('Indicator Data'!H105)&gt;I$195,10,IF(LOG('Indicator Data'!H105)&lt;I$194,0,10-(I$195-LOG('Indicator Data'!H105))/(I$195-I$194)*10))),1)</f>
        <v>0</v>
      </c>
      <c r="J102" s="55">
        <f t="shared" si="175"/>
        <v>0</v>
      </c>
      <c r="K102" s="55">
        <f>ROUND(IF('Indicator Data'!I105=0,0,IF(LOG('Indicator Data'!I105)&gt;K$195,10,IF(LOG('Indicator Data'!I105)&lt;K$194,0,10-(K$195-LOG('Indicator Data'!I105))/(K$195-K$194)*10))),1)</f>
        <v>0</v>
      </c>
      <c r="L102" s="55">
        <f t="shared" si="176"/>
        <v>0</v>
      </c>
      <c r="M102" s="55">
        <f>ROUND(IF('Indicator Data'!J105=0,0,IF(LOG('Indicator Data'!J105)&gt;M$195,10,IF(LOG('Indicator Data'!J105)&lt;M$194,0,10-(M$195-LOG('Indicator Data'!J105))/(M$195-M$194)*10))),1)</f>
        <v>0</v>
      </c>
      <c r="N102" s="56">
        <f>'Indicator Data'!C105/'Indicator Data'!$CB105</f>
        <v>0</v>
      </c>
      <c r="O102" s="56">
        <f>'Indicator Data'!D105/'Indicator Data'!$CB105</f>
        <v>0</v>
      </c>
      <c r="P102" s="56">
        <f>IF(F102=0.1,"x",'Indicator Data'!E105/'Indicator Data'!$CB105)</f>
        <v>5.4858968691080673E-3</v>
      </c>
      <c r="Q102" s="56">
        <f>'Indicator Data'!F105/'Indicator Data'!$CB105</f>
        <v>0</v>
      </c>
      <c r="R102" s="56">
        <f>'Indicator Data'!G105/'Indicator Data'!$CB105</f>
        <v>0</v>
      </c>
      <c r="S102" s="56">
        <f>'Indicator Data'!H105/'Indicator Data'!$CB105</f>
        <v>0</v>
      </c>
      <c r="T102" s="56">
        <f>'Indicator Data'!I105/'Indicator Data'!$CB105</f>
        <v>0</v>
      </c>
      <c r="U102" s="56">
        <f>'Indicator Data'!J105/'Indicator Data'!$CB105</f>
        <v>0</v>
      </c>
      <c r="V102" s="55">
        <f t="shared" si="177"/>
        <v>0</v>
      </c>
      <c r="W102" s="55">
        <f t="shared" si="178"/>
        <v>0</v>
      </c>
      <c r="X102" s="55">
        <f t="shared" si="179"/>
        <v>0</v>
      </c>
      <c r="Y102" s="55">
        <f t="shared" si="180"/>
        <v>3.7</v>
      </c>
      <c r="Z102" s="55">
        <f t="shared" si="181"/>
        <v>0</v>
      </c>
      <c r="AA102" s="55">
        <f t="shared" si="182"/>
        <v>0</v>
      </c>
      <c r="AB102" s="55">
        <f t="shared" si="183"/>
        <v>0</v>
      </c>
      <c r="AC102" s="55">
        <f t="shared" si="184"/>
        <v>0</v>
      </c>
      <c r="AD102" s="55">
        <f t="shared" si="185"/>
        <v>0</v>
      </c>
      <c r="AE102" s="55">
        <f t="shared" si="186"/>
        <v>0</v>
      </c>
      <c r="AF102" s="55">
        <f t="shared" si="187"/>
        <v>0</v>
      </c>
      <c r="AG102" s="55">
        <f>ROUND(IF('Indicator Data'!K105=0,0,IF('Indicator Data'!K105&gt;AG$195,10,IF('Indicator Data'!K105&lt;AG$194,0,10-(AG$195-'Indicator Data'!K105)/(AG$195-AG$194)*10))),1)</f>
        <v>2.9</v>
      </c>
      <c r="AH102" s="55">
        <f t="shared" si="188"/>
        <v>0.1</v>
      </c>
      <c r="AI102" s="55">
        <f t="shared" si="189"/>
        <v>0.1</v>
      </c>
      <c r="AJ102" s="55">
        <f t="shared" si="190"/>
        <v>0</v>
      </c>
      <c r="AK102" s="55">
        <f t="shared" si="191"/>
        <v>0</v>
      </c>
      <c r="AL102" s="55">
        <f t="shared" si="192"/>
        <v>0</v>
      </c>
      <c r="AM102" s="55">
        <f t="shared" si="193"/>
        <v>0</v>
      </c>
      <c r="AN102" s="55">
        <f t="shared" si="194"/>
        <v>0</v>
      </c>
      <c r="AO102" s="183">
        <f t="shared" si="195"/>
        <v>0.1</v>
      </c>
      <c r="AP102" s="183">
        <f t="shared" si="148"/>
        <v>4.7</v>
      </c>
      <c r="AQ102" s="183">
        <f t="shared" si="196"/>
        <v>0</v>
      </c>
      <c r="AR102" s="183">
        <f t="shared" si="197"/>
        <v>0</v>
      </c>
      <c r="AS102" s="55">
        <f t="shared" si="198"/>
        <v>1.5</v>
      </c>
      <c r="AT102" s="55">
        <f>IF('Indicator Data'!L105="No data","x",IF('Indicator Data'!CC105&lt;1000,"x",ROUND((IF('Indicator Data'!L105&gt;AT$195,10,IF('Indicator Data'!L105&lt;AT$194,0,10-(AT$195-'Indicator Data'!L105)/(AT$195-AT$194)*10))),1)))</f>
        <v>5.0999999999999996</v>
      </c>
      <c r="AU102" s="183">
        <f t="shared" si="199"/>
        <v>3.3</v>
      </c>
      <c r="AV102" s="55">
        <f>IF('Indicator Data'!M105="No data","x",ROUND(IF('Indicator Data'!M105=0,0,IF(LOG('Indicator Data'!M105)&gt;AV$195,10,IF(LOG('Indicator Data'!M105)&lt;AV$194,0,10-(AV$195-LOG('Indicator Data'!M105))/(AV$195-AV$194)*10))),1))</f>
        <v>0</v>
      </c>
      <c r="AW102" s="56">
        <f>IF(AV102="x","x",'Indicator Data'!M105/'Indicator Data'!$CB105)</f>
        <v>0</v>
      </c>
      <c r="AX102" s="55">
        <f t="shared" si="149"/>
        <v>0</v>
      </c>
      <c r="AY102" s="55">
        <f t="shared" si="150"/>
        <v>0</v>
      </c>
      <c r="AZ102" s="55" t="str">
        <f>IF('Indicator Data'!N105="No data","x",ROUND(IF('Indicator Data'!N105=0,0,IF(LOG('Indicator Data'!N105)&gt;AZ$195,10,IF(LOG('Indicator Data'!N105)&lt;AZ$194,0,10-(AZ$195-LOG('Indicator Data'!N105))/(AZ$195-AZ$194)*10))),1))</f>
        <v>x</v>
      </c>
      <c r="BA102" s="56" t="str">
        <f>IF(AZ102="x","x",'Indicator Data'!N105/'Indicator Data'!$CB105)</f>
        <v>x</v>
      </c>
      <c r="BB102" s="55" t="str">
        <f t="shared" si="151"/>
        <v>x</v>
      </c>
      <c r="BC102" s="55" t="str">
        <f t="shared" si="152"/>
        <v>x</v>
      </c>
      <c r="BD102" s="55" t="str">
        <f>IF('Indicator Data'!O105="No data","x",ROUND(IF('Indicator Data'!O105=0,0,IF(LOG('Indicator Data'!O105)&gt;BD$195,10,IF(LOG('Indicator Data'!O105)&lt;BD$194,0,10-(BD$195-LOG('Indicator Data'!O105))/(BD$195-BD$194)*10))),1))</f>
        <v>x</v>
      </c>
      <c r="BE102" s="56" t="str">
        <f>IF(BD102="x","x",'Indicator Data'!O105/'Indicator Data'!$CB105)</f>
        <v>x</v>
      </c>
      <c r="BF102" s="55" t="str">
        <f t="shared" si="153"/>
        <v>x</v>
      </c>
      <c r="BG102" s="55" t="str">
        <f t="shared" si="154"/>
        <v>x</v>
      </c>
      <c r="BH102" s="55" t="str">
        <f>IF('Indicator Data'!P105="No data","x",ROUND(IF('Indicator Data'!P105=0,0,IF(LOG('Indicator Data'!P105)&gt;BH$195,10,IF(LOG('Indicator Data'!P105)&lt;BH$194,0,10-(BH$195-LOG('Indicator Data'!P105))/(BH$195-BH$194)*10))),1))</f>
        <v>x</v>
      </c>
      <c r="BI102" s="56" t="str">
        <f>IF(BH102="x","x",'Indicator Data'!P105/'Indicator Data'!$CB105)</f>
        <v>x</v>
      </c>
      <c r="BJ102" s="55" t="str">
        <f t="shared" si="155"/>
        <v>x</v>
      </c>
      <c r="BK102" s="55" t="str">
        <f t="shared" si="156"/>
        <v>x</v>
      </c>
      <c r="BL102" s="55">
        <f t="shared" si="157"/>
        <v>0</v>
      </c>
      <c r="BM102" s="55">
        <f>ROUND(IF('Indicator Data'!Q105=0,0,IF(LOG('Indicator Data'!Q105)&gt;BM$195,10,IF(LOG('Indicator Data'!Q105)&lt;BM$194,0,10-(BM$195-LOG('Indicator Data'!Q105))/(BM$195-BM$194)*10))),1)</f>
        <v>0</v>
      </c>
      <c r="BN102" s="55">
        <f>ROUND(IF('Indicator Data'!R105=0,0,IF(LOG('Indicator Data'!R105)&gt;BN$195,10,IF(LOG('Indicator Data'!R105)&lt;BN$194,0,10-(BN$195-LOG('Indicator Data'!R105))/(BN$195-BN$194)*10))),1)</f>
        <v>0</v>
      </c>
      <c r="BO102" s="55">
        <f t="shared" si="158"/>
        <v>0</v>
      </c>
      <c r="BP102" s="56">
        <f>'Indicator Data'!Q105/'Indicator Data'!$CB105</f>
        <v>0</v>
      </c>
      <c r="BQ102" s="56">
        <f>'Indicator Data'!R105/'Indicator Data'!$CB105</f>
        <v>0</v>
      </c>
      <c r="BR102" s="55">
        <f t="shared" si="200"/>
        <v>0</v>
      </c>
      <c r="BS102" s="55">
        <f t="shared" si="201"/>
        <v>0</v>
      </c>
      <c r="BT102" s="55">
        <f t="shared" si="135"/>
        <v>0</v>
      </c>
      <c r="BU102" s="55">
        <f t="shared" si="159"/>
        <v>0</v>
      </c>
      <c r="BV102" s="55">
        <f>ROUND(IF('Indicator Data'!S105=0,0,IF(LOG('Indicator Data'!S105)&gt;BV$195,10,IF(LOG('Indicator Data'!S105)&lt;BV$194,0,10-(BV$195-LOG('Indicator Data'!S105))/(BV$195-BV$194)*10))),1)</f>
        <v>0</v>
      </c>
      <c r="BW102" s="55">
        <f>ROUND(IF('Indicator Data'!T105=0,0,IF(LOG('Indicator Data'!T105)&gt;BW$195,10,IF(LOG('Indicator Data'!T105)&lt;BW$194,0,10-(BW$195-LOG('Indicator Data'!T105))/(BW$195-BW$194)*10))),1)</f>
        <v>0</v>
      </c>
      <c r="BX102" s="55">
        <f t="shared" si="160"/>
        <v>0</v>
      </c>
      <c r="BY102" s="56">
        <f>'Indicator Data'!S105/'Indicator Data'!$CB105</f>
        <v>0</v>
      </c>
      <c r="BZ102" s="56">
        <f>'Indicator Data'!T105/'Indicator Data'!$CB105</f>
        <v>0</v>
      </c>
      <c r="CA102" s="55">
        <f t="shared" si="202"/>
        <v>0</v>
      </c>
      <c r="CB102" s="55">
        <f t="shared" si="203"/>
        <v>0</v>
      </c>
      <c r="CC102" s="55">
        <f t="shared" si="161"/>
        <v>0</v>
      </c>
      <c r="CD102" s="55">
        <f t="shared" si="162"/>
        <v>0</v>
      </c>
      <c r="CE102" s="55">
        <f t="shared" si="163"/>
        <v>0</v>
      </c>
      <c r="CF102" s="55">
        <f>ROUND(IF('Indicator Data'!U105=0,0,IF(LOG('Indicator Data'!U105)&gt;CF$195,10,IF(LOG('Indicator Data'!U105)&lt;CF$194,0,10-(CF$195-LOG('Indicator Data'!U105))/(CF$195-CF$194)*10))),1)</f>
        <v>0</v>
      </c>
      <c r="CG102" s="56">
        <f>'Indicator Data'!U105/'Indicator Data'!$CB105</f>
        <v>0</v>
      </c>
      <c r="CH102" s="55">
        <f t="shared" si="204"/>
        <v>0</v>
      </c>
      <c r="CI102" s="55">
        <f t="shared" si="164"/>
        <v>0</v>
      </c>
      <c r="CJ102" s="55">
        <f>ROUND(IF('Indicator Data'!V105=0,0,IF(LOG('Indicator Data'!V105)&gt;CJ$195,10,IF(LOG('Indicator Data'!V105)&lt;CJ$194,0,10-(CJ$195-LOG('Indicator Data'!V105))/(CJ$195-CJ$194)*10))),1)</f>
        <v>0</v>
      </c>
      <c r="CK102" s="56">
        <f>IF('Indicator Data'!V105/'Indicator Data'!$CB105&gt;1,1,'Indicator Data'!V105/'Indicator Data'!$CB105)</f>
        <v>0</v>
      </c>
      <c r="CL102" s="55">
        <f t="shared" si="205"/>
        <v>0</v>
      </c>
      <c r="CM102" s="55">
        <f t="shared" si="165"/>
        <v>0</v>
      </c>
      <c r="CN102" s="55">
        <f>ROUND(IF('Indicator Data'!W105=0,0,IF(LOG('Indicator Data'!W105)&gt;CN$195,10,IF(LOG('Indicator Data'!W105)&lt;CN$194,0,10-(CN$195-LOG('Indicator Data'!W105))/(CN$195-CN$194)*10))),1)</f>
        <v>0</v>
      </c>
      <c r="CO102" s="56">
        <f>'Indicator Data'!W105/'Indicator Data'!$CB105</f>
        <v>0</v>
      </c>
      <c r="CP102" s="55">
        <f t="shared" si="206"/>
        <v>0</v>
      </c>
      <c r="CQ102" s="55">
        <f t="shared" si="166"/>
        <v>0</v>
      </c>
      <c r="CR102" s="55">
        <f t="shared" si="207"/>
        <v>0</v>
      </c>
      <c r="CS102" s="55">
        <f>IF('Indicator Data'!BR105="No data","x",ROUND(IF('Indicator Data'!BR105&gt;CS$195,0,IF('Indicator Data'!BR105&lt;CS$194,10,(CS$195-'Indicator Data'!BR105)/(CS$195-CS$194)*10)),1))</f>
        <v>0.7</v>
      </c>
      <c r="CT102" s="55">
        <f>IF('Indicator Data'!BS105="No data","x",ROUND(IF('Indicator Data'!BS105&gt;CT$195,0,IF('Indicator Data'!BS105&lt;CT$194,10,(CT$195-'Indicator Data'!BS105)/(CT$195-CT$194)*10)),1))</f>
        <v>0.4</v>
      </c>
      <c r="CU102" s="55" t="str">
        <f>IF('Indicator Data'!AC105="No data","x",ROUND(IF('Indicator Data'!AC105&gt;CU$195,0,IF('Indicator Data'!AC105&lt;CU$194,10,(CU$195-'Indicator Data'!AC105)/(CU$195-CU$194)*10)),1))</f>
        <v>x</v>
      </c>
      <c r="CV102" s="55">
        <f t="shared" si="208"/>
        <v>0.6</v>
      </c>
      <c r="CW102" s="55">
        <f>IF('Indicator Data'!X105="No data","x",ROUND(IF(LOG('Indicator Data'!X105)&gt;CW$195,10,IF(LOG('Indicator Data'!X105)&lt;CW$194,0,10-(CW$195-LOG('Indicator Data'!X105))/(CW$195-CW$194)*10)),1))</f>
        <v>5.5</v>
      </c>
      <c r="CX102" s="55">
        <f>IF('Indicator Data'!Y105="No data","x",ROUND(IF('Indicator Data'!Y105&gt;CX$195,10,IF('Indicator Data'!Y105&lt;CX$194,0,10-(CX$195-'Indicator Data'!Y105)/(CX$195-CX$194)*10)),1))</f>
        <v>0</v>
      </c>
      <c r="CY102" s="55">
        <f>IF('Indicator Data'!Z105="No data","x",ROUND(IF('Indicator Data'!Z105&gt;CY$195,10,IF('Indicator Data'!Z105&lt;CY$194,0,10-(CY$195-'Indicator Data'!Z105)/(CY$195-CY$194)*10)),1))</f>
        <v>6.8</v>
      </c>
      <c r="CZ102" s="55">
        <f>IF('Indicator Data'!AA105="No data","x",ROUND(IF('Indicator Data'!AA105&gt;CZ$195,10,IF('Indicator Data'!AA105&lt;CZ$194,0,10-(CZ$195-'Indicator Data'!AA105)/(CZ$195-CZ$194)*10)),1))</f>
        <v>1</v>
      </c>
      <c r="DA102" s="55">
        <f t="shared" si="167"/>
        <v>3.3</v>
      </c>
      <c r="DB102" s="55">
        <f t="shared" si="168"/>
        <v>2.4</v>
      </c>
      <c r="DC102" s="55" t="str">
        <f>IF('Indicator Data'!AF105="No data","x",ROUND(IF('Indicator Data'!AF105&gt;DC$195,10,IF('Indicator Data'!AF105&lt;DC$194,0,10-(DC$195-'Indicator Data'!AF105)/(DC$195-DC$194)*10)),1))</f>
        <v>x</v>
      </c>
      <c r="DD102" s="55">
        <f>IF('Indicator Data'!AG105="No data","x",ROUND(IF('Indicator Data'!AG105&gt;DD$195,10,IF('Indicator Data'!AG105&lt;DD$194,0,10-(DD$195-'Indicator Data'!AG105)/(DD$195-DD$194)*10)),1))</f>
        <v>0.2</v>
      </c>
      <c r="DE102" s="55">
        <f t="shared" si="169"/>
        <v>2.7</v>
      </c>
      <c r="DF102" s="55">
        <f>IF('Indicator Data'!AB105="No data","x",ROUND(IF('Indicator Data'!AB105&gt;DF$195,10,IF('Indicator Data'!AB105&lt;DF$194,0,10-(DF$195-'Indicator Data'!AB105)/(DF$195-DF$194)*10)),1))</f>
        <v>0</v>
      </c>
      <c r="DG102" s="55">
        <f t="shared" si="170"/>
        <v>0.4</v>
      </c>
      <c r="DH102" s="184">
        <f>IF('Indicator Data'!AD105="No data","x",'Indicator Data'!AD105/'Indicator Data'!$CA105)</f>
        <v>1.1766065825467246E-3</v>
      </c>
      <c r="DI102" s="55">
        <f t="shared" si="171"/>
        <v>0</v>
      </c>
      <c r="DJ102" s="55">
        <f>IF('Indicator Data'!AE105="No data","x",ROUND(IF('Indicator Data'!AE105&gt;DJ$195,0,IF('Indicator Data'!AE105&lt;DJ$194,10,(DJ$195-'Indicator Data'!AE105)/(DJ$195-DJ$194)*10)),1))</f>
        <v>2</v>
      </c>
      <c r="DK102" s="55">
        <f t="shared" si="172"/>
        <v>1</v>
      </c>
      <c r="DL102" s="55">
        <f t="shared" si="173"/>
        <v>1.4</v>
      </c>
      <c r="DM102" s="57">
        <f t="shared" si="209"/>
        <v>1</v>
      </c>
      <c r="DN102" s="58">
        <f t="shared" si="210"/>
        <v>1.7</v>
      </c>
      <c r="DO102" s="55">
        <f>ROUND(IF('Indicator Data'!AH105=0,0,IF('Indicator Data'!AH105&gt;DO$195,10,IF('Indicator Data'!AH105&lt;DO$194,0,10-(DO$195-'Indicator Data'!AH105)/(DO$195-DO$194)*10))),1)</f>
        <v>0</v>
      </c>
      <c r="DP102" s="55">
        <f>ROUND(IF('Indicator Data'!AI105=0,0,IF(LOG('Indicator Data'!AI105)&gt;LOG(DP$195),10,IF(LOG('Indicator Data'!AI105)&lt;LOG(DP$194),0,10-(LOG(DP$195)-LOG('Indicator Data'!AI105))/(LOG(DP$195)-LOG(DP$194))*10))),1)</f>
        <v>0</v>
      </c>
      <c r="DQ102" s="57">
        <f t="shared" si="211"/>
        <v>0</v>
      </c>
      <c r="DR102" s="55">
        <f>'Indicator Data'!AJ105</f>
        <v>0</v>
      </c>
      <c r="DS102" s="55">
        <f>'Indicator Data'!AK105</f>
        <v>0</v>
      </c>
      <c r="DT102" s="57">
        <f t="shared" si="212"/>
        <v>0</v>
      </c>
      <c r="DU102" s="58">
        <f t="shared" si="213"/>
        <v>0</v>
      </c>
      <c r="DV102" s="15"/>
      <c r="DW102" s="103"/>
    </row>
    <row r="103" spans="1:127" s="4" customFormat="1" x14ac:dyDescent="0.25">
      <c r="A103" s="121" t="str">
        <f>'Indicator Data'!A106</f>
        <v>Luxembourg</v>
      </c>
      <c r="B103" s="59" t="str">
        <f>'Indicator Data'!B106</f>
        <v>LUX</v>
      </c>
      <c r="C103" s="55">
        <f>ROUND(IF('Indicator Data'!C106=0,0.1,IF(LOG('Indicator Data'!C106)&gt;C$195,10,IF(LOG('Indicator Data'!C106)&lt;C$194,0,10-(C$195-LOG('Indicator Data'!C106))/(C$195-C$194)*10))),1)</f>
        <v>0.3</v>
      </c>
      <c r="D103" s="55">
        <f>ROUND(IF('Indicator Data'!D106=0,0.1,IF(LOG('Indicator Data'!D106)&gt;D$195,10,IF(LOG('Indicator Data'!D106)&lt;D$194,0,10-(D$195-LOG('Indicator Data'!D106))/(D$195-D$194)*10))),1)</f>
        <v>0.1</v>
      </c>
      <c r="E103" s="55">
        <f t="shared" si="174"/>
        <v>0.2</v>
      </c>
      <c r="F103" s="55">
        <f>IF('Indicator Data'!E106="No data",0.1,(ROUND(IF('Indicator Data'!E106=0,0,IF(LOG('Indicator Data'!E106)&gt;F$195,10,IF(LOG('Indicator Data'!E106)&lt;F$194,0,10-(F$195-LOG('Indicator Data'!E106))/(F$195-F$194)*10))),1)))</f>
        <v>2.6</v>
      </c>
      <c r="G103" s="55">
        <f>ROUND(IF('Indicator Data'!F106=0,0,IF(LOG('Indicator Data'!F106)&gt;G$195,10,IF(LOG('Indicator Data'!F106)&lt;G$194,0,10-(G$195-LOG('Indicator Data'!F106))/(G$195-G$194)*10))),1)</f>
        <v>0</v>
      </c>
      <c r="H103" s="55">
        <f>ROUND(IF('Indicator Data'!G106=0,0,IF(LOG('Indicator Data'!G106)&gt;H$195,10,IF(LOG('Indicator Data'!G106)&lt;H$194,0,10-(H$195-LOG('Indicator Data'!G106))/(H$195-H$194)*10))),1)</f>
        <v>0</v>
      </c>
      <c r="I103" s="55">
        <f>ROUND(IF('Indicator Data'!H106=0,0,IF(LOG('Indicator Data'!H106)&gt;I$195,10,IF(LOG('Indicator Data'!H106)&lt;I$194,0,10-(I$195-LOG('Indicator Data'!H106))/(I$195-I$194)*10))),1)</f>
        <v>0</v>
      </c>
      <c r="J103" s="55">
        <f t="shared" si="175"/>
        <v>0</v>
      </c>
      <c r="K103" s="55">
        <f>ROUND(IF('Indicator Data'!I106=0,0,IF(LOG('Indicator Data'!I106)&gt;K$195,10,IF(LOG('Indicator Data'!I106)&lt;K$194,0,10-(K$195-LOG('Indicator Data'!I106))/(K$195-K$194)*10))),1)</f>
        <v>0</v>
      </c>
      <c r="L103" s="55">
        <f t="shared" si="176"/>
        <v>0</v>
      </c>
      <c r="M103" s="55">
        <f>ROUND(IF('Indicator Data'!J106=0,0,IF(LOG('Indicator Data'!J106)&gt;M$195,10,IF(LOG('Indicator Data'!J106)&lt;M$194,0,10-(M$195-LOG('Indicator Data'!J106))/(M$195-M$194)*10))),1)</f>
        <v>0</v>
      </c>
      <c r="N103" s="56">
        <f>'Indicator Data'!C106/'Indicator Data'!$CB106</f>
        <v>2.436490580034063E-5</v>
      </c>
      <c r="O103" s="56">
        <f>'Indicator Data'!D106/'Indicator Data'!$CB106</f>
        <v>0</v>
      </c>
      <c r="P103" s="56">
        <f>IF(F103=0.1,"x",'Indicator Data'!E106/'Indicator Data'!$CB106)</f>
        <v>1.9082146458838311E-3</v>
      </c>
      <c r="Q103" s="56">
        <f>'Indicator Data'!F106/'Indicator Data'!$CB106</f>
        <v>0</v>
      </c>
      <c r="R103" s="56">
        <f>'Indicator Data'!G106/'Indicator Data'!$CB106</f>
        <v>0</v>
      </c>
      <c r="S103" s="56">
        <f>'Indicator Data'!H106/'Indicator Data'!$CB106</f>
        <v>0</v>
      </c>
      <c r="T103" s="56">
        <f>'Indicator Data'!I106/'Indicator Data'!$CB106</f>
        <v>0</v>
      </c>
      <c r="U103" s="56">
        <f>'Indicator Data'!J106/'Indicator Data'!$CB106</f>
        <v>0</v>
      </c>
      <c r="V103" s="55">
        <f t="shared" si="177"/>
        <v>0.1</v>
      </c>
      <c r="W103" s="55">
        <f t="shared" si="178"/>
        <v>0</v>
      </c>
      <c r="X103" s="55">
        <f t="shared" si="179"/>
        <v>0.1</v>
      </c>
      <c r="Y103" s="55">
        <f t="shared" si="180"/>
        <v>1.3</v>
      </c>
      <c r="Z103" s="55">
        <f t="shared" si="181"/>
        <v>0</v>
      </c>
      <c r="AA103" s="55">
        <f t="shared" si="182"/>
        <v>0</v>
      </c>
      <c r="AB103" s="55">
        <f t="shared" si="183"/>
        <v>0</v>
      </c>
      <c r="AC103" s="55">
        <f t="shared" si="184"/>
        <v>0</v>
      </c>
      <c r="AD103" s="55">
        <f t="shared" si="185"/>
        <v>0</v>
      </c>
      <c r="AE103" s="55">
        <f t="shared" si="186"/>
        <v>0</v>
      </c>
      <c r="AF103" s="55">
        <f t="shared" si="187"/>
        <v>0</v>
      </c>
      <c r="AG103" s="55">
        <f>ROUND(IF('Indicator Data'!K106=0,0,IF('Indicator Data'!K106&gt;AG$195,10,IF('Indicator Data'!K106&lt;AG$194,0,10-(AG$195-'Indicator Data'!K106)/(AG$195-AG$194)*10))),1)</f>
        <v>0</v>
      </c>
      <c r="AH103" s="55">
        <f t="shared" si="188"/>
        <v>0.2</v>
      </c>
      <c r="AI103" s="55">
        <f t="shared" si="189"/>
        <v>0.1</v>
      </c>
      <c r="AJ103" s="55">
        <f t="shared" si="190"/>
        <v>0</v>
      </c>
      <c r="AK103" s="55">
        <f t="shared" si="191"/>
        <v>0</v>
      </c>
      <c r="AL103" s="55">
        <f t="shared" si="192"/>
        <v>0</v>
      </c>
      <c r="AM103" s="55">
        <f t="shared" si="193"/>
        <v>0</v>
      </c>
      <c r="AN103" s="55">
        <f t="shared" si="194"/>
        <v>0</v>
      </c>
      <c r="AO103" s="183">
        <f t="shared" si="195"/>
        <v>0.2</v>
      </c>
      <c r="AP103" s="183">
        <f t="shared" si="148"/>
        <v>2</v>
      </c>
      <c r="AQ103" s="183">
        <f t="shared" si="196"/>
        <v>0</v>
      </c>
      <c r="AR103" s="183">
        <f t="shared" si="197"/>
        <v>0</v>
      </c>
      <c r="AS103" s="55">
        <f t="shared" si="198"/>
        <v>0</v>
      </c>
      <c r="AT103" s="55">
        <f>IF('Indicator Data'!L106="No data","x",IF('Indicator Data'!CC106&lt;1000,"x",ROUND((IF('Indicator Data'!L106&gt;AT$195,10,IF('Indicator Data'!L106&lt;AT$194,0,10-(AT$195-'Indicator Data'!L106)/(AT$195-AT$194)*10))),1)))</f>
        <v>0</v>
      </c>
      <c r="AU103" s="183">
        <f t="shared" si="199"/>
        <v>0</v>
      </c>
      <c r="AV103" s="55">
        <f>IF('Indicator Data'!M106="No data","x",ROUND(IF('Indicator Data'!M106=0,0,IF(LOG('Indicator Data'!M106)&gt;AV$195,10,IF(LOG('Indicator Data'!M106)&lt;AV$194,0,10-(AV$195-LOG('Indicator Data'!M106))/(AV$195-AV$194)*10))),1))</f>
        <v>0</v>
      </c>
      <c r="AW103" s="56">
        <f>IF(AV103="x","x",'Indicator Data'!M106/'Indicator Data'!$CB106)</f>
        <v>0</v>
      </c>
      <c r="AX103" s="55">
        <f t="shared" si="149"/>
        <v>0</v>
      </c>
      <c r="AY103" s="55">
        <f t="shared" si="150"/>
        <v>0</v>
      </c>
      <c r="AZ103" s="55" t="str">
        <f>IF('Indicator Data'!N106="No data","x",ROUND(IF('Indicator Data'!N106=0,0,IF(LOG('Indicator Data'!N106)&gt;AZ$195,10,IF(LOG('Indicator Data'!N106)&lt;AZ$194,0,10-(AZ$195-LOG('Indicator Data'!N106))/(AZ$195-AZ$194)*10))),1))</f>
        <v>x</v>
      </c>
      <c r="BA103" s="56" t="str">
        <f>IF(AZ103="x","x",'Indicator Data'!N106/'Indicator Data'!$CB106)</f>
        <v>x</v>
      </c>
      <c r="BB103" s="55" t="str">
        <f t="shared" si="151"/>
        <v>x</v>
      </c>
      <c r="BC103" s="55" t="str">
        <f t="shared" si="152"/>
        <v>x</v>
      </c>
      <c r="BD103" s="55" t="str">
        <f>IF('Indicator Data'!O106="No data","x",ROUND(IF('Indicator Data'!O106=0,0,IF(LOG('Indicator Data'!O106)&gt;BD$195,10,IF(LOG('Indicator Data'!O106)&lt;BD$194,0,10-(BD$195-LOG('Indicator Data'!O106))/(BD$195-BD$194)*10))),1))</f>
        <v>x</v>
      </c>
      <c r="BE103" s="56" t="str">
        <f>IF(BD103="x","x",'Indicator Data'!O106/'Indicator Data'!$CB106)</f>
        <v>x</v>
      </c>
      <c r="BF103" s="55" t="str">
        <f t="shared" si="153"/>
        <v>x</v>
      </c>
      <c r="BG103" s="55" t="str">
        <f t="shared" si="154"/>
        <v>x</v>
      </c>
      <c r="BH103" s="55" t="str">
        <f>IF('Indicator Data'!P106="No data","x",ROUND(IF('Indicator Data'!P106=0,0,IF(LOG('Indicator Data'!P106)&gt;BH$195,10,IF(LOG('Indicator Data'!P106)&lt;BH$194,0,10-(BH$195-LOG('Indicator Data'!P106))/(BH$195-BH$194)*10))),1))</f>
        <v>x</v>
      </c>
      <c r="BI103" s="56" t="str">
        <f>IF(BH103="x","x",'Indicator Data'!P106/'Indicator Data'!$CB106)</f>
        <v>x</v>
      </c>
      <c r="BJ103" s="55" t="str">
        <f t="shared" si="155"/>
        <v>x</v>
      </c>
      <c r="BK103" s="55" t="str">
        <f t="shared" si="156"/>
        <v>x</v>
      </c>
      <c r="BL103" s="55">
        <f t="shared" si="157"/>
        <v>0</v>
      </c>
      <c r="BM103" s="55">
        <f>ROUND(IF('Indicator Data'!Q106=0,0,IF(LOG('Indicator Data'!Q106)&gt;BM$195,10,IF(LOG('Indicator Data'!Q106)&lt;BM$194,0,10-(BM$195-LOG('Indicator Data'!Q106))/(BM$195-BM$194)*10))),1)</f>
        <v>0</v>
      </c>
      <c r="BN103" s="55">
        <f>ROUND(IF('Indicator Data'!R106=0,0,IF(LOG('Indicator Data'!R106)&gt;BN$195,10,IF(LOG('Indicator Data'!R106)&lt;BN$194,0,10-(BN$195-LOG('Indicator Data'!R106))/(BN$195-BN$194)*10))),1)</f>
        <v>0</v>
      </c>
      <c r="BO103" s="55">
        <f t="shared" si="158"/>
        <v>0</v>
      </c>
      <c r="BP103" s="56">
        <f>'Indicator Data'!Q106/'Indicator Data'!$CB106</f>
        <v>0</v>
      </c>
      <c r="BQ103" s="56">
        <f>'Indicator Data'!R106/'Indicator Data'!$CB106</f>
        <v>0</v>
      </c>
      <c r="BR103" s="55">
        <f t="shared" si="200"/>
        <v>0</v>
      </c>
      <c r="BS103" s="55">
        <f t="shared" si="201"/>
        <v>0</v>
      </c>
      <c r="BT103" s="55">
        <f t="shared" si="135"/>
        <v>0</v>
      </c>
      <c r="BU103" s="55">
        <f t="shared" si="159"/>
        <v>0</v>
      </c>
      <c r="BV103" s="55">
        <f>ROUND(IF('Indicator Data'!S106=0,0,IF(LOG('Indicator Data'!S106)&gt;BV$195,10,IF(LOG('Indicator Data'!S106)&lt;BV$194,0,10-(BV$195-LOG('Indicator Data'!S106))/(BV$195-BV$194)*10))),1)</f>
        <v>0</v>
      </c>
      <c r="BW103" s="55">
        <f>ROUND(IF('Indicator Data'!T106=0,0,IF(LOG('Indicator Data'!T106)&gt;BW$195,10,IF(LOG('Indicator Data'!T106)&lt;BW$194,0,10-(BW$195-LOG('Indicator Data'!T106))/(BW$195-BW$194)*10))),1)</f>
        <v>0</v>
      </c>
      <c r="BX103" s="55">
        <f t="shared" si="160"/>
        <v>0</v>
      </c>
      <c r="BY103" s="56">
        <f>'Indicator Data'!S106/'Indicator Data'!$CB106</f>
        <v>0</v>
      </c>
      <c r="BZ103" s="56">
        <f>'Indicator Data'!T106/'Indicator Data'!$CB106</f>
        <v>0</v>
      </c>
      <c r="CA103" s="55">
        <f t="shared" si="202"/>
        <v>0</v>
      </c>
      <c r="CB103" s="55">
        <f t="shared" si="203"/>
        <v>0</v>
      </c>
      <c r="CC103" s="55">
        <f t="shared" si="161"/>
        <v>0</v>
      </c>
      <c r="CD103" s="55">
        <f t="shared" si="162"/>
        <v>0</v>
      </c>
      <c r="CE103" s="55">
        <f t="shared" si="163"/>
        <v>0</v>
      </c>
      <c r="CF103" s="55">
        <f>ROUND(IF('Indicator Data'!U106=0,0,IF(LOG('Indicator Data'!U106)&gt;CF$195,10,IF(LOG('Indicator Data'!U106)&lt;CF$194,0,10-(CF$195-LOG('Indicator Data'!U106))/(CF$195-CF$194)*10))),1)</f>
        <v>0</v>
      </c>
      <c r="CG103" s="56">
        <f>'Indicator Data'!U106/'Indicator Data'!$CB106</f>
        <v>0</v>
      </c>
      <c r="CH103" s="55">
        <f t="shared" si="204"/>
        <v>0</v>
      </c>
      <c r="CI103" s="55">
        <f t="shared" si="164"/>
        <v>0</v>
      </c>
      <c r="CJ103" s="55">
        <f>ROUND(IF('Indicator Data'!V106=0,0,IF(LOG('Indicator Data'!V106)&gt;CJ$195,10,IF(LOG('Indicator Data'!V106)&lt;CJ$194,0,10-(CJ$195-LOG('Indicator Data'!V106))/(CJ$195-CJ$194)*10))),1)</f>
        <v>0</v>
      </c>
      <c r="CK103" s="56">
        <f>IF('Indicator Data'!V106/'Indicator Data'!$CB106&gt;1,1,'Indicator Data'!V106/'Indicator Data'!$CB106)</f>
        <v>0</v>
      </c>
      <c r="CL103" s="55">
        <f t="shared" si="205"/>
        <v>0</v>
      </c>
      <c r="CM103" s="55">
        <f t="shared" si="165"/>
        <v>0</v>
      </c>
      <c r="CN103" s="55">
        <f>ROUND(IF('Indicator Data'!W106=0,0,IF(LOG('Indicator Data'!W106)&gt;CN$195,10,IF(LOG('Indicator Data'!W106)&lt;CN$194,0,10-(CN$195-LOG('Indicator Data'!W106))/(CN$195-CN$194)*10))),1)</f>
        <v>0</v>
      </c>
      <c r="CO103" s="56">
        <f>'Indicator Data'!W106/'Indicator Data'!$CB106</f>
        <v>0</v>
      </c>
      <c r="CP103" s="55">
        <f t="shared" si="206"/>
        <v>0</v>
      </c>
      <c r="CQ103" s="55">
        <f t="shared" si="166"/>
        <v>0</v>
      </c>
      <c r="CR103" s="55">
        <f t="shared" si="207"/>
        <v>0</v>
      </c>
      <c r="CS103" s="55">
        <f>IF('Indicator Data'!BR106="No data","x",ROUND(IF('Indicator Data'!BR106&gt;CS$195,0,IF('Indicator Data'!BR106&lt;CS$194,10,(CS$195-'Indicator Data'!BR106)/(CS$195-CS$194)*10)),1))</f>
        <v>0.3</v>
      </c>
      <c r="CT103" s="55">
        <f>IF('Indicator Data'!BS106="No data","x",ROUND(IF('Indicator Data'!BS106&gt;CT$195,0,IF('Indicator Data'!BS106&lt;CT$194,10,(CT$195-'Indicator Data'!BS106)/(CT$195-CT$194)*10)),1))</f>
        <v>0</v>
      </c>
      <c r="CU103" s="55" t="str">
        <f>IF('Indicator Data'!AC106="No data","x",ROUND(IF('Indicator Data'!AC106&gt;CU$195,0,IF('Indicator Data'!AC106&lt;CU$194,10,(CU$195-'Indicator Data'!AC106)/(CU$195-CU$194)*10)),1))</f>
        <v>x</v>
      </c>
      <c r="CV103" s="55">
        <f t="shared" si="208"/>
        <v>0.2</v>
      </c>
      <c r="CW103" s="55">
        <f>IF('Indicator Data'!X106="No data","x",ROUND(IF(LOG('Indicator Data'!X106)&gt;CW$195,10,IF(LOG('Indicator Data'!X106)&lt;CW$194,0,10-(CW$195-LOG('Indicator Data'!X106))/(CW$195-CW$194)*10)),1))</f>
        <v>8</v>
      </c>
      <c r="CX103" s="55">
        <f>IF('Indicator Data'!Y106="No data","x",ROUND(IF('Indicator Data'!Y106&gt;CX$195,10,IF('Indicator Data'!Y106&lt;CX$194,0,10-(CX$195-'Indicator Data'!Y106)/(CX$195-CX$194)*10)),1))</f>
        <v>4.3</v>
      </c>
      <c r="CY103" s="55">
        <f>IF('Indicator Data'!Z106="No data","x",ROUND(IF('Indicator Data'!Z106&gt;CY$195,10,IF('Indicator Data'!Z106&lt;CY$194,0,10-(CY$195-'Indicator Data'!Z106)/(CY$195-CY$194)*10)),1))</f>
        <v>9.1</v>
      </c>
      <c r="CZ103" s="55">
        <f>IF('Indicator Data'!AA106="No data","x",ROUND(IF('Indicator Data'!AA106&gt;CZ$195,10,IF('Indicator Data'!AA106&lt;CZ$194,0,10-(CZ$195-'Indicator Data'!AA106)/(CZ$195-CZ$194)*10)),1))</f>
        <v>1</v>
      </c>
      <c r="DA103" s="55">
        <f t="shared" si="167"/>
        <v>5.6</v>
      </c>
      <c r="DB103" s="55">
        <f t="shared" si="168"/>
        <v>3.8</v>
      </c>
      <c r="DC103" s="55" t="str">
        <f>IF('Indicator Data'!AF106="No data","x",ROUND(IF('Indicator Data'!AF106&gt;DC$195,10,IF('Indicator Data'!AF106&lt;DC$194,0,10-(DC$195-'Indicator Data'!AF106)/(DC$195-DC$194)*10)),1))</f>
        <v>x</v>
      </c>
      <c r="DD103" s="55">
        <f>IF('Indicator Data'!AG106="No data","x",ROUND(IF('Indicator Data'!AG106&gt;DD$195,10,IF('Indicator Data'!AG106&lt;DD$194,0,10-(DD$195-'Indicator Data'!AG106)/(DD$195-DD$194)*10)),1))</f>
        <v>0.2</v>
      </c>
      <c r="DE103" s="55">
        <f t="shared" si="169"/>
        <v>4.5</v>
      </c>
      <c r="DF103" s="55">
        <f>IF('Indicator Data'!AB106="No data","x",ROUND(IF('Indicator Data'!AB106&gt;DF$195,10,IF('Indicator Data'!AB106&lt;DF$194,0,10-(DF$195-'Indicator Data'!AB106)/(DF$195-DF$194)*10)),1))</f>
        <v>0</v>
      </c>
      <c r="DG103" s="55">
        <f t="shared" si="170"/>
        <v>0.1</v>
      </c>
      <c r="DH103" s="184" t="str">
        <f>IF('Indicator Data'!AD106="No data","x",'Indicator Data'!AD106/'Indicator Data'!$CA106)</f>
        <v>x</v>
      </c>
      <c r="DI103" s="55" t="str">
        <f t="shared" si="171"/>
        <v>x</v>
      </c>
      <c r="DJ103" s="55">
        <f>IF('Indicator Data'!AE106="No data","x",ROUND(IF('Indicator Data'!AE106&gt;DJ$195,0,IF('Indicator Data'!AE106&lt;DJ$194,10,(DJ$195-'Indicator Data'!AE106)/(DJ$195-DJ$194)*10)),1))</f>
        <v>2</v>
      </c>
      <c r="DK103" s="55">
        <f t="shared" si="172"/>
        <v>2</v>
      </c>
      <c r="DL103" s="55">
        <f t="shared" si="173"/>
        <v>2.2000000000000002</v>
      </c>
      <c r="DM103" s="57">
        <f t="shared" si="209"/>
        <v>1.6</v>
      </c>
      <c r="DN103" s="58">
        <f t="shared" si="210"/>
        <v>0.7</v>
      </c>
      <c r="DO103" s="55">
        <f>ROUND(IF('Indicator Data'!AH106=0,0,IF('Indicator Data'!AH106&gt;DO$195,10,IF('Indicator Data'!AH106&lt;DO$194,0,10-(DO$195-'Indicator Data'!AH106)/(DO$195-DO$194)*10))),1)</f>
        <v>0</v>
      </c>
      <c r="DP103" s="55">
        <f>ROUND(IF('Indicator Data'!AI106=0,0,IF(LOG('Indicator Data'!AI106)&gt;LOG(DP$195),10,IF(LOG('Indicator Data'!AI106)&lt;LOG(DP$194),0,10-(LOG(DP$195)-LOG('Indicator Data'!AI106))/(LOG(DP$195)-LOG(DP$194))*10))),1)</f>
        <v>0</v>
      </c>
      <c r="DQ103" s="57">
        <f t="shared" si="211"/>
        <v>0</v>
      </c>
      <c r="DR103" s="55">
        <f>'Indicator Data'!AJ106</f>
        <v>0</v>
      </c>
      <c r="DS103" s="55">
        <f>'Indicator Data'!AK106</f>
        <v>0</v>
      </c>
      <c r="DT103" s="57">
        <f t="shared" si="212"/>
        <v>0</v>
      </c>
      <c r="DU103" s="58">
        <f t="shared" si="213"/>
        <v>0</v>
      </c>
      <c r="DV103" s="15"/>
      <c r="DW103" s="103"/>
    </row>
    <row r="104" spans="1:127" s="4" customFormat="1" x14ac:dyDescent="0.25">
      <c r="A104" s="121" t="str">
        <f>'Indicator Data'!A107</f>
        <v>Madagascar</v>
      </c>
      <c r="B104" s="59" t="str">
        <f>'Indicator Data'!B107</f>
        <v>MDG</v>
      </c>
      <c r="C104" s="55">
        <f>ROUND(IF('Indicator Data'!C107=0,0.1,IF(LOG('Indicator Data'!C107)&gt;C$195,10,IF(LOG('Indicator Data'!C107)&lt;C$194,0,10-(C$195-LOG('Indicator Data'!C107))/(C$195-C$194)*10))),1)</f>
        <v>0.1</v>
      </c>
      <c r="D104" s="55">
        <f>ROUND(IF('Indicator Data'!D107=0,0.1,IF(LOG('Indicator Data'!D107)&gt;D$195,10,IF(LOG('Indicator Data'!D107)&lt;D$194,0,10-(D$195-LOG('Indicator Data'!D107))/(D$195-D$194)*10))),1)</f>
        <v>0.1</v>
      </c>
      <c r="E104" s="55">
        <f t="shared" si="174"/>
        <v>0.1</v>
      </c>
      <c r="F104" s="55">
        <f>IF('Indicator Data'!E107="No data",0.1,(ROUND(IF('Indicator Data'!E107=0,0,IF(LOG('Indicator Data'!E107)&gt;F$195,10,IF(LOG('Indicator Data'!E107)&lt;F$194,0,10-(F$195-LOG('Indicator Data'!E107))/(F$195-F$194)*10))),1)))</f>
        <v>8.3000000000000007</v>
      </c>
      <c r="G104" s="55">
        <f>ROUND(IF('Indicator Data'!F107=0,0,IF(LOG('Indicator Data'!F107)&gt;G$195,10,IF(LOG('Indicator Data'!F107)&lt;G$194,0,10-(G$195-LOG('Indicator Data'!F107))/(G$195-G$194)*10))),1)</f>
        <v>7.5</v>
      </c>
      <c r="H104" s="55">
        <f>ROUND(IF('Indicator Data'!G107=0,0,IF(LOG('Indicator Data'!G107)&gt;H$195,10,IF(LOG('Indicator Data'!G107)&lt;H$194,0,10-(H$195-LOG('Indicator Data'!G107))/(H$195-H$194)*10))),1)</f>
        <v>8.9</v>
      </c>
      <c r="I104" s="55">
        <f>ROUND(IF('Indicator Data'!H107=0,0,IF(LOG('Indicator Data'!H107)&gt;I$195,10,IF(LOG('Indicator Data'!H107)&lt;I$194,0,10-(I$195-LOG('Indicator Data'!H107))/(I$195-I$194)*10))),1)</f>
        <v>9.8000000000000007</v>
      </c>
      <c r="J104" s="55">
        <f t="shared" si="175"/>
        <v>9.4</v>
      </c>
      <c r="K104" s="55">
        <f>ROUND(IF('Indicator Data'!I107=0,0,IF(LOG('Indicator Data'!I107)&gt;K$195,10,IF(LOG('Indicator Data'!I107)&lt;K$194,0,10-(K$195-LOG('Indicator Data'!I107))/(K$195-K$194)*10))),1)</f>
        <v>7.4</v>
      </c>
      <c r="L104" s="55">
        <f t="shared" si="176"/>
        <v>8.6</v>
      </c>
      <c r="M104" s="55">
        <f>ROUND(IF('Indicator Data'!J107=0,0,IF(LOG('Indicator Data'!J107)&gt;M$195,10,IF(LOG('Indicator Data'!J107)&lt;M$194,0,10-(M$195-LOG('Indicator Data'!J107))/(M$195-M$194)*10))),1)</f>
        <v>10</v>
      </c>
      <c r="N104" s="56">
        <f>'Indicator Data'!C107/'Indicator Data'!$CB107</f>
        <v>0</v>
      </c>
      <c r="O104" s="56">
        <f>'Indicator Data'!D107/'Indicator Data'!$CB107</f>
        <v>0</v>
      </c>
      <c r="P104" s="56">
        <f>IF(F104=0.1,"x",'Indicator Data'!E107/'Indicator Data'!$CB107)</f>
        <v>8.4034416524625781E-3</v>
      </c>
      <c r="Q104" s="56">
        <f>'Indicator Data'!F107/'Indicator Data'!$CB107</f>
        <v>1.2573594329582359E-5</v>
      </c>
      <c r="R104" s="56">
        <f>'Indicator Data'!G107/'Indicator Data'!$CB107</f>
        <v>1.5506084757940589E-2</v>
      </c>
      <c r="S104" s="56">
        <f>'Indicator Data'!H107/'Indicator Data'!$CB107</f>
        <v>3.1525404395134011E-3</v>
      </c>
      <c r="T104" s="56">
        <f>'Indicator Data'!I107/'Indicator Data'!$CB107</f>
        <v>1.9903650830007174E-3</v>
      </c>
      <c r="U104" s="56">
        <f>'Indicator Data'!J107/'Indicator Data'!$CB107</f>
        <v>5.8182675230395477E-3</v>
      </c>
      <c r="V104" s="55">
        <f t="shared" si="177"/>
        <v>0</v>
      </c>
      <c r="W104" s="55">
        <f t="shared" si="178"/>
        <v>0</v>
      </c>
      <c r="X104" s="55">
        <f t="shared" si="179"/>
        <v>0</v>
      </c>
      <c r="Y104" s="55">
        <f t="shared" si="180"/>
        <v>5.6</v>
      </c>
      <c r="Z104" s="55">
        <f t="shared" si="181"/>
        <v>8</v>
      </c>
      <c r="AA104" s="55">
        <f t="shared" si="182"/>
        <v>8.6</v>
      </c>
      <c r="AB104" s="55">
        <f t="shared" si="183"/>
        <v>6.3</v>
      </c>
      <c r="AC104" s="55">
        <f t="shared" si="184"/>
        <v>7.6</v>
      </c>
      <c r="AD104" s="55">
        <f t="shared" si="185"/>
        <v>2</v>
      </c>
      <c r="AE104" s="55">
        <f t="shared" si="186"/>
        <v>5.5</v>
      </c>
      <c r="AF104" s="55">
        <f t="shared" si="187"/>
        <v>1.9</v>
      </c>
      <c r="AG104" s="55">
        <f>ROUND(IF('Indicator Data'!K107=0,0,IF('Indicator Data'!K107&gt;AG$195,10,IF('Indicator Data'!K107&lt;AG$194,0,10-(AG$195-'Indicator Data'!K107)/(AG$195-AG$194)*10))),1)</f>
        <v>7.6</v>
      </c>
      <c r="AH104" s="55">
        <f t="shared" si="188"/>
        <v>0.1</v>
      </c>
      <c r="AI104" s="55">
        <f t="shared" si="189"/>
        <v>0.1</v>
      </c>
      <c r="AJ104" s="55">
        <f t="shared" si="190"/>
        <v>8.8000000000000007</v>
      </c>
      <c r="AK104" s="55">
        <f t="shared" si="191"/>
        <v>8.1</v>
      </c>
      <c r="AL104" s="55">
        <f t="shared" si="192"/>
        <v>8.5</v>
      </c>
      <c r="AM104" s="55">
        <f t="shared" si="193"/>
        <v>4.7</v>
      </c>
      <c r="AN104" s="55">
        <f t="shared" si="194"/>
        <v>7.9</v>
      </c>
      <c r="AO104" s="183">
        <f t="shared" si="195"/>
        <v>0.1</v>
      </c>
      <c r="AP104" s="183">
        <f t="shared" si="148"/>
        <v>7.2</v>
      </c>
      <c r="AQ104" s="183">
        <f t="shared" si="196"/>
        <v>7.8</v>
      </c>
      <c r="AR104" s="183">
        <f t="shared" si="197"/>
        <v>7.4</v>
      </c>
      <c r="AS104" s="55">
        <f t="shared" si="198"/>
        <v>7.8</v>
      </c>
      <c r="AT104" s="55">
        <f>IF('Indicator Data'!L107="No data","x",IF('Indicator Data'!CC107&lt;1000,"x",ROUND((IF('Indicator Data'!L107&gt;AT$195,10,IF('Indicator Data'!L107&lt;AT$194,0,10-(AT$195-'Indicator Data'!L107)/(AT$195-AT$194)*10))),1)))</f>
        <v>1</v>
      </c>
      <c r="AU104" s="183">
        <f t="shared" si="199"/>
        <v>4.4000000000000004</v>
      </c>
      <c r="AV104" s="55">
        <f>IF('Indicator Data'!M107="No data","x",ROUND(IF('Indicator Data'!M107=0,0,IF(LOG('Indicator Data'!M107)&gt;AV$195,10,IF(LOG('Indicator Data'!M107)&lt;AV$194,0,10-(AV$195-LOG('Indicator Data'!M107))/(AV$195-AV$194)*10))),1))</f>
        <v>8.8000000000000007</v>
      </c>
      <c r="AW104" s="56">
        <f>IF(AV104="x","x",'Indicator Data'!M107/'Indicator Data'!$CB107)</f>
        <v>0.55913365190323094</v>
      </c>
      <c r="AX104" s="55">
        <f t="shared" si="149"/>
        <v>6.2</v>
      </c>
      <c r="AY104" s="55">
        <f t="shared" si="150"/>
        <v>7.7</v>
      </c>
      <c r="AZ104" s="55">
        <f>IF('Indicator Data'!N107="No data","x",ROUND(IF('Indicator Data'!N107=0,0,IF(LOG('Indicator Data'!N107)&gt;AZ$195,10,IF(LOG('Indicator Data'!N107)&lt;AZ$194,0,10-(AZ$195-LOG('Indicator Data'!N107))/(AZ$195-AZ$194)*10))),1))</f>
        <v>5.7</v>
      </c>
      <c r="BA104" s="56">
        <f>IF(AZ104="x","x",'Indicator Data'!N107/'Indicator Data'!$CB107)</f>
        <v>1.0552686764064441E-3</v>
      </c>
      <c r="BB104" s="55">
        <f t="shared" si="151"/>
        <v>0.2</v>
      </c>
      <c r="BC104" s="55">
        <f t="shared" si="152"/>
        <v>3.4</v>
      </c>
      <c r="BD104" s="55">
        <f>IF('Indicator Data'!O107="No data","x",ROUND(IF('Indicator Data'!O107=0,0,IF(LOG('Indicator Data'!O107)&gt;BD$195,10,IF(LOG('Indicator Data'!O107)&lt;BD$194,0,10-(BD$195-LOG('Indicator Data'!O107))/(BD$195-BD$194)*10))),1))</f>
        <v>0</v>
      </c>
      <c r="BE104" s="56">
        <f>IF(BD104="x","x",'Indicator Data'!O107/'Indicator Data'!$CB107)</f>
        <v>0</v>
      </c>
      <c r="BF104" s="55">
        <f t="shared" si="153"/>
        <v>0</v>
      </c>
      <c r="BG104" s="55">
        <f t="shared" si="154"/>
        <v>0</v>
      </c>
      <c r="BH104" s="55">
        <f>IF('Indicator Data'!P107="No data","x",ROUND(IF('Indicator Data'!P107=0,0,IF(LOG('Indicator Data'!P107)&gt;BH$195,10,IF(LOG('Indicator Data'!P107)&lt;BH$194,0,10-(BH$195-LOG('Indicator Data'!P107))/(BH$195-BH$194)*10))),1))</f>
        <v>7.9</v>
      </c>
      <c r="BI104" s="56">
        <f>IF(BH104="x","x",'Indicator Data'!P107/'Indicator Data'!$CB107)</f>
        <v>2.3197993248840653E-2</v>
      </c>
      <c r="BJ104" s="55">
        <f t="shared" si="155"/>
        <v>2.2999999999999998</v>
      </c>
      <c r="BK104" s="55">
        <f t="shared" si="156"/>
        <v>5.8</v>
      </c>
      <c r="BL104" s="55">
        <f t="shared" si="157"/>
        <v>4.8</v>
      </c>
      <c r="BM104" s="55">
        <f>ROUND(IF('Indicator Data'!Q107=0,0,IF(LOG('Indicator Data'!Q107)&gt;BM$195,10,IF(LOG('Indicator Data'!Q107)&lt;BM$194,0,10-(BM$195-LOG('Indicator Data'!Q107))/(BM$195-BM$194)*10))),1)</f>
        <v>0</v>
      </c>
      <c r="BN104" s="55">
        <f>ROUND(IF('Indicator Data'!R107=0,0,IF(LOG('Indicator Data'!R107)&gt;BN$195,10,IF(LOG('Indicator Data'!R107)&lt;BN$194,0,10-(BN$195-LOG('Indicator Data'!R107))/(BN$195-BN$194)*10))),1)</f>
        <v>10</v>
      </c>
      <c r="BO104" s="55">
        <f t="shared" si="158"/>
        <v>6.666666666666667</v>
      </c>
      <c r="BP104" s="56">
        <f>'Indicator Data'!Q107/'Indicator Data'!$CB107</f>
        <v>0</v>
      </c>
      <c r="BQ104" s="56">
        <f>'Indicator Data'!R107/'Indicator Data'!$CB107</f>
        <v>0.96920908194061473</v>
      </c>
      <c r="BR104" s="55">
        <f t="shared" si="200"/>
        <v>0</v>
      </c>
      <c r="BS104" s="55">
        <f t="shared" si="201"/>
        <v>10</v>
      </c>
      <c r="BT104" s="55">
        <f t="shared" si="135"/>
        <v>6.666666666666667</v>
      </c>
      <c r="BU104" s="55">
        <f t="shared" si="159"/>
        <v>6.7</v>
      </c>
      <c r="BV104" s="55">
        <f>ROUND(IF('Indicator Data'!S107=0,0,IF(LOG('Indicator Data'!S107)&gt;BV$195,10,IF(LOG('Indicator Data'!S107)&lt;BV$194,0,10-(BV$195-LOG('Indicator Data'!S107))/(BV$195-BV$194)*10))),1)</f>
        <v>0</v>
      </c>
      <c r="BW104" s="55">
        <f>ROUND(IF('Indicator Data'!T107=0,0,IF(LOG('Indicator Data'!T107)&gt;BW$195,10,IF(LOG('Indicator Data'!T107)&lt;BW$194,0,10-(BW$195-LOG('Indicator Data'!T107))/(BW$195-BW$194)*10))),1)</f>
        <v>9.1</v>
      </c>
      <c r="BX104" s="55">
        <f t="shared" si="160"/>
        <v>6.0666666666666664</v>
      </c>
      <c r="BY104" s="56">
        <f>'Indicator Data'!S107/'Indicator Data'!$CB107</f>
        <v>0</v>
      </c>
      <c r="BZ104" s="56">
        <f>'Indicator Data'!T107/'Indicator Data'!$CB107</f>
        <v>0.92801565049925128</v>
      </c>
      <c r="CA104" s="55">
        <f t="shared" si="202"/>
        <v>0</v>
      </c>
      <c r="CB104" s="55">
        <f t="shared" si="203"/>
        <v>9.3000000000000007</v>
      </c>
      <c r="CC104" s="55">
        <f t="shared" si="161"/>
        <v>6.2</v>
      </c>
      <c r="CD104" s="55">
        <f t="shared" si="162"/>
        <v>6.1</v>
      </c>
      <c r="CE104" s="55">
        <f t="shared" si="163"/>
        <v>6.4</v>
      </c>
      <c r="CF104" s="55">
        <f>ROUND(IF('Indicator Data'!U107=0,0,IF(LOG('Indicator Data'!U107)&gt;CF$195,10,IF(LOG('Indicator Data'!U107)&lt;CF$194,0,10-(CF$195-LOG('Indicator Data'!U107))/(CF$195-CF$194)*10))),1)</f>
        <v>8.1999999999999993</v>
      </c>
      <c r="CG104" s="56">
        <f>'Indicator Data'!U107/'Indicator Data'!$CB107</f>
        <v>0.24147006817673639</v>
      </c>
      <c r="CH104" s="55">
        <f t="shared" si="204"/>
        <v>2.7</v>
      </c>
      <c r="CI104" s="55">
        <f t="shared" si="164"/>
        <v>6.2</v>
      </c>
      <c r="CJ104" s="55">
        <f>ROUND(IF('Indicator Data'!V107=0,0,IF(LOG('Indicator Data'!V107)&gt;CJ$195,10,IF(LOG('Indicator Data'!V107)&lt;CJ$194,0,10-(CJ$195-LOG('Indicator Data'!V107))/(CJ$195-CJ$194)*10))),1)</f>
        <v>8.9</v>
      </c>
      <c r="CK104" s="56">
        <f>IF('Indicator Data'!V107/'Indicator Data'!$CB107&gt;1,1,'Indicator Data'!V107/'Indicator Data'!$CB107)</f>
        <v>0.69016975895129906</v>
      </c>
      <c r="CL104" s="55">
        <f t="shared" si="205"/>
        <v>6.9</v>
      </c>
      <c r="CM104" s="55">
        <f t="shared" si="165"/>
        <v>8.1</v>
      </c>
      <c r="CN104" s="55">
        <f>ROUND(IF('Indicator Data'!W107=0,0,IF(LOG('Indicator Data'!W107)&gt;CN$195,10,IF(LOG('Indicator Data'!W107)&lt;CN$194,0,10-(CN$195-LOG('Indicator Data'!W107))/(CN$195-CN$194)*10))),1)</f>
        <v>8.8000000000000007</v>
      </c>
      <c r="CO104" s="56">
        <f>'Indicator Data'!W107/'Indicator Data'!$CB107</f>
        <v>0.58117371532617612</v>
      </c>
      <c r="CP104" s="55">
        <f t="shared" si="206"/>
        <v>5.8</v>
      </c>
      <c r="CQ104" s="55">
        <f t="shared" si="166"/>
        <v>7.6</v>
      </c>
      <c r="CR104" s="55">
        <f t="shared" si="207"/>
        <v>7.2</v>
      </c>
      <c r="CS104" s="55">
        <f>IF('Indicator Data'!BR107="No data","x",ROUND(IF('Indicator Data'!BR107&gt;CS$195,0,IF('Indicator Data'!BR107&lt;CS$194,10,(CS$195-'Indicator Data'!BR107)/(CS$195-CS$194)*10)),1))</f>
        <v>9.9</v>
      </c>
      <c r="CT104" s="55">
        <f>IF('Indicator Data'!BS107="No data","x",ROUND(IF('Indicator Data'!BS107&gt;CT$195,0,IF('Indicator Data'!BS107&lt;CT$194,10,(CT$195-'Indicator Data'!BS107)/(CT$195-CT$194)*10)),1))</f>
        <v>7.6</v>
      </c>
      <c r="CU104" s="55">
        <f>IF('Indicator Data'!AC107="No data","x",ROUND(IF('Indicator Data'!AC107&gt;CU$195,0,IF('Indicator Data'!AC107&lt;CU$194,10,(CU$195-'Indicator Data'!AC107)/(CU$195-CU$194)*10)),1))</f>
        <v>4.9000000000000004</v>
      </c>
      <c r="CV104" s="55">
        <f t="shared" si="208"/>
        <v>7.5</v>
      </c>
      <c r="CW104" s="55">
        <f>IF('Indicator Data'!X107="No data","x",ROUND(IF(LOG('Indicator Data'!X107)&gt;CW$195,10,IF(LOG('Indicator Data'!X107)&lt;CW$194,0,10-(CW$195-LOG('Indicator Data'!X107))/(CW$195-CW$194)*10)),1))</f>
        <v>5.5</v>
      </c>
      <c r="CX104" s="55">
        <f>IF('Indicator Data'!Y107="No data","x",ROUND(IF('Indicator Data'!Y107&gt;CX$195,10,IF('Indicator Data'!Y107&lt;CX$194,0,10-(CX$195-'Indicator Data'!Y107)/(CX$195-CX$194)*10)),1))</f>
        <v>9</v>
      </c>
      <c r="CY104" s="55">
        <f>IF('Indicator Data'!Z107="No data","x",ROUND(IF('Indicator Data'!Z107&gt;CY$195,10,IF('Indicator Data'!Z107&lt;CY$194,0,10-(CY$195-'Indicator Data'!Z107)/(CY$195-CY$194)*10)),1))</f>
        <v>3.7</v>
      </c>
      <c r="CZ104" s="55">
        <f>IF('Indicator Data'!AA107="No data","x",ROUND(IF('Indicator Data'!AA107&gt;CZ$195,10,IF('Indicator Data'!AA107&lt;CZ$194,0,10-(CZ$195-'Indicator Data'!AA107)/(CZ$195-CZ$194)*10)),1))</f>
        <v>7.4</v>
      </c>
      <c r="DA104" s="55">
        <f t="shared" si="167"/>
        <v>6.4</v>
      </c>
      <c r="DB104" s="55">
        <f t="shared" si="168"/>
        <v>6.8</v>
      </c>
      <c r="DC104" s="55">
        <f>IF('Indicator Data'!AF107="No data","x",ROUND(IF('Indicator Data'!AF107&gt;DC$195,10,IF('Indicator Data'!AF107&lt;DC$194,0,10-(DC$195-'Indicator Data'!AF107)/(DC$195-DC$194)*10)),1))</f>
        <v>7.5</v>
      </c>
      <c r="DD104" s="55">
        <f>IF('Indicator Data'!AG107="No data","x",ROUND(IF('Indicator Data'!AG107&gt;DD$195,10,IF('Indicator Data'!AG107&lt;DD$194,0,10-(DD$195-'Indicator Data'!AG107)/(DD$195-DD$194)*10)),1))</f>
        <v>6.6</v>
      </c>
      <c r="DE104" s="55">
        <f t="shared" si="169"/>
        <v>6.6</v>
      </c>
      <c r="DF104" s="55">
        <f>IF('Indicator Data'!AB107="No data","x",ROUND(IF('Indicator Data'!AB107&gt;DF$195,10,IF('Indicator Data'!AB107&lt;DF$194,0,10-(DF$195-'Indicator Data'!AB107)/(DF$195-DF$194)*10)),1))</f>
        <v>10</v>
      </c>
      <c r="DG104" s="55">
        <f t="shared" si="170"/>
        <v>8.1</v>
      </c>
      <c r="DH104" s="184">
        <f>IF('Indicator Data'!AD107="No data","x",'Indicator Data'!AD107/'Indicator Data'!$CA107)</f>
        <v>8.6172035720904344E-5</v>
      </c>
      <c r="DI104" s="55">
        <f t="shared" si="171"/>
        <v>9.1</v>
      </c>
      <c r="DJ104" s="55">
        <f>IF('Indicator Data'!AE107="No data","x",ROUND(IF('Indicator Data'!AE107&gt;DJ$195,0,IF('Indicator Data'!AE107&lt;DJ$194,10,(DJ$195-'Indicator Data'!AE107)/(DJ$195-DJ$194)*10)),1))</f>
        <v>6</v>
      </c>
      <c r="DK104" s="55">
        <f t="shared" si="172"/>
        <v>7.6</v>
      </c>
      <c r="DL104" s="55">
        <f t="shared" si="173"/>
        <v>7.4</v>
      </c>
      <c r="DM104" s="57">
        <f t="shared" si="209"/>
        <v>6.7</v>
      </c>
      <c r="DN104" s="58">
        <f t="shared" si="210"/>
        <v>6.1</v>
      </c>
      <c r="DO104" s="55">
        <f>ROUND(IF('Indicator Data'!AH107=0,0,IF('Indicator Data'!AH107&gt;DO$195,10,IF('Indicator Data'!AH107&lt;DO$194,0,10-(DO$195-'Indicator Data'!AH107)/(DO$195-DO$194)*10))),1)</f>
        <v>0.7</v>
      </c>
      <c r="DP104" s="55">
        <f>ROUND(IF('Indicator Data'!AI107=0,0,IF(LOG('Indicator Data'!AI107)&gt;LOG(DP$195),10,IF(LOG('Indicator Data'!AI107)&lt;LOG(DP$194),0,10-(LOG(DP$195)-LOG('Indicator Data'!AI107))/(LOG(DP$195)-LOG(DP$194))*10))),1)</f>
        <v>1.1000000000000001</v>
      </c>
      <c r="DQ104" s="57">
        <f t="shared" si="211"/>
        <v>0.9</v>
      </c>
      <c r="DR104" s="55">
        <f>'Indicator Data'!AJ107</f>
        <v>0</v>
      </c>
      <c r="DS104" s="55">
        <f>'Indicator Data'!AK107</f>
        <v>0</v>
      </c>
      <c r="DT104" s="57">
        <f t="shared" si="212"/>
        <v>0</v>
      </c>
      <c r="DU104" s="58">
        <f t="shared" si="213"/>
        <v>0.6</v>
      </c>
      <c r="DV104" s="15"/>
      <c r="DW104" s="103"/>
    </row>
    <row r="105" spans="1:127" s="4" customFormat="1" x14ac:dyDescent="0.25">
      <c r="A105" s="121" t="str">
        <f>'Indicator Data'!A108</f>
        <v>Malawi</v>
      </c>
      <c r="B105" s="59" t="str">
        <f>'Indicator Data'!B108</f>
        <v>MWI</v>
      </c>
      <c r="C105" s="55">
        <f>ROUND(IF('Indicator Data'!C108=0,0.1,IF(LOG('Indicator Data'!C108)&gt;C$195,10,IF(LOG('Indicator Data'!C108)&lt;C$194,0,10-(C$195-LOG('Indicator Data'!C108))/(C$195-C$194)*10))),1)</f>
        <v>8.8000000000000007</v>
      </c>
      <c r="D105" s="55">
        <f>ROUND(IF('Indicator Data'!D108=0,0.1,IF(LOG('Indicator Data'!D108)&gt;D$195,10,IF(LOG('Indicator Data'!D108)&lt;D$194,0,10-(D$195-LOG('Indicator Data'!D108))/(D$195-D$194)*10))),1)</f>
        <v>0.1</v>
      </c>
      <c r="E105" s="55">
        <f t="shared" si="174"/>
        <v>6.1</v>
      </c>
      <c r="F105" s="55">
        <f>IF('Indicator Data'!E108="No data",0.1,(ROUND(IF('Indicator Data'!E108=0,0,IF(LOG('Indicator Data'!E108)&gt;F$195,10,IF(LOG('Indicator Data'!E108)&lt;F$194,0,10-(F$195-LOG('Indicator Data'!E108))/(F$195-F$194)*10))),1)))</f>
        <v>7.1</v>
      </c>
      <c r="G105" s="55">
        <f>ROUND(IF('Indicator Data'!F108=0,0,IF(LOG('Indicator Data'!F108)&gt;G$195,10,IF(LOG('Indicator Data'!F108)&lt;G$194,0,10-(G$195-LOG('Indicator Data'!F108))/(G$195-G$194)*10))),1)</f>
        <v>0</v>
      </c>
      <c r="H105" s="55">
        <f>ROUND(IF('Indicator Data'!G108=0,0,IF(LOG('Indicator Data'!G108)&gt;H$195,10,IF(LOG('Indicator Data'!G108)&lt;H$194,0,10-(H$195-LOG('Indicator Data'!G108))/(H$195-H$194)*10))),1)</f>
        <v>4.5</v>
      </c>
      <c r="I105" s="55">
        <f>ROUND(IF('Indicator Data'!H108=0,0,IF(LOG('Indicator Data'!H108)&gt;I$195,10,IF(LOG('Indicator Data'!H108)&lt;I$194,0,10-(I$195-LOG('Indicator Data'!H108))/(I$195-I$194)*10))),1)</f>
        <v>0</v>
      </c>
      <c r="J105" s="55">
        <f t="shared" si="175"/>
        <v>2.5</v>
      </c>
      <c r="K105" s="55">
        <f>ROUND(IF('Indicator Data'!I108=0,0,IF(LOG('Indicator Data'!I108)&gt;K$195,10,IF(LOG('Indicator Data'!I108)&lt;K$194,0,10-(K$195-LOG('Indicator Data'!I108))/(K$195-K$194)*10))),1)</f>
        <v>0</v>
      </c>
      <c r="L105" s="55">
        <f t="shared" si="176"/>
        <v>1.3</v>
      </c>
      <c r="M105" s="55">
        <f>ROUND(IF('Indicator Data'!J108=0,0,IF(LOG('Indicator Data'!J108)&gt;M$195,10,IF(LOG('Indicator Data'!J108)&lt;M$194,0,10-(M$195-LOG('Indicator Data'!J108))/(M$195-M$194)*10))),1)</f>
        <v>10</v>
      </c>
      <c r="N105" s="56">
        <f>'Indicator Data'!C108/'Indicator Data'!$CB108</f>
        <v>1.8731578708236071E-3</v>
      </c>
      <c r="O105" s="56">
        <f>'Indicator Data'!D108/'Indicator Data'!$CB108</f>
        <v>0</v>
      </c>
      <c r="P105" s="56">
        <f>IF(F105=0.1,"x",'Indicator Data'!E108/'Indicator Data'!$CB108)</f>
        <v>3.8384311366756853E-3</v>
      </c>
      <c r="Q105" s="56">
        <f>'Indicator Data'!F108/'Indicator Data'!$CB108</f>
        <v>0</v>
      </c>
      <c r="R105" s="56">
        <f>'Indicator Data'!G108/'Indicator Data'!$CB108</f>
        <v>3.7650053567597351E-4</v>
      </c>
      <c r="S105" s="56">
        <f>'Indicator Data'!H108/'Indicator Data'!$CB108</f>
        <v>0</v>
      </c>
      <c r="T105" s="56">
        <f>'Indicator Data'!I108/'Indicator Data'!$CB108</f>
        <v>0</v>
      </c>
      <c r="U105" s="56">
        <f>'Indicator Data'!J108/'Indicator Data'!$CB108</f>
        <v>4.67999384621373E-2</v>
      </c>
      <c r="V105" s="55">
        <f t="shared" si="177"/>
        <v>9.4</v>
      </c>
      <c r="W105" s="55">
        <f t="shared" si="178"/>
        <v>0</v>
      </c>
      <c r="X105" s="55">
        <f t="shared" si="179"/>
        <v>6.8</v>
      </c>
      <c r="Y105" s="55">
        <f t="shared" si="180"/>
        <v>2.6</v>
      </c>
      <c r="Z105" s="55">
        <f t="shared" si="181"/>
        <v>0</v>
      </c>
      <c r="AA105" s="55">
        <f t="shared" si="182"/>
        <v>0.2</v>
      </c>
      <c r="AB105" s="55">
        <f t="shared" si="183"/>
        <v>0</v>
      </c>
      <c r="AC105" s="55">
        <f t="shared" si="184"/>
        <v>0.1</v>
      </c>
      <c r="AD105" s="55">
        <f t="shared" si="185"/>
        <v>0</v>
      </c>
      <c r="AE105" s="55">
        <f t="shared" si="186"/>
        <v>0.1</v>
      </c>
      <c r="AF105" s="55">
        <f t="shared" si="187"/>
        <v>10</v>
      </c>
      <c r="AG105" s="55">
        <f>ROUND(IF('Indicator Data'!K108=0,0,IF('Indicator Data'!K108&gt;AG$195,10,IF('Indicator Data'!K108&lt;AG$194,0,10-(AG$195-'Indicator Data'!K108)/(AG$195-AG$194)*10))),1)</f>
        <v>7.6</v>
      </c>
      <c r="AH105" s="55">
        <f t="shared" si="188"/>
        <v>9.1</v>
      </c>
      <c r="AI105" s="55">
        <f t="shared" si="189"/>
        <v>0.1</v>
      </c>
      <c r="AJ105" s="55">
        <f t="shared" si="190"/>
        <v>2.4</v>
      </c>
      <c r="AK105" s="55">
        <f t="shared" si="191"/>
        <v>0</v>
      </c>
      <c r="AL105" s="55">
        <f t="shared" si="192"/>
        <v>1.3</v>
      </c>
      <c r="AM105" s="55">
        <f t="shared" si="193"/>
        <v>0</v>
      </c>
      <c r="AN105" s="55">
        <f t="shared" si="194"/>
        <v>10</v>
      </c>
      <c r="AO105" s="183">
        <f t="shared" si="195"/>
        <v>6.5</v>
      </c>
      <c r="AP105" s="183">
        <f t="shared" si="148"/>
        <v>5.3</v>
      </c>
      <c r="AQ105" s="183">
        <f t="shared" si="196"/>
        <v>0</v>
      </c>
      <c r="AR105" s="183">
        <f t="shared" si="197"/>
        <v>0.7</v>
      </c>
      <c r="AS105" s="55">
        <f t="shared" si="198"/>
        <v>8.8000000000000007</v>
      </c>
      <c r="AT105" s="55">
        <f>IF('Indicator Data'!L108="No data","x",IF('Indicator Data'!CC108&lt;1000,"x",ROUND((IF('Indicator Data'!L108&gt;AT$195,10,IF('Indicator Data'!L108&lt;AT$194,0,10-(AT$195-'Indicator Data'!L108)/(AT$195-AT$194)*10))),1)))</f>
        <v>3</v>
      </c>
      <c r="AU105" s="183">
        <f t="shared" si="199"/>
        <v>5.9</v>
      </c>
      <c r="AV105" s="55">
        <f>IF('Indicator Data'!M108="No data","x",ROUND(IF('Indicator Data'!M108=0,0,IF(LOG('Indicator Data'!M108)&gt;AV$195,10,IF(LOG('Indicator Data'!M108)&lt;AV$194,0,10-(AV$195-LOG('Indicator Data'!M108))/(AV$195-AV$194)*10))),1))</f>
        <v>7.9</v>
      </c>
      <c r="AW105" s="56">
        <f>IF(AV105="x","x",'Indicator Data'!M108/'Indicator Data'!$CB108)</f>
        <v>0.20160477289667245</v>
      </c>
      <c r="AX105" s="55">
        <f t="shared" si="149"/>
        <v>2.2000000000000002</v>
      </c>
      <c r="AY105" s="55">
        <f t="shared" si="150"/>
        <v>5.8</v>
      </c>
      <c r="AZ105" s="55">
        <f>IF('Indicator Data'!N108="No data","x",ROUND(IF('Indicator Data'!N108=0,0,IF(LOG('Indicator Data'!N108)&gt;AZ$195,10,IF(LOG('Indicator Data'!N108)&lt;AZ$194,0,10-(AZ$195-LOG('Indicator Data'!N108))/(AZ$195-AZ$194)*10))),1))</f>
        <v>5.7</v>
      </c>
      <c r="BA105" s="56">
        <f>IF(AZ105="x","x",'Indicator Data'!N108/'Indicator Data'!$CB108)</f>
        <v>1.5398509833662417E-3</v>
      </c>
      <c r="BB105" s="55">
        <f t="shared" si="151"/>
        <v>0.3</v>
      </c>
      <c r="BC105" s="55">
        <f t="shared" si="152"/>
        <v>3.5</v>
      </c>
      <c r="BD105" s="55">
        <f>IF('Indicator Data'!O108="No data","x",ROUND(IF('Indicator Data'!O108=0,0,IF(LOG('Indicator Data'!O108)&gt;BD$195,10,IF(LOG('Indicator Data'!O108)&lt;BD$194,0,10-(BD$195-LOG('Indicator Data'!O108))/(BD$195-BD$194)*10))),1))</f>
        <v>0</v>
      </c>
      <c r="BE105" s="56">
        <f>IF(BD105="x","x",'Indicator Data'!O108/'Indicator Data'!$CB108)</f>
        <v>0</v>
      </c>
      <c r="BF105" s="55">
        <f t="shared" si="153"/>
        <v>0</v>
      </c>
      <c r="BG105" s="55">
        <f t="shared" si="154"/>
        <v>0</v>
      </c>
      <c r="BH105" s="55">
        <f>IF('Indicator Data'!P108="No data","x",ROUND(IF('Indicator Data'!P108=0,0,IF(LOG('Indicator Data'!P108)&gt;BH$195,10,IF(LOG('Indicator Data'!P108)&lt;BH$194,0,10-(BH$195-LOG('Indicator Data'!P108))/(BH$195-BH$194)*10))),1))</f>
        <v>7</v>
      </c>
      <c r="BI105" s="56">
        <f>IF(BH105="x","x",'Indicator Data'!P108/'Indicator Data'!$CB108)</f>
        <v>8.8886811673171869E-3</v>
      </c>
      <c r="BJ105" s="55">
        <f t="shared" si="155"/>
        <v>0.9</v>
      </c>
      <c r="BK105" s="55">
        <f t="shared" si="156"/>
        <v>4.5999999999999996</v>
      </c>
      <c r="BL105" s="55">
        <f t="shared" si="157"/>
        <v>3.8</v>
      </c>
      <c r="BM105" s="55">
        <f>ROUND(IF('Indicator Data'!Q108=0,0,IF(LOG('Indicator Data'!Q108)&gt;BM$195,10,IF(LOG('Indicator Data'!Q108)&lt;BM$194,0,10-(BM$195-LOG('Indicator Data'!Q108))/(BM$195-BM$194)*10))),1)</f>
        <v>8.9</v>
      </c>
      <c r="BN105" s="55">
        <f>ROUND(IF('Indicator Data'!R108=0,0,IF(LOG('Indicator Data'!R108)&gt;BN$195,10,IF(LOG('Indicator Data'!R108)&lt;BN$194,0,10-(BN$195-LOG('Indicator Data'!R108))/(BN$195-BN$194)*10))),1)</f>
        <v>0</v>
      </c>
      <c r="BO105" s="55">
        <f t="shared" si="158"/>
        <v>2.9666666666666668</v>
      </c>
      <c r="BP105" s="56">
        <f>'Indicator Data'!Q108/'Indicator Data'!$CB108</f>
        <v>0.99764761325306839</v>
      </c>
      <c r="BQ105" s="56">
        <f>'Indicator Data'!R108/'Indicator Data'!$CB108</f>
        <v>0</v>
      </c>
      <c r="BR105" s="55">
        <f t="shared" si="200"/>
        <v>10</v>
      </c>
      <c r="BS105" s="55">
        <f t="shared" si="201"/>
        <v>0</v>
      </c>
      <c r="BT105" s="55">
        <f t="shared" si="135"/>
        <v>3.3333333333333335</v>
      </c>
      <c r="BU105" s="55">
        <f t="shared" si="159"/>
        <v>3.2</v>
      </c>
      <c r="BV105" s="55">
        <f>ROUND(IF('Indicator Data'!S108=0,0,IF(LOG('Indicator Data'!S108)&gt;BV$195,10,IF(LOG('Indicator Data'!S108)&lt;BV$194,0,10-(BV$195-LOG('Indicator Data'!S108))/(BV$195-BV$194)*10))),1)</f>
        <v>0</v>
      </c>
      <c r="BW105" s="55">
        <f>ROUND(IF('Indicator Data'!T108=0,0,IF(LOG('Indicator Data'!T108)&gt;BW$195,10,IF(LOG('Indicator Data'!T108)&lt;BW$194,0,10-(BW$195-LOG('Indicator Data'!T108))/(BW$195-BW$194)*10))),1)</f>
        <v>8.9</v>
      </c>
      <c r="BX105" s="55">
        <f t="shared" si="160"/>
        <v>5.9333333333333336</v>
      </c>
      <c r="BY105" s="56">
        <f>'Indicator Data'!S108/'Indicator Data'!$CB108</f>
        <v>0</v>
      </c>
      <c r="BZ105" s="56">
        <f>'Indicator Data'!T108/'Indicator Data'!$CB108</f>
        <v>0.99744580798796678</v>
      </c>
      <c r="CA105" s="55">
        <f t="shared" si="202"/>
        <v>0</v>
      </c>
      <c r="CB105" s="55">
        <f t="shared" si="203"/>
        <v>10</v>
      </c>
      <c r="CC105" s="55">
        <f t="shared" si="161"/>
        <v>6.666666666666667</v>
      </c>
      <c r="CD105" s="55">
        <f t="shared" si="162"/>
        <v>6.3</v>
      </c>
      <c r="CE105" s="55">
        <f t="shared" si="163"/>
        <v>4.9000000000000004</v>
      </c>
      <c r="CF105" s="55">
        <f>ROUND(IF('Indicator Data'!U108=0,0,IF(LOG('Indicator Data'!U108)&gt;CF$195,10,IF(LOG('Indicator Data'!U108)&lt;CF$194,0,10-(CF$195-LOG('Indicator Data'!U108))/(CF$195-CF$194)*10))),1)</f>
        <v>7.8</v>
      </c>
      <c r="CG105" s="56">
        <f>'Indicator Data'!U108/'Indicator Data'!$CB108</f>
        <v>0.15771475347088837</v>
      </c>
      <c r="CH105" s="55">
        <f t="shared" si="204"/>
        <v>1.8</v>
      </c>
      <c r="CI105" s="55">
        <f t="shared" si="164"/>
        <v>5.6</v>
      </c>
      <c r="CJ105" s="55">
        <f>ROUND(IF('Indicator Data'!V108=0,0,IF(LOG('Indicator Data'!V108)&gt;CJ$195,10,IF(LOG('Indicator Data'!V108)&lt;CJ$194,0,10-(CJ$195-LOG('Indicator Data'!V108))/(CJ$195-CJ$194)*10))),1)</f>
        <v>8.8000000000000007</v>
      </c>
      <c r="CK105" s="56">
        <f>IF('Indicator Data'!V108/'Indicator Data'!$CB108&gt;1,1,'Indicator Data'!V108/'Indicator Data'!$CB108)</f>
        <v>0.86323905343136142</v>
      </c>
      <c r="CL105" s="55">
        <f t="shared" si="205"/>
        <v>8.6</v>
      </c>
      <c r="CM105" s="55">
        <f t="shared" si="165"/>
        <v>8.6999999999999993</v>
      </c>
      <c r="CN105" s="55">
        <f>ROUND(IF('Indicator Data'!W108=0,0,IF(LOG('Indicator Data'!W108)&gt;CN$195,10,IF(LOG('Indicator Data'!W108)&lt;CN$194,0,10-(CN$195-LOG('Indicator Data'!W108))/(CN$195-CN$194)*10))),1)</f>
        <v>8.4</v>
      </c>
      <c r="CO105" s="56">
        <f>'Indicator Data'!W108/'Indicator Data'!$CB108</f>
        <v>0.46013245779987771</v>
      </c>
      <c r="CP105" s="55">
        <f t="shared" si="206"/>
        <v>4.5999999999999996</v>
      </c>
      <c r="CQ105" s="55">
        <f t="shared" si="166"/>
        <v>6.9</v>
      </c>
      <c r="CR105" s="55">
        <f t="shared" si="207"/>
        <v>6.8</v>
      </c>
      <c r="CS105" s="55">
        <f>IF('Indicator Data'!BR108="No data","x",ROUND(IF('Indicator Data'!BR108&gt;CS$195,0,IF('Indicator Data'!BR108&lt;CS$194,10,(CS$195-'Indicator Data'!BR108)/(CS$195-CS$194)*10)),1))</f>
        <v>8.1999999999999993</v>
      </c>
      <c r="CT105" s="55">
        <f>IF('Indicator Data'!BS108="No data","x",ROUND(IF('Indicator Data'!BS108&gt;CT$195,0,IF('Indicator Data'!BS108&lt;CT$194,10,(CT$195-'Indicator Data'!BS108)/(CT$195-CT$194)*10)),1))</f>
        <v>5.2</v>
      </c>
      <c r="CU105" s="55">
        <f>IF('Indicator Data'!AC108="No data","x",ROUND(IF('Indicator Data'!AC108&gt;CU$195,0,IF('Indicator Data'!AC108&lt;CU$194,10,(CU$195-'Indicator Data'!AC108)/(CU$195-CU$194)*10)),1))</f>
        <v>9.1</v>
      </c>
      <c r="CV105" s="55">
        <f t="shared" si="208"/>
        <v>7.5</v>
      </c>
      <c r="CW105" s="55">
        <f>IF('Indicator Data'!X108="No data","x",ROUND(IF(LOG('Indicator Data'!X108)&gt;CW$195,10,IF(LOG('Indicator Data'!X108)&lt;CW$194,0,10-(CW$195-LOG('Indicator Data'!X108))/(CW$195-CW$194)*10)),1))</f>
        <v>7.6</v>
      </c>
      <c r="CX105" s="55">
        <f>IF('Indicator Data'!Y108="No data","x",ROUND(IF('Indicator Data'!Y108&gt;CX$195,10,IF('Indicator Data'!Y108&lt;CX$194,0,10-(CX$195-'Indicator Data'!Y108)/(CX$195-CX$194)*10)),1))</f>
        <v>7.9</v>
      </c>
      <c r="CY105" s="55">
        <f>IF('Indicator Data'!Z108="No data","x",ROUND(IF('Indicator Data'!Z108&gt;CY$195,10,IF('Indicator Data'!Z108&lt;CY$194,0,10-(CY$195-'Indicator Data'!Z108)/(CY$195-CY$194)*10)),1))</f>
        <v>1.7</v>
      </c>
      <c r="CZ105" s="55">
        <f>IF('Indicator Data'!AA108="No data","x",ROUND(IF('Indicator Data'!AA108&gt;CZ$195,10,IF('Indicator Data'!AA108&lt;CZ$194,0,10-(CZ$195-'Indicator Data'!AA108)/(CZ$195-CZ$194)*10)),1))</f>
        <v>6.3</v>
      </c>
      <c r="DA105" s="55">
        <f t="shared" si="167"/>
        <v>5.9</v>
      </c>
      <c r="DB105" s="55">
        <f t="shared" si="168"/>
        <v>6.4</v>
      </c>
      <c r="DC105" s="55">
        <f>IF('Indicator Data'!AF108="No data","x",ROUND(IF('Indicator Data'!AF108&gt;DC$195,10,IF('Indicator Data'!AF108&lt;DC$194,0,10-(DC$195-'Indicator Data'!AF108)/(DC$195-DC$194)*10)),1))</f>
        <v>7.4</v>
      </c>
      <c r="DD105" s="55">
        <f>IF('Indicator Data'!AG108="No data","x",ROUND(IF('Indicator Data'!AG108&gt;DD$195,10,IF('Indicator Data'!AG108&lt;DD$194,0,10-(DD$195-'Indicator Data'!AG108)/(DD$195-DD$194)*10)),1))</f>
        <v>7</v>
      </c>
      <c r="DE105" s="55">
        <f t="shared" si="169"/>
        <v>6.3</v>
      </c>
      <c r="DF105" s="55">
        <f>IF('Indicator Data'!AB108="No data","x",ROUND(IF('Indicator Data'!AB108&gt;DF$195,10,IF('Indicator Data'!AB108&lt;DF$194,0,10-(DF$195-'Indicator Data'!AB108)/(DF$195-DF$194)*10)),1))</f>
        <v>1.9</v>
      </c>
      <c r="DG105" s="55">
        <f t="shared" si="170"/>
        <v>6.1</v>
      </c>
      <c r="DH105" s="184">
        <f>IF('Indicator Data'!AD108="No data","x",'Indicator Data'!AD108/'Indicator Data'!$CA108)</f>
        <v>6.6188019388741559E-5</v>
      </c>
      <c r="DI105" s="55">
        <f t="shared" si="171"/>
        <v>9.3000000000000007</v>
      </c>
      <c r="DJ105" s="55">
        <f>IF('Indicator Data'!AE108="No data","x",ROUND(IF('Indicator Data'!AE108&gt;DJ$195,0,IF('Indicator Data'!AE108&lt;DJ$194,10,(DJ$195-'Indicator Data'!AE108)/(DJ$195-DJ$194)*10)),1))</f>
        <v>6</v>
      </c>
      <c r="DK105" s="55">
        <f t="shared" si="172"/>
        <v>7.7</v>
      </c>
      <c r="DL105" s="55">
        <f t="shared" si="173"/>
        <v>6.7</v>
      </c>
      <c r="DM105" s="57">
        <f t="shared" si="209"/>
        <v>6.1</v>
      </c>
      <c r="DN105" s="58">
        <f t="shared" si="210"/>
        <v>4.5</v>
      </c>
      <c r="DO105" s="55">
        <f>ROUND(IF('Indicator Data'!AH108=0,0,IF('Indicator Data'!AH108&gt;DO$195,10,IF('Indicator Data'!AH108&lt;DO$194,0,10-(DO$195-'Indicator Data'!AH108)/(DO$195-DO$194)*10))),1)</f>
        <v>1.2</v>
      </c>
      <c r="DP105" s="55">
        <f>ROUND(IF('Indicator Data'!AI108=0,0,IF(LOG('Indicator Data'!AI108)&gt;LOG(DP$195),10,IF(LOG('Indicator Data'!AI108)&lt;LOG(DP$194),0,10-(LOG(DP$195)-LOG('Indicator Data'!AI108))/(LOG(DP$195)-LOG(DP$194))*10))),1)</f>
        <v>1.6</v>
      </c>
      <c r="DQ105" s="57">
        <f t="shared" si="211"/>
        <v>1.4</v>
      </c>
      <c r="DR105" s="55">
        <f>'Indicator Data'!AJ108</f>
        <v>0</v>
      </c>
      <c r="DS105" s="55">
        <f>'Indicator Data'!AK108</f>
        <v>0</v>
      </c>
      <c r="DT105" s="57">
        <f t="shared" si="212"/>
        <v>0</v>
      </c>
      <c r="DU105" s="58">
        <f t="shared" si="213"/>
        <v>1</v>
      </c>
      <c r="DV105" s="15"/>
      <c r="DW105" s="103"/>
    </row>
    <row r="106" spans="1:127" s="4" customFormat="1" x14ac:dyDescent="0.25">
      <c r="A106" s="121" t="str">
        <f>'Indicator Data'!A109</f>
        <v>Malaysia</v>
      </c>
      <c r="B106" s="59" t="str">
        <f>'Indicator Data'!B109</f>
        <v>MYS</v>
      </c>
      <c r="C106" s="55">
        <f>ROUND(IF('Indicator Data'!C109=0,0.1,IF(LOG('Indicator Data'!C109)&gt;C$195,10,IF(LOG('Indicator Data'!C109)&lt;C$194,0,10-(C$195-LOG('Indicator Data'!C109))/(C$195-C$194)*10))),1)</f>
        <v>6.4</v>
      </c>
      <c r="D106" s="55">
        <f>ROUND(IF('Indicator Data'!D109=0,0.1,IF(LOG('Indicator Data'!D109)&gt;D$195,10,IF(LOG('Indicator Data'!D109)&lt;D$194,0,10-(D$195-LOG('Indicator Data'!D109))/(D$195-D$194)*10))),1)</f>
        <v>0.1</v>
      </c>
      <c r="E106" s="55">
        <f t="shared" si="174"/>
        <v>3.9</v>
      </c>
      <c r="F106" s="55">
        <f>IF('Indicator Data'!E109="No data",0.1,(ROUND(IF('Indicator Data'!E109=0,0,IF(LOG('Indicator Data'!E109)&gt;F$195,10,IF(LOG('Indicator Data'!E109)&lt;F$194,0,10-(F$195-LOG('Indicator Data'!E109))/(F$195-F$194)*10))),1)))</f>
        <v>8.1999999999999993</v>
      </c>
      <c r="G106" s="55">
        <f>ROUND(IF('Indicator Data'!F109=0,0,IF(LOG('Indicator Data'!F109)&gt;G$195,10,IF(LOG('Indicator Data'!F109)&lt;G$194,0,10-(G$195-LOG('Indicator Data'!F109))/(G$195-G$194)*10))),1)</f>
        <v>7</v>
      </c>
      <c r="H106" s="55">
        <f>ROUND(IF('Indicator Data'!G109=0,0,IF(LOG('Indicator Data'!G109)&gt;H$195,10,IF(LOG('Indicator Data'!G109)&lt;H$194,0,10-(H$195-LOG('Indicator Data'!G109))/(H$195-H$194)*10))),1)</f>
        <v>3.8</v>
      </c>
      <c r="I106" s="55">
        <f>ROUND(IF('Indicator Data'!H109=0,0,IF(LOG('Indicator Data'!H109)&gt;I$195,10,IF(LOG('Indicator Data'!H109)&lt;I$194,0,10-(I$195-LOG('Indicator Data'!H109))/(I$195-I$194)*10))),1)</f>
        <v>0</v>
      </c>
      <c r="J106" s="55">
        <f t="shared" si="175"/>
        <v>2.1</v>
      </c>
      <c r="K106" s="55">
        <f>ROUND(IF('Indicator Data'!I109=0,0,IF(LOG('Indicator Data'!I109)&gt;K$195,10,IF(LOG('Indicator Data'!I109)&lt;K$194,0,10-(K$195-LOG('Indicator Data'!I109))/(K$195-K$194)*10))),1)</f>
        <v>6.7</v>
      </c>
      <c r="L106" s="55">
        <f t="shared" si="176"/>
        <v>4.8</v>
      </c>
      <c r="M106" s="55">
        <f>ROUND(IF('Indicator Data'!J109=0,0,IF(LOG('Indicator Data'!J109)&gt;M$195,10,IF(LOG('Indicator Data'!J109)&lt;M$194,0,10-(M$195-LOG('Indicator Data'!J109))/(M$195-M$194)*10))),1)</f>
        <v>9.5</v>
      </c>
      <c r="N106" s="56">
        <f>'Indicator Data'!C109/'Indicator Data'!$CB109</f>
        <v>1.1625378357277429E-4</v>
      </c>
      <c r="O106" s="56">
        <f>'Indicator Data'!D109/'Indicator Data'!$CB109</f>
        <v>0</v>
      </c>
      <c r="P106" s="56">
        <f>IF(F106=0.1,"x",'Indicator Data'!E109/'Indicator Data'!$CB109)</f>
        <v>6.0090510636716917E-3</v>
      </c>
      <c r="Q106" s="56">
        <f>'Indicator Data'!F109/'Indicator Data'!$CB109</f>
        <v>5.4243845975907098E-6</v>
      </c>
      <c r="R106" s="56">
        <f>'Indicator Data'!G109/'Indicator Data'!$CB109</f>
        <v>1.1153475048097875E-4</v>
      </c>
      <c r="S106" s="56">
        <f>'Indicator Data'!H109/'Indicator Data'!$CB109</f>
        <v>0</v>
      </c>
      <c r="T106" s="56">
        <f>'Indicator Data'!I109/'Indicator Data'!$CB109</f>
        <v>7.1940085647032731E-4</v>
      </c>
      <c r="U106" s="56">
        <f>'Indicator Data'!J109/'Indicator Data'!$CB109</f>
        <v>2.0768431298738028E-3</v>
      </c>
      <c r="V106" s="55">
        <f t="shared" si="177"/>
        <v>0.6</v>
      </c>
      <c r="W106" s="55">
        <f t="shared" si="178"/>
        <v>0</v>
      </c>
      <c r="X106" s="55">
        <f t="shared" si="179"/>
        <v>0.3</v>
      </c>
      <c r="Y106" s="55">
        <f t="shared" si="180"/>
        <v>4</v>
      </c>
      <c r="Z106" s="55">
        <f t="shared" si="181"/>
        <v>7.2</v>
      </c>
      <c r="AA106" s="55">
        <f t="shared" si="182"/>
        <v>0.1</v>
      </c>
      <c r="AB106" s="55">
        <f t="shared" si="183"/>
        <v>0</v>
      </c>
      <c r="AC106" s="55">
        <f t="shared" si="184"/>
        <v>0.1</v>
      </c>
      <c r="AD106" s="55">
        <f t="shared" si="185"/>
        <v>0.7</v>
      </c>
      <c r="AE106" s="55">
        <f t="shared" si="186"/>
        <v>0.4</v>
      </c>
      <c r="AF106" s="55">
        <f t="shared" si="187"/>
        <v>0.7</v>
      </c>
      <c r="AG106" s="55">
        <f>ROUND(IF('Indicator Data'!K109=0,0,IF('Indicator Data'!K109&gt;AG$195,10,IF('Indicator Data'!K109&lt;AG$194,0,10-(AG$195-'Indicator Data'!K109)/(AG$195-AG$194)*10))),1)</f>
        <v>1.9</v>
      </c>
      <c r="AH106" s="55">
        <f t="shared" si="188"/>
        <v>3.5</v>
      </c>
      <c r="AI106" s="55">
        <f t="shared" si="189"/>
        <v>0.1</v>
      </c>
      <c r="AJ106" s="55">
        <f t="shared" si="190"/>
        <v>2</v>
      </c>
      <c r="AK106" s="55">
        <f t="shared" si="191"/>
        <v>0</v>
      </c>
      <c r="AL106" s="55">
        <f t="shared" si="192"/>
        <v>1</v>
      </c>
      <c r="AM106" s="55">
        <f t="shared" si="193"/>
        <v>3.7</v>
      </c>
      <c r="AN106" s="55">
        <f t="shared" si="194"/>
        <v>7</v>
      </c>
      <c r="AO106" s="183">
        <f t="shared" si="195"/>
        <v>2.2999999999999998</v>
      </c>
      <c r="AP106" s="183">
        <f t="shared" si="148"/>
        <v>6.6</v>
      </c>
      <c r="AQ106" s="183">
        <f t="shared" si="196"/>
        <v>7.1</v>
      </c>
      <c r="AR106" s="183">
        <f t="shared" si="197"/>
        <v>2.9</v>
      </c>
      <c r="AS106" s="55">
        <f t="shared" si="198"/>
        <v>4.5</v>
      </c>
      <c r="AT106" s="55">
        <f>IF('Indicator Data'!L109="No data","x",IF('Indicator Data'!CC109&lt;1000,"x",ROUND((IF('Indicator Data'!L109&gt;AT$195,10,IF('Indicator Data'!L109&lt;AT$194,0,10-(AT$195-'Indicator Data'!L109)/(AT$195-AT$194)*10))),1)))</f>
        <v>2</v>
      </c>
      <c r="AU106" s="183">
        <f t="shared" si="199"/>
        <v>3.3</v>
      </c>
      <c r="AV106" s="55">
        <f>IF('Indicator Data'!M109="No data","x",ROUND(IF('Indicator Data'!M109=0,0,IF(LOG('Indicator Data'!M109)&gt;AV$195,10,IF(LOG('Indicator Data'!M109)&lt;AV$194,0,10-(AV$195-LOG('Indicator Data'!M109))/(AV$195-AV$194)*10))),1))</f>
        <v>0.8</v>
      </c>
      <c r="AW106" s="56">
        <f>IF(AV106="x","x",'Indicator Data'!M109/'Indicator Data'!$CB109)</f>
        <v>1.2837391802851809E-6</v>
      </c>
      <c r="AX106" s="55">
        <f t="shared" si="149"/>
        <v>0</v>
      </c>
      <c r="AY106" s="55">
        <f t="shared" si="150"/>
        <v>0.4</v>
      </c>
      <c r="AZ106" s="55" t="str">
        <f>IF('Indicator Data'!N109="No data","x",ROUND(IF('Indicator Data'!N109=0,0,IF(LOG('Indicator Data'!N109)&gt;AZ$195,10,IF(LOG('Indicator Data'!N109)&lt;AZ$194,0,10-(AZ$195-LOG('Indicator Data'!N109))/(AZ$195-AZ$194)*10))),1))</f>
        <v>x</v>
      </c>
      <c r="BA106" s="56" t="str">
        <f>IF(AZ106="x","x",'Indicator Data'!N109/'Indicator Data'!$CB109)</f>
        <v>x</v>
      </c>
      <c r="BB106" s="55" t="str">
        <f t="shared" si="151"/>
        <v>x</v>
      </c>
      <c r="BC106" s="55" t="str">
        <f t="shared" si="152"/>
        <v>x</v>
      </c>
      <c r="BD106" s="55" t="str">
        <f>IF('Indicator Data'!O109="No data","x",ROUND(IF('Indicator Data'!O109=0,0,IF(LOG('Indicator Data'!O109)&gt;BD$195,10,IF(LOG('Indicator Data'!O109)&lt;BD$194,0,10-(BD$195-LOG('Indicator Data'!O109))/(BD$195-BD$194)*10))),1))</f>
        <v>x</v>
      </c>
      <c r="BE106" s="56" t="str">
        <f>IF(BD106="x","x",'Indicator Data'!O109/'Indicator Data'!$CB109)</f>
        <v>x</v>
      </c>
      <c r="BF106" s="55" t="str">
        <f t="shared" si="153"/>
        <v>x</v>
      </c>
      <c r="BG106" s="55" t="str">
        <f t="shared" si="154"/>
        <v>x</v>
      </c>
      <c r="BH106" s="55" t="str">
        <f>IF('Indicator Data'!P109="No data","x",ROUND(IF('Indicator Data'!P109=0,0,IF(LOG('Indicator Data'!P109)&gt;BH$195,10,IF(LOG('Indicator Data'!P109)&lt;BH$194,0,10-(BH$195-LOG('Indicator Data'!P109))/(BH$195-BH$194)*10))),1))</f>
        <v>x</v>
      </c>
      <c r="BI106" s="56" t="str">
        <f>IF(BH106="x","x",'Indicator Data'!P109/'Indicator Data'!$CB109)</f>
        <v>x</v>
      </c>
      <c r="BJ106" s="55" t="str">
        <f t="shared" si="155"/>
        <v>x</v>
      </c>
      <c r="BK106" s="55" t="str">
        <f t="shared" si="156"/>
        <v>x</v>
      </c>
      <c r="BL106" s="55">
        <f t="shared" si="157"/>
        <v>0.4</v>
      </c>
      <c r="BM106" s="55">
        <f>ROUND(IF('Indicator Data'!Q109=0,0,IF(LOG('Indicator Data'!Q109)&gt;BM$195,10,IF(LOG('Indicator Data'!Q109)&lt;BM$194,0,10-(BM$195-LOG('Indicator Data'!Q109))/(BM$195-BM$194)*10))),1)</f>
        <v>9.1</v>
      </c>
      <c r="BN106" s="55">
        <f>ROUND(IF('Indicator Data'!R109=0,0,IF(LOG('Indicator Data'!R109)&gt;BN$195,10,IF(LOG('Indicator Data'!R109)&lt;BN$194,0,10-(BN$195-LOG('Indicator Data'!R109))/(BN$195-BN$194)*10))),1)</f>
        <v>9.5</v>
      </c>
      <c r="BO106" s="55">
        <f t="shared" si="158"/>
        <v>9.3666666666666671</v>
      </c>
      <c r="BP106" s="56">
        <f>'Indicator Data'!Q109/'Indicator Data'!$CB109</f>
        <v>0.80906381153261764</v>
      </c>
      <c r="BQ106" s="56">
        <f>'Indicator Data'!R109/'Indicator Data'!$CB109</f>
        <v>0.16419465742983541</v>
      </c>
      <c r="BR106" s="55">
        <f t="shared" si="200"/>
        <v>8.1</v>
      </c>
      <c r="BS106" s="55">
        <f t="shared" si="201"/>
        <v>2.1</v>
      </c>
      <c r="BT106" s="55">
        <f t="shared" si="135"/>
        <v>4.0999999999999996</v>
      </c>
      <c r="BU106" s="55">
        <f t="shared" si="159"/>
        <v>7.6</v>
      </c>
      <c r="BV106" s="55">
        <f>ROUND(IF('Indicator Data'!S109=0,0,IF(LOG('Indicator Data'!S109)&gt;BV$195,10,IF(LOG('Indicator Data'!S109)&lt;BV$194,0,10-(BV$195-LOG('Indicator Data'!S109))/(BV$195-BV$194)*10))),1)</f>
        <v>9.1</v>
      </c>
      <c r="BW106" s="55">
        <f>ROUND(IF('Indicator Data'!T109=0,0,IF(LOG('Indicator Data'!T109)&gt;BW$195,10,IF(LOG('Indicator Data'!T109)&lt;BW$194,0,10-(BW$195-LOG('Indicator Data'!T109))/(BW$195-BW$194)*10))),1)</f>
        <v>8.4</v>
      </c>
      <c r="BX106" s="55">
        <f t="shared" si="160"/>
        <v>8.6333333333333329</v>
      </c>
      <c r="BY106" s="56">
        <f>'Indicator Data'!S109/'Indicator Data'!$CB109</f>
        <v>0.73130182691978352</v>
      </c>
      <c r="BZ106" s="56">
        <f>'Indicator Data'!T109/'Indicator Data'!$CB109</f>
        <v>0.24088476022730684</v>
      </c>
      <c r="CA106" s="55">
        <f t="shared" si="202"/>
        <v>10</v>
      </c>
      <c r="CB106" s="55">
        <f t="shared" si="203"/>
        <v>2.4</v>
      </c>
      <c r="CC106" s="55">
        <f t="shared" si="161"/>
        <v>4.9333333333333336</v>
      </c>
      <c r="CD106" s="55">
        <f t="shared" si="162"/>
        <v>7.2</v>
      </c>
      <c r="CE106" s="55">
        <f t="shared" si="163"/>
        <v>7.4</v>
      </c>
      <c r="CF106" s="55">
        <f>ROUND(IF('Indicator Data'!U109=0,0,IF(LOG('Indicator Data'!U109)&gt;CF$195,10,IF(LOG('Indicator Data'!U109)&lt;CF$194,0,10-(CF$195-LOG('Indicator Data'!U109))/(CF$195-CF$194)*10))),1)</f>
        <v>9.1999999999999993</v>
      </c>
      <c r="CG106" s="56">
        <f>'Indicator Data'!U109/'Indicator Data'!$CB109</f>
        <v>0.86986481168752372</v>
      </c>
      <c r="CH106" s="55">
        <f t="shared" si="204"/>
        <v>9.6999999999999993</v>
      </c>
      <c r="CI106" s="55">
        <f t="shared" si="164"/>
        <v>9.5</v>
      </c>
      <c r="CJ106" s="55">
        <f>ROUND(IF('Indicator Data'!V109=0,0,IF(LOG('Indicator Data'!V109)&gt;CJ$195,10,IF(LOG('Indicator Data'!V109)&lt;CJ$194,0,10-(CJ$195-LOG('Indicator Data'!V109))/(CJ$195-CJ$194)*10))),1)</f>
        <v>9.1999999999999993</v>
      </c>
      <c r="CK106" s="56">
        <f>IF('Indicator Data'!V109/'Indicator Data'!$CB109&gt;1,1,'Indicator Data'!V109/'Indicator Data'!$CB109)</f>
        <v>0.90947936135821061</v>
      </c>
      <c r="CL106" s="55">
        <f t="shared" si="205"/>
        <v>9.1</v>
      </c>
      <c r="CM106" s="55">
        <f t="shared" si="165"/>
        <v>9.1999999999999993</v>
      </c>
      <c r="CN106" s="55">
        <f>ROUND(IF('Indicator Data'!W109=0,0,IF(LOG('Indicator Data'!W109)&gt;CN$195,10,IF(LOG('Indicator Data'!W109)&lt;CN$194,0,10-(CN$195-LOG('Indicator Data'!W109))/(CN$195-CN$194)*10))),1)</f>
        <v>9.1999999999999993</v>
      </c>
      <c r="CO106" s="56">
        <f>'Indicator Data'!W109/'Indicator Data'!$CB109</f>
        <v>0.96191505508859365</v>
      </c>
      <c r="CP106" s="55">
        <f t="shared" si="206"/>
        <v>9.6</v>
      </c>
      <c r="CQ106" s="55">
        <f t="shared" si="166"/>
        <v>9.4</v>
      </c>
      <c r="CR106" s="55">
        <f t="shared" si="207"/>
        <v>9</v>
      </c>
      <c r="CS106" s="55">
        <f>IF('Indicator Data'!BR109="No data","x",ROUND(IF('Indicator Data'!BR109&gt;CS$195,0,IF('Indicator Data'!BR109&lt;CS$194,10,(CS$195-'Indicator Data'!BR109)/(CS$195-CS$194)*10)),1))</f>
        <v>0</v>
      </c>
      <c r="CT106" s="55">
        <f>IF('Indicator Data'!BS109="No data","x",ROUND(IF('Indicator Data'!BS109&gt;CT$195,0,IF('Indicator Data'!BS109&lt;CT$194,10,(CT$195-'Indicator Data'!BS109)/(CT$195-CT$194)*10)),1))</f>
        <v>0.6</v>
      </c>
      <c r="CU106" s="55" t="str">
        <f>IF('Indicator Data'!AC109="No data","x",ROUND(IF('Indicator Data'!AC109&gt;CU$195,0,IF('Indicator Data'!AC109&lt;CU$194,10,(CU$195-'Indicator Data'!AC109)/(CU$195-CU$194)*10)),1))</f>
        <v>x</v>
      </c>
      <c r="CV106" s="55">
        <f t="shared" si="208"/>
        <v>0.3</v>
      </c>
      <c r="CW106" s="55">
        <f>IF('Indicator Data'!X109="No data","x",ROUND(IF(LOG('Indicator Data'!X109)&gt;CW$195,10,IF(LOG('Indicator Data'!X109)&lt;CW$194,0,10-(CW$195-LOG('Indicator Data'!X109))/(CW$195-CW$194)*10)),1))</f>
        <v>6.6</v>
      </c>
      <c r="CX106" s="55">
        <f>IF('Indicator Data'!Y109="No data","x",ROUND(IF('Indicator Data'!Y109&gt;CX$195,10,IF('Indicator Data'!Y109&lt;CX$194,0,10-(CX$195-'Indicator Data'!Y109)/(CX$195-CX$194)*10)),1))</f>
        <v>4.3</v>
      </c>
      <c r="CY106" s="55">
        <f>IF('Indicator Data'!Z109="No data","x",ROUND(IF('Indicator Data'!Z109&gt;CY$195,10,IF('Indicator Data'!Z109&lt;CY$194,0,10-(CY$195-'Indicator Data'!Z109)/(CY$195-CY$194)*10)),1))</f>
        <v>7.6</v>
      </c>
      <c r="CZ106" s="55" t="str">
        <f>IF('Indicator Data'!AA109="No data","x",ROUND(IF('Indicator Data'!AA109&gt;CZ$195,10,IF('Indicator Data'!AA109&lt;CZ$194,0,10-(CZ$195-'Indicator Data'!AA109)/(CZ$195-CZ$194)*10)),1))</f>
        <v>x</v>
      </c>
      <c r="DA106" s="55">
        <f t="shared" si="167"/>
        <v>6.2</v>
      </c>
      <c r="DB106" s="55">
        <f t="shared" si="168"/>
        <v>4.2</v>
      </c>
      <c r="DC106" s="55" t="str">
        <f>IF('Indicator Data'!AF109="No data","x",ROUND(IF('Indicator Data'!AF109&gt;DC$195,10,IF('Indicator Data'!AF109&lt;DC$194,0,10-(DC$195-'Indicator Data'!AF109)/(DC$195-DC$194)*10)),1))</f>
        <v>x</v>
      </c>
      <c r="DD106" s="55">
        <f>IF('Indicator Data'!AG109="No data","x",ROUND(IF('Indicator Data'!AG109&gt;DD$195,10,IF('Indicator Data'!AG109&lt;DD$194,0,10-(DD$195-'Indicator Data'!AG109)/(DD$195-DD$194)*10)),1))</f>
        <v>2.1</v>
      </c>
      <c r="DE106" s="55">
        <f t="shared" si="169"/>
        <v>5.2</v>
      </c>
      <c r="DF106" s="55">
        <f>IF('Indicator Data'!AB109="No data","x",ROUND(IF('Indicator Data'!AB109&gt;DF$195,10,IF('Indicator Data'!AB109&lt;DF$194,0,10-(DF$195-'Indicator Data'!AB109)/(DF$195-DF$194)*10)),1))</f>
        <v>0.1</v>
      </c>
      <c r="DG106" s="55">
        <f t="shared" si="170"/>
        <v>0.2</v>
      </c>
      <c r="DH106" s="184">
        <f>IF('Indicator Data'!AD109="No data","x",'Indicator Data'!AD109/'Indicator Data'!$CA109)</f>
        <v>9.4836307056675711E-5</v>
      </c>
      <c r="DI106" s="55">
        <f t="shared" si="171"/>
        <v>9.1</v>
      </c>
      <c r="DJ106" s="55">
        <f>IF('Indicator Data'!AE109="No data","x",ROUND(IF('Indicator Data'!AE109&gt;DJ$195,0,IF('Indicator Data'!AE109&lt;DJ$194,10,(DJ$195-'Indicator Data'!AE109)/(DJ$195-DJ$194)*10)),1))</f>
        <v>2</v>
      </c>
      <c r="DK106" s="55">
        <f t="shared" si="172"/>
        <v>5.6</v>
      </c>
      <c r="DL106" s="55">
        <f t="shared" si="173"/>
        <v>3.7</v>
      </c>
      <c r="DM106" s="57">
        <f t="shared" si="209"/>
        <v>5.3</v>
      </c>
      <c r="DN106" s="58">
        <f t="shared" si="210"/>
        <v>4.9000000000000004</v>
      </c>
      <c r="DO106" s="55">
        <f>ROUND(IF('Indicator Data'!AH109=0,0,IF('Indicator Data'!AH109&gt;DO$195,10,IF('Indicator Data'!AH109&lt;DO$194,0,10-(DO$195-'Indicator Data'!AH109)/(DO$195-DO$194)*10))),1)</f>
        <v>3.7</v>
      </c>
      <c r="DP106" s="55">
        <f>ROUND(IF('Indicator Data'!AI109=0,0,IF(LOG('Indicator Data'!AI109)&gt;LOG(DP$195),10,IF(LOG('Indicator Data'!AI109)&lt;LOG(DP$194),0,10-(LOG(DP$195)-LOG('Indicator Data'!AI109))/(LOG(DP$195)-LOG(DP$194))*10))),1)</f>
        <v>3</v>
      </c>
      <c r="DQ106" s="57">
        <f t="shared" si="211"/>
        <v>3.4</v>
      </c>
      <c r="DR106" s="55">
        <f>'Indicator Data'!AJ109</f>
        <v>0</v>
      </c>
      <c r="DS106" s="55">
        <f>'Indicator Data'!AK109</f>
        <v>0</v>
      </c>
      <c r="DT106" s="57">
        <f t="shared" si="212"/>
        <v>0</v>
      </c>
      <c r="DU106" s="58">
        <f t="shared" si="213"/>
        <v>2.4</v>
      </c>
      <c r="DV106" s="15"/>
      <c r="DW106" s="103"/>
    </row>
    <row r="107" spans="1:127" s="4" customFormat="1" x14ac:dyDescent="0.25">
      <c r="A107" s="121" t="str">
        <f>'Indicator Data'!A110</f>
        <v>Maldives</v>
      </c>
      <c r="B107" s="59" t="str">
        <f>'Indicator Data'!B110</f>
        <v>MDV</v>
      </c>
      <c r="C107" s="55">
        <f>ROUND(IF('Indicator Data'!C110=0,0.1,IF(LOG('Indicator Data'!C110)&gt;C$195,10,IF(LOG('Indicator Data'!C110)&lt;C$194,0,10-(C$195-LOG('Indicator Data'!C110))/(C$195-C$194)*10))),1)</f>
        <v>0.1</v>
      </c>
      <c r="D107" s="55">
        <f>ROUND(IF('Indicator Data'!D110=0,0.1,IF(LOG('Indicator Data'!D110)&gt;D$195,10,IF(LOG('Indicator Data'!D110)&lt;D$194,0,10-(D$195-LOG('Indicator Data'!D110))/(D$195-D$194)*10))),1)</f>
        <v>0.1</v>
      </c>
      <c r="E107" s="55">
        <f t="shared" si="174"/>
        <v>0.1</v>
      </c>
      <c r="F107" s="55">
        <f>IF('Indicator Data'!E110="No data",0.1,(ROUND(IF('Indicator Data'!E110=0,0,IF(LOG('Indicator Data'!E110)&gt;F$195,10,IF(LOG('Indicator Data'!E110)&lt;F$194,0,10-(F$195-LOG('Indicator Data'!E110))/(F$195-F$194)*10))),1)))</f>
        <v>0.1</v>
      </c>
      <c r="G107" s="55">
        <f>ROUND(IF('Indicator Data'!F110=0,0,IF(LOG('Indicator Data'!F110)&gt;G$195,10,IF(LOG('Indicator Data'!F110)&lt;G$194,0,10-(G$195-LOG('Indicator Data'!F110))/(G$195-G$194)*10))),1)</f>
        <v>7.1</v>
      </c>
      <c r="H107" s="55">
        <f>ROUND(IF('Indicator Data'!G110=0,0,IF(LOG('Indicator Data'!G110)&gt;H$195,10,IF(LOG('Indicator Data'!G110)&lt;H$194,0,10-(H$195-LOG('Indicator Data'!G110))/(H$195-H$194)*10))),1)</f>
        <v>0</v>
      </c>
      <c r="I107" s="55">
        <f>ROUND(IF('Indicator Data'!H110=0,0,IF(LOG('Indicator Data'!H110)&gt;I$195,10,IF(LOG('Indicator Data'!H110)&lt;I$194,0,10-(I$195-LOG('Indicator Data'!H110))/(I$195-I$194)*10))),1)</f>
        <v>0</v>
      </c>
      <c r="J107" s="55">
        <f t="shared" si="175"/>
        <v>0</v>
      </c>
      <c r="K107" s="55">
        <f>ROUND(IF('Indicator Data'!I110=0,0,IF(LOG('Indicator Data'!I110)&gt;K$195,10,IF(LOG('Indicator Data'!I110)&lt;K$194,0,10-(K$195-LOG('Indicator Data'!I110))/(K$195-K$194)*10))),1)</f>
        <v>0</v>
      </c>
      <c r="L107" s="55">
        <f t="shared" si="176"/>
        <v>0</v>
      </c>
      <c r="M107" s="55">
        <f>ROUND(IF('Indicator Data'!J110=0,0,IF(LOG('Indicator Data'!J110)&gt;M$195,10,IF(LOG('Indicator Data'!J110)&lt;M$194,0,10-(M$195-LOG('Indicator Data'!J110))/(M$195-M$194)*10))),1)</f>
        <v>0</v>
      </c>
      <c r="N107" s="56">
        <f>'Indicator Data'!C110/'Indicator Data'!$CB110</f>
        <v>0</v>
      </c>
      <c r="O107" s="56">
        <f>'Indicator Data'!D110/'Indicator Data'!$CB110</f>
        <v>0</v>
      </c>
      <c r="P107" s="56" t="str">
        <f>IF(F107=0.1,"x",'Indicator Data'!E110/'Indicator Data'!$CB110)</f>
        <v>x</v>
      </c>
      <c r="Q107" s="56">
        <f>'Indicator Data'!F110/'Indicator Data'!$CB110</f>
        <v>5.238837695960754E-4</v>
      </c>
      <c r="R107" s="56">
        <f>'Indicator Data'!G110/'Indicator Data'!$CB110</f>
        <v>0</v>
      </c>
      <c r="S107" s="56">
        <f>'Indicator Data'!H110/'Indicator Data'!$CB110</f>
        <v>0</v>
      </c>
      <c r="T107" s="56">
        <f>'Indicator Data'!I110/'Indicator Data'!$CB110</f>
        <v>0</v>
      </c>
      <c r="U107" s="56">
        <f>'Indicator Data'!J110/'Indicator Data'!$CB110</f>
        <v>0</v>
      </c>
      <c r="V107" s="55">
        <f t="shared" si="177"/>
        <v>0</v>
      </c>
      <c r="W107" s="55">
        <f t="shared" si="178"/>
        <v>0</v>
      </c>
      <c r="X107" s="55">
        <f t="shared" si="179"/>
        <v>0</v>
      </c>
      <c r="Y107" s="55">
        <f t="shared" si="180"/>
        <v>0.1</v>
      </c>
      <c r="Z107" s="55">
        <f t="shared" si="181"/>
        <v>10</v>
      </c>
      <c r="AA107" s="55">
        <f t="shared" si="182"/>
        <v>0</v>
      </c>
      <c r="AB107" s="55">
        <f t="shared" si="183"/>
        <v>0</v>
      </c>
      <c r="AC107" s="55">
        <f t="shared" si="184"/>
        <v>0</v>
      </c>
      <c r="AD107" s="55">
        <f t="shared" si="185"/>
        <v>0</v>
      </c>
      <c r="AE107" s="55">
        <f t="shared" si="186"/>
        <v>0</v>
      </c>
      <c r="AF107" s="55">
        <f t="shared" si="187"/>
        <v>0</v>
      </c>
      <c r="AG107" s="55">
        <f>ROUND(IF('Indicator Data'!K110=0,0,IF('Indicator Data'!K110&gt;AG$195,10,IF('Indicator Data'!K110&lt;AG$194,0,10-(AG$195-'Indicator Data'!K110)/(AG$195-AG$194)*10))),1)</f>
        <v>0</v>
      </c>
      <c r="AH107" s="55">
        <f t="shared" si="188"/>
        <v>0.1</v>
      </c>
      <c r="AI107" s="55">
        <f t="shared" si="189"/>
        <v>0.1</v>
      </c>
      <c r="AJ107" s="55">
        <f t="shared" si="190"/>
        <v>0</v>
      </c>
      <c r="AK107" s="55">
        <f t="shared" si="191"/>
        <v>0</v>
      </c>
      <c r="AL107" s="55">
        <f t="shared" si="192"/>
        <v>0</v>
      </c>
      <c r="AM107" s="55">
        <f t="shared" si="193"/>
        <v>0</v>
      </c>
      <c r="AN107" s="55">
        <f t="shared" si="194"/>
        <v>0</v>
      </c>
      <c r="AO107" s="183">
        <f t="shared" si="195"/>
        <v>0.1</v>
      </c>
      <c r="AP107" s="183">
        <f t="shared" si="148"/>
        <v>0.1</v>
      </c>
      <c r="AQ107" s="183">
        <f t="shared" si="196"/>
        <v>9</v>
      </c>
      <c r="AR107" s="183">
        <f t="shared" si="197"/>
        <v>0</v>
      </c>
      <c r="AS107" s="55">
        <f t="shared" si="198"/>
        <v>0</v>
      </c>
      <c r="AT107" s="55" t="str">
        <f>IF('Indicator Data'!L110="No data","x",IF('Indicator Data'!CC110&lt;1000,"x",ROUND((IF('Indicator Data'!L110&gt;AT$195,10,IF('Indicator Data'!L110&lt;AT$194,0,10-(AT$195-'Indicator Data'!L110)/(AT$195-AT$194)*10))),1)))</f>
        <v>x</v>
      </c>
      <c r="AU107" s="183">
        <f t="shared" si="199"/>
        <v>0</v>
      </c>
      <c r="AV107" s="55" t="str">
        <f>IF('Indicator Data'!M110="No data","x",ROUND(IF('Indicator Data'!M110=0,0,IF(LOG('Indicator Data'!M110)&gt;AV$195,10,IF(LOG('Indicator Data'!M110)&lt;AV$194,0,10-(AV$195-LOG('Indicator Data'!M110))/(AV$195-AV$194)*10))),1))</f>
        <v>x</v>
      </c>
      <c r="AW107" s="56" t="str">
        <f>IF(AV107="x","x",'Indicator Data'!M110/'Indicator Data'!$CB110)</f>
        <v>x</v>
      </c>
      <c r="AX107" s="55" t="str">
        <f t="shared" si="149"/>
        <v>x</v>
      </c>
      <c r="AY107" s="55" t="str">
        <f t="shared" si="150"/>
        <v>x</v>
      </c>
      <c r="AZ107" s="55" t="str">
        <f>IF('Indicator Data'!N110="No data","x",ROUND(IF('Indicator Data'!N110=0,0,IF(LOG('Indicator Data'!N110)&gt;AZ$195,10,IF(LOG('Indicator Data'!N110)&lt;AZ$194,0,10-(AZ$195-LOG('Indicator Data'!N110))/(AZ$195-AZ$194)*10))),1))</f>
        <v>x</v>
      </c>
      <c r="BA107" s="56" t="str">
        <f>IF(AZ107="x","x",'Indicator Data'!N110/'Indicator Data'!$CB110)</f>
        <v>x</v>
      </c>
      <c r="BB107" s="55" t="str">
        <f t="shared" si="151"/>
        <v>x</v>
      </c>
      <c r="BC107" s="55" t="str">
        <f t="shared" si="152"/>
        <v>x</v>
      </c>
      <c r="BD107" s="55" t="str">
        <f>IF('Indicator Data'!O110="No data","x",ROUND(IF('Indicator Data'!O110=0,0,IF(LOG('Indicator Data'!O110)&gt;BD$195,10,IF(LOG('Indicator Data'!O110)&lt;BD$194,0,10-(BD$195-LOG('Indicator Data'!O110))/(BD$195-BD$194)*10))),1))</f>
        <v>x</v>
      </c>
      <c r="BE107" s="56" t="str">
        <f>IF(BD107="x","x",'Indicator Data'!O110/'Indicator Data'!$CB110)</f>
        <v>x</v>
      </c>
      <c r="BF107" s="55" t="str">
        <f t="shared" si="153"/>
        <v>x</v>
      </c>
      <c r="BG107" s="55" t="str">
        <f t="shared" si="154"/>
        <v>x</v>
      </c>
      <c r="BH107" s="55" t="str">
        <f>IF('Indicator Data'!P110="No data","x",ROUND(IF('Indicator Data'!P110=0,0,IF(LOG('Indicator Data'!P110)&gt;BH$195,10,IF(LOG('Indicator Data'!P110)&lt;BH$194,0,10-(BH$195-LOG('Indicator Data'!P110))/(BH$195-BH$194)*10))),1))</f>
        <v>x</v>
      </c>
      <c r="BI107" s="56" t="str">
        <f>IF(BH107="x","x",'Indicator Data'!P110/'Indicator Data'!$CB110)</f>
        <v>x</v>
      </c>
      <c r="BJ107" s="55" t="str">
        <f t="shared" si="155"/>
        <v>x</v>
      </c>
      <c r="BK107" s="55" t="str">
        <f t="shared" si="156"/>
        <v>x</v>
      </c>
      <c r="BL107" s="55" t="str">
        <f t="shared" si="157"/>
        <v>x</v>
      </c>
      <c r="BM107" s="55">
        <f>ROUND(IF('Indicator Data'!Q110=0,0,IF(LOG('Indicator Data'!Q110)&gt;BM$195,10,IF(LOG('Indicator Data'!Q110)&lt;BM$194,0,10-(BM$195-LOG('Indicator Data'!Q110))/(BM$195-BM$194)*10))),1)</f>
        <v>0</v>
      </c>
      <c r="BN107" s="55">
        <f>ROUND(IF('Indicator Data'!R110=0,0,IF(LOG('Indicator Data'!R110)&gt;BN$195,10,IF(LOG('Indicator Data'!R110)&lt;BN$194,0,10-(BN$195-LOG('Indicator Data'!R110))/(BN$195-BN$194)*10))),1)</f>
        <v>0</v>
      </c>
      <c r="BO107" s="55">
        <f t="shared" si="158"/>
        <v>0</v>
      </c>
      <c r="BP107" s="56">
        <f>'Indicator Data'!Q110/'Indicator Data'!$CB110</f>
        <v>0</v>
      </c>
      <c r="BQ107" s="56">
        <f>'Indicator Data'!R110/'Indicator Data'!$CB110</f>
        <v>0</v>
      </c>
      <c r="BR107" s="55">
        <f t="shared" si="200"/>
        <v>0</v>
      </c>
      <c r="BS107" s="55">
        <f t="shared" si="201"/>
        <v>0</v>
      </c>
      <c r="BT107" s="55">
        <f t="shared" si="135"/>
        <v>0</v>
      </c>
      <c r="BU107" s="55">
        <f t="shared" si="159"/>
        <v>0</v>
      </c>
      <c r="BV107" s="55">
        <f>ROUND(IF('Indicator Data'!S110=0,0,IF(LOG('Indicator Data'!S110)&gt;BV$195,10,IF(LOG('Indicator Data'!S110)&lt;BV$194,0,10-(BV$195-LOG('Indicator Data'!S110))/(BV$195-BV$194)*10))),1)</f>
        <v>0</v>
      </c>
      <c r="BW107" s="55">
        <f>ROUND(IF('Indicator Data'!T110=0,0,IF(LOG('Indicator Data'!T110)&gt;BW$195,10,IF(LOG('Indicator Data'!T110)&lt;BW$194,0,10-(BW$195-LOG('Indicator Data'!T110))/(BW$195-BW$194)*10))),1)</f>
        <v>0</v>
      </c>
      <c r="BX107" s="55">
        <f t="shared" si="160"/>
        <v>0</v>
      </c>
      <c r="BY107" s="56">
        <f>'Indicator Data'!S110/'Indicator Data'!$CB110</f>
        <v>0</v>
      </c>
      <c r="BZ107" s="56">
        <f>'Indicator Data'!T110/'Indicator Data'!$CB110</f>
        <v>0</v>
      </c>
      <c r="CA107" s="55">
        <f t="shared" si="202"/>
        <v>0</v>
      </c>
      <c r="CB107" s="55">
        <f t="shared" si="203"/>
        <v>0</v>
      </c>
      <c r="CC107" s="55">
        <f t="shared" si="161"/>
        <v>0</v>
      </c>
      <c r="CD107" s="55">
        <f t="shared" si="162"/>
        <v>0</v>
      </c>
      <c r="CE107" s="55">
        <f t="shared" si="163"/>
        <v>0</v>
      </c>
      <c r="CF107" s="55">
        <f>ROUND(IF('Indicator Data'!U110=0,0,IF(LOG('Indicator Data'!U110)&gt;CF$195,10,IF(LOG('Indicator Data'!U110)&lt;CF$194,0,10-(CF$195-LOG('Indicator Data'!U110))/(CF$195-CF$194)*10))),1)</f>
        <v>0</v>
      </c>
      <c r="CG107" s="56">
        <f>'Indicator Data'!U110/'Indicator Data'!$CB110</f>
        <v>0</v>
      </c>
      <c r="CH107" s="55">
        <f t="shared" si="204"/>
        <v>0</v>
      </c>
      <c r="CI107" s="55">
        <f t="shared" si="164"/>
        <v>0</v>
      </c>
      <c r="CJ107" s="55">
        <f>ROUND(IF('Indicator Data'!V110=0,0,IF(LOG('Indicator Data'!V110)&gt;CJ$195,10,IF(LOG('Indicator Data'!V110)&lt;CJ$194,0,10-(CJ$195-LOG('Indicator Data'!V110))/(CJ$195-CJ$194)*10))),1)</f>
        <v>4.5999999999999996</v>
      </c>
      <c r="CK107" s="56">
        <f>IF('Indicator Data'!V110/'Indicator Data'!$CB110&gt;1,1,'Indicator Data'!V110/'Indicator Data'!$CB110)</f>
        <v>4.3116926445799203E-2</v>
      </c>
      <c r="CL107" s="55">
        <f t="shared" si="205"/>
        <v>0.4</v>
      </c>
      <c r="CM107" s="55">
        <f t="shared" si="165"/>
        <v>2.8</v>
      </c>
      <c r="CN107" s="55">
        <f>ROUND(IF('Indicator Data'!W110=0,0,IF(LOG('Indicator Data'!W110)&gt;CN$195,10,IF(LOG('Indicator Data'!W110)&lt;CN$194,0,10-(CN$195-LOG('Indicator Data'!W110))/(CN$195-CN$194)*10))),1)</f>
        <v>0</v>
      </c>
      <c r="CO107" s="56">
        <f>'Indicator Data'!W110/'Indicator Data'!$CB110</f>
        <v>0</v>
      </c>
      <c r="CP107" s="55">
        <f t="shared" si="206"/>
        <v>0</v>
      </c>
      <c r="CQ107" s="55">
        <f t="shared" si="166"/>
        <v>0</v>
      </c>
      <c r="CR107" s="55">
        <f t="shared" si="207"/>
        <v>0.8</v>
      </c>
      <c r="CS107" s="55">
        <f>IF('Indicator Data'!BR110="No data","x",ROUND(IF('Indicator Data'!BR110&gt;CS$195,0,IF('Indicator Data'!BR110&lt;CS$194,10,(CS$195-'Indicator Data'!BR110)/(CS$195-CS$194)*10)),1))</f>
        <v>0.1</v>
      </c>
      <c r="CT107" s="55">
        <f>IF('Indicator Data'!BS110="No data","x",ROUND(IF('Indicator Data'!BS110&gt;CT$195,0,IF('Indicator Data'!BS110&lt;CT$194,10,(CT$195-'Indicator Data'!BS110)/(CT$195-CT$194)*10)),1))</f>
        <v>0.1</v>
      </c>
      <c r="CU107" s="55">
        <f>IF('Indicator Data'!AC110="No data","x",ROUND(IF('Indicator Data'!AC110&gt;CU$195,0,IF('Indicator Data'!AC110&lt;CU$194,10,(CU$195-'Indicator Data'!AC110)/(CU$195-CU$194)*10)),1))</f>
        <v>0.4</v>
      </c>
      <c r="CV107" s="55">
        <f t="shared" si="208"/>
        <v>0.2</v>
      </c>
      <c r="CW107" s="55">
        <f>IF('Indicator Data'!X110="No data","x",ROUND(IF(LOG('Indicator Data'!X110)&gt;CW$195,10,IF(LOG('Indicator Data'!X110)&lt;CW$194,0,10-(CW$195-LOG('Indicator Data'!X110))/(CW$195-CW$194)*10)),1))</f>
        <v>10</v>
      </c>
      <c r="CX107" s="55">
        <f>IF('Indicator Data'!Y110="No data","x",ROUND(IF('Indicator Data'!Y110&gt;CX$195,10,IF('Indicator Data'!Y110&lt;CX$194,0,10-(CX$195-'Indicator Data'!Y110)/(CX$195-CX$194)*10)),1))</f>
        <v>9.8000000000000007</v>
      </c>
      <c r="CY107" s="55">
        <f>IF('Indicator Data'!Z110="No data","x",ROUND(IF('Indicator Data'!Z110&gt;CY$195,10,IF('Indicator Data'!Z110&lt;CY$194,0,10-(CY$195-'Indicator Data'!Z110)/(CY$195-CY$194)*10)),1))</f>
        <v>4</v>
      </c>
      <c r="CZ107" s="55">
        <f>IF('Indicator Data'!AA110="No data","x",ROUND(IF('Indicator Data'!AA110&gt;CZ$195,10,IF('Indicator Data'!AA110&lt;CZ$194,0,10-(CZ$195-'Indicator Data'!AA110)/(CZ$195-CZ$194)*10)),1))</f>
        <v>8.3000000000000007</v>
      </c>
      <c r="DA107" s="55">
        <f t="shared" si="167"/>
        <v>8</v>
      </c>
      <c r="DB107" s="55">
        <f t="shared" si="168"/>
        <v>5.4</v>
      </c>
      <c r="DC107" s="55">
        <f>IF('Indicator Data'!AF110="No data","x",ROUND(IF('Indicator Data'!AF110&gt;DC$195,10,IF('Indicator Data'!AF110&lt;DC$194,0,10-(DC$195-'Indicator Data'!AF110)/(DC$195-DC$194)*10)),1))</f>
        <v>3.6</v>
      </c>
      <c r="DD107" s="55">
        <f>IF('Indicator Data'!AG110="No data","x",ROUND(IF('Indicator Data'!AG110&gt;DD$195,10,IF('Indicator Data'!AG110&lt;DD$194,0,10-(DD$195-'Indicator Data'!AG110)/(DD$195-DD$194)*10)),1))</f>
        <v>1.3</v>
      </c>
      <c r="DE107" s="55">
        <f t="shared" si="169"/>
        <v>6.2</v>
      </c>
      <c r="DF107" s="55">
        <f>IF('Indicator Data'!AB110="No data","x",ROUND(IF('Indicator Data'!AB110&gt;DF$195,10,IF('Indicator Data'!AB110&lt;DF$194,0,10-(DF$195-'Indicator Data'!AB110)/(DF$195-DF$194)*10)),1))</f>
        <v>0</v>
      </c>
      <c r="DG107" s="55">
        <f t="shared" si="170"/>
        <v>0.2</v>
      </c>
      <c r="DH107" s="184" t="str">
        <f>IF('Indicator Data'!AD110="No data","x",'Indicator Data'!AD110/'Indicator Data'!$CA110)</f>
        <v>x</v>
      </c>
      <c r="DI107" s="55" t="str">
        <f t="shared" si="171"/>
        <v>x</v>
      </c>
      <c r="DJ107" s="55">
        <f>IF('Indicator Data'!AE110="No data","x",ROUND(IF('Indicator Data'!AE110&gt;DJ$195,0,IF('Indicator Data'!AE110&lt;DJ$194,10,(DJ$195-'Indicator Data'!AE110)/(DJ$195-DJ$194)*10)),1))</f>
        <v>2</v>
      </c>
      <c r="DK107" s="55">
        <f t="shared" si="172"/>
        <v>2</v>
      </c>
      <c r="DL107" s="55">
        <f t="shared" si="173"/>
        <v>2.8</v>
      </c>
      <c r="DM107" s="57">
        <f t="shared" si="209"/>
        <v>3.2</v>
      </c>
      <c r="DN107" s="58">
        <f t="shared" si="210"/>
        <v>3.2</v>
      </c>
      <c r="DO107" s="55">
        <f>ROUND(IF('Indicator Data'!AH110=0,0,IF('Indicator Data'!AH110&gt;DO$195,10,IF('Indicator Data'!AH110&lt;DO$194,0,10-(DO$195-'Indicator Data'!AH110)/(DO$195-DO$194)*10))),1)</f>
        <v>0.2</v>
      </c>
      <c r="DP107" s="55">
        <f>ROUND(IF('Indicator Data'!AI110=0,0,IF(LOG('Indicator Data'!AI110)&gt;LOG(DP$195),10,IF(LOG('Indicator Data'!AI110)&lt;LOG(DP$194),0,10-(LOG(DP$195)-LOG('Indicator Data'!AI110))/(LOG(DP$195)-LOG(DP$194))*10))),1)</f>
        <v>0.4</v>
      </c>
      <c r="DQ107" s="57">
        <f t="shared" si="211"/>
        <v>0.3</v>
      </c>
      <c r="DR107" s="55">
        <f>'Indicator Data'!AJ110</f>
        <v>0</v>
      </c>
      <c r="DS107" s="55">
        <f>'Indicator Data'!AK110</f>
        <v>0</v>
      </c>
      <c r="DT107" s="57">
        <f t="shared" si="212"/>
        <v>0</v>
      </c>
      <c r="DU107" s="58">
        <f t="shared" si="213"/>
        <v>0.2</v>
      </c>
      <c r="DV107" s="15"/>
      <c r="DW107" s="103"/>
    </row>
    <row r="108" spans="1:127" s="4" customFormat="1" x14ac:dyDescent="0.25">
      <c r="A108" s="121" t="str">
        <f>'Indicator Data'!A111</f>
        <v>Mali</v>
      </c>
      <c r="B108" s="59" t="str">
        <f>'Indicator Data'!B111</f>
        <v>MLI</v>
      </c>
      <c r="C108" s="55">
        <f>ROUND(IF('Indicator Data'!C111=0,0.1,IF(LOG('Indicator Data'!C111)&gt;C$195,10,IF(LOG('Indicator Data'!C111)&lt;C$194,0,10-(C$195-LOG('Indicator Data'!C111))/(C$195-C$194)*10))),1)</f>
        <v>0.1</v>
      </c>
      <c r="D108" s="55">
        <f>ROUND(IF('Indicator Data'!D111=0,0.1,IF(LOG('Indicator Data'!D111)&gt;D$195,10,IF(LOG('Indicator Data'!D111)&lt;D$194,0,10-(D$195-LOG('Indicator Data'!D111))/(D$195-D$194)*10))),1)</f>
        <v>0.1</v>
      </c>
      <c r="E108" s="55">
        <f t="shared" si="174"/>
        <v>0.1</v>
      </c>
      <c r="F108" s="55">
        <f>IF('Indicator Data'!E111="No data",0.1,(ROUND(IF('Indicator Data'!E111=0,0,IF(LOG('Indicator Data'!E111)&gt;F$195,10,IF(LOG('Indicator Data'!E111)&lt;F$194,0,10-(F$195-LOG('Indicator Data'!E111))/(F$195-F$194)*10))),1)))</f>
        <v>7.9</v>
      </c>
      <c r="G108" s="55">
        <f>ROUND(IF('Indicator Data'!F111=0,0,IF(LOG('Indicator Data'!F111)&gt;G$195,10,IF(LOG('Indicator Data'!F111)&lt;G$194,0,10-(G$195-LOG('Indicator Data'!F111))/(G$195-G$194)*10))),1)</f>
        <v>0</v>
      </c>
      <c r="H108" s="55">
        <f>ROUND(IF('Indicator Data'!G111=0,0,IF(LOG('Indicator Data'!G111)&gt;H$195,10,IF(LOG('Indicator Data'!G111)&lt;H$194,0,10-(H$195-LOG('Indicator Data'!G111))/(H$195-H$194)*10))),1)</f>
        <v>0</v>
      </c>
      <c r="I108" s="55">
        <f>ROUND(IF('Indicator Data'!H111=0,0,IF(LOG('Indicator Data'!H111)&gt;I$195,10,IF(LOG('Indicator Data'!H111)&lt;I$194,0,10-(I$195-LOG('Indicator Data'!H111))/(I$195-I$194)*10))),1)</f>
        <v>0</v>
      </c>
      <c r="J108" s="55">
        <f t="shared" si="175"/>
        <v>0</v>
      </c>
      <c r="K108" s="55">
        <f>ROUND(IF('Indicator Data'!I111=0,0,IF(LOG('Indicator Data'!I111)&gt;K$195,10,IF(LOG('Indicator Data'!I111)&lt;K$194,0,10-(K$195-LOG('Indicator Data'!I111))/(K$195-K$194)*10))),1)</f>
        <v>0</v>
      </c>
      <c r="L108" s="55">
        <f t="shared" si="176"/>
        <v>0</v>
      </c>
      <c r="M108" s="55">
        <f>ROUND(IF('Indicator Data'!J111=0,0,IF(LOG('Indicator Data'!J111)&gt;M$195,10,IF(LOG('Indicator Data'!J111)&lt;M$194,0,10-(M$195-LOG('Indicator Data'!J111))/(M$195-M$194)*10))),1)</f>
        <v>10</v>
      </c>
      <c r="N108" s="56">
        <f>'Indicator Data'!C111/'Indicator Data'!$CB111</f>
        <v>0</v>
      </c>
      <c r="O108" s="56">
        <f>'Indicator Data'!D111/'Indicator Data'!$CB111</f>
        <v>0</v>
      </c>
      <c r="P108" s="56">
        <f>IF(F108=0.1,"x",'Indicator Data'!E111/'Indicator Data'!$CB111)</f>
        <v>8.3602789375283783E-3</v>
      </c>
      <c r="Q108" s="56">
        <f>'Indicator Data'!F111/'Indicator Data'!$CB111</f>
        <v>0</v>
      </c>
      <c r="R108" s="56">
        <f>'Indicator Data'!G111/'Indicator Data'!$CB111</f>
        <v>0</v>
      </c>
      <c r="S108" s="56">
        <f>'Indicator Data'!H111/'Indicator Data'!$CB111</f>
        <v>0</v>
      </c>
      <c r="T108" s="56">
        <f>'Indicator Data'!I111/'Indicator Data'!$CB111</f>
        <v>0</v>
      </c>
      <c r="U108" s="56">
        <f>'Indicator Data'!J111/'Indicator Data'!$CB111</f>
        <v>8.804999946621565E-3</v>
      </c>
      <c r="V108" s="55">
        <f t="shared" si="177"/>
        <v>0</v>
      </c>
      <c r="W108" s="55">
        <f t="shared" si="178"/>
        <v>0</v>
      </c>
      <c r="X108" s="55">
        <f t="shared" si="179"/>
        <v>0</v>
      </c>
      <c r="Y108" s="55">
        <f t="shared" si="180"/>
        <v>5.6</v>
      </c>
      <c r="Z108" s="55">
        <f t="shared" si="181"/>
        <v>0</v>
      </c>
      <c r="AA108" s="55">
        <f t="shared" si="182"/>
        <v>0</v>
      </c>
      <c r="AB108" s="55">
        <f t="shared" si="183"/>
        <v>0</v>
      </c>
      <c r="AC108" s="55">
        <f t="shared" si="184"/>
        <v>0</v>
      </c>
      <c r="AD108" s="55">
        <f t="shared" si="185"/>
        <v>0</v>
      </c>
      <c r="AE108" s="55">
        <f t="shared" si="186"/>
        <v>0</v>
      </c>
      <c r="AF108" s="55">
        <f t="shared" si="187"/>
        <v>2.9</v>
      </c>
      <c r="AG108" s="55">
        <f>ROUND(IF('Indicator Data'!K111=0,0,IF('Indicator Data'!K111&gt;AG$195,10,IF('Indicator Data'!K111&lt;AG$194,0,10-(AG$195-'Indicator Data'!K111)/(AG$195-AG$194)*10))),1)</f>
        <v>5.7</v>
      </c>
      <c r="AH108" s="55">
        <f t="shared" si="188"/>
        <v>0.1</v>
      </c>
      <c r="AI108" s="55">
        <f t="shared" si="189"/>
        <v>0.1</v>
      </c>
      <c r="AJ108" s="55">
        <f t="shared" si="190"/>
        <v>0</v>
      </c>
      <c r="AK108" s="55">
        <f t="shared" si="191"/>
        <v>0</v>
      </c>
      <c r="AL108" s="55">
        <f t="shared" si="192"/>
        <v>0</v>
      </c>
      <c r="AM108" s="55">
        <f t="shared" si="193"/>
        <v>0</v>
      </c>
      <c r="AN108" s="55">
        <f t="shared" si="194"/>
        <v>8.1</v>
      </c>
      <c r="AO108" s="183">
        <f t="shared" si="195"/>
        <v>0.1</v>
      </c>
      <c r="AP108" s="183">
        <f t="shared" si="148"/>
        <v>6.9</v>
      </c>
      <c r="AQ108" s="183">
        <f t="shared" si="196"/>
        <v>0</v>
      </c>
      <c r="AR108" s="183">
        <f t="shared" si="197"/>
        <v>0</v>
      </c>
      <c r="AS108" s="55">
        <f t="shared" si="198"/>
        <v>6.9</v>
      </c>
      <c r="AT108" s="55">
        <f>IF('Indicator Data'!L111="No data","x",IF('Indicator Data'!CC111&lt;1000,"x",ROUND((IF('Indicator Data'!L111&gt;AT$195,10,IF('Indicator Data'!L111&lt;AT$194,0,10-(AT$195-'Indicator Data'!L111)/(AT$195-AT$194)*10))),1)))</f>
        <v>3</v>
      </c>
      <c r="AU108" s="183">
        <f t="shared" si="199"/>
        <v>5</v>
      </c>
      <c r="AV108" s="55">
        <f>IF('Indicator Data'!M111="No data","x",ROUND(IF('Indicator Data'!M111=0,0,IF(LOG('Indicator Data'!M111)&gt;AV$195,10,IF(LOG('Indicator Data'!M111)&lt;AV$194,0,10-(AV$195-LOG('Indicator Data'!M111))/(AV$195-AV$194)*10))),1))</f>
        <v>8.5</v>
      </c>
      <c r="AW108" s="56">
        <f>IF(AV108="x","x",'Indicator Data'!M111/'Indicator Data'!$CB111)</f>
        <v>0.5343225195637642</v>
      </c>
      <c r="AX108" s="55">
        <f t="shared" si="149"/>
        <v>5.9</v>
      </c>
      <c r="AY108" s="55">
        <f t="shared" si="150"/>
        <v>7.4</v>
      </c>
      <c r="AZ108" s="55">
        <f>IF('Indicator Data'!N111="No data","x",ROUND(IF('Indicator Data'!N111=0,0,IF(LOG('Indicator Data'!N111)&gt;AZ$195,10,IF(LOG('Indicator Data'!N111)&lt;AZ$194,0,10-(AZ$195-LOG('Indicator Data'!N111))/(AZ$195-AZ$194)*10))),1))</f>
        <v>0</v>
      </c>
      <c r="BA108" s="56">
        <f>IF(AZ108="x","x",'Indicator Data'!N111/'Indicator Data'!$CB111)</f>
        <v>0</v>
      </c>
      <c r="BB108" s="55">
        <f t="shared" si="151"/>
        <v>0</v>
      </c>
      <c r="BC108" s="55">
        <f t="shared" si="152"/>
        <v>0</v>
      </c>
      <c r="BD108" s="55">
        <f>IF('Indicator Data'!O111="No data","x",ROUND(IF('Indicator Data'!O111=0,0,IF(LOG('Indicator Data'!O111)&gt;BD$195,10,IF(LOG('Indicator Data'!O111)&lt;BD$194,0,10-(BD$195-LOG('Indicator Data'!O111))/(BD$195-BD$194)*10))),1))</f>
        <v>8.6999999999999993</v>
      </c>
      <c r="BE108" s="56">
        <f>IF(BD108="x","x",'Indicator Data'!O111/'Indicator Data'!$CB111)</f>
        <v>9.1516100645152212E-2</v>
      </c>
      <c r="BF108" s="55">
        <f t="shared" si="153"/>
        <v>9.1999999999999993</v>
      </c>
      <c r="BG108" s="55">
        <f t="shared" si="154"/>
        <v>9</v>
      </c>
      <c r="BH108" s="55">
        <f>IF('Indicator Data'!P111="No data","x",ROUND(IF('Indicator Data'!P111=0,0,IF(LOG('Indicator Data'!P111)&gt;BH$195,10,IF(LOG('Indicator Data'!P111)&lt;BH$194,0,10-(BH$195-LOG('Indicator Data'!P111))/(BH$195-BH$194)*10))),1))</f>
        <v>0</v>
      </c>
      <c r="BI108" s="56">
        <f>IF(BH108="x","x",'Indicator Data'!P111/'Indicator Data'!$CB111)</f>
        <v>0</v>
      </c>
      <c r="BJ108" s="55">
        <f t="shared" si="155"/>
        <v>0</v>
      </c>
      <c r="BK108" s="55">
        <f t="shared" si="156"/>
        <v>0</v>
      </c>
      <c r="BL108" s="55">
        <f t="shared" si="157"/>
        <v>5.5</v>
      </c>
      <c r="BM108" s="55">
        <f>ROUND(IF('Indicator Data'!Q111=0,0,IF(LOG('Indicator Data'!Q111)&gt;BM$195,10,IF(LOG('Indicator Data'!Q111)&lt;BM$194,0,10-(BM$195-LOG('Indicator Data'!Q111))/(BM$195-BM$194)*10))),1)</f>
        <v>8.9</v>
      </c>
      <c r="BN108" s="55">
        <f>ROUND(IF('Indicator Data'!R111=0,0,IF(LOG('Indicator Data'!R111)&gt;BN$195,10,IF(LOG('Indicator Data'!R111)&lt;BN$194,0,10-(BN$195-LOG('Indicator Data'!R111))/(BN$195-BN$194)*10))),1)</f>
        <v>0</v>
      </c>
      <c r="BO108" s="55">
        <f t="shared" si="158"/>
        <v>2.9666666666666668</v>
      </c>
      <c r="BP108" s="56">
        <f>'Indicator Data'!Q111/'Indicator Data'!$CB111</f>
        <v>0.99034219438063642</v>
      </c>
      <c r="BQ108" s="56">
        <f>'Indicator Data'!R111/'Indicator Data'!$CB111</f>
        <v>0</v>
      </c>
      <c r="BR108" s="55">
        <f t="shared" si="200"/>
        <v>9.9</v>
      </c>
      <c r="BS108" s="55">
        <f t="shared" si="201"/>
        <v>0</v>
      </c>
      <c r="BT108" s="55">
        <f t="shared" si="135"/>
        <v>3.3000000000000003</v>
      </c>
      <c r="BU108" s="55">
        <f t="shared" si="159"/>
        <v>3.1</v>
      </c>
      <c r="BV108" s="55">
        <f>ROUND(IF('Indicator Data'!S111=0,0,IF(LOG('Indicator Data'!S111)&gt;BV$195,10,IF(LOG('Indicator Data'!S111)&lt;BV$194,0,10-(BV$195-LOG('Indicator Data'!S111))/(BV$195-BV$194)*10))),1)</f>
        <v>7</v>
      </c>
      <c r="BW108" s="55">
        <f>ROUND(IF('Indicator Data'!T111=0,0,IF(LOG('Indicator Data'!T111)&gt;BW$195,10,IF(LOG('Indicator Data'!T111)&lt;BW$194,0,10-(BW$195-LOG('Indicator Data'!T111))/(BW$195-BW$194)*10))),1)</f>
        <v>8.9</v>
      </c>
      <c r="BX108" s="55">
        <f t="shared" si="160"/>
        <v>8.2666666666666675</v>
      </c>
      <c r="BY108" s="56">
        <f>'Indicator Data'!S111/'Indicator Data'!$CB111</f>
        <v>4.5787226290718942E-2</v>
      </c>
      <c r="BZ108" s="56">
        <f>'Indicator Data'!T111/'Indicator Data'!$CB111</f>
        <v>0.94455496808991746</v>
      </c>
      <c r="CA108" s="55">
        <f t="shared" si="202"/>
        <v>0.8</v>
      </c>
      <c r="CB108" s="55">
        <f t="shared" si="203"/>
        <v>9.4</v>
      </c>
      <c r="CC108" s="55">
        <f t="shared" si="161"/>
        <v>6.5333333333333341</v>
      </c>
      <c r="CD108" s="55">
        <f t="shared" si="162"/>
        <v>7.5</v>
      </c>
      <c r="CE108" s="55">
        <f t="shared" si="163"/>
        <v>5.7</v>
      </c>
      <c r="CF108" s="55">
        <f>ROUND(IF('Indicator Data'!U111=0,0,IF(LOG('Indicator Data'!U111)&gt;CF$195,10,IF(LOG('Indicator Data'!U111)&lt;CF$194,0,10-(CF$195-LOG('Indicator Data'!U111))/(CF$195-CF$194)*10))),1)</f>
        <v>7.9</v>
      </c>
      <c r="CG108" s="56">
        <f>'Indicator Data'!U111/'Indicator Data'!$CB111</f>
        <v>0.19262596231664222</v>
      </c>
      <c r="CH108" s="55">
        <f t="shared" si="204"/>
        <v>2.1</v>
      </c>
      <c r="CI108" s="55">
        <f t="shared" si="164"/>
        <v>5.7</v>
      </c>
      <c r="CJ108" s="55">
        <f>ROUND(IF('Indicator Data'!V111=0,0,IF(LOG('Indicator Data'!V111)&gt;CJ$195,10,IF(LOG('Indicator Data'!V111)&lt;CJ$194,0,10-(CJ$195-LOG('Indicator Data'!V111))/(CJ$195-CJ$194)*10))),1)</f>
        <v>8.9</v>
      </c>
      <c r="CK108" s="56">
        <f>IF('Indicator Data'!V111/'Indicator Data'!$CB111&gt;1,1,'Indicator Data'!V111/'Indicator Data'!$CB111)</f>
        <v>0.99080399039574318</v>
      </c>
      <c r="CL108" s="55">
        <f t="shared" si="205"/>
        <v>9.9</v>
      </c>
      <c r="CM108" s="55">
        <f t="shared" si="165"/>
        <v>9.5</v>
      </c>
      <c r="CN108" s="55">
        <f>ROUND(IF('Indicator Data'!W111=0,0,IF(LOG('Indicator Data'!W111)&gt;CN$195,10,IF(LOG('Indicator Data'!W111)&lt;CN$194,0,10-(CN$195-LOG('Indicator Data'!W111))/(CN$195-CN$194)*10))),1)</f>
        <v>8.8000000000000007</v>
      </c>
      <c r="CO108" s="56">
        <f>'Indicator Data'!W111/'Indicator Data'!$CB111</f>
        <v>0.88321035814203985</v>
      </c>
      <c r="CP108" s="55">
        <f t="shared" si="206"/>
        <v>8.8000000000000007</v>
      </c>
      <c r="CQ108" s="55">
        <f t="shared" si="166"/>
        <v>8.8000000000000007</v>
      </c>
      <c r="CR108" s="55">
        <f t="shared" si="207"/>
        <v>7.9</v>
      </c>
      <c r="CS108" s="55">
        <f>IF('Indicator Data'!BR111="No data","x",ROUND(IF('Indicator Data'!BR111&gt;CS$195,0,IF('Indicator Data'!BR111&lt;CS$194,10,(CS$195-'Indicator Data'!BR111)/(CS$195-CS$194)*10)),1))</f>
        <v>6.7</v>
      </c>
      <c r="CT108" s="55">
        <f>IF('Indicator Data'!BS111="No data","x",ROUND(IF('Indicator Data'!BS111&gt;CT$195,0,IF('Indicator Data'!BS111&lt;CT$194,10,(CT$195-'Indicator Data'!BS111)/(CT$195-CT$194)*10)),1))</f>
        <v>3.6</v>
      </c>
      <c r="CU108" s="55">
        <f>IF('Indicator Data'!AC111="No data","x",ROUND(IF('Indicator Data'!AC111&gt;CU$195,0,IF('Indicator Data'!AC111&lt;CU$194,10,(CU$195-'Indicator Data'!AC111)/(CU$195-CU$194)*10)),1))</f>
        <v>4.8</v>
      </c>
      <c r="CV108" s="55">
        <f t="shared" si="208"/>
        <v>5</v>
      </c>
      <c r="CW108" s="55">
        <f>IF('Indicator Data'!X111="No data","x",ROUND(IF(LOG('Indicator Data'!X111)&gt;CW$195,10,IF(LOG('Indicator Data'!X111)&lt;CW$194,0,10-(CW$195-LOG('Indicator Data'!X111))/(CW$195-CW$194)*10)),1))</f>
        <v>4</v>
      </c>
      <c r="CX108" s="55">
        <f>IF('Indicator Data'!Y111="No data","x",ROUND(IF('Indicator Data'!Y111&gt;CX$195,10,IF('Indicator Data'!Y111&lt;CX$194,0,10-(CX$195-'Indicator Data'!Y111)/(CX$195-CX$194)*10)),1))</f>
        <v>9.8000000000000007</v>
      </c>
      <c r="CY108" s="55">
        <f>IF('Indicator Data'!Z111="No data","x",ROUND(IF('Indicator Data'!Z111&gt;CY$195,10,IF('Indicator Data'!Z111&lt;CY$194,0,10-(CY$195-'Indicator Data'!Z111)/(CY$195-CY$194)*10)),1))</f>
        <v>4.2</v>
      </c>
      <c r="CZ108" s="55">
        <f>IF('Indicator Data'!AA111="No data","x",ROUND(IF('Indicator Data'!AA111&gt;CZ$195,10,IF('Indicator Data'!AA111&lt;CZ$194,0,10-(CZ$195-'Indicator Data'!AA111)/(CZ$195-CZ$194)*10)),1))</f>
        <v>9.1999999999999993</v>
      </c>
      <c r="DA108" s="55">
        <f t="shared" si="167"/>
        <v>6.8</v>
      </c>
      <c r="DB108" s="55">
        <f t="shared" si="168"/>
        <v>6.2</v>
      </c>
      <c r="DC108" s="55">
        <f>IF('Indicator Data'!AF111="No data","x",ROUND(IF('Indicator Data'!AF111&gt;DC$195,10,IF('Indicator Data'!AF111&lt;DC$194,0,10-(DC$195-'Indicator Data'!AF111)/(DC$195-DC$194)*10)),1))</f>
        <v>5.2</v>
      </c>
      <c r="DD108" s="55">
        <f>IF('Indicator Data'!AG111="No data","x",ROUND(IF('Indicator Data'!AG111&gt;DD$195,10,IF('Indicator Data'!AG111&lt;DD$194,0,10-(DD$195-'Indicator Data'!AG111)/(DD$195-DD$194)*10)),1))</f>
        <v>8.6</v>
      </c>
      <c r="DE108" s="55">
        <f t="shared" si="169"/>
        <v>6.8</v>
      </c>
      <c r="DF108" s="55">
        <f>IF('Indicator Data'!AB111="No data","x",ROUND(IF('Indicator Data'!AB111&gt;DF$195,10,IF('Indicator Data'!AB111&lt;DF$194,0,10-(DF$195-'Indicator Data'!AB111)/(DF$195-DF$194)*10)),1))</f>
        <v>2.4</v>
      </c>
      <c r="DG108" s="55">
        <f t="shared" si="170"/>
        <v>4.4000000000000004</v>
      </c>
      <c r="DH108" s="184">
        <f>IF('Indicator Data'!AD111="No data","x",'Indicator Data'!AD111/'Indicator Data'!$CA111)</f>
        <v>7.7576468396643958E-5</v>
      </c>
      <c r="DI108" s="55">
        <f t="shared" si="171"/>
        <v>9.1999999999999993</v>
      </c>
      <c r="DJ108" s="55">
        <f>IF('Indicator Data'!AE111="No data","x",ROUND(IF('Indicator Data'!AE111&gt;DJ$195,0,IF('Indicator Data'!AE111&lt;DJ$194,10,(DJ$195-'Indicator Data'!AE111)/(DJ$195-DJ$194)*10)),1))</f>
        <v>2</v>
      </c>
      <c r="DK108" s="55">
        <f t="shared" si="172"/>
        <v>5.6</v>
      </c>
      <c r="DL108" s="55">
        <f t="shared" si="173"/>
        <v>5.6</v>
      </c>
      <c r="DM108" s="57">
        <f t="shared" si="209"/>
        <v>6.4</v>
      </c>
      <c r="DN108" s="58">
        <f t="shared" si="210"/>
        <v>3.7</v>
      </c>
      <c r="DO108" s="55">
        <f>ROUND(IF('Indicator Data'!AH111=0,0,IF('Indicator Data'!AH111&gt;DO$195,10,IF('Indicator Data'!AH111&lt;DO$194,0,10-(DO$195-'Indicator Data'!AH111)/(DO$195-DO$194)*10))),1)</f>
        <v>9.8000000000000007</v>
      </c>
      <c r="DP108" s="55">
        <f>ROUND(IF('Indicator Data'!AI111=0,0,IF(LOG('Indicator Data'!AI111)&gt;LOG(DP$195),10,IF(LOG('Indicator Data'!AI111)&lt;LOG(DP$194),0,10-(LOG(DP$195)-LOG('Indicator Data'!AI111))/(LOG(DP$195)-LOG(DP$194))*10))),1)</f>
        <v>9.6999999999999993</v>
      </c>
      <c r="DQ108" s="57">
        <f t="shared" si="211"/>
        <v>9.8000000000000007</v>
      </c>
      <c r="DR108" s="55">
        <f>'Indicator Data'!AJ111</f>
        <v>4</v>
      </c>
      <c r="DS108" s="55">
        <f>'Indicator Data'!AK111</f>
        <v>0</v>
      </c>
      <c r="DT108" s="57">
        <f t="shared" si="212"/>
        <v>8</v>
      </c>
      <c r="DU108" s="58">
        <f t="shared" si="213"/>
        <v>8</v>
      </c>
      <c r="DV108" s="15"/>
      <c r="DW108" s="103"/>
    </row>
    <row r="109" spans="1:127" s="4" customFormat="1" x14ac:dyDescent="0.25">
      <c r="A109" s="121" t="str">
        <f>'Indicator Data'!A112</f>
        <v>Malta</v>
      </c>
      <c r="B109" s="59" t="str">
        <f>'Indicator Data'!B112</f>
        <v>MLT</v>
      </c>
      <c r="C109" s="55">
        <f>ROUND(IF('Indicator Data'!C112=0,0.1,IF(LOG('Indicator Data'!C112)&gt;C$195,10,IF(LOG('Indicator Data'!C112)&lt;C$194,0,10-(C$195-LOG('Indicator Data'!C112))/(C$195-C$194)*10))),1)</f>
        <v>0.1</v>
      </c>
      <c r="D109" s="55">
        <f>ROUND(IF('Indicator Data'!D112=0,0.1,IF(LOG('Indicator Data'!D112)&gt;D$195,10,IF(LOG('Indicator Data'!D112)&lt;D$194,0,10-(D$195-LOG('Indicator Data'!D112))/(D$195-D$194)*10))),1)</f>
        <v>0.1</v>
      </c>
      <c r="E109" s="55">
        <f t="shared" si="174"/>
        <v>0.1</v>
      </c>
      <c r="F109" s="55">
        <f>IF('Indicator Data'!E112="No data",0.1,(ROUND(IF('Indicator Data'!E112=0,0,IF(LOG('Indicator Data'!E112)&gt;F$195,10,IF(LOG('Indicator Data'!E112)&lt;F$194,0,10-(F$195-LOG('Indicator Data'!E112))/(F$195-F$194)*10))),1)))</f>
        <v>0.1</v>
      </c>
      <c r="G109" s="55">
        <f>ROUND(IF('Indicator Data'!F112=0,0,IF(LOG('Indicator Data'!F112)&gt;G$195,10,IF(LOG('Indicator Data'!F112)&lt;G$194,0,10-(G$195-LOG('Indicator Data'!F112))/(G$195-G$194)*10))),1)</f>
        <v>5.4</v>
      </c>
      <c r="H109" s="55">
        <f>ROUND(IF('Indicator Data'!G112=0,0,IF(LOG('Indicator Data'!G112)&gt;H$195,10,IF(LOG('Indicator Data'!G112)&lt;H$194,0,10-(H$195-LOG('Indicator Data'!G112))/(H$195-H$194)*10))),1)</f>
        <v>0</v>
      </c>
      <c r="I109" s="55">
        <f>ROUND(IF('Indicator Data'!H112=0,0,IF(LOG('Indicator Data'!H112)&gt;I$195,10,IF(LOG('Indicator Data'!H112)&lt;I$194,0,10-(I$195-LOG('Indicator Data'!H112))/(I$195-I$194)*10))),1)</f>
        <v>0</v>
      </c>
      <c r="J109" s="55">
        <f t="shared" si="175"/>
        <v>0</v>
      </c>
      <c r="K109" s="55">
        <f>ROUND(IF('Indicator Data'!I112=0,0,IF(LOG('Indicator Data'!I112)&gt;K$195,10,IF(LOG('Indicator Data'!I112)&lt;K$194,0,10-(K$195-LOG('Indicator Data'!I112))/(K$195-K$194)*10))),1)</f>
        <v>0</v>
      </c>
      <c r="L109" s="55">
        <f t="shared" si="176"/>
        <v>0</v>
      </c>
      <c r="M109" s="55">
        <f>ROUND(IF('Indicator Data'!J112=0,0,IF(LOG('Indicator Data'!J112)&gt;M$195,10,IF(LOG('Indicator Data'!J112)&lt;M$194,0,10-(M$195-LOG('Indicator Data'!J112))/(M$195-M$194)*10))),1)</f>
        <v>0</v>
      </c>
      <c r="N109" s="56">
        <f>'Indicator Data'!C112/'Indicator Data'!$CB112</f>
        <v>0</v>
      </c>
      <c r="O109" s="56">
        <f>'Indicator Data'!D112/'Indicator Data'!$CB112</f>
        <v>0</v>
      </c>
      <c r="P109" s="56" t="str">
        <f>IF(F109=0.1,"x",'Indicator Data'!E112/'Indicator Data'!$CB112)</f>
        <v>x</v>
      </c>
      <c r="Q109" s="56">
        <f>'Indicator Data'!F112/'Indicator Data'!$CB112</f>
        <v>4.1244894547017942E-5</v>
      </c>
      <c r="R109" s="56">
        <f>'Indicator Data'!G112/'Indicator Data'!$CB112</f>
        <v>0</v>
      </c>
      <c r="S109" s="56">
        <f>'Indicator Data'!H112/'Indicator Data'!$CB112</f>
        <v>0</v>
      </c>
      <c r="T109" s="56">
        <f>'Indicator Data'!I112/'Indicator Data'!$CB112</f>
        <v>0</v>
      </c>
      <c r="U109" s="56">
        <f>'Indicator Data'!J112/'Indicator Data'!$CB112</f>
        <v>0</v>
      </c>
      <c r="V109" s="55">
        <f t="shared" si="177"/>
        <v>0</v>
      </c>
      <c r="W109" s="55">
        <f t="shared" si="178"/>
        <v>0</v>
      </c>
      <c r="X109" s="55">
        <f t="shared" si="179"/>
        <v>0</v>
      </c>
      <c r="Y109" s="55">
        <f t="shared" si="180"/>
        <v>0.1</v>
      </c>
      <c r="Z109" s="55">
        <f t="shared" si="181"/>
        <v>9.1</v>
      </c>
      <c r="AA109" s="55">
        <f t="shared" si="182"/>
        <v>0</v>
      </c>
      <c r="AB109" s="55">
        <f t="shared" si="183"/>
        <v>0</v>
      </c>
      <c r="AC109" s="55">
        <f t="shared" si="184"/>
        <v>0</v>
      </c>
      <c r="AD109" s="55">
        <f t="shared" si="185"/>
        <v>0</v>
      </c>
      <c r="AE109" s="55">
        <f t="shared" si="186"/>
        <v>0</v>
      </c>
      <c r="AF109" s="55">
        <f t="shared" si="187"/>
        <v>0</v>
      </c>
      <c r="AG109" s="55">
        <f>ROUND(IF('Indicator Data'!K112=0,0,IF('Indicator Data'!K112&gt;AG$195,10,IF('Indicator Data'!K112&lt;AG$194,0,10-(AG$195-'Indicator Data'!K112)/(AG$195-AG$194)*10))),1)</f>
        <v>0</v>
      </c>
      <c r="AH109" s="55">
        <f t="shared" si="188"/>
        <v>0.1</v>
      </c>
      <c r="AI109" s="55">
        <f t="shared" si="189"/>
        <v>0.1</v>
      </c>
      <c r="AJ109" s="55">
        <f t="shared" si="190"/>
        <v>0</v>
      </c>
      <c r="AK109" s="55">
        <f t="shared" si="191"/>
        <v>0</v>
      </c>
      <c r="AL109" s="55">
        <f t="shared" si="192"/>
        <v>0</v>
      </c>
      <c r="AM109" s="55">
        <f t="shared" si="193"/>
        <v>0</v>
      </c>
      <c r="AN109" s="55">
        <f t="shared" si="194"/>
        <v>0</v>
      </c>
      <c r="AO109" s="183">
        <f t="shared" si="195"/>
        <v>0.1</v>
      </c>
      <c r="AP109" s="183">
        <f t="shared" si="148"/>
        <v>0.1</v>
      </c>
      <c r="AQ109" s="183">
        <f t="shared" si="196"/>
        <v>7.7</v>
      </c>
      <c r="AR109" s="183">
        <f t="shared" si="197"/>
        <v>0</v>
      </c>
      <c r="AS109" s="55">
        <f t="shared" si="198"/>
        <v>0</v>
      </c>
      <c r="AT109" s="55" t="str">
        <f>IF('Indicator Data'!L112="No data","x",IF('Indicator Data'!CC112&lt;1000,"x",ROUND((IF('Indicator Data'!L112&gt;AT$195,10,IF('Indicator Data'!L112&lt;AT$194,0,10-(AT$195-'Indicator Data'!L112)/(AT$195-AT$194)*10))),1)))</f>
        <v>x</v>
      </c>
      <c r="AU109" s="183">
        <f t="shared" si="199"/>
        <v>0</v>
      </c>
      <c r="AV109" s="55">
        <f>IF('Indicator Data'!M112="No data","x",ROUND(IF('Indicator Data'!M112=0,0,IF(LOG('Indicator Data'!M112)&gt;AV$195,10,IF(LOG('Indicator Data'!M112)&lt;AV$194,0,10-(AV$195-LOG('Indicator Data'!M112))/(AV$195-AV$194)*10))),1))</f>
        <v>0</v>
      </c>
      <c r="AW109" s="56">
        <f>IF(AV109="x","x",'Indicator Data'!M112/'Indicator Data'!$CB112)</f>
        <v>0</v>
      </c>
      <c r="AX109" s="55">
        <f t="shared" si="149"/>
        <v>0</v>
      </c>
      <c r="AY109" s="55">
        <f t="shared" si="150"/>
        <v>0</v>
      </c>
      <c r="AZ109" s="55" t="str">
        <f>IF('Indicator Data'!N112="No data","x",ROUND(IF('Indicator Data'!N112=0,0,IF(LOG('Indicator Data'!N112)&gt;AZ$195,10,IF(LOG('Indicator Data'!N112)&lt;AZ$194,0,10-(AZ$195-LOG('Indicator Data'!N112))/(AZ$195-AZ$194)*10))),1))</f>
        <v>x</v>
      </c>
      <c r="BA109" s="56" t="str">
        <f>IF(AZ109="x","x",'Indicator Data'!N112/'Indicator Data'!$CB112)</f>
        <v>x</v>
      </c>
      <c r="BB109" s="55" t="str">
        <f t="shared" si="151"/>
        <v>x</v>
      </c>
      <c r="BC109" s="55" t="str">
        <f t="shared" si="152"/>
        <v>x</v>
      </c>
      <c r="BD109" s="55" t="str">
        <f>IF('Indicator Data'!O112="No data","x",ROUND(IF('Indicator Data'!O112=0,0,IF(LOG('Indicator Data'!O112)&gt;BD$195,10,IF(LOG('Indicator Data'!O112)&lt;BD$194,0,10-(BD$195-LOG('Indicator Data'!O112))/(BD$195-BD$194)*10))),1))</f>
        <v>x</v>
      </c>
      <c r="BE109" s="56" t="str">
        <f>IF(BD109="x","x",'Indicator Data'!O112/'Indicator Data'!$CB112)</f>
        <v>x</v>
      </c>
      <c r="BF109" s="55" t="str">
        <f t="shared" si="153"/>
        <v>x</v>
      </c>
      <c r="BG109" s="55" t="str">
        <f t="shared" si="154"/>
        <v>x</v>
      </c>
      <c r="BH109" s="55" t="str">
        <f>IF('Indicator Data'!P112="No data","x",ROUND(IF('Indicator Data'!P112=0,0,IF(LOG('Indicator Data'!P112)&gt;BH$195,10,IF(LOG('Indicator Data'!P112)&lt;BH$194,0,10-(BH$195-LOG('Indicator Data'!P112))/(BH$195-BH$194)*10))),1))</f>
        <v>x</v>
      </c>
      <c r="BI109" s="56" t="str">
        <f>IF(BH109="x","x",'Indicator Data'!P112/'Indicator Data'!$CB112)</f>
        <v>x</v>
      </c>
      <c r="BJ109" s="55" t="str">
        <f t="shared" si="155"/>
        <v>x</v>
      </c>
      <c r="BK109" s="55" t="str">
        <f t="shared" si="156"/>
        <v>x</v>
      </c>
      <c r="BL109" s="55">
        <f t="shared" si="157"/>
        <v>0</v>
      </c>
      <c r="BM109" s="55">
        <f>ROUND(IF('Indicator Data'!Q112=0,0,IF(LOG('Indicator Data'!Q112)&gt;BM$195,10,IF(LOG('Indicator Data'!Q112)&lt;BM$194,0,10-(BM$195-LOG('Indicator Data'!Q112))/(BM$195-BM$194)*10))),1)</f>
        <v>0</v>
      </c>
      <c r="BN109" s="55">
        <f>ROUND(IF('Indicator Data'!R112=0,0,IF(LOG('Indicator Data'!R112)&gt;BN$195,10,IF(LOG('Indicator Data'!R112)&lt;BN$194,0,10-(BN$195-LOG('Indicator Data'!R112))/(BN$195-BN$194)*10))),1)</f>
        <v>0</v>
      </c>
      <c r="BO109" s="55">
        <f t="shared" si="158"/>
        <v>0</v>
      </c>
      <c r="BP109" s="56">
        <f>'Indicator Data'!Q112/'Indicator Data'!$CB112</f>
        <v>0</v>
      </c>
      <c r="BQ109" s="56">
        <f>'Indicator Data'!R112/'Indicator Data'!$CB112</f>
        <v>0</v>
      </c>
      <c r="BR109" s="55">
        <f t="shared" si="200"/>
        <v>0</v>
      </c>
      <c r="BS109" s="55">
        <f t="shared" si="201"/>
        <v>0</v>
      </c>
      <c r="BT109" s="55">
        <f t="shared" si="135"/>
        <v>0</v>
      </c>
      <c r="BU109" s="55">
        <f t="shared" si="159"/>
        <v>0</v>
      </c>
      <c r="BV109" s="55">
        <f>ROUND(IF('Indicator Data'!S112=0,0,IF(LOG('Indicator Data'!S112)&gt;BV$195,10,IF(LOG('Indicator Data'!S112)&lt;BV$194,0,10-(BV$195-LOG('Indicator Data'!S112))/(BV$195-BV$194)*10))),1)</f>
        <v>0</v>
      </c>
      <c r="BW109" s="55">
        <f>ROUND(IF('Indicator Data'!T112=0,0,IF(LOG('Indicator Data'!T112)&gt;BW$195,10,IF(LOG('Indicator Data'!T112)&lt;BW$194,0,10-(BW$195-LOG('Indicator Data'!T112))/(BW$195-BW$194)*10))),1)</f>
        <v>0</v>
      </c>
      <c r="BX109" s="55">
        <f t="shared" si="160"/>
        <v>0</v>
      </c>
      <c r="BY109" s="56">
        <f>'Indicator Data'!S112/'Indicator Data'!$CB112</f>
        <v>0</v>
      </c>
      <c r="BZ109" s="56">
        <f>'Indicator Data'!T112/'Indicator Data'!$CB112</f>
        <v>0</v>
      </c>
      <c r="CA109" s="55">
        <f t="shared" si="202"/>
        <v>0</v>
      </c>
      <c r="CB109" s="55">
        <f t="shared" si="203"/>
        <v>0</v>
      </c>
      <c r="CC109" s="55">
        <f t="shared" si="161"/>
        <v>0</v>
      </c>
      <c r="CD109" s="55">
        <f t="shared" si="162"/>
        <v>0</v>
      </c>
      <c r="CE109" s="55">
        <f t="shared" si="163"/>
        <v>0</v>
      </c>
      <c r="CF109" s="55">
        <f>ROUND(IF('Indicator Data'!U112=0,0,IF(LOG('Indicator Data'!U112)&gt;CF$195,10,IF(LOG('Indicator Data'!U112)&lt;CF$194,0,10-(CF$195-LOG('Indicator Data'!U112))/(CF$195-CF$194)*10))),1)</f>
        <v>0</v>
      </c>
      <c r="CG109" s="56">
        <f>'Indicator Data'!U112/'Indicator Data'!$CB112</f>
        <v>0</v>
      </c>
      <c r="CH109" s="55">
        <f t="shared" si="204"/>
        <v>0</v>
      </c>
      <c r="CI109" s="55">
        <f t="shared" si="164"/>
        <v>0</v>
      </c>
      <c r="CJ109" s="55">
        <f>ROUND(IF('Indicator Data'!V112=0,0,IF(LOG('Indicator Data'!V112)&gt;CJ$195,10,IF(LOG('Indicator Data'!V112)&lt;CJ$194,0,10-(CJ$195-LOG('Indicator Data'!V112))/(CJ$195-CJ$194)*10))),1)</f>
        <v>6.5</v>
      </c>
      <c r="CK109" s="56">
        <f>IF('Indicator Data'!V112/'Indicator Data'!$CB112&gt;1,1,'Indicator Data'!V112/'Indicator Data'!$CB112)</f>
        <v>0.79027262345522731</v>
      </c>
      <c r="CL109" s="55">
        <f t="shared" si="205"/>
        <v>7.9</v>
      </c>
      <c r="CM109" s="55">
        <f t="shared" si="165"/>
        <v>7.3</v>
      </c>
      <c r="CN109" s="55">
        <f>ROUND(IF('Indicator Data'!W112=0,0,IF(LOG('Indicator Data'!W112)&gt;CN$195,10,IF(LOG('Indicator Data'!W112)&lt;CN$194,0,10-(CN$195-LOG('Indicator Data'!W112))/(CN$195-CN$194)*10))),1)</f>
        <v>4.2</v>
      </c>
      <c r="CO109" s="56">
        <f>'Indicator Data'!W112/'Indicator Data'!$CB112</f>
        <v>2.1462415835096851E-2</v>
      </c>
      <c r="CP109" s="55">
        <f t="shared" si="206"/>
        <v>0.2</v>
      </c>
      <c r="CQ109" s="55">
        <f t="shared" si="166"/>
        <v>2.4</v>
      </c>
      <c r="CR109" s="55">
        <f t="shared" si="207"/>
        <v>3.1</v>
      </c>
      <c r="CS109" s="55">
        <f>IF('Indicator Data'!BR112="No data","x",ROUND(IF('Indicator Data'!BR112&gt;CS$195,0,IF('Indicator Data'!BR112&lt;CS$194,10,(CS$195-'Indicator Data'!BR112)/(CS$195-CS$194)*10)),1))</f>
        <v>0</v>
      </c>
      <c r="CT109" s="55">
        <f>IF('Indicator Data'!BS112="No data","x",ROUND(IF('Indicator Data'!BS112&gt;CT$195,0,IF('Indicator Data'!BS112&lt;CT$194,10,(CT$195-'Indicator Data'!BS112)/(CT$195-CT$194)*10)),1))</f>
        <v>0</v>
      </c>
      <c r="CU109" s="55" t="str">
        <f>IF('Indicator Data'!AC112="No data","x",ROUND(IF('Indicator Data'!AC112&gt;CU$195,0,IF('Indicator Data'!AC112&lt;CU$194,10,(CU$195-'Indicator Data'!AC112)/(CU$195-CU$194)*10)),1))</f>
        <v>x</v>
      </c>
      <c r="CV109" s="55">
        <f t="shared" si="208"/>
        <v>0</v>
      </c>
      <c r="CW109" s="55">
        <f>IF('Indicator Data'!X112="No data","x",ROUND(IF(LOG('Indicator Data'!X112)&gt;CW$195,10,IF(LOG('Indicator Data'!X112)&lt;CW$194,0,10-(CW$195-LOG('Indicator Data'!X112))/(CW$195-CW$194)*10)),1))</f>
        <v>10</v>
      </c>
      <c r="CX109" s="55">
        <f>IF('Indicator Data'!Y112="No data","x",ROUND(IF('Indicator Data'!Y112&gt;CX$195,10,IF('Indicator Data'!Y112&lt;CX$194,0,10-(CX$195-'Indicator Data'!Y112)/(CX$195-CX$194)*10)),1))</f>
        <v>6.7</v>
      </c>
      <c r="CY109" s="55">
        <f>IF('Indicator Data'!Z112="No data","x",ROUND(IF('Indicator Data'!Z112&gt;CY$195,10,IF('Indicator Data'!Z112&lt;CY$194,0,10-(CY$195-'Indicator Data'!Z112)/(CY$195-CY$194)*10)),1))</f>
        <v>9.5</v>
      </c>
      <c r="CZ109" s="55">
        <f>IF('Indicator Data'!AA112="No data","x",ROUND(IF('Indicator Data'!AA112&gt;CZ$195,10,IF('Indicator Data'!AA112&lt;CZ$194,0,10-(CZ$195-'Indicator Data'!AA112)/(CZ$195-CZ$194)*10)),1))</f>
        <v>2.1</v>
      </c>
      <c r="DA109" s="55">
        <f t="shared" si="167"/>
        <v>7.1</v>
      </c>
      <c r="DB109" s="55">
        <f t="shared" si="168"/>
        <v>4.7</v>
      </c>
      <c r="DC109" s="55" t="str">
        <f>IF('Indicator Data'!AF112="No data","x",ROUND(IF('Indicator Data'!AF112&gt;DC$195,10,IF('Indicator Data'!AF112&lt;DC$194,0,10-(DC$195-'Indicator Data'!AF112)/(DC$195-DC$194)*10)),1))</f>
        <v>x</v>
      </c>
      <c r="DD109" s="55">
        <f>IF('Indicator Data'!AG112="No data","x",ROUND(IF('Indicator Data'!AG112&gt;DD$195,10,IF('Indicator Data'!AG112&lt;DD$194,0,10-(DD$195-'Indicator Data'!AG112)/(DD$195-DD$194)*10)),1))</f>
        <v>0</v>
      </c>
      <c r="DE109" s="55">
        <f t="shared" si="169"/>
        <v>5.7</v>
      </c>
      <c r="DF109" s="55">
        <f>IF('Indicator Data'!AB112="No data","x",ROUND(IF('Indicator Data'!AB112&gt;DF$195,10,IF('Indicator Data'!AB112&lt;DF$194,0,10-(DF$195-'Indicator Data'!AB112)/(DF$195-DF$194)*10)),1))</f>
        <v>0</v>
      </c>
      <c r="DG109" s="55">
        <f t="shared" si="170"/>
        <v>0</v>
      </c>
      <c r="DH109" s="184">
        <f>IF('Indicator Data'!AD112="No data","x",'Indicator Data'!AD112/'Indicator Data'!$CA112)</f>
        <v>3.8603287637637752E-4</v>
      </c>
      <c r="DI109" s="55">
        <f t="shared" si="171"/>
        <v>6.1</v>
      </c>
      <c r="DJ109" s="55">
        <f>IF('Indicator Data'!AE112="No data","x",ROUND(IF('Indicator Data'!AE112&gt;DJ$195,0,IF('Indicator Data'!AE112&lt;DJ$194,10,(DJ$195-'Indicator Data'!AE112)/(DJ$195-DJ$194)*10)),1))</f>
        <v>2</v>
      </c>
      <c r="DK109" s="55">
        <f t="shared" si="172"/>
        <v>4.0999999999999996</v>
      </c>
      <c r="DL109" s="55">
        <f t="shared" si="173"/>
        <v>3.3</v>
      </c>
      <c r="DM109" s="57">
        <f t="shared" si="209"/>
        <v>2.9</v>
      </c>
      <c r="DN109" s="58">
        <f t="shared" si="210"/>
        <v>2.5</v>
      </c>
      <c r="DO109" s="55">
        <f>ROUND(IF('Indicator Data'!AH112=0,0,IF('Indicator Data'!AH112&gt;DO$195,10,IF('Indicator Data'!AH112&lt;DO$194,0,10-(DO$195-'Indicator Data'!AH112)/(DO$195-DO$194)*10))),1)</f>
        <v>0</v>
      </c>
      <c r="DP109" s="55">
        <f>ROUND(IF('Indicator Data'!AI112=0,0,IF(LOG('Indicator Data'!AI112)&gt;LOG(DP$195),10,IF(LOG('Indicator Data'!AI112)&lt;LOG(DP$194),0,10-(LOG(DP$195)-LOG('Indicator Data'!AI112))/(LOG(DP$195)-LOG(DP$194))*10))),1)</f>
        <v>0</v>
      </c>
      <c r="DQ109" s="57">
        <f t="shared" si="211"/>
        <v>0</v>
      </c>
      <c r="DR109" s="55">
        <f>'Indicator Data'!AJ112</f>
        <v>0</v>
      </c>
      <c r="DS109" s="55">
        <f>'Indicator Data'!AK112</f>
        <v>0</v>
      </c>
      <c r="DT109" s="57">
        <f t="shared" si="212"/>
        <v>0</v>
      </c>
      <c r="DU109" s="58">
        <f t="shared" si="213"/>
        <v>0</v>
      </c>
      <c r="DV109" s="15"/>
      <c r="DW109" s="103"/>
    </row>
    <row r="110" spans="1:127" s="4" customFormat="1" x14ac:dyDescent="0.25">
      <c r="A110" s="121" t="str">
        <f>'Indicator Data'!A113</f>
        <v>Marshall Islands</v>
      </c>
      <c r="B110" s="59" t="str">
        <f>'Indicator Data'!B113</f>
        <v>MHL</v>
      </c>
      <c r="C110" s="55">
        <f>ROUND(IF('Indicator Data'!C113=0,0.1,IF(LOG('Indicator Data'!C113)&gt;C$195,10,IF(LOG('Indicator Data'!C113)&lt;C$194,0,10-(C$195-LOG('Indicator Data'!C113))/(C$195-C$194)*10))),1)</f>
        <v>0.1</v>
      </c>
      <c r="D110" s="55">
        <f>ROUND(IF('Indicator Data'!D113=0,0.1,IF(LOG('Indicator Data'!D113)&gt;D$195,10,IF(LOG('Indicator Data'!D113)&lt;D$194,0,10-(D$195-LOG('Indicator Data'!D113))/(D$195-D$194)*10))),1)</f>
        <v>0.1</v>
      </c>
      <c r="E110" s="55">
        <f t="shared" si="174"/>
        <v>0.1</v>
      </c>
      <c r="F110" s="55">
        <f>IF('Indicator Data'!E113="No data",0.1,(ROUND(IF('Indicator Data'!E113=0,0,IF(LOG('Indicator Data'!E113)&gt;F$195,10,IF(LOG('Indicator Data'!E113)&lt;F$194,0,10-(F$195-LOG('Indicator Data'!E113))/(F$195-F$194)*10))),1)))</f>
        <v>0.1</v>
      </c>
      <c r="G110" s="55">
        <f>ROUND(IF('Indicator Data'!F113=0,0,IF(LOG('Indicator Data'!F113)&gt;G$195,10,IF(LOG('Indicator Data'!F113)&lt;G$194,0,10-(G$195-LOG('Indicator Data'!F113))/(G$195-G$194)*10))),1)</f>
        <v>5.3</v>
      </c>
      <c r="H110" s="55">
        <f>ROUND(IF('Indicator Data'!G113=0,0,IF(LOG('Indicator Data'!G113)&gt;H$195,10,IF(LOG('Indicator Data'!G113)&lt;H$194,0,10-(H$195-LOG('Indicator Data'!G113))/(H$195-H$194)*10))),1)</f>
        <v>0</v>
      </c>
      <c r="I110" s="55">
        <f>ROUND(IF('Indicator Data'!H113=0,0,IF(LOG('Indicator Data'!H113)&gt;I$195,10,IF(LOG('Indicator Data'!H113)&lt;I$194,0,10-(I$195-LOG('Indicator Data'!H113))/(I$195-I$194)*10))),1)</f>
        <v>2.1</v>
      </c>
      <c r="J110" s="55">
        <f t="shared" si="175"/>
        <v>1.1000000000000001</v>
      </c>
      <c r="K110" s="55">
        <f>ROUND(IF('Indicator Data'!I113=0,0,IF(LOG('Indicator Data'!I113)&gt;K$195,10,IF(LOG('Indicator Data'!I113)&lt;K$194,0,10-(K$195-LOG('Indicator Data'!I113))/(K$195-K$194)*10))),1)</f>
        <v>0</v>
      </c>
      <c r="L110" s="55">
        <f t="shared" si="176"/>
        <v>0.6</v>
      </c>
      <c r="M110" s="55">
        <f>ROUND(IF('Indicator Data'!J113=0,0,IF(LOG('Indicator Data'!J113)&gt;M$195,10,IF(LOG('Indicator Data'!J113)&lt;M$194,0,10-(M$195-LOG('Indicator Data'!J113))/(M$195-M$194)*10))),1)</f>
        <v>4.7</v>
      </c>
      <c r="N110" s="56">
        <f>'Indicator Data'!C113/'Indicator Data'!$CB113</f>
        <v>0</v>
      </c>
      <c r="O110" s="56">
        <f>'Indicator Data'!D113/'Indicator Data'!$CB113</f>
        <v>0</v>
      </c>
      <c r="P110" s="56" t="str">
        <f>IF(F110=0.1,"x",'Indicator Data'!E113/'Indicator Data'!$CB113)</f>
        <v>x</v>
      </c>
      <c r="Q110" s="56">
        <f>'Indicator Data'!F113/'Indicator Data'!$CB113</f>
        <v>2.9407657615156721E-4</v>
      </c>
      <c r="R110" s="56">
        <f>'Indicator Data'!G113/'Indicator Data'!$CB113</f>
        <v>1.1465759628630197E-3</v>
      </c>
      <c r="S110" s="56">
        <f>'Indicator Data'!H113/'Indicator Data'!$CB113</f>
        <v>5.3308927594210564E-6</v>
      </c>
      <c r="T110" s="56">
        <f>'Indicator Data'!I113/'Indicator Data'!$CB113</f>
        <v>0</v>
      </c>
      <c r="U110" s="56">
        <f>'Indicator Data'!J113/'Indicator Data'!$CB113</f>
        <v>1.4756665974751382E-2</v>
      </c>
      <c r="V110" s="55">
        <f t="shared" si="177"/>
        <v>0</v>
      </c>
      <c r="W110" s="55">
        <f t="shared" si="178"/>
        <v>0</v>
      </c>
      <c r="X110" s="55">
        <f t="shared" si="179"/>
        <v>0</v>
      </c>
      <c r="Y110" s="55">
        <f t="shared" si="180"/>
        <v>0.1</v>
      </c>
      <c r="Z110" s="55">
        <f t="shared" si="181"/>
        <v>10</v>
      </c>
      <c r="AA110" s="55">
        <f t="shared" si="182"/>
        <v>0.6</v>
      </c>
      <c r="AB110" s="55">
        <f t="shared" si="183"/>
        <v>0</v>
      </c>
      <c r="AC110" s="55">
        <f t="shared" si="184"/>
        <v>0.3</v>
      </c>
      <c r="AD110" s="55">
        <f t="shared" si="185"/>
        <v>0</v>
      </c>
      <c r="AE110" s="55">
        <f t="shared" si="186"/>
        <v>0.2</v>
      </c>
      <c r="AF110" s="55">
        <f t="shared" si="187"/>
        <v>4.9000000000000004</v>
      </c>
      <c r="AG110" s="55">
        <f>ROUND(IF('Indicator Data'!K113=0,0,IF('Indicator Data'!K113&gt;AG$195,10,IF('Indicator Data'!K113&lt;AG$194,0,10-(AG$195-'Indicator Data'!K113)/(AG$195-AG$194)*10))),1)</f>
        <v>1.9</v>
      </c>
      <c r="AH110" s="55">
        <f t="shared" si="188"/>
        <v>0.1</v>
      </c>
      <c r="AI110" s="55">
        <f t="shared" si="189"/>
        <v>0.1</v>
      </c>
      <c r="AJ110" s="55">
        <f t="shared" si="190"/>
        <v>0.3</v>
      </c>
      <c r="AK110" s="55">
        <f t="shared" si="191"/>
        <v>1.1000000000000001</v>
      </c>
      <c r="AL110" s="55">
        <f t="shared" si="192"/>
        <v>0.7</v>
      </c>
      <c r="AM110" s="55">
        <f t="shared" si="193"/>
        <v>0</v>
      </c>
      <c r="AN110" s="55">
        <f t="shared" si="194"/>
        <v>4.8</v>
      </c>
      <c r="AO110" s="183">
        <f t="shared" si="195"/>
        <v>0.1</v>
      </c>
      <c r="AP110" s="183">
        <f t="shared" si="148"/>
        <v>0.1</v>
      </c>
      <c r="AQ110" s="183">
        <f t="shared" si="196"/>
        <v>8.6</v>
      </c>
      <c r="AR110" s="183">
        <f t="shared" si="197"/>
        <v>0.4</v>
      </c>
      <c r="AS110" s="55">
        <f t="shared" si="198"/>
        <v>3.4</v>
      </c>
      <c r="AT110" s="55" t="str">
        <f>IF('Indicator Data'!L113="No data","x",IF('Indicator Data'!CC113&lt;1000,"x",ROUND((IF('Indicator Data'!L113&gt;AT$195,10,IF('Indicator Data'!L113&lt;AT$194,0,10-(AT$195-'Indicator Data'!L113)/(AT$195-AT$194)*10))),1)))</f>
        <v>x</v>
      </c>
      <c r="AU110" s="183">
        <f t="shared" si="199"/>
        <v>3.4</v>
      </c>
      <c r="AV110" s="55" t="str">
        <f>IF('Indicator Data'!M113="No data","x",ROUND(IF('Indicator Data'!M113=0,0,IF(LOG('Indicator Data'!M113)&gt;AV$195,10,IF(LOG('Indicator Data'!M113)&lt;AV$194,0,10-(AV$195-LOG('Indicator Data'!M113))/(AV$195-AV$194)*10))),1))</f>
        <v>x</v>
      </c>
      <c r="AW110" s="56" t="str">
        <f>IF(AV110="x","x",'Indicator Data'!M113/'Indicator Data'!$CB113)</f>
        <v>x</v>
      </c>
      <c r="AX110" s="55" t="str">
        <f t="shared" si="149"/>
        <v>x</v>
      </c>
      <c r="AY110" s="55" t="str">
        <f t="shared" si="150"/>
        <v>x</v>
      </c>
      <c r="AZ110" s="55" t="str">
        <f>IF('Indicator Data'!N113="No data","x",ROUND(IF('Indicator Data'!N113=0,0,IF(LOG('Indicator Data'!N113)&gt;AZ$195,10,IF(LOG('Indicator Data'!N113)&lt;AZ$194,0,10-(AZ$195-LOG('Indicator Data'!N113))/(AZ$195-AZ$194)*10))),1))</f>
        <v>x</v>
      </c>
      <c r="BA110" s="56" t="str">
        <f>IF(AZ110="x","x",'Indicator Data'!N113/'Indicator Data'!$CB113)</f>
        <v>x</v>
      </c>
      <c r="BB110" s="55" t="str">
        <f t="shared" si="151"/>
        <v>x</v>
      </c>
      <c r="BC110" s="55" t="str">
        <f t="shared" si="152"/>
        <v>x</v>
      </c>
      <c r="BD110" s="55" t="str">
        <f>IF('Indicator Data'!O113="No data","x",ROUND(IF('Indicator Data'!O113=0,0,IF(LOG('Indicator Data'!O113)&gt;BD$195,10,IF(LOG('Indicator Data'!O113)&lt;BD$194,0,10-(BD$195-LOG('Indicator Data'!O113))/(BD$195-BD$194)*10))),1))</f>
        <v>x</v>
      </c>
      <c r="BE110" s="56" t="str">
        <f>IF(BD110="x","x",'Indicator Data'!O113/'Indicator Data'!$CB113)</f>
        <v>x</v>
      </c>
      <c r="BF110" s="55" t="str">
        <f t="shared" si="153"/>
        <v>x</v>
      </c>
      <c r="BG110" s="55" t="str">
        <f t="shared" si="154"/>
        <v>x</v>
      </c>
      <c r="BH110" s="55" t="str">
        <f>IF('Indicator Data'!P113="No data","x",ROUND(IF('Indicator Data'!P113=0,0,IF(LOG('Indicator Data'!P113)&gt;BH$195,10,IF(LOG('Indicator Data'!P113)&lt;BH$194,0,10-(BH$195-LOG('Indicator Data'!P113))/(BH$195-BH$194)*10))),1))</f>
        <v>x</v>
      </c>
      <c r="BI110" s="56" t="str">
        <f>IF(BH110="x","x",'Indicator Data'!P113/'Indicator Data'!$CB113)</f>
        <v>x</v>
      </c>
      <c r="BJ110" s="55" t="str">
        <f t="shared" si="155"/>
        <v>x</v>
      </c>
      <c r="BK110" s="55" t="str">
        <f t="shared" si="156"/>
        <v>x</v>
      </c>
      <c r="BL110" s="55" t="str">
        <f t="shared" si="157"/>
        <v>x</v>
      </c>
      <c r="BM110" s="55">
        <f>ROUND(IF('Indicator Data'!Q113=0,0,IF(LOG('Indicator Data'!Q113)&gt;BM$195,10,IF(LOG('Indicator Data'!Q113)&lt;BM$194,0,10-(BM$195-LOG('Indicator Data'!Q113))/(BM$195-BM$194)*10))),1)</f>
        <v>0</v>
      </c>
      <c r="BN110" s="55">
        <f>ROUND(IF('Indicator Data'!R113=0,0,IF(LOG('Indicator Data'!R113)&gt;BN$195,10,IF(LOG('Indicator Data'!R113)&lt;BN$194,0,10-(BN$195-LOG('Indicator Data'!R113))/(BN$195-BN$194)*10))),1)</f>
        <v>0</v>
      </c>
      <c r="BO110" s="55">
        <f t="shared" si="158"/>
        <v>0</v>
      </c>
      <c r="BP110" s="56">
        <f>'Indicator Data'!Q113/'Indicator Data'!$CB113</f>
        <v>0</v>
      </c>
      <c r="BQ110" s="56">
        <f>'Indicator Data'!R113/'Indicator Data'!$CB113</f>
        <v>0</v>
      </c>
      <c r="BR110" s="55">
        <f t="shared" si="200"/>
        <v>0</v>
      </c>
      <c r="BS110" s="55">
        <f t="shared" si="201"/>
        <v>0</v>
      </c>
      <c r="BT110" s="55">
        <f t="shared" si="135"/>
        <v>0</v>
      </c>
      <c r="BU110" s="55">
        <f t="shared" si="159"/>
        <v>0</v>
      </c>
      <c r="BV110" s="55">
        <f>ROUND(IF('Indicator Data'!S113=0,0,IF(LOG('Indicator Data'!S113)&gt;BV$195,10,IF(LOG('Indicator Data'!S113)&lt;BV$194,0,10-(BV$195-LOG('Indicator Data'!S113))/(BV$195-BV$194)*10))),1)</f>
        <v>0</v>
      </c>
      <c r="BW110" s="55">
        <f>ROUND(IF('Indicator Data'!T113=0,0,IF(LOG('Indicator Data'!T113)&gt;BW$195,10,IF(LOG('Indicator Data'!T113)&lt;BW$194,0,10-(BW$195-LOG('Indicator Data'!T113))/(BW$195-BW$194)*10))),1)</f>
        <v>0</v>
      </c>
      <c r="BX110" s="55">
        <f t="shared" si="160"/>
        <v>0</v>
      </c>
      <c r="BY110" s="56">
        <f>'Indicator Data'!S113/'Indicator Data'!$CB113</f>
        <v>0</v>
      </c>
      <c r="BZ110" s="56">
        <f>'Indicator Data'!T113/'Indicator Data'!$CB113</f>
        <v>0</v>
      </c>
      <c r="CA110" s="55">
        <f t="shared" si="202"/>
        <v>0</v>
      </c>
      <c r="CB110" s="55">
        <f t="shared" si="203"/>
        <v>0</v>
      </c>
      <c r="CC110" s="55">
        <f t="shared" si="161"/>
        <v>0</v>
      </c>
      <c r="CD110" s="55">
        <f t="shared" si="162"/>
        <v>0</v>
      </c>
      <c r="CE110" s="55">
        <f t="shared" si="163"/>
        <v>0</v>
      </c>
      <c r="CF110" s="55">
        <f>ROUND(IF('Indicator Data'!U113=0,0,IF(LOG('Indicator Data'!U113)&gt;CF$195,10,IF(LOG('Indicator Data'!U113)&lt;CF$194,0,10-(CF$195-LOG('Indicator Data'!U113))/(CF$195-CF$194)*10))),1)</f>
        <v>0</v>
      </c>
      <c r="CG110" s="56">
        <f>'Indicator Data'!U113/'Indicator Data'!$CB113</f>
        <v>0</v>
      </c>
      <c r="CH110" s="55">
        <f t="shared" si="204"/>
        <v>0</v>
      </c>
      <c r="CI110" s="55">
        <f t="shared" si="164"/>
        <v>0</v>
      </c>
      <c r="CJ110" s="55">
        <f>ROUND(IF('Indicator Data'!V113=0,0,IF(LOG('Indicator Data'!V113)&gt;CJ$195,10,IF(LOG('Indicator Data'!V113)&lt;CJ$194,0,10-(CJ$195-LOG('Indicator Data'!V113))/(CJ$195-CJ$194)*10))),1)</f>
        <v>2.9</v>
      </c>
      <c r="CK110" s="56">
        <f>IF('Indicator Data'!V113/'Indicator Data'!$CB113&gt;1,1,'Indicator Data'!V113/'Indicator Data'!$CB113)</f>
        <v>2.0379015188798519E-2</v>
      </c>
      <c r="CL110" s="55">
        <f t="shared" si="205"/>
        <v>0.2</v>
      </c>
      <c r="CM110" s="55">
        <f t="shared" si="165"/>
        <v>1.6</v>
      </c>
      <c r="CN110" s="55">
        <f>ROUND(IF('Indicator Data'!W113=0,0,IF(LOG('Indicator Data'!W113)&gt;CN$195,10,IF(LOG('Indicator Data'!W113)&lt;CN$194,0,10-(CN$195-LOG('Indicator Data'!W113))/(CN$195-CN$194)*10))),1)</f>
        <v>3.2</v>
      </c>
      <c r="CO110" s="56">
        <f>'Indicator Data'!W113/'Indicator Data'!$CB113</f>
        <v>3.221536387447399E-2</v>
      </c>
      <c r="CP110" s="55">
        <f t="shared" si="206"/>
        <v>0.3</v>
      </c>
      <c r="CQ110" s="55">
        <f t="shared" si="166"/>
        <v>1.9</v>
      </c>
      <c r="CR110" s="55">
        <f t="shared" si="207"/>
        <v>0.9</v>
      </c>
      <c r="CS110" s="55">
        <f>IF('Indicator Data'!BR113="No data","x",ROUND(IF('Indicator Data'!BR113&gt;CS$195,0,IF('Indicator Data'!BR113&lt;CS$194,10,(CS$195-'Indicator Data'!BR113)/(CS$195-CS$194)*10)),1))</f>
        <v>1.8</v>
      </c>
      <c r="CT110" s="55">
        <f>IF('Indicator Data'!BS113="No data","x",ROUND(IF('Indicator Data'!BS113&gt;CT$195,0,IF('Indicator Data'!BS113&lt;CT$194,10,(CT$195-'Indicator Data'!BS113)/(CT$195-CT$194)*10)),1))</f>
        <v>1.9</v>
      </c>
      <c r="CU110" s="55">
        <f>IF('Indicator Data'!AC113="No data","x",ROUND(IF('Indicator Data'!AC113&gt;CU$195,0,IF('Indicator Data'!AC113&lt;CU$194,10,(CU$195-'Indicator Data'!AC113)/(CU$195-CU$194)*10)),1))</f>
        <v>1.7</v>
      </c>
      <c r="CV110" s="55">
        <f t="shared" si="208"/>
        <v>1.8</v>
      </c>
      <c r="CW110" s="55">
        <f>IF('Indicator Data'!X113="No data","x",ROUND(IF(LOG('Indicator Data'!X113)&gt;CW$195,10,IF(LOG('Indicator Data'!X113)&lt;CW$194,0,10-(CW$195-LOG('Indicator Data'!X113))/(CW$195-CW$194)*10)),1))</f>
        <v>8.4</v>
      </c>
      <c r="CX110" s="55">
        <f>IF('Indicator Data'!Y113="No data","x",ROUND(IF('Indicator Data'!Y113&gt;CX$195,10,IF('Indicator Data'!Y113&lt;CX$194,0,10-(CX$195-'Indicator Data'!Y113)/(CX$195-CX$194)*10)),1))</f>
        <v>2.2999999999999998</v>
      </c>
      <c r="CY110" s="55">
        <f>IF('Indicator Data'!Z113="No data","x",ROUND(IF('Indicator Data'!Z113&gt;CY$195,10,IF('Indicator Data'!Z113&lt;CY$194,0,10-(CY$195-'Indicator Data'!Z113)/(CY$195-CY$194)*10)),1))</f>
        <v>7.7</v>
      </c>
      <c r="CZ110" s="55" t="str">
        <f>IF('Indicator Data'!AA113="No data","x",ROUND(IF('Indicator Data'!AA113&gt;CZ$195,10,IF('Indicator Data'!AA113&lt;CZ$194,0,10-(CZ$195-'Indicator Data'!AA113)/(CZ$195-CZ$194)*10)),1))</f>
        <v>x</v>
      </c>
      <c r="DA110" s="55">
        <f t="shared" si="167"/>
        <v>6.1</v>
      </c>
      <c r="DB110" s="55">
        <f t="shared" si="168"/>
        <v>4.7</v>
      </c>
      <c r="DC110" s="55" t="str">
        <f>IF('Indicator Data'!AF113="No data","x",ROUND(IF('Indicator Data'!AF113&gt;DC$195,10,IF('Indicator Data'!AF113&lt;DC$194,0,10-(DC$195-'Indicator Data'!AF113)/(DC$195-DC$194)*10)),1))</f>
        <v>x</v>
      </c>
      <c r="DD110" s="55" t="str">
        <f>IF('Indicator Data'!AG113="No data","x",ROUND(IF('Indicator Data'!AG113&gt;DD$195,10,IF('Indicator Data'!AG113&lt;DD$194,0,10-(DD$195-'Indicator Data'!AG113)/(DD$195-DD$194)*10)),1))</f>
        <v>x</v>
      </c>
      <c r="DE110" s="55">
        <f t="shared" si="169"/>
        <v>6.1</v>
      </c>
      <c r="DF110" s="55">
        <f>IF('Indicator Data'!AB113="No data","x",ROUND(IF('Indicator Data'!AB113&gt;DF$195,10,IF('Indicator Data'!AB113&lt;DF$194,0,10-(DF$195-'Indicator Data'!AB113)/(DF$195-DF$194)*10)),1))</f>
        <v>3.4</v>
      </c>
      <c r="DG110" s="55">
        <f t="shared" si="170"/>
        <v>2.2000000000000002</v>
      </c>
      <c r="DH110" s="184" t="str">
        <f>IF('Indicator Data'!AD113="No data","x",'Indicator Data'!AD113/'Indicator Data'!$CA113)</f>
        <v>x</v>
      </c>
      <c r="DI110" s="55" t="str">
        <f t="shared" si="171"/>
        <v>x</v>
      </c>
      <c r="DJ110" s="55">
        <f>IF('Indicator Data'!AE113="No data","x",ROUND(IF('Indicator Data'!AE113&gt;DJ$195,0,IF('Indicator Data'!AE113&lt;DJ$194,10,(DJ$195-'Indicator Data'!AE113)/(DJ$195-DJ$194)*10)),1))</f>
        <v>6</v>
      </c>
      <c r="DK110" s="55">
        <f t="shared" si="172"/>
        <v>6</v>
      </c>
      <c r="DL110" s="55">
        <f t="shared" si="173"/>
        <v>4.8</v>
      </c>
      <c r="DM110" s="57">
        <f t="shared" si="209"/>
        <v>3.7</v>
      </c>
      <c r="DN110" s="58">
        <f t="shared" si="210"/>
        <v>3.6</v>
      </c>
      <c r="DO110" s="55">
        <f>ROUND(IF('Indicator Data'!AH113=0,0,IF('Indicator Data'!AH113&gt;DO$195,10,IF('Indicator Data'!AH113&lt;DO$194,0,10-(DO$195-'Indicator Data'!AH113)/(DO$195-DO$194)*10))),1)</f>
        <v>0</v>
      </c>
      <c r="DP110" s="55">
        <f>ROUND(IF('Indicator Data'!AI113=0,0,IF(LOG('Indicator Data'!AI113)&gt;LOG(DP$195),10,IF(LOG('Indicator Data'!AI113)&lt;LOG(DP$194),0,10-(LOG(DP$195)-LOG('Indicator Data'!AI113))/(LOG(DP$195)-LOG(DP$194))*10))),1)</f>
        <v>0</v>
      </c>
      <c r="DQ110" s="57">
        <f t="shared" si="211"/>
        <v>0</v>
      </c>
      <c r="DR110" s="55">
        <f>'Indicator Data'!AJ113</f>
        <v>0</v>
      </c>
      <c r="DS110" s="55">
        <f>'Indicator Data'!AK113</f>
        <v>0</v>
      </c>
      <c r="DT110" s="57">
        <f t="shared" si="212"/>
        <v>0</v>
      </c>
      <c r="DU110" s="58">
        <f t="shared" si="213"/>
        <v>0</v>
      </c>
      <c r="DV110" s="15"/>
      <c r="DW110" s="103"/>
    </row>
    <row r="111" spans="1:127" s="4" customFormat="1" x14ac:dyDescent="0.25">
      <c r="A111" s="121" t="str">
        <f>'Indicator Data'!A114</f>
        <v>Mauritania</v>
      </c>
      <c r="B111" s="59" t="str">
        <f>'Indicator Data'!B114</f>
        <v>MRT</v>
      </c>
      <c r="C111" s="55">
        <f>ROUND(IF('Indicator Data'!C114=0,0.1,IF(LOG('Indicator Data'!C114)&gt;C$195,10,IF(LOG('Indicator Data'!C114)&lt;C$194,0,10-(C$195-LOG('Indicator Data'!C114))/(C$195-C$194)*10))),1)</f>
        <v>2.6</v>
      </c>
      <c r="D111" s="55">
        <f>ROUND(IF('Indicator Data'!D114=0,0.1,IF(LOG('Indicator Data'!D114)&gt;D$195,10,IF(LOG('Indicator Data'!D114)&lt;D$194,0,10-(D$195-LOG('Indicator Data'!D114))/(D$195-D$194)*10))),1)</f>
        <v>0.1</v>
      </c>
      <c r="E111" s="55">
        <f t="shared" si="174"/>
        <v>1.4</v>
      </c>
      <c r="F111" s="55">
        <f>IF('Indicator Data'!E114="No data",0.1,(ROUND(IF('Indicator Data'!E114=0,0,IF(LOG('Indicator Data'!E114)&gt;F$195,10,IF(LOG('Indicator Data'!E114)&lt;F$194,0,10-(F$195-LOG('Indicator Data'!E114))/(F$195-F$194)*10))),1)))</f>
        <v>6.7</v>
      </c>
      <c r="G111" s="55">
        <f>ROUND(IF('Indicator Data'!F114=0,0,IF(LOG('Indicator Data'!F114)&gt;G$195,10,IF(LOG('Indicator Data'!F114)&lt;G$194,0,10-(G$195-LOG('Indicator Data'!F114))/(G$195-G$194)*10))),1)</f>
        <v>4</v>
      </c>
      <c r="H111" s="55">
        <f>ROUND(IF('Indicator Data'!G114=0,0,IF(LOG('Indicator Data'!G114)&gt;H$195,10,IF(LOG('Indicator Data'!G114)&lt;H$194,0,10-(H$195-LOG('Indicator Data'!G114))/(H$195-H$194)*10))),1)</f>
        <v>0</v>
      </c>
      <c r="I111" s="55">
        <f>ROUND(IF('Indicator Data'!H114=0,0,IF(LOG('Indicator Data'!H114)&gt;I$195,10,IF(LOG('Indicator Data'!H114)&lt;I$194,0,10-(I$195-LOG('Indicator Data'!H114))/(I$195-I$194)*10))),1)</f>
        <v>0</v>
      </c>
      <c r="J111" s="55">
        <f t="shared" si="175"/>
        <v>0</v>
      </c>
      <c r="K111" s="55">
        <f>ROUND(IF('Indicator Data'!I114=0,0,IF(LOG('Indicator Data'!I114)&gt;K$195,10,IF(LOG('Indicator Data'!I114)&lt;K$194,0,10-(K$195-LOG('Indicator Data'!I114))/(K$195-K$194)*10))),1)</f>
        <v>0</v>
      </c>
      <c r="L111" s="55">
        <f t="shared" si="176"/>
        <v>0</v>
      </c>
      <c r="M111" s="55">
        <f>ROUND(IF('Indicator Data'!J114=0,0,IF(LOG('Indicator Data'!J114)&gt;M$195,10,IF(LOG('Indicator Data'!J114)&lt;M$194,0,10-(M$195-LOG('Indicator Data'!J114))/(M$195-M$194)*10))),1)</f>
        <v>10</v>
      </c>
      <c r="N111" s="56">
        <f>'Indicator Data'!C114/'Indicator Data'!$CB114</f>
        <v>2.6112326478964028E-5</v>
      </c>
      <c r="O111" s="56">
        <f>'Indicator Data'!D114/'Indicator Data'!$CB114</f>
        <v>0</v>
      </c>
      <c r="P111" s="56">
        <f>IF(F111=0.1,"x",'Indicator Data'!E114/'Indicator Data'!$CB114)</f>
        <v>1.2087552161746817E-2</v>
      </c>
      <c r="Q111" s="56">
        <f>'Indicator Data'!F114/'Indicator Data'!$CB114</f>
        <v>6.1412707060410964E-7</v>
      </c>
      <c r="R111" s="56">
        <f>'Indicator Data'!G114/'Indicator Data'!$CB114</f>
        <v>0</v>
      </c>
      <c r="S111" s="56">
        <f>'Indicator Data'!H114/'Indicator Data'!$CB114</f>
        <v>0</v>
      </c>
      <c r="T111" s="56">
        <f>'Indicator Data'!I114/'Indicator Data'!$CB114</f>
        <v>0</v>
      </c>
      <c r="U111" s="56">
        <f>'Indicator Data'!J114/'Indicator Data'!$CB114</f>
        <v>5.0723576426112409E-2</v>
      </c>
      <c r="V111" s="55">
        <f t="shared" si="177"/>
        <v>0.1</v>
      </c>
      <c r="W111" s="55">
        <f t="shared" si="178"/>
        <v>0</v>
      </c>
      <c r="X111" s="55">
        <f t="shared" si="179"/>
        <v>0.1</v>
      </c>
      <c r="Y111" s="55">
        <f t="shared" si="180"/>
        <v>8.1</v>
      </c>
      <c r="Z111" s="55">
        <f t="shared" si="181"/>
        <v>5.0999999999999996</v>
      </c>
      <c r="AA111" s="55">
        <f t="shared" si="182"/>
        <v>0</v>
      </c>
      <c r="AB111" s="55">
        <f t="shared" si="183"/>
        <v>0</v>
      </c>
      <c r="AC111" s="55">
        <f t="shared" si="184"/>
        <v>0</v>
      </c>
      <c r="AD111" s="55">
        <f t="shared" si="185"/>
        <v>0</v>
      </c>
      <c r="AE111" s="55">
        <f t="shared" si="186"/>
        <v>0</v>
      </c>
      <c r="AF111" s="55">
        <f t="shared" si="187"/>
        <v>10</v>
      </c>
      <c r="AG111" s="55">
        <f>ROUND(IF('Indicator Data'!K114=0,0,IF('Indicator Data'!K114&gt;AG$195,10,IF('Indicator Data'!K114&lt;AG$194,0,10-(AG$195-'Indicator Data'!K114)/(AG$195-AG$194)*10))),1)</f>
        <v>6.7</v>
      </c>
      <c r="AH111" s="55">
        <f t="shared" si="188"/>
        <v>1.4</v>
      </c>
      <c r="AI111" s="55">
        <f t="shared" si="189"/>
        <v>0.1</v>
      </c>
      <c r="AJ111" s="55">
        <f t="shared" si="190"/>
        <v>0</v>
      </c>
      <c r="AK111" s="55">
        <f t="shared" si="191"/>
        <v>0</v>
      </c>
      <c r="AL111" s="55">
        <f t="shared" si="192"/>
        <v>0</v>
      </c>
      <c r="AM111" s="55">
        <f t="shared" si="193"/>
        <v>0</v>
      </c>
      <c r="AN111" s="55">
        <f t="shared" si="194"/>
        <v>10</v>
      </c>
      <c r="AO111" s="183">
        <f t="shared" si="195"/>
        <v>0.8</v>
      </c>
      <c r="AP111" s="183">
        <f t="shared" si="148"/>
        <v>7.5</v>
      </c>
      <c r="AQ111" s="183">
        <f t="shared" si="196"/>
        <v>4.5999999999999996</v>
      </c>
      <c r="AR111" s="183">
        <f t="shared" si="197"/>
        <v>0</v>
      </c>
      <c r="AS111" s="55">
        <f t="shared" si="198"/>
        <v>8.4</v>
      </c>
      <c r="AT111" s="55">
        <f>IF('Indicator Data'!L114="No data","x",IF('Indicator Data'!CC114&lt;1000,"x",ROUND((IF('Indicator Data'!L114&gt;AT$195,10,IF('Indicator Data'!L114&lt;AT$194,0,10-(AT$195-'Indicator Data'!L114)/(AT$195-AT$194)*10))),1)))</f>
        <v>10</v>
      </c>
      <c r="AU111" s="183">
        <f t="shared" si="199"/>
        <v>9.1999999999999993</v>
      </c>
      <c r="AV111" s="55">
        <f>IF('Indicator Data'!M114="No data","x",ROUND(IF('Indicator Data'!M114=0,0,IF(LOG('Indicator Data'!M114)&gt;AV$195,10,IF(LOG('Indicator Data'!M114)&lt;AV$194,0,10-(AV$195-LOG('Indicator Data'!M114))/(AV$195-AV$194)*10))),1))</f>
        <v>7.6</v>
      </c>
      <c r="AW111" s="56">
        <f>IF(AV111="x","x",'Indicator Data'!M114/'Indicator Data'!$CB114)</f>
        <v>0.50422129829782336</v>
      </c>
      <c r="AX111" s="55">
        <f t="shared" si="149"/>
        <v>5.6</v>
      </c>
      <c r="AY111" s="55">
        <f t="shared" si="150"/>
        <v>6.7</v>
      </c>
      <c r="AZ111" s="55">
        <f>IF('Indicator Data'!N114="No data","x",ROUND(IF('Indicator Data'!N114=0,0,IF(LOG('Indicator Data'!N114)&gt;AZ$195,10,IF(LOG('Indicator Data'!N114)&lt;AZ$194,0,10-(AZ$195-LOG('Indicator Data'!N114))/(AZ$195-AZ$194)*10))),1))</f>
        <v>0</v>
      </c>
      <c r="BA111" s="56">
        <f>IF(AZ111="x","x",'Indicator Data'!N114/'Indicator Data'!$CB114)</f>
        <v>0</v>
      </c>
      <c r="BB111" s="55">
        <f t="shared" si="151"/>
        <v>0</v>
      </c>
      <c r="BC111" s="55">
        <f t="shared" si="152"/>
        <v>0</v>
      </c>
      <c r="BD111" s="55">
        <f>IF('Indicator Data'!O114="No data","x",ROUND(IF('Indicator Data'!O114=0,0,IF(LOG('Indicator Data'!O114)&gt;BD$195,10,IF(LOG('Indicator Data'!O114)&lt;BD$194,0,10-(BD$195-LOG('Indicator Data'!O114))/(BD$195-BD$194)*10))),1))</f>
        <v>0</v>
      </c>
      <c r="BE111" s="56">
        <f>IF(BD111="x","x",'Indicator Data'!O114/'Indicator Data'!$CB114)</f>
        <v>0</v>
      </c>
      <c r="BF111" s="55">
        <f t="shared" si="153"/>
        <v>0</v>
      </c>
      <c r="BG111" s="55">
        <f t="shared" si="154"/>
        <v>0</v>
      </c>
      <c r="BH111" s="55">
        <f>IF('Indicator Data'!P114="No data","x",ROUND(IF('Indicator Data'!P114=0,0,IF(LOG('Indicator Data'!P114)&gt;BH$195,10,IF(LOG('Indicator Data'!P114)&lt;BH$194,0,10-(BH$195-LOG('Indicator Data'!P114))/(BH$195-BH$194)*10))),1))</f>
        <v>0</v>
      </c>
      <c r="BI111" s="56">
        <f>IF(BH111="x","x",'Indicator Data'!P114/'Indicator Data'!$CB114)</f>
        <v>0</v>
      </c>
      <c r="BJ111" s="55">
        <f t="shared" si="155"/>
        <v>0</v>
      </c>
      <c r="BK111" s="55">
        <f t="shared" si="156"/>
        <v>0</v>
      </c>
      <c r="BL111" s="55">
        <f t="shared" si="157"/>
        <v>2.2999999999999998</v>
      </c>
      <c r="BM111" s="55">
        <f>ROUND(IF('Indicator Data'!Q114=0,0,IF(LOG('Indicator Data'!Q114)&gt;BM$195,10,IF(LOG('Indicator Data'!Q114)&lt;BM$194,0,10-(BM$195-LOG('Indicator Data'!Q114))/(BM$195-BM$194)*10))),1)</f>
        <v>8</v>
      </c>
      <c r="BN111" s="55">
        <f>ROUND(IF('Indicator Data'!R114=0,0,IF(LOG('Indicator Data'!R114)&gt;BN$195,10,IF(LOG('Indicator Data'!R114)&lt;BN$194,0,10-(BN$195-LOG('Indicator Data'!R114))/(BN$195-BN$194)*10))),1)</f>
        <v>0</v>
      </c>
      <c r="BO111" s="55">
        <f t="shared" si="158"/>
        <v>2.6666666666666665</v>
      </c>
      <c r="BP111" s="56">
        <f>'Indicator Data'!Q114/'Indicator Data'!$CB114</f>
        <v>0.9046575045546944</v>
      </c>
      <c r="BQ111" s="56">
        <f>'Indicator Data'!R114/'Indicator Data'!$CB114</f>
        <v>0</v>
      </c>
      <c r="BR111" s="55">
        <f t="shared" si="200"/>
        <v>9</v>
      </c>
      <c r="BS111" s="55">
        <f t="shared" si="201"/>
        <v>0</v>
      </c>
      <c r="BT111" s="55">
        <f t="shared" si="135"/>
        <v>3</v>
      </c>
      <c r="BU111" s="55">
        <f t="shared" si="159"/>
        <v>2.8</v>
      </c>
      <c r="BV111" s="55">
        <f>ROUND(IF('Indicator Data'!S114=0,0,IF(LOG('Indicator Data'!S114)&gt;BV$195,10,IF(LOG('Indicator Data'!S114)&lt;BV$194,0,10-(BV$195-LOG('Indicator Data'!S114))/(BV$195-BV$194)*10))),1)</f>
        <v>6.9</v>
      </c>
      <c r="BW111" s="55">
        <f>ROUND(IF('Indicator Data'!T114=0,0,IF(LOG('Indicator Data'!T114)&gt;BW$195,10,IF(LOG('Indicator Data'!T114)&lt;BW$194,0,10-(BW$195-LOG('Indicator Data'!T114))/(BW$195-BW$194)*10))),1)</f>
        <v>7.8</v>
      </c>
      <c r="BX111" s="55">
        <f t="shared" si="160"/>
        <v>7.5</v>
      </c>
      <c r="BY111" s="56">
        <f>'Indicator Data'!S114/'Indicator Data'!$CB114</f>
        <v>0.17108638004799759</v>
      </c>
      <c r="BZ111" s="56">
        <f>'Indicator Data'!T114/'Indicator Data'!$CB114</f>
        <v>0.73357112450669681</v>
      </c>
      <c r="CA111" s="55">
        <f t="shared" si="202"/>
        <v>2.9</v>
      </c>
      <c r="CB111" s="55">
        <f t="shared" si="203"/>
        <v>7.3</v>
      </c>
      <c r="CC111" s="55">
        <f t="shared" si="161"/>
        <v>5.833333333333333</v>
      </c>
      <c r="CD111" s="55">
        <f t="shared" si="162"/>
        <v>6.7</v>
      </c>
      <c r="CE111" s="55">
        <f t="shared" si="163"/>
        <v>5.0999999999999996</v>
      </c>
      <c r="CF111" s="55">
        <f>ROUND(IF('Indicator Data'!U114=0,0,IF(LOG('Indicator Data'!U114)&gt;CF$195,10,IF(LOG('Indicator Data'!U114)&lt;CF$194,0,10-(CF$195-LOG('Indicator Data'!U114))/(CF$195-CF$194)*10))),1)</f>
        <v>7.1</v>
      </c>
      <c r="CG111" s="56">
        <f>'Indicator Data'!U114/'Indicator Data'!$CB114</f>
        <v>0.22754872497847137</v>
      </c>
      <c r="CH111" s="55">
        <f t="shared" si="204"/>
        <v>2.5</v>
      </c>
      <c r="CI111" s="55">
        <f t="shared" si="164"/>
        <v>5.2</v>
      </c>
      <c r="CJ111" s="55">
        <f>ROUND(IF('Indicator Data'!V114=0,0,IF(LOG('Indicator Data'!V114)&gt;CJ$195,10,IF(LOG('Indicator Data'!V114)&lt;CJ$194,0,10-(CJ$195-LOG('Indicator Data'!V114))/(CJ$195-CJ$194)*10))),1)</f>
        <v>8</v>
      </c>
      <c r="CK111" s="56">
        <f>IF('Indicator Data'!V114/'Indicator Data'!$CB114&gt;1,1,'Indicator Data'!V114/'Indicator Data'!$CB114)</f>
        <v>0.92434948922495019</v>
      </c>
      <c r="CL111" s="55">
        <f t="shared" si="205"/>
        <v>9.1999999999999993</v>
      </c>
      <c r="CM111" s="55">
        <f t="shared" si="165"/>
        <v>8.6999999999999993</v>
      </c>
      <c r="CN111" s="55">
        <f>ROUND(IF('Indicator Data'!W114=0,0,IF(LOG('Indicator Data'!W114)&gt;CN$195,10,IF(LOG('Indicator Data'!W114)&lt;CN$194,0,10-(CN$195-LOG('Indicator Data'!W114))/(CN$195-CN$194)*10))),1)</f>
        <v>7.6</v>
      </c>
      <c r="CO111" s="56">
        <f>'Indicator Data'!W114/'Indicator Data'!$CB114</f>
        <v>0.52299301352104732</v>
      </c>
      <c r="CP111" s="55">
        <f t="shared" si="206"/>
        <v>5.2</v>
      </c>
      <c r="CQ111" s="55">
        <f t="shared" si="166"/>
        <v>6.6</v>
      </c>
      <c r="CR111" s="55">
        <f t="shared" si="207"/>
        <v>6.7</v>
      </c>
      <c r="CS111" s="55">
        <f>IF('Indicator Data'!BR114="No data","x",ROUND(IF('Indicator Data'!BR114&gt;CS$195,0,IF('Indicator Data'!BR114&lt;CS$194,10,(CS$195-'Indicator Data'!BR114)/(CS$195-CS$194)*10)),1))</f>
        <v>5.7</v>
      </c>
      <c r="CT111" s="55">
        <f>IF('Indicator Data'!BS114="No data","x",ROUND(IF('Indicator Data'!BS114&gt;CT$195,0,IF('Indicator Data'!BS114&lt;CT$194,10,(CT$195-'Indicator Data'!BS114)/(CT$195-CT$194)*10)),1))</f>
        <v>4.9000000000000004</v>
      </c>
      <c r="CU111" s="55">
        <f>IF('Indicator Data'!AC114="No data","x",ROUND(IF('Indicator Data'!AC114&gt;CU$195,0,IF('Indicator Data'!AC114&lt;CU$194,10,(CU$195-'Indicator Data'!AC114)/(CU$195-CU$194)*10)),1))</f>
        <v>8.4</v>
      </c>
      <c r="CV111" s="55">
        <f t="shared" si="208"/>
        <v>6.3</v>
      </c>
      <c r="CW111" s="55">
        <f>IF('Indicator Data'!X114="No data","x",ROUND(IF(LOG('Indicator Data'!X114)&gt;CW$195,10,IF(LOG('Indicator Data'!X114)&lt;CW$194,0,10-(CW$195-LOG('Indicator Data'!X114))/(CW$195-CW$194)*10)),1))</f>
        <v>2.1</v>
      </c>
      <c r="CX111" s="55">
        <f>IF('Indicator Data'!Y114="No data","x",ROUND(IF('Indicator Data'!Y114&gt;CX$195,10,IF('Indicator Data'!Y114&lt;CX$194,0,10-(CX$195-'Indicator Data'!Y114)/(CX$195-CX$194)*10)),1))</f>
        <v>8.6999999999999993</v>
      </c>
      <c r="CY111" s="55">
        <f>IF('Indicator Data'!Z114="No data","x",ROUND(IF('Indicator Data'!Z114&gt;CY$195,10,IF('Indicator Data'!Z114&lt;CY$194,0,10-(CY$195-'Indicator Data'!Z114)/(CY$195-CY$194)*10)),1))</f>
        <v>5.4</v>
      </c>
      <c r="CZ111" s="55" t="str">
        <f>IF('Indicator Data'!AA114="No data","x",ROUND(IF('Indicator Data'!AA114&gt;CZ$195,10,IF('Indicator Data'!AA114&lt;CZ$194,0,10-(CZ$195-'Indicator Data'!AA114)/(CZ$195-CZ$194)*10)),1))</f>
        <v>x</v>
      </c>
      <c r="DA111" s="55">
        <f t="shared" si="167"/>
        <v>5.4</v>
      </c>
      <c r="DB111" s="55">
        <f t="shared" si="168"/>
        <v>5.7</v>
      </c>
      <c r="DC111" s="55">
        <f>IF('Indicator Data'!AF114="No data","x",ROUND(IF('Indicator Data'!AF114&gt;DC$195,10,IF('Indicator Data'!AF114&lt;DC$194,0,10-(DC$195-'Indicator Data'!AF114)/(DC$195-DC$194)*10)),1))</f>
        <v>8.8000000000000007</v>
      </c>
      <c r="DD111" s="55">
        <f>IF('Indicator Data'!AG114="No data","x",ROUND(IF('Indicator Data'!AG114&gt;DD$195,10,IF('Indicator Data'!AG114&lt;DD$194,0,10-(DD$195-'Indicator Data'!AG114)/(DD$195-DD$194)*10)),1))</f>
        <v>6.7</v>
      </c>
      <c r="DE111" s="55">
        <f t="shared" si="169"/>
        <v>6.3</v>
      </c>
      <c r="DF111" s="55">
        <f>IF('Indicator Data'!AB114="No data","x",ROUND(IF('Indicator Data'!AB114&gt;DF$195,10,IF('Indicator Data'!AB114&lt;DF$194,0,10-(DF$195-'Indicator Data'!AB114)/(DF$195-DF$194)*10)),1))</f>
        <v>10</v>
      </c>
      <c r="DG111" s="55">
        <f t="shared" si="170"/>
        <v>7.3</v>
      </c>
      <c r="DH111" s="184" t="str">
        <f>IF('Indicator Data'!AD114="No data","x",'Indicator Data'!AD114/'Indicator Data'!$CA114)</f>
        <v>x</v>
      </c>
      <c r="DI111" s="55" t="str">
        <f t="shared" si="171"/>
        <v>x</v>
      </c>
      <c r="DJ111" s="55">
        <f>IF('Indicator Data'!AE114="No data","x",ROUND(IF('Indicator Data'!AE114&gt;DJ$195,0,IF('Indicator Data'!AE114&lt;DJ$194,10,(DJ$195-'Indicator Data'!AE114)/(DJ$195-DJ$194)*10)),1))</f>
        <v>8</v>
      </c>
      <c r="DK111" s="55">
        <f t="shared" si="172"/>
        <v>8</v>
      </c>
      <c r="DL111" s="55">
        <f t="shared" si="173"/>
        <v>7.2</v>
      </c>
      <c r="DM111" s="57">
        <f t="shared" si="209"/>
        <v>5.8</v>
      </c>
      <c r="DN111" s="58">
        <f t="shared" si="210"/>
        <v>5.6</v>
      </c>
      <c r="DO111" s="55">
        <f>ROUND(IF('Indicator Data'!AH114=0,0,IF('Indicator Data'!AH114&gt;DO$195,10,IF('Indicator Data'!AH114&lt;DO$194,0,10-(DO$195-'Indicator Data'!AH114)/(DO$195-DO$194)*10))),1)</f>
        <v>4.9000000000000004</v>
      </c>
      <c r="DP111" s="55">
        <f>ROUND(IF('Indicator Data'!AI114=0,0,IF(LOG('Indicator Data'!AI114)&gt;LOG(DP$195),10,IF(LOG('Indicator Data'!AI114)&lt;LOG(DP$194),0,10-(LOG(DP$195)-LOG('Indicator Data'!AI114))/(LOG(DP$195)-LOG(DP$194))*10))),1)</f>
        <v>5.0999999999999996</v>
      </c>
      <c r="DQ111" s="57">
        <f t="shared" si="211"/>
        <v>5</v>
      </c>
      <c r="DR111" s="55">
        <f>'Indicator Data'!AJ114</f>
        <v>0</v>
      </c>
      <c r="DS111" s="55">
        <f>'Indicator Data'!AK114</f>
        <v>0</v>
      </c>
      <c r="DT111" s="57">
        <f t="shared" si="212"/>
        <v>0</v>
      </c>
      <c r="DU111" s="58">
        <f t="shared" si="213"/>
        <v>3.5</v>
      </c>
      <c r="DV111" s="15"/>
      <c r="DW111" s="103"/>
    </row>
    <row r="112" spans="1:127" s="4" customFormat="1" x14ac:dyDescent="0.25">
      <c r="A112" s="121" t="str">
        <f>'Indicator Data'!A115</f>
        <v>Mauritius</v>
      </c>
      <c r="B112" s="59" t="str">
        <f>'Indicator Data'!B115</f>
        <v>MUS</v>
      </c>
      <c r="C112" s="55">
        <f>ROUND(IF('Indicator Data'!C115=0,0.1,IF(LOG('Indicator Data'!C115)&gt;C$195,10,IF(LOG('Indicator Data'!C115)&lt;C$194,0,10-(C$195-LOG('Indicator Data'!C115))/(C$195-C$194)*10))),1)</f>
        <v>0.1</v>
      </c>
      <c r="D112" s="55">
        <f>ROUND(IF('Indicator Data'!D115=0,0.1,IF(LOG('Indicator Data'!D115)&gt;D$195,10,IF(LOG('Indicator Data'!D115)&lt;D$194,0,10-(D$195-LOG('Indicator Data'!D115))/(D$195-D$194)*10))),1)</f>
        <v>0.1</v>
      </c>
      <c r="E112" s="55">
        <f t="shared" si="174"/>
        <v>0.1</v>
      </c>
      <c r="F112" s="55">
        <f>IF('Indicator Data'!E115="No data",0.1,(ROUND(IF('Indicator Data'!E115=0,0,IF(LOG('Indicator Data'!E115)&gt;F$195,10,IF(LOG('Indicator Data'!E115)&lt;F$194,0,10-(F$195-LOG('Indicator Data'!E115))/(F$195-F$194)*10))),1)))</f>
        <v>0.1</v>
      </c>
      <c r="G112" s="55">
        <f>ROUND(IF('Indicator Data'!F115=0,0,IF(LOG('Indicator Data'!F115)&gt;G$195,10,IF(LOG('Indicator Data'!F115)&lt;G$194,0,10-(G$195-LOG('Indicator Data'!F115))/(G$195-G$194)*10))),1)</f>
        <v>5.2</v>
      </c>
      <c r="H112" s="55">
        <f>ROUND(IF('Indicator Data'!G115=0,0,IF(LOG('Indicator Data'!G115)&gt;H$195,10,IF(LOG('Indicator Data'!G115)&lt;H$194,0,10-(H$195-LOG('Indicator Data'!G115))/(H$195-H$194)*10))),1)</f>
        <v>6</v>
      </c>
      <c r="I112" s="55">
        <f>ROUND(IF('Indicator Data'!H115=0,0,IF(LOG('Indicator Data'!H115)&gt;I$195,10,IF(LOG('Indicator Data'!H115)&lt;I$194,0,10-(I$195-LOG('Indicator Data'!H115))/(I$195-I$194)*10))),1)</f>
        <v>8.9</v>
      </c>
      <c r="J112" s="55">
        <f t="shared" si="175"/>
        <v>7.7</v>
      </c>
      <c r="K112" s="55">
        <f>ROUND(IF('Indicator Data'!I115=0,0,IF(LOG('Indicator Data'!I115)&gt;K$195,10,IF(LOG('Indicator Data'!I115)&lt;K$194,0,10-(K$195-LOG('Indicator Data'!I115))/(K$195-K$194)*10))),1)</f>
        <v>3.9</v>
      </c>
      <c r="L112" s="55">
        <f t="shared" si="176"/>
        <v>6.2</v>
      </c>
      <c r="M112" s="55">
        <f>ROUND(IF('Indicator Data'!J115=0,0,IF(LOG('Indicator Data'!J115)&gt;M$195,10,IF(LOG('Indicator Data'!J115)&lt;M$194,0,10-(M$195-LOG('Indicator Data'!J115))/(M$195-M$194)*10))),1)</f>
        <v>0</v>
      </c>
      <c r="N112" s="56">
        <f>'Indicator Data'!C115/'Indicator Data'!$CB115</f>
        <v>0</v>
      </c>
      <c r="O112" s="56">
        <f>'Indicator Data'!D115/'Indicator Data'!$CB115</f>
        <v>0</v>
      </c>
      <c r="P112" s="56" t="str">
        <f>IF(F112=0.1,"x",'Indicator Data'!E115/'Indicator Data'!$CB115)</f>
        <v>x</v>
      </c>
      <c r="Q112" s="56">
        <f>'Indicator Data'!F115/'Indicator Data'!$CB115</f>
        <v>1.1044507905988947E-5</v>
      </c>
      <c r="R112" s="56">
        <f>'Indicator Data'!G115/'Indicator Data'!$CB115</f>
        <v>1.8990374737278628E-2</v>
      </c>
      <c r="S112" s="56">
        <f>'Indicator Data'!H115/'Indicator Data'!$CB115</f>
        <v>1.3991330587521949E-2</v>
      </c>
      <c r="T112" s="56">
        <f>'Indicator Data'!I115/'Indicator Data'!$CB115</f>
        <v>7.1441362475377238E-4</v>
      </c>
      <c r="U112" s="56">
        <f>'Indicator Data'!J115/'Indicator Data'!$CB115</f>
        <v>0</v>
      </c>
      <c r="V112" s="55">
        <f t="shared" si="177"/>
        <v>0</v>
      </c>
      <c r="W112" s="55">
        <f t="shared" si="178"/>
        <v>0</v>
      </c>
      <c r="X112" s="55">
        <f t="shared" si="179"/>
        <v>0</v>
      </c>
      <c r="Y112" s="55">
        <f t="shared" si="180"/>
        <v>0.1</v>
      </c>
      <c r="Z112" s="55">
        <f t="shared" si="181"/>
        <v>7.9</v>
      </c>
      <c r="AA112" s="55">
        <f t="shared" si="182"/>
        <v>10</v>
      </c>
      <c r="AB112" s="55">
        <f t="shared" si="183"/>
        <v>10</v>
      </c>
      <c r="AC112" s="55">
        <f t="shared" si="184"/>
        <v>10</v>
      </c>
      <c r="AD112" s="55">
        <f t="shared" si="185"/>
        <v>0.7</v>
      </c>
      <c r="AE112" s="55">
        <f t="shared" si="186"/>
        <v>7.7</v>
      </c>
      <c r="AF112" s="55">
        <f t="shared" si="187"/>
        <v>0</v>
      </c>
      <c r="AG112" s="55">
        <f>ROUND(IF('Indicator Data'!K115=0,0,IF('Indicator Data'!K115&gt;AG$195,10,IF('Indicator Data'!K115&lt;AG$194,0,10-(AG$195-'Indicator Data'!K115)/(AG$195-AG$194)*10))),1)</f>
        <v>1</v>
      </c>
      <c r="AH112" s="55">
        <f t="shared" si="188"/>
        <v>0.1</v>
      </c>
      <c r="AI112" s="55">
        <f t="shared" si="189"/>
        <v>0.1</v>
      </c>
      <c r="AJ112" s="55">
        <f t="shared" si="190"/>
        <v>8</v>
      </c>
      <c r="AK112" s="55">
        <f t="shared" si="191"/>
        <v>9.5</v>
      </c>
      <c r="AL112" s="55">
        <f t="shared" si="192"/>
        <v>8.9</v>
      </c>
      <c r="AM112" s="55">
        <f t="shared" si="193"/>
        <v>2.2999999999999998</v>
      </c>
      <c r="AN112" s="55">
        <f t="shared" si="194"/>
        <v>0</v>
      </c>
      <c r="AO112" s="183">
        <f t="shared" si="195"/>
        <v>0.1</v>
      </c>
      <c r="AP112" s="183">
        <f t="shared" si="148"/>
        <v>0.1</v>
      </c>
      <c r="AQ112" s="183">
        <f t="shared" si="196"/>
        <v>6.8</v>
      </c>
      <c r="AR112" s="183">
        <f t="shared" si="197"/>
        <v>7</v>
      </c>
      <c r="AS112" s="55">
        <f t="shared" si="198"/>
        <v>0.5</v>
      </c>
      <c r="AT112" s="55">
        <f>IF('Indicator Data'!L115="No data","x",IF('Indicator Data'!CC115&lt;1000,"x",ROUND((IF('Indicator Data'!L115&gt;AT$195,10,IF('Indicator Data'!L115&lt;AT$194,0,10-(AT$195-'Indicator Data'!L115)/(AT$195-AT$194)*10))),1)))</f>
        <v>2</v>
      </c>
      <c r="AU112" s="183">
        <f t="shared" si="199"/>
        <v>1.3</v>
      </c>
      <c r="AV112" s="55">
        <f>IF('Indicator Data'!M115="No data","x",ROUND(IF('Indicator Data'!M115=0,0,IF(LOG('Indicator Data'!M115)&gt;AV$195,10,IF(LOG('Indicator Data'!M115)&lt;AV$194,0,10-(AV$195-LOG('Indicator Data'!M115))/(AV$195-AV$194)*10))),1))</f>
        <v>0</v>
      </c>
      <c r="AW112" s="56">
        <f>IF(AV112="x","x",'Indicator Data'!M115/'Indicator Data'!$CB115)</f>
        <v>0</v>
      </c>
      <c r="AX112" s="55">
        <f t="shared" si="149"/>
        <v>0</v>
      </c>
      <c r="AY112" s="55">
        <f t="shared" si="150"/>
        <v>0</v>
      </c>
      <c r="AZ112" s="55" t="str">
        <f>IF('Indicator Data'!N115="No data","x",ROUND(IF('Indicator Data'!N115=0,0,IF(LOG('Indicator Data'!N115)&gt;AZ$195,10,IF(LOG('Indicator Data'!N115)&lt;AZ$194,0,10-(AZ$195-LOG('Indicator Data'!N115))/(AZ$195-AZ$194)*10))),1))</f>
        <v>x</v>
      </c>
      <c r="BA112" s="56" t="str">
        <f>IF(AZ112="x","x",'Indicator Data'!N115/'Indicator Data'!$CB115)</f>
        <v>x</v>
      </c>
      <c r="BB112" s="55" t="str">
        <f t="shared" si="151"/>
        <v>x</v>
      </c>
      <c r="BC112" s="55" t="str">
        <f t="shared" si="152"/>
        <v>x</v>
      </c>
      <c r="BD112" s="55" t="str">
        <f>IF('Indicator Data'!O115="No data","x",ROUND(IF('Indicator Data'!O115=0,0,IF(LOG('Indicator Data'!O115)&gt;BD$195,10,IF(LOG('Indicator Data'!O115)&lt;BD$194,0,10-(BD$195-LOG('Indicator Data'!O115))/(BD$195-BD$194)*10))),1))</f>
        <v>x</v>
      </c>
      <c r="BE112" s="56" t="str">
        <f>IF(BD112="x","x",'Indicator Data'!O115/'Indicator Data'!$CB115)</f>
        <v>x</v>
      </c>
      <c r="BF112" s="55" t="str">
        <f t="shared" si="153"/>
        <v>x</v>
      </c>
      <c r="BG112" s="55" t="str">
        <f t="shared" si="154"/>
        <v>x</v>
      </c>
      <c r="BH112" s="55" t="str">
        <f>IF('Indicator Data'!P115="No data","x",ROUND(IF('Indicator Data'!P115=0,0,IF(LOG('Indicator Data'!P115)&gt;BH$195,10,IF(LOG('Indicator Data'!P115)&lt;BH$194,0,10-(BH$195-LOG('Indicator Data'!P115))/(BH$195-BH$194)*10))),1))</f>
        <v>x</v>
      </c>
      <c r="BI112" s="56" t="str">
        <f>IF(BH112="x","x",'Indicator Data'!P115/'Indicator Data'!$CB115)</f>
        <v>x</v>
      </c>
      <c r="BJ112" s="55" t="str">
        <f t="shared" si="155"/>
        <v>x</v>
      </c>
      <c r="BK112" s="55" t="str">
        <f t="shared" si="156"/>
        <v>x</v>
      </c>
      <c r="BL112" s="55">
        <f t="shared" si="157"/>
        <v>0</v>
      </c>
      <c r="BM112" s="55">
        <f>ROUND(IF('Indicator Data'!Q115=0,0,IF(LOG('Indicator Data'!Q115)&gt;BM$195,10,IF(LOG('Indicator Data'!Q115)&lt;BM$194,0,10-(BM$195-LOG('Indicator Data'!Q115))/(BM$195-BM$194)*10))),1)</f>
        <v>0</v>
      </c>
      <c r="BN112" s="55">
        <f>ROUND(IF('Indicator Data'!R115=0,0,IF(LOG('Indicator Data'!R115)&gt;BN$195,10,IF(LOG('Indicator Data'!R115)&lt;BN$194,0,10-(BN$195-LOG('Indicator Data'!R115))/(BN$195-BN$194)*10))),1)</f>
        <v>0</v>
      </c>
      <c r="BO112" s="55">
        <f t="shared" si="158"/>
        <v>0</v>
      </c>
      <c r="BP112" s="56">
        <f>'Indicator Data'!Q115/'Indicator Data'!$CB115</f>
        <v>0</v>
      </c>
      <c r="BQ112" s="56">
        <f>'Indicator Data'!R115/'Indicator Data'!$CB115</f>
        <v>0</v>
      </c>
      <c r="BR112" s="55">
        <f t="shared" si="200"/>
        <v>0</v>
      </c>
      <c r="BS112" s="55">
        <f t="shared" si="201"/>
        <v>0</v>
      </c>
      <c r="BT112" s="55">
        <f t="shared" si="135"/>
        <v>0</v>
      </c>
      <c r="BU112" s="55">
        <f t="shared" si="159"/>
        <v>0</v>
      </c>
      <c r="BV112" s="55">
        <f>ROUND(IF('Indicator Data'!S115=0,0,IF(LOG('Indicator Data'!S115)&gt;BV$195,10,IF(LOG('Indicator Data'!S115)&lt;BV$194,0,10-(BV$195-LOG('Indicator Data'!S115))/(BV$195-BV$194)*10))),1)</f>
        <v>0</v>
      </c>
      <c r="BW112" s="55">
        <f>ROUND(IF('Indicator Data'!T115=0,0,IF(LOG('Indicator Data'!T115)&gt;BW$195,10,IF(LOG('Indicator Data'!T115)&lt;BW$194,0,10-(BW$195-LOG('Indicator Data'!T115))/(BW$195-BW$194)*10))),1)</f>
        <v>0</v>
      </c>
      <c r="BX112" s="55">
        <f t="shared" si="160"/>
        <v>0</v>
      </c>
      <c r="BY112" s="56">
        <f>'Indicator Data'!S115/'Indicator Data'!$CB115</f>
        <v>0</v>
      </c>
      <c r="BZ112" s="56">
        <f>'Indicator Data'!T115/'Indicator Data'!$CB115</f>
        <v>0</v>
      </c>
      <c r="CA112" s="55">
        <f t="shared" si="202"/>
        <v>0</v>
      </c>
      <c r="CB112" s="55">
        <f t="shared" si="203"/>
        <v>0</v>
      </c>
      <c r="CC112" s="55">
        <f t="shared" si="161"/>
        <v>0</v>
      </c>
      <c r="CD112" s="55">
        <f t="shared" si="162"/>
        <v>0</v>
      </c>
      <c r="CE112" s="55">
        <f t="shared" si="163"/>
        <v>0</v>
      </c>
      <c r="CF112" s="55">
        <f>ROUND(IF('Indicator Data'!U115=0,0,IF(LOG('Indicator Data'!U115)&gt;CF$195,10,IF(LOG('Indicator Data'!U115)&lt;CF$194,0,10-(CF$195-LOG('Indicator Data'!U115))/(CF$195-CF$194)*10))),1)</f>
        <v>7.1</v>
      </c>
      <c r="CG112" s="56">
        <f>'Indicator Data'!U115/'Indicator Data'!$CB115</f>
        <v>0.76607666280242415</v>
      </c>
      <c r="CH112" s="55">
        <f t="shared" si="204"/>
        <v>8.5</v>
      </c>
      <c r="CI112" s="55">
        <f t="shared" si="164"/>
        <v>7.9</v>
      </c>
      <c r="CJ112" s="55">
        <f>ROUND(IF('Indicator Data'!V115=0,0,IF(LOG('Indicator Data'!V115)&gt;CJ$195,10,IF(LOG('Indicator Data'!V115)&lt;CJ$194,0,10-(CJ$195-LOG('Indicator Data'!V115))/(CJ$195-CJ$194)*10))),1)</f>
        <v>7.3</v>
      </c>
      <c r="CK112" s="56">
        <f>IF('Indicator Data'!V115/'Indicator Data'!$CB115&gt;1,1,'Indicator Data'!V115/'Indicator Data'!$CB115)</f>
        <v>0.94874652686276906</v>
      </c>
      <c r="CL112" s="55">
        <f t="shared" si="205"/>
        <v>9.5</v>
      </c>
      <c r="CM112" s="55">
        <f t="shared" si="165"/>
        <v>8.6</v>
      </c>
      <c r="CN112" s="55">
        <f>ROUND(IF('Indicator Data'!W115=0,0,IF(LOG('Indicator Data'!W115)&gt;CN$195,10,IF(LOG('Indicator Data'!W115)&lt;CN$194,0,10-(CN$195-LOG('Indicator Data'!W115))/(CN$195-CN$194)*10))),1)</f>
        <v>7.2</v>
      </c>
      <c r="CO112" s="56">
        <f>'Indicator Data'!W115/'Indicator Data'!$CB115</f>
        <v>0.86672061066028283</v>
      </c>
      <c r="CP112" s="55">
        <f t="shared" si="206"/>
        <v>8.6999999999999993</v>
      </c>
      <c r="CQ112" s="55">
        <f t="shared" si="166"/>
        <v>8</v>
      </c>
      <c r="CR112" s="55">
        <f t="shared" si="207"/>
        <v>7</v>
      </c>
      <c r="CS112" s="55">
        <f>IF('Indicator Data'!BR115="No data","x",ROUND(IF('Indicator Data'!BR115&gt;CS$195,0,IF('Indicator Data'!BR115&lt;CS$194,10,(CS$195-'Indicator Data'!BR115)/(CS$195-CS$194)*10)),1))</f>
        <v>0.5</v>
      </c>
      <c r="CT112" s="55">
        <f>IF('Indicator Data'!BS115="No data","x",ROUND(IF('Indicator Data'!BS115&gt;CT$195,0,IF('Indicator Data'!BS115&lt;CT$194,10,(CT$195-'Indicator Data'!BS115)/(CT$195-CT$194)*10)),1))</f>
        <v>0</v>
      </c>
      <c r="CU112" s="55" t="str">
        <f>IF('Indicator Data'!AC115="No data","x",ROUND(IF('Indicator Data'!AC115&gt;CU$195,0,IF('Indicator Data'!AC115&lt;CU$194,10,(CU$195-'Indicator Data'!AC115)/(CU$195-CU$194)*10)),1))</f>
        <v>x</v>
      </c>
      <c r="CV112" s="55">
        <f t="shared" si="208"/>
        <v>0.3</v>
      </c>
      <c r="CW112" s="55">
        <f>IF('Indicator Data'!X115="No data","x",ROUND(IF(LOG('Indicator Data'!X115)&gt;CW$195,10,IF(LOG('Indicator Data'!X115)&lt;CW$194,0,10-(CW$195-LOG('Indicator Data'!X115))/(CW$195-CW$194)*10)),1))</f>
        <v>9.3000000000000007</v>
      </c>
      <c r="CX112" s="55">
        <f>IF('Indicator Data'!Y115="No data","x",ROUND(IF('Indicator Data'!Y115&gt;CX$195,10,IF('Indicator Data'!Y115&lt;CX$194,0,10-(CX$195-'Indicator Data'!Y115)/(CX$195-CX$194)*10)),1))</f>
        <v>0</v>
      </c>
      <c r="CY112" s="55">
        <f>IF('Indicator Data'!Z115="No data","x",ROUND(IF('Indicator Data'!Z115&gt;CY$195,10,IF('Indicator Data'!Z115&lt;CY$194,0,10-(CY$195-'Indicator Data'!Z115)/(CY$195-CY$194)*10)),1))</f>
        <v>4.0999999999999996</v>
      </c>
      <c r="CZ112" s="55">
        <f>IF('Indicator Data'!AA115="No data","x",ROUND(IF('Indicator Data'!AA115&gt;CZ$195,10,IF('Indicator Data'!AA115&lt;CZ$194,0,10-(CZ$195-'Indicator Data'!AA115)/(CZ$195-CZ$194)*10)),1))</f>
        <v>3.7</v>
      </c>
      <c r="DA112" s="55">
        <f t="shared" si="167"/>
        <v>4.3</v>
      </c>
      <c r="DB112" s="55">
        <f t="shared" si="168"/>
        <v>3</v>
      </c>
      <c r="DC112" s="55" t="str">
        <f>IF('Indicator Data'!AF115="No data","x",ROUND(IF('Indicator Data'!AF115&gt;DC$195,10,IF('Indicator Data'!AF115&lt;DC$194,0,10-(DC$195-'Indicator Data'!AF115)/(DC$195-DC$194)*10)),1))</f>
        <v>x</v>
      </c>
      <c r="DD112" s="55">
        <f>IF('Indicator Data'!AG115="No data","x",ROUND(IF('Indicator Data'!AG115&gt;DD$195,10,IF('Indicator Data'!AG115&lt;DD$194,0,10-(DD$195-'Indicator Data'!AG115)/(DD$195-DD$194)*10)),1))</f>
        <v>0.1</v>
      </c>
      <c r="DE112" s="55">
        <f t="shared" si="169"/>
        <v>3.4</v>
      </c>
      <c r="DF112" s="55">
        <f>IF('Indicator Data'!AB115="No data","x",ROUND(IF('Indicator Data'!AB115&gt;DF$195,10,IF('Indicator Data'!AB115&lt;DF$194,0,10-(DF$195-'Indicator Data'!AB115)/(DF$195-DF$194)*10)),1))</f>
        <v>0</v>
      </c>
      <c r="DG112" s="55">
        <f t="shared" si="170"/>
        <v>0.2</v>
      </c>
      <c r="DH112" s="184">
        <f>IF('Indicator Data'!AD115="No data","x",'Indicator Data'!AD115/'Indicator Data'!$CA115)</f>
        <v>1.4019390865342964E-4</v>
      </c>
      <c r="DI112" s="55">
        <f t="shared" si="171"/>
        <v>8.6</v>
      </c>
      <c r="DJ112" s="55">
        <f>IF('Indicator Data'!AE115="No data","x",ROUND(IF('Indicator Data'!AE115&gt;DJ$195,0,IF('Indicator Data'!AE115&lt;DJ$194,10,(DJ$195-'Indicator Data'!AE115)/(DJ$195-DJ$194)*10)),1))</f>
        <v>2</v>
      </c>
      <c r="DK112" s="55">
        <f t="shared" si="172"/>
        <v>5.3</v>
      </c>
      <c r="DL112" s="55">
        <f t="shared" si="173"/>
        <v>3</v>
      </c>
      <c r="DM112" s="57">
        <f t="shared" si="209"/>
        <v>3.7</v>
      </c>
      <c r="DN112" s="58">
        <f t="shared" si="210"/>
        <v>3.8</v>
      </c>
      <c r="DO112" s="55">
        <f>ROUND(IF('Indicator Data'!AH115=0,0,IF('Indicator Data'!AH115&gt;DO$195,10,IF('Indicator Data'!AH115&lt;DO$194,0,10-(DO$195-'Indicator Data'!AH115)/(DO$195-DO$194)*10))),1)</f>
        <v>0.2</v>
      </c>
      <c r="DP112" s="55">
        <f>ROUND(IF('Indicator Data'!AI115=0,0,IF(LOG('Indicator Data'!AI115)&gt;LOG(DP$195),10,IF(LOG('Indicator Data'!AI115)&lt;LOG(DP$194),0,10-(LOG(DP$195)-LOG('Indicator Data'!AI115))/(LOG(DP$195)-LOG(DP$194))*10))),1)</f>
        <v>0</v>
      </c>
      <c r="DQ112" s="57">
        <f t="shared" si="211"/>
        <v>0.1</v>
      </c>
      <c r="DR112" s="55">
        <f>'Indicator Data'!AJ115</f>
        <v>0</v>
      </c>
      <c r="DS112" s="55">
        <f>'Indicator Data'!AK115</f>
        <v>0</v>
      </c>
      <c r="DT112" s="57">
        <f t="shared" si="212"/>
        <v>0</v>
      </c>
      <c r="DU112" s="58">
        <f t="shared" si="213"/>
        <v>0.1</v>
      </c>
      <c r="DV112" s="15"/>
      <c r="DW112" s="103"/>
    </row>
    <row r="113" spans="1:127" s="4" customFormat="1" x14ac:dyDescent="0.25">
      <c r="A113" s="121" t="str">
        <f>'Indicator Data'!A116</f>
        <v>Mexico</v>
      </c>
      <c r="B113" s="59" t="str">
        <f>'Indicator Data'!B116</f>
        <v>MEX</v>
      </c>
      <c r="C113" s="55">
        <f>ROUND(IF('Indicator Data'!C116=0,0.1,IF(LOG('Indicator Data'!C116)&gt;C$195,10,IF(LOG('Indicator Data'!C116)&lt;C$194,0,10-(C$195-LOG('Indicator Data'!C116))/(C$195-C$194)*10))),1)</f>
        <v>10</v>
      </c>
      <c r="D113" s="55">
        <f>ROUND(IF('Indicator Data'!D116=0,0.1,IF(LOG('Indicator Data'!D116)&gt;D$195,10,IF(LOG('Indicator Data'!D116)&lt;D$194,0,10-(D$195-LOG('Indicator Data'!D116))/(D$195-D$194)*10))),1)</f>
        <v>10</v>
      </c>
      <c r="E113" s="55">
        <f t="shared" si="174"/>
        <v>10</v>
      </c>
      <c r="F113" s="55">
        <f>IF('Indicator Data'!E116="No data",0.1,(ROUND(IF('Indicator Data'!E116=0,0,IF(LOG('Indicator Data'!E116)&gt;F$195,10,IF(LOG('Indicator Data'!E116)&lt;F$194,0,10-(F$195-LOG('Indicator Data'!E116))/(F$195-F$194)*10))),1)))</f>
        <v>9.3000000000000007</v>
      </c>
      <c r="G113" s="55">
        <f>ROUND(IF('Indicator Data'!F116=0,0,IF(LOG('Indicator Data'!F116)&gt;G$195,10,IF(LOG('Indicator Data'!F116)&lt;G$194,0,10-(G$195-LOG('Indicator Data'!F116))/(G$195-G$194)*10))),1)</f>
        <v>7.2</v>
      </c>
      <c r="H113" s="55">
        <f>ROUND(IF('Indicator Data'!G116=0,0,IF(LOG('Indicator Data'!G116)&gt;H$195,10,IF(LOG('Indicator Data'!G116)&lt;H$194,0,10-(H$195-LOG('Indicator Data'!G116))/(H$195-H$194)*10))),1)</f>
        <v>10</v>
      </c>
      <c r="I113" s="55">
        <f>ROUND(IF('Indicator Data'!H116=0,0,IF(LOG('Indicator Data'!H116)&gt;I$195,10,IF(LOG('Indicator Data'!H116)&lt;I$194,0,10-(I$195-LOG('Indicator Data'!H116))/(I$195-I$194)*10))),1)</f>
        <v>10</v>
      </c>
      <c r="J113" s="55">
        <f t="shared" si="175"/>
        <v>10</v>
      </c>
      <c r="K113" s="55">
        <f>ROUND(IF('Indicator Data'!I116=0,0,IF(LOG('Indicator Data'!I116)&gt;K$195,10,IF(LOG('Indicator Data'!I116)&lt;K$194,0,10-(K$195-LOG('Indicator Data'!I116))/(K$195-K$194)*10))),1)</f>
        <v>7.9</v>
      </c>
      <c r="L113" s="55">
        <f t="shared" si="176"/>
        <v>9.1999999999999993</v>
      </c>
      <c r="M113" s="55">
        <f>ROUND(IF('Indicator Data'!J116=0,0,IF(LOG('Indicator Data'!J116)&gt;M$195,10,IF(LOG('Indicator Data'!J116)&lt;M$194,0,10-(M$195-LOG('Indicator Data'!J116))/(M$195-M$194)*10))),1)</f>
        <v>9.6999999999999993</v>
      </c>
      <c r="N113" s="56">
        <f>'Indicator Data'!C116/'Indicator Data'!$CB116</f>
        <v>1.4683527687019309E-3</v>
      </c>
      <c r="O113" s="56">
        <f>'Indicator Data'!D116/'Indicator Data'!$CB116</f>
        <v>2.56346584784058E-4</v>
      </c>
      <c r="P113" s="56">
        <f>IF(F113=0.1,"x",'Indicator Data'!E116/'Indicator Data'!$CB116)</f>
        <v>4.2279363240218474E-3</v>
      </c>
      <c r="Q113" s="56">
        <f>'Indicator Data'!F116/'Indicator Data'!$CB116</f>
        <v>1.590387627598548E-6</v>
      </c>
      <c r="R113" s="56">
        <f>'Indicator Data'!G116/'Indicator Data'!$CB116</f>
        <v>1.2093979069691464E-2</v>
      </c>
      <c r="S113" s="56">
        <f>'Indicator Data'!H116/'Indicator Data'!$CB116</f>
        <v>4.0713412247196405E-3</v>
      </c>
      <c r="T113" s="56">
        <f>'Indicator Data'!I116/'Indicator Data'!$CB116</f>
        <v>6.8325318093872796E-4</v>
      </c>
      <c r="U113" s="56">
        <f>'Indicator Data'!J116/'Indicator Data'!$CB116</f>
        <v>5.7735375529325303E-4</v>
      </c>
      <c r="V113" s="55">
        <f t="shared" si="177"/>
        <v>7.3</v>
      </c>
      <c r="W113" s="55">
        <f t="shared" si="178"/>
        <v>2.6</v>
      </c>
      <c r="X113" s="55">
        <f t="shared" si="179"/>
        <v>5.4</v>
      </c>
      <c r="Y113" s="55">
        <f t="shared" si="180"/>
        <v>2.8</v>
      </c>
      <c r="Z113" s="55">
        <f t="shared" si="181"/>
        <v>6</v>
      </c>
      <c r="AA113" s="55">
        <f t="shared" si="182"/>
        <v>6.7</v>
      </c>
      <c r="AB113" s="55">
        <f t="shared" si="183"/>
        <v>8.1</v>
      </c>
      <c r="AC113" s="55">
        <f t="shared" si="184"/>
        <v>7.5</v>
      </c>
      <c r="AD113" s="55">
        <f t="shared" si="185"/>
        <v>0.7</v>
      </c>
      <c r="AE113" s="55">
        <f t="shared" si="186"/>
        <v>5</v>
      </c>
      <c r="AF113" s="55">
        <f t="shared" si="187"/>
        <v>0.2</v>
      </c>
      <c r="AG113" s="55">
        <f>ROUND(IF('Indicator Data'!K116=0,0,IF('Indicator Data'!K116&gt;AG$195,10,IF('Indicator Data'!K116&lt;AG$194,0,10-(AG$195-'Indicator Data'!K116)/(AG$195-AG$194)*10))),1)</f>
        <v>5.7</v>
      </c>
      <c r="AH113" s="55">
        <f t="shared" si="188"/>
        <v>8.6999999999999993</v>
      </c>
      <c r="AI113" s="55">
        <f t="shared" si="189"/>
        <v>6.3</v>
      </c>
      <c r="AJ113" s="55">
        <f t="shared" si="190"/>
        <v>8.4</v>
      </c>
      <c r="AK113" s="55">
        <f t="shared" si="191"/>
        <v>9.1</v>
      </c>
      <c r="AL113" s="55">
        <f t="shared" si="192"/>
        <v>8.8000000000000007</v>
      </c>
      <c r="AM113" s="55">
        <f t="shared" si="193"/>
        <v>4.3</v>
      </c>
      <c r="AN113" s="55">
        <f t="shared" si="194"/>
        <v>7.2</v>
      </c>
      <c r="AO113" s="183">
        <f t="shared" si="195"/>
        <v>8.6</v>
      </c>
      <c r="AP113" s="183">
        <f t="shared" si="148"/>
        <v>7.2</v>
      </c>
      <c r="AQ113" s="183">
        <f t="shared" si="196"/>
        <v>6.6</v>
      </c>
      <c r="AR113" s="183">
        <f t="shared" si="197"/>
        <v>7.7</v>
      </c>
      <c r="AS113" s="55">
        <f t="shared" si="198"/>
        <v>6.5</v>
      </c>
      <c r="AT113" s="55">
        <f>IF('Indicator Data'!L116="No data","x",IF('Indicator Data'!CC116&lt;1000,"x",ROUND((IF('Indicator Data'!L116&gt;AT$195,10,IF('Indicator Data'!L116&lt;AT$194,0,10-(AT$195-'Indicator Data'!L116)/(AT$195-AT$194)*10))),1)))</f>
        <v>1</v>
      </c>
      <c r="AU113" s="183">
        <f t="shared" si="199"/>
        <v>3.8</v>
      </c>
      <c r="AV113" s="55" t="str">
        <f>IF('Indicator Data'!M116="No data","x",ROUND(IF('Indicator Data'!M116=0,0,IF(LOG('Indicator Data'!M116)&gt;AV$195,10,IF(LOG('Indicator Data'!M116)&lt;AV$194,0,10-(AV$195-LOG('Indicator Data'!M116))/(AV$195-AV$194)*10))),1))</f>
        <v>x</v>
      </c>
      <c r="AW113" s="56" t="str">
        <f>IF(AV113="x","x",'Indicator Data'!M116/'Indicator Data'!$CB116)</f>
        <v>x</v>
      </c>
      <c r="AX113" s="55" t="str">
        <f t="shared" si="149"/>
        <v>x</v>
      </c>
      <c r="AY113" s="55" t="str">
        <f t="shared" si="150"/>
        <v>x</v>
      </c>
      <c r="AZ113" s="55" t="str">
        <f>IF('Indicator Data'!N116="No data","x",ROUND(IF('Indicator Data'!N116=0,0,IF(LOG('Indicator Data'!N116)&gt;AZ$195,10,IF(LOG('Indicator Data'!N116)&lt;AZ$194,0,10-(AZ$195-LOG('Indicator Data'!N116))/(AZ$195-AZ$194)*10))),1))</f>
        <v>x</v>
      </c>
      <c r="BA113" s="56" t="str">
        <f>IF(AZ113="x","x",'Indicator Data'!N116/'Indicator Data'!$CB116)</f>
        <v>x</v>
      </c>
      <c r="BB113" s="55" t="str">
        <f t="shared" si="151"/>
        <v>x</v>
      </c>
      <c r="BC113" s="55" t="str">
        <f t="shared" si="152"/>
        <v>x</v>
      </c>
      <c r="BD113" s="55" t="str">
        <f>IF('Indicator Data'!O116="No data","x",ROUND(IF('Indicator Data'!O116=0,0,IF(LOG('Indicator Data'!O116)&gt;BD$195,10,IF(LOG('Indicator Data'!O116)&lt;BD$194,0,10-(BD$195-LOG('Indicator Data'!O116))/(BD$195-BD$194)*10))),1))</f>
        <v>x</v>
      </c>
      <c r="BE113" s="56" t="str">
        <f>IF(BD113="x","x",'Indicator Data'!O116/'Indicator Data'!$CB116)</f>
        <v>x</v>
      </c>
      <c r="BF113" s="55" t="str">
        <f t="shared" si="153"/>
        <v>x</v>
      </c>
      <c r="BG113" s="55" t="str">
        <f t="shared" si="154"/>
        <v>x</v>
      </c>
      <c r="BH113" s="55" t="str">
        <f>IF('Indicator Data'!P116="No data","x",ROUND(IF('Indicator Data'!P116=0,0,IF(LOG('Indicator Data'!P116)&gt;BH$195,10,IF(LOG('Indicator Data'!P116)&lt;BH$194,0,10-(BH$195-LOG('Indicator Data'!P116))/(BH$195-BH$194)*10))),1))</f>
        <v>x</v>
      </c>
      <c r="BI113" s="56" t="str">
        <f>IF(BH113="x","x",'Indicator Data'!P116/'Indicator Data'!$CB116)</f>
        <v>x</v>
      </c>
      <c r="BJ113" s="55" t="str">
        <f t="shared" si="155"/>
        <v>x</v>
      </c>
      <c r="BK113" s="55" t="str">
        <f t="shared" si="156"/>
        <v>x</v>
      </c>
      <c r="BL113" s="55" t="str">
        <f t="shared" si="157"/>
        <v>x</v>
      </c>
      <c r="BM113" s="55">
        <f>ROUND(IF('Indicator Data'!Q116=0,0,IF(LOG('Indicator Data'!Q116)&gt;BM$195,10,IF(LOG('Indicator Data'!Q116)&lt;BM$194,0,10-(BM$195-LOG('Indicator Data'!Q116))/(BM$195-BM$194)*10))),1)</f>
        <v>8.6999999999999993</v>
      </c>
      <c r="BN113" s="55">
        <f>ROUND(IF('Indicator Data'!R116=0,0,IF(LOG('Indicator Data'!R116)&gt;BN$195,10,IF(LOG('Indicator Data'!R116)&lt;BN$194,0,10-(BN$195-LOG('Indicator Data'!R116))/(BN$195-BN$194)*10))),1)</f>
        <v>9.1</v>
      </c>
      <c r="BO113" s="55">
        <f t="shared" si="158"/>
        <v>8.9666666666666668</v>
      </c>
      <c r="BP113" s="56">
        <f>'Indicator Data'!Q116/'Indicator Data'!$CB116</f>
        <v>9.5180041920995578E-2</v>
      </c>
      <c r="BQ113" s="56">
        <f>'Indicator Data'!R116/'Indicator Data'!$CB116</f>
        <v>2.3273308317060325E-2</v>
      </c>
      <c r="BR113" s="55">
        <f t="shared" si="200"/>
        <v>1</v>
      </c>
      <c r="BS113" s="55">
        <f t="shared" si="201"/>
        <v>0.3</v>
      </c>
      <c r="BT113" s="55">
        <f t="shared" si="135"/>
        <v>0.53333333333333333</v>
      </c>
      <c r="BU113" s="55">
        <f t="shared" si="159"/>
        <v>6.3</v>
      </c>
      <c r="BV113" s="55">
        <f>ROUND(IF('Indicator Data'!S116=0,0,IF(LOG('Indicator Data'!S116)&gt;BV$195,10,IF(LOG('Indicator Data'!S116)&lt;BV$194,0,10-(BV$195-LOG('Indicator Data'!S116))/(BV$195-BV$194)*10))),1)</f>
        <v>0</v>
      </c>
      <c r="BW113" s="55">
        <f>ROUND(IF('Indicator Data'!T116=0,0,IF(LOG('Indicator Data'!T116)&gt;BW$195,10,IF(LOG('Indicator Data'!T116)&lt;BW$194,0,10-(BW$195-LOG('Indicator Data'!T116))/(BW$195-BW$194)*10))),1)</f>
        <v>3.3</v>
      </c>
      <c r="BX113" s="55">
        <f t="shared" si="160"/>
        <v>2.1999999999999997</v>
      </c>
      <c r="BY113" s="56">
        <f>'Indicator Data'!S116/'Indicator Data'!$CB116</f>
        <v>0</v>
      </c>
      <c r="BZ113" s="56">
        <f>'Indicator Data'!T116/'Indicator Data'!$CB116</f>
        <v>1.7229619469555086E-5</v>
      </c>
      <c r="CA113" s="55">
        <f t="shared" si="202"/>
        <v>0</v>
      </c>
      <c r="CB113" s="55">
        <f t="shared" si="203"/>
        <v>0</v>
      </c>
      <c r="CC113" s="55">
        <f t="shared" si="161"/>
        <v>0</v>
      </c>
      <c r="CD113" s="55">
        <f t="shared" si="162"/>
        <v>1.2</v>
      </c>
      <c r="CE113" s="55">
        <f t="shared" si="163"/>
        <v>4.2</v>
      </c>
      <c r="CF113" s="55">
        <f>ROUND(IF('Indicator Data'!U116=0,0,IF(LOG('Indicator Data'!U116)&gt;CF$195,10,IF(LOG('Indicator Data'!U116)&lt;CF$194,0,10-(CF$195-LOG('Indicator Data'!U116))/(CF$195-CF$194)*10))),1)</f>
        <v>9.3000000000000007</v>
      </c>
      <c r="CG113" s="56">
        <f>'Indicator Data'!U116/'Indicator Data'!$CB116</f>
        <v>0.26218267041092219</v>
      </c>
      <c r="CH113" s="55">
        <f t="shared" si="204"/>
        <v>2.9</v>
      </c>
      <c r="CI113" s="55">
        <f t="shared" si="164"/>
        <v>7.3</v>
      </c>
      <c r="CJ113" s="55">
        <f>ROUND(IF('Indicator Data'!V116=0,0,IF(LOG('Indicator Data'!V116)&gt;CJ$195,10,IF(LOG('Indicator Data'!V116)&lt;CJ$194,0,10-(CJ$195-LOG('Indicator Data'!V116))/(CJ$195-CJ$194)*10))),1)</f>
        <v>9.6999999999999993</v>
      </c>
      <c r="CK113" s="56">
        <f>IF('Indicator Data'!V116/'Indicator Data'!$CB116&gt;1,1,'Indicator Data'!V116/'Indicator Data'!$CB116)</f>
        <v>0.51524436841064059</v>
      </c>
      <c r="CL113" s="55">
        <f t="shared" si="205"/>
        <v>5.2</v>
      </c>
      <c r="CM113" s="55">
        <f t="shared" si="165"/>
        <v>8.1999999999999993</v>
      </c>
      <c r="CN113" s="55">
        <f>ROUND(IF('Indicator Data'!W116=0,0,IF(LOG('Indicator Data'!W116)&gt;CN$195,10,IF(LOG('Indicator Data'!W116)&lt;CN$194,0,10-(CN$195-LOG('Indicator Data'!W116))/(CN$195-CN$194)*10))),1)</f>
        <v>9.6</v>
      </c>
      <c r="CO113" s="56">
        <f>'Indicator Data'!W116/'Indicator Data'!$CB116</f>
        <v>0.38609722429333487</v>
      </c>
      <c r="CP113" s="55">
        <f t="shared" si="206"/>
        <v>3.9</v>
      </c>
      <c r="CQ113" s="55">
        <f t="shared" si="166"/>
        <v>7.8</v>
      </c>
      <c r="CR113" s="55">
        <f t="shared" si="207"/>
        <v>7.1</v>
      </c>
      <c r="CS113" s="55">
        <f>IF('Indicator Data'!BR116="No data","x",ROUND(IF('Indicator Data'!BR116&gt;CS$195,0,IF('Indicator Data'!BR116&lt;CS$194,10,(CS$195-'Indicator Data'!BR116)/(CS$195-CS$194)*10)),1))</f>
        <v>1</v>
      </c>
      <c r="CT113" s="55">
        <f>IF('Indicator Data'!BS116="No data","x",ROUND(IF('Indicator Data'!BS116&gt;CT$195,0,IF('Indicator Data'!BS116&lt;CT$194,10,(CT$195-'Indicator Data'!BS116)/(CT$195-CT$194)*10)),1))</f>
        <v>0.1</v>
      </c>
      <c r="CU113" s="55">
        <f>IF('Indicator Data'!AC116="No data","x",ROUND(IF('Indicator Data'!AC116&gt;CU$195,0,IF('Indicator Data'!AC116&lt;CU$194,10,(CU$195-'Indicator Data'!AC116)/(CU$195-CU$194)*10)),1))</f>
        <v>1.2</v>
      </c>
      <c r="CV113" s="55">
        <f t="shared" si="208"/>
        <v>0.8</v>
      </c>
      <c r="CW113" s="55">
        <f>IF('Indicator Data'!X116="No data","x",ROUND(IF(LOG('Indicator Data'!X116)&gt;CW$195,10,IF(LOG('Indicator Data'!X116)&lt;CW$194,0,10-(CW$195-LOG('Indicator Data'!X116))/(CW$195-CW$194)*10)),1))</f>
        <v>6</v>
      </c>
      <c r="CX113" s="55">
        <f>IF('Indicator Data'!Y116="No data","x",ROUND(IF('Indicator Data'!Y116&gt;CX$195,10,IF('Indicator Data'!Y116&lt;CX$194,0,10-(CX$195-'Indicator Data'!Y116)/(CX$195-CX$194)*10)),1))</f>
        <v>3</v>
      </c>
      <c r="CY113" s="55">
        <f>IF('Indicator Data'!Z116="No data","x",ROUND(IF('Indicator Data'!Z116&gt;CY$195,10,IF('Indicator Data'!Z116&lt;CY$194,0,10-(CY$195-'Indicator Data'!Z116)/(CY$195-CY$194)*10)),1))</f>
        <v>8</v>
      </c>
      <c r="CZ113" s="55">
        <f>IF('Indicator Data'!AA116="No data","x",ROUND(IF('Indicator Data'!AA116&gt;CZ$195,10,IF('Indicator Data'!AA116&lt;CZ$194,0,10-(CZ$195-'Indicator Data'!AA116)/(CZ$195-CZ$194)*10)),1))</f>
        <v>4.4000000000000004</v>
      </c>
      <c r="DA113" s="55">
        <f t="shared" si="167"/>
        <v>5.4</v>
      </c>
      <c r="DB113" s="55">
        <f t="shared" si="168"/>
        <v>3.9</v>
      </c>
      <c r="DC113" s="55">
        <f>IF('Indicator Data'!AF116="No data","x",ROUND(IF('Indicator Data'!AF116&gt;DC$195,10,IF('Indicator Data'!AF116&lt;DC$194,0,10-(DC$195-'Indicator Data'!AF116)/(DC$195-DC$194)*10)),1))</f>
        <v>1.8</v>
      </c>
      <c r="DD113" s="55">
        <f>IF('Indicator Data'!AG116="No data","x",ROUND(IF('Indicator Data'!AG116&gt;DD$195,10,IF('Indicator Data'!AG116&lt;DD$194,0,10-(DD$195-'Indicator Data'!AG116)/(DD$195-DD$194)*10)),1))</f>
        <v>2.4</v>
      </c>
      <c r="DE113" s="55">
        <f t="shared" si="169"/>
        <v>4.3</v>
      </c>
      <c r="DF113" s="55">
        <f>IF('Indicator Data'!AB116="No data","x",ROUND(IF('Indicator Data'!AB116&gt;DF$195,10,IF('Indicator Data'!AB116&lt;DF$194,0,10-(DF$195-'Indicator Data'!AB116)/(DF$195-DF$194)*10)),1))</f>
        <v>0.3</v>
      </c>
      <c r="DG113" s="55">
        <f t="shared" si="170"/>
        <v>0.7</v>
      </c>
      <c r="DH113" s="184">
        <f>IF('Indicator Data'!AD116="No data","x",'Indicator Data'!AD116/'Indicator Data'!$CA116)</f>
        <v>5.6103235911332181E-4</v>
      </c>
      <c r="DI113" s="55">
        <f t="shared" si="171"/>
        <v>4.4000000000000004</v>
      </c>
      <c r="DJ113" s="55">
        <f>IF('Indicator Data'!AE116="No data","x",ROUND(IF('Indicator Data'!AE116&gt;DJ$195,0,IF('Indicator Data'!AE116&lt;DJ$194,10,(DJ$195-'Indicator Data'!AE116)/(DJ$195-DJ$194)*10)),1))</f>
        <v>2</v>
      </c>
      <c r="DK113" s="55">
        <f t="shared" si="172"/>
        <v>3.2</v>
      </c>
      <c r="DL113" s="55">
        <f t="shared" si="173"/>
        <v>2.7</v>
      </c>
      <c r="DM113" s="57">
        <f t="shared" si="209"/>
        <v>4.9000000000000004</v>
      </c>
      <c r="DN113" s="58">
        <f t="shared" si="210"/>
        <v>6.8</v>
      </c>
      <c r="DO113" s="55">
        <f>ROUND(IF('Indicator Data'!AH116=0,0,IF('Indicator Data'!AH116&gt;DO$195,10,IF('Indicator Data'!AH116&lt;DO$194,0,10-(DO$195-'Indicator Data'!AH116)/(DO$195-DO$194)*10))),1)</f>
        <v>10</v>
      </c>
      <c r="DP113" s="55">
        <f>ROUND(IF('Indicator Data'!AI116=0,0,IF(LOG('Indicator Data'!AI116)&gt;LOG(DP$195),10,IF(LOG('Indicator Data'!AI116)&lt;LOG(DP$194),0,10-(LOG(DP$195)-LOG('Indicator Data'!AI116))/(LOG(DP$195)-LOG(DP$194))*10))),1)</f>
        <v>9.8000000000000007</v>
      </c>
      <c r="DQ113" s="57">
        <f t="shared" si="211"/>
        <v>9.9</v>
      </c>
      <c r="DR113" s="55">
        <f>'Indicator Data'!AJ116</f>
        <v>0</v>
      </c>
      <c r="DS113" s="55">
        <f>'Indicator Data'!AK116</f>
        <v>5</v>
      </c>
      <c r="DT113" s="57">
        <f t="shared" si="212"/>
        <v>9</v>
      </c>
      <c r="DU113" s="58">
        <f t="shared" si="213"/>
        <v>9</v>
      </c>
      <c r="DV113" s="15"/>
      <c r="DW113" s="103"/>
    </row>
    <row r="114" spans="1:127" s="4" customFormat="1" x14ac:dyDescent="0.25">
      <c r="A114" s="121" t="str">
        <f>'Indicator Data'!A117</f>
        <v>Micronesia</v>
      </c>
      <c r="B114" s="59" t="str">
        <f>'Indicator Data'!B117</f>
        <v>FSM</v>
      </c>
      <c r="C114" s="55">
        <f>ROUND(IF('Indicator Data'!C117=0,0.1,IF(LOG('Indicator Data'!C117)&gt;C$195,10,IF(LOG('Indicator Data'!C117)&lt;C$194,0,10-(C$195-LOG('Indicator Data'!C117))/(C$195-C$194)*10))),1)</f>
        <v>0.1</v>
      </c>
      <c r="D114" s="55">
        <f>ROUND(IF('Indicator Data'!D117=0,0.1,IF(LOG('Indicator Data'!D117)&gt;D$195,10,IF(LOG('Indicator Data'!D117)&lt;D$194,0,10-(D$195-LOG('Indicator Data'!D117))/(D$195-D$194)*10))),1)</f>
        <v>0.1</v>
      </c>
      <c r="E114" s="55">
        <f t="shared" si="174"/>
        <v>0.1</v>
      </c>
      <c r="F114" s="55">
        <f>IF('Indicator Data'!E117="No data",0.1,(ROUND(IF('Indicator Data'!E117=0,0,IF(LOG('Indicator Data'!E117)&gt;F$195,10,IF(LOG('Indicator Data'!E117)&lt;F$194,0,10-(F$195-LOG('Indicator Data'!E117))/(F$195-F$194)*10))),1)))</f>
        <v>0.1</v>
      </c>
      <c r="G114" s="55">
        <f>ROUND(IF('Indicator Data'!F117=0,0,IF(LOG('Indicator Data'!F117)&gt;G$195,10,IF(LOG('Indicator Data'!F117)&lt;G$194,0,10-(G$195-LOG('Indicator Data'!F117))/(G$195-G$194)*10))),1)</f>
        <v>5.3</v>
      </c>
      <c r="H114" s="55">
        <f>ROUND(IF('Indicator Data'!G117=0,0,IF(LOG('Indicator Data'!G117)&gt;H$195,10,IF(LOG('Indicator Data'!G117)&lt;H$194,0,10-(H$195-LOG('Indicator Data'!G117))/(H$195-H$194)*10))),1)</f>
        <v>2.7</v>
      </c>
      <c r="I114" s="55">
        <f>ROUND(IF('Indicator Data'!H117=0,0,IF(LOG('Indicator Data'!H117)&gt;I$195,10,IF(LOG('Indicator Data'!H117)&lt;I$194,0,10-(I$195-LOG('Indicator Data'!H117))/(I$195-I$194)*10))),1)</f>
        <v>6.1</v>
      </c>
      <c r="J114" s="55">
        <f t="shared" si="175"/>
        <v>4.5999999999999996</v>
      </c>
      <c r="K114" s="55">
        <f>ROUND(IF('Indicator Data'!I117=0,0,IF(LOG('Indicator Data'!I117)&gt;K$195,10,IF(LOG('Indicator Data'!I117)&lt;K$194,0,10-(K$195-LOG('Indicator Data'!I117))/(K$195-K$194)*10))),1)</f>
        <v>2.7</v>
      </c>
      <c r="L114" s="55">
        <f t="shared" si="176"/>
        <v>3.7</v>
      </c>
      <c r="M114" s="55">
        <f>ROUND(IF('Indicator Data'!J117=0,0,IF(LOG('Indicator Data'!J117)&gt;M$195,10,IF(LOG('Indicator Data'!J117)&lt;M$194,0,10-(M$195-LOG('Indicator Data'!J117))/(M$195-M$194)*10))),1)</f>
        <v>6.4</v>
      </c>
      <c r="N114" s="56">
        <f>'Indicator Data'!C117/'Indicator Data'!$CB117</f>
        <v>0</v>
      </c>
      <c r="O114" s="56">
        <f>'Indicator Data'!D117/'Indicator Data'!$CB117</f>
        <v>0</v>
      </c>
      <c r="P114" s="56" t="str">
        <f>IF(F114=0.1,"x",'Indicator Data'!E117/'Indicator Data'!$CB117)</f>
        <v>x</v>
      </c>
      <c r="Q114" s="56">
        <f>'Indicator Data'!F117/'Indicator Data'!$CB117</f>
        <v>1.4024506988320889E-4</v>
      </c>
      <c r="R114" s="56">
        <f>'Indicator Data'!G117/'Indicator Data'!$CB117</f>
        <v>1.1456911736549875E-2</v>
      </c>
      <c r="S114" s="56">
        <f>'Indicator Data'!H117/'Indicator Data'!$CB117</f>
        <v>1.7098123683706682E-3</v>
      </c>
      <c r="T114" s="56">
        <f>'Indicator Data'!I117/'Indicator Data'!$CB117</f>
        <v>2.0659391154508903E-3</v>
      </c>
      <c r="U114" s="56">
        <f>'Indicator Data'!J117/'Indicator Data'!$CB117</f>
        <v>3.5228795711277044E-2</v>
      </c>
      <c r="V114" s="55">
        <f t="shared" si="177"/>
        <v>0</v>
      </c>
      <c r="W114" s="55">
        <f t="shared" si="178"/>
        <v>0</v>
      </c>
      <c r="X114" s="55">
        <f t="shared" si="179"/>
        <v>0</v>
      </c>
      <c r="Y114" s="55">
        <f t="shared" si="180"/>
        <v>0.1</v>
      </c>
      <c r="Z114" s="55">
        <f t="shared" si="181"/>
        <v>10</v>
      </c>
      <c r="AA114" s="55">
        <f t="shared" si="182"/>
        <v>6.4</v>
      </c>
      <c r="AB114" s="55">
        <f t="shared" si="183"/>
        <v>3.4</v>
      </c>
      <c r="AC114" s="55">
        <f t="shared" si="184"/>
        <v>5.0999999999999996</v>
      </c>
      <c r="AD114" s="55">
        <f t="shared" si="185"/>
        <v>2.1</v>
      </c>
      <c r="AE114" s="55">
        <f t="shared" si="186"/>
        <v>3.8</v>
      </c>
      <c r="AF114" s="55">
        <f t="shared" si="187"/>
        <v>10</v>
      </c>
      <c r="AG114" s="55">
        <f>ROUND(IF('Indicator Data'!K117=0,0,IF('Indicator Data'!K117&gt;AG$195,10,IF('Indicator Data'!K117&lt;AG$194,0,10-(AG$195-'Indicator Data'!K117)/(AG$195-AG$194)*10))),1)</f>
        <v>1.9</v>
      </c>
      <c r="AH114" s="55">
        <f t="shared" si="188"/>
        <v>0.1</v>
      </c>
      <c r="AI114" s="55">
        <f t="shared" si="189"/>
        <v>0.1</v>
      </c>
      <c r="AJ114" s="55">
        <f t="shared" si="190"/>
        <v>4.5999999999999996</v>
      </c>
      <c r="AK114" s="55">
        <f t="shared" si="191"/>
        <v>4.8</v>
      </c>
      <c r="AL114" s="55">
        <f t="shared" si="192"/>
        <v>4.7</v>
      </c>
      <c r="AM114" s="55">
        <f t="shared" si="193"/>
        <v>2.4</v>
      </c>
      <c r="AN114" s="55">
        <f t="shared" si="194"/>
        <v>8.8000000000000007</v>
      </c>
      <c r="AO114" s="183">
        <f t="shared" si="195"/>
        <v>0.1</v>
      </c>
      <c r="AP114" s="183">
        <f t="shared" si="148"/>
        <v>0.1</v>
      </c>
      <c r="AQ114" s="183">
        <f t="shared" si="196"/>
        <v>8.6</v>
      </c>
      <c r="AR114" s="183">
        <f t="shared" si="197"/>
        <v>3.8</v>
      </c>
      <c r="AS114" s="55">
        <f t="shared" si="198"/>
        <v>5.4</v>
      </c>
      <c r="AT114" s="55" t="str">
        <f>IF('Indicator Data'!L117="No data","x",IF('Indicator Data'!CC117&lt;1000,"x",ROUND((IF('Indicator Data'!L117&gt;AT$195,10,IF('Indicator Data'!L117&lt;AT$194,0,10-(AT$195-'Indicator Data'!L117)/(AT$195-AT$194)*10))),1)))</f>
        <v>x</v>
      </c>
      <c r="AU114" s="183">
        <f t="shared" si="199"/>
        <v>5.4</v>
      </c>
      <c r="AV114" s="55">
        <f>IF('Indicator Data'!M117="No data","x",ROUND(IF('Indicator Data'!M117=0,0,IF(LOG('Indicator Data'!M117)&gt;AV$195,10,IF(LOG('Indicator Data'!M117)&lt;AV$194,0,10-(AV$195-LOG('Indicator Data'!M117))/(AV$195-AV$194)*10))),1))</f>
        <v>0</v>
      </c>
      <c r="AW114" s="56">
        <f>IF(AV114="x","x",'Indicator Data'!M117/'Indicator Data'!$CB117)</f>
        <v>0</v>
      </c>
      <c r="AX114" s="55">
        <f t="shared" si="149"/>
        <v>0</v>
      </c>
      <c r="AY114" s="55">
        <f t="shared" si="150"/>
        <v>0</v>
      </c>
      <c r="AZ114" s="55" t="str">
        <f>IF('Indicator Data'!N117="No data","x",ROUND(IF('Indicator Data'!N117=0,0,IF(LOG('Indicator Data'!N117)&gt;AZ$195,10,IF(LOG('Indicator Data'!N117)&lt;AZ$194,0,10-(AZ$195-LOG('Indicator Data'!N117))/(AZ$195-AZ$194)*10))),1))</f>
        <v>x</v>
      </c>
      <c r="BA114" s="56" t="str">
        <f>IF(AZ114="x","x",'Indicator Data'!N117/'Indicator Data'!$CB117)</f>
        <v>x</v>
      </c>
      <c r="BB114" s="55" t="str">
        <f t="shared" si="151"/>
        <v>x</v>
      </c>
      <c r="BC114" s="55" t="str">
        <f t="shared" si="152"/>
        <v>x</v>
      </c>
      <c r="BD114" s="55" t="str">
        <f>IF('Indicator Data'!O117="No data","x",ROUND(IF('Indicator Data'!O117=0,0,IF(LOG('Indicator Data'!O117)&gt;BD$195,10,IF(LOG('Indicator Data'!O117)&lt;BD$194,0,10-(BD$195-LOG('Indicator Data'!O117))/(BD$195-BD$194)*10))),1))</f>
        <v>x</v>
      </c>
      <c r="BE114" s="56" t="str">
        <f>IF(BD114="x","x",'Indicator Data'!O117/'Indicator Data'!$CB117)</f>
        <v>x</v>
      </c>
      <c r="BF114" s="55" t="str">
        <f t="shared" si="153"/>
        <v>x</v>
      </c>
      <c r="BG114" s="55" t="str">
        <f t="shared" si="154"/>
        <v>x</v>
      </c>
      <c r="BH114" s="55" t="str">
        <f>IF('Indicator Data'!P117="No data","x",ROUND(IF('Indicator Data'!P117=0,0,IF(LOG('Indicator Data'!P117)&gt;BH$195,10,IF(LOG('Indicator Data'!P117)&lt;BH$194,0,10-(BH$195-LOG('Indicator Data'!P117))/(BH$195-BH$194)*10))),1))</f>
        <v>x</v>
      </c>
      <c r="BI114" s="56" t="str">
        <f>IF(BH114="x","x",'Indicator Data'!P117/'Indicator Data'!$CB117)</f>
        <v>x</v>
      </c>
      <c r="BJ114" s="55" t="str">
        <f t="shared" si="155"/>
        <v>x</v>
      </c>
      <c r="BK114" s="55" t="str">
        <f t="shared" si="156"/>
        <v>x</v>
      </c>
      <c r="BL114" s="55">
        <f t="shared" si="157"/>
        <v>0</v>
      </c>
      <c r="BM114" s="55">
        <f>ROUND(IF('Indicator Data'!Q117=0,0,IF(LOG('Indicator Data'!Q117)&gt;BM$195,10,IF(LOG('Indicator Data'!Q117)&lt;BM$194,0,10-(BM$195-LOG('Indicator Data'!Q117))/(BM$195-BM$194)*10))),1)</f>
        <v>0</v>
      </c>
      <c r="BN114" s="55">
        <f>ROUND(IF('Indicator Data'!R117=0,0,IF(LOG('Indicator Data'!R117)&gt;BN$195,10,IF(LOG('Indicator Data'!R117)&lt;BN$194,0,10-(BN$195-LOG('Indicator Data'!R117))/(BN$195-BN$194)*10))),1)</f>
        <v>0</v>
      </c>
      <c r="BO114" s="55">
        <f t="shared" si="158"/>
        <v>0</v>
      </c>
      <c r="BP114" s="56">
        <f>'Indicator Data'!Q117/'Indicator Data'!$CB117</f>
        <v>0</v>
      </c>
      <c r="BQ114" s="56">
        <f>'Indicator Data'!R117/'Indicator Data'!$CB117</f>
        <v>0</v>
      </c>
      <c r="BR114" s="55">
        <f t="shared" si="200"/>
        <v>0</v>
      </c>
      <c r="BS114" s="55">
        <f t="shared" si="201"/>
        <v>0</v>
      </c>
      <c r="BT114" s="55">
        <f t="shared" si="135"/>
        <v>0</v>
      </c>
      <c r="BU114" s="55">
        <f t="shared" si="159"/>
        <v>0</v>
      </c>
      <c r="BV114" s="55">
        <f>ROUND(IF('Indicator Data'!S117=0,0,IF(LOG('Indicator Data'!S117)&gt;BV$195,10,IF(LOG('Indicator Data'!S117)&lt;BV$194,0,10-(BV$195-LOG('Indicator Data'!S117))/(BV$195-BV$194)*10))),1)</f>
        <v>0</v>
      </c>
      <c r="BW114" s="55">
        <f>ROUND(IF('Indicator Data'!T117=0,0,IF(LOG('Indicator Data'!T117)&gt;BW$195,10,IF(LOG('Indicator Data'!T117)&lt;BW$194,0,10-(BW$195-LOG('Indicator Data'!T117))/(BW$195-BW$194)*10))),1)</f>
        <v>0</v>
      </c>
      <c r="BX114" s="55">
        <f t="shared" si="160"/>
        <v>0</v>
      </c>
      <c r="BY114" s="56">
        <f>'Indicator Data'!S117/'Indicator Data'!$CB117</f>
        <v>0</v>
      </c>
      <c r="BZ114" s="56">
        <f>'Indicator Data'!T117/'Indicator Data'!$CB117</f>
        <v>0</v>
      </c>
      <c r="CA114" s="55">
        <f t="shared" si="202"/>
        <v>0</v>
      </c>
      <c r="CB114" s="55">
        <f t="shared" si="203"/>
        <v>0</v>
      </c>
      <c r="CC114" s="55">
        <f t="shared" si="161"/>
        <v>0</v>
      </c>
      <c r="CD114" s="55">
        <f t="shared" si="162"/>
        <v>0</v>
      </c>
      <c r="CE114" s="55">
        <f t="shared" si="163"/>
        <v>0</v>
      </c>
      <c r="CF114" s="55">
        <f>ROUND(IF('Indicator Data'!U117=0,0,IF(LOG('Indicator Data'!U117)&gt;CF$195,10,IF(LOG('Indicator Data'!U117)&lt;CF$194,0,10-(CF$195-LOG('Indicator Data'!U117))/(CF$195-CF$194)*10))),1)</f>
        <v>3.3</v>
      </c>
      <c r="CG114" s="56">
        <f>'Indicator Data'!U117/'Indicator Data'!$CB117</f>
        <v>1.9663028910587785E-2</v>
      </c>
      <c r="CH114" s="55">
        <f t="shared" si="204"/>
        <v>0.2</v>
      </c>
      <c r="CI114" s="55">
        <f t="shared" si="164"/>
        <v>1.9</v>
      </c>
      <c r="CJ114" s="55">
        <f>ROUND(IF('Indicator Data'!V117=0,0,IF(LOG('Indicator Data'!V117)&gt;CJ$195,10,IF(LOG('Indicator Data'!V117)&lt;CJ$194,0,10-(CJ$195-LOG('Indicator Data'!V117))/(CJ$195-CJ$194)*10))),1)</f>
        <v>4.0999999999999996</v>
      </c>
      <c r="CK114" s="56">
        <f>IF('Indicator Data'!V117/'Indicator Data'!$CB117&gt;1,1,'Indicator Data'!V117/'Indicator Data'!$CB117)</f>
        <v>7.1697958870763925E-2</v>
      </c>
      <c r="CL114" s="55">
        <f t="shared" si="205"/>
        <v>0.7</v>
      </c>
      <c r="CM114" s="55">
        <f t="shared" si="165"/>
        <v>2.6</v>
      </c>
      <c r="CN114" s="55">
        <f>ROUND(IF('Indicator Data'!W117=0,0,IF(LOG('Indicator Data'!W117)&gt;CN$195,10,IF(LOG('Indicator Data'!W117)&lt;CN$194,0,10-(CN$195-LOG('Indicator Data'!W117))/(CN$195-CN$194)*10))),1)</f>
        <v>5.0999999999999996</v>
      </c>
      <c r="CO114" s="56">
        <f>'Indicator Data'!W117/'Indicator Data'!$CB117</f>
        <v>0.38075080678728701</v>
      </c>
      <c r="CP114" s="55">
        <f t="shared" si="206"/>
        <v>3.8</v>
      </c>
      <c r="CQ114" s="55">
        <f t="shared" si="166"/>
        <v>4.5</v>
      </c>
      <c r="CR114" s="55">
        <f t="shared" si="207"/>
        <v>2.4</v>
      </c>
      <c r="CS114" s="55">
        <f>IF('Indicator Data'!BR117="No data","x",ROUND(IF('Indicator Data'!BR117&gt;CS$195,0,IF('Indicator Data'!BR117&lt;CS$194,10,(CS$195-'Indicator Data'!BR117)/(CS$195-CS$194)*10)),1))</f>
        <v>1.3</v>
      </c>
      <c r="CT114" s="55">
        <f>IF('Indicator Data'!BS117="No data","x",ROUND(IF('Indicator Data'!BS117&gt;CT$195,0,IF('Indicator Data'!BS117&lt;CT$194,10,(CT$195-'Indicator Data'!BS117)/(CT$195-CT$194)*10)),1))</f>
        <v>3.6</v>
      </c>
      <c r="CU114" s="55" t="str">
        <f>IF('Indicator Data'!AC117="No data","x",ROUND(IF('Indicator Data'!AC117&gt;CU$195,0,IF('Indicator Data'!AC117&lt;CU$194,10,(CU$195-'Indicator Data'!AC117)/(CU$195-CU$194)*10)),1))</f>
        <v>x</v>
      </c>
      <c r="CV114" s="55">
        <f t="shared" si="208"/>
        <v>2.5</v>
      </c>
      <c r="CW114" s="55">
        <f>IF('Indicator Data'!X117="No data","x",ROUND(IF(LOG('Indicator Data'!X117)&gt;CW$195,10,IF(LOG('Indicator Data'!X117)&lt;CW$194,0,10-(CW$195-LOG('Indicator Data'!X117))/(CW$195-CW$194)*10)),1))</f>
        <v>7.4</v>
      </c>
      <c r="CX114" s="55">
        <f>IF('Indicator Data'!Y117="No data","x",ROUND(IF('Indicator Data'!Y117&gt;CX$195,10,IF('Indicator Data'!Y117&lt;CX$194,0,10-(CX$195-'Indicator Data'!Y117)/(CX$195-CX$194)*10)),1))</f>
        <v>2.9</v>
      </c>
      <c r="CY114" s="55">
        <f>IF('Indicator Data'!Z117="No data","x",ROUND(IF('Indicator Data'!Z117&gt;CY$195,10,IF('Indicator Data'!Z117&lt;CY$194,0,10-(CY$195-'Indicator Data'!Z117)/(CY$195-CY$194)*10)),1))</f>
        <v>2.2999999999999998</v>
      </c>
      <c r="CZ114" s="55" t="str">
        <f>IF('Indicator Data'!AA117="No data","x",ROUND(IF('Indicator Data'!AA117&gt;CZ$195,10,IF('Indicator Data'!AA117&lt;CZ$194,0,10-(CZ$195-'Indicator Data'!AA117)/(CZ$195-CZ$194)*10)),1))</f>
        <v>x</v>
      </c>
      <c r="DA114" s="55">
        <f t="shared" si="167"/>
        <v>4.2</v>
      </c>
      <c r="DB114" s="55">
        <f t="shared" si="168"/>
        <v>3.6</v>
      </c>
      <c r="DC114" s="55" t="str">
        <f>IF('Indicator Data'!AF117="No data","x",ROUND(IF('Indicator Data'!AF117&gt;DC$195,10,IF('Indicator Data'!AF117&lt;DC$194,0,10-(DC$195-'Indicator Data'!AF117)/(DC$195-DC$194)*10)),1))</f>
        <v>x</v>
      </c>
      <c r="DD114" s="55">
        <f>IF('Indicator Data'!AG117="No data","x",ROUND(IF('Indicator Data'!AG117&gt;DD$195,10,IF('Indicator Data'!AG117&lt;DD$194,0,10-(DD$195-'Indicator Data'!AG117)/(DD$195-DD$194)*10)),1))</f>
        <v>3.8</v>
      </c>
      <c r="DE114" s="55">
        <f t="shared" si="169"/>
        <v>4.0999999999999996</v>
      </c>
      <c r="DF114" s="55">
        <f>IF('Indicator Data'!AB117="No data","x",ROUND(IF('Indicator Data'!AB117&gt;DF$195,10,IF('Indicator Data'!AB117&lt;DF$194,0,10-(DF$195-'Indicator Data'!AB117)/(DF$195-DF$194)*10)),1))</f>
        <v>3.2</v>
      </c>
      <c r="DG114" s="55">
        <f t="shared" si="170"/>
        <v>2.7</v>
      </c>
      <c r="DH114" s="184">
        <f>IF('Indicator Data'!AD117="No data","x",'Indicator Data'!AD117/'Indicator Data'!$CA117)</f>
        <v>7.029197529237069E-5</v>
      </c>
      <c r="DI114" s="55">
        <f t="shared" si="171"/>
        <v>9.3000000000000007</v>
      </c>
      <c r="DJ114" s="55" t="str">
        <f>IF('Indicator Data'!AE117="No data","x",ROUND(IF('Indicator Data'!AE117&gt;DJ$195,0,IF('Indicator Data'!AE117&lt;DJ$194,10,(DJ$195-'Indicator Data'!AE117)/(DJ$195-DJ$194)*10)),1))</f>
        <v>x</v>
      </c>
      <c r="DK114" s="55">
        <f t="shared" si="172"/>
        <v>9.3000000000000007</v>
      </c>
      <c r="DL114" s="55">
        <f t="shared" si="173"/>
        <v>5.4</v>
      </c>
      <c r="DM114" s="57">
        <f t="shared" si="209"/>
        <v>3.1</v>
      </c>
      <c r="DN114" s="58">
        <f t="shared" si="210"/>
        <v>4.3</v>
      </c>
      <c r="DO114" s="55">
        <f>ROUND(IF('Indicator Data'!AH117=0,0,IF('Indicator Data'!AH117&gt;DO$195,10,IF('Indicator Data'!AH117&lt;DO$194,0,10-(DO$195-'Indicator Data'!AH117)/(DO$195-DO$194)*10))),1)</f>
        <v>0</v>
      </c>
      <c r="DP114" s="55">
        <f>ROUND(IF('Indicator Data'!AI117=0,0,IF(LOG('Indicator Data'!AI117)&gt;LOG(DP$195),10,IF(LOG('Indicator Data'!AI117)&lt;LOG(DP$194),0,10-(LOG(DP$195)-LOG('Indicator Data'!AI117))/(LOG(DP$195)-LOG(DP$194))*10))),1)</f>
        <v>0</v>
      </c>
      <c r="DQ114" s="57">
        <f t="shared" si="211"/>
        <v>0</v>
      </c>
      <c r="DR114" s="55">
        <f>'Indicator Data'!AJ117</f>
        <v>0</v>
      </c>
      <c r="DS114" s="55">
        <f>'Indicator Data'!AK117</f>
        <v>0</v>
      </c>
      <c r="DT114" s="57">
        <f t="shared" si="212"/>
        <v>0</v>
      </c>
      <c r="DU114" s="58">
        <f t="shared" si="213"/>
        <v>0</v>
      </c>
      <c r="DV114" s="15"/>
      <c r="DW114" s="103"/>
    </row>
    <row r="115" spans="1:127" s="4" customFormat="1" x14ac:dyDescent="0.25">
      <c r="A115" s="121" t="str">
        <f>'Indicator Data'!A118</f>
        <v>Moldova Republic of</v>
      </c>
      <c r="B115" s="59" t="str">
        <f>'Indicator Data'!B118</f>
        <v>MDA</v>
      </c>
      <c r="C115" s="55">
        <f>ROUND(IF('Indicator Data'!C118=0,0.1,IF(LOG('Indicator Data'!C118)&gt;C$195,10,IF(LOG('Indicator Data'!C118)&lt;C$194,0,10-(C$195-LOG('Indicator Data'!C118))/(C$195-C$194)*10))),1)</f>
        <v>7.3</v>
      </c>
      <c r="D115" s="55">
        <f>ROUND(IF('Indicator Data'!D118=0,0.1,IF(LOG('Indicator Data'!D118)&gt;D$195,10,IF(LOG('Indicator Data'!D118)&lt;D$194,0,10-(D$195-LOG('Indicator Data'!D118))/(D$195-D$194)*10))),1)</f>
        <v>0.1</v>
      </c>
      <c r="E115" s="55">
        <f t="shared" si="174"/>
        <v>4.5999999999999996</v>
      </c>
      <c r="F115" s="55">
        <f>IF('Indicator Data'!E118="No data",0.1,(ROUND(IF('Indicator Data'!E118=0,0,IF(LOG('Indicator Data'!E118)&gt;F$195,10,IF(LOG('Indicator Data'!E118)&lt;F$194,0,10-(F$195-LOG('Indicator Data'!E118))/(F$195-F$194)*10))),1)))</f>
        <v>6.2</v>
      </c>
      <c r="G115" s="55">
        <f>ROUND(IF('Indicator Data'!F118=0,0,IF(LOG('Indicator Data'!F118)&gt;G$195,10,IF(LOG('Indicator Data'!F118)&lt;G$194,0,10-(G$195-LOG('Indicator Data'!F118))/(G$195-G$194)*10))),1)</f>
        <v>0</v>
      </c>
      <c r="H115" s="55">
        <f>ROUND(IF('Indicator Data'!G118=0,0,IF(LOG('Indicator Data'!G118)&gt;H$195,10,IF(LOG('Indicator Data'!G118)&lt;H$194,0,10-(H$195-LOG('Indicator Data'!G118))/(H$195-H$194)*10))),1)</f>
        <v>0</v>
      </c>
      <c r="I115" s="55">
        <f>ROUND(IF('Indicator Data'!H118=0,0,IF(LOG('Indicator Data'!H118)&gt;I$195,10,IF(LOG('Indicator Data'!H118)&lt;I$194,0,10-(I$195-LOG('Indicator Data'!H118))/(I$195-I$194)*10))),1)</f>
        <v>0</v>
      </c>
      <c r="J115" s="55">
        <f t="shared" si="175"/>
        <v>0</v>
      </c>
      <c r="K115" s="55">
        <f>ROUND(IF('Indicator Data'!I118=0,0,IF(LOG('Indicator Data'!I118)&gt;K$195,10,IF(LOG('Indicator Data'!I118)&lt;K$194,0,10-(K$195-LOG('Indicator Data'!I118))/(K$195-K$194)*10))),1)</f>
        <v>0</v>
      </c>
      <c r="L115" s="55">
        <f t="shared" si="176"/>
        <v>0</v>
      </c>
      <c r="M115" s="55">
        <f>ROUND(IF('Indicator Data'!J118=0,0,IF(LOG('Indicator Data'!J118)&gt;M$195,10,IF(LOG('Indicator Data'!J118)&lt;M$194,0,10-(M$195-LOG('Indicator Data'!J118))/(M$195-M$194)*10))),1)</f>
        <v>7</v>
      </c>
      <c r="N115" s="56">
        <f>'Indicator Data'!C118/'Indicator Data'!$CB118</f>
        <v>2.101698952233251E-3</v>
      </c>
      <c r="O115" s="56">
        <f>'Indicator Data'!D118/'Indicator Data'!$CB118</f>
        <v>0</v>
      </c>
      <c r="P115" s="56">
        <f>IF(F115=0.1,"x",'Indicator Data'!E118/'Indicator Data'!$CB118)</f>
        <v>7.3402548330166921E-3</v>
      </c>
      <c r="Q115" s="56">
        <f>'Indicator Data'!F118/'Indicator Data'!$CB118</f>
        <v>0</v>
      </c>
      <c r="R115" s="56">
        <f>'Indicator Data'!G118/'Indicator Data'!$CB118</f>
        <v>0</v>
      </c>
      <c r="S115" s="56">
        <f>'Indicator Data'!H118/'Indicator Data'!$CB118</f>
        <v>0</v>
      </c>
      <c r="T115" s="56">
        <f>'Indicator Data'!I118/'Indicator Data'!$CB118</f>
        <v>0</v>
      </c>
      <c r="U115" s="56">
        <f>'Indicator Data'!J118/'Indicator Data'!$CB118</f>
        <v>1.5161442605372149E-3</v>
      </c>
      <c r="V115" s="55">
        <f t="shared" si="177"/>
        <v>10</v>
      </c>
      <c r="W115" s="55">
        <f t="shared" si="178"/>
        <v>0</v>
      </c>
      <c r="X115" s="55">
        <f t="shared" si="179"/>
        <v>7.6</v>
      </c>
      <c r="Y115" s="55">
        <f t="shared" si="180"/>
        <v>4.9000000000000004</v>
      </c>
      <c r="Z115" s="55">
        <f t="shared" si="181"/>
        <v>0</v>
      </c>
      <c r="AA115" s="55">
        <f t="shared" si="182"/>
        <v>0</v>
      </c>
      <c r="AB115" s="55">
        <f t="shared" si="183"/>
        <v>0</v>
      </c>
      <c r="AC115" s="55">
        <f t="shared" si="184"/>
        <v>0</v>
      </c>
      <c r="AD115" s="55">
        <f t="shared" si="185"/>
        <v>0</v>
      </c>
      <c r="AE115" s="55">
        <f t="shared" si="186"/>
        <v>0</v>
      </c>
      <c r="AF115" s="55">
        <f t="shared" si="187"/>
        <v>0.5</v>
      </c>
      <c r="AG115" s="55">
        <f>ROUND(IF('Indicator Data'!K118=0,0,IF('Indicator Data'!K118&gt;AG$195,10,IF('Indicator Data'!K118&lt;AG$194,0,10-(AG$195-'Indicator Data'!K118)/(AG$195-AG$194)*10))),1)</f>
        <v>2.9</v>
      </c>
      <c r="AH115" s="55">
        <f t="shared" si="188"/>
        <v>8.6999999999999993</v>
      </c>
      <c r="AI115" s="55">
        <f t="shared" si="189"/>
        <v>0.1</v>
      </c>
      <c r="AJ115" s="55">
        <f t="shared" si="190"/>
        <v>0</v>
      </c>
      <c r="AK115" s="55">
        <f t="shared" si="191"/>
        <v>0</v>
      </c>
      <c r="AL115" s="55">
        <f t="shared" si="192"/>
        <v>0</v>
      </c>
      <c r="AM115" s="55">
        <f t="shared" si="193"/>
        <v>0</v>
      </c>
      <c r="AN115" s="55">
        <f t="shared" si="194"/>
        <v>4.5</v>
      </c>
      <c r="AO115" s="183">
        <f t="shared" si="195"/>
        <v>6.3</v>
      </c>
      <c r="AP115" s="183">
        <f t="shared" si="148"/>
        <v>5.6</v>
      </c>
      <c r="AQ115" s="183">
        <f t="shared" si="196"/>
        <v>0</v>
      </c>
      <c r="AR115" s="183">
        <f t="shared" si="197"/>
        <v>0</v>
      </c>
      <c r="AS115" s="55">
        <f t="shared" si="198"/>
        <v>3.7</v>
      </c>
      <c r="AT115" s="55">
        <f>IF('Indicator Data'!L118="No data","x",IF('Indicator Data'!CC118&lt;1000,"x",ROUND((IF('Indicator Data'!L118&gt;AT$195,10,IF('Indicator Data'!L118&lt;AT$194,0,10-(AT$195-'Indicator Data'!L118)/(AT$195-AT$194)*10))),1)))</f>
        <v>7.1</v>
      </c>
      <c r="AU115" s="183">
        <f t="shared" si="199"/>
        <v>5.4</v>
      </c>
      <c r="AV115" s="55">
        <f>IF('Indicator Data'!M118="No data","x",ROUND(IF('Indicator Data'!M118=0,0,IF(LOG('Indicator Data'!M118)&gt;AV$195,10,IF(LOG('Indicator Data'!M118)&lt;AV$194,0,10-(AV$195-LOG('Indicator Data'!M118))/(AV$195-AV$194)*10))),1))</f>
        <v>7.9</v>
      </c>
      <c r="AW115" s="56">
        <f>IF(AV115="x","x",'Indicator Data'!M118/'Indicator Data'!$CB118)</f>
        <v>0.84107990352501083</v>
      </c>
      <c r="AX115" s="55">
        <f t="shared" si="149"/>
        <v>9.3000000000000007</v>
      </c>
      <c r="AY115" s="55">
        <f t="shared" si="150"/>
        <v>8.6999999999999993</v>
      </c>
      <c r="AZ115" s="55" t="str">
        <f>IF('Indicator Data'!N118="No data","x",ROUND(IF('Indicator Data'!N118=0,0,IF(LOG('Indicator Data'!N118)&gt;AZ$195,10,IF(LOG('Indicator Data'!N118)&lt;AZ$194,0,10-(AZ$195-LOG('Indicator Data'!N118))/(AZ$195-AZ$194)*10))),1))</f>
        <v>x</v>
      </c>
      <c r="BA115" s="56" t="str">
        <f>IF(AZ115="x","x",'Indicator Data'!N118/'Indicator Data'!$CB118)</f>
        <v>x</v>
      </c>
      <c r="BB115" s="55" t="str">
        <f t="shared" si="151"/>
        <v>x</v>
      </c>
      <c r="BC115" s="55" t="str">
        <f t="shared" si="152"/>
        <v>x</v>
      </c>
      <c r="BD115" s="55" t="str">
        <f>IF('Indicator Data'!O118="No data","x",ROUND(IF('Indicator Data'!O118=0,0,IF(LOG('Indicator Data'!O118)&gt;BD$195,10,IF(LOG('Indicator Data'!O118)&lt;BD$194,0,10-(BD$195-LOG('Indicator Data'!O118))/(BD$195-BD$194)*10))),1))</f>
        <v>x</v>
      </c>
      <c r="BE115" s="56" t="str">
        <f>IF(BD115="x","x",'Indicator Data'!O118/'Indicator Data'!$CB118)</f>
        <v>x</v>
      </c>
      <c r="BF115" s="55" t="str">
        <f t="shared" si="153"/>
        <v>x</v>
      </c>
      <c r="BG115" s="55" t="str">
        <f t="shared" si="154"/>
        <v>x</v>
      </c>
      <c r="BH115" s="55" t="str">
        <f>IF('Indicator Data'!P118="No data","x",ROUND(IF('Indicator Data'!P118=0,0,IF(LOG('Indicator Data'!P118)&gt;BH$195,10,IF(LOG('Indicator Data'!P118)&lt;BH$194,0,10-(BH$195-LOG('Indicator Data'!P118))/(BH$195-BH$194)*10))),1))</f>
        <v>x</v>
      </c>
      <c r="BI115" s="56" t="str">
        <f>IF(BH115="x","x",'Indicator Data'!P118/'Indicator Data'!$CB118)</f>
        <v>x</v>
      </c>
      <c r="BJ115" s="55" t="str">
        <f t="shared" si="155"/>
        <v>x</v>
      </c>
      <c r="BK115" s="55" t="str">
        <f t="shared" si="156"/>
        <v>x</v>
      </c>
      <c r="BL115" s="55">
        <f t="shared" si="157"/>
        <v>8.6999999999999993</v>
      </c>
      <c r="BM115" s="55">
        <f>ROUND(IF('Indicator Data'!Q118=0,0,IF(LOG('Indicator Data'!Q118)&gt;BM$195,10,IF(LOG('Indicator Data'!Q118)&lt;BM$194,0,10-(BM$195-LOG('Indicator Data'!Q118))/(BM$195-BM$194)*10))),1)</f>
        <v>0</v>
      </c>
      <c r="BN115" s="55">
        <f>ROUND(IF('Indicator Data'!R118=0,0,IF(LOG('Indicator Data'!R118)&gt;BN$195,10,IF(LOG('Indicator Data'!R118)&lt;BN$194,0,10-(BN$195-LOG('Indicator Data'!R118))/(BN$195-BN$194)*10))),1)</f>
        <v>0</v>
      </c>
      <c r="BO115" s="55">
        <f t="shared" si="158"/>
        <v>0</v>
      </c>
      <c r="BP115" s="56">
        <f>'Indicator Data'!Q118/'Indicator Data'!$CB118</f>
        <v>0</v>
      </c>
      <c r="BQ115" s="56">
        <f>'Indicator Data'!R118/'Indicator Data'!$CB118</f>
        <v>0</v>
      </c>
      <c r="BR115" s="55">
        <f t="shared" si="200"/>
        <v>0</v>
      </c>
      <c r="BS115" s="55">
        <f t="shared" si="201"/>
        <v>0</v>
      </c>
      <c r="BT115" s="55">
        <f t="shared" si="135"/>
        <v>0</v>
      </c>
      <c r="BU115" s="55">
        <f t="shared" si="159"/>
        <v>0</v>
      </c>
      <c r="BV115" s="55">
        <f>ROUND(IF('Indicator Data'!S118=0,0,IF(LOG('Indicator Data'!S118)&gt;BV$195,10,IF(LOG('Indicator Data'!S118)&lt;BV$194,0,10-(BV$195-LOG('Indicator Data'!S118))/(BV$195-BV$194)*10))),1)</f>
        <v>0</v>
      </c>
      <c r="BW115" s="55">
        <f>ROUND(IF('Indicator Data'!T118=0,0,IF(LOG('Indicator Data'!T118)&gt;BW$195,10,IF(LOG('Indicator Data'!T118)&lt;BW$194,0,10-(BW$195-LOG('Indicator Data'!T118))/(BW$195-BW$194)*10))),1)</f>
        <v>0</v>
      </c>
      <c r="BX115" s="55">
        <f t="shared" si="160"/>
        <v>0</v>
      </c>
      <c r="BY115" s="56">
        <f>'Indicator Data'!S118/'Indicator Data'!$CB118</f>
        <v>0</v>
      </c>
      <c r="BZ115" s="56">
        <f>'Indicator Data'!T118/'Indicator Data'!$CB118</f>
        <v>0</v>
      </c>
      <c r="CA115" s="55">
        <f t="shared" si="202"/>
        <v>0</v>
      </c>
      <c r="CB115" s="55">
        <f t="shared" si="203"/>
        <v>0</v>
      </c>
      <c r="CC115" s="55">
        <f t="shared" si="161"/>
        <v>0</v>
      </c>
      <c r="CD115" s="55">
        <f t="shared" si="162"/>
        <v>0</v>
      </c>
      <c r="CE115" s="55">
        <f t="shared" si="163"/>
        <v>0</v>
      </c>
      <c r="CF115" s="55">
        <f>ROUND(IF('Indicator Data'!U118=0,0,IF(LOG('Indicator Data'!U118)&gt;CF$195,10,IF(LOG('Indicator Data'!U118)&lt;CF$194,0,10-(CF$195-LOG('Indicator Data'!U118))/(CF$195-CF$194)*10))),1)</f>
        <v>0</v>
      </c>
      <c r="CG115" s="56">
        <f>'Indicator Data'!U118/'Indicator Data'!$CB118</f>
        <v>0</v>
      </c>
      <c r="CH115" s="55">
        <f t="shared" si="204"/>
        <v>0</v>
      </c>
      <c r="CI115" s="55">
        <f t="shared" si="164"/>
        <v>0</v>
      </c>
      <c r="CJ115" s="55">
        <f>ROUND(IF('Indicator Data'!V118=0,0,IF(LOG('Indicator Data'!V118)&gt;CJ$195,10,IF(LOG('Indicator Data'!V118)&lt;CJ$194,0,10-(CJ$195-LOG('Indicator Data'!V118))/(CJ$195-CJ$194)*10))),1)</f>
        <v>0</v>
      </c>
      <c r="CK115" s="56">
        <f>IF('Indicator Data'!V118/'Indicator Data'!$CB118&gt;1,1,'Indicator Data'!V118/'Indicator Data'!$CB118)</f>
        <v>0</v>
      </c>
      <c r="CL115" s="55">
        <f t="shared" si="205"/>
        <v>0</v>
      </c>
      <c r="CM115" s="55">
        <f t="shared" si="165"/>
        <v>0</v>
      </c>
      <c r="CN115" s="55">
        <f>ROUND(IF('Indicator Data'!W118=0,0,IF(LOG('Indicator Data'!W118)&gt;CN$195,10,IF(LOG('Indicator Data'!W118)&lt;CN$194,0,10-(CN$195-LOG('Indicator Data'!W118))/(CN$195-CN$194)*10))),1)</f>
        <v>0</v>
      </c>
      <c r="CO115" s="56">
        <f>'Indicator Data'!W118/'Indicator Data'!$CB118</f>
        <v>0</v>
      </c>
      <c r="CP115" s="55">
        <f t="shared" si="206"/>
        <v>0</v>
      </c>
      <c r="CQ115" s="55">
        <f t="shared" si="166"/>
        <v>0</v>
      </c>
      <c r="CR115" s="55">
        <f t="shared" si="207"/>
        <v>0</v>
      </c>
      <c r="CS115" s="55">
        <f>IF('Indicator Data'!BR118="No data","x",ROUND(IF('Indicator Data'!BR118&gt;CS$195,0,IF('Indicator Data'!BR118&lt;CS$194,10,(CS$195-'Indicator Data'!BR118)/(CS$195-CS$194)*10)),1))</f>
        <v>2.6</v>
      </c>
      <c r="CT115" s="55">
        <f>IF('Indicator Data'!BS118="No data","x",ROUND(IF('Indicator Data'!BS118&gt;CT$195,0,IF('Indicator Data'!BS118&lt;CT$194,10,(CT$195-'Indicator Data'!BS118)/(CT$195-CT$194)*10)),1))</f>
        <v>1.8</v>
      </c>
      <c r="CU115" s="55">
        <f>IF('Indicator Data'!AC118="No data","x",ROUND(IF('Indicator Data'!AC118&gt;CU$195,0,IF('Indicator Data'!AC118&lt;CU$194,10,(CU$195-'Indicator Data'!AC118)/(CU$195-CU$194)*10)),1))</f>
        <v>1.3</v>
      </c>
      <c r="CV115" s="55">
        <f t="shared" si="208"/>
        <v>1.9</v>
      </c>
      <c r="CW115" s="55">
        <f>IF('Indicator Data'!X118="No data","x",ROUND(IF(LOG('Indicator Data'!X118)&gt;CW$195,10,IF(LOG('Indicator Data'!X118)&lt;CW$194,0,10-(CW$195-LOG('Indicator Data'!X118))/(CW$195-CW$194)*10)),1))</f>
        <v>7</v>
      </c>
      <c r="CX115" s="55">
        <f>IF('Indicator Data'!Y118="No data","x",ROUND(IF('Indicator Data'!Y118&gt;CX$195,10,IF('Indicator Data'!Y118&lt;CX$194,0,10-(CX$195-'Indicator Data'!Y118)/(CX$195-CX$194)*10)),1))</f>
        <v>0.2</v>
      </c>
      <c r="CY115" s="55">
        <f>IF('Indicator Data'!Z118="No data","x",ROUND(IF('Indicator Data'!Z118&gt;CY$195,10,IF('Indicator Data'!Z118&lt;CY$194,0,10-(CY$195-'Indicator Data'!Z118)/(CY$195-CY$194)*10)),1))</f>
        <v>4.3</v>
      </c>
      <c r="CZ115" s="55" t="str">
        <f>IF('Indicator Data'!AA118="No data","x",ROUND(IF('Indicator Data'!AA118&gt;CZ$195,10,IF('Indicator Data'!AA118&lt;CZ$194,0,10-(CZ$195-'Indicator Data'!AA118)/(CZ$195-CZ$194)*10)),1))</f>
        <v>x</v>
      </c>
      <c r="DA115" s="55">
        <f t="shared" si="167"/>
        <v>3.8</v>
      </c>
      <c r="DB115" s="55">
        <f t="shared" si="168"/>
        <v>3.2</v>
      </c>
      <c r="DC115" s="55">
        <f>IF('Indicator Data'!AF118="No data","x",ROUND(IF('Indicator Data'!AF118&gt;DC$195,10,IF('Indicator Data'!AF118&lt;DC$194,0,10-(DC$195-'Indicator Data'!AF118)/(DC$195-DC$194)*10)),1))</f>
        <v>7.1</v>
      </c>
      <c r="DD115" s="55">
        <f>IF('Indicator Data'!AG118="No data","x",ROUND(IF('Indicator Data'!AG118&gt;DD$195,10,IF('Indicator Data'!AG118&lt;DD$194,0,10-(DD$195-'Indicator Data'!AG118)/(DD$195-DD$194)*10)),1))</f>
        <v>0.1</v>
      </c>
      <c r="DE115" s="55">
        <f t="shared" si="169"/>
        <v>3.7</v>
      </c>
      <c r="DF115" s="55">
        <f>IF('Indicator Data'!AB118="No data","x",ROUND(IF('Indicator Data'!AB118&gt;DF$195,10,IF('Indicator Data'!AB118&lt;DF$194,0,10-(DF$195-'Indicator Data'!AB118)/(DF$195-DF$194)*10)),1))</f>
        <v>0</v>
      </c>
      <c r="DG115" s="55">
        <f t="shared" si="170"/>
        <v>1.4</v>
      </c>
      <c r="DH115" s="184">
        <f>IF('Indicator Data'!AD118="No data","x",'Indicator Data'!AD118/'Indicator Data'!$CA118)</f>
        <v>5.1221069741282902E-4</v>
      </c>
      <c r="DI115" s="55">
        <f t="shared" si="171"/>
        <v>4.9000000000000004</v>
      </c>
      <c r="DJ115" s="55">
        <f>IF('Indicator Data'!AE118="No data","x",ROUND(IF('Indicator Data'!AE118&gt;DJ$195,0,IF('Indicator Data'!AE118&lt;DJ$194,10,(DJ$195-'Indicator Data'!AE118)/(DJ$195-DJ$194)*10)),1))</f>
        <v>2</v>
      </c>
      <c r="DK115" s="55">
        <f t="shared" si="172"/>
        <v>3.5</v>
      </c>
      <c r="DL115" s="55">
        <f t="shared" si="173"/>
        <v>2.9</v>
      </c>
      <c r="DM115" s="57">
        <f t="shared" si="209"/>
        <v>4.7</v>
      </c>
      <c r="DN115" s="58">
        <f t="shared" si="210"/>
        <v>4.0999999999999996</v>
      </c>
      <c r="DO115" s="55">
        <f>ROUND(IF('Indicator Data'!AH118=0,0,IF('Indicator Data'!AH118&gt;DO$195,10,IF('Indicator Data'!AH118&lt;DO$194,0,10-(DO$195-'Indicator Data'!AH118)/(DO$195-DO$194)*10))),1)</f>
        <v>2.1</v>
      </c>
      <c r="DP115" s="55">
        <f>ROUND(IF('Indicator Data'!AI118=0,0,IF(LOG('Indicator Data'!AI118)&gt;LOG(DP$195),10,IF(LOG('Indicator Data'!AI118)&lt;LOG(DP$194),0,10-(LOG(DP$195)-LOG('Indicator Data'!AI118))/(LOG(DP$195)-LOG(DP$194))*10))),1)</f>
        <v>2.7</v>
      </c>
      <c r="DQ115" s="57">
        <f t="shared" si="211"/>
        <v>2.4</v>
      </c>
      <c r="DR115" s="55">
        <f>'Indicator Data'!AJ118</f>
        <v>0</v>
      </c>
      <c r="DS115" s="55">
        <f>'Indicator Data'!AK118</f>
        <v>0</v>
      </c>
      <c r="DT115" s="57">
        <f t="shared" si="212"/>
        <v>0</v>
      </c>
      <c r="DU115" s="58">
        <f t="shared" si="213"/>
        <v>1.7</v>
      </c>
      <c r="DV115" s="15"/>
      <c r="DW115" s="103"/>
    </row>
    <row r="116" spans="1:127" s="4" customFormat="1" x14ac:dyDescent="0.25">
      <c r="A116" s="121" t="str">
        <f>'Indicator Data'!A119</f>
        <v>Mongolia</v>
      </c>
      <c r="B116" s="59" t="str">
        <f>'Indicator Data'!B119</f>
        <v>MNG</v>
      </c>
      <c r="C116" s="55">
        <f>ROUND(IF('Indicator Data'!C119=0,0.1,IF(LOG('Indicator Data'!C119)&gt;C$195,10,IF(LOG('Indicator Data'!C119)&lt;C$194,0,10-(C$195-LOG('Indicator Data'!C119))/(C$195-C$194)*10))),1)</f>
        <v>5.4</v>
      </c>
      <c r="D116" s="55">
        <f>ROUND(IF('Indicator Data'!D119=0,0.1,IF(LOG('Indicator Data'!D119)&gt;D$195,10,IF(LOG('Indicator Data'!D119)&lt;D$194,0,10-(D$195-LOG('Indicator Data'!D119))/(D$195-D$194)*10))),1)</f>
        <v>0.6</v>
      </c>
      <c r="E116" s="55">
        <f t="shared" si="174"/>
        <v>3.4</v>
      </c>
      <c r="F116" s="55">
        <f>IF('Indicator Data'!E119="No data",0.1,(ROUND(IF('Indicator Data'!E119=0,0,IF(LOG('Indicator Data'!E119)&gt;F$195,10,IF(LOG('Indicator Data'!E119)&lt;F$194,0,10-(F$195-LOG('Indicator Data'!E119))/(F$195-F$194)*10))),1)))</f>
        <v>5.3</v>
      </c>
      <c r="G116" s="55">
        <f>ROUND(IF('Indicator Data'!F119=0,0,IF(LOG('Indicator Data'!F119)&gt;G$195,10,IF(LOG('Indicator Data'!F119)&lt;G$194,0,10-(G$195-LOG('Indicator Data'!F119))/(G$195-G$194)*10))),1)</f>
        <v>0</v>
      </c>
      <c r="H116" s="55">
        <f>ROUND(IF('Indicator Data'!G119=0,0,IF(LOG('Indicator Data'!G119)&gt;H$195,10,IF(LOG('Indicator Data'!G119)&lt;H$194,0,10-(H$195-LOG('Indicator Data'!G119))/(H$195-H$194)*10))),1)</f>
        <v>0</v>
      </c>
      <c r="I116" s="55">
        <f>ROUND(IF('Indicator Data'!H119=0,0,IF(LOG('Indicator Data'!H119)&gt;I$195,10,IF(LOG('Indicator Data'!H119)&lt;I$194,0,10-(I$195-LOG('Indicator Data'!H119))/(I$195-I$194)*10))),1)</f>
        <v>0</v>
      </c>
      <c r="J116" s="55">
        <f t="shared" si="175"/>
        <v>0</v>
      </c>
      <c r="K116" s="55">
        <f>ROUND(IF('Indicator Data'!I119=0,0,IF(LOG('Indicator Data'!I119)&gt;K$195,10,IF(LOG('Indicator Data'!I119)&lt;K$194,0,10-(K$195-LOG('Indicator Data'!I119))/(K$195-K$194)*10))),1)</f>
        <v>0</v>
      </c>
      <c r="L116" s="55">
        <f t="shared" si="176"/>
        <v>0</v>
      </c>
      <c r="M116" s="55">
        <f>ROUND(IF('Indicator Data'!J119=0,0,IF(LOG('Indicator Data'!J119)&gt;M$195,10,IF(LOG('Indicator Data'!J119)&lt;M$194,0,10-(M$195-LOG('Indicator Data'!J119))/(M$195-M$194)*10))),1)</f>
        <v>7.8</v>
      </c>
      <c r="N116" s="56">
        <f>'Indicator Data'!C119/'Indicator Data'!$CB119</f>
        <v>4.8412105853206115E-4</v>
      </c>
      <c r="O116" s="56">
        <f>'Indicator Data'!D119/'Indicator Data'!$CB119</f>
        <v>5.2064207081843254E-6</v>
      </c>
      <c r="P116" s="56">
        <f>IF(F116=0.1,"x",'Indicator Data'!E119/'Indicator Data'!$CB119)</f>
        <v>4.6796387065768759E-3</v>
      </c>
      <c r="Q116" s="56">
        <f>'Indicator Data'!F119/'Indicator Data'!$CB119</f>
        <v>0</v>
      </c>
      <c r="R116" s="56">
        <f>'Indicator Data'!G119/'Indicator Data'!$CB119</f>
        <v>0</v>
      </c>
      <c r="S116" s="56">
        <f>'Indicator Data'!H119/'Indicator Data'!$CB119</f>
        <v>0</v>
      </c>
      <c r="T116" s="56">
        <f>'Indicator Data'!I119/'Indicator Data'!$CB119</f>
        <v>0</v>
      </c>
      <c r="U116" s="56">
        <f>'Indicator Data'!J119/'Indicator Data'!$CB119</f>
        <v>4.3636094588201113E-3</v>
      </c>
      <c r="V116" s="55">
        <f t="shared" si="177"/>
        <v>2.4</v>
      </c>
      <c r="W116" s="55">
        <f t="shared" si="178"/>
        <v>0.1</v>
      </c>
      <c r="X116" s="55">
        <f t="shared" si="179"/>
        <v>1.3</v>
      </c>
      <c r="Y116" s="55">
        <f t="shared" si="180"/>
        <v>3.1</v>
      </c>
      <c r="Z116" s="55">
        <f t="shared" si="181"/>
        <v>0</v>
      </c>
      <c r="AA116" s="55">
        <f t="shared" si="182"/>
        <v>0</v>
      </c>
      <c r="AB116" s="55">
        <f t="shared" si="183"/>
        <v>0</v>
      </c>
      <c r="AC116" s="55">
        <f t="shared" si="184"/>
        <v>0</v>
      </c>
      <c r="AD116" s="55">
        <f t="shared" si="185"/>
        <v>0</v>
      </c>
      <c r="AE116" s="55">
        <f t="shared" si="186"/>
        <v>0</v>
      </c>
      <c r="AF116" s="55">
        <f t="shared" si="187"/>
        <v>1.5</v>
      </c>
      <c r="AG116" s="55">
        <f>ROUND(IF('Indicator Data'!K119=0,0,IF('Indicator Data'!K119&gt;AG$195,10,IF('Indicator Data'!K119&lt;AG$194,0,10-(AG$195-'Indicator Data'!K119)/(AG$195-AG$194)*10))),1)</f>
        <v>1</v>
      </c>
      <c r="AH116" s="55">
        <f t="shared" si="188"/>
        <v>3.9</v>
      </c>
      <c r="AI116" s="55">
        <f t="shared" si="189"/>
        <v>0.4</v>
      </c>
      <c r="AJ116" s="55">
        <f t="shared" si="190"/>
        <v>0</v>
      </c>
      <c r="AK116" s="55">
        <f t="shared" si="191"/>
        <v>0</v>
      </c>
      <c r="AL116" s="55">
        <f t="shared" si="192"/>
        <v>0</v>
      </c>
      <c r="AM116" s="55">
        <f t="shared" si="193"/>
        <v>0</v>
      </c>
      <c r="AN116" s="55">
        <f t="shared" si="194"/>
        <v>5.5</v>
      </c>
      <c r="AO116" s="183">
        <f t="shared" si="195"/>
        <v>2.4</v>
      </c>
      <c r="AP116" s="183">
        <f t="shared" si="148"/>
        <v>4.3</v>
      </c>
      <c r="AQ116" s="183">
        <f t="shared" si="196"/>
        <v>0</v>
      </c>
      <c r="AR116" s="183">
        <f t="shared" si="197"/>
        <v>0</v>
      </c>
      <c r="AS116" s="55">
        <f t="shared" si="198"/>
        <v>3.3</v>
      </c>
      <c r="AT116" s="55">
        <f>IF('Indicator Data'!L119="No data","x",IF('Indicator Data'!CC119&lt;1000,"x",ROUND((IF('Indicator Data'!L119&gt;AT$195,10,IF('Indicator Data'!L119&lt;AT$194,0,10-(AT$195-'Indicator Data'!L119)/(AT$195-AT$194)*10))),1)))</f>
        <v>8.1</v>
      </c>
      <c r="AU116" s="183">
        <f t="shared" si="199"/>
        <v>5.7</v>
      </c>
      <c r="AV116" s="55">
        <f>IF('Indicator Data'!M119="No data","x",ROUND(IF('Indicator Data'!M119=0,0,IF(LOG('Indicator Data'!M119)&gt;AV$195,10,IF(LOG('Indicator Data'!M119)&lt;AV$194,0,10-(AV$195-LOG('Indicator Data'!M119))/(AV$195-AV$194)*10))),1))</f>
        <v>0</v>
      </c>
      <c r="AW116" s="56">
        <f>IF(AV116="x","x",'Indicator Data'!M119/'Indicator Data'!$CB119)</f>
        <v>1.2155429403132078E-6</v>
      </c>
      <c r="AX116" s="55">
        <f t="shared" si="149"/>
        <v>0</v>
      </c>
      <c r="AY116" s="55">
        <f t="shared" si="150"/>
        <v>0</v>
      </c>
      <c r="AZ116" s="55" t="str">
        <f>IF('Indicator Data'!N119="No data","x",ROUND(IF('Indicator Data'!N119=0,0,IF(LOG('Indicator Data'!N119)&gt;AZ$195,10,IF(LOG('Indicator Data'!N119)&lt;AZ$194,0,10-(AZ$195-LOG('Indicator Data'!N119))/(AZ$195-AZ$194)*10))),1))</f>
        <v>x</v>
      </c>
      <c r="BA116" s="56" t="str">
        <f>IF(AZ116="x","x",'Indicator Data'!N119/'Indicator Data'!$CB119)</f>
        <v>x</v>
      </c>
      <c r="BB116" s="55" t="str">
        <f t="shared" si="151"/>
        <v>x</v>
      </c>
      <c r="BC116" s="55" t="str">
        <f t="shared" si="152"/>
        <v>x</v>
      </c>
      <c r="BD116" s="55" t="str">
        <f>IF('Indicator Data'!O119="No data","x",ROUND(IF('Indicator Data'!O119=0,0,IF(LOG('Indicator Data'!O119)&gt;BD$195,10,IF(LOG('Indicator Data'!O119)&lt;BD$194,0,10-(BD$195-LOG('Indicator Data'!O119))/(BD$195-BD$194)*10))),1))</f>
        <v>x</v>
      </c>
      <c r="BE116" s="56" t="str">
        <f>IF(BD116="x","x",'Indicator Data'!O119/'Indicator Data'!$CB119)</f>
        <v>x</v>
      </c>
      <c r="BF116" s="55" t="str">
        <f t="shared" si="153"/>
        <v>x</v>
      </c>
      <c r="BG116" s="55" t="str">
        <f t="shared" si="154"/>
        <v>x</v>
      </c>
      <c r="BH116" s="55" t="str">
        <f>IF('Indicator Data'!P119="No data","x",ROUND(IF('Indicator Data'!P119=0,0,IF(LOG('Indicator Data'!P119)&gt;BH$195,10,IF(LOG('Indicator Data'!P119)&lt;BH$194,0,10-(BH$195-LOG('Indicator Data'!P119))/(BH$195-BH$194)*10))),1))</f>
        <v>x</v>
      </c>
      <c r="BI116" s="56" t="str">
        <f>IF(BH116="x","x",'Indicator Data'!P119/'Indicator Data'!$CB119)</f>
        <v>x</v>
      </c>
      <c r="BJ116" s="55" t="str">
        <f t="shared" si="155"/>
        <v>x</v>
      </c>
      <c r="BK116" s="55" t="str">
        <f t="shared" si="156"/>
        <v>x</v>
      </c>
      <c r="BL116" s="55">
        <f t="shared" si="157"/>
        <v>0</v>
      </c>
      <c r="BM116" s="55">
        <f>ROUND(IF('Indicator Data'!Q119=0,0,IF(LOG('Indicator Data'!Q119)&gt;BM$195,10,IF(LOG('Indicator Data'!Q119)&lt;BM$194,0,10-(BM$195-LOG('Indicator Data'!Q119))/(BM$195-BM$194)*10))),1)</f>
        <v>0</v>
      </c>
      <c r="BN116" s="55">
        <f>ROUND(IF('Indicator Data'!R119=0,0,IF(LOG('Indicator Data'!R119)&gt;BN$195,10,IF(LOG('Indicator Data'!R119)&lt;BN$194,0,10-(BN$195-LOG('Indicator Data'!R119))/(BN$195-BN$194)*10))),1)</f>
        <v>0</v>
      </c>
      <c r="BO116" s="55">
        <f t="shared" si="158"/>
        <v>0</v>
      </c>
      <c r="BP116" s="56">
        <f>'Indicator Data'!Q119/'Indicator Data'!$CB119</f>
        <v>0</v>
      </c>
      <c r="BQ116" s="56">
        <f>'Indicator Data'!R119/'Indicator Data'!$CB119</f>
        <v>0</v>
      </c>
      <c r="BR116" s="55">
        <f t="shared" si="200"/>
        <v>0</v>
      </c>
      <c r="BS116" s="55">
        <f t="shared" si="201"/>
        <v>0</v>
      </c>
      <c r="BT116" s="55">
        <f t="shared" si="135"/>
        <v>0</v>
      </c>
      <c r="BU116" s="55">
        <f t="shared" si="159"/>
        <v>0</v>
      </c>
      <c r="BV116" s="55">
        <f>ROUND(IF('Indicator Data'!S119=0,0,IF(LOG('Indicator Data'!S119)&gt;BV$195,10,IF(LOG('Indicator Data'!S119)&lt;BV$194,0,10-(BV$195-LOG('Indicator Data'!S119))/(BV$195-BV$194)*10))),1)</f>
        <v>0</v>
      </c>
      <c r="BW116" s="55">
        <f>ROUND(IF('Indicator Data'!T119=0,0,IF(LOG('Indicator Data'!T119)&gt;BW$195,10,IF(LOG('Indicator Data'!T119)&lt;BW$194,0,10-(BW$195-LOG('Indicator Data'!T119))/(BW$195-BW$194)*10))),1)</f>
        <v>0</v>
      </c>
      <c r="BX116" s="55">
        <f t="shared" si="160"/>
        <v>0</v>
      </c>
      <c r="BY116" s="56">
        <f>'Indicator Data'!S119/'Indicator Data'!$CB119</f>
        <v>0</v>
      </c>
      <c r="BZ116" s="56">
        <f>'Indicator Data'!T119/'Indicator Data'!$CB119</f>
        <v>0</v>
      </c>
      <c r="CA116" s="55">
        <f t="shared" si="202"/>
        <v>0</v>
      </c>
      <c r="CB116" s="55">
        <f t="shared" si="203"/>
        <v>0</v>
      </c>
      <c r="CC116" s="55">
        <f t="shared" si="161"/>
        <v>0</v>
      </c>
      <c r="CD116" s="55">
        <f t="shared" si="162"/>
        <v>0</v>
      </c>
      <c r="CE116" s="55">
        <f t="shared" si="163"/>
        <v>0</v>
      </c>
      <c r="CF116" s="55">
        <f>ROUND(IF('Indicator Data'!U119=0,0,IF(LOG('Indicator Data'!U119)&gt;CF$195,10,IF(LOG('Indicator Data'!U119)&lt;CF$194,0,10-(CF$195-LOG('Indicator Data'!U119))/(CF$195-CF$194)*10))),1)</f>
        <v>0</v>
      </c>
      <c r="CG116" s="56">
        <f>'Indicator Data'!U119/'Indicator Data'!$CB119</f>
        <v>0</v>
      </c>
      <c r="CH116" s="55">
        <f t="shared" si="204"/>
        <v>0</v>
      </c>
      <c r="CI116" s="55">
        <f t="shared" si="164"/>
        <v>0</v>
      </c>
      <c r="CJ116" s="55">
        <f>ROUND(IF('Indicator Data'!V119=0,0,IF(LOG('Indicator Data'!V119)&gt;CJ$195,10,IF(LOG('Indicator Data'!V119)&lt;CJ$194,0,10-(CJ$195-LOG('Indicator Data'!V119))/(CJ$195-CJ$194)*10))),1)</f>
        <v>0</v>
      </c>
      <c r="CK116" s="56">
        <f>IF('Indicator Data'!V119/'Indicator Data'!$CB119&gt;1,1,'Indicator Data'!V119/'Indicator Data'!$CB119)</f>
        <v>0</v>
      </c>
      <c r="CL116" s="55">
        <f t="shared" si="205"/>
        <v>0</v>
      </c>
      <c r="CM116" s="55">
        <f t="shared" si="165"/>
        <v>0</v>
      </c>
      <c r="CN116" s="55">
        <f>ROUND(IF('Indicator Data'!W119=0,0,IF(LOG('Indicator Data'!W119)&gt;CN$195,10,IF(LOG('Indicator Data'!W119)&lt;CN$194,0,10-(CN$195-LOG('Indicator Data'!W119))/(CN$195-CN$194)*10))),1)</f>
        <v>0</v>
      </c>
      <c r="CO116" s="56">
        <f>'Indicator Data'!W119/'Indicator Data'!$CB119</f>
        <v>0</v>
      </c>
      <c r="CP116" s="55">
        <f t="shared" si="206"/>
        <v>0</v>
      </c>
      <c r="CQ116" s="55">
        <f t="shared" si="166"/>
        <v>0</v>
      </c>
      <c r="CR116" s="55">
        <f t="shared" si="207"/>
        <v>0</v>
      </c>
      <c r="CS116" s="55">
        <f>IF('Indicator Data'!BR119="No data","x",ROUND(IF('Indicator Data'!BR119&gt;CS$195,0,IF('Indicator Data'!BR119&lt;CS$194,10,(CS$195-'Indicator Data'!BR119)/(CS$195-CS$194)*10)),1))</f>
        <v>4.5999999999999996</v>
      </c>
      <c r="CT116" s="55">
        <f>IF('Indicator Data'!BS119="No data","x",ROUND(IF('Indicator Data'!BS119&gt;CT$195,0,IF('Indicator Data'!BS119&lt;CT$194,10,(CT$195-'Indicator Data'!BS119)/(CT$195-CT$194)*10)),1))</f>
        <v>2.8</v>
      </c>
      <c r="CU116" s="55">
        <f>IF('Indicator Data'!AC119="No data","x",ROUND(IF('Indicator Data'!AC119&gt;CU$195,0,IF('Indicator Data'!AC119&lt;CU$194,10,(CU$195-'Indicator Data'!AC119)/(CU$195-CU$194)*10)),1))</f>
        <v>2.9</v>
      </c>
      <c r="CV116" s="55">
        <f t="shared" si="208"/>
        <v>3.4</v>
      </c>
      <c r="CW116" s="55">
        <f>IF('Indicator Data'!X119="No data","x",ROUND(IF(LOG('Indicator Data'!X119)&gt;CW$195,10,IF(LOG('Indicator Data'!X119)&lt;CW$194,0,10-(CW$195-LOG('Indicator Data'!X119))/(CW$195-CW$194)*10)),1))</f>
        <v>1</v>
      </c>
      <c r="CX116" s="55">
        <f>IF('Indicator Data'!Y119="No data","x",ROUND(IF('Indicator Data'!Y119&gt;CX$195,10,IF('Indicator Data'!Y119&lt;CX$194,0,10-(CX$195-'Indicator Data'!Y119)/(CX$195-CX$194)*10)),1))</f>
        <v>3.8</v>
      </c>
      <c r="CY116" s="55">
        <f>IF('Indicator Data'!Z119="No data","x",ROUND(IF('Indicator Data'!Z119&gt;CY$195,10,IF('Indicator Data'!Z119&lt;CY$194,0,10-(CY$195-'Indicator Data'!Z119)/(CY$195-CY$194)*10)),1))</f>
        <v>6.8</v>
      </c>
      <c r="CZ116" s="55" t="str">
        <f>IF('Indicator Data'!AA119="No data","x",ROUND(IF('Indicator Data'!AA119&gt;CZ$195,10,IF('Indicator Data'!AA119&lt;CZ$194,0,10-(CZ$195-'Indicator Data'!AA119)/(CZ$195-CZ$194)*10)),1))</f>
        <v>x</v>
      </c>
      <c r="DA116" s="55">
        <f t="shared" si="167"/>
        <v>3.9</v>
      </c>
      <c r="DB116" s="55">
        <f t="shared" si="168"/>
        <v>3.7</v>
      </c>
      <c r="DC116" s="55">
        <f>IF('Indicator Data'!AF119="No data","x",ROUND(IF('Indicator Data'!AF119&gt;DC$195,10,IF('Indicator Data'!AF119&lt;DC$194,0,10-(DC$195-'Indicator Data'!AF119)/(DC$195-DC$194)*10)),1))</f>
        <v>4.3</v>
      </c>
      <c r="DD116" s="55">
        <f>IF('Indicator Data'!AG119="No data","x",ROUND(IF('Indicator Data'!AG119&gt;DD$195,10,IF('Indicator Data'!AG119&lt;DD$194,0,10-(DD$195-'Indicator Data'!AG119)/(DD$195-DD$194)*10)),1))</f>
        <v>4.5</v>
      </c>
      <c r="DE116" s="55">
        <f t="shared" si="169"/>
        <v>4.0999999999999996</v>
      </c>
      <c r="DF116" s="55">
        <f>IF('Indicator Data'!AB119="No data","x",ROUND(IF('Indicator Data'!AB119&gt;DF$195,10,IF('Indicator Data'!AB119&lt;DF$194,0,10-(DF$195-'Indicator Data'!AB119)/(DF$195-DF$194)*10)),1))</f>
        <v>3.4</v>
      </c>
      <c r="DG116" s="55">
        <f t="shared" si="170"/>
        <v>3.4</v>
      </c>
      <c r="DH116" s="184">
        <f>IF('Indicator Data'!AD119="No data","x",'Indicator Data'!AD119/'Indicator Data'!$CA119)</f>
        <v>8.8863642987678775E-4</v>
      </c>
      <c r="DI116" s="55">
        <f t="shared" si="171"/>
        <v>1.1000000000000001</v>
      </c>
      <c r="DJ116" s="55">
        <f>IF('Indicator Data'!AE119="No data","x",ROUND(IF('Indicator Data'!AE119&gt;DJ$195,0,IF('Indicator Data'!AE119&lt;DJ$194,10,(DJ$195-'Indicator Data'!AE119)/(DJ$195-DJ$194)*10)),1))</f>
        <v>4</v>
      </c>
      <c r="DK116" s="55">
        <f t="shared" si="172"/>
        <v>2.6</v>
      </c>
      <c r="DL116" s="55">
        <f t="shared" si="173"/>
        <v>3.4</v>
      </c>
      <c r="DM116" s="57">
        <f t="shared" si="209"/>
        <v>1.9</v>
      </c>
      <c r="DN116" s="58">
        <f t="shared" si="210"/>
        <v>2.7</v>
      </c>
      <c r="DO116" s="55">
        <f>ROUND(IF('Indicator Data'!AH119=0,0,IF('Indicator Data'!AH119&gt;DO$195,10,IF('Indicator Data'!AH119&lt;DO$194,0,10-(DO$195-'Indicator Data'!AH119)/(DO$195-DO$194)*10))),1)</f>
        <v>0.6</v>
      </c>
      <c r="DP116" s="55">
        <f>ROUND(IF('Indicator Data'!AI119=0,0,IF(LOG('Indicator Data'!AI119)&gt;LOG(DP$195),10,IF(LOG('Indicator Data'!AI119)&lt;LOG(DP$194),0,10-(LOG(DP$195)-LOG('Indicator Data'!AI119))/(LOG(DP$195)-LOG(DP$194))*10))),1)</f>
        <v>0</v>
      </c>
      <c r="DQ116" s="57">
        <f t="shared" si="211"/>
        <v>0.3</v>
      </c>
      <c r="DR116" s="55">
        <f>'Indicator Data'!AJ119</f>
        <v>0</v>
      </c>
      <c r="DS116" s="55">
        <f>'Indicator Data'!AK119</f>
        <v>0</v>
      </c>
      <c r="DT116" s="57">
        <f t="shared" si="212"/>
        <v>0</v>
      </c>
      <c r="DU116" s="58">
        <f t="shared" si="213"/>
        <v>0.2</v>
      </c>
      <c r="DV116" s="15"/>
      <c r="DW116" s="103"/>
    </row>
    <row r="117" spans="1:127" s="4" customFormat="1" x14ac:dyDescent="0.25">
      <c r="A117" s="121" t="str">
        <f>'Indicator Data'!A120</f>
        <v>Montenegro</v>
      </c>
      <c r="B117" s="59" t="str">
        <f>'Indicator Data'!B120</f>
        <v>MNE</v>
      </c>
      <c r="C117" s="55">
        <f>ROUND(IF('Indicator Data'!C120=0,0.1,IF(LOG('Indicator Data'!C120)&gt;C$195,10,IF(LOG('Indicator Data'!C120)&lt;C$194,0,10-(C$195-LOG('Indicator Data'!C120))/(C$195-C$194)*10))),1)</f>
        <v>5.3</v>
      </c>
      <c r="D117" s="55">
        <f>ROUND(IF('Indicator Data'!D120=0,0.1,IF(LOG('Indicator Data'!D120)&gt;D$195,10,IF(LOG('Indicator Data'!D120)&lt;D$194,0,10-(D$195-LOG('Indicator Data'!D120))/(D$195-D$194)*10))),1)</f>
        <v>0.1</v>
      </c>
      <c r="E117" s="55">
        <f t="shared" si="174"/>
        <v>3.1</v>
      </c>
      <c r="F117" s="55">
        <f>IF('Indicator Data'!E120="No data",0.1,(ROUND(IF('Indicator Data'!E120=0,0,IF(LOG('Indicator Data'!E120)&gt;F$195,10,IF(LOG('Indicator Data'!E120)&lt;F$194,0,10-(F$195-LOG('Indicator Data'!E120))/(F$195-F$194)*10))),1)))</f>
        <v>4.0999999999999996</v>
      </c>
      <c r="G117" s="55">
        <f>ROUND(IF('Indicator Data'!F120=0,0,IF(LOG('Indicator Data'!F120)&gt;G$195,10,IF(LOG('Indicator Data'!F120)&lt;G$194,0,10-(G$195-LOG('Indicator Data'!F120))/(G$195-G$194)*10))),1)</f>
        <v>5.6</v>
      </c>
      <c r="H117" s="55">
        <f>ROUND(IF('Indicator Data'!G120=0,0,IF(LOG('Indicator Data'!G120)&gt;H$195,10,IF(LOG('Indicator Data'!G120)&lt;H$194,0,10-(H$195-LOG('Indicator Data'!G120))/(H$195-H$194)*10))),1)</f>
        <v>0</v>
      </c>
      <c r="I117" s="55">
        <f>ROUND(IF('Indicator Data'!H120=0,0,IF(LOG('Indicator Data'!H120)&gt;I$195,10,IF(LOG('Indicator Data'!H120)&lt;I$194,0,10-(I$195-LOG('Indicator Data'!H120))/(I$195-I$194)*10))),1)</f>
        <v>0</v>
      </c>
      <c r="J117" s="55">
        <f t="shared" si="175"/>
        <v>0</v>
      </c>
      <c r="K117" s="55">
        <f>ROUND(IF('Indicator Data'!I120=0,0,IF(LOG('Indicator Data'!I120)&gt;K$195,10,IF(LOG('Indicator Data'!I120)&lt;K$194,0,10-(K$195-LOG('Indicator Data'!I120))/(K$195-K$194)*10))),1)</f>
        <v>0</v>
      </c>
      <c r="L117" s="55">
        <f t="shared" si="176"/>
        <v>0</v>
      </c>
      <c r="M117" s="55">
        <f>ROUND(IF('Indicator Data'!J120=0,0,IF(LOG('Indicator Data'!J120)&gt;M$195,10,IF(LOG('Indicator Data'!J120)&lt;M$194,0,10-(M$195-LOG('Indicator Data'!J120))/(M$195-M$194)*10))),1)</f>
        <v>0</v>
      </c>
      <c r="N117" s="56">
        <f>'Indicator Data'!C120/'Indicator Data'!$CB120</f>
        <v>2.071560176982627E-3</v>
      </c>
      <c r="O117" s="56">
        <f>'Indicator Data'!D120/'Indicator Data'!$CB120</f>
        <v>0</v>
      </c>
      <c r="P117" s="56">
        <f>IF(F117=0.1,"x",'Indicator Data'!E120/'Indicator Data'!$CB120)</f>
        <v>6.8570601351978207E-3</v>
      </c>
      <c r="Q117" s="56">
        <f>'Indicator Data'!F120/'Indicator Data'!$CB120</f>
        <v>3.6131665914856728E-5</v>
      </c>
      <c r="R117" s="56">
        <f>'Indicator Data'!G120/'Indicator Data'!$CB120</f>
        <v>0</v>
      </c>
      <c r="S117" s="56">
        <f>'Indicator Data'!H120/'Indicator Data'!$CB120</f>
        <v>0</v>
      </c>
      <c r="T117" s="56">
        <f>'Indicator Data'!I120/'Indicator Data'!$CB120</f>
        <v>0</v>
      </c>
      <c r="U117" s="56">
        <f>'Indicator Data'!J120/'Indicator Data'!$CB120</f>
        <v>0</v>
      </c>
      <c r="V117" s="55">
        <f t="shared" si="177"/>
        <v>10</v>
      </c>
      <c r="W117" s="55">
        <f t="shared" si="178"/>
        <v>0</v>
      </c>
      <c r="X117" s="55">
        <f t="shared" si="179"/>
        <v>7.6</v>
      </c>
      <c r="Y117" s="55">
        <f t="shared" si="180"/>
        <v>4.5999999999999996</v>
      </c>
      <c r="Z117" s="55">
        <f t="shared" si="181"/>
        <v>9</v>
      </c>
      <c r="AA117" s="55">
        <f t="shared" si="182"/>
        <v>0</v>
      </c>
      <c r="AB117" s="55">
        <f t="shared" si="183"/>
        <v>0</v>
      </c>
      <c r="AC117" s="55">
        <f t="shared" si="184"/>
        <v>0</v>
      </c>
      <c r="AD117" s="55">
        <f t="shared" si="185"/>
        <v>0</v>
      </c>
      <c r="AE117" s="55">
        <f t="shared" si="186"/>
        <v>0</v>
      </c>
      <c r="AF117" s="55">
        <f t="shared" si="187"/>
        <v>0</v>
      </c>
      <c r="AG117" s="55">
        <f>ROUND(IF('Indicator Data'!K120=0,0,IF('Indicator Data'!K120&gt;AG$195,10,IF('Indicator Data'!K120&lt;AG$194,0,10-(AG$195-'Indicator Data'!K120)/(AG$195-AG$194)*10))),1)</f>
        <v>0</v>
      </c>
      <c r="AH117" s="55">
        <f t="shared" si="188"/>
        <v>7.7</v>
      </c>
      <c r="AI117" s="55">
        <f t="shared" si="189"/>
        <v>0.1</v>
      </c>
      <c r="AJ117" s="55">
        <f t="shared" si="190"/>
        <v>0</v>
      </c>
      <c r="AK117" s="55">
        <f t="shared" si="191"/>
        <v>0</v>
      </c>
      <c r="AL117" s="55">
        <f t="shared" si="192"/>
        <v>0</v>
      </c>
      <c r="AM117" s="55">
        <f t="shared" si="193"/>
        <v>0</v>
      </c>
      <c r="AN117" s="55">
        <f t="shared" si="194"/>
        <v>0</v>
      </c>
      <c r="AO117" s="183">
        <f t="shared" si="195"/>
        <v>5.8</v>
      </c>
      <c r="AP117" s="183">
        <f t="shared" si="148"/>
        <v>4.4000000000000004</v>
      </c>
      <c r="AQ117" s="183">
        <f t="shared" si="196"/>
        <v>7.7</v>
      </c>
      <c r="AR117" s="183">
        <f t="shared" si="197"/>
        <v>0</v>
      </c>
      <c r="AS117" s="55">
        <f t="shared" si="198"/>
        <v>0</v>
      </c>
      <c r="AT117" s="55">
        <f>IF('Indicator Data'!L120="No data","x",IF('Indicator Data'!CC120&lt;1000,"x",ROUND((IF('Indicator Data'!L120&gt;AT$195,10,IF('Indicator Data'!L120&lt;AT$194,0,10-(AT$195-'Indicator Data'!L120)/(AT$195-AT$194)*10))),1)))</f>
        <v>4</v>
      </c>
      <c r="AU117" s="183">
        <f t="shared" si="199"/>
        <v>2</v>
      </c>
      <c r="AV117" s="55">
        <f>IF('Indicator Data'!M120="No data","x",ROUND(IF('Indicator Data'!M120=0,0,IF(LOG('Indicator Data'!M120)&gt;AV$195,10,IF(LOG('Indicator Data'!M120)&lt;AV$194,0,10-(AV$195-LOG('Indicator Data'!M120))/(AV$195-AV$194)*10))),1))</f>
        <v>2.4</v>
      </c>
      <c r="AW117" s="56">
        <f>IF(AV117="x","x",'Indicator Data'!M120/'Indicator Data'!$CB120)</f>
        <v>7.3931310059856866E-4</v>
      </c>
      <c r="AX117" s="55">
        <f t="shared" si="149"/>
        <v>0</v>
      </c>
      <c r="AY117" s="55">
        <f t="shared" si="150"/>
        <v>1.3</v>
      </c>
      <c r="AZ117" s="55" t="str">
        <f>IF('Indicator Data'!N120="No data","x",ROUND(IF('Indicator Data'!N120=0,0,IF(LOG('Indicator Data'!N120)&gt;AZ$195,10,IF(LOG('Indicator Data'!N120)&lt;AZ$194,0,10-(AZ$195-LOG('Indicator Data'!N120))/(AZ$195-AZ$194)*10))),1))</f>
        <v>x</v>
      </c>
      <c r="BA117" s="56" t="str">
        <f>IF(AZ117="x","x",'Indicator Data'!N120/'Indicator Data'!$CB120)</f>
        <v>x</v>
      </c>
      <c r="BB117" s="55" t="str">
        <f t="shared" si="151"/>
        <v>x</v>
      </c>
      <c r="BC117" s="55" t="str">
        <f t="shared" si="152"/>
        <v>x</v>
      </c>
      <c r="BD117" s="55" t="str">
        <f>IF('Indicator Data'!O120="No data","x",ROUND(IF('Indicator Data'!O120=0,0,IF(LOG('Indicator Data'!O120)&gt;BD$195,10,IF(LOG('Indicator Data'!O120)&lt;BD$194,0,10-(BD$195-LOG('Indicator Data'!O120))/(BD$195-BD$194)*10))),1))</f>
        <v>x</v>
      </c>
      <c r="BE117" s="56" t="str">
        <f>IF(BD117="x","x",'Indicator Data'!O120/'Indicator Data'!$CB120)</f>
        <v>x</v>
      </c>
      <c r="BF117" s="55" t="str">
        <f t="shared" si="153"/>
        <v>x</v>
      </c>
      <c r="BG117" s="55" t="str">
        <f t="shared" si="154"/>
        <v>x</v>
      </c>
      <c r="BH117" s="55" t="str">
        <f>IF('Indicator Data'!P120="No data","x",ROUND(IF('Indicator Data'!P120=0,0,IF(LOG('Indicator Data'!P120)&gt;BH$195,10,IF(LOG('Indicator Data'!P120)&lt;BH$194,0,10-(BH$195-LOG('Indicator Data'!P120))/(BH$195-BH$194)*10))),1))</f>
        <v>x</v>
      </c>
      <c r="BI117" s="56" t="str">
        <f>IF(BH117="x","x",'Indicator Data'!P120/'Indicator Data'!$CB120)</f>
        <v>x</v>
      </c>
      <c r="BJ117" s="55" t="str">
        <f t="shared" si="155"/>
        <v>x</v>
      </c>
      <c r="BK117" s="55" t="str">
        <f t="shared" si="156"/>
        <v>x</v>
      </c>
      <c r="BL117" s="55">
        <f t="shared" si="157"/>
        <v>1.3</v>
      </c>
      <c r="BM117" s="55">
        <f>ROUND(IF('Indicator Data'!Q120=0,0,IF(LOG('Indicator Data'!Q120)&gt;BM$195,10,IF(LOG('Indicator Data'!Q120)&lt;BM$194,0,10-(BM$195-LOG('Indicator Data'!Q120))/(BM$195-BM$194)*10))),1)</f>
        <v>0</v>
      </c>
      <c r="BN117" s="55">
        <f>ROUND(IF('Indicator Data'!R120=0,0,IF(LOG('Indicator Data'!R120)&gt;BN$195,10,IF(LOG('Indicator Data'!R120)&lt;BN$194,0,10-(BN$195-LOG('Indicator Data'!R120))/(BN$195-BN$194)*10))),1)</f>
        <v>0</v>
      </c>
      <c r="BO117" s="55">
        <f t="shared" si="158"/>
        <v>0</v>
      </c>
      <c r="BP117" s="56">
        <f>'Indicator Data'!Q120/'Indicator Data'!$CB120</f>
        <v>0</v>
      </c>
      <c r="BQ117" s="56">
        <f>'Indicator Data'!R120/'Indicator Data'!$CB120</f>
        <v>0</v>
      </c>
      <c r="BR117" s="55">
        <f t="shared" si="200"/>
        <v>0</v>
      </c>
      <c r="BS117" s="55">
        <f t="shared" si="201"/>
        <v>0</v>
      </c>
      <c r="BT117" s="55">
        <f t="shared" si="135"/>
        <v>0</v>
      </c>
      <c r="BU117" s="55">
        <f t="shared" si="159"/>
        <v>0</v>
      </c>
      <c r="BV117" s="55">
        <f>ROUND(IF('Indicator Data'!S120=0,0,IF(LOG('Indicator Data'!S120)&gt;BV$195,10,IF(LOG('Indicator Data'!S120)&lt;BV$194,0,10-(BV$195-LOG('Indicator Data'!S120))/(BV$195-BV$194)*10))),1)</f>
        <v>0</v>
      </c>
      <c r="BW117" s="55">
        <f>ROUND(IF('Indicator Data'!T120=0,0,IF(LOG('Indicator Data'!T120)&gt;BW$195,10,IF(LOG('Indicator Data'!T120)&lt;BW$194,0,10-(BW$195-LOG('Indicator Data'!T120))/(BW$195-BW$194)*10))),1)</f>
        <v>0</v>
      </c>
      <c r="BX117" s="55">
        <f t="shared" si="160"/>
        <v>0</v>
      </c>
      <c r="BY117" s="56">
        <f>'Indicator Data'!S120/'Indicator Data'!$CB120</f>
        <v>0</v>
      </c>
      <c r="BZ117" s="56">
        <f>'Indicator Data'!T120/'Indicator Data'!$CB120</f>
        <v>0</v>
      </c>
      <c r="CA117" s="55">
        <f t="shared" si="202"/>
        <v>0</v>
      </c>
      <c r="CB117" s="55">
        <f t="shared" si="203"/>
        <v>0</v>
      </c>
      <c r="CC117" s="55">
        <f t="shared" si="161"/>
        <v>0</v>
      </c>
      <c r="CD117" s="55">
        <f t="shared" si="162"/>
        <v>0</v>
      </c>
      <c r="CE117" s="55">
        <f t="shared" si="163"/>
        <v>0</v>
      </c>
      <c r="CF117" s="55">
        <f>ROUND(IF('Indicator Data'!U120=0,0,IF(LOG('Indicator Data'!U120)&gt;CF$195,10,IF(LOG('Indicator Data'!U120)&lt;CF$194,0,10-(CF$195-LOG('Indicator Data'!U120))/(CF$195-CF$194)*10))),1)</f>
        <v>0</v>
      </c>
      <c r="CG117" s="56">
        <f>'Indicator Data'!U120/'Indicator Data'!$CB120</f>
        <v>0</v>
      </c>
      <c r="CH117" s="55">
        <f t="shared" si="204"/>
        <v>0</v>
      </c>
      <c r="CI117" s="55">
        <f t="shared" si="164"/>
        <v>0</v>
      </c>
      <c r="CJ117" s="55">
        <f>ROUND(IF('Indicator Data'!V120=0,0,IF(LOG('Indicator Data'!V120)&gt;CJ$195,10,IF(LOG('Indicator Data'!V120)&lt;CJ$194,0,10-(CJ$195-LOG('Indicator Data'!V120))/(CJ$195-CJ$194)*10))),1)</f>
        <v>6</v>
      </c>
      <c r="CK117" s="56">
        <f>IF('Indicator Data'!V120/'Indicator Data'!$CB120&gt;1,1,'Indicator Data'!V120/'Indicator Data'!$CB120)</f>
        <v>0.2494671099498047</v>
      </c>
      <c r="CL117" s="55">
        <f t="shared" si="205"/>
        <v>2.5</v>
      </c>
      <c r="CM117" s="55">
        <f t="shared" si="165"/>
        <v>4.5</v>
      </c>
      <c r="CN117" s="55">
        <f>ROUND(IF('Indicator Data'!W120=0,0,IF(LOG('Indicator Data'!W120)&gt;CN$195,10,IF(LOG('Indicator Data'!W120)&lt;CN$194,0,10-(CN$195-LOG('Indicator Data'!W120))/(CN$195-CN$194)*10))),1)</f>
        <v>6.2</v>
      </c>
      <c r="CO117" s="56">
        <f>'Indicator Data'!W120/'Indicator Data'!$CB120</f>
        <v>0.34332084748495584</v>
      </c>
      <c r="CP117" s="55">
        <f t="shared" si="206"/>
        <v>3.4</v>
      </c>
      <c r="CQ117" s="55">
        <f t="shared" si="166"/>
        <v>5</v>
      </c>
      <c r="CR117" s="55">
        <f t="shared" si="207"/>
        <v>2.7</v>
      </c>
      <c r="CS117" s="55">
        <f>IF('Indicator Data'!BR120="No data","x",ROUND(IF('Indicator Data'!BR120&gt;CS$195,0,IF('Indicator Data'!BR120&lt;CS$194,10,(CS$195-'Indicator Data'!BR120)/(CS$195-CS$194)*10)),1))</f>
        <v>0.2</v>
      </c>
      <c r="CT117" s="55">
        <f>IF('Indicator Data'!BS120="No data","x",ROUND(IF('Indicator Data'!BS120&gt;CT$195,0,IF('Indicator Data'!BS120&lt;CT$194,10,(CT$195-'Indicator Data'!BS120)/(CT$195-CT$194)*10)),1))</f>
        <v>0.5</v>
      </c>
      <c r="CU117" s="55" t="str">
        <f>IF('Indicator Data'!AC120="No data","x",ROUND(IF('Indicator Data'!AC120&gt;CU$195,0,IF('Indicator Data'!AC120&lt;CU$194,10,(CU$195-'Indicator Data'!AC120)/(CU$195-CU$194)*10)),1))</f>
        <v>x</v>
      </c>
      <c r="CV117" s="55">
        <f t="shared" si="208"/>
        <v>0.4</v>
      </c>
      <c r="CW117" s="55">
        <f>IF('Indicator Data'!X120="No data","x",ROUND(IF(LOG('Indicator Data'!X120)&gt;CW$195,10,IF(LOG('Indicator Data'!X120)&lt;CW$194,0,10-(CW$195-LOG('Indicator Data'!X120))/(CW$195-CW$194)*10)),1))</f>
        <v>5.6</v>
      </c>
      <c r="CX117" s="55">
        <f>IF('Indicator Data'!Y120="No data","x",ROUND(IF('Indicator Data'!Y120&gt;CX$195,10,IF('Indicator Data'!Y120&lt;CX$194,0,10-(CX$195-'Indicator Data'!Y120)/(CX$195-CX$194)*10)),1))</f>
        <v>1</v>
      </c>
      <c r="CY117" s="55">
        <f>IF('Indicator Data'!Z120="No data","x",ROUND(IF('Indicator Data'!Z120&gt;CY$195,10,IF('Indicator Data'!Z120&lt;CY$194,0,10-(CY$195-'Indicator Data'!Z120)/(CY$195-CY$194)*10)),1))</f>
        <v>6.7</v>
      </c>
      <c r="CZ117" s="55">
        <f>IF('Indicator Data'!AA120="No data","x",ROUND(IF('Indicator Data'!AA120&gt;CZ$195,10,IF('Indicator Data'!AA120&lt;CZ$194,0,10-(CZ$195-'Indicator Data'!AA120)/(CZ$195-CZ$194)*10)),1))</f>
        <v>3</v>
      </c>
      <c r="DA117" s="55">
        <f t="shared" si="167"/>
        <v>4.0999999999999996</v>
      </c>
      <c r="DB117" s="55">
        <f t="shared" si="168"/>
        <v>2.9</v>
      </c>
      <c r="DC117" s="55">
        <f>IF('Indicator Data'!AF120="No data","x",ROUND(IF('Indicator Data'!AF120&gt;DC$195,10,IF('Indicator Data'!AF120&lt;DC$194,0,10-(DC$195-'Indicator Data'!AF120)/(DC$195-DC$194)*10)),1))</f>
        <v>3</v>
      </c>
      <c r="DD117" s="55">
        <f>IF('Indicator Data'!AG120="No data","x",ROUND(IF('Indicator Data'!AG120&gt;DD$195,10,IF('Indicator Data'!AG120&lt;DD$194,0,10-(DD$195-'Indicator Data'!AG120)/(DD$195-DD$194)*10)),1))</f>
        <v>0.6</v>
      </c>
      <c r="DE117" s="55">
        <f t="shared" si="169"/>
        <v>3.3</v>
      </c>
      <c r="DF117" s="55">
        <f>IF('Indicator Data'!AB120="No data","x",ROUND(IF('Indicator Data'!AB120&gt;DF$195,10,IF('Indicator Data'!AB120&lt;DF$194,0,10-(DF$195-'Indicator Data'!AB120)/(DF$195-DF$194)*10)),1))</f>
        <v>0</v>
      </c>
      <c r="DG117" s="55">
        <f t="shared" si="170"/>
        <v>0.2</v>
      </c>
      <c r="DH117" s="184">
        <f>IF('Indicator Data'!AD120="No data","x",'Indicator Data'!AD120/'Indicator Data'!$CA120)</f>
        <v>5.0478671566972619E-4</v>
      </c>
      <c r="DI117" s="55">
        <f t="shared" si="171"/>
        <v>5</v>
      </c>
      <c r="DJ117" s="55">
        <f>IF('Indicator Data'!AE120="No data","x",ROUND(IF('Indicator Data'!AE120&gt;DJ$195,0,IF('Indicator Data'!AE120&lt;DJ$194,10,(DJ$195-'Indicator Data'!AE120)/(DJ$195-DJ$194)*10)),1))</f>
        <v>8</v>
      </c>
      <c r="DK117" s="55">
        <f t="shared" si="172"/>
        <v>6.5</v>
      </c>
      <c r="DL117" s="55">
        <f t="shared" si="173"/>
        <v>3.3</v>
      </c>
      <c r="DM117" s="57">
        <f t="shared" si="209"/>
        <v>2.6</v>
      </c>
      <c r="DN117" s="58">
        <f t="shared" si="210"/>
        <v>4.2</v>
      </c>
      <c r="DO117" s="55">
        <f>ROUND(IF('Indicator Data'!AH120=0,0,IF('Indicator Data'!AH120&gt;DO$195,10,IF('Indicator Data'!AH120&lt;DO$194,0,10-(DO$195-'Indicator Data'!AH120)/(DO$195-DO$194)*10))),1)</f>
        <v>0.1</v>
      </c>
      <c r="DP117" s="55">
        <f>ROUND(IF('Indicator Data'!AI120=0,0,IF(LOG('Indicator Data'!AI120)&gt;LOG(DP$195),10,IF(LOG('Indicator Data'!AI120)&lt;LOG(DP$194),0,10-(LOG(DP$195)-LOG('Indicator Data'!AI120))/(LOG(DP$195)-LOG(DP$194))*10))),1)</f>
        <v>0</v>
      </c>
      <c r="DQ117" s="57">
        <f t="shared" si="211"/>
        <v>0.1</v>
      </c>
      <c r="DR117" s="55">
        <f>'Indicator Data'!AJ120</f>
        <v>0</v>
      </c>
      <c r="DS117" s="55">
        <f>'Indicator Data'!AK120</f>
        <v>0</v>
      </c>
      <c r="DT117" s="57">
        <f t="shared" si="212"/>
        <v>0</v>
      </c>
      <c r="DU117" s="58">
        <f t="shared" si="213"/>
        <v>0.1</v>
      </c>
      <c r="DV117" s="15"/>
      <c r="DW117" s="103"/>
    </row>
    <row r="118" spans="1:127" s="4" customFormat="1" x14ac:dyDescent="0.25">
      <c r="A118" s="121" t="str">
        <f>'Indicator Data'!A121</f>
        <v>Morocco</v>
      </c>
      <c r="B118" s="59" t="str">
        <f>'Indicator Data'!B121</f>
        <v>MAR</v>
      </c>
      <c r="C118" s="55">
        <f>ROUND(IF('Indicator Data'!C121=0,0.1,IF(LOG('Indicator Data'!C121)&gt;C$195,10,IF(LOG('Indicator Data'!C121)&lt;C$194,0,10-(C$195-LOG('Indicator Data'!C121))/(C$195-C$194)*10))),1)</f>
        <v>8.9</v>
      </c>
      <c r="D118" s="55">
        <f>ROUND(IF('Indicator Data'!D121=0,0.1,IF(LOG('Indicator Data'!D121)&gt;D$195,10,IF(LOG('Indicator Data'!D121)&lt;D$194,0,10-(D$195-LOG('Indicator Data'!D121))/(D$195-D$194)*10))),1)</f>
        <v>0.1</v>
      </c>
      <c r="E118" s="55">
        <f t="shared" si="174"/>
        <v>6.2</v>
      </c>
      <c r="F118" s="55">
        <f>IF('Indicator Data'!E121="No data",0.1,(ROUND(IF('Indicator Data'!E121=0,0,IF(LOG('Indicator Data'!E121)&gt;F$195,10,IF(LOG('Indicator Data'!E121)&lt;F$194,0,10-(F$195-LOG('Indicator Data'!E121))/(F$195-F$194)*10))),1)))</f>
        <v>7.8</v>
      </c>
      <c r="G118" s="55">
        <f>ROUND(IF('Indicator Data'!F121=0,0,IF(LOG('Indicator Data'!F121)&gt;G$195,10,IF(LOG('Indicator Data'!F121)&lt;G$194,0,10-(G$195-LOG('Indicator Data'!F121))/(G$195-G$194)*10))),1)</f>
        <v>6.7</v>
      </c>
      <c r="H118" s="55">
        <f>ROUND(IF('Indicator Data'!G121=0,0,IF(LOG('Indicator Data'!G121)&gt;H$195,10,IF(LOG('Indicator Data'!G121)&lt;H$194,0,10-(H$195-LOG('Indicator Data'!G121))/(H$195-H$194)*10))),1)</f>
        <v>0</v>
      </c>
      <c r="I118" s="55">
        <f>ROUND(IF('Indicator Data'!H121=0,0,IF(LOG('Indicator Data'!H121)&gt;I$195,10,IF(LOG('Indicator Data'!H121)&lt;I$194,0,10-(I$195-LOG('Indicator Data'!H121))/(I$195-I$194)*10))),1)</f>
        <v>0</v>
      </c>
      <c r="J118" s="55">
        <f t="shared" si="175"/>
        <v>0</v>
      </c>
      <c r="K118" s="55">
        <f>ROUND(IF('Indicator Data'!I121=0,0,IF(LOG('Indicator Data'!I121)&gt;K$195,10,IF(LOG('Indicator Data'!I121)&lt;K$194,0,10-(K$195-LOG('Indicator Data'!I121))/(K$195-K$194)*10))),1)</f>
        <v>0</v>
      </c>
      <c r="L118" s="55">
        <f t="shared" si="176"/>
        <v>0</v>
      </c>
      <c r="M118" s="55">
        <f>ROUND(IF('Indicator Data'!J121=0,0,IF(LOG('Indicator Data'!J121)&gt;M$195,10,IF(LOG('Indicator Data'!J121)&lt;M$194,0,10-(M$195-LOG('Indicator Data'!J121))/(M$195-M$194)*10))),1)</f>
        <v>7.2</v>
      </c>
      <c r="N118" s="56">
        <f>'Indicator Data'!C121/'Indicator Data'!$CB121</f>
        <v>1.0761796777177457E-3</v>
      </c>
      <c r="O118" s="56">
        <f>'Indicator Data'!D121/'Indicator Data'!$CB121</f>
        <v>0</v>
      </c>
      <c r="P118" s="56">
        <f>IF(F118=0.1,"x",'Indicator Data'!E121/'Indicator Data'!$CB121)</f>
        <v>3.9546448981495801E-3</v>
      </c>
      <c r="Q118" s="56">
        <f>'Indicator Data'!F121/'Indicator Data'!$CB121</f>
        <v>3.1575181745453735E-6</v>
      </c>
      <c r="R118" s="56">
        <f>'Indicator Data'!G121/'Indicator Data'!$CB121</f>
        <v>0</v>
      </c>
      <c r="S118" s="56">
        <f>'Indicator Data'!H121/'Indicator Data'!$CB121</f>
        <v>0</v>
      </c>
      <c r="T118" s="56">
        <f>'Indicator Data'!I121/'Indicator Data'!$CB121</f>
        <v>0</v>
      </c>
      <c r="U118" s="56">
        <f>'Indicator Data'!J121/'Indicator Data'!$CB121</f>
        <v>2.2849503838306593E-4</v>
      </c>
      <c r="V118" s="55">
        <f t="shared" si="177"/>
        <v>5.4</v>
      </c>
      <c r="W118" s="55">
        <f t="shared" si="178"/>
        <v>0</v>
      </c>
      <c r="X118" s="55">
        <f t="shared" si="179"/>
        <v>3.1</v>
      </c>
      <c r="Y118" s="55">
        <f t="shared" si="180"/>
        <v>2.6</v>
      </c>
      <c r="Z118" s="55">
        <f t="shared" si="181"/>
        <v>6.7</v>
      </c>
      <c r="AA118" s="55">
        <f t="shared" si="182"/>
        <v>0</v>
      </c>
      <c r="AB118" s="55">
        <f t="shared" si="183"/>
        <v>0</v>
      </c>
      <c r="AC118" s="55">
        <f t="shared" si="184"/>
        <v>0</v>
      </c>
      <c r="AD118" s="55">
        <f t="shared" si="185"/>
        <v>0</v>
      </c>
      <c r="AE118" s="55">
        <f t="shared" si="186"/>
        <v>0</v>
      </c>
      <c r="AF118" s="55">
        <f t="shared" si="187"/>
        <v>0.1</v>
      </c>
      <c r="AG118" s="55">
        <f>ROUND(IF('Indicator Data'!K121=0,0,IF('Indicator Data'!K121&gt;AG$195,10,IF('Indicator Data'!K121&lt;AG$194,0,10-(AG$195-'Indicator Data'!K121)/(AG$195-AG$194)*10))),1)</f>
        <v>1.9</v>
      </c>
      <c r="AH118" s="55">
        <f t="shared" si="188"/>
        <v>7.2</v>
      </c>
      <c r="AI118" s="55">
        <f t="shared" si="189"/>
        <v>0.1</v>
      </c>
      <c r="AJ118" s="55">
        <f t="shared" si="190"/>
        <v>0</v>
      </c>
      <c r="AK118" s="55">
        <f t="shared" si="191"/>
        <v>0</v>
      </c>
      <c r="AL118" s="55">
        <f t="shared" si="192"/>
        <v>0</v>
      </c>
      <c r="AM118" s="55">
        <f t="shared" si="193"/>
        <v>0</v>
      </c>
      <c r="AN118" s="55">
        <f t="shared" si="194"/>
        <v>4.5</v>
      </c>
      <c r="AO118" s="183">
        <f t="shared" si="195"/>
        <v>4.8</v>
      </c>
      <c r="AP118" s="183">
        <f t="shared" si="148"/>
        <v>5.8</v>
      </c>
      <c r="AQ118" s="183">
        <f t="shared" si="196"/>
        <v>6.7</v>
      </c>
      <c r="AR118" s="183">
        <f t="shared" si="197"/>
        <v>0</v>
      </c>
      <c r="AS118" s="55">
        <f t="shared" si="198"/>
        <v>3.2</v>
      </c>
      <c r="AT118" s="55">
        <f>IF('Indicator Data'!L121="No data","x",IF('Indicator Data'!CC121&lt;1000,"x",ROUND((IF('Indicator Data'!L121&gt;AT$195,10,IF('Indicator Data'!L121&lt;AT$194,0,10-(AT$195-'Indicator Data'!L121)/(AT$195-AT$194)*10))),1)))</f>
        <v>9.1</v>
      </c>
      <c r="AU118" s="183">
        <f t="shared" si="199"/>
        <v>6.2</v>
      </c>
      <c r="AV118" s="55">
        <f>IF('Indicator Data'!M121="No data","x",ROUND(IF('Indicator Data'!M121=0,0,IF(LOG('Indicator Data'!M121)&gt;AV$195,10,IF(LOG('Indicator Data'!M121)&lt;AV$194,0,10-(AV$195-LOG('Indicator Data'!M121))/(AV$195-AV$194)*10))),1))</f>
        <v>0</v>
      </c>
      <c r="AW118" s="56">
        <f>IF(AV118="x","x",'Indicator Data'!M121/'Indicator Data'!$CB121)</f>
        <v>0</v>
      </c>
      <c r="AX118" s="55">
        <f t="shared" si="149"/>
        <v>0</v>
      </c>
      <c r="AY118" s="55">
        <f t="shared" si="150"/>
        <v>0</v>
      </c>
      <c r="AZ118" s="55">
        <f>IF('Indicator Data'!N121="No data","x",ROUND(IF('Indicator Data'!N121=0,0,IF(LOG('Indicator Data'!N121)&gt;AZ$195,10,IF(LOG('Indicator Data'!N121)&lt;AZ$194,0,10-(AZ$195-LOG('Indicator Data'!N121))/(AZ$195-AZ$194)*10))),1))</f>
        <v>0</v>
      </c>
      <c r="BA118" s="56">
        <f>IF(AZ118="x","x",'Indicator Data'!N121/'Indicator Data'!$CB121)</f>
        <v>0</v>
      </c>
      <c r="BB118" s="55">
        <f t="shared" si="151"/>
        <v>0</v>
      </c>
      <c r="BC118" s="55">
        <f t="shared" si="152"/>
        <v>0</v>
      </c>
      <c r="BD118" s="55">
        <f>IF('Indicator Data'!O121="No data","x",ROUND(IF('Indicator Data'!O121=0,0,IF(LOG('Indicator Data'!O121)&gt;BD$195,10,IF(LOG('Indicator Data'!O121)&lt;BD$194,0,10-(BD$195-LOG('Indicator Data'!O121))/(BD$195-BD$194)*10))),1))</f>
        <v>0</v>
      </c>
      <c r="BE118" s="56">
        <f>IF(BD118="x","x",'Indicator Data'!O121/'Indicator Data'!$CB121)</f>
        <v>0</v>
      </c>
      <c r="BF118" s="55">
        <f t="shared" si="153"/>
        <v>0</v>
      </c>
      <c r="BG118" s="55">
        <f t="shared" si="154"/>
        <v>0</v>
      </c>
      <c r="BH118" s="55">
        <f>IF('Indicator Data'!P121="No data","x",ROUND(IF('Indicator Data'!P121=0,0,IF(LOG('Indicator Data'!P121)&gt;BH$195,10,IF(LOG('Indicator Data'!P121)&lt;BH$194,0,10-(BH$195-LOG('Indicator Data'!P121))/(BH$195-BH$194)*10))),1))</f>
        <v>0</v>
      </c>
      <c r="BI118" s="56">
        <f>IF(BH118="x","x",'Indicator Data'!P121/'Indicator Data'!$CB121)</f>
        <v>0</v>
      </c>
      <c r="BJ118" s="55">
        <f t="shared" si="155"/>
        <v>0</v>
      </c>
      <c r="BK118" s="55">
        <f t="shared" si="156"/>
        <v>0</v>
      </c>
      <c r="BL118" s="55">
        <f t="shared" si="157"/>
        <v>0</v>
      </c>
      <c r="BM118" s="55">
        <f>ROUND(IF('Indicator Data'!Q121=0,0,IF(LOG('Indicator Data'!Q121)&gt;BM$195,10,IF(LOG('Indicator Data'!Q121)&lt;BM$194,0,10-(BM$195-LOG('Indicator Data'!Q121))/(BM$195-BM$194)*10))),1)</f>
        <v>0</v>
      </c>
      <c r="BN118" s="55">
        <f>ROUND(IF('Indicator Data'!R121=0,0,IF(LOG('Indicator Data'!R121)&gt;BN$195,10,IF(LOG('Indicator Data'!R121)&lt;BN$194,0,10-(BN$195-LOG('Indicator Data'!R121))/(BN$195-BN$194)*10))),1)</f>
        <v>0</v>
      </c>
      <c r="BO118" s="55">
        <f t="shared" si="158"/>
        <v>0</v>
      </c>
      <c r="BP118" s="56">
        <f>'Indicator Data'!Q121/'Indicator Data'!$CB121</f>
        <v>0</v>
      </c>
      <c r="BQ118" s="56">
        <f>'Indicator Data'!R121/'Indicator Data'!$CB121</f>
        <v>0</v>
      </c>
      <c r="BR118" s="55">
        <f t="shared" si="200"/>
        <v>0</v>
      </c>
      <c r="BS118" s="55">
        <f t="shared" si="201"/>
        <v>0</v>
      </c>
      <c r="BT118" s="55">
        <f t="shared" si="135"/>
        <v>0</v>
      </c>
      <c r="BU118" s="55">
        <f t="shared" si="159"/>
        <v>0</v>
      </c>
      <c r="BV118" s="55">
        <f>ROUND(IF('Indicator Data'!S121=0,0,IF(LOG('Indicator Data'!S121)&gt;BV$195,10,IF(LOG('Indicator Data'!S121)&lt;BV$194,0,10-(BV$195-LOG('Indicator Data'!S121))/(BV$195-BV$194)*10))),1)</f>
        <v>0</v>
      </c>
      <c r="BW118" s="55">
        <f>ROUND(IF('Indicator Data'!T121=0,0,IF(LOG('Indicator Data'!T121)&gt;BW$195,10,IF(LOG('Indicator Data'!T121)&lt;BW$194,0,10-(BW$195-LOG('Indicator Data'!T121))/(BW$195-BW$194)*10))),1)</f>
        <v>0</v>
      </c>
      <c r="BX118" s="55">
        <f t="shared" si="160"/>
        <v>0</v>
      </c>
      <c r="BY118" s="56">
        <f>'Indicator Data'!S121/'Indicator Data'!$CB121</f>
        <v>0</v>
      </c>
      <c r="BZ118" s="56">
        <f>'Indicator Data'!T121/'Indicator Data'!$CB121</f>
        <v>0</v>
      </c>
      <c r="CA118" s="55">
        <f t="shared" si="202"/>
        <v>0</v>
      </c>
      <c r="CB118" s="55">
        <f t="shared" si="203"/>
        <v>0</v>
      </c>
      <c r="CC118" s="55">
        <f t="shared" si="161"/>
        <v>0</v>
      </c>
      <c r="CD118" s="55">
        <f t="shared" si="162"/>
        <v>0</v>
      </c>
      <c r="CE118" s="55">
        <f t="shared" si="163"/>
        <v>0</v>
      </c>
      <c r="CF118" s="55">
        <f>ROUND(IF('Indicator Data'!U121=0,0,IF(LOG('Indicator Data'!U121)&gt;CF$195,10,IF(LOG('Indicator Data'!U121)&lt;CF$194,0,10-(CF$195-LOG('Indicator Data'!U121))/(CF$195-CF$194)*10))),1)</f>
        <v>7.2</v>
      </c>
      <c r="CG118" s="56">
        <f>'Indicator Data'!U121/'Indicator Data'!$CB121</f>
        <v>3.0811001508265008E-2</v>
      </c>
      <c r="CH118" s="55">
        <f t="shared" si="204"/>
        <v>0.3</v>
      </c>
      <c r="CI118" s="55">
        <f t="shared" si="164"/>
        <v>4.5999999999999996</v>
      </c>
      <c r="CJ118" s="55">
        <f>ROUND(IF('Indicator Data'!V121=0,0,IF(LOG('Indicator Data'!V121)&gt;CJ$195,10,IF(LOG('Indicator Data'!V121)&lt;CJ$194,0,10-(CJ$195-LOG('Indicator Data'!V121))/(CJ$195-CJ$194)*10))),1)</f>
        <v>9</v>
      </c>
      <c r="CK118" s="56">
        <f>IF('Indicator Data'!V121/'Indicator Data'!$CB121&gt;1,1,'Indicator Data'!V121/'Indicator Data'!$CB121)</f>
        <v>0.57908864580904706</v>
      </c>
      <c r="CL118" s="55">
        <f t="shared" si="205"/>
        <v>5.8</v>
      </c>
      <c r="CM118" s="55">
        <f t="shared" si="165"/>
        <v>7.8</v>
      </c>
      <c r="CN118" s="55">
        <f>ROUND(IF('Indicator Data'!W121=0,0,IF(LOG('Indicator Data'!W121)&gt;CN$195,10,IF(LOG('Indicator Data'!W121)&lt;CN$194,0,10-(CN$195-LOG('Indicator Data'!W121))/(CN$195-CN$194)*10))),1)</f>
        <v>7.2</v>
      </c>
      <c r="CO118" s="56">
        <f>'Indicator Data'!W121/'Indicator Data'!$CB121</f>
        <v>3.14341754951242E-2</v>
      </c>
      <c r="CP118" s="55">
        <f t="shared" si="206"/>
        <v>0.3</v>
      </c>
      <c r="CQ118" s="55">
        <f t="shared" si="166"/>
        <v>4.5999999999999996</v>
      </c>
      <c r="CR118" s="55">
        <f t="shared" si="207"/>
        <v>4.8</v>
      </c>
      <c r="CS118" s="55">
        <f>IF('Indicator Data'!BR121="No data","x",ROUND(IF('Indicator Data'!BR121&gt;CS$195,0,IF('Indicator Data'!BR121&lt;CS$194,10,(CS$195-'Indicator Data'!BR121)/(CS$195-CS$194)*10)),1))</f>
        <v>1.3</v>
      </c>
      <c r="CT118" s="55">
        <f>IF('Indicator Data'!BS121="No data","x",ROUND(IF('Indicator Data'!BS121&gt;CT$195,0,IF('Indicator Data'!BS121&lt;CT$194,10,(CT$195-'Indicator Data'!BS121)/(CT$195-CT$194)*10)),1))</f>
        <v>2.2000000000000002</v>
      </c>
      <c r="CU118" s="55" t="str">
        <f>IF('Indicator Data'!AC121="No data","x",ROUND(IF('Indicator Data'!AC121&gt;CU$195,0,IF('Indicator Data'!AC121&lt;CU$194,10,(CU$195-'Indicator Data'!AC121)/(CU$195-CU$194)*10)),1))</f>
        <v>x</v>
      </c>
      <c r="CV118" s="55">
        <f t="shared" si="208"/>
        <v>1.8</v>
      </c>
      <c r="CW118" s="55">
        <f>IF('Indicator Data'!X121="No data","x",ROUND(IF(LOG('Indicator Data'!X121)&gt;CW$195,10,IF(LOG('Indicator Data'!X121)&lt;CW$194,0,10-(CW$195-LOG('Indicator Data'!X121))/(CW$195-CW$194)*10)),1))</f>
        <v>6.4</v>
      </c>
      <c r="CX118" s="55">
        <f>IF('Indicator Data'!Y121="No data","x",ROUND(IF('Indicator Data'!Y121&gt;CX$195,10,IF('Indicator Data'!Y121&lt;CX$194,0,10-(CX$195-'Indicator Data'!Y121)/(CX$195-CX$194)*10)),1))</f>
        <v>4.3</v>
      </c>
      <c r="CY118" s="55">
        <f>IF('Indicator Data'!Z121="No data","x",ROUND(IF('Indicator Data'!Z121&gt;CY$195,10,IF('Indicator Data'!Z121&lt;CY$194,0,10-(CY$195-'Indicator Data'!Z121)/(CY$195-CY$194)*10)),1))</f>
        <v>6.2</v>
      </c>
      <c r="CZ118" s="55">
        <f>IF('Indicator Data'!AA121="No data","x",ROUND(IF('Indicator Data'!AA121&gt;CZ$195,10,IF('Indicator Data'!AA121&lt;CZ$194,0,10-(CZ$195-'Indicator Data'!AA121)/(CZ$195-CZ$194)*10)),1))</f>
        <v>8.1</v>
      </c>
      <c r="DA118" s="55">
        <f t="shared" si="167"/>
        <v>6.3</v>
      </c>
      <c r="DB118" s="55">
        <f t="shared" si="168"/>
        <v>4.8</v>
      </c>
      <c r="DC118" s="55">
        <f>IF('Indicator Data'!AF121="No data","x",ROUND(IF('Indicator Data'!AF121&gt;DC$195,10,IF('Indicator Data'!AF121&lt;DC$194,0,10-(DC$195-'Indicator Data'!AF121)/(DC$195-DC$194)*10)),1))</f>
        <v>1.1000000000000001</v>
      </c>
      <c r="DD118" s="55">
        <f>IF('Indicator Data'!AG121="No data","x",ROUND(IF('Indicator Data'!AG121&gt;DD$195,10,IF('Indicator Data'!AG121&lt;DD$194,0,10-(DD$195-'Indicator Data'!AG121)/(DD$195-DD$194)*10)),1))</f>
        <v>2.8</v>
      </c>
      <c r="DE118" s="55">
        <f t="shared" si="169"/>
        <v>4.8</v>
      </c>
      <c r="DF118" s="55">
        <f>IF('Indicator Data'!AB121="No data","x",ROUND(IF('Indicator Data'!AB121&gt;DF$195,10,IF('Indicator Data'!AB121&lt;DF$194,0,10-(DF$195-'Indicator Data'!AB121)/(DF$195-DF$194)*10)),1))</f>
        <v>2.4</v>
      </c>
      <c r="DG118" s="55">
        <f t="shared" si="170"/>
        <v>2</v>
      </c>
      <c r="DH118" s="184">
        <f>IF('Indicator Data'!AD121="No data","x",'Indicator Data'!AD121/'Indicator Data'!$CA121)</f>
        <v>7.1068672682315413E-5</v>
      </c>
      <c r="DI118" s="55">
        <f t="shared" si="171"/>
        <v>9.3000000000000007</v>
      </c>
      <c r="DJ118" s="55">
        <f>IF('Indicator Data'!AE121="No data","x",ROUND(IF('Indicator Data'!AE121&gt;DJ$195,0,IF('Indicator Data'!AE121&lt;DJ$194,10,(DJ$195-'Indicator Data'!AE121)/(DJ$195-DJ$194)*10)),1))</f>
        <v>2</v>
      </c>
      <c r="DK118" s="55">
        <f t="shared" si="172"/>
        <v>5.7</v>
      </c>
      <c r="DL118" s="55">
        <f t="shared" si="173"/>
        <v>4.2</v>
      </c>
      <c r="DM118" s="57">
        <f t="shared" si="209"/>
        <v>3.7</v>
      </c>
      <c r="DN118" s="58">
        <f t="shared" si="210"/>
        <v>4.9000000000000004</v>
      </c>
      <c r="DO118" s="55">
        <f>ROUND(IF('Indicator Data'!AH121=0,0,IF('Indicator Data'!AH121&gt;DO$195,10,IF('Indicator Data'!AH121&lt;DO$194,0,10-(DO$195-'Indicator Data'!AH121)/(DO$195-DO$194)*10))),1)</f>
        <v>4.4000000000000004</v>
      </c>
      <c r="DP118" s="55">
        <f>ROUND(IF('Indicator Data'!AI121=0,0,IF(LOG('Indicator Data'!AI121)&gt;LOG(DP$195),10,IF(LOG('Indicator Data'!AI121)&lt;LOG(DP$194),0,10-(LOG(DP$195)-LOG('Indicator Data'!AI121))/(LOG(DP$195)-LOG(DP$194))*10))),1)</f>
        <v>6.9</v>
      </c>
      <c r="DQ118" s="57">
        <f t="shared" si="211"/>
        <v>5.8</v>
      </c>
      <c r="DR118" s="55">
        <f>'Indicator Data'!AJ121</f>
        <v>0</v>
      </c>
      <c r="DS118" s="55">
        <f>'Indicator Data'!AK121</f>
        <v>0</v>
      </c>
      <c r="DT118" s="57">
        <f t="shared" si="212"/>
        <v>0</v>
      </c>
      <c r="DU118" s="58">
        <f t="shared" si="213"/>
        <v>4.0999999999999996</v>
      </c>
      <c r="DV118" s="15"/>
      <c r="DW118" s="103"/>
    </row>
    <row r="119" spans="1:127" s="4" customFormat="1" x14ac:dyDescent="0.25">
      <c r="A119" s="121" t="str">
        <f>'Indicator Data'!A122</f>
        <v>Mozambique</v>
      </c>
      <c r="B119" s="59" t="str">
        <f>'Indicator Data'!B122</f>
        <v>MOZ</v>
      </c>
      <c r="C119" s="55">
        <f>ROUND(IF('Indicator Data'!C122=0,0.1,IF(LOG('Indicator Data'!C122)&gt;C$195,10,IF(LOG('Indicator Data'!C122)&lt;C$194,0,10-(C$195-LOG('Indicator Data'!C122))/(C$195-C$194)*10))),1)</f>
        <v>8.1</v>
      </c>
      <c r="D119" s="55">
        <f>ROUND(IF('Indicator Data'!D122=0,0.1,IF(LOG('Indicator Data'!D122)&gt;D$195,10,IF(LOG('Indicator Data'!D122)&lt;D$194,0,10-(D$195-LOG('Indicator Data'!D122))/(D$195-D$194)*10))),1)</f>
        <v>0.1</v>
      </c>
      <c r="E119" s="55">
        <f t="shared" si="174"/>
        <v>5.4</v>
      </c>
      <c r="F119" s="55">
        <f>IF('Indicator Data'!E122="No data",0.1,(ROUND(IF('Indicator Data'!E122=0,0,IF(LOG('Indicator Data'!E122)&gt;F$195,10,IF(LOG('Indicator Data'!E122)&lt;F$194,0,10-(F$195-LOG('Indicator Data'!E122))/(F$195-F$194)*10))),1)))</f>
        <v>8</v>
      </c>
      <c r="G119" s="55">
        <f>ROUND(IF('Indicator Data'!F122=0,0,IF(LOG('Indicator Data'!F122)&gt;G$195,10,IF(LOG('Indicator Data'!F122)&lt;G$194,0,10-(G$195-LOG('Indicator Data'!F122))/(G$195-G$194)*10))),1)</f>
        <v>6</v>
      </c>
      <c r="H119" s="55">
        <f>ROUND(IF('Indicator Data'!G122=0,0,IF(LOG('Indicator Data'!G122)&gt;H$195,10,IF(LOG('Indicator Data'!G122)&lt;H$194,0,10-(H$195-LOG('Indicator Data'!G122))/(H$195-H$194)*10))),1)</f>
        <v>7.6</v>
      </c>
      <c r="I119" s="55">
        <f>ROUND(IF('Indicator Data'!H122=0,0,IF(LOG('Indicator Data'!H122)&gt;I$195,10,IF(LOG('Indicator Data'!H122)&lt;I$194,0,10-(I$195-LOG('Indicator Data'!H122))/(I$195-I$194)*10))),1)</f>
        <v>8</v>
      </c>
      <c r="J119" s="55">
        <f t="shared" si="175"/>
        <v>7.8</v>
      </c>
      <c r="K119" s="55">
        <f>ROUND(IF('Indicator Data'!I122=0,0,IF(LOG('Indicator Data'!I122)&gt;K$195,10,IF(LOG('Indicator Data'!I122)&lt;K$194,0,10-(K$195-LOG('Indicator Data'!I122))/(K$195-K$194)*10))),1)</f>
        <v>7.1</v>
      </c>
      <c r="L119" s="55">
        <f t="shared" si="176"/>
        <v>7.5</v>
      </c>
      <c r="M119" s="55">
        <f>ROUND(IF('Indicator Data'!J122=0,0,IF(LOG('Indicator Data'!J122)&gt;M$195,10,IF(LOG('Indicator Data'!J122)&lt;M$194,0,10-(M$195-LOG('Indicator Data'!J122))/(M$195-M$194)*10))),1)</f>
        <v>10</v>
      </c>
      <c r="N119" s="56">
        <f>'Indicator Data'!C122/'Indicator Data'!$CB122</f>
        <v>6.2027888194641969E-4</v>
      </c>
      <c r="O119" s="56">
        <f>'Indicator Data'!D122/'Indicator Data'!$CB122</f>
        <v>0</v>
      </c>
      <c r="P119" s="56">
        <f>IF(F119=0.1,"x",'Indicator Data'!E122/'Indicator Data'!$CB122)</f>
        <v>5.5651195690244858E-3</v>
      </c>
      <c r="Q119" s="56">
        <f>'Indicator Data'!F122/'Indicator Data'!$CB122</f>
        <v>1.519097936657638E-6</v>
      </c>
      <c r="R119" s="56">
        <f>'Indicator Data'!G122/'Indicator Data'!$CB122</f>
        <v>3.897203889337301E-3</v>
      </c>
      <c r="S119" s="56">
        <f>'Indicator Data'!H122/'Indicator Data'!$CB122</f>
        <v>1.5027482747510408E-4</v>
      </c>
      <c r="T119" s="56">
        <f>'Indicator Data'!I122/'Indicator Data'!$CB122</f>
        <v>1.2018596747415651E-3</v>
      </c>
      <c r="U119" s="56">
        <f>'Indicator Data'!J122/'Indicator Data'!$CB122</f>
        <v>9.5159397931662212E-3</v>
      </c>
      <c r="V119" s="55">
        <f t="shared" si="177"/>
        <v>3.1</v>
      </c>
      <c r="W119" s="55">
        <f t="shared" si="178"/>
        <v>0</v>
      </c>
      <c r="X119" s="55">
        <f t="shared" si="179"/>
        <v>1.7</v>
      </c>
      <c r="Y119" s="55">
        <f t="shared" si="180"/>
        <v>3.7</v>
      </c>
      <c r="Z119" s="55">
        <f t="shared" si="181"/>
        <v>6</v>
      </c>
      <c r="AA119" s="55">
        <f t="shared" si="182"/>
        <v>2.2000000000000002</v>
      </c>
      <c r="AB119" s="55">
        <f t="shared" si="183"/>
        <v>0.3</v>
      </c>
      <c r="AC119" s="55">
        <f t="shared" si="184"/>
        <v>1.3</v>
      </c>
      <c r="AD119" s="55">
        <f t="shared" si="185"/>
        <v>1.2</v>
      </c>
      <c r="AE119" s="55">
        <f t="shared" si="186"/>
        <v>1.3</v>
      </c>
      <c r="AF119" s="55">
        <f t="shared" si="187"/>
        <v>3.2</v>
      </c>
      <c r="AG119" s="55">
        <f>ROUND(IF('Indicator Data'!K122=0,0,IF('Indicator Data'!K122&gt;AG$195,10,IF('Indicator Data'!K122&lt;AG$194,0,10-(AG$195-'Indicator Data'!K122)/(AG$195-AG$194)*10))),1)</f>
        <v>10</v>
      </c>
      <c r="AH119" s="55">
        <f t="shared" si="188"/>
        <v>5.6</v>
      </c>
      <c r="AI119" s="55">
        <f t="shared" si="189"/>
        <v>0.1</v>
      </c>
      <c r="AJ119" s="55">
        <f t="shared" si="190"/>
        <v>4.9000000000000004</v>
      </c>
      <c r="AK119" s="55">
        <f t="shared" si="191"/>
        <v>4.2</v>
      </c>
      <c r="AL119" s="55">
        <f t="shared" si="192"/>
        <v>4.5999999999999996</v>
      </c>
      <c r="AM119" s="55">
        <f t="shared" si="193"/>
        <v>4.2</v>
      </c>
      <c r="AN119" s="55">
        <f t="shared" si="194"/>
        <v>8.1</v>
      </c>
      <c r="AO119" s="183">
        <f t="shared" si="195"/>
        <v>3.8</v>
      </c>
      <c r="AP119" s="183">
        <f t="shared" si="148"/>
        <v>6.3</v>
      </c>
      <c r="AQ119" s="183">
        <f t="shared" si="196"/>
        <v>6</v>
      </c>
      <c r="AR119" s="183">
        <f t="shared" si="197"/>
        <v>5.2</v>
      </c>
      <c r="AS119" s="55">
        <f t="shared" si="198"/>
        <v>9.1</v>
      </c>
      <c r="AT119" s="55">
        <f>IF('Indicator Data'!L122="No data","x",IF('Indicator Data'!CC122&lt;1000,"x",ROUND((IF('Indicator Data'!L122&gt;AT$195,10,IF('Indicator Data'!L122&lt;AT$194,0,10-(AT$195-'Indicator Data'!L122)/(AT$195-AT$194)*10))),1)))</f>
        <v>6.1</v>
      </c>
      <c r="AU119" s="183">
        <f t="shared" si="199"/>
        <v>7.6</v>
      </c>
      <c r="AV119" s="55">
        <f>IF('Indicator Data'!M122="No data","x",ROUND(IF('Indicator Data'!M122=0,0,IF(LOG('Indicator Data'!M122)&gt;AV$195,10,IF(LOG('Indicator Data'!M122)&lt;AV$194,0,10-(AV$195-LOG('Indicator Data'!M122))/(AV$195-AV$194)*10))),1))</f>
        <v>8.1999999999999993</v>
      </c>
      <c r="AW119" s="56">
        <f>IF(AV119="x","x",'Indicator Data'!M122/'Indicator Data'!$CB122)</f>
        <v>0.20759900199037185</v>
      </c>
      <c r="AX119" s="55">
        <f t="shared" si="149"/>
        <v>2.2999999999999998</v>
      </c>
      <c r="AY119" s="55">
        <f t="shared" si="150"/>
        <v>6</v>
      </c>
      <c r="AZ119" s="55">
        <f>IF('Indicator Data'!N122="No data","x",ROUND(IF('Indicator Data'!N122=0,0,IF(LOG('Indicator Data'!N122)&gt;AZ$195,10,IF(LOG('Indicator Data'!N122)&lt;AZ$194,0,10-(AZ$195-LOG('Indicator Data'!N122))/(AZ$195-AZ$194)*10))),1))</f>
        <v>6.6</v>
      </c>
      <c r="BA119" s="56">
        <f>IF(AZ119="x","x",'Indicator Data'!N122/'Indicator Data'!$CB122)</f>
        <v>3.2738493828172606E-3</v>
      </c>
      <c r="BB119" s="55">
        <f t="shared" si="151"/>
        <v>0.7</v>
      </c>
      <c r="BC119" s="55">
        <f t="shared" si="152"/>
        <v>4.3</v>
      </c>
      <c r="BD119" s="55">
        <f>IF('Indicator Data'!O122="No data","x",ROUND(IF('Indicator Data'!O122=0,0,IF(LOG('Indicator Data'!O122)&gt;BD$195,10,IF(LOG('Indicator Data'!O122)&lt;BD$194,0,10-(BD$195-LOG('Indicator Data'!O122))/(BD$195-BD$194)*10))),1))</f>
        <v>0</v>
      </c>
      <c r="BE119" s="56">
        <f>IF(BD119="x","x",'Indicator Data'!O122/'Indicator Data'!$CB122)</f>
        <v>0</v>
      </c>
      <c r="BF119" s="55">
        <f t="shared" si="153"/>
        <v>0</v>
      </c>
      <c r="BG119" s="55">
        <f t="shared" si="154"/>
        <v>0</v>
      </c>
      <c r="BH119" s="55">
        <f>IF('Indicator Data'!P122="No data","x",ROUND(IF('Indicator Data'!P122=0,0,IF(LOG('Indicator Data'!P122)&gt;BH$195,10,IF(LOG('Indicator Data'!P122)&lt;BH$194,0,10-(BH$195-LOG('Indicator Data'!P122))/(BH$195-BH$194)*10))),1))</f>
        <v>7.5</v>
      </c>
      <c r="BI119" s="56">
        <f>IF(BH119="x","x",'Indicator Data'!P122/'Indicator Data'!$CB122)</f>
        <v>1.1202040294312522E-2</v>
      </c>
      <c r="BJ119" s="55">
        <f t="shared" si="155"/>
        <v>1.1000000000000001</v>
      </c>
      <c r="BK119" s="55">
        <f t="shared" si="156"/>
        <v>5.0999999999999996</v>
      </c>
      <c r="BL119" s="55">
        <f t="shared" si="157"/>
        <v>4.2</v>
      </c>
      <c r="BM119" s="55">
        <f>ROUND(IF('Indicator Data'!Q122=0,0,IF(LOG('Indicator Data'!Q122)&gt;BM$195,10,IF(LOG('Indicator Data'!Q122)&lt;BM$194,0,10-(BM$195-LOG('Indicator Data'!Q122))/(BM$195-BM$194)*10))),1)</f>
        <v>9.1999999999999993</v>
      </c>
      <c r="BN119" s="55">
        <f>ROUND(IF('Indicator Data'!R122=0,0,IF(LOG('Indicator Data'!R122)&gt;BN$195,10,IF(LOG('Indicator Data'!R122)&lt;BN$194,0,10-(BN$195-LOG('Indicator Data'!R122))/(BN$195-BN$194)*10))),1)</f>
        <v>0</v>
      </c>
      <c r="BO119" s="55">
        <f t="shared" si="158"/>
        <v>3.0666666666666664</v>
      </c>
      <c r="BP119" s="56">
        <f>'Indicator Data'!Q122/'Indicator Data'!$CB122</f>
        <v>0.98136786231158524</v>
      </c>
      <c r="BQ119" s="56">
        <f>'Indicator Data'!R122/'Indicator Data'!$CB122</f>
        <v>0</v>
      </c>
      <c r="BR119" s="55">
        <f t="shared" si="200"/>
        <v>9.8000000000000007</v>
      </c>
      <c r="BS119" s="55">
        <f t="shared" si="201"/>
        <v>0</v>
      </c>
      <c r="BT119" s="55">
        <f t="shared" si="135"/>
        <v>3.2666666666666671</v>
      </c>
      <c r="BU119" s="55">
        <f t="shared" si="159"/>
        <v>3.2</v>
      </c>
      <c r="BV119" s="55">
        <f>ROUND(IF('Indicator Data'!S122=0,0,IF(LOG('Indicator Data'!S122)&gt;BV$195,10,IF(LOG('Indicator Data'!S122)&lt;BV$194,0,10-(BV$195-LOG('Indicator Data'!S122))/(BV$195-BV$194)*10))),1)</f>
        <v>4.5</v>
      </c>
      <c r="BW119" s="55">
        <f>ROUND(IF('Indicator Data'!T122=0,0,IF(LOG('Indicator Data'!T122)&gt;BW$195,10,IF(LOG('Indicator Data'!T122)&lt;BW$194,0,10-(BW$195-LOG('Indicator Data'!T122))/(BW$195-BW$194)*10))),1)</f>
        <v>9.1999999999999993</v>
      </c>
      <c r="BX119" s="55">
        <f t="shared" si="160"/>
        <v>7.6333333333333329</v>
      </c>
      <c r="BY119" s="56">
        <f>'Indicator Data'!S122/'Indicator Data'!$CB122</f>
        <v>5.1790032123918777E-4</v>
      </c>
      <c r="BZ119" s="56">
        <f>'Indicator Data'!T122/'Indicator Data'!$CB122</f>
        <v>0.97997128843351422</v>
      </c>
      <c r="CA119" s="55">
        <f t="shared" si="202"/>
        <v>0</v>
      </c>
      <c r="CB119" s="55">
        <f t="shared" si="203"/>
        <v>9.8000000000000007</v>
      </c>
      <c r="CC119" s="55">
        <f t="shared" si="161"/>
        <v>6.5333333333333341</v>
      </c>
      <c r="CD119" s="55">
        <f t="shared" si="162"/>
        <v>7.1</v>
      </c>
      <c r="CE119" s="55">
        <f t="shared" si="163"/>
        <v>5.5</v>
      </c>
      <c r="CF119" s="55">
        <f>ROUND(IF('Indicator Data'!U122=0,0,IF(LOG('Indicator Data'!U122)&gt;CF$195,10,IF(LOG('Indicator Data'!U122)&lt;CF$194,0,10-(CF$195-LOG('Indicator Data'!U122))/(CF$195-CF$194)*10))),1)</f>
        <v>8.6</v>
      </c>
      <c r="CG119" s="56">
        <f>'Indicator Data'!U122/'Indicator Data'!$CB122</f>
        <v>0.38664223676257087</v>
      </c>
      <c r="CH119" s="55">
        <f t="shared" si="204"/>
        <v>4.3</v>
      </c>
      <c r="CI119" s="55">
        <f t="shared" si="164"/>
        <v>7</v>
      </c>
      <c r="CJ119" s="55">
        <f>ROUND(IF('Indicator Data'!V122=0,0,IF(LOG('Indicator Data'!V122)&gt;CJ$195,10,IF(LOG('Indicator Data'!V122)&lt;CJ$194,0,10-(CJ$195-LOG('Indicator Data'!V122))/(CJ$195-CJ$194)*10))),1)</f>
        <v>9.1999999999999993</v>
      </c>
      <c r="CK119" s="56">
        <f>IF('Indicator Data'!V122/'Indicator Data'!$CB122&gt;1,1,'Indicator Data'!V122/'Indicator Data'!$CB122)</f>
        <v>0.94919828007210605</v>
      </c>
      <c r="CL119" s="55">
        <f t="shared" si="205"/>
        <v>9.5</v>
      </c>
      <c r="CM119" s="55">
        <f t="shared" si="165"/>
        <v>9.4</v>
      </c>
      <c r="CN119" s="55">
        <f>ROUND(IF('Indicator Data'!W122=0,0,IF(LOG('Indicator Data'!W122)&gt;CN$195,10,IF(LOG('Indicator Data'!W122)&lt;CN$194,0,10-(CN$195-LOG('Indicator Data'!W122))/(CN$195-CN$194)*10))),1)</f>
        <v>9.1</v>
      </c>
      <c r="CO119" s="56">
        <f>'Indicator Data'!W122/'Indicator Data'!$CB122</f>
        <v>0.79300378141307171</v>
      </c>
      <c r="CP119" s="55">
        <f t="shared" si="206"/>
        <v>7.9</v>
      </c>
      <c r="CQ119" s="55">
        <f t="shared" si="166"/>
        <v>8.6</v>
      </c>
      <c r="CR119" s="55">
        <f t="shared" si="207"/>
        <v>8</v>
      </c>
      <c r="CS119" s="55">
        <f>IF('Indicator Data'!BR122="No data","x",ROUND(IF('Indicator Data'!BR122&gt;CS$195,0,IF('Indicator Data'!BR122&lt;CS$194,10,(CS$195-'Indicator Data'!BR122)/(CS$195-CS$194)*10)),1))</f>
        <v>7.8</v>
      </c>
      <c r="CT119" s="55">
        <f>IF('Indicator Data'!BS122="No data","x",ROUND(IF('Indicator Data'!BS122&gt;CT$195,0,IF('Indicator Data'!BS122&lt;CT$194,10,(CT$195-'Indicator Data'!BS122)/(CT$195-CT$194)*10)),1))</f>
        <v>7.4</v>
      </c>
      <c r="CU119" s="55">
        <f>IF('Indicator Data'!AC122="No data","x",ROUND(IF('Indicator Data'!AC122&gt;CU$195,0,IF('Indicator Data'!AC122&lt;CU$194,10,(CU$195-'Indicator Data'!AC122)/(CU$195-CU$194)*10)),1))</f>
        <v>8.8000000000000007</v>
      </c>
      <c r="CV119" s="55">
        <f t="shared" si="208"/>
        <v>8</v>
      </c>
      <c r="CW119" s="55">
        <f>IF('Indicator Data'!X122="No data","x",ROUND(IF(LOG('Indicator Data'!X122)&gt;CW$195,10,IF(LOG('Indicator Data'!X122)&lt;CW$194,0,10-(CW$195-LOG('Indicator Data'!X122))/(CW$195-CW$194)*10)),1))</f>
        <v>5.2</v>
      </c>
      <c r="CX119" s="55">
        <f>IF('Indicator Data'!Y122="No data","x",ROUND(IF('Indicator Data'!Y122&gt;CX$195,10,IF('Indicator Data'!Y122&lt;CX$194,0,10-(CX$195-'Indicator Data'!Y122)/(CX$195-CX$194)*10)),1))</f>
        <v>8.8000000000000007</v>
      </c>
      <c r="CY119" s="55">
        <f>IF('Indicator Data'!Z122="No data","x",ROUND(IF('Indicator Data'!Z122&gt;CY$195,10,IF('Indicator Data'!Z122&lt;CY$194,0,10-(CY$195-'Indicator Data'!Z122)/(CY$195-CY$194)*10)),1))</f>
        <v>3.6</v>
      </c>
      <c r="CZ119" s="55">
        <f>IF('Indicator Data'!AA122="No data","x",ROUND(IF('Indicator Data'!AA122&gt;CZ$195,10,IF('Indicator Data'!AA122&lt;CZ$194,0,10-(CZ$195-'Indicator Data'!AA122)/(CZ$195-CZ$194)*10)),1))</f>
        <v>5.9</v>
      </c>
      <c r="DA119" s="55">
        <f t="shared" si="167"/>
        <v>5.9</v>
      </c>
      <c r="DB119" s="55">
        <f t="shared" si="168"/>
        <v>6.6</v>
      </c>
      <c r="DC119" s="55">
        <f>IF('Indicator Data'!AF122="No data","x",ROUND(IF('Indicator Data'!AF122&gt;DC$195,10,IF('Indicator Data'!AF122&lt;DC$194,0,10-(DC$195-'Indicator Data'!AF122)/(DC$195-DC$194)*10)),1))</f>
        <v>8.5</v>
      </c>
      <c r="DD119" s="55">
        <f>IF('Indicator Data'!AG122="No data","x",ROUND(IF('Indicator Data'!AG122&gt;DD$195,10,IF('Indicator Data'!AG122&lt;DD$194,0,10-(DD$195-'Indicator Data'!AG122)/(DD$195-DD$194)*10)),1))</f>
        <v>7.7</v>
      </c>
      <c r="DE119" s="55">
        <f t="shared" si="169"/>
        <v>6.6</v>
      </c>
      <c r="DF119" s="55">
        <f>IF('Indicator Data'!AB122="No data","x",ROUND(IF('Indicator Data'!AB122&gt;DF$195,10,IF('Indicator Data'!AB122&lt;DF$194,0,10-(DF$195-'Indicator Data'!AB122)/(DF$195-DF$194)*10)),1))</f>
        <v>9.1</v>
      </c>
      <c r="DG119" s="55">
        <f t="shared" si="170"/>
        <v>8.3000000000000007</v>
      </c>
      <c r="DH119" s="184">
        <f>IF('Indicator Data'!AD122="No data","x",'Indicator Data'!AD122/'Indicator Data'!$CA122)</f>
        <v>2.0088228156694635E-4</v>
      </c>
      <c r="DI119" s="55">
        <f t="shared" si="171"/>
        <v>8</v>
      </c>
      <c r="DJ119" s="55">
        <f>IF('Indicator Data'!AE122="No data","x",ROUND(IF('Indicator Data'!AE122&gt;DJ$195,0,IF('Indicator Data'!AE122&lt;DJ$194,10,(DJ$195-'Indicator Data'!AE122)/(DJ$195-DJ$194)*10)),1))</f>
        <v>4</v>
      </c>
      <c r="DK119" s="55">
        <f t="shared" si="172"/>
        <v>6</v>
      </c>
      <c r="DL119" s="55">
        <f t="shared" si="173"/>
        <v>7</v>
      </c>
      <c r="DM119" s="57">
        <f t="shared" si="209"/>
        <v>6.6</v>
      </c>
      <c r="DN119" s="58">
        <f t="shared" si="210"/>
        <v>6</v>
      </c>
      <c r="DO119" s="55">
        <f>ROUND(IF('Indicator Data'!AH122=0,0,IF('Indicator Data'!AH122&gt;DO$195,10,IF('Indicator Data'!AH122&lt;DO$194,0,10-(DO$195-'Indicator Data'!AH122)/(DO$195-DO$194)*10))),1)</f>
        <v>6.8</v>
      </c>
      <c r="DP119" s="55">
        <f>ROUND(IF('Indicator Data'!AI122=0,0,IF(LOG('Indicator Data'!AI122)&gt;LOG(DP$195),10,IF(LOG('Indicator Data'!AI122)&lt;LOG(DP$194),0,10-(LOG(DP$195)-LOG('Indicator Data'!AI122))/(LOG(DP$195)-LOG(DP$194))*10))),1)</f>
        <v>6.4</v>
      </c>
      <c r="DQ119" s="57">
        <f t="shared" si="211"/>
        <v>6.6</v>
      </c>
      <c r="DR119" s="55">
        <f>'Indicator Data'!AJ122</f>
        <v>0</v>
      </c>
      <c r="DS119" s="55">
        <f>'Indicator Data'!AK122</f>
        <v>0</v>
      </c>
      <c r="DT119" s="57">
        <f t="shared" si="212"/>
        <v>0</v>
      </c>
      <c r="DU119" s="58">
        <f t="shared" si="213"/>
        <v>4.5999999999999996</v>
      </c>
      <c r="DV119" s="15"/>
      <c r="DW119" s="103"/>
    </row>
    <row r="120" spans="1:127" s="4" customFormat="1" x14ac:dyDescent="0.25">
      <c r="A120" s="121" t="str">
        <f>'Indicator Data'!A123</f>
        <v>Myanmar</v>
      </c>
      <c r="B120" s="59" t="str">
        <f>'Indicator Data'!B123</f>
        <v>MMR</v>
      </c>
      <c r="C120" s="55">
        <f>ROUND(IF('Indicator Data'!C123=0,0.1,IF(LOG('Indicator Data'!C123)&gt;C$195,10,IF(LOG('Indicator Data'!C123)&lt;C$194,0,10-(C$195-LOG('Indicator Data'!C123))/(C$195-C$194)*10))),1)</f>
        <v>10</v>
      </c>
      <c r="D120" s="55">
        <f>ROUND(IF('Indicator Data'!D123=0,0.1,IF(LOG('Indicator Data'!D123)&gt;D$195,10,IF(LOG('Indicator Data'!D123)&lt;D$194,0,10-(D$195-LOG('Indicator Data'!D123))/(D$195-D$194)*10))),1)</f>
        <v>10</v>
      </c>
      <c r="E120" s="55">
        <f t="shared" si="174"/>
        <v>10</v>
      </c>
      <c r="F120" s="55">
        <f>IF('Indicator Data'!E123="No data",0.1,(ROUND(IF('Indicator Data'!E123=0,0,IF(LOG('Indicator Data'!E123)&gt;F$195,10,IF(LOG('Indicator Data'!E123)&lt;F$194,0,10-(F$195-LOG('Indicator Data'!E123))/(F$195-F$194)*10))),1)))</f>
        <v>9.8000000000000007</v>
      </c>
      <c r="G120" s="55">
        <f>ROUND(IF('Indicator Data'!F123=0,0,IF(LOG('Indicator Data'!F123)&gt;G$195,10,IF(LOG('Indicator Data'!F123)&lt;G$194,0,10-(G$195-LOG('Indicator Data'!F123))/(G$195-G$194)*10))),1)</f>
        <v>8.8000000000000007</v>
      </c>
      <c r="H120" s="55">
        <f>ROUND(IF('Indicator Data'!G123=0,0,IF(LOG('Indicator Data'!G123)&gt;H$195,10,IF(LOG('Indicator Data'!G123)&lt;H$194,0,10-(H$195-LOG('Indicator Data'!G123))/(H$195-H$194)*10))),1)</f>
        <v>8.1999999999999993</v>
      </c>
      <c r="I120" s="55">
        <f>ROUND(IF('Indicator Data'!H123=0,0,IF(LOG('Indicator Data'!H123)&gt;I$195,10,IF(LOG('Indicator Data'!H123)&lt;I$194,0,10-(I$195-LOG('Indicator Data'!H123))/(I$195-I$194)*10))),1)</f>
        <v>7.6</v>
      </c>
      <c r="J120" s="55">
        <f t="shared" si="175"/>
        <v>7.9</v>
      </c>
      <c r="K120" s="55">
        <f>ROUND(IF('Indicator Data'!I123=0,0,IF(LOG('Indicator Data'!I123)&gt;K$195,10,IF(LOG('Indicator Data'!I123)&lt;K$194,0,10-(K$195-LOG('Indicator Data'!I123))/(K$195-K$194)*10))),1)</f>
        <v>8</v>
      </c>
      <c r="L120" s="55">
        <f t="shared" si="176"/>
        <v>8</v>
      </c>
      <c r="M120" s="55">
        <f>ROUND(IF('Indicator Data'!J123=0,0,IF(LOG('Indicator Data'!J123)&gt;M$195,10,IF(LOG('Indicator Data'!J123)&lt;M$194,0,10-(M$195-LOG('Indicator Data'!J123))/(M$195-M$194)*10))),1)</f>
        <v>0</v>
      </c>
      <c r="N120" s="56">
        <f>'Indicator Data'!C123/'Indicator Data'!$CB123</f>
        <v>1.8851018918514023E-3</v>
      </c>
      <c r="O120" s="56">
        <f>'Indicator Data'!D123/'Indicator Data'!$CB123</f>
        <v>2.5610729190485098E-4</v>
      </c>
      <c r="P120" s="56">
        <f>IF(F120=0.1,"x",'Indicator Data'!E123/'Indicator Data'!$CB123)</f>
        <v>1.5249326521705032E-2</v>
      </c>
      <c r="Q120" s="56">
        <f>'Indicator Data'!F123/'Indicator Data'!$CB123</f>
        <v>3.3534947015140184E-5</v>
      </c>
      <c r="R120" s="56">
        <f>'Indicator Data'!G123/'Indicator Data'!$CB123</f>
        <v>3.6700072114691958E-3</v>
      </c>
      <c r="S120" s="56">
        <f>'Indicator Data'!H123/'Indicator Data'!$CB123</f>
        <v>4.1023822541342394E-5</v>
      </c>
      <c r="T120" s="56">
        <f>'Indicator Data'!I123/'Indicator Data'!$CB123</f>
        <v>1.8668372377232359E-3</v>
      </c>
      <c r="U120" s="56">
        <f>'Indicator Data'!J123/'Indicator Data'!$CB123</f>
        <v>0</v>
      </c>
      <c r="V120" s="55">
        <f t="shared" si="177"/>
        <v>9.4</v>
      </c>
      <c r="W120" s="55">
        <f t="shared" si="178"/>
        <v>2.6</v>
      </c>
      <c r="X120" s="55">
        <f t="shared" si="179"/>
        <v>7.3</v>
      </c>
      <c r="Y120" s="55">
        <f t="shared" si="180"/>
        <v>10</v>
      </c>
      <c r="Z120" s="55">
        <f t="shared" si="181"/>
        <v>8.9</v>
      </c>
      <c r="AA120" s="55">
        <f t="shared" si="182"/>
        <v>2</v>
      </c>
      <c r="AB120" s="55">
        <f t="shared" si="183"/>
        <v>0.1</v>
      </c>
      <c r="AC120" s="55">
        <f t="shared" si="184"/>
        <v>1.1000000000000001</v>
      </c>
      <c r="AD120" s="55">
        <f t="shared" si="185"/>
        <v>1.9</v>
      </c>
      <c r="AE120" s="55">
        <f t="shared" si="186"/>
        <v>1.5</v>
      </c>
      <c r="AF120" s="55">
        <f t="shared" si="187"/>
        <v>0</v>
      </c>
      <c r="AG120" s="55">
        <f>ROUND(IF('Indicator Data'!K123=0,0,IF('Indicator Data'!K123&gt;AG$195,10,IF('Indicator Data'!K123&lt;AG$194,0,10-(AG$195-'Indicator Data'!K123)/(AG$195-AG$194)*10))),1)</f>
        <v>0</v>
      </c>
      <c r="AH120" s="55">
        <f t="shared" si="188"/>
        <v>9.6999999999999993</v>
      </c>
      <c r="AI120" s="55">
        <f t="shared" si="189"/>
        <v>6.3</v>
      </c>
      <c r="AJ120" s="55">
        <f t="shared" si="190"/>
        <v>5.0999999999999996</v>
      </c>
      <c r="AK120" s="55">
        <f t="shared" si="191"/>
        <v>3.9</v>
      </c>
      <c r="AL120" s="55">
        <f t="shared" si="192"/>
        <v>4.5</v>
      </c>
      <c r="AM120" s="55">
        <f t="shared" si="193"/>
        <v>5</v>
      </c>
      <c r="AN120" s="55">
        <f t="shared" si="194"/>
        <v>0</v>
      </c>
      <c r="AO120" s="183">
        <f t="shared" si="195"/>
        <v>9.1</v>
      </c>
      <c r="AP120" s="183">
        <f t="shared" si="148"/>
        <v>9.9</v>
      </c>
      <c r="AQ120" s="183">
        <f t="shared" si="196"/>
        <v>8.9</v>
      </c>
      <c r="AR120" s="183">
        <f t="shared" si="197"/>
        <v>5.6</v>
      </c>
      <c r="AS120" s="55">
        <f t="shared" si="198"/>
        <v>0</v>
      </c>
      <c r="AT120" s="55">
        <f>IF('Indicator Data'!L123="No data","x",IF('Indicator Data'!CC123&lt;1000,"x",ROUND((IF('Indicator Data'!L123&gt;AT$195,10,IF('Indicator Data'!L123&lt;AT$194,0,10-(AT$195-'Indicator Data'!L123)/(AT$195-AT$194)*10))),1)))</f>
        <v>2</v>
      </c>
      <c r="AU120" s="183">
        <f t="shared" si="199"/>
        <v>1</v>
      </c>
      <c r="AV120" s="55">
        <f>IF('Indicator Data'!M123="No data","x",ROUND(IF('Indicator Data'!M123=0,0,IF(LOG('Indicator Data'!M123)&gt;AV$195,10,IF(LOG('Indicator Data'!M123)&lt;AV$194,0,10-(AV$195-LOG('Indicator Data'!M123))/(AV$195-AV$194)*10))),1))</f>
        <v>8.9</v>
      </c>
      <c r="AW120" s="56">
        <f>IF(AV120="x","x",'Indicator Data'!M123/'Indicator Data'!$CB123)</f>
        <v>0.30765095358228928</v>
      </c>
      <c r="AX120" s="55">
        <f t="shared" si="149"/>
        <v>3.4</v>
      </c>
      <c r="AY120" s="55">
        <f t="shared" si="150"/>
        <v>7</v>
      </c>
      <c r="AZ120" s="55" t="str">
        <f>IF('Indicator Data'!N123="No data","x",ROUND(IF('Indicator Data'!N123=0,0,IF(LOG('Indicator Data'!N123)&gt;AZ$195,10,IF(LOG('Indicator Data'!N123)&lt;AZ$194,0,10-(AZ$195-LOG('Indicator Data'!N123))/(AZ$195-AZ$194)*10))),1))</f>
        <v>x</v>
      </c>
      <c r="BA120" s="56" t="str">
        <f>IF(AZ120="x","x",'Indicator Data'!N123/'Indicator Data'!$CB123)</f>
        <v>x</v>
      </c>
      <c r="BB120" s="55" t="str">
        <f t="shared" si="151"/>
        <v>x</v>
      </c>
      <c r="BC120" s="55" t="str">
        <f t="shared" si="152"/>
        <v>x</v>
      </c>
      <c r="BD120" s="55" t="str">
        <f>IF('Indicator Data'!O123="No data","x",ROUND(IF('Indicator Data'!O123=0,0,IF(LOG('Indicator Data'!O123)&gt;BD$195,10,IF(LOG('Indicator Data'!O123)&lt;BD$194,0,10-(BD$195-LOG('Indicator Data'!O123))/(BD$195-BD$194)*10))),1))</f>
        <v>x</v>
      </c>
      <c r="BE120" s="56" t="str">
        <f>IF(BD120="x","x",'Indicator Data'!O123/'Indicator Data'!$CB123)</f>
        <v>x</v>
      </c>
      <c r="BF120" s="55" t="str">
        <f t="shared" si="153"/>
        <v>x</v>
      </c>
      <c r="BG120" s="55" t="str">
        <f t="shared" si="154"/>
        <v>x</v>
      </c>
      <c r="BH120" s="55" t="str">
        <f>IF('Indicator Data'!P123="No data","x",ROUND(IF('Indicator Data'!P123=0,0,IF(LOG('Indicator Data'!P123)&gt;BH$195,10,IF(LOG('Indicator Data'!P123)&lt;BH$194,0,10-(BH$195-LOG('Indicator Data'!P123))/(BH$195-BH$194)*10))),1))</f>
        <v>x</v>
      </c>
      <c r="BI120" s="56" t="str">
        <f>IF(BH120="x","x",'Indicator Data'!P123/'Indicator Data'!$CB123)</f>
        <v>x</v>
      </c>
      <c r="BJ120" s="55" t="str">
        <f t="shared" si="155"/>
        <v>x</v>
      </c>
      <c r="BK120" s="55" t="str">
        <f t="shared" si="156"/>
        <v>x</v>
      </c>
      <c r="BL120" s="55">
        <f t="shared" si="157"/>
        <v>7</v>
      </c>
      <c r="BM120" s="55">
        <f>ROUND(IF('Indicator Data'!Q123=0,0,IF(LOG('Indicator Data'!Q123)&gt;BM$195,10,IF(LOG('Indicator Data'!Q123)&lt;BM$194,0,10-(BM$195-LOG('Indicator Data'!Q123))/(BM$195-BM$194)*10))),1)</f>
        <v>8.9</v>
      </c>
      <c r="BN120" s="55">
        <f>ROUND(IF('Indicator Data'!R123=0,0,IF(LOG('Indicator Data'!R123)&gt;BN$195,10,IF(LOG('Indicator Data'!R123)&lt;BN$194,0,10-(BN$195-LOG('Indicator Data'!R123))/(BN$195-BN$194)*10))),1)</f>
        <v>10</v>
      </c>
      <c r="BO120" s="55">
        <f t="shared" si="158"/>
        <v>9.6333333333333329</v>
      </c>
      <c r="BP120" s="56">
        <f>'Indicator Data'!Q123/'Indicator Data'!$CB123</f>
        <v>0.33228586752552253</v>
      </c>
      <c r="BQ120" s="56">
        <f>'Indicator Data'!R123/'Indicator Data'!$CB123</f>
        <v>0.42791954405067345</v>
      </c>
      <c r="BR120" s="55">
        <f t="shared" si="200"/>
        <v>3.3</v>
      </c>
      <c r="BS120" s="55">
        <f t="shared" si="201"/>
        <v>5.3</v>
      </c>
      <c r="BT120" s="55">
        <f t="shared" si="135"/>
        <v>4.6333333333333329</v>
      </c>
      <c r="BU120" s="55">
        <f t="shared" si="159"/>
        <v>8</v>
      </c>
      <c r="BV120" s="55">
        <f>ROUND(IF('Indicator Data'!S123=0,0,IF(LOG('Indicator Data'!S123)&gt;BV$195,10,IF(LOG('Indicator Data'!S123)&lt;BV$194,0,10-(BV$195-LOG('Indicator Data'!S123))/(BV$195-BV$194)*10))),1)</f>
        <v>7.9</v>
      </c>
      <c r="BW120" s="55">
        <f>ROUND(IF('Indicator Data'!T123=0,0,IF(LOG('Indicator Data'!T123)&gt;BW$195,10,IF(LOG('Indicator Data'!T123)&lt;BW$194,0,10-(BW$195-LOG('Indicator Data'!T123))/(BW$195-BW$194)*10))),1)</f>
        <v>9.5</v>
      </c>
      <c r="BX120" s="55">
        <f t="shared" si="160"/>
        <v>8.9666666666666668</v>
      </c>
      <c r="BY120" s="56">
        <f>'Indicator Data'!S123/'Indicator Data'!$CB123</f>
        <v>6.2693032401074281E-2</v>
      </c>
      <c r="BZ120" s="56">
        <f>'Indicator Data'!T123/'Indicator Data'!$CB123</f>
        <v>0.80718950171090909</v>
      </c>
      <c r="CA120" s="55">
        <f t="shared" si="202"/>
        <v>1</v>
      </c>
      <c r="CB120" s="55">
        <f t="shared" si="203"/>
        <v>8.1</v>
      </c>
      <c r="CC120" s="55">
        <f t="shared" si="161"/>
        <v>5.7333333333333334</v>
      </c>
      <c r="CD120" s="55">
        <f t="shared" si="162"/>
        <v>7.7</v>
      </c>
      <c r="CE120" s="55">
        <f t="shared" si="163"/>
        <v>7.9</v>
      </c>
      <c r="CF120" s="55">
        <f>ROUND(IF('Indicator Data'!U123=0,0,IF(LOG('Indicator Data'!U123)&gt;CF$195,10,IF(LOG('Indicator Data'!U123)&lt;CF$194,0,10-(CF$195-LOG('Indicator Data'!U123))/(CF$195-CF$194)*10))),1)</f>
        <v>9.1999999999999993</v>
      </c>
      <c r="CG120" s="56">
        <f>'Indicator Data'!U123/'Indicator Data'!$CB123</f>
        <v>0.48810191130483294</v>
      </c>
      <c r="CH120" s="55">
        <f t="shared" si="204"/>
        <v>5.4</v>
      </c>
      <c r="CI120" s="55">
        <f t="shared" si="164"/>
        <v>7.8</v>
      </c>
      <c r="CJ120" s="55">
        <f>ROUND(IF('Indicator Data'!V123=0,0,IF(LOG('Indicator Data'!V123)&gt;CJ$195,10,IF(LOG('Indicator Data'!V123)&lt;CJ$194,0,10-(CJ$195-LOG('Indicator Data'!V123))/(CJ$195-CJ$194)*10))),1)</f>
        <v>9.6</v>
      </c>
      <c r="CK120" s="56">
        <f>IF('Indicator Data'!V123/'Indicator Data'!$CB123&gt;1,1,'Indicator Data'!V123/'Indicator Data'!$CB123)</f>
        <v>0.94609174497503079</v>
      </c>
      <c r="CL120" s="55">
        <f t="shared" si="205"/>
        <v>9.5</v>
      </c>
      <c r="CM120" s="55">
        <f t="shared" si="165"/>
        <v>9.6</v>
      </c>
      <c r="CN120" s="55">
        <f>ROUND(IF('Indicator Data'!W123=0,0,IF(LOG('Indicator Data'!W123)&gt;CN$195,10,IF(LOG('Indicator Data'!W123)&lt;CN$194,0,10-(CN$195-LOG('Indicator Data'!W123))/(CN$195-CN$194)*10))),1)</f>
        <v>9.6</v>
      </c>
      <c r="CO120" s="56">
        <f>'Indicator Data'!W123/'Indicator Data'!$CB123</f>
        <v>0.93922675290389657</v>
      </c>
      <c r="CP120" s="55">
        <f t="shared" si="206"/>
        <v>9.4</v>
      </c>
      <c r="CQ120" s="55">
        <f t="shared" si="166"/>
        <v>9.5</v>
      </c>
      <c r="CR120" s="55">
        <f t="shared" si="207"/>
        <v>8.9</v>
      </c>
      <c r="CS120" s="55">
        <f>IF('Indicator Data'!BR123="No data","x",ROUND(IF('Indicator Data'!BR123&gt;CS$195,0,IF('Indicator Data'!BR123&lt;CS$194,10,(CS$195-'Indicator Data'!BR123)/(CS$195-CS$194)*10)),1))</f>
        <v>4</v>
      </c>
      <c r="CT120" s="55">
        <f>IF('Indicator Data'!BS123="No data","x",ROUND(IF('Indicator Data'!BS123&gt;CT$195,0,IF('Indicator Data'!BS123&lt;CT$194,10,(CT$195-'Indicator Data'!BS123)/(CT$195-CT$194)*10)),1))</f>
        <v>3</v>
      </c>
      <c r="CU120" s="55">
        <f>IF('Indicator Data'!AC123="No data","x",ROUND(IF('Indicator Data'!AC123&gt;CU$195,0,IF('Indicator Data'!AC123&lt;CU$194,10,(CU$195-'Indicator Data'!AC123)/(CU$195-CU$194)*10)),1))</f>
        <v>2.1</v>
      </c>
      <c r="CV120" s="55">
        <f t="shared" si="208"/>
        <v>3</v>
      </c>
      <c r="CW120" s="55">
        <f>IF('Indicator Data'!X123="No data","x",ROUND(IF(LOG('Indicator Data'!X123)&gt;CW$195,10,IF(LOG('Indicator Data'!X123)&lt;CW$194,0,10-(CW$195-LOG('Indicator Data'!X123))/(CW$195-CW$194)*10)),1))</f>
        <v>6.4</v>
      </c>
      <c r="CX120" s="55">
        <f>IF('Indicator Data'!Y123="No data","x",ROUND(IF('Indicator Data'!Y123&gt;CX$195,10,IF('Indicator Data'!Y123&lt;CX$194,0,10-(CX$195-'Indicator Data'!Y123)/(CX$195-CX$194)*10)),1))</f>
        <v>2.9</v>
      </c>
      <c r="CY120" s="55">
        <f>IF('Indicator Data'!Z123="No data","x",ROUND(IF('Indicator Data'!Z123&gt;CY$195,10,IF('Indicator Data'!Z123&lt;CY$194,0,10-(CY$195-'Indicator Data'!Z123)/(CY$195-CY$194)*10)),1))</f>
        <v>3.1</v>
      </c>
      <c r="CZ120" s="55">
        <f>IF('Indicator Data'!AA123="No data","x",ROUND(IF('Indicator Data'!AA123&gt;CZ$195,10,IF('Indicator Data'!AA123&lt;CZ$194,0,10-(CZ$195-'Indicator Data'!AA123)/(CZ$195-CZ$194)*10)),1))</f>
        <v>5.6</v>
      </c>
      <c r="DA120" s="55">
        <f t="shared" si="167"/>
        <v>4.5</v>
      </c>
      <c r="DB120" s="55">
        <f t="shared" si="168"/>
        <v>4</v>
      </c>
      <c r="DC120" s="55">
        <f>IF('Indicator Data'!AF123="No data","x",ROUND(IF('Indicator Data'!AF123&gt;DC$195,10,IF('Indicator Data'!AF123&lt;DC$194,0,10-(DC$195-'Indicator Data'!AF123)/(DC$195-DC$194)*10)),1))</f>
        <v>6.3</v>
      </c>
      <c r="DD120" s="55">
        <f>IF('Indicator Data'!AG123="No data","x",ROUND(IF('Indicator Data'!AG123&gt;DD$195,10,IF('Indicator Data'!AG123&lt;DD$194,0,10-(DD$195-'Indicator Data'!AG123)/(DD$195-DD$194)*10)),1))</f>
        <v>2.2000000000000002</v>
      </c>
      <c r="DE120" s="55">
        <f t="shared" si="169"/>
        <v>4.4000000000000004</v>
      </c>
      <c r="DF120" s="55">
        <f>IF('Indicator Data'!AB123="No data","x",ROUND(IF('Indicator Data'!AB123&gt;DF$195,10,IF('Indicator Data'!AB123&lt;DF$194,0,10-(DF$195-'Indicator Data'!AB123)/(DF$195-DF$194)*10)),1))</f>
        <v>3.1</v>
      </c>
      <c r="DG120" s="55">
        <f t="shared" si="170"/>
        <v>3.1</v>
      </c>
      <c r="DH120" s="184">
        <f>IF('Indicator Data'!AD123="No data","x",'Indicator Data'!AD123/'Indicator Data'!$CA123)</f>
        <v>3.6696910239686906E-4</v>
      </c>
      <c r="DI120" s="55">
        <f t="shared" si="171"/>
        <v>6.3</v>
      </c>
      <c r="DJ120" s="55">
        <f>IF('Indicator Data'!AE123="No data","x",ROUND(IF('Indicator Data'!AE123&gt;DJ$195,0,IF('Indicator Data'!AE123&lt;DJ$194,10,(DJ$195-'Indicator Data'!AE123)/(DJ$195-DJ$194)*10)),1))</f>
        <v>6</v>
      </c>
      <c r="DK120" s="55">
        <f t="shared" si="172"/>
        <v>6.2</v>
      </c>
      <c r="DL120" s="55">
        <f t="shared" si="173"/>
        <v>4.5999999999999996</v>
      </c>
      <c r="DM120" s="57">
        <f t="shared" si="209"/>
        <v>6.6</v>
      </c>
      <c r="DN120" s="58">
        <f t="shared" si="210"/>
        <v>7.8</v>
      </c>
      <c r="DO120" s="55">
        <f>ROUND(IF('Indicator Data'!AH123=0,0,IF('Indicator Data'!AH123&gt;DO$195,10,IF('Indicator Data'!AH123&lt;DO$194,0,10-(DO$195-'Indicator Data'!AH123)/(DO$195-DO$194)*10))),1)</f>
        <v>10</v>
      </c>
      <c r="DP120" s="55">
        <f>ROUND(IF('Indicator Data'!AI123=0,0,IF(LOG('Indicator Data'!AI123)&gt;LOG(DP$195),10,IF(LOG('Indicator Data'!AI123)&lt;LOG(DP$194),0,10-(LOG(DP$195)-LOG('Indicator Data'!AI123))/(LOG(DP$195)-LOG(DP$194))*10))),1)</f>
        <v>8.3000000000000007</v>
      </c>
      <c r="DQ120" s="57">
        <f t="shared" si="211"/>
        <v>9.3000000000000007</v>
      </c>
      <c r="DR120" s="55">
        <f>'Indicator Data'!AJ123</f>
        <v>0</v>
      </c>
      <c r="DS120" s="55">
        <f>'Indicator Data'!AK123</f>
        <v>4</v>
      </c>
      <c r="DT120" s="57">
        <f t="shared" si="212"/>
        <v>7</v>
      </c>
      <c r="DU120" s="58">
        <f t="shared" si="213"/>
        <v>7</v>
      </c>
      <c r="DV120" s="15"/>
      <c r="DW120" s="103"/>
    </row>
    <row r="121" spans="1:127" s="4" customFormat="1" x14ac:dyDescent="0.25">
      <c r="A121" s="121" t="str">
        <f>'Indicator Data'!A124</f>
        <v>Namibia</v>
      </c>
      <c r="B121" s="59" t="str">
        <f>'Indicator Data'!B124</f>
        <v>NAM</v>
      </c>
      <c r="C121" s="55">
        <f>ROUND(IF('Indicator Data'!C124=0,0.1,IF(LOG('Indicator Data'!C124)&gt;C$195,10,IF(LOG('Indicator Data'!C124)&lt;C$194,0,10-(C$195-LOG('Indicator Data'!C124))/(C$195-C$194)*10))),1)</f>
        <v>0.1</v>
      </c>
      <c r="D121" s="55">
        <f>ROUND(IF('Indicator Data'!D124=0,0.1,IF(LOG('Indicator Data'!D124)&gt;D$195,10,IF(LOG('Indicator Data'!D124)&lt;D$194,0,10-(D$195-LOG('Indicator Data'!D124))/(D$195-D$194)*10))),1)</f>
        <v>0.1</v>
      </c>
      <c r="E121" s="55">
        <f t="shared" si="174"/>
        <v>0.1</v>
      </c>
      <c r="F121" s="55">
        <f>IF('Indicator Data'!E124="No data",0.1,(ROUND(IF('Indicator Data'!E124=0,0,IF(LOG('Indicator Data'!E124)&gt;F$195,10,IF(LOG('Indicator Data'!E124)&lt;F$194,0,10-(F$195-LOG('Indicator Data'!E124))/(F$195-F$194)*10))),1)))</f>
        <v>5.9</v>
      </c>
      <c r="G121" s="55">
        <f>ROUND(IF('Indicator Data'!F124=0,0,IF(LOG('Indicator Data'!F124)&gt;G$195,10,IF(LOG('Indicator Data'!F124)&lt;G$194,0,10-(G$195-LOG('Indicator Data'!F124))/(G$195-G$194)*10))),1)</f>
        <v>0</v>
      </c>
      <c r="H121" s="55">
        <f>ROUND(IF('Indicator Data'!G124=0,0,IF(LOG('Indicator Data'!G124)&gt;H$195,10,IF(LOG('Indicator Data'!G124)&lt;H$194,0,10-(H$195-LOG('Indicator Data'!G124))/(H$195-H$194)*10))),1)</f>
        <v>0</v>
      </c>
      <c r="I121" s="55">
        <f>ROUND(IF('Indicator Data'!H124=0,0,IF(LOG('Indicator Data'!H124)&gt;I$195,10,IF(LOG('Indicator Data'!H124)&lt;I$194,0,10-(I$195-LOG('Indicator Data'!H124))/(I$195-I$194)*10))),1)</f>
        <v>0</v>
      </c>
      <c r="J121" s="55">
        <f t="shared" si="175"/>
        <v>0</v>
      </c>
      <c r="K121" s="55">
        <f>ROUND(IF('Indicator Data'!I124=0,0,IF(LOG('Indicator Data'!I124)&gt;K$195,10,IF(LOG('Indicator Data'!I124)&lt;K$194,0,10-(K$195-LOG('Indicator Data'!I124))/(K$195-K$194)*10))),1)</f>
        <v>0</v>
      </c>
      <c r="L121" s="55">
        <f t="shared" si="176"/>
        <v>0</v>
      </c>
      <c r="M121" s="55">
        <f>ROUND(IF('Indicator Data'!J124=0,0,IF(LOG('Indicator Data'!J124)&gt;M$195,10,IF(LOG('Indicator Data'!J124)&lt;M$194,0,10-(M$195-LOG('Indicator Data'!J124))/(M$195-M$194)*10))),1)</f>
        <v>9.5</v>
      </c>
      <c r="N121" s="56">
        <f>'Indicator Data'!C124/'Indicator Data'!$CB124</f>
        <v>0</v>
      </c>
      <c r="O121" s="56">
        <f>'Indicator Data'!D124/'Indicator Data'!$CB124</f>
        <v>0</v>
      </c>
      <c r="P121" s="56">
        <f>IF(F121=0.1,"x",'Indicator Data'!E124/'Indicator Data'!$CB124)</f>
        <v>9.3022115281243441E-3</v>
      </c>
      <c r="Q121" s="56">
        <f>'Indicator Data'!F124/'Indicator Data'!$CB124</f>
        <v>0</v>
      </c>
      <c r="R121" s="56">
        <f>'Indicator Data'!G124/'Indicator Data'!$CB124</f>
        <v>0</v>
      </c>
      <c r="S121" s="56">
        <f>'Indicator Data'!H124/'Indicator Data'!$CB124</f>
        <v>0</v>
      </c>
      <c r="T121" s="56">
        <f>'Indicator Data'!I124/'Indicator Data'!$CB124</f>
        <v>0</v>
      </c>
      <c r="U121" s="56">
        <f>'Indicator Data'!J124/'Indicator Data'!$CB124</f>
        <v>2.4748389620824311E-2</v>
      </c>
      <c r="V121" s="55">
        <f t="shared" si="177"/>
        <v>0</v>
      </c>
      <c r="W121" s="55">
        <f t="shared" si="178"/>
        <v>0</v>
      </c>
      <c r="X121" s="55">
        <f t="shared" si="179"/>
        <v>0</v>
      </c>
      <c r="Y121" s="55">
        <f t="shared" si="180"/>
        <v>6.2</v>
      </c>
      <c r="Z121" s="55">
        <f t="shared" si="181"/>
        <v>0</v>
      </c>
      <c r="AA121" s="55">
        <f t="shared" si="182"/>
        <v>0</v>
      </c>
      <c r="AB121" s="55">
        <f t="shared" si="183"/>
        <v>0</v>
      </c>
      <c r="AC121" s="55">
        <f t="shared" si="184"/>
        <v>0</v>
      </c>
      <c r="AD121" s="55">
        <f t="shared" si="185"/>
        <v>0</v>
      </c>
      <c r="AE121" s="55">
        <f t="shared" si="186"/>
        <v>0</v>
      </c>
      <c r="AF121" s="55">
        <f t="shared" si="187"/>
        <v>8.1999999999999993</v>
      </c>
      <c r="AG121" s="55">
        <f>ROUND(IF('Indicator Data'!K124=0,0,IF('Indicator Data'!K124&gt;AG$195,10,IF('Indicator Data'!K124&lt;AG$194,0,10-(AG$195-'Indicator Data'!K124)/(AG$195-AG$194)*10))),1)</f>
        <v>6.7</v>
      </c>
      <c r="AH121" s="55">
        <f t="shared" si="188"/>
        <v>0.1</v>
      </c>
      <c r="AI121" s="55">
        <f t="shared" si="189"/>
        <v>0.1</v>
      </c>
      <c r="AJ121" s="55">
        <f t="shared" si="190"/>
        <v>0</v>
      </c>
      <c r="AK121" s="55">
        <f t="shared" si="191"/>
        <v>0</v>
      </c>
      <c r="AL121" s="55">
        <f t="shared" si="192"/>
        <v>0</v>
      </c>
      <c r="AM121" s="55">
        <f t="shared" si="193"/>
        <v>0</v>
      </c>
      <c r="AN121" s="55">
        <f t="shared" si="194"/>
        <v>8.9</v>
      </c>
      <c r="AO121" s="183">
        <f t="shared" si="195"/>
        <v>0.1</v>
      </c>
      <c r="AP121" s="183">
        <f t="shared" si="148"/>
        <v>6.1</v>
      </c>
      <c r="AQ121" s="183">
        <f t="shared" si="196"/>
        <v>0</v>
      </c>
      <c r="AR121" s="183">
        <f t="shared" si="197"/>
        <v>0</v>
      </c>
      <c r="AS121" s="55">
        <f t="shared" si="198"/>
        <v>7.8</v>
      </c>
      <c r="AT121" s="55">
        <f>IF('Indicator Data'!L124="No data","x",IF('Indicator Data'!CC124&lt;1000,"x",ROUND((IF('Indicator Data'!L124&gt;AT$195,10,IF('Indicator Data'!L124&lt;AT$194,0,10-(AT$195-'Indicator Data'!L124)/(AT$195-AT$194)*10))),1)))</f>
        <v>9.1</v>
      </c>
      <c r="AU121" s="183">
        <f t="shared" si="199"/>
        <v>8.5</v>
      </c>
      <c r="AV121" s="55">
        <f>IF('Indicator Data'!M124="No data","x",ROUND(IF('Indicator Data'!M124=0,0,IF(LOG('Indicator Data'!M124)&gt;AV$195,10,IF(LOG('Indicator Data'!M124)&lt;AV$194,0,10-(AV$195-LOG('Indicator Data'!M124))/(AV$195-AV$194)*10))),1))</f>
        <v>7.2</v>
      </c>
      <c r="AW121" s="56">
        <f>IF(AV121="x","x",'Indicator Data'!M124/'Indicator Data'!$CB124)</f>
        <v>0.467463658278711</v>
      </c>
      <c r="AX121" s="55">
        <f t="shared" si="149"/>
        <v>5.2</v>
      </c>
      <c r="AY121" s="55">
        <f t="shared" si="150"/>
        <v>6.3</v>
      </c>
      <c r="AZ121" s="55">
        <f>IF('Indicator Data'!N124="No data","x",ROUND(IF('Indicator Data'!N124=0,0,IF(LOG('Indicator Data'!N124)&gt;AZ$195,10,IF(LOG('Indicator Data'!N124)&lt;AZ$194,0,10-(AZ$195-LOG('Indicator Data'!N124))/(AZ$195-AZ$194)*10))),1))</f>
        <v>0</v>
      </c>
      <c r="BA121" s="56">
        <f>IF(AZ121="x","x",'Indicator Data'!N124/'Indicator Data'!$CB124)</f>
        <v>0</v>
      </c>
      <c r="BB121" s="55">
        <f t="shared" si="151"/>
        <v>0</v>
      </c>
      <c r="BC121" s="55">
        <f t="shared" si="152"/>
        <v>0</v>
      </c>
      <c r="BD121" s="55">
        <f>IF('Indicator Data'!O124="No data","x",ROUND(IF('Indicator Data'!O124=0,0,IF(LOG('Indicator Data'!O124)&gt;BD$195,10,IF(LOG('Indicator Data'!O124)&lt;BD$194,0,10-(BD$195-LOG('Indicator Data'!O124))/(BD$195-BD$194)*10))),1))</f>
        <v>0</v>
      </c>
      <c r="BE121" s="56">
        <f>IF(BD121="x","x",'Indicator Data'!O124/'Indicator Data'!$CB124)</f>
        <v>0</v>
      </c>
      <c r="BF121" s="55">
        <f t="shared" si="153"/>
        <v>0</v>
      </c>
      <c r="BG121" s="55">
        <f t="shared" si="154"/>
        <v>0</v>
      </c>
      <c r="BH121" s="55">
        <f>IF('Indicator Data'!P124="No data","x",ROUND(IF('Indicator Data'!P124=0,0,IF(LOG('Indicator Data'!P124)&gt;BH$195,10,IF(LOG('Indicator Data'!P124)&lt;BH$194,0,10-(BH$195-LOG('Indicator Data'!P124))/(BH$195-BH$194)*10))),1))</f>
        <v>0</v>
      </c>
      <c r="BI121" s="56">
        <f>IF(BH121="x","x",'Indicator Data'!P124/'Indicator Data'!$CB124)</f>
        <v>0</v>
      </c>
      <c r="BJ121" s="55">
        <f t="shared" si="155"/>
        <v>0</v>
      </c>
      <c r="BK121" s="55">
        <f t="shared" si="156"/>
        <v>0</v>
      </c>
      <c r="BL121" s="55">
        <f t="shared" si="157"/>
        <v>2.1</v>
      </c>
      <c r="BM121" s="55">
        <f>ROUND(IF('Indicator Data'!Q124=0,0,IF(LOG('Indicator Data'!Q124)&gt;BM$195,10,IF(LOG('Indicator Data'!Q124)&lt;BM$194,0,10-(BM$195-LOG('Indicator Data'!Q124))/(BM$195-BM$194)*10))),1)</f>
        <v>7.4</v>
      </c>
      <c r="BN121" s="55">
        <f>ROUND(IF('Indicator Data'!R124=0,0,IF(LOG('Indicator Data'!R124)&gt;BN$195,10,IF(LOG('Indicator Data'!R124)&lt;BN$194,0,10-(BN$195-LOG('Indicator Data'!R124))/(BN$195-BN$194)*10))),1)</f>
        <v>0</v>
      </c>
      <c r="BO121" s="55">
        <f t="shared" si="158"/>
        <v>2.4666666666666668</v>
      </c>
      <c r="BP121" s="56">
        <f>'Indicator Data'!Q124/'Indicator Data'!$CB124</f>
        <v>0.61117537269699007</v>
      </c>
      <c r="BQ121" s="56">
        <f>'Indicator Data'!R124/'Indicator Data'!$CB124</f>
        <v>0</v>
      </c>
      <c r="BR121" s="55">
        <f t="shared" si="200"/>
        <v>6.1</v>
      </c>
      <c r="BS121" s="55">
        <f t="shared" si="201"/>
        <v>0</v>
      </c>
      <c r="BT121" s="55">
        <f t="shared" si="135"/>
        <v>2.0333333333333332</v>
      </c>
      <c r="BU121" s="55">
        <f t="shared" si="159"/>
        <v>2.2999999999999998</v>
      </c>
      <c r="BV121" s="55">
        <f>ROUND(IF('Indicator Data'!S124=0,0,IF(LOG('Indicator Data'!S124)&gt;BV$195,10,IF(LOG('Indicator Data'!S124)&lt;BV$194,0,10-(BV$195-LOG('Indicator Data'!S124))/(BV$195-BV$194)*10))),1)</f>
        <v>5.8</v>
      </c>
      <c r="BW121" s="55">
        <f>ROUND(IF('Indicator Data'!T124=0,0,IF(LOG('Indicator Data'!T124)&gt;BW$195,10,IF(LOG('Indicator Data'!T124)&lt;BW$194,0,10-(BW$195-LOG('Indicator Data'!T124))/(BW$195-BW$194)*10))),1)</f>
        <v>7.3</v>
      </c>
      <c r="BX121" s="55">
        <f t="shared" si="160"/>
        <v>6.8</v>
      </c>
      <c r="BY121" s="56">
        <f>'Indicator Data'!S124/'Indicator Data'!$CB124</f>
        <v>5.012807859474866E-2</v>
      </c>
      <c r="BZ121" s="56">
        <f>'Indicator Data'!T124/'Indicator Data'!$CB124</f>
        <v>0.56104527329765397</v>
      </c>
      <c r="CA121" s="55">
        <f t="shared" si="202"/>
        <v>0.8</v>
      </c>
      <c r="CB121" s="55">
        <f t="shared" si="203"/>
        <v>5.6</v>
      </c>
      <c r="CC121" s="55">
        <f t="shared" si="161"/>
        <v>4</v>
      </c>
      <c r="CD121" s="55">
        <f t="shared" si="162"/>
        <v>5.6</v>
      </c>
      <c r="CE121" s="55">
        <f t="shared" si="163"/>
        <v>4.0999999999999996</v>
      </c>
      <c r="CF121" s="55">
        <f>ROUND(IF('Indicator Data'!U124=0,0,IF(LOG('Indicator Data'!U124)&gt;CF$195,10,IF(LOG('Indicator Data'!U124)&lt;CF$194,0,10-(CF$195-LOG('Indicator Data'!U124))/(CF$195-CF$194)*10))),1)</f>
        <v>4</v>
      </c>
      <c r="CG121" s="56">
        <f>'Indicator Data'!U124/'Indicator Data'!$CB124</f>
        <v>2.5591469294682615E-3</v>
      </c>
      <c r="CH121" s="55">
        <f t="shared" si="204"/>
        <v>0</v>
      </c>
      <c r="CI121" s="55">
        <f t="shared" si="164"/>
        <v>2.2000000000000002</v>
      </c>
      <c r="CJ121" s="55">
        <f>ROUND(IF('Indicator Data'!V124=0,0,IF(LOG('Indicator Data'!V124)&gt;CJ$195,10,IF(LOG('Indicator Data'!V124)&lt;CJ$194,0,10-(CJ$195-LOG('Indicator Data'!V124))/(CJ$195-CJ$194)*10))),1)</f>
        <v>7.6</v>
      </c>
      <c r="CK121" s="56">
        <f>IF('Indicator Data'!V124/'Indicator Data'!$CB124&gt;1,1,'Indicator Data'!V124/'Indicator Data'!$CB124)</f>
        <v>0.813625067393833</v>
      </c>
      <c r="CL121" s="55">
        <f t="shared" si="205"/>
        <v>8.1</v>
      </c>
      <c r="CM121" s="55">
        <f t="shared" si="165"/>
        <v>7.9</v>
      </c>
      <c r="CN121" s="55">
        <f>ROUND(IF('Indicator Data'!W124=0,0,IF(LOG('Indicator Data'!W124)&gt;CN$195,10,IF(LOG('Indicator Data'!W124)&lt;CN$194,0,10-(CN$195-LOG('Indicator Data'!W124))/(CN$195-CN$194)*10))),1)</f>
        <v>6.6</v>
      </c>
      <c r="CO121" s="56">
        <f>'Indicator Data'!W124/'Indicator Data'!$CB124</f>
        <v>0.15908911351223112</v>
      </c>
      <c r="CP121" s="55">
        <f t="shared" si="206"/>
        <v>1.6</v>
      </c>
      <c r="CQ121" s="55">
        <f t="shared" si="166"/>
        <v>4.5999999999999996</v>
      </c>
      <c r="CR121" s="55">
        <f t="shared" si="207"/>
        <v>5.0999999999999996</v>
      </c>
      <c r="CS121" s="55">
        <f>IF('Indicator Data'!BR124="No data","x",ROUND(IF('Indicator Data'!BR124&gt;CS$195,0,IF('Indicator Data'!BR124&lt;CS$194,10,(CS$195-'Indicator Data'!BR124)/(CS$195-CS$194)*10)),1))</f>
        <v>7.3</v>
      </c>
      <c r="CT121" s="55">
        <f>IF('Indicator Data'!BS124="No data","x",ROUND(IF('Indicator Data'!BS124&gt;CT$195,0,IF('Indicator Data'!BS124&lt;CT$194,10,(CT$195-'Indicator Data'!BS124)/(CT$195-CT$194)*10)),1))</f>
        <v>2.9</v>
      </c>
      <c r="CU121" s="55">
        <f>IF('Indicator Data'!AC124="No data","x",ROUND(IF('Indicator Data'!AC124&gt;CU$195,0,IF('Indicator Data'!AC124&lt;CU$194,10,(CU$195-'Indicator Data'!AC124)/(CU$195-CU$194)*10)),1))</f>
        <v>5.5</v>
      </c>
      <c r="CV121" s="55">
        <f t="shared" si="208"/>
        <v>5.2</v>
      </c>
      <c r="CW121" s="55">
        <f>IF('Indicator Data'!X124="No data","x",ROUND(IF(LOG('Indicator Data'!X124)&gt;CW$195,10,IF(LOG('Indicator Data'!X124)&lt;CW$194,0,10-(CW$195-LOG('Indicator Data'!X124))/(CW$195-CW$194)*10)),1))</f>
        <v>1.6</v>
      </c>
      <c r="CX121" s="55">
        <f>IF('Indicator Data'!Y124="No data","x",ROUND(IF('Indicator Data'!Y124&gt;CX$195,10,IF('Indicator Data'!Y124&lt;CX$194,0,10-(CX$195-'Indicator Data'!Y124)/(CX$195-CX$194)*10)),1))</f>
        <v>7.9</v>
      </c>
      <c r="CY121" s="55">
        <f>IF('Indicator Data'!Z124="No data","x",ROUND(IF('Indicator Data'!Z124&gt;CY$195,10,IF('Indicator Data'!Z124&lt;CY$194,0,10-(CY$195-'Indicator Data'!Z124)/(CY$195-CY$194)*10)),1))</f>
        <v>5</v>
      </c>
      <c r="CZ121" s="55">
        <f>IF('Indicator Data'!AA124="No data","x",ROUND(IF('Indicator Data'!AA124&gt;CZ$195,10,IF('Indicator Data'!AA124&lt;CZ$194,0,10-(CZ$195-'Indicator Data'!AA124)/(CZ$195-CZ$194)*10)),1))</f>
        <v>5.6</v>
      </c>
      <c r="DA121" s="55">
        <f t="shared" si="167"/>
        <v>5</v>
      </c>
      <c r="DB121" s="55">
        <f t="shared" si="168"/>
        <v>5.0999999999999996</v>
      </c>
      <c r="DC121" s="55">
        <f>IF('Indicator Data'!AF124="No data","x",ROUND(IF('Indicator Data'!AF124&gt;DC$195,10,IF('Indicator Data'!AF124&lt;DC$194,0,10-(DC$195-'Indicator Data'!AF124)/(DC$195-DC$194)*10)),1))</f>
        <v>4.7</v>
      </c>
      <c r="DD121" s="55">
        <f>IF('Indicator Data'!AG124="No data","x",ROUND(IF('Indicator Data'!AG124&gt;DD$195,10,IF('Indicator Data'!AG124&lt;DD$194,0,10-(DD$195-'Indicator Data'!AG124)/(DD$195-DD$194)*10)),1))</f>
        <v>5.6</v>
      </c>
      <c r="DE121" s="55">
        <f t="shared" si="169"/>
        <v>5.0999999999999996</v>
      </c>
      <c r="DF121" s="55">
        <f>IF('Indicator Data'!AB124="No data","x",ROUND(IF('Indicator Data'!AB124&gt;DF$195,10,IF('Indicator Data'!AB124&lt;DF$194,0,10-(DF$195-'Indicator Data'!AB124)/(DF$195-DF$194)*10)),1))</f>
        <v>10</v>
      </c>
      <c r="DG121" s="55">
        <f t="shared" si="170"/>
        <v>6.4</v>
      </c>
      <c r="DH121" s="184">
        <f>IF('Indicator Data'!AD124="No data","x",'Indicator Data'!AD124/'Indicator Data'!$CA124)</f>
        <v>1.9763289509341261E-4</v>
      </c>
      <c r="DI121" s="55">
        <f t="shared" si="171"/>
        <v>8</v>
      </c>
      <c r="DJ121" s="55">
        <f>IF('Indicator Data'!AE124="No data","x",ROUND(IF('Indicator Data'!AE124&gt;DJ$195,0,IF('Indicator Data'!AE124&lt;DJ$194,10,(DJ$195-'Indicator Data'!AE124)/(DJ$195-DJ$194)*10)),1))</f>
        <v>4</v>
      </c>
      <c r="DK121" s="55">
        <f t="shared" si="172"/>
        <v>6</v>
      </c>
      <c r="DL121" s="55">
        <f t="shared" si="173"/>
        <v>5.8</v>
      </c>
      <c r="DM121" s="57">
        <f t="shared" si="209"/>
        <v>4.7</v>
      </c>
      <c r="DN121" s="58">
        <f t="shared" si="210"/>
        <v>4.0999999999999996</v>
      </c>
      <c r="DO121" s="55">
        <f>ROUND(IF('Indicator Data'!AH124=0,0,IF('Indicator Data'!AH124&gt;DO$195,10,IF('Indicator Data'!AH124&lt;DO$194,0,10-(DO$195-'Indicator Data'!AH124)/(DO$195-DO$194)*10))),1)</f>
        <v>1.1000000000000001</v>
      </c>
      <c r="DP121" s="55">
        <f>ROUND(IF('Indicator Data'!AI124=0,0,IF(LOG('Indicator Data'!AI124)&gt;LOG(DP$195),10,IF(LOG('Indicator Data'!AI124)&lt;LOG(DP$194),0,10-(LOG(DP$195)-LOG('Indicator Data'!AI124))/(LOG(DP$195)-LOG(DP$194))*10))),1)</f>
        <v>0</v>
      </c>
      <c r="DQ121" s="57">
        <f t="shared" si="211"/>
        <v>0.6</v>
      </c>
      <c r="DR121" s="55">
        <f>'Indicator Data'!AJ124</f>
        <v>0</v>
      </c>
      <c r="DS121" s="55">
        <f>'Indicator Data'!AK124</f>
        <v>0</v>
      </c>
      <c r="DT121" s="57">
        <f t="shared" si="212"/>
        <v>0</v>
      </c>
      <c r="DU121" s="58">
        <f t="shared" si="213"/>
        <v>0.4</v>
      </c>
      <c r="DV121" s="15"/>
      <c r="DW121" s="103"/>
    </row>
    <row r="122" spans="1:127" s="4" customFormat="1" x14ac:dyDescent="0.25">
      <c r="A122" s="121" t="str">
        <f>'Indicator Data'!A125</f>
        <v>Nauru</v>
      </c>
      <c r="B122" s="59" t="str">
        <f>'Indicator Data'!B125</f>
        <v>NRU</v>
      </c>
      <c r="C122" s="55">
        <f>ROUND(IF('Indicator Data'!C125=0,0.1,IF(LOG('Indicator Data'!C125)&gt;C$195,10,IF(LOG('Indicator Data'!C125)&lt;C$194,0,10-(C$195-LOG('Indicator Data'!C125))/(C$195-C$194)*10))),1)</f>
        <v>0.1</v>
      </c>
      <c r="D122" s="55">
        <f>ROUND(IF('Indicator Data'!D125=0,0.1,IF(LOG('Indicator Data'!D125)&gt;D$195,10,IF(LOG('Indicator Data'!D125)&lt;D$194,0,10-(D$195-LOG('Indicator Data'!D125))/(D$195-D$194)*10))),1)</f>
        <v>0.1</v>
      </c>
      <c r="E122" s="55">
        <f t="shared" si="174"/>
        <v>0.1</v>
      </c>
      <c r="F122" s="55">
        <f>IF('Indicator Data'!E125="No data",0.1,(ROUND(IF('Indicator Data'!E125=0,0,IF(LOG('Indicator Data'!E125)&gt;F$195,10,IF(LOG('Indicator Data'!E125)&lt;F$194,0,10-(F$195-LOG('Indicator Data'!E125))/(F$195-F$194)*10))),1)))</f>
        <v>0.1</v>
      </c>
      <c r="G122" s="55">
        <f>ROUND(IF('Indicator Data'!F125=0,0,IF(LOG('Indicator Data'!F125)&gt;G$195,10,IF(LOG('Indicator Data'!F125)&lt;G$194,0,10-(G$195-LOG('Indicator Data'!F125))/(G$195-G$194)*10))),1)</f>
        <v>3.4</v>
      </c>
      <c r="H122" s="55">
        <f>ROUND(IF('Indicator Data'!G125=0,0,IF(LOG('Indicator Data'!G125)&gt;H$195,10,IF(LOG('Indicator Data'!G125)&lt;H$194,0,10-(H$195-LOG('Indicator Data'!G125))/(H$195-H$194)*10))),1)</f>
        <v>0</v>
      </c>
      <c r="I122" s="55">
        <f>ROUND(IF('Indicator Data'!H125=0,0,IF(LOG('Indicator Data'!H125)&gt;I$195,10,IF(LOG('Indicator Data'!H125)&lt;I$194,0,10-(I$195-LOG('Indicator Data'!H125))/(I$195-I$194)*10))),1)</f>
        <v>0</v>
      </c>
      <c r="J122" s="55">
        <f t="shared" si="175"/>
        <v>0</v>
      </c>
      <c r="K122" s="55">
        <f>ROUND(IF('Indicator Data'!I125=0,0,IF(LOG('Indicator Data'!I125)&gt;K$195,10,IF(LOG('Indicator Data'!I125)&lt;K$194,0,10-(K$195-LOG('Indicator Data'!I125))/(K$195-K$194)*10))),1)</f>
        <v>0</v>
      </c>
      <c r="L122" s="55">
        <f t="shared" si="176"/>
        <v>0</v>
      </c>
      <c r="M122" s="55">
        <f>ROUND(IF('Indicator Data'!J125=0,0,IF(LOG('Indicator Data'!J125)&gt;M$195,10,IF(LOG('Indicator Data'!J125)&lt;M$194,0,10-(M$195-LOG('Indicator Data'!J125))/(M$195-M$194)*10))),1)</f>
        <v>0</v>
      </c>
      <c r="N122" s="56">
        <f>'Indicator Data'!C125/'Indicator Data'!$CB125</f>
        <v>0</v>
      </c>
      <c r="O122" s="56">
        <f>'Indicator Data'!D125/'Indicator Data'!$CB125</f>
        <v>0</v>
      </c>
      <c r="P122" s="56" t="str">
        <f>IF(F122=0.1,"x",'Indicator Data'!E125/'Indicator Data'!$CB125)</f>
        <v>x</v>
      </c>
      <c r="Q122" s="56">
        <f>'Indicator Data'!F125/'Indicator Data'!$CB125</f>
        <v>1.0193699863040501E-4</v>
      </c>
      <c r="R122" s="56">
        <f>'Indicator Data'!G125/'Indicator Data'!$CB125</f>
        <v>0</v>
      </c>
      <c r="S122" s="56">
        <f>'Indicator Data'!H125/'Indicator Data'!$CB125</f>
        <v>0</v>
      </c>
      <c r="T122" s="56">
        <f>'Indicator Data'!I125/'Indicator Data'!$CB125</f>
        <v>0</v>
      </c>
      <c r="U122" s="56">
        <f>'Indicator Data'!J125/'Indicator Data'!$CB125</f>
        <v>0</v>
      </c>
      <c r="V122" s="55">
        <f t="shared" si="177"/>
        <v>0</v>
      </c>
      <c r="W122" s="55">
        <f t="shared" si="178"/>
        <v>0</v>
      </c>
      <c r="X122" s="55">
        <f t="shared" si="179"/>
        <v>0</v>
      </c>
      <c r="Y122" s="55">
        <f t="shared" si="180"/>
        <v>0.1</v>
      </c>
      <c r="Z122" s="55">
        <f t="shared" si="181"/>
        <v>10</v>
      </c>
      <c r="AA122" s="55">
        <f t="shared" si="182"/>
        <v>0</v>
      </c>
      <c r="AB122" s="55">
        <f t="shared" si="183"/>
        <v>0</v>
      </c>
      <c r="AC122" s="55">
        <f t="shared" si="184"/>
        <v>0</v>
      </c>
      <c r="AD122" s="55">
        <f t="shared" si="185"/>
        <v>0</v>
      </c>
      <c r="AE122" s="55">
        <f t="shared" si="186"/>
        <v>0</v>
      </c>
      <c r="AF122" s="55">
        <f t="shared" si="187"/>
        <v>0</v>
      </c>
      <c r="AG122" s="55">
        <f>ROUND(IF('Indicator Data'!K125=0,0,IF('Indicator Data'!K125&gt;AG$195,10,IF('Indicator Data'!K125&lt;AG$194,0,10-(AG$195-'Indicator Data'!K125)/(AG$195-AG$194)*10))),1)</f>
        <v>0</v>
      </c>
      <c r="AH122" s="55">
        <f t="shared" si="188"/>
        <v>0.1</v>
      </c>
      <c r="AI122" s="55">
        <f t="shared" si="189"/>
        <v>0.1</v>
      </c>
      <c r="AJ122" s="55">
        <f t="shared" si="190"/>
        <v>0</v>
      </c>
      <c r="AK122" s="55">
        <f t="shared" si="191"/>
        <v>0</v>
      </c>
      <c r="AL122" s="55">
        <f t="shared" si="192"/>
        <v>0</v>
      </c>
      <c r="AM122" s="55">
        <f t="shared" si="193"/>
        <v>0</v>
      </c>
      <c r="AN122" s="55">
        <f t="shared" si="194"/>
        <v>0</v>
      </c>
      <c r="AO122" s="183">
        <f t="shared" si="195"/>
        <v>0.1</v>
      </c>
      <c r="AP122" s="183">
        <f t="shared" si="148"/>
        <v>0.1</v>
      </c>
      <c r="AQ122" s="183">
        <f t="shared" si="196"/>
        <v>8.1999999999999993</v>
      </c>
      <c r="AR122" s="183">
        <f t="shared" si="197"/>
        <v>0</v>
      </c>
      <c r="AS122" s="55">
        <f t="shared" si="198"/>
        <v>0</v>
      </c>
      <c r="AT122" s="55" t="str">
        <f>IF('Indicator Data'!L125="No data","x",IF('Indicator Data'!CC125&lt;1000,"x",ROUND((IF('Indicator Data'!L125&gt;AT$195,10,IF('Indicator Data'!L125&lt;AT$194,0,10-(AT$195-'Indicator Data'!L125)/(AT$195-AT$194)*10))),1)))</f>
        <v>x</v>
      </c>
      <c r="AU122" s="183">
        <f t="shared" si="199"/>
        <v>0</v>
      </c>
      <c r="AV122" s="55" t="str">
        <f>IF('Indicator Data'!M125="No data","x",ROUND(IF('Indicator Data'!M125=0,0,IF(LOG('Indicator Data'!M125)&gt;AV$195,10,IF(LOG('Indicator Data'!M125)&lt;AV$194,0,10-(AV$195-LOG('Indicator Data'!M125))/(AV$195-AV$194)*10))),1))</f>
        <v>x</v>
      </c>
      <c r="AW122" s="56" t="str">
        <f>IF(AV122="x","x",'Indicator Data'!M125/'Indicator Data'!$CB125)</f>
        <v>x</v>
      </c>
      <c r="AX122" s="55" t="str">
        <f t="shared" si="149"/>
        <v>x</v>
      </c>
      <c r="AY122" s="55" t="str">
        <f t="shared" si="150"/>
        <v>x</v>
      </c>
      <c r="AZ122" s="55" t="str">
        <f>IF('Indicator Data'!N125="No data","x",ROUND(IF('Indicator Data'!N125=0,0,IF(LOG('Indicator Data'!N125)&gt;AZ$195,10,IF(LOG('Indicator Data'!N125)&lt;AZ$194,0,10-(AZ$195-LOG('Indicator Data'!N125))/(AZ$195-AZ$194)*10))),1))</f>
        <v>x</v>
      </c>
      <c r="BA122" s="56" t="str">
        <f>IF(AZ122="x","x",'Indicator Data'!N125/'Indicator Data'!$CB125)</f>
        <v>x</v>
      </c>
      <c r="BB122" s="55" t="str">
        <f t="shared" si="151"/>
        <v>x</v>
      </c>
      <c r="BC122" s="55" t="str">
        <f t="shared" si="152"/>
        <v>x</v>
      </c>
      <c r="BD122" s="55" t="str">
        <f>IF('Indicator Data'!O125="No data","x",ROUND(IF('Indicator Data'!O125=0,0,IF(LOG('Indicator Data'!O125)&gt;BD$195,10,IF(LOG('Indicator Data'!O125)&lt;BD$194,0,10-(BD$195-LOG('Indicator Data'!O125))/(BD$195-BD$194)*10))),1))</f>
        <v>x</v>
      </c>
      <c r="BE122" s="56" t="str">
        <f>IF(BD122="x","x",'Indicator Data'!O125/'Indicator Data'!$CB125)</f>
        <v>x</v>
      </c>
      <c r="BF122" s="55" t="str">
        <f t="shared" si="153"/>
        <v>x</v>
      </c>
      <c r="BG122" s="55" t="str">
        <f t="shared" si="154"/>
        <v>x</v>
      </c>
      <c r="BH122" s="55" t="str">
        <f>IF('Indicator Data'!P125="No data","x",ROUND(IF('Indicator Data'!P125=0,0,IF(LOG('Indicator Data'!P125)&gt;BH$195,10,IF(LOG('Indicator Data'!P125)&lt;BH$194,0,10-(BH$195-LOG('Indicator Data'!P125))/(BH$195-BH$194)*10))),1))</f>
        <v>x</v>
      </c>
      <c r="BI122" s="56" t="str">
        <f>IF(BH122="x","x",'Indicator Data'!P125/'Indicator Data'!$CB125)</f>
        <v>x</v>
      </c>
      <c r="BJ122" s="55" t="str">
        <f t="shared" si="155"/>
        <v>x</v>
      </c>
      <c r="BK122" s="55" t="str">
        <f t="shared" si="156"/>
        <v>x</v>
      </c>
      <c r="BL122" s="55" t="str">
        <f t="shared" si="157"/>
        <v>x</v>
      </c>
      <c r="BM122" s="55">
        <f>ROUND(IF('Indicator Data'!Q125=0,0,IF(LOG('Indicator Data'!Q125)&gt;BM$195,10,IF(LOG('Indicator Data'!Q125)&lt;BM$194,0,10-(BM$195-LOG('Indicator Data'!Q125))/(BM$195-BM$194)*10))),1)</f>
        <v>0</v>
      </c>
      <c r="BN122" s="55">
        <f>ROUND(IF('Indicator Data'!R125=0,0,IF(LOG('Indicator Data'!R125)&gt;BN$195,10,IF(LOG('Indicator Data'!R125)&lt;BN$194,0,10-(BN$195-LOG('Indicator Data'!R125))/(BN$195-BN$194)*10))),1)</f>
        <v>0</v>
      </c>
      <c r="BO122" s="55">
        <f t="shared" si="158"/>
        <v>0</v>
      </c>
      <c r="BP122" s="56">
        <f>'Indicator Data'!Q125/'Indicator Data'!$CB125</f>
        <v>0</v>
      </c>
      <c r="BQ122" s="56">
        <f>'Indicator Data'!R125/'Indicator Data'!$CB125</f>
        <v>0</v>
      </c>
      <c r="BR122" s="55">
        <f t="shared" si="200"/>
        <v>0</v>
      </c>
      <c r="BS122" s="55">
        <f t="shared" si="201"/>
        <v>0</v>
      </c>
      <c r="BT122" s="55">
        <f t="shared" si="135"/>
        <v>0</v>
      </c>
      <c r="BU122" s="55">
        <f t="shared" si="159"/>
        <v>0</v>
      </c>
      <c r="BV122" s="55">
        <f>ROUND(IF('Indicator Data'!S125=0,0,IF(LOG('Indicator Data'!S125)&gt;BV$195,10,IF(LOG('Indicator Data'!S125)&lt;BV$194,0,10-(BV$195-LOG('Indicator Data'!S125))/(BV$195-BV$194)*10))),1)</f>
        <v>0</v>
      </c>
      <c r="BW122" s="55">
        <f>ROUND(IF('Indicator Data'!T125=0,0,IF(LOG('Indicator Data'!T125)&gt;BW$195,10,IF(LOG('Indicator Data'!T125)&lt;BW$194,0,10-(BW$195-LOG('Indicator Data'!T125))/(BW$195-BW$194)*10))),1)</f>
        <v>0</v>
      </c>
      <c r="BX122" s="55">
        <f t="shared" si="160"/>
        <v>0</v>
      </c>
      <c r="BY122" s="56">
        <f>'Indicator Data'!S125/'Indicator Data'!$CB125</f>
        <v>0</v>
      </c>
      <c r="BZ122" s="56">
        <f>'Indicator Data'!T125/'Indicator Data'!$CB125</f>
        <v>0</v>
      </c>
      <c r="CA122" s="55">
        <f t="shared" si="202"/>
        <v>0</v>
      </c>
      <c r="CB122" s="55">
        <f t="shared" si="203"/>
        <v>0</v>
      </c>
      <c r="CC122" s="55">
        <f t="shared" si="161"/>
        <v>0</v>
      </c>
      <c r="CD122" s="55">
        <f t="shared" si="162"/>
        <v>0</v>
      </c>
      <c r="CE122" s="55">
        <f t="shared" si="163"/>
        <v>0</v>
      </c>
      <c r="CF122" s="55">
        <f>ROUND(IF('Indicator Data'!U125=0,0,IF(LOG('Indicator Data'!U125)&gt;CF$195,10,IF(LOG('Indicator Data'!U125)&lt;CF$194,0,10-(CF$195-LOG('Indicator Data'!U125))/(CF$195-CF$194)*10))),1)</f>
        <v>3.7</v>
      </c>
      <c r="CG122" s="56">
        <f>'Indicator Data'!U125/'Indicator Data'!$CB125</f>
        <v>0.38231265897084721</v>
      </c>
      <c r="CH122" s="55">
        <f t="shared" si="204"/>
        <v>4.2</v>
      </c>
      <c r="CI122" s="55">
        <f t="shared" si="164"/>
        <v>4</v>
      </c>
      <c r="CJ122" s="55">
        <f>ROUND(IF('Indicator Data'!V125=0,0,IF(LOG('Indicator Data'!V125)&gt;CJ$195,10,IF(LOG('Indicator Data'!V125)&lt;CJ$194,0,10-(CJ$195-LOG('Indicator Data'!V125))/(CJ$195-CJ$194)*10))),1)</f>
        <v>4.0999999999999996</v>
      </c>
      <c r="CK122" s="56">
        <f>IF('Indicator Data'!V125/'Indicator Data'!$CB125&gt;1,1,'Indicator Data'!V125/'Indicator Data'!$CB125)</f>
        <v>0.74634614585110548</v>
      </c>
      <c r="CL122" s="55">
        <f t="shared" si="205"/>
        <v>7.5</v>
      </c>
      <c r="CM122" s="55">
        <f t="shared" si="165"/>
        <v>6.1</v>
      </c>
      <c r="CN122" s="55">
        <f>ROUND(IF('Indicator Data'!W125=0,0,IF(LOG('Indicator Data'!W125)&gt;CN$195,10,IF(LOG('Indicator Data'!W125)&lt;CN$194,0,10-(CN$195-LOG('Indicator Data'!W125))/(CN$195-CN$194)*10))),1)</f>
        <v>0</v>
      </c>
      <c r="CO122" s="56">
        <f>'Indicator Data'!W125/'Indicator Data'!$CB125</f>
        <v>0</v>
      </c>
      <c r="CP122" s="55">
        <f t="shared" si="206"/>
        <v>0</v>
      </c>
      <c r="CQ122" s="55">
        <f t="shared" si="166"/>
        <v>0</v>
      </c>
      <c r="CR122" s="55">
        <f t="shared" si="207"/>
        <v>3</v>
      </c>
      <c r="CS122" s="55">
        <f>IF('Indicator Data'!BR125="No data","x",ROUND(IF('Indicator Data'!BR125&gt;CS$195,0,IF('Indicator Data'!BR125&lt;CS$194,10,(CS$195-'Indicator Data'!BR125)/(CS$195-CS$194)*10)),1))</f>
        <v>3.8</v>
      </c>
      <c r="CT122" s="55">
        <f>IF('Indicator Data'!BS125="No data","x",ROUND(IF('Indicator Data'!BS125&gt;CT$195,0,IF('Indicator Data'!BS125&lt;CT$194,10,(CT$195-'Indicator Data'!BS125)/(CT$195-CT$194)*10)),1))</f>
        <v>0.1</v>
      </c>
      <c r="CU122" s="55" t="str">
        <f>IF('Indicator Data'!AC125="No data","x",ROUND(IF('Indicator Data'!AC125&gt;CU$195,0,IF('Indicator Data'!AC125&lt;CU$194,10,(CU$195-'Indicator Data'!AC125)/(CU$195-CU$194)*10)),1))</f>
        <v>x</v>
      </c>
      <c r="CV122" s="55">
        <f t="shared" si="208"/>
        <v>2</v>
      </c>
      <c r="CW122" s="55">
        <f>IF('Indicator Data'!X125="No data","x",ROUND(IF(LOG('Indicator Data'!X125)&gt;CW$195,10,IF(LOG('Indicator Data'!X125)&lt;CW$194,0,10-(CW$195-LOG('Indicator Data'!X125))/(CW$195-CW$194)*10)),1))</f>
        <v>9.3000000000000007</v>
      </c>
      <c r="CX122" s="55">
        <f>IF('Indicator Data'!Y125="No data","x",ROUND(IF('Indicator Data'!Y125&gt;CX$195,10,IF('Indicator Data'!Y125&lt;CX$194,0,10-(CX$195-'Indicator Data'!Y125)/(CX$195-CX$194)*10)),1))</f>
        <v>0</v>
      </c>
      <c r="CY122" s="55">
        <f>IF('Indicator Data'!Z125="No data","x",ROUND(IF('Indicator Data'!Z125&gt;CY$195,10,IF('Indicator Data'!Z125&lt;CY$194,0,10-(CY$195-'Indicator Data'!Z125)/(CY$195-CY$194)*10)),1))</f>
        <v>10</v>
      </c>
      <c r="CZ122" s="55" t="str">
        <f>IF('Indicator Data'!AA125="No data","x",ROUND(IF('Indicator Data'!AA125&gt;CZ$195,10,IF('Indicator Data'!AA125&lt;CZ$194,0,10-(CZ$195-'Indicator Data'!AA125)/(CZ$195-CZ$194)*10)),1))</f>
        <v>x</v>
      </c>
      <c r="DA122" s="55">
        <f t="shared" si="167"/>
        <v>6.4</v>
      </c>
      <c r="DB122" s="55">
        <f t="shared" si="168"/>
        <v>4.9000000000000004</v>
      </c>
      <c r="DC122" s="55" t="str">
        <f>IF('Indicator Data'!AF125="No data","x",ROUND(IF('Indicator Data'!AF125&gt;DC$195,10,IF('Indicator Data'!AF125&lt;DC$194,0,10-(DC$195-'Indicator Data'!AF125)/(DC$195-DC$194)*10)),1))</f>
        <v>x</v>
      </c>
      <c r="DD122" s="55" t="str">
        <f>IF('Indicator Data'!AG125="No data","x",ROUND(IF('Indicator Data'!AG125&gt;DD$195,10,IF('Indicator Data'!AG125&lt;DD$194,0,10-(DD$195-'Indicator Data'!AG125)/(DD$195-DD$194)*10)),1))</f>
        <v>x</v>
      </c>
      <c r="DE122" s="55">
        <f t="shared" si="169"/>
        <v>6.4</v>
      </c>
      <c r="DF122" s="55">
        <f>IF('Indicator Data'!AB125="No data","x",ROUND(IF('Indicator Data'!AB125&gt;DF$195,10,IF('Indicator Data'!AB125&lt;DF$194,0,10-(DF$195-'Indicator Data'!AB125)/(DF$195-DF$194)*10)),1))</f>
        <v>0.9</v>
      </c>
      <c r="DG122" s="55">
        <f t="shared" si="170"/>
        <v>1.6</v>
      </c>
      <c r="DH122" s="184" t="str">
        <f>IF('Indicator Data'!AD125="No data","x",'Indicator Data'!AD125/'Indicator Data'!$CA125)</f>
        <v>x</v>
      </c>
      <c r="DI122" s="55" t="str">
        <f t="shared" si="171"/>
        <v>x</v>
      </c>
      <c r="DJ122" s="55">
        <f>IF('Indicator Data'!AE125="No data","x",ROUND(IF('Indicator Data'!AE125&gt;DJ$195,0,IF('Indicator Data'!AE125&lt;DJ$194,10,(DJ$195-'Indicator Data'!AE125)/(DJ$195-DJ$194)*10)),1))</f>
        <v>2</v>
      </c>
      <c r="DK122" s="55">
        <f t="shared" si="172"/>
        <v>2</v>
      </c>
      <c r="DL122" s="55">
        <f t="shared" si="173"/>
        <v>3.3</v>
      </c>
      <c r="DM122" s="57">
        <f t="shared" si="209"/>
        <v>3.8</v>
      </c>
      <c r="DN122" s="58">
        <f t="shared" si="210"/>
        <v>2.8</v>
      </c>
      <c r="DO122" s="55">
        <f>ROUND(IF('Indicator Data'!AH125=0,0,IF('Indicator Data'!AH125&gt;DO$195,10,IF('Indicator Data'!AH125&lt;DO$194,0,10-(DO$195-'Indicator Data'!AH125)/(DO$195-DO$194)*10))),1)</f>
        <v>0</v>
      </c>
      <c r="DP122" s="55">
        <f>ROUND(IF('Indicator Data'!AI125=0,0,IF(LOG('Indicator Data'!AI125)&gt;LOG(DP$195),10,IF(LOG('Indicator Data'!AI125)&lt;LOG(DP$194),0,10-(LOG(DP$195)-LOG('Indicator Data'!AI125))/(LOG(DP$195)-LOG(DP$194))*10))),1)</f>
        <v>0</v>
      </c>
      <c r="DQ122" s="57">
        <f t="shared" si="211"/>
        <v>0</v>
      </c>
      <c r="DR122" s="55">
        <f>'Indicator Data'!AJ125</f>
        <v>0</v>
      </c>
      <c r="DS122" s="55">
        <f>'Indicator Data'!AK125</f>
        <v>0</v>
      </c>
      <c r="DT122" s="57">
        <f t="shared" si="212"/>
        <v>0</v>
      </c>
      <c r="DU122" s="58">
        <f t="shared" si="213"/>
        <v>0</v>
      </c>
      <c r="DV122" s="15"/>
      <c r="DW122" s="103"/>
    </row>
    <row r="123" spans="1:127" s="4" customFormat="1" x14ac:dyDescent="0.25">
      <c r="A123" s="121" t="str">
        <f>'Indicator Data'!A126</f>
        <v>Nepal</v>
      </c>
      <c r="B123" s="59" t="str">
        <f>'Indicator Data'!B126</f>
        <v>NPL</v>
      </c>
      <c r="C123" s="55">
        <f>ROUND(IF('Indicator Data'!C126=0,0.1,IF(LOG('Indicator Data'!C126)&gt;C$195,10,IF(LOG('Indicator Data'!C126)&lt;C$194,0,10-(C$195-LOG('Indicator Data'!C126))/(C$195-C$194)*10))),1)</f>
        <v>9.4</v>
      </c>
      <c r="D123" s="55">
        <f>ROUND(IF('Indicator Data'!D126=0,0.1,IF(LOG('Indicator Data'!D126)&gt;D$195,10,IF(LOG('Indicator Data'!D126)&lt;D$194,0,10-(D$195-LOG('Indicator Data'!D126))/(D$195-D$194)*10))),1)</f>
        <v>10</v>
      </c>
      <c r="E123" s="55">
        <f t="shared" si="174"/>
        <v>9.6999999999999993</v>
      </c>
      <c r="F123" s="55">
        <f>IF('Indicator Data'!E126="No data",0.1,(ROUND(IF('Indicator Data'!E126=0,0,IF(LOG('Indicator Data'!E126)&gt;F$195,10,IF(LOG('Indicator Data'!E126)&lt;F$194,0,10-(F$195-LOG('Indicator Data'!E126))/(F$195-F$194)*10))),1)))</f>
        <v>8.1999999999999993</v>
      </c>
      <c r="G123" s="55">
        <f>ROUND(IF('Indicator Data'!F126=0,0,IF(LOG('Indicator Data'!F126)&gt;G$195,10,IF(LOG('Indicator Data'!F126)&lt;G$194,0,10-(G$195-LOG('Indicator Data'!F126))/(G$195-G$194)*10))),1)</f>
        <v>0</v>
      </c>
      <c r="H123" s="55">
        <f>ROUND(IF('Indicator Data'!G126=0,0,IF(LOG('Indicator Data'!G126)&gt;H$195,10,IF(LOG('Indicator Data'!G126)&lt;H$194,0,10-(H$195-LOG('Indicator Data'!G126))/(H$195-H$194)*10))),1)</f>
        <v>1.6</v>
      </c>
      <c r="I123" s="55">
        <f>ROUND(IF('Indicator Data'!H126=0,0,IF(LOG('Indicator Data'!H126)&gt;I$195,10,IF(LOG('Indicator Data'!H126)&lt;I$194,0,10-(I$195-LOG('Indicator Data'!H126))/(I$195-I$194)*10))),1)</f>
        <v>0</v>
      </c>
      <c r="J123" s="55">
        <f t="shared" si="175"/>
        <v>0.8</v>
      </c>
      <c r="K123" s="55">
        <f>ROUND(IF('Indicator Data'!I126=0,0,IF(LOG('Indicator Data'!I126)&gt;K$195,10,IF(LOG('Indicator Data'!I126)&lt;K$194,0,10-(K$195-LOG('Indicator Data'!I126))/(K$195-K$194)*10))),1)</f>
        <v>0</v>
      </c>
      <c r="L123" s="55">
        <f t="shared" si="176"/>
        <v>0.4</v>
      </c>
      <c r="M123" s="55">
        <f>ROUND(IF('Indicator Data'!J126=0,0,IF(LOG('Indicator Data'!J126)&gt;M$195,10,IF(LOG('Indicator Data'!J126)&lt;M$194,0,10-(M$195-LOG('Indicator Data'!J126))/(M$195-M$194)*10))),1)</f>
        <v>7.9</v>
      </c>
      <c r="N123" s="56">
        <f>'Indicator Data'!C126/'Indicator Data'!$CB126</f>
        <v>2.1052631263988467E-3</v>
      </c>
      <c r="O123" s="56">
        <f>'Indicator Data'!D126/'Indicator Data'!$CB126</f>
        <v>2.1029753753912714E-3</v>
      </c>
      <c r="P123" s="56">
        <f>IF(F123=0.1,"x",'Indicator Data'!E126/'Indicator Data'!$CB126)</f>
        <v>6.7848529074695761E-3</v>
      </c>
      <c r="Q123" s="56">
        <f>'Indicator Data'!F126/'Indicator Data'!$CB126</f>
        <v>0</v>
      </c>
      <c r="R123" s="56">
        <f>'Indicator Data'!G126/'Indicator Data'!$CB126</f>
        <v>1.4882375514833385E-5</v>
      </c>
      <c r="S123" s="56">
        <f>'Indicator Data'!H126/'Indicator Data'!$CB126</f>
        <v>0</v>
      </c>
      <c r="T123" s="56">
        <f>'Indicator Data'!I126/'Indicator Data'!$CB126</f>
        <v>0</v>
      </c>
      <c r="U123" s="56">
        <f>'Indicator Data'!J126/'Indicator Data'!$CB126</f>
        <v>5.070708348070414E-4</v>
      </c>
      <c r="V123" s="55">
        <f t="shared" si="177"/>
        <v>10</v>
      </c>
      <c r="W123" s="55">
        <f t="shared" si="178"/>
        <v>10</v>
      </c>
      <c r="X123" s="55">
        <f t="shared" si="179"/>
        <v>10</v>
      </c>
      <c r="Y123" s="55">
        <f t="shared" si="180"/>
        <v>4.5</v>
      </c>
      <c r="Z123" s="55">
        <f t="shared" si="181"/>
        <v>0</v>
      </c>
      <c r="AA123" s="55">
        <f t="shared" si="182"/>
        <v>0</v>
      </c>
      <c r="AB123" s="55">
        <f t="shared" si="183"/>
        <v>0</v>
      </c>
      <c r="AC123" s="55">
        <f t="shared" si="184"/>
        <v>0</v>
      </c>
      <c r="AD123" s="55">
        <f t="shared" si="185"/>
        <v>0</v>
      </c>
      <c r="AE123" s="55">
        <f t="shared" si="186"/>
        <v>0</v>
      </c>
      <c r="AF123" s="55">
        <f t="shared" si="187"/>
        <v>0.2</v>
      </c>
      <c r="AG123" s="55">
        <f>ROUND(IF('Indicator Data'!K126=0,0,IF('Indicator Data'!K126&gt;AG$195,10,IF('Indicator Data'!K126&lt;AG$194,0,10-(AG$195-'Indicator Data'!K126)/(AG$195-AG$194)*10))),1)</f>
        <v>1.9</v>
      </c>
      <c r="AH123" s="55">
        <f t="shared" si="188"/>
        <v>9.6999999999999993</v>
      </c>
      <c r="AI123" s="55">
        <f t="shared" si="189"/>
        <v>10</v>
      </c>
      <c r="AJ123" s="55">
        <f t="shared" si="190"/>
        <v>0.8</v>
      </c>
      <c r="AK123" s="55">
        <f t="shared" si="191"/>
        <v>0</v>
      </c>
      <c r="AL123" s="55">
        <f t="shared" si="192"/>
        <v>0.4</v>
      </c>
      <c r="AM123" s="55">
        <f t="shared" si="193"/>
        <v>0</v>
      </c>
      <c r="AN123" s="55">
        <f t="shared" si="194"/>
        <v>5.2</v>
      </c>
      <c r="AO123" s="183">
        <f t="shared" si="195"/>
        <v>9.9</v>
      </c>
      <c r="AP123" s="183">
        <f t="shared" si="148"/>
        <v>6.7</v>
      </c>
      <c r="AQ123" s="183">
        <f t="shared" si="196"/>
        <v>0</v>
      </c>
      <c r="AR123" s="183">
        <f t="shared" si="197"/>
        <v>0.2</v>
      </c>
      <c r="AS123" s="55">
        <f t="shared" si="198"/>
        <v>3.6</v>
      </c>
      <c r="AT123" s="55">
        <f>IF('Indicator Data'!L126="No data","x",IF('Indicator Data'!CC126&lt;1000,"x",ROUND((IF('Indicator Data'!L126&gt;AT$195,10,IF('Indicator Data'!L126&lt;AT$194,0,10-(AT$195-'Indicator Data'!L126)/(AT$195-AT$194)*10))),1)))</f>
        <v>2</v>
      </c>
      <c r="AU123" s="183">
        <f t="shared" si="199"/>
        <v>2.8</v>
      </c>
      <c r="AV123" s="55">
        <f>IF('Indicator Data'!M126="No data","x",ROUND(IF('Indicator Data'!M126=0,0,IF(LOG('Indicator Data'!M126)&gt;AV$195,10,IF(LOG('Indicator Data'!M126)&lt;AV$194,0,10-(AV$195-LOG('Indicator Data'!M126))/(AV$195-AV$194)*10))),1))</f>
        <v>8.9</v>
      </c>
      <c r="AW123" s="56">
        <f>IF(AV123="x","x",'Indicator Data'!M126/'Indicator Data'!$CB126)</f>
        <v>0.56426362507907213</v>
      </c>
      <c r="AX123" s="55">
        <f t="shared" si="149"/>
        <v>6.3</v>
      </c>
      <c r="AY123" s="55">
        <f t="shared" si="150"/>
        <v>7.8</v>
      </c>
      <c r="AZ123" s="55" t="str">
        <f>IF('Indicator Data'!N126="No data","x",ROUND(IF('Indicator Data'!N126=0,0,IF(LOG('Indicator Data'!N126)&gt;AZ$195,10,IF(LOG('Indicator Data'!N126)&lt;AZ$194,0,10-(AZ$195-LOG('Indicator Data'!N126))/(AZ$195-AZ$194)*10))),1))</f>
        <v>x</v>
      </c>
      <c r="BA123" s="56" t="str">
        <f>IF(AZ123="x","x",'Indicator Data'!N126/'Indicator Data'!$CB126)</f>
        <v>x</v>
      </c>
      <c r="BB123" s="55" t="str">
        <f t="shared" si="151"/>
        <v>x</v>
      </c>
      <c r="BC123" s="55" t="str">
        <f t="shared" si="152"/>
        <v>x</v>
      </c>
      <c r="BD123" s="55" t="str">
        <f>IF('Indicator Data'!O126="No data","x",ROUND(IF('Indicator Data'!O126=0,0,IF(LOG('Indicator Data'!O126)&gt;BD$195,10,IF(LOG('Indicator Data'!O126)&lt;BD$194,0,10-(BD$195-LOG('Indicator Data'!O126))/(BD$195-BD$194)*10))),1))</f>
        <v>x</v>
      </c>
      <c r="BE123" s="56" t="str">
        <f>IF(BD123="x","x",'Indicator Data'!O126/'Indicator Data'!$CB126)</f>
        <v>x</v>
      </c>
      <c r="BF123" s="55" t="str">
        <f t="shared" si="153"/>
        <v>x</v>
      </c>
      <c r="BG123" s="55" t="str">
        <f t="shared" si="154"/>
        <v>x</v>
      </c>
      <c r="BH123" s="55" t="str">
        <f>IF('Indicator Data'!P126="No data","x",ROUND(IF('Indicator Data'!P126=0,0,IF(LOG('Indicator Data'!P126)&gt;BH$195,10,IF(LOG('Indicator Data'!P126)&lt;BH$194,0,10-(BH$195-LOG('Indicator Data'!P126))/(BH$195-BH$194)*10))),1))</f>
        <v>x</v>
      </c>
      <c r="BI123" s="56" t="str">
        <f>IF(BH123="x","x",'Indicator Data'!P126/'Indicator Data'!$CB126)</f>
        <v>x</v>
      </c>
      <c r="BJ123" s="55" t="str">
        <f t="shared" si="155"/>
        <v>x</v>
      </c>
      <c r="BK123" s="55" t="str">
        <f t="shared" si="156"/>
        <v>x</v>
      </c>
      <c r="BL123" s="55">
        <f t="shared" si="157"/>
        <v>7.8</v>
      </c>
      <c r="BM123" s="55">
        <f>ROUND(IF('Indicator Data'!Q126=0,0,IF(LOG('Indicator Data'!Q126)&gt;BM$195,10,IF(LOG('Indicator Data'!Q126)&lt;BM$194,0,10-(BM$195-LOG('Indicator Data'!Q126))/(BM$195-BM$194)*10))),1)</f>
        <v>9.1</v>
      </c>
      <c r="BN123" s="55">
        <f>ROUND(IF('Indicator Data'!R126=0,0,IF(LOG('Indicator Data'!R126)&gt;BN$195,10,IF(LOG('Indicator Data'!R126)&lt;BN$194,0,10-(BN$195-LOG('Indicator Data'!R126))/(BN$195-BN$194)*10))),1)</f>
        <v>0</v>
      </c>
      <c r="BO123" s="55">
        <f t="shared" si="158"/>
        <v>3.0333333333333332</v>
      </c>
      <c r="BP123" s="56">
        <f>'Indicator Data'!Q126/'Indicator Data'!$CB126</f>
        <v>0.80347721946079365</v>
      </c>
      <c r="BQ123" s="56">
        <f>'Indicator Data'!R126/'Indicator Data'!$CB126</f>
        <v>0</v>
      </c>
      <c r="BR123" s="55">
        <f t="shared" si="200"/>
        <v>8</v>
      </c>
      <c r="BS123" s="55">
        <f t="shared" si="201"/>
        <v>0</v>
      </c>
      <c r="BT123" s="55">
        <f t="shared" si="135"/>
        <v>2.6666666666666665</v>
      </c>
      <c r="BU123" s="55">
        <f t="shared" si="159"/>
        <v>2.9</v>
      </c>
      <c r="BV123" s="55">
        <f>ROUND(IF('Indicator Data'!S126=0,0,IF(LOG('Indicator Data'!S126)&gt;BV$195,10,IF(LOG('Indicator Data'!S126)&lt;BV$194,0,10-(BV$195-LOG('Indicator Data'!S126))/(BV$195-BV$194)*10))),1)</f>
        <v>8.8000000000000007</v>
      </c>
      <c r="BW123" s="55">
        <f>ROUND(IF('Indicator Data'!T126=0,0,IF(LOG('Indicator Data'!T126)&gt;BW$195,10,IF(LOG('Indicator Data'!T126)&lt;BW$194,0,10-(BW$195-LOG('Indicator Data'!T126))/(BW$195-BW$194)*10))),1)</f>
        <v>7.9</v>
      </c>
      <c r="BX123" s="55">
        <f t="shared" si="160"/>
        <v>8.2000000000000011</v>
      </c>
      <c r="BY123" s="56">
        <f>'Indicator Data'!S126/'Indicator Data'!$CB126</f>
        <v>0.51143490425672755</v>
      </c>
      <c r="BZ123" s="56">
        <f>'Indicator Data'!T126/'Indicator Data'!$CB126</f>
        <v>0.11719849767871574</v>
      </c>
      <c r="CA123" s="55">
        <f t="shared" si="202"/>
        <v>8.5</v>
      </c>
      <c r="CB123" s="55">
        <f t="shared" si="203"/>
        <v>1.2</v>
      </c>
      <c r="CC123" s="55">
        <f t="shared" si="161"/>
        <v>3.6333333333333329</v>
      </c>
      <c r="CD123" s="55">
        <f t="shared" si="162"/>
        <v>6.4</v>
      </c>
      <c r="CE123" s="55">
        <f t="shared" si="163"/>
        <v>4.9000000000000004</v>
      </c>
      <c r="CF123" s="55">
        <f>ROUND(IF('Indicator Data'!U126=0,0,IF(LOG('Indicator Data'!U126)&gt;CF$195,10,IF(LOG('Indicator Data'!U126)&lt;CF$194,0,10-(CF$195-LOG('Indicator Data'!U126))/(CF$195-CF$194)*10))),1)</f>
        <v>8.5</v>
      </c>
      <c r="CG123" s="56">
        <f>'Indicator Data'!U126/'Indicator Data'!$CB126</f>
        <v>0.32021394430329153</v>
      </c>
      <c r="CH123" s="55">
        <f t="shared" si="204"/>
        <v>3.6</v>
      </c>
      <c r="CI123" s="55">
        <f t="shared" si="164"/>
        <v>6.7</v>
      </c>
      <c r="CJ123" s="55">
        <f>ROUND(IF('Indicator Data'!V126=0,0,IF(LOG('Indicator Data'!V126)&gt;CJ$195,10,IF(LOG('Indicator Data'!V126)&lt;CJ$194,0,10-(CJ$195-LOG('Indicator Data'!V126))/(CJ$195-CJ$194)*10))),1)</f>
        <v>9</v>
      </c>
      <c r="CK123" s="56">
        <f>IF('Indicator Data'!V126/'Indicator Data'!$CB126&gt;1,1,'Indicator Data'!V126/'Indicator Data'!$CB126)</f>
        <v>0.70608540179374157</v>
      </c>
      <c r="CL123" s="55">
        <f t="shared" si="205"/>
        <v>7.1</v>
      </c>
      <c r="CM123" s="55">
        <f t="shared" si="165"/>
        <v>8.1999999999999993</v>
      </c>
      <c r="CN123" s="55">
        <f>ROUND(IF('Indicator Data'!W126=0,0,IF(LOG('Indicator Data'!W126)&gt;CN$195,10,IF(LOG('Indicator Data'!W126)&lt;CN$194,0,10-(CN$195-LOG('Indicator Data'!W126))/(CN$195-CN$194)*10))),1)</f>
        <v>9.1999999999999993</v>
      </c>
      <c r="CO123" s="56">
        <f>'Indicator Data'!W126/'Indicator Data'!$CB126</f>
        <v>0.89854310633477585</v>
      </c>
      <c r="CP123" s="55">
        <f t="shared" si="206"/>
        <v>9</v>
      </c>
      <c r="CQ123" s="55">
        <f t="shared" si="166"/>
        <v>9.1</v>
      </c>
      <c r="CR123" s="55">
        <f t="shared" si="207"/>
        <v>7.6</v>
      </c>
      <c r="CS123" s="55">
        <f>IF('Indicator Data'!BR126="No data","x",ROUND(IF('Indicator Data'!BR126&gt;CS$195,0,IF('Indicator Data'!BR126&lt;CS$194,10,(CS$195-'Indicator Data'!BR126)/(CS$195-CS$194)*10)),1))</f>
        <v>4.2</v>
      </c>
      <c r="CT123" s="55">
        <f>IF('Indicator Data'!BS126="No data","x",ROUND(IF('Indicator Data'!BS126&gt;CT$195,0,IF('Indicator Data'!BS126&lt;CT$194,10,(CT$195-'Indicator Data'!BS126)/(CT$195-CT$194)*10)),1))</f>
        <v>1.9</v>
      </c>
      <c r="CU123" s="55">
        <f>IF('Indicator Data'!AC126="No data","x",ROUND(IF('Indicator Data'!AC126&gt;CU$195,0,IF('Indicator Data'!AC126&lt;CU$194,10,(CU$195-'Indicator Data'!AC126)/(CU$195-CU$194)*10)),1))</f>
        <v>5.2</v>
      </c>
      <c r="CV123" s="55">
        <f t="shared" si="208"/>
        <v>3.8</v>
      </c>
      <c r="CW123" s="55">
        <f>IF('Indicator Data'!X126="No data","x",ROUND(IF(LOG('Indicator Data'!X126)&gt;CW$195,10,IF(LOG('Indicator Data'!X126)&lt;CW$194,0,10-(CW$195-LOG('Indicator Data'!X126))/(CW$195-CW$194)*10)),1))</f>
        <v>7.6</v>
      </c>
      <c r="CX123" s="55">
        <f>IF('Indicator Data'!Y126="No data","x",ROUND(IF('Indicator Data'!Y126&gt;CX$195,10,IF('Indicator Data'!Y126&lt;CX$194,0,10-(CX$195-'Indicator Data'!Y126)/(CX$195-CX$194)*10)),1))</f>
        <v>7.4</v>
      </c>
      <c r="CY123" s="55">
        <f>IF('Indicator Data'!Z126="No data","x",ROUND(IF('Indicator Data'!Z126&gt;CY$195,10,IF('Indicator Data'!Z126&lt;CY$194,0,10-(CY$195-'Indicator Data'!Z126)/(CY$195-CY$194)*10)),1))</f>
        <v>2</v>
      </c>
      <c r="CZ123" s="55">
        <f>IF('Indicator Data'!AA126="No data","x",ROUND(IF('Indicator Data'!AA126&gt;CZ$195,10,IF('Indicator Data'!AA126&lt;CZ$194,0,10-(CZ$195-'Indicator Data'!AA126)/(CZ$195-CZ$194)*10)),1))</f>
        <v>5.6</v>
      </c>
      <c r="DA123" s="55">
        <f t="shared" si="167"/>
        <v>5.7</v>
      </c>
      <c r="DB123" s="55">
        <f t="shared" si="168"/>
        <v>5.0999999999999996</v>
      </c>
      <c r="DC123" s="55">
        <f>IF('Indicator Data'!AF126="No data","x",ROUND(IF('Indicator Data'!AF126&gt;DC$195,10,IF('Indicator Data'!AF126&lt;DC$194,0,10-(DC$195-'Indicator Data'!AF126)/(DC$195-DC$194)*10)),1))</f>
        <v>5.7</v>
      </c>
      <c r="DD123" s="55">
        <f>IF('Indicator Data'!AG126="No data","x",ROUND(IF('Indicator Data'!AG126&gt;DD$195,10,IF('Indicator Data'!AG126&lt;DD$194,0,10-(DD$195-'Indicator Data'!AG126)/(DD$195-DD$194)*10)),1))</f>
        <v>3</v>
      </c>
      <c r="DE123" s="55">
        <f t="shared" si="169"/>
        <v>5.2</v>
      </c>
      <c r="DF123" s="55">
        <f>IF('Indicator Data'!AB126="No data","x",ROUND(IF('Indicator Data'!AB126&gt;DF$195,10,IF('Indicator Data'!AB126&lt;DF$194,0,10-(DF$195-'Indicator Data'!AB126)/(DF$195-DF$194)*10)),1))</f>
        <v>7.2</v>
      </c>
      <c r="DG123" s="55">
        <f t="shared" si="170"/>
        <v>4.5999999999999996</v>
      </c>
      <c r="DH123" s="184">
        <f>IF('Indicator Data'!AD126="No data","x",'Indicator Data'!AD126/'Indicator Data'!$CA126)</f>
        <v>7.0212870448742629E-4</v>
      </c>
      <c r="DI123" s="55">
        <f t="shared" si="171"/>
        <v>3</v>
      </c>
      <c r="DJ123" s="55">
        <f>IF('Indicator Data'!AE126="No data","x",ROUND(IF('Indicator Data'!AE126&gt;DJ$195,0,IF('Indicator Data'!AE126&lt;DJ$194,10,(DJ$195-'Indicator Data'!AE126)/(DJ$195-DJ$194)*10)),1))</f>
        <v>8</v>
      </c>
      <c r="DK123" s="55">
        <f t="shared" si="172"/>
        <v>5.5</v>
      </c>
      <c r="DL123" s="55">
        <f t="shared" si="173"/>
        <v>5.0999999999999996</v>
      </c>
      <c r="DM123" s="57">
        <f t="shared" si="209"/>
        <v>6.6</v>
      </c>
      <c r="DN123" s="58">
        <f t="shared" si="210"/>
        <v>5.7</v>
      </c>
      <c r="DO123" s="55">
        <f>ROUND(IF('Indicator Data'!AH126=0,0,IF('Indicator Data'!AH126&gt;DO$195,10,IF('Indicator Data'!AH126&lt;DO$194,0,10-(DO$195-'Indicator Data'!AH126)/(DO$195-DO$194)*10))),1)</f>
        <v>7.9</v>
      </c>
      <c r="DP123" s="55">
        <f>ROUND(IF('Indicator Data'!AI126=0,0,IF(LOG('Indicator Data'!AI126)&gt;LOG(DP$195),10,IF(LOG('Indicator Data'!AI126)&lt;LOG(DP$194),0,10-(LOG(DP$195)-LOG('Indicator Data'!AI126))/(LOG(DP$195)-LOG(DP$194))*10))),1)</f>
        <v>8.1</v>
      </c>
      <c r="DQ123" s="57">
        <f t="shared" si="211"/>
        <v>8</v>
      </c>
      <c r="DR123" s="55">
        <f>'Indicator Data'!AJ126</f>
        <v>0</v>
      </c>
      <c r="DS123" s="55">
        <f>'Indicator Data'!AK126</f>
        <v>0</v>
      </c>
      <c r="DT123" s="57">
        <f t="shared" si="212"/>
        <v>0</v>
      </c>
      <c r="DU123" s="58">
        <f t="shared" si="213"/>
        <v>5.6</v>
      </c>
      <c r="DV123" s="15"/>
      <c r="DW123" s="103"/>
    </row>
    <row r="124" spans="1:127" s="4" customFormat="1" x14ac:dyDescent="0.25">
      <c r="A124" s="121" t="str">
        <f>'Indicator Data'!A127</f>
        <v>Netherlands</v>
      </c>
      <c r="B124" s="59" t="str">
        <f>'Indicator Data'!B127</f>
        <v>NLD</v>
      </c>
      <c r="C124" s="55">
        <f>ROUND(IF('Indicator Data'!C127=0,0.1,IF(LOG('Indicator Data'!C127)&gt;C$195,10,IF(LOG('Indicator Data'!C127)&lt;C$194,0,10-(C$195-LOG('Indicator Data'!C127))/(C$195-C$194)*10))),1)</f>
        <v>6.4</v>
      </c>
      <c r="D124" s="55">
        <f>ROUND(IF('Indicator Data'!D127=0,0.1,IF(LOG('Indicator Data'!D127)&gt;D$195,10,IF(LOG('Indicator Data'!D127)&lt;D$194,0,10-(D$195-LOG('Indicator Data'!D127))/(D$195-D$194)*10))),1)</f>
        <v>0.1</v>
      </c>
      <c r="E124" s="55">
        <f t="shared" si="174"/>
        <v>3.9</v>
      </c>
      <c r="F124" s="55">
        <f>IF('Indicator Data'!E127="No data",0.1,(ROUND(IF('Indicator Data'!E127=0,0,IF(LOG('Indicator Data'!E127)&gt;F$195,10,IF(LOG('Indicator Data'!E127)&lt;F$194,0,10-(F$195-LOG('Indicator Data'!E127))/(F$195-F$194)*10))),1)))</f>
        <v>7.4</v>
      </c>
      <c r="G124" s="55">
        <f>ROUND(IF('Indicator Data'!F127=0,0,IF(LOG('Indicator Data'!F127)&gt;G$195,10,IF(LOG('Indicator Data'!F127)&lt;G$194,0,10-(G$195-LOG('Indicator Data'!F127))/(G$195-G$194)*10))),1)</f>
        <v>0</v>
      </c>
      <c r="H124" s="55">
        <f>ROUND(IF('Indicator Data'!G127=0,0,IF(LOG('Indicator Data'!G127)&gt;H$195,10,IF(LOG('Indicator Data'!G127)&lt;H$194,0,10-(H$195-LOG('Indicator Data'!G127))/(H$195-H$194)*10))),1)</f>
        <v>0</v>
      </c>
      <c r="I124" s="55">
        <f>ROUND(IF('Indicator Data'!H127=0,0,IF(LOG('Indicator Data'!H127)&gt;I$195,10,IF(LOG('Indicator Data'!H127)&lt;I$194,0,10-(I$195-LOG('Indicator Data'!H127))/(I$195-I$194)*10))),1)</f>
        <v>0</v>
      </c>
      <c r="J124" s="55">
        <f t="shared" si="175"/>
        <v>0</v>
      </c>
      <c r="K124" s="55">
        <f>ROUND(IF('Indicator Data'!I127=0,0,IF(LOG('Indicator Data'!I127)&gt;K$195,10,IF(LOG('Indicator Data'!I127)&lt;K$194,0,10-(K$195-LOG('Indicator Data'!I127))/(K$195-K$194)*10))),1)</f>
        <v>0</v>
      </c>
      <c r="L124" s="55">
        <f t="shared" si="176"/>
        <v>0</v>
      </c>
      <c r="M124" s="55">
        <f>ROUND(IF('Indicator Data'!J127=0,0,IF(LOG('Indicator Data'!J127)&gt;M$195,10,IF(LOG('Indicator Data'!J127)&lt;M$194,0,10-(M$195-LOG('Indicator Data'!J127))/(M$195-M$194)*10))),1)</f>
        <v>0</v>
      </c>
      <c r="N124" s="56">
        <f>'Indicator Data'!C127/'Indicator Data'!$CB127</f>
        <v>2.0637870819763908E-4</v>
      </c>
      <c r="O124" s="56">
        <f>'Indicator Data'!D127/'Indicator Data'!$CB127</f>
        <v>0</v>
      </c>
      <c r="P124" s="56">
        <f>IF(F124=0.1,"x",'Indicator Data'!E127/'Indicator Data'!$CB127)</f>
        <v>5.2539940095622751E-3</v>
      </c>
      <c r="Q124" s="56">
        <f>'Indicator Data'!F127/'Indicator Data'!$CB127</f>
        <v>0</v>
      </c>
      <c r="R124" s="56">
        <f>'Indicator Data'!G127/'Indicator Data'!$CB127</f>
        <v>0</v>
      </c>
      <c r="S124" s="56">
        <f>'Indicator Data'!H127/'Indicator Data'!$CB127</f>
        <v>0</v>
      </c>
      <c r="T124" s="56">
        <f>'Indicator Data'!I127/'Indicator Data'!$CB127</f>
        <v>0</v>
      </c>
      <c r="U124" s="56">
        <f>'Indicator Data'!J127/'Indicator Data'!$CB127</f>
        <v>0</v>
      </c>
      <c r="V124" s="55">
        <f t="shared" si="177"/>
        <v>1</v>
      </c>
      <c r="W124" s="55">
        <f t="shared" si="178"/>
        <v>0</v>
      </c>
      <c r="X124" s="55">
        <f t="shared" si="179"/>
        <v>0.5</v>
      </c>
      <c r="Y124" s="55">
        <f t="shared" si="180"/>
        <v>3.5</v>
      </c>
      <c r="Z124" s="55">
        <f t="shared" si="181"/>
        <v>0</v>
      </c>
      <c r="AA124" s="55">
        <f t="shared" si="182"/>
        <v>0</v>
      </c>
      <c r="AB124" s="55">
        <f t="shared" si="183"/>
        <v>0</v>
      </c>
      <c r="AC124" s="55">
        <f t="shared" si="184"/>
        <v>0</v>
      </c>
      <c r="AD124" s="55">
        <f t="shared" si="185"/>
        <v>0</v>
      </c>
      <c r="AE124" s="55">
        <f t="shared" si="186"/>
        <v>0</v>
      </c>
      <c r="AF124" s="55">
        <f t="shared" si="187"/>
        <v>0</v>
      </c>
      <c r="AG124" s="55">
        <f>ROUND(IF('Indicator Data'!K127=0,0,IF('Indicator Data'!K127&gt;AG$195,10,IF('Indicator Data'!K127&lt;AG$194,0,10-(AG$195-'Indicator Data'!K127)/(AG$195-AG$194)*10))),1)</f>
        <v>0</v>
      </c>
      <c r="AH124" s="55">
        <f t="shared" si="188"/>
        <v>3.7</v>
      </c>
      <c r="AI124" s="55">
        <f t="shared" si="189"/>
        <v>0.1</v>
      </c>
      <c r="AJ124" s="55">
        <f t="shared" si="190"/>
        <v>0</v>
      </c>
      <c r="AK124" s="55">
        <f t="shared" si="191"/>
        <v>0</v>
      </c>
      <c r="AL124" s="55">
        <f t="shared" si="192"/>
        <v>0</v>
      </c>
      <c r="AM124" s="55">
        <f t="shared" si="193"/>
        <v>0</v>
      </c>
      <c r="AN124" s="55">
        <f t="shared" si="194"/>
        <v>0</v>
      </c>
      <c r="AO124" s="183">
        <f t="shared" si="195"/>
        <v>2.4</v>
      </c>
      <c r="AP124" s="183">
        <f t="shared" si="148"/>
        <v>5.8</v>
      </c>
      <c r="AQ124" s="183">
        <f t="shared" si="196"/>
        <v>0</v>
      </c>
      <c r="AR124" s="183">
        <f t="shared" si="197"/>
        <v>0</v>
      </c>
      <c r="AS124" s="55">
        <f t="shared" si="198"/>
        <v>0</v>
      </c>
      <c r="AT124" s="55">
        <f>IF('Indicator Data'!L127="No data","x",IF('Indicator Data'!CC127&lt;1000,"x",ROUND((IF('Indicator Data'!L127&gt;AT$195,10,IF('Indicator Data'!L127&lt;AT$194,0,10-(AT$195-'Indicator Data'!L127)/(AT$195-AT$194)*10))),1)))</f>
        <v>1</v>
      </c>
      <c r="AU124" s="183">
        <f t="shared" si="199"/>
        <v>0.5</v>
      </c>
      <c r="AV124" s="55">
        <f>IF('Indicator Data'!M127="No data","x",ROUND(IF('Indicator Data'!M127=0,0,IF(LOG('Indicator Data'!M127)&gt;AV$195,10,IF(LOG('Indicator Data'!M127)&lt;AV$194,0,10-(AV$195-LOG('Indicator Data'!M127))/(AV$195-AV$194)*10))),1))</f>
        <v>0</v>
      </c>
      <c r="AW124" s="56">
        <f>IF(AV124="x","x",'Indicator Data'!M127/'Indicator Data'!$CB127)</f>
        <v>0</v>
      </c>
      <c r="AX124" s="55">
        <f t="shared" si="149"/>
        <v>0</v>
      </c>
      <c r="AY124" s="55">
        <f t="shared" si="150"/>
        <v>0</v>
      </c>
      <c r="AZ124" s="55" t="str">
        <f>IF('Indicator Data'!N127="No data","x",ROUND(IF('Indicator Data'!N127=0,0,IF(LOG('Indicator Data'!N127)&gt;AZ$195,10,IF(LOG('Indicator Data'!N127)&lt;AZ$194,0,10-(AZ$195-LOG('Indicator Data'!N127))/(AZ$195-AZ$194)*10))),1))</f>
        <v>x</v>
      </c>
      <c r="BA124" s="56" t="str">
        <f>IF(AZ124="x","x",'Indicator Data'!N127/'Indicator Data'!$CB127)</f>
        <v>x</v>
      </c>
      <c r="BB124" s="55" t="str">
        <f t="shared" si="151"/>
        <v>x</v>
      </c>
      <c r="BC124" s="55" t="str">
        <f t="shared" si="152"/>
        <v>x</v>
      </c>
      <c r="BD124" s="55" t="str">
        <f>IF('Indicator Data'!O127="No data","x",ROUND(IF('Indicator Data'!O127=0,0,IF(LOG('Indicator Data'!O127)&gt;BD$195,10,IF(LOG('Indicator Data'!O127)&lt;BD$194,0,10-(BD$195-LOG('Indicator Data'!O127))/(BD$195-BD$194)*10))),1))</f>
        <v>x</v>
      </c>
      <c r="BE124" s="56" t="str">
        <f>IF(BD124="x","x",'Indicator Data'!O127/'Indicator Data'!$CB127)</f>
        <v>x</v>
      </c>
      <c r="BF124" s="55" t="str">
        <f t="shared" si="153"/>
        <v>x</v>
      </c>
      <c r="BG124" s="55" t="str">
        <f t="shared" si="154"/>
        <v>x</v>
      </c>
      <c r="BH124" s="55" t="str">
        <f>IF('Indicator Data'!P127="No data","x",ROUND(IF('Indicator Data'!P127=0,0,IF(LOG('Indicator Data'!P127)&gt;BH$195,10,IF(LOG('Indicator Data'!P127)&lt;BH$194,0,10-(BH$195-LOG('Indicator Data'!P127))/(BH$195-BH$194)*10))),1))</f>
        <v>x</v>
      </c>
      <c r="BI124" s="56" t="str">
        <f>IF(BH124="x","x",'Indicator Data'!P127/'Indicator Data'!$CB127)</f>
        <v>x</v>
      </c>
      <c r="BJ124" s="55" t="str">
        <f t="shared" si="155"/>
        <v>x</v>
      </c>
      <c r="BK124" s="55" t="str">
        <f t="shared" si="156"/>
        <v>x</v>
      </c>
      <c r="BL124" s="55">
        <f t="shared" si="157"/>
        <v>0</v>
      </c>
      <c r="BM124" s="55">
        <f>ROUND(IF('Indicator Data'!Q127=0,0,IF(LOG('Indicator Data'!Q127)&gt;BM$195,10,IF(LOG('Indicator Data'!Q127)&lt;BM$194,0,10-(BM$195-LOG('Indicator Data'!Q127))/(BM$195-BM$194)*10))),1)</f>
        <v>0</v>
      </c>
      <c r="BN124" s="55">
        <f>ROUND(IF('Indicator Data'!R127=0,0,IF(LOG('Indicator Data'!R127)&gt;BN$195,10,IF(LOG('Indicator Data'!R127)&lt;BN$194,0,10-(BN$195-LOG('Indicator Data'!R127))/(BN$195-BN$194)*10))),1)</f>
        <v>0</v>
      </c>
      <c r="BO124" s="55">
        <f t="shared" si="158"/>
        <v>0</v>
      </c>
      <c r="BP124" s="56">
        <f>'Indicator Data'!Q127/'Indicator Data'!$CB127</f>
        <v>0</v>
      </c>
      <c r="BQ124" s="56">
        <f>'Indicator Data'!R127/'Indicator Data'!$CB127</f>
        <v>0</v>
      </c>
      <c r="BR124" s="55">
        <f t="shared" si="200"/>
        <v>0</v>
      </c>
      <c r="BS124" s="55">
        <f t="shared" si="201"/>
        <v>0</v>
      </c>
      <c r="BT124" s="55">
        <f t="shared" si="135"/>
        <v>0</v>
      </c>
      <c r="BU124" s="55">
        <f t="shared" si="159"/>
        <v>0</v>
      </c>
      <c r="BV124" s="55">
        <f>ROUND(IF('Indicator Data'!S127=0,0,IF(LOG('Indicator Data'!S127)&gt;BV$195,10,IF(LOG('Indicator Data'!S127)&lt;BV$194,0,10-(BV$195-LOG('Indicator Data'!S127))/(BV$195-BV$194)*10))),1)</f>
        <v>0</v>
      </c>
      <c r="BW124" s="55">
        <f>ROUND(IF('Indicator Data'!T127=0,0,IF(LOG('Indicator Data'!T127)&gt;BW$195,10,IF(LOG('Indicator Data'!T127)&lt;BW$194,0,10-(BW$195-LOG('Indicator Data'!T127))/(BW$195-BW$194)*10))),1)</f>
        <v>0</v>
      </c>
      <c r="BX124" s="55">
        <f t="shared" si="160"/>
        <v>0</v>
      </c>
      <c r="BY124" s="56">
        <f>'Indicator Data'!S127/'Indicator Data'!$CB127</f>
        <v>0</v>
      </c>
      <c r="BZ124" s="56">
        <f>'Indicator Data'!T127/'Indicator Data'!$CB127</f>
        <v>0</v>
      </c>
      <c r="CA124" s="55">
        <f t="shared" si="202"/>
        <v>0</v>
      </c>
      <c r="CB124" s="55">
        <f t="shared" si="203"/>
        <v>0</v>
      </c>
      <c r="CC124" s="55">
        <f t="shared" si="161"/>
        <v>0</v>
      </c>
      <c r="CD124" s="55">
        <f t="shared" si="162"/>
        <v>0</v>
      </c>
      <c r="CE124" s="55">
        <f t="shared" si="163"/>
        <v>0</v>
      </c>
      <c r="CF124" s="55">
        <f>ROUND(IF('Indicator Data'!U127=0,0,IF(LOG('Indicator Data'!U127)&gt;CF$195,10,IF(LOG('Indicator Data'!U127)&lt;CF$194,0,10-(CF$195-LOG('Indicator Data'!U127))/(CF$195-CF$194)*10))),1)</f>
        <v>0</v>
      </c>
      <c r="CG124" s="56">
        <f>'Indicator Data'!U127/'Indicator Data'!$CB127</f>
        <v>0</v>
      </c>
      <c r="CH124" s="55">
        <f t="shared" si="204"/>
        <v>0</v>
      </c>
      <c r="CI124" s="55">
        <f t="shared" si="164"/>
        <v>0</v>
      </c>
      <c r="CJ124" s="55">
        <f>ROUND(IF('Indicator Data'!V127=0,0,IF(LOG('Indicator Data'!V127)&gt;CJ$195,10,IF(LOG('Indicator Data'!V127)&lt;CJ$194,0,10-(CJ$195-LOG('Indicator Data'!V127))/(CJ$195-CJ$194)*10))),1)</f>
        <v>0</v>
      </c>
      <c r="CK124" s="56">
        <f>IF('Indicator Data'!V127/'Indicator Data'!$CB127&gt;1,1,'Indicator Data'!V127/'Indicator Data'!$CB127)</f>
        <v>0</v>
      </c>
      <c r="CL124" s="55">
        <f t="shared" si="205"/>
        <v>0</v>
      </c>
      <c r="CM124" s="55">
        <f t="shared" si="165"/>
        <v>0</v>
      </c>
      <c r="CN124" s="55">
        <f>ROUND(IF('Indicator Data'!W127=0,0,IF(LOG('Indicator Data'!W127)&gt;CN$195,10,IF(LOG('Indicator Data'!W127)&lt;CN$194,0,10-(CN$195-LOG('Indicator Data'!W127))/(CN$195-CN$194)*10))),1)</f>
        <v>0</v>
      </c>
      <c r="CO124" s="56">
        <f>'Indicator Data'!W127/'Indicator Data'!$CB127</f>
        <v>0</v>
      </c>
      <c r="CP124" s="55">
        <f t="shared" si="206"/>
        <v>0</v>
      </c>
      <c r="CQ124" s="55">
        <f t="shared" si="166"/>
        <v>0</v>
      </c>
      <c r="CR124" s="55">
        <f t="shared" si="207"/>
        <v>0</v>
      </c>
      <c r="CS124" s="55">
        <f>IF('Indicator Data'!BR127="No data","x",ROUND(IF('Indicator Data'!BR127&gt;CS$195,0,IF('Indicator Data'!BR127&lt;CS$194,10,(CS$195-'Indicator Data'!BR127)/(CS$195-CS$194)*10)),1))</f>
        <v>0.3</v>
      </c>
      <c r="CT124" s="55">
        <f>IF('Indicator Data'!BS127="No data","x",ROUND(IF('Indicator Data'!BS127&gt;CT$195,0,IF('Indicator Data'!BS127&lt;CT$194,10,(CT$195-'Indicator Data'!BS127)/(CT$195-CT$194)*10)),1))</f>
        <v>0</v>
      </c>
      <c r="CU124" s="55" t="str">
        <f>IF('Indicator Data'!AC127="No data","x",ROUND(IF('Indicator Data'!AC127&gt;CU$195,0,IF('Indicator Data'!AC127&lt;CU$194,10,(CU$195-'Indicator Data'!AC127)/(CU$195-CU$194)*10)),1))</f>
        <v>x</v>
      </c>
      <c r="CV124" s="55">
        <f t="shared" si="208"/>
        <v>0.2</v>
      </c>
      <c r="CW124" s="55">
        <f>IF('Indicator Data'!X127="No data","x",ROUND(IF(LOG('Indicator Data'!X127)&gt;CW$195,10,IF(LOG('Indicator Data'!X127)&lt;CW$194,0,10-(CW$195-LOG('Indicator Data'!X127))/(CW$195-CW$194)*10)),1))</f>
        <v>9</v>
      </c>
      <c r="CX124" s="55">
        <f>IF('Indicator Data'!Y127="No data","x",ROUND(IF('Indicator Data'!Y127&gt;CX$195,10,IF('Indicator Data'!Y127&lt;CX$194,0,10-(CX$195-'Indicator Data'!Y127)/(CX$195-CX$194)*10)),1))</f>
        <v>2.1</v>
      </c>
      <c r="CY124" s="55">
        <f>IF('Indicator Data'!Z127="No data","x",ROUND(IF('Indicator Data'!Z127&gt;CY$195,10,IF('Indicator Data'!Z127&lt;CY$194,0,10-(CY$195-'Indicator Data'!Z127)/(CY$195-CY$194)*10)),1))</f>
        <v>9.1</v>
      </c>
      <c r="CZ124" s="55">
        <f>IF('Indicator Data'!AA127="No data","x",ROUND(IF('Indicator Data'!AA127&gt;CZ$195,10,IF('Indicator Data'!AA127&lt;CZ$194,0,10-(CZ$195-'Indicator Data'!AA127)/(CZ$195-CZ$194)*10)),1))</f>
        <v>0.6</v>
      </c>
      <c r="DA124" s="55">
        <f t="shared" si="167"/>
        <v>5.2</v>
      </c>
      <c r="DB124" s="55">
        <f t="shared" si="168"/>
        <v>3.5</v>
      </c>
      <c r="DC124" s="55" t="str">
        <f>IF('Indicator Data'!AF127="No data","x",ROUND(IF('Indicator Data'!AF127&gt;DC$195,10,IF('Indicator Data'!AF127&lt;DC$194,0,10-(DC$195-'Indicator Data'!AF127)/(DC$195-DC$194)*10)),1))</f>
        <v>x</v>
      </c>
      <c r="DD124" s="55">
        <f>IF('Indicator Data'!AG127="No data","x",ROUND(IF('Indicator Data'!AG127&gt;DD$195,10,IF('Indicator Data'!AG127&lt;DD$194,0,10-(DD$195-'Indicator Data'!AG127)/(DD$195-DD$194)*10)),1))</f>
        <v>0</v>
      </c>
      <c r="DE124" s="55">
        <f t="shared" si="169"/>
        <v>4.2</v>
      </c>
      <c r="DF124" s="55">
        <f>IF('Indicator Data'!AB127="No data","x",ROUND(IF('Indicator Data'!AB127&gt;DF$195,10,IF('Indicator Data'!AB127&lt;DF$194,0,10-(DF$195-'Indicator Data'!AB127)/(DF$195-DF$194)*10)),1))</f>
        <v>0</v>
      </c>
      <c r="DG124" s="55">
        <f t="shared" si="170"/>
        <v>0.1</v>
      </c>
      <c r="DH124" s="184">
        <f>IF('Indicator Data'!AD127="No data","x",'Indicator Data'!AD127/'Indicator Data'!$CA127)</f>
        <v>3.7520932615387983E-4</v>
      </c>
      <c r="DI124" s="55">
        <f t="shared" si="171"/>
        <v>6.2</v>
      </c>
      <c r="DJ124" s="55">
        <f>IF('Indicator Data'!AE127="No data","x",ROUND(IF('Indicator Data'!AE127&gt;DJ$195,0,IF('Indicator Data'!AE127&lt;DJ$194,10,(DJ$195-'Indicator Data'!AE127)/(DJ$195-DJ$194)*10)),1))</f>
        <v>2</v>
      </c>
      <c r="DK124" s="55">
        <f t="shared" si="172"/>
        <v>4.0999999999999996</v>
      </c>
      <c r="DL124" s="55">
        <f t="shared" si="173"/>
        <v>2.8</v>
      </c>
      <c r="DM124" s="57">
        <f t="shared" si="209"/>
        <v>1.7</v>
      </c>
      <c r="DN124" s="58">
        <f t="shared" si="210"/>
        <v>2</v>
      </c>
      <c r="DO124" s="55">
        <f>ROUND(IF('Indicator Data'!AH127=0,0,IF('Indicator Data'!AH127&gt;DO$195,10,IF('Indicator Data'!AH127&lt;DO$194,0,10-(DO$195-'Indicator Data'!AH127)/(DO$195-DO$194)*10))),1)</f>
        <v>0</v>
      </c>
      <c r="DP124" s="55">
        <f>ROUND(IF('Indicator Data'!AI127=0,0,IF(LOG('Indicator Data'!AI127)&gt;LOG(DP$195),10,IF(LOG('Indicator Data'!AI127)&lt;LOG(DP$194),0,10-(LOG(DP$195)-LOG('Indicator Data'!AI127))/(LOG(DP$195)-LOG(DP$194))*10))),1)</f>
        <v>0</v>
      </c>
      <c r="DQ124" s="57">
        <f t="shared" si="211"/>
        <v>0</v>
      </c>
      <c r="DR124" s="55">
        <f>'Indicator Data'!AJ127</f>
        <v>0</v>
      </c>
      <c r="DS124" s="55">
        <f>'Indicator Data'!AK127</f>
        <v>0</v>
      </c>
      <c r="DT124" s="57">
        <f t="shared" si="212"/>
        <v>0</v>
      </c>
      <c r="DU124" s="58">
        <f t="shared" si="213"/>
        <v>0</v>
      </c>
      <c r="DV124" s="15"/>
      <c r="DW124" s="103"/>
    </row>
    <row r="125" spans="1:127" s="4" customFormat="1" x14ac:dyDescent="0.25">
      <c r="A125" s="121" t="str">
        <f>'Indicator Data'!A128</f>
        <v>New Zealand</v>
      </c>
      <c r="B125" s="59" t="str">
        <f>'Indicator Data'!B128</f>
        <v>NZL</v>
      </c>
      <c r="C125" s="55">
        <f>ROUND(IF('Indicator Data'!C128=0,0.1,IF(LOG('Indicator Data'!C128)&gt;C$195,10,IF(LOG('Indicator Data'!C128)&lt;C$194,0,10-(C$195-LOG('Indicator Data'!C128))/(C$195-C$194)*10))),1)</f>
        <v>7.2</v>
      </c>
      <c r="D125" s="55">
        <f>ROUND(IF('Indicator Data'!D128=0,0.1,IF(LOG('Indicator Data'!D128)&gt;D$195,10,IF(LOG('Indicator Data'!D128)&lt;D$194,0,10-(D$195-LOG('Indicator Data'!D128))/(D$195-D$194)*10))),1)</f>
        <v>7.6</v>
      </c>
      <c r="E125" s="55">
        <f t="shared" si="174"/>
        <v>7.4</v>
      </c>
      <c r="F125" s="55">
        <f>IF('Indicator Data'!E128="No data",0.1,(ROUND(IF('Indicator Data'!E128=0,0,IF(LOG('Indicator Data'!E128)&gt;F$195,10,IF(LOG('Indicator Data'!E128)&lt;F$194,0,10-(F$195-LOG('Indicator Data'!E128))/(F$195-F$194)*10))),1)))</f>
        <v>5.3</v>
      </c>
      <c r="G125" s="55">
        <f>ROUND(IF('Indicator Data'!F128=0,0,IF(LOG('Indicator Data'!F128)&gt;G$195,10,IF(LOG('Indicator Data'!F128)&lt;G$194,0,10-(G$195-LOG('Indicator Data'!F128))/(G$195-G$194)*10))),1)</f>
        <v>6.1</v>
      </c>
      <c r="H125" s="55">
        <f>ROUND(IF('Indicator Data'!G128=0,0,IF(LOG('Indicator Data'!G128)&gt;H$195,10,IF(LOG('Indicator Data'!G128)&lt;H$194,0,10-(H$195-LOG('Indicator Data'!G128))/(H$195-H$194)*10))),1)</f>
        <v>4.9000000000000004</v>
      </c>
      <c r="I125" s="55">
        <f>ROUND(IF('Indicator Data'!H128=0,0,IF(LOG('Indicator Data'!H128)&gt;I$195,10,IF(LOG('Indicator Data'!H128)&lt;I$194,0,10-(I$195-LOG('Indicator Data'!H128))/(I$195-I$194)*10))),1)</f>
        <v>0</v>
      </c>
      <c r="J125" s="55">
        <f t="shared" si="175"/>
        <v>2.8</v>
      </c>
      <c r="K125" s="55">
        <f>ROUND(IF('Indicator Data'!I128=0,0,IF(LOG('Indicator Data'!I128)&gt;K$195,10,IF(LOG('Indicator Data'!I128)&lt;K$194,0,10-(K$195-LOG('Indicator Data'!I128))/(K$195-K$194)*10))),1)</f>
        <v>5.7</v>
      </c>
      <c r="L125" s="55">
        <f t="shared" si="176"/>
        <v>4.4000000000000004</v>
      </c>
      <c r="M125" s="55">
        <f>ROUND(IF('Indicator Data'!J128=0,0,IF(LOG('Indicator Data'!J128)&gt;M$195,10,IF(LOG('Indicator Data'!J128)&lt;M$194,0,10-(M$195-LOG('Indicator Data'!J128))/(M$195-M$194)*10))),1)</f>
        <v>0</v>
      </c>
      <c r="N125" s="56">
        <f>'Indicator Data'!C128/'Indicator Data'!$CB128</f>
        <v>1.6121157579495424E-3</v>
      </c>
      <c r="O125" s="56">
        <f>'Indicator Data'!D128/'Indicator Data'!$CB128</f>
        <v>4.3378111158837163E-4</v>
      </c>
      <c r="P125" s="56">
        <f>IF(F125=0.1,"x",'Indicator Data'!E128/'Indicator Data'!$CB128)</f>
        <v>2.8400882538821685E-3</v>
      </c>
      <c r="Q125" s="56">
        <f>'Indicator Data'!F128/'Indicator Data'!$CB128</f>
        <v>1.0691337534553186E-5</v>
      </c>
      <c r="R125" s="56">
        <f>'Indicator Data'!G128/'Indicator Data'!$CB128</f>
        <v>1.9854517783490697E-3</v>
      </c>
      <c r="S125" s="56">
        <f>'Indicator Data'!H128/'Indicator Data'!$CB128</f>
        <v>0</v>
      </c>
      <c r="T125" s="56">
        <f>'Indicator Data'!I128/'Indicator Data'!$CB128</f>
        <v>1.5620073728184404E-3</v>
      </c>
      <c r="U125" s="56">
        <f>'Indicator Data'!J128/'Indicator Data'!$CB128</f>
        <v>0</v>
      </c>
      <c r="V125" s="55">
        <f t="shared" si="177"/>
        <v>8.1</v>
      </c>
      <c r="W125" s="55">
        <f t="shared" si="178"/>
        <v>4.3</v>
      </c>
      <c r="X125" s="55">
        <f t="shared" si="179"/>
        <v>6.6</v>
      </c>
      <c r="Y125" s="55">
        <f t="shared" si="180"/>
        <v>1.9</v>
      </c>
      <c r="Z125" s="55">
        <f t="shared" si="181"/>
        <v>7.8</v>
      </c>
      <c r="AA125" s="55">
        <f t="shared" si="182"/>
        <v>1.1000000000000001</v>
      </c>
      <c r="AB125" s="55">
        <f t="shared" si="183"/>
        <v>0</v>
      </c>
      <c r="AC125" s="55">
        <f t="shared" si="184"/>
        <v>0.6</v>
      </c>
      <c r="AD125" s="55">
        <f t="shared" si="185"/>
        <v>1.6</v>
      </c>
      <c r="AE125" s="55">
        <f t="shared" si="186"/>
        <v>1.1000000000000001</v>
      </c>
      <c r="AF125" s="55">
        <f t="shared" si="187"/>
        <v>0</v>
      </c>
      <c r="AG125" s="55">
        <f>ROUND(IF('Indicator Data'!K128=0,0,IF('Indicator Data'!K128&gt;AG$195,10,IF('Indicator Data'!K128&lt;AG$194,0,10-(AG$195-'Indicator Data'!K128)/(AG$195-AG$194)*10))),1)</f>
        <v>1.9</v>
      </c>
      <c r="AH125" s="55">
        <f t="shared" si="188"/>
        <v>7.7</v>
      </c>
      <c r="AI125" s="55">
        <f t="shared" si="189"/>
        <v>6</v>
      </c>
      <c r="AJ125" s="55">
        <f t="shared" si="190"/>
        <v>3</v>
      </c>
      <c r="AK125" s="55">
        <f t="shared" si="191"/>
        <v>0</v>
      </c>
      <c r="AL125" s="55">
        <f t="shared" si="192"/>
        <v>1.6</v>
      </c>
      <c r="AM125" s="55">
        <f t="shared" si="193"/>
        <v>3.7</v>
      </c>
      <c r="AN125" s="55">
        <f t="shared" si="194"/>
        <v>0</v>
      </c>
      <c r="AO125" s="183">
        <f t="shared" si="195"/>
        <v>7</v>
      </c>
      <c r="AP125" s="183">
        <f t="shared" si="148"/>
        <v>3.8</v>
      </c>
      <c r="AQ125" s="183">
        <f t="shared" si="196"/>
        <v>7</v>
      </c>
      <c r="AR125" s="183">
        <f t="shared" si="197"/>
        <v>2.9</v>
      </c>
      <c r="AS125" s="55">
        <f t="shared" si="198"/>
        <v>1</v>
      </c>
      <c r="AT125" s="55">
        <f>IF('Indicator Data'!L128="No data","x",IF('Indicator Data'!CC128&lt;1000,"x",ROUND((IF('Indicator Data'!L128&gt;AT$195,10,IF('Indicator Data'!L128&lt;AT$194,0,10-(AT$195-'Indicator Data'!L128)/(AT$195-AT$194)*10))),1)))</f>
        <v>2</v>
      </c>
      <c r="AU125" s="183">
        <f t="shared" si="199"/>
        <v>1.5</v>
      </c>
      <c r="AV125" s="55" t="str">
        <f>IF('Indicator Data'!M128="No data","x",ROUND(IF('Indicator Data'!M128=0,0,IF(LOG('Indicator Data'!M128)&gt;AV$195,10,IF(LOG('Indicator Data'!M128)&lt;AV$194,0,10-(AV$195-LOG('Indicator Data'!M128))/(AV$195-AV$194)*10))),1))</f>
        <v>x</v>
      </c>
      <c r="AW125" s="56" t="str">
        <f>IF(AV125="x","x",'Indicator Data'!M128/'Indicator Data'!$CB128)</f>
        <v>x</v>
      </c>
      <c r="AX125" s="55" t="str">
        <f t="shared" si="149"/>
        <v>x</v>
      </c>
      <c r="AY125" s="55" t="str">
        <f t="shared" si="150"/>
        <v>x</v>
      </c>
      <c r="AZ125" s="55" t="str">
        <f>IF('Indicator Data'!N128="No data","x",ROUND(IF('Indicator Data'!N128=0,0,IF(LOG('Indicator Data'!N128)&gt;AZ$195,10,IF(LOG('Indicator Data'!N128)&lt;AZ$194,0,10-(AZ$195-LOG('Indicator Data'!N128))/(AZ$195-AZ$194)*10))),1))</f>
        <v>x</v>
      </c>
      <c r="BA125" s="56" t="str">
        <f>IF(AZ125="x","x",'Indicator Data'!N128/'Indicator Data'!$CB128)</f>
        <v>x</v>
      </c>
      <c r="BB125" s="55" t="str">
        <f t="shared" si="151"/>
        <v>x</v>
      </c>
      <c r="BC125" s="55" t="str">
        <f t="shared" si="152"/>
        <v>x</v>
      </c>
      <c r="BD125" s="55" t="str">
        <f>IF('Indicator Data'!O128="No data","x",ROUND(IF('Indicator Data'!O128=0,0,IF(LOG('Indicator Data'!O128)&gt;BD$195,10,IF(LOG('Indicator Data'!O128)&lt;BD$194,0,10-(BD$195-LOG('Indicator Data'!O128))/(BD$195-BD$194)*10))),1))</f>
        <v>x</v>
      </c>
      <c r="BE125" s="56" t="str">
        <f>IF(BD125="x","x",'Indicator Data'!O128/'Indicator Data'!$CB128)</f>
        <v>x</v>
      </c>
      <c r="BF125" s="55" t="str">
        <f t="shared" si="153"/>
        <v>x</v>
      </c>
      <c r="BG125" s="55" t="str">
        <f t="shared" si="154"/>
        <v>x</v>
      </c>
      <c r="BH125" s="55" t="str">
        <f>IF('Indicator Data'!P128="No data","x",ROUND(IF('Indicator Data'!P128=0,0,IF(LOG('Indicator Data'!P128)&gt;BH$195,10,IF(LOG('Indicator Data'!P128)&lt;BH$194,0,10-(BH$195-LOG('Indicator Data'!P128))/(BH$195-BH$194)*10))),1))</f>
        <v>x</v>
      </c>
      <c r="BI125" s="56" t="str">
        <f>IF(BH125="x","x",'Indicator Data'!P128/'Indicator Data'!$CB128)</f>
        <v>x</v>
      </c>
      <c r="BJ125" s="55" t="str">
        <f t="shared" si="155"/>
        <v>x</v>
      </c>
      <c r="BK125" s="55" t="str">
        <f t="shared" si="156"/>
        <v>x</v>
      </c>
      <c r="BL125" s="55" t="str">
        <f t="shared" si="157"/>
        <v>x</v>
      </c>
      <c r="BM125" s="55">
        <f>ROUND(IF('Indicator Data'!Q128=0,0,IF(LOG('Indicator Data'!Q128)&gt;BM$195,10,IF(LOG('Indicator Data'!Q128)&lt;BM$194,0,10-(BM$195-LOG('Indicator Data'!Q128))/(BM$195-BM$194)*10))),1)</f>
        <v>0</v>
      </c>
      <c r="BN125" s="55">
        <f>ROUND(IF('Indicator Data'!R128=0,0,IF(LOG('Indicator Data'!R128)&gt;BN$195,10,IF(LOG('Indicator Data'!R128)&lt;BN$194,0,10-(BN$195-LOG('Indicator Data'!R128))/(BN$195-BN$194)*10))),1)</f>
        <v>0</v>
      </c>
      <c r="BO125" s="55">
        <f t="shared" si="158"/>
        <v>0</v>
      </c>
      <c r="BP125" s="56">
        <f>'Indicator Data'!Q128/'Indicator Data'!$CB128</f>
        <v>0</v>
      </c>
      <c r="BQ125" s="56">
        <f>'Indicator Data'!R128/'Indicator Data'!$CB128</f>
        <v>0</v>
      </c>
      <c r="BR125" s="55">
        <f t="shared" si="200"/>
        <v>0</v>
      </c>
      <c r="BS125" s="55">
        <f t="shared" si="201"/>
        <v>0</v>
      </c>
      <c r="BT125" s="55">
        <f t="shared" si="135"/>
        <v>0</v>
      </c>
      <c r="BU125" s="55">
        <f t="shared" si="159"/>
        <v>0</v>
      </c>
      <c r="BV125" s="55">
        <f>ROUND(IF('Indicator Data'!S128=0,0,IF(LOG('Indicator Data'!S128)&gt;BV$195,10,IF(LOG('Indicator Data'!S128)&lt;BV$194,0,10-(BV$195-LOG('Indicator Data'!S128))/(BV$195-BV$194)*10))),1)</f>
        <v>0</v>
      </c>
      <c r="BW125" s="55">
        <f>ROUND(IF('Indicator Data'!T128=0,0,IF(LOG('Indicator Data'!T128)&gt;BW$195,10,IF(LOG('Indicator Data'!T128)&lt;BW$194,0,10-(BW$195-LOG('Indicator Data'!T128))/(BW$195-BW$194)*10))),1)</f>
        <v>0</v>
      </c>
      <c r="BX125" s="55">
        <f t="shared" si="160"/>
        <v>0</v>
      </c>
      <c r="BY125" s="56">
        <f>'Indicator Data'!S128/'Indicator Data'!$CB128</f>
        <v>0</v>
      </c>
      <c r="BZ125" s="56">
        <f>'Indicator Data'!T128/'Indicator Data'!$CB128</f>
        <v>0</v>
      </c>
      <c r="CA125" s="55">
        <f t="shared" si="202"/>
        <v>0</v>
      </c>
      <c r="CB125" s="55">
        <f t="shared" si="203"/>
        <v>0</v>
      </c>
      <c r="CC125" s="55">
        <f t="shared" si="161"/>
        <v>0</v>
      </c>
      <c r="CD125" s="55">
        <f t="shared" si="162"/>
        <v>0</v>
      </c>
      <c r="CE125" s="55">
        <f t="shared" si="163"/>
        <v>0</v>
      </c>
      <c r="CF125" s="55">
        <f>ROUND(IF('Indicator Data'!U128=0,0,IF(LOG('Indicator Data'!U128)&gt;CF$195,10,IF(LOG('Indicator Data'!U128)&lt;CF$194,0,10-(CF$195-LOG('Indicator Data'!U128))/(CF$195-CF$194)*10))),1)</f>
        <v>0</v>
      </c>
      <c r="CG125" s="56">
        <f>'Indicator Data'!U128/'Indicator Data'!$CB128</f>
        <v>0</v>
      </c>
      <c r="CH125" s="55">
        <f t="shared" si="204"/>
        <v>0</v>
      </c>
      <c r="CI125" s="55">
        <f t="shared" si="164"/>
        <v>0</v>
      </c>
      <c r="CJ125" s="55">
        <f>ROUND(IF('Indicator Data'!V128=0,0,IF(LOG('Indicator Data'!V128)&gt;CJ$195,10,IF(LOG('Indicator Data'!V128)&lt;CJ$194,0,10-(CJ$195-LOG('Indicator Data'!V128))/(CJ$195-CJ$194)*10))),1)</f>
        <v>0</v>
      </c>
      <c r="CK125" s="56">
        <f>IF('Indicator Data'!V128/'Indicator Data'!$CB128&gt;1,1,'Indicator Data'!V128/'Indicator Data'!$CB128)</f>
        <v>0</v>
      </c>
      <c r="CL125" s="55">
        <f t="shared" si="205"/>
        <v>0</v>
      </c>
      <c r="CM125" s="55">
        <f t="shared" si="165"/>
        <v>0</v>
      </c>
      <c r="CN125" s="55">
        <f>ROUND(IF('Indicator Data'!W128=0,0,IF(LOG('Indicator Data'!W128)&gt;CN$195,10,IF(LOG('Indicator Data'!W128)&lt;CN$194,0,10-(CN$195-LOG('Indicator Data'!W128))/(CN$195-CN$194)*10))),1)</f>
        <v>5.7</v>
      </c>
      <c r="CO125" s="56">
        <f>'Indicator Data'!W128/'Indicator Data'!$CB128</f>
        <v>2.3117802060538019E-2</v>
      </c>
      <c r="CP125" s="55">
        <f t="shared" si="206"/>
        <v>0.2</v>
      </c>
      <c r="CQ125" s="55">
        <f t="shared" si="166"/>
        <v>3.4</v>
      </c>
      <c r="CR125" s="55">
        <f t="shared" si="207"/>
        <v>1</v>
      </c>
      <c r="CS125" s="55">
        <f>IF('Indicator Data'!BR128="No data","x",ROUND(IF('Indicator Data'!BR128&gt;CS$195,0,IF('Indicator Data'!BR128&lt;CS$194,10,(CS$195-'Indicator Data'!BR128)/(CS$195-CS$194)*10)),1))</f>
        <v>0</v>
      </c>
      <c r="CT125" s="55">
        <f>IF('Indicator Data'!BS128="No data","x",ROUND(IF('Indicator Data'!BS128&gt;CT$195,0,IF('Indicator Data'!BS128&lt;CT$194,10,(CT$195-'Indicator Data'!BS128)/(CT$195-CT$194)*10)),1))</f>
        <v>0</v>
      </c>
      <c r="CU125" s="55" t="str">
        <f>IF('Indicator Data'!AC128="No data","x",ROUND(IF('Indicator Data'!AC128&gt;CU$195,0,IF('Indicator Data'!AC128&lt;CU$194,10,(CU$195-'Indicator Data'!AC128)/(CU$195-CU$194)*10)),1))</f>
        <v>x</v>
      </c>
      <c r="CV125" s="55">
        <f t="shared" si="208"/>
        <v>0</v>
      </c>
      <c r="CW125" s="55">
        <f>IF('Indicator Data'!X128="No data","x",ROUND(IF(LOG('Indicator Data'!X128)&gt;CW$195,10,IF(LOG('Indicator Data'!X128)&lt;CW$194,0,10-(CW$195-LOG('Indicator Data'!X128))/(CW$195-CW$194)*10)),1))</f>
        <v>4.2</v>
      </c>
      <c r="CX125" s="55">
        <f>IF('Indicator Data'!Y128="No data","x",ROUND(IF('Indicator Data'!Y128&gt;CX$195,10,IF('Indicator Data'!Y128&lt;CX$194,0,10-(CX$195-'Indicator Data'!Y128)/(CX$195-CX$194)*10)),1))</f>
        <v>4</v>
      </c>
      <c r="CY125" s="55">
        <f>IF('Indicator Data'!Z128="No data","x",ROUND(IF('Indicator Data'!Z128&gt;CY$195,10,IF('Indicator Data'!Z128&lt;CY$194,0,10-(CY$195-'Indicator Data'!Z128)/(CY$195-CY$194)*10)),1))</f>
        <v>8.6999999999999993</v>
      </c>
      <c r="CZ125" s="55">
        <f>IF('Indicator Data'!AA128="No data","x",ROUND(IF('Indicator Data'!AA128&gt;CZ$195,10,IF('Indicator Data'!AA128&lt;CZ$194,0,10-(CZ$195-'Indicator Data'!AA128)/(CZ$195-CZ$194)*10)),1))</f>
        <v>1.7</v>
      </c>
      <c r="DA125" s="55">
        <f t="shared" si="167"/>
        <v>4.7</v>
      </c>
      <c r="DB125" s="55">
        <f t="shared" si="168"/>
        <v>3.1</v>
      </c>
      <c r="DC125" s="55" t="str">
        <f>IF('Indicator Data'!AF128="No data","x",ROUND(IF('Indicator Data'!AF128&gt;DC$195,10,IF('Indicator Data'!AF128&lt;DC$194,0,10-(DC$195-'Indicator Data'!AF128)/(DC$195-DC$194)*10)),1))</f>
        <v>x</v>
      </c>
      <c r="DD125" s="55">
        <f>IF('Indicator Data'!AG128="No data","x",ROUND(IF('Indicator Data'!AG128&gt;DD$195,10,IF('Indicator Data'!AG128&lt;DD$194,0,10-(DD$195-'Indicator Data'!AG128)/(DD$195-DD$194)*10)),1))</f>
        <v>0.9</v>
      </c>
      <c r="DE125" s="55">
        <f t="shared" si="169"/>
        <v>3.9</v>
      </c>
      <c r="DF125" s="55">
        <f>IF('Indicator Data'!AB128="No data","x",ROUND(IF('Indicator Data'!AB128&gt;DF$195,10,IF('Indicator Data'!AB128&lt;DF$194,0,10-(DF$195-'Indicator Data'!AB128)/(DF$195-DF$194)*10)),1))</f>
        <v>0</v>
      </c>
      <c r="DG125" s="55">
        <f t="shared" si="170"/>
        <v>0</v>
      </c>
      <c r="DH125" s="184">
        <f>IF('Indicator Data'!AD128="No data","x",'Indicator Data'!AD128/'Indicator Data'!$CA128)</f>
        <v>5.743182923407641E-4</v>
      </c>
      <c r="DI125" s="55">
        <f t="shared" si="171"/>
        <v>4.3</v>
      </c>
      <c r="DJ125" s="55">
        <f>IF('Indicator Data'!AE128="No data","x",ROUND(IF('Indicator Data'!AE128&gt;DJ$195,0,IF('Indicator Data'!AE128&lt;DJ$194,10,(DJ$195-'Indicator Data'!AE128)/(DJ$195-DJ$194)*10)),1))</f>
        <v>0</v>
      </c>
      <c r="DK125" s="55">
        <f t="shared" si="172"/>
        <v>2.2000000000000002</v>
      </c>
      <c r="DL125" s="55">
        <f t="shared" si="173"/>
        <v>2</v>
      </c>
      <c r="DM125" s="57">
        <f t="shared" si="209"/>
        <v>2.1</v>
      </c>
      <c r="DN125" s="58">
        <f t="shared" si="210"/>
        <v>4.4000000000000004</v>
      </c>
      <c r="DO125" s="55">
        <f>ROUND(IF('Indicator Data'!AH128=0,0,IF('Indicator Data'!AH128&gt;DO$195,10,IF('Indicator Data'!AH128&lt;DO$194,0,10-(DO$195-'Indicator Data'!AH128)/(DO$195-DO$194)*10))),1)</f>
        <v>0</v>
      </c>
      <c r="DP125" s="55">
        <f>ROUND(IF('Indicator Data'!AI128=0,0,IF(LOG('Indicator Data'!AI128)&gt;LOG(DP$195),10,IF(LOG('Indicator Data'!AI128)&lt;LOG(DP$194),0,10-(LOG(DP$195)-LOG('Indicator Data'!AI128))/(LOG(DP$195)-LOG(DP$194))*10))),1)</f>
        <v>0</v>
      </c>
      <c r="DQ125" s="57">
        <f t="shared" si="211"/>
        <v>0</v>
      </c>
      <c r="DR125" s="55">
        <f>'Indicator Data'!AJ128</f>
        <v>0</v>
      </c>
      <c r="DS125" s="55">
        <f>'Indicator Data'!AK128</f>
        <v>0</v>
      </c>
      <c r="DT125" s="57">
        <f t="shared" si="212"/>
        <v>0</v>
      </c>
      <c r="DU125" s="58">
        <f t="shared" si="213"/>
        <v>0</v>
      </c>
      <c r="DV125" s="15"/>
      <c r="DW125" s="103"/>
    </row>
    <row r="126" spans="1:127" s="4" customFormat="1" x14ac:dyDescent="0.25">
      <c r="A126" s="121" t="str">
        <f>'Indicator Data'!A129</f>
        <v>Nicaragua</v>
      </c>
      <c r="B126" s="59" t="str">
        <f>'Indicator Data'!B129</f>
        <v>NIC</v>
      </c>
      <c r="C126" s="55">
        <f>ROUND(IF('Indicator Data'!C129=0,0.1,IF(LOG('Indicator Data'!C129)&gt;C$195,10,IF(LOG('Indicator Data'!C129)&lt;C$194,0,10-(C$195-LOG('Indicator Data'!C129))/(C$195-C$194)*10))),1)</f>
        <v>7.8</v>
      </c>
      <c r="D126" s="55">
        <f>ROUND(IF('Indicator Data'!D129=0,0.1,IF(LOG('Indicator Data'!D129)&gt;D$195,10,IF(LOG('Indicator Data'!D129)&lt;D$194,0,10-(D$195-LOG('Indicator Data'!D129))/(D$195-D$194)*10))),1)</f>
        <v>9.6999999999999993</v>
      </c>
      <c r="E126" s="55">
        <f t="shared" si="174"/>
        <v>8.9</v>
      </c>
      <c r="F126" s="55">
        <f>IF('Indicator Data'!E129="No data",0.1,(ROUND(IF('Indicator Data'!E129=0,0,IF(LOG('Indicator Data'!E129)&gt;F$195,10,IF(LOG('Indicator Data'!E129)&lt;F$194,0,10-(F$195-LOG('Indicator Data'!E129))/(F$195-F$194)*10))),1)))</f>
        <v>6.3</v>
      </c>
      <c r="G126" s="55">
        <f>ROUND(IF('Indicator Data'!F129=0,0,IF(LOG('Indicator Data'!F129)&gt;G$195,10,IF(LOG('Indicator Data'!F129)&lt;G$194,0,10-(G$195-LOG('Indicator Data'!F129))/(G$195-G$194)*10))),1)</f>
        <v>7.1</v>
      </c>
      <c r="H126" s="55">
        <f>ROUND(IF('Indicator Data'!G129=0,0,IF(LOG('Indicator Data'!G129)&gt;H$195,10,IF(LOG('Indicator Data'!G129)&lt;H$194,0,10-(H$195-LOG('Indicator Data'!G129))/(H$195-H$194)*10))),1)</f>
        <v>5.7</v>
      </c>
      <c r="I126" s="55">
        <f>ROUND(IF('Indicator Data'!H129=0,0,IF(LOG('Indicator Data'!H129)&gt;I$195,10,IF(LOG('Indicator Data'!H129)&lt;I$194,0,10-(I$195-LOG('Indicator Data'!H129))/(I$195-I$194)*10))),1)</f>
        <v>6.4</v>
      </c>
      <c r="J126" s="55">
        <f t="shared" si="175"/>
        <v>6.1</v>
      </c>
      <c r="K126" s="55">
        <f>ROUND(IF('Indicator Data'!I129=0,0,IF(LOG('Indicator Data'!I129)&gt;K$195,10,IF(LOG('Indicator Data'!I129)&lt;K$194,0,10-(K$195-LOG('Indicator Data'!I129))/(K$195-K$194)*10))),1)</f>
        <v>5.2</v>
      </c>
      <c r="L126" s="55">
        <f t="shared" si="176"/>
        <v>5.7</v>
      </c>
      <c r="M126" s="55">
        <f>ROUND(IF('Indicator Data'!J129=0,0,IF(LOG('Indicator Data'!J129)&gt;M$195,10,IF(LOG('Indicator Data'!J129)&lt;M$194,0,10-(M$195-LOG('Indicator Data'!J129))/(M$195-M$194)*10))),1)</f>
        <v>8.9</v>
      </c>
      <c r="N126" s="56">
        <f>'Indicator Data'!C129/'Indicator Data'!$CB129</f>
        <v>2.0901460172743584E-3</v>
      </c>
      <c r="O126" s="56">
        <f>'Indicator Data'!D129/'Indicator Data'!$CB129</f>
        <v>1.3013315934472282E-3</v>
      </c>
      <c r="P126" s="56">
        <f>IF(F126=0.1,"x",'Indicator Data'!E129/'Indicator Data'!$CB129)</f>
        <v>5.6237663256994011E-3</v>
      </c>
      <c r="Q126" s="56">
        <f>'Indicator Data'!F129/'Indicator Data'!$CB129</f>
        <v>3.0012430394975017E-5</v>
      </c>
      <c r="R126" s="56">
        <f>'Indicator Data'!G129/'Indicator Data'!$CB129</f>
        <v>3.1252629459130447E-3</v>
      </c>
      <c r="S126" s="56">
        <f>'Indicator Data'!H129/'Indicator Data'!$CB129</f>
        <v>4.8811570921010104E-5</v>
      </c>
      <c r="T126" s="56">
        <f>'Indicator Data'!I129/'Indicator Data'!$CB129</f>
        <v>6.3087984110698201E-4</v>
      </c>
      <c r="U126" s="56">
        <f>'Indicator Data'!J129/'Indicator Data'!$CB129</f>
        <v>6.1771603800878545E-3</v>
      </c>
      <c r="V126" s="55">
        <f t="shared" si="177"/>
        <v>10</v>
      </c>
      <c r="W126" s="55">
        <f t="shared" si="178"/>
        <v>10</v>
      </c>
      <c r="X126" s="55">
        <f t="shared" si="179"/>
        <v>10</v>
      </c>
      <c r="Y126" s="55">
        <f t="shared" si="180"/>
        <v>3.7</v>
      </c>
      <c r="Z126" s="55">
        <f t="shared" si="181"/>
        <v>8.8000000000000007</v>
      </c>
      <c r="AA126" s="55">
        <f t="shared" si="182"/>
        <v>1.7</v>
      </c>
      <c r="AB126" s="55">
        <f t="shared" si="183"/>
        <v>0.1</v>
      </c>
      <c r="AC126" s="55">
        <f t="shared" si="184"/>
        <v>0.9</v>
      </c>
      <c r="AD126" s="55">
        <f t="shared" si="185"/>
        <v>0.6</v>
      </c>
      <c r="AE126" s="55">
        <f t="shared" si="186"/>
        <v>0.8</v>
      </c>
      <c r="AF126" s="55">
        <f t="shared" si="187"/>
        <v>2.1</v>
      </c>
      <c r="AG126" s="55">
        <f>ROUND(IF('Indicator Data'!K129=0,0,IF('Indicator Data'!K129&gt;AG$195,10,IF('Indicator Data'!K129&lt;AG$194,0,10-(AG$195-'Indicator Data'!K129)/(AG$195-AG$194)*10))),1)</f>
        <v>5.7</v>
      </c>
      <c r="AH126" s="55">
        <f t="shared" si="188"/>
        <v>8.9</v>
      </c>
      <c r="AI126" s="55">
        <f t="shared" si="189"/>
        <v>9.9</v>
      </c>
      <c r="AJ126" s="55">
        <f t="shared" si="190"/>
        <v>3.7</v>
      </c>
      <c r="AK126" s="55">
        <f t="shared" si="191"/>
        <v>3.3</v>
      </c>
      <c r="AL126" s="55">
        <f t="shared" si="192"/>
        <v>3.5</v>
      </c>
      <c r="AM126" s="55">
        <f t="shared" si="193"/>
        <v>2.9</v>
      </c>
      <c r="AN126" s="55">
        <f t="shared" si="194"/>
        <v>6.6</v>
      </c>
      <c r="AO126" s="183">
        <f t="shared" si="195"/>
        <v>9.5</v>
      </c>
      <c r="AP126" s="183">
        <f t="shared" si="148"/>
        <v>5.0999999999999996</v>
      </c>
      <c r="AQ126" s="183">
        <f t="shared" si="196"/>
        <v>8.1</v>
      </c>
      <c r="AR126" s="183">
        <f t="shared" si="197"/>
        <v>3.6</v>
      </c>
      <c r="AS126" s="55">
        <f t="shared" si="198"/>
        <v>6.2</v>
      </c>
      <c r="AT126" s="55">
        <f>IF('Indicator Data'!L129="No data","x",IF('Indicator Data'!CC129&lt;1000,"x",ROUND((IF('Indicator Data'!L129&gt;AT$195,10,IF('Indicator Data'!L129&lt;AT$194,0,10-(AT$195-'Indicator Data'!L129)/(AT$195-AT$194)*10))),1)))</f>
        <v>2</v>
      </c>
      <c r="AU126" s="183">
        <f t="shared" si="199"/>
        <v>4.0999999999999996</v>
      </c>
      <c r="AV126" s="55" t="str">
        <f>IF('Indicator Data'!M129="No data","x",ROUND(IF('Indicator Data'!M129=0,0,IF(LOG('Indicator Data'!M129)&gt;AV$195,10,IF(LOG('Indicator Data'!M129)&lt;AV$194,0,10-(AV$195-LOG('Indicator Data'!M129))/(AV$195-AV$194)*10))),1))</f>
        <v>x</v>
      </c>
      <c r="AW126" s="56" t="str">
        <f>IF(AV126="x","x",'Indicator Data'!M129/'Indicator Data'!$CB129)</f>
        <v>x</v>
      </c>
      <c r="AX126" s="55" t="str">
        <f t="shared" si="149"/>
        <v>x</v>
      </c>
      <c r="AY126" s="55" t="str">
        <f t="shared" si="150"/>
        <v>x</v>
      </c>
      <c r="AZ126" s="55" t="str">
        <f>IF('Indicator Data'!N129="No data","x",ROUND(IF('Indicator Data'!N129=0,0,IF(LOG('Indicator Data'!N129)&gt;AZ$195,10,IF(LOG('Indicator Data'!N129)&lt;AZ$194,0,10-(AZ$195-LOG('Indicator Data'!N129))/(AZ$195-AZ$194)*10))),1))</f>
        <v>x</v>
      </c>
      <c r="BA126" s="56" t="str">
        <f>IF(AZ126="x","x",'Indicator Data'!N129/'Indicator Data'!$CB129)</f>
        <v>x</v>
      </c>
      <c r="BB126" s="55" t="str">
        <f t="shared" si="151"/>
        <v>x</v>
      </c>
      <c r="BC126" s="55" t="str">
        <f t="shared" si="152"/>
        <v>x</v>
      </c>
      <c r="BD126" s="55" t="str">
        <f>IF('Indicator Data'!O129="No data","x",ROUND(IF('Indicator Data'!O129=0,0,IF(LOG('Indicator Data'!O129)&gt;BD$195,10,IF(LOG('Indicator Data'!O129)&lt;BD$194,0,10-(BD$195-LOG('Indicator Data'!O129))/(BD$195-BD$194)*10))),1))</f>
        <v>x</v>
      </c>
      <c r="BE126" s="56" t="str">
        <f>IF(BD126="x","x",'Indicator Data'!O129/'Indicator Data'!$CB129)</f>
        <v>x</v>
      </c>
      <c r="BF126" s="55" t="str">
        <f t="shared" si="153"/>
        <v>x</v>
      </c>
      <c r="BG126" s="55" t="str">
        <f t="shared" si="154"/>
        <v>x</v>
      </c>
      <c r="BH126" s="55" t="str">
        <f>IF('Indicator Data'!P129="No data","x",ROUND(IF('Indicator Data'!P129=0,0,IF(LOG('Indicator Data'!P129)&gt;BH$195,10,IF(LOG('Indicator Data'!P129)&lt;BH$194,0,10-(BH$195-LOG('Indicator Data'!P129))/(BH$195-BH$194)*10))),1))</f>
        <v>x</v>
      </c>
      <c r="BI126" s="56" t="str">
        <f>IF(BH126="x","x",'Indicator Data'!P129/'Indicator Data'!$CB129)</f>
        <v>x</v>
      </c>
      <c r="BJ126" s="55" t="str">
        <f t="shared" si="155"/>
        <v>x</v>
      </c>
      <c r="BK126" s="55" t="str">
        <f t="shared" si="156"/>
        <v>x</v>
      </c>
      <c r="BL126" s="55" t="str">
        <f t="shared" si="157"/>
        <v>x</v>
      </c>
      <c r="BM126" s="55">
        <f>ROUND(IF('Indicator Data'!Q129=0,0,IF(LOG('Indicator Data'!Q129)&gt;BM$195,10,IF(LOG('Indicator Data'!Q129)&lt;BM$194,0,10-(BM$195-LOG('Indicator Data'!Q129))/(BM$195-BM$194)*10))),1)</f>
        <v>7.1</v>
      </c>
      <c r="BN126" s="55">
        <f>ROUND(IF('Indicator Data'!R129=0,0,IF(LOG('Indicator Data'!R129)&gt;BN$195,10,IF(LOG('Indicator Data'!R129)&lt;BN$194,0,10-(BN$195-LOG('Indicator Data'!R129))/(BN$195-BN$194)*10))),1)</f>
        <v>9.1999999999999993</v>
      </c>
      <c r="BO126" s="55">
        <f t="shared" si="158"/>
        <v>8.4999999999999982</v>
      </c>
      <c r="BP126" s="56">
        <f>'Indicator Data'!Q129/'Indicator Data'!$CB129</f>
        <v>0.14224264480076376</v>
      </c>
      <c r="BQ126" s="56">
        <f>'Indicator Data'!R129/'Indicator Data'!$CB129</f>
        <v>0.55008606101382562</v>
      </c>
      <c r="BR126" s="55">
        <f t="shared" si="200"/>
        <v>1.4</v>
      </c>
      <c r="BS126" s="55">
        <f t="shared" si="201"/>
        <v>6.9</v>
      </c>
      <c r="BT126" s="55">
        <f t="shared" si="135"/>
        <v>5.0666666666666673</v>
      </c>
      <c r="BU126" s="55">
        <f t="shared" si="159"/>
        <v>7.1</v>
      </c>
      <c r="BV126" s="55">
        <f>ROUND(IF('Indicator Data'!S129=0,0,IF(LOG('Indicator Data'!S129)&gt;BV$195,10,IF(LOG('Indicator Data'!S129)&lt;BV$194,0,10-(BV$195-LOG('Indicator Data'!S129))/(BV$195-BV$194)*10))),1)</f>
        <v>7.8</v>
      </c>
      <c r="BW126" s="55">
        <f>ROUND(IF('Indicator Data'!T129=0,0,IF(LOG('Indicator Data'!T129)&gt;BW$195,10,IF(LOG('Indicator Data'!T129)&lt;BW$194,0,10-(BW$195-LOG('Indicator Data'!T129))/(BW$195-BW$194)*10))),1)</f>
        <v>7</v>
      </c>
      <c r="BX126" s="55">
        <f t="shared" si="160"/>
        <v>7.2666666666666666</v>
      </c>
      <c r="BY126" s="56">
        <f>'Indicator Data'!S129/'Indicator Data'!$CB129</f>
        <v>0.46699737543958791</v>
      </c>
      <c r="BZ126" s="56">
        <f>'Indicator Data'!T129/'Indicator Data'!$CB129</f>
        <v>0.12138480758410523</v>
      </c>
      <c r="CA126" s="55">
        <f t="shared" si="202"/>
        <v>7.8</v>
      </c>
      <c r="CB126" s="55">
        <f t="shared" si="203"/>
        <v>1.2</v>
      </c>
      <c r="CC126" s="55">
        <f t="shared" si="161"/>
        <v>3.4</v>
      </c>
      <c r="CD126" s="55">
        <f t="shared" si="162"/>
        <v>5.7</v>
      </c>
      <c r="CE126" s="55">
        <f t="shared" si="163"/>
        <v>6.5</v>
      </c>
      <c r="CF126" s="55">
        <f>ROUND(IF('Indicator Data'!U129=0,0,IF(LOG('Indicator Data'!U129)&gt;CF$195,10,IF(LOG('Indicator Data'!U129)&lt;CF$194,0,10-(CF$195-LOG('Indicator Data'!U129))/(CF$195-CF$194)*10))),1)</f>
        <v>8.1999999999999993</v>
      </c>
      <c r="CG126" s="56">
        <f>'Indicator Data'!U129/'Indicator Data'!$CB129</f>
        <v>0.84363472060097966</v>
      </c>
      <c r="CH126" s="55">
        <f t="shared" si="204"/>
        <v>9.4</v>
      </c>
      <c r="CI126" s="55">
        <f t="shared" si="164"/>
        <v>8.9</v>
      </c>
      <c r="CJ126" s="55">
        <f>ROUND(IF('Indicator Data'!V129=0,0,IF(LOG('Indicator Data'!V129)&gt;CJ$195,10,IF(LOG('Indicator Data'!V129)&lt;CJ$194,0,10-(CJ$195-LOG('Indicator Data'!V129))/(CJ$195-CJ$194)*10))),1)</f>
        <v>8.1</v>
      </c>
      <c r="CK126" s="56">
        <f>IF('Indicator Data'!V129/'Indicator Data'!$CB129&gt;1,1,'Indicator Data'!V129/'Indicator Data'!$CB129)</f>
        <v>0.77471249459700176</v>
      </c>
      <c r="CL126" s="55">
        <f t="shared" si="205"/>
        <v>7.7</v>
      </c>
      <c r="CM126" s="55">
        <f t="shared" si="165"/>
        <v>7.9</v>
      </c>
      <c r="CN126" s="55">
        <f>ROUND(IF('Indicator Data'!W129=0,0,IF(LOG('Indicator Data'!W129)&gt;CN$195,10,IF(LOG('Indicator Data'!W129)&lt;CN$194,0,10-(CN$195-LOG('Indicator Data'!W129))/(CN$195-CN$194)*10))),1)</f>
        <v>8.1999999999999993</v>
      </c>
      <c r="CO126" s="56">
        <f>'Indicator Data'!W129/'Indicator Data'!$CB129</f>
        <v>0.91416740799671736</v>
      </c>
      <c r="CP126" s="55">
        <f t="shared" si="206"/>
        <v>9.1</v>
      </c>
      <c r="CQ126" s="55">
        <f t="shared" si="166"/>
        <v>8.6999999999999993</v>
      </c>
      <c r="CR126" s="55">
        <f t="shared" si="207"/>
        <v>8.1</v>
      </c>
      <c r="CS126" s="55">
        <f>IF('Indicator Data'!BR129="No data","x",ROUND(IF('Indicator Data'!BR129&gt;CS$195,0,IF('Indicator Data'!BR129&lt;CS$194,10,(CS$195-'Indicator Data'!BR129)/(CS$195-CS$194)*10)),1))</f>
        <v>2.8</v>
      </c>
      <c r="CT126" s="55">
        <f>IF('Indicator Data'!BS129="No data","x",ROUND(IF('Indicator Data'!BS129&gt;CT$195,0,IF('Indicator Data'!BS129&lt;CT$194,10,(CT$195-'Indicator Data'!BS129)/(CT$195-CT$194)*10)),1))</f>
        <v>3.1</v>
      </c>
      <c r="CU126" s="55" t="str">
        <f>IF('Indicator Data'!AC129="No data","x",ROUND(IF('Indicator Data'!AC129&gt;CU$195,0,IF('Indicator Data'!AC129&lt;CU$194,10,(CU$195-'Indicator Data'!AC129)/(CU$195-CU$194)*10)),1))</f>
        <v>x</v>
      </c>
      <c r="CV126" s="55">
        <f t="shared" si="208"/>
        <v>3</v>
      </c>
      <c r="CW126" s="55">
        <f>IF('Indicator Data'!X129="No data","x",ROUND(IF(LOG('Indicator Data'!X129)&gt;CW$195,10,IF(LOG('Indicator Data'!X129)&lt;CW$194,0,10-(CW$195-LOG('Indicator Data'!X129))/(CW$195-CW$194)*10)),1))</f>
        <v>5.8</v>
      </c>
      <c r="CX126" s="55">
        <f>IF('Indicator Data'!Y129="No data","x",ROUND(IF('Indicator Data'!Y129&gt;CX$195,10,IF('Indicator Data'!Y129&lt;CX$194,0,10-(CX$195-'Indicator Data'!Y129)/(CX$195-CX$194)*10)),1))</f>
        <v>3.3</v>
      </c>
      <c r="CY126" s="55">
        <f>IF('Indicator Data'!Z129="No data","x",ROUND(IF('Indicator Data'!Z129&gt;CY$195,10,IF('Indicator Data'!Z129&lt;CY$194,0,10-(CY$195-'Indicator Data'!Z129)/(CY$195-CY$194)*10)),1))</f>
        <v>5.9</v>
      </c>
      <c r="CZ126" s="55" t="str">
        <f>IF('Indicator Data'!AA129="No data","x",ROUND(IF('Indicator Data'!AA129&gt;CZ$195,10,IF('Indicator Data'!AA129&lt;CZ$194,0,10-(CZ$195-'Indicator Data'!AA129)/(CZ$195-CZ$194)*10)),1))</f>
        <v>x</v>
      </c>
      <c r="DA126" s="55">
        <f t="shared" si="167"/>
        <v>5</v>
      </c>
      <c r="DB126" s="55">
        <f t="shared" si="168"/>
        <v>4.3</v>
      </c>
      <c r="DC126" s="55">
        <f>IF('Indicator Data'!AF129="No data","x",ROUND(IF('Indicator Data'!AF129&gt;DC$195,10,IF('Indicator Data'!AF129&lt;DC$194,0,10-(DC$195-'Indicator Data'!AF129)/(DC$195-DC$194)*10)),1))</f>
        <v>4.8</v>
      </c>
      <c r="DD126" s="55">
        <f>IF('Indicator Data'!AG129="No data","x",ROUND(IF('Indicator Data'!AG129&gt;DD$195,10,IF('Indicator Data'!AG129&lt;DD$194,0,10-(DD$195-'Indicator Data'!AG129)/(DD$195-DD$194)*10)),1))</f>
        <v>3.4</v>
      </c>
      <c r="DE126" s="55">
        <f t="shared" si="169"/>
        <v>4.5999999999999996</v>
      </c>
      <c r="DF126" s="55">
        <f>IF('Indicator Data'!AB129="No data","x",ROUND(IF('Indicator Data'!AB129&gt;DF$195,10,IF('Indicator Data'!AB129&lt;DF$194,0,10-(DF$195-'Indicator Data'!AB129)/(DF$195-DF$194)*10)),1))</f>
        <v>2.2000000000000002</v>
      </c>
      <c r="DG126" s="55">
        <f t="shared" si="170"/>
        <v>2.7</v>
      </c>
      <c r="DH126" s="184">
        <f>IF('Indicator Data'!AD129="No data","x",'Indicator Data'!AD129/'Indicator Data'!$CA129)</f>
        <v>6.0805105428872309E-5</v>
      </c>
      <c r="DI126" s="55">
        <f t="shared" si="171"/>
        <v>9.4</v>
      </c>
      <c r="DJ126" s="55">
        <f>IF('Indicator Data'!AE129="No data","x",ROUND(IF('Indicator Data'!AE129&gt;DJ$195,0,IF('Indicator Data'!AE129&lt;DJ$194,10,(DJ$195-'Indicator Data'!AE129)/(DJ$195-DJ$194)*10)),1))</f>
        <v>2</v>
      </c>
      <c r="DK126" s="55">
        <f t="shared" si="172"/>
        <v>5.7</v>
      </c>
      <c r="DL126" s="55">
        <f t="shared" si="173"/>
        <v>4.3</v>
      </c>
      <c r="DM126" s="57">
        <f t="shared" si="209"/>
        <v>5.9</v>
      </c>
      <c r="DN126" s="58">
        <f t="shared" si="210"/>
        <v>6.6</v>
      </c>
      <c r="DO126" s="55">
        <f>ROUND(IF('Indicator Data'!AH129=0,0,IF('Indicator Data'!AH129&gt;DO$195,10,IF('Indicator Data'!AH129&lt;DO$194,0,10-(DO$195-'Indicator Data'!AH129)/(DO$195-DO$194)*10))),1)</f>
        <v>4</v>
      </c>
      <c r="DP126" s="55">
        <f>ROUND(IF('Indicator Data'!AI129=0,0,IF(LOG('Indicator Data'!AI129)&gt;LOG(DP$195),10,IF(LOG('Indicator Data'!AI129)&lt;LOG(DP$194),0,10-(LOG(DP$195)-LOG('Indicator Data'!AI129))/(LOG(DP$195)-LOG(DP$194))*10))),1)</f>
        <v>5.7</v>
      </c>
      <c r="DQ126" s="57">
        <f t="shared" si="211"/>
        <v>4.9000000000000004</v>
      </c>
      <c r="DR126" s="55">
        <f>'Indicator Data'!AJ129</f>
        <v>4</v>
      </c>
      <c r="DS126" s="55">
        <f>'Indicator Data'!AK129</f>
        <v>0</v>
      </c>
      <c r="DT126" s="57">
        <f t="shared" si="212"/>
        <v>8</v>
      </c>
      <c r="DU126" s="58">
        <f t="shared" si="213"/>
        <v>8</v>
      </c>
      <c r="DV126" s="15"/>
      <c r="DW126" s="103"/>
    </row>
    <row r="127" spans="1:127" s="4" customFormat="1" x14ac:dyDescent="0.25">
      <c r="A127" s="121" t="str">
        <f>'Indicator Data'!A130</f>
        <v>Niger</v>
      </c>
      <c r="B127" s="59" t="str">
        <f>'Indicator Data'!B130</f>
        <v>NER</v>
      </c>
      <c r="C127" s="55">
        <f>ROUND(IF('Indicator Data'!C130=0,0.1,IF(LOG('Indicator Data'!C130)&gt;C$195,10,IF(LOG('Indicator Data'!C130)&lt;C$194,0,10-(C$195-LOG('Indicator Data'!C130))/(C$195-C$194)*10))),1)</f>
        <v>0.1</v>
      </c>
      <c r="D127" s="55">
        <f>ROUND(IF('Indicator Data'!D130=0,0.1,IF(LOG('Indicator Data'!D130)&gt;D$195,10,IF(LOG('Indicator Data'!D130)&lt;D$194,0,10-(D$195-LOG('Indicator Data'!D130))/(D$195-D$194)*10))),1)</f>
        <v>0.1</v>
      </c>
      <c r="E127" s="55">
        <f t="shared" si="174"/>
        <v>0.1</v>
      </c>
      <c r="F127" s="55">
        <f>IF('Indicator Data'!E130="No data",0.1,(ROUND(IF('Indicator Data'!E130=0,0,IF(LOG('Indicator Data'!E130)&gt;F$195,10,IF(LOG('Indicator Data'!E130)&lt;F$194,0,10-(F$195-LOG('Indicator Data'!E130))/(F$195-F$194)*10))),1)))</f>
        <v>8.1999999999999993</v>
      </c>
      <c r="G127" s="55">
        <f>ROUND(IF('Indicator Data'!F130=0,0,IF(LOG('Indicator Data'!F130)&gt;G$195,10,IF(LOG('Indicator Data'!F130)&lt;G$194,0,10-(G$195-LOG('Indicator Data'!F130))/(G$195-G$194)*10))),1)</f>
        <v>0</v>
      </c>
      <c r="H127" s="55">
        <f>ROUND(IF('Indicator Data'!G130=0,0,IF(LOG('Indicator Data'!G130)&gt;H$195,10,IF(LOG('Indicator Data'!G130)&lt;H$194,0,10-(H$195-LOG('Indicator Data'!G130))/(H$195-H$194)*10))),1)</f>
        <v>0</v>
      </c>
      <c r="I127" s="55">
        <f>ROUND(IF('Indicator Data'!H130=0,0,IF(LOG('Indicator Data'!H130)&gt;I$195,10,IF(LOG('Indicator Data'!H130)&lt;I$194,0,10-(I$195-LOG('Indicator Data'!H130))/(I$195-I$194)*10))),1)</f>
        <v>0</v>
      </c>
      <c r="J127" s="55">
        <f t="shared" si="175"/>
        <v>0</v>
      </c>
      <c r="K127" s="55">
        <f>ROUND(IF('Indicator Data'!I130=0,0,IF(LOG('Indicator Data'!I130)&gt;K$195,10,IF(LOG('Indicator Data'!I130)&lt;K$194,0,10-(K$195-LOG('Indicator Data'!I130))/(K$195-K$194)*10))),1)</f>
        <v>0</v>
      </c>
      <c r="L127" s="55">
        <f t="shared" si="176"/>
        <v>0</v>
      </c>
      <c r="M127" s="55">
        <f>ROUND(IF('Indicator Data'!J130=0,0,IF(LOG('Indicator Data'!J130)&gt;M$195,10,IF(LOG('Indicator Data'!J130)&lt;M$194,0,10-(M$195-LOG('Indicator Data'!J130))/(M$195-M$194)*10))),1)</f>
        <v>10</v>
      </c>
      <c r="N127" s="56">
        <f>'Indicator Data'!C130/'Indicator Data'!$CB130</f>
        <v>0</v>
      </c>
      <c r="O127" s="56">
        <f>'Indicator Data'!D130/'Indicator Data'!$CB130</f>
        <v>0</v>
      </c>
      <c r="P127" s="56">
        <f>IF(F127=0.1,"x",'Indicator Data'!E130/'Indicator Data'!$CB130)</f>
        <v>9.7025341232685313E-3</v>
      </c>
      <c r="Q127" s="56">
        <f>'Indicator Data'!F130/'Indicator Data'!$CB130</f>
        <v>0</v>
      </c>
      <c r="R127" s="56">
        <f>'Indicator Data'!G130/'Indicator Data'!$CB130</f>
        <v>0</v>
      </c>
      <c r="S127" s="56">
        <f>'Indicator Data'!H130/'Indicator Data'!$CB130</f>
        <v>0</v>
      </c>
      <c r="T127" s="56">
        <f>'Indicator Data'!I130/'Indicator Data'!$CB130</f>
        <v>0</v>
      </c>
      <c r="U127" s="56">
        <f>'Indicator Data'!J130/'Indicator Data'!$CB130</f>
        <v>3.420274873991485E-2</v>
      </c>
      <c r="V127" s="55">
        <f t="shared" si="177"/>
        <v>0</v>
      </c>
      <c r="W127" s="55">
        <f t="shared" si="178"/>
        <v>0</v>
      </c>
      <c r="X127" s="55">
        <f t="shared" si="179"/>
        <v>0</v>
      </c>
      <c r="Y127" s="55">
        <f t="shared" si="180"/>
        <v>6.5</v>
      </c>
      <c r="Z127" s="55">
        <f t="shared" si="181"/>
        <v>0</v>
      </c>
      <c r="AA127" s="55">
        <f t="shared" si="182"/>
        <v>0</v>
      </c>
      <c r="AB127" s="55">
        <f t="shared" si="183"/>
        <v>0</v>
      </c>
      <c r="AC127" s="55">
        <f t="shared" si="184"/>
        <v>0</v>
      </c>
      <c r="AD127" s="55">
        <f t="shared" si="185"/>
        <v>0</v>
      </c>
      <c r="AE127" s="55">
        <f t="shared" si="186"/>
        <v>0</v>
      </c>
      <c r="AF127" s="55">
        <f t="shared" si="187"/>
        <v>10</v>
      </c>
      <c r="AG127" s="55">
        <f>ROUND(IF('Indicator Data'!K130=0,0,IF('Indicator Data'!K130&gt;AG$195,10,IF('Indicator Data'!K130&lt;AG$194,0,10-(AG$195-'Indicator Data'!K130)/(AG$195-AG$194)*10))),1)</f>
        <v>8.6</v>
      </c>
      <c r="AH127" s="55">
        <f t="shared" si="188"/>
        <v>0.1</v>
      </c>
      <c r="AI127" s="55">
        <f t="shared" si="189"/>
        <v>0.1</v>
      </c>
      <c r="AJ127" s="55">
        <f t="shared" si="190"/>
        <v>0</v>
      </c>
      <c r="AK127" s="55">
        <f t="shared" si="191"/>
        <v>0</v>
      </c>
      <c r="AL127" s="55">
        <f t="shared" si="192"/>
        <v>0</v>
      </c>
      <c r="AM127" s="55">
        <f t="shared" si="193"/>
        <v>0</v>
      </c>
      <c r="AN127" s="55">
        <f t="shared" si="194"/>
        <v>10</v>
      </c>
      <c r="AO127" s="183">
        <f t="shared" si="195"/>
        <v>0.1</v>
      </c>
      <c r="AP127" s="183">
        <f t="shared" si="148"/>
        <v>7.4</v>
      </c>
      <c r="AQ127" s="183">
        <f t="shared" si="196"/>
        <v>0</v>
      </c>
      <c r="AR127" s="183">
        <f t="shared" si="197"/>
        <v>0</v>
      </c>
      <c r="AS127" s="55">
        <f t="shared" si="198"/>
        <v>9.3000000000000007</v>
      </c>
      <c r="AT127" s="55">
        <f>IF('Indicator Data'!L130="No data","x",IF('Indicator Data'!CC130&lt;1000,"x",ROUND((IF('Indicator Data'!L130&gt;AT$195,10,IF('Indicator Data'!L130&lt;AT$194,0,10-(AT$195-'Indicator Data'!L130)/(AT$195-AT$194)*10))),1)))</f>
        <v>4</v>
      </c>
      <c r="AU127" s="183">
        <f t="shared" si="199"/>
        <v>6.7</v>
      </c>
      <c r="AV127" s="55">
        <f>IF('Indicator Data'!M130="No data","x",ROUND(IF('Indicator Data'!M130=0,0,IF(LOG('Indicator Data'!M130)&gt;AV$195,10,IF(LOG('Indicator Data'!M130)&lt;AV$194,0,10-(AV$195-LOG('Indicator Data'!M130))/(AV$195-AV$194)*10))),1))</f>
        <v>8.8000000000000007</v>
      </c>
      <c r="AW127" s="56">
        <f>IF(AV127="x","x",'Indicator Data'!M130/'Indicator Data'!$CB130)</f>
        <v>0.7428947966822963</v>
      </c>
      <c r="AX127" s="55">
        <f t="shared" si="149"/>
        <v>8.3000000000000007</v>
      </c>
      <c r="AY127" s="55">
        <f t="shared" si="150"/>
        <v>8.6</v>
      </c>
      <c r="AZ127" s="55">
        <f>IF('Indicator Data'!N130="No data","x",ROUND(IF('Indicator Data'!N130=0,0,IF(LOG('Indicator Data'!N130)&gt;AZ$195,10,IF(LOG('Indicator Data'!N130)&lt;AZ$194,0,10-(AZ$195-LOG('Indicator Data'!N130))/(AZ$195-AZ$194)*10))),1))</f>
        <v>0</v>
      </c>
      <c r="BA127" s="56">
        <f>IF(AZ127="x","x",'Indicator Data'!N130/'Indicator Data'!$CB130)</f>
        <v>0</v>
      </c>
      <c r="BB127" s="55">
        <f t="shared" si="151"/>
        <v>0</v>
      </c>
      <c r="BC127" s="55">
        <f t="shared" si="152"/>
        <v>0</v>
      </c>
      <c r="BD127" s="55">
        <f>IF('Indicator Data'!O130="No data","x",ROUND(IF('Indicator Data'!O130=0,0,IF(LOG('Indicator Data'!O130)&gt;BD$195,10,IF(LOG('Indicator Data'!O130)&lt;BD$194,0,10-(BD$195-LOG('Indicator Data'!O130))/(BD$195-BD$194)*10))),1))</f>
        <v>6.8</v>
      </c>
      <c r="BE127" s="56">
        <f>IF(BD127="x","x",'Indicator Data'!O130/'Indicator Data'!$CB130)</f>
        <v>5.9331336534265257E-3</v>
      </c>
      <c r="BF127" s="55">
        <f t="shared" si="153"/>
        <v>0.6</v>
      </c>
      <c r="BG127" s="55">
        <f t="shared" si="154"/>
        <v>4.4000000000000004</v>
      </c>
      <c r="BH127" s="55">
        <f>IF('Indicator Data'!P130="No data","x",ROUND(IF('Indicator Data'!P130=0,0,IF(LOG('Indicator Data'!P130)&gt;BH$195,10,IF(LOG('Indicator Data'!P130)&lt;BH$194,0,10-(BH$195-LOG('Indicator Data'!P130))/(BH$195-BH$194)*10))),1))</f>
        <v>0</v>
      </c>
      <c r="BI127" s="56">
        <f>IF(BH127="x","x",'Indicator Data'!P130/'Indicator Data'!$CB130)</f>
        <v>0</v>
      </c>
      <c r="BJ127" s="55">
        <f t="shared" si="155"/>
        <v>0</v>
      </c>
      <c r="BK127" s="55">
        <f t="shared" si="156"/>
        <v>0</v>
      </c>
      <c r="BL127" s="55">
        <f t="shared" si="157"/>
        <v>4.4000000000000004</v>
      </c>
      <c r="BM127" s="55">
        <f>ROUND(IF('Indicator Data'!Q130=0,0,IF(LOG('Indicator Data'!Q130)&gt;BM$195,10,IF(LOG('Indicator Data'!Q130)&lt;BM$194,0,10-(BM$195-LOG('Indicator Data'!Q130))/(BM$195-BM$194)*10))),1)</f>
        <v>9</v>
      </c>
      <c r="BN127" s="55">
        <f>ROUND(IF('Indicator Data'!R130=0,0,IF(LOG('Indicator Data'!R130)&gt;BN$195,10,IF(LOG('Indicator Data'!R130)&lt;BN$194,0,10-(BN$195-LOG('Indicator Data'!R130))/(BN$195-BN$194)*10))),1)</f>
        <v>0</v>
      </c>
      <c r="BO127" s="55">
        <f t="shared" si="158"/>
        <v>3</v>
      </c>
      <c r="BP127" s="56">
        <f>'Indicator Data'!Q130/'Indicator Data'!$CB130</f>
        <v>0.9980029530688197</v>
      </c>
      <c r="BQ127" s="56">
        <f>'Indicator Data'!R130/'Indicator Data'!$CB130</f>
        <v>0</v>
      </c>
      <c r="BR127" s="55">
        <f t="shared" si="200"/>
        <v>10</v>
      </c>
      <c r="BS127" s="55">
        <f t="shared" si="201"/>
        <v>0</v>
      </c>
      <c r="BT127" s="55">
        <f t="shared" si="135"/>
        <v>3.3333333333333335</v>
      </c>
      <c r="BU127" s="55">
        <f t="shared" si="159"/>
        <v>3.2</v>
      </c>
      <c r="BV127" s="55">
        <f>ROUND(IF('Indicator Data'!S130=0,0,IF(LOG('Indicator Data'!S130)&gt;BV$195,10,IF(LOG('Indicator Data'!S130)&lt;BV$194,0,10-(BV$195-LOG('Indicator Data'!S130))/(BV$195-BV$194)*10))),1)</f>
        <v>7.3</v>
      </c>
      <c r="BW127" s="55">
        <f>ROUND(IF('Indicator Data'!T130=0,0,IF(LOG('Indicator Data'!T130)&gt;BW$195,10,IF(LOG('Indicator Data'!T130)&lt;BW$194,0,10-(BW$195-LOG('Indicator Data'!T130))/(BW$195-BW$194)*10))),1)</f>
        <v>9</v>
      </c>
      <c r="BX127" s="55">
        <f t="shared" si="160"/>
        <v>8.4333333333333336</v>
      </c>
      <c r="BY127" s="56">
        <f>'Indicator Data'!S130/'Indicator Data'!$CB130</f>
        <v>6.2615341698621096E-2</v>
      </c>
      <c r="BZ127" s="56">
        <f>'Indicator Data'!T130/'Indicator Data'!$CB130</f>
        <v>0.93538761137019866</v>
      </c>
      <c r="CA127" s="55">
        <f t="shared" si="202"/>
        <v>1</v>
      </c>
      <c r="CB127" s="55">
        <f t="shared" si="203"/>
        <v>9.4</v>
      </c>
      <c r="CC127" s="55">
        <f t="shared" si="161"/>
        <v>6.6000000000000005</v>
      </c>
      <c r="CD127" s="55">
        <f t="shared" si="162"/>
        <v>7.6</v>
      </c>
      <c r="CE127" s="55">
        <f t="shared" si="163"/>
        <v>5.8</v>
      </c>
      <c r="CF127" s="55">
        <f>ROUND(IF('Indicator Data'!U130=0,0,IF(LOG('Indicator Data'!U130)&gt;CF$195,10,IF(LOG('Indicator Data'!U130)&lt;CF$194,0,10-(CF$195-LOG('Indicator Data'!U130))/(CF$195-CF$194)*10))),1)</f>
        <v>7.5</v>
      </c>
      <c r="CG127" s="56">
        <f>'Indicator Data'!U130/'Indicator Data'!$CB130</f>
        <v>8.5882256422533054E-2</v>
      </c>
      <c r="CH127" s="55">
        <f t="shared" si="204"/>
        <v>1</v>
      </c>
      <c r="CI127" s="55">
        <f t="shared" si="164"/>
        <v>5.0999999999999996</v>
      </c>
      <c r="CJ127" s="55">
        <f>ROUND(IF('Indicator Data'!V130=0,0,IF(LOG('Indicator Data'!V130)&gt;CJ$195,10,IF(LOG('Indicator Data'!V130)&lt;CJ$194,0,10-(CJ$195-LOG('Indicator Data'!V130))/(CJ$195-CJ$194)*10))),1)</f>
        <v>9</v>
      </c>
      <c r="CK127" s="56">
        <f>IF('Indicator Data'!V130/'Indicator Data'!$CB130&gt;1,1,'Indicator Data'!V130/'Indicator Data'!$CB130)</f>
        <v>0.98361867213525322</v>
      </c>
      <c r="CL127" s="55">
        <f t="shared" si="205"/>
        <v>9.8000000000000007</v>
      </c>
      <c r="CM127" s="55">
        <f t="shared" si="165"/>
        <v>9.4</v>
      </c>
      <c r="CN127" s="55">
        <f>ROUND(IF('Indicator Data'!W130=0,0,IF(LOG('Indicator Data'!W130)&gt;CN$195,10,IF(LOG('Indicator Data'!W130)&lt;CN$194,0,10-(CN$195-LOG('Indicator Data'!W130))/(CN$195-CN$194)*10))),1)</f>
        <v>8.9</v>
      </c>
      <c r="CO127" s="56">
        <f>'Indicator Data'!W130/'Indicator Data'!$CB130</f>
        <v>0.84475211603628442</v>
      </c>
      <c r="CP127" s="55">
        <f t="shared" si="206"/>
        <v>8.4</v>
      </c>
      <c r="CQ127" s="55">
        <f t="shared" si="166"/>
        <v>8.6999999999999993</v>
      </c>
      <c r="CR127" s="55">
        <f t="shared" si="207"/>
        <v>7.7</v>
      </c>
      <c r="CS127" s="55">
        <f>IF('Indicator Data'!BR130="No data","x",ROUND(IF('Indicator Data'!BR130&gt;CS$195,0,IF('Indicator Data'!BR130&lt;CS$194,10,(CS$195-'Indicator Data'!BR130)/(CS$195-CS$194)*10)),1))</f>
        <v>9.6</v>
      </c>
      <c r="CT127" s="55">
        <f>IF('Indicator Data'!BS130="No data","x",ROUND(IF('Indicator Data'!BS130&gt;CT$195,0,IF('Indicator Data'!BS130&lt;CT$194,10,(CT$195-'Indicator Data'!BS130)/(CT$195-CT$194)*10)),1))</f>
        <v>8.3000000000000007</v>
      </c>
      <c r="CU127" s="55">
        <f>IF('Indicator Data'!AC130="No data","x",ROUND(IF('Indicator Data'!AC130&gt;CU$195,0,IF('Indicator Data'!AC130&lt;CU$194,10,(CU$195-'Indicator Data'!AC130)/(CU$195-CU$194)*10)),1))</f>
        <v>9.1</v>
      </c>
      <c r="CV127" s="55">
        <f t="shared" si="208"/>
        <v>9</v>
      </c>
      <c r="CW127" s="55">
        <f>IF('Indicator Data'!X130="No data","x",ROUND(IF(LOG('Indicator Data'!X130)&gt;CW$195,10,IF(LOG('Indicator Data'!X130)&lt;CW$194,0,10-(CW$195-LOG('Indicator Data'!X130))/(CW$195-CW$194)*10)),1))</f>
        <v>4.2</v>
      </c>
      <c r="CX127" s="55">
        <f>IF('Indicator Data'!Y130="No data","x",ROUND(IF('Indicator Data'!Y130&gt;CX$195,10,IF('Indicator Data'!Y130&lt;CX$194,0,10-(CX$195-'Indicator Data'!Y130)/(CX$195-CX$194)*10)),1))</f>
        <v>8.5</v>
      </c>
      <c r="CY127" s="55">
        <f>IF('Indicator Data'!Z130="No data","x",ROUND(IF('Indicator Data'!Z130&gt;CY$195,10,IF('Indicator Data'!Z130&lt;CY$194,0,10-(CY$195-'Indicator Data'!Z130)/(CY$195-CY$194)*10)),1))</f>
        <v>1.6</v>
      </c>
      <c r="CZ127" s="55">
        <f>IF('Indicator Data'!AA130="No data","x",ROUND(IF('Indicator Data'!AA130&gt;CZ$195,10,IF('Indicator Data'!AA130&lt;CZ$194,0,10-(CZ$195-'Indicator Data'!AA130)/(CZ$195-CZ$194)*10)),1))</f>
        <v>9.8000000000000007</v>
      </c>
      <c r="DA127" s="55">
        <f t="shared" si="167"/>
        <v>6</v>
      </c>
      <c r="DB127" s="55">
        <f t="shared" si="168"/>
        <v>7</v>
      </c>
      <c r="DC127" s="55">
        <f>IF('Indicator Data'!AF130="No data","x",ROUND(IF('Indicator Data'!AF130&gt;DC$195,10,IF('Indicator Data'!AF130&lt;DC$194,0,10-(DC$195-'Indicator Data'!AF130)/(DC$195-DC$194)*10)),1))</f>
        <v>6.9</v>
      </c>
      <c r="DD127" s="55">
        <f>IF('Indicator Data'!AG130="No data","x",ROUND(IF('Indicator Data'!AG130&gt;DD$195,10,IF('Indicator Data'!AG130&lt;DD$194,0,10-(DD$195-'Indicator Data'!AG130)/(DD$195-DD$194)*10)),1))</f>
        <v>9.9</v>
      </c>
      <c r="DE127" s="55">
        <f t="shared" si="169"/>
        <v>6.8</v>
      </c>
      <c r="DF127" s="55">
        <f>IF('Indicator Data'!AB130="No data","x",ROUND(IF('Indicator Data'!AB130&gt;DF$195,10,IF('Indicator Data'!AB130&lt;DF$194,0,10-(DF$195-'Indicator Data'!AB130)/(DF$195-DF$194)*10)),1))</f>
        <v>10</v>
      </c>
      <c r="DG127" s="55">
        <f t="shared" si="170"/>
        <v>9.3000000000000007</v>
      </c>
      <c r="DH127" s="184" t="str">
        <f>IF('Indicator Data'!AD130="No data","x",'Indicator Data'!AD130/'Indicator Data'!$CA130)</f>
        <v>x</v>
      </c>
      <c r="DI127" s="55" t="str">
        <f t="shared" si="171"/>
        <v>x</v>
      </c>
      <c r="DJ127" s="55">
        <f>IF('Indicator Data'!AE130="No data","x",ROUND(IF('Indicator Data'!AE130&gt;DJ$195,0,IF('Indicator Data'!AE130&lt;DJ$194,10,(DJ$195-'Indicator Data'!AE130)/(DJ$195-DJ$194)*10)),1))</f>
        <v>6</v>
      </c>
      <c r="DK127" s="55">
        <f t="shared" si="172"/>
        <v>6</v>
      </c>
      <c r="DL127" s="55">
        <f t="shared" si="173"/>
        <v>7.4</v>
      </c>
      <c r="DM127" s="57">
        <f t="shared" si="209"/>
        <v>6.8</v>
      </c>
      <c r="DN127" s="58">
        <f t="shared" si="210"/>
        <v>4.3</v>
      </c>
      <c r="DO127" s="55">
        <f>ROUND(IF('Indicator Data'!AH130=0,0,IF('Indicator Data'!AH130&gt;DO$195,10,IF('Indicator Data'!AH130&lt;DO$194,0,10-(DO$195-'Indicator Data'!AH130)/(DO$195-DO$194)*10))),1)</f>
        <v>9.6999999999999993</v>
      </c>
      <c r="DP127" s="55">
        <f>ROUND(IF('Indicator Data'!AI130=0,0,IF(LOG('Indicator Data'!AI130)&gt;LOG(DP$195),10,IF(LOG('Indicator Data'!AI130)&lt;LOG(DP$194),0,10-(LOG(DP$195)-LOG('Indicator Data'!AI130))/(LOG(DP$195)-LOG(DP$194))*10))),1)</f>
        <v>9.6999999999999993</v>
      </c>
      <c r="DQ127" s="57">
        <f t="shared" si="211"/>
        <v>9.6999999999999993</v>
      </c>
      <c r="DR127" s="55">
        <f>'Indicator Data'!AJ130</f>
        <v>0</v>
      </c>
      <c r="DS127" s="55">
        <f>'Indicator Data'!AK130</f>
        <v>0</v>
      </c>
      <c r="DT127" s="57">
        <f t="shared" si="212"/>
        <v>0</v>
      </c>
      <c r="DU127" s="58">
        <f t="shared" si="213"/>
        <v>6.8</v>
      </c>
      <c r="DV127" s="15"/>
      <c r="DW127" s="103"/>
    </row>
    <row r="128" spans="1:127" s="4" customFormat="1" x14ac:dyDescent="0.25">
      <c r="A128" s="121" t="str">
        <f>'Indicator Data'!A131</f>
        <v>Nigeria</v>
      </c>
      <c r="B128" s="59" t="str">
        <f>'Indicator Data'!B131</f>
        <v>NGA</v>
      </c>
      <c r="C128" s="55">
        <f>ROUND(IF('Indicator Data'!C131=0,0.1,IF(LOG('Indicator Data'!C131)&gt;C$195,10,IF(LOG('Indicator Data'!C131)&lt;C$194,0,10-(C$195-LOG('Indicator Data'!C131))/(C$195-C$194)*10))),1)</f>
        <v>0.1</v>
      </c>
      <c r="D128" s="55">
        <f>ROUND(IF('Indicator Data'!D131=0,0.1,IF(LOG('Indicator Data'!D131)&gt;D$195,10,IF(LOG('Indicator Data'!D131)&lt;D$194,0,10-(D$195-LOG('Indicator Data'!D131))/(D$195-D$194)*10))),1)</f>
        <v>0.1</v>
      </c>
      <c r="E128" s="55">
        <f t="shared" si="174"/>
        <v>0.1</v>
      </c>
      <c r="F128" s="55">
        <f>IF('Indicator Data'!E131="No data",0.1,(ROUND(IF('Indicator Data'!E131=0,0,IF(LOG('Indicator Data'!E131)&gt;F$195,10,IF(LOG('Indicator Data'!E131)&lt;F$194,0,10-(F$195-LOG('Indicator Data'!E131))/(F$195-F$194)*10))),1)))</f>
        <v>9.9</v>
      </c>
      <c r="G128" s="55">
        <f>ROUND(IF('Indicator Data'!F131=0,0,IF(LOG('Indicator Data'!F131)&gt;G$195,10,IF(LOG('Indicator Data'!F131)&lt;G$194,0,10-(G$195-LOG('Indicator Data'!F131))/(G$195-G$194)*10))),1)</f>
        <v>0</v>
      </c>
      <c r="H128" s="55">
        <f>ROUND(IF('Indicator Data'!G131=0,0,IF(LOG('Indicator Data'!G131)&gt;H$195,10,IF(LOG('Indicator Data'!G131)&lt;H$194,0,10-(H$195-LOG('Indicator Data'!G131))/(H$195-H$194)*10))),1)</f>
        <v>0</v>
      </c>
      <c r="I128" s="55">
        <f>ROUND(IF('Indicator Data'!H131=0,0,IF(LOG('Indicator Data'!H131)&gt;I$195,10,IF(LOG('Indicator Data'!H131)&lt;I$194,0,10-(I$195-LOG('Indicator Data'!H131))/(I$195-I$194)*10))),1)</f>
        <v>0</v>
      </c>
      <c r="J128" s="55">
        <f t="shared" si="175"/>
        <v>0</v>
      </c>
      <c r="K128" s="55">
        <f>ROUND(IF('Indicator Data'!I131=0,0,IF(LOG('Indicator Data'!I131)&gt;K$195,10,IF(LOG('Indicator Data'!I131)&lt;K$194,0,10-(K$195-LOG('Indicator Data'!I131))/(K$195-K$194)*10))),1)</f>
        <v>0</v>
      </c>
      <c r="L128" s="55">
        <f t="shared" si="176"/>
        <v>0</v>
      </c>
      <c r="M128" s="55">
        <f>ROUND(IF('Indicator Data'!J131=0,0,IF(LOG('Indicator Data'!J131)&gt;M$195,10,IF(LOG('Indicator Data'!J131)&lt;M$194,0,10-(M$195-LOG('Indicator Data'!J131))/(M$195-M$194)*10))),1)</f>
        <v>0</v>
      </c>
      <c r="N128" s="56">
        <f>'Indicator Data'!C131/'Indicator Data'!$CB131</f>
        <v>0</v>
      </c>
      <c r="O128" s="56">
        <f>'Indicator Data'!D131/'Indicator Data'!$CB131</f>
        <v>0</v>
      </c>
      <c r="P128" s="56">
        <f>IF(F128=0.1,"x",'Indicator Data'!E131/'Indicator Data'!$CB131)</f>
        <v>4.916916575975849E-3</v>
      </c>
      <c r="Q128" s="56">
        <f>'Indicator Data'!F131/'Indicator Data'!$CB131</f>
        <v>0</v>
      </c>
      <c r="R128" s="56">
        <f>'Indicator Data'!G131/'Indicator Data'!$CB131</f>
        <v>0</v>
      </c>
      <c r="S128" s="56">
        <f>'Indicator Data'!H131/'Indicator Data'!$CB131</f>
        <v>0</v>
      </c>
      <c r="T128" s="56">
        <f>'Indicator Data'!I131/'Indicator Data'!$CB131</f>
        <v>0</v>
      </c>
      <c r="U128" s="56">
        <f>'Indicator Data'!J131/'Indicator Data'!$CB131</f>
        <v>0</v>
      </c>
      <c r="V128" s="55">
        <f t="shared" si="177"/>
        <v>0</v>
      </c>
      <c r="W128" s="55">
        <f t="shared" si="178"/>
        <v>0</v>
      </c>
      <c r="X128" s="55">
        <f t="shared" si="179"/>
        <v>0</v>
      </c>
      <c r="Y128" s="55">
        <f t="shared" si="180"/>
        <v>3.3</v>
      </c>
      <c r="Z128" s="55">
        <f t="shared" si="181"/>
        <v>0</v>
      </c>
      <c r="AA128" s="55">
        <f t="shared" si="182"/>
        <v>0</v>
      </c>
      <c r="AB128" s="55">
        <f t="shared" si="183"/>
        <v>0</v>
      </c>
      <c r="AC128" s="55">
        <f t="shared" si="184"/>
        <v>0</v>
      </c>
      <c r="AD128" s="55">
        <f t="shared" si="185"/>
        <v>0</v>
      </c>
      <c r="AE128" s="55">
        <f t="shared" si="186"/>
        <v>0</v>
      </c>
      <c r="AF128" s="55">
        <f t="shared" si="187"/>
        <v>0</v>
      </c>
      <c r="AG128" s="55">
        <f>ROUND(IF('Indicator Data'!K131=0,0,IF('Indicator Data'!K131&gt;AG$195,10,IF('Indicator Data'!K131&lt;AG$194,0,10-(AG$195-'Indicator Data'!K131)/(AG$195-AG$194)*10))),1)</f>
        <v>0</v>
      </c>
      <c r="AH128" s="55">
        <f t="shared" si="188"/>
        <v>0.1</v>
      </c>
      <c r="AI128" s="55">
        <f t="shared" si="189"/>
        <v>0.1</v>
      </c>
      <c r="AJ128" s="55">
        <f t="shared" si="190"/>
        <v>0</v>
      </c>
      <c r="AK128" s="55">
        <f t="shared" si="191"/>
        <v>0</v>
      </c>
      <c r="AL128" s="55">
        <f t="shared" si="192"/>
        <v>0</v>
      </c>
      <c r="AM128" s="55">
        <f t="shared" si="193"/>
        <v>0</v>
      </c>
      <c r="AN128" s="55">
        <f t="shared" si="194"/>
        <v>0</v>
      </c>
      <c r="AO128" s="183">
        <f t="shared" si="195"/>
        <v>0.1</v>
      </c>
      <c r="AP128" s="183">
        <f t="shared" si="148"/>
        <v>8</v>
      </c>
      <c r="AQ128" s="183">
        <f t="shared" si="196"/>
        <v>0</v>
      </c>
      <c r="AR128" s="183">
        <f t="shared" si="197"/>
        <v>0</v>
      </c>
      <c r="AS128" s="55">
        <f t="shared" si="198"/>
        <v>0</v>
      </c>
      <c r="AT128" s="55">
        <f>IF('Indicator Data'!L131="No data","x",IF('Indicator Data'!CC131&lt;1000,"x",ROUND((IF('Indicator Data'!L131&gt;AT$195,10,IF('Indicator Data'!L131&lt;AT$194,0,10-(AT$195-'Indicator Data'!L131)/(AT$195-AT$194)*10))),1)))</f>
        <v>1</v>
      </c>
      <c r="AU128" s="183">
        <f t="shared" si="199"/>
        <v>0.5</v>
      </c>
      <c r="AV128" s="55">
        <f>IF('Indicator Data'!M131="No data","x",ROUND(IF('Indicator Data'!M131=0,0,IF(LOG('Indicator Data'!M131)&gt;AV$195,10,IF(LOG('Indicator Data'!M131)&lt;AV$194,0,10-(AV$195-LOG('Indicator Data'!M131))/(AV$195-AV$194)*10))),1))</f>
        <v>9.8000000000000007</v>
      </c>
      <c r="AW128" s="56">
        <f>IF(AV128="x","x",'Indicator Data'!M131/'Indicator Data'!$CB131)</f>
        <v>0.42461093701305952</v>
      </c>
      <c r="AX128" s="55">
        <f t="shared" si="149"/>
        <v>4.7</v>
      </c>
      <c r="AY128" s="55">
        <f t="shared" si="150"/>
        <v>8.1999999999999993</v>
      </c>
      <c r="AZ128" s="55">
        <f>IF('Indicator Data'!N131="No data","x",ROUND(IF('Indicator Data'!N131=0,0,IF(LOG('Indicator Data'!N131)&gt;AZ$195,10,IF(LOG('Indicator Data'!N131)&lt;AZ$194,0,10-(AZ$195-LOG('Indicator Data'!N131))/(AZ$195-AZ$194)*10))),1))</f>
        <v>9.4</v>
      </c>
      <c r="BA128" s="56">
        <f>IF(AZ128="x","x",'Indicator Data'!N131/'Indicator Data'!$CB131)</f>
        <v>2.4684721070498607E-2</v>
      </c>
      <c r="BB128" s="55">
        <f t="shared" si="151"/>
        <v>4.9000000000000004</v>
      </c>
      <c r="BC128" s="55">
        <f t="shared" si="152"/>
        <v>7.9</v>
      </c>
      <c r="BD128" s="55">
        <f>IF('Indicator Data'!O131="No data","x",ROUND(IF('Indicator Data'!O131=0,0,IF(LOG('Indicator Data'!O131)&gt;BD$195,10,IF(LOG('Indicator Data'!O131)&lt;BD$194,0,10-(BD$195-LOG('Indicator Data'!O131))/(BD$195-BD$194)*10))),1))</f>
        <v>10</v>
      </c>
      <c r="BE128" s="56">
        <f>IF(BD128="x","x",'Indicator Data'!O131/'Indicator Data'!$CB131)</f>
        <v>0.3166903929055998</v>
      </c>
      <c r="BF128" s="55">
        <f t="shared" si="153"/>
        <v>10</v>
      </c>
      <c r="BG128" s="55">
        <f t="shared" si="154"/>
        <v>10</v>
      </c>
      <c r="BH128" s="55">
        <f>IF('Indicator Data'!P131="No data","x",ROUND(IF('Indicator Data'!P131=0,0,IF(LOG('Indicator Data'!P131)&gt;BH$195,10,IF(LOG('Indicator Data'!P131)&lt;BH$194,0,10-(BH$195-LOG('Indicator Data'!P131))/(BH$195-BH$194)*10))),1))</f>
        <v>9.1999999999999993</v>
      </c>
      <c r="BI128" s="56">
        <f>IF(BH128="x","x",'Indicator Data'!P131/'Indicator Data'!$CB131)</f>
        <v>1.9348384468115962E-2</v>
      </c>
      <c r="BJ128" s="55">
        <f t="shared" si="155"/>
        <v>1.9</v>
      </c>
      <c r="BK128" s="55">
        <f t="shared" si="156"/>
        <v>6.9</v>
      </c>
      <c r="BL128" s="55">
        <f t="shared" si="157"/>
        <v>8.5</v>
      </c>
      <c r="BM128" s="55">
        <f>ROUND(IF('Indicator Data'!Q131=0,0,IF(LOG('Indicator Data'!Q131)&gt;BM$195,10,IF(LOG('Indicator Data'!Q131)&lt;BM$194,0,10-(BM$195-LOG('Indicator Data'!Q131))/(BM$195-BM$194)*10))),1)</f>
        <v>10</v>
      </c>
      <c r="BN128" s="55">
        <f>ROUND(IF('Indicator Data'!R131=0,0,IF(LOG('Indicator Data'!R131)&gt;BN$195,10,IF(LOG('Indicator Data'!R131)&lt;BN$194,0,10-(BN$195-LOG('Indicator Data'!R131))/(BN$195-BN$194)*10))),1)</f>
        <v>0</v>
      </c>
      <c r="BO128" s="55">
        <f t="shared" si="158"/>
        <v>3.3333333333333335</v>
      </c>
      <c r="BP128" s="56">
        <f>'Indicator Data'!Q131/'Indicator Data'!$CB131</f>
        <v>0.99887007229166647</v>
      </c>
      <c r="BQ128" s="56">
        <f>'Indicator Data'!R131/'Indicator Data'!$CB131</f>
        <v>0</v>
      </c>
      <c r="BR128" s="55">
        <f t="shared" si="200"/>
        <v>10</v>
      </c>
      <c r="BS128" s="55">
        <f t="shared" si="201"/>
        <v>0</v>
      </c>
      <c r="BT128" s="55">
        <f t="shared" si="135"/>
        <v>3.3333333333333335</v>
      </c>
      <c r="BU128" s="55">
        <f t="shared" si="159"/>
        <v>3.3</v>
      </c>
      <c r="BV128" s="55">
        <f>ROUND(IF('Indicator Data'!S131=0,0,IF(LOG('Indicator Data'!S131)&gt;BV$195,10,IF(LOG('Indicator Data'!S131)&lt;BV$194,0,10-(BV$195-LOG('Indicator Data'!S131))/(BV$195-BV$194)*10))),1)</f>
        <v>7.3</v>
      </c>
      <c r="BW128" s="55">
        <f>ROUND(IF('Indicator Data'!T131=0,0,IF(LOG('Indicator Data'!T131)&gt;BW$195,10,IF(LOG('Indicator Data'!T131)&lt;BW$194,0,10-(BW$195-LOG('Indicator Data'!T131))/(BW$195-BW$194)*10))),1)</f>
        <v>10</v>
      </c>
      <c r="BX128" s="55">
        <f t="shared" si="160"/>
        <v>9.1</v>
      </c>
      <c r="BY128" s="56">
        <f>'Indicator Data'!S131/'Indicator Data'!$CB131</f>
        <v>7.3044212309357473E-3</v>
      </c>
      <c r="BZ128" s="56">
        <f>'Indicator Data'!T131/'Indicator Data'!$CB131</f>
        <v>0.9915656510607308</v>
      </c>
      <c r="CA128" s="55">
        <f t="shared" si="202"/>
        <v>0.1</v>
      </c>
      <c r="CB128" s="55">
        <f t="shared" si="203"/>
        <v>9.9</v>
      </c>
      <c r="CC128" s="55">
        <f t="shared" si="161"/>
        <v>6.6333333333333329</v>
      </c>
      <c r="CD128" s="55">
        <f t="shared" si="162"/>
        <v>8.1</v>
      </c>
      <c r="CE128" s="55">
        <f t="shared" si="163"/>
        <v>6.3</v>
      </c>
      <c r="CF128" s="55">
        <f>ROUND(IF('Indicator Data'!U131=0,0,IF(LOG('Indicator Data'!U131)&gt;CF$195,10,IF(LOG('Indicator Data'!U131)&lt;CF$194,0,10-(CF$195-LOG('Indicator Data'!U131))/(CF$195-CF$194)*10))),1)</f>
        <v>10</v>
      </c>
      <c r="CG128" s="56">
        <f>'Indicator Data'!U131/'Indicator Data'!$CB131</f>
        <v>0.59309635675438066</v>
      </c>
      <c r="CH128" s="55">
        <f t="shared" si="204"/>
        <v>6.6</v>
      </c>
      <c r="CI128" s="55">
        <f t="shared" si="164"/>
        <v>8.9</v>
      </c>
      <c r="CJ128" s="55">
        <f>ROUND(IF('Indicator Data'!V131=0,0,IF(LOG('Indicator Data'!V131)&gt;CJ$195,10,IF(LOG('Indicator Data'!V131)&lt;CJ$194,0,10-(CJ$195-LOG('Indicator Data'!V131))/(CJ$195-CJ$194)*10))),1)</f>
        <v>10</v>
      </c>
      <c r="CK128" s="56">
        <f>IF('Indicator Data'!V131/'Indicator Data'!$CB131&gt;1,1,'Indicator Data'!V131/'Indicator Data'!$CB131)</f>
        <v>0.96746744221578518</v>
      </c>
      <c r="CL128" s="55">
        <f t="shared" si="205"/>
        <v>9.6999999999999993</v>
      </c>
      <c r="CM128" s="55">
        <f t="shared" si="165"/>
        <v>9.9</v>
      </c>
      <c r="CN128" s="55">
        <f>ROUND(IF('Indicator Data'!W131=0,0,IF(LOG('Indicator Data'!W131)&gt;CN$195,10,IF(LOG('Indicator Data'!W131)&lt;CN$194,0,10-(CN$195-LOG('Indicator Data'!W131))/(CN$195-CN$194)*10))),1)</f>
        <v>10</v>
      </c>
      <c r="CO128" s="56">
        <f>'Indicator Data'!W131/'Indicator Data'!$CB131</f>
        <v>0.99461151072998688</v>
      </c>
      <c r="CP128" s="55">
        <f t="shared" si="206"/>
        <v>9.9</v>
      </c>
      <c r="CQ128" s="55">
        <f t="shared" si="166"/>
        <v>10</v>
      </c>
      <c r="CR128" s="55">
        <f t="shared" si="207"/>
        <v>9.1999999999999993</v>
      </c>
      <c r="CS128" s="55">
        <f>IF('Indicator Data'!BR131="No data","x",ROUND(IF('Indicator Data'!BR131&gt;CS$195,0,IF('Indicator Data'!BR131&lt;CS$194,10,(CS$195-'Indicator Data'!BR131)/(CS$195-CS$194)*10)),1))</f>
        <v>6.8</v>
      </c>
      <c r="CT128" s="55">
        <f>IF('Indicator Data'!BS131="No data","x",ROUND(IF('Indicator Data'!BS131&gt;CT$195,0,IF('Indicator Data'!BS131&lt;CT$194,10,(CT$195-'Indicator Data'!BS131)/(CT$195-CT$194)*10)),1))</f>
        <v>4.8</v>
      </c>
      <c r="CU128" s="55">
        <f>IF('Indicator Data'!AC131="No data","x",ROUND(IF('Indicator Data'!AC131&gt;CU$195,0,IF('Indicator Data'!AC131&lt;CU$194,10,(CU$195-'Indicator Data'!AC131)/(CU$195-CU$194)*10)),1))</f>
        <v>5.8</v>
      </c>
      <c r="CV128" s="55">
        <f t="shared" si="208"/>
        <v>5.8</v>
      </c>
      <c r="CW128" s="55">
        <f>IF('Indicator Data'!X131="No data","x",ROUND(IF(LOG('Indicator Data'!X131)&gt;CW$195,10,IF(LOG('Indicator Data'!X131)&lt;CW$194,0,10-(CW$195-LOG('Indicator Data'!X131))/(CW$195-CW$194)*10)),1))</f>
        <v>7.8</v>
      </c>
      <c r="CX128" s="55">
        <f>IF('Indicator Data'!Y131="No data","x",ROUND(IF('Indicator Data'!Y131&gt;CX$195,10,IF('Indicator Data'!Y131&lt;CX$194,0,10-(CX$195-'Indicator Data'!Y131)/(CX$195-CX$194)*10)),1))</f>
        <v>8.5</v>
      </c>
      <c r="CY128" s="55">
        <f>IF('Indicator Data'!Z131="No data","x",ROUND(IF('Indicator Data'!Z131&gt;CY$195,10,IF('Indicator Data'!Z131&lt;CY$194,0,10-(CY$195-'Indicator Data'!Z131)/(CY$195-CY$194)*10)),1))</f>
        <v>5</v>
      </c>
      <c r="CZ128" s="55">
        <f>IF('Indicator Data'!AA131="No data","x",ROUND(IF('Indicator Data'!AA131&gt;CZ$195,10,IF('Indicator Data'!AA131&lt;CZ$194,0,10-(CZ$195-'Indicator Data'!AA131)/(CZ$195-CZ$194)*10)),1))</f>
        <v>7.3</v>
      </c>
      <c r="DA128" s="55">
        <f t="shared" si="167"/>
        <v>7.2</v>
      </c>
      <c r="DB128" s="55">
        <f t="shared" si="168"/>
        <v>6.7</v>
      </c>
      <c r="DC128" s="55">
        <f>IF('Indicator Data'!AF131="No data","x",ROUND(IF('Indicator Data'!AF131&gt;DC$195,10,IF('Indicator Data'!AF131&lt;DC$194,0,10-(DC$195-'Indicator Data'!AF131)/(DC$195-DC$194)*10)),1))</f>
        <v>6</v>
      </c>
      <c r="DD128" s="55">
        <f>IF('Indicator Data'!AG131="No data","x",ROUND(IF('Indicator Data'!AG131&gt;DD$195,10,IF('Indicator Data'!AG131&lt;DD$194,0,10-(DD$195-'Indicator Data'!AG131)/(DD$195-DD$194)*10)),1))</f>
        <v>7.8</v>
      </c>
      <c r="DE128" s="55">
        <f t="shared" si="169"/>
        <v>7.1</v>
      </c>
      <c r="DF128" s="55">
        <f>IF('Indicator Data'!AB131="No data","x",ROUND(IF('Indicator Data'!AB131&gt;DF$195,10,IF('Indicator Data'!AB131&lt;DF$194,0,10-(DF$195-'Indicator Data'!AB131)/(DF$195-DF$194)*10)),1))</f>
        <v>6.6</v>
      </c>
      <c r="DG128" s="55">
        <f t="shared" si="170"/>
        <v>6</v>
      </c>
      <c r="DH128" s="184">
        <f>IF('Indicator Data'!AD131="No data","x",'Indicator Data'!AD131/'Indicator Data'!$CA131)</f>
        <v>2.0103142756651312E-6</v>
      </c>
      <c r="DI128" s="55">
        <f t="shared" si="171"/>
        <v>10</v>
      </c>
      <c r="DJ128" s="55">
        <f>IF('Indicator Data'!AE131="No data","x",ROUND(IF('Indicator Data'!AE131&gt;DJ$195,0,IF('Indicator Data'!AE131&lt;DJ$194,10,(DJ$195-'Indicator Data'!AE131)/(DJ$195-DJ$194)*10)),1))</f>
        <v>2</v>
      </c>
      <c r="DK128" s="55">
        <f t="shared" si="172"/>
        <v>6</v>
      </c>
      <c r="DL128" s="55">
        <f t="shared" si="173"/>
        <v>6.4</v>
      </c>
      <c r="DM128" s="57">
        <f t="shared" si="209"/>
        <v>7.9</v>
      </c>
      <c r="DN128" s="58">
        <f t="shared" si="210"/>
        <v>3.9</v>
      </c>
      <c r="DO128" s="55">
        <f>ROUND(IF('Indicator Data'!AH131=0,0,IF('Indicator Data'!AH131&gt;DO$195,10,IF('Indicator Data'!AH131&lt;DO$194,0,10-(DO$195-'Indicator Data'!AH131)/(DO$195-DO$194)*10))),1)</f>
        <v>10</v>
      </c>
      <c r="DP128" s="55">
        <f>ROUND(IF('Indicator Data'!AI131=0,0,IF(LOG('Indicator Data'!AI131)&gt;LOG(DP$195),10,IF(LOG('Indicator Data'!AI131)&lt;LOG(DP$194),0,10-(LOG(DP$195)-LOG('Indicator Data'!AI131))/(LOG(DP$195)-LOG(DP$194))*10))),1)</f>
        <v>9.9</v>
      </c>
      <c r="DQ128" s="57">
        <f t="shared" si="211"/>
        <v>10</v>
      </c>
      <c r="DR128" s="55">
        <f>'Indicator Data'!AJ131</f>
        <v>5</v>
      </c>
      <c r="DS128" s="55">
        <f>'Indicator Data'!AK131</f>
        <v>5</v>
      </c>
      <c r="DT128" s="57">
        <f t="shared" si="212"/>
        <v>10</v>
      </c>
      <c r="DU128" s="58">
        <f t="shared" si="213"/>
        <v>10</v>
      </c>
      <c r="DV128" s="15"/>
      <c r="DW128" s="103"/>
    </row>
    <row r="129" spans="1:127" s="4" customFormat="1" x14ac:dyDescent="0.25">
      <c r="A129" s="121" t="str">
        <f>'Indicator Data'!A132</f>
        <v>North Macedonia</v>
      </c>
      <c r="B129" s="59" t="str">
        <f>'Indicator Data'!B132</f>
        <v>MKD</v>
      </c>
      <c r="C129" s="55">
        <f>ROUND(IF('Indicator Data'!C132=0,0.1,IF(LOG('Indicator Data'!C132)&gt;C$195,10,IF(LOG('Indicator Data'!C132)&lt;C$194,0,10-(C$195-LOG('Indicator Data'!C132))/(C$195-C$194)*10))),1)</f>
        <v>6.6</v>
      </c>
      <c r="D129" s="55">
        <f>ROUND(IF('Indicator Data'!D132=0,0.1,IF(LOG('Indicator Data'!D132)&gt;D$195,10,IF(LOG('Indicator Data'!D132)&lt;D$194,0,10-(D$195-LOG('Indicator Data'!D132))/(D$195-D$194)*10))),1)</f>
        <v>5.2</v>
      </c>
      <c r="E129" s="55">
        <f t="shared" si="174"/>
        <v>5.9</v>
      </c>
      <c r="F129" s="55">
        <f>IF('Indicator Data'!E132="No data",0.1,(ROUND(IF('Indicator Data'!E132=0,0,IF(LOG('Indicator Data'!E132)&gt;F$195,10,IF(LOG('Indicator Data'!E132)&lt;F$194,0,10-(F$195-LOG('Indicator Data'!E132))/(F$195-F$194)*10))),1)))</f>
        <v>5</v>
      </c>
      <c r="G129" s="55">
        <f>ROUND(IF('Indicator Data'!F132=0,0,IF(LOG('Indicator Data'!F132)&gt;G$195,10,IF(LOG('Indicator Data'!F132)&lt;G$194,0,10-(G$195-LOG('Indicator Data'!F132))/(G$195-G$194)*10))),1)</f>
        <v>0</v>
      </c>
      <c r="H129" s="55">
        <f>ROUND(IF('Indicator Data'!G132=0,0,IF(LOG('Indicator Data'!G132)&gt;H$195,10,IF(LOG('Indicator Data'!G132)&lt;H$194,0,10-(H$195-LOG('Indicator Data'!G132))/(H$195-H$194)*10))),1)</f>
        <v>0</v>
      </c>
      <c r="I129" s="55">
        <f>ROUND(IF('Indicator Data'!H132=0,0,IF(LOG('Indicator Data'!H132)&gt;I$195,10,IF(LOG('Indicator Data'!H132)&lt;I$194,0,10-(I$195-LOG('Indicator Data'!H132))/(I$195-I$194)*10))),1)</f>
        <v>0</v>
      </c>
      <c r="J129" s="55">
        <f t="shared" si="175"/>
        <v>0</v>
      </c>
      <c r="K129" s="55">
        <f>ROUND(IF('Indicator Data'!I132=0,0,IF(LOG('Indicator Data'!I132)&gt;K$195,10,IF(LOG('Indicator Data'!I132)&lt;K$194,0,10-(K$195-LOG('Indicator Data'!I132))/(K$195-K$194)*10))),1)</f>
        <v>0</v>
      </c>
      <c r="L129" s="55">
        <f t="shared" si="176"/>
        <v>0</v>
      </c>
      <c r="M129" s="55">
        <f>ROUND(IF('Indicator Data'!J132=0,0,IF(LOG('Indicator Data'!J132)&gt;M$195,10,IF(LOG('Indicator Data'!J132)&lt;M$194,0,10-(M$195-LOG('Indicator Data'!J132))/(M$195-M$194)*10))),1)</f>
        <v>3.6</v>
      </c>
      <c r="N129" s="56">
        <f>'Indicator Data'!C132/'Indicator Data'!$CB132</f>
        <v>2.1052633962678913E-3</v>
      </c>
      <c r="O129" s="56">
        <f>'Indicator Data'!D132/'Indicator Data'!$CB132</f>
        <v>1.7777383738181568E-4</v>
      </c>
      <c r="P129" s="56">
        <f>IF(F129=0.1,"x",'Indicator Data'!E132/'Indicator Data'!$CB132)</f>
        <v>5.0154392481991713E-3</v>
      </c>
      <c r="Q129" s="56">
        <f>'Indicator Data'!F132/'Indicator Data'!$CB132</f>
        <v>0</v>
      </c>
      <c r="R129" s="56">
        <f>'Indicator Data'!G132/'Indicator Data'!$CB132</f>
        <v>0</v>
      </c>
      <c r="S129" s="56">
        <f>'Indicator Data'!H132/'Indicator Data'!$CB132</f>
        <v>0</v>
      </c>
      <c r="T129" s="56">
        <f>'Indicator Data'!I132/'Indicator Data'!$CB132</f>
        <v>0</v>
      </c>
      <c r="U129" s="56">
        <f>'Indicator Data'!J132/'Indicator Data'!$CB132</f>
        <v>1.3713724792008508E-4</v>
      </c>
      <c r="V129" s="55">
        <f t="shared" si="177"/>
        <v>10</v>
      </c>
      <c r="W129" s="55">
        <f t="shared" si="178"/>
        <v>1.8</v>
      </c>
      <c r="X129" s="55">
        <f t="shared" si="179"/>
        <v>7.9</v>
      </c>
      <c r="Y129" s="55">
        <f t="shared" si="180"/>
        <v>3.3</v>
      </c>
      <c r="Z129" s="55">
        <f t="shared" si="181"/>
        <v>0</v>
      </c>
      <c r="AA129" s="55">
        <f t="shared" si="182"/>
        <v>0</v>
      </c>
      <c r="AB129" s="55">
        <f t="shared" si="183"/>
        <v>0</v>
      </c>
      <c r="AC129" s="55">
        <f t="shared" si="184"/>
        <v>0</v>
      </c>
      <c r="AD129" s="55">
        <f t="shared" si="185"/>
        <v>0</v>
      </c>
      <c r="AE129" s="55">
        <f t="shared" si="186"/>
        <v>0</v>
      </c>
      <c r="AF129" s="55">
        <f t="shared" si="187"/>
        <v>0</v>
      </c>
      <c r="AG129" s="55">
        <f>ROUND(IF('Indicator Data'!K132=0,0,IF('Indicator Data'!K132&gt;AG$195,10,IF('Indicator Data'!K132&lt;AG$194,0,10-(AG$195-'Indicator Data'!K132)/(AG$195-AG$194)*10))),1)</f>
        <v>1</v>
      </c>
      <c r="AH129" s="55">
        <f t="shared" si="188"/>
        <v>8.3000000000000007</v>
      </c>
      <c r="AI129" s="55">
        <f t="shared" si="189"/>
        <v>3.5</v>
      </c>
      <c r="AJ129" s="55">
        <f t="shared" si="190"/>
        <v>0</v>
      </c>
      <c r="AK129" s="55">
        <f t="shared" si="191"/>
        <v>0</v>
      </c>
      <c r="AL129" s="55">
        <f t="shared" si="192"/>
        <v>0</v>
      </c>
      <c r="AM129" s="55">
        <f t="shared" si="193"/>
        <v>0</v>
      </c>
      <c r="AN129" s="55">
        <f t="shared" si="194"/>
        <v>2</v>
      </c>
      <c r="AO129" s="183">
        <f t="shared" si="195"/>
        <v>7</v>
      </c>
      <c r="AP129" s="183">
        <f t="shared" si="148"/>
        <v>4.2</v>
      </c>
      <c r="AQ129" s="183">
        <f t="shared" si="196"/>
        <v>0</v>
      </c>
      <c r="AR129" s="183">
        <f t="shared" si="197"/>
        <v>0</v>
      </c>
      <c r="AS129" s="55">
        <f t="shared" si="198"/>
        <v>1.5</v>
      </c>
      <c r="AT129" s="55">
        <f>IF('Indicator Data'!L132="No data","x",IF('Indicator Data'!CC132&lt;1000,"x",ROUND((IF('Indicator Data'!L132&gt;AT$195,10,IF('Indicator Data'!L132&lt;AT$194,0,10-(AT$195-'Indicator Data'!L132)/(AT$195-AT$194)*10))),1)))</f>
        <v>5.0999999999999996</v>
      </c>
      <c r="AU129" s="183">
        <f t="shared" si="199"/>
        <v>3.3</v>
      </c>
      <c r="AV129" s="55">
        <f>IF('Indicator Data'!M132="No data","x",ROUND(IF('Indicator Data'!M132=0,0,IF(LOG('Indicator Data'!M132)&gt;AV$195,10,IF(LOG('Indicator Data'!M132)&lt;AV$194,0,10-(AV$195-LOG('Indicator Data'!M132))/(AV$195-AV$194)*10))),1))</f>
        <v>7.5</v>
      </c>
      <c r="AW129" s="56">
        <f>IF(AV129="x","x",'Indicator Data'!M132/'Indicator Data'!$CB132)</f>
        <v>0.8886338326973694</v>
      </c>
      <c r="AX129" s="55">
        <f t="shared" si="149"/>
        <v>9.9</v>
      </c>
      <c r="AY129" s="55">
        <f t="shared" si="150"/>
        <v>9</v>
      </c>
      <c r="AZ129" s="55" t="str">
        <f>IF('Indicator Data'!N132="No data","x",ROUND(IF('Indicator Data'!N132=0,0,IF(LOG('Indicator Data'!N132)&gt;AZ$195,10,IF(LOG('Indicator Data'!N132)&lt;AZ$194,0,10-(AZ$195-LOG('Indicator Data'!N132))/(AZ$195-AZ$194)*10))),1))</f>
        <v>x</v>
      </c>
      <c r="BA129" s="56" t="str">
        <f>IF(AZ129="x","x",'Indicator Data'!N132/'Indicator Data'!$CB132)</f>
        <v>x</v>
      </c>
      <c r="BB129" s="55" t="str">
        <f t="shared" si="151"/>
        <v>x</v>
      </c>
      <c r="BC129" s="55" t="str">
        <f t="shared" si="152"/>
        <v>x</v>
      </c>
      <c r="BD129" s="55" t="str">
        <f>IF('Indicator Data'!O132="No data","x",ROUND(IF('Indicator Data'!O132=0,0,IF(LOG('Indicator Data'!O132)&gt;BD$195,10,IF(LOG('Indicator Data'!O132)&lt;BD$194,0,10-(BD$195-LOG('Indicator Data'!O132))/(BD$195-BD$194)*10))),1))</f>
        <v>x</v>
      </c>
      <c r="BE129" s="56" t="str">
        <f>IF(BD129="x","x",'Indicator Data'!O132/'Indicator Data'!$CB132)</f>
        <v>x</v>
      </c>
      <c r="BF129" s="55" t="str">
        <f t="shared" si="153"/>
        <v>x</v>
      </c>
      <c r="BG129" s="55" t="str">
        <f t="shared" si="154"/>
        <v>x</v>
      </c>
      <c r="BH129" s="55" t="str">
        <f>IF('Indicator Data'!P132="No data","x",ROUND(IF('Indicator Data'!P132=0,0,IF(LOG('Indicator Data'!P132)&gt;BH$195,10,IF(LOG('Indicator Data'!P132)&lt;BH$194,0,10-(BH$195-LOG('Indicator Data'!P132))/(BH$195-BH$194)*10))),1))</f>
        <v>x</v>
      </c>
      <c r="BI129" s="56" t="str">
        <f>IF(BH129="x","x",'Indicator Data'!P132/'Indicator Data'!$CB132)</f>
        <v>x</v>
      </c>
      <c r="BJ129" s="55" t="str">
        <f t="shared" si="155"/>
        <v>x</v>
      </c>
      <c r="BK129" s="55" t="str">
        <f t="shared" si="156"/>
        <v>x</v>
      </c>
      <c r="BL129" s="55">
        <f t="shared" si="157"/>
        <v>9</v>
      </c>
      <c r="BM129" s="55">
        <f>ROUND(IF('Indicator Data'!Q132=0,0,IF(LOG('Indicator Data'!Q132)&gt;BM$195,10,IF(LOG('Indicator Data'!Q132)&lt;BM$194,0,10-(BM$195-LOG('Indicator Data'!Q132))/(BM$195-BM$194)*10))),1)</f>
        <v>0</v>
      </c>
      <c r="BN129" s="55">
        <f>ROUND(IF('Indicator Data'!R132=0,0,IF(LOG('Indicator Data'!R132)&gt;BN$195,10,IF(LOG('Indicator Data'!R132)&lt;BN$194,0,10-(BN$195-LOG('Indicator Data'!R132))/(BN$195-BN$194)*10))),1)</f>
        <v>0</v>
      </c>
      <c r="BO129" s="55">
        <f t="shared" si="158"/>
        <v>0</v>
      </c>
      <c r="BP129" s="56">
        <f>'Indicator Data'!Q132/'Indicator Data'!$CB132</f>
        <v>0</v>
      </c>
      <c r="BQ129" s="56">
        <f>'Indicator Data'!R132/'Indicator Data'!$CB132</f>
        <v>0</v>
      </c>
      <c r="BR129" s="55">
        <f t="shared" si="200"/>
        <v>0</v>
      </c>
      <c r="BS129" s="55">
        <f t="shared" si="201"/>
        <v>0</v>
      </c>
      <c r="BT129" s="55">
        <f t="shared" si="135"/>
        <v>0</v>
      </c>
      <c r="BU129" s="55">
        <f t="shared" si="159"/>
        <v>0</v>
      </c>
      <c r="BV129" s="55">
        <f>ROUND(IF('Indicator Data'!S132=0,0,IF(LOG('Indicator Data'!S132)&gt;BV$195,10,IF(LOG('Indicator Data'!S132)&lt;BV$194,0,10-(BV$195-LOG('Indicator Data'!S132))/(BV$195-BV$194)*10))),1)</f>
        <v>0</v>
      </c>
      <c r="BW129" s="55">
        <f>ROUND(IF('Indicator Data'!T132=0,0,IF(LOG('Indicator Data'!T132)&gt;BW$195,10,IF(LOG('Indicator Data'!T132)&lt;BW$194,0,10-(BW$195-LOG('Indicator Data'!T132))/(BW$195-BW$194)*10))),1)</f>
        <v>0</v>
      </c>
      <c r="BX129" s="55">
        <f t="shared" si="160"/>
        <v>0</v>
      </c>
      <c r="BY129" s="56">
        <f>'Indicator Data'!S132/'Indicator Data'!$CB132</f>
        <v>0</v>
      </c>
      <c r="BZ129" s="56">
        <f>'Indicator Data'!T132/'Indicator Data'!$CB132</f>
        <v>0</v>
      </c>
      <c r="CA129" s="55">
        <f t="shared" si="202"/>
        <v>0</v>
      </c>
      <c r="CB129" s="55">
        <f t="shared" si="203"/>
        <v>0</v>
      </c>
      <c r="CC129" s="55">
        <f t="shared" si="161"/>
        <v>0</v>
      </c>
      <c r="CD129" s="55">
        <f t="shared" si="162"/>
        <v>0</v>
      </c>
      <c r="CE129" s="55">
        <f t="shared" si="163"/>
        <v>0</v>
      </c>
      <c r="CF129" s="55">
        <f>ROUND(IF('Indicator Data'!U132=0,0,IF(LOG('Indicator Data'!U132)&gt;CF$195,10,IF(LOG('Indicator Data'!U132)&lt;CF$194,0,10-(CF$195-LOG('Indicator Data'!U132))/(CF$195-CF$194)*10))),1)</f>
        <v>0</v>
      </c>
      <c r="CG129" s="56">
        <f>'Indicator Data'!U132/'Indicator Data'!$CB132</f>
        <v>0</v>
      </c>
      <c r="CH129" s="55">
        <f t="shared" si="204"/>
        <v>0</v>
      </c>
      <c r="CI129" s="55">
        <f t="shared" si="164"/>
        <v>0</v>
      </c>
      <c r="CJ129" s="55">
        <f>ROUND(IF('Indicator Data'!V132=0,0,IF(LOG('Indicator Data'!V132)&gt;CJ$195,10,IF(LOG('Indicator Data'!V132)&lt;CJ$194,0,10-(CJ$195-LOG('Indicator Data'!V132))/(CJ$195-CJ$194)*10))),1)</f>
        <v>0</v>
      </c>
      <c r="CK129" s="56">
        <f>IF('Indicator Data'!V132/'Indicator Data'!$CB132&gt;1,1,'Indicator Data'!V132/'Indicator Data'!$CB132)</f>
        <v>0</v>
      </c>
      <c r="CL129" s="55">
        <f t="shared" si="205"/>
        <v>0</v>
      </c>
      <c r="CM129" s="55">
        <f t="shared" si="165"/>
        <v>0</v>
      </c>
      <c r="CN129" s="55">
        <f>ROUND(IF('Indicator Data'!W132=0,0,IF(LOG('Indicator Data'!W132)&gt;CN$195,10,IF(LOG('Indicator Data'!W132)&lt;CN$194,0,10-(CN$195-LOG('Indicator Data'!W132))/(CN$195-CN$194)*10))),1)</f>
        <v>0</v>
      </c>
      <c r="CO129" s="56">
        <f>'Indicator Data'!W132/'Indicator Data'!$CB132</f>
        <v>0</v>
      </c>
      <c r="CP129" s="55">
        <f t="shared" si="206"/>
        <v>0</v>
      </c>
      <c r="CQ129" s="55">
        <f t="shared" si="166"/>
        <v>0</v>
      </c>
      <c r="CR129" s="55">
        <f t="shared" si="207"/>
        <v>0</v>
      </c>
      <c r="CS129" s="55">
        <f>IF('Indicator Data'!BR132="No data","x",ROUND(IF('Indicator Data'!BR132&gt;CS$195,0,IF('Indicator Data'!BR132&lt;CS$194,10,(CS$195-'Indicator Data'!BR132)/(CS$195-CS$194)*10)),1))</f>
        <v>0.1</v>
      </c>
      <c r="CT129" s="55">
        <f>IF('Indicator Data'!BS132="No data","x",ROUND(IF('Indicator Data'!BS132&gt;CT$195,0,IF('Indicator Data'!BS132&lt;CT$194,10,(CT$195-'Indicator Data'!BS132)/(CT$195-CT$194)*10)),1))</f>
        <v>1.1000000000000001</v>
      </c>
      <c r="CU129" s="55" t="str">
        <f>IF('Indicator Data'!AC132="No data","x",ROUND(IF('Indicator Data'!AC132&gt;CU$195,0,IF('Indicator Data'!AC132&lt;CU$194,10,(CU$195-'Indicator Data'!AC132)/(CU$195-CU$194)*10)),1))</f>
        <v>x</v>
      </c>
      <c r="CV129" s="55">
        <f t="shared" si="208"/>
        <v>0.6</v>
      </c>
      <c r="CW129" s="55">
        <f>IF('Indicator Data'!X132="No data","x",ROUND(IF(LOG('Indicator Data'!X132)&gt;CW$195,10,IF(LOG('Indicator Data'!X132)&lt;CW$194,0,10-(CW$195-LOG('Indicator Data'!X132))/(CW$195-CW$194)*10)),1))</f>
        <v>6.4</v>
      </c>
      <c r="CX129" s="55">
        <f>IF('Indicator Data'!Y132="No data","x",ROUND(IF('Indicator Data'!Y132&gt;CX$195,10,IF('Indicator Data'!Y132&lt;CX$194,0,10-(CX$195-'Indicator Data'!Y132)/(CX$195-CX$194)*10)),1))</f>
        <v>0.8</v>
      </c>
      <c r="CY129" s="55">
        <f>IF('Indicator Data'!Z132="No data","x",ROUND(IF('Indicator Data'!Z132&gt;CY$195,10,IF('Indicator Data'!Z132&lt;CY$194,0,10-(CY$195-'Indicator Data'!Z132)/(CY$195-CY$194)*10)),1))</f>
        <v>5.8</v>
      </c>
      <c r="CZ129" s="55" t="str">
        <f>IF('Indicator Data'!AA132="No data","x",ROUND(IF('Indicator Data'!AA132&gt;CZ$195,10,IF('Indicator Data'!AA132&lt;CZ$194,0,10-(CZ$195-'Indicator Data'!AA132)/(CZ$195-CZ$194)*10)),1))</f>
        <v>x</v>
      </c>
      <c r="DA129" s="55">
        <f t="shared" si="167"/>
        <v>4.3</v>
      </c>
      <c r="DB129" s="55">
        <f t="shared" si="168"/>
        <v>3.1</v>
      </c>
      <c r="DC129" s="55">
        <f>IF('Indicator Data'!AF132="No data","x",ROUND(IF('Indicator Data'!AF132&gt;DC$195,10,IF('Indicator Data'!AF132&lt;DC$194,0,10-(DC$195-'Indicator Data'!AF132)/(DC$195-DC$194)*10)),1))</f>
        <v>0.9</v>
      </c>
      <c r="DD129" s="55">
        <f>IF('Indicator Data'!AG132="No data","x",ROUND(IF('Indicator Data'!AG132&gt;DD$195,10,IF('Indicator Data'!AG132&lt;DD$194,0,10-(DD$195-'Indicator Data'!AG132)/(DD$195-DD$194)*10)),1))</f>
        <v>0.3</v>
      </c>
      <c r="DE129" s="55">
        <f t="shared" si="169"/>
        <v>2.8</v>
      </c>
      <c r="DF129" s="55">
        <f>IF('Indicator Data'!AB132="No data","x",ROUND(IF('Indicator Data'!AB132&gt;DF$195,10,IF('Indicator Data'!AB132&lt;DF$194,0,10-(DF$195-'Indicator Data'!AB132)/(DF$195-DF$194)*10)),1))</f>
        <v>0.2</v>
      </c>
      <c r="DG129" s="55">
        <f t="shared" si="170"/>
        <v>0.5</v>
      </c>
      <c r="DH129" s="184">
        <f>IF('Indicator Data'!AD132="No data","x",'Indicator Data'!AD132/'Indicator Data'!$CA132)</f>
        <v>2.5630466272898232E-4</v>
      </c>
      <c r="DI129" s="55">
        <f t="shared" si="171"/>
        <v>7.4</v>
      </c>
      <c r="DJ129" s="55">
        <f>IF('Indicator Data'!AE132="No data","x",ROUND(IF('Indicator Data'!AE132&gt;DJ$195,0,IF('Indicator Data'!AE132&lt;DJ$194,10,(DJ$195-'Indicator Data'!AE132)/(DJ$195-DJ$194)*10)),1))</f>
        <v>4</v>
      </c>
      <c r="DK129" s="55">
        <f t="shared" si="172"/>
        <v>5.7</v>
      </c>
      <c r="DL129" s="55">
        <f t="shared" si="173"/>
        <v>3</v>
      </c>
      <c r="DM129" s="57">
        <f t="shared" si="209"/>
        <v>4.9000000000000004</v>
      </c>
      <c r="DN129" s="58">
        <f t="shared" si="210"/>
        <v>3.7</v>
      </c>
      <c r="DO129" s="55">
        <f>ROUND(IF('Indicator Data'!AH132=0,0,IF('Indicator Data'!AH132&gt;DO$195,10,IF('Indicator Data'!AH132&lt;DO$194,0,10-(DO$195-'Indicator Data'!AH132)/(DO$195-DO$194)*10))),1)</f>
        <v>2.2000000000000002</v>
      </c>
      <c r="DP129" s="55">
        <f>ROUND(IF('Indicator Data'!AI132=0,0,IF(LOG('Indicator Data'!AI132)&gt;LOG(DP$195),10,IF(LOG('Indicator Data'!AI132)&lt;LOG(DP$194),0,10-(LOG(DP$195)-LOG('Indicator Data'!AI132))/(LOG(DP$195)-LOG(DP$194))*10))),1)</f>
        <v>2.9</v>
      </c>
      <c r="DQ129" s="57">
        <f t="shared" si="211"/>
        <v>2.6</v>
      </c>
      <c r="DR129" s="55">
        <f>'Indicator Data'!AJ132</f>
        <v>0</v>
      </c>
      <c r="DS129" s="55">
        <f>'Indicator Data'!AK132</f>
        <v>0</v>
      </c>
      <c r="DT129" s="57">
        <f t="shared" si="212"/>
        <v>0</v>
      </c>
      <c r="DU129" s="58">
        <f t="shared" si="213"/>
        <v>1.8</v>
      </c>
      <c r="DV129" s="15"/>
      <c r="DW129" s="103"/>
    </row>
    <row r="130" spans="1:127" s="4" customFormat="1" x14ac:dyDescent="0.25">
      <c r="A130" s="121" t="str">
        <f>'Indicator Data'!A133</f>
        <v>Norway</v>
      </c>
      <c r="B130" s="59" t="str">
        <f>'Indicator Data'!B133</f>
        <v>NOR</v>
      </c>
      <c r="C130" s="55">
        <f>ROUND(IF('Indicator Data'!C133=0,0.1,IF(LOG('Indicator Data'!C133)&gt;C$195,10,IF(LOG('Indicator Data'!C133)&lt;C$194,0,10-(C$195-LOG('Indicator Data'!C133))/(C$195-C$194)*10))),1)</f>
        <v>2.8</v>
      </c>
      <c r="D130" s="55">
        <f>ROUND(IF('Indicator Data'!D133=0,0.1,IF(LOG('Indicator Data'!D133)&gt;D$195,10,IF(LOG('Indicator Data'!D133)&lt;D$194,0,10-(D$195-LOG('Indicator Data'!D133))/(D$195-D$194)*10))),1)</f>
        <v>0.1</v>
      </c>
      <c r="E130" s="55">
        <f t="shared" si="174"/>
        <v>1.5</v>
      </c>
      <c r="F130" s="55">
        <f>IF('Indicator Data'!E133="No data",0.1,(ROUND(IF('Indicator Data'!E133=0,0,IF(LOG('Indicator Data'!E133)&gt;F$195,10,IF(LOG('Indicator Data'!E133)&lt;F$194,0,10-(F$195-LOG('Indicator Data'!E133))/(F$195-F$194)*10))),1)))</f>
        <v>0.1</v>
      </c>
      <c r="G130" s="55">
        <f>ROUND(IF('Indicator Data'!F133=0,0,IF(LOG('Indicator Data'!F133)&gt;G$195,10,IF(LOG('Indicator Data'!F133)&lt;G$194,0,10-(G$195-LOG('Indicator Data'!F133))/(G$195-G$194)*10))),1)</f>
        <v>0</v>
      </c>
      <c r="H130" s="55">
        <f>ROUND(IF('Indicator Data'!G133=0,0,IF(LOG('Indicator Data'!G133)&gt;H$195,10,IF(LOG('Indicator Data'!G133)&lt;H$194,0,10-(H$195-LOG('Indicator Data'!G133))/(H$195-H$194)*10))),1)</f>
        <v>0</v>
      </c>
      <c r="I130" s="55">
        <f>ROUND(IF('Indicator Data'!H133=0,0,IF(LOG('Indicator Data'!H133)&gt;I$195,10,IF(LOG('Indicator Data'!H133)&lt;I$194,0,10-(I$195-LOG('Indicator Data'!H133))/(I$195-I$194)*10))),1)</f>
        <v>0</v>
      </c>
      <c r="J130" s="55">
        <f t="shared" si="175"/>
        <v>0</v>
      </c>
      <c r="K130" s="55">
        <f>ROUND(IF('Indicator Data'!I133=0,0,IF(LOG('Indicator Data'!I133)&gt;K$195,10,IF(LOG('Indicator Data'!I133)&lt;K$194,0,10-(K$195-LOG('Indicator Data'!I133))/(K$195-K$194)*10))),1)</f>
        <v>0</v>
      </c>
      <c r="L130" s="55">
        <f t="shared" si="176"/>
        <v>0</v>
      </c>
      <c r="M130" s="55">
        <f>ROUND(IF('Indicator Data'!J133=0,0,IF(LOG('Indicator Data'!J133)&gt;M$195,10,IF(LOG('Indicator Data'!J133)&lt;M$194,0,10-(M$195-LOG('Indicator Data'!J133))/(M$195-M$194)*10))),1)</f>
        <v>0</v>
      </c>
      <c r="N130" s="56">
        <f>'Indicator Data'!C133/'Indicator Data'!$CB133</f>
        <v>2.6315742457969987E-5</v>
      </c>
      <c r="O130" s="56">
        <f>'Indicator Data'!D133/'Indicator Data'!$CB133</f>
        <v>0</v>
      </c>
      <c r="P130" s="56" t="str">
        <f>IF(F130=0.1,"x",'Indicator Data'!E133/'Indicator Data'!$CB133)</f>
        <v>x</v>
      </c>
      <c r="Q130" s="56">
        <f>'Indicator Data'!F133/'Indicator Data'!$CB133</f>
        <v>0</v>
      </c>
      <c r="R130" s="56">
        <f>'Indicator Data'!G133/'Indicator Data'!$CB133</f>
        <v>0</v>
      </c>
      <c r="S130" s="56">
        <f>'Indicator Data'!H133/'Indicator Data'!$CB133</f>
        <v>0</v>
      </c>
      <c r="T130" s="56">
        <f>'Indicator Data'!I133/'Indicator Data'!$CB133</f>
        <v>0</v>
      </c>
      <c r="U130" s="56">
        <f>'Indicator Data'!J133/'Indicator Data'!$CB133</f>
        <v>0</v>
      </c>
      <c r="V130" s="55">
        <f t="shared" si="177"/>
        <v>0.1</v>
      </c>
      <c r="W130" s="55">
        <f t="shared" si="178"/>
        <v>0</v>
      </c>
      <c r="X130" s="55">
        <f t="shared" si="179"/>
        <v>0.1</v>
      </c>
      <c r="Y130" s="55">
        <f t="shared" si="180"/>
        <v>0.1</v>
      </c>
      <c r="Z130" s="55">
        <f t="shared" si="181"/>
        <v>0</v>
      </c>
      <c r="AA130" s="55">
        <f t="shared" si="182"/>
        <v>0</v>
      </c>
      <c r="AB130" s="55">
        <f t="shared" si="183"/>
        <v>0</v>
      </c>
      <c r="AC130" s="55">
        <f t="shared" si="184"/>
        <v>0</v>
      </c>
      <c r="AD130" s="55">
        <f t="shared" si="185"/>
        <v>0</v>
      </c>
      <c r="AE130" s="55">
        <f t="shared" si="186"/>
        <v>0</v>
      </c>
      <c r="AF130" s="55">
        <f t="shared" si="187"/>
        <v>0</v>
      </c>
      <c r="AG130" s="55">
        <f>ROUND(IF('Indicator Data'!K133=0,0,IF('Indicator Data'!K133&gt;AG$195,10,IF('Indicator Data'!K133&lt;AG$194,0,10-(AG$195-'Indicator Data'!K133)/(AG$195-AG$194)*10))),1)</f>
        <v>0</v>
      </c>
      <c r="AH130" s="55">
        <f t="shared" si="188"/>
        <v>1.5</v>
      </c>
      <c r="AI130" s="55">
        <f t="shared" si="189"/>
        <v>0.1</v>
      </c>
      <c r="AJ130" s="55">
        <f t="shared" si="190"/>
        <v>0</v>
      </c>
      <c r="AK130" s="55">
        <f t="shared" si="191"/>
        <v>0</v>
      </c>
      <c r="AL130" s="55">
        <f t="shared" si="192"/>
        <v>0</v>
      </c>
      <c r="AM130" s="55">
        <f t="shared" si="193"/>
        <v>0</v>
      </c>
      <c r="AN130" s="55">
        <f t="shared" si="194"/>
        <v>0</v>
      </c>
      <c r="AO130" s="183">
        <f t="shared" si="195"/>
        <v>0.8</v>
      </c>
      <c r="AP130" s="183">
        <f t="shared" si="148"/>
        <v>0.1</v>
      </c>
      <c r="AQ130" s="183">
        <f t="shared" si="196"/>
        <v>0</v>
      </c>
      <c r="AR130" s="183">
        <f t="shared" si="197"/>
        <v>0</v>
      </c>
      <c r="AS130" s="55">
        <f t="shared" si="198"/>
        <v>0</v>
      </c>
      <c r="AT130" s="55">
        <f>IF('Indicator Data'!L133="No data","x",IF('Indicator Data'!CC133&lt;1000,"x",ROUND((IF('Indicator Data'!L133&gt;AT$195,10,IF('Indicator Data'!L133&lt;AT$194,0,10-(AT$195-'Indicator Data'!L133)/(AT$195-AT$194)*10))),1)))</f>
        <v>0</v>
      </c>
      <c r="AU130" s="183">
        <f t="shared" si="199"/>
        <v>0</v>
      </c>
      <c r="AV130" s="55">
        <f>IF('Indicator Data'!M133="No data","x",ROUND(IF('Indicator Data'!M133=0,0,IF(LOG('Indicator Data'!M133)&gt;AV$195,10,IF(LOG('Indicator Data'!M133)&lt;AV$194,0,10-(AV$195-LOG('Indicator Data'!M133))/(AV$195-AV$194)*10))),1))</f>
        <v>0</v>
      </c>
      <c r="AW130" s="56">
        <f>IF(AV130="x","x",'Indicator Data'!M133/'Indicator Data'!$CB133)</f>
        <v>0</v>
      </c>
      <c r="AX130" s="55">
        <f t="shared" si="149"/>
        <v>0</v>
      </c>
      <c r="AY130" s="55">
        <f t="shared" si="150"/>
        <v>0</v>
      </c>
      <c r="AZ130" s="55" t="str">
        <f>IF('Indicator Data'!N133="No data","x",ROUND(IF('Indicator Data'!N133=0,0,IF(LOG('Indicator Data'!N133)&gt;AZ$195,10,IF(LOG('Indicator Data'!N133)&lt;AZ$194,0,10-(AZ$195-LOG('Indicator Data'!N133))/(AZ$195-AZ$194)*10))),1))</f>
        <v>x</v>
      </c>
      <c r="BA130" s="56" t="str">
        <f>IF(AZ130="x","x",'Indicator Data'!N133/'Indicator Data'!$CB133)</f>
        <v>x</v>
      </c>
      <c r="BB130" s="55" t="str">
        <f t="shared" si="151"/>
        <v>x</v>
      </c>
      <c r="BC130" s="55" t="str">
        <f t="shared" si="152"/>
        <v>x</v>
      </c>
      <c r="BD130" s="55" t="str">
        <f>IF('Indicator Data'!O133="No data","x",ROUND(IF('Indicator Data'!O133=0,0,IF(LOG('Indicator Data'!O133)&gt;BD$195,10,IF(LOG('Indicator Data'!O133)&lt;BD$194,0,10-(BD$195-LOG('Indicator Data'!O133))/(BD$195-BD$194)*10))),1))</f>
        <v>x</v>
      </c>
      <c r="BE130" s="56" t="str">
        <f>IF(BD130="x","x",'Indicator Data'!O133/'Indicator Data'!$CB133)</f>
        <v>x</v>
      </c>
      <c r="BF130" s="55" t="str">
        <f t="shared" si="153"/>
        <v>x</v>
      </c>
      <c r="BG130" s="55" t="str">
        <f t="shared" si="154"/>
        <v>x</v>
      </c>
      <c r="BH130" s="55" t="str">
        <f>IF('Indicator Data'!P133="No data","x",ROUND(IF('Indicator Data'!P133=0,0,IF(LOG('Indicator Data'!P133)&gt;BH$195,10,IF(LOG('Indicator Data'!P133)&lt;BH$194,0,10-(BH$195-LOG('Indicator Data'!P133))/(BH$195-BH$194)*10))),1))</f>
        <v>x</v>
      </c>
      <c r="BI130" s="56" t="str">
        <f>IF(BH130="x","x",'Indicator Data'!P133/'Indicator Data'!$CB133)</f>
        <v>x</v>
      </c>
      <c r="BJ130" s="55" t="str">
        <f t="shared" si="155"/>
        <v>x</v>
      </c>
      <c r="BK130" s="55" t="str">
        <f t="shared" si="156"/>
        <v>x</v>
      </c>
      <c r="BL130" s="55">
        <f t="shared" si="157"/>
        <v>0</v>
      </c>
      <c r="BM130" s="55">
        <f>ROUND(IF('Indicator Data'!Q133=0,0,IF(LOG('Indicator Data'!Q133)&gt;BM$195,10,IF(LOG('Indicator Data'!Q133)&lt;BM$194,0,10-(BM$195-LOG('Indicator Data'!Q133))/(BM$195-BM$194)*10))),1)</f>
        <v>0</v>
      </c>
      <c r="BN130" s="55">
        <f>ROUND(IF('Indicator Data'!R133=0,0,IF(LOG('Indicator Data'!R133)&gt;BN$195,10,IF(LOG('Indicator Data'!R133)&lt;BN$194,0,10-(BN$195-LOG('Indicator Data'!R133))/(BN$195-BN$194)*10))),1)</f>
        <v>0</v>
      </c>
      <c r="BO130" s="55">
        <f t="shared" si="158"/>
        <v>0</v>
      </c>
      <c r="BP130" s="56">
        <f>'Indicator Data'!Q133/'Indicator Data'!$CB133</f>
        <v>0</v>
      </c>
      <c r="BQ130" s="56">
        <f>'Indicator Data'!R133/'Indicator Data'!$CB133</f>
        <v>0</v>
      </c>
      <c r="BR130" s="55">
        <f t="shared" si="200"/>
        <v>0</v>
      </c>
      <c r="BS130" s="55">
        <f t="shared" si="201"/>
        <v>0</v>
      </c>
      <c r="BT130" s="55">
        <f t="shared" si="135"/>
        <v>0</v>
      </c>
      <c r="BU130" s="55">
        <f t="shared" si="159"/>
        <v>0</v>
      </c>
      <c r="BV130" s="55">
        <f>ROUND(IF('Indicator Data'!S133=0,0,IF(LOG('Indicator Data'!S133)&gt;BV$195,10,IF(LOG('Indicator Data'!S133)&lt;BV$194,0,10-(BV$195-LOG('Indicator Data'!S133))/(BV$195-BV$194)*10))),1)</f>
        <v>0</v>
      </c>
      <c r="BW130" s="55">
        <f>ROUND(IF('Indicator Data'!T133=0,0,IF(LOG('Indicator Data'!T133)&gt;BW$195,10,IF(LOG('Indicator Data'!T133)&lt;BW$194,0,10-(BW$195-LOG('Indicator Data'!T133))/(BW$195-BW$194)*10))),1)</f>
        <v>0</v>
      </c>
      <c r="BX130" s="55">
        <f t="shared" si="160"/>
        <v>0</v>
      </c>
      <c r="BY130" s="56">
        <f>'Indicator Data'!S133/'Indicator Data'!$CB133</f>
        <v>0</v>
      </c>
      <c r="BZ130" s="56">
        <f>'Indicator Data'!T133/'Indicator Data'!$CB133</f>
        <v>0</v>
      </c>
      <c r="CA130" s="55">
        <f t="shared" si="202"/>
        <v>0</v>
      </c>
      <c r="CB130" s="55">
        <f t="shared" si="203"/>
        <v>0</v>
      </c>
      <c r="CC130" s="55">
        <f t="shared" si="161"/>
        <v>0</v>
      </c>
      <c r="CD130" s="55">
        <f t="shared" si="162"/>
        <v>0</v>
      </c>
      <c r="CE130" s="55">
        <f t="shared" si="163"/>
        <v>0</v>
      </c>
      <c r="CF130" s="55">
        <f>ROUND(IF('Indicator Data'!U133=0,0,IF(LOG('Indicator Data'!U133)&gt;CF$195,10,IF(LOG('Indicator Data'!U133)&lt;CF$194,0,10-(CF$195-LOG('Indicator Data'!U133))/(CF$195-CF$194)*10))),1)</f>
        <v>0</v>
      </c>
      <c r="CG130" s="56">
        <f>'Indicator Data'!U133/'Indicator Data'!$CB133</f>
        <v>0</v>
      </c>
      <c r="CH130" s="55">
        <f t="shared" si="204"/>
        <v>0</v>
      </c>
      <c r="CI130" s="55">
        <f t="shared" si="164"/>
        <v>0</v>
      </c>
      <c r="CJ130" s="55">
        <f>ROUND(IF('Indicator Data'!V133=0,0,IF(LOG('Indicator Data'!V133)&gt;CJ$195,10,IF(LOG('Indicator Data'!V133)&lt;CJ$194,0,10-(CJ$195-LOG('Indicator Data'!V133))/(CJ$195-CJ$194)*10))),1)</f>
        <v>0</v>
      </c>
      <c r="CK130" s="56">
        <f>IF('Indicator Data'!V133/'Indicator Data'!$CB133&gt;1,1,'Indicator Data'!V133/'Indicator Data'!$CB133)</f>
        <v>0</v>
      </c>
      <c r="CL130" s="55">
        <f t="shared" si="205"/>
        <v>0</v>
      </c>
      <c r="CM130" s="55">
        <f t="shared" si="165"/>
        <v>0</v>
      </c>
      <c r="CN130" s="55">
        <f>ROUND(IF('Indicator Data'!W133=0,0,IF(LOG('Indicator Data'!W133)&gt;CN$195,10,IF(LOG('Indicator Data'!W133)&lt;CN$194,0,10-(CN$195-LOG('Indicator Data'!W133))/(CN$195-CN$194)*10))),1)</f>
        <v>0</v>
      </c>
      <c r="CO130" s="56">
        <f>'Indicator Data'!W133/'Indicator Data'!$CB133</f>
        <v>0</v>
      </c>
      <c r="CP130" s="55">
        <f t="shared" si="206"/>
        <v>0</v>
      </c>
      <c r="CQ130" s="55">
        <f t="shared" si="166"/>
        <v>0</v>
      </c>
      <c r="CR130" s="55">
        <f t="shared" si="207"/>
        <v>0</v>
      </c>
      <c r="CS130" s="55">
        <f>IF('Indicator Data'!BR133="No data","x",ROUND(IF('Indicator Data'!BR133&gt;CS$195,0,IF('Indicator Data'!BR133&lt;CS$194,10,(CS$195-'Indicator Data'!BR133)/(CS$195-CS$194)*10)),1))</f>
        <v>0.2</v>
      </c>
      <c r="CT130" s="55">
        <f>IF('Indicator Data'!BS133="No data","x",ROUND(IF('Indicator Data'!BS133&gt;CT$195,0,IF('Indicator Data'!BS133&lt;CT$194,10,(CT$195-'Indicator Data'!BS133)/(CT$195-CT$194)*10)),1))</f>
        <v>0</v>
      </c>
      <c r="CU130" s="55" t="str">
        <f>IF('Indicator Data'!AC133="No data","x",ROUND(IF('Indicator Data'!AC133&gt;CU$195,0,IF('Indicator Data'!AC133&lt;CU$194,10,(CU$195-'Indicator Data'!AC133)/(CU$195-CU$194)*10)),1))</f>
        <v>x</v>
      </c>
      <c r="CV130" s="55">
        <f t="shared" si="208"/>
        <v>0.1</v>
      </c>
      <c r="CW130" s="55">
        <f>IF('Indicator Data'!X133="No data","x",ROUND(IF(LOG('Indicator Data'!X133)&gt;CW$195,10,IF(LOG('Indicator Data'!X133)&lt;CW$194,0,10-(CW$195-LOG('Indicator Data'!X133))/(CW$195-CW$194)*10)),1))</f>
        <v>3.9</v>
      </c>
      <c r="CX130" s="55">
        <f>IF('Indicator Data'!Y133="No data","x",ROUND(IF('Indicator Data'!Y133&gt;CX$195,10,IF('Indicator Data'!Y133&lt;CX$194,0,10-(CX$195-'Indicator Data'!Y133)/(CX$195-CX$194)*10)),1))</f>
        <v>2.2999999999999998</v>
      </c>
      <c r="CY130" s="55">
        <f>IF('Indicator Data'!Z133="No data","x",ROUND(IF('Indicator Data'!Z133&gt;CY$195,10,IF('Indicator Data'!Z133&lt;CY$194,0,10-(CY$195-'Indicator Data'!Z133)/(CY$195-CY$194)*10)),1))</f>
        <v>8.1999999999999993</v>
      </c>
      <c r="CZ130" s="55">
        <f>IF('Indicator Data'!AA133="No data","x",ROUND(IF('Indicator Data'!AA133&gt;CZ$195,10,IF('Indicator Data'!AA133&lt;CZ$194,0,10-(CZ$195-'Indicator Data'!AA133)/(CZ$195-CZ$194)*10)),1))</f>
        <v>0.5</v>
      </c>
      <c r="DA130" s="55">
        <f t="shared" si="167"/>
        <v>3.7</v>
      </c>
      <c r="DB130" s="55">
        <f t="shared" si="168"/>
        <v>2.5</v>
      </c>
      <c r="DC130" s="55">
        <f>IF('Indicator Data'!AF133="No data","x",ROUND(IF('Indicator Data'!AF133&gt;DC$195,10,IF('Indicator Data'!AF133&lt;DC$194,0,10-(DC$195-'Indicator Data'!AF133)/(DC$195-DC$194)*10)),1))</f>
        <v>0</v>
      </c>
      <c r="DD130" s="55">
        <f>IF('Indicator Data'!AG133="No data","x",ROUND(IF('Indicator Data'!AG133&gt;DD$195,10,IF('Indicator Data'!AG133&lt;DD$194,0,10-(DD$195-'Indicator Data'!AG133)/(DD$195-DD$194)*10)),1))</f>
        <v>0.4</v>
      </c>
      <c r="DE130" s="55">
        <f t="shared" si="169"/>
        <v>2.6</v>
      </c>
      <c r="DF130" s="55">
        <f>IF('Indicator Data'!AB133="No data","x",ROUND(IF('Indicator Data'!AB133&gt;DF$195,10,IF('Indicator Data'!AB133&lt;DF$194,0,10-(DF$195-'Indicator Data'!AB133)/(DF$195-DF$194)*10)),1))</f>
        <v>0</v>
      </c>
      <c r="DG130" s="55">
        <f t="shared" si="170"/>
        <v>0.1</v>
      </c>
      <c r="DH130" s="184">
        <f>IF('Indicator Data'!AD133="No data","x",'Indicator Data'!AD133/'Indicator Data'!$CA133)</f>
        <v>9.0335143568552362E-4</v>
      </c>
      <c r="DI130" s="55">
        <f t="shared" si="171"/>
        <v>1</v>
      </c>
      <c r="DJ130" s="55">
        <f>IF('Indicator Data'!AE133="No data","x",ROUND(IF('Indicator Data'!AE133&gt;DJ$195,0,IF('Indicator Data'!AE133&lt;DJ$194,10,(DJ$195-'Indicator Data'!AE133)/(DJ$195-DJ$194)*10)),1))</f>
        <v>0</v>
      </c>
      <c r="DK130" s="55">
        <f t="shared" si="172"/>
        <v>0.5</v>
      </c>
      <c r="DL130" s="55">
        <f t="shared" si="173"/>
        <v>1.1000000000000001</v>
      </c>
      <c r="DM130" s="57">
        <f t="shared" si="209"/>
        <v>1</v>
      </c>
      <c r="DN130" s="58">
        <f t="shared" si="210"/>
        <v>0.3</v>
      </c>
      <c r="DO130" s="55">
        <f>ROUND(IF('Indicator Data'!AH133=0,0,IF('Indicator Data'!AH133&gt;DO$195,10,IF('Indicator Data'!AH133&lt;DO$194,0,10-(DO$195-'Indicator Data'!AH133)/(DO$195-DO$194)*10))),1)</f>
        <v>0</v>
      </c>
      <c r="DP130" s="55">
        <f>ROUND(IF('Indicator Data'!AI133=0,0,IF(LOG('Indicator Data'!AI133)&gt;LOG(DP$195),10,IF(LOG('Indicator Data'!AI133)&lt;LOG(DP$194),0,10-(LOG(DP$195)-LOG('Indicator Data'!AI133))/(LOG(DP$195)-LOG(DP$194))*10))),1)</f>
        <v>0</v>
      </c>
      <c r="DQ130" s="57">
        <f t="shared" si="211"/>
        <v>0</v>
      </c>
      <c r="DR130" s="55">
        <f>'Indicator Data'!AJ133</f>
        <v>0</v>
      </c>
      <c r="DS130" s="55">
        <f>'Indicator Data'!AK133</f>
        <v>0</v>
      </c>
      <c r="DT130" s="57">
        <f t="shared" si="212"/>
        <v>0</v>
      </c>
      <c r="DU130" s="58">
        <f t="shared" si="213"/>
        <v>0</v>
      </c>
      <c r="DV130" s="15"/>
      <c r="DW130" s="103"/>
    </row>
    <row r="131" spans="1:127" s="4" customFormat="1" x14ac:dyDescent="0.25">
      <c r="A131" s="121" t="str">
        <f>'Indicator Data'!A134</f>
        <v>Oman</v>
      </c>
      <c r="B131" s="59" t="str">
        <f>'Indicator Data'!B134</f>
        <v>OMN</v>
      </c>
      <c r="C131" s="55">
        <f>ROUND(IF('Indicator Data'!C134=0,0.1,IF(LOG('Indicator Data'!C134)&gt;C$195,10,IF(LOG('Indicator Data'!C134)&lt;C$194,0,10-(C$195-LOG('Indicator Data'!C134))/(C$195-C$194)*10))),1)</f>
        <v>0.1</v>
      </c>
      <c r="D131" s="55">
        <f>ROUND(IF('Indicator Data'!D134=0,0.1,IF(LOG('Indicator Data'!D134)&gt;D$195,10,IF(LOG('Indicator Data'!D134)&lt;D$194,0,10-(D$195-LOG('Indicator Data'!D134))/(D$195-D$194)*10))),1)</f>
        <v>0.1</v>
      </c>
      <c r="E131" s="55">
        <f t="shared" ref="E131:E162" si="214">ROUND((10-GEOMEAN(((10-C131)/10*9+1),((10-D131)/10*9+1)))/9*10,1)</f>
        <v>0.1</v>
      </c>
      <c r="F131" s="55">
        <f>IF('Indicator Data'!E134="No data",0.1,(ROUND(IF('Indicator Data'!E134=0,0,IF(LOG('Indicator Data'!E134)&gt;F$195,10,IF(LOG('Indicator Data'!E134)&lt;F$194,0,10-(F$195-LOG('Indicator Data'!E134))/(F$195-F$194)*10))),1)))</f>
        <v>5.2</v>
      </c>
      <c r="G131" s="55">
        <f>ROUND(IF('Indicator Data'!F134=0,0,IF(LOG('Indicator Data'!F134)&gt;G$195,10,IF(LOG('Indicator Data'!F134)&lt;G$194,0,10-(G$195-LOG('Indicator Data'!F134))/(G$195-G$194)*10))),1)</f>
        <v>7.9</v>
      </c>
      <c r="H131" s="55">
        <f>ROUND(IF('Indicator Data'!G134=0,0,IF(LOG('Indicator Data'!G134)&gt;H$195,10,IF(LOG('Indicator Data'!G134)&lt;H$194,0,10-(H$195-LOG('Indicator Data'!G134))/(H$195-H$194)*10))),1)</f>
        <v>4.7</v>
      </c>
      <c r="I131" s="55">
        <f>ROUND(IF('Indicator Data'!H134=0,0,IF(LOG('Indicator Data'!H134)&gt;I$195,10,IF(LOG('Indicator Data'!H134)&lt;I$194,0,10-(I$195-LOG('Indicator Data'!H134))/(I$195-I$194)*10))),1)</f>
        <v>0</v>
      </c>
      <c r="J131" s="55">
        <f t="shared" ref="J131:J162" si="215">ROUND((10-GEOMEAN(((10-H131)/10*9+1),((10-I131)/10*9+1)))/9*10,1)</f>
        <v>2.7</v>
      </c>
      <c r="K131" s="55">
        <f>ROUND(IF('Indicator Data'!I134=0,0,IF(LOG('Indicator Data'!I134)&gt;K$195,10,IF(LOG('Indicator Data'!I134)&lt;K$194,0,10-(K$195-LOG('Indicator Data'!I134))/(K$195-K$194)*10))),1)</f>
        <v>6.1</v>
      </c>
      <c r="L131" s="55">
        <f t="shared" ref="L131:L162" si="216">ROUND((10-GEOMEAN(((10-J131)/10*9+1),((10-K131)/10*9+1)))/9*10,1)</f>
        <v>4.5999999999999996</v>
      </c>
      <c r="M131" s="55">
        <f>ROUND(IF('Indicator Data'!J134=0,0,IF(LOG('Indicator Data'!J134)&gt;M$195,10,IF(LOG('Indicator Data'!J134)&lt;M$194,0,10-(M$195-LOG('Indicator Data'!J134))/(M$195-M$194)*10))),1)</f>
        <v>0</v>
      </c>
      <c r="N131" s="56">
        <f>'Indicator Data'!C134/'Indicator Data'!$CB134</f>
        <v>0</v>
      </c>
      <c r="O131" s="56">
        <f>'Indicator Data'!D134/'Indicator Data'!$CB134</f>
        <v>0</v>
      </c>
      <c r="P131" s="56">
        <f>IF(F131=0.1,"x",'Indicator Data'!E134/'Indicator Data'!$CB134)</f>
        <v>2.5567572256263698E-3</v>
      </c>
      <c r="Q131" s="56">
        <f>'Indicator Data'!F134/'Indicator Data'!$CB134</f>
        <v>1.1852985331895066E-4</v>
      </c>
      <c r="R131" s="56">
        <f>'Indicator Data'!G134/'Indicator Data'!$CB134</f>
        <v>1.6942867786884333E-3</v>
      </c>
      <c r="S131" s="56">
        <f>'Indicator Data'!H134/'Indicator Data'!$CB134</f>
        <v>0</v>
      </c>
      <c r="T131" s="56">
        <f>'Indicator Data'!I134/'Indicator Data'!$CB134</f>
        <v>2.5554839140153247E-3</v>
      </c>
      <c r="U131" s="56">
        <f>'Indicator Data'!J134/'Indicator Data'!$CB134</f>
        <v>0</v>
      </c>
      <c r="V131" s="55">
        <f t="shared" ref="V131:V162" si="217">ROUND(IF(N131&gt;V$195,10,IF(N131&lt;V$194,0,10-(V$195-N131)/(V$195-V$194)*10)),1)</f>
        <v>0</v>
      </c>
      <c r="W131" s="55">
        <f t="shared" ref="W131:W162" si="218">ROUND(IF(O131&gt;W$195,10,IF(O131&lt;W$194,0,10-(W$195-O131)/(W$195-W$194)*10)),1)</f>
        <v>0</v>
      </c>
      <c r="X131" s="55">
        <f t="shared" ref="X131:X162" si="219">ROUND(((10-GEOMEAN(((10-V131)/10*9+1),((10-W131)/10*9+1)))/9*10),1)</f>
        <v>0</v>
      </c>
      <c r="Y131" s="55">
        <f t="shared" ref="Y131:Y162" si="220">IF(P131="x",0.1,ROUND(IF(P131&gt;Y$195,10,IF(P131&lt;Y$194,0,10-(Y$195-P131)/(Y$195-Y$194)*10)),1))</f>
        <v>1.7</v>
      </c>
      <c r="Z131" s="55">
        <f t="shared" ref="Z131:Z162" si="221">ROUND(IF(Q131=0,0,IF(LOG(Q131)&gt;Z$195,10,IF(LOG(Q131)&lt;=Z$194,0,10-(Z$195-LOG(Q131))/(Z$195-Z$194)*10))),1)</f>
        <v>10</v>
      </c>
      <c r="AA131" s="55">
        <f t="shared" ref="AA131:AA162" si="222">ROUND(IF(R131&gt;AA$195,10,IF(R131&lt;AA$194,0,10-(AA$195-R131)/(AA$195-AA$194)*10)),1)</f>
        <v>0.9</v>
      </c>
      <c r="AB131" s="55">
        <f t="shared" ref="AB131:AB162" si="223">ROUND(IF(S131&gt;AB$195,10,IF(S131&lt;AB$194,0,10-(AB$195-S131)/(AB$195-AB$194)*10)),1)</f>
        <v>0</v>
      </c>
      <c r="AC131" s="55">
        <f t="shared" ref="AC131:AC162" si="224">ROUND(((10-GEOMEAN(((10-AA131)/10*9+1),((10-AB131)/10*9+1)))/9*10),1)</f>
        <v>0.5</v>
      </c>
      <c r="AD131" s="55">
        <f t="shared" ref="AD131:AD162" si="225">ROUND(IF(T131=0,0,IF(T131&gt;AD$195,10,IF(T131&lt;=AD$194,0,10-(AD$195-T131)/(AD$195-AD$194)*10))),1)</f>
        <v>2.6</v>
      </c>
      <c r="AE131" s="55">
        <f t="shared" ref="AE131:AE162" si="226">ROUND((10-GEOMEAN(((10-AC131)/10*9+1),((10-AD131)/10*9+1)))/9*10,1)</f>
        <v>1.6</v>
      </c>
      <c r="AF131" s="55">
        <f t="shared" ref="AF131:AF162" si="227">ROUND(IF(U131&gt;AF$195,10,IF(U131&lt;AF$194,0,10-(AF$195-U131)/(AF$195-AF$194)*10)),1)</f>
        <v>0</v>
      </c>
      <c r="AG131" s="55">
        <f>ROUND(IF('Indicator Data'!K134=0,0,IF('Indicator Data'!K134&gt;AG$195,10,IF('Indicator Data'!K134&lt;AG$194,0,10-(AG$195-'Indicator Data'!K134)/(AG$195-AG$194)*10))),1)</f>
        <v>0</v>
      </c>
      <c r="AH131" s="55">
        <f t="shared" ref="AH131:AH162" si="228">ROUND(AVERAGE(C131,V131),1)</f>
        <v>0.1</v>
      </c>
      <c r="AI131" s="55">
        <f t="shared" ref="AI131:AI162" si="229">ROUND(AVERAGE(D131,W131),1)</f>
        <v>0.1</v>
      </c>
      <c r="AJ131" s="55">
        <f t="shared" ref="AJ131:AJ162" si="230">ROUND(AVERAGE(AA131,H131),1)</f>
        <v>2.8</v>
      </c>
      <c r="AK131" s="55">
        <f t="shared" ref="AK131:AK162" si="231">ROUND(AVERAGE(AB131,I131),1)</f>
        <v>0</v>
      </c>
      <c r="AL131" s="55">
        <f t="shared" ref="AL131:AL162" si="232">ROUND((10-GEOMEAN(((10-AJ131)/10*9+1),((10-AK131)/10*9+1)))/9*10,1)</f>
        <v>1.5</v>
      </c>
      <c r="AM131" s="55">
        <f t="shared" ref="AM131:AM162" si="233">ROUND(AVERAGE(AD131,K131),1)</f>
        <v>4.4000000000000004</v>
      </c>
      <c r="AN131" s="55">
        <f t="shared" ref="AN131:AN162" si="234">ROUND((10-GEOMEAN(((10-M131)/10*9+1),((10-AF131)/10*9+1)))/9*10,1)</f>
        <v>0</v>
      </c>
      <c r="AO131" s="183">
        <f t="shared" ref="AO131:AO162" si="235">ROUND((10-GEOMEAN(((10-E131)/10*9+1),((10-X131)/10*9+1)))/9*10,1)</f>
        <v>0.1</v>
      </c>
      <c r="AP131" s="183">
        <f t="shared" si="148"/>
        <v>3.7</v>
      </c>
      <c r="AQ131" s="183">
        <f t="shared" ref="AQ131:AQ162" si="236">ROUND((10-GEOMEAN(((10-G131)/10*9+1),((10-Z131)/10*9+1)))/9*10,1)</f>
        <v>9.1999999999999993</v>
      </c>
      <c r="AR131" s="183">
        <f t="shared" ref="AR131:AR162" si="237">ROUND((10-GEOMEAN(((10-L131)/10*9+1),((10-AE131)/10*9+1)))/9*10,1)</f>
        <v>3.2</v>
      </c>
      <c r="AS131" s="55">
        <f t="shared" ref="AS131:AS162" si="238">ROUND(AVERAGE(AG131,AN131),1)</f>
        <v>0</v>
      </c>
      <c r="AT131" s="55">
        <f>IF('Indicator Data'!L134="No data","x",IF('Indicator Data'!CC134&lt;1000,"x",ROUND((IF('Indicator Data'!L134&gt;AT$195,10,IF('Indicator Data'!L134&lt;AT$194,0,10-(AT$195-'Indicator Data'!L134)/(AT$195-AT$194)*10))),1)))</f>
        <v>10</v>
      </c>
      <c r="AU131" s="183">
        <f t="shared" ref="AU131:AU162" si="239">ROUND(AVERAGE(AS131,AT131),1)</f>
        <v>5</v>
      </c>
      <c r="AV131" s="55">
        <f>IF('Indicator Data'!M134="No data","x",ROUND(IF('Indicator Data'!M134=0,0,IF(LOG('Indicator Data'!M134)&gt;AV$195,10,IF(LOG('Indicator Data'!M134)&lt;AV$194,0,10-(AV$195-LOG('Indicator Data'!M134))/(AV$195-AV$194)*10))),1))</f>
        <v>7.6</v>
      </c>
      <c r="AW131" s="56">
        <f>IF(AV131="x","x",'Indicator Data'!M134/'Indicator Data'!$CB134)</f>
        <v>0.45942631311010529</v>
      </c>
      <c r="AX131" s="55">
        <f t="shared" si="149"/>
        <v>5.0999999999999996</v>
      </c>
      <c r="AY131" s="55">
        <f t="shared" si="150"/>
        <v>6.5</v>
      </c>
      <c r="AZ131" s="55" t="str">
        <f>IF('Indicator Data'!N134="No data","x",ROUND(IF('Indicator Data'!N134=0,0,IF(LOG('Indicator Data'!N134)&gt;AZ$195,10,IF(LOG('Indicator Data'!N134)&lt;AZ$194,0,10-(AZ$195-LOG('Indicator Data'!N134))/(AZ$195-AZ$194)*10))),1))</f>
        <v>x</v>
      </c>
      <c r="BA131" s="56" t="str">
        <f>IF(AZ131="x","x",'Indicator Data'!N134/'Indicator Data'!$CB134)</f>
        <v>x</v>
      </c>
      <c r="BB131" s="55" t="str">
        <f t="shared" si="151"/>
        <v>x</v>
      </c>
      <c r="BC131" s="55" t="str">
        <f t="shared" si="152"/>
        <v>x</v>
      </c>
      <c r="BD131" s="55" t="str">
        <f>IF('Indicator Data'!O134="No data","x",ROUND(IF('Indicator Data'!O134=0,0,IF(LOG('Indicator Data'!O134)&gt;BD$195,10,IF(LOG('Indicator Data'!O134)&lt;BD$194,0,10-(BD$195-LOG('Indicator Data'!O134))/(BD$195-BD$194)*10))),1))</f>
        <v>x</v>
      </c>
      <c r="BE131" s="56" t="str">
        <f>IF(BD131="x","x",'Indicator Data'!O134/'Indicator Data'!$CB134)</f>
        <v>x</v>
      </c>
      <c r="BF131" s="55" t="str">
        <f t="shared" si="153"/>
        <v>x</v>
      </c>
      <c r="BG131" s="55" t="str">
        <f t="shared" si="154"/>
        <v>x</v>
      </c>
      <c r="BH131" s="55" t="str">
        <f>IF('Indicator Data'!P134="No data","x",ROUND(IF('Indicator Data'!P134=0,0,IF(LOG('Indicator Data'!P134)&gt;BH$195,10,IF(LOG('Indicator Data'!P134)&lt;BH$194,0,10-(BH$195-LOG('Indicator Data'!P134))/(BH$195-BH$194)*10))),1))</f>
        <v>x</v>
      </c>
      <c r="BI131" s="56" t="str">
        <f>IF(BH131="x","x",'Indicator Data'!P134/'Indicator Data'!$CB134)</f>
        <v>x</v>
      </c>
      <c r="BJ131" s="55" t="str">
        <f t="shared" si="155"/>
        <v>x</v>
      </c>
      <c r="BK131" s="55" t="str">
        <f t="shared" si="156"/>
        <v>x</v>
      </c>
      <c r="BL131" s="55">
        <f t="shared" si="157"/>
        <v>6.5</v>
      </c>
      <c r="BM131" s="55">
        <f>ROUND(IF('Indicator Data'!Q134=0,0,IF(LOG('Indicator Data'!Q134)&gt;BM$195,10,IF(LOG('Indicator Data'!Q134)&lt;BM$194,0,10-(BM$195-LOG('Indicator Data'!Q134))/(BM$195-BM$194)*10))),1)</f>
        <v>0</v>
      </c>
      <c r="BN131" s="55">
        <f>ROUND(IF('Indicator Data'!R134=0,0,IF(LOG('Indicator Data'!R134)&gt;BN$195,10,IF(LOG('Indicator Data'!R134)&lt;BN$194,0,10-(BN$195-LOG('Indicator Data'!R134))/(BN$195-BN$194)*10))),1)</f>
        <v>0</v>
      </c>
      <c r="BO131" s="55">
        <f t="shared" si="158"/>
        <v>0</v>
      </c>
      <c r="BP131" s="56">
        <f>'Indicator Data'!Q134/'Indicator Data'!$CB134</f>
        <v>0</v>
      </c>
      <c r="BQ131" s="56">
        <f>'Indicator Data'!R134/'Indicator Data'!$CB134</f>
        <v>0</v>
      </c>
      <c r="BR131" s="55">
        <f t="shared" ref="BR131:BR162" si="240">ROUND(IF(BP131&gt;BR$195,10,IF(BP131&lt;BR$194,0,10-(BR$195-BP131)/(BR$195-BR$194)*10)),1)</f>
        <v>0</v>
      </c>
      <c r="BS131" s="55">
        <f t="shared" ref="BS131:BS162" si="241">ROUND(IF(BQ131&gt;BS$195,10,IF(BQ131&lt;BS$194,0,10-(BS$195-BQ131)/(BS$195-BS$194)*10)),1)</f>
        <v>0</v>
      </c>
      <c r="BT131" s="55">
        <f t="shared" ref="BT131:BT193" si="242">AVERAGE(BR131,BS131,BS131)</f>
        <v>0</v>
      </c>
      <c r="BU131" s="55">
        <f t="shared" si="159"/>
        <v>0</v>
      </c>
      <c r="BV131" s="55">
        <f>ROUND(IF('Indicator Data'!S134=0,0,IF(LOG('Indicator Data'!S134)&gt;BV$195,10,IF(LOG('Indicator Data'!S134)&lt;BV$194,0,10-(BV$195-LOG('Indicator Data'!S134))/(BV$195-BV$194)*10))),1)</f>
        <v>0</v>
      </c>
      <c r="BW131" s="55">
        <f>ROUND(IF('Indicator Data'!T134=0,0,IF(LOG('Indicator Data'!T134)&gt;BW$195,10,IF(LOG('Indicator Data'!T134)&lt;BW$194,0,10-(BW$195-LOG('Indicator Data'!T134))/(BW$195-BW$194)*10))),1)</f>
        <v>0</v>
      </c>
      <c r="BX131" s="55">
        <f t="shared" si="160"/>
        <v>0</v>
      </c>
      <c r="BY131" s="56">
        <f>'Indicator Data'!S134/'Indicator Data'!$CB134</f>
        <v>0</v>
      </c>
      <c r="BZ131" s="56">
        <f>'Indicator Data'!T134/'Indicator Data'!$CB134</f>
        <v>0</v>
      </c>
      <c r="CA131" s="55">
        <f t="shared" ref="CA131:CA162" si="243">ROUND(IF(BY131&gt;CA$195,10,IF(BY131&lt;CA$194,0,10-(CA$195-BY131)/(CA$195-CA$194)*10)),1)</f>
        <v>0</v>
      </c>
      <c r="CB131" s="55">
        <f t="shared" ref="CB131:CB162" si="244">ROUND(IF(BZ131&gt;CB$195,10,IF(BZ131&lt;CB$194,0,10-(CB$195-BZ131)/(CB$195-CB$194)*10)),1)</f>
        <v>0</v>
      </c>
      <c r="CC131" s="55">
        <f t="shared" si="161"/>
        <v>0</v>
      </c>
      <c r="CD131" s="55">
        <f t="shared" si="162"/>
        <v>0</v>
      </c>
      <c r="CE131" s="55">
        <f t="shared" si="163"/>
        <v>0</v>
      </c>
      <c r="CF131" s="55">
        <f>ROUND(IF('Indicator Data'!U134=0,0,IF(LOG('Indicator Data'!U134)&gt;CF$195,10,IF(LOG('Indicator Data'!U134)&lt;CF$194,0,10-(CF$195-LOG('Indicator Data'!U134))/(CF$195-CF$194)*10))),1)</f>
        <v>6.5</v>
      </c>
      <c r="CG131" s="56">
        <f>'Indicator Data'!U134/'Indicator Data'!$CB134</f>
        <v>7.637222957419125E-2</v>
      </c>
      <c r="CH131" s="55">
        <f t="shared" ref="CH131:CH162" si="245">ROUND(IF(CG131&gt;CH$195,10,IF(CG131&lt;CH$194,0,10-(CH$195-CG131)/(CH$195-CH$194)*10)),1)</f>
        <v>0.8</v>
      </c>
      <c r="CI131" s="55">
        <f t="shared" si="164"/>
        <v>4.2</v>
      </c>
      <c r="CJ131" s="55">
        <f>ROUND(IF('Indicator Data'!V134=0,0,IF(LOG('Indicator Data'!V134)&gt;CJ$195,10,IF(LOG('Indicator Data'!V134)&lt;CJ$194,0,10-(CJ$195-LOG('Indicator Data'!V134))/(CJ$195-CJ$194)*10))),1)</f>
        <v>7.9</v>
      </c>
      <c r="CK131" s="56">
        <f>IF('Indicator Data'!V134/'Indicator Data'!$CB134&gt;1,1,'Indicator Data'!V134/'Indicator Data'!$CB134)</f>
        <v>0.74247279149716983</v>
      </c>
      <c r="CL131" s="55">
        <f t="shared" ref="CL131:CL162" si="246">ROUND(IF(CK131&gt;CL$195,10,IF(CK131&lt;CL$194,0,10-(CL$195-CK131)/(CL$195-CL$194)*10)),1)</f>
        <v>7.4</v>
      </c>
      <c r="CM131" s="55">
        <f t="shared" si="165"/>
        <v>7.7</v>
      </c>
      <c r="CN131" s="55">
        <f>ROUND(IF('Indicator Data'!W134=0,0,IF(LOG('Indicator Data'!W134)&gt;CN$195,10,IF(LOG('Indicator Data'!W134)&lt;CN$194,0,10-(CN$195-LOG('Indicator Data'!W134))/(CN$195-CN$194)*10))),1)</f>
        <v>7.8</v>
      </c>
      <c r="CO131" s="56">
        <f>'Indicator Data'!W134/'Indicator Data'!$CB134</f>
        <v>0.68817478246944608</v>
      </c>
      <c r="CP131" s="55">
        <f t="shared" ref="CP131:CP162" si="247">ROUND(IF(CO131&gt;CP$195,10,IF(CO131&lt;CP$194,0,10-(CP$195-CO131)/(CP$195-CP$194)*10)),1)</f>
        <v>6.9</v>
      </c>
      <c r="CQ131" s="55">
        <f t="shared" si="166"/>
        <v>7.4</v>
      </c>
      <c r="CR131" s="55">
        <f t="shared" ref="CR131:CR162" si="248">ROUND((10-GEOMEAN(((10-CM131)/10*9+1),((10-CE131)/10*9+1),((10-CI131)/10*9+1),((10-CQ131)/10*9+1)))/9*10,1)</f>
        <v>5.5</v>
      </c>
      <c r="CS131" s="55">
        <f>IF('Indicator Data'!BR134="No data","x",ROUND(IF('Indicator Data'!BR134&gt;CS$195,0,IF('Indicator Data'!BR134&lt;CS$194,10,(CS$195-'Indicator Data'!BR134)/(CS$195-CS$194)*10)),1))</f>
        <v>0</v>
      </c>
      <c r="CT131" s="55">
        <f>IF('Indicator Data'!BS134="No data","x",ROUND(IF('Indicator Data'!BS134&gt;CT$195,0,IF('Indicator Data'!BS134&lt;CT$194,10,(CT$195-'Indicator Data'!BS134)/(CT$195-CT$194)*10)),1))</f>
        <v>1.3</v>
      </c>
      <c r="CU131" s="55">
        <f>IF('Indicator Data'!AC134="No data","x",ROUND(IF('Indicator Data'!AC134&gt;CU$195,0,IF('Indicator Data'!AC134&lt;CU$194,10,(CU$195-'Indicator Data'!AC134)/(CU$195-CU$194)*10)),1))</f>
        <v>0.3</v>
      </c>
      <c r="CV131" s="55">
        <f t="shared" ref="CV131:CV162" si="249">IF(AND(CT131="x",CS131="x",CU131="x"),"x",ROUND(AVERAGE(CS131:CU131),1))</f>
        <v>0.5</v>
      </c>
      <c r="CW131" s="55">
        <f>IF('Indicator Data'!X134="No data","x",ROUND(IF(LOG('Indicator Data'!X134)&gt;CW$195,10,IF(LOG('Indicator Data'!X134)&lt;CW$194,0,10-(CW$195-LOG('Indicator Data'!X134))/(CW$195-CW$194)*10)),1))</f>
        <v>4</v>
      </c>
      <c r="CX131" s="55">
        <f>IF('Indicator Data'!Y134="No data","x",ROUND(IF('Indicator Data'!Y134&gt;CX$195,10,IF('Indicator Data'!Y134&lt;CX$194,0,10-(CX$195-'Indicator Data'!Y134)/(CX$195-CX$194)*10)),1))</f>
        <v>9.1999999999999993</v>
      </c>
      <c r="CY131" s="55">
        <f>IF('Indicator Data'!Z134="No data","x",ROUND(IF('Indicator Data'!Z134&gt;CY$195,10,IF('Indicator Data'!Z134&lt;CY$194,0,10-(CY$195-'Indicator Data'!Z134)/(CY$195-CY$194)*10)),1))</f>
        <v>8.5</v>
      </c>
      <c r="CZ131" s="55" t="str">
        <f>IF('Indicator Data'!AA134="No data","x",ROUND(IF('Indicator Data'!AA134&gt;CZ$195,10,IF('Indicator Data'!AA134&lt;CZ$194,0,10-(CZ$195-'Indicator Data'!AA134)/(CZ$195-CZ$194)*10)),1))</f>
        <v>x</v>
      </c>
      <c r="DA131" s="55">
        <f t="shared" si="167"/>
        <v>7.2</v>
      </c>
      <c r="DB131" s="55">
        <f t="shared" si="168"/>
        <v>5</v>
      </c>
      <c r="DC131" s="55" t="str">
        <f>IF('Indicator Data'!AF134="No data","x",ROUND(IF('Indicator Data'!AF134&gt;DC$195,10,IF('Indicator Data'!AF134&lt;DC$194,0,10-(DC$195-'Indicator Data'!AF134)/(DC$195-DC$194)*10)),1))</f>
        <v>x</v>
      </c>
      <c r="DD131" s="55">
        <f>IF('Indicator Data'!AG134="No data","x",ROUND(IF('Indicator Data'!AG134&gt;DD$195,10,IF('Indicator Data'!AG134&lt;DD$194,0,10-(DD$195-'Indicator Data'!AG134)/(DD$195-DD$194)*10)),1))</f>
        <v>2.7</v>
      </c>
      <c r="DE131" s="55">
        <f t="shared" si="169"/>
        <v>6.1</v>
      </c>
      <c r="DF131" s="55">
        <f>IF('Indicator Data'!AB134="No data","x",ROUND(IF('Indicator Data'!AB134&gt;DF$195,10,IF('Indicator Data'!AB134&lt;DF$194,0,10-(DF$195-'Indicator Data'!AB134)/(DF$195-DF$194)*10)),1))</f>
        <v>0</v>
      </c>
      <c r="DG131" s="55">
        <f t="shared" si="170"/>
        <v>0.4</v>
      </c>
      <c r="DH131" s="184">
        <f>IF('Indicator Data'!AD134="No data","x",'Indicator Data'!AD134/'Indicator Data'!$CA134)</f>
        <v>1.3829167966501252E-4</v>
      </c>
      <c r="DI131" s="55">
        <f t="shared" si="171"/>
        <v>8.6</v>
      </c>
      <c r="DJ131" s="55">
        <f>IF('Indicator Data'!AE134="No data","x",ROUND(IF('Indicator Data'!AE134&gt;DJ$195,0,IF('Indicator Data'!AE134&lt;DJ$194,10,(DJ$195-'Indicator Data'!AE134)/(DJ$195-DJ$194)*10)),1))</f>
        <v>0</v>
      </c>
      <c r="DK131" s="55">
        <f t="shared" si="172"/>
        <v>4.3</v>
      </c>
      <c r="DL131" s="55">
        <f t="shared" si="173"/>
        <v>3.6</v>
      </c>
      <c r="DM131" s="57">
        <f t="shared" ref="DM131:DM162" si="250">IF(BL131="x",ROUND((10-GEOMEAN(((10-DL131)/10*9+1),((10-CR131)/10*9+1),((10-DB131)/10*9+1)))/9*10,1),ROUND((10-GEOMEAN(((10-BL131)/10*9+1),((10-DL131)/10*9+1),((10-CR131)/10*9+1),((10-DB131)/10*9+1)))/9*10,1))</f>
        <v>5.2</v>
      </c>
      <c r="DN131" s="58">
        <f t="shared" ref="DN131:DN162" si="251">IF(ROUND(IF(AP131="x",(10-GEOMEAN(((10-AO131)/10*9+1),((10-DM131)/10*9+1),((10-AU131)/10*9+1),((10-AQ131)/10*9+1),((10-AR131)/10*9+1)))/9*10,(10-GEOMEAN(((10-AO131)/10*9+1),((10-DM131)/10*9+1),((10-AP131)/10*9+1),((10-AQ131)/10*9+1),((10-AR131)/10*9+1),((10-AU131)/10*9+1)))/9*10),1)=0,0.1,ROUND(IF(AP131="x",(10-GEOMEAN(((10-AO131)/10*9+1),((10-DM131)/10*9+1),((10-AU131)/10*9+1),((10-AQ131)/10*9+1),((10-AR131)/10*9+1)))/9*10,(10-GEOMEAN(((10-AO131)/10*9+1),((10-DM131)/10*9+1),((10-AP131)/10*9+1),((10-AQ131)/10*9+1),((10-AR131)/10*9+1),((10-AU131)/10*9+1)))/9*10),1))</f>
        <v>5.2</v>
      </c>
      <c r="DO131" s="55">
        <f>ROUND(IF('Indicator Data'!AH134=0,0,IF('Indicator Data'!AH134&gt;DO$195,10,IF('Indicator Data'!AH134&lt;DO$194,0,10-(DO$195-'Indicator Data'!AH134)/(DO$195-DO$194)*10))),1)</f>
        <v>0.3</v>
      </c>
      <c r="DP131" s="55">
        <f>ROUND(IF('Indicator Data'!AI134=0,0,IF(LOG('Indicator Data'!AI134)&gt;LOG(DP$195),10,IF(LOG('Indicator Data'!AI134)&lt;LOG(DP$194),0,10-(LOG(DP$195)-LOG('Indicator Data'!AI134))/(LOG(DP$195)-LOG(DP$194))*10))),1)</f>
        <v>0</v>
      </c>
      <c r="DQ131" s="57">
        <f t="shared" ref="DQ131:DQ162" si="252">ROUND((10-GEOMEAN(((10-DO131)/10*9+1),((10-DP131)/10*9+1)))/9*10,1)</f>
        <v>0.2</v>
      </c>
      <c r="DR131" s="55">
        <f>'Indicator Data'!AJ134</f>
        <v>0</v>
      </c>
      <c r="DS131" s="55">
        <f>'Indicator Data'!AK134</f>
        <v>0</v>
      </c>
      <c r="DT131" s="57">
        <f t="shared" ref="DT131:DT162" si="253">ROUND(IF(DR131=5,10,IF(DS131=5,9,IF(DR131=4,8,IF(DS131=4,7,0)))),1)</f>
        <v>0</v>
      </c>
      <c r="DU131" s="58">
        <f t="shared" ref="DU131:DU162" si="254">ROUND(IF(DT131&gt;5,DT131,DQ131/10*7),1)</f>
        <v>0.1</v>
      </c>
      <c r="DV131" s="15"/>
      <c r="DW131" s="103"/>
    </row>
    <row r="132" spans="1:127" s="4" customFormat="1" x14ac:dyDescent="0.25">
      <c r="A132" s="121" t="str">
        <f>'Indicator Data'!A135</f>
        <v>Pakistan</v>
      </c>
      <c r="B132" s="59" t="str">
        <f>'Indicator Data'!B135</f>
        <v>PAK</v>
      </c>
      <c r="C132" s="55">
        <f>ROUND(IF('Indicator Data'!C135=0,0.1,IF(LOG('Indicator Data'!C135)&gt;C$195,10,IF(LOG('Indicator Data'!C135)&lt;C$194,0,10-(C$195-LOG('Indicator Data'!C135))/(C$195-C$194)*10))),1)</f>
        <v>10</v>
      </c>
      <c r="D132" s="55">
        <f>ROUND(IF('Indicator Data'!D135=0,0.1,IF(LOG('Indicator Data'!D135)&gt;D$195,10,IF(LOG('Indicator Data'!D135)&lt;D$194,0,10-(D$195-LOG('Indicator Data'!D135))/(D$195-D$194)*10))),1)</f>
        <v>10</v>
      </c>
      <c r="E132" s="55">
        <f t="shared" si="214"/>
        <v>10</v>
      </c>
      <c r="F132" s="55">
        <f>IF('Indicator Data'!E135="No data",0.1,(ROUND(IF('Indicator Data'!E135=0,0,IF(LOG('Indicator Data'!E135)&gt;F$195,10,IF(LOG('Indicator Data'!E135)&lt;F$194,0,10-(F$195-LOG('Indicator Data'!E135))/(F$195-F$194)*10))),1)))</f>
        <v>10</v>
      </c>
      <c r="G132" s="55">
        <f>ROUND(IF('Indicator Data'!F135=0,0,IF(LOG('Indicator Data'!F135)&gt;G$195,10,IF(LOG('Indicator Data'!F135)&lt;G$194,0,10-(G$195-LOG('Indicator Data'!F135))/(G$195-G$194)*10))),1)</f>
        <v>7.4</v>
      </c>
      <c r="H132" s="55">
        <f>ROUND(IF('Indicator Data'!G135=0,0,IF(LOG('Indicator Data'!G135)&gt;H$195,10,IF(LOG('Indicator Data'!G135)&lt;H$194,0,10-(H$195-LOG('Indicator Data'!G135))/(H$195-H$194)*10))),1)</f>
        <v>7.4</v>
      </c>
      <c r="I132" s="55">
        <f>ROUND(IF('Indicator Data'!H135=0,0,IF(LOG('Indicator Data'!H135)&gt;I$195,10,IF(LOG('Indicator Data'!H135)&lt;I$194,0,10-(I$195-LOG('Indicator Data'!H135))/(I$195-I$194)*10))),1)</f>
        <v>3.5</v>
      </c>
      <c r="J132" s="55">
        <f t="shared" si="215"/>
        <v>5.8</v>
      </c>
      <c r="K132" s="55">
        <f>ROUND(IF('Indicator Data'!I135=0,0,IF(LOG('Indicator Data'!I135)&gt;K$195,10,IF(LOG('Indicator Data'!I135)&lt;K$194,0,10-(K$195-LOG('Indicator Data'!I135))/(K$195-K$194)*10))),1)</f>
        <v>6.6</v>
      </c>
      <c r="L132" s="55">
        <f t="shared" si="216"/>
        <v>6.2</v>
      </c>
      <c r="M132" s="55">
        <f>ROUND(IF('Indicator Data'!J135=0,0,IF(LOG('Indicator Data'!J135)&gt;M$195,10,IF(LOG('Indicator Data'!J135)&lt;M$194,0,10-(M$195-LOG('Indicator Data'!J135))/(M$195-M$194)*10))),1)</f>
        <v>10</v>
      </c>
      <c r="N132" s="56">
        <f>'Indicator Data'!C135/'Indicator Data'!$CB135</f>
        <v>2.1029823593189034E-3</v>
      </c>
      <c r="O132" s="56">
        <f>'Indicator Data'!D135/'Indicator Data'!$CB135</f>
        <v>3.3846886785122955E-4</v>
      </c>
      <c r="P132" s="56">
        <f>IF(F132=0.1,"x",'Indicator Data'!E135/'Indicator Data'!$CB135)</f>
        <v>9.8233277586427057E-3</v>
      </c>
      <c r="Q132" s="56">
        <f>'Indicator Data'!F135/'Indicator Data'!$CB135</f>
        <v>1.4333512095487671E-6</v>
      </c>
      <c r="R132" s="56">
        <f>'Indicator Data'!G135/'Indicator Data'!$CB135</f>
        <v>4.6544379574879721E-4</v>
      </c>
      <c r="S132" s="56">
        <f>'Indicator Data'!H135/'Indicator Data'!$CB135</f>
        <v>1.5135218086025519E-8</v>
      </c>
      <c r="T132" s="56">
        <f>'Indicator Data'!I135/'Indicator Data'!$CB135</f>
        <v>1.0751671415908227E-4</v>
      </c>
      <c r="U132" s="56">
        <f>'Indicator Data'!J135/'Indicator Data'!$CB135</f>
        <v>1.0407619692404193E-3</v>
      </c>
      <c r="V132" s="55">
        <f t="shared" si="217"/>
        <v>10</v>
      </c>
      <c r="W132" s="55">
        <f t="shared" si="218"/>
        <v>3.4</v>
      </c>
      <c r="X132" s="55">
        <f t="shared" si="219"/>
        <v>8.1999999999999993</v>
      </c>
      <c r="Y132" s="55">
        <f t="shared" si="220"/>
        <v>6.5</v>
      </c>
      <c r="Z132" s="55">
        <f t="shared" si="221"/>
        <v>5.9</v>
      </c>
      <c r="AA132" s="55">
        <f t="shared" si="222"/>
        <v>0.3</v>
      </c>
      <c r="AB132" s="55">
        <f t="shared" si="223"/>
        <v>0</v>
      </c>
      <c r="AC132" s="55">
        <f t="shared" si="224"/>
        <v>0.2</v>
      </c>
      <c r="AD132" s="55">
        <f t="shared" si="225"/>
        <v>0.1</v>
      </c>
      <c r="AE132" s="55">
        <f t="shared" si="226"/>
        <v>0.2</v>
      </c>
      <c r="AF132" s="55">
        <f t="shared" si="227"/>
        <v>0.3</v>
      </c>
      <c r="AG132" s="55">
        <f>ROUND(IF('Indicator Data'!K135=0,0,IF('Indicator Data'!K135&gt;AG$195,10,IF('Indicator Data'!K135&lt;AG$194,0,10-(AG$195-'Indicator Data'!K135)/(AG$195-AG$194)*10))),1)</f>
        <v>1.9</v>
      </c>
      <c r="AH132" s="55">
        <f t="shared" si="228"/>
        <v>10</v>
      </c>
      <c r="AI132" s="55">
        <f t="shared" si="229"/>
        <v>6.7</v>
      </c>
      <c r="AJ132" s="55">
        <f t="shared" si="230"/>
        <v>3.9</v>
      </c>
      <c r="AK132" s="55">
        <f t="shared" si="231"/>
        <v>1.8</v>
      </c>
      <c r="AL132" s="55">
        <f t="shared" si="232"/>
        <v>2.9</v>
      </c>
      <c r="AM132" s="55">
        <f t="shared" si="233"/>
        <v>3.4</v>
      </c>
      <c r="AN132" s="55">
        <f t="shared" si="234"/>
        <v>7.6</v>
      </c>
      <c r="AO132" s="183">
        <f t="shared" si="235"/>
        <v>9.3000000000000007</v>
      </c>
      <c r="AP132" s="183">
        <f t="shared" ref="AP132:AP193" si="255">IF(AND(Y132="x",F132="x"),"x",ROUND((10-GEOMEAN(((10-F132)/10*9+1),((10-Y132)/10*9+1)))/9*10,1))</f>
        <v>8.8000000000000007</v>
      </c>
      <c r="AQ132" s="183">
        <f t="shared" si="236"/>
        <v>6.7</v>
      </c>
      <c r="AR132" s="183">
        <f t="shared" si="237"/>
        <v>3.8</v>
      </c>
      <c r="AS132" s="55">
        <f t="shared" si="238"/>
        <v>4.8</v>
      </c>
      <c r="AT132" s="55">
        <f>IF('Indicator Data'!L135="No data","x",IF('Indicator Data'!CC135&lt;1000,"x",ROUND((IF('Indicator Data'!L135&gt;AT$195,10,IF('Indicator Data'!L135&lt;AT$194,0,10-(AT$195-'Indicator Data'!L135)/(AT$195-AT$194)*10))),1)))</f>
        <v>6.1</v>
      </c>
      <c r="AU132" s="183">
        <f t="shared" si="239"/>
        <v>5.5</v>
      </c>
      <c r="AV132" s="55">
        <f>IF('Indicator Data'!M135="No data","x",ROUND(IF('Indicator Data'!M135=0,0,IF(LOG('Indicator Data'!M135)&gt;AV$195,10,IF(LOG('Indicator Data'!M135)&lt;AV$194,0,10-(AV$195-LOG('Indicator Data'!M135))/(AV$195-AV$194)*10))),1))</f>
        <v>10</v>
      </c>
      <c r="AW132" s="56">
        <f>IF(AV132="x","x",'Indicator Data'!M135/'Indicator Data'!$CB135)</f>
        <v>0.77682543041577135</v>
      </c>
      <c r="AX132" s="55">
        <f t="shared" ref="AX132:AX193" si="256">IF(AV132="x","x",ROUND(IF(AW132&gt;AX$195,10,IF(AW132&lt;AX$194,0,10-(AX$195-AW132)/(AX$195-AX$194)*10)),1))</f>
        <v>8.6</v>
      </c>
      <c r="AY132" s="55">
        <f t="shared" ref="AY132:AY193" si="257">IF(AND(AV132="x",AX132="x"),"x",ROUND((10-GEOMEAN(((10-AV132)/10*9+1),((10-AX132)/10*9+1)))/9*10,1))</f>
        <v>9.4</v>
      </c>
      <c r="AZ132" s="55" t="str">
        <f>IF('Indicator Data'!N135="No data","x",ROUND(IF('Indicator Data'!N135=0,0,IF(LOG('Indicator Data'!N135)&gt;AZ$195,10,IF(LOG('Indicator Data'!N135)&lt;AZ$194,0,10-(AZ$195-LOG('Indicator Data'!N135))/(AZ$195-AZ$194)*10))),1))</f>
        <v>x</v>
      </c>
      <c r="BA132" s="56" t="str">
        <f>IF(AZ132="x","x",'Indicator Data'!N135/'Indicator Data'!$CB135)</f>
        <v>x</v>
      </c>
      <c r="BB132" s="55" t="str">
        <f t="shared" ref="BB132:BB193" si="258">IF(AZ132="x","x",ROUND(IF(BA132&gt;BB$195,10,IF(BA132&lt;BB$194,0,10-(BB$195-BA132)/(BB$195-BB$194)*10)),1))</f>
        <v>x</v>
      </c>
      <c r="BC132" s="55" t="str">
        <f t="shared" ref="BC132:BC193" si="259">IF(AND(AZ132="x",BB132="x"),"x",ROUND((10-GEOMEAN(((10-AZ132)/10*9+1),((10-BB132)/10*9+1)))/9*10,1))</f>
        <v>x</v>
      </c>
      <c r="BD132" s="55" t="str">
        <f>IF('Indicator Data'!O135="No data","x",ROUND(IF('Indicator Data'!O135=0,0,IF(LOG('Indicator Data'!O135)&gt;BD$195,10,IF(LOG('Indicator Data'!O135)&lt;BD$194,0,10-(BD$195-LOG('Indicator Data'!O135))/(BD$195-BD$194)*10))),1))</f>
        <v>x</v>
      </c>
      <c r="BE132" s="56" t="str">
        <f>IF(BD132="x","x",'Indicator Data'!O135/'Indicator Data'!$CB135)</f>
        <v>x</v>
      </c>
      <c r="BF132" s="55" t="str">
        <f t="shared" ref="BF132:BF193" si="260">IF(BD132="x","x",ROUND(IF(BE132&gt;BF$195,10,IF(BE132&lt;BF$194,0,10-(BF$195-BE132)/(BF$195-BF$194)*10)),1))</f>
        <v>x</v>
      </c>
      <c r="BG132" s="55" t="str">
        <f t="shared" ref="BG132:BG193" si="261">IF(AND(BD132="x",BF132="x"),"x",ROUND((10-GEOMEAN(((10-BD132)/10*9+1),((10-BF132)/10*9+1)))/9*10,1))</f>
        <v>x</v>
      </c>
      <c r="BH132" s="55" t="str">
        <f>IF('Indicator Data'!P135="No data","x",ROUND(IF('Indicator Data'!P135=0,0,IF(LOG('Indicator Data'!P135)&gt;BH$195,10,IF(LOG('Indicator Data'!P135)&lt;BH$194,0,10-(BH$195-LOG('Indicator Data'!P135))/(BH$195-BH$194)*10))),1))</f>
        <v>x</v>
      </c>
      <c r="BI132" s="56" t="str">
        <f>IF(BH132="x","x",'Indicator Data'!P135/'Indicator Data'!$CB135)</f>
        <v>x</v>
      </c>
      <c r="BJ132" s="55" t="str">
        <f t="shared" ref="BJ132:BJ193" si="262">IF(BH132="x","x",ROUND(IF(BI132&gt;BJ$195,10,IF(BI132&lt;BJ$194,0,10-(BJ$195-BI132)/(BJ$195-BJ$194)*10)),1))</f>
        <v>x</v>
      </c>
      <c r="BK132" s="55" t="str">
        <f t="shared" ref="BK132:BK193" si="263">IF(AND(BH132="x",BJ132="x"),"x",ROUND((10-GEOMEAN(((10-BH132)/10*9+1),((10-BJ132)/10*9+1)))/9*10,1))</f>
        <v>x</v>
      </c>
      <c r="BL132" s="55">
        <f t="shared" ref="BL132:BL193" si="264">IF(AND(BC132="x",BG132="x",BK132="x",AY132="x"),"x",IF(AND(BC132="x",BG132="x",BK132="x"),AY132,ROUND((10-GEOMEAN(((10-AY132)/10*9+1),((10-BC132)/10*9+1),((10-BG132)/10*9+1),((10-BK132)/10*9+1)))/9*10,1)))</f>
        <v>9.4</v>
      </c>
      <c r="BM132" s="55">
        <f>ROUND(IF('Indicator Data'!Q135=0,0,IF(LOG('Indicator Data'!Q135)&gt;BM$195,10,IF(LOG('Indicator Data'!Q135)&lt;BM$194,0,10-(BM$195-LOG('Indicator Data'!Q135))/(BM$195-BM$194)*10))),1)</f>
        <v>10</v>
      </c>
      <c r="BN132" s="55">
        <f>ROUND(IF('Indicator Data'!R135=0,0,IF(LOG('Indicator Data'!R135)&gt;BN$195,10,IF(LOG('Indicator Data'!R135)&lt;BN$194,0,10-(BN$195-LOG('Indicator Data'!R135))/(BN$195-BN$194)*10))),1)</f>
        <v>10</v>
      </c>
      <c r="BO132" s="55">
        <f t="shared" ref="BO132:BO193" si="265">AVERAGE(BM132,BN132,BN132)</f>
        <v>10</v>
      </c>
      <c r="BP132" s="56">
        <f>'Indicator Data'!Q135/'Indicator Data'!$CB135</f>
        <v>0.67916133358455288</v>
      </c>
      <c r="BQ132" s="56">
        <f>'Indicator Data'!R135/'Indicator Data'!$CB135</f>
        <v>0.2677766034822574</v>
      </c>
      <c r="BR132" s="55">
        <f t="shared" si="240"/>
        <v>6.8</v>
      </c>
      <c r="BS132" s="55">
        <f t="shared" si="241"/>
        <v>3.3</v>
      </c>
      <c r="BT132" s="55">
        <f t="shared" si="242"/>
        <v>4.4666666666666659</v>
      </c>
      <c r="BU132" s="55">
        <f t="shared" ref="BU132:BU193" si="266">ROUND((10-GEOMEAN(((10-BT132)/10*9+1),((10-BO132)/10*9+1)))/9*10,1)</f>
        <v>8.4</v>
      </c>
      <c r="BV132" s="55">
        <f>ROUND(IF('Indicator Data'!S135=0,0,IF(LOG('Indicator Data'!S135)&gt;BV$195,10,IF(LOG('Indicator Data'!S135)&lt;BV$194,0,10-(BV$195-LOG('Indicator Data'!S135))/(BV$195-BV$194)*10))),1)</f>
        <v>10</v>
      </c>
      <c r="BW132" s="55">
        <f>ROUND(IF('Indicator Data'!T135=0,0,IF(LOG('Indicator Data'!T135)&gt;BW$195,10,IF(LOG('Indicator Data'!T135)&lt;BW$194,0,10-(BW$195-LOG('Indicator Data'!T135))/(BW$195-BW$194)*10))),1)</f>
        <v>9.3000000000000007</v>
      </c>
      <c r="BX132" s="55">
        <f t="shared" ref="BX132:BX193" si="267">AVERAGE(BV132,BW132,BW132)</f>
        <v>9.5333333333333332</v>
      </c>
      <c r="BY132" s="56">
        <f>'Indicator Data'!S135/'Indicator Data'!$CB135</f>
        <v>0.62250924880143388</v>
      </c>
      <c r="BZ132" s="56">
        <f>'Indicator Data'!T135/'Indicator Data'!$CB135</f>
        <v>0.17683988811712217</v>
      </c>
      <c r="CA132" s="55">
        <f t="shared" si="243"/>
        <v>10</v>
      </c>
      <c r="CB132" s="55">
        <f t="shared" si="244"/>
        <v>1.8</v>
      </c>
      <c r="CC132" s="55">
        <f t="shared" ref="CC132:CC193" si="268">AVERAGE(CA132,CB132,CB132)</f>
        <v>4.5333333333333341</v>
      </c>
      <c r="CD132" s="55">
        <f t="shared" ref="CD132:CD193" si="269">ROUND((10-GEOMEAN(((10-CC132)/10*9+1),((10-BX132)/10*9+1)))/9*10,1)</f>
        <v>7.9</v>
      </c>
      <c r="CE132" s="55">
        <f t="shared" ref="CE132:CE193" si="270">ROUND((10-GEOMEAN(((10-CD132)/10*9+1),((10-BU132)/10*9+1)))/9*10,1)</f>
        <v>8.1999999999999993</v>
      </c>
      <c r="CF132" s="55">
        <f>ROUND(IF('Indicator Data'!U135=0,0,IF(LOG('Indicator Data'!U135)&gt;CF$195,10,IF(LOG('Indicator Data'!U135)&lt;CF$194,0,10-(CF$195-LOG('Indicator Data'!U135))/(CF$195-CF$194)*10))),1)</f>
        <v>9.5</v>
      </c>
      <c r="CG132" s="56">
        <f>'Indicator Data'!U135/'Indicator Data'!$CB135</f>
        <v>0.22388396811367944</v>
      </c>
      <c r="CH132" s="55">
        <f t="shared" si="245"/>
        <v>2.5</v>
      </c>
      <c r="CI132" s="55">
        <f t="shared" ref="CI132:CI193" si="271">ROUND((10-GEOMEAN(((10-CF132)/10*9+1),((10-CH132)/10*9+1)))/9*10,1)</f>
        <v>7.4</v>
      </c>
      <c r="CJ132" s="55">
        <f>ROUND(IF('Indicator Data'!V135=0,0,IF(LOG('Indicator Data'!V135)&gt;CJ$195,10,IF(LOG('Indicator Data'!V135)&lt;CJ$194,0,10-(CJ$195-LOG('Indicator Data'!V135))/(CJ$195-CJ$194)*10))),1)</f>
        <v>10</v>
      </c>
      <c r="CK132" s="56">
        <f>IF('Indicator Data'!V135/'Indicator Data'!$CB135&gt;1,1,'Indicator Data'!V135/'Indicator Data'!$CB135)</f>
        <v>0.78964157788190159</v>
      </c>
      <c r="CL132" s="55">
        <f t="shared" si="246"/>
        <v>7.9</v>
      </c>
      <c r="CM132" s="55">
        <f t="shared" ref="CM132:CM193" si="272">ROUND((10-GEOMEAN(((10-CJ132)/10*9+1),((10-CL132)/10*9+1)))/9*10,1)</f>
        <v>9.1999999999999993</v>
      </c>
      <c r="CN132" s="55">
        <f>ROUND(IF('Indicator Data'!W135=0,0,IF(LOG('Indicator Data'!W135)&gt;CN$195,10,IF(LOG('Indicator Data'!W135)&lt;CN$194,0,10-(CN$195-LOG('Indicator Data'!W135))/(CN$195-CN$194)*10))),1)</f>
        <v>10</v>
      </c>
      <c r="CO132" s="56">
        <f>'Indicator Data'!W135/'Indicator Data'!$CB135</f>
        <v>0.86166829001718437</v>
      </c>
      <c r="CP132" s="55">
        <f t="shared" si="247"/>
        <v>8.6</v>
      </c>
      <c r="CQ132" s="55">
        <f t="shared" ref="CQ132:CQ193" si="273">ROUND((10-GEOMEAN(((10-CN132)/10*9+1),((10-CP132)/10*9+1)))/9*10,1)</f>
        <v>9.4</v>
      </c>
      <c r="CR132" s="55">
        <f t="shared" si="248"/>
        <v>8.6999999999999993</v>
      </c>
      <c r="CS132" s="55">
        <f>IF('Indicator Data'!BR135="No data","x",ROUND(IF('Indicator Data'!BR135&gt;CS$195,0,IF('Indicator Data'!BR135&lt;CS$194,10,(CS$195-'Indicator Data'!BR135)/(CS$195-CS$194)*10)),1))</f>
        <v>4.5</v>
      </c>
      <c r="CT132" s="55">
        <f>IF('Indicator Data'!BS135="No data","x",ROUND(IF('Indicator Data'!BS135&gt;CT$195,0,IF('Indicator Data'!BS135&lt;CT$194,10,(CT$195-'Indicator Data'!BS135)/(CT$195-CT$194)*10)),1))</f>
        <v>1.4</v>
      </c>
      <c r="CU132" s="55">
        <f>IF('Indicator Data'!AC135="No data","x",ROUND(IF('Indicator Data'!AC135&gt;CU$195,0,IF('Indicator Data'!AC135&lt;CU$194,10,(CU$195-'Indicator Data'!AC135)/(CU$195-CU$194)*10)),1))</f>
        <v>4</v>
      </c>
      <c r="CV132" s="55">
        <f t="shared" si="249"/>
        <v>3.3</v>
      </c>
      <c r="CW132" s="55">
        <f>IF('Indicator Data'!X135="No data","x",ROUND(IF(LOG('Indicator Data'!X135)&gt;CW$195,10,IF(LOG('Indicator Data'!X135)&lt;CW$194,0,10-(CW$195-LOG('Indicator Data'!X135))/(CW$195-CW$194)*10)),1))</f>
        <v>8.1</v>
      </c>
      <c r="CX132" s="55">
        <f>IF('Indicator Data'!Y135="No data","x",ROUND(IF('Indicator Data'!Y135&gt;CX$195,10,IF('Indicator Data'!Y135&lt;CX$194,0,10-(CX$195-'Indicator Data'!Y135)/(CX$195-CX$194)*10)),1))</f>
        <v>5.3</v>
      </c>
      <c r="CY132" s="55">
        <f>IF('Indicator Data'!Z135="No data","x",ROUND(IF('Indicator Data'!Z135&gt;CY$195,10,IF('Indicator Data'!Z135&lt;CY$194,0,10-(CY$195-'Indicator Data'!Z135)/(CY$195-CY$194)*10)),1))</f>
        <v>3.7</v>
      </c>
      <c r="CZ132" s="55">
        <f>IF('Indicator Data'!AA135="No data","x",ROUND(IF('Indicator Data'!AA135&gt;CZ$195,10,IF('Indicator Data'!AA135&lt;CZ$194,0,10-(CZ$195-'Indicator Data'!AA135)/(CZ$195-CZ$194)*10)),1))</f>
        <v>10</v>
      </c>
      <c r="DA132" s="55">
        <f t="shared" ref="DA132:DA193" si="274">ROUND(AVERAGE(CW132:CZ132),1)</f>
        <v>6.8</v>
      </c>
      <c r="DB132" s="55">
        <f t="shared" ref="DB132:DB193" si="275">ROUND(AVERAGE(CV132,DA132,DA132),1)</f>
        <v>5.6</v>
      </c>
      <c r="DC132" s="55">
        <f>IF('Indicator Data'!AF135="No data","x",ROUND(IF('Indicator Data'!AF135&gt;DC$195,10,IF('Indicator Data'!AF135&lt;DC$194,0,10-(DC$195-'Indicator Data'!AF135)/(DC$195-DC$194)*10)),1))</f>
        <v>4.5</v>
      </c>
      <c r="DD132" s="55">
        <f>IF('Indicator Data'!AG135="No data","x",ROUND(IF('Indicator Data'!AG135&gt;DD$195,10,IF('Indicator Data'!AG135&lt;DD$194,0,10-(DD$195-'Indicator Data'!AG135)/(DD$195-DD$194)*10)),1))</f>
        <v>5.2</v>
      </c>
      <c r="DE132" s="55">
        <f t="shared" ref="DE132:DE193" si="276">ROUND(AVERAGE(CW132,CX132,CY132,CZ132,DC132,DD132),1)</f>
        <v>6.1</v>
      </c>
      <c r="DF132" s="55">
        <f>IF('Indicator Data'!AB135="No data","x",ROUND(IF('Indicator Data'!AB135&gt;DF$195,10,IF('Indicator Data'!AB135&lt;DF$194,0,10-(DF$195-'Indicator Data'!AB135)/(DF$195-DF$194)*10)),1))</f>
        <v>3.5</v>
      </c>
      <c r="DG132" s="55">
        <f t="shared" ref="DG132:DG193" si="277">IF(AND(CT132="x",CS132="x",CU132="x"),"x",ROUND(AVERAGE(CS132:CU132,DF132),1))</f>
        <v>3.4</v>
      </c>
      <c r="DH132" s="184">
        <f>IF('Indicator Data'!AD135="No data","x",'Indicator Data'!AD135/'Indicator Data'!$CA135)</f>
        <v>6.2443054997583011E-5</v>
      </c>
      <c r="DI132" s="55">
        <f t="shared" ref="DI132:DI193" si="278">IF(DH132="x","x",ROUND(IF(DH132&gt;DI$195,0,IF(DH132&lt;DI$194,10,(DI$195-DH132)/(DI$195-DI$194)*10)),1))</f>
        <v>9.4</v>
      </c>
      <c r="DJ132" s="55">
        <f>IF('Indicator Data'!AE135="No data","x",ROUND(IF('Indicator Data'!AE135&gt;DJ$195,0,IF('Indicator Data'!AE135&lt;DJ$194,10,(DJ$195-'Indicator Data'!AE135)/(DJ$195-DJ$194)*10)),1))</f>
        <v>6</v>
      </c>
      <c r="DK132" s="55">
        <f t="shared" ref="DK132:DK193" si="279">IF(AND(DI132="x",DJ132="x"),"x",ROUND(AVERAGE(DI132:DJ132),1))</f>
        <v>7.7</v>
      </c>
      <c r="DL132" s="55">
        <f t="shared" ref="DL132:DL193" si="280">ROUND(AVERAGE(DG132,DK132,DE132),1)</f>
        <v>5.7</v>
      </c>
      <c r="DM132" s="57">
        <f t="shared" si="250"/>
        <v>7.8</v>
      </c>
      <c r="DN132" s="58">
        <f t="shared" si="251"/>
        <v>7.4</v>
      </c>
      <c r="DO132" s="55">
        <f>ROUND(IF('Indicator Data'!AH135=0,0,IF('Indicator Data'!AH135&gt;DO$195,10,IF('Indicator Data'!AH135&lt;DO$194,0,10-(DO$195-'Indicator Data'!AH135)/(DO$195-DO$194)*10))),1)</f>
        <v>10</v>
      </c>
      <c r="DP132" s="55">
        <f>ROUND(IF('Indicator Data'!AI135=0,0,IF(LOG('Indicator Data'!AI135)&gt;LOG(DP$195),10,IF(LOG('Indicator Data'!AI135)&lt;LOG(DP$194),0,10-(LOG(DP$195)-LOG('Indicator Data'!AI135))/(LOG(DP$195)-LOG(DP$194))*10))),1)</f>
        <v>9.3000000000000007</v>
      </c>
      <c r="DQ132" s="57">
        <f t="shared" si="252"/>
        <v>9.6999999999999993</v>
      </c>
      <c r="DR132" s="55">
        <f>'Indicator Data'!AJ135</f>
        <v>4</v>
      </c>
      <c r="DS132" s="55">
        <f>'Indicator Data'!AK135</f>
        <v>0</v>
      </c>
      <c r="DT132" s="57">
        <f t="shared" si="253"/>
        <v>8</v>
      </c>
      <c r="DU132" s="58">
        <f t="shared" si="254"/>
        <v>8</v>
      </c>
      <c r="DV132" s="15"/>
      <c r="DW132" s="103"/>
    </row>
    <row r="133" spans="1:127" s="4" customFormat="1" x14ac:dyDescent="0.25">
      <c r="A133" s="121" t="str">
        <f>'Indicator Data'!A136</f>
        <v>Palau</v>
      </c>
      <c r="B133" s="59" t="str">
        <f>'Indicator Data'!B136</f>
        <v>PLW</v>
      </c>
      <c r="C133" s="55">
        <f>ROUND(IF('Indicator Data'!C136=0,0.1,IF(LOG('Indicator Data'!C136)&gt;C$195,10,IF(LOG('Indicator Data'!C136)&lt;C$194,0,10-(C$195-LOG('Indicator Data'!C136))/(C$195-C$194)*10))),1)</f>
        <v>0.1</v>
      </c>
      <c r="D133" s="55">
        <f>ROUND(IF('Indicator Data'!D136=0,0.1,IF(LOG('Indicator Data'!D136)&gt;D$195,10,IF(LOG('Indicator Data'!D136)&lt;D$194,0,10-(D$195-LOG('Indicator Data'!D136))/(D$195-D$194)*10))),1)</f>
        <v>0.1</v>
      </c>
      <c r="E133" s="55">
        <f t="shared" si="214"/>
        <v>0.1</v>
      </c>
      <c r="F133" s="55">
        <f>IF('Indicator Data'!E136="No data",0.1,(ROUND(IF('Indicator Data'!E136=0,0,IF(LOG('Indicator Data'!E136)&gt;F$195,10,IF(LOG('Indicator Data'!E136)&lt;F$194,0,10-(F$195-LOG('Indicator Data'!E136))/(F$195-F$194)*10))),1)))</f>
        <v>0.1</v>
      </c>
      <c r="G133" s="55">
        <f>ROUND(IF('Indicator Data'!F136=0,0,IF(LOG('Indicator Data'!F136)&gt;G$195,10,IF(LOG('Indicator Data'!F136)&lt;G$194,0,10-(G$195-LOG('Indicator Data'!F136))/(G$195-G$194)*10))),1)</f>
        <v>3.6</v>
      </c>
      <c r="H133" s="55">
        <f>ROUND(IF('Indicator Data'!G136=0,0,IF(LOG('Indicator Data'!G136)&gt;H$195,10,IF(LOG('Indicator Data'!G136)&lt;H$194,0,10-(H$195-LOG('Indicator Data'!G136))/(H$195-H$194)*10))),1)</f>
        <v>1.5</v>
      </c>
      <c r="I133" s="55">
        <f>ROUND(IF('Indicator Data'!H136=0,0,IF(LOG('Indicator Data'!H136)&gt;I$195,10,IF(LOG('Indicator Data'!H136)&lt;I$194,0,10-(I$195-LOG('Indicator Data'!H136))/(I$195-I$194)*10))),1)</f>
        <v>5.2</v>
      </c>
      <c r="J133" s="55">
        <f t="shared" si="215"/>
        <v>3.6</v>
      </c>
      <c r="K133" s="55">
        <f>ROUND(IF('Indicator Data'!I136=0,0,IF(LOG('Indicator Data'!I136)&gt;K$195,10,IF(LOG('Indicator Data'!I136)&lt;K$194,0,10-(K$195-LOG('Indicator Data'!I136))/(K$195-K$194)*10))),1)</f>
        <v>1.7</v>
      </c>
      <c r="L133" s="55">
        <f t="shared" si="216"/>
        <v>2.7</v>
      </c>
      <c r="M133" s="55">
        <f>ROUND(IF('Indicator Data'!J136=0,0,IF(LOG('Indicator Data'!J136)&gt;M$195,10,IF(LOG('Indicator Data'!J136)&lt;M$194,0,10-(M$195-LOG('Indicator Data'!J136))/(M$195-M$194)*10))),1)</f>
        <v>0</v>
      </c>
      <c r="N133" s="56">
        <f>'Indicator Data'!C136/'Indicator Data'!$CB136</f>
        <v>0</v>
      </c>
      <c r="O133" s="56">
        <f>'Indicator Data'!D136/'Indicator Data'!$CB136</f>
        <v>0</v>
      </c>
      <c r="P133" s="56" t="str">
        <f>IF(F133=0.1,"x",'Indicator Data'!E136/'Indicator Data'!$CB136)</f>
        <v>x</v>
      </c>
      <c r="Q133" s="56">
        <f>'Indicator Data'!F136/'Indicator Data'!$CB136</f>
        <v>6.7822084448828141E-5</v>
      </c>
      <c r="R133" s="56">
        <f>'Indicator Data'!G136/'Indicator Data'!$CB136</f>
        <v>1.8390352731200977E-2</v>
      </c>
      <c r="S133" s="56">
        <f>'Indicator Data'!H136/'Indicator Data'!$CB136</f>
        <v>2.047015170729416E-3</v>
      </c>
      <c r="T133" s="56">
        <f>'Indicator Data'!I136/'Indicator Data'!$CB136</f>
        <v>3.4028462730731298E-3</v>
      </c>
      <c r="U133" s="56">
        <f>'Indicator Data'!J136/'Indicator Data'!$CB136</f>
        <v>0</v>
      </c>
      <c r="V133" s="55">
        <f t="shared" si="217"/>
        <v>0</v>
      </c>
      <c r="W133" s="55">
        <f t="shared" si="218"/>
        <v>0</v>
      </c>
      <c r="X133" s="55">
        <f t="shared" si="219"/>
        <v>0</v>
      </c>
      <c r="Y133" s="55">
        <f t="shared" si="220"/>
        <v>0.1</v>
      </c>
      <c r="Z133" s="55">
        <f t="shared" si="221"/>
        <v>9.6</v>
      </c>
      <c r="AA133" s="55">
        <f t="shared" si="222"/>
        <v>10</v>
      </c>
      <c r="AB133" s="55">
        <f t="shared" si="223"/>
        <v>4.0999999999999996</v>
      </c>
      <c r="AC133" s="55">
        <f t="shared" si="224"/>
        <v>8.3000000000000007</v>
      </c>
      <c r="AD133" s="55">
        <f t="shared" si="225"/>
        <v>3.4</v>
      </c>
      <c r="AE133" s="55">
        <f t="shared" si="226"/>
        <v>6.5</v>
      </c>
      <c r="AF133" s="55">
        <f t="shared" si="227"/>
        <v>0</v>
      </c>
      <c r="AG133" s="55">
        <f>ROUND(IF('Indicator Data'!K136=0,0,IF('Indicator Data'!K136&gt;AG$195,10,IF('Indicator Data'!K136&lt;AG$194,0,10-(AG$195-'Indicator Data'!K136)/(AG$195-AG$194)*10))),1)</f>
        <v>0</v>
      </c>
      <c r="AH133" s="55">
        <f t="shared" si="228"/>
        <v>0.1</v>
      </c>
      <c r="AI133" s="55">
        <f t="shared" si="229"/>
        <v>0.1</v>
      </c>
      <c r="AJ133" s="55">
        <f t="shared" si="230"/>
        <v>5.8</v>
      </c>
      <c r="AK133" s="55">
        <f t="shared" si="231"/>
        <v>4.7</v>
      </c>
      <c r="AL133" s="55">
        <f t="shared" si="232"/>
        <v>5.3</v>
      </c>
      <c r="AM133" s="55">
        <f t="shared" si="233"/>
        <v>2.6</v>
      </c>
      <c r="AN133" s="55">
        <f t="shared" si="234"/>
        <v>0</v>
      </c>
      <c r="AO133" s="183">
        <f t="shared" si="235"/>
        <v>0.1</v>
      </c>
      <c r="AP133" s="183">
        <f t="shared" si="255"/>
        <v>0.1</v>
      </c>
      <c r="AQ133" s="183">
        <f t="shared" si="236"/>
        <v>7.7</v>
      </c>
      <c r="AR133" s="183">
        <f t="shared" si="237"/>
        <v>4.9000000000000004</v>
      </c>
      <c r="AS133" s="55">
        <f t="shared" si="238"/>
        <v>0</v>
      </c>
      <c r="AT133" s="55" t="str">
        <f>IF('Indicator Data'!L136="No data","x",IF('Indicator Data'!CC136&lt;1000,"x",ROUND((IF('Indicator Data'!L136&gt;AT$195,10,IF('Indicator Data'!L136&lt;AT$194,0,10-(AT$195-'Indicator Data'!L136)/(AT$195-AT$194)*10))),1)))</f>
        <v>x</v>
      </c>
      <c r="AU133" s="183">
        <f t="shared" si="239"/>
        <v>0</v>
      </c>
      <c r="AV133" s="55">
        <f>IF('Indicator Data'!M136="No data","x",ROUND(IF('Indicator Data'!M136=0,0,IF(LOG('Indicator Data'!M136)&gt;AV$195,10,IF(LOG('Indicator Data'!M136)&lt;AV$194,0,10-(AV$195-LOG('Indicator Data'!M136))/(AV$195-AV$194)*10))),1))</f>
        <v>0</v>
      </c>
      <c r="AW133" s="56">
        <f>IF(AV133="x","x",'Indicator Data'!M136/'Indicator Data'!$CB136)</f>
        <v>0</v>
      </c>
      <c r="AX133" s="55">
        <f t="shared" si="256"/>
        <v>0</v>
      </c>
      <c r="AY133" s="55">
        <f t="shared" si="257"/>
        <v>0</v>
      </c>
      <c r="AZ133" s="55" t="str">
        <f>IF('Indicator Data'!N136="No data","x",ROUND(IF('Indicator Data'!N136=0,0,IF(LOG('Indicator Data'!N136)&gt;AZ$195,10,IF(LOG('Indicator Data'!N136)&lt;AZ$194,0,10-(AZ$195-LOG('Indicator Data'!N136))/(AZ$195-AZ$194)*10))),1))</f>
        <v>x</v>
      </c>
      <c r="BA133" s="56" t="str">
        <f>IF(AZ133="x","x",'Indicator Data'!N136/'Indicator Data'!$CB136)</f>
        <v>x</v>
      </c>
      <c r="BB133" s="55" t="str">
        <f t="shared" si="258"/>
        <v>x</v>
      </c>
      <c r="BC133" s="55" t="str">
        <f t="shared" si="259"/>
        <v>x</v>
      </c>
      <c r="BD133" s="55" t="str">
        <f>IF('Indicator Data'!O136="No data","x",ROUND(IF('Indicator Data'!O136=0,0,IF(LOG('Indicator Data'!O136)&gt;BD$195,10,IF(LOG('Indicator Data'!O136)&lt;BD$194,0,10-(BD$195-LOG('Indicator Data'!O136))/(BD$195-BD$194)*10))),1))</f>
        <v>x</v>
      </c>
      <c r="BE133" s="56" t="str">
        <f>IF(BD133="x","x",'Indicator Data'!O136/'Indicator Data'!$CB136)</f>
        <v>x</v>
      </c>
      <c r="BF133" s="55" t="str">
        <f t="shared" si="260"/>
        <v>x</v>
      </c>
      <c r="BG133" s="55" t="str">
        <f t="shared" si="261"/>
        <v>x</v>
      </c>
      <c r="BH133" s="55" t="str">
        <f>IF('Indicator Data'!P136="No data","x",ROUND(IF('Indicator Data'!P136=0,0,IF(LOG('Indicator Data'!P136)&gt;BH$195,10,IF(LOG('Indicator Data'!P136)&lt;BH$194,0,10-(BH$195-LOG('Indicator Data'!P136))/(BH$195-BH$194)*10))),1))</f>
        <v>x</v>
      </c>
      <c r="BI133" s="56" t="str">
        <f>IF(BH133="x","x",'Indicator Data'!P136/'Indicator Data'!$CB136)</f>
        <v>x</v>
      </c>
      <c r="BJ133" s="55" t="str">
        <f t="shared" si="262"/>
        <v>x</v>
      </c>
      <c r="BK133" s="55" t="str">
        <f t="shared" si="263"/>
        <v>x</v>
      </c>
      <c r="BL133" s="55">
        <f t="shared" si="264"/>
        <v>0</v>
      </c>
      <c r="BM133" s="55">
        <f>ROUND(IF('Indicator Data'!Q136=0,0,IF(LOG('Indicator Data'!Q136)&gt;BM$195,10,IF(LOG('Indicator Data'!Q136)&lt;BM$194,0,10-(BM$195-LOG('Indicator Data'!Q136))/(BM$195-BM$194)*10))),1)</f>
        <v>0</v>
      </c>
      <c r="BN133" s="55">
        <f>ROUND(IF('Indicator Data'!R136=0,0,IF(LOG('Indicator Data'!R136)&gt;BN$195,10,IF(LOG('Indicator Data'!R136)&lt;BN$194,0,10-(BN$195-LOG('Indicator Data'!R136))/(BN$195-BN$194)*10))),1)</f>
        <v>0</v>
      </c>
      <c r="BO133" s="55">
        <f t="shared" si="265"/>
        <v>0</v>
      </c>
      <c r="BP133" s="56">
        <f>'Indicator Data'!Q136/'Indicator Data'!$CB136</f>
        <v>0</v>
      </c>
      <c r="BQ133" s="56">
        <f>'Indicator Data'!R136/'Indicator Data'!$CB136</f>
        <v>0</v>
      </c>
      <c r="BR133" s="55">
        <f t="shared" si="240"/>
        <v>0</v>
      </c>
      <c r="BS133" s="55">
        <f t="shared" si="241"/>
        <v>0</v>
      </c>
      <c r="BT133" s="55">
        <f t="shared" si="242"/>
        <v>0</v>
      </c>
      <c r="BU133" s="55">
        <f t="shared" si="266"/>
        <v>0</v>
      </c>
      <c r="BV133" s="55">
        <f>ROUND(IF('Indicator Data'!S136=0,0,IF(LOG('Indicator Data'!S136)&gt;BV$195,10,IF(LOG('Indicator Data'!S136)&lt;BV$194,0,10-(BV$195-LOG('Indicator Data'!S136))/(BV$195-BV$194)*10))),1)</f>
        <v>0</v>
      </c>
      <c r="BW133" s="55">
        <f>ROUND(IF('Indicator Data'!T136=0,0,IF(LOG('Indicator Data'!T136)&gt;BW$195,10,IF(LOG('Indicator Data'!T136)&lt;BW$194,0,10-(BW$195-LOG('Indicator Data'!T136))/(BW$195-BW$194)*10))),1)</f>
        <v>0</v>
      </c>
      <c r="BX133" s="55">
        <f t="shared" si="267"/>
        <v>0</v>
      </c>
      <c r="BY133" s="56">
        <f>'Indicator Data'!S136/'Indicator Data'!$CB136</f>
        <v>0</v>
      </c>
      <c r="BZ133" s="56">
        <f>'Indicator Data'!T136/'Indicator Data'!$CB136</f>
        <v>0</v>
      </c>
      <c r="CA133" s="55">
        <f t="shared" si="243"/>
        <v>0</v>
      </c>
      <c r="CB133" s="55">
        <f t="shared" si="244"/>
        <v>0</v>
      </c>
      <c r="CC133" s="55">
        <f t="shared" si="268"/>
        <v>0</v>
      </c>
      <c r="CD133" s="55">
        <f t="shared" si="269"/>
        <v>0</v>
      </c>
      <c r="CE133" s="55">
        <f t="shared" si="270"/>
        <v>0</v>
      </c>
      <c r="CF133" s="55">
        <f>ROUND(IF('Indicator Data'!U136=0,0,IF(LOG('Indicator Data'!U136)&gt;CF$195,10,IF(LOG('Indicator Data'!U136)&lt;CF$194,0,10-(CF$195-LOG('Indicator Data'!U136))/(CF$195-CF$194)*10))),1)</f>
        <v>0</v>
      </c>
      <c r="CG133" s="56">
        <f>'Indicator Data'!U136/'Indicator Data'!$CB136</f>
        <v>0</v>
      </c>
      <c r="CH133" s="55">
        <f t="shared" si="245"/>
        <v>0</v>
      </c>
      <c r="CI133" s="55">
        <f t="shared" si="271"/>
        <v>0</v>
      </c>
      <c r="CJ133" s="55">
        <f>ROUND(IF('Indicator Data'!V136=0,0,IF(LOG('Indicator Data'!V136)&gt;CJ$195,10,IF(LOG('Indicator Data'!V136)&lt;CJ$194,0,10-(CJ$195-LOG('Indicator Data'!V136))/(CJ$195-CJ$194)*10))),1)</f>
        <v>4.5</v>
      </c>
      <c r="CK133" s="56">
        <f>IF('Indicator Data'!V136/'Indicator Data'!$CB136&gt;1,1,'Indicator Data'!V136/'Indicator Data'!$CB136)</f>
        <v>0.63667429756704708</v>
      </c>
      <c r="CL133" s="55">
        <f t="shared" si="246"/>
        <v>6.4</v>
      </c>
      <c r="CM133" s="55">
        <f t="shared" si="272"/>
        <v>5.5</v>
      </c>
      <c r="CN133" s="55">
        <f>ROUND(IF('Indicator Data'!W136=0,0,IF(LOG('Indicator Data'!W136)&gt;CN$195,10,IF(LOG('Indicator Data'!W136)&lt;CN$194,0,10-(CN$195-LOG('Indicator Data'!W136))/(CN$195-CN$194)*10))),1)</f>
        <v>3.8</v>
      </c>
      <c r="CO133" s="56">
        <f>'Indicator Data'!W136/'Indicator Data'!$CB136</f>
        <v>0.22809922450472031</v>
      </c>
      <c r="CP133" s="55">
        <f t="shared" si="247"/>
        <v>2.2999999999999998</v>
      </c>
      <c r="CQ133" s="55">
        <f t="shared" si="273"/>
        <v>3.1</v>
      </c>
      <c r="CR133" s="55">
        <f t="shared" si="248"/>
        <v>2.5</v>
      </c>
      <c r="CS133" s="55">
        <f>IF('Indicator Data'!BR136="No data","x",ROUND(IF('Indicator Data'!BR136&gt;CS$195,0,IF('Indicator Data'!BR136&lt;CS$194,10,(CS$195-'Indicator Data'!BR136)/(CS$195-CS$194)*10)),1))</f>
        <v>0</v>
      </c>
      <c r="CT133" s="55">
        <f>IF('Indicator Data'!BS136="No data","x",ROUND(IF('Indicator Data'!BS136&gt;CT$195,0,IF('Indicator Data'!BS136&lt;CT$194,10,(CT$195-'Indicator Data'!BS136)/(CT$195-CT$194)*10)),1))</f>
        <v>0</v>
      </c>
      <c r="CU133" s="55" t="str">
        <f>IF('Indicator Data'!AC136="No data","x",ROUND(IF('Indicator Data'!AC136&gt;CU$195,0,IF('Indicator Data'!AC136&lt;CU$194,10,(CU$195-'Indicator Data'!AC136)/(CU$195-CU$194)*10)),1))</f>
        <v>x</v>
      </c>
      <c r="CV133" s="55">
        <f t="shared" si="249"/>
        <v>0</v>
      </c>
      <c r="CW133" s="55">
        <f>IF('Indicator Data'!X136="No data","x",ROUND(IF(LOG('Indicator Data'!X136)&gt;CW$195,10,IF(LOG('Indicator Data'!X136)&lt;CW$194,0,10-(CW$195-LOG('Indicator Data'!X136))/(CW$195-CW$194)*10)),1))</f>
        <v>5.3</v>
      </c>
      <c r="CX133" s="55">
        <f>IF('Indicator Data'!Y136="No data","x",ROUND(IF('Indicator Data'!Y136&gt;CX$195,10,IF('Indicator Data'!Y136&lt;CX$194,0,10-(CX$195-'Indicator Data'!Y136)/(CX$195-CX$194)*10)),1))</f>
        <v>2.5</v>
      </c>
      <c r="CY133" s="55">
        <f>IF('Indicator Data'!Z136="No data","x",ROUND(IF('Indicator Data'!Z136&gt;CY$195,10,IF('Indicator Data'!Z136&lt;CY$194,0,10-(CY$195-'Indicator Data'!Z136)/(CY$195-CY$194)*10)),1))</f>
        <v>8</v>
      </c>
      <c r="CZ133" s="55" t="str">
        <f>IF('Indicator Data'!AA136="No data","x",ROUND(IF('Indicator Data'!AA136&gt;CZ$195,10,IF('Indicator Data'!AA136&lt;CZ$194,0,10-(CZ$195-'Indicator Data'!AA136)/(CZ$195-CZ$194)*10)),1))</f>
        <v>x</v>
      </c>
      <c r="DA133" s="55">
        <f t="shared" si="274"/>
        <v>5.3</v>
      </c>
      <c r="DB133" s="55">
        <f t="shared" si="275"/>
        <v>3.5</v>
      </c>
      <c r="DC133" s="55" t="str">
        <f>IF('Indicator Data'!AF136="No data","x",ROUND(IF('Indicator Data'!AF136&gt;DC$195,10,IF('Indicator Data'!AF136&lt;DC$194,0,10-(DC$195-'Indicator Data'!AF136)/(DC$195-DC$194)*10)),1))</f>
        <v>x</v>
      </c>
      <c r="DD133" s="55" t="str">
        <f>IF('Indicator Data'!AG136="No data","x",ROUND(IF('Indicator Data'!AG136&gt;DD$195,10,IF('Indicator Data'!AG136&lt;DD$194,0,10-(DD$195-'Indicator Data'!AG136)/(DD$195-DD$194)*10)),1))</f>
        <v>x</v>
      </c>
      <c r="DE133" s="55">
        <f t="shared" si="276"/>
        <v>5.3</v>
      </c>
      <c r="DF133" s="55">
        <f>IF('Indicator Data'!AB136="No data","x",ROUND(IF('Indicator Data'!AB136&gt;DF$195,10,IF('Indicator Data'!AB136&lt;DF$194,0,10-(DF$195-'Indicator Data'!AB136)/(DF$195-DF$194)*10)),1))</f>
        <v>0</v>
      </c>
      <c r="DG133" s="55">
        <f t="shared" si="277"/>
        <v>0</v>
      </c>
      <c r="DH133" s="184">
        <f>IF('Indicator Data'!AD136="No data","x",'Indicator Data'!AD136/'Indicator Data'!$CA136)</f>
        <v>6.1107716237986782E-4</v>
      </c>
      <c r="DI133" s="55">
        <f t="shared" si="278"/>
        <v>3.9</v>
      </c>
      <c r="DJ133" s="55">
        <f>IF('Indicator Data'!AE136="No data","x",ROUND(IF('Indicator Data'!AE136&gt;DJ$195,0,IF('Indicator Data'!AE136&lt;DJ$194,10,(DJ$195-'Indicator Data'!AE136)/(DJ$195-DJ$194)*10)),1))</f>
        <v>2</v>
      </c>
      <c r="DK133" s="55">
        <f t="shared" si="279"/>
        <v>3</v>
      </c>
      <c r="DL133" s="55">
        <f t="shared" si="280"/>
        <v>2.8</v>
      </c>
      <c r="DM133" s="57">
        <f t="shared" si="250"/>
        <v>2.2999999999999998</v>
      </c>
      <c r="DN133" s="58">
        <f t="shared" si="251"/>
        <v>3.2</v>
      </c>
      <c r="DO133" s="55">
        <f>ROUND(IF('Indicator Data'!AH136=0,0,IF('Indicator Data'!AH136&gt;DO$195,10,IF('Indicator Data'!AH136&lt;DO$194,0,10-(DO$195-'Indicator Data'!AH136)/(DO$195-DO$194)*10))),1)</f>
        <v>0</v>
      </c>
      <c r="DP133" s="55">
        <f>ROUND(IF('Indicator Data'!AI136=0,0,IF(LOG('Indicator Data'!AI136)&gt;LOG(DP$195),10,IF(LOG('Indicator Data'!AI136)&lt;LOG(DP$194),0,10-(LOG(DP$195)-LOG('Indicator Data'!AI136))/(LOG(DP$195)-LOG(DP$194))*10))),1)</f>
        <v>0</v>
      </c>
      <c r="DQ133" s="57">
        <f t="shared" si="252"/>
        <v>0</v>
      </c>
      <c r="DR133" s="55">
        <f>'Indicator Data'!AJ136</f>
        <v>0</v>
      </c>
      <c r="DS133" s="55">
        <f>'Indicator Data'!AK136</f>
        <v>0</v>
      </c>
      <c r="DT133" s="57">
        <f t="shared" si="253"/>
        <v>0</v>
      </c>
      <c r="DU133" s="58">
        <f t="shared" si="254"/>
        <v>0</v>
      </c>
      <c r="DV133" s="15"/>
      <c r="DW133" s="103"/>
    </row>
    <row r="134" spans="1:127" s="4" customFormat="1" x14ac:dyDescent="0.25">
      <c r="A134" s="121" t="str">
        <f>'Indicator Data'!A137</f>
        <v>Palestine</v>
      </c>
      <c r="B134" s="59" t="str">
        <f>'Indicator Data'!B137</f>
        <v>PSE</v>
      </c>
      <c r="C134" s="55">
        <f>ROUND(IF('Indicator Data'!C137=0,0.1,IF(LOG('Indicator Data'!C137)&gt;C$195,10,IF(LOG('Indicator Data'!C137)&lt;C$194,0,10-(C$195-LOG('Indicator Data'!C137))/(C$195-C$194)*10))),1)</f>
        <v>7</v>
      </c>
      <c r="D134" s="55">
        <f>ROUND(IF('Indicator Data'!D137=0,0.1,IF(LOG('Indicator Data'!D137)&gt;D$195,10,IF(LOG('Indicator Data'!D137)&lt;D$194,0,10-(D$195-LOG('Indicator Data'!D137))/(D$195-D$194)*10))),1)</f>
        <v>4.7</v>
      </c>
      <c r="E134" s="55">
        <f t="shared" si="214"/>
        <v>6</v>
      </c>
      <c r="F134" s="55">
        <f>IF('Indicator Data'!E137="No data",0.1,(ROUND(IF('Indicator Data'!E137=0,0,IF(LOG('Indicator Data'!E137)&gt;F$195,10,IF(LOG('Indicator Data'!E137)&lt;F$194,0,10-(F$195-LOG('Indicator Data'!E137))/(F$195-F$194)*10))),1)))</f>
        <v>3.1</v>
      </c>
      <c r="G134" s="55">
        <f>ROUND(IF('Indicator Data'!F137=0,0,IF(LOG('Indicator Data'!F137)&gt;G$195,10,IF(LOG('Indicator Data'!F137)&lt;G$194,0,10-(G$195-LOG('Indicator Data'!F137))/(G$195-G$194)*10))),1)</f>
        <v>4.9000000000000004</v>
      </c>
      <c r="H134" s="55">
        <f>ROUND(IF('Indicator Data'!G137=0,0,IF(LOG('Indicator Data'!G137)&gt;H$195,10,IF(LOG('Indicator Data'!G137)&lt;H$194,0,10-(H$195-LOG('Indicator Data'!G137))/(H$195-H$194)*10))),1)</f>
        <v>0</v>
      </c>
      <c r="I134" s="55">
        <f>ROUND(IF('Indicator Data'!H137=0,0,IF(LOG('Indicator Data'!H137)&gt;I$195,10,IF(LOG('Indicator Data'!H137)&lt;I$194,0,10-(I$195-LOG('Indicator Data'!H137))/(I$195-I$194)*10))),1)</f>
        <v>0</v>
      </c>
      <c r="J134" s="55">
        <f t="shared" si="215"/>
        <v>0</v>
      </c>
      <c r="K134" s="55">
        <f>ROUND(IF('Indicator Data'!I137=0,0,IF(LOG('Indicator Data'!I137)&gt;K$195,10,IF(LOG('Indicator Data'!I137)&lt;K$194,0,10-(K$195-LOG('Indicator Data'!I137))/(K$195-K$194)*10))),1)</f>
        <v>0</v>
      </c>
      <c r="L134" s="55">
        <f t="shared" si="216"/>
        <v>0</v>
      </c>
      <c r="M134" s="55">
        <f>ROUND(IF('Indicator Data'!J137=0,0,IF(LOG('Indicator Data'!J137)&gt;M$195,10,IF(LOG('Indicator Data'!J137)&lt;M$194,0,10-(M$195-LOG('Indicator Data'!J137))/(M$195-M$194)*10))),1)</f>
        <v>0</v>
      </c>
      <c r="N134" s="56">
        <f>'Indicator Data'!C137/'Indicator Data'!$CB137</f>
        <v>1.3416269677287132E-3</v>
      </c>
      <c r="O134" s="56">
        <f>'Indicator Data'!D137/'Indicator Data'!$CB137</f>
        <v>5.3464969093470681E-5</v>
      </c>
      <c r="P134" s="56">
        <f>IF(F134=0.1,"x",'Indicator Data'!E137/'Indicator Data'!$CB137)</f>
        <v>3.8009240580520433E-4</v>
      </c>
      <c r="Q134" s="56">
        <f>'Indicator Data'!F137/'Indicator Data'!$CB137</f>
        <v>1.8993954948739901E-6</v>
      </c>
      <c r="R134" s="56">
        <f>'Indicator Data'!G137/'Indicator Data'!$CB137</f>
        <v>0</v>
      </c>
      <c r="S134" s="56">
        <f>'Indicator Data'!H137/'Indicator Data'!$CB137</f>
        <v>0</v>
      </c>
      <c r="T134" s="56">
        <f>'Indicator Data'!I137/'Indicator Data'!$CB137</f>
        <v>0</v>
      </c>
      <c r="U134" s="56">
        <f>'Indicator Data'!J137/'Indicator Data'!$CB137</f>
        <v>0</v>
      </c>
      <c r="V134" s="55">
        <f t="shared" si="217"/>
        <v>6.7</v>
      </c>
      <c r="W134" s="55">
        <f t="shared" si="218"/>
        <v>0.5</v>
      </c>
      <c r="X134" s="55">
        <f t="shared" si="219"/>
        <v>4.3</v>
      </c>
      <c r="Y134" s="55">
        <f t="shared" si="220"/>
        <v>0.3</v>
      </c>
      <c r="Z134" s="55">
        <f t="shared" si="221"/>
        <v>6.2</v>
      </c>
      <c r="AA134" s="55">
        <f t="shared" si="222"/>
        <v>0</v>
      </c>
      <c r="AB134" s="55">
        <f t="shared" si="223"/>
        <v>0</v>
      </c>
      <c r="AC134" s="55">
        <f t="shared" si="224"/>
        <v>0</v>
      </c>
      <c r="AD134" s="55">
        <f t="shared" si="225"/>
        <v>0</v>
      </c>
      <c r="AE134" s="55">
        <f t="shared" si="226"/>
        <v>0</v>
      </c>
      <c r="AF134" s="55">
        <f t="shared" si="227"/>
        <v>0</v>
      </c>
      <c r="AG134" s="55">
        <f>ROUND(IF('Indicator Data'!K137=0,0,IF('Indicator Data'!K137&gt;AG$195,10,IF('Indicator Data'!K137&lt;AG$194,0,10-(AG$195-'Indicator Data'!K137)/(AG$195-AG$194)*10))),1)</f>
        <v>0</v>
      </c>
      <c r="AH134" s="55">
        <f t="shared" si="228"/>
        <v>6.9</v>
      </c>
      <c r="AI134" s="55">
        <f t="shared" si="229"/>
        <v>2.6</v>
      </c>
      <c r="AJ134" s="55">
        <f t="shared" si="230"/>
        <v>0</v>
      </c>
      <c r="AK134" s="55">
        <f t="shared" si="231"/>
        <v>0</v>
      </c>
      <c r="AL134" s="55">
        <f t="shared" si="232"/>
        <v>0</v>
      </c>
      <c r="AM134" s="55">
        <f t="shared" si="233"/>
        <v>0</v>
      </c>
      <c r="AN134" s="55">
        <f t="shared" si="234"/>
        <v>0</v>
      </c>
      <c r="AO134" s="183">
        <f t="shared" si="235"/>
        <v>5.2</v>
      </c>
      <c r="AP134" s="183">
        <f t="shared" si="255"/>
        <v>1.8</v>
      </c>
      <c r="AQ134" s="183">
        <f t="shared" si="236"/>
        <v>5.6</v>
      </c>
      <c r="AR134" s="183">
        <f t="shared" si="237"/>
        <v>0</v>
      </c>
      <c r="AS134" s="55">
        <f t="shared" si="238"/>
        <v>0</v>
      </c>
      <c r="AT134" s="55">
        <f>IF('Indicator Data'!L137="No data","x",IF('Indicator Data'!CC137&lt;1000,"x",ROUND((IF('Indicator Data'!L137&gt;AT$195,10,IF('Indicator Data'!L137&lt;AT$194,0,10-(AT$195-'Indicator Data'!L137)/(AT$195-AT$194)*10))),1)))</f>
        <v>0</v>
      </c>
      <c r="AU134" s="183">
        <f t="shared" si="239"/>
        <v>0</v>
      </c>
      <c r="AV134" s="55">
        <f>IF('Indicator Data'!M137="No data","x",ROUND(IF('Indicator Data'!M137=0,0,IF(LOG('Indicator Data'!M137)&gt;AV$195,10,IF(LOG('Indicator Data'!M137)&lt;AV$194,0,10-(AV$195-LOG('Indicator Data'!M137))/(AV$195-AV$194)*10))),1))</f>
        <v>0</v>
      </c>
      <c r="AW134" s="56">
        <f>IF(AV134="x","x",'Indicator Data'!M137/'Indicator Data'!$CB137)</f>
        <v>0</v>
      </c>
      <c r="AX134" s="55">
        <f t="shared" si="256"/>
        <v>0</v>
      </c>
      <c r="AY134" s="55">
        <f t="shared" si="257"/>
        <v>0</v>
      </c>
      <c r="AZ134" s="55" t="str">
        <f>IF('Indicator Data'!N137="No data","x",ROUND(IF('Indicator Data'!N137=0,0,IF(LOG('Indicator Data'!N137)&gt;AZ$195,10,IF(LOG('Indicator Data'!N137)&lt;AZ$194,0,10-(AZ$195-LOG('Indicator Data'!N137))/(AZ$195-AZ$194)*10))),1))</f>
        <v>x</v>
      </c>
      <c r="BA134" s="56" t="str">
        <f>IF(AZ134="x","x",'Indicator Data'!N137/'Indicator Data'!$CB137)</f>
        <v>x</v>
      </c>
      <c r="BB134" s="55" t="str">
        <f t="shared" si="258"/>
        <v>x</v>
      </c>
      <c r="BC134" s="55" t="str">
        <f t="shared" si="259"/>
        <v>x</v>
      </c>
      <c r="BD134" s="55" t="str">
        <f>IF('Indicator Data'!O137="No data","x",ROUND(IF('Indicator Data'!O137=0,0,IF(LOG('Indicator Data'!O137)&gt;BD$195,10,IF(LOG('Indicator Data'!O137)&lt;BD$194,0,10-(BD$195-LOG('Indicator Data'!O137))/(BD$195-BD$194)*10))),1))</f>
        <v>x</v>
      </c>
      <c r="BE134" s="56" t="str">
        <f>IF(BD134="x","x",'Indicator Data'!O137/'Indicator Data'!$CB137)</f>
        <v>x</v>
      </c>
      <c r="BF134" s="55" t="str">
        <f t="shared" si="260"/>
        <v>x</v>
      </c>
      <c r="BG134" s="55" t="str">
        <f t="shared" si="261"/>
        <v>x</v>
      </c>
      <c r="BH134" s="55" t="str">
        <f>IF('Indicator Data'!P137="No data","x",ROUND(IF('Indicator Data'!P137=0,0,IF(LOG('Indicator Data'!P137)&gt;BH$195,10,IF(LOG('Indicator Data'!P137)&lt;BH$194,0,10-(BH$195-LOG('Indicator Data'!P137))/(BH$195-BH$194)*10))),1))</f>
        <v>x</v>
      </c>
      <c r="BI134" s="56" t="str">
        <f>IF(BH134="x","x",'Indicator Data'!P137/'Indicator Data'!$CB137)</f>
        <v>x</v>
      </c>
      <c r="BJ134" s="55" t="str">
        <f t="shared" si="262"/>
        <v>x</v>
      </c>
      <c r="BK134" s="55" t="str">
        <f t="shared" si="263"/>
        <v>x</v>
      </c>
      <c r="BL134" s="55">
        <f t="shared" si="264"/>
        <v>0</v>
      </c>
      <c r="BM134" s="55">
        <f>ROUND(IF('Indicator Data'!Q137=0,0,IF(LOG('Indicator Data'!Q137)&gt;BM$195,10,IF(LOG('Indicator Data'!Q137)&lt;BM$194,0,10-(BM$195-LOG('Indicator Data'!Q137))/(BM$195-BM$194)*10))),1)</f>
        <v>0</v>
      </c>
      <c r="BN134" s="55">
        <f>ROUND(IF('Indicator Data'!R137=0,0,IF(LOG('Indicator Data'!R137)&gt;BN$195,10,IF(LOG('Indicator Data'!R137)&lt;BN$194,0,10-(BN$195-LOG('Indicator Data'!R137))/(BN$195-BN$194)*10))),1)</f>
        <v>0</v>
      </c>
      <c r="BO134" s="55">
        <f t="shared" si="265"/>
        <v>0</v>
      </c>
      <c r="BP134" s="56">
        <f>'Indicator Data'!Q137/'Indicator Data'!$CB137</f>
        <v>0</v>
      </c>
      <c r="BQ134" s="56">
        <f>'Indicator Data'!R137/'Indicator Data'!$CB137</f>
        <v>0</v>
      </c>
      <c r="BR134" s="55">
        <f t="shared" si="240"/>
        <v>0</v>
      </c>
      <c r="BS134" s="55">
        <f t="shared" si="241"/>
        <v>0</v>
      </c>
      <c r="BT134" s="55">
        <f t="shared" si="242"/>
        <v>0</v>
      </c>
      <c r="BU134" s="55">
        <f t="shared" si="266"/>
        <v>0</v>
      </c>
      <c r="BV134" s="55">
        <f>ROUND(IF('Indicator Data'!S137=0,0,IF(LOG('Indicator Data'!S137)&gt;BV$195,10,IF(LOG('Indicator Data'!S137)&lt;BV$194,0,10-(BV$195-LOG('Indicator Data'!S137))/(BV$195-BV$194)*10))),1)</f>
        <v>0</v>
      </c>
      <c r="BW134" s="55">
        <f>ROUND(IF('Indicator Data'!T137=0,0,IF(LOG('Indicator Data'!T137)&gt;BW$195,10,IF(LOG('Indicator Data'!T137)&lt;BW$194,0,10-(BW$195-LOG('Indicator Data'!T137))/(BW$195-BW$194)*10))),1)</f>
        <v>0</v>
      </c>
      <c r="BX134" s="55">
        <f t="shared" si="267"/>
        <v>0</v>
      </c>
      <c r="BY134" s="56">
        <f>'Indicator Data'!S137/'Indicator Data'!$CB137</f>
        <v>0</v>
      </c>
      <c r="BZ134" s="56">
        <f>'Indicator Data'!T137/'Indicator Data'!$CB137</f>
        <v>0</v>
      </c>
      <c r="CA134" s="55">
        <f t="shared" si="243"/>
        <v>0</v>
      </c>
      <c r="CB134" s="55">
        <f t="shared" si="244"/>
        <v>0</v>
      </c>
      <c r="CC134" s="55">
        <f t="shared" si="268"/>
        <v>0</v>
      </c>
      <c r="CD134" s="55">
        <f t="shared" si="269"/>
        <v>0</v>
      </c>
      <c r="CE134" s="55">
        <f t="shared" si="270"/>
        <v>0</v>
      </c>
      <c r="CF134" s="55">
        <f>ROUND(IF('Indicator Data'!U137=0,0,IF(LOG('Indicator Data'!U137)&gt;CF$195,10,IF(LOG('Indicator Data'!U137)&lt;CF$194,0,10-(CF$195-LOG('Indicator Data'!U137))/(CF$195-CF$194)*10))),1)</f>
        <v>5.4</v>
      </c>
      <c r="CG134" s="56">
        <f>'Indicator Data'!U137/'Indicator Data'!$CB137</f>
        <v>1.2766038637048675E-2</v>
      </c>
      <c r="CH134" s="55">
        <f t="shared" si="245"/>
        <v>0.1</v>
      </c>
      <c r="CI134" s="55">
        <f t="shared" si="271"/>
        <v>3.2</v>
      </c>
      <c r="CJ134" s="55">
        <f>ROUND(IF('Indicator Data'!V137=0,0,IF(LOG('Indicator Data'!V137)&gt;CJ$195,10,IF(LOG('Indicator Data'!V137)&lt;CJ$194,0,10-(CJ$195-LOG('Indicator Data'!V137))/(CJ$195-CJ$194)*10))),1)</f>
        <v>8.1</v>
      </c>
      <c r="CK134" s="56">
        <f>IF('Indicator Data'!V137/'Indicator Data'!$CB137&gt;1,1,'Indicator Data'!V137/'Indicator Data'!$CB137)</f>
        <v>0.9547563264104727</v>
      </c>
      <c r="CL134" s="55">
        <f t="shared" si="246"/>
        <v>9.5</v>
      </c>
      <c r="CM134" s="55">
        <f t="shared" si="272"/>
        <v>8.9</v>
      </c>
      <c r="CN134" s="55">
        <f>ROUND(IF('Indicator Data'!W137=0,0,IF(LOG('Indicator Data'!W137)&gt;CN$195,10,IF(LOG('Indicator Data'!W137)&lt;CN$194,0,10-(CN$195-LOG('Indicator Data'!W137))/(CN$195-CN$194)*10))),1)</f>
        <v>7.3</v>
      </c>
      <c r="CO134" s="56">
        <f>'Indicator Data'!W137/'Indicator Data'!$CB137</f>
        <v>0.26128492786370316</v>
      </c>
      <c r="CP134" s="55">
        <f t="shared" si="247"/>
        <v>2.6</v>
      </c>
      <c r="CQ134" s="55">
        <f t="shared" si="273"/>
        <v>5.4</v>
      </c>
      <c r="CR134" s="55">
        <f t="shared" si="248"/>
        <v>5.3</v>
      </c>
      <c r="CS134" s="55">
        <f>IF('Indicator Data'!BR137="No data","x",ROUND(IF('Indicator Data'!BR137&gt;CS$195,0,IF('Indicator Data'!BR137&lt;CS$194,10,(CS$195-'Indicator Data'!BR137)/(CS$195-CS$194)*10)),1))</f>
        <v>0.3</v>
      </c>
      <c r="CT134" s="55">
        <f>IF('Indicator Data'!BS137="No data","x",ROUND(IF('Indicator Data'!BS137&gt;CT$195,0,IF('Indicator Data'!BS137&lt;CT$194,10,(CT$195-'Indicator Data'!BS137)/(CT$195-CT$194)*10)),1))</f>
        <v>0.5</v>
      </c>
      <c r="CU134" s="55" t="str">
        <f>IF('Indicator Data'!AC137="No data","x",ROUND(IF('Indicator Data'!AC137&gt;CU$195,0,IF('Indicator Data'!AC137&lt;CU$194,10,(CU$195-'Indicator Data'!AC137)/(CU$195-CU$194)*10)),1))</f>
        <v>x</v>
      </c>
      <c r="CV134" s="55">
        <f t="shared" si="249"/>
        <v>0.4</v>
      </c>
      <c r="CW134" s="55">
        <f>IF('Indicator Data'!X137="No data","x",ROUND(IF(LOG('Indicator Data'!X137)&gt;CW$195,10,IF(LOG('Indicator Data'!X137)&lt;CW$194,0,10-(CW$195-LOG('Indicator Data'!X137))/(CW$195-CW$194)*10)),1))</f>
        <v>9.6</v>
      </c>
      <c r="CX134" s="55">
        <f>IF('Indicator Data'!Y137="No data","x",ROUND(IF('Indicator Data'!Y137&gt;CX$195,10,IF('Indicator Data'!Y137&lt;CX$194,0,10-(CX$195-'Indicator Data'!Y137)/(CX$195-CX$194)*10)),1))</f>
        <v>5.8</v>
      </c>
      <c r="CY134" s="55">
        <f>IF('Indicator Data'!Z137="No data","x",ROUND(IF('Indicator Data'!Z137&gt;CY$195,10,IF('Indicator Data'!Z137&lt;CY$194,0,10-(CY$195-'Indicator Data'!Z137)/(CY$195-CY$194)*10)),1))</f>
        <v>7.6</v>
      </c>
      <c r="CZ134" s="55">
        <f>IF('Indicator Data'!AA137="No data","x",ROUND(IF('Indicator Data'!AA137&gt;CZ$195,10,IF('Indicator Data'!AA137&lt;CZ$194,0,10-(CZ$195-'Indicator Data'!AA137)/(CZ$195-CZ$194)*10)),1))</f>
        <v>9.6999999999999993</v>
      </c>
      <c r="DA134" s="55">
        <f t="shared" si="274"/>
        <v>8.1999999999999993</v>
      </c>
      <c r="DB134" s="55">
        <f t="shared" si="275"/>
        <v>5.6</v>
      </c>
      <c r="DC134" s="55">
        <f>IF('Indicator Data'!AF137="No data","x",ROUND(IF('Indicator Data'!AF137&gt;DC$195,10,IF('Indicator Data'!AF137&lt;DC$194,0,10-(DC$195-'Indicator Data'!AF137)/(DC$195-DC$194)*10)),1))</f>
        <v>4.4000000000000004</v>
      </c>
      <c r="DD134" s="55">
        <f>IF('Indicator Data'!AG137="No data","x",ROUND(IF('Indicator Data'!AG137&gt;DD$195,10,IF('Indicator Data'!AG137&lt;DD$194,0,10-(DD$195-'Indicator Data'!AG137)/(DD$195-DD$194)*10)),1))</f>
        <v>5.9</v>
      </c>
      <c r="DE134" s="55">
        <f t="shared" si="276"/>
        <v>7.2</v>
      </c>
      <c r="DF134" s="55">
        <f>IF('Indicator Data'!AB137="No data","x",ROUND(IF('Indicator Data'!AB137&gt;DF$195,10,IF('Indicator Data'!AB137&lt;DF$194,0,10-(DF$195-'Indicator Data'!AB137)/(DF$195-DF$194)*10)),1))</f>
        <v>0.1</v>
      </c>
      <c r="DG134" s="55">
        <f t="shared" si="277"/>
        <v>0.3</v>
      </c>
      <c r="DH134" s="184">
        <f>IF('Indicator Data'!AD137="No data","x",'Indicator Data'!AD137/'Indicator Data'!$CA137)</f>
        <v>1.0238040463144861E-4</v>
      </c>
      <c r="DI134" s="55">
        <f t="shared" si="278"/>
        <v>9</v>
      </c>
      <c r="DJ134" s="55" t="str">
        <f>IF('Indicator Data'!AE137="No data","x",ROUND(IF('Indicator Data'!AE137&gt;DJ$195,0,IF('Indicator Data'!AE137&lt;DJ$194,10,(DJ$195-'Indicator Data'!AE137)/(DJ$195-DJ$194)*10)),1))</f>
        <v>x</v>
      </c>
      <c r="DK134" s="55">
        <f t="shared" si="279"/>
        <v>9</v>
      </c>
      <c r="DL134" s="55">
        <f t="shared" si="280"/>
        <v>5.5</v>
      </c>
      <c r="DM134" s="57">
        <f t="shared" si="250"/>
        <v>4.4000000000000004</v>
      </c>
      <c r="DN134" s="58">
        <f t="shared" si="251"/>
        <v>3.2</v>
      </c>
      <c r="DO134" s="55">
        <f>ROUND(IF('Indicator Data'!AH137=0,0,IF('Indicator Data'!AH137&gt;DO$195,10,IF('Indicator Data'!AH137&lt;DO$194,0,10-(DO$195-'Indicator Data'!AH137)/(DO$195-DO$194)*10))),1)</f>
        <v>1.5</v>
      </c>
      <c r="DP134" s="55">
        <f>ROUND(IF('Indicator Data'!AI137=0,0,IF(LOG('Indicator Data'!AI137)&gt;LOG(DP$195),10,IF(LOG('Indicator Data'!AI137)&lt;LOG(DP$194),0,10-(LOG(DP$195)-LOG('Indicator Data'!AI137))/(LOG(DP$195)-LOG(DP$194))*10))),1)</f>
        <v>7.9</v>
      </c>
      <c r="DQ134" s="57">
        <f t="shared" si="252"/>
        <v>5.6</v>
      </c>
      <c r="DR134" s="55">
        <f>'Indicator Data'!AJ137</f>
        <v>0</v>
      </c>
      <c r="DS134" s="55">
        <f>'Indicator Data'!AK137</f>
        <v>4</v>
      </c>
      <c r="DT134" s="57">
        <f t="shared" si="253"/>
        <v>7</v>
      </c>
      <c r="DU134" s="58">
        <f t="shared" si="254"/>
        <v>7</v>
      </c>
      <c r="DV134" s="15"/>
      <c r="DW134" s="103"/>
    </row>
    <row r="135" spans="1:127" s="4" customFormat="1" x14ac:dyDescent="0.25">
      <c r="A135" s="121" t="str">
        <f>'Indicator Data'!A138</f>
        <v>Panama</v>
      </c>
      <c r="B135" s="59" t="str">
        <f>'Indicator Data'!B138</f>
        <v>PAN</v>
      </c>
      <c r="C135" s="55">
        <f>ROUND(IF('Indicator Data'!C138=0,0.1,IF(LOG('Indicator Data'!C138)&gt;C$195,10,IF(LOG('Indicator Data'!C138)&lt;C$194,0,10-(C$195-LOG('Indicator Data'!C138))/(C$195-C$194)*10))),1)</f>
        <v>7.3</v>
      </c>
      <c r="D135" s="55">
        <f>ROUND(IF('Indicator Data'!D138=0,0.1,IF(LOG('Indicator Data'!D138)&gt;D$195,10,IF(LOG('Indicator Data'!D138)&lt;D$194,0,10-(D$195-LOG('Indicator Data'!D138))/(D$195-D$194)*10))),1)</f>
        <v>8.6999999999999993</v>
      </c>
      <c r="E135" s="55">
        <f t="shared" si="214"/>
        <v>8.1</v>
      </c>
      <c r="F135" s="55">
        <f>IF('Indicator Data'!E138="No data",0.1,(ROUND(IF('Indicator Data'!E138=0,0,IF(LOG('Indicator Data'!E138)&gt;F$195,10,IF(LOG('Indicator Data'!E138)&lt;F$194,0,10-(F$195-LOG('Indicator Data'!E138))/(F$195-F$194)*10))),1)))</f>
        <v>4.5</v>
      </c>
      <c r="G135" s="55">
        <f>ROUND(IF('Indicator Data'!F138=0,0,IF(LOG('Indicator Data'!F138)&gt;G$195,10,IF(LOG('Indicator Data'!F138)&lt;G$194,0,10-(G$195-LOG('Indicator Data'!F138))/(G$195-G$194)*10))),1)</f>
        <v>7.6</v>
      </c>
      <c r="H135" s="55">
        <f>ROUND(IF('Indicator Data'!G138=0,0,IF(LOG('Indicator Data'!G138)&gt;H$195,10,IF(LOG('Indicator Data'!G138)&lt;H$194,0,10-(H$195-LOG('Indicator Data'!G138))/(H$195-H$194)*10))),1)</f>
        <v>2.7</v>
      </c>
      <c r="I135" s="55">
        <f>ROUND(IF('Indicator Data'!H138=0,0,IF(LOG('Indicator Data'!H138)&gt;I$195,10,IF(LOG('Indicator Data'!H138)&lt;I$194,0,10-(I$195-LOG('Indicator Data'!H138))/(I$195-I$194)*10))),1)</f>
        <v>0</v>
      </c>
      <c r="J135" s="55">
        <f t="shared" si="215"/>
        <v>1.4</v>
      </c>
      <c r="K135" s="55">
        <f>ROUND(IF('Indicator Data'!I138=0,0,IF(LOG('Indicator Data'!I138)&gt;K$195,10,IF(LOG('Indicator Data'!I138)&lt;K$194,0,10-(K$195-LOG('Indicator Data'!I138))/(K$195-K$194)*10))),1)</f>
        <v>5.5</v>
      </c>
      <c r="L135" s="55">
        <f t="shared" si="216"/>
        <v>3.7</v>
      </c>
      <c r="M135" s="55">
        <f>ROUND(IF('Indicator Data'!J138=0,0,IF(LOG('Indicator Data'!J138)&gt;M$195,10,IF(LOG('Indicator Data'!J138)&lt;M$194,0,10-(M$195-LOG('Indicator Data'!J138))/(M$195-M$194)*10))),1)</f>
        <v>0</v>
      </c>
      <c r="N135" s="56">
        <f>'Indicator Data'!C138/'Indicator Data'!$CB138</f>
        <v>2.0852913165707431E-3</v>
      </c>
      <c r="O135" s="56">
        <f>'Indicator Data'!D138/'Indicator Data'!$CB138</f>
        <v>1.0202512828969904E-3</v>
      </c>
      <c r="P135" s="56">
        <f>IF(F135=0.1,"x",'Indicator Data'!E138/'Indicator Data'!$CB138)</f>
        <v>1.6569392245297237E-3</v>
      </c>
      <c r="Q135" s="56">
        <f>'Indicator Data'!F138/'Indicator Data'!$CB138</f>
        <v>9.6473956626169728E-5</v>
      </c>
      <c r="R135" s="56">
        <f>'Indicator Data'!G138/'Indicator Data'!$CB138</f>
        <v>3.1709584361929257E-4</v>
      </c>
      <c r="S135" s="56">
        <f>'Indicator Data'!H138/'Indicator Data'!$CB138</f>
        <v>0</v>
      </c>
      <c r="T135" s="56">
        <f>'Indicator Data'!I138/'Indicator Data'!$CB138</f>
        <v>1.4132244517911642E-3</v>
      </c>
      <c r="U135" s="56">
        <f>'Indicator Data'!J138/'Indicator Data'!$CB138</f>
        <v>0</v>
      </c>
      <c r="V135" s="55">
        <f t="shared" si="217"/>
        <v>10</v>
      </c>
      <c r="W135" s="55">
        <f t="shared" si="218"/>
        <v>10</v>
      </c>
      <c r="X135" s="55">
        <f t="shared" si="219"/>
        <v>10</v>
      </c>
      <c r="Y135" s="55">
        <f t="shared" si="220"/>
        <v>1.1000000000000001</v>
      </c>
      <c r="Z135" s="55">
        <f t="shared" si="221"/>
        <v>10</v>
      </c>
      <c r="AA135" s="55">
        <f t="shared" si="222"/>
        <v>0.2</v>
      </c>
      <c r="AB135" s="55">
        <f t="shared" si="223"/>
        <v>0</v>
      </c>
      <c r="AC135" s="55">
        <f t="shared" si="224"/>
        <v>0.1</v>
      </c>
      <c r="AD135" s="55">
        <f t="shared" si="225"/>
        <v>1.4</v>
      </c>
      <c r="AE135" s="55">
        <f t="shared" si="226"/>
        <v>0.8</v>
      </c>
      <c r="AF135" s="55">
        <f t="shared" si="227"/>
        <v>0</v>
      </c>
      <c r="AG135" s="55">
        <f>ROUND(IF('Indicator Data'!K138=0,0,IF('Indicator Data'!K138&gt;AG$195,10,IF('Indicator Data'!K138&lt;AG$194,0,10-(AG$195-'Indicator Data'!K138)/(AG$195-AG$194)*10))),1)</f>
        <v>2.9</v>
      </c>
      <c r="AH135" s="55">
        <f t="shared" si="228"/>
        <v>8.6999999999999993</v>
      </c>
      <c r="AI135" s="55">
        <f t="shared" si="229"/>
        <v>9.4</v>
      </c>
      <c r="AJ135" s="55">
        <f t="shared" si="230"/>
        <v>1.5</v>
      </c>
      <c r="AK135" s="55">
        <f t="shared" si="231"/>
        <v>0</v>
      </c>
      <c r="AL135" s="55">
        <f t="shared" si="232"/>
        <v>0.8</v>
      </c>
      <c r="AM135" s="55">
        <f t="shared" si="233"/>
        <v>3.5</v>
      </c>
      <c r="AN135" s="55">
        <f t="shared" si="234"/>
        <v>0</v>
      </c>
      <c r="AO135" s="183">
        <f t="shared" si="235"/>
        <v>9.3000000000000007</v>
      </c>
      <c r="AP135" s="183">
        <f t="shared" si="255"/>
        <v>3</v>
      </c>
      <c r="AQ135" s="183">
        <f t="shared" si="236"/>
        <v>9.1</v>
      </c>
      <c r="AR135" s="183">
        <f t="shared" si="237"/>
        <v>2.4</v>
      </c>
      <c r="AS135" s="55">
        <f t="shared" si="238"/>
        <v>1.5</v>
      </c>
      <c r="AT135" s="55">
        <f>IF('Indicator Data'!L138="No data","x",IF('Indicator Data'!CC138&lt;1000,"x",ROUND((IF('Indicator Data'!L138&gt;AT$195,10,IF('Indicator Data'!L138&lt;AT$194,0,10-(AT$195-'Indicator Data'!L138)/(AT$195-AT$194)*10))),1)))</f>
        <v>1</v>
      </c>
      <c r="AU135" s="183">
        <f t="shared" si="239"/>
        <v>1.3</v>
      </c>
      <c r="AV135" s="55" t="str">
        <f>IF('Indicator Data'!M138="No data","x",ROUND(IF('Indicator Data'!M138=0,0,IF(LOG('Indicator Data'!M138)&gt;AV$195,10,IF(LOG('Indicator Data'!M138)&lt;AV$194,0,10-(AV$195-LOG('Indicator Data'!M138))/(AV$195-AV$194)*10))),1))</f>
        <v>x</v>
      </c>
      <c r="AW135" s="56" t="str">
        <f>IF(AV135="x","x",'Indicator Data'!M138/'Indicator Data'!$CB138)</f>
        <v>x</v>
      </c>
      <c r="AX135" s="55" t="str">
        <f t="shared" si="256"/>
        <v>x</v>
      </c>
      <c r="AY135" s="55" t="str">
        <f t="shared" si="257"/>
        <v>x</v>
      </c>
      <c r="AZ135" s="55" t="str">
        <f>IF('Indicator Data'!N138="No data","x",ROUND(IF('Indicator Data'!N138=0,0,IF(LOG('Indicator Data'!N138)&gt;AZ$195,10,IF(LOG('Indicator Data'!N138)&lt;AZ$194,0,10-(AZ$195-LOG('Indicator Data'!N138))/(AZ$195-AZ$194)*10))),1))</f>
        <v>x</v>
      </c>
      <c r="BA135" s="56" t="str">
        <f>IF(AZ135="x","x",'Indicator Data'!N138/'Indicator Data'!$CB138)</f>
        <v>x</v>
      </c>
      <c r="BB135" s="55" t="str">
        <f t="shared" si="258"/>
        <v>x</v>
      </c>
      <c r="BC135" s="55" t="str">
        <f t="shared" si="259"/>
        <v>x</v>
      </c>
      <c r="BD135" s="55" t="str">
        <f>IF('Indicator Data'!O138="No data","x",ROUND(IF('Indicator Data'!O138=0,0,IF(LOG('Indicator Data'!O138)&gt;BD$195,10,IF(LOG('Indicator Data'!O138)&lt;BD$194,0,10-(BD$195-LOG('Indicator Data'!O138))/(BD$195-BD$194)*10))),1))</f>
        <v>x</v>
      </c>
      <c r="BE135" s="56" t="str">
        <f>IF(BD135="x","x",'Indicator Data'!O138/'Indicator Data'!$CB138)</f>
        <v>x</v>
      </c>
      <c r="BF135" s="55" t="str">
        <f t="shared" si="260"/>
        <v>x</v>
      </c>
      <c r="BG135" s="55" t="str">
        <f t="shared" si="261"/>
        <v>x</v>
      </c>
      <c r="BH135" s="55" t="str">
        <f>IF('Indicator Data'!P138="No data","x",ROUND(IF('Indicator Data'!P138=0,0,IF(LOG('Indicator Data'!P138)&gt;BH$195,10,IF(LOG('Indicator Data'!P138)&lt;BH$194,0,10-(BH$195-LOG('Indicator Data'!P138))/(BH$195-BH$194)*10))),1))</f>
        <v>x</v>
      </c>
      <c r="BI135" s="56" t="str">
        <f>IF(BH135="x","x",'Indicator Data'!P138/'Indicator Data'!$CB138)</f>
        <v>x</v>
      </c>
      <c r="BJ135" s="55" t="str">
        <f t="shared" si="262"/>
        <v>x</v>
      </c>
      <c r="BK135" s="55" t="str">
        <f t="shared" si="263"/>
        <v>x</v>
      </c>
      <c r="BL135" s="55" t="str">
        <f t="shared" si="264"/>
        <v>x</v>
      </c>
      <c r="BM135" s="55">
        <f>ROUND(IF('Indicator Data'!Q138=0,0,IF(LOG('Indicator Data'!Q138)&gt;BM$195,10,IF(LOG('Indicator Data'!Q138)&lt;BM$194,0,10-(BM$195-LOG('Indicator Data'!Q138))/(BM$195-BM$194)*10))),1)</f>
        <v>7</v>
      </c>
      <c r="BN135" s="55">
        <f>ROUND(IF('Indicator Data'!R138=0,0,IF(LOG('Indicator Data'!R138)&gt;BN$195,10,IF(LOG('Indicator Data'!R138)&lt;BN$194,0,10-(BN$195-LOG('Indicator Data'!R138))/(BN$195-BN$194)*10))),1)</f>
        <v>8.1</v>
      </c>
      <c r="BO135" s="55">
        <f t="shared" si="265"/>
        <v>7.7333333333333334</v>
      </c>
      <c r="BP135" s="56">
        <f>'Indicator Data'!Q138/'Indicator Data'!$CB138</f>
        <v>0.18839700504448145</v>
      </c>
      <c r="BQ135" s="56">
        <f>'Indicator Data'!R138/'Indicator Data'!$CB138</f>
        <v>0.17710288811652403</v>
      </c>
      <c r="BR135" s="55">
        <f t="shared" si="240"/>
        <v>1.9</v>
      </c>
      <c r="BS135" s="55">
        <f t="shared" si="241"/>
        <v>2.2000000000000002</v>
      </c>
      <c r="BT135" s="55">
        <f t="shared" si="242"/>
        <v>2.1</v>
      </c>
      <c r="BU135" s="55">
        <f t="shared" si="266"/>
        <v>5.6</v>
      </c>
      <c r="BV135" s="55">
        <f>ROUND(IF('Indicator Data'!S138=0,0,IF(LOG('Indicator Data'!S138)&gt;BV$195,10,IF(LOG('Indicator Data'!S138)&lt;BV$194,0,10-(BV$195-LOG('Indicator Data'!S138))/(BV$195-BV$194)*10))),1)</f>
        <v>5</v>
      </c>
      <c r="BW135" s="55">
        <f>ROUND(IF('Indicator Data'!T138=0,0,IF(LOG('Indicator Data'!T138)&gt;BW$195,10,IF(LOG('Indicator Data'!T138)&lt;BW$194,0,10-(BW$195-LOG('Indicator Data'!T138))/(BW$195-BW$194)*10))),1)</f>
        <v>5.7</v>
      </c>
      <c r="BX135" s="55">
        <f t="shared" si="267"/>
        <v>5.4666666666666659</v>
      </c>
      <c r="BY135" s="56">
        <f>'Indicator Data'!S138/'Indicator Data'!$CB138</f>
        <v>7.9274788620513747E-3</v>
      </c>
      <c r="BZ135" s="56">
        <f>'Indicator Data'!T138/'Indicator Data'!$CB138</f>
        <v>2.5768444880120027E-2</v>
      </c>
      <c r="CA135" s="55">
        <f t="shared" si="243"/>
        <v>0.1</v>
      </c>
      <c r="CB135" s="55">
        <f t="shared" si="244"/>
        <v>0.3</v>
      </c>
      <c r="CC135" s="55">
        <f t="shared" si="268"/>
        <v>0.23333333333333331</v>
      </c>
      <c r="CD135" s="55">
        <f t="shared" si="269"/>
        <v>3.3</v>
      </c>
      <c r="CE135" s="55">
        <f t="shared" si="270"/>
        <v>4.5999999999999996</v>
      </c>
      <c r="CF135" s="55">
        <f>ROUND(IF('Indicator Data'!U138=0,0,IF(LOG('Indicator Data'!U138)&gt;CF$195,10,IF(LOG('Indicator Data'!U138)&lt;CF$194,0,10-(CF$195-LOG('Indicator Data'!U138))/(CF$195-CF$194)*10))),1)</f>
        <v>7.9</v>
      </c>
      <c r="CG135" s="56">
        <f>'Indicator Data'!U138/'Indicator Data'!$CB138</f>
        <v>0.79741441992793016</v>
      </c>
      <c r="CH135" s="55">
        <f t="shared" si="245"/>
        <v>8.9</v>
      </c>
      <c r="CI135" s="55">
        <f t="shared" si="271"/>
        <v>8.4</v>
      </c>
      <c r="CJ135" s="55">
        <f>ROUND(IF('Indicator Data'!V138=0,0,IF(LOG('Indicator Data'!V138)&gt;CJ$195,10,IF(LOG('Indicator Data'!V138)&lt;CJ$194,0,10-(CJ$195-LOG('Indicator Data'!V138))/(CJ$195-CJ$194)*10))),1)</f>
        <v>7.8</v>
      </c>
      <c r="CK135" s="56">
        <f>IF('Indicator Data'!V138/'Indicator Data'!$CB138&gt;1,1,'Indicator Data'!V138/'Indicator Data'!$CB138)</f>
        <v>0.74389712335688885</v>
      </c>
      <c r="CL135" s="55">
        <f t="shared" si="246"/>
        <v>7.4</v>
      </c>
      <c r="CM135" s="55">
        <f t="shared" si="272"/>
        <v>7.6</v>
      </c>
      <c r="CN135" s="55">
        <f>ROUND(IF('Indicator Data'!W138=0,0,IF(LOG('Indicator Data'!W138)&gt;CN$195,10,IF(LOG('Indicator Data'!W138)&lt;CN$194,0,10-(CN$195-LOG('Indicator Data'!W138))/(CN$195-CN$194)*10))),1)</f>
        <v>8</v>
      </c>
      <c r="CO135" s="56">
        <f>'Indicator Data'!W138/'Indicator Data'!$CB138</f>
        <v>0.96049428399154557</v>
      </c>
      <c r="CP135" s="55">
        <f t="shared" si="247"/>
        <v>9.6</v>
      </c>
      <c r="CQ135" s="55">
        <f t="shared" si="273"/>
        <v>8.9</v>
      </c>
      <c r="CR135" s="55">
        <f t="shared" si="248"/>
        <v>7.7</v>
      </c>
      <c r="CS135" s="55">
        <f>IF('Indicator Data'!BR138="No data","x",ROUND(IF('Indicator Data'!BR138&gt;CS$195,0,IF('Indicator Data'!BR138&lt;CS$194,10,(CS$195-'Indicator Data'!BR138)/(CS$195-CS$194)*10)),1))</f>
        <v>1.9</v>
      </c>
      <c r="CT135" s="55">
        <f>IF('Indicator Data'!BS138="No data","x",ROUND(IF('Indicator Data'!BS138&gt;CT$195,0,IF('Indicator Data'!BS138&lt;CT$194,10,(CT$195-'Indicator Data'!BS138)/(CT$195-CT$194)*10)),1))</f>
        <v>0.6</v>
      </c>
      <c r="CU135" s="55" t="str">
        <f>IF('Indicator Data'!AC138="No data","x",ROUND(IF('Indicator Data'!AC138&gt;CU$195,0,IF('Indicator Data'!AC138&lt;CU$194,10,(CU$195-'Indicator Data'!AC138)/(CU$195-CU$194)*10)),1))</f>
        <v>x</v>
      </c>
      <c r="CV135" s="55">
        <f t="shared" si="249"/>
        <v>1.3</v>
      </c>
      <c r="CW135" s="55">
        <f>IF('Indicator Data'!X138="No data","x",ROUND(IF(LOG('Indicator Data'!X138)&gt;CW$195,10,IF(LOG('Indicator Data'!X138)&lt;CW$194,0,10-(CW$195-LOG('Indicator Data'!X138))/(CW$195-CW$194)*10)),1))</f>
        <v>5.8</v>
      </c>
      <c r="CX135" s="55">
        <f>IF('Indicator Data'!Y138="No data","x",ROUND(IF('Indicator Data'!Y138&gt;CX$195,10,IF('Indicator Data'!Y138&lt;CX$194,0,10-(CX$195-'Indicator Data'!Y138)/(CX$195-CX$194)*10)),1))</f>
        <v>4.4000000000000004</v>
      </c>
      <c r="CY135" s="55">
        <f>IF('Indicator Data'!Z138="No data","x",ROUND(IF('Indicator Data'!Z138&gt;CY$195,10,IF('Indicator Data'!Z138&lt;CY$194,0,10-(CY$195-'Indicator Data'!Z138)/(CY$195-CY$194)*10)),1))</f>
        <v>6.8</v>
      </c>
      <c r="CZ135" s="55">
        <f>IF('Indicator Data'!AA138="No data","x",ROUND(IF('Indicator Data'!AA138&gt;CZ$195,10,IF('Indicator Data'!AA138&lt;CZ$194,0,10-(CZ$195-'Indicator Data'!AA138)/(CZ$195-CZ$194)*10)),1))</f>
        <v>4.2</v>
      </c>
      <c r="DA135" s="55">
        <f t="shared" si="274"/>
        <v>5.3</v>
      </c>
      <c r="DB135" s="55">
        <f t="shared" si="275"/>
        <v>4</v>
      </c>
      <c r="DC135" s="55">
        <f>IF('Indicator Data'!AF138="No data","x",ROUND(IF('Indicator Data'!AF138&gt;DC$195,10,IF('Indicator Data'!AF138&lt;DC$194,0,10-(DC$195-'Indicator Data'!AF138)/(DC$195-DC$194)*10)),1))</f>
        <v>2.5</v>
      </c>
      <c r="DD135" s="55">
        <f>IF('Indicator Data'!AG138="No data","x",ROUND(IF('Indicator Data'!AG138&gt;DD$195,10,IF('Indicator Data'!AG138&lt;DD$194,0,10-(DD$195-'Indicator Data'!AG138)/(DD$195-DD$194)*10)),1))</f>
        <v>2.8</v>
      </c>
      <c r="DE135" s="55">
        <f t="shared" si="276"/>
        <v>4.4000000000000004</v>
      </c>
      <c r="DF135" s="55">
        <f>IF('Indicator Data'!AB138="No data","x",ROUND(IF('Indicator Data'!AB138&gt;DF$195,10,IF('Indicator Data'!AB138&lt;DF$194,0,10-(DF$195-'Indicator Data'!AB138)/(DF$195-DF$194)*10)),1))</f>
        <v>1.5</v>
      </c>
      <c r="DG135" s="55">
        <f t="shared" si="277"/>
        <v>1.3</v>
      </c>
      <c r="DH135" s="184">
        <f>IF('Indicator Data'!AD138="No data","x",'Indicator Data'!AD138/'Indicator Data'!$CA138)</f>
        <v>2.2724917813509669E-4</v>
      </c>
      <c r="DI135" s="55">
        <f t="shared" si="278"/>
        <v>7.7</v>
      </c>
      <c r="DJ135" s="55">
        <f>IF('Indicator Data'!AE138="No data","x",ROUND(IF('Indicator Data'!AE138&gt;DJ$195,0,IF('Indicator Data'!AE138&lt;DJ$194,10,(DJ$195-'Indicator Data'!AE138)/(DJ$195-DJ$194)*10)),1))</f>
        <v>2</v>
      </c>
      <c r="DK135" s="55">
        <f t="shared" si="279"/>
        <v>4.9000000000000004</v>
      </c>
      <c r="DL135" s="55">
        <f t="shared" si="280"/>
        <v>3.5</v>
      </c>
      <c r="DM135" s="57">
        <f t="shared" si="250"/>
        <v>5.4</v>
      </c>
      <c r="DN135" s="58">
        <f t="shared" si="251"/>
        <v>6.2</v>
      </c>
      <c r="DO135" s="55">
        <f>ROUND(IF('Indicator Data'!AH138=0,0,IF('Indicator Data'!AH138&gt;DO$195,10,IF('Indicator Data'!AH138&lt;DO$194,0,10-(DO$195-'Indicator Data'!AH138)/(DO$195-DO$194)*10))),1)</f>
        <v>0.4</v>
      </c>
      <c r="DP135" s="55">
        <f>ROUND(IF('Indicator Data'!AI138=0,0,IF(LOG('Indicator Data'!AI138)&gt;LOG(DP$195),10,IF(LOG('Indicator Data'!AI138)&lt;LOG(DP$194),0,10-(LOG(DP$195)-LOG('Indicator Data'!AI138))/(LOG(DP$195)-LOG(DP$194))*10))),1)</f>
        <v>0</v>
      </c>
      <c r="DQ135" s="57">
        <f t="shared" si="252"/>
        <v>0.2</v>
      </c>
      <c r="DR135" s="55">
        <f>'Indicator Data'!AJ138</f>
        <v>0</v>
      </c>
      <c r="DS135" s="55">
        <f>'Indicator Data'!AK138</f>
        <v>0</v>
      </c>
      <c r="DT135" s="57">
        <f t="shared" si="253"/>
        <v>0</v>
      </c>
      <c r="DU135" s="58">
        <f t="shared" si="254"/>
        <v>0.1</v>
      </c>
      <c r="DV135" s="15"/>
      <c r="DW135" s="103"/>
    </row>
    <row r="136" spans="1:127" s="4" customFormat="1" x14ac:dyDescent="0.25">
      <c r="A136" s="121" t="str">
        <f>'Indicator Data'!A139</f>
        <v>Papua New Guinea</v>
      </c>
      <c r="B136" s="59" t="str">
        <f>'Indicator Data'!B139</f>
        <v>PNG</v>
      </c>
      <c r="C136" s="55">
        <f>ROUND(IF('Indicator Data'!C139=0,0.1,IF(LOG('Indicator Data'!C139)&gt;C$195,10,IF(LOG('Indicator Data'!C139)&lt;C$194,0,10-(C$195-LOG('Indicator Data'!C139))/(C$195-C$194)*10))),1)</f>
        <v>8</v>
      </c>
      <c r="D136" s="55">
        <f>ROUND(IF('Indicator Data'!D139=0,0.1,IF(LOG('Indicator Data'!D139)&gt;D$195,10,IF(LOG('Indicator Data'!D139)&lt;D$194,0,10-(D$195-LOG('Indicator Data'!D139))/(D$195-D$194)*10))),1)</f>
        <v>10</v>
      </c>
      <c r="E136" s="55">
        <f t="shared" si="214"/>
        <v>9.3000000000000007</v>
      </c>
      <c r="F136" s="55">
        <f>IF('Indicator Data'!E139="No data",0.1,(ROUND(IF('Indicator Data'!E139=0,0,IF(LOG('Indicator Data'!E139)&gt;F$195,10,IF(LOG('Indicator Data'!E139)&lt;F$194,0,10-(F$195-LOG('Indicator Data'!E139))/(F$195-F$194)*10))),1)))</f>
        <v>6.4</v>
      </c>
      <c r="G136" s="55">
        <f>ROUND(IF('Indicator Data'!F139=0,0,IF(LOG('Indicator Data'!F139)&gt;G$195,10,IF(LOG('Indicator Data'!F139)&lt;G$194,0,10-(G$195-LOG('Indicator Data'!F139))/(G$195-G$194)*10))),1)</f>
        <v>7.6</v>
      </c>
      <c r="H136" s="55">
        <f>ROUND(IF('Indicator Data'!G139=0,0,IF(LOG('Indicator Data'!G139)&gt;H$195,10,IF(LOG('Indicator Data'!G139)&lt;H$194,0,10-(H$195-LOG('Indicator Data'!G139))/(H$195-H$194)*10))),1)</f>
        <v>3.5</v>
      </c>
      <c r="I136" s="55">
        <f>ROUND(IF('Indicator Data'!H139=0,0,IF(LOG('Indicator Data'!H139)&gt;I$195,10,IF(LOG('Indicator Data'!H139)&lt;I$194,0,10-(I$195-LOG('Indicator Data'!H139))/(I$195-I$194)*10))),1)</f>
        <v>0</v>
      </c>
      <c r="J136" s="55">
        <f t="shared" si="215"/>
        <v>1.9</v>
      </c>
      <c r="K136" s="55">
        <f>ROUND(IF('Indicator Data'!I139=0,0,IF(LOG('Indicator Data'!I139)&gt;K$195,10,IF(LOG('Indicator Data'!I139)&lt;K$194,0,10-(K$195-LOG('Indicator Data'!I139))/(K$195-K$194)*10))),1)</f>
        <v>5.9</v>
      </c>
      <c r="L136" s="55">
        <f t="shared" si="216"/>
        <v>4.2</v>
      </c>
      <c r="M136" s="55">
        <f>ROUND(IF('Indicator Data'!J139=0,0,IF(LOG('Indicator Data'!J139)&gt;M$195,10,IF(LOG('Indicator Data'!J139)&lt;M$194,0,10-(M$195-LOG('Indicator Data'!J139))/(M$195-M$194)*10))),1)</f>
        <v>9.8000000000000007</v>
      </c>
      <c r="N136" s="56">
        <f>'Indicator Data'!C139/'Indicator Data'!$CB139</f>
        <v>2.0113145992527361E-3</v>
      </c>
      <c r="O136" s="56">
        <f>'Indicator Data'!D139/'Indicator Data'!$CB139</f>
        <v>1.9493934598470498E-3</v>
      </c>
      <c r="P136" s="56">
        <f>IF(F136=0.1,"x",'Indicator Data'!E139/'Indicator Data'!$CB139)</f>
        <v>4.8471381689730829E-3</v>
      </c>
      <c r="Q136" s="56">
        <f>'Indicator Data'!F139/'Indicator Data'!$CB139</f>
        <v>4.6977508597384125E-5</v>
      </c>
      <c r="R136" s="56">
        <f>'Indicator Data'!G139/'Indicator Data'!$CB139</f>
        <v>3.1869343385861315E-4</v>
      </c>
      <c r="S136" s="56">
        <f>'Indicator Data'!H139/'Indicator Data'!$CB139</f>
        <v>0</v>
      </c>
      <c r="T136" s="56">
        <f>'Indicator Data'!I139/'Indicator Data'!$CB139</f>
        <v>1.2353755221363777E-3</v>
      </c>
      <c r="U136" s="56">
        <f>'Indicator Data'!J139/'Indicator Data'!$CB139</f>
        <v>1.1324712455858098E-2</v>
      </c>
      <c r="V136" s="55">
        <f t="shared" si="217"/>
        <v>10</v>
      </c>
      <c r="W136" s="55">
        <f t="shared" si="218"/>
        <v>10</v>
      </c>
      <c r="X136" s="55">
        <f t="shared" si="219"/>
        <v>10</v>
      </c>
      <c r="Y136" s="55">
        <f t="shared" si="220"/>
        <v>3.2</v>
      </c>
      <c r="Z136" s="55">
        <f t="shared" si="221"/>
        <v>9.3000000000000007</v>
      </c>
      <c r="AA136" s="55">
        <f t="shared" si="222"/>
        <v>0.2</v>
      </c>
      <c r="AB136" s="55">
        <f t="shared" si="223"/>
        <v>0</v>
      </c>
      <c r="AC136" s="55">
        <f t="shared" si="224"/>
        <v>0.1</v>
      </c>
      <c r="AD136" s="55">
        <f t="shared" si="225"/>
        <v>1.2</v>
      </c>
      <c r="AE136" s="55">
        <f t="shared" si="226"/>
        <v>0.7</v>
      </c>
      <c r="AF136" s="55">
        <f t="shared" si="227"/>
        <v>3.8</v>
      </c>
      <c r="AG136" s="55">
        <f>ROUND(IF('Indicator Data'!K139=0,0,IF('Indicator Data'!K139&gt;AG$195,10,IF('Indicator Data'!K139&lt;AG$194,0,10-(AG$195-'Indicator Data'!K139)/(AG$195-AG$194)*10))),1)</f>
        <v>1.9</v>
      </c>
      <c r="AH136" s="55">
        <f t="shared" si="228"/>
        <v>9</v>
      </c>
      <c r="AI136" s="55">
        <f t="shared" si="229"/>
        <v>10</v>
      </c>
      <c r="AJ136" s="55">
        <f t="shared" si="230"/>
        <v>1.9</v>
      </c>
      <c r="AK136" s="55">
        <f t="shared" si="231"/>
        <v>0</v>
      </c>
      <c r="AL136" s="55">
        <f t="shared" si="232"/>
        <v>1</v>
      </c>
      <c r="AM136" s="55">
        <f t="shared" si="233"/>
        <v>3.6</v>
      </c>
      <c r="AN136" s="55">
        <f t="shared" si="234"/>
        <v>8</v>
      </c>
      <c r="AO136" s="183">
        <f t="shared" si="235"/>
        <v>9.6999999999999993</v>
      </c>
      <c r="AP136" s="183">
        <f t="shared" si="255"/>
        <v>5</v>
      </c>
      <c r="AQ136" s="183">
        <f t="shared" si="236"/>
        <v>8.6</v>
      </c>
      <c r="AR136" s="183">
        <f t="shared" si="237"/>
        <v>2.6</v>
      </c>
      <c r="AS136" s="55">
        <f t="shared" si="238"/>
        <v>5</v>
      </c>
      <c r="AT136" s="55">
        <f>IF('Indicator Data'!L139="No data","x",IF('Indicator Data'!CC139&lt;1000,"x",ROUND((IF('Indicator Data'!L139&gt;AT$195,10,IF('Indicator Data'!L139&lt;AT$194,0,10-(AT$195-'Indicator Data'!L139)/(AT$195-AT$194)*10))),1)))</f>
        <v>0</v>
      </c>
      <c r="AU136" s="183">
        <f t="shared" si="239"/>
        <v>2.5</v>
      </c>
      <c r="AV136" s="55">
        <f>IF('Indicator Data'!M139="No data","x",ROUND(IF('Indicator Data'!M139=0,0,IF(LOG('Indicator Data'!M139)&gt;AV$195,10,IF(LOG('Indicator Data'!M139)&lt;AV$194,0,10-(AV$195-LOG('Indicator Data'!M139))/(AV$195-AV$194)*10))),1))</f>
        <v>7.8</v>
      </c>
      <c r="AW136" s="56">
        <f>IF(AV136="x","x",'Indicator Data'!M139/'Indicator Data'!$CB139)</f>
        <v>0.35483652765298301</v>
      </c>
      <c r="AX136" s="55">
        <f t="shared" si="256"/>
        <v>3.9</v>
      </c>
      <c r="AY136" s="55">
        <f t="shared" si="257"/>
        <v>6.2</v>
      </c>
      <c r="AZ136" s="55" t="str">
        <f>IF('Indicator Data'!N139="No data","x",ROUND(IF('Indicator Data'!N139=0,0,IF(LOG('Indicator Data'!N139)&gt;AZ$195,10,IF(LOG('Indicator Data'!N139)&lt;AZ$194,0,10-(AZ$195-LOG('Indicator Data'!N139))/(AZ$195-AZ$194)*10))),1))</f>
        <v>x</v>
      </c>
      <c r="BA136" s="56" t="str">
        <f>IF(AZ136="x","x",'Indicator Data'!N139/'Indicator Data'!$CB139)</f>
        <v>x</v>
      </c>
      <c r="BB136" s="55" t="str">
        <f t="shared" si="258"/>
        <v>x</v>
      </c>
      <c r="BC136" s="55" t="str">
        <f t="shared" si="259"/>
        <v>x</v>
      </c>
      <c r="BD136" s="55" t="str">
        <f>IF('Indicator Data'!O139="No data","x",ROUND(IF('Indicator Data'!O139=0,0,IF(LOG('Indicator Data'!O139)&gt;BD$195,10,IF(LOG('Indicator Data'!O139)&lt;BD$194,0,10-(BD$195-LOG('Indicator Data'!O139))/(BD$195-BD$194)*10))),1))</f>
        <v>x</v>
      </c>
      <c r="BE136" s="56" t="str">
        <f>IF(BD136="x","x",'Indicator Data'!O139/'Indicator Data'!$CB139)</f>
        <v>x</v>
      </c>
      <c r="BF136" s="55" t="str">
        <f t="shared" si="260"/>
        <v>x</v>
      </c>
      <c r="BG136" s="55" t="str">
        <f t="shared" si="261"/>
        <v>x</v>
      </c>
      <c r="BH136" s="55" t="str">
        <f>IF('Indicator Data'!P139="No data","x",ROUND(IF('Indicator Data'!P139=0,0,IF(LOG('Indicator Data'!P139)&gt;BH$195,10,IF(LOG('Indicator Data'!P139)&lt;BH$194,0,10-(BH$195-LOG('Indicator Data'!P139))/(BH$195-BH$194)*10))),1))</f>
        <v>x</v>
      </c>
      <c r="BI136" s="56" t="str">
        <f>IF(BH136="x","x",'Indicator Data'!P139/'Indicator Data'!$CB139)</f>
        <v>x</v>
      </c>
      <c r="BJ136" s="55" t="str">
        <f t="shared" si="262"/>
        <v>x</v>
      </c>
      <c r="BK136" s="55" t="str">
        <f t="shared" si="263"/>
        <v>x</v>
      </c>
      <c r="BL136" s="55">
        <f t="shared" si="264"/>
        <v>6.2</v>
      </c>
      <c r="BM136" s="55">
        <f>ROUND(IF('Indicator Data'!Q139=0,0,IF(LOG('Indicator Data'!Q139)&gt;BM$195,10,IF(LOG('Indicator Data'!Q139)&lt;BM$194,0,10-(BM$195-LOG('Indicator Data'!Q139))/(BM$195-BM$194)*10))),1)</f>
        <v>6.4</v>
      </c>
      <c r="BN136" s="55">
        <f>ROUND(IF('Indicator Data'!R139=0,0,IF(LOG('Indicator Data'!R139)&gt;BN$195,10,IF(LOG('Indicator Data'!R139)&lt;BN$194,0,10-(BN$195-LOG('Indicator Data'!R139))/(BN$195-BN$194)*10))),1)</f>
        <v>9.6</v>
      </c>
      <c r="BO136" s="55">
        <f t="shared" si="265"/>
        <v>8.5333333333333332</v>
      </c>
      <c r="BP136" s="56">
        <f>'Indicator Data'!Q139/'Indicator Data'!$CB139</f>
        <v>3.7059903312404566E-2</v>
      </c>
      <c r="BQ136" s="56">
        <f>'Indicator Data'!R139/'Indicator Data'!$CB139</f>
        <v>0.73205495395960041</v>
      </c>
      <c r="BR136" s="55">
        <f t="shared" si="240"/>
        <v>0.4</v>
      </c>
      <c r="BS136" s="55">
        <f t="shared" si="241"/>
        <v>9.1999999999999993</v>
      </c>
      <c r="BT136" s="55">
        <f t="shared" si="242"/>
        <v>6.2666666666666657</v>
      </c>
      <c r="BU136" s="55">
        <f t="shared" si="266"/>
        <v>7.6</v>
      </c>
      <c r="BV136" s="55">
        <f>ROUND(IF('Indicator Data'!S139=0,0,IF(LOG('Indicator Data'!S139)&gt;BV$195,10,IF(LOG('Indicator Data'!S139)&lt;BV$194,0,10-(BV$195-LOG('Indicator Data'!S139))/(BV$195-BV$194)*10))),1)</f>
        <v>5.7</v>
      </c>
      <c r="BW136" s="55">
        <f>ROUND(IF('Indicator Data'!T139=0,0,IF(LOG('Indicator Data'!T139)&gt;BW$195,10,IF(LOG('Indicator Data'!T139)&lt;BW$194,0,10-(BW$195-LOG('Indicator Data'!T139))/(BW$195-BW$194)*10))),1)</f>
        <v>8.1</v>
      </c>
      <c r="BX136" s="55">
        <f t="shared" si="267"/>
        <v>7.3</v>
      </c>
      <c r="BY136" s="56">
        <f>'Indicator Data'!S139/'Indicator Data'!$CB139</f>
        <v>1.2102617893951289E-2</v>
      </c>
      <c r="BZ136" s="56">
        <f>'Indicator Data'!T139/'Indicator Data'!$CB139</f>
        <v>0.63585192523392942</v>
      </c>
      <c r="CA136" s="55">
        <f t="shared" si="243"/>
        <v>0.2</v>
      </c>
      <c r="CB136" s="55">
        <f t="shared" si="244"/>
        <v>6.4</v>
      </c>
      <c r="CC136" s="55">
        <f t="shared" si="268"/>
        <v>4.333333333333333</v>
      </c>
      <c r="CD136" s="55">
        <f t="shared" si="269"/>
        <v>6</v>
      </c>
      <c r="CE136" s="55">
        <f t="shared" si="270"/>
        <v>6.9</v>
      </c>
      <c r="CF136" s="55">
        <f>ROUND(IF('Indicator Data'!U139=0,0,IF(LOG('Indicator Data'!U139)&gt;CF$195,10,IF(LOG('Indicator Data'!U139)&lt;CF$194,0,10-(CF$195-LOG('Indicator Data'!U139))/(CF$195-CF$194)*10))),1)</f>
        <v>7.8</v>
      </c>
      <c r="CG136" s="56">
        <f>'Indicator Data'!U139/'Indicator Data'!$CB139</f>
        <v>0.35803888555957086</v>
      </c>
      <c r="CH136" s="55">
        <f t="shared" si="245"/>
        <v>4</v>
      </c>
      <c r="CI136" s="55">
        <f t="shared" si="271"/>
        <v>6.3</v>
      </c>
      <c r="CJ136" s="55">
        <f>ROUND(IF('Indicator Data'!V139=0,0,IF(LOG('Indicator Data'!V139)&gt;CJ$195,10,IF(LOG('Indicator Data'!V139)&lt;CJ$194,0,10-(CJ$195-LOG('Indicator Data'!V139))/(CJ$195-CJ$194)*10))),1)</f>
        <v>7.6</v>
      </c>
      <c r="CK136" s="56">
        <f>IF('Indicator Data'!V139/'Indicator Data'!$CB139&gt;1,1,'Indicator Data'!V139/'Indicator Data'!$CB139)</f>
        <v>0.27358905130448458</v>
      </c>
      <c r="CL136" s="55">
        <f t="shared" si="246"/>
        <v>2.7</v>
      </c>
      <c r="CM136" s="55">
        <f t="shared" si="272"/>
        <v>5.7</v>
      </c>
      <c r="CN136" s="55">
        <f>ROUND(IF('Indicator Data'!W139=0,0,IF(LOG('Indicator Data'!W139)&gt;CN$195,10,IF(LOG('Indicator Data'!W139)&lt;CN$194,0,10-(CN$195-LOG('Indicator Data'!W139))/(CN$195-CN$194)*10))),1)</f>
        <v>8.1999999999999993</v>
      </c>
      <c r="CO136" s="56">
        <f>'Indicator Data'!W139/'Indicator Data'!$CB139</f>
        <v>0.77778496177934164</v>
      </c>
      <c r="CP136" s="55">
        <f t="shared" si="247"/>
        <v>7.8</v>
      </c>
      <c r="CQ136" s="55">
        <f t="shared" si="273"/>
        <v>8</v>
      </c>
      <c r="CR136" s="55">
        <f t="shared" si="248"/>
        <v>6.8</v>
      </c>
      <c r="CS136" s="55">
        <f>IF('Indicator Data'!BR139="No data","x",ROUND(IF('Indicator Data'!BR139&gt;CS$195,0,IF('Indicator Data'!BR139&lt;CS$194,10,(CS$195-'Indicator Data'!BR139)/(CS$195-CS$194)*10)),1))</f>
        <v>9.6999999999999993</v>
      </c>
      <c r="CT136" s="55">
        <f>IF('Indicator Data'!BS139="No data","x",ROUND(IF('Indicator Data'!BS139&gt;CT$195,0,IF('Indicator Data'!BS139&lt;CT$194,10,(CT$195-'Indicator Data'!BS139)/(CT$195-CT$194)*10)),1))</f>
        <v>9.8000000000000007</v>
      </c>
      <c r="CU136" s="55" t="str">
        <f>IF('Indicator Data'!AC139="No data","x",ROUND(IF('Indicator Data'!AC139&gt;CU$195,0,IF('Indicator Data'!AC139&lt;CU$194,10,(CU$195-'Indicator Data'!AC139)/(CU$195-CU$194)*10)),1))</f>
        <v>x</v>
      </c>
      <c r="CV136" s="55">
        <f t="shared" si="249"/>
        <v>9.8000000000000007</v>
      </c>
      <c r="CW136" s="55">
        <f>IF('Indicator Data'!X139="No data","x",ROUND(IF(LOG('Indicator Data'!X139)&gt;CW$195,10,IF(LOG('Indicator Data'!X139)&lt;CW$194,0,10-(CW$195-LOG('Indicator Data'!X139))/(CW$195-CW$194)*10)),1))</f>
        <v>4.3</v>
      </c>
      <c r="CX136" s="55">
        <f>IF('Indicator Data'!Y139="No data","x",ROUND(IF('Indicator Data'!Y139&gt;CX$195,10,IF('Indicator Data'!Y139&lt;CX$194,0,10-(CX$195-'Indicator Data'!Y139)/(CX$195-CX$194)*10)),1))</f>
        <v>5</v>
      </c>
      <c r="CY136" s="55">
        <f>IF('Indicator Data'!Z139="No data","x",ROUND(IF('Indicator Data'!Z139&gt;CY$195,10,IF('Indicator Data'!Z139&lt;CY$194,0,10-(CY$195-'Indicator Data'!Z139)/(CY$195-CY$194)*10)),1))</f>
        <v>1.3</v>
      </c>
      <c r="CZ136" s="55" t="str">
        <f>IF('Indicator Data'!AA139="No data","x",ROUND(IF('Indicator Data'!AA139&gt;CZ$195,10,IF('Indicator Data'!AA139&lt;CZ$194,0,10-(CZ$195-'Indicator Data'!AA139)/(CZ$195-CZ$194)*10)),1))</f>
        <v>x</v>
      </c>
      <c r="DA136" s="55">
        <f t="shared" si="274"/>
        <v>3.5</v>
      </c>
      <c r="DB136" s="55">
        <f t="shared" si="275"/>
        <v>5.6</v>
      </c>
      <c r="DC136" s="55" t="str">
        <f>IF('Indicator Data'!AF139="No data","x",ROUND(IF('Indicator Data'!AF139&gt;DC$195,10,IF('Indicator Data'!AF139&lt;DC$194,0,10-(DC$195-'Indicator Data'!AF139)/(DC$195-DC$194)*10)),1))</f>
        <v>x</v>
      </c>
      <c r="DD136" s="55">
        <f>IF('Indicator Data'!AG139="No data","x",ROUND(IF('Indicator Data'!AG139&gt;DD$195,10,IF('Indicator Data'!AG139&lt;DD$194,0,10-(DD$195-'Indicator Data'!AG139)/(DD$195-DD$194)*10)),1))</f>
        <v>5</v>
      </c>
      <c r="DE136" s="55">
        <f t="shared" si="276"/>
        <v>3.9</v>
      </c>
      <c r="DF136" s="55">
        <f>IF('Indicator Data'!AB139="No data","x",ROUND(IF('Indicator Data'!AB139&gt;DF$195,10,IF('Indicator Data'!AB139&lt;DF$194,0,10-(DF$195-'Indicator Data'!AB139)/(DF$195-DF$194)*10)),1))</f>
        <v>4.8</v>
      </c>
      <c r="DG136" s="55">
        <f t="shared" si="277"/>
        <v>8.1</v>
      </c>
      <c r="DH136" s="184">
        <f>IF('Indicator Data'!AD139="No data","x",'Indicator Data'!AD139/'Indicator Data'!$CA139)</f>
        <v>1.1736395096739231E-5</v>
      </c>
      <c r="DI136" s="55">
        <f t="shared" si="278"/>
        <v>9.9</v>
      </c>
      <c r="DJ136" s="55">
        <f>IF('Indicator Data'!AE139="No data","x",ROUND(IF('Indicator Data'!AE139&gt;DJ$195,0,IF('Indicator Data'!AE139&lt;DJ$194,10,(DJ$195-'Indicator Data'!AE139)/(DJ$195-DJ$194)*10)),1))</f>
        <v>8</v>
      </c>
      <c r="DK136" s="55">
        <f t="shared" si="279"/>
        <v>9</v>
      </c>
      <c r="DL136" s="55">
        <f t="shared" si="280"/>
        <v>7</v>
      </c>
      <c r="DM136" s="57">
        <f t="shared" si="250"/>
        <v>6.4</v>
      </c>
      <c r="DN136" s="58">
        <f t="shared" si="251"/>
        <v>6.7</v>
      </c>
      <c r="DO136" s="55">
        <f>ROUND(IF('Indicator Data'!AH139=0,0,IF('Indicator Data'!AH139&gt;DO$195,10,IF('Indicator Data'!AH139&lt;DO$194,0,10-(DO$195-'Indicator Data'!AH139)/(DO$195-DO$194)*10))),1)</f>
        <v>4.8</v>
      </c>
      <c r="DP136" s="55">
        <f>ROUND(IF('Indicator Data'!AI139=0,0,IF(LOG('Indicator Data'!AI139)&gt;LOG(DP$195),10,IF(LOG('Indicator Data'!AI139)&lt;LOG(DP$194),0,10-(LOG(DP$195)-LOG('Indicator Data'!AI139))/(LOG(DP$195)-LOG(DP$194))*10))),1)</f>
        <v>4.4000000000000004</v>
      </c>
      <c r="DQ136" s="57">
        <f t="shared" si="252"/>
        <v>4.5999999999999996</v>
      </c>
      <c r="DR136" s="55">
        <f>'Indicator Data'!AJ139</f>
        <v>0</v>
      </c>
      <c r="DS136" s="55">
        <f>'Indicator Data'!AK139</f>
        <v>0</v>
      </c>
      <c r="DT136" s="57">
        <f t="shared" si="253"/>
        <v>0</v>
      </c>
      <c r="DU136" s="58">
        <f t="shared" si="254"/>
        <v>3.2</v>
      </c>
      <c r="DV136" s="15"/>
      <c r="DW136" s="103"/>
    </row>
    <row r="137" spans="1:127" s="4" customFormat="1" x14ac:dyDescent="0.25">
      <c r="A137" s="121" t="str">
        <f>'Indicator Data'!A140</f>
        <v>Paraguay</v>
      </c>
      <c r="B137" s="54" t="str">
        <f>'Indicator Data'!B140</f>
        <v>PRY</v>
      </c>
      <c r="C137" s="55">
        <f>ROUND(IF('Indicator Data'!C140=0,0.1,IF(LOG('Indicator Data'!C140)&gt;C$195,10,IF(LOG('Indicator Data'!C140)&lt;C$194,0,10-(C$195-LOG('Indicator Data'!C140))/(C$195-C$194)*10))),1)</f>
        <v>0</v>
      </c>
      <c r="D137" s="55">
        <f>ROUND(IF('Indicator Data'!D140=0,0.1,IF(LOG('Indicator Data'!D140)&gt;D$195,10,IF(LOG('Indicator Data'!D140)&lt;D$194,0,10-(D$195-LOG('Indicator Data'!D140))/(D$195-D$194)*10))),1)</f>
        <v>0.1</v>
      </c>
      <c r="E137" s="55">
        <f t="shared" si="214"/>
        <v>0.1</v>
      </c>
      <c r="F137" s="55">
        <f>IF('Indicator Data'!E140="No data",0.1,(ROUND(IF('Indicator Data'!E140=0,0,IF(LOG('Indicator Data'!E140)&gt;F$195,10,IF(LOG('Indicator Data'!E140)&lt;F$194,0,10-(F$195-LOG('Indicator Data'!E140))/(F$195-F$194)*10))),1)))</f>
        <v>6.2</v>
      </c>
      <c r="G137" s="55">
        <f>ROUND(IF('Indicator Data'!F140=0,0,IF(LOG('Indicator Data'!F140)&gt;G$195,10,IF(LOG('Indicator Data'!F140)&lt;G$194,0,10-(G$195-LOG('Indicator Data'!F140))/(G$195-G$194)*10))),1)</f>
        <v>0</v>
      </c>
      <c r="H137" s="55">
        <f>ROUND(IF('Indicator Data'!G140=0,0,IF(LOG('Indicator Data'!G140)&gt;H$195,10,IF(LOG('Indicator Data'!G140)&lt;H$194,0,10-(H$195-LOG('Indicator Data'!G140))/(H$195-H$194)*10))),1)</f>
        <v>0</v>
      </c>
      <c r="I137" s="55">
        <f>ROUND(IF('Indicator Data'!H140=0,0,IF(LOG('Indicator Data'!H140)&gt;I$195,10,IF(LOG('Indicator Data'!H140)&lt;I$194,0,10-(I$195-LOG('Indicator Data'!H140))/(I$195-I$194)*10))),1)</f>
        <v>0</v>
      </c>
      <c r="J137" s="55">
        <f t="shared" si="215"/>
        <v>0</v>
      </c>
      <c r="K137" s="55">
        <f>ROUND(IF('Indicator Data'!I140=0,0,IF(LOG('Indicator Data'!I140)&gt;K$195,10,IF(LOG('Indicator Data'!I140)&lt;K$194,0,10-(K$195-LOG('Indicator Data'!I140))/(K$195-K$194)*10))),1)</f>
        <v>0</v>
      </c>
      <c r="L137" s="55">
        <f t="shared" si="216"/>
        <v>0</v>
      </c>
      <c r="M137" s="55">
        <f>ROUND(IF('Indicator Data'!J140=0,0,IF(LOG('Indicator Data'!J140)&gt;M$195,10,IF(LOG('Indicator Data'!J140)&lt;M$194,0,10-(M$195-LOG('Indicator Data'!J140))/(M$195-M$194)*10))),1)</f>
        <v>9.3000000000000007</v>
      </c>
      <c r="N137" s="56">
        <f>'Indicator Data'!C140/'Indicator Data'!$CB140</f>
        <v>1.2169526670892242E-7</v>
      </c>
      <c r="O137" s="56">
        <f>'Indicator Data'!D140/'Indicator Data'!$CB140</f>
        <v>0</v>
      </c>
      <c r="P137" s="56">
        <f>IF(F137=0.1,"x",'Indicator Data'!E140/'Indicator Data'!$CB140)</f>
        <v>4.4146435577070934E-3</v>
      </c>
      <c r="Q137" s="56">
        <f>'Indicator Data'!F140/'Indicator Data'!$CB140</f>
        <v>0</v>
      </c>
      <c r="R137" s="56">
        <f>'Indicator Data'!G140/'Indicator Data'!$CB140</f>
        <v>0</v>
      </c>
      <c r="S137" s="56">
        <f>'Indicator Data'!H140/'Indicator Data'!$CB140</f>
        <v>0</v>
      </c>
      <c r="T137" s="56">
        <f>'Indicator Data'!I140/'Indicator Data'!$CB140</f>
        <v>0</v>
      </c>
      <c r="U137" s="56">
        <f>'Indicator Data'!J140/'Indicator Data'!$CB140</f>
        <v>7.6729101078007915E-3</v>
      </c>
      <c r="V137" s="55">
        <f t="shared" si="217"/>
        <v>0</v>
      </c>
      <c r="W137" s="55">
        <f t="shared" si="218"/>
        <v>0</v>
      </c>
      <c r="X137" s="55">
        <f t="shared" si="219"/>
        <v>0</v>
      </c>
      <c r="Y137" s="55">
        <f t="shared" si="220"/>
        <v>2.9</v>
      </c>
      <c r="Z137" s="55">
        <f t="shared" si="221"/>
        <v>0</v>
      </c>
      <c r="AA137" s="55">
        <f t="shared" si="222"/>
        <v>0</v>
      </c>
      <c r="AB137" s="55">
        <f t="shared" si="223"/>
        <v>0</v>
      </c>
      <c r="AC137" s="55">
        <f t="shared" si="224"/>
        <v>0</v>
      </c>
      <c r="AD137" s="55">
        <f t="shared" si="225"/>
        <v>0</v>
      </c>
      <c r="AE137" s="55">
        <f t="shared" si="226"/>
        <v>0</v>
      </c>
      <c r="AF137" s="55">
        <f t="shared" si="227"/>
        <v>2.6</v>
      </c>
      <c r="AG137" s="55">
        <f>ROUND(IF('Indicator Data'!K140=0,0,IF('Indicator Data'!K140&gt;AG$195,10,IF('Indicator Data'!K140&lt;AG$194,0,10-(AG$195-'Indicator Data'!K140)/(AG$195-AG$194)*10))),1)</f>
        <v>6.7</v>
      </c>
      <c r="AH137" s="55">
        <f t="shared" si="228"/>
        <v>0</v>
      </c>
      <c r="AI137" s="55">
        <f t="shared" si="229"/>
        <v>0.1</v>
      </c>
      <c r="AJ137" s="55">
        <f t="shared" si="230"/>
        <v>0</v>
      </c>
      <c r="AK137" s="55">
        <f t="shared" si="231"/>
        <v>0</v>
      </c>
      <c r="AL137" s="55">
        <f t="shared" si="232"/>
        <v>0</v>
      </c>
      <c r="AM137" s="55">
        <f t="shared" si="233"/>
        <v>0</v>
      </c>
      <c r="AN137" s="55">
        <f t="shared" si="234"/>
        <v>7.2</v>
      </c>
      <c r="AO137" s="183">
        <f t="shared" si="235"/>
        <v>0.1</v>
      </c>
      <c r="AP137" s="183">
        <f t="shared" si="255"/>
        <v>4.8</v>
      </c>
      <c r="AQ137" s="183">
        <f t="shared" si="236"/>
        <v>0</v>
      </c>
      <c r="AR137" s="183">
        <f t="shared" si="237"/>
        <v>0</v>
      </c>
      <c r="AS137" s="55">
        <f t="shared" si="238"/>
        <v>7</v>
      </c>
      <c r="AT137" s="55">
        <f>IF('Indicator Data'!L140="No data","x",IF('Indicator Data'!CC140&lt;1000,"x",ROUND((IF('Indicator Data'!L140&gt;AT$195,10,IF('Indicator Data'!L140&lt;AT$194,0,10-(AT$195-'Indicator Data'!L140)/(AT$195-AT$194)*10))),1)))</f>
        <v>0</v>
      </c>
      <c r="AU137" s="183">
        <f t="shared" si="239"/>
        <v>3.5</v>
      </c>
      <c r="AV137" s="55" t="str">
        <f>IF('Indicator Data'!M140="No data","x",ROUND(IF('Indicator Data'!M140=0,0,IF(LOG('Indicator Data'!M140)&gt;AV$195,10,IF(LOG('Indicator Data'!M140)&lt;AV$194,0,10-(AV$195-LOG('Indicator Data'!M140))/(AV$195-AV$194)*10))),1))</f>
        <v>x</v>
      </c>
      <c r="AW137" s="56" t="str">
        <f>IF(AV137="x","x",'Indicator Data'!M140/'Indicator Data'!$CB140)</f>
        <v>x</v>
      </c>
      <c r="AX137" s="55" t="str">
        <f t="shared" si="256"/>
        <v>x</v>
      </c>
      <c r="AY137" s="55" t="str">
        <f t="shared" si="257"/>
        <v>x</v>
      </c>
      <c r="AZ137" s="55" t="str">
        <f>IF('Indicator Data'!N140="No data","x",ROUND(IF('Indicator Data'!N140=0,0,IF(LOG('Indicator Data'!N140)&gt;AZ$195,10,IF(LOG('Indicator Data'!N140)&lt;AZ$194,0,10-(AZ$195-LOG('Indicator Data'!N140))/(AZ$195-AZ$194)*10))),1))</f>
        <v>x</v>
      </c>
      <c r="BA137" s="56" t="str">
        <f>IF(AZ137="x","x",'Indicator Data'!N140/'Indicator Data'!$CB140)</f>
        <v>x</v>
      </c>
      <c r="BB137" s="55" t="str">
        <f t="shared" si="258"/>
        <v>x</v>
      </c>
      <c r="BC137" s="55" t="str">
        <f t="shared" si="259"/>
        <v>x</v>
      </c>
      <c r="BD137" s="55" t="str">
        <f>IF('Indicator Data'!O140="No data","x",ROUND(IF('Indicator Data'!O140=0,0,IF(LOG('Indicator Data'!O140)&gt;BD$195,10,IF(LOG('Indicator Data'!O140)&lt;BD$194,0,10-(BD$195-LOG('Indicator Data'!O140))/(BD$195-BD$194)*10))),1))</f>
        <v>x</v>
      </c>
      <c r="BE137" s="56" t="str">
        <f>IF(BD137="x","x",'Indicator Data'!O140/'Indicator Data'!$CB140)</f>
        <v>x</v>
      </c>
      <c r="BF137" s="55" t="str">
        <f t="shared" si="260"/>
        <v>x</v>
      </c>
      <c r="BG137" s="55" t="str">
        <f t="shared" si="261"/>
        <v>x</v>
      </c>
      <c r="BH137" s="55" t="str">
        <f>IF('Indicator Data'!P140="No data","x",ROUND(IF('Indicator Data'!P140=0,0,IF(LOG('Indicator Data'!P140)&gt;BH$195,10,IF(LOG('Indicator Data'!P140)&lt;BH$194,0,10-(BH$195-LOG('Indicator Data'!P140))/(BH$195-BH$194)*10))),1))</f>
        <v>x</v>
      </c>
      <c r="BI137" s="56" t="str">
        <f>IF(BH137="x","x",'Indicator Data'!P140/'Indicator Data'!$CB140)</f>
        <v>x</v>
      </c>
      <c r="BJ137" s="55" t="str">
        <f t="shared" si="262"/>
        <v>x</v>
      </c>
      <c r="BK137" s="55" t="str">
        <f t="shared" si="263"/>
        <v>x</v>
      </c>
      <c r="BL137" s="55" t="str">
        <f t="shared" si="264"/>
        <v>x</v>
      </c>
      <c r="BM137" s="55">
        <f>ROUND(IF('Indicator Data'!Q140=0,0,IF(LOG('Indicator Data'!Q140)&gt;BM$195,10,IF(LOG('Indicator Data'!Q140)&lt;BM$194,0,10-(BM$195-LOG('Indicator Data'!Q140))/(BM$195-BM$194)*10))),1)</f>
        <v>5.9</v>
      </c>
      <c r="BN137" s="55">
        <f>ROUND(IF('Indicator Data'!R140=0,0,IF(LOG('Indicator Data'!R140)&gt;BN$195,10,IF(LOG('Indicator Data'!R140)&lt;BN$194,0,10-(BN$195-LOG('Indicator Data'!R140))/(BN$195-BN$194)*10))),1)</f>
        <v>8.3000000000000007</v>
      </c>
      <c r="BO137" s="55">
        <f t="shared" si="265"/>
        <v>7.5</v>
      </c>
      <c r="BP137" s="56">
        <f>'Indicator Data'!Q140/'Indicator Data'!$CB140</f>
        <v>2.1282220074578102E-2</v>
      </c>
      <c r="BQ137" s="56">
        <f>'Indicator Data'!R140/'Indicator Data'!$CB140</f>
        <v>0.14561943538039937</v>
      </c>
      <c r="BR137" s="55">
        <f t="shared" si="240"/>
        <v>0.2</v>
      </c>
      <c r="BS137" s="55">
        <f t="shared" si="241"/>
        <v>1.8</v>
      </c>
      <c r="BT137" s="55">
        <f t="shared" si="242"/>
        <v>1.2666666666666666</v>
      </c>
      <c r="BU137" s="55">
        <f t="shared" si="266"/>
        <v>5.0999999999999996</v>
      </c>
      <c r="BV137" s="55">
        <f>ROUND(IF('Indicator Data'!S140=0,0,IF(LOG('Indicator Data'!S140)&gt;BV$195,10,IF(LOG('Indicator Data'!S140)&lt;BV$194,0,10-(BV$195-LOG('Indicator Data'!S140))/(BV$195-BV$194)*10))),1)</f>
        <v>0</v>
      </c>
      <c r="BW137" s="55">
        <f>ROUND(IF('Indicator Data'!T140=0,0,IF(LOG('Indicator Data'!T140)&gt;BW$195,10,IF(LOG('Indicator Data'!T140)&lt;BW$194,0,10-(BW$195-LOG('Indicator Data'!T140))/(BW$195-BW$194)*10))),1)</f>
        <v>0</v>
      </c>
      <c r="BX137" s="55">
        <f t="shared" si="267"/>
        <v>0</v>
      </c>
      <c r="BY137" s="56">
        <f>'Indicator Data'!S140/'Indicator Data'!$CB140</f>
        <v>7.5526715763060001E-7</v>
      </c>
      <c r="BZ137" s="56">
        <f>'Indicator Data'!T140/'Indicator Data'!$CB140</f>
        <v>0</v>
      </c>
      <c r="CA137" s="55">
        <f t="shared" si="243"/>
        <v>0</v>
      </c>
      <c r="CB137" s="55">
        <f t="shared" si="244"/>
        <v>0</v>
      </c>
      <c r="CC137" s="55">
        <f t="shared" si="268"/>
        <v>0</v>
      </c>
      <c r="CD137" s="55">
        <f t="shared" si="269"/>
        <v>0</v>
      </c>
      <c r="CE137" s="55">
        <f t="shared" si="270"/>
        <v>2.9</v>
      </c>
      <c r="CF137" s="55">
        <f>ROUND(IF('Indicator Data'!U140=0,0,IF(LOG('Indicator Data'!U140)&gt;CF$195,10,IF(LOG('Indicator Data'!U140)&lt;CF$194,0,10-(CF$195-LOG('Indicator Data'!U140))/(CF$195-CF$194)*10))),1)</f>
        <v>8.1999999999999993</v>
      </c>
      <c r="CG137" s="56">
        <f>'Indicator Data'!U140/'Indicator Data'!$CB140</f>
        <v>0.81518174597827786</v>
      </c>
      <c r="CH137" s="55">
        <f t="shared" si="245"/>
        <v>9.1</v>
      </c>
      <c r="CI137" s="55">
        <f t="shared" si="271"/>
        <v>8.6999999999999993</v>
      </c>
      <c r="CJ137" s="55">
        <f>ROUND(IF('Indicator Data'!V140=0,0,IF(LOG('Indicator Data'!V140)&gt;CJ$195,10,IF(LOG('Indicator Data'!V140)&lt;CJ$194,0,10-(CJ$195-LOG('Indicator Data'!V140))/(CJ$195-CJ$194)*10))),1)</f>
        <v>8.3000000000000007</v>
      </c>
      <c r="CK137" s="56">
        <f>IF('Indicator Data'!V140/'Indicator Data'!$CB140&gt;1,1,'Indicator Data'!V140/'Indicator Data'!$CB140)</f>
        <v>0.99395666876882693</v>
      </c>
      <c r="CL137" s="55">
        <f t="shared" si="246"/>
        <v>9.9</v>
      </c>
      <c r="CM137" s="55">
        <f t="shared" si="272"/>
        <v>9.3000000000000007</v>
      </c>
      <c r="CN137" s="55">
        <f>ROUND(IF('Indicator Data'!W140=0,0,IF(LOG('Indicator Data'!W140)&gt;CN$195,10,IF(LOG('Indicator Data'!W140)&lt;CN$194,0,10-(CN$195-LOG('Indicator Data'!W140))/(CN$195-CN$194)*10))),1)</f>
        <v>8.1999999999999993</v>
      </c>
      <c r="CO137" s="56">
        <f>'Indicator Data'!W140/'Indicator Data'!$CB140</f>
        <v>0.86559227701416919</v>
      </c>
      <c r="CP137" s="55">
        <f t="shared" si="247"/>
        <v>8.6999999999999993</v>
      </c>
      <c r="CQ137" s="55">
        <f t="shared" si="273"/>
        <v>8.5</v>
      </c>
      <c r="CR137" s="55">
        <f t="shared" si="248"/>
        <v>8</v>
      </c>
      <c r="CS137" s="55">
        <f>IF('Indicator Data'!BR140="No data","x",ROUND(IF('Indicator Data'!BR140&gt;CS$195,0,IF('Indicator Data'!BR140&lt;CS$194,10,(CS$195-'Indicator Data'!BR140)/(CS$195-CS$194)*10)),1))</f>
        <v>1.1000000000000001</v>
      </c>
      <c r="CT137" s="55">
        <f>IF('Indicator Data'!BS140="No data","x",ROUND(IF('Indicator Data'!BS140&gt;CT$195,0,IF('Indicator Data'!BS140&lt;CT$194,10,(CT$195-'Indicator Data'!BS140)/(CT$195-CT$194)*10)),1))</f>
        <v>0.1</v>
      </c>
      <c r="CU137" s="55">
        <f>IF('Indicator Data'!AC140="No data","x",ROUND(IF('Indicator Data'!AC140&gt;CU$195,0,IF('Indicator Data'!AC140&lt;CU$194,10,(CU$195-'Indicator Data'!AC140)/(CU$195-CU$194)*10)),1))</f>
        <v>2</v>
      </c>
      <c r="CV137" s="55">
        <f t="shared" si="249"/>
        <v>1.1000000000000001</v>
      </c>
      <c r="CW137" s="55">
        <f>IF('Indicator Data'!X140="No data","x",ROUND(IF(LOG('Indicator Data'!X140)&gt;CW$195,10,IF(LOG('Indicator Data'!X140)&lt;CW$194,0,10-(CW$195-LOG('Indicator Data'!X140))/(CW$195-CW$194)*10)),1))</f>
        <v>4.0999999999999996</v>
      </c>
      <c r="CX137" s="55">
        <f>IF('Indicator Data'!Y140="No data","x",ROUND(IF('Indicator Data'!Y140&gt;CX$195,10,IF('Indicator Data'!Y140&lt;CX$194,0,10-(CX$195-'Indicator Data'!Y140)/(CX$195-CX$194)*10)),1))</f>
        <v>3.5</v>
      </c>
      <c r="CY137" s="55">
        <f>IF('Indicator Data'!Z140="No data","x",ROUND(IF('Indicator Data'!Z140&gt;CY$195,10,IF('Indicator Data'!Z140&lt;CY$194,0,10-(CY$195-'Indicator Data'!Z140)/(CY$195-CY$194)*10)),1))</f>
        <v>6.2</v>
      </c>
      <c r="CZ137" s="55">
        <f>IF('Indicator Data'!AA140="No data","x",ROUND(IF('Indicator Data'!AA140&gt;CZ$195,10,IF('Indicator Data'!AA140&lt;CZ$194,0,10-(CZ$195-'Indicator Data'!AA140)/(CZ$195-CZ$194)*10)),1))</f>
        <v>0</v>
      </c>
      <c r="DA137" s="55">
        <f t="shared" si="274"/>
        <v>3.5</v>
      </c>
      <c r="DB137" s="55">
        <f t="shared" si="275"/>
        <v>2.7</v>
      </c>
      <c r="DC137" s="55">
        <f>IF('Indicator Data'!AF140="No data","x",ROUND(IF('Indicator Data'!AF140&gt;DC$195,10,IF('Indicator Data'!AF140&lt;DC$194,0,10-(DC$195-'Indicator Data'!AF140)/(DC$195-DC$194)*10)),1))</f>
        <v>2</v>
      </c>
      <c r="DD137" s="55">
        <f>IF('Indicator Data'!AG140="No data","x",ROUND(IF('Indicator Data'!AG140&gt;DD$195,10,IF('Indicator Data'!AG140&lt;DD$194,0,10-(DD$195-'Indicator Data'!AG140)/(DD$195-DD$194)*10)),1))</f>
        <v>3.3</v>
      </c>
      <c r="DE137" s="55">
        <f t="shared" si="276"/>
        <v>3.2</v>
      </c>
      <c r="DF137" s="55">
        <f>IF('Indicator Data'!AB140="No data","x",ROUND(IF('Indicator Data'!AB140&gt;DF$195,10,IF('Indicator Data'!AB140&lt;DF$194,0,10-(DF$195-'Indicator Data'!AB140)/(DF$195-DF$194)*10)),1))</f>
        <v>0.2</v>
      </c>
      <c r="DG137" s="55">
        <f t="shared" si="277"/>
        <v>0.9</v>
      </c>
      <c r="DH137" s="184">
        <f>IF('Indicator Data'!AD140="No data","x",'Indicator Data'!AD140/'Indicator Data'!$CA140)</f>
        <v>2.5707491895610266E-4</v>
      </c>
      <c r="DI137" s="55">
        <f t="shared" si="278"/>
        <v>7.4</v>
      </c>
      <c r="DJ137" s="55">
        <f>IF('Indicator Data'!AE140="No data","x",ROUND(IF('Indicator Data'!AE140&gt;DJ$195,0,IF('Indicator Data'!AE140&lt;DJ$194,10,(DJ$195-'Indicator Data'!AE140)/(DJ$195-DJ$194)*10)),1))</f>
        <v>2</v>
      </c>
      <c r="DK137" s="55">
        <f t="shared" si="279"/>
        <v>4.7</v>
      </c>
      <c r="DL137" s="55">
        <f t="shared" si="280"/>
        <v>2.9</v>
      </c>
      <c r="DM137" s="57">
        <f t="shared" si="250"/>
        <v>5.0999999999999996</v>
      </c>
      <c r="DN137" s="58">
        <f t="shared" si="251"/>
        <v>2.6</v>
      </c>
      <c r="DO137" s="55">
        <f>ROUND(IF('Indicator Data'!AH140=0,0,IF('Indicator Data'!AH140&gt;DO$195,10,IF('Indicator Data'!AH140&lt;DO$194,0,10-(DO$195-'Indicator Data'!AH140)/(DO$195-DO$194)*10))),1)</f>
        <v>3.2</v>
      </c>
      <c r="DP137" s="55">
        <f>ROUND(IF('Indicator Data'!AI140=0,0,IF(LOG('Indicator Data'!AI140)&gt;LOG(DP$195),10,IF(LOG('Indicator Data'!AI140)&lt;LOG(DP$194),0,10-(LOG(DP$195)-LOG('Indicator Data'!AI140))/(LOG(DP$195)-LOG(DP$194))*10))),1)</f>
        <v>2.9</v>
      </c>
      <c r="DQ137" s="57">
        <f t="shared" si="252"/>
        <v>3.1</v>
      </c>
      <c r="DR137" s="55">
        <f>'Indicator Data'!AJ140</f>
        <v>0</v>
      </c>
      <c r="DS137" s="55">
        <f>'Indicator Data'!AK140</f>
        <v>0</v>
      </c>
      <c r="DT137" s="57">
        <f t="shared" si="253"/>
        <v>0</v>
      </c>
      <c r="DU137" s="58">
        <f t="shared" si="254"/>
        <v>2.2000000000000002</v>
      </c>
      <c r="DV137" s="15"/>
      <c r="DW137" s="103"/>
    </row>
    <row r="138" spans="1:127" s="4" customFormat="1" x14ac:dyDescent="0.25">
      <c r="A138" s="121" t="str">
        <f>'Indicator Data'!A141</f>
        <v>Peru</v>
      </c>
      <c r="B138" s="59" t="str">
        <f>'Indicator Data'!B141</f>
        <v>PER</v>
      </c>
      <c r="C138" s="55">
        <f>ROUND(IF('Indicator Data'!C141=0,0.1,IF(LOG('Indicator Data'!C141)&gt;C$195,10,IF(LOG('Indicator Data'!C141)&lt;C$194,0,10-(C$195-LOG('Indicator Data'!C141))/(C$195-C$194)*10))),1)</f>
        <v>9.5</v>
      </c>
      <c r="D138" s="55">
        <f>ROUND(IF('Indicator Data'!D141=0,0.1,IF(LOG('Indicator Data'!D141)&gt;D$195,10,IF(LOG('Indicator Data'!D141)&lt;D$194,0,10-(D$195-LOG('Indicator Data'!D141))/(D$195-D$194)*10))),1)</f>
        <v>10</v>
      </c>
      <c r="E138" s="55">
        <f t="shared" si="214"/>
        <v>9.8000000000000007</v>
      </c>
      <c r="F138" s="55">
        <f>IF('Indicator Data'!E141="No data",0.1,(ROUND(IF('Indicator Data'!E141=0,0,IF(LOG('Indicator Data'!E141)&gt;F$195,10,IF(LOG('Indicator Data'!E141)&lt;F$194,0,10-(F$195-LOG('Indicator Data'!E141))/(F$195-F$194)*10))),1)))</f>
        <v>8.1</v>
      </c>
      <c r="G138" s="55">
        <f>ROUND(IF('Indicator Data'!F141=0,0,IF(LOG('Indicator Data'!F141)&gt;G$195,10,IF(LOG('Indicator Data'!F141)&lt;G$194,0,10-(G$195-LOG('Indicator Data'!F141))/(G$195-G$194)*10))),1)</f>
        <v>8.9</v>
      </c>
      <c r="H138" s="55">
        <f>ROUND(IF('Indicator Data'!G141=0,0,IF(LOG('Indicator Data'!G141)&gt;H$195,10,IF(LOG('Indicator Data'!G141)&lt;H$194,0,10-(H$195-LOG('Indicator Data'!G141))/(H$195-H$194)*10))),1)</f>
        <v>0</v>
      </c>
      <c r="I138" s="55">
        <f>ROUND(IF('Indicator Data'!H141=0,0,IF(LOG('Indicator Data'!H141)&gt;I$195,10,IF(LOG('Indicator Data'!H141)&lt;I$194,0,10-(I$195-LOG('Indicator Data'!H141))/(I$195-I$194)*10))),1)</f>
        <v>0</v>
      </c>
      <c r="J138" s="55">
        <f t="shared" si="215"/>
        <v>0</v>
      </c>
      <c r="K138" s="55">
        <f>ROUND(IF('Indicator Data'!I141=0,0,IF(LOG('Indicator Data'!I141)&gt;K$195,10,IF(LOG('Indicator Data'!I141)&lt;K$194,0,10-(K$195-LOG('Indicator Data'!I141))/(K$195-K$194)*10))),1)</f>
        <v>0</v>
      </c>
      <c r="L138" s="55">
        <f t="shared" si="216"/>
        <v>0</v>
      </c>
      <c r="M138" s="55">
        <f>ROUND(IF('Indicator Data'!J141=0,0,IF(LOG('Indicator Data'!J141)&gt;M$195,10,IF(LOG('Indicator Data'!J141)&lt;M$194,0,10-(M$195-LOG('Indicator Data'!J141))/(M$195-M$194)*10))),1)</f>
        <v>9.9</v>
      </c>
      <c r="N138" s="56">
        <f>'Indicator Data'!C141/'Indicator Data'!$CB141</f>
        <v>2.045963214224658E-3</v>
      </c>
      <c r="O138" s="56">
        <f>'Indicator Data'!D141/'Indicator Data'!$CB141</f>
        <v>1.7765266430686192E-3</v>
      </c>
      <c r="P138" s="56">
        <f>IF(F138=0.1,"x",'Indicator Data'!E141/'Indicator Data'!$CB141)</f>
        <v>5.5722701303168821E-3</v>
      </c>
      <c r="Q138" s="56">
        <f>'Indicator Data'!F141/'Indicator Data'!$CB141</f>
        <v>7.2386841849673313E-5</v>
      </c>
      <c r="R138" s="56">
        <f>'Indicator Data'!G141/'Indicator Data'!$CB141</f>
        <v>0</v>
      </c>
      <c r="S138" s="56">
        <f>'Indicator Data'!H141/'Indicator Data'!$CB141</f>
        <v>0</v>
      </c>
      <c r="T138" s="56">
        <f>'Indicator Data'!I141/'Indicator Data'!$CB141</f>
        <v>0</v>
      </c>
      <c r="U138" s="56">
        <f>'Indicator Data'!J141/'Indicator Data'!$CB141</f>
        <v>3.0249691279428384E-3</v>
      </c>
      <c r="V138" s="55">
        <f t="shared" si="217"/>
        <v>10</v>
      </c>
      <c r="W138" s="55">
        <f t="shared" si="218"/>
        <v>10</v>
      </c>
      <c r="X138" s="55">
        <f t="shared" si="219"/>
        <v>10</v>
      </c>
      <c r="Y138" s="55">
        <f t="shared" si="220"/>
        <v>3.7</v>
      </c>
      <c r="Z138" s="55">
        <f t="shared" si="221"/>
        <v>9.6999999999999993</v>
      </c>
      <c r="AA138" s="55">
        <f t="shared" si="222"/>
        <v>0</v>
      </c>
      <c r="AB138" s="55">
        <f t="shared" si="223"/>
        <v>0</v>
      </c>
      <c r="AC138" s="55">
        <f t="shared" si="224"/>
        <v>0</v>
      </c>
      <c r="AD138" s="55">
        <f t="shared" si="225"/>
        <v>0</v>
      </c>
      <c r="AE138" s="55">
        <f t="shared" si="226"/>
        <v>0</v>
      </c>
      <c r="AF138" s="55">
        <f t="shared" si="227"/>
        <v>1</v>
      </c>
      <c r="AG138" s="55">
        <f>ROUND(IF('Indicator Data'!K141=0,0,IF('Indicator Data'!K141&gt;AG$195,10,IF('Indicator Data'!K141&lt;AG$194,0,10-(AG$195-'Indicator Data'!K141)/(AG$195-AG$194)*10))),1)</f>
        <v>4.8</v>
      </c>
      <c r="AH138" s="55">
        <f t="shared" si="228"/>
        <v>9.8000000000000007</v>
      </c>
      <c r="AI138" s="55">
        <f t="shared" si="229"/>
        <v>10</v>
      </c>
      <c r="AJ138" s="55">
        <f t="shared" si="230"/>
        <v>0</v>
      </c>
      <c r="AK138" s="55">
        <f t="shared" si="231"/>
        <v>0</v>
      </c>
      <c r="AL138" s="55">
        <f t="shared" si="232"/>
        <v>0</v>
      </c>
      <c r="AM138" s="55">
        <f t="shared" si="233"/>
        <v>0</v>
      </c>
      <c r="AN138" s="55">
        <f t="shared" si="234"/>
        <v>7.6</v>
      </c>
      <c r="AO138" s="183">
        <f t="shared" si="235"/>
        <v>9.9</v>
      </c>
      <c r="AP138" s="183">
        <f t="shared" si="255"/>
        <v>6.4</v>
      </c>
      <c r="AQ138" s="183">
        <f t="shared" si="236"/>
        <v>9.3000000000000007</v>
      </c>
      <c r="AR138" s="183">
        <f t="shared" si="237"/>
        <v>0</v>
      </c>
      <c r="AS138" s="55">
        <f t="shared" si="238"/>
        <v>6.2</v>
      </c>
      <c r="AT138" s="55">
        <f>IF('Indicator Data'!L141="No data","x",IF('Indicator Data'!CC141&lt;1000,"x",ROUND((IF('Indicator Data'!L141&gt;AT$195,10,IF('Indicator Data'!L141&lt;AT$194,0,10-(AT$195-'Indicator Data'!L141)/(AT$195-AT$194)*10))),1)))</f>
        <v>3</v>
      </c>
      <c r="AU138" s="183">
        <f t="shared" si="239"/>
        <v>4.5999999999999996</v>
      </c>
      <c r="AV138" s="55" t="str">
        <f>IF('Indicator Data'!M141="No data","x",ROUND(IF('Indicator Data'!M141=0,0,IF(LOG('Indicator Data'!M141)&gt;AV$195,10,IF(LOG('Indicator Data'!M141)&lt;AV$194,0,10-(AV$195-LOG('Indicator Data'!M141))/(AV$195-AV$194)*10))),1))</f>
        <v>x</v>
      </c>
      <c r="AW138" s="56" t="str">
        <f>IF(AV138="x","x",'Indicator Data'!M141/'Indicator Data'!$CB141)</f>
        <v>x</v>
      </c>
      <c r="AX138" s="55" t="str">
        <f t="shared" si="256"/>
        <v>x</v>
      </c>
      <c r="AY138" s="55" t="str">
        <f t="shared" si="257"/>
        <v>x</v>
      </c>
      <c r="AZ138" s="55" t="str">
        <f>IF('Indicator Data'!N141="No data","x",ROUND(IF('Indicator Data'!N141=0,0,IF(LOG('Indicator Data'!N141)&gt;AZ$195,10,IF(LOG('Indicator Data'!N141)&lt;AZ$194,0,10-(AZ$195-LOG('Indicator Data'!N141))/(AZ$195-AZ$194)*10))),1))</f>
        <v>x</v>
      </c>
      <c r="BA138" s="56" t="str">
        <f>IF(AZ138="x","x",'Indicator Data'!N141/'Indicator Data'!$CB141)</f>
        <v>x</v>
      </c>
      <c r="BB138" s="55" t="str">
        <f t="shared" si="258"/>
        <v>x</v>
      </c>
      <c r="BC138" s="55" t="str">
        <f t="shared" si="259"/>
        <v>x</v>
      </c>
      <c r="BD138" s="55" t="str">
        <f>IF('Indicator Data'!O141="No data","x",ROUND(IF('Indicator Data'!O141=0,0,IF(LOG('Indicator Data'!O141)&gt;BD$195,10,IF(LOG('Indicator Data'!O141)&lt;BD$194,0,10-(BD$195-LOG('Indicator Data'!O141))/(BD$195-BD$194)*10))),1))</f>
        <v>x</v>
      </c>
      <c r="BE138" s="56" t="str">
        <f>IF(BD138="x","x",'Indicator Data'!O141/'Indicator Data'!$CB141)</f>
        <v>x</v>
      </c>
      <c r="BF138" s="55" t="str">
        <f t="shared" si="260"/>
        <v>x</v>
      </c>
      <c r="BG138" s="55" t="str">
        <f t="shared" si="261"/>
        <v>x</v>
      </c>
      <c r="BH138" s="55" t="str">
        <f>IF('Indicator Data'!P141="No data","x",ROUND(IF('Indicator Data'!P141=0,0,IF(LOG('Indicator Data'!P141)&gt;BH$195,10,IF(LOG('Indicator Data'!P141)&lt;BH$194,0,10-(BH$195-LOG('Indicator Data'!P141))/(BH$195-BH$194)*10))),1))</f>
        <v>x</v>
      </c>
      <c r="BI138" s="56" t="str">
        <f>IF(BH138="x","x",'Indicator Data'!P141/'Indicator Data'!$CB141)</f>
        <v>x</v>
      </c>
      <c r="BJ138" s="55" t="str">
        <f t="shared" si="262"/>
        <v>x</v>
      </c>
      <c r="BK138" s="55" t="str">
        <f t="shared" si="263"/>
        <v>x</v>
      </c>
      <c r="BL138" s="55" t="str">
        <f t="shared" si="264"/>
        <v>x</v>
      </c>
      <c r="BM138" s="55">
        <f>ROUND(IF('Indicator Data'!Q141=0,0,IF(LOG('Indicator Data'!Q141)&gt;BM$195,10,IF(LOG('Indicator Data'!Q141)&lt;BM$194,0,10-(BM$195-LOG('Indicator Data'!Q141))/(BM$195-BM$194)*10))),1)</f>
        <v>8.1999999999999993</v>
      </c>
      <c r="BN138" s="55">
        <f>ROUND(IF('Indicator Data'!R141=0,0,IF(LOG('Indicator Data'!R141)&gt;BN$195,10,IF(LOG('Indicator Data'!R141)&lt;BN$194,0,10-(BN$195-LOG('Indicator Data'!R141))/(BN$195-BN$194)*10))),1)</f>
        <v>9.5</v>
      </c>
      <c r="BO138" s="55">
        <f t="shared" si="265"/>
        <v>9.0666666666666664</v>
      </c>
      <c r="BP138" s="56">
        <f>'Indicator Data'!Q141/'Indicator Data'!$CB141</f>
        <v>0.18852401301138355</v>
      </c>
      <c r="BQ138" s="56">
        <f>'Indicator Data'!R141/'Indicator Data'!$CB141</f>
        <v>0.15401619158554314</v>
      </c>
      <c r="BR138" s="55">
        <f t="shared" si="240"/>
        <v>1.9</v>
      </c>
      <c r="BS138" s="55">
        <f t="shared" si="241"/>
        <v>1.9</v>
      </c>
      <c r="BT138" s="55">
        <f t="shared" si="242"/>
        <v>1.8999999999999997</v>
      </c>
      <c r="BU138" s="55">
        <f t="shared" si="266"/>
        <v>6.8</v>
      </c>
      <c r="BV138" s="55">
        <f>ROUND(IF('Indicator Data'!S141=0,0,IF(LOG('Indicator Data'!S141)&gt;BV$195,10,IF(LOG('Indicator Data'!S141)&lt;BV$194,0,10-(BV$195-LOG('Indicator Data'!S141))/(BV$195-BV$194)*10))),1)</f>
        <v>7.5</v>
      </c>
      <c r="BW138" s="55">
        <f>ROUND(IF('Indicator Data'!T141=0,0,IF(LOG('Indicator Data'!T141)&gt;BW$195,10,IF(LOG('Indicator Data'!T141)&lt;BW$194,0,10-(BW$195-LOG('Indicator Data'!T141))/(BW$195-BW$194)*10))),1)</f>
        <v>7.3</v>
      </c>
      <c r="BX138" s="55">
        <f t="shared" si="267"/>
        <v>7.3666666666666671</v>
      </c>
      <c r="BY138" s="56">
        <f>'Indicator Data'!S141/'Indicator Data'!$CB141</f>
        <v>5.880979864320094E-2</v>
      </c>
      <c r="BZ138" s="56">
        <f>'Indicator Data'!T141/'Indicator Data'!$CB141</f>
        <v>3.8500270669392517E-2</v>
      </c>
      <c r="CA138" s="55">
        <f t="shared" si="243"/>
        <v>1</v>
      </c>
      <c r="CB138" s="55">
        <f t="shared" si="244"/>
        <v>0.4</v>
      </c>
      <c r="CC138" s="55">
        <f t="shared" si="268"/>
        <v>0.6</v>
      </c>
      <c r="CD138" s="55">
        <f t="shared" si="269"/>
        <v>4.8</v>
      </c>
      <c r="CE138" s="55">
        <f t="shared" si="270"/>
        <v>5.9</v>
      </c>
      <c r="CF138" s="55">
        <f>ROUND(IF('Indicator Data'!U141=0,0,IF(LOG('Indicator Data'!U141)&gt;CF$195,10,IF(LOG('Indicator Data'!U141)&lt;CF$194,0,10-(CF$195-LOG('Indicator Data'!U141))/(CF$195-CF$194)*10))),1)</f>
        <v>8.3000000000000007</v>
      </c>
      <c r="CG138" s="56">
        <f>'Indicator Data'!U141/'Indicator Data'!$CB141</f>
        <v>0.20290205146776188</v>
      </c>
      <c r="CH138" s="55">
        <f t="shared" si="245"/>
        <v>2.2999999999999998</v>
      </c>
      <c r="CI138" s="55">
        <f t="shared" si="271"/>
        <v>6.1</v>
      </c>
      <c r="CJ138" s="55">
        <f>ROUND(IF('Indicator Data'!V141=0,0,IF(LOG('Indicator Data'!V141)&gt;CJ$195,10,IF(LOG('Indicator Data'!V141)&lt;CJ$194,0,10-(CJ$195-LOG('Indicator Data'!V141))/(CJ$195-CJ$194)*10))),1)</f>
        <v>8.8000000000000007</v>
      </c>
      <c r="CK138" s="56">
        <f>IF('Indicator Data'!V141/'Indicator Data'!$CB141&gt;1,1,'Indicator Data'!V141/'Indicator Data'!$CB141)</f>
        <v>0.48856193965355527</v>
      </c>
      <c r="CL138" s="55">
        <f t="shared" si="246"/>
        <v>4.9000000000000004</v>
      </c>
      <c r="CM138" s="55">
        <f t="shared" si="272"/>
        <v>7.3</v>
      </c>
      <c r="CN138" s="55">
        <f>ROUND(IF('Indicator Data'!W141=0,0,IF(LOG('Indicator Data'!W141)&gt;CN$195,10,IF(LOG('Indicator Data'!W141)&lt;CN$194,0,10-(CN$195-LOG('Indicator Data'!W141))/(CN$195-CN$194)*10))),1)</f>
        <v>9</v>
      </c>
      <c r="CO138" s="56">
        <f>'Indicator Data'!W141/'Indicator Data'!$CB141</f>
        <v>0.59040355662737432</v>
      </c>
      <c r="CP138" s="55">
        <f t="shared" si="247"/>
        <v>5.9</v>
      </c>
      <c r="CQ138" s="55">
        <f t="shared" si="273"/>
        <v>7.8</v>
      </c>
      <c r="CR138" s="55">
        <f t="shared" si="248"/>
        <v>6.9</v>
      </c>
      <c r="CS138" s="55">
        <f>IF('Indicator Data'!BR141="No data","x",ROUND(IF('Indicator Data'!BR141&gt;CS$195,0,IF('Indicator Data'!BR141&lt;CS$194,10,(CS$195-'Indicator Data'!BR141)/(CS$195-CS$194)*10)),1))</f>
        <v>2.9</v>
      </c>
      <c r="CT138" s="55">
        <f>IF('Indicator Data'!BS141="No data","x",ROUND(IF('Indicator Data'!BS141&gt;CT$195,0,IF('Indicator Data'!BS141&lt;CT$194,10,(CT$195-'Indicator Data'!BS141)/(CT$195-CT$194)*10)),1))</f>
        <v>1.5</v>
      </c>
      <c r="CU138" s="55" t="str">
        <f>IF('Indicator Data'!AC141="No data","x",ROUND(IF('Indicator Data'!AC141&gt;CU$195,0,IF('Indicator Data'!AC141&lt;CU$194,10,(CU$195-'Indicator Data'!AC141)/(CU$195-CU$194)*10)),1))</f>
        <v>x</v>
      </c>
      <c r="CV138" s="55">
        <f t="shared" si="249"/>
        <v>2.2000000000000002</v>
      </c>
      <c r="CW138" s="55">
        <f>IF('Indicator Data'!X141="No data","x",ROUND(IF(LOG('Indicator Data'!X141)&gt;CW$195,10,IF(LOG('Indicator Data'!X141)&lt;CW$194,0,10-(CW$195-LOG('Indicator Data'!X141))/(CW$195-CW$194)*10)),1))</f>
        <v>4.7</v>
      </c>
      <c r="CX138" s="55">
        <f>IF('Indicator Data'!Y141="No data","x",ROUND(IF('Indicator Data'!Y141&gt;CX$195,10,IF('Indicator Data'!Y141&lt;CX$194,0,10-(CX$195-'Indicator Data'!Y141)/(CX$195-CX$194)*10)),1))</f>
        <v>3.9</v>
      </c>
      <c r="CY138" s="55">
        <f>IF('Indicator Data'!Z141="No data","x",ROUND(IF('Indicator Data'!Z141&gt;CY$195,10,IF('Indicator Data'!Z141&lt;CY$194,0,10-(CY$195-'Indicator Data'!Z141)/(CY$195-CY$194)*10)),1))</f>
        <v>7.8</v>
      </c>
      <c r="CZ138" s="55">
        <f>IF('Indicator Data'!AA141="No data","x",ROUND(IF('Indicator Data'!AA141&gt;CZ$195,10,IF('Indicator Data'!AA141&lt;CZ$194,0,10-(CZ$195-'Indicator Data'!AA141)/(CZ$195-CZ$194)*10)),1))</f>
        <v>4.4000000000000004</v>
      </c>
      <c r="DA138" s="55">
        <f t="shared" si="274"/>
        <v>5.2</v>
      </c>
      <c r="DB138" s="55">
        <f t="shared" si="275"/>
        <v>4.2</v>
      </c>
      <c r="DC138" s="55">
        <f>IF('Indicator Data'!AF141="No data","x",ROUND(IF('Indicator Data'!AF141&gt;DC$195,10,IF('Indicator Data'!AF141&lt;DC$194,0,10-(DC$195-'Indicator Data'!AF141)/(DC$195-DC$194)*10)),1))</f>
        <v>3.8</v>
      </c>
      <c r="DD138" s="55">
        <f>IF('Indicator Data'!AG141="No data","x",ROUND(IF('Indicator Data'!AG141&gt;DD$195,10,IF('Indicator Data'!AG141&lt;DD$194,0,10-(DD$195-'Indicator Data'!AG141)/(DD$195-DD$194)*10)),1))</f>
        <v>2.4</v>
      </c>
      <c r="DE138" s="55">
        <f t="shared" si="276"/>
        <v>4.5</v>
      </c>
      <c r="DF138" s="55">
        <f>IF('Indicator Data'!AB141="No data","x",ROUND(IF('Indicator Data'!AB141&gt;DF$195,10,IF('Indicator Data'!AB141&lt;DF$194,0,10-(DF$195-'Indicator Data'!AB141)/(DF$195-DF$194)*10)),1))</f>
        <v>2.2000000000000002</v>
      </c>
      <c r="DG138" s="55">
        <f t="shared" si="277"/>
        <v>2.2000000000000002</v>
      </c>
      <c r="DH138" s="184">
        <f>IF('Indicator Data'!AD141="No data","x",'Indicator Data'!AD141/'Indicator Data'!$CA141)</f>
        <v>3.1282237699359669E-5</v>
      </c>
      <c r="DI138" s="55">
        <f t="shared" si="278"/>
        <v>9.6999999999999993</v>
      </c>
      <c r="DJ138" s="55">
        <f>IF('Indicator Data'!AE141="No data","x",ROUND(IF('Indicator Data'!AE141&gt;DJ$195,0,IF('Indicator Data'!AE141&lt;DJ$194,10,(DJ$195-'Indicator Data'!AE141)/(DJ$195-DJ$194)*10)),1))</f>
        <v>6</v>
      </c>
      <c r="DK138" s="55">
        <f t="shared" si="279"/>
        <v>7.9</v>
      </c>
      <c r="DL138" s="55">
        <f t="shared" si="280"/>
        <v>4.9000000000000004</v>
      </c>
      <c r="DM138" s="57">
        <f t="shared" si="250"/>
        <v>5.5</v>
      </c>
      <c r="DN138" s="58">
        <f t="shared" si="251"/>
        <v>7.1</v>
      </c>
      <c r="DO138" s="55">
        <f>ROUND(IF('Indicator Data'!AH141=0,0,IF('Indicator Data'!AH141&gt;DO$195,10,IF('Indicator Data'!AH141&lt;DO$194,0,10-(DO$195-'Indicator Data'!AH141)/(DO$195-DO$194)*10))),1)</f>
        <v>3.9</v>
      </c>
      <c r="DP138" s="55">
        <f>ROUND(IF('Indicator Data'!AI141=0,0,IF(LOG('Indicator Data'!AI141)&gt;LOG(DP$195),10,IF(LOG('Indicator Data'!AI141)&lt;LOG(DP$194),0,10-(LOG(DP$195)-LOG('Indicator Data'!AI141))/(LOG(DP$195)-LOG(DP$194))*10))),1)</f>
        <v>1.6</v>
      </c>
      <c r="DQ138" s="57">
        <f t="shared" si="252"/>
        <v>2.8</v>
      </c>
      <c r="DR138" s="55">
        <f>'Indicator Data'!AJ141</f>
        <v>0</v>
      </c>
      <c r="DS138" s="55">
        <f>'Indicator Data'!AK141</f>
        <v>0</v>
      </c>
      <c r="DT138" s="57">
        <f t="shared" si="253"/>
        <v>0</v>
      </c>
      <c r="DU138" s="58">
        <f t="shared" si="254"/>
        <v>2</v>
      </c>
      <c r="DV138" s="15"/>
      <c r="DW138" s="103"/>
    </row>
    <row r="139" spans="1:127" s="4" customFormat="1" x14ac:dyDescent="0.25">
      <c r="A139" s="121" t="str">
        <f>'Indicator Data'!A142</f>
        <v>Philippines</v>
      </c>
      <c r="B139" s="59" t="str">
        <f>'Indicator Data'!B142</f>
        <v>PHL</v>
      </c>
      <c r="C139" s="55">
        <f>ROUND(IF('Indicator Data'!C142=0,0.1,IF(LOG('Indicator Data'!C142)&gt;C$195,10,IF(LOG('Indicator Data'!C142)&lt;C$194,0,10-(C$195-LOG('Indicator Data'!C142))/(C$195-C$194)*10))),1)</f>
        <v>10</v>
      </c>
      <c r="D139" s="55">
        <f>ROUND(IF('Indicator Data'!D142=0,0.1,IF(LOG('Indicator Data'!D142)&gt;D$195,10,IF(LOG('Indicator Data'!D142)&lt;D$194,0,10-(D$195-LOG('Indicator Data'!D142))/(D$195-D$194)*10))),1)</f>
        <v>10</v>
      </c>
      <c r="E139" s="55">
        <f t="shared" si="214"/>
        <v>10</v>
      </c>
      <c r="F139" s="55">
        <f>IF('Indicator Data'!E142="No data",0.1,(ROUND(IF('Indicator Data'!E142=0,0,IF(LOG('Indicator Data'!E142)&gt;F$195,10,IF(LOG('Indicator Data'!E142)&lt;F$194,0,10-(F$195-LOG('Indicator Data'!E142))/(F$195-F$194)*10))),1)))</f>
        <v>9.1999999999999993</v>
      </c>
      <c r="G139" s="55">
        <f>ROUND(IF('Indicator Data'!F142=0,0,IF(LOG('Indicator Data'!F142)&gt;G$195,10,IF(LOG('Indicator Data'!F142)&lt;G$194,0,10-(G$195-LOG('Indicator Data'!F142))/(G$195-G$194)*10))),1)</f>
        <v>9.4</v>
      </c>
      <c r="H139" s="55">
        <f>ROUND(IF('Indicator Data'!G142=0,0,IF(LOG('Indicator Data'!G142)&gt;H$195,10,IF(LOG('Indicator Data'!G142)&lt;H$194,0,10-(H$195-LOG('Indicator Data'!G142))/(H$195-H$194)*10))),1)</f>
        <v>10</v>
      </c>
      <c r="I139" s="55">
        <f>ROUND(IF('Indicator Data'!H142=0,0,IF(LOG('Indicator Data'!H142)&gt;I$195,10,IF(LOG('Indicator Data'!H142)&lt;I$194,0,10-(I$195-LOG('Indicator Data'!H142))/(I$195-I$194)*10))),1)</f>
        <v>10</v>
      </c>
      <c r="J139" s="55">
        <f t="shared" si="215"/>
        <v>10</v>
      </c>
      <c r="K139" s="55">
        <f>ROUND(IF('Indicator Data'!I142=0,0,IF(LOG('Indicator Data'!I142)&gt;K$195,10,IF(LOG('Indicator Data'!I142)&lt;K$194,0,10-(K$195-LOG('Indicator Data'!I142))/(K$195-K$194)*10))),1)</f>
        <v>9.8000000000000007</v>
      </c>
      <c r="L139" s="55">
        <f t="shared" si="216"/>
        <v>9.9</v>
      </c>
      <c r="M139" s="55">
        <f>ROUND(IF('Indicator Data'!J142=0,0,IF(LOG('Indicator Data'!J142)&gt;M$195,10,IF(LOG('Indicator Data'!J142)&lt;M$194,0,10-(M$195-LOG('Indicator Data'!J142))/(M$195-M$194)*10))),1)</f>
        <v>10</v>
      </c>
      <c r="N139" s="56">
        <f>'Indicator Data'!C142/'Indicator Data'!$CB142</f>
        <v>1.9735048695199665E-3</v>
      </c>
      <c r="O139" s="56">
        <f>'Indicator Data'!D142/'Indicator Data'!$CB142</f>
        <v>1.6679646274866773E-3</v>
      </c>
      <c r="P139" s="56">
        <f>IF(F139=0.1,"x",'Indicator Data'!E142/'Indicator Data'!$CB142)</f>
        <v>4.8065778265760232E-3</v>
      </c>
      <c r="Q139" s="56">
        <f>'Indicator Data'!F142/'Indicator Data'!$CB142</f>
        <v>4.482783974392229E-5</v>
      </c>
      <c r="R139" s="56">
        <f>'Indicator Data'!G142/'Indicator Data'!$CB142</f>
        <v>1.7325610525787277E-2</v>
      </c>
      <c r="S139" s="56">
        <f>'Indicator Data'!H142/'Indicator Data'!$CB142</f>
        <v>1.2135552636483591E-2</v>
      </c>
      <c r="T139" s="56">
        <f>'Indicator Data'!I142/'Indicator Data'!$CB142</f>
        <v>7.6423831864314796E-3</v>
      </c>
      <c r="U139" s="56">
        <f>'Indicator Data'!J142/'Indicator Data'!$CB142</f>
        <v>1.1502547501956119E-3</v>
      </c>
      <c r="V139" s="55">
        <f t="shared" si="217"/>
        <v>9.9</v>
      </c>
      <c r="W139" s="55">
        <f t="shared" si="218"/>
        <v>10</v>
      </c>
      <c r="X139" s="55">
        <f t="shared" si="219"/>
        <v>10</v>
      </c>
      <c r="Y139" s="55">
        <f t="shared" si="220"/>
        <v>3.2</v>
      </c>
      <c r="Z139" s="55">
        <f t="shared" si="221"/>
        <v>9.1999999999999993</v>
      </c>
      <c r="AA139" s="55">
        <f t="shared" si="222"/>
        <v>9.6</v>
      </c>
      <c r="AB139" s="55">
        <f t="shared" si="223"/>
        <v>10</v>
      </c>
      <c r="AC139" s="55">
        <f t="shared" si="224"/>
        <v>9.8000000000000007</v>
      </c>
      <c r="AD139" s="55">
        <f t="shared" si="225"/>
        <v>7.6</v>
      </c>
      <c r="AE139" s="55">
        <f t="shared" si="226"/>
        <v>9</v>
      </c>
      <c r="AF139" s="55">
        <f t="shared" si="227"/>
        <v>0.4</v>
      </c>
      <c r="AG139" s="55">
        <f>ROUND(IF('Indicator Data'!K142=0,0,IF('Indicator Data'!K142&gt;AG$195,10,IF('Indicator Data'!K142&lt;AG$194,0,10-(AG$195-'Indicator Data'!K142)/(AG$195-AG$194)*10))),1)</f>
        <v>6.7</v>
      </c>
      <c r="AH139" s="55">
        <f t="shared" si="228"/>
        <v>10</v>
      </c>
      <c r="AI139" s="55">
        <f t="shared" si="229"/>
        <v>10</v>
      </c>
      <c r="AJ139" s="55">
        <f t="shared" si="230"/>
        <v>9.8000000000000007</v>
      </c>
      <c r="AK139" s="55">
        <f t="shared" si="231"/>
        <v>10</v>
      </c>
      <c r="AL139" s="55">
        <f t="shared" si="232"/>
        <v>9.9</v>
      </c>
      <c r="AM139" s="55">
        <f t="shared" si="233"/>
        <v>8.6999999999999993</v>
      </c>
      <c r="AN139" s="55">
        <f t="shared" si="234"/>
        <v>7.7</v>
      </c>
      <c r="AO139" s="183">
        <f t="shared" si="235"/>
        <v>10</v>
      </c>
      <c r="AP139" s="183">
        <f t="shared" si="255"/>
        <v>7.2</v>
      </c>
      <c r="AQ139" s="183">
        <f t="shared" si="236"/>
        <v>9.3000000000000007</v>
      </c>
      <c r="AR139" s="183">
        <f t="shared" si="237"/>
        <v>9.5</v>
      </c>
      <c r="AS139" s="55">
        <f t="shared" si="238"/>
        <v>7.2</v>
      </c>
      <c r="AT139" s="55">
        <f>IF('Indicator Data'!L142="No data","x",IF('Indicator Data'!CC142&lt;1000,"x",ROUND((IF('Indicator Data'!L142&gt;AT$195,10,IF('Indicator Data'!L142&lt;AT$194,0,10-(AT$195-'Indicator Data'!L142)/(AT$195-AT$194)*10))),1)))</f>
        <v>1</v>
      </c>
      <c r="AU139" s="183">
        <f t="shared" si="239"/>
        <v>4.0999999999999996</v>
      </c>
      <c r="AV139" s="55">
        <f>IF('Indicator Data'!M142="No data","x",ROUND(IF('Indicator Data'!M142=0,0,IF(LOG('Indicator Data'!M142)&gt;AV$195,10,IF(LOG('Indicator Data'!M142)&lt;AV$194,0,10-(AV$195-LOG('Indicator Data'!M142))/(AV$195-AV$194)*10))),1))</f>
        <v>8.9</v>
      </c>
      <c r="AW139" s="56">
        <f>IF(AV139="x","x",'Indicator Data'!M142/'Indicator Data'!$CB142)</f>
        <v>0.15755195371409841</v>
      </c>
      <c r="AX139" s="55">
        <f t="shared" si="256"/>
        <v>1.8</v>
      </c>
      <c r="AY139" s="55">
        <f t="shared" si="257"/>
        <v>6.6</v>
      </c>
      <c r="AZ139" s="55" t="str">
        <f>IF('Indicator Data'!N142="No data","x",ROUND(IF('Indicator Data'!N142=0,0,IF(LOG('Indicator Data'!N142)&gt;AZ$195,10,IF(LOG('Indicator Data'!N142)&lt;AZ$194,0,10-(AZ$195-LOG('Indicator Data'!N142))/(AZ$195-AZ$194)*10))),1))</f>
        <v>x</v>
      </c>
      <c r="BA139" s="56" t="str">
        <f>IF(AZ139="x","x",'Indicator Data'!N142/'Indicator Data'!$CB142)</f>
        <v>x</v>
      </c>
      <c r="BB139" s="55" t="str">
        <f t="shared" si="258"/>
        <v>x</v>
      </c>
      <c r="BC139" s="55" t="str">
        <f t="shared" si="259"/>
        <v>x</v>
      </c>
      <c r="BD139" s="55" t="str">
        <f>IF('Indicator Data'!O142="No data","x",ROUND(IF('Indicator Data'!O142=0,0,IF(LOG('Indicator Data'!O142)&gt;BD$195,10,IF(LOG('Indicator Data'!O142)&lt;BD$194,0,10-(BD$195-LOG('Indicator Data'!O142))/(BD$195-BD$194)*10))),1))</f>
        <v>x</v>
      </c>
      <c r="BE139" s="56" t="str">
        <f>IF(BD139="x","x",'Indicator Data'!O142/'Indicator Data'!$CB142)</f>
        <v>x</v>
      </c>
      <c r="BF139" s="55" t="str">
        <f t="shared" si="260"/>
        <v>x</v>
      </c>
      <c r="BG139" s="55" t="str">
        <f t="shared" si="261"/>
        <v>x</v>
      </c>
      <c r="BH139" s="55" t="str">
        <f>IF('Indicator Data'!P142="No data","x",ROUND(IF('Indicator Data'!P142=0,0,IF(LOG('Indicator Data'!P142)&gt;BH$195,10,IF(LOG('Indicator Data'!P142)&lt;BH$194,0,10-(BH$195-LOG('Indicator Data'!P142))/(BH$195-BH$194)*10))),1))</f>
        <v>x</v>
      </c>
      <c r="BI139" s="56" t="str">
        <f>IF(BH139="x","x",'Indicator Data'!P142/'Indicator Data'!$CB142)</f>
        <v>x</v>
      </c>
      <c r="BJ139" s="55" t="str">
        <f t="shared" si="262"/>
        <v>x</v>
      </c>
      <c r="BK139" s="55" t="str">
        <f t="shared" si="263"/>
        <v>x</v>
      </c>
      <c r="BL139" s="55">
        <f t="shared" si="264"/>
        <v>6.6</v>
      </c>
      <c r="BM139" s="55">
        <f>ROUND(IF('Indicator Data'!Q142=0,0,IF(LOG('Indicator Data'!Q142)&gt;BM$195,10,IF(LOG('Indicator Data'!Q142)&lt;BM$194,0,10-(BM$195-LOG('Indicator Data'!Q142))/(BM$195-BM$194)*10))),1)</f>
        <v>9.1</v>
      </c>
      <c r="BN139" s="55">
        <f>ROUND(IF('Indicator Data'!R142=0,0,IF(LOG('Indicator Data'!R142)&gt;BN$195,10,IF(LOG('Indicator Data'!R142)&lt;BN$194,0,10-(BN$195-LOG('Indicator Data'!R142))/(BN$195-BN$194)*10))),1)</f>
        <v>10</v>
      </c>
      <c r="BO139" s="55">
        <f t="shared" si="265"/>
        <v>9.7000000000000011</v>
      </c>
      <c r="BP139" s="56">
        <f>'Indicator Data'!Q142/'Indicator Data'!$CB142</f>
        <v>0.23274292152909065</v>
      </c>
      <c r="BQ139" s="56">
        <f>'Indicator Data'!R142/'Indicator Data'!$CB142</f>
        <v>0.29077790627458555</v>
      </c>
      <c r="BR139" s="55">
        <f t="shared" si="240"/>
        <v>2.2999999999999998</v>
      </c>
      <c r="BS139" s="55">
        <f t="shared" si="241"/>
        <v>3.6</v>
      </c>
      <c r="BT139" s="55">
        <f t="shared" si="242"/>
        <v>3.1666666666666665</v>
      </c>
      <c r="BU139" s="55">
        <f t="shared" si="266"/>
        <v>7.8</v>
      </c>
      <c r="BV139" s="55">
        <f>ROUND(IF('Indicator Data'!S142=0,0,IF(LOG('Indicator Data'!S142)&gt;BV$195,10,IF(LOG('Indicator Data'!S142)&lt;BV$194,0,10-(BV$195-LOG('Indicator Data'!S142))/(BV$195-BV$194)*10))),1)</f>
        <v>8.8000000000000007</v>
      </c>
      <c r="BW139" s="55">
        <f>ROUND(IF('Indicator Data'!T142=0,0,IF(LOG('Indicator Data'!T142)&gt;BW$195,10,IF(LOG('Indicator Data'!T142)&lt;BW$194,0,10-(BW$195-LOG('Indicator Data'!T142))/(BW$195-BW$194)*10))),1)</f>
        <v>9.4</v>
      </c>
      <c r="BX139" s="55">
        <f t="shared" si="267"/>
        <v>9.2000000000000011</v>
      </c>
      <c r="BY139" s="56">
        <f>'Indicator Data'!S142/'Indicator Data'!$CB142</f>
        <v>0.15178021063713645</v>
      </c>
      <c r="BZ139" s="56">
        <f>'Indicator Data'!T142/'Indicator Data'!$CB142</f>
        <v>0.37120989917798147</v>
      </c>
      <c r="CA139" s="55">
        <f t="shared" si="243"/>
        <v>2.5</v>
      </c>
      <c r="CB139" s="55">
        <f t="shared" si="244"/>
        <v>3.7</v>
      </c>
      <c r="CC139" s="55">
        <f t="shared" si="268"/>
        <v>3.3000000000000003</v>
      </c>
      <c r="CD139" s="55">
        <f t="shared" si="269"/>
        <v>7.2</v>
      </c>
      <c r="CE139" s="55">
        <f t="shared" si="270"/>
        <v>7.5</v>
      </c>
      <c r="CF139" s="55">
        <f>ROUND(IF('Indicator Data'!U142=0,0,IF(LOG('Indicator Data'!U142)&gt;CF$195,10,IF(LOG('Indicator Data'!U142)&lt;CF$194,0,10-(CF$195-LOG('Indicator Data'!U142))/(CF$195-CF$194)*10))),1)</f>
        <v>9.9</v>
      </c>
      <c r="CG139" s="56">
        <f>'Indicator Data'!U142/'Indicator Data'!$CB142</f>
        <v>0.79728459640169569</v>
      </c>
      <c r="CH139" s="55">
        <f t="shared" si="245"/>
        <v>8.9</v>
      </c>
      <c r="CI139" s="55">
        <f t="shared" si="271"/>
        <v>9.5</v>
      </c>
      <c r="CJ139" s="55">
        <f>ROUND(IF('Indicator Data'!V142=0,0,IF(LOG('Indicator Data'!V142)&gt;CJ$195,10,IF(LOG('Indicator Data'!V142)&lt;CJ$194,0,10-(CJ$195-LOG('Indicator Data'!V142))/(CJ$195-CJ$194)*10))),1)</f>
        <v>9.9</v>
      </c>
      <c r="CK139" s="56">
        <f>IF('Indicator Data'!V142/'Indicator Data'!$CB142&gt;1,1,'Indicator Data'!V142/'Indicator Data'!$CB142)</f>
        <v>0.8419874310125206</v>
      </c>
      <c r="CL139" s="55">
        <f t="shared" si="246"/>
        <v>8.4</v>
      </c>
      <c r="CM139" s="55">
        <f t="shared" si="272"/>
        <v>9.3000000000000007</v>
      </c>
      <c r="CN139" s="55">
        <f>ROUND(IF('Indicator Data'!W142=0,0,IF(LOG('Indicator Data'!W142)&gt;CN$195,10,IF(LOG('Indicator Data'!W142)&lt;CN$194,0,10-(CN$195-LOG('Indicator Data'!W142))/(CN$195-CN$194)*10))),1)</f>
        <v>9.9</v>
      </c>
      <c r="CO139" s="56">
        <f>'Indicator Data'!W142/'Indicator Data'!$CB142</f>
        <v>0.84861726073886889</v>
      </c>
      <c r="CP139" s="55">
        <f t="shared" si="247"/>
        <v>8.5</v>
      </c>
      <c r="CQ139" s="55">
        <f t="shared" si="273"/>
        <v>9.3000000000000007</v>
      </c>
      <c r="CR139" s="55">
        <f t="shared" si="248"/>
        <v>9</v>
      </c>
      <c r="CS139" s="55">
        <f>IF('Indicator Data'!BR142="No data","x",ROUND(IF('Indicator Data'!BR142&gt;CS$195,0,IF('Indicator Data'!BR142&lt;CS$194,10,(CS$195-'Indicator Data'!BR142)/(CS$195-CS$194)*10)),1))</f>
        <v>2.6</v>
      </c>
      <c r="CT139" s="55">
        <f>IF('Indicator Data'!BS142="No data","x",ROUND(IF('Indicator Data'!BS142&gt;CT$195,0,IF('Indicator Data'!BS142&lt;CT$194,10,(CT$195-'Indicator Data'!BS142)/(CT$195-CT$194)*10)),1))</f>
        <v>1.1000000000000001</v>
      </c>
      <c r="CU139" s="55">
        <f>IF('Indicator Data'!AC142="No data","x",ROUND(IF('Indicator Data'!AC142&gt;CU$195,0,IF('Indicator Data'!AC142&lt;CU$194,10,(CU$195-'Indicator Data'!AC142)/(CU$195-CU$194)*10)),1))</f>
        <v>2.2000000000000002</v>
      </c>
      <c r="CV139" s="55">
        <f t="shared" si="249"/>
        <v>2</v>
      </c>
      <c r="CW139" s="55">
        <f>IF('Indicator Data'!X142="No data","x",ROUND(IF(LOG('Indicator Data'!X142)&gt;CW$195,10,IF(LOG('Indicator Data'!X142)&lt;CW$194,0,10-(CW$195-LOG('Indicator Data'!X142))/(CW$195-CW$194)*10)),1))</f>
        <v>8.5</v>
      </c>
      <c r="CX139" s="55">
        <f>IF('Indicator Data'!Y142="No data","x",ROUND(IF('Indicator Data'!Y142&gt;CX$195,10,IF('Indicator Data'!Y142&lt;CX$194,0,10-(CX$195-'Indicator Data'!Y142)/(CX$195-CX$194)*10)),1))</f>
        <v>3.8</v>
      </c>
      <c r="CY139" s="55">
        <f>IF('Indicator Data'!Z142="No data","x",ROUND(IF('Indicator Data'!Z142&gt;CY$195,10,IF('Indicator Data'!Z142&lt;CY$194,0,10-(CY$195-'Indicator Data'!Z142)/(CY$195-CY$194)*10)),1))</f>
        <v>4.7</v>
      </c>
      <c r="CZ139" s="55">
        <f>IF('Indicator Data'!AA142="No data","x",ROUND(IF('Indicator Data'!AA142&gt;CZ$195,10,IF('Indicator Data'!AA142&lt;CZ$194,0,10-(CZ$195-'Indicator Data'!AA142)/(CZ$195-CZ$194)*10)),1))</f>
        <v>6.9</v>
      </c>
      <c r="DA139" s="55">
        <f t="shared" si="274"/>
        <v>6</v>
      </c>
      <c r="DB139" s="55">
        <f t="shared" si="275"/>
        <v>4.7</v>
      </c>
      <c r="DC139" s="55">
        <f>IF('Indicator Data'!AF142="No data","x",ROUND(IF('Indicator Data'!AF142&gt;DC$195,10,IF('Indicator Data'!AF142&lt;DC$194,0,10-(DC$195-'Indicator Data'!AF142)/(DC$195-DC$194)*10)),1))</f>
        <v>4.8</v>
      </c>
      <c r="DD139" s="55">
        <f>IF('Indicator Data'!AG142="No data","x",ROUND(IF('Indicator Data'!AG142&gt;DD$195,10,IF('Indicator Data'!AG142&lt;DD$194,0,10-(DD$195-'Indicator Data'!AG142)/(DD$195-DD$194)*10)),1))</f>
        <v>3.3</v>
      </c>
      <c r="DE139" s="55">
        <f t="shared" si="276"/>
        <v>5.3</v>
      </c>
      <c r="DF139" s="55">
        <f>IF('Indicator Data'!AB142="No data","x",ROUND(IF('Indicator Data'!AB142&gt;DF$195,10,IF('Indicator Data'!AB142&lt;DF$194,0,10-(DF$195-'Indicator Data'!AB142)/(DF$195-DF$194)*10)),1))</f>
        <v>1.7</v>
      </c>
      <c r="DG139" s="55">
        <f t="shared" si="277"/>
        <v>1.9</v>
      </c>
      <c r="DH139" s="184">
        <f>IF('Indicator Data'!AD142="No data","x",'Indicator Data'!AD142/'Indicator Data'!$CA142)</f>
        <v>1.0049333579807923E-4</v>
      </c>
      <c r="DI139" s="55">
        <f t="shared" si="278"/>
        <v>9</v>
      </c>
      <c r="DJ139" s="55" t="str">
        <f>IF('Indicator Data'!AE142="No data","x",ROUND(IF('Indicator Data'!AE142&gt;DJ$195,0,IF('Indicator Data'!AE142&lt;DJ$194,10,(DJ$195-'Indicator Data'!AE142)/(DJ$195-DJ$194)*10)),1))</f>
        <v>x</v>
      </c>
      <c r="DK139" s="55">
        <f t="shared" si="279"/>
        <v>9</v>
      </c>
      <c r="DL139" s="55">
        <f t="shared" si="280"/>
        <v>5.4</v>
      </c>
      <c r="DM139" s="57">
        <f t="shared" si="250"/>
        <v>6.8</v>
      </c>
      <c r="DN139" s="58">
        <f t="shared" si="251"/>
        <v>8.4</v>
      </c>
      <c r="DO139" s="55">
        <f>ROUND(IF('Indicator Data'!AH142=0,0,IF('Indicator Data'!AH142&gt;DO$195,10,IF('Indicator Data'!AH142&lt;DO$194,0,10-(DO$195-'Indicator Data'!AH142)/(DO$195-DO$194)*10))),1)</f>
        <v>8.8000000000000007</v>
      </c>
      <c r="DP139" s="55">
        <f>ROUND(IF('Indicator Data'!AI142=0,0,IF(LOG('Indicator Data'!AI142)&gt;LOG(DP$195),10,IF(LOG('Indicator Data'!AI142)&lt;LOG(DP$194),0,10-(LOG(DP$195)-LOG('Indicator Data'!AI142))/(LOG(DP$195)-LOG(DP$194))*10))),1)</f>
        <v>8.6999999999999993</v>
      </c>
      <c r="DQ139" s="57">
        <f t="shared" si="252"/>
        <v>8.8000000000000007</v>
      </c>
      <c r="DR139" s="55">
        <f>'Indicator Data'!AJ142</f>
        <v>0</v>
      </c>
      <c r="DS139" s="55">
        <f>'Indicator Data'!AK142</f>
        <v>4</v>
      </c>
      <c r="DT139" s="57">
        <f t="shared" si="253"/>
        <v>7</v>
      </c>
      <c r="DU139" s="58">
        <f t="shared" si="254"/>
        <v>7</v>
      </c>
      <c r="DV139" s="15"/>
      <c r="DW139" s="103"/>
    </row>
    <row r="140" spans="1:127" s="4" customFormat="1" x14ac:dyDescent="0.25">
      <c r="A140" s="121" t="str">
        <f>'Indicator Data'!A143</f>
        <v>Poland</v>
      </c>
      <c r="B140" s="59" t="str">
        <f>'Indicator Data'!B143</f>
        <v>POL</v>
      </c>
      <c r="C140" s="55">
        <f>ROUND(IF('Indicator Data'!C143=0,0.1,IF(LOG('Indicator Data'!C143)&gt;C$195,10,IF(LOG('Indicator Data'!C143)&lt;C$194,0,10-(C$195-LOG('Indicator Data'!C143))/(C$195-C$194)*10))),1)</f>
        <v>4</v>
      </c>
      <c r="D140" s="55">
        <f>ROUND(IF('Indicator Data'!D143=0,0.1,IF(LOG('Indicator Data'!D143)&gt;D$195,10,IF(LOG('Indicator Data'!D143)&lt;D$194,0,10-(D$195-LOG('Indicator Data'!D143))/(D$195-D$194)*10))),1)</f>
        <v>0.1</v>
      </c>
      <c r="E140" s="55">
        <f t="shared" si="214"/>
        <v>2.2999999999999998</v>
      </c>
      <c r="F140" s="55">
        <f>IF('Indicator Data'!E143="No data",0.1,(ROUND(IF('Indicator Data'!E143=0,0,IF(LOG('Indicator Data'!E143)&gt;F$195,10,IF(LOG('Indicator Data'!E143)&lt;F$194,0,10-(F$195-LOG('Indicator Data'!E143))/(F$195-F$194)*10))),1)))</f>
        <v>8.1</v>
      </c>
      <c r="G140" s="55">
        <f>ROUND(IF('Indicator Data'!F143=0,0,IF(LOG('Indicator Data'!F143)&gt;G$195,10,IF(LOG('Indicator Data'!F143)&lt;G$194,0,10-(G$195-LOG('Indicator Data'!F143))/(G$195-G$194)*10))),1)</f>
        <v>0</v>
      </c>
      <c r="H140" s="55">
        <f>ROUND(IF('Indicator Data'!G143=0,0,IF(LOG('Indicator Data'!G143)&gt;H$195,10,IF(LOG('Indicator Data'!G143)&lt;H$194,0,10-(H$195-LOG('Indicator Data'!G143))/(H$195-H$194)*10))),1)</f>
        <v>0</v>
      </c>
      <c r="I140" s="55">
        <f>ROUND(IF('Indicator Data'!H143=0,0,IF(LOG('Indicator Data'!H143)&gt;I$195,10,IF(LOG('Indicator Data'!H143)&lt;I$194,0,10-(I$195-LOG('Indicator Data'!H143))/(I$195-I$194)*10))),1)</f>
        <v>0</v>
      </c>
      <c r="J140" s="55">
        <f t="shared" si="215"/>
        <v>0</v>
      </c>
      <c r="K140" s="55">
        <f>ROUND(IF('Indicator Data'!I143=0,0,IF(LOG('Indicator Data'!I143)&gt;K$195,10,IF(LOG('Indicator Data'!I143)&lt;K$194,0,10-(K$195-LOG('Indicator Data'!I143))/(K$195-K$194)*10))),1)</f>
        <v>0</v>
      </c>
      <c r="L140" s="55">
        <f t="shared" si="216"/>
        <v>0</v>
      </c>
      <c r="M140" s="55">
        <f>ROUND(IF('Indicator Data'!J143=0,0,IF(LOG('Indicator Data'!J143)&gt;M$195,10,IF(LOG('Indicator Data'!J143)&lt;M$194,0,10-(M$195-LOG('Indicator Data'!J143))/(M$195-M$194)*10))),1)</f>
        <v>0</v>
      </c>
      <c r="N140" s="56">
        <f>'Indicator Data'!C143/'Indicator Data'!$CB143</f>
        <v>1.0311374250914835E-5</v>
      </c>
      <c r="O140" s="56">
        <f>'Indicator Data'!D143/'Indicator Data'!$CB143</f>
        <v>0</v>
      </c>
      <c r="P140" s="56">
        <f>IF(F140=0.1,"x",'Indicator Data'!E143/'Indicator Data'!$CB143)</f>
        <v>4.4111215974434008E-3</v>
      </c>
      <c r="Q140" s="56">
        <f>'Indicator Data'!F143/'Indicator Data'!$CB143</f>
        <v>0</v>
      </c>
      <c r="R140" s="56">
        <f>'Indicator Data'!G143/'Indicator Data'!$CB143</f>
        <v>0</v>
      </c>
      <c r="S140" s="56">
        <f>'Indicator Data'!H143/'Indicator Data'!$CB143</f>
        <v>0</v>
      </c>
      <c r="T140" s="56">
        <f>'Indicator Data'!I143/'Indicator Data'!$CB143</f>
        <v>0</v>
      </c>
      <c r="U140" s="56">
        <f>'Indicator Data'!J143/'Indicator Data'!$CB143</f>
        <v>0</v>
      </c>
      <c r="V140" s="55">
        <f t="shared" si="217"/>
        <v>0.1</v>
      </c>
      <c r="W140" s="55">
        <f t="shared" si="218"/>
        <v>0</v>
      </c>
      <c r="X140" s="55">
        <f t="shared" si="219"/>
        <v>0.1</v>
      </c>
      <c r="Y140" s="55">
        <f t="shared" si="220"/>
        <v>2.9</v>
      </c>
      <c r="Z140" s="55">
        <f t="shared" si="221"/>
        <v>0</v>
      </c>
      <c r="AA140" s="55">
        <f t="shared" si="222"/>
        <v>0</v>
      </c>
      <c r="AB140" s="55">
        <f t="shared" si="223"/>
        <v>0</v>
      </c>
      <c r="AC140" s="55">
        <f t="shared" si="224"/>
        <v>0</v>
      </c>
      <c r="AD140" s="55">
        <f t="shared" si="225"/>
        <v>0</v>
      </c>
      <c r="AE140" s="55">
        <f t="shared" si="226"/>
        <v>0</v>
      </c>
      <c r="AF140" s="55">
        <f t="shared" si="227"/>
        <v>0</v>
      </c>
      <c r="AG140" s="55">
        <f>ROUND(IF('Indicator Data'!K143=0,0,IF('Indicator Data'!K143&gt;AG$195,10,IF('Indicator Data'!K143&lt;AG$194,0,10-(AG$195-'Indicator Data'!K143)/(AG$195-AG$194)*10))),1)</f>
        <v>1</v>
      </c>
      <c r="AH140" s="55">
        <f t="shared" si="228"/>
        <v>2.1</v>
      </c>
      <c r="AI140" s="55">
        <f t="shared" si="229"/>
        <v>0.1</v>
      </c>
      <c r="AJ140" s="55">
        <f t="shared" si="230"/>
        <v>0</v>
      </c>
      <c r="AK140" s="55">
        <f t="shared" si="231"/>
        <v>0</v>
      </c>
      <c r="AL140" s="55">
        <f t="shared" si="232"/>
        <v>0</v>
      </c>
      <c r="AM140" s="55">
        <f t="shared" si="233"/>
        <v>0</v>
      </c>
      <c r="AN140" s="55">
        <f t="shared" si="234"/>
        <v>0</v>
      </c>
      <c r="AO140" s="183">
        <f t="shared" si="235"/>
        <v>1.3</v>
      </c>
      <c r="AP140" s="183">
        <f t="shared" si="255"/>
        <v>6.1</v>
      </c>
      <c r="AQ140" s="183">
        <f t="shared" si="236"/>
        <v>0</v>
      </c>
      <c r="AR140" s="183">
        <f t="shared" si="237"/>
        <v>0</v>
      </c>
      <c r="AS140" s="55">
        <f t="shared" si="238"/>
        <v>0.5</v>
      </c>
      <c r="AT140" s="55">
        <f>IF('Indicator Data'!L143="No data","x",IF('Indicator Data'!CC143&lt;1000,"x",ROUND((IF('Indicator Data'!L143&gt;AT$195,10,IF('Indicator Data'!L143&lt;AT$194,0,10-(AT$195-'Indicator Data'!L143)/(AT$195-AT$194)*10))),1)))</f>
        <v>3</v>
      </c>
      <c r="AU140" s="183">
        <f t="shared" si="239"/>
        <v>1.8</v>
      </c>
      <c r="AV140" s="55">
        <f>IF('Indicator Data'!M143="No data","x",ROUND(IF('Indicator Data'!M143=0,0,IF(LOG('Indicator Data'!M143)&gt;AV$195,10,IF(LOG('Indicator Data'!M143)&lt;AV$194,0,10-(AV$195-LOG('Indicator Data'!M143))/(AV$195-AV$194)*10))),1))</f>
        <v>3.7</v>
      </c>
      <c r="AW140" s="56">
        <f>IF(AV140="x","x",'Indicator Data'!M143/'Indicator Data'!$CB143)</f>
        <v>9.981693054111547E-5</v>
      </c>
      <c r="AX140" s="55">
        <f t="shared" si="256"/>
        <v>0</v>
      </c>
      <c r="AY140" s="55">
        <f t="shared" si="257"/>
        <v>2</v>
      </c>
      <c r="AZ140" s="55" t="str">
        <f>IF('Indicator Data'!N143="No data","x",ROUND(IF('Indicator Data'!N143=0,0,IF(LOG('Indicator Data'!N143)&gt;AZ$195,10,IF(LOG('Indicator Data'!N143)&lt;AZ$194,0,10-(AZ$195-LOG('Indicator Data'!N143))/(AZ$195-AZ$194)*10))),1))</f>
        <v>x</v>
      </c>
      <c r="BA140" s="56" t="str">
        <f>IF(AZ140="x","x",'Indicator Data'!N143/'Indicator Data'!$CB143)</f>
        <v>x</v>
      </c>
      <c r="BB140" s="55" t="str">
        <f t="shared" si="258"/>
        <v>x</v>
      </c>
      <c r="BC140" s="55" t="str">
        <f t="shared" si="259"/>
        <v>x</v>
      </c>
      <c r="BD140" s="55" t="str">
        <f>IF('Indicator Data'!O143="No data","x",ROUND(IF('Indicator Data'!O143=0,0,IF(LOG('Indicator Data'!O143)&gt;BD$195,10,IF(LOG('Indicator Data'!O143)&lt;BD$194,0,10-(BD$195-LOG('Indicator Data'!O143))/(BD$195-BD$194)*10))),1))</f>
        <v>x</v>
      </c>
      <c r="BE140" s="56" t="str">
        <f>IF(BD140="x","x",'Indicator Data'!O143/'Indicator Data'!$CB143)</f>
        <v>x</v>
      </c>
      <c r="BF140" s="55" t="str">
        <f t="shared" si="260"/>
        <v>x</v>
      </c>
      <c r="BG140" s="55" t="str">
        <f t="shared" si="261"/>
        <v>x</v>
      </c>
      <c r="BH140" s="55" t="str">
        <f>IF('Indicator Data'!P143="No data","x",ROUND(IF('Indicator Data'!P143=0,0,IF(LOG('Indicator Data'!P143)&gt;BH$195,10,IF(LOG('Indicator Data'!P143)&lt;BH$194,0,10-(BH$195-LOG('Indicator Data'!P143))/(BH$195-BH$194)*10))),1))</f>
        <v>x</v>
      </c>
      <c r="BI140" s="56" t="str">
        <f>IF(BH140="x","x",'Indicator Data'!P143/'Indicator Data'!$CB143)</f>
        <v>x</v>
      </c>
      <c r="BJ140" s="55" t="str">
        <f t="shared" si="262"/>
        <v>x</v>
      </c>
      <c r="BK140" s="55" t="str">
        <f t="shared" si="263"/>
        <v>x</v>
      </c>
      <c r="BL140" s="55">
        <f t="shared" si="264"/>
        <v>2</v>
      </c>
      <c r="BM140" s="55">
        <f>ROUND(IF('Indicator Data'!Q143=0,0,IF(LOG('Indicator Data'!Q143)&gt;BM$195,10,IF(LOG('Indicator Data'!Q143)&lt;BM$194,0,10-(BM$195-LOG('Indicator Data'!Q143))/(BM$195-BM$194)*10))),1)</f>
        <v>0</v>
      </c>
      <c r="BN140" s="55">
        <f>ROUND(IF('Indicator Data'!R143=0,0,IF(LOG('Indicator Data'!R143)&gt;BN$195,10,IF(LOG('Indicator Data'!R143)&lt;BN$194,0,10-(BN$195-LOG('Indicator Data'!R143))/(BN$195-BN$194)*10))),1)</f>
        <v>0</v>
      </c>
      <c r="BO140" s="55">
        <f t="shared" si="265"/>
        <v>0</v>
      </c>
      <c r="BP140" s="56">
        <f>'Indicator Data'!Q143/'Indicator Data'!$CB143</f>
        <v>0</v>
      </c>
      <c r="BQ140" s="56">
        <f>'Indicator Data'!R143/'Indicator Data'!$CB143</f>
        <v>0</v>
      </c>
      <c r="BR140" s="55">
        <f t="shared" si="240"/>
        <v>0</v>
      </c>
      <c r="BS140" s="55">
        <f t="shared" si="241"/>
        <v>0</v>
      </c>
      <c r="BT140" s="55">
        <f t="shared" si="242"/>
        <v>0</v>
      </c>
      <c r="BU140" s="55">
        <f t="shared" si="266"/>
        <v>0</v>
      </c>
      <c r="BV140" s="55">
        <f>ROUND(IF('Indicator Data'!S143=0,0,IF(LOG('Indicator Data'!S143)&gt;BV$195,10,IF(LOG('Indicator Data'!S143)&lt;BV$194,0,10-(BV$195-LOG('Indicator Data'!S143))/(BV$195-BV$194)*10))),1)</f>
        <v>0</v>
      </c>
      <c r="BW140" s="55">
        <f>ROUND(IF('Indicator Data'!T143=0,0,IF(LOG('Indicator Data'!T143)&gt;BW$195,10,IF(LOG('Indicator Data'!T143)&lt;BW$194,0,10-(BW$195-LOG('Indicator Data'!T143))/(BW$195-BW$194)*10))),1)</f>
        <v>0</v>
      </c>
      <c r="BX140" s="55">
        <f t="shared" si="267"/>
        <v>0</v>
      </c>
      <c r="BY140" s="56">
        <f>'Indicator Data'!S143/'Indicator Data'!$CB143</f>
        <v>0</v>
      </c>
      <c r="BZ140" s="56">
        <f>'Indicator Data'!T143/'Indicator Data'!$CB143</f>
        <v>0</v>
      </c>
      <c r="CA140" s="55">
        <f t="shared" si="243"/>
        <v>0</v>
      </c>
      <c r="CB140" s="55">
        <f t="shared" si="244"/>
        <v>0</v>
      </c>
      <c r="CC140" s="55">
        <f t="shared" si="268"/>
        <v>0</v>
      </c>
      <c r="CD140" s="55">
        <f t="shared" si="269"/>
        <v>0</v>
      </c>
      <c r="CE140" s="55">
        <f t="shared" si="270"/>
        <v>0</v>
      </c>
      <c r="CF140" s="55">
        <f>ROUND(IF('Indicator Data'!U143=0,0,IF(LOG('Indicator Data'!U143)&gt;CF$195,10,IF(LOG('Indicator Data'!U143)&lt;CF$194,0,10-(CF$195-LOG('Indicator Data'!U143))/(CF$195-CF$194)*10))),1)</f>
        <v>0</v>
      </c>
      <c r="CG140" s="56">
        <f>'Indicator Data'!U143/'Indicator Data'!$CB143</f>
        <v>0</v>
      </c>
      <c r="CH140" s="55">
        <f t="shared" si="245"/>
        <v>0</v>
      </c>
      <c r="CI140" s="55">
        <f t="shared" si="271"/>
        <v>0</v>
      </c>
      <c r="CJ140" s="55">
        <f>ROUND(IF('Indicator Data'!V143=0,0,IF(LOG('Indicator Data'!V143)&gt;CJ$195,10,IF(LOG('Indicator Data'!V143)&lt;CJ$194,0,10-(CJ$195-LOG('Indicator Data'!V143))/(CJ$195-CJ$194)*10))),1)</f>
        <v>0</v>
      </c>
      <c r="CK140" s="56">
        <f>IF('Indicator Data'!V143/'Indicator Data'!$CB143&gt;1,1,'Indicator Data'!V143/'Indicator Data'!$CB143)</f>
        <v>0</v>
      </c>
      <c r="CL140" s="55">
        <f t="shared" si="246"/>
        <v>0</v>
      </c>
      <c r="CM140" s="55">
        <f t="shared" si="272"/>
        <v>0</v>
      </c>
      <c r="CN140" s="55">
        <f>ROUND(IF('Indicator Data'!W143=0,0,IF(LOG('Indicator Data'!W143)&gt;CN$195,10,IF(LOG('Indicator Data'!W143)&lt;CN$194,0,10-(CN$195-LOG('Indicator Data'!W143))/(CN$195-CN$194)*10))),1)</f>
        <v>0</v>
      </c>
      <c r="CO140" s="56">
        <f>'Indicator Data'!W143/'Indicator Data'!$CB143</f>
        <v>0</v>
      </c>
      <c r="CP140" s="55">
        <f t="shared" si="247"/>
        <v>0</v>
      </c>
      <c r="CQ140" s="55">
        <f t="shared" si="273"/>
        <v>0</v>
      </c>
      <c r="CR140" s="55">
        <f t="shared" si="248"/>
        <v>0</v>
      </c>
      <c r="CS140" s="55">
        <f>IF('Indicator Data'!BR143="No data","x",ROUND(IF('Indicator Data'!BR143&gt;CS$195,0,IF('Indicator Data'!BR143&lt;CS$194,10,(CS$195-'Indicator Data'!BR143)/(CS$195-CS$194)*10)),1))</f>
        <v>0.1</v>
      </c>
      <c r="CT140" s="55">
        <f>IF('Indicator Data'!BS143="No data","x",ROUND(IF('Indicator Data'!BS143&gt;CT$195,0,IF('Indicator Data'!BS143&lt;CT$194,10,(CT$195-'Indicator Data'!BS143)/(CT$195-CT$194)*10)),1))</f>
        <v>0</v>
      </c>
      <c r="CU140" s="55" t="str">
        <f>IF('Indicator Data'!AC143="No data","x",ROUND(IF('Indicator Data'!AC143&gt;CU$195,0,IF('Indicator Data'!AC143&lt;CU$194,10,(CU$195-'Indicator Data'!AC143)/(CU$195-CU$194)*10)),1))</f>
        <v>x</v>
      </c>
      <c r="CV140" s="55">
        <f t="shared" si="249"/>
        <v>0.1</v>
      </c>
      <c r="CW140" s="55">
        <f>IF('Indicator Data'!X143="No data","x",ROUND(IF(LOG('Indicator Data'!X143)&gt;CW$195,10,IF(LOG('Indicator Data'!X143)&lt;CW$194,0,10-(CW$195-LOG('Indicator Data'!X143))/(CW$195-CW$194)*10)),1))</f>
        <v>7</v>
      </c>
      <c r="CX140" s="55">
        <f>IF('Indicator Data'!Y143="No data","x",ROUND(IF('Indicator Data'!Y143&gt;CX$195,10,IF('Indicator Data'!Y143&lt;CX$194,0,10-(CX$195-'Indicator Data'!Y143)/(CX$195-CX$194)*10)),1))</f>
        <v>0</v>
      </c>
      <c r="CY140" s="55">
        <f>IF('Indicator Data'!Z143="No data","x",ROUND(IF('Indicator Data'!Z143&gt;CY$195,10,IF('Indicator Data'!Z143&lt;CY$194,0,10-(CY$195-'Indicator Data'!Z143)/(CY$195-CY$194)*10)),1))</f>
        <v>6</v>
      </c>
      <c r="CZ140" s="55">
        <f>IF('Indicator Data'!AA143="No data","x",ROUND(IF('Indicator Data'!AA143&gt;CZ$195,10,IF('Indicator Data'!AA143&lt;CZ$194,0,10-(CZ$195-'Indicator Data'!AA143)/(CZ$195-CZ$194)*10)),1))</f>
        <v>2</v>
      </c>
      <c r="DA140" s="55">
        <f t="shared" si="274"/>
        <v>3.8</v>
      </c>
      <c r="DB140" s="55">
        <f t="shared" si="275"/>
        <v>2.6</v>
      </c>
      <c r="DC140" s="55">
        <f>IF('Indicator Data'!AF143="No data","x",ROUND(IF('Indicator Data'!AF143&gt;DC$195,10,IF('Indicator Data'!AF143&lt;DC$194,0,10-(DC$195-'Indicator Data'!AF143)/(DC$195-DC$194)*10)),1))</f>
        <v>0</v>
      </c>
      <c r="DD140" s="55">
        <f>IF('Indicator Data'!AG143="No data","x",ROUND(IF('Indicator Data'!AG143&gt;DD$195,10,IF('Indicator Data'!AG143&lt;DD$194,0,10-(DD$195-'Indicator Data'!AG143)/(DD$195-DD$194)*10)),1))</f>
        <v>0</v>
      </c>
      <c r="DE140" s="55">
        <f t="shared" si="276"/>
        <v>2.5</v>
      </c>
      <c r="DF140" s="55">
        <f>IF('Indicator Data'!AB143="No data","x",ROUND(IF('Indicator Data'!AB143&gt;DF$195,10,IF('Indicator Data'!AB143&lt;DF$194,0,10-(DF$195-'Indicator Data'!AB143)/(DF$195-DF$194)*10)),1))</f>
        <v>0</v>
      </c>
      <c r="DG140" s="55">
        <f t="shared" si="277"/>
        <v>0</v>
      </c>
      <c r="DH140" s="184">
        <f>IF('Indicator Data'!AD143="No data","x",'Indicator Data'!AD143/'Indicator Data'!$CA143)</f>
        <v>3.9405854728165455E-5</v>
      </c>
      <c r="DI140" s="55">
        <f t="shared" si="278"/>
        <v>9.6</v>
      </c>
      <c r="DJ140" s="55" t="str">
        <f>IF('Indicator Data'!AE143="No data","x",ROUND(IF('Indicator Data'!AE143&gt;DJ$195,0,IF('Indicator Data'!AE143&lt;DJ$194,10,(DJ$195-'Indicator Data'!AE143)/(DJ$195-DJ$194)*10)),1))</f>
        <v>x</v>
      </c>
      <c r="DK140" s="55">
        <f t="shared" si="279"/>
        <v>9.6</v>
      </c>
      <c r="DL140" s="55">
        <f t="shared" si="280"/>
        <v>4</v>
      </c>
      <c r="DM140" s="57">
        <f t="shared" si="250"/>
        <v>2.2999999999999998</v>
      </c>
      <c r="DN140" s="58">
        <f t="shared" si="251"/>
        <v>2.2000000000000002</v>
      </c>
      <c r="DO140" s="55">
        <f>ROUND(IF('Indicator Data'!AH143=0,0,IF('Indicator Data'!AH143&gt;DO$195,10,IF('Indicator Data'!AH143&lt;DO$194,0,10-(DO$195-'Indicator Data'!AH143)/(DO$195-DO$194)*10))),1)</f>
        <v>0.1</v>
      </c>
      <c r="DP140" s="55">
        <f>ROUND(IF('Indicator Data'!AI143=0,0,IF(LOG('Indicator Data'!AI143)&gt;LOG(DP$195),10,IF(LOG('Indicator Data'!AI143)&lt;LOG(DP$194),0,10-(LOG(DP$195)-LOG('Indicator Data'!AI143))/(LOG(DP$195)-LOG(DP$194))*10))),1)</f>
        <v>0</v>
      </c>
      <c r="DQ140" s="57">
        <f t="shared" si="252"/>
        <v>0.1</v>
      </c>
      <c r="DR140" s="55">
        <f>'Indicator Data'!AJ143</f>
        <v>0</v>
      </c>
      <c r="DS140" s="55">
        <f>'Indicator Data'!AK143</f>
        <v>0</v>
      </c>
      <c r="DT140" s="57">
        <f t="shared" si="253"/>
        <v>0</v>
      </c>
      <c r="DU140" s="58">
        <f t="shared" si="254"/>
        <v>0.1</v>
      </c>
      <c r="DV140" s="15"/>
      <c r="DW140" s="103"/>
    </row>
    <row r="141" spans="1:127" s="4" customFormat="1" x14ac:dyDescent="0.25">
      <c r="A141" s="121" t="str">
        <f>'Indicator Data'!A144</f>
        <v>Portugal</v>
      </c>
      <c r="B141" s="59" t="str">
        <f>'Indicator Data'!B144</f>
        <v>PRT</v>
      </c>
      <c r="C141" s="55">
        <f>ROUND(IF('Indicator Data'!C144=0,0.1,IF(LOG('Indicator Data'!C144)&gt;C$195,10,IF(LOG('Indicator Data'!C144)&lt;C$194,0,10-(C$195-LOG('Indicator Data'!C144))/(C$195-C$194)*10))),1)</f>
        <v>7.4</v>
      </c>
      <c r="D141" s="55">
        <f>ROUND(IF('Indicator Data'!D144=0,0.1,IF(LOG('Indicator Data'!D144)&gt;D$195,10,IF(LOG('Indicator Data'!D144)&lt;D$194,0,10-(D$195-LOG('Indicator Data'!D144))/(D$195-D$194)*10))),1)</f>
        <v>0.1</v>
      </c>
      <c r="E141" s="55">
        <f t="shared" si="214"/>
        <v>4.7</v>
      </c>
      <c r="F141" s="55">
        <f>IF('Indicator Data'!E144="No data",0.1,(ROUND(IF('Indicator Data'!E144=0,0,IF(LOG('Indicator Data'!E144)&gt;F$195,10,IF(LOG('Indicator Data'!E144)&lt;F$194,0,10-(F$195-LOG('Indicator Data'!E144))/(F$195-F$194)*10))),1)))</f>
        <v>5.6</v>
      </c>
      <c r="G141" s="55">
        <f>ROUND(IF('Indicator Data'!F144=0,0,IF(LOG('Indicator Data'!F144)&gt;G$195,10,IF(LOG('Indicator Data'!F144)&lt;G$194,0,10-(G$195-LOG('Indicator Data'!F144))/(G$195-G$194)*10))),1)</f>
        <v>5.8</v>
      </c>
      <c r="H141" s="55">
        <f>ROUND(IF('Indicator Data'!G144=0,0,IF(LOG('Indicator Data'!G144)&gt;H$195,10,IF(LOG('Indicator Data'!G144)&lt;H$194,0,10-(H$195-LOG('Indicator Data'!G144))/(H$195-H$194)*10))),1)</f>
        <v>1.7</v>
      </c>
      <c r="I141" s="55">
        <f>ROUND(IF('Indicator Data'!H144=0,0,IF(LOG('Indicator Data'!H144)&gt;I$195,10,IF(LOG('Indicator Data'!H144)&lt;I$194,0,10-(I$195-LOG('Indicator Data'!H144))/(I$195-I$194)*10))),1)</f>
        <v>0</v>
      </c>
      <c r="J141" s="55">
        <f t="shared" si="215"/>
        <v>0.9</v>
      </c>
      <c r="K141" s="55">
        <f>ROUND(IF('Indicator Data'!I144=0,0,IF(LOG('Indicator Data'!I144)&gt;K$195,10,IF(LOG('Indicator Data'!I144)&lt;K$194,0,10-(K$195-LOG('Indicator Data'!I144))/(K$195-K$194)*10))),1)</f>
        <v>0</v>
      </c>
      <c r="L141" s="55">
        <f t="shared" si="216"/>
        <v>0.5</v>
      </c>
      <c r="M141" s="55">
        <f>ROUND(IF('Indicator Data'!J144=0,0,IF(LOG('Indicator Data'!J144)&gt;M$195,10,IF(LOG('Indicator Data'!J144)&lt;M$194,0,10-(M$195-LOG('Indicator Data'!J144))/(M$195-M$194)*10))),1)</f>
        <v>0</v>
      </c>
      <c r="N141" s="56">
        <f>'Indicator Data'!C144/'Indicator Data'!$CB144</f>
        <v>8.9508333081330673E-4</v>
      </c>
      <c r="O141" s="56">
        <f>'Indicator Data'!D144/'Indicator Data'!$CB144</f>
        <v>0</v>
      </c>
      <c r="P141" s="56">
        <f>IF(F141=0.1,"x",'Indicator Data'!E144/'Indicator Data'!$CB144)</f>
        <v>1.683254904370381E-3</v>
      </c>
      <c r="Q141" s="56">
        <f>'Indicator Data'!F144/'Indicator Data'!$CB144</f>
        <v>3.06392723709004E-6</v>
      </c>
      <c r="R141" s="56">
        <f>'Indicator Data'!G144/'Indicator Data'!$CB144</f>
        <v>4.5391655962146966E-5</v>
      </c>
      <c r="S141" s="56">
        <f>'Indicator Data'!H144/'Indicator Data'!$CB144</f>
        <v>0</v>
      </c>
      <c r="T141" s="56">
        <f>'Indicator Data'!I144/'Indicator Data'!$CB144</f>
        <v>0</v>
      </c>
      <c r="U141" s="56">
        <f>'Indicator Data'!J144/'Indicator Data'!$CB144</f>
        <v>0</v>
      </c>
      <c r="V141" s="55">
        <f t="shared" si="217"/>
        <v>4.5</v>
      </c>
      <c r="W141" s="55">
        <f t="shared" si="218"/>
        <v>0</v>
      </c>
      <c r="X141" s="55">
        <f t="shared" si="219"/>
        <v>2.5</v>
      </c>
      <c r="Y141" s="55">
        <f t="shared" si="220"/>
        <v>1.1000000000000001</v>
      </c>
      <c r="Z141" s="55">
        <f t="shared" si="221"/>
        <v>6.6</v>
      </c>
      <c r="AA141" s="55">
        <f t="shared" si="222"/>
        <v>0</v>
      </c>
      <c r="AB141" s="55">
        <f t="shared" si="223"/>
        <v>0</v>
      </c>
      <c r="AC141" s="55">
        <f t="shared" si="224"/>
        <v>0</v>
      </c>
      <c r="AD141" s="55">
        <f t="shared" si="225"/>
        <v>0</v>
      </c>
      <c r="AE141" s="55">
        <f t="shared" si="226"/>
        <v>0</v>
      </c>
      <c r="AF141" s="55">
        <f t="shared" si="227"/>
        <v>0</v>
      </c>
      <c r="AG141" s="55">
        <f>ROUND(IF('Indicator Data'!K144=0,0,IF('Indicator Data'!K144&gt;AG$195,10,IF('Indicator Data'!K144&lt;AG$194,0,10-(AG$195-'Indicator Data'!K144)/(AG$195-AG$194)*10))),1)</f>
        <v>1.9</v>
      </c>
      <c r="AH141" s="55">
        <f t="shared" si="228"/>
        <v>6</v>
      </c>
      <c r="AI141" s="55">
        <f t="shared" si="229"/>
        <v>0.1</v>
      </c>
      <c r="AJ141" s="55">
        <f t="shared" si="230"/>
        <v>0.9</v>
      </c>
      <c r="AK141" s="55">
        <f t="shared" si="231"/>
        <v>0</v>
      </c>
      <c r="AL141" s="55">
        <f t="shared" si="232"/>
        <v>0.5</v>
      </c>
      <c r="AM141" s="55">
        <f t="shared" si="233"/>
        <v>0</v>
      </c>
      <c r="AN141" s="55">
        <f t="shared" si="234"/>
        <v>0</v>
      </c>
      <c r="AO141" s="183">
        <f t="shared" si="235"/>
        <v>3.7</v>
      </c>
      <c r="AP141" s="183">
        <f t="shared" si="255"/>
        <v>3.7</v>
      </c>
      <c r="AQ141" s="183">
        <f t="shared" si="236"/>
        <v>6.2</v>
      </c>
      <c r="AR141" s="183">
        <f t="shared" si="237"/>
        <v>0.3</v>
      </c>
      <c r="AS141" s="55">
        <f t="shared" si="238"/>
        <v>1</v>
      </c>
      <c r="AT141" s="55">
        <f>IF('Indicator Data'!L144="No data","x",IF('Indicator Data'!CC144&lt;1000,"x",ROUND((IF('Indicator Data'!L144&gt;AT$195,10,IF('Indicator Data'!L144&lt;AT$194,0,10-(AT$195-'Indicator Data'!L144)/(AT$195-AT$194)*10))),1)))</f>
        <v>4</v>
      </c>
      <c r="AU141" s="183">
        <f t="shared" si="239"/>
        <v>2.5</v>
      </c>
      <c r="AV141" s="55">
        <f>IF('Indicator Data'!M144="No data","x",ROUND(IF('Indicator Data'!M144=0,0,IF(LOG('Indicator Data'!M144)&gt;AV$195,10,IF(LOG('Indicator Data'!M144)&lt;AV$194,0,10-(AV$195-LOG('Indicator Data'!M144))/(AV$195-AV$194)*10))),1))</f>
        <v>0</v>
      </c>
      <c r="AW141" s="56">
        <f>IF(AV141="x","x",'Indicator Data'!M144/'Indicator Data'!$CB144)</f>
        <v>0</v>
      </c>
      <c r="AX141" s="55">
        <f t="shared" si="256"/>
        <v>0</v>
      </c>
      <c r="AY141" s="55">
        <f t="shared" si="257"/>
        <v>0</v>
      </c>
      <c r="AZ141" s="55" t="str">
        <f>IF('Indicator Data'!N144="No data","x",ROUND(IF('Indicator Data'!N144=0,0,IF(LOG('Indicator Data'!N144)&gt;AZ$195,10,IF(LOG('Indicator Data'!N144)&lt;AZ$194,0,10-(AZ$195-LOG('Indicator Data'!N144))/(AZ$195-AZ$194)*10))),1))</f>
        <v>x</v>
      </c>
      <c r="BA141" s="56" t="str">
        <f>IF(AZ141="x","x",'Indicator Data'!N144/'Indicator Data'!$CB144)</f>
        <v>x</v>
      </c>
      <c r="BB141" s="55" t="str">
        <f t="shared" si="258"/>
        <v>x</v>
      </c>
      <c r="BC141" s="55" t="str">
        <f t="shared" si="259"/>
        <v>x</v>
      </c>
      <c r="BD141" s="55" t="str">
        <f>IF('Indicator Data'!O144="No data","x",ROUND(IF('Indicator Data'!O144=0,0,IF(LOG('Indicator Data'!O144)&gt;BD$195,10,IF(LOG('Indicator Data'!O144)&lt;BD$194,0,10-(BD$195-LOG('Indicator Data'!O144))/(BD$195-BD$194)*10))),1))</f>
        <v>x</v>
      </c>
      <c r="BE141" s="56" t="str">
        <f>IF(BD141="x","x",'Indicator Data'!O144/'Indicator Data'!$CB144)</f>
        <v>x</v>
      </c>
      <c r="BF141" s="55" t="str">
        <f t="shared" si="260"/>
        <v>x</v>
      </c>
      <c r="BG141" s="55" t="str">
        <f t="shared" si="261"/>
        <v>x</v>
      </c>
      <c r="BH141" s="55" t="str">
        <f>IF('Indicator Data'!P144="No data","x",ROUND(IF('Indicator Data'!P144=0,0,IF(LOG('Indicator Data'!P144)&gt;BH$195,10,IF(LOG('Indicator Data'!P144)&lt;BH$194,0,10-(BH$195-LOG('Indicator Data'!P144))/(BH$195-BH$194)*10))),1))</f>
        <v>x</v>
      </c>
      <c r="BI141" s="56" t="str">
        <f>IF(BH141="x","x",'Indicator Data'!P144/'Indicator Data'!$CB144)</f>
        <v>x</v>
      </c>
      <c r="BJ141" s="55" t="str">
        <f t="shared" si="262"/>
        <v>x</v>
      </c>
      <c r="BK141" s="55" t="str">
        <f t="shared" si="263"/>
        <v>x</v>
      </c>
      <c r="BL141" s="55">
        <f t="shared" si="264"/>
        <v>0</v>
      </c>
      <c r="BM141" s="55">
        <f>ROUND(IF('Indicator Data'!Q144=0,0,IF(LOG('Indicator Data'!Q144)&gt;BM$195,10,IF(LOG('Indicator Data'!Q144)&lt;BM$194,0,10-(BM$195-LOG('Indicator Data'!Q144))/(BM$195-BM$194)*10))),1)</f>
        <v>0</v>
      </c>
      <c r="BN141" s="55">
        <f>ROUND(IF('Indicator Data'!R144=0,0,IF(LOG('Indicator Data'!R144)&gt;BN$195,10,IF(LOG('Indicator Data'!R144)&lt;BN$194,0,10-(BN$195-LOG('Indicator Data'!R144))/(BN$195-BN$194)*10))),1)</f>
        <v>0</v>
      </c>
      <c r="BO141" s="55">
        <f t="shared" si="265"/>
        <v>0</v>
      </c>
      <c r="BP141" s="56">
        <f>'Indicator Data'!Q144/'Indicator Data'!$CB144</f>
        <v>0</v>
      </c>
      <c r="BQ141" s="56">
        <f>'Indicator Data'!R144/'Indicator Data'!$CB144</f>
        <v>0</v>
      </c>
      <c r="BR141" s="55">
        <f t="shared" si="240"/>
        <v>0</v>
      </c>
      <c r="BS141" s="55">
        <f t="shared" si="241"/>
        <v>0</v>
      </c>
      <c r="BT141" s="55">
        <f t="shared" si="242"/>
        <v>0</v>
      </c>
      <c r="BU141" s="55">
        <f t="shared" si="266"/>
        <v>0</v>
      </c>
      <c r="BV141" s="55">
        <f>ROUND(IF('Indicator Data'!S144=0,0,IF(LOG('Indicator Data'!S144)&gt;BV$195,10,IF(LOG('Indicator Data'!S144)&lt;BV$194,0,10-(BV$195-LOG('Indicator Data'!S144))/(BV$195-BV$194)*10))),1)</f>
        <v>0</v>
      </c>
      <c r="BW141" s="55">
        <f>ROUND(IF('Indicator Data'!T144=0,0,IF(LOG('Indicator Data'!T144)&gt;BW$195,10,IF(LOG('Indicator Data'!T144)&lt;BW$194,0,10-(BW$195-LOG('Indicator Data'!T144))/(BW$195-BW$194)*10))),1)</f>
        <v>0</v>
      </c>
      <c r="BX141" s="55">
        <f t="shared" si="267"/>
        <v>0</v>
      </c>
      <c r="BY141" s="56">
        <f>'Indicator Data'!S144/'Indicator Data'!$CB144</f>
        <v>0</v>
      </c>
      <c r="BZ141" s="56">
        <f>'Indicator Data'!T144/'Indicator Data'!$CB144</f>
        <v>0</v>
      </c>
      <c r="CA141" s="55">
        <f t="shared" si="243"/>
        <v>0</v>
      </c>
      <c r="CB141" s="55">
        <f t="shared" si="244"/>
        <v>0</v>
      </c>
      <c r="CC141" s="55">
        <f t="shared" si="268"/>
        <v>0</v>
      </c>
      <c r="CD141" s="55">
        <f t="shared" si="269"/>
        <v>0</v>
      </c>
      <c r="CE141" s="55">
        <f t="shared" si="270"/>
        <v>0</v>
      </c>
      <c r="CF141" s="55">
        <f>ROUND(IF('Indicator Data'!U144=0,0,IF(LOG('Indicator Data'!U144)&gt;CF$195,10,IF(LOG('Indicator Data'!U144)&lt;CF$194,0,10-(CF$195-LOG('Indicator Data'!U144))/(CF$195-CF$194)*10))),1)</f>
        <v>0</v>
      </c>
      <c r="CG141" s="56">
        <f>'Indicator Data'!U144/'Indicator Data'!$CB144</f>
        <v>0</v>
      </c>
      <c r="CH141" s="55">
        <f t="shared" si="245"/>
        <v>0</v>
      </c>
      <c r="CI141" s="55">
        <f t="shared" si="271"/>
        <v>0</v>
      </c>
      <c r="CJ141" s="55">
        <f>ROUND(IF('Indicator Data'!V144=0,0,IF(LOG('Indicator Data'!V144)&gt;CJ$195,10,IF(LOG('Indicator Data'!V144)&lt;CJ$194,0,10-(CJ$195-LOG('Indicator Data'!V144))/(CJ$195-CJ$194)*10))),1)</f>
        <v>7.2</v>
      </c>
      <c r="CK141" s="56">
        <f>IF('Indicator Data'!V144/'Indicator Data'!$CB144&gt;1,1,'Indicator Data'!V144/'Indicator Data'!$CB144)</f>
        <v>0.10527835673449545</v>
      </c>
      <c r="CL141" s="55">
        <f t="shared" si="246"/>
        <v>1.1000000000000001</v>
      </c>
      <c r="CM141" s="55">
        <f t="shared" si="272"/>
        <v>4.9000000000000004</v>
      </c>
      <c r="CN141" s="55">
        <f>ROUND(IF('Indicator Data'!W144=0,0,IF(LOG('Indicator Data'!W144)&gt;CN$195,10,IF(LOG('Indicator Data'!W144)&lt;CN$194,0,10-(CN$195-LOG('Indicator Data'!W144))/(CN$195-CN$194)*10))),1)</f>
        <v>6.4</v>
      </c>
      <c r="CO141" s="56">
        <f>'Indicator Data'!W144/'Indicator Data'!$CB144</f>
        <v>2.8363698115250965E-2</v>
      </c>
      <c r="CP141" s="55">
        <f t="shared" si="247"/>
        <v>0.3</v>
      </c>
      <c r="CQ141" s="55">
        <f t="shared" si="273"/>
        <v>4</v>
      </c>
      <c r="CR141" s="55">
        <f t="shared" si="248"/>
        <v>2.5</v>
      </c>
      <c r="CS141" s="55">
        <f>IF('Indicator Data'!BR144="No data","x",ROUND(IF('Indicator Data'!BR144&gt;CS$195,0,IF('Indicator Data'!BR144&lt;CS$194,10,(CS$195-'Indicator Data'!BR144)/(CS$195-CS$194)*10)),1))</f>
        <v>0</v>
      </c>
      <c r="CT141" s="55">
        <f>IF('Indicator Data'!BS144="No data","x",ROUND(IF('Indicator Data'!BS144&gt;CT$195,0,IF('Indicator Data'!BS144&lt;CT$194,10,(CT$195-'Indicator Data'!BS144)/(CT$195-CT$194)*10)),1))</f>
        <v>0</v>
      </c>
      <c r="CU141" s="55" t="str">
        <f>IF('Indicator Data'!AC144="No data","x",ROUND(IF('Indicator Data'!AC144&gt;CU$195,0,IF('Indicator Data'!AC144&lt;CU$194,10,(CU$195-'Indicator Data'!AC144)/(CU$195-CU$194)*10)),1))</f>
        <v>x</v>
      </c>
      <c r="CV141" s="55">
        <f t="shared" si="249"/>
        <v>0</v>
      </c>
      <c r="CW141" s="55">
        <f>IF('Indicator Data'!X144="No data","x",ROUND(IF(LOG('Indicator Data'!X144)&gt;CW$195,10,IF(LOG('Indicator Data'!X144)&lt;CW$194,0,10-(CW$195-LOG('Indicator Data'!X144))/(CW$195-CW$194)*10)),1))</f>
        <v>6.8</v>
      </c>
      <c r="CX141" s="55">
        <f>IF('Indicator Data'!Y144="No data","x",ROUND(IF('Indicator Data'!Y144&gt;CX$195,10,IF('Indicator Data'!Y144&lt;CX$194,0,10-(CX$195-'Indicator Data'!Y144)/(CX$195-CX$194)*10)),1))</f>
        <v>1.4</v>
      </c>
      <c r="CY141" s="55">
        <f>IF('Indicator Data'!Z144="No data","x",ROUND(IF('Indicator Data'!Z144&gt;CY$195,10,IF('Indicator Data'!Z144&lt;CY$194,0,10-(CY$195-'Indicator Data'!Z144)/(CY$195-CY$194)*10)),1))</f>
        <v>6.5</v>
      </c>
      <c r="CZ141" s="55">
        <f>IF('Indicator Data'!AA144="No data","x",ROUND(IF('Indicator Data'!AA144&gt;CZ$195,10,IF('Indicator Data'!AA144&lt;CZ$194,0,10-(CZ$195-'Indicator Data'!AA144)/(CZ$195-CZ$194)*10)),1))</f>
        <v>1.6</v>
      </c>
      <c r="DA141" s="55">
        <f t="shared" si="274"/>
        <v>4.0999999999999996</v>
      </c>
      <c r="DB141" s="55">
        <f t="shared" si="275"/>
        <v>2.7</v>
      </c>
      <c r="DC141" s="55">
        <f>IF('Indicator Data'!AF144="No data","x",ROUND(IF('Indicator Data'!AF144&gt;DC$195,10,IF('Indicator Data'!AF144&lt;DC$194,0,10-(DC$195-'Indicator Data'!AF144)/(DC$195-DC$194)*10)),1))</f>
        <v>0.4</v>
      </c>
      <c r="DD141" s="55">
        <f>IF('Indicator Data'!AG144="No data","x",ROUND(IF('Indicator Data'!AG144&gt;DD$195,10,IF('Indicator Data'!AG144&lt;DD$194,0,10-(DD$195-'Indicator Data'!AG144)/(DD$195-DD$194)*10)),1))</f>
        <v>0</v>
      </c>
      <c r="DE141" s="55">
        <f t="shared" si="276"/>
        <v>2.8</v>
      </c>
      <c r="DF141" s="55">
        <f>IF('Indicator Data'!AB144="No data","x",ROUND(IF('Indicator Data'!AB144&gt;DF$195,10,IF('Indicator Data'!AB144&lt;DF$194,0,10-(DF$195-'Indicator Data'!AB144)/(DF$195-DF$194)*10)),1))</f>
        <v>0</v>
      </c>
      <c r="DG141" s="55">
        <f t="shared" si="277"/>
        <v>0</v>
      </c>
      <c r="DH141" s="184">
        <f>IF('Indicator Data'!AD144="No data","x",'Indicator Data'!AD144/'Indicator Data'!$CA144)</f>
        <v>6.1450133177810905E-4</v>
      </c>
      <c r="DI141" s="55">
        <f t="shared" si="278"/>
        <v>3.9</v>
      </c>
      <c r="DJ141" s="55">
        <f>IF('Indicator Data'!AE144="No data","x",ROUND(IF('Indicator Data'!AE144&gt;DJ$195,0,IF('Indicator Data'!AE144&lt;DJ$194,10,(DJ$195-'Indicator Data'!AE144)/(DJ$195-DJ$194)*10)),1))</f>
        <v>2</v>
      </c>
      <c r="DK141" s="55">
        <f t="shared" si="279"/>
        <v>3</v>
      </c>
      <c r="DL141" s="55">
        <f t="shared" si="280"/>
        <v>1.9</v>
      </c>
      <c r="DM141" s="57">
        <f t="shared" si="250"/>
        <v>1.8</v>
      </c>
      <c r="DN141" s="58">
        <f t="shared" si="251"/>
        <v>3.3</v>
      </c>
      <c r="DO141" s="55">
        <f>ROUND(IF('Indicator Data'!AH144=0,0,IF('Indicator Data'!AH144&gt;DO$195,10,IF('Indicator Data'!AH144&lt;DO$194,0,10-(DO$195-'Indicator Data'!AH144)/(DO$195-DO$194)*10))),1)</f>
        <v>0</v>
      </c>
      <c r="DP141" s="55">
        <f>ROUND(IF('Indicator Data'!AI144=0,0,IF(LOG('Indicator Data'!AI144)&gt;LOG(DP$195),10,IF(LOG('Indicator Data'!AI144)&lt;LOG(DP$194),0,10-(LOG(DP$195)-LOG('Indicator Data'!AI144))/(LOG(DP$195)-LOG(DP$194))*10))),1)</f>
        <v>0</v>
      </c>
      <c r="DQ141" s="57">
        <f t="shared" si="252"/>
        <v>0</v>
      </c>
      <c r="DR141" s="55">
        <f>'Indicator Data'!AJ144</f>
        <v>0</v>
      </c>
      <c r="DS141" s="55">
        <f>'Indicator Data'!AK144</f>
        <v>0</v>
      </c>
      <c r="DT141" s="57">
        <f t="shared" si="253"/>
        <v>0</v>
      </c>
      <c r="DU141" s="58">
        <f t="shared" si="254"/>
        <v>0</v>
      </c>
      <c r="DV141" s="15"/>
      <c r="DW141" s="103"/>
    </row>
    <row r="142" spans="1:127" s="4" customFormat="1" x14ac:dyDescent="0.25">
      <c r="A142" s="121" t="str">
        <f>'Indicator Data'!A145</f>
        <v>Qatar</v>
      </c>
      <c r="B142" s="59" t="str">
        <f>'Indicator Data'!B145</f>
        <v>QAT</v>
      </c>
      <c r="C142" s="55">
        <f>ROUND(IF('Indicator Data'!C145=0,0.1,IF(LOG('Indicator Data'!C145)&gt;C$195,10,IF(LOG('Indicator Data'!C145)&lt;C$194,0,10-(C$195-LOG('Indicator Data'!C145))/(C$195-C$194)*10))),1)</f>
        <v>0.1</v>
      </c>
      <c r="D142" s="55">
        <f>ROUND(IF('Indicator Data'!D145=0,0.1,IF(LOG('Indicator Data'!D145)&gt;D$195,10,IF(LOG('Indicator Data'!D145)&lt;D$194,0,10-(D$195-LOG('Indicator Data'!D145))/(D$195-D$194)*10))),1)</f>
        <v>0.1</v>
      </c>
      <c r="E142" s="55">
        <f t="shared" si="214"/>
        <v>0.1</v>
      </c>
      <c r="F142" s="55">
        <f>IF('Indicator Data'!E145="No data",0.1,(ROUND(IF('Indicator Data'!E145=0,0,IF(LOG('Indicator Data'!E145)&gt;F$195,10,IF(LOG('Indicator Data'!E145)&lt;F$194,0,10-(F$195-LOG('Indicator Data'!E145))/(F$195-F$194)*10))),1)))</f>
        <v>0</v>
      </c>
      <c r="G142" s="55">
        <f>ROUND(IF('Indicator Data'!F145=0,0,IF(LOG('Indicator Data'!F145)&gt;G$195,10,IF(LOG('Indicator Data'!F145)&lt;G$194,0,10-(G$195-LOG('Indicator Data'!F145))/(G$195-G$194)*10))),1)</f>
        <v>1.2</v>
      </c>
      <c r="H142" s="55">
        <f>ROUND(IF('Indicator Data'!G145=0,0,IF(LOG('Indicator Data'!G145)&gt;H$195,10,IF(LOG('Indicator Data'!G145)&lt;H$194,0,10-(H$195-LOG('Indicator Data'!G145))/(H$195-H$194)*10))),1)</f>
        <v>0</v>
      </c>
      <c r="I142" s="55">
        <f>ROUND(IF('Indicator Data'!H145=0,0,IF(LOG('Indicator Data'!H145)&gt;I$195,10,IF(LOG('Indicator Data'!H145)&lt;I$194,0,10-(I$195-LOG('Indicator Data'!H145))/(I$195-I$194)*10))),1)</f>
        <v>0</v>
      </c>
      <c r="J142" s="55">
        <f t="shared" si="215"/>
        <v>0</v>
      </c>
      <c r="K142" s="55">
        <f>ROUND(IF('Indicator Data'!I145=0,0,IF(LOG('Indicator Data'!I145)&gt;K$195,10,IF(LOG('Indicator Data'!I145)&lt;K$194,0,10-(K$195-LOG('Indicator Data'!I145))/(K$195-K$194)*10))),1)</f>
        <v>0</v>
      </c>
      <c r="L142" s="55">
        <f t="shared" si="216"/>
        <v>0</v>
      </c>
      <c r="M142" s="55">
        <f>ROUND(IF('Indicator Data'!J145=0,0,IF(LOG('Indicator Data'!J145)&gt;M$195,10,IF(LOG('Indicator Data'!J145)&lt;M$194,0,10-(M$195-LOG('Indicator Data'!J145))/(M$195-M$194)*10))),1)</f>
        <v>0</v>
      </c>
      <c r="N142" s="56">
        <f>'Indicator Data'!C145/'Indicator Data'!$CB145</f>
        <v>0</v>
      </c>
      <c r="O142" s="56">
        <f>'Indicator Data'!D145/'Indicator Data'!$CB145</f>
        <v>0</v>
      </c>
      <c r="P142" s="56">
        <f>IF(F142=0.1,"x",'Indicator Data'!E145/'Indicator Data'!$CB145)</f>
        <v>5.3337798456045225E-6</v>
      </c>
      <c r="Q142" s="56">
        <f>'Indicator Data'!F145/'Indicator Data'!$CB145</f>
        <v>2.5038071281600506E-8</v>
      </c>
      <c r="R142" s="56">
        <f>'Indicator Data'!G145/'Indicator Data'!$CB145</f>
        <v>0</v>
      </c>
      <c r="S142" s="56">
        <f>'Indicator Data'!H145/'Indicator Data'!$CB145</f>
        <v>0</v>
      </c>
      <c r="T142" s="56">
        <f>'Indicator Data'!I145/'Indicator Data'!$CB145</f>
        <v>0</v>
      </c>
      <c r="U142" s="56">
        <f>'Indicator Data'!J145/'Indicator Data'!$CB145</f>
        <v>0</v>
      </c>
      <c r="V142" s="55">
        <f t="shared" si="217"/>
        <v>0</v>
      </c>
      <c r="W142" s="55">
        <f t="shared" si="218"/>
        <v>0</v>
      </c>
      <c r="X142" s="55">
        <f t="shared" si="219"/>
        <v>0</v>
      </c>
      <c r="Y142" s="55">
        <f t="shared" si="220"/>
        <v>0</v>
      </c>
      <c r="Z142" s="55">
        <f t="shared" si="221"/>
        <v>2</v>
      </c>
      <c r="AA142" s="55">
        <f t="shared" si="222"/>
        <v>0</v>
      </c>
      <c r="AB142" s="55">
        <f t="shared" si="223"/>
        <v>0</v>
      </c>
      <c r="AC142" s="55">
        <f t="shared" si="224"/>
        <v>0</v>
      </c>
      <c r="AD142" s="55">
        <f t="shared" si="225"/>
        <v>0</v>
      </c>
      <c r="AE142" s="55">
        <f t="shared" si="226"/>
        <v>0</v>
      </c>
      <c r="AF142" s="55">
        <f t="shared" si="227"/>
        <v>0</v>
      </c>
      <c r="AG142" s="55">
        <f>ROUND(IF('Indicator Data'!K145=0,0,IF('Indicator Data'!K145&gt;AG$195,10,IF('Indicator Data'!K145&lt;AG$194,0,10-(AG$195-'Indicator Data'!K145)/(AG$195-AG$194)*10))),1)</f>
        <v>0</v>
      </c>
      <c r="AH142" s="55">
        <f t="shared" si="228"/>
        <v>0.1</v>
      </c>
      <c r="AI142" s="55">
        <f t="shared" si="229"/>
        <v>0.1</v>
      </c>
      <c r="AJ142" s="55">
        <f t="shared" si="230"/>
        <v>0</v>
      </c>
      <c r="AK142" s="55">
        <f t="shared" si="231"/>
        <v>0</v>
      </c>
      <c r="AL142" s="55">
        <f t="shared" si="232"/>
        <v>0</v>
      </c>
      <c r="AM142" s="55">
        <f t="shared" si="233"/>
        <v>0</v>
      </c>
      <c r="AN142" s="55">
        <f t="shared" si="234"/>
        <v>0</v>
      </c>
      <c r="AO142" s="183">
        <f t="shared" si="235"/>
        <v>0.1</v>
      </c>
      <c r="AP142" s="183">
        <f t="shared" si="255"/>
        <v>0</v>
      </c>
      <c r="AQ142" s="183">
        <f t="shared" si="236"/>
        <v>1.6</v>
      </c>
      <c r="AR142" s="183">
        <f t="shared" si="237"/>
        <v>0</v>
      </c>
      <c r="AS142" s="55">
        <f t="shared" si="238"/>
        <v>0</v>
      </c>
      <c r="AT142" s="55">
        <f>IF('Indicator Data'!L145="No data","x",IF('Indicator Data'!CC145&lt;1000,"x",ROUND((IF('Indicator Data'!L145&gt;AT$195,10,IF('Indicator Data'!L145&lt;AT$194,0,10-(AT$195-'Indicator Data'!L145)/(AT$195-AT$194)*10))),1)))</f>
        <v>6.1</v>
      </c>
      <c r="AU142" s="183">
        <f t="shared" si="239"/>
        <v>3.1</v>
      </c>
      <c r="AV142" s="55">
        <f>IF('Indicator Data'!M145="No data","x",ROUND(IF('Indicator Data'!M145=0,0,IF(LOG('Indicator Data'!M145)&gt;AV$195,10,IF(LOG('Indicator Data'!M145)&lt;AV$194,0,10-(AV$195-LOG('Indicator Data'!M145))/(AV$195-AV$194)*10))),1))</f>
        <v>0</v>
      </c>
      <c r="AW142" s="56">
        <f>IF(AV142="x","x",'Indicator Data'!M145/'Indicator Data'!$CB145)</f>
        <v>0</v>
      </c>
      <c r="AX142" s="55">
        <f t="shared" si="256"/>
        <v>0</v>
      </c>
      <c r="AY142" s="55">
        <f t="shared" si="257"/>
        <v>0</v>
      </c>
      <c r="AZ142" s="55" t="str">
        <f>IF('Indicator Data'!N145="No data","x",ROUND(IF('Indicator Data'!N145=0,0,IF(LOG('Indicator Data'!N145)&gt;AZ$195,10,IF(LOG('Indicator Data'!N145)&lt;AZ$194,0,10-(AZ$195-LOG('Indicator Data'!N145))/(AZ$195-AZ$194)*10))),1))</f>
        <v>x</v>
      </c>
      <c r="BA142" s="56" t="str">
        <f>IF(AZ142="x","x",'Indicator Data'!N145/'Indicator Data'!$CB145)</f>
        <v>x</v>
      </c>
      <c r="BB142" s="55" t="str">
        <f t="shared" si="258"/>
        <v>x</v>
      </c>
      <c r="BC142" s="55" t="str">
        <f t="shared" si="259"/>
        <v>x</v>
      </c>
      <c r="BD142" s="55" t="str">
        <f>IF('Indicator Data'!O145="No data","x",ROUND(IF('Indicator Data'!O145=0,0,IF(LOG('Indicator Data'!O145)&gt;BD$195,10,IF(LOG('Indicator Data'!O145)&lt;BD$194,0,10-(BD$195-LOG('Indicator Data'!O145))/(BD$195-BD$194)*10))),1))</f>
        <v>x</v>
      </c>
      <c r="BE142" s="56" t="str">
        <f>IF(BD142="x","x",'Indicator Data'!O145/'Indicator Data'!$CB145)</f>
        <v>x</v>
      </c>
      <c r="BF142" s="55" t="str">
        <f t="shared" si="260"/>
        <v>x</v>
      </c>
      <c r="BG142" s="55" t="str">
        <f t="shared" si="261"/>
        <v>x</v>
      </c>
      <c r="BH142" s="55" t="str">
        <f>IF('Indicator Data'!P145="No data","x",ROUND(IF('Indicator Data'!P145=0,0,IF(LOG('Indicator Data'!P145)&gt;BH$195,10,IF(LOG('Indicator Data'!P145)&lt;BH$194,0,10-(BH$195-LOG('Indicator Data'!P145))/(BH$195-BH$194)*10))),1))</f>
        <v>x</v>
      </c>
      <c r="BI142" s="56" t="str">
        <f>IF(BH142="x","x",'Indicator Data'!P145/'Indicator Data'!$CB145)</f>
        <v>x</v>
      </c>
      <c r="BJ142" s="55" t="str">
        <f t="shared" si="262"/>
        <v>x</v>
      </c>
      <c r="BK142" s="55" t="str">
        <f t="shared" si="263"/>
        <v>x</v>
      </c>
      <c r="BL142" s="55">
        <f t="shared" si="264"/>
        <v>0</v>
      </c>
      <c r="BM142" s="55">
        <f>ROUND(IF('Indicator Data'!Q145=0,0,IF(LOG('Indicator Data'!Q145)&gt;BM$195,10,IF(LOG('Indicator Data'!Q145)&lt;BM$194,0,10-(BM$195-LOG('Indicator Data'!Q145))/(BM$195-BM$194)*10))),1)</f>
        <v>0</v>
      </c>
      <c r="BN142" s="55">
        <f>ROUND(IF('Indicator Data'!R145=0,0,IF(LOG('Indicator Data'!R145)&gt;BN$195,10,IF(LOG('Indicator Data'!R145)&lt;BN$194,0,10-(BN$195-LOG('Indicator Data'!R145))/(BN$195-BN$194)*10))),1)</f>
        <v>0</v>
      </c>
      <c r="BO142" s="55">
        <f t="shared" si="265"/>
        <v>0</v>
      </c>
      <c r="BP142" s="56">
        <f>'Indicator Data'!Q145/'Indicator Data'!$CB145</f>
        <v>0</v>
      </c>
      <c r="BQ142" s="56">
        <f>'Indicator Data'!R145/'Indicator Data'!$CB145</f>
        <v>0</v>
      </c>
      <c r="BR142" s="55">
        <f t="shared" si="240"/>
        <v>0</v>
      </c>
      <c r="BS142" s="55">
        <f t="shared" si="241"/>
        <v>0</v>
      </c>
      <c r="BT142" s="55">
        <f t="shared" si="242"/>
        <v>0</v>
      </c>
      <c r="BU142" s="55">
        <f t="shared" si="266"/>
        <v>0</v>
      </c>
      <c r="BV142" s="55">
        <f>ROUND(IF('Indicator Data'!S145=0,0,IF(LOG('Indicator Data'!S145)&gt;BV$195,10,IF(LOG('Indicator Data'!S145)&lt;BV$194,0,10-(BV$195-LOG('Indicator Data'!S145))/(BV$195-BV$194)*10))),1)</f>
        <v>0</v>
      </c>
      <c r="BW142" s="55">
        <f>ROUND(IF('Indicator Data'!T145=0,0,IF(LOG('Indicator Data'!T145)&gt;BW$195,10,IF(LOG('Indicator Data'!T145)&lt;BW$194,0,10-(BW$195-LOG('Indicator Data'!T145))/(BW$195-BW$194)*10))),1)</f>
        <v>0</v>
      </c>
      <c r="BX142" s="55">
        <f t="shared" si="267"/>
        <v>0</v>
      </c>
      <c r="BY142" s="56">
        <f>'Indicator Data'!S145/'Indicator Data'!$CB145</f>
        <v>0</v>
      </c>
      <c r="BZ142" s="56">
        <f>'Indicator Data'!T145/'Indicator Data'!$CB145</f>
        <v>0</v>
      </c>
      <c r="CA142" s="55">
        <f t="shared" si="243"/>
        <v>0</v>
      </c>
      <c r="CB142" s="55">
        <f t="shared" si="244"/>
        <v>0</v>
      </c>
      <c r="CC142" s="55">
        <f t="shared" si="268"/>
        <v>0</v>
      </c>
      <c r="CD142" s="55">
        <f t="shared" si="269"/>
        <v>0</v>
      </c>
      <c r="CE142" s="55">
        <f t="shared" si="270"/>
        <v>0</v>
      </c>
      <c r="CF142" s="55">
        <f>ROUND(IF('Indicator Data'!U145=0,0,IF(LOG('Indicator Data'!U145)&gt;CF$195,10,IF(LOG('Indicator Data'!U145)&lt;CF$194,0,10-(CF$195-LOG('Indicator Data'!U145))/(CF$195-CF$194)*10))),1)</f>
        <v>0</v>
      </c>
      <c r="CG142" s="56">
        <f>'Indicator Data'!U145/'Indicator Data'!$CB145</f>
        <v>0</v>
      </c>
      <c r="CH142" s="55">
        <f t="shared" si="245"/>
        <v>0</v>
      </c>
      <c r="CI142" s="55">
        <f t="shared" si="271"/>
        <v>0</v>
      </c>
      <c r="CJ142" s="55">
        <f>ROUND(IF('Indicator Data'!V145=0,0,IF(LOG('Indicator Data'!V145)&gt;CJ$195,10,IF(LOG('Indicator Data'!V145)&lt;CJ$194,0,10-(CJ$195-LOG('Indicator Data'!V145))/(CJ$195-CJ$194)*10))),1)</f>
        <v>7.2</v>
      </c>
      <c r="CK142" s="56">
        <f>IF('Indicator Data'!V145/'Indicator Data'!$CB145&gt;1,1,'Indicator Data'!V145/'Indicator Data'!$CB145)</f>
        <v>0.46022467135743012</v>
      </c>
      <c r="CL142" s="55">
        <f t="shared" si="246"/>
        <v>4.5999999999999996</v>
      </c>
      <c r="CM142" s="55">
        <f t="shared" si="272"/>
        <v>6.1</v>
      </c>
      <c r="CN142" s="55">
        <f>ROUND(IF('Indicator Data'!W145=0,0,IF(LOG('Indicator Data'!W145)&gt;CN$195,10,IF(LOG('Indicator Data'!W145)&lt;CN$194,0,10-(CN$195-LOG('Indicator Data'!W145))/(CN$195-CN$194)*10))),1)</f>
        <v>7</v>
      </c>
      <c r="CO142" s="56">
        <f>'Indicator Data'!W145/'Indicator Data'!$CB145</f>
        <v>0.3301843109500428</v>
      </c>
      <c r="CP142" s="55">
        <f t="shared" si="247"/>
        <v>3.3</v>
      </c>
      <c r="CQ142" s="55">
        <f t="shared" si="273"/>
        <v>5.4</v>
      </c>
      <c r="CR142" s="55">
        <f t="shared" si="248"/>
        <v>3.4</v>
      </c>
      <c r="CS142" s="55">
        <f>IF('Indicator Data'!BR145="No data","x",ROUND(IF('Indicator Data'!BR145&gt;CS$195,0,IF('Indicator Data'!BR145&lt;CS$194,10,(CS$195-'Indicator Data'!BR145)/(CS$195-CS$194)*10)),1))</f>
        <v>0</v>
      </c>
      <c r="CT142" s="55">
        <f>IF('Indicator Data'!BS145="No data","x",ROUND(IF('Indicator Data'!BS145&gt;CT$195,0,IF('Indicator Data'!BS145&lt;CT$194,10,(CT$195-'Indicator Data'!BS145)/(CT$195-CT$194)*10)),1))</f>
        <v>0.1</v>
      </c>
      <c r="CU142" s="55" t="str">
        <f>IF('Indicator Data'!AC145="No data","x",ROUND(IF('Indicator Data'!AC145&gt;CU$195,0,IF('Indicator Data'!AC145&lt;CU$194,10,(CU$195-'Indicator Data'!AC145)/(CU$195-CU$194)*10)),1))</f>
        <v>x</v>
      </c>
      <c r="CV142" s="55">
        <f t="shared" si="249"/>
        <v>0.1</v>
      </c>
      <c r="CW142" s="55">
        <f>IF('Indicator Data'!X145="No data","x",ROUND(IF(LOG('Indicator Data'!X145)&gt;CW$195,10,IF(LOG('Indicator Data'!X145)&lt;CW$194,0,10-(CW$195-LOG('Indicator Data'!X145))/(CW$195-CW$194)*10)),1))</f>
        <v>7.9</v>
      </c>
      <c r="CX142" s="55">
        <f>IF('Indicator Data'!Y145="No data","x",ROUND(IF('Indicator Data'!Y145&gt;CX$195,10,IF('Indicator Data'!Y145&lt;CX$194,0,10-(CX$195-'Indicator Data'!Y145)/(CX$195-CX$194)*10)),1))</f>
        <v>4.3</v>
      </c>
      <c r="CY142" s="55">
        <f>IF('Indicator Data'!Z145="No data","x",ROUND(IF('Indicator Data'!Z145&gt;CY$195,10,IF('Indicator Data'!Z145&lt;CY$194,0,10-(CY$195-'Indicator Data'!Z145)/(CY$195-CY$194)*10)),1))</f>
        <v>9.9</v>
      </c>
      <c r="CZ142" s="55" t="str">
        <f>IF('Indicator Data'!AA145="No data","x",ROUND(IF('Indicator Data'!AA145&gt;CZ$195,10,IF('Indicator Data'!AA145&lt;CZ$194,0,10-(CZ$195-'Indicator Data'!AA145)/(CZ$195-CZ$194)*10)),1))</f>
        <v>x</v>
      </c>
      <c r="DA142" s="55">
        <f t="shared" si="274"/>
        <v>7.4</v>
      </c>
      <c r="DB142" s="55">
        <f t="shared" si="275"/>
        <v>5</v>
      </c>
      <c r="DC142" s="55" t="str">
        <f>IF('Indicator Data'!AF145="No data","x",ROUND(IF('Indicator Data'!AF145&gt;DC$195,10,IF('Indicator Data'!AF145&lt;DC$194,0,10-(DC$195-'Indicator Data'!AF145)/(DC$195-DC$194)*10)),1))</f>
        <v>x</v>
      </c>
      <c r="DD142" s="55">
        <f>IF('Indicator Data'!AG145="No data","x",ROUND(IF('Indicator Data'!AG145&gt;DD$195,10,IF('Indicator Data'!AG145&lt;DD$194,0,10-(DD$195-'Indicator Data'!AG145)/(DD$195-DD$194)*10)),1))</f>
        <v>0</v>
      </c>
      <c r="DE142" s="55">
        <f t="shared" si="276"/>
        <v>5.5</v>
      </c>
      <c r="DF142" s="55">
        <f>IF('Indicator Data'!AB145="No data","x",ROUND(IF('Indicator Data'!AB145&gt;DF$195,10,IF('Indicator Data'!AB145&lt;DF$194,0,10-(DF$195-'Indicator Data'!AB145)/(DF$195-DF$194)*10)),1))</f>
        <v>0</v>
      </c>
      <c r="DG142" s="55">
        <f t="shared" si="277"/>
        <v>0</v>
      </c>
      <c r="DH142" s="184">
        <f>IF('Indicator Data'!AD145="No data","x",'Indicator Data'!AD145/'Indicator Data'!$CA145)</f>
        <v>2.3728218678133422E-4</v>
      </c>
      <c r="DI142" s="55">
        <f t="shared" si="278"/>
        <v>7.6</v>
      </c>
      <c r="DJ142" s="55">
        <f>IF('Indicator Data'!AE145="No data","x",ROUND(IF('Indicator Data'!AE145&gt;DJ$195,0,IF('Indicator Data'!AE145&lt;DJ$194,10,(DJ$195-'Indicator Data'!AE145)/(DJ$195-DJ$194)*10)),1))</f>
        <v>0</v>
      </c>
      <c r="DK142" s="55">
        <f t="shared" si="279"/>
        <v>3.8</v>
      </c>
      <c r="DL142" s="55">
        <f t="shared" si="280"/>
        <v>3.1</v>
      </c>
      <c r="DM142" s="57">
        <f t="shared" si="250"/>
        <v>3.1</v>
      </c>
      <c r="DN142" s="58">
        <f t="shared" si="251"/>
        <v>1.4</v>
      </c>
      <c r="DO142" s="55">
        <f>ROUND(IF('Indicator Data'!AH145=0,0,IF('Indicator Data'!AH145&gt;DO$195,10,IF('Indicator Data'!AH145&lt;DO$194,0,10-(DO$195-'Indicator Data'!AH145)/(DO$195-DO$194)*10))),1)</f>
        <v>0.1</v>
      </c>
      <c r="DP142" s="55">
        <f>ROUND(IF('Indicator Data'!AI145=0,0,IF(LOG('Indicator Data'!AI145)&gt;LOG(DP$195),10,IF(LOG('Indicator Data'!AI145)&lt;LOG(DP$194),0,10-(LOG(DP$195)-LOG('Indicator Data'!AI145))/(LOG(DP$195)-LOG(DP$194))*10))),1)</f>
        <v>0</v>
      </c>
      <c r="DQ142" s="57">
        <f t="shared" si="252"/>
        <v>0.1</v>
      </c>
      <c r="DR142" s="55">
        <f>'Indicator Data'!AJ145</f>
        <v>0</v>
      </c>
      <c r="DS142" s="55">
        <f>'Indicator Data'!AK145</f>
        <v>0</v>
      </c>
      <c r="DT142" s="57">
        <f t="shared" si="253"/>
        <v>0</v>
      </c>
      <c r="DU142" s="58">
        <f t="shared" si="254"/>
        <v>0.1</v>
      </c>
      <c r="DV142" s="15"/>
      <c r="DW142" s="103"/>
    </row>
    <row r="143" spans="1:127" s="4" customFormat="1" x14ac:dyDescent="0.25">
      <c r="A143" s="121" t="str">
        <f>'Indicator Data'!A146</f>
        <v>Romania</v>
      </c>
      <c r="B143" s="59" t="str">
        <f>'Indicator Data'!B146</f>
        <v>ROU</v>
      </c>
      <c r="C143" s="55">
        <f>ROUND(IF('Indicator Data'!C146=0,0.1,IF(LOG('Indicator Data'!C146)&gt;C$195,10,IF(LOG('Indicator Data'!C146)&lt;C$194,0,10-(C$195-LOG('Indicator Data'!C146))/(C$195-C$194)*10))),1)</f>
        <v>8.9</v>
      </c>
      <c r="D143" s="55">
        <f>ROUND(IF('Indicator Data'!D146=0,0.1,IF(LOG('Indicator Data'!D146)&gt;D$195,10,IF(LOG('Indicator Data'!D146)&lt;D$194,0,10-(D$195-LOG('Indicator Data'!D146))/(D$195-D$194)*10))),1)</f>
        <v>0.1</v>
      </c>
      <c r="E143" s="55">
        <f t="shared" si="214"/>
        <v>6.2</v>
      </c>
      <c r="F143" s="55">
        <f>IF('Indicator Data'!E146="No data",0.1,(ROUND(IF('Indicator Data'!E146=0,0,IF(LOG('Indicator Data'!E146)&gt;F$195,10,IF(LOG('Indicator Data'!E146)&lt;F$194,0,10-(F$195-LOG('Indicator Data'!E146))/(F$195-F$194)*10))),1)))</f>
        <v>8</v>
      </c>
      <c r="G143" s="55">
        <f>ROUND(IF('Indicator Data'!F146=0,0,IF(LOG('Indicator Data'!F146)&gt;G$195,10,IF(LOG('Indicator Data'!F146)&lt;G$194,0,10-(G$195-LOG('Indicator Data'!F146))/(G$195-G$194)*10))),1)</f>
        <v>0</v>
      </c>
      <c r="H143" s="55">
        <f>ROUND(IF('Indicator Data'!G146=0,0,IF(LOG('Indicator Data'!G146)&gt;H$195,10,IF(LOG('Indicator Data'!G146)&lt;H$194,0,10-(H$195-LOG('Indicator Data'!G146))/(H$195-H$194)*10))),1)</f>
        <v>0</v>
      </c>
      <c r="I143" s="55">
        <f>ROUND(IF('Indicator Data'!H146=0,0,IF(LOG('Indicator Data'!H146)&gt;I$195,10,IF(LOG('Indicator Data'!H146)&lt;I$194,0,10-(I$195-LOG('Indicator Data'!H146))/(I$195-I$194)*10))),1)</f>
        <v>0</v>
      </c>
      <c r="J143" s="55">
        <f t="shared" si="215"/>
        <v>0</v>
      </c>
      <c r="K143" s="55">
        <f>ROUND(IF('Indicator Data'!I146=0,0,IF(LOG('Indicator Data'!I146)&gt;K$195,10,IF(LOG('Indicator Data'!I146)&lt;K$194,0,10-(K$195-LOG('Indicator Data'!I146))/(K$195-K$194)*10))),1)</f>
        <v>0</v>
      </c>
      <c r="L143" s="55">
        <f t="shared" si="216"/>
        <v>0</v>
      </c>
      <c r="M143" s="55">
        <f>ROUND(IF('Indicator Data'!J146=0,0,IF(LOG('Indicator Data'!J146)&gt;M$195,10,IF(LOG('Indicator Data'!J146)&lt;M$194,0,10-(M$195-LOG('Indicator Data'!J146))/(M$195-M$194)*10))),1)</f>
        <v>0</v>
      </c>
      <c r="N143" s="56">
        <f>'Indicator Data'!C146/'Indicator Data'!$CB146</f>
        <v>1.9107899743858996E-3</v>
      </c>
      <c r="O143" s="56">
        <f>'Indicator Data'!D146/'Indicator Data'!$CB146</f>
        <v>0</v>
      </c>
      <c r="P143" s="56">
        <f>IF(F143=0.1,"x",'Indicator Data'!E146/'Indicator Data'!$CB146)</f>
        <v>8.4788034151357765E-3</v>
      </c>
      <c r="Q143" s="56">
        <f>'Indicator Data'!F146/'Indicator Data'!$CB146</f>
        <v>0</v>
      </c>
      <c r="R143" s="56">
        <f>'Indicator Data'!G146/'Indicator Data'!$CB146</f>
        <v>0</v>
      </c>
      <c r="S143" s="56">
        <f>'Indicator Data'!H146/'Indicator Data'!$CB146</f>
        <v>0</v>
      </c>
      <c r="T143" s="56">
        <f>'Indicator Data'!I146/'Indicator Data'!$CB146</f>
        <v>0</v>
      </c>
      <c r="U143" s="56">
        <f>'Indicator Data'!J146/'Indicator Data'!$CB146</f>
        <v>0</v>
      </c>
      <c r="V143" s="55">
        <f t="shared" si="217"/>
        <v>9.6</v>
      </c>
      <c r="W143" s="55">
        <f t="shared" si="218"/>
        <v>0</v>
      </c>
      <c r="X143" s="55">
        <f t="shared" si="219"/>
        <v>7</v>
      </c>
      <c r="Y143" s="55">
        <f t="shared" si="220"/>
        <v>5.7</v>
      </c>
      <c r="Z143" s="55">
        <f t="shared" si="221"/>
        <v>0</v>
      </c>
      <c r="AA143" s="55">
        <f t="shared" si="222"/>
        <v>0</v>
      </c>
      <c r="AB143" s="55">
        <f t="shared" si="223"/>
        <v>0</v>
      </c>
      <c r="AC143" s="55">
        <f t="shared" si="224"/>
        <v>0</v>
      </c>
      <c r="AD143" s="55">
        <f t="shared" si="225"/>
        <v>0</v>
      </c>
      <c r="AE143" s="55">
        <f t="shared" si="226"/>
        <v>0</v>
      </c>
      <c r="AF143" s="55">
        <f t="shared" si="227"/>
        <v>0</v>
      </c>
      <c r="AG143" s="55">
        <f>ROUND(IF('Indicator Data'!K146=0,0,IF('Indicator Data'!K146&gt;AG$195,10,IF('Indicator Data'!K146&lt;AG$194,0,10-(AG$195-'Indicator Data'!K146)/(AG$195-AG$194)*10))),1)</f>
        <v>1</v>
      </c>
      <c r="AH143" s="55">
        <f t="shared" si="228"/>
        <v>9.3000000000000007</v>
      </c>
      <c r="AI143" s="55">
        <f t="shared" si="229"/>
        <v>0.1</v>
      </c>
      <c r="AJ143" s="55">
        <f t="shared" si="230"/>
        <v>0</v>
      </c>
      <c r="AK143" s="55">
        <f t="shared" si="231"/>
        <v>0</v>
      </c>
      <c r="AL143" s="55">
        <f t="shared" si="232"/>
        <v>0</v>
      </c>
      <c r="AM143" s="55">
        <f t="shared" si="233"/>
        <v>0</v>
      </c>
      <c r="AN143" s="55">
        <f t="shared" si="234"/>
        <v>0</v>
      </c>
      <c r="AO143" s="183">
        <f t="shared" si="235"/>
        <v>6.6</v>
      </c>
      <c r="AP143" s="183">
        <f t="shared" si="255"/>
        <v>7</v>
      </c>
      <c r="AQ143" s="183">
        <f t="shared" si="236"/>
        <v>0</v>
      </c>
      <c r="AR143" s="183">
        <f t="shared" si="237"/>
        <v>0</v>
      </c>
      <c r="AS143" s="55">
        <f t="shared" si="238"/>
        <v>0.5</v>
      </c>
      <c r="AT143" s="55">
        <f>IF('Indicator Data'!L146="No data","x",IF('Indicator Data'!CC146&lt;1000,"x",ROUND((IF('Indicator Data'!L146&gt;AT$195,10,IF('Indicator Data'!L146&lt;AT$194,0,10-(AT$195-'Indicator Data'!L146)/(AT$195-AT$194)*10))),1)))</f>
        <v>5.0999999999999996</v>
      </c>
      <c r="AU143" s="183">
        <f t="shared" si="239"/>
        <v>2.8</v>
      </c>
      <c r="AV143" s="55">
        <f>IF('Indicator Data'!M146="No data","x",ROUND(IF('Indicator Data'!M146=0,0,IF(LOG('Indicator Data'!M146)&gt;AV$195,10,IF(LOG('Indicator Data'!M146)&lt;AV$194,0,10-(AV$195-LOG('Indicator Data'!M146))/(AV$195-AV$194)*10))),1))</f>
        <v>8.9</v>
      </c>
      <c r="AW143" s="56">
        <f>IF(AV143="x","x",'Indicator Data'!M146/'Indicator Data'!$CB146)</f>
        <v>0.82301921971443515</v>
      </c>
      <c r="AX143" s="55">
        <f t="shared" si="256"/>
        <v>9.1</v>
      </c>
      <c r="AY143" s="55">
        <f t="shared" si="257"/>
        <v>9</v>
      </c>
      <c r="AZ143" s="55" t="str">
        <f>IF('Indicator Data'!N146="No data","x",ROUND(IF('Indicator Data'!N146=0,0,IF(LOG('Indicator Data'!N146)&gt;AZ$195,10,IF(LOG('Indicator Data'!N146)&lt;AZ$194,0,10-(AZ$195-LOG('Indicator Data'!N146))/(AZ$195-AZ$194)*10))),1))</f>
        <v>x</v>
      </c>
      <c r="BA143" s="56" t="str">
        <f>IF(AZ143="x","x",'Indicator Data'!N146/'Indicator Data'!$CB146)</f>
        <v>x</v>
      </c>
      <c r="BB143" s="55" t="str">
        <f t="shared" si="258"/>
        <v>x</v>
      </c>
      <c r="BC143" s="55" t="str">
        <f t="shared" si="259"/>
        <v>x</v>
      </c>
      <c r="BD143" s="55" t="str">
        <f>IF('Indicator Data'!O146="No data","x",ROUND(IF('Indicator Data'!O146=0,0,IF(LOG('Indicator Data'!O146)&gt;BD$195,10,IF(LOG('Indicator Data'!O146)&lt;BD$194,0,10-(BD$195-LOG('Indicator Data'!O146))/(BD$195-BD$194)*10))),1))</f>
        <v>x</v>
      </c>
      <c r="BE143" s="56" t="str">
        <f>IF(BD143="x","x",'Indicator Data'!O146/'Indicator Data'!$CB146)</f>
        <v>x</v>
      </c>
      <c r="BF143" s="55" t="str">
        <f t="shared" si="260"/>
        <v>x</v>
      </c>
      <c r="BG143" s="55" t="str">
        <f t="shared" si="261"/>
        <v>x</v>
      </c>
      <c r="BH143" s="55" t="str">
        <f>IF('Indicator Data'!P146="No data","x",ROUND(IF('Indicator Data'!P146=0,0,IF(LOG('Indicator Data'!P146)&gt;BH$195,10,IF(LOG('Indicator Data'!P146)&lt;BH$194,0,10-(BH$195-LOG('Indicator Data'!P146))/(BH$195-BH$194)*10))),1))</f>
        <v>x</v>
      </c>
      <c r="BI143" s="56" t="str">
        <f>IF(BH143="x","x",'Indicator Data'!P146/'Indicator Data'!$CB146)</f>
        <v>x</v>
      </c>
      <c r="BJ143" s="55" t="str">
        <f t="shared" si="262"/>
        <v>x</v>
      </c>
      <c r="BK143" s="55" t="str">
        <f t="shared" si="263"/>
        <v>x</v>
      </c>
      <c r="BL143" s="55">
        <f t="shared" si="264"/>
        <v>9</v>
      </c>
      <c r="BM143" s="55">
        <f>ROUND(IF('Indicator Data'!Q146=0,0,IF(LOG('Indicator Data'!Q146)&gt;BM$195,10,IF(LOG('Indicator Data'!Q146)&lt;BM$194,0,10-(BM$195-LOG('Indicator Data'!Q146))/(BM$195-BM$194)*10))),1)</f>
        <v>0</v>
      </c>
      <c r="BN143" s="55">
        <f>ROUND(IF('Indicator Data'!R146=0,0,IF(LOG('Indicator Data'!R146)&gt;BN$195,10,IF(LOG('Indicator Data'!R146)&lt;BN$194,0,10-(BN$195-LOG('Indicator Data'!R146))/(BN$195-BN$194)*10))),1)</f>
        <v>0</v>
      </c>
      <c r="BO143" s="55">
        <f t="shared" si="265"/>
        <v>0</v>
      </c>
      <c r="BP143" s="56">
        <f>'Indicator Data'!Q146/'Indicator Data'!$CB146</f>
        <v>0</v>
      </c>
      <c r="BQ143" s="56">
        <f>'Indicator Data'!R146/'Indicator Data'!$CB146</f>
        <v>0</v>
      </c>
      <c r="BR143" s="55">
        <f t="shared" si="240"/>
        <v>0</v>
      </c>
      <c r="BS143" s="55">
        <f t="shared" si="241"/>
        <v>0</v>
      </c>
      <c r="BT143" s="55">
        <f t="shared" si="242"/>
        <v>0</v>
      </c>
      <c r="BU143" s="55">
        <f t="shared" si="266"/>
        <v>0</v>
      </c>
      <c r="BV143" s="55">
        <f>ROUND(IF('Indicator Data'!S146=0,0,IF(LOG('Indicator Data'!S146)&gt;BV$195,10,IF(LOG('Indicator Data'!S146)&lt;BV$194,0,10-(BV$195-LOG('Indicator Data'!S146))/(BV$195-BV$194)*10))),1)</f>
        <v>0</v>
      </c>
      <c r="BW143" s="55">
        <f>ROUND(IF('Indicator Data'!T146=0,0,IF(LOG('Indicator Data'!T146)&gt;BW$195,10,IF(LOG('Indicator Data'!T146)&lt;BW$194,0,10-(BW$195-LOG('Indicator Data'!T146))/(BW$195-BW$194)*10))),1)</f>
        <v>0</v>
      </c>
      <c r="BX143" s="55">
        <f t="shared" si="267"/>
        <v>0</v>
      </c>
      <c r="BY143" s="56">
        <f>'Indicator Data'!S146/'Indicator Data'!$CB146</f>
        <v>0</v>
      </c>
      <c r="BZ143" s="56">
        <f>'Indicator Data'!T146/'Indicator Data'!$CB146</f>
        <v>0</v>
      </c>
      <c r="CA143" s="55">
        <f t="shared" si="243"/>
        <v>0</v>
      </c>
      <c r="CB143" s="55">
        <f t="shared" si="244"/>
        <v>0</v>
      </c>
      <c r="CC143" s="55">
        <f t="shared" si="268"/>
        <v>0</v>
      </c>
      <c r="CD143" s="55">
        <f t="shared" si="269"/>
        <v>0</v>
      </c>
      <c r="CE143" s="55">
        <f t="shared" si="270"/>
        <v>0</v>
      </c>
      <c r="CF143" s="55">
        <f>ROUND(IF('Indicator Data'!U146=0,0,IF(LOG('Indicator Data'!U146)&gt;CF$195,10,IF(LOG('Indicator Data'!U146)&lt;CF$194,0,10-(CF$195-LOG('Indicator Data'!U146))/(CF$195-CF$194)*10))),1)</f>
        <v>0</v>
      </c>
      <c r="CG143" s="56">
        <f>'Indicator Data'!U146/'Indicator Data'!$CB146</f>
        <v>0</v>
      </c>
      <c r="CH143" s="55">
        <f t="shared" si="245"/>
        <v>0</v>
      </c>
      <c r="CI143" s="55">
        <f t="shared" si="271"/>
        <v>0</v>
      </c>
      <c r="CJ143" s="55">
        <f>ROUND(IF('Indicator Data'!V146=0,0,IF(LOG('Indicator Data'!V146)&gt;CJ$195,10,IF(LOG('Indicator Data'!V146)&lt;CJ$194,0,10-(CJ$195-LOG('Indicator Data'!V146))/(CJ$195-CJ$194)*10))),1)</f>
        <v>0</v>
      </c>
      <c r="CK143" s="56">
        <f>IF('Indicator Data'!V146/'Indicator Data'!$CB146&gt;1,1,'Indicator Data'!V146/'Indicator Data'!$CB146)</f>
        <v>0</v>
      </c>
      <c r="CL143" s="55">
        <f t="shared" si="246"/>
        <v>0</v>
      </c>
      <c r="CM143" s="55">
        <f t="shared" si="272"/>
        <v>0</v>
      </c>
      <c r="CN143" s="55">
        <f>ROUND(IF('Indicator Data'!W146=0,0,IF(LOG('Indicator Data'!W146)&gt;CN$195,10,IF(LOG('Indicator Data'!W146)&lt;CN$194,0,10-(CN$195-LOG('Indicator Data'!W146))/(CN$195-CN$194)*10))),1)</f>
        <v>0</v>
      </c>
      <c r="CO143" s="56">
        <f>'Indicator Data'!W146/'Indicator Data'!$CB146</f>
        <v>0</v>
      </c>
      <c r="CP143" s="55">
        <f t="shared" si="247"/>
        <v>0</v>
      </c>
      <c r="CQ143" s="55">
        <f t="shared" si="273"/>
        <v>0</v>
      </c>
      <c r="CR143" s="55">
        <f t="shared" si="248"/>
        <v>0</v>
      </c>
      <c r="CS143" s="55">
        <f>IF('Indicator Data'!BR146="No data","x",ROUND(IF('Indicator Data'!BR146&gt;CS$195,0,IF('Indicator Data'!BR146&lt;CS$194,10,(CS$195-'Indicator Data'!BR146)/(CS$195-CS$194)*10)),1))</f>
        <v>1.7</v>
      </c>
      <c r="CT143" s="55">
        <f>IF('Indicator Data'!BS146="No data","x",ROUND(IF('Indicator Data'!BS146&gt;CT$195,0,IF('Indicator Data'!BS146&lt;CT$194,10,(CT$195-'Indicator Data'!BS146)/(CT$195-CT$194)*10)),1))</f>
        <v>0</v>
      </c>
      <c r="CU143" s="55" t="str">
        <f>IF('Indicator Data'!AC146="No data","x",ROUND(IF('Indicator Data'!AC146&gt;CU$195,0,IF('Indicator Data'!AC146&lt;CU$194,10,(CU$195-'Indicator Data'!AC146)/(CU$195-CU$194)*10)),1))</f>
        <v>x</v>
      </c>
      <c r="CV143" s="55">
        <f t="shared" si="249"/>
        <v>0.9</v>
      </c>
      <c r="CW143" s="55">
        <f>IF('Indicator Data'!X146="No data","x",ROUND(IF(LOG('Indicator Data'!X146)&gt;CW$195,10,IF(LOG('Indicator Data'!X146)&lt;CW$194,0,10-(CW$195-LOG('Indicator Data'!X146))/(CW$195-CW$194)*10)),1))</f>
        <v>6.4</v>
      </c>
      <c r="CX143" s="55">
        <f>IF('Indicator Data'!Y146="No data","x",ROUND(IF('Indicator Data'!Y146&gt;CX$195,10,IF('Indicator Data'!Y146&lt;CX$194,0,10-(CX$195-'Indicator Data'!Y146)/(CX$195-CX$194)*10)),1))</f>
        <v>0</v>
      </c>
      <c r="CY143" s="55">
        <f>IF('Indicator Data'!Z146="No data","x",ROUND(IF('Indicator Data'!Z146&gt;CY$195,10,IF('Indicator Data'!Z146&lt;CY$194,0,10-(CY$195-'Indicator Data'!Z146)/(CY$195-CY$194)*10)),1))</f>
        <v>5.4</v>
      </c>
      <c r="CZ143" s="55">
        <f>IF('Indicator Data'!AA146="No data","x",ROUND(IF('Indicator Data'!AA146&gt;CZ$195,10,IF('Indicator Data'!AA146&lt;CZ$194,0,10-(CZ$195-'Indicator Data'!AA146)/(CZ$195-CZ$194)*10)),1))</f>
        <v>2.2000000000000002</v>
      </c>
      <c r="DA143" s="55">
        <f t="shared" si="274"/>
        <v>3.5</v>
      </c>
      <c r="DB143" s="55">
        <f t="shared" si="275"/>
        <v>2.6</v>
      </c>
      <c r="DC143" s="55">
        <f>IF('Indicator Data'!AF146="No data","x",ROUND(IF('Indicator Data'!AF146&gt;DC$195,10,IF('Indicator Data'!AF146&lt;DC$194,0,10-(DC$195-'Indicator Data'!AF146)/(DC$195-DC$194)*10)),1))</f>
        <v>1.6</v>
      </c>
      <c r="DD143" s="55">
        <f>IF('Indicator Data'!AG146="No data","x",ROUND(IF('Indicator Data'!AG146&gt;DD$195,10,IF('Indicator Data'!AG146&lt;DD$194,0,10-(DD$195-'Indicator Data'!AG146)/(DD$195-DD$194)*10)),1))</f>
        <v>0</v>
      </c>
      <c r="DE143" s="55">
        <f t="shared" si="276"/>
        <v>2.6</v>
      </c>
      <c r="DF143" s="55">
        <f>IF('Indicator Data'!AB146="No data","x",ROUND(IF('Indicator Data'!AB146&gt;DF$195,10,IF('Indicator Data'!AB146&lt;DF$194,0,10-(DF$195-'Indicator Data'!AB146)/(DF$195-DF$194)*10)),1))</f>
        <v>0</v>
      </c>
      <c r="DG143" s="55">
        <f t="shared" si="277"/>
        <v>0.6</v>
      </c>
      <c r="DH143" s="184">
        <f>IF('Indicator Data'!AD146="No data","x",'Indicator Data'!AD146/'Indicator Data'!$CA146)</f>
        <v>5.9392008844198763E-4</v>
      </c>
      <c r="DI143" s="55">
        <f t="shared" si="278"/>
        <v>4.0999999999999996</v>
      </c>
      <c r="DJ143" s="55">
        <f>IF('Indicator Data'!AE146="No data","x",ROUND(IF('Indicator Data'!AE146&gt;DJ$195,0,IF('Indicator Data'!AE146&lt;DJ$194,10,(DJ$195-'Indicator Data'!AE146)/(DJ$195-DJ$194)*10)),1))</f>
        <v>2</v>
      </c>
      <c r="DK143" s="55">
        <f t="shared" si="279"/>
        <v>3.1</v>
      </c>
      <c r="DL143" s="55">
        <f t="shared" si="280"/>
        <v>2.1</v>
      </c>
      <c r="DM143" s="57">
        <f t="shared" si="250"/>
        <v>4.5999999999999996</v>
      </c>
      <c r="DN143" s="58">
        <f t="shared" si="251"/>
        <v>4.0999999999999996</v>
      </c>
      <c r="DO143" s="55">
        <f>ROUND(IF('Indicator Data'!AH146=0,0,IF('Indicator Data'!AH146&gt;DO$195,10,IF('Indicator Data'!AH146&lt;DO$194,0,10-(DO$195-'Indicator Data'!AH146)/(DO$195-DO$194)*10))),1)</f>
        <v>2</v>
      </c>
      <c r="DP143" s="55">
        <f>ROUND(IF('Indicator Data'!AI146=0,0,IF(LOG('Indicator Data'!AI146)&gt;LOG(DP$195),10,IF(LOG('Indicator Data'!AI146)&lt;LOG(DP$194),0,10-(LOG(DP$195)-LOG('Indicator Data'!AI146))/(LOG(DP$195)-LOG(DP$194))*10))),1)</f>
        <v>5.6</v>
      </c>
      <c r="DQ143" s="57">
        <f t="shared" si="252"/>
        <v>4</v>
      </c>
      <c r="DR143" s="55">
        <f>'Indicator Data'!AJ146</f>
        <v>0</v>
      </c>
      <c r="DS143" s="55">
        <f>'Indicator Data'!AK146</f>
        <v>0</v>
      </c>
      <c r="DT143" s="57">
        <f t="shared" si="253"/>
        <v>0</v>
      </c>
      <c r="DU143" s="58">
        <f t="shared" si="254"/>
        <v>2.8</v>
      </c>
      <c r="DV143" s="15"/>
      <c r="DW143" s="103"/>
    </row>
    <row r="144" spans="1:127" s="4" customFormat="1" x14ac:dyDescent="0.25">
      <c r="A144" s="121" t="str">
        <f>'Indicator Data'!A147</f>
        <v>Russian Federation</v>
      </c>
      <c r="B144" s="59" t="str">
        <f>'Indicator Data'!B147</f>
        <v>RUS</v>
      </c>
      <c r="C144" s="55">
        <f>ROUND(IF('Indicator Data'!C147=0,0.1,IF(LOG('Indicator Data'!C147)&gt;C$195,10,IF(LOG('Indicator Data'!C147)&lt;C$194,0,10-(C$195-LOG('Indicator Data'!C147))/(C$195-C$194)*10))),1)</f>
        <v>8.3000000000000007</v>
      </c>
      <c r="D144" s="55">
        <f>ROUND(IF('Indicator Data'!D147=0,0.1,IF(LOG('Indicator Data'!D147)&gt;D$195,10,IF(LOG('Indicator Data'!D147)&lt;D$194,0,10-(D$195-LOG('Indicator Data'!D147))/(D$195-D$194)*10))),1)</f>
        <v>6.9</v>
      </c>
      <c r="E144" s="55">
        <f t="shared" si="214"/>
        <v>7.7</v>
      </c>
      <c r="F144" s="55">
        <f>IF('Indicator Data'!E147="No data",0.1,(ROUND(IF('Indicator Data'!E147=0,0,IF(LOG('Indicator Data'!E147)&gt;F$195,10,IF(LOG('Indicator Data'!E147)&lt;F$194,0,10-(F$195-LOG('Indicator Data'!E147))/(F$195-F$194)*10))),1)))</f>
        <v>10</v>
      </c>
      <c r="G144" s="55">
        <f>ROUND(IF('Indicator Data'!F147=0,0,IF(LOG('Indicator Data'!F147)&gt;G$195,10,IF(LOG('Indicator Data'!F147)&lt;G$194,0,10-(G$195-LOG('Indicator Data'!F147))/(G$195-G$194)*10))),1)</f>
        <v>6.2</v>
      </c>
      <c r="H144" s="55">
        <f>ROUND(IF('Indicator Data'!G147=0,0,IF(LOG('Indicator Data'!G147)&gt;H$195,10,IF(LOG('Indicator Data'!G147)&lt;H$194,0,10-(H$195-LOG('Indicator Data'!G147))/(H$195-H$194)*10))),1)</f>
        <v>5.7</v>
      </c>
      <c r="I144" s="55">
        <f>ROUND(IF('Indicator Data'!H147=0,0,IF(LOG('Indicator Data'!H147)&gt;I$195,10,IF(LOG('Indicator Data'!H147)&lt;I$194,0,10-(I$195-LOG('Indicator Data'!H147))/(I$195-I$194)*10))),1)</f>
        <v>6.8</v>
      </c>
      <c r="J144" s="55">
        <f t="shared" si="215"/>
        <v>6.3</v>
      </c>
      <c r="K144" s="55">
        <f>ROUND(IF('Indicator Data'!I147=0,0,IF(LOG('Indicator Data'!I147)&gt;K$195,10,IF(LOG('Indicator Data'!I147)&lt;K$194,0,10-(K$195-LOG('Indicator Data'!I147))/(K$195-K$194)*10))),1)</f>
        <v>6</v>
      </c>
      <c r="L144" s="55">
        <f t="shared" si="216"/>
        <v>6.2</v>
      </c>
      <c r="M144" s="55">
        <f>ROUND(IF('Indicator Data'!J147=0,0,IF(LOG('Indicator Data'!J147)&gt;M$195,10,IF(LOG('Indicator Data'!J147)&lt;M$194,0,10-(M$195-LOG('Indicator Data'!J147))/(M$195-M$194)*10))),1)</f>
        <v>8.6</v>
      </c>
      <c r="N144" s="56">
        <f>'Indicator Data'!C147/'Indicator Data'!$CB147</f>
        <v>1.4964410492981564E-4</v>
      </c>
      <c r="O144" s="56">
        <f>'Indicator Data'!D147/'Indicator Data'!$CB147</f>
        <v>8.0838447512296542E-6</v>
      </c>
      <c r="P144" s="56">
        <f>IF(F144=0.1,"x",'Indicator Data'!E147/'Indicator Data'!$CB147)</f>
        <v>7.0018044529216502E-3</v>
      </c>
      <c r="Q144" s="56">
        <f>'Indicator Data'!F147/'Indicator Data'!$CB147</f>
        <v>3.8890748092891993E-7</v>
      </c>
      <c r="R144" s="56">
        <f>'Indicator Data'!G147/'Indicator Data'!$CB147</f>
        <v>1.3272889751894746E-4</v>
      </c>
      <c r="S144" s="56">
        <f>'Indicator Data'!H147/'Indicator Data'!$CB147</f>
        <v>3.9941852218544871E-6</v>
      </c>
      <c r="T144" s="56">
        <f>'Indicator Data'!I147/'Indicator Data'!$CB147</f>
        <v>6.7459185956850171E-5</v>
      </c>
      <c r="U144" s="56">
        <f>'Indicator Data'!J147/'Indicator Data'!$CB147</f>
        <v>1.991518019432228E-4</v>
      </c>
      <c r="V144" s="55">
        <f t="shared" si="217"/>
        <v>0.7</v>
      </c>
      <c r="W144" s="55">
        <f t="shared" si="218"/>
        <v>0.1</v>
      </c>
      <c r="X144" s="55">
        <f t="shared" si="219"/>
        <v>0.4</v>
      </c>
      <c r="Y144" s="55">
        <f t="shared" si="220"/>
        <v>4.7</v>
      </c>
      <c r="Z144" s="55">
        <f t="shared" si="221"/>
        <v>4.5999999999999996</v>
      </c>
      <c r="AA144" s="55">
        <f t="shared" si="222"/>
        <v>0.1</v>
      </c>
      <c r="AB144" s="55">
        <f t="shared" si="223"/>
        <v>0</v>
      </c>
      <c r="AC144" s="55">
        <f t="shared" si="224"/>
        <v>0.1</v>
      </c>
      <c r="AD144" s="55">
        <f t="shared" si="225"/>
        <v>0.1</v>
      </c>
      <c r="AE144" s="55">
        <f t="shared" si="226"/>
        <v>0.1</v>
      </c>
      <c r="AF144" s="55">
        <f t="shared" si="227"/>
        <v>0.1</v>
      </c>
      <c r="AG144" s="55">
        <f>ROUND(IF('Indicator Data'!K147=0,0,IF('Indicator Data'!K147&gt;AG$195,10,IF('Indicator Data'!K147&lt;AG$194,0,10-(AG$195-'Indicator Data'!K147)/(AG$195-AG$194)*10))),1)</f>
        <v>4.8</v>
      </c>
      <c r="AH144" s="55">
        <f t="shared" si="228"/>
        <v>4.5</v>
      </c>
      <c r="AI144" s="55">
        <f t="shared" si="229"/>
        <v>3.5</v>
      </c>
      <c r="AJ144" s="55">
        <f t="shared" si="230"/>
        <v>2.9</v>
      </c>
      <c r="AK144" s="55">
        <f t="shared" si="231"/>
        <v>3.4</v>
      </c>
      <c r="AL144" s="55">
        <f t="shared" si="232"/>
        <v>3.2</v>
      </c>
      <c r="AM144" s="55">
        <f t="shared" si="233"/>
        <v>3.1</v>
      </c>
      <c r="AN144" s="55">
        <f t="shared" si="234"/>
        <v>5.9</v>
      </c>
      <c r="AO144" s="183">
        <f t="shared" si="235"/>
        <v>5.0999999999999996</v>
      </c>
      <c r="AP144" s="183">
        <f t="shared" si="255"/>
        <v>8.4</v>
      </c>
      <c r="AQ144" s="183">
        <f t="shared" si="236"/>
        <v>5.5</v>
      </c>
      <c r="AR144" s="183">
        <f t="shared" si="237"/>
        <v>3.8</v>
      </c>
      <c r="AS144" s="55">
        <f t="shared" si="238"/>
        <v>5.4</v>
      </c>
      <c r="AT144" s="55">
        <f>IF('Indicator Data'!L147="No data","x",IF('Indicator Data'!CC147&lt;1000,"x",ROUND((IF('Indicator Data'!L147&gt;AT$195,10,IF('Indicator Data'!L147&lt;AT$194,0,10-(AT$195-'Indicator Data'!L147)/(AT$195-AT$194)*10))),1)))</f>
        <v>5.0999999999999996</v>
      </c>
      <c r="AU144" s="183">
        <f t="shared" si="239"/>
        <v>5.3</v>
      </c>
      <c r="AV144" s="55">
        <f>IF('Indicator Data'!M147="No data","x",ROUND(IF('Indicator Data'!M147=0,0,IF(LOG('Indicator Data'!M147)&gt;AV$195,10,IF(LOG('Indicator Data'!M147)&lt;AV$194,0,10-(AV$195-LOG('Indicator Data'!M147))/(AV$195-AV$194)*10))),1))</f>
        <v>8.8000000000000007</v>
      </c>
      <c r="AW144" s="56">
        <f>IF(AV144="x","x",'Indicator Data'!M147/'Indicator Data'!$CB147)</f>
        <v>0.10837613332281544</v>
      </c>
      <c r="AX144" s="55">
        <f t="shared" si="256"/>
        <v>1.2</v>
      </c>
      <c r="AY144" s="55">
        <f t="shared" si="257"/>
        <v>6.3</v>
      </c>
      <c r="AZ144" s="55" t="str">
        <f>IF('Indicator Data'!N147="No data","x",ROUND(IF('Indicator Data'!N147=0,0,IF(LOG('Indicator Data'!N147)&gt;AZ$195,10,IF(LOG('Indicator Data'!N147)&lt;AZ$194,0,10-(AZ$195-LOG('Indicator Data'!N147))/(AZ$195-AZ$194)*10))),1))</f>
        <v>x</v>
      </c>
      <c r="BA144" s="56" t="str">
        <f>IF(AZ144="x","x",'Indicator Data'!N147/'Indicator Data'!$CB147)</f>
        <v>x</v>
      </c>
      <c r="BB144" s="55" t="str">
        <f t="shared" si="258"/>
        <v>x</v>
      </c>
      <c r="BC144" s="55" t="str">
        <f t="shared" si="259"/>
        <v>x</v>
      </c>
      <c r="BD144" s="55" t="str">
        <f>IF('Indicator Data'!O147="No data","x",ROUND(IF('Indicator Data'!O147=0,0,IF(LOG('Indicator Data'!O147)&gt;BD$195,10,IF(LOG('Indicator Data'!O147)&lt;BD$194,0,10-(BD$195-LOG('Indicator Data'!O147))/(BD$195-BD$194)*10))),1))</f>
        <v>x</v>
      </c>
      <c r="BE144" s="56" t="str">
        <f>IF(BD144="x","x",'Indicator Data'!O147/'Indicator Data'!$CB147)</f>
        <v>x</v>
      </c>
      <c r="BF144" s="55" t="str">
        <f t="shared" si="260"/>
        <v>x</v>
      </c>
      <c r="BG144" s="55" t="str">
        <f t="shared" si="261"/>
        <v>x</v>
      </c>
      <c r="BH144" s="55" t="str">
        <f>IF('Indicator Data'!P147="No data","x",ROUND(IF('Indicator Data'!P147=0,0,IF(LOG('Indicator Data'!P147)&gt;BH$195,10,IF(LOG('Indicator Data'!P147)&lt;BH$194,0,10-(BH$195-LOG('Indicator Data'!P147))/(BH$195-BH$194)*10))),1))</f>
        <v>x</v>
      </c>
      <c r="BI144" s="56" t="str">
        <f>IF(BH144="x","x",'Indicator Data'!P147/'Indicator Data'!$CB147)</f>
        <v>x</v>
      </c>
      <c r="BJ144" s="55" t="str">
        <f t="shared" si="262"/>
        <v>x</v>
      </c>
      <c r="BK144" s="55" t="str">
        <f t="shared" si="263"/>
        <v>x</v>
      </c>
      <c r="BL144" s="55">
        <f t="shared" si="264"/>
        <v>6.3</v>
      </c>
      <c r="BM144" s="55">
        <f>ROUND(IF('Indicator Data'!Q147=0,0,IF(LOG('Indicator Data'!Q147)&gt;BM$195,10,IF(LOG('Indicator Data'!Q147)&lt;BM$194,0,10-(BM$195-LOG('Indicator Data'!Q147))/(BM$195-BM$194)*10))),1)</f>
        <v>0</v>
      </c>
      <c r="BN144" s="55">
        <f>ROUND(IF('Indicator Data'!R147=0,0,IF(LOG('Indicator Data'!R147)&gt;BN$195,10,IF(LOG('Indicator Data'!R147)&lt;BN$194,0,10-(BN$195-LOG('Indicator Data'!R147))/(BN$195-BN$194)*10))),1)</f>
        <v>0</v>
      </c>
      <c r="BO144" s="55">
        <f t="shared" si="265"/>
        <v>0</v>
      </c>
      <c r="BP144" s="56">
        <f>'Indicator Data'!Q147/'Indicator Data'!$CB147</f>
        <v>0</v>
      </c>
      <c r="BQ144" s="56">
        <f>'Indicator Data'!R147/'Indicator Data'!$CB147</f>
        <v>0</v>
      </c>
      <c r="BR144" s="55">
        <f t="shared" si="240"/>
        <v>0</v>
      </c>
      <c r="BS144" s="55">
        <f t="shared" si="241"/>
        <v>0</v>
      </c>
      <c r="BT144" s="55">
        <f t="shared" si="242"/>
        <v>0</v>
      </c>
      <c r="BU144" s="55">
        <f t="shared" si="266"/>
        <v>0</v>
      </c>
      <c r="BV144" s="55">
        <f>ROUND(IF('Indicator Data'!S147=0,0,IF(LOG('Indicator Data'!S147)&gt;BV$195,10,IF(LOG('Indicator Data'!S147)&lt;BV$194,0,10-(BV$195-LOG('Indicator Data'!S147))/(BV$195-BV$194)*10))),1)</f>
        <v>0</v>
      </c>
      <c r="BW144" s="55">
        <f>ROUND(IF('Indicator Data'!T147=0,0,IF(LOG('Indicator Data'!T147)&gt;BW$195,10,IF(LOG('Indicator Data'!T147)&lt;BW$194,0,10-(BW$195-LOG('Indicator Data'!T147))/(BW$195-BW$194)*10))),1)</f>
        <v>0</v>
      </c>
      <c r="BX144" s="55">
        <f t="shared" si="267"/>
        <v>0</v>
      </c>
      <c r="BY144" s="56">
        <f>'Indicator Data'!S147/'Indicator Data'!$CB147</f>
        <v>0</v>
      </c>
      <c r="BZ144" s="56">
        <f>'Indicator Data'!T147/'Indicator Data'!$CB147</f>
        <v>0</v>
      </c>
      <c r="CA144" s="55">
        <f t="shared" si="243"/>
        <v>0</v>
      </c>
      <c r="CB144" s="55">
        <f t="shared" si="244"/>
        <v>0</v>
      </c>
      <c r="CC144" s="55">
        <f t="shared" si="268"/>
        <v>0</v>
      </c>
      <c r="CD144" s="55">
        <f t="shared" si="269"/>
        <v>0</v>
      </c>
      <c r="CE144" s="55">
        <f t="shared" si="270"/>
        <v>0</v>
      </c>
      <c r="CF144" s="55">
        <f>ROUND(IF('Indicator Data'!U147=0,0,IF(LOG('Indicator Data'!U147)&gt;CF$195,10,IF(LOG('Indicator Data'!U147)&lt;CF$194,0,10-(CF$195-LOG('Indicator Data'!U147))/(CF$195-CF$194)*10))),1)</f>
        <v>0</v>
      </c>
      <c r="CG144" s="56">
        <f>'Indicator Data'!U147/'Indicator Data'!$CB147</f>
        <v>0</v>
      </c>
      <c r="CH144" s="55">
        <f t="shared" si="245"/>
        <v>0</v>
      </c>
      <c r="CI144" s="55">
        <f t="shared" si="271"/>
        <v>0</v>
      </c>
      <c r="CJ144" s="55">
        <f>ROUND(IF('Indicator Data'!V147=0,0,IF(LOG('Indicator Data'!V147)&gt;CJ$195,10,IF(LOG('Indicator Data'!V147)&lt;CJ$194,0,10-(CJ$195-LOG('Indicator Data'!V147))/(CJ$195-CJ$194)*10))),1)</f>
        <v>0</v>
      </c>
      <c r="CK144" s="56">
        <f>IF('Indicator Data'!V147/'Indicator Data'!$CB147&gt;1,1,'Indicator Data'!V147/'Indicator Data'!$CB147)</f>
        <v>0</v>
      </c>
      <c r="CL144" s="55">
        <f t="shared" si="246"/>
        <v>0</v>
      </c>
      <c r="CM144" s="55">
        <f t="shared" si="272"/>
        <v>0</v>
      </c>
      <c r="CN144" s="55">
        <f>ROUND(IF('Indicator Data'!W147=0,0,IF(LOG('Indicator Data'!W147)&gt;CN$195,10,IF(LOG('Indicator Data'!W147)&lt;CN$194,0,10-(CN$195-LOG('Indicator Data'!W147))/(CN$195-CN$194)*10))),1)</f>
        <v>6</v>
      </c>
      <c r="CO144" s="56">
        <f>'Indicator Data'!W147/'Indicator Data'!$CB147</f>
        <v>1.065475726932133E-3</v>
      </c>
      <c r="CP144" s="55">
        <f t="shared" si="247"/>
        <v>0</v>
      </c>
      <c r="CQ144" s="55">
        <f t="shared" si="273"/>
        <v>3.6</v>
      </c>
      <c r="CR144" s="55">
        <f t="shared" si="248"/>
        <v>1</v>
      </c>
      <c r="CS144" s="55">
        <f>IF('Indicator Data'!BR147="No data","x",ROUND(IF('Indicator Data'!BR147&gt;CS$195,0,IF('Indicator Data'!BR147&lt;CS$194,10,(CS$195-'Indicator Data'!BR147)/(CS$195-CS$194)*10)),1))</f>
        <v>1.1000000000000001</v>
      </c>
      <c r="CT144" s="55">
        <f>IF('Indicator Data'!BS147="No data","x",ROUND(IF('Indicator Data'!BS147&gt;CT$195,0,IF('Indicator Data'!BS147&lt;CT$194,10,(CT$195-'Indicator Data'!BS147)/(CT$195-CT$194)*10)),1))</f>
        <v>0.5</v>
      </c>
      <c r="CU144" s="55" t="str">
        <f>IF('Indicator Data'!AC147="No data","x",ROUND(IF('Indicator Data'!AC147&gt;CU$195,0,IF('Indicator Data'!AC147&lt;CU$194,10,(CU$195-'Indicator Data'!AC147)/(CU$195-CU$194)*10)),1))</f>
        <v>x</v>
      </c>
      <c r="CV144" s="55">
        <f t="shared" si="249"/>
        <v>0.8</v>
      </c>
      <c r="CW144" s="55">
        <f>IF('Indicator Data'!X147="No data","x",ROUND(IF(LOG('Indicator Data'!X147)&gt;CW$195,10,IF(LOG('Indicator Data'!X147)&lt;CW$194,0,10-(CW$195-LOG('Indicator Data'!X147))/(CW$195-CW$194)*10)),1))</f>
        <v>3.2</v>
      </c>
      <c r="CX144" s="55">
        <f>IF('Indicator Data'!Y147="No data","x",ROUND(IF('Indicator Data'!Y147&gt;CX$195,10,IF('Indicator Data'!Y147&lt;CX$194,0,10-(CX$195-'Indicator Data'!Y147)/(CX$195-CX$194)*10)),1))</f>
        <v>0.4</v>
      </c>
      <c r="CY144" s="55">
        <f>IF('Indicator Data'!Z147="No data","x",ROUND(IF('Indicator Data'!Z147&gt;CY$195,10,IF('Indicator Data'!Z147&lt;CY$194,0,10-(CY$195-'Indicator Data'!Z147)/(CY$195-CY$194)*10)),1))</f>
        <v>7.4</v>
      </c>
      <c r="CZ144" s="55">
        <f>IF('Indicator Data'!AA147="No data","x",ROUND(IF('Indicator Data'!AA147&gt;CZ$195,10,IF('Indicator Data'!AA147&lt;CZ$194,0,10-(CZ$195-'Indicator Data'!AA147)/(CZ$195-CZ$194)*10)),1))</f>
        <v>1.5</v>
      </c>
      <c r="DA144" s="55">
        <f t="shared" si="274"/>
        <v>3.1</v>
      </c>
      <c r="DB144" s="55">
        <f t="shared" si="275"/>
        <v>2.2999999999999998</v>
      </c>
      <c r="DC144" s="55" t="str">
        <f>IF('Indicator Data'!AF147="No data","x",ROUND(IF('Indicator Data'!AF147&gt;DC$195,10,IF('Indicator Data'!AF147&lt;DC$194,0,10-(DC$195-'Indicator Data'!AF147)/(DC$195-DC$194)*10)),1))</f>
        <v>x</v>
      </c>
      <c r="DD144" s="55">
        <f>IF('Indicator Data'!AG147="No data","x",ROUND(IF('Indicator Data'!AG147&gt;DD$195,10,IF('Indicator Data'!AG147&lt;DD$194,0,10-(DD$195-'Indicator Data'!AG147)/(DD$195-DD$194)*10)),1))</f>
        <v>1</v>
      </c>
      <c r="DE144" s="55">
        <f t="shared" si="276"/>
        <v>2.7</v>
      </c>
      <c r="DF144" s="55">
        <f>IF('Indicator Data'!AB147="No data","x",ROUND(IF('Indicator Data'!AB147&gt;DF$195,10,IF('Indicator Data'!AB147&lt;DF$194,0,10-(DF$195-'Indicator Data'!AB147)/(DF$195-DF$194)*10)),1))</f>
        <v>0</v>
      </c>
      <c r="DG144" s="55">
        <f t="shared" si="277"/>
        <v>0.5</v>
      </c>
      <c r="DH144" s="184">
        <f>IF('Indicator Data'!AD147="No data","x",'Indicator Data'!AD147/'Indicator Data'!$CA147)</f>
        <v>4.4098857452403903E-4</v>
      </c>
      <c r="DI144" s="55">
        <f t="shared" si="278"/>
        <v>5.6</v>
      </c>
      <c r="DJ144" s="55">
        <f>IF('Indicator Data'!AE147="No data","x",ROUND(IF('Indicator Data'!AE147&gt;DJ$195,0,IF('Indicator Data'!AE147&lt;DJ$194,10,(DJ$195-'Indicator Data'!AE147)/(DJ$195-DJ$194)*10)),1))</f>
        <v>0</v>
      </c>
      <c r="DK144" s="55">
        <f t="shared" si="279"/>
        <v>2.8</v>
      </c>
      <c r="DL144" s="55">
        <f t="shared" si="280"/>
        <v>2</v>
      </c>
      <c r="DM144" s="57">
        <f t="shared" si="250"/>
        <v>3.2</v>
      </c>
      <c r="DN144" s="58">
        <f t="shared" si="251"/>
        <v>5.5</v>
      </c>
      <c r="DO144" s="55">
        <f>ROUND(IF('Indicator Data'!AH147=0,0,IF('Indicator Data'!AH147&gt;DO$195,10,IF('Indicator Data'!AH147&lt;DO$194,0,10-(DO$195-'Indicator Data'!AH147)/(DO$195-DO$194)*10))),1)</f>
        <v>9.8000000000000007</v>
      </c>
      <c r="DP144" s="55">
        <f>ROUND(IF('Indicator Data'!AI147=0,0,IF(LOG('Indicator Data'!AI147)&gt;LOG(DP$195),10,IF(LOG('Indicator Data'!AI147)&lt;LOG(DP$194),0,10-(LOG(DP$195)-LOG('Indicator Data'!AI147))/(LOG(DP$195)-LOG(DP$194))*10))),1)</f>
        <v>9.5</v>
      </c>
      <c r="DQ144" s="57">
        <f t="shared" si="252"/>
        <v>9.6999999999999993</v>
      </c>
      <c r="DR144" s="55">
        <f>'Indicator Data'!AJ147</f>
        <v>0</v>
      </c>
      <c r="DS144" s="55">
        <f>'Indicator Data'!AK147</f>
        <v>0</v>
      </c>
      <c r="DT144" s="57">
        <f t="shared" si="253"/>
        <v>0</v>
      </c>
      <c r="DU144" s="58">
        <f t="shared" si="254"/>
        <v>6.8</v>
      </c>
      <c r="DV144" s="15"/>
      <c r="DW144" s="103"/>
    </row>
    <row r="145" spans="1:128" s="4" customFormat="1" x14ac:dyDescent="0.25">
      <c r="A145" s="121" t="str">
        <f>'Indicator Data'!A148</f>
        <v>Rwanda</v>
      </c>
      <c r="B145" s="59" t="str">
        <f>'Indicator Data'!B148</f>
        <v>RWA</v>
      </c>
      <c r="C145" s="55">
        <f>ROUND(IF('Indicator Data'!C148=0,0.1,IF(LOG('Indicator Data'!C148)&gt;C$195,10,IF(LOG('Indicator Data'!C148)&lt;C$194,0,10-(C$195-LOG('Indicator Data'!C148))/(C$195-C$194)*10))),1)</f>
        <v>7.9</v>
      </c>
      <c r="D145" s="55">
        <f>ROUND(IF('Indicator Data'!D148=0,0.1,IF(LOG('Indicator Data'!D148)&gt;D$195,10,IF(LOG('Indicator Data'!D148)&lt;D$194,0,10-(D$195-LOG('Indicator Data'!D148))/(D$195-D$194)*10))),1)</f>
        <v>0.1</v>
      </c>
      <c r="E145" s="55">
        <f t="shared" si="214"/>
        <v>5.2</v>
      </c>
      <c r="F145" s="55">
        <f>IF('Indicator Data'!E148="No data",0.1,(ROUND(IF('Indicator Data'!E148=0,0,IF(LOG('Indicator Data'!E148)&gt;F$195,10,IF(LOG('Indicator Data'!E148)&lt;F$194,0,10-(F$195-LOG('Indicator Data'!E148))/(F$195-F$194)*10))),1)))</f>
        <v>6.3</v>
      </c>
      <c r="G145" s="55">
        <f>ROUND(IF('Indicator Data'!F148=0,0,IF(LOG('Indicator Data'!F148)&gt;G$195,10,IF(LOG('Indicator Data'!F148)&lt;G$194,0,10-(G$195-LOG('Indicator Data'!F148))/(G$195-G$194)*10))),1)</f>
        <v>0</v>
      </c>
      <c r="H145" s="55">
        <f>ROUND(IF('Indicator Data'!G148=0,0,IF(LOG('Indicator Data'!G148)&gt;H$195,10,IF(LOG('Indicator Data'!G148)&lt;H$194,0,10-(H$195-LOG('Indicator Data'!G148))/(H$195-H$194)*10))),1)</f>
        <v>0</v>
      </c>
      <c r="I145" s="55">
        <f>ROUND(IF('Indicator Data'!H148=0,0,IF(LOG('Indicator Data'!H148)&gt;I$195,10,IF(LOG('Indicator Data'!H148)&lt;I$194,0,10-(I$195-LOG('Indicator Data'!H148))/(I$195-I$194)*10))),1)</f>
        <v>0</v>
      </c>
      <c r="J145" s="55">
        <f t="shared" si="215"/>
        <v>0</v>
      </c>
      <c r="K145" s="55">
        <f>ROUND(IF('Indicator Data'!I148=0,0,IF(LOG('Indicator Data'!I148)&gt;K$195,10,IF(LOG('Indicator Data'!I148)&lt;K$194,0,10-(K$195-LOG('Indicator Data'!I148))/(K$195-K$194)*10))),1)</f>
        <v>0</v>
      </c>
      <c r="L145" s="55">
        <f t="shared" si="216"/>
        <v>0</v>
      </c>
      <c r="M145" s="55">
        <f>ROUND(IF('Indicator Data'!J148=0,0,IF(LOG('Indicator Data'!J148)&gt;M$195,10,IF(LOG('Indicator Data'!J148)&lt;M$194,0,10-(M$195-LOG('Indicator Data'!J148))/(M$195-M$194)*10))),1)</f>
        <v>9.6</v>
      </c>
      <c r="N145" s="56">
        <f>'Indicator Data'!C148/'Indicator Data'!$CB148</f>
        <v>1.2482857335157414E-3</v>
      </c>
      <c r="O145" s="56">
        <f>'Indicator Data'!D148/'Indicator Data'!$CB148</f>
        <v>0</v>
      </c>
      <c r="P145" s="56">
        <f>IF(F145=0.1,"x",'Indicator Data'!E148/'Indicator Data'!$CB148)</f>
        <v>2.7577995414444184E-3</v>
      </c>
      <c r="Q145" s="56">
        <f>'Indicator Data'!F148/'Indicator Data'!$CB148</f>
        <v>0</v>
      </c>
      <c r="R145" s="56">
        <f>'Indicator Data'!G148/'Indicator Data'!$CB148</f>
        <v>0</v>
      </c>
      <c r="S145" s="56">
        <f>'Indicator Data'!H148/'Indicator Data'!$CB148</f>
        <v>0</v>
      </c>
      <c r="T145" s="56">
        <f>'Indicator Data'!I148/'Indicator Data'!$CB148</f>
        <v>0</v>
      </c>
      <c r="U145" s="56">
        <f>'Indicator Data'!J148/'Indicator Data'!$CB148</f>
        <v>6.0467892795553011E-3</v>
      </c>
      <c r="V145" s="55">
        <f t="shared" si="217"/>
        <v>6.2</v>
      </c>
      <c r="W145" s="55">
        <f t="shared" si="218"/>
        <v>0</v>
      </c>
      <c r="X145" s="55">
        <f t="shared" si="219"/>
        <v>3.7</v>
      </c>
      <c r="Y145" s="55">
        <f t="shared" si="220"/>
        <v>1.8</v>
      </c>
      <c r="Z145" s="55">
        <f t="shared" si="221"/>
        <v>0</v>
      </c>
      <c r="AA145" s="55">
        <f t="shared" si="222"/>
        <v>0</v>
      </c>
      <c r="AB145" s="55">
        <f t="shared" si="223"/>
        <v>0</v>
      </c>
      <c r="AC145" s="55">
        <f t="shared" si="224"/>
        <v>0</v>
      </c>
      <c r="AD145" s="55">
        <f t="shared" si="225"/>
        <v>0</v>
      </c>
      <c r="AE145" s="55">
        <f t="shared" si="226"/>
        <v>0</v>
      </c>
      <c r="AF145" s="55">
        <f t="shared" si="227"/>
        <v>2</v>
      </c>
      <c r="AG145" s="55">
        <f>ROUND(IF('Indicator Data'!K148=0,0,IF('Indicator Data'!K148&gt;AG$195,10,IF('Indicator Data'!K148&lt;AG$194,0,10-(AG$195-'Indicator Data'!K148)/(AG$195-AG$194)*10))),1)</f>
        <v>4.8</v>
      </c>
      <c r="AH145" s="55">
        <f t="shared" si="228"/>
        <v>7.1</v>
      </c>
      <c r="AI145" s="55">
        <f t="shared" si="229"/>
        <v>0.1</v>
      </c>
      <c r="AJ145" s="55">
        <f t="shared" si="230"/>
        <v>0</v>
      </c>
      <c r="AK145" s="55">
        <f t="shared" si="231"/>
        <v>0</v>
      </c>
      <c r="AL145" s="55">
        <f t="shared" si="232"/>
        <v>0</v>
      </c>
      <c r="AM145" s="55">
        <f t="shared" si="233"/>
        <v>0</v>
      </c>
      <c r="AN145" s="55">
        <f t="shared" si="234"/>
        <v>7.4</v>
      </c>
      <c r="AO145" s="183">
        <f t="shared" si="235"/>
        <v>4.5</v>
      </c>
      <c r="AP145" s="183">
        <f t="shared" si="255"/>
        <v>4.4000000000000004</v>
      </c>
      <c r="AQ145" s="183">
        <f t="shared" si="236"/>
        <v>0</v>
      </c>
      <c r="AR145" s="183">
        <f t="shared" si="237"/>
        <v>0</v>
      </c>
      <c r="AS145" s="55">
        <f t="shared" si="238"/>
        <v>6.1</v>
      </c>
      <c r="AT145" s="55">
        <f>IF('Indicator Data'!L148="No data","x",IF('Indicator Data'!CC148&lt;1000,"x",ROUND((IF('Indicator Data'!L148&gt;AT$195,10,IF('Indicator Data'!L148&lt;AT$194,0,10-(AT$195-'Indicator Data'!L148)/(AT$195-AT$194)*10))),1)))</f>
        <v>4</v>
      </c>
      <c r="AU145" s="183">
        <f t="shared" si="239"/>
        <v>5.0999999999999996</v>
      </c>
      <c r="AV145" s="55">
        <f>IF('Indicator Data'!M148="No data","x",ROUND(IF('Indicator Data'!M148=0,0,IF(LOG('Indicator Data'!M148)&gt;AV$195,10,IF(LOG('Indicator Data'!M148)&lt;AV$194,0,10-(AV$195-LOG('Indicator Data'!M148))/(AV$195-AV$194)*10))),1))</f>
        <v>7.9</v>
      </c>
      <c r="AW145" s="56">
        <f>IF(AV145="x","x",'Indicator Data'!M148/'Indicator Data'!$CB148)</f>
        <v>0.3066381801685954</v>
      </c>
      <c r="AX145" s="55">
        <f t="shared" si="256"/>
        <v>3.4</v>
      </c>
      <c r="AY145" s="55">
        <f t="shared" si="257"/>
        <v>6.1</v>
      </c>
      <c r="AZ145" s="55">
        <f>IF('Indicator Data'!N148="No data","x",ROUND(IF('Indicator Data'!N148=0,0,IF(LOG('Indicator Data'!N148)&gt;AZ$195,10,IF(LOG('Indicator Data'!N148)&lt;AZ$194,0,10-(AZ$195-LOG('Indicator Data'!N148))/(AZ$195-AZ$194)*10))),1))</f>
        <v>6.2</v>
      </c>
      <c r="BA145" s="56">
        <f>IF(AZ145="x","x",'Indicator Data'!N148/'Indicator Data'!$CB148)</f>
        <v>4.3172633148814664E-3</v>
      </c>
      <c r="BB145" s="55">
        <f t="shared" si="258"/>
        <v>0.9</v>
      </c>
      <c r="BC145" s="55">
        <f t="shared" si="259"/>
        <v>4</v>
      </c>
      <c r="BD145" s="55">
        <f>IF('Indicator Data'!O148="No data","x",ROUND(IF('Indicator Data'!O148=0,0,IF(LOG('Indicator Data'!O148)&gt;BD$195,10,IF(LOG('Indicator Data'!O148)&lt;BD$194,0,10-(BD$195-LOG('Indicator Data'!O148))/(BD$195-BD$194)*10))),1))</f>
        <v>0</v>
      </c>
      <c r="BE145" s="56">
        <f>IF(BD145="x","x",'Indicator Data'!O148/'Indicator Data'!$CB148)</f>
        <v>0</v>
      </c>
      <c r="BF145" s="55">
        <f t="shared" si="260"/>
        <v>0</v>
      </c>
      <c r="BG145" s="55">
        <f t="shared" si="261"/>
        <v>0</v>
      </c>
      <c r="BH145" s="55">
        <f>IF('Indicator Data'!P148="No data","x",ROUND(IF('Indicator Data'!P148=0,0,IF(LOG('Indicator Data'!P148)&gt;BH$195,10,IF(LOG('Indicator Data'!P148)&lt;BH$194,0,10-(BH$195-LOG('Indicator Data'!P148))/(BH$195-BH$194)*10))),1))</f>
        <v>8.8000000000000007</v>
      </c>
      <c r="BI145" s="56">
        <f>IF(BH145="x","x",'Indicator Data'!P148/'Indicator Data'!$CB148)</f>
        <v>0.16108946140611133</v>
      </c>
      <c r="BJ145" s="55">
        <f t="shared" si="262"/>
        <v>10</v>
      </c>
      <c r="BK145" s="55">
        <f t="shared" si="263"/>
        <v>9.5</v>
      </c>
      <c r="BL145" s="55">
        <f t="shared" si="264"/>
        <v>6.1</v>
      </c>
      <c r="BM145" s="55">
        <f>ROUND(IF('Indicator Data'!Q148=0,0,IF(LOG('Indicator Data'!Q148)&gt;BM$195,10,IF(LOG('Indicator Data'!Q148)&lt;BM$194,0,10-(BM$195-LOG('Indicator Data'!Q148))/(BM$195-BM$194)*10))),1)</f>
        <v>8.6</v>
      </c>
      <c r="BN145" s="55">
        <f>ROUND(IF('Indicator Data'!R148=0,0,IF(LOG('Indicator Data'!R148)&gt;BN$195,10,IF(LOG('Indicator Data'!R148)&lt;BN$194,0,10-(BN$195-LOG('Indicator Data'!R148))/(BN$195-BN$194)*10))),1)</f>
        <v>0</v>
      </c>
      <c r="BO145" s="55">
        <f t="shared" si="265"/>
        <v>2.8666666666666667</v>
      </c>
      <c r="BP145" s="56">
        <f>'Indicator Data'!Q148/'Indicator Data'!$CB148</f>
        <v>0.86313064423070374</v>
      </c>
      <c r="BQ145" s="56">
        <f>'Indicator Data'!R148/'Indicator Data'!$CB148</f>
        <v>0</v>
      </c>
      <c r="BR145" s="55">
        <f t="shared" si="240"/>
        <v>8.6</v>
      </c>
      <c r="BS145" s="55">
        <f t="shared" si="241"/>
        <v>0</v>
      </c>
      <c r="BT145" s="55">
        <f t="shared" si="242"/>
        <v>2.8666666666666667</v>
      </c>
      <c r="BU145" s="55">
        <f t="shared" si="266"/>
        <v>2.9</v>
      </c>
      <c r="BV145" s="55">
        <f>ROUND(IF('Indicator Data'!S148=0,0,IF(LOG('Indicator Data'!S148)&gt;BV$195,10,IF(LOG('Indicator Data'!S148)&lt;BV$194,0,10-(BV$195-LOG('Indicator Data'!S148))/(BV$195-BV$194)*10))),1)</f>
        <v>0</v>
      </c>
      <c r="BW145" s="55">
        <f>ROUND(IF('Indicator Data'!T148=0,0,IF(LOG('Indicator Data'!T148)&gt;BW$195,10,IF(LOG('Indicator Data'!T148)&lt;BW$194,0,10-(BW$195-LOG('Indicator Data'!T148))/(BW$195-BW$194)*10))),1)</f>
        <v>8.5</v>
      </c>
      <c r="BX145" s="55">
        <f t="shared" si="267"/>
        <v>5.666666666666667</v>
      </c>
      <c r="BY145" s="56">
        <f>'Indicator Data'!S148/'Indicator Data'!$CB148</f>
        <v>0</v>
      </c>
      <c r="BZ145" s="56">
        <f>'Indicator Data'!T148/'Indicator Data'!$CB148</f>
        <v>0.71381500134785669</v>
      </c>
      <c r="CA145" s="55">
        <f t="shared" si="243"/>
        <v>0</v>
      </c>
      <c r="CB145" s="55">
        <f t="shared" si="244"/>
        <v>7.1</v>
      </c>
      <c r="CC145" s="55">
        <f t="shared" si="268"/>
        <v>4.7333333333333334</v>
      </c>
      <c r="CD145" s="55">
        <f t="shared" si="269"/>
        <v>5.2</v>
      </c>
      <c r="CE145" s="55">
        <f t="shared" si="270"/>
        <v>4.0999999999999996</v>
      </c>
      <c r="CF145" s="55">
        <f>ROUND(IF('Indicator Data'!U148=0,0,IF(LOG('Indicator Data'!U148)&gt;CF$195,10,IF(LOG('Indicator Data'!U148)&lt;CF$194,0,10-(CF$195-LOG('Indicator Data'!U148))/(CF$195-CF$194)*10))),1)</f>
        <v>8.4</v>
      </c>
      <c r="CG145" s="56">
        <f>'Indicator Data'!U148/'Indicator Data'!$CB148</f>
        <v>0.60835255899360718</v>
      </c>
      <c r="CH145" s="55">
        <f t="shared" si="245"/>
        <v>6.8</v>
      </c>
      <c r="CI145" s="55">
        <f t="shared" si="271"/>
        <v>7.7</v>
      </c>
      <c r="CJ145" s="55">
        <f>ROUND(IF('Indicator Data'!V148=0,0,IF(LOG('Indicator Data'!V148)&gt;CJ$195,10,IF(LOG('Indicator Data'!V148)&lt;CJ$194,0,10-(CJ$195-LOG('Indicator Data'!V148))/(CJ$195-CJ$194)*10))),1)</f>
        <v>8.1999999999999993</v>
      </c>
      <c r="CK145" s="56">
        <f>IF('Indicator Data'!V148/'Indicator Data'!$CB148&gt;1,1,'Indicator Data'!V148/'Indicator Data'!$CB148)</f>
        <v>0.46380525906891318</v>
      </c>
      <c r="CL145" s="55">
        <f t="shared" si="246"/>
        <v>4.5999999999999996</v>
      </c>
      <c r="CM145" s="55">
        <f t="shared" si="272"/>
        <v>6.8</v>
      </c>
      <c r="CN145" s="55">
        <f>ROUND(IF('Indicator Data'!W148=0,0,IF(LOG('Indicator Data'!W148)&gt;CN$195,10,IF(LOG('Indicator Data'!W148)&lt;CN$194,0,10-(CN$195-LOG('Indicator Data'!W148))/(CN$195-CN$194)*10))),1)</f>
        <v>7.4</v>
      </c>
      <c r="CO145" s="56">
        <f>'Indicator Data'!W148/'Indicator Data'!$CB148</f>
        <v>0.12131920165788528</v>
      </c>
      <c r="CP145" s="55">
        <f t="shared" si="247"/>
        <v>1.2</v>
      </c>
      <c r="CQ145" s="55">
        <f t="shared" si="273"/>
        <v>5</v>
      </c>
      <c r="CR145" s="55">
        <f t="shared" si="248"/>
        <v>6.1</v>
      </c>
      <c r="CS145" s="55">
        <f>IF('Indicator Data'!BR148="No data","x",ROUND(IF('Indicator Data'!BR148&gt;CS$195,0,IF('Indicator Data'!BR148&lt;CS$194,10,(CS$195-'Indicator Data'!BR148)/(CS$195-CS$194)*10)),1))</f>
        <v>3.7</v>
      </c>
      <c r="CT145" s="55">
        <f>IF('Indicator Data'!BS148="No data","x",ROUND(IF('Indicator Data'!BS148&gt;CT$195,0,IF('Indicator Data'!BS148&lt;CT$194,10,(CT$195-'Indicator Data'!BS148)/(CT$195-CT$194)*10)),1))</f>
        <v>7</v>
      </c>
      <c r="CU145" s="55">
        <f>IF('Indicator Data'!AC148="No data","x",ROUND(IF('Indicator Data'!AC148&gt;CU$195,0,IF('Indicator Data'!AC148&lt;CU$194,10,(CU$195-'Indicator Data'!AC148)/(CU$195-CU$194)*10)),1))</f>
        <v>9.5</v>
      </c>
      <c r="CV145" s="55">
        <f t="shared" si="249"/>
        <v>6.7</v>
      </c>
      <c r="CW145" s="55">
        <f>IF('Indicator Data'!X148="No data","x",ROUND(IF(LOG('Indicator Data'!X148)&gt;CW$195,10,IF(LOG('Indicator Data'!X148)&lt;CW$194,0,10-(CW$195-LOG('Indicator Data'!X148))/(CW$195-CW$194)*10)),1))</f>
        <v>9</v>
      </c>
      <c r="CX145" s="55">
        <f>IF('Indicator Data'!Y148="No data","x",ROUND(IF('Indicator Data'!Y148&gt;CX$195,10,IF('Indicator Data'!Y148&lt;CX$194,0,10-(CX$195-'Indicator Data'!Y148)/(CX$195-CX$194)*10)),1))</f>
        <v>6.3</v>
      </c>
      <c r="CY145" s="55">
        <f>IF('Indicator Data'!Z148="No data","x",ROUND(IF('Indicator Data'!Z148&gt;CY$195,10,IF('Indicator Data'!Z148&lt;CY$194,0,10-(CY$195-'Indicator Data'!Z148)/(CY$195-CY$194)*10)),1))</f>
        <v>1.7</v>
      </c>
      <c r="CZ145" s="55">
        <f>IF('Indicator Data'!AA148="No data","x",ROUND(IF('Indicator Data'!AA148&gt;CZ$195,10,IF('Indicator Data'!AA148&lt;CZ$194,0,10-(CZ$195-'Indicator Data'!AA148)/(CZ$195-CZ$194)*10)),1))</f>
        <v>5.6</v>
      </c>
      <c r="DA145" s="55">
        <f t="shared" si="274"/>
        <v>5.7</v>
      </c>
      <c r="DB145" s="55">
        <f t="shared" si="275"/>
        <v>6</v>
      </c>
      <c r="DC145" s="55">
        <f>IF('Indicator Data'!AF148="No data","x",ROUND(IF('Indicator Data'!AF148&gt;DC$195,10,IF('Indicator Data'!AF148&lt;DC$194,0,10-(DC$195-'Indicator Data'!AF148)/(DC$195-DC$194)*10)),1))</f>
        <v>5.0999999999999996</v>
      </c>
      <c r="DD145" s="55">
        <f>IF('Indicator Data'!AG148="No data","x",ROUND(IF('Indicator Data'!AG148&gt;DD$195,10,IF('Indicator Data'!AG148&lt;DD$194,0,10-(DD$195-'Indicator Data'!AG148)/(DD$195-DD$194)*10)),1))</f>
        <v>6.4</v>
      </c>
      <c r="DE145" s="55">
        <f t="shared" si="276"/>
        <v>5.7</v>
      </c>
      <c r="DF145" s="55">
        <f>IF('Indicator Data'!AB148="No data","x",ROUND(IF('Indicator Data'!AB148&gt;DF$195,10,IF('Indicator Data'!AB148&lt;DF$194,0,10-(DF$195-'Indicator Data'!AB148)/(DF$195-DF$194)*10)),1))</f>
        <v>0.7</v>
      </c>
      <c r="DG145" s="55">
        <f t="shared" si="277"/>
        <v>5.2</v>
      </c>
      <c r="DH145" s="184">
        <f>IF('Indicator Data'!AD148="No data","x",'Indicator Data'!AD148/'Indicator Data'!$CA148)</f>
        <v>3.342853192119895E-4</v>
      </c>
      <c r="DI145" s="55">
        <f t="shared" si="278"/>
        <v>6.7</v>
      </c>
      <c r="DJ145" s="55">
        <f>IF('Indicator Data'!AE148="No data","x",ROUND(IF('Indicator Data'!AE148&gt;DJ$195,0,IF('Indicator Data'!AE148&lt;DJ$194,10,(DJ$195-'Indicator Data'!AE148)/(DJ$195-DJ$194)*10)),1))</f>
        <v>2</v>
      </c>
      <c r="DK145" s="55">
        <f t="shared" si="279"/>
        <v>4.4000000000000004</v>
      </c>
      <c r="DL145" s="55">
        <f t="shared" si="280"/>
        <v>5.0999999999999996</v>
      </c>
      <c r="DM145" s="57">
        <f t="shared" si="250"/>
        <v>5.8</v>
      </c>
      <c r="DN145" s="58">
        <f t="shared" si="251"/>
        <v>3.6</v>
      </c>
      <c r="DO145" s="55">
        <f>ROUND(IF('Indicator Data'!AH148=0,0,IF('Indicator Data'!AH148&gt;DO$195,10,IF('Indicator Data'!AH148&lt;DO$194,0,10-(DO$195-'Indicator Data'!AH148)/(DO$195-DO$194)*10))),1)</f>
        <v>3.2</v>
      </c>
      <c r="DP145" s="55">
        <f>ROUND(IF('Indicator Data'!AI148=0,0,IF(LOG('Indicator Data'!AI148)&gt;LOG(DP$195),10,IF(LOG('Indicator Data'!AI148)&lt;LOG(DP$194),0,10-(LOG(DP$195)-LOG('Indicator Data'!AI148))/(LOG(DP$195)-LOG(DP$194))*10))),1)</f>
        <v>5.3</v>
      </c>
      <c r="DQ145" s="57">
        <f t="shared" si="252"/>
        <v>4.3</v>
      </c>
      <c r="DR145" s="55">
        <f>'Indicator Data'!AJ148</f>
        <v>0</v>
      </c>
      <c r="DS145" s="55">
        <f>'Indicator Data'!AK148</f>
        <v>0</v>
      </c>
      <c r="DT145" s="57">
        <f t="shared" si="253"/>
        <v>0</v>
      </c>
      <c r="DU145" s="58">
        <f t="shared" si="254"/>
        <v>3</v>
      </c>
      <c r="DV145" s="15"/>
      <c r="DW145" s="103"/>
    </row>
    <row r="146" spans="1:128" s="4" customFormat="1" x14ac:dyDescent="0.25">
      <c r="A146" s="121" t="str">
        <f>'Indicator Data'!A149</f>
        <v>Saint Kitts and Nevis</v>
      </c>
      <c r="B146" s="59" t="str">
        <f>'Indicator Data'!B149</f>
        <v>KNA</v>
      </c>
      <c r="C146" s="55">
        <f>ROUND(IF('Indicator Data'!C149=0,0.1,IF(LOG('Indicator Data'!C149)&gt;C$195,10,IF(LOG('Indicator Data'!C149)&lt;C$194,0,10-(C$195-LOG('Indicator Data'!C149))/(C$195-C$194)*10))),1)</f>
        <v>2.5</v>
      </c>
      <c r="D146" s="55">
        <f>ROUND(IF('Indicator Data'!D149=0,0.1,IF(LOG('Indicator Data'!D149)&gt;D$195,10,IF(LOG('Indicator Data'!D149)&lt;D$194,0,10-(D$195-LOG('Indicator Data'!D149))/(D$195-D$194)*10))),1)</f>
        <v>0.1</v>
      </c>
      <c r="E146" s="55">
        <f t="shared" si="214"/>
        <v>1.4</v>
      </c>
      <c r="F146" s="55">
        <f>IF('Indicator Data'!E149="No data",0.1,(ROUND(IF('Indicator Data'!E149=0,0,IF(LOG('Indicator Data'!E149)&gt;F$195,10,IF(LOG('Indicator Data'!E149)&lt;F$194,0,10-(F$195-LOG('Indicator Data'!E149))/(F$195-F$194)*10))),1)))</f>
        <v>0.1</v>
      </c>
      <c r="G146" s="55">
        <f>ROUND(IF('Indicator Data'!F149=0,0,IF(LOG('Indicator Data'!F149)&gt;G$195,10,IF(LOG('Indicator Data'!F149)&lt;G$194,0,10-(G$195-LOG('Indicator Data'!F149))/(G$195-G$194)*10))),1)</f>
        <v>0</v>
      </c>
      <c r="H146" s="55">
        <f>ROUND(IF('Indicator Data'!G149=0,0,IF(LOG('Indicator Data'!G149)&gt;H$195,10,IF(LOG('Indicator Data'!G149)&lt;H$194,0,10-(H$195-LOG('Indicator Data'!G149))/(H$195-H$194)*10))),1)</f>
        <v>2.6</v>
      </c>
      <c r="I146" s="55">
        <f>ROUND(IF('Indicator Data'!H149=0,0,IF(LOG('Indicator Data'!H149)&gt;I$195,10,IF(LOG('Indicator Data'!H149)&lt;I$194,0,10-(I$195-LOG('Indicator Data'!H149))/(I$195-I$194)*10))),1)</f>
        <v>6.5</v>
      </c>
      <c r="J146" s="55">
        <f t="shared" si="215"/>
        <v>4.8</v>
      </c>
      <c r="K146" s="55">
        <f>ROUND(IF('Indicator Data'!I149=0,0,IF(LOG('Indicator Data'!I149)&gt;K$195,10,IF(LOG('Indicator Data'!I149)&lt;K$194,0,10-(K$195-LOG('Indicator Data'!I149))/(K$195-K$194)*10))),1)</f>
        <v>3</v>
      </c>
      <c r="L146" s="55">
        <f t="shared" si="216"/>
        <v>4</v>
      </c>
      <c r="M146" s="55">
        <f>ROUND(IF('Indicator Data'!J149=0,0,IF(LOG('Indicator Data'!J149)&gt;M$195,10,IF(LOG('Indicator Data'!J149)&lt;M$194,0,10-(M$195-LOG('Indicator Data'!J149))/(M$195-M$194)*10))),1)</f>
        <v>0</v>
      </c>
      <c r="N146" s="56">
        <f>'Indicator Data'!C149/'Indicator Data'!$CB149</f>
        <v>1.7867944341413888E-3</v>
      </c>
      <c r="O146" s="56">
        <f>'Indicator Data'!D149/'Indicator Data'!$CB149</f>
        <v>0</v>
      </c>
      <c r="P146" s="56" t="str">
        <f>IF(F146=0.1,"x",'Indicator Data'!E149/'Indicator Data'!$CB149)</f>
        <v>x</v>
      </c>
      <c r="Q146" s="56">
        <f>'Indicator Data'!F149/'Indicator Data'!$CB149</f>
        <v>0</v>
      </c>
      <c r="R146" s="56">
        <f>'Indicator Data'!G149/'Indicator Data'!$CB149</f>
        <v>1.8969912905779887E-2</v>
      </c>
      <c r="S146" s="56">
        <f>'Indicator Data'!H149/'Indicator Data'!$CB149</f>
        <v>5.990498812351544E-3</v>
      </c>
      <c r="T146" s="56">
        <f>'Indicator Data'!I149/'Indicator Data'!$CB149</f>
        <v>5.5315266681062398E-3</v>
      </c>
      <c r="U146" s="56">
        <f>'Indicator Data'!J149/'Indicator Data'!$CB149</f>
        <v>0</v>
      </c>
      <c r="V146" s="55">
        <f t="shared" si="217"/>
        <v>8.9</v>
      </c>
      <c r="W146" s="55">
        <f t="shared" si="218"/>
        <v>0</v>
      </c>
      <c r="X146" s="55">
        <f t="shared" si="219"/>
        <v>6.2</v>
      </c>
      <c r="Y146" s="55">
        <f t="shared" si="220"/>
        <v>0.1</v>
      </c>
      <c r="Z146" s="55">
        <f t="shared" si="221"/>
        <v>0</v>
      </c>
      <c r="AA146" s="55">
        <f t="shared" si="222"/>
        <v>10</v>
      </c>
      <c r="AB146" s="55">
        <f t="shared" si="223"/>
        <v>10</v>
      </c>
      <c r="AC146" s="55">
        <f t="shared" si="224"/>
        <v>10</v>
      </c>
      <c r="AD146" s="55">
        <f t="shared" si="225"/>
        <v>5.5</v>
      </c>
      <c r="AE146" s="55">
        <f t="shared" si="226"/>
        <v>8.6</v>
      </c>
      <c r="AF146" s="55">
        <f t="shared" si="227"/>
        <v>0</v>
      </c>
      <c r="AG146" s="55">
        <f>ROUND(IF('Indicator Data'!K149=0,0,IF('Indicator Data'!K149&gt;AG$195,10,IF('Indicator Data'!K149&lt;AG$194,0,10-(AG$195-'Indicator Data'!K149)/(AG$195-AG$194)*10))),1)</f>
        <v>0</v>
      </c>
      <c r="AH146" s="55">
        <f t="shared" si="228"/>
        <v>5.7</v>
      </c>
      <c r="AI146" s="55">
        <f t="shared" si="229"/>
        <v>0.1</v>
      </c>
      <c r="AJ146" s="55">
        <f t="shared" si="230"/>
        <v>6.3</v>
      </c>
      <c r="AK146" s="55">
        <f t="shared" si="231"/>
        <v>8.3000000000000007</v>
      </c>
      <c r="AL146" s="55">
        <f t="shared" si="232"/>
        <v>7.4</v>
      </c>
      <c r="AM146" s="55">
        <f t="shared" si="233"/>
        <v>4.3</v>
      </c>
      <c r="AN146" s="55">
        <f t="shared" si="234"/>
        <v>0</v>
      </c>
      <c r="AO146" s="183">
        <f t="shared" si="235"/>
        <v>4.2</v>
      </c>
      <c r="AP146" s="183">
        <f t="shared" si="255"/>
        <v>0.1</v>
      </c>
      <c r="AQ146" s="183">
        <f t="shared" si="236"/>
        <v>0</v>
      </c>
      <c r="AR146" s="183">
        <f t="shared" si="237"/>
        <v>6.9</v>
      </c>
      <c r="AS146" s="55">
        <f t="shared" si="238"/>
        <v>0</v>
      </c>
      <c r="AT146" s="55" t="str">
        <f>IF('Indicator Data'!L149="No data","x",IF('Indicator Data'!CC149&lt;1000,"x",ROUND((IF('Indicator Data'!L149&gt;AT$195,10,IF('Indicator Data'!L149&lt;AT$194,0,10-(AT$195-'Indicator Data'!L149)/(AT$195-AT$194)*10))),1)))</f>
        <v>x</v>
      </c>
      <c r="AU146" s="183">
        <f t="shared" si="239"/>
        <v>0</v>
      </c>
      <c r="AV146" s="55" t="str">
        <f>IF('Indicator Data'!M149="No data","x",ROUND(IF('Indicator Data'!M149=0,0,IF(LOG('Indicator Data'!M149)&gt;AV$195,10,IF(LOG('Indicator Data'!M149)&lt;AV$194,0,10-(AV$195-LOG('Indicator Data'!M149))/(AV$195-AV$194)*10))),1))</f>
        <v>x</v>
      </c>
      <c r="AW146" s="56" t="str">
        <f>IF(AV146="x","x",'Indicator Data'!M149/'Indicator Data'!$CB149)</f>
        <v>x</v>
      </c>
      <c r="AX146" s="55" t="str">
        <f t="shared" si="256"/>
        <v>x</v>
      </c>
      <c r="AY146" s="55" t="str">
        <f t="shared" si="257"/>
        <v>x</v>
      </c>
      <c r="AZ146" s="55" t="str">
        <f>IF('Indicator Data'!N149="No data","x",ROUND(IF('Indicator Data'!N149=0,0,IF(LOG('Indicator Data'!N149)&gt;AZ$195,10,IF(LOG('Indicator Data'!N149)&lt;AZ$194,0,10-(AZ$195-LOG('Indicator Data'!N149))/(AZ$195-AZ$194)*10))),1))</f>
        <v>x</v>
      </c>
      <c r="BA146" s="56" t="str">
        <f>IF(AZ146="x","x",'Indicator Data'!N149/'Indicator Data'!$CB149)</f>
        <v>x</v>
      </c>
      <c r="BB146" s="55" t="str">
        <f t="shared" si="258"/>
        <v>x</v>
      </c>
      <c r="BC146" s="55" t="str">
        <f t="shared" si="259"/>
        <v>x</v>
      </c>
      <c r="BD146" s="55" t="str">
        <f>IF('Indicator Data'!O149="No data","x",ROUND(IF('Indicator Data'!O149=0,0,IF(LOG('Indicator Data'!O149)&gt;BD$195,10,IF(LOG('Indicator Data'!O149)&lt;BD$194,0,10-(BD$195-LOG('Indicator Data'!O149))/(BD$195-BD$194)*10))),1))</f>
        <v>x</v>
      </c>
      <c r="BE146" s="56" t="str">
        <f>IF(BD146="x","x",'Indicator Data'!O149/'Indicator Data'!$CB149)</f>
        <v>x</v>
      </c>
      <c r="BF146" s="55" t="str">
        <f t="shared" si="260"/>
        <v>x</v>
      </c>
      <c r="BG146" s="55" t="str">
        <f t="shared" si="261"/>
        <v>x</v>
      </c>
      <c r="BH146" s="55" t="str">
        <f>IF('Indicator Data'!P149="No data","x",ROUND(IF('Indicator Data'!P149=0,0,IF(LOG('Indicator Data'!P149)&gt;BH$195,10,IF(LOG('Indicator Data'!P149)&lt;BH$194,0,10-(BH$195-LOG('Indicator Data'!P149))/(BH$195-BH$194)*10))),1))</f>
        <v>x</v>
      </c>
      <c r="BI146" s="56" t="str">
        <f>IF(BH146="x","x",'Indicator Data'!P149/'Indicator Data'!$CB149)</f>
        <v>x</v>
      </c>
      <c r="BJ146" s="55" t="str">
        <f t="shared" si="262"/>
        <v>x</v>
      </c>
      <c r="BK146" s="55" t="str">
        <f t="shared" si="263"/>
        <v>x</v>
      </c>
      <c r="BL146" s="55" t="str">
        <f t="shared" si="264"/>
        <v>x</v>
      </c>
      <c r="BM146" s="55">
        <f>ROUND(IF('Indicator Data'!Q149=0,0,IF(LOG('Indicator Data'!Q149)&gt;BM$195,10,IF(LOG('Indicator Data'!Q149)&lt;BM$194,0,10-(BM$195-LOG('Indicator Data'!Q149))/(BM$195-BM$194)*10))),1)</f>
        <v>0</v>
      </c>
      <c r="BN146" s="55">
        <f>ROUND(IF('Indicator Data'!R149=0,0,IF(LOG('Indicator Data'!R149)&gt;BN$195,10,IF(LOG('Indicator Data'!R149)&lt;BN$194,0,10-(BN$195-LOG('Indicator Data'!R149))/(BN$195-BN$194)*10))),1)</f>
        <v>0</v>
      </c>
      <c r="BO146" s="55">
        <f t="shared" si="265"/>
        <v>0</v>
      </c>
      <c r="BP146" s="56">
        <f>'Indicator Data'!Q149/'Indicator Data'!$CB149</f>
        <v>0</v>
      </c>
      <c r="BQ146" s="56">
        <f>'Indicator Data'!R149/'Indicator Data'!$CB149</f>
        <v>0</v>
      </c>
      <c r="BR146" s="55">
        <f t="shared" si="240"/>
        <v>0</v>
      </c>
      <c r="BS146" s="55">
        <f t="shared" si="241"/>
        <v>0</v>
      </c>
      <c r="BT146" s="55">
        <f t="shared" si="242"/>
        <v>0</v>
      </c>
      <c r="BU146" s="55">
        <f t="shared" si="266"/>
        <v>0</v>
      </c>
      <c r="BV146" s="55">
        <f>ROUND(IF('Indicator Data'!S149=0,0,IF(LOG('Indicator Data'!S149)&gt;BV$195,10,IF(LOG('Indicator Data'!S149)&lt;BV$194,0,10-(BV$195-LOG('Indicator Data'!S149))/(BV$195-BV$194)*10))),1)</f>
        <v>0</v>
      </c>
      <c r="BW146" s="55">
        <f>ROUND(IF('Indicator Data'!T149=0,0,IF(LOG('Indicator Data'!T149)&gt;BW$195,10,IF(LOG('Indicator Data'!T149)&lt;BW$194,0,10-(BW$195-LOG('Indicator Data'!T149))/(BW$195-BW$194)*10))),1)</f>
        <v>0</v>
      </c>
      <c r="BX146" s="55">
        <f t="shared" si="267"/>
        <v>0</v>
      </c>
      <c r="BY146" s="56">
        <f>'Indicator Data'!S149/'Indicator Data'!$CB149</f>
        <v>0</v>
      </c>
      <c r="BZ146" s="56">
        <f>'Indicator Data'!T149/'Indicator Data'!$CB149</f>
        <v>0</v>
      </c>
      <c r="CA146" s="55">
        <f t="shared" si="243"/>
        <v>0</v>
      </c>
      <c r="CB146" s="55">
        <f t="shared" si="244"/>
        <v>0</v>
      </c>
      <c r="CC146" s="55">
        <f t="shared" si="268"/>
        <v>0</v>
      </c>
      <c r="CD146" s="55">
        <f t="shared" si="269"/>
        <v>0</v>
      </c>
      <c r="CE146" s="55">
        <f t="shared" si="270"/>
        <v>0</v>
      </c>
      <c r="CF146" s="55">
        <f>ROUND(IF('Indicator Data'!U149=0,0,IF(LOG('Indicator Data'!U149)&gt;CF$195,10,IF(LOG('Indicator Data'!U149)&lt;CF$194,0,10-(CF$195-LOG('Indicator Data'!U149))/(CF$195-CF$194)*10))),1)</f>
        <v>4.4000000000000004</v>
      </c>
      <c r="CG146" s="56">
        <f>'Indicator Data'!U149/'Indicator Data'!$CB149</f>
        <v>0.20226013100122364</v>
      </c>
      <c r="CH146" s="55">
        <f t="shared" si="245"/>
        <v>2.2000000000000002</v>
      </c>
      <c r="CI146" s="55">
        <f t="shared" si="271"/>
        <v>3.4</v>
      </c>
      <c r="CJ146" s="55">
        <f>ROUND(IF('Indicator Data'!V149=0,0,IF(LOG('Indicator Data'!V149)&gt;CJ$195,10,IF(LOG('Indicator Data'!V149)&lt;CJ$194,0,10-(CJ$195-LOG('Indicator Data'!V149))/(CJ$195-CJ$194)*10))),1)</f>
        <v>4.8</v>
      </c>
      <c r="CK146" s="56">
        <f>IF('Indicator Data'!V149/'Indicator Data'!$CB149&gt;1,1,'Indicator Data'!V149/'Indicator Data'!$CB149)</f>
        <v>0.42276640050924924</v>
      </c>
      <c r="CL146" s="55">
        <f t="shared" si="246"/>
        <v>4.2</v>
      </c>
      <c r="CM146" s="55">
        <f t="shared" si="272"/>
        <v>4.5</v>
      </c>
      <c r="CN146" s="55">
        <f>ROUND(IF('Indicator Data'!W149=0,0,IF(LOG('Indicator Data'!W149)&gt;CN$195,10,IF(LOG('Indicator Data'!W149)&lt;CN$194,0,10-(CN$195-LOG('Indicator Data'!W149))/(CN$195-CN$194)*10))),1)</f>
        <v>5</v>
      </c>
      <c r="CO146" s="56">
        <f>'Indicator Data'!W149/'Indicator Data'!$CB149</f>
        <v>0.584329463094724</v>
      </c>
      <c r="CP146" s="55">
        <f t="shared" si="247"/>
        <v>5.8</v>
      </c>
      <c r="CQ146" s="55">
        <f t="shared" si="273"/>
        <v>5.4</v>
      </c>
      <c r="CR146" s="55">
        <f t="shared" si="248"/>
        <v>3.6</v>
      </c>
      <c r="CS146" s="55">
        <f>IF('Indicator Data'!BR149="No data","x",ROUND(IF('Indicator Data'!BR149&gt;CS$195,0,IF('Indicator Data'!BR149&lt;CS$194,10,(CS$195-'Indicator Data'!BR149)/(CS$195-CS$194)*10)),1))</f>
        <v>0.9</v>
      </c>
      <c r="CT146" s="55">
        <f>IF('Indicator Data'!BS149="No data","x",ROUND(IF('Indicator Data'!BS149&gt;CT$195,0,IF('Indicator Data'!BS149&lt;CT$194,10,(CT$195-'Indicator Data'!BS149)/(CT$195-CT$194)*10)),1))</f>
        <v>0.2</v>
      </c>
      <c r="CU146" s="55" t="str">
        <f>IF('Indicator Data'!AC149="No data","x",ROUND(IF('Indicator Data'!AC149&gt;CU$195,0,IF('Indicator Data'!AC149&lt;CU$194,10,(CU$195-'Indicator Data'!AC149)/(CU$195-CU$194)*10)),1))</f>
        <v>x</v>
      </c>
      <c r="CV146" s="55">
        <f t="shared" si="249"/>
        <v>0.6</v>
      </c>
      <c r="CW146" s="55">
        <f>IF('Indicator Data'!X149="No data","x",ROUND(IF(LOG('Indicator Data'!X149)&gt;CW$195,10,IF(LOG('Indicator Data'!X149)&lt;CW$194,0,10-(CW$195-LOG('Indicator Data'!X149))/(CW$195-CW$194)*10)),1))</f>
        <v>7.7</v>
      </c>
      <c r="CX146" s="55">
        <f>IF('Indicator Data'!Y149="No data","x",ROUND(IF('Indicator Data'!Y149&gt;CX$195,10,IF('Indicator Data'!Y149&lt;CX$194,0,10-(CX$195-'Indicator Data'!Y149)/(CX$195-CX$194)*10)),1))</f>
        <v>1.5</v>
      </c>
      <c r="CY146" s="55">
        <f>IF('Indicator Data'!Z149="No data","x",ROUND(IF('Indicator Data'!Z149&gt;CY$195,10,IF('Indicator Data'!Z149&lt;CY$194,0,10-(CY$195-'Indicator Data'!Z149)/(CY$195-CY$194)*10)),1))</f>
        <v>3.1</v>
      </c>
      <c r="CZ146" s="55" t="str">
        <f>IF('Indicator Data'!AA149="No data","x",ROUND(IF('Indicator Data'!AA149&gt;CZ$195,10,IF('Indicator Data'!AA149&lt;CZ$194,0,10-(CZ$195-'Indicator Data'!AA149)/(CZ$195-CZ$194)*10)),1))</f>
        <v>x</v>
      </c>
      <c r="DA146" s="55">
        <f t="shared" si="274"/>
        <v>4.0999999999999996</v>
      </c>
      <c r="DB146" s="55">
        <f t="shared" si="275"/>
        <v>2.9</v>
      </c>
      <c r="DC146" s="55" t="str">
        <f>IF('Indicator Data'!AF149="No data","x",ROUND(IF('Indicator Data'!AF149&gt;DC$195,10,IF('Indicator Data'!AF149&lt;DC$194,0,10-(DC$195-'Indicator Data'!AF149)/(DC$195-DC$194)*10)),1))</f>
        <v>x</v>
      </c>
      <c r="DD146" s="55" t="str">
        <f>IF('Indicator Data'!AG149="No data","x",ROUND(IF('Indicator Data'!AG149&gt;DD$195,10,IF('Indicator Data'!AG149&lt;DD$194,0,10-(DD$195-'Indicator Data'!AG149)/(DD$195-DD$194)*10)),1))</f>
        <v>x</v>
      </c>
      <c r="DE146" s="55">
        <f t="shared" si="276"/>
        <v>4.0999999999999996</v>
      </c>
      <c r="DF146" s="55">
        <f>IF('Indicator Data'!AB149="No data","x",ROUND(IF('Indicator Data'!AB149&gt;DF$195,10,IF('Indicator Data'!AB149&lt;DF$194,0,10-(DF$195-'Indicator Data'!AB149)/(DF$195-DF$194)*10)),1))</f>
        <v>0.1</v>
      </c>
      <c r="DG146" s="55">
        <f t="shared" si="277"/>
        <v>0.4</v>
      </c>
      <c r="DH146" s="184" t="str">
        <f>IF('Indicator Data'!AD149="No data","x",'Indicator Data'!AD149/'Indicator Data'!$CA149)</f>
        <v>x</v>
      </c>
      <c r="DI146" s="55" t="str">
        <f t="shared" si="278"/>
        <v>x</v>
      </c>
      <c r="DJ146" s="55">
        <f>IF('Indicator Data'!AE149="No data","x",ROUND(IF('Indicator Data'!AE149&gt;DJ$195,0,IF('Indicator Data'!AE149&lt;DJ$194,10,(DJ$195-'Indicator Data'!AE149)/(DJ$195-DJ$194)*10)),1))</f>
        <v>2</v>
      </c>
      <c r="DK146" s="55">
        <f t="shared" si="279"/>
        <v>2</v>
      </c>
      <c r="DL146" s="55">
        <f t="shared" si="280"/>
        <v>2.2000000000000002</v>
      </c>
      <c r="DM146" s="57">
        <f t="shared" si="250"/>
        <v>2.9</v>
      </c>
      <c r="DN146" s="58">
        <f t="shared" si="251"/>
        <v>2.8</v>
      </c>
      <c r="DO146" s="55">
        <f>ROUND(IF('Indicator Data'!AH149=0,0,IF('Indicator Data'!AH149&gt;DO$195,10,IF('Indicator Data'!AH149&lt;DO$194,0,10-(DO$195-'Indicator Data'!AH149)/(DO$195-DO$194)*10))),1)</f>
        <v>0</v>
      </c>
      <c r="DP146" s="55">
        <f>ROUND(IF('Indicator Data'!AI149=0,0,IF(LOG('Indicator Data'!AI149)&gt;LOG(DP$195),10,IF(LOG('Indicator Data'!AI149)&lt;LOG(DP$194),0,10-(LOG(DP$195)-LOG('Indicator Data'!AI149))/(LOG(DP$195)-LOG(DP$194))*10))),1)</f>
        <v>0</v>
      </c>
      <c r="DQ146" s="57">
        <f t="shared" si="252"/>
        <v>0</v>
      </c>
      <c r="DR146" s="55">
        <f>'Indicator Data'!AJ149</f>
        <v>0</v>
      </c>
      <c r="DS146" s="55">
        <f>'Indicator Data'!AK149</f>
        <v>0</v>
      </c>
      <c r="DT146" s="57">
        <f t="shared" si="253"/>
        <v>0</v>
      </c>
      <c r="DU146" s="58">
        <f t="shared" si="254"/>
        <v>0</v>
      </c>
      <c r="DV146" s="15"/>
      <c r="DW146" s="103"/>
    </row>
    <row r="147" spans="1:128" s="4" customFormat="1" x14ac:dyDescent="0.25">
      <c r="A147" s="121" t="str">
        <f>'Indicator Data'!A150</f>
        <v>Saint Lucia</v>
      </c>
      <c r="B147" s="59" t="str">
        <f>'Indicator Data'!B150</f>
        <v>LCA</v>
      </c>
      <c r="C147" s="55">
        <f>ROUND(IF('Indicator Data'!C150=0,0.1,IF(LOG('Indicator Data'!C150)&gt;C$195,10,IF(LOG('Indicator Data'!C150)&lt;C$194,0,10-(C$195-LOG('Indicator Data'!C150))/(C$195-C$194)*10))),1)</f>
        <v>3.8</v>
      </c>
      <c r="D147" s="55">
        <f>ROUND(IF('Indicator Data'!D150=0,0.1,IF(LOG('Indicator Data'!D150)&gt;D$195,10,IF(LOG('Indicator Data'!D150)&lt;D$194,0,10-(D$195-LOG('Indicator Data'!D150))/(D$195-D$194)*10))),1)</f>
        <v>0.1</v>
      </c>
      <c r="E147" s="55">
        <f t="shared" si="214"/>
        <v>2.1</v>
      </c>
      <c r="F147" s="55">
        <f>IF('Indicator Data'!E150="No data",0.1,(ROUND(IF('Indicator Data'!E150=0,0,IF(LOG('Indicator Data'!E150)&gt;F$195,10,IF(LOG('Indicator Data'!E150)&lt;F$194,0,10-(F$195-LOG('Indicator Data'!E150))/(F$195-F$194)*10))),1)))</f>
        <v>0.1</v>
      </c>
      <c r="G147" s="55">
        <f>ROUND(IF('Indicator Data'!F150=0,0,IF(LOG('Indicator Data'!F150)&gt;G$195,10,IF(LOG('Indicator Data'!F150)&lt;G$194,0,10-(G$195-LOG('Indicator Data'!F150))/(G$195-G$194)*10))),1)</f>
        <v>0</v>
      </c>
      <c r="H147" s="55">
        <f>ROUND(IF('Indicator Data'!G150=0,0,IF(LOG('Indicator Data'!G150)&gt;H$195,10,IF(LOG('Indicator Data'!G150)&lt;H$194,0,10-(H$195-LOG('Indicator Data'!G150))/(H$195-H$194)*10))),1)</f>
        <v>3.5</v>
      </c>
      <c r="I147" s="55">
        <f>ROUND(IF('Indicator Data'!H150=0,0,IF(LOG('Indicator Data'!H150)&gt;I$195,10,IF(LOG('Indicator Data'!H150)&lt;I$194,0,10-(I$195-LOG('Indicator Data'!H150))/(I$195-I$194)*10))),1)</f>
        <v>6.5</v>
      </c>
      <c r="J147" s="55">
        <f t="shared" si="215"/>
        <v>5.2</v>
      </c>
      <c r="K147" s="55">
        <f>ROUND(IF('Indicator Data'!I150=0,0,IF(LOG('Indicator Data'!I150)&gt;K$195,10,IF(LOG('Indicator Data'!I150)&lt;K$194,0,10-(K$195-LOG('Indicator Data'!I150))/(K$195-K$194)*10))),1)</f>
        <v>3.5</v>
      </c>
      <c r="L147" s="55">
        <f t="shared" si="216"/>
        <v>4.4000000000000004</v>
      </c>
      <c r="M147" s="55">
        <f>ROUND(IF('Indicator Data'!J150=0,0,IF(LOG('Indicator Data'!J150)&gt;M$195,10,IF(LOG('Indicator Data'!J150)&lt;M$194,0,10-(M$195-LOG('Indicator Data'!J150))/(M$195-M$194)*10))),1)</f>
        <v>0</v>
      </c>
      <c r="N147" s="56">
        <f>'Indicator Data'!C150/'Indicator Data'!$CB150</f>
        <v>1.7361454671760673E-3</v>
      </c>
      <c r="O147" s="56">
        <f>'Indicator Data'!D150/'Indicator Data'!$CB150</f>
        <v>0</v>
      </c>
      <c r="P147" s="56" t="str">
        <f>IF(F147=0.1,"x",'Indicator Data'!E150/'Indicator Data'!$CB150)</f>
        <v>x</v>
      </c>
      <c r="Q147" s="56">
        <f>'Indicator Data'!F150/'Indicator Data'!$CB150</f>
        <v>0</v>
      </c>
      <c r="R147" s="56">
        <f>'Indicator Data'!G150/'Indicator Data'!$CB150</f>
        <v>1.3988345882950719E-2</v>
      </c>
      <c r="S147" s="56">
        <f>'Indicator Data'!H150/'Indicator Data'!$CB150</f>
        <v>1.998335126135817E-3</v>
      </c>
      <c r="T147" s="56">
        <f>'Indicator Data'!I150/'Indicator Data'!$CB150</f>
        <v>3.0237568851723524E-3</v>
      </c>
      <c r="U147" s="56">
        <f>'Indicator Data'!J150/'Indicator Data'!$CB150</f>
        <v>0</v>
      </c>
      <c r="V147" s="55">
        <f t="shared" si="217"/>
        <v>8.6999999999999993</v>
      </c>
      <c r="W147" s="55">
        <f t="shared" si="218"/>
        <v>0</v>
      </c>
      <c r="X147" s="55">
        <f t="shared" si="219"/>
        <v>5.9</v>
      </c>
      <c r="Y147" s="55">
        <f t="shared" si="220"/>
        <v>0.1</v>
      </c>
      <c r="Z147" s="55">
        <f t="shared" si="221"/>
        <v>0</v>
      </c>
      <c r="AA147" s="55">
        <f t="shared" si="222"/>
        <v>7.8</v>
      </c>
      <c r="AB147" s="55">
        <f t="shared" si="223"/>
        <v>4</v>
      </c>
      <c r="AC147" s="55">
        <f t="shared" si="224"/>
        <v>6.3</v>
      </c>
      <c r="AD147" s="55">
        <f t="shared" si="225"/>
        <v>3</v>
      </c>
      <c r="AE147" s="55">
        <f t="shared" si="226"/>
        <v>4.9000000000000004</v>
      </c>
      <c r="AF147" s="55">
        <f t="shared" si="227"/>
        <v>0</v>
      </c>
      <c r="AG147" s="55">
        <f>ROUND(IF('Indicator Data'!K150=0,0,IF('Indicator Data'!K150&gt;AG$195,10,IF('Indicator Data'!K150&lt;AG$194,0,10-(AG$195-'Indicator Data'!K150)/(AG$195-AG$194)*10))),1)</f>
        <v>1</v>
      </c>
      <c r="AH147" s="55">
        <f t="shared" si="228"/>
        <v>6.3</v>
      </c>
      <c r="AI147" s="55">
        <f t="shared" si="229"/>
        <v>0.1</v>
      </c>
      <c r="AJ147" s="55">
        <f t="shared" si="230"/>
        <v>5.7</v>
      </c>
      <c r="AK147" s="55">
        <f t="shared" si="231"/>
        <v>5.3</v>
      </c>
      <c r="AL147" s="55">
        <f t="shared" si="232"/>
        <v>5.5</v>
      </c>
      <c r="AM147" s="55">
        <f t="shared" si="233"/>
        <v>3.3</v>
      </c>
      <c r="AN147" s="55">
        <f t="shared" si="234"/>
        <v>0</v>
      </c>
      <c r="AO147" s="183">
        <f t="shared" si="235"/>
        <v>4.3</v>
      </c>
      <c r="AP147" s="183">
        <f t="shared" si="255"/>
        <v>0.1</v>
      </c>
      <c r="AQ147" s="183">
        <f t="shared" si="236"/>
        <v>0</v>
      </c>
      <c r="AR147" s="183">
        <f t="shared" si="237"/>
        <v>4.7</v>
      </c>
      <c r="AS147" s="55">
        <f t="shared" si="238"/>
        <v>0.5</v>
      </c>
      <c r="AT147" s="55" t="str">
        <f>IF('Indicator Data'!L150="No data","x",IF('Indicator Data'!CC150&lt;1000,"x",ROUND((IF('Indicator Data'!L150&gt;AT$195,10,IF('Indicator Data'!L150&lt;AT$194,0,10-(AT$195-'Indicator Data'!L150)/(AT$195-AT$194)*10))),1)))</f>
        <v>x</v>
      </c>
      <c r="AU147" s="183">
        <f t="shared" si="239"/>
        <v>0.5</v>
      </c>
      <c r="AV147" s="55" t="str">
        <f>IF('Indicator Data'!M150="No data","x",ROUND(IF('Indicator Data'!M150=0,0,IF(LOG('Indicator Data'!M150)&gt;AV$195,10,IF(LOG('Indicator Data'!M150)&lt;AV$194,0,10-(AV$195-LOG('Indicator Data'!M150))/(AV$195-AV$194)*10))),1))</f>
        <v>x</v>
      </c>
      <c r="AW147" s="56" t="str">
        <f>IF(AV147="x","x",'Indicator Data'!M150/'Indicator Data'!$CB150)</f>
        <v>x</v>
      </c>
      <c r="AX147" s="55" t="str">
        <f t="shared" si="256"/>
        <v>x</v>
      </c>
      <c r="AY147" s="55" t="str">
        <f t="shared" si="257"/>
        <v>x</v>
      </c>
      <c r="AZ147" s="55" t="str">
        <f>IF('Indicator Data'!N150="No data","x",ROUND(IF('Indicator Data'!N150=0,0,IF(LOG('Indicator Data'!N150)&gt;AZ$195,10,IF(LOG('Indicator Data'!N150)&lt;AZ$194,0,10-(AZ$195-LOG('Indicator Data'!N150))/(AZ$195-AZ$194)*10))),1))</f>
        <v>x</v>
      </c>
      <c r="BA147" s="56" t="str">
        <f>IF(AZ147="x","x",'Indicator Data'!N150/'Indicator Data'!$CB150)</f>
        <v>x</v>
      </c>
      <c r="BB147" s="55" t="str">
        <f t="shared" si="258"/>
        <v>x</v>
      </c>
      <c r="BC147" s="55" t="str">
        <f t="shared" si="259"/>
        <v>x</v>
      </c>
      <c r="BD147" s="55" t="str">
        <f>IF('Indicator Data'!O150="No data","x",ROUND(IF('Indicator Data'!O150=0,0,IF(LOG('Indicator Data'!O150)&gt;BD$195,10,IF(LOG('Indicator Data'!O150)&lt;BD$194,0,10-(BD$195-LOG('Indicator Data'!O150))/(BD$195-BD$194)*10))),1))</f>
        <v>x</v>
      </c>
      <c r="BE147" s="56" t="str">
        <f>IF(BD147="x","x",'Indicator Data'!O150/'Indicator Data'!$CB150)</f>
        <v>x</v>
      </c>
      <c r="BF147" s="55" t="str">
        <f t="shared" si="260"/>
        <v>x</v>
      </c>
      <c r="BG147" s="55" t="str">
        <f t="shared" si="261"/>
        <v>x</v>
      </c>
      <c r="BH147" s="55" t="str">
        <f>IF('Indicator Data'!P150="No data","x",ROUND(IF('Indicator Data'!P150=0,0,IF(LOG('Indicator Data'!P150)&gt;BH$195,10,IF(LOG('Indicator Data'!P150)&lt;BH$194,0,10-(BH$195-LOG('Indicator Data'!P150))/(BH$195-BH$194)*10))),1))</f>
        <v>x</v>
      </c>
      <c r="BI147" s="56" t="str">
        <f>IF(BH147="x","x",'Indicator Data'!P150/'Indicator Data'!$CB150)</f>
        <v>x</v>
      </c>
      <c r="BJ147" s="55" t="str">
        <f t="shared" si="262"/>
        <v>x</v>
      </c>
      <c r="BK147" s="55" t="str">
        <f t="shared" si="263"/>
        <v>x</v>
      </c>
      <c r="BL147" s="55" t="str">
        <f t="shared" si="264"/>
        <v>x</v>
      </c>
      <c r="BM147" s="55">
        <f>ROUND(IF('Indicator Data'!Q150=0,0,IF(LOG('Indicator Data'!Q150)&gt;BM$195,10,IF(LOG('Indicator Data'!Q150)&lt;BM$194,0,10-(BM$195-LOG('Indicator Data'!Q150))/(BM$195-BM$194)*10))),1)</f>
        <v>0</v>
      </c>
      <c r="BN147" s="55">
        <f>ROUND(IF('Indicator Data'!R150=0,0,IF(LOG('Indicator Data'!R150)&gt;BN$195,10,IF(LOG('Indicator Data'!R150)&lt;BN$194,0,10-(BN$195-LOG('Indicator Data'!R150))/(BN$195-BN$194)*10))),1)</f>
        <v>0</v>
      </c>
      <c r="BO147" s="55">
        <f t="shared" si="265"/>
        <v>0</v>
      </c>
      <c r="BP147" s="56">
        <f>'Indicator Data'!Q150/'Indicator Data'!$CB150</f>
        <v>0</v>
      </c>
      <c r="BQ147" s="56">
        <f>'Indicator Data'!R150/'Indicator Data'!$CB150</f>
        <v>0</v>
      </c>
      <c r="BR147" s="55">
        <f t="shared" si="240"/>
        <v>0</v>
      </c>
      <c r="BS147" s="55">
        <f t="shared" si="241"/>
        <v>0</v>
      </c>
      <c r="BT147" s="55">
        <f t="shared" si="242"/>
        <v>0</v>
      </c>
      <c r="BU147" s="55">
        <f t="shared" si="266"/>
        <v>0</v>
      </c>
      <c r="BV147" s="55">
        <f>ROUND(IF('Indicator Data'!S150=0,0,IF(LOG('Indicator Data'!S150)&gt;BV$195,10,IF(LOG('Indicator Data'!S150)&lt;BV$194,0,10-(BV$195-LOG('Indicator Data'!S150))/(BV$195-BV$194)*10))),1)</f>
        <v>0</v>
      </c>
      <c r="BW147" s="55">
        <f>ROUND(IF('Indicator Data'!T150=0,0,IF(LOG('Indicator Data'!T150)&gt;BW$195,10,IF(LOG('Indicator Data'!T150)&lt;BW$194,0,10-(BW$195-LOG('Indicator Data'!T150))/(BW$195-BW$194)*10))),1)</f>
        <v>0</v>
      </c>
      <c r="BX147" s="55">
        <f t="shared" si="267"/>
        <v>0</v>
      </c>
      <c r="BY147" s="56">
        <f>'Indicator Data'!S150/'Indicator Data'!$CB150</f>
        <v>0</v>
      </c>
      <c r="BZ147" s="56">
        <f>'Indicator Data'!T150/'Indicator Data'!$CB150</f>
        <v>0</v>
      </c>
      <c r="CA147" s="55">
        <f t="shared" si="243"/>
        <v>0</v>
      </c>
      <c r="CB147" s="55">
        <f t="shared" si="244"/>
        <v>0</v>
      </c>
      <c r="CC147" s="55">
        <f t="shared" si="268"/>
        <v>0</v>
      </c>
      <c r="CD147" s="55">
        <f t="shared" si="269"/>
        <v>0</v>
      </c>
      <c r="CE147" s="55">
        <f t="shared" si="270"/>
        <v>0</v>
      </c>
      <c r="CF147" s="55">
        <f>ROUND(IF('Indicator Data'!U150=0,0,IF(LOG('Indicator Data'!U150)&gt;CF$195,10,IF(LOG('Indicator Data'!U150)&lt;CF$194,0,10-(CF$195-LOG('Indicator Data'!U150))/(CF$195-CF$194)*10))),1)</f>
        <v>6</v>
      </c>
      <c r="CG147" s="56">
        <f>'Indicator Data'!U150/'Indicator Data'!$CB150</f>
        <v>0.85424786079924753</v>
      </c>
      <c r="CH147" s="55">
        <f t="shared" si="245"/>
        <v>9.5</v>
      </c>
      <c r="CI147" s="55">
        <f t="shared" si="271"/>
        <v>8.1999999999999993</v>
      </c>
      <c r="CJ147" s="55">
        <f>ROUND(IF('Indicator Data'!V150=0,0,IF(LOG('Indicator Data'!V150)&gt;CJ$195,10,IF(LOG('Indicator Data'!V150)&lt;CJ$194,0,10-(CJ$195-LOG('Indicator Data'!V150))/(CJ$195-CJ$194)*10))),1)</f>
        <v>6.1</v>
      </c>
      <c r="CK147" s="56">
        <f>IF('Indicator Data'!V150/'Indicator Data'!$CB150&gt;1,1,'Indicator Data'!V150/'Indicator Data'!$CB150)</f>
        <v>0.93485668506316255</v>
      </c>
      <c r="CL147" s="55">
        <f t="shared" si="246"/>
        <v>9.3000000000000007</v>
      </c>
      <c r="CM147" s="55">
        <f t="shared" si="272"/>
        <v>8.1</v>
      </c>
      <c r="CN147" s="55">
        <f>ROUND(IF('Indicator Data'!W150=0,0,IF(LOG('Indicator Data'!W150)&gt;CN$195,10,IF(LOG('Indicator Data'!W150)&lt;CN$194,0,10-(CN$195-LOG('Indicator Data'!W150))/(CN$195-CN$194)*10))),1)</f>
        <v>6</v>
      </c>
      <c r="CO147" s="56">
        <f>'Indicator Data'!W150/'Indicator Data'!$CB150</f>
        <v>0.84685463324126065</v>
      </c>
      <c r="CP147" s="55">
        <f t="shared" si="247"/>
        <v>8.5</v>
      </c>
      <c r="CQ147" s="55">
        <f t="shared" si="273"/>
        <v>7.5</v>
      </c>
      <c r="CR147" s="55">
        <f t="shared" si="248"/>
        <v>6.8</v>
      </c>
      <c r="CS147" s="55">
        <f>IF('Indicator Data'!BR150="No data","x",ROUND(IF('Indicator Data'!BR150&gt;CS$195,0,IF('Indicator Data'!BR150&lt;CS$194,10,(CS$195-'Indicator Data'!BR150)/(CS$195-CS$194)*10)),1))</f>
        <v>1.3</v>
      </c>
      <c r="CT147" s="55">
        <f>IF('Indicator Data'!BS150="No data","x",ROUND(IF('Indicator Data'!BS150&gt;CT$195,0,IF('Indicator Data'!BS150&lt;CT$194,10,(CT$195-'Indicator Data'!BS150)/(CT$195-CT$194)*10)),1))</f>
        <v>0.3</v>
      </c>
      <c r="CU147" s="55">
        <f>IF('Indicator Data'!AC150="No data","x",ROUND(IF('Indicator Data'!AC150&gt;CU$195,0,IF('Indicator Data'!AC150&lt;CU$194,10,(CU$195-'Indicator Data'!AC150)/(CU$195-CU$194)*10)),1))</f>
        <v>1.3</v>
      </c>
      <c r="CV147" s="55">
        <f t="shared" si="249"/>
        <v>1</v>
      </c>
      <c r="CW147" s="55">
        <f>IF('Indicator Data'!X150="No data","x",ROUND(IF(LOG('Indicator Data'!X150)&gt;CW$195,10,IF(LOG('Indicator Data'!X150)&lt;CW$194,0,10-(CW$195-LOG('Indicator Data'!X150))/(CW$195-CW$194)*10)),1))</f>
        <v>8.1999999999999993</v>
      </c>
      <c r="CX147" s="55">
        <f>IF('Indicator Data'!Y150="No data","x",ROUND(IF('Indicator Data'!Y150&gt;CX$195,10,IF('Indicator Data'!Y150&lt;CX$194,0,10-(CX$195-'Indicator Data'!Y150)/(CX$195-CX$194)*10)),1))</f>
        <v>1.7</v>
      </c>
      <c r="CY147" s="55">
        <f>IF('Indicator Data'!Z150="No data","x",ROUND(IF('Indicator Data'!Z150&gt;CY$195,10,IF('Indicator Data'!Z150&lt;CY$194,0,10-(CY$195-'Indicator Data'!Z150)/(CY$195-CY$194)*10)),1))</f>
        <v>1.9</v>
      </c>
      <c r="CZ147" s="55" t="str">
        <f>IF('Indicator Data'!AA150="No data","x",ROUND(IF('Indicator Data'!AA150&gt;CZ$195,10,IF('Indicator Data'!AA150&lt;CZ$194,0,10-(CZ$195-'Indicator Data'!AA150)/(CZ$195-CZ$194)*10)),1))</f>
        <v>x</v>
      </c>
      <c r="DA147" s="55">
        <f t="shared" si="274"/>
        <v>3.9</v>
      </c>
      <c r="DB147" s="55">
        <f t="shared" si="275"/>
        <v>2.9</v>
      </c>
      <c r="DC147" s="55">
        <f>IF('Indicator Data'!AF150="No data","x",ROUND(IF('Indicator Data'!AF150&gt;DC$195,10,IF('Indicator Data'!AF150&lt;DC$194,0,10-(DC$195-'Indicator Data'!AF150)/(DC$195-DC$194)*10)),1))</f>
        <v>1.3</v>
      </c>
      <c r="DD147" s="55">
        <f>IF('Indicator Data'!AG150="No data","x",ROUND(IF('Indicator Data'!AG150&gt;DD$195,10,IF('Indicator Data'!AG150&lt;DD$194,0,10-(DD$195-'Indicator Data'!AG150)/(DD$195-DD$194)*10)),1))</f>
        <v>0.7</v>
      </c>
      <c r="DE147" s="55">
        <f t="shared" si="276"/>
        <v>2.8</v>
      </c>
      <c r="DF147" s="55">
        <f>IF('Indicator Data'!AB150="No data","x",ROUND(IF('Indicator Data'!AB150&gt;DF$195,10,IF('Indicator Data'!AB150&lt;DF$194,0,10-(DF$195-'Indicator Data'!AB150)/(DF$195-DF$194)*10)),1))</f>
        <v>0.3</v>
      </c>
      <c r="DG147" s="55">
        <f t="shared" si="277"/>
        <v>0.8</v>
      </c>
      <c r="DH147" s="184">
        <f>IF('Indicator Data'!AD150="No data","x",'Indicator Data'!AD150/'Indicator Data'!$CA150)</f>
        <v>1.367652288082278E-4</v>
      </c>
      <c r="DI147" s="55">
        <f t="shared" si="278"/>
        <v>8.6</v>
      </c>
      <c r="DJ147" s="55">
        <f>IF('Indicator Data'!AE150="No data","x",ROUND(IF('Indicator Data'!AE150&gt;DJ$195,0,IF('Indicator Data'!AE150&lt;DJ$194,10,(DJ$195-'Indicator Data'!AE150)/(DJ$195-DJ$194)*10)),1))</f>
        <v>2</v>
      </c>
      <c r="DK147" s="55">
        <f t="shared" si="279"/>
        <v>5.3</v>
      </c>
      <c r="DL147" s="55">
        <f t="shared" si="280"/>
        <v>3</v>
      </c>
      <c r="DM147" s="57">
        <f t="shared" si="250"/>
        <v>4.5</v>
      </c>
      <c r="DN147" s="58">
        <f t="shared" si="251"/>
        <v>2.6</v>
      </c>
      <c r="DO147" s="55">
        <f>ROUND(IF('Indicator Data'!AH150=0,0,IF('Indicator Data'!AH150&gt;DO$195,10,IF('Indicator Data'!AH150&lt;DO$194,0,10-(DO$195-'Indicator Data'!AH150)/(DO$195-DO$194)*10))),1)</f>
        <v>0</v>
      </c>
      <c r="DP147" s="55">
        <f>ROUND(IF('Indicator Data'!AI150=0,0,IF(LOG('Indicator Data'!AI150)&gt;LOG(DP$195),10,IF(LOG('Indicator Data'!AI150)&lt;LOG(DP$194),0,10-(LOG(DP$195)-LOG('Indicator Data'!AI150))/(LOG(DP$195)-LOG(DP$194))*10))),1)</f>
        <v>0</v>
      </c>
      <c r="DQ147" s="57">
        <f t="shared" si="252"/>
        <v>0</v>
      </c>
      <c r="DR147" s="55">
        <f>'Indicator Data'!AJ150</f>
        <v>0</v>
      </c>
      <c r="DS147" s="55">
        <f>'Indicator Data'!AK150</f>
        <v>0</v>
      </c>
      <c r="DT147" s="57">
        <f t="shared" si="253"/>
        <v>0</v>
      </c>
      <c r="DU147" s="58">
        <f t="shared" si="254"/>
        <v>0</v>
      </c>
      <c r="DV147" s="15"/>
      <c r="DW147" s="103"/>
    </row>
    <row r="148" spans="1:128" s="4" customFormat="1" x14ac:dyDescent="0.25">
      <c r="A148" s="121" t="str">
        <f>'Indicator Data'!A151</f>
        <v>Saint Vincent and the Grenadines</v>
      </c>
      <c r="B148" s="59" t="str">
        <f>'Indicator Data'!B151</f>
        <v>VCT</v>
      </c>
      <c r="C148" s="55">
        <f>ROUND(IF('Indicator Data'!C151=0,0.1,IF(LOG('Indicator Data'!C151)&gt;C$195,10,IF(LOG('Indicator Data'!C151)&lt;C$194,0,10-(C$195-LOG('Indicator Data'!C151))/(C$195-C$194)*10))),1)</f>
        <v>3.3</v>
      </c>
      <c r="D148" s="55">
        <f>ROUND(IF('Indicator Data'!D151=0,0.1,IF(LOG('Indicator Data'!D151)&gt;D$195,10,IF(LOG('Indicator Data'!D151)&lt;D$194,0,10-(D$195-LOG('Indicator Data'!D151))/(D$195-D$194)*10))),1)</f>
        <v>0.1</v>
      </c>
      <c r="E148" s="55">
        <f t="shared" si="214"/>
        <v>1.8</v>
      </c>
      <c r="F148" s="55">
        <f>IF('Indicator Data'!E151="No data",0.1,(ROUND(IF('Indicator Data'!E151=0,0,IF(LOG('Indicator Data'!E151)&gt;F$195,10,IF(LOG('Indicator Data'!E151)&lt;F$194,0,10-(F$195-LOG('Indicator Data'!E151))/(F$195-F$194)*10))),1)))</f>
        <v>0.1</v>
      </c>
      <c r="G148" s="55">
        <f>ROUND(IF('Indicator Data'!F151=0,0,IF(LOG('Indicator Data'!F151)&gt;G$195,10,IF(LOG('Indicator Data'!F151)&lt;G$194,0,10-(G$195-LOG('Indicator Data'!F151))/(G$195-G$194)*10))),1)</f>
        <v>0</v>
      </c>
      <c r="H148" s="55">
        <f>ROUND(IF('Indicator Data'!G151=0,0,IF(LOG('Indicator Data'!G151)&gt;H$195,10,IF(LOG('Indicator Data'!G151)&lt;H$194,0,10-(H$195-LOG('Indicator Data'!G151))/(H$195-H$194)*10))),1)</f>
        <v>3</v>
      </c>
      <c r="I148" s="55">
        <f>ROUND(IF('Indicator Data'!H151=0,0,IF(LOG('Indicator Data'!H151)&gt;I$195,10,IF(LOG('Indicator Data'!H151)&lt;I$194,0,10-(I$195-LOG('Indicator Data'!H151))/(I$195-I$194)*10))),1)</f>
        <v>6.2</v>
      </c>
      <c r="J148" s="55">
        <f t="shared" si="215"/>
        <v>4.8</v>
      </c>
      <c r="K148" s="55">
        <f>ROUND(IF('Indicator Data'!I151=0,0,IF(LOG('Indicator Data'!I151)&gt;K$195,10,IF(LOG('Indicator Data'!I151)&lt;K$194,0,10-(K$195-LOG('Indicator Data'!I151))/(K$195-K$194)*10))),1)</f>
        <v>2.9</v>
      </c>
      <c r="L148" s="55">
        <f t="shared" si="216"/>
        <v>3.9</v>
      </c>
      <c r="M148" s="55">
        <f>ROUND(IF('Indicator Data'!J151=0,0,IF(LOG('Indicator Data'!J151)&gt;M$195,10,IF(LOG('Indicator Data'!J151)&lt;M$194,0,10-(M$195-LOG('Indicator Data'!J151))/(M$195-M$194)*10))),1)</f>
        <v>0</v>
      </c>
      <c r="N148" s="56">
        <f>'Indicator Data'!C151/'Indicator Data'!$CB151</f>
        <v>1.9444553395795128E-3</v>
      </c>
      <c r="O148" s="56">
        <f>'Indicator Data'!D151/'Indicator Data'!$CB151</f>
        <v>0</v>
      </c>
      <c r="P148" s="56" t="str">
        <f>IF(F148=0.1,"x",'Indicator Data'!E151/'Indicator Data'!$CB151)</f>
        <v>x</v>
      </c>
      <c r="Q148" s="56">
        <f>'Indicator Data'!F151/'Indicator Data'!$CB151</f>
        <v>0</v>
      </c>
      <c r="R148" s="56">
        <f>'Indicator Data'!G151/'Indicator Data'!$CB151</f>
        <v>1.398580329246679E-2</v>
      </c>
      <c r="S148" s="56">
        <f>'Indicator Data'!H151/'Indicator Data'!$CB151</f>
        <v>1.9759779649558755E-3</v>
      </c>
      <c r="T148" s="56">
        <f>'Indicator Data'!I151/'Indicator Data'!$CB151</f>
        <v>2.4512616250388264E-3</v>
      </c>
      <c r="U148" s="56">
        <f>'Indicator Data'!J151/'Indicator Data'!$CB151</f>
        <v>0</v>
      </c>
      <c r="V148" s="55">
        <f t="shared" si="217"/>
        <v>9.6999999999999993</v>
      </c>
      <c r="W148" s="55">
        <f t="shared" si="218"/>
        <v>0</v>
      </c>
      <c r="X148" s="55">
        <f t="shared" si="219"/>
        <v>7.2</v>
      </c>
      <c r="Y148" s="55">
        <f t="shared" si="220"/>
        <v>0.1</v>
      </c>
      <c r="Z148" s="55">
        <f t="shared" si="221"/>
        <v>0</v>
      </c>
      <c r="AA148" s="55">
        <f t="shared" si="222"/>
        <v>7.8</v>
      </c>
      <c r="AB148" s="55">
        <f t="shared" si="223"/>
        <v>4</v>
      </c>
      <c r="AC148" s="55">
        <f t="shared" si="224"/>
        <v>6.3</v>
      </c>
      <c r="AD148" s="55">
        <f t="shared" si="225"/>
        <v>2.5</v>
      </c>
      <c r="AE148" s="55">
        <f t="shared" si="226"/>
        <v>4.7</v>
      </c>
      <c r="AF148" s="55">
        <f t="shared" si="227"/>
        <v>0</v>
      </c>
      <c r="AG148" s="55">
        <f>ROUND(IF('Indicator Data'!K151=0,0,IF('Indicator Data'!K151&gt;AG$195,10,IF('Indicator Data'!K151&lt;AG$194,0,10-(AG$195-'Indicator Data'!K151)/(AG$195-AG$194)*10))),1)</f>
        <v>1</v>
      </c>
      <c r="AH148" s="55">
        <f t="shared" si="228"/>
        <v>6.5</v>
      </c>
      <c r="AI148" s="55">
        <f t="shared" si="229"/>
        <v>0.1</v>
      </c>
      <c r="AJ148" s="55">
        <f t="shared" si="230"/>
        <v>5.4</v>
      </c>
      <c r="AK148" s="55">
        <f t="shared" si="231"/>
        <v>5.0999999999999996</v>
      </c>
      <c r="AL148" s="55">
        <f t="shared" si="232"/>
        <v>5.3</v>
      </c>
      <c r="AM148" s="55">
        <f t="shared" si="233"/>
        <v>2.7</v>
      </c>
      <c r="AN148" s="55">
        <f t="shared" si="234"/>
        <v>0</v>
      </c>
      <c r="AO148" s="183">
        <f t="shared" si="235"/>
        <v>5.0999999999999996</v>
      </c>
      <c r="AP148" s="183">
        <f t="shared" si="255"/>
        <v>0.1</v>
      </c>
      <c r="AQ148" s="183">
        <f t="shared" si="236"/>
        <v>0</v>
      </c>
      <c r="AR148" s="183">
        <f t="shared" si="237"/>
        <v>4.3</v>
      </c>
      <c r="AS148" s="55">
        <f t="shared" si="238"/>
        <v>0.5</v>
      </c>
      <c r="AT148" s="55" t="str">
        <f>IF('Indicator Data'!L151="No data","x",IF('Indicator Data'!CC151&lt;1000,"x",ROUND((IF('Indicator Data'!L151&gt;AT$195,10,IF('Indicator Data'!L151&lt;AT$194,0,10-(AT$195-'Indicator Data'!L151)/(AT$195-AT$194)*10))),1)))</f>
        <v>x</v>
      </c>
      <c r="AU148" s="183">
        <f t="shared" si="239"/>
        <v>0.5</v>
      </c>
      <c r="AV148" s="55" t="str">
        <f>IF('Indicator Data'!M151="No data","x",ROUND(IF('Indicator Data'!M151=0,0,IF(LOG('Indicator Data'!M151)&gt;AV$195,10,IF(LOG('Indicator Data'!M151)&lt;AV$194,0,10-(AV$195-LOG('Indicator Data'!M151))/(AV$195-AV$194)*10))),1))</f>
        <v>x</v>
      </c>
      <c r="AW148" s="56" t="str">
        <f>IF(AV148="x","x",'Indicator Data'!M151/'Indicator Data'!$CB151)</f>
        <v>x</v>
      </c>
      <c r="AX148" s="55" t="str">
        <f t="shared" si="256"/>
        <v>x</v>
      </c>
      <c r="AY148" s="55" t="str">
        <f t="shared" si="257"/>
        <v>x</v>
      </c>
      <c r="AZ148" s="55" t="str">
        <f>IF('Indicator Data'!N151="No data","x",ROUND(IF('Indicator Data'!N151=0,0,IF(LOG('Indicator Data'!N151)&gt;AZ$195,10,IF(LOG('Indicator Data'!N151)&lt;AZ$194,0,10-(AZ$195-LOG('Indicator Data'!N151))/(AZ$195-AZ$194)*10))),1))</f>
        <v>x</v>
      </c>
      <c r="BA148" s="56" t="str">
        <f>IF(AZ148="x","x",'Indicator Data'!N151/'Indicator Data'!$CB151)</f>
        <v>x</v>
      </c>
      <c r="BB148" s="55" t="str">
        <f t="shared" si="258"/>
        <v>x</v>
      </c>
      <c r="BC148" s="55" t="str">
        <f t="shared" si="259"/>
        <v>x</v>
      </c>
      <c r="BD148" s="55" t="str">
        <f>IF('Indicator Data'!O151="No data","x",ROUND(IF('Indicator Data'!O151=0,0,IF(LOG('Indicator Data'!O151)&gt;BD$195,10,IF(LOG('Indicator Data'!O151)&lt;BD$194,0,10-(BD$195-LOG('Indicator Data'!O151))/(BD$195-BD$194)*10))),1))</f>
        <v>x</v>
      </c>
      <c r="BE148" s="56" t="str">
        <f>IF(BD148="x","x",'Indicator Data'!O151/'Indicator Data'!$CB151)</f>
        <v>x</v>
      </c>
      <c r="BF148" s="55" t="str">
        <f t="shared" si="260"/>
        <v>x</v>
      </c>
      <c r="BG148" s="55" t="str">
        <f t="shared" si="261"/>
        <v>x</v>
      </c>
      <c r="BH148" s="55" t="str">
        <f>IF('Indicator Data'!P151="No data","x",ROUND(IF('Indicator Data'!P151=0,0,IF(LOG('Indicator Data'!P151)&gt;BH$195,10,IF(LOG('Indicator Data'!P151)&lt;BH$194,0,10-(BH$195-LOG('Indicator Data'!P151))/(BH$195-BH$194)*10))),1))</f>
        <v>x</v>
      </c>
      <c r="BI148" s="56" t="str">
        <f>IF(BH148="x","x",'Indicator Data'!P151/'Indicator Data'!$CB151)</f>
        <v>x</v>
      </c>
      <c r="BJ148" s="55" t="str">
        <f t="shared" si="262"/>
        <v>x</v>
      </c>
      <c r="BK148" s="55" t="str">
        <f t="shared" si="263"/>
        <v>x</v>
      </c>
      <c r="BL148" s="55" t="str">
        <f t="shared" si="264"/>
        <v>x</v>
      </c>
      <c r="BM148" s="55">
        <f>ROUND(IF('Indicator Data'!Q151=0,0,IF(LOG('Indicator Data'!Q151)&gt;BM$195,10,IF(LOG('Indicator Data'!Q151)&lt;BM$194,0,10-(BM$195-LOG('Indicator Data'!Q151))/(BM$195-BM$194)*10))),1)</f>
        <v>0</v>
      </c>
      <c r="BN148" s="55">
        <f>ROUND(IF('Indicator Data'!R151=0,0,IF(LOG('Indicator Data'!R151)&gt;BN$195,10,IF(LOG('Indicator Data'!R151)&lt;BN$194,0,10-(BN$195-LOG('Indicator Data'!R151))/(BN$195-BN$194)*10))),1)</f>
        <v>0</v>
      </c>
      <c r="BO148" s="55">
        <f t="shared" si="265"/>
        <v>0</v>
      </c>
      <c r="BP148" s="56">
        <f>'Indicator Data'!Q151/'Indicator Data'!$CB151</f>
        <v>0</v>
      </c>
      <c r="BQ148" s="56">
        <f>'Indicator Data'!R151/'Indicator Data'!$CB151</f>
        <v>0</v>
      </c>
      <c r="BR148" s="55">
        <f t="shared" si="240"/>
        <v>0</v>
      </c>
      <c r="BS148" s="55">
        <f t="shared" si="241"/>
        <v>0</v>
      </c>
      <c r="BT148" s="55">
        <f t="shared" si="242"/>
        <v>0</v>
      </c>
      <c r="BU148" s="55">
        <f t="shared" si="266"/>
        <v>0</v>
      </c>
      <c r="BV148" s="55">
        <f>ROUND(IF('Indicator Data'!S151=0,0,IF(LOG('Indicator Data'!S151)&gt;BV$195,10,IF(LOG('Indicator Data'!S151)&lt;BV$194,0,10-(BV$195-LOG('Indicator Data'!S151))/(BV$195-BV$194)*10))),1)</f>
        <v>0</v>
      </c>
      <c r="BW148" s="55">
        <f>ROUND(IF('Indicator Data'!T151=0,0,IF(LOG('Indicator Data'!T151)&gt;BW$195,10,IF(LOG('Indicator Data'!T151)&lt;BW$194,0,10-(BW$195-LOG('Indicator Data'!T151))/(BW$195-BW$194)*10))),1)</f>
        <v>0</v>
      </c>
      <c r="BX148" s="55">
        <f t="shared" si="267"/>
        <v>0</v>
      </c>
      <c r="BY148" s="56">
        <f>'Indicator Data'!S151/'Indicator Data'!$CB151</f>
        <v>0</v>
      </c>
      <c r="BZ148" s="56">
        <f>'Indicator Data'!T151/'Indicator Data'!$CB151</f>
        <v>0</v>
      </c>
      <c r="CA148" s="55">
        <f t="shared" si="243"/>
        <v>0</v>
      </c>
      <c r="CB148" s="55">
        <f t="shared" si="244"/>
        <v>0</v>
      </c>
      <c r="CC148" s="55">
        <f t="shared" si="268"/>
        <v>0</v>
      </c>
      <c r="CD148" s="55">
        <f t="shared" si="269"/>
        <v>0</v>
      </c>
      <c r="CE148" s="55">
        <f t="shared" si="270"/>
        <v>0</v>
      </c>
      <c r="CF148" s="55">
        <f>ROUND(IF('Indicator Data'!U151=0,0,IF(LOG('Indicator Data'!U151)&gt;CF$195,10,IF(LOG('Indicator Data'!U151)&lt;CF$194,0,10-(CF$195-LOG('Indicator Data'!U151))/(CF$195-CF$194)*10))),1)</f>
        <v>5.2</v>
      </c>
      <c r="CG148" s="56">
        <f>'Indicator Data'!U151/'Indicator Data'!$CB151</f>
        <v>0.40725548592205513</v>
      </c>
      <c r="CH148" s="55">
        <f t="shared" si="245"/>
        <v>4.5</v>
      </c>
      <c r="CI148" s="55">
        <f t="shared" si="271"/>
        <v>4.9000000000000004</v>
      </c>
      <c r="CJ148" s="55">
        <f>ROUND(IF('Indicator Data'!V151=0,0,IF(LOG('Indicator Data'!V151)&gt;CJ$195,10,IF(LOG('Indicator Data'!V151)&lt;CJ$194,0,10-(CJ$195-LOG('Indicator Data'!V151))/(CJ$195-CJ$194)*10))),1)</f>
        <v>5.7</v>
      </c>
      <c r="CK148" s="56">
        <f>IF('Indicator Data'!V151/'Indicator Data'!$CB151&gt;1,1,'Indicator Data'!V151/'Indicator Data'!$CB151)</f>
        <v>0.88625525213955525</v>
      </c>
      <c r="CL148" s="55">
        <f t="shared" si="246"/>
        <v>8.9</v>
      </c>
      <c r="CM148" s="55">
        <f t="shared" si="272"/>
        <v>7.7</v>
      </c>
      <c r="CN148" s="55">
        <f>ROUND(IF('Indicator Data'!W151=0,0,IF(LOG('Indicator Data'!W151)&gt;CN$195,10,IF(LOG('Indicator Data'!W151)&lt;CN$194,0,10-(CN$195-LOG('Indicator Data'!W151))/(CN$195-CN$194)*10))),1)</f>
        <v>5.5</v>
      </c>
      <c r="CO148" s="56">
        <f>'Indicator Data'!W151/'Indicator Data'!$CB151</f>
        <v>0.6198687043101716</v>
      </c>
      <c r="CP148" s="55">
        <f t="shared" si="247"/>
        <v>6.2</v>
      </c>
      <c r="CQ148" s="55">
        <f t="shared" si="273"/>
        <v>5.9</v>
      </c>
      <c r="CR148" s="55">
        <f t="shared" si="248"/>
        <v>5.2</v>
      </c>
      <c r="CS148" s="55">
        <f>IF('Indicator Data'!BR151="No data","x",ROUND(IF('Indicator Data'!BR151&gt;CS$195,0,IF('Indicator Data'!BR151&lt;CS$194,10,(CS$195-'Indicator Data'!BR151)/(CS$195-CS$194)*10)),1))</f>
        <v>1.4</v>
      </c>
      <c r="CT148" s="55">
        <f>IF('Indicator Data'!BS151="No data","x",ROUND(IF('Indicator Data'!BS151&gt;CT$195,0,IF('Indicator Data'!BS151&lt;CT$194,10,(CT$195-'Indicator Data'!BS151)/(CT$195-CT$194)*10)),1))</f>
        <v>0.8</v>
      </c>
      <c r="CU148" s="55" t="str">
        <f>IF('Indicator Data'!AC151="No data","x",ROUND(IF('Indicator Data'!AC151&gt;CU$195,0,IF('Indicator Data'!AC151&lt;CU$194,10,(CU$195-'Indicator Data'!AC151)/(CU$195-CU$194)*10)),1))</f>
        <v>x</v>
      </c>
      <c r="CV148" s="55">
        <f t="shared" si="249"/>
        <v>1.1000000000000001</v>
      </c>
      <c r="CW148" s="55">
        <f>IF('Indicator Data'!X151="No data","x",ROUND(IF(LOG('Indicator Data'!X151)&gt;CW$195,10,IF(LOG('Indicator Data'!X151)&lt;CW$194,0,10-(CW$195-LOG('Indicator Data'!X151))/(CW$195-CW$194)*10)),1))</f>
        <v>8.1999999999999993</v>
      </c>
      <c r="CX148" s="55">
        <f>IF('Indicator Data'!Y151="No data","x",ROUND(IF('Indicator Data'!Y151&gt;CX$195,10,IF('Indicator Data'!Y151&lt;CX$194,0,10-(CX$195-'Indicator Data'!Y151)/(CX$195-CX$194)*10)),1))</f>
        <v>2.2999999999999998</v>
      </c>
      <c r="CY148" s="55">
        <f>IF('Indicator Data'!Z151="No data","x",ROUND(IF('Indicator Data'!Z151&gt;CY$195,10,IF('Indicator Data'!Z151&lt;CY$194,0,10-(CY$195-'Indicator Data'!Z151)/(CY$195-CY$194)*10)),1))</f>
        <v>5.2</v>
      </c>
      <c r="CZ148" s="55" t="str">
        <f>IF('Indicator Data'!AA151="No data","x",ROUND(IF('Indicator Data'!AA151&gt;CZ$195,10,IF('Indicator Data'!AA151&lt;CZ$194,0,10-(CZ$195-'Indicator Data'!AA151)/(CZ$195-CZ$194)*10)),1))</f>
        <v>x</v>
      </c>
      <c r="DA148" s="55">
        <f t="shared" si="274"/>
        <v>5.2</v>
      </c>
      <c r="DB148" s="55">
        <f t="shared" si="275"/>
        <v>3.8</v>
      </c>
      <c r="DC148" s="55" t="str">
        <f>IF('Indicator Data'!AF151="No data","x",ROUND(IF('Indicator Data'!AF151&gt;DC$195,10,IF('Indicator Data'!AF151&lt;DC$194,0,10-(DC$195-'Indicator Data'!AF151)/(DC$195-DC$194)*10)),1))</f>
        <v>x</v>
      </c>
      <c r="DD148" s="55">
        <f>IF('Indicator Data'!AG151="No data","x",ROUND(IF('Indicator Data'!AG151&gt;DD$195,10,IF('Indicator Data'!AG151&lt;DD$194,0,10-(DD$195-'Indicator Data'!AG151)/(DD$195-DD$194)*10)),1))</f>
        <v>1.4</v>
      </c>
      <c r="DE148" s="55">
        <f t="shared" si="276"/>
        <v>4.3</v>
      </c>
      <c r="DF148" s="55">
        <f>IF('Indicator Data'!AB151="No data","x",ROUND(IF('Indicator Data'!AB151&gt;DF$195,10,IF('Indicator Data'!AB151&lt;DF$194,0,10-(DF$195-'Indicator Data'!AB151)/(DF$195-DF$194)*10)),1))</f>
        <v>1.1000000000000001</v>
      </c>
      <c r="DG148" s="55">
        <f t="shared" si="277"/>
        <v>1.1000000000000001</v>
      </c>
      <c r="DH148" s="184">
        <f>IF('Indicator Data'!AD151="No data","x",'Indicator Data'!AD151/'Indicator Data'!$CA151)</f>
        <v>3.6168654435633356E-4</v>
      </c>
      <c r="DI148" s="55">
        <f t="shared" si="278"/>
        <v>6.4</v>
      </c>
      <c r="DJ148" s="55">
        <f>IF('Indicator Data'!AE151="No data","x",ROUND(IF('Indicator Data'!AE151&gt;DJ$195,0,IF('Indicator Data'!AE151&lt;DJ$194,10,(DJ$195-'Indicator Data'!AE151)/(DJ$195-DJ$194)*10)),1))</f>
        <v>2</v>
      </c>
      <c r="DK148" s="55">
        <f t="shared" si="279"/>
        <v>4.2</v>
      </c>
      <c r="DL148" s="55">
        <f t="shared" si="280"/>
        <v>3.2</v>
      </c>
      <c r="DM148" s="57">
        <f t="shared" si="250"/>
        <v>4.0999999999999996</v>
      </c>
      <c r="DN148" s="58">
        <f t="shared" si="251"/>
        <v>2.6</v>
      </c>
      <c r="DO148" s="55">
        <f>ROUND(IF('Indicator Data'!AH151=0,0,IF('Indicator Data'!AH151&gt;DO$195,10,IF('Indicator Data'!AH151&lt;DO$194,0,10-(DO$195-'Indicator Data'!AH151)/(DO$195-DO$194)*10))),1)</f>
        <v>0</v>
      </c>
      <c r="DP148" s="55">
        <f>ROUND(IF('Indicator Data'!AI151=0,0,IF(LOG('Indicator Data'!AI151)&gt;LOG(DP$195),10,IF(LOG('Indicator Data'!AI151)&lt;LOG(DP$194),0,10-(LOG(DP$195)-LOG('Indicator Data'!AI151))/(LOG(DP$195)-LOG(DP$194))*10))),1)</f>
        <v>0</v>
      </c>
      <c r="DQ148" s="57">
        <f t="shared" si="252"/>
        <v>0</v>
      </c>
      <c r="DR148" s="55">
        <f>'Indicator Data'!AJ151</f>
        <v>0</v>
      </c>
      <c r="DS148" s="55">
        <f>'Indicator Data'!AK151</f>
        <v>0</v>
      </c>
      <c r="DT148" s="57">
        <f t="shared" si="253"/>
        <v>0</v>
      </c>
      <c r="DU148" s="58">
        <f t="shared" si="254"/>
        <v>0</v>
      </c>
      <c r="DV148" s="15"/>
      <c r="DW148" s="103"/>
    </row>
    <row r="149" spans="1:128" s="4" customFormat="1" x14ac:dyDescent="0.25">
      <c r="A149" s="121" t="str">
        <f>'Indicator Data'!A152</f>
        <v>Samoa</v>
      </c>
      <c r="B149" s="59" t="str">
        <f>'Indicator Data'!B152</f>
        <v>WSM</v>
      </c>
      <c r="C149" s="55">
        <f>ROUND(IF('Indicator Data'!C152=0,0.1,IF(LOG('Indicator Data'!C152)&gt;C$195,10,IF(LOG('Indicator Data'!C152)&lt;C$194,0,10-(C$195-LOG('Indicator Data'!C152))/(C$195-C$194)*10))),1)</f>
        <v>3.8</v>
      </c>
      <c r="D149" s="55">
        <f>ROUND(IF('Indicator Data'!D152=0,0.1,IF(LOG('Indicator Data'!D152)&gt;D$195,10,IF(LOG('Indicator Data'!D152)&lt;D$194,0,10-(D$195-LOG('Indicator Data'!D152))/(D$195-D$194)*10))),1)</f>
        <v>0.1</v>
      </c>
      <c r="E149" s="55">
        <f t="shared" si="214"/>
        <v>2.1</v>
      </c>
      <c r="F149" s="55">
        <f>IF('Indicator Data'!E152="No data",0.1,(ROUND(IF('Indicator Data'!E152=0,0,IF(LOG('Indicator Data'!E152)&gt;F$195,10,IF(LOG('Indicator Data'!E152)&lt;F$194,0,10-(F$195-LOG('Indicator Data'!E152))/(F$195-F$194)*10))),1)))</f>
        <v>0.1</v>
      </c>
      <c r="G149" s="55">
        <f>ROUND(IF('Indicator Data'!F152=0,0,IF(LOG('Indicator Data'!F152)&gt;G$195,10,IF(LOG('Indicator Data'!F152)&lt;G$194,0,10-(G$195-LOG('Indicator Data'!F152))/(G$195-G$194)*10))),1)</f>
        <v>4.4000000000000004</v>
      </c>
      <c r="H149" s="55">
        <f>ROUND(IF('Indicator Data'!G152=0,0,IF(LOG('Indicator Data'!G152)&gt;H$195,10,IF(LOG('Indicator Data'!G152)&lt;H$194,0,10-(H$195-LOG('Indicator Data'!G152))/(H$195-H$194)*10))),1)</f>
        <v>3.9</v>
      </c>
      <c r="I149" s="55">
        <f>ROUND(IF('Indicator Data'!H152=0,0,IF(LOG('Indicator Data'!H152)&gt;I$195,10,IF(LOG('Indicator Data'!H152)&lt;I$194,0,10-(I$195-LOG('Indicator Data'!H152))/(I$195-I$194)*10))),1)</f>
        <v>6.6</v>
      </c>
      <c r="J149" s="55">
        <f t="shared" si="215"/>
        <v>5.4</v>
      </c>
      <c r="K149" s="55">
        <f>ROUND(IF('Indicator Data'!I152=0,0,IF(LOG('Indicator Data'!I152)&gt;K$195,10,IF(LOG('Indicator Data'!I152)&lt;K$194,0,10-(K$195-LOG('Indicator Data'!I152))/(K$195-K$194)*10))),1)</f>
        <v>0</v>
      </c>
      <c r="L149" s="55">
        <f t="shared" si="216"/>
        <v>3.1</v>
      </c>
      <c r="M149" s="55">
        <f>ROUND(IF('Indicator Data'!J152=0,0,IF(LOG('Indicator Data'!J152)&gt;M$195,10,IF(LOG('Indicator Data'!J152)&lt;M$194,0,10-(M$195-LOG('Indicator Data'!J152))/(M$195-M$194)*10))),1)</f>
        <v>0</v>
      </c>
      <c r="N149" s="56">
        <f>'Indicator Data'!C152/'Indicator Data'!$CB152</f>
        <v>1.7465942377861768E-3</v>
      </c>
      <c r="O149" s="56">
        <f>'Indicator Data'!D152/'Indicator Data'!$CB152</f>
        <v>0</v>
      </c>
      <c r="P149" s="56" t="str">
        <f>IF(F149=0.1,"x",'Indicator Data'!E152/'Indicator Data'!$CB152)</f>
        <v>x</v>
      </c>
      <c r="Q149" s="56">
        <f>'Indicator Data'!F152/'Indicator Data'!$CB152</f>
        <v>2.145651768894777E-5</v>
      </c>
      <c r="R149" s="56">
        <f>'Indicator Data'!G152/'Indicator Data'!$CB152</f>
        <v>1.8982104042892332E-2</v>
      </c>
      <c r="S149" s="56">
        <f>'Indicator Data'!H152/'Indicator Data'!$CB152</f>
        <v>1.9981162150412984E-3</v>
      </c>
      <c r="T149" s="56">
        <f>'Indicator Data'!I152/'Indicator Data'!$CB152</f>
        <v>0</v>
      </c>
      <c r="U149" s="56">
        <f>'Indicator Data'!J152/'Indicator Data'!$CB152</f>
        <v>0</v>
      </c>
      <c r="V149" s="55">
        <f t="shared" si="217"/>
        <v>8.6999999999999993</v>
      </c>
      <c r="W149" s="55">
        <f t="shared" si="218"/>
        <v>0</v>
      </c>
      <c r="X149" s="55">
        <f t="shared" si="219"/>
        <v>5.9</v>
      </c>
      <c r="Y149" s="55">
        <f t="shared" si="220"/>
        <v>0.1</v>
      </c>
      <c r="Z149" s="55">
        <f t="shared" si="221"/>
        <v>8.5</v>
      </c>
      <c r="AA149" s="55">
        <f t="shared" si="222"/>
        <v>10</v>
      </c>
      <c r="AB149" s="55">
        <f t="shared" si="223"/>
        <v>4</v>
      </c>
      <c r="AC149" s="55">
        <f t="shared" si="224"/>
        <v>8.3000000000000007</v>
      </c>
      <c r="AD149" s="55">
        <f t="shared" si="225"/>
        <v>0</v>
      </c>
      <c r="AE149" s="55">
        <f t="shared" si="226"/>
        <v>5.5</v>
      </c>
      <c r="AF149" s="55">
        <f t="shared" si="227"/>
        <v>0</v>
      </c>
      <c r="AG149" s="55">
        <f>ROUND(IF('Indicator Data'!K152=0,0,IF('Indicator Data'!K152&gt;AG$195,10,IF('Indicator Data'!K152&lt;AG$194,0,10-(AG$195-'Indicator Data'!K152)/(AG$195-AG$194)*10))),1)</f>
        <v>1</v>
      </c>
      <c r="AH149" s="55">
        <f t="shared" si="228"/>
        <v>6.3</v>
      </c>
      <c r="AI149" s="55">
        <f t="shared" si="229"/>
        <v>0.1</v>
      </c>
      <c r="AJ149" s="55">
        <f t="shared" si="230"/>
        <v>7</v>
      </c>
      <c r="AK149" s="55">
        <f t="shared" si="231"/>
        <v>5.3</v>
      </c>
      <c r="AL149" s="55">
        <f t="shared" si="232"/>
        <v>6.2</v>
      </c>
      <c r="AM149" s="55">
        <f t="shared" si="233"/>
        <v>0</v>
      </c>
      <c r="AN149" s="55">
        <f t="shared" si="234"/>
        <v>0</v>
      </c>
      <c r="AO149" s="183">
        <f t="shared" si="235"/>
        <v>4.3</v>
      </c>
      <c r="AP149" s="183">
        <f t="shared" si="255"/>
        <v>0.1</v>
      </c>
      <c r="AQ149" s="183">
        <f t="shared" si="236"/>
        <v>6.9</v>
      </c>
      <c r="AR149" s="183">
        <f t="shared" si="237"/>
        <v>4.4000000000000004</v>
      </c>
      <c r="AS149" s="55">
        <f t="shared" si="238"/>
        <v>0.5</v>
      </c>
      <c r="AT149" s="55" t="str">
        <f>IF('Indicator Data'!L152="No data","x",IF('Indicator Data'!CC152&lt;1000,"x",ROUND((IF('Indicator Data'!L152&gt;AT$195,10,IF('Indicator Data'!L152&lt;AT$194,0,10-(AT$195-'Indicator Data'!L152)/(AT$195-AT$194)*10))),1)))</f>
        <v>x</v>
      </c>
      <c r="AU149" s="183">
        <f t="shared" si="239"/>
        <v>0.5</v>
      </c>
      <c r="AV149" s="55" t="str">
        <f>IF('Indicator Data'!M152="No data","x",ROUND(IF('Indicator Data'!M152=0,0,IF(LOG('Indicator Data'!M152)&gt;AV$195,10,IF(LOG('Indicator Data'!M152)&lt;AV$194,0,10-(AV$195-LOG('Indicator Data'!M152))/(AV$195-AV$194)*10))),1))</f>
        <v>x</v>
      </c>
      <c r="AW149" s="56" t="str">
        <f>IF(AV149="x","x",'Indicator Data'!M152/'Indicator Data'!$CB152)</f>
        <v>x</v>
      </c>
      <c r="AX149" s="55" t="str">
        <f t="shared" si="256"/>
        <v>x</v>
      </c>
      <c r="AY149" s="55" t="str">
        <f t="shared" si="257"/>
        <v>x</v>
      </c>
      <c r="AZ149" s="55" t="str">
        <f>IF('Indicator Data'!N152="No data","x",ROUND(IF('Indicator Data'!N152=0,0,IF(LOG('Indicator Data'!N152)&gt;AZ$195,10,IF(LOG('Indicator Data'!N152)&lt;AZ$194,0,10-(AZ$195-LOG('Indicator Data'!N152))/(AZ$195-AZ$194)*10))),1))</f>
        <v>x</v>
      </c>
      <c r="BA149" s="56" t="str">
        <f>IF(AZ149="x","x",'Indicator Data'!N152/'Indicator Data'!$CB152)</f>
        <v>x</v>
      </c>
      <c r="BB149" s="55" t="str">
        <f t="shared" si="258"/>
        <v>x</v>
      </c>
      <c r="BC149" s="55" t="str">
        <f t="shared" si="259"/>
        <v>x</v>
      </c>
      <c r="BD149" s="55" t="str">
        <f>IF('Indicator Data'!O152="No data","x",ROUND(IF('Indicator Data'!O152=0,0,IF(LOG('Indicator Data'!O152)&gt;BD$195,10,IF(LOG('Indicator Data'!O152)&lt;BD$194,0,10-(BD$195-LOG('Indicator Data'!O152))/(BD$195-BD$194)*10))),1))</f>
        <v>x</v>
      </c>
      <c r="BE149" s="56" t="str">
        <f>IF(BD149="x","x",'Indicator Data'!O152/'Indicator Data'!$CB152)</f>
        <v>x</v>
      </c>
      <c r="BF149" s="55" t="str">
        <f t="shared" si="260"/>
        <v>x</v>
      </c>
      <c r="BG149" s="55" t="str">
        <f t="shared" si="261"/>
        <v>x</v>
      </c>
      <c r="BH149" s="55" t="str">
        <f>IF('Indicator Data'!P152="No data","x",ROUND(IF('Indicator Data'!P152=0,0,IF(LOG('Indicator Data'!P152)&gt;BH$195,10,IF(LOG('Indicator Data'!P152)&lt;BH$194,0,10-(BH$195-LOG('Indicator Data'!P152))/(BH$195-BH$194)*10))),1))</f>
        <v>x</v>
      </c>
      <c r="BI149" s="56" t="str">
        <f>IF(BH149="x","x",'Indicator Data'!P152/'Indicator Data'!$CB152)</f>
        <v>x</v>
      </c>
      <c r="BJ149" s="55" t="str">
        <f t="shared" si="262"/>
        <v>x</v>
      </c>
      <c r="BK149" s="55" t="str">
        <f t="shared" si="263"/>
        <v>x</v>
      </c>
      <c r="BL149" s="55" t="str">
        <f t="shared" si="264"/>
        <v>x</v>
      </c>
      <c r="BM149" s="55">
        <f>ROUND(IF('Indicator Data'!Q152=0,0,IF(LOG('Indicator Data'!Q152)&gt;BM$195,10,IF(LOG('Indicator Data'!Q152)&lt;BM$194,0,10-(BM$195-LOG('Indicator Data'!Q152))/(BM$195-BM$194)*10))),1)</f>
        <v>0</v>
      </c>
      <c r="BN149" s="55">
        <f>ROUND(IF('Indicator Data'!R152=0,0,IF(LOG('Indicator Data'!R152)&gt;BN$195,10,IF(LOG('Indicator Data'!R152)&lt;BN$194,0,10-(BN$195-LOG('Indicator Data'!R152))/(BN$195-BN$194)*10))),1)</f>
        <v>0</v>
      </c>
      <c r="BO149" s="55">
        <f t="shared" si="265"/>
        <v>0</v>
      </c>
      <c r="BP149" s="56">
        <f>'Indicator Data'!Q152/'Indicator Data'!$CB152</f>
        <v>0</v>
      </c>
      <c r="BQ149" s="56">
        <f>'Indicator Data'!R152/'Indicator Data'!$CB152</f>
        <v>0</v>
      </c>
      <c r="BR149" s="55">
        <f t="shared" si="240"/>
        <v>0</v>
      </c>
      <c r="BS149" s="55">
        <f t="shared" si="241"/>
        <v>0</v>
      </c>
      <c r="BT149" s="55">
        <f t="shared" si="242"/>
        <v>0</v>
      </c>
      <c r="BU149" s="55">
        <f t="shared" si="266"/>
        <v>0</v>
      </c>
      <c r="BV149" s="55">
        <f>ROUND(IF('Indicator Data'!S152=0,0,IF(LOG('Indicator Data'!S152)&gt;BV$195,10,IF(LOG('Indicator Data'!S152)&lt;BV$194,0,10-(BV$195-LOG('Indicator Data'!S152))/(BV$195-BV$194)*10))),1)</f>
        <v>0</v>
      </c>
      <c r="BW149" s="55">
        <f>ROUND(IF('Indicator Data'!T152=0,0,IF(LOG('Indicator Data'!T152)&gt;BW$195,10,IF(LOG('Indicator Data'!T152)&lt;BW$194,0,10-(BW$195-LOG('Indicator Data'!T152))/(BW$195-BW$194)*10))),1)</f>
        <v>0</v>
      </c>
      <c r="BX149" s="55">
        <f t="shared" si="267"/>
        <v>0</v>
      </c>
      <c r="BY149" s="56">
        <f>'Indicator Data'!S152/'Indicator Data'!$CB152</f>
        <v>0</v>
      </c>
      <c r="BZ149" s="56">
        <f>'Indicator Data'!T152/'Indicator Data'!$CB152</f>
        <v>0</v>
      </c>
      <c r="CA149" s="55">
        <f t="shared" si="243"/>
        <v>0</v>
      </c>
      <c r="CB149" s="55">
        <f t="shared" si="244"/>
        <v>0</v>
      </c>
      <c r="CC149" s="55">
        <f t="shared" si="268"/>
        <v>0</v>
      </c>
      <c r="CD149" s="55">
        <f t="shared" si="269"/>
        <v>0</v>
      </c>
      <c r="CE149" s="55">
        <f t="shared" si="270"/>
        <v>0</v>
      </c>
      <c r="CF149" s="55">
        <f>ROUND(IF('Indicator Data'!U152=0,0,IF(LOG('Indicator Data'!U152)&gt;CF$195,10,IF(LOG('Indicator Data'!U152)&lt;CF$194,0,10-(CF$195-LOG('Indicator Data'!U152))/(CF$195-CF$194)*10))),1)</f>
        <v>4.8</v>
      </c>
      <c r="CG149" s="56">
        <f>'Indicator Data'!U152/'Indicator Data'!$CB152</f>
        <v>0.12630674643426418</v>
      </c>
      <c r="CH149" s="55">
        <f t="shared" si="245"/>
        <v>1.4</v>
      </c>
      <c r="CI149" s="55">
        <f t="shared" si="271"/>
        <v>3.3</v>
      </c>
      <c r="CJ149" s="55">
        <f>ROUND(IF('Indicator Data'!V152=0,0,IF(LOG('Indicator Data'!V152)&gt;CJ$195,10,IF(LOG('Indicator Data'!V152)&lt;CJ$194,0,10-(CJ$195-LOG('Indicator Data'!V152))/(CJ$195-CJ$194)*10))),1)</f>
        <v>4.9000000000000004</v>
      </c>
      <c r="CK149" s="56">
        <f>IF('Indicator Data'!V152/'Indicator Data'!$CB152&gt;1,1,'Indicator Data'!V152/'Indicator Data'!$CB152)</f>
        <v>0.13677711527263131</v>
      </c>
      <c r="CL149" s="55">
        <f t="shared" si="246"/>
        <v>1.4</v>
      </c>
      <c r="CM149" s="55">
        <f t="shared" si="272"/>
        <v>3.3</v>
      </c>
      <c r="CN149" s="55">
        <f>ROUND(IF('Indicator Data'!W152=0,0,IF(LOG('Indicator Data'!W152)&gt;CN$195,10,IF(LOG('Indicator Data'!W152)&lt;CN$194,0,10-(CN$195-LOG('Indicator Data'!W152))/(CN$195-CN$194)*10))),1)</f>
        <v>5.9</v>
      </c>
      <c r="CO149" s="56">
        <f>'Indicator Data'!W152/'Indicator Data'!$CB152</f>
        <v>0.6507049005682406</v>
      </c>
      <c r="CP149" s="55">
        <f t="shared" si="247"/>
        <v>6.5</v>
      </c>
      <c r="CQ149" s="55">
        <f t="shared" si="273"/>
        <v>6.2</v>
      </c>
      <c r="CR149" s="55">
        <f t="shared" si="248"/>
        <v>3.5</v>
      </c>
      <c r="CS149" s="55">
        <f>IF('Indicator Data'!BR152="No data","x",ROUND(IF('Indicator Data'!BR152&gt;CS$195,0,IF('Indicator Data'!BR152&lt;CS$194,10,(CS$195-'Indicator Data'!BR152)/(CS$195-CS$194)*10)),1))</f>
        <v>0.2</v>
      </c>
      <c r="CT149" s="55">
        <f>IF('Indicator Data'!BS152="No data","x",ROUND(IF('Indicator Data'!BS152&gt;CT$195,0,IF('Indicator Data'!BS152&lt;CT$194,10,(CT$195-'Indicator Data'!BS152)/(CT$195-CT$194)*10)),1))</f>
        <v>0.4</v>
      </c>
      <c r="CU149" s="55" t="str">
        <f>IF('Indicator Data'!AC152="No data","x",ROUND(IF('Indicator Data'!AC152&gt;CU$195,0,IF('Indicator Data'!AC152&lt;CU$194,10,(CU$195-'Indicator Data'!AC152)/(CU$195-CU$194)*10)),1))</f>
        <v>x</v>
      </c>
      <c r="CV149" s="55">
        <f t="shared" si="249"/>
        <v>0.3</v>
      </c>
      <c r="CW149" s="55">
        <f>IF('Indicator Data'!X152="No data","x",ROUND(IF(LOG('Indicator Data'!X152)&gt;CW$195,10,IF(LOG('Indicator Data'!X152)&lt;CW$194,0,10-(CW$195-LOG('Indicator Data'!X152))/(CW$195-CW$194)*10)),1))</f>
        <v>6.1</v>
      </c>
      <c r="CX149" s="55">
        <f>IF('Indicator Data'!Y152="No data","x",ROUND(IF('Indicator Data'!Y152&gt;CX$195,10,IF('Indicator Data'!Y152&lt;CX$194,0,10-(CX$195-'Indicator Data'!Y152)/(CX$195-CX$194)*10)),1))</f>
        <v>0</v>
      </c>
      <c r="CY149" s="55">
        <f>IF('Indicator Data'!Z152="No data","x",ROUND(IF('Indicator Data'!Z152&gt;CY$195,10,IF('Indicator Data'!Z152&lt;CY$194,0,10-(CY$195-'Indicator Data'!Z152)/(CY$195-CY$194)*10)),1))</f>
        <v>1.8</v>
      </c>
      <c r="CZ149" s="55" t="str">
        <f>IF('Indicator Data'!AA152="No data","x",ROUND(IF('Indicator Data'!AA152&gt;CZ$195,10,IF('Indicator Data'!AA152&lt;CZ$194,0,10-(CZ$195-'Indicator Data'!AA152)/(CZ$195-CZ$194)*10)),1))</f>
        <v>x</v>
      </c>
      <c r="DA149" s="55">
        <f t="shared" si="274"/>
        <v>2.6</v>
      </c>
      <c r="DB149" s="55">
        <f t="shared" si="275"/>
        <v>1.8</v>
      </c>
      <c r="DC149" s="55" t="str">
        <f>IF('Indicator Data'!AF152="No data","x",ROUND(IF('Indicator Data'!AF152&gt;DC$195,10,IF('Indicator Data'!AF152&lt;DC$194,0,10-(DC$195-'Indicator Data'!AF152)/(DC$195-DC$194)*10)),1))</f>
        <v>x</v>
      </c>
      <c r="DD149" s="55">
        <f>IF('Indicator Data'!AG152="No data","x",ROUND(IF('Indicator Data'!AG152&gt;DD$195,10,IF('Indicator Data'!AG152&lt;DD$194,0,10-(DD$195-'Indicator Data'!AG152)/(DD$195-DD$194)*10)),1))</f>
        <v>6</v>
      </c>
      <c r="DE149" s="55">
        <f t="shared" si="276"/>
        <v>3.5</v>
      </c>
      <c r="DF149" s="55">
        <f>IF('Indicator Data'!AB152="No data","x",ROUND(IF('Indicator Data'!AB152&gt;DF$195,10,IF('Indicator Data'!AB152&lt;DF$194,0,10-(DF$195-'Indicator Data'!AB152)/(DF$195-DF$194)*10)),1))</f>
        <v>0</v>
      </c>
      <c r="DG149" s="55">
        <f t="shared" si="277"/>
        <v>0.2</v>
      </c>
      <c r="DH149" s="184">
        <f>IF('Indicator Data'!AD152="No data","x",'Indicator Data'!AD152/'Indicator Data'!$CA152)</f>
        <v>6.0884962936278812E-5</v>
      </c>
      <c r="DI149" s="55">
        <f t="shared" si="278"/>
        <v>9.4</v>
      </c>
      <c r="DJ149" s="55">
        <f>IF('Indicator Data'!AE152="No data","x",ROUND(IF('Indicator Data'!AE152&gt;DJ$195,0,IF('Indicator Data'!AE152&lt;DJ$194,10,(DJ$195-'Indicator Data'!AE152)/(DJ$195-DJ$194)*10)),1))</f>
        <v>0</v>
      </c>
      <c r="DK149" s="55">
        <f t="shared" si="279"/>
        <v>4.7</v>
      </c>
      <c r="DL149" s="55">
        <f t="shared" si="280"/>
        <v>2.8</v>
      </c>
      <c r="DM149" s="57">
        <f t="shared" si="250"/>
        <v>2.7</v>
      </c>
      <c r="DN149" s="58">
        <f t="shared" si="251"/>
        <v>3.5</v>
      </c>
      <c r="DO149" s="55">
        <f>ROUND(IF('Indicator Data'!AH152=0,0,IF('Indicator Data'!AH152&gt;DO$195,10,IF('Indicator Data'!AH152&lt;DO$194,0,10-(DO$195-'Indicator Data'!AH152)/(DO$195-DO$194)*10))),1)</f>
        <v>0</v>
      </c>
      <c r="DP149" s="55">
        <f>ROUND(IF('Indicator Data'!AI152=0,0,IF(LOG('Indicator Data'!AI152)&gt;LOG(DP$195),10,IF(LOG('Indicator Data'!AI152)&lt;LOG(DP$194),0,10-(LOG(DP$195)-LOG('Indicator Data'!AI152))/(LOG(DP$195)-LOG(DP$194))*10))),1)</f>
        <v>0</v>
      </c>
      <c r="DQ149" s="57">
        <f t="shared" si="252"/>
        <v>0</v>
      </c>
      <c r="DR149" s="55">
        <f>'Indicator Data'!AJ152</f>
        <v>0</v>
      </c>
      <c r="DS149" s="55">
        <f>'Indicator Data'!AK152</f>
        <v>0</v>
      </c>
      <c r="DT149" s="57">
        <f t="shared" si="253"/>
        <v>0</v>
      </c>
      <c r="DU149" s="58">
        <f t="shared" si="254"/>
        <v>0</v>
      </c>
      <c r="DV149" s="15"/>
      <c r="DW149" s="103"/>
    </row>
    <row r="150" spans="1:128" s="4" customFormat="1" x14ac:dyDescent="0.25">
      <c r="A150" s="121" t="str">
        <f>'Indicator Data'!A153</f>
        <v>Sao Tome and Principe</v>
      </c>
      <c r="B150" s="59" t="str">
        <f>'Indicator Data'!B153</f>
        <v>STP</v>
      </c>
      <c r="C150" s="55">
        <f>ROUND(IF('Indicator Data'!C153=0,0.1,IF(LOG('Indicator Data'!C153)&gt;C$195,10,IF(LOG('Indicator Data'!C153)&lt;C$194,0,10-(C$195-LOG('Indicator Data'!C153))/(C$195-C$194)*10))),1)</f>
        <v>0.1</v>
      </c>
      <c r="D150" s="55">
        <f>ROUND(IF('Indicator Data'!D153=0,0.1,IF(LOG('Indicator Data'!D153)&gt;D$195,10,IF(LOG('Indicator Data'!D153)&lt;D$194,0,10-(D$195-LOG('Indicator Data'!D153))/(D$195-D$194)*10))),1)</f>
        <v>0.1</v>
      </c>
      <c r="E150" s="55">
        <f t="shared" si="214"/>
        <v>0.1</v>
      </c>
      <c r="F150" s="55">
        <f>IF('Indicator Data'!E153="No data",0.1,(ROUND(IF('Indicator Data'!E153=0,0,IF(LOG('Indicator Data'!E153)&gt;F$195,10,IF(LOG('Indicator Data'!E153)&lt;F$194,0,10-(F$195-LOG('Indicator Data'!E153))/(F$195-F$194)*10))),1)))</f>
        <v>0.1</v>
      </c>
      <c r="G150" s="55">
        <f>ROUND(IF('Indicator Data'!F153=0,0,IF(LOG('Indicator Data'!F153)&gt;G$195,10,IF(LOG('Indicator Data'!F153)&lt;G$194,0,10-(G$195-LOG('Indicator Data'!F153))/(G$195-G$194)*10))),1)</f>
        <v>0</v>
      </c>
      <c r="H150" s="55">
        <f>ROUND(IF('Indicator Data'!G153=0,0,IF(LOG('Indicator Data'!G153)&gt;H$195,10,IF(LOG('Indicator Data'!G153)&lt;H$194,0,10-(H$195-LOG('Indicator Data'!G153))/(H$195-H$194)*10))),1)</f>
        <v>0</v>
      </c>
      <c r="I150" s="55">
        <f>ROUND(IF('Indicator Data'!H153=0,0,IF(LOG('Indicator Data'!H153)&gt;I$195,10,IF(LOG('Indicator Data'!H153)&lt;I$194,0,10-(I$195-LOG('Indicator Data'!H153))/(I$195-I$194)*10))),1)</f>
        <v>0</v>
      </c>
      <c r="J150" s="55">
        <f t="shared" si="215"/>
        <v>0</v>
      </c>
      <c r="K150" s="55">
        <f>ROUND(IF('Indicator Data'!I153=0,0,IF(LOG('Indicator Data'!I153)&gt;K$195,10,IF(LOG('Indicator Data'!I153)&lt;K$194,0,10-(K$195-LOG('Indicator Data'!I153))/(K$195-K$194)*10))),1)</f>
        <v>0</v>
      </c>
      <c r="L150" s="55">
        <f t="shared" si="216"/>
        <v>0</v>
      </c>
      <c r="M150" s="55">
        <f>ROUND(IF('Indicator Data'!J153=0,0,IF(LOG('Indicator Data'!J153)&gt;M$195,10,IF(LOG('Indicator Data'!J153)&lt;M$194,0,10-(M$195-LOG('Indicator Data'!J153))/(M$195-M$194)*10))),1)</f>
        <v>0</v>
      </c>
      <c r="N150" s="56">
        <f>'Indicator Data'!C153/'Indicator Data'!$CB153</f>
        <v>0</v>
      </c>
      <c r="O150" s="56">
        <f>'Indicator Data'!D153/'Indicator Data'!$CB153</f>
        <v>0</v>
      </c>
      <c r="P150" s="56" t="str">
        <f>IF(F150=0.1,"x",'Indicator Data'!E153/'Indicator Data'!$CB153)</f>
        <v>x</v>
      </c>
      <c r="Q150" s="56">
        <f>'Indicator Data'!F153/'Indicator Data'!$CB153</f>
        <v>0</v>
      </c>
      <c r="R150" s="56">
        <f>'Indicator Data'!G153/'Indicator Data'!$CB153</f>
        <v>0</v>
      </c>
      <c r="S150" s="56">
        <f>'Indicator Data'!H153/'Indicator Data'!$CB153</f>
        <v>0</v>
      </c>
      <c r="T150" s="56">
        <f>'Indicator Data'!I153/'Indicator Data'!$CB153</f>
        <v>0</v>
      </c>
      <c r="U150" s="56">
        <f>'Indicator Data'!J153/'Indicator Data'!$CB153</f>
        <v>0</v>
      </c>
      <c r="V150" s="55">
        <f t="shared" si="217"/>
        <v>0</v>
      </c>
      <c r="W150" s="55">
        <f t="shared" si="218"/>
        <v>0</v>
      </c>
      <c r="X150" s="55">
        <f t="shared" si="219"/>
        <v>0</v>
      </c>
      <c r="Y150" s="55">
        <f t="shared" si="220"/>
        <v>0.1</v>
      </c>
      <c r="Z150" s="55">
        <f t="shared" si="221"/>
        <v>0</v>
      </c>
      <c r="AA150" s="55">
        <f t="shared" si="222"/>
        <v>0</v>
      </c>
      <c r="AB150" s="55">
        <f t="shared" si="223"/>
        <v>0</v>
      </c>
      <c r="AC150" s="55">
        <f t="shared" si="224"/>
        <v>0</v>
      </c>
      <c r="AD150" s="55">
        <f t="shared" si="225"/>
        <v>0</v>
      </c>
      <c r="AE150" s="55">
        <f t="shared" si="226"/>
        <v>0</v>
      </c>
      <c r="AF150" s="55">
        <f t="shared" si="227"/>
        <v>0</v>
      </c>
      <c r="AG150" s="55">
        <f>ROUND(IF('Indicator Data'!K153=0,0,IF('Indicator Data'!K153&gt;AG$195,10,IF('Indicator Data'!K153&lt;AG$194,0,10-(AG$195-'Indicator Data'!K153)/(AG$195-AG$194)*10))),1)</f>
        <v>0</v>
      </c>
      <c r="AH150" s="55">
        <f t="shared" si="228"/>
        <v>0.1</v>
      </c>
      <c r="AI150" s="55">
        <f t="shared" si="229"/>
        <v>0.1</v>
      </c>
      <c r="AJ150" s="55">
        <f t="shared" si="230"/>
        <v>0</v>
      </c>
      <c r="AK150" s="55">
        <f t="shared" si="231"/>
        <v>0</v>
      </c>
      <c r="AL150" s="55">
        <f t="shared" si="232"/>
        <v>0</v>
      </c>
      <c r="AM150" s="55">
        <f t="shared" si="233"/>
        <v>0</v>
      </c>
      <c r="AN150" s="55">
        <f t="shared" si="234"/>
        <v>0</v>
      </c>
      <c r="AO150" s="183">
        <f t="shared" si="235"/>
        <v>0.1</v>
      </c>
      <c r="AP150" s="183">
        <f t="shared" si="255"/>
        <v>0.1</v>
      </c>
      <c r="AQ150" s="183">
        <f t="shared" si="236"/>
        <v>0</v>
      </c>
      <c r="AR150" s="183">
        <f t="shared" si="237"/>
        <v>0</v>
      </c>
      <c r="AS150" s="55">
        <f t="shared" si="238"/>
        <v>0</v>
      </c>
      <c r="AT150" s="55" t="str">
        <f>IF('Indicator Data'!L153="No data","x",IF('Indicator Data'!CC153&lt;1000,"x",ROUND((IF('Indicator Data'!L153&gt;AT$195,10,IF('Indicator Data'!L153&lt;AT$194,0,10-(AT$195-'Indicator Data'!L153)/(AT$195-AT$194)*10))),1)))</f>
        <v>x</v>
      </c>
      <c r="AU150" s="183">
        <f t="shared" si="239"/>
        <v>0</v>
      </c>
      <c r="AV150" s="55">
        <f>IF('Indicator Data'!M153="No data","x",ROUND(IF('Indicator Data'!M153=0,0,IF(LOG('Indicator Data'!M153)&gt;AV$195,10,IF(LOG('Indicator Data'!M153)&lt;AV$194,0,10-(AV$195-LOG('Indicator Data'!M153))/(AV$195-AV$194)*10))),1))</f>
        <v>5.2</v>
      </c>
      <c r="AW150" s="56">
        <f>IF(AV150="x","x",'Indicator Data'!M153/'Indicator Data'!$CB153)</f>
        <v>0.21707250598285208</v>
      </c>
      <c r="AX150" s="55">
        <f t="shared" si="256"/>
        <v>2.4</v>
      </c>
      <c r="AY150" s="55">
        <f t="shared" si="257"/>
        <v>3.9</v>
      </c>
      <c r="AZ150" s="55">
        <f>IF('Indicator Data'!N153="No data","x",ROUND(IF('Indicator Data'!N153=0,0,IF(LOG('Indicator Data'!N153)&gt;AZ$195,10,IF(LOG('Indicator Data'!N153)&lt;AZ$194,0,10-(AZ$195-LOG('Indicator Data'!N153))/(AZ$195-AZ$194)*10))),1))</f>
        <v>0</v>
      </c>
      <c r="BA150" s="56">
        <f>IF(AZ150="x","x",'Indicator Data'!N153/'Indicator Data'!$CB153)</f>
        <v>0</v>
      </c>
      <c r="BB150" s="55">
        <f t="shared" si="258"/>
        <v>0</v>
      </c>
      <c r="BC150" s="55">
        <f t="shared" si="259"/>
        <v>0</v>
      </c>
      <c r="BD150" s="55">
        <f>IF('Indicator Data'!O153="No data","x",ROUND(IF('Indicator Data'!O153=0,0,IF(LOG('Indicator Data'!O153)&gt;BD$195,10,IF(LOG('Indicator Data'!O153)&lt;BD$194,0,10-(BD$195-LOG('Indicator Data'!O153))/(BD$195-BD$194)*10))),1))</f>
        <v>0</v>
      </c>
      <c r="BE150" s="56">
        <f>IF(BD150="x","x",'Indicator Data'!O153/'Indicator Data'!$CB153)</f>
        <v>0</v>
      </c>
      <c r="BF150" s="55">
        <f t="shared" si="260"/>
        <v>0</v>
      </c>
      <c r="BG150" s="55">
        <f t="shared" si="261"/>
        <v>0</v>
      </c>
      <c r="BH150" s="55">
        <f>IF('Indicator Data'!P153="No data","x",ROUND(IF('Indicator Data'!P153=0,0,IF(LOG('Indicator Data'!P153)&gt;BH$195,10,IF(LOG('Indicator Data'!P153)&lt;BH$194,0,10-(BH$195-LOG('Indicator Data'!P153))/(BH$195-BH$194)*10))),1))</f>
        <v>5.7</v>
      </c>
      <c r="BI150" s="56">
        <f>IF(BH150="x","x",'Indicator Data'!P153/'Indicator Data'!$CB153)</f>
        <v>0.1448092202906317</v>
      </c>
      <c r="BJ150" s="55">
        <f t="shared" si="262"/>
        <v>10</v>
      </c>
      <c r="BK150" s="55">
        <f t="shared" si="263"/>
        <v>8.6999999999999993</v>
      </c>
      <c r="BL150" s="55">
        <f t="shared" si="264"/>
        <v>4.3</v>
      </c>
      <c r="BM150" s="55">
        <f>ROUND(IF('Indicator Data'!Q153=0,0,IF(LOG('Indicator Data'!Q153)&gt;BM$195,10,IF(LOG('Indicator Data'!Q153)&lt;BM$194,0,10-(BM$195-LOG('Indicator Data'!Q153))/(BM$195-BM$194)*10))),1)</f>
        <v>6.1</v>
      </c>
      <c r="BN150" s="55">
        <f>ROUND(IF('Indicator Data'!R153=0,0,IF(LOG('Indicator Data'!R153)&gt;BN$195,10,IF(LOG('Indicator Data'!R153)&lt;BN$194,0,10-(BN$195-LOG('Indicator Data'!R153))/(BN$195-BN$194)*10))),1)</f>
        <v>0</v>
      </c>
      <c r="BO150" s="55">
        <f t="shared" si="265"/>
        <v>2.0333333333333332</v>
      </c>
      <c r="BP150" s="56">
        <f>'Indicator Data'!Q153/'Indicator Data'!$CB153</f>
        <v>0.90360610263522889</v>
      </c>
      <c r="BQ150" s="56">
        <f>'Indicator Data'!R153/'Indicator Data'!$CB153</f>
        <v>0</v>
      </c>
      <c r="BR150" s="55">
        <f t="shared" si="240"/>
        <v>9</v>
      </c>
      <c r="BS150" s="55">
        <f t="shared" si="241"/>
        <v>0</v>
      </c>
      <c r="BT150" s="55">
        <f t="shared" si="242"/>
        <v>3</v>
      </c>
      <c r="BU150" s="55">
        <f t="shared" si="266"/>
        <v>2.5</v>
      </c>
      <c r="BV150" s="55">
        <f>ROUND(IF('Indicator Data'!S153=0,0,IF(LOG('Indicator Data'!S153)&gt;BV$195,10,IF(LOG('Indicator Data'!S153)&lt;BV$194,0,10-(BV$195-LOG('Indicator Data'!S153))/(BV$195-BV$194)*10))),1)</f>
        <v>0</v>
      </c>
      <c r="BW150" s="55">
        <f>ROUND(IF('Indicator Data'!T153=0,0,IF(LOG('Indicator Data'!T153)&gt;BW$195,10,IF(LOG('Indicator Data'!T153)&lt;BW$194,0,10-(BW$195-LOG('Indicator Data'!T153))/(BW$195-BW$194)*10))),1)</f>
        <v>6</v>
      </c>
      <c r="BX150" s="55">
        <f t="shared" si="267"/>
        <v>4</v>
      </c>
      <c r="BY150" s="56">
        <f>'Indicator Data'!S153/'Indicator Data'!$CB153</f>
        <v>0</v>
      </c>
      <c r="BZ150" s="56">
        <f>'Indicator Data'!T153/'Indicator Data'!$CB153</f>
        <v>0.86648909343084102</v>
      </c>
      <c r="CA150" s="55">
        <f t="shared" si="243"/>
        <v>0</v>
      </c>
      <c r="CB150" s="55">
        <f t="shared" si="244"/>
        <v>8.6999999999999993</v>
      </c>
      <c r="CC150" s="55">
        <f t="shared" si="268"/>
        <v>5.8</v>
      </c>
      <c r="CD150" s="55">
        <f t="shared" si="269"/>
        <v>5</v>
      </c>
      <c r="CE150" s="55">
        <f t="shared" si="270"/>
        <v>3.9</v>
      </c>
      <c r="CF150" s="55">
        <f>ROUND(IF('Indicator Data'!U153=0,0,IF(LOG('Indicator Data'!U153)&gt;CF$195,10,IF(LOG('Indicator Data'!U153)&lt;CF$194,0,10-(CF$195-LOG('Indicator Data'!U153))/(CF$195-CF$194)*10))),1)</f>
        <v>5.5</v>
      </c>
      <c r="CG150" s="56">
        <f>'Indicator Data'!U153/'Indicator Data'!$CB153</f>
        <v>0.35476295549111081</v>
      </c>
      <c r="CH150" s="55">
        <f t="shared" si="245"/>
        <v>3.9</v>
      </c>
      <c r="CI150" s="55">
        <f t="shared" si="271"/>
        <v>4.8</v>
      </c>
      <c r="CJ150" s="55">
        <f>ROUND(IF('Indicator Data'!V153=0,0,IF(LOG('Indicator Data'!V153)&gt;CJ$195,10,IF(LOG('Indicator Data'!V153)&lt;CJ$194,0,10-(CJ$195-LOG('Indicator Data'!V153))/(CJ$195-CJ$194)*10))),1)</f>
        <v>5.4</v>
      </c>
      <c r="CK150" s="56">
        <f>IF('Indicator Data'!V153/'Indicator Data'!$CB153&gt;1,1,'Indicator Data'!V153/'Indicator Data'!$CB153)</f>
        <v>0.31900008819873493</v>
      </c>
      <c r="CL150" s="55">
        <f t="shared" si="246"/>
        <v>3.2</v>
      </c>
      <c r="CM150" s="55">
        <f t="shared" si="272"/>
        <v>4.4000000000000004</v>
      </c>
      <c r="CN150" s="55">
        <f>ROUND(IF('Indicator Data'!W153=0,0,IF(LOG('Indicator Data'!W153)&gt;CN$195,10,IF(LOG('Indicator Data'!W153)&lt;CN$194,0,10-(CN$195-LOG('Indicator Data'!W153))/(CN$195-CN$194)*10))),1)</f>
        <v>6</v>
      </c>
      <c r="CO150" s="56">
        <f>'Indicator Data'!W153/'Indicator Data'!$CB153</f>
        <v>0.89678721716471232</v>
      </c>
      <c r="CP150" s="55">
        <f t="shared" si="247"/>
        <v>9</v>
      </c>
      <c r="CQ150" s="55">
        <f t="shared" si="273"/>
        <v>7.8</v>
      </c>
      <c r="CR150" s="55">
        <f t="shared" si="248"/>
        <v>5.5</v>
      </c>
      <c r="CS150" s="55">
        <f>IF('Indicator Data'!BR153="No data","x",ROUND(IF('Indicator Data'!BR153&gt;CS$195,0,IF('Indicator Data'!BR153&lt;CS$194,10,(CS$195-'Indicator Data'!BR153)/(CS$195-CS$194)*10)),1))</f>
        <v>6.3</v>
      </c>
      <c r="CT150" s="55">
        <f>IF('Indicator Data'!BS153="No data","x",ROUND(IF('Indicator Data'!BS153&gt;CT$195,0,IF('Indicator Data'!BS153&lt;CT$194,10,(CT$195-'Indicator Data'!BS153)/(CT$195-CT$194)*10)),1))</f>
        <v>2.6</v>
      </c>
      <c r="CU150" s="55">
        <f>IF('Indicator Data'!AC153="No data","x",ROUND(IF('Indicator Data'!AC153&gt;CU$195,0,IF('Indicator Data'!AC153&lt;CU$194,10,(CU$195-'Indicator Data'!AC153)/(CU$195-CU$194)*10)),1))</f>
        <v>5.9</v>
      </c>
      <c r="CV150" s="55">
        <f t="shared" si="249"/>
        <v>4.9000000000000004</v>
      </c>
      <c r="CW150" s="55">
        <f>IF('Indicator Data'!X153="No data","x",ROUND(IF(LOG('Indicator Data'!X153)&gt;CW$195,10,IF(LOG('Indicator Data'!X153)&lt;CW$194,0,10-(CW$195-LOG('Indicator Data'!X153))/(CW$195-CW$194)*10)),1))</f>
        <v>7.8</v>
      </c>
      <c r="CX150" s="55">
        <f>IF('Indicator Data'!Y153="No data","x",ROUND(IF('Indicator Data'!Y153&gt;CX$195,10,IF('Indicator Data'!Y153&lt;CX$194,0,10-(CX$195-'Indicator Data'!Y153)/(CX$195-CX$194)*10)),1))</f>
        <v>6.1</v>
      </c>
      <c r="CY150" s="55">
        <f>IF('Indicator Data'!Z153="No data","x",ROUND(IF('Indicator Data'!Z153&gt;CY$195,10,IF('Indicator Data'!Z153&lt;CY$194,0,10-(CY$195-'Indicator Data'!Z153)/(CY$195-CY$194)*10)),1))</f>
        <v>7.3</v>
      </c>
      <c r="CZ150" s="55">
        <f>IF('Indicator Data'!AA153="No data","x",ROUND(IF('Indicator Data'!AA153&gt;CZ$195,10,IF('Indicator Data'!AA153&lt;CZ$194,0,10-(CZ$195-'Indicator Data'!AA153)/(CZ$195-CZ$194)*10)),1))</f>
        <v>4.5999999999999996</v>
      </c>
      <c r="DA150" s="55">
        <f t="shared" si="274"/>
        <v>6.5</v>
      </c>
      <c r="DB150" s="55">
        <f t="shared" si="275"/>
        <v>6</v>
      </c>
      <c r="DC150" s="55">
        <f>IF('Indicator Data'!AF153="No data","x",ROUND(IF('Indicator Data'!AF153&gt;DC$195,10,IF('Indicator Data'!AF153&lt;DC$194,0,10-(DC$195-'Indicator Data'!AF153)/(DC$195-DC$194)*10)),1))</f>
        <v>9.6</v>
      </c>
      <c r="DD150" s="55">
        <f>IF('Indicator Data'!AG153="No data","x",ROUND(IF('Indicator Data'!AG153&gt;DD$195,10,IF('Indicator Data'!AG153&lt;DD$194,0,10-(DD$195-'Indicator Data'!AG153)/(DD$195-DD$194)*10)),1))</f>
        <v>6.5</v>
      </c>
      <c r="DE150" s="55">
        <f t="shared" si="276"/>
        <v>7</v>
      </c>
      <c r="DF150" s="55">
        <f>IF('Indicator Data'!AB153="No data","x",ROUND(IF('Indicator Data'!AB153&gt;DF$195,10,IF('Indicator Data'!AB153&lt;DF$194,0,10-(DF$195-'Indicator Data'!AB153)/(DF$195-DF$194)*10)),1))</f>
        <v>10</v>
      </c>
      <c r="DG150" s="55">
        <f t="shared" si="277"/>
        <v>6.2</v>
      </c>
      <c r="DH150" s="184">
        <f>IF('Indicator Data'!AD153="No data","x",'Indicator Data'!AD153/'Indicator Data'!$CA153)</f>
        <v>3.0225810051709385E-4</v>
      </c>
      <c r="DI150" s="55">
        <f t="shared" si="278"/>
        <v>7</v>
      </c>
      <c r="DJ150" s="55">
        <f>IF('Indicator Data'!AE153="No data","x",ROUND(IF('Indicator Data'!AE153&gt;DJ$195,0,IF('Indicator Data'!AE153&lt;DJ$194,10,(DJ$195-'Indicator Data'!AE153)/(DJ$195-DJ$194)*10)),1))</f>
        <v>10</v>
      </c>
      <c r="DK150" s="55">
        <f t="shared" si="279"/>
        <v>8.5</v>
      </c>
      <c r="DL150" s="55">
        <f t="shared" si="280"/>
        <v>7.2</v>
      </c>
      <c r="DM150" s="57">
        <f t="shared" si="250"/>
        <v>5.9</v>
      </c>
      <c r="DN150" s="58">
        <f t="shared" si="251"/>
        <v>1.3</v>
      </c>
      <c r="DO150" s="55">
        <f>ROUND(IF('Indicator Data'!AH153=0,0,IF('Indicator Data'!AH153&gt;DO$195,10,IF('Indicator Data'!AH153&lt;DO$194,0,10-(DO$195-'Indicator Data'!AH153)/(DO$195-DO$194)*10))),1)</f>
        <v>0</v>
      </c>
      <c r="DP150" s="55">
        <f>ROUND(IF('Indicator Data'!AI153=0,0,IF(LOG('Indicator Data'!AI153)&gt;LOG(DP$195),10,IF(LOG('Indicator Data'!AI153)&lt;LOG(DP$194),0,10-(LOG(DP$195)-LOG('Indicator Data'!AI153))/(LOG(DP$195)-LOG(DP$194))*10))),1)</f>
        <v>0</v>
      </c>
      <c r="DQ150" s="57">
        <f t="shared" si="252"/>
        <v>0</v>
      </c>
      <c r="DR150" s="55">
        <f>'Indicator Data'!AJ153</f>
        <v>0</v>
      </c>
      <c r="DS150" s="55">
        <f>'Indicator Data'!AK153</f>
        <v>0</v>
      </c>
      <c r="DT150" s="57">
        <f t="shared" si="253"/>
        <v>0</v>
      </c>
      <c r="DU150" s="58">
        <f t="shared" si="254"/>
        <v>0</v>
      </c>
      <c r="DV150" s="15"/>
      <c r="DW150" s="103"/>
    </row>
    <row r="151" spans="1:128" s="4" customFormat="1" x14ac:dyDescent="0.25">
      <c r="A151" s="121" t="str">
        <f>'Indicator Data'!A154</f>
        <v>Saudi Arabia</v>
      </c>
      <c r="B151" s="59" t="str">
        <f>'Indicator Data'!B154</f>
        <v>SAU</v>
      </c>
      <c r="C151" s="55">
        <f>ROUND(IF('Indicator Data'!C154=0,0.1,IF(LOG('Indicator Data'!C154)&gt;C$195,10,IF(LOG('Indicator Data'!C154)&lt;C$194,0,10-(C$195-LOG('Indicator Data'!C154))/(C$195-C$194)*10))),1)</f>
        <v>6</v>
      </c>
      <c r="D151" s="55">
        <f>ROUND(IF('Indicator Data'!D154=0,0.1,IF(LOG('Indicator Data'!D154)&gt;D$195,10,IF(LOG('Indicator Data'!D154)&lt;D$194,0,10-(D$195-LOG('Indicator Data'!D154))/(D$195-D$194)*10))),1)</f>
        <v>1.1000000000000001</v>
      </c>
      <c r="E151" s="55">
        <f t="shared" si="214"/>
        <v>4</v>
      </c>
      <c r="F151" s="55">
        <f>IF('Indicator Data'!E154="No data",0.1,(ROUND(IF('Indicator Data'!E154=0,0,IF(LOG('Indicator Data'!E154)&gt;F$195,10,IF(LOG('Indicator Data'!E154)&lt;F$194,0,10-(F$195-LOG('Indicator Data'!E154))/(F$195-F$194)*10))),1)))</f>
        <v>6</v>
      </c>
      <c r="G151" s="55">
        <f>ROUND(IF('Indicator Data'!F154=0,0,IF(LOG('Indicator Data'!F154)&gt;G$195,10,IF(LOG('Indicator Data'!F154)&lt;G$194,0,10-(G$195-LOG('Indicator Data'!F154))/(G$195-G$194)*10))),1)</f>
        <v>0</v>
      </c>
      <c r="H151" s="55">
        <f>ROUND(IF('Indicator Data'!G154=0,0,IF(LOG('Indicator Data'!G154)&gt;H$195,10,IF(LOG('Indicator Data'!G154)&lt;H$194,0,10-(H$195-LOG('Indicator Data'!G154))/(H$195-H$194)*10))),1)</f>
        <v>0</v>
      </c>
      <c r="I151" s="55">
        <f>ROUND(IF('Indicator Data'!H154=0,0,IF(LOG('Indicator Data'!H154)&gt;I$195,10,IF(LOG('Indicator Data'!H154)&lt;I$194,0,10-(I$195-LOG('Indicator Data'!H154))/(I$195-I$194)*10))),1)</f>
        <v>0</v>
      </c>
      <c r="J151" s="55">
        <f t="shared" si="215"/>
        <v>0</v>
      </c>
      <c r="K151" s="55">
        <f>ROUND(IF('Indicator Data'!I154=0,0,IF(LOG('Indicator Data'!I154)&gt;K$195,10,IF(LOG('Indicator Data'!I154)&lt;K$194,0,10-(K$195-LOG('Indicator Data'!I154))/(K$195-K$194)*10))),1)</f>
        <v>0</v>
      </c>
      <c r="L151" s="55">
        <f t="shared" si="216"/>
        <v>0</v>
      </c>
      <c r="M151" s="55">
        <f>ROUND(IF('Indicator Data'!J154=0,0,IF(LOG('Indicator Data'!J154)&gt;M$195,10,IF(LOG('Indicator Data'!J154)&lt;M$194,0,10-(M$195-LOG('Indicator Data'!J154))/(M$195-M$194)*10))),1)</f>
        <v>0</v>
      </c>
      <c r="N151" s="56">
        <f>'Indicator Data'!C154/'Indicator Data'!$CB154</f>
        <v>8.032614519816926E-5</v>
      </c>
      <c r="O151" s="56">
        <f>'Indicator Data'!D154/'Indicator Data'!$CB154</f>
        <v>6.751498396100136E-7</v>
      </c>
      <c r="P151" s="56">
        <f>IF(F151=0.1,"x",'Indicator Data'!E154/'Indicator Data'!$CB154)</f>
        <v>7.6162084179149769E-4</v>
      </c>
      <c r="Q151" s="56">
        <f>'Indicator Data'!F154/'Indicator Data'!$CB154</f>
        <v>0</v>
      </c>
      <c r="R151" s="56">
        <f>'Indicator Data'!G154/'Indicator Data'!$CB154</f>
        <v>0</v>
      </c>
      <c r="S151" s="56">
        <f>'Indicator Data'!H154/'Indicator Data'!$CB154</f>
        <v>0</v>
      </c>
      <c r="T151" s="56">
        <f>'Indicator Data'!I154/'Indicator Data'!$CB154</f>
        <v>0</v>
      </c>
      <c r="U151" s="56">
        <f>'Indicator Data'!J154/'Indicator Data'!$CB154</f>
        <v>0</v>
      </c>
      <c r="V151" s="55">
        <f t="shared" si="217"/>
        <v>0.4</v>
      </c>
      <c r="W151" s="55">
        <f t="shared" si="218"/>
        <v>0</v>
      </c>
      <c r="X151" s="55">
        <f t="shared" si="219"/>
        <v>0.2</v>
      </c>
      <c r="Y151" s="55">
        <f t="shared" si="220"/>
        <v>0.5</v>
      </c>
      <c r="Z151" s="55">
        <f t="shared" si="221"/>
        <v>0</v>
      </c>
      <c r="AA151" s="55">
        <f t="shared" si="222"/>
        <v>0</v>
      </c>
      <c r="AB151" s="55">
        <f t="shared" si="223"/>
        <v>0</v>
      </c>
      <c r="AC151" s="55">
        <f t="shared" si="224"/>
        <v>0</v>
      </c>
      <c r="AD151" s="55">
        <f t="shared" si="225"/>
        <v>0</v>
      </c>
      <c r="AE151" s="55">
        <f t="shared" si="226"/>
        <v>0</v>
      </c>
      <c r="AF151" s="55">
        <f t="shared" si="227"/>
        <v>0</v>
      </c>
      <c r="AG151" s="55">
        <f>ROUND(IF('Indicator Data'!K154=0,0,IF('Indicator Data'!K154&gt;AG$195,10,IF('Indicator Data'!K154&lt;AG$194,0,10-(AG$195-'Indicator Data'!K154)/(AG$195-AG$194)*10))),1)</f>
        <v>0</v>
      </c>
      <c r="AH151" s="55">
        <f t="shared" si="228"/>
        <v>3.2</v>
      </c>
      <c r="AI151" s="55">
        <f t="shared" si="229"/>
        <v>0.6</v>
      </c>
      <c r="AJ151" s="55">
        <f t="shared" si="230"/>
        <v>0</v>
      </c>
      <c r="AK151" s="55">
        <f t="shared" si="231"/>
        <v>0</v>
      </c>
      <c r="AL151" s="55">
        <f t="shared" si="232"/>
        <v>0</v>
      </c>
      <c r="AM151" s="55">
        <f t="shared" si="233"/>
        <v>0</v>
      </c>
      <c r="AN151" s="55">
        <f t="shared" si="234"/>
        <v>0</v>
      </c>
      <c r="AO151" s="183">
        <f t="shared" si="235"/>
        <v>2.2999999999999998</v>
      </c>
      <c r="AP151" s="183">
        <f t="shared" si="255"/>
        <v>3.7</v>
      </c>
      <c r="AQ151" s="183">
        <f t="shared" si="236"/>
        <v>0</v>
      </c>
      <c r="AR151" s="183">
        <f t="shared" si="237"/>
        <v>0</v>
      </c>
      <c r="AS151" s="55">
        <f t="shared" si="238"/>
        <v>0</v>
      </c>
      <c r="AT151" s="55">
        <f>IF('Indicator Data'!L154="No data","x",IF('Indicator Data'!CC154&lt;1000,"x",ROUND((IF('Indicator Data'!L154&gt;AT$195,10,IF('Indicator Data'!L154&lt;AT$194,0,10-(AT$195-'Indicator Data'!L154)/(AT$195-AT$194)*10))),1)))</f>
        <v>8.1</v>
      </c>
      <c r="AU151" s="183">
        <f t="shared" si="239"/>
        <v>4.0999999999999996</v>
      </c>
      <c r="AV151" s="55">
        <f>IF('Indicator Data'!M154="No data","x",ROUND(IF('Indicator Data'!M154=0,0,IF(LOG('Indicator Data'!M154)&gt;AV$195,10,IF(LOG('Indicator Data'!M154)&lt;AV$194,0,10-(AV$195-LOG('Indicator Data'!M154))/(AV$195-AV$194)*10))),1))</f>
        <v>9</v>
      </c>
      <c r="AW151" s="56">
        <f>IF(AV151="x","x",'Indicator Data'!M154/'Indicator Data'!$CB154)</f>
        <v>0.61335596329065589</v>
      </c>
      <c r="AX151" s="55">
        <f t="shared" si="256"/>
        <v>6.8</v>
      </c>
      <c r="AY151" s="55">
        <f t="shared" si="257"/>
        <v>8.1</v>
      </c>
      <c r="AZ151" s="55" t="str">
        <f>IF('Indicator Data'!N154="No data","x",ROUND(IF('Indicator Data'!N154=0,0,IF(LOG('Indicator Data'!N154)&gt;AZ$195,10,IF(LOG('Indicator Data'!N154)&lt;AZ$194,0,10-(AZ$195-LOG('Indicator Data'!N154))/(AZ$195-AZ$194)*10))),1))</f>
        <v>x</v>
      </c>
      <c r="BA151" s="56" t="str">
        <f>IF(AZ151="x","x",'Indicator Data'!N154/'Indicator Data'!$CB154)</f>
        <v>x</v>
      </c>
      <c r="BB151" s="55" t="str">
        <f t="shared" si="258"/>
        <v>x</v>
      </c>
      <c r="BC151" s="55" t="str">
        <f t="shared" si="259"/>
        <v>x</v>
      </c>
      <c r="BD151" s="55" t="str">
        <f>IF('Indicator Data'!O154="No data","x",ROUND(IF('Indicator Data'!O154=0,0,IF(LOG('Indicator Data'!O154)&gt;BD$195,10,IF(LOG('Indicator Data'!O154)&lt;BD$194,0,10-(BD$195-LOG('Indicator Data'!O154))/(BD$195-BD$194)*10))),1))</f>
        <v>x</v>
      </c>
      <c r="BE151" s="56" t="str">
        <f>IF(BD151="x","x",'Indicator Data'!O154/'Indicator Data'!$CB154)</f>
        <v>x</v>
      </c>
      <c r="BF151" s="55" t="str">
        <f t="shared" si="260"/>
        <v>x</v>
      </c>
      <c r="BG151" s="55" t="str">
        <f t="shared" si="261"/>
        <v>x</v>
      </c>
      <c r="BH151" s="55" t="str">
        <f>IF('Indicator Data'!P154="No data","x",ROUND(IF('Indicator Data'!P154=0,0,IF(LOG('Indicator Data'!P154)&gt;BH$195,10,IF(LOG('Indicator Data'!P154)&lt;BH$194,0,10-(BH$195-LOG('Indicator Data'!P154))/(BH$195-BH$194)*10))),1))</f>
        <v>x</v>
      </c>
      <c r="BI151" s="56" t="str">
        <f>IF(BH151="x","x",'Indicator Data'!P154/'Indicator Data'!$CB154)</f>
        <v>x</v>
      </c>
      <c r="BJ151" s="55" t="str">
        <f t="shared" si="262"/>
        <v>x</v>
      </c>
      <c r="BK151" s="55" t="str">
        <f t="shared" si="263"/>
        <v>x</v>
      </c>
      <c r="BL151" s="55">
        <f t="shared" si="264"/>
        <v>8.1</v>
      </c>
      <c r="BM151" s="55">
        <f>ROUND(IF('Indicator Data'!Q154=0,0,IF(LOG('Indicator Data'!Q154)&gt;BM$195,10,IF(LOG('Indicator Data'!Q154)&lt;BM$194,0,10-(BM$195-LOG('Indicator Data'!Q154))/(BM$195-BM$194)*10))),1)</f>
        <v>6.4</v>
      </c>
      <c r="BN151" s="55">
        <f>ROUND(IF('Indicator Data'!R154=0,0,IF(LOG('Indicator Data'!R154)&gt;BN$195,10,IF(LOG('Indicator Data'!R154)&lt;BN$194,0,10-(BN$195-LOG('Indicator Data'!R154))/(BN$195-BN$194)*10))),1)</f>
        <v>0</v>
      </c>
      <c r="BO151" s="55">
        <f t="shared" si="265"/>
        <v>2.1333333333333333</v>
      </c>
      <c r="BP151" s="56">
        <f>'Indicator Data'!Q154/'Indicator Data'!$CB154</f>
        <v>1.0263549884841553E-2</v>
      </c>
      <c r="BQ151" s="56">
        <f>'Indicator Data'!R154/'Indicator Data'!$CB154</f>
        <v>0</v>
      </c>
      <c r="BR151" s="55">
        <f t="shared" si="240"/>
        <v>0.1</v>
      </c>
      <c r="BS151" s="55">
        <f t="shared" si="241"/>
        <v>0</v>
      </c>
      <c r="BT151" s="55">
        <f t="shared" si="242"/>
        <v>3.3333333333333333E-2</v>
      </c>
      <c r="BU151" s="55">
        <f t="shared" si="266"/>
        <v>1.1000000000000001</v>
      </c>
      <c r="BV151" s="55">
        <f>ROUND(IF('Indicator Data'!S154=0,0,IF(LOG('Indicator Data'!S154)&gt;BV$195,10,IF(LOG('Indicator Data'!S154)&lt;BV$194,0,10-(BV$195-LOG('Indicator Data'!S154))/(BV$195-BV$194)*10))),1)</f>
        <v>7.3</v>
      </c>
      <c r="BW151" s="55">
        <f>ROUND(IF('Indicator Data'!T154=0,0,IF(LOG('Indicator Data'!T154)&gt;BW$195,10,IF(LOG('Indicator Data'!T154)&lt;BW$194,0,10-(BW$195-LOG('Indicator Data'!T154))/(BW$195-BW$194)*10))),1)</f>
        <v>6.8</v>
      </c>
      <c r="BX151" s="55">
        <f t="shared" si="267"/>
        <v>6.9666666666666659</v>
      </c>
      <c r="BY151" s="56">
        <f>'Indicator Data'!S154/'Indicator Data'!$CB154</f>
        <v>4.0382902827075143E-2</v>
      </c>
      <c r="BZ151" s="56">
        <f>'Indicator Data'!T154/'Indicator Data'!$CB154</f>
        <v>1.9318765687559178E-2</v>
      </c>
      <c r="CA151" s="55">
        <f t="shared" si="243"/>
        <v>0.7</v>
      </c>
      <c r="CB151" s="55">
        <f t="shared" si="244"/>
        <v>0.2</v>
      </c>
      <c r="CC151" s="55">
        <f t="shared" si="268"/>
        <v>0.36666666666666664</v>
      </c>
      <c r="CD151" s="55">
        <f t="shared" si="269"/>
        <v>4.4000000000000004</v>
      </c>
      <c r="CE151" s="55">
        <f t="shared" si="270"/>
        <v>2.9</v>
      </c>
      <c r="CF151" s="55">
        <f>ROUND(IF('Indicator Data'!U154=0,0,IF(LOG('Indicator Data'!U154)&gt;CF$195,10,IF(LOG('Indicator Data'!U154)&lt;CF$194,0,10-(CF$195-LOG('Indicator Data'!U154))/(CF$195-CF$194)*10))),1)</f>
        <v>8.1999999999999993</v>
      </c>
      <c r="CG151" s="56">
        <f>'Indicator Data'!U154/'Indicator Data'!$CB154</f>
        <v>0.16756374157206469</v>
      </c>
      <c r="CH151" s="55">
        <f t="shared" si="245"/>
        <v>1.9</v>
      </c>
      <c r="CI151" s="55">
        <f t="shared" si="271"/>
        <v>5.9</v>
      </c>
      <c r="CJ151" s="55">
        <f>ROUND(IF('Indicator Data'!V154=0,0,IF(LOG('Indicator Data'!V154)&gt;CJ$195,10,IF(LOG('Indicator Data'!V154)&lt;CJ$194,0,10-(CJ$195-LOG('Indicator Data'!V154))/(CJ$195-CJ$194)*10))),1)</f>
        <v>9</v>
      </c>
      <c r="CK151" s="56">
        <f>IF('Indicator Data'!V154/'Indicator Data'!$CB154&gt;1,1,'Indicator Data'!V154/'Indicator Data'!$CB154)</f>
        <v>0.6019213878206936</v>
      </c>
      <c r="CL151" s="55">
        <f t="shared" si="246"/>
        <v>6</v>
      </c>
      <c r="CM151" s="55">
        <f t="shared" si="272"/>
        <v>7.8</v>
      </c>
      <c r="CN151" s="55">
        <f>ROUND(IF('Indicator Data'!W154=0,0,IF(LOG('Indicator Data'!W154)&gt;CN$195,10,IF(LOG('Indicator Data'!W154)&lt;CN$194,0,10-(CN$195-LOG('Indicator Data'!W154))/(CN$195-CN$194)*10))),1)</f>
        <v>8.6</v>
      </c>
      <c r="CO151" s="56">
        <f>'Indicator Data'!W154/'Indicator Data'!$CB154</f>
        <v>0.32657929048691736</v>
      </c>
      <c r="CP151" s="55">
        <f t="shared" si="247"/>
        <v>3.3</v>
      </c>
      <c r="CQ151" s="55">
        <f t="shared" si="273"/>
        <v>6.7</v>
      </c>
      <c r="CR151" s="55">
        <f t="shared" si="248"/>
        <v>6.1</v>
      </c>
      <c r="CS151" s="55">
        <f>IF('Indicator Data'!BR154="No data","x",ROUND(IF('Indicator Data'!BR154&gt;CS$195,0,IF('Indicator Data'!BR154&lt;CS$194,10,(CS$195-'Indicator Data'!BR154)/(CS$195-CS$194)*10)),1))</f>
        <v>0</v>
      </c>
      <c r="CT151" s="55">
        <f>IF('Indicator Data'!BS154="No data","x",ROUND(IF('Indicator Data'!BS154&gt;CT$195,0,IF('Indicator Data'!BS154&lt;CT$194,10,(CT$195-'Indicator Data'!BS154)/(CT$195-CT$194)*10)),1))</f>
        <v>0</v>
      </c>
      <c r="CU151" s="55" t="str">
        <f>IF('Indicator Data'!AC154="No data","x",ROUND(IF('Indicator Data'!AC154&gt;CU$195,0,IF('Indicator Data'!AC154&lt;CU$194,10,(CU$195-'Indicator Data'!AC154)/(CU$195-CU$194)*10)),1))</f>
        <v>x</v>
      </c>
      <c r="CV151" s="55">
        <f t="shared" si="249"/>
        <v>0</v>
      </c>
      <c r="CW151" s="55">
        <f>IF('Indicator Data'!X154="No data","x",ROUND(IF(LOG('Indicator Data'!X154)&gt;CW$195,10,IF(LOG('Indicator Data'!X154)&lt;CW$194,0,10-(CW$195-LOG('Indicator Data'!X154))/(CW$195-CW$194)*10)),1))</f>
        <v>4</v>
      </c>
      <c r="CX151" s="55">
        <f>IF('Indicator Data'!Y154="No data","x",ROUND(IF('Indicator Data'!Y154&gt;CX$195,10,IF('Indicator Data'!Y154&lt;CX$194,0,10-(CX$195-'Indicator Data'!Y154)/(CX$195-CX$194)*10)),1))</f>
        <v>4.0999999999999996</v>
      </c>
      <c r="CY151" s="55">
        <f>IF('Indicator Data'!Z154="No data","x",ROUND(IF('Indicator Data'!Z154&gt;CY$195,10,IF('Indicator Data'!Z154&lt;CY$194,0,10-(CY$195-'Indicator Data'!Z154)/(CY$195-CY$194)*10)),1))</f>
        <v>8.4</v>
      </c>
      <c r="CZ151" s="55" t="str">
        <f>IF('Indicator Data'!AA154="No data","x",ROUND(IF('Indicator Data'!AA154&gt;CZ$195,10,IF('Indicator Data'!AA154&lt;CZ$194,0,10-(CZ$195-'Indicator Data'!AA154)/(CZ$195-CZ$194)*10)),1))</f>
        <v>x</v>
      </c>
      <c r="DA151" s="55">
        <f t="shared" si="274"/>
        <v>5.5</v>
      </c>
      <c r="DB151" s="55">
        <f t="shared" si="275"/>
        <v>3.7</v>
      </c>
      <c r="DC151" s="55">
        <f>IF('Indicator Data'!AF154="No data","x",ROUND(IF('Indicator Data'!AF154&gt;DC$195,10,IF('Indicator Data'!AF154&lt;DC$194,0,10-(DC$195-'Indicator Data'!AF154)/(DC$195-DC$194)*10)),1))</f>
        <v>2</v>
      </c>
      <c r="DD151" s="55">
        <f>IF('Indicator Data'!AG154="No data","x",ROUND(IF('Indicator Data'!AG154&gt;DD$195,10,IF('Indicator Data'!AG154&lt;DD$194,0,10-(DD$195-'Indicator Data'!AG154)/(DD$195-DD$194)*10)),1))</f>
        <v>2.5</v>
      </c>
      <c r="DE151" s="55">
        <f t="shared" si="276"/>
        <v>4.2</v>
      </c>
      <c r="DF151" s="55">
        <f>IF('Indicator Data'!AB154="No data","x",ROUND(IF('Indicator Data'!AB154&gt;DF$195,10,IF('Indicator Data'!AB154&lt;DF$194,0,10-(DF$195-'Indicator Data'!AB154)/(DF$195-DF$194)*10)),1))</f>
        <v>0</v>
      </c>
      <c r="DG151" s="55">
        <f t="shared" si="277"/>
        <v>0</v>
      </c>
      <c r="DH151" s="184">
        <f>IF('Indicator Data'!AD154="No data","x",'Indicator Data'!AD154/'Indicator Data'!$CA154)</f>
        <v>8.5355283268797442E-5</v>
      </c>
      <c r="DI151" s="55">
        <f t="shared" si="278"/>
        <v>9.1</v>
      </c>
      <c r="DJ151" s="55">
        <f>IF('Indicator Data'!AE154="No data","x",ROUND(IF('Indicator Data'!AE154&gt;DJ$195,0,IF('Indicator Data'!AE154&lt;DJ$194,10,(DJ$195-'Indicator Data'!AE154)/(DJ$195-DJ$194)*10)),1))</f>
        <v>2</v>
      </c>
      <c r="DK151" s="55">
        <f t="shared" si="279"/>
        <v>5.6</v>
      </c>
      <c r="DL151" s="55">
        <f t="shared" si="280"/>
        <v>3.3</v>
      </c>
      <c r="DM151" s="57">
        <f t="shared" si="250"/>
        <v>5.7</v>
      </c>
      <c r="DN151" s="58">
        <f t="shared" si="251"/>
        <v>2.9</v>
      </c>
      <c r="DO151" s="55">
        <f>ROUND(IF('Indicator Data'!AH154=0,0,IF('Indicator Data'!AH154&gt;DO$195,10,IF('Indicator Data'!AH154&lt;DO$194,0,10-(DO$195-'Indicator Data'!AH154)/(DO$195-DO$194)*10))),1)</f>
        <v>6</v>
      </c>
      <c r="DP151" s="55">
        <f>ROUND(IF('Indicator Data'!AI154=0,0,IF(LOG('Indicator Data'!AI154)&gt;LOG(DP$195),10,IF(LOG('Indicator Data'!AI154)&lt;LOG(DP$194),0,10-(LOG(DP$195)-LOG('Indicator Data'!AI154))/(LOG(DP$195)-LOG(DP$194))*10))),1)</f>
        <v>7.2</v>
      </c>
      <c r="DQ151" s="57">
        <f t="shared" si="252"/>
        <v>6.6</v>
      </c>
      <c r="DR151" s="55">
        <f>'Indicator Data'!AJ154</f>
        <v>0</v>
      </c>
      <c r="DS151" s="55">
        <f>'Indicator Data'!AK154</f>
        <v>0</v>
      </c>
      <c r="DT151" s="57">
        <f t="shared" si="253"/>
        <v>0</v>
      </c>
      <c r="DU151" s="58">
        <f t="shared" si="254"/>
        <v>4.5999999999999996</v>
      </c>
      <c r="DV151" s="15"/>
      <c r="DW151" s="103"/>
    </row>
    <row r="152" spans="1:128" s="4" customFormat="1" x14ac:dyDescent="0.25">
      <c r="A152" s="121" t="str">
        <f>'Indicator Data'!A155</f>
        <v>Senegal</v>
      </c>
      <c r="B152" s="59" t="str">
        <f>'Indicator Data'!B155</f>
        <v>SEN</v>
      </c>
      <c r="C152" s="55">
        <f>ROUND(IF('Indicator Data'!C155=0,0.1,IF(LOG('Indicator Data'!C155)&gt;C$195,10,IF(LOG('Indicator Data'!C155)&lt;C$194,0,10-(C$195-LOG('Indicator Data'!C155))/(C$195-C$194)*10))),1)</f>
        <v>0.1</v>
      </c>
      <c r="D152" s="55">
        <f>ROUND(IF('Indicator Data'!D155=0,0.1,IF(LOG('Indicator Data'!D155)&gt;D$195,10,IF(LOG('Indicator Data'!D155)&lt;D$194,0,10-(D$195-LOG('Indicator Data'!D155))/(D$195-D$194)*10))),1)</f>
        <v>0.1</v>
      </c>
      <c r="E152" s="55">
        <f t="shared" si="214"/>
        <v>0.1</v>
      </c>
      <c r="F152" s="55">
        <f>IF('Indicator Data'!E155="No data",0.1,(ROUND(IF('Indicator Data'!E155=0,0,IF(LOG('Indicator Data'!E155)&gt;F$195,10,IF(LOG('Indicator Data'!E155)&lt;F$194,0,10-(F$195-LOG('Indicator Data'!E155))/(F$195-F$194)*10))),1)))</f>
        <v>6.7</v>
      </c>
      <c r="G152" s="55">
        <f>ROUND(IF('Indicator Data'!F155=0,0,IF(LOG('Indicator Data'!F155)&gt;G$195,10,IF(LOG('Indicator Data'!F155)&lt;G$194,0,10-(G$195-LOG('Indicator Data'!F155))/(G$195-G$194)*10))),1)</f>
        <v>6.1</v>
      </c>
      <c r="H152" s="55">
        <f>ROUND(IF('Indicator Data'!G155=0,0,IF(LOG('Indicator Data'!G155)&gt;H$195,10,IF(LOG('Indicator Data'!G155)&lt;H$194,0,10-(H$195-LOG('Indicator Data'!G155))/(H$195-H$194)*10))),1)</f>
        <v>0</v>
      </c>
      <c r="I152" s="55">
        <f>ROUND(IF('Indicator Data'!H155=0,0,IF(LOG('Indicator Data'!H155)&gt;I$195,10,IF(LOG('Indicator Data'!H155)&lt;I$194,0,10-(I$195-LOG('Indicator Data'!H155))/(I$195-I$194)*10))),1)</f>
        <v>0</v>
      </c>
      <c r="J152" s="55">
        <f t="shared" si="215"/>
        <v>0</v>
      </c>
      <c r="K152" s="55">
        <f>ROUND(IF('Indicator Data'!I155=0,0,IF(LOG('Indicator Data'!I155)&gt;K$195,10,IF(LOG('Indicator Data'!I155)&lt;K$194,0,10-(K$195-LOG('Indicator Data'!I155))/(K$195-K$194)*10))),1)</f>
        <v>0</v>
      </c>
      <c r="L152" s="55">
        <f t="shared" si="216"/>
        <v>0</v>
      </c>
      <c r="M152" s="55">
        <f>ROUND(IF('Indicator Data'!J155=0,0,IF(LOG('Indicator Data'!J155)&gt;M$195,10,IF(LOG('Indicator Data'!J155)&lt;M$194,0,10-(M$195-LOG('Indicator Data'!J155))/(M$195-M$194)*10))),1)</f>
        <v>9.3000000000000007</v>
      </c>
      <c r="N152" s="56">
        <f>'Indicator Data'!C155/'Indicator Data'!$CB155</f>
        <v>0</v>
      </c>
      <c r="O152" s="56">
        <f>'Indicator Data'!D155/'Indicator Data'!$CB155</f>
        <v>0</v>
      </c>
      <c r="P152" s="56">
        <f>IF(F152=0.1,"x",'Indicator Data'!E155/'Indicator Data'!$CB155)</f>
        <v>3.2642930392456481E-3</v>
      </c>
      <c r="Q152" s="56">
        <f>'Indicator Data'!F155/'Indicator Data'!$CB155</f>
        <v>2.8828324129898253E-6</v>
      </c>
      <c r="R152" s="56">
        <f>'Indicator Data'!G155/'Indicator Data'!$CB155</f>
        <v>0</v>
      </c>
      <c r="S152" s="56">
        <f>'Indicator Data'!H155/'Indicator Data'!$CB155</f>
        <v>0</v>
      </c>
      <c r="T152" s="56">
        <f>'Indicator Data'!I155/'Indicator Data'!$CB155</f>
        <v>0</v>
      </c>
      <c r="U152" s="56">
        <f>'Indicator Data'!J155/'Indicator Data'!$CB155</f>
        <v>3.3573860870773861E-3</v>
      </c>
      <c r="V152" s="55">
        <f t="shared" si="217"/>
        <v>0</v>
      </c>
      <c r="W152" s="55">
        <f t="shared" si="218"/>
        <v>0</v>
      </c>
      <c r="X152" s="55">
        <f t="shared" si="219"/>
        <v>0</v>
      </c>
      <c r="Y152" s="55">
        <f t="shared" si="220"/>
        <v>2.2000000000000002</v>
      </c>
      <c r="Z152" s="55">
        <f t="shared" si="221"/>
        <v>6.6</v>
      </c>
      <c r="AA152" s="55">
        <f t="shared" si="222"/>
        <v>0</v>
      </c>
      <c r="AB152" s="55">
        <f t="shared" si="223"/>
        <v>0</v>
      </c>
      <c r="AC152" s="55">
        <f t="shared" si="224"/>
        <v>0</v>
      </c>
      <c r="AD152" s="55">
        <f t="shared" si="225"/>
        <v>0</v>
      </c>
      <c r="AE152" s="55">
        <f t="shared" si="226"/>
        <v>0</v>
      </c>
      <c r="AF152" s="55">
        <f t="shared" si="227"/>
        <v>1.1000000000000001</v>
      </c>
      <c r="AG152" s="55">
        <f>ROUND(IF('Indicator Data'!K155=0,0,IF('Indicator Data'!K155&gt;AG$195,10,IF('Indicator Data'!K155&lt;AG$194,0,10-(AG$195-'Indicator Data'!K155)/(AG$195-AG$194)*10))),1)</f>
        <v>2.9</v>
      </c>
      <c r="AH152" s="55">
        <f t="shared" si="228"/>
        <v>0.1</v>
      </c>
      <c r="AI152" s="55">
        <f t="shared" si="229"/>
        <v>0.1</v>
      </c>
      <c r="AJ152" s="55">
        <f t="shared" si="230"/>
        <v>0</v>
      </c>
      <c r="AK152" s="55">
        <f t="shared" si="231"/>
        <v>0</v>
      </c>
      <c r="AL152" s="55">
        <f t="shared" si="232"/>
        <v>0</v>
      </c>
      <c r="AM152" s="55">
        <f t="shared" si="233"/>
        <v>0</v>
      </c>
      <c r="AN152" s="55">
        <f t="shared" si="234"/>
        <v>6.9</v>
      </c>
      <c r="AO152" s="183">
        <f t="shared" si="235"/>
        <v>0.1</v>
      </c>
      <c r="AP152" s="183">
        <f t="shared" si="255"/>
        <v>4.8</v>
      </c>
      <c r="AQ152" s="183">
        <f t="shared" si="236"/>
        <v>6.4</v>
      </c>
      <c r="AR152" s="183">
        <f t="shared" si="237"/>
        <v>0</v>
      </c>
      <c r="AS152" s="55">
        <f t="shared" si="238"/>
        <v>4.9000000000000004</v>
      </c>
      <c r="AT152" s="55">
        <f>IF('Indicator Data'!L155="No data","x",IF('Indicator Data'!CC155&lt;1000,"x",ROUND((IF('Indicator Data'!L155&gt;AT$195,10,IF('Indicator Data'!L155&lt;AT$194,0,10-(AT$195-'Indicator Data'!L155)/(AT$195-AT$194)*10))),1)))</f>
        <v>10</v>
      </c>
      <c r="AU152" s="183">
        <f t="shared" si="239"/>
        <v>7.5</v>
      </c>
      <c r="AV152" s="55">
        <f>IF('Indicator Data'!M155="No data","x",ROUND(IF('Indicator Data'!M155=0,0,IF(LOG('Indicator Data'!M155)&gt;AV$195,10,IF(LOG('Indicator Data'!M155)&lt;AV$194,0,10-(AV$195-LOG('Indicator Data'!M155))/(AV$195-AV$194)*10))),1))</f>
        <v>8.3000000000000007</v>
      </c>
      <c r="AW152" s="56">
        <f>IF(AV152="x","x",'Indicator Data'!M155/'Indicator Data'!$CB155)</f>
        <v>0.41850334232730579</v>
      </c>
      <c r="AX152" s="55">
        <f t="shared" si="256"/>
        <v>4.7</v>
      </c>
      <c r="AY152" s="55">
        <f t="shared" si="257"/>
        <v>6.9</v>
      </c>
      <c r="AZ152" s="55">
        <f>IF('Indicator Data'!N155="No data","x",ROUND(IF('Indicator Data'!N155=0,0,IF(LOG('Indicator Data'!N155)&gt;AZ$195,10,IF(LOG('Indicator Data'!N155)&lt;AZ$194,0,10-(AZ$195-LOG('Indicator Data'!N155))/(AZ$195-AZ$194)*10))),1))</f>
        <v>0</v>
      </c>
      <c r="BA152" s="56">
        <f>IF(AZ152="x","x",'Indicator Data'!N155/'Indicator Data'!$CB155)</f>
        <v>0</v>
      </c>
      <c r="BB152" s="55">
        <f t="shared" si="258"/>
        <v>0</v>
      </c>
      <c r="BC152" s="55">
        <f t="shared" si="259"/>
        <v>0</v>
      </c>
      <c r="BD152" s="55">
        <f>IF('Indicator Data'!O155="No data","x",ROUND(IF('Indicator Data'!O155=0,0,IF(LOG('Indicator Data'!O155)&gt;BD$195,10,IF(LOG('Indicator Data'!O155)&lt;BD$194,0,10-(BD$195-LOG('Indicator Data'!O155))/(BD$195-BD$194)*10))),1))</f>
        <v>7.1</v>
      </c>
      <c r="BE152" s="56">
        <f>IF(BD152="x","x",'Indicator Data'!O155/'Indicator Data'!$CB155)</f>
        <v>1.2166581629227629E-2</v>
      </c>
      <c r="BF152" s="55">
        <f t="shared" si="260"/>
        <v>1.2</v>
      </c>
      <c r="BG152" s="55">
        <f t="shared" si="261"/>
        <v>4.8</v>
      </c>
      <c r="BH152" s="55">
        <f>IF('Indicator Data'!P155="No data","x",ROUND(IF('Indicator Data'!P155=0,0,IF(LOG('Indicator Data'!P155)&gt;BH$195,10,IF(LOG('Indicator Data'!P155)&lt;BH$194,0,10-(BH$195-LOG('Indicator Data'!P155))/(BH$195-BH$194)*10))),1))</f>
        <v>0</v>
      </c>
      <c r="BI152" s="56">
        <f>IF(BH152="x","x",'Indicator Data'!P155/'Indicator Data'!$CB155)</f>
        <v>0</v>
      </c>
      <c r="BJ152" s="55">
        <f t="shared" si="262"/>
        <v>0</v>
      </c>
      <c r="BK152" s="55">
        <f t="shared" si="263"/>
        <v>0</v>
      </c>
      <c r="BL152" s="55">
        <f t="shared" si="264"/>
        <v>3.5</v>
      </c>
      <c r="BM152" s="55">
        <f>ROUND(IF('Indicator Data'!Q155=0,0,IF(LOG('Indicator Data'!Q155)&gt;BM$195,10,IF(LOG('Indicator Data'!Q155)&lt;BM$194,0,10-(BM$195-LOG('Indicator Data'!Q155))/(BM$195-BM$194)*10))),1)</f>
        <v>8.8000000000000007</v>
      </c>
      <c r="BN152" s="55">
        <f>ROUND(IF('Indicator Data'!R155=0,0,IF(LOG('Indicator Data'!R155)&gt;BN$195,10,IF(LOG('Indicator Data'!R155)&lt;BN$194,0,10-(BN$195-LOG('Indicator Data'!R155))/(BN$195-BN$194)*10))),1)</f>
        <v>0</v>
      </c>
      <c r="BO152" s="55">
        <f t="shared" si="265"/>
        <v>2.9333333333333336</v>
      </c>
      <c r="BP152" s="56">
        <f>'Indicator Data'!Q155/'Indicator Data'!$CB155</f>
        <v>0.97800112798420424</v>
      </c>
      <c r="BQ152" s="56">
        <f>'Indicator Data'!R155/'Indicator Data'!$CB155</f>
        <v>0</v>
      </c>
      <c r="BR152" s="55">
        <f t="shared" si="240"/>
        <v>9.8000000000000007</v>
      </c>
      <c r="BS152" s="55">
        <f t="shared" si="241"/>
        <v>0</v>
      </c>
      <c r="BT152" s="55">
        <f t="shared" si="242"/>
        <v>3.2666666666666671</v>
      </c>
      <c r="BU152" s="55">
        <f t="shared" si="266"/>
        <v>3.1</v>
      </c>
      <c r="BV152" s="55">
        <f>ROUND(IF('Indicator Data'!S155=0,0,IF(LOG('Indicator Data'!S155)&gt;BV$195,10,IF(LOG('Indicator Data'!S155)&lt;BV$194,0,10-(BV$195-LOG('Indicator Data'!S155))/(BV$195-BV$194)*10))),1)</f>
        <v>6.3</v>
      </c>
      <c r="BW152" s="55">
        <f>ROUND(IF('Indicator Data'!T155=0,0,IF(LOG('Indicator Data'!T155)&gt;BW$195,10,IF(LOG('Indicator Data'!T155)&lt;BW$194,0,10-(BW$195-LOG('Indicator Data'!T155))/(BW$195-BW$194)*10))),1)</f>
        <v>8.8000000000000007</v>
      </c>
      <c r="BX152" s="55">
        <f t="shared" si="267"/>
        <v>7.9666666666666677</v>
      </c>
      <c r="BY152" s="56">
        <f>'Indicator Data'!S155/'Indicator Data'!$CB155</f>
        <v>1.5818345385106302E-2</v>
      </c>
      <c r="BZ152" s="56">
        <f>'Indicator Data'!T155/'Indicator Data'!$CB155</f>
        <v>0.96218278259909795</v>
      </c>
      <c r="CA152" s="55">
        <f t="shared" si="243"/>
        <v>0.3</v>
      </c>
      <c r="CB152" s="55">
        <f t="shared" si="244"/>
        <v>9.6</v>
      </c>
      <c r="CC152" s="55">
        <f t="shared" si="268"/>
        <v>6.5</v>
      </c>
      <c r="CD152" s="55">
        <f t="shared" si="269"/>
        <v>7.3</v>
      </c>
      <c r="CE152" s="55">
        <f t="shared" si="270"/>
        <v>5.6</v>
      </c>
      <c r="CF152" s="55">
        <f>ROUND(IF('Indicator Data'!U155=0,0,IF(LOG('Indicator Data'!U155)&gt;CF$195,10,IF(LOG('Indicator Data'!U155)&lt;CF$194,0,10-(CF$195-LOG('Indicator Data'!U155))/(CF$195-CF$194)*10))),1)</f>
        <v>7.9</v>
      </c>
      <c r="CG152" s="56">
        <f>'Indicator Data'!U155/'Indicator Data'!$CB155</f>
        <v>0.22286320498433071</v>
      </c>
      <c r="CH152" s="55">
        <f t="shared" si="245"/>
        <v>2.5</v>
      </c>
      <c r="CI152" s="55">
        <f t="shared" si="271"/>
        <v>5.9</v>
      </c>
      <c r="CJ152" s="55">
        <f>ROUND(IF('Indicator Data'!V155=0,0,IF(LOG('Indicator Data'!V155)&gt;CJ$195,10,IF(LOG('Indicator Data'!V155)&lt;CJ$194,0,10-(CJ$195-LOG('Indicator Data'!V155))/(CJ$195-CJ$194)*10))),1)</f>
        <v>8.8000000000000007</v>
      </c>
      <c r="CK152" s="56">
        <f>IF('Indicator Data'!V155/'Indicator Data'!$CB155&gt;1,1,'Indicator Data'!V155/'Indicator Data'!$CB155)</f>
        <v>0.93337276369976441</v>
      </c>
      <c r="CL152" s="55">
        <f t="shared" si="246"/>
        <v>9.3000000000000007</v>
      </c>
      <c r="CM152" s="55">
        <f t="shared" si="272"/>
        <v>9.1</v>
      </c>
      <c r="CN152" s="55">
        <f>ROUND(IF('Indicator Data'!W155=0,0,IF(LOG('Indicator Data'!W155)&gt;CN$195,10,IF(LOG('Indicator Data'!W155)&lt;CN$194,0,10-(CN$195-LOG('Indicator Data'!W155))/(CN$195-CN$194)*10))),1)</f>
        <v>8.8000000000000007</v>
      </c>
      <c r="CO152" s="56">
        <f>'Indicator Data'!W155/'Indicator Data'!$CB155</f>
        <v>0.91821632788604712</v>
      </c>
      <c r="CP152" s="55">
        <f t="shared" si="247"/>
        <v>9.1999999999999993</v>
      </c>
      <c r="CQ152" s="55">
        <f t="shared" si="273"/>
        <v>9</v>
      </c>
      <c r="CR152" s="55">
        <f t="shared" si="248"/>
        <v>7.8</v>
      </c>
      <c r="CS152" s="55">
        <f>IF('Indicator Data'!BR155="No data","x",ROUND(IF('Indicator Data'!BR155&gt;CS$195,0,IF('Indicator Data'!BR155&lt;CS$194,10,(CS$195-'Indicator Data'!BR155)/(CS$195-CS$194)*10)),1))</f>
        <v>5.4</v>
      </c>
      <c r="CT152" s="55">
        <f>IF('Indicator Data'!BS155="No data","x",ROUND(IF('Indicator Data'!BS155&gt;CT$195,0,IF('Indicator Data'!BS155&lt;CT$194,10,(CT$195-'Indicator Data'!BS155)/(CT$195-CT$194)*10)),1))</f>
        <v>3.2</v>
      </c>
      <c r="CU152" s="55">
        <f>IF('Indicator Data'!AC155="No data","x",ROUND(IF('Indicator Data'!AC155&gt;CU$195,0,IF('Indicator Data'!AC155&lt;CU$194,10,(CU$195-'Indicator Data'!AC155)/(CU$195-CU$194)*10)),1))</f>
        <v>7.9</v>
      </c>
      <c r="CV152" s="55">
        <f t="shared" si="249"/>
        <v>5.5</v>
      </c>
      <c r="CW152" s="55">
        <f>IF('Indicator Data'!X155="No data","x",ROUND(IF(LOG('Indicator Data'!X155)&gt;CW$195,10,IF(LOG('Indicator Data'!X155)&lt;CW$194,0,10-(CW$195-LOG('Indicator Data'!X155))/(CW$195-CW$194)*10)),1))</f>
        <v>6.4</v>
      </c>
      <c r="CX152" s="55">
        <f>IF('Indicator Data'!Y155="No data","x",ROUND(IF('Indicator Data'!Y155&gt;CX$195,10,IF('Indicator Data'!Y155&lt;CX$194,0,10-(CX$195-'Indicator Data'!Y155)/(CX$195-CX$194)*10)),1))</f>
        <v>7.5</v>
      </c>
      <c r="CY152" s="55">
        <f>IF('Indicator Data'!Z155="No data","x",ROUND(IF('Indicator Data'!Z155&gt;CY$195,10,IF('Indicator Data'!Z155&lt;CY$194,0,10-(CY$195-'Indicator Data'!Z155)/(CY$195-CY$194)*10)),1))</f>
        <v>4.7</v>
      </c>
      <c r="CZ152" s="55">
        <f>IF('Indicator Data'!AA155="No data","x",ROUND(IF('Indicator Data'!AA155&gt;CZ$195,10,IF('Indicator Data'!AA155&lt;CZ$194,0,10-(CZ$195-'Indicator Data'!AA155)/(CZ$195-CZ$194)*10)),1))</f>
        <v>10</v>
      </c>
      <c r="DA152" s="55">
        <f t="shared" si="274"/>
        <v>7.2</v>
      </c>
      <c r="DB152" s="55">
        <f t="shared" si="275"/>
        <v>6.6</v>
      </c>
      <c r="DC152" s="55">
        <f>IF('Indicator Data'!AF155="No data","x",ROUND(IF('Indicator Data'!AF155&gt;DC$195,10,IF('Indicator Data'!AF155&lt;DC$194,0,10-(DC$195-'Indicator Data'!AF155)/(DC$195-DC$194)*10)),1))</f>
        <v>3.3</v>
      </c>
      <c r="DD152" s="55">
        <f>IF('Indicator Data'!AG155="No data","x",ROUND(IF('Indicator Data'!AG155&gt;DD$195,10,IF('Indicator Data'!AG155&lt;DD$194,0,10-(DD$195-'Indicator Data'!AG155)/(DD$195-DD$194)*10)),1))</f>
        <v>7.2</v>
      </c>
      <c r="DE152" s="55">
        <f t="shared" si="276"/>
        <v>6.5</v>
      </c>
      <c r="DF152" s="55">
        <f>IF('Indicator Data'!AB155="No data","x",ROUND(IF('Indicator Data'!AB155&gt;DF$195,10,IF('Indicator Data'!AB155&lt;DF$194,0,10-(DF$195-'Indicator Data'!AB155)/(DF$195-DF$194)*10)),1))</f>
        <v>4.5999999999999996</v>
      </c>
      <c r="DG152" s="55">
        <f t="shared" si="277"/>
        <v>5.3</v>
      </c>
      <c r="DH152" s="184">
        <f>IF('Indicator Data'!AD155="No data","x",'Indicator Data'!AD155/'Indicator Data'!$CA155)</f>
        <v>8.9161004155405968E-5</v>
      </c>
      <c r="DI152" s="55">
        <f t="shared" si="278"/>
        <v>9.1</v>
      </c>
      <c r="DJ152" s="55">
        <f>IF('Indicator Data'!AE155="No data","x",ROUND(IF('Indicator Data'!AE155&gt;DJ$195,0,IF('Indicator Data'!AE155&lt;DJ$194,10,(DJ$195-'Indicator Data'!AE155)/(DJ$195-DJ$194)*10)),1))</f>
        <v>6</v>
      </c>
      <c r="DK152" s="55">
        <f t="shared" si="279"/>
        <v>7.6</v>
      </c>
      <c r="DL152" s="55">
        <f t="shared" si="280"/>
        <v>6.5</v>
      </c>
      <c r="DM152" s="57">
        <f t="shared" si="250"/>
        <v>6.3</v>
      </c>
      <c r="DN152" s="58">
        <f t="shared" si="251"/>
        <v>4.8</v>
      </c>
      <c r="DO152" s="55">
        <f>ROUND(IF('Indicator Data'!AH155=0,0,IF('Indicator Data'!AH155&gt;DO$195,10,IF('Indicator Data'!AH155&lt;DO$194,0,10-(DO$195-'Indicator Data'!AH155)/(DO$195-DO$194)*10))),1)</f>
        <v>6.8</v>
      </c>
      <c r="DP152" s="55">
        <f>ROUND(IF('Indicator Data'!AI155=0,0,IF(LOG('Indicator Data'!AI155)&gt;LOG(DP$195),10,IF(LOG('Indicator Data'!AI155)&lt;LOG(DP$194),0,10-(LOG(DP$195)-LOG('Indicator Data'!AI155))/(LOG(DP$195)-LOG(DP$194))*10))),1)</f>
        <v>2.9</v>
      </c>
      <c r="DQ152" s="57">
        <f t="shared" si="252"/>
        <v>5.2</v>
      </c>
      <c r="DR152" s="55">
        <f>'Indicator Data'!AJ155</f>
        <v>0</v>
      </c>
      <c r="DS152" s="55">
        <f>'Indicator Data'!AK155</f>
        <v>0</v>
      </c>
      <c r="DT152" s="57">
        <f t="shared" si="253"/>
        <v>0</v>
      </c>
      <c r="DU152" s="58">
        <f t="shared" si="254"/>
        <v>3.6</v>
      </c>
      <c r="DV152" s="15"/>
      <c r="DW152" s="103"/>
    </row>
    <row r="153" spans="1:128" s="4" customFormat="1" x14ac:dyDescent="0.25">
      <c r="A153" s="121" t="str">
        <f>'Indicator Data'!A156</f>
        <v>Serbia</v>
      </c>
      <c r="B153" s="59" t="str">
        <f>'Indicator Data'!B156</f>
        <v>SRB</v>
      </c>
      <c r="C153" s="55">
        <f>ROUND(IF('Indicator Data'!C156=0,0.1,IF(LOG('Indicator Data'!C156)&gt;C$195,10,IF(LOG('Indicator Data'!C156)&lt;C$194,0,10-(C$195-LOG('Indicator Data'!C156))/(C$195-C$194)*10))),1)</f>
        <v>7.7</v>
      </c>
      <c r="D153" s="55">
        <f>ROUND(IF('Indicator Data'!D156=0,0.1,IF(LOG('Indicator Data'!D156)&gt;D$195,10,IF(LOG('Indicator Data'!D156)&lt;D$194,0,10-(D$195-LOG('Indicator Data'!D156))/(D$195-D$194)*10))),1)</f>
        <v>0.1</v>
      </c>
      <c r="E153" s="55">
        <f t="shared" si="214"/>
        <v>5</v>
      </c>
      <c r="F153" s="55">
        <f>IF('Indicator Data'!E156="No data",0.1,(ROUND(IF('Indicator Data'!E156=0,0,IF(LOG('Indicator Data'!E156)&gt;F$195,10,IF(LOG('Indicator Data'!E156)&lt;F$194,0,10-(F$195-LOG('Indicator Data'!E156))/(F$195-F$194)*10))),1)))</f>
        <v>7.5</v>
      </c>
      <c r="G153" s="55">
        <f>ROUND(IF('Indicator Data'!F156=0,0,IF(LOG('Indicator Data'!F156)&gt;G$195,10,IF(LOG('Indicator Data'!F156)&lt;G$194,0,10-(G$195-LOG('Indicator Data'!F156))/(G$195-G$194)*10))),1)</f>
        <v>0</v>
      </c>
      <c r="H153" s="55">
        <f>ROUND(IF('Indicator Data'!G156=0,0,IF(LOG('Indicator Data'!G156)&gt;H$195,10,IF(LOG('Indicator Data'!G156)&lt;H$194,0,10-(H$195-LOG('Indicator Data'!G156))/(H$195-H$194)*10))),1)</f>
        <v>0</v>
      </c>
      <c r="I153" s="55">
        <f>ROUND(IF('Indicator Data'!H156=0,0,IF(LOG('Indicator Data'!H156)&gt;I$195,10,IF(LOG('Indicator Data'!H156)&lt;I$194,0,10-(I$195-LOG('Indicator Data'!H156))/(I$195-I$194)*10))),1)</f>
        <v>0</v>
      </c>
      <c r="J153" s="55">
        <f t="shared" si="215"/>
        <v>0</v>
      </c>
      <c r="K153" s="55">
        <f>ROUND(IF('Indicator Data'!I156=0,0,IF(LOG('Indicator Data'!I156)&gt;K$195,10,IF(LOG('Indicator Data'!I156)&lt;K$194,0,10-(K$195-LOG('Indicator Data'!I156))/(K$195-K$194)*10))),1)</f>
        <v>0</v>
      </c>
      <c r="L153" s="55">
        <f t="shared" si="216"/>
        <v>0</v>
      </c>
      <c r="M153" s="55">
        <f>ROUND(IF('Indicator Data'!J156=0,0,IF(LOG('Indicator Data'!J156)&gt;M$195,10,IF(LOG('Indicator Data'!J156)&lt;M$194,0,10-(M$195-LOG('Indicator Data'!J156))/(M$195-M$194)*10))),1)</f>
        <v>0</v>
      </c>
      <c r="N153" s="56">
        <f>'Indicator Data'!C156/'Indicator Data'!$CB156</f>
        <v>1.7540780537311828E-3</v>
      </c>
      <c r="O153" s="56">
        <f>'Indicator Data'!D156/'Indicator Data'!$CB156</f>
        <v>0</v>
      </c>
      <c r="P153" s="56">
        <f>IF(F153=0.1,"x",'Indicator Data'!E156/'Indicator Data'!$CB156)</f>
        <v>1.4581103088928219E-2</v>
      </c>
      <c r="Q153" s="56">
        <f>'Indicator Data'!F156/'Indicator Data'!$CB156</f>
        <v>0</v>
      </c>
      <c r="R153" s="56">
        <f>'Indicator Data'!G156/'Indicator Data'!$CB156</f>
        <v>0</v>
      </c>
      <c r="S153" s="56">
        <f>'Indicator Data'!H156/'Indicator Data'!$CB156</f>
        <v>0</v>
      </c>
      <c r="T153" s="56">
        <f>'Indicator Data'!I156/'Indicator Data'!$CB156</f>
        <v>0</v>
      </c>
      <c r="U153" s="56">
        <f>'Indicator Data'!J156/'Indicator Data'!$CB156</f>
        <v>0</v>
      </c>
      <c r="V153" s="55">
        <f t="shared" si="217"/>
        <v>8.8000000000000007</v>
      </c>
      <c r="W153" s="55">
        <f t="shared" si="218"/>
        <v>0</v>
      </c>
      <c r="X153" s="55">
        <f t="shared" si="219"/>
        <v>6</v>
      </c>
      <c r="Y153" s="55">
        <f t="shared" si="220"/>
        <v>9.6999999999999993</v>
      </c>
      <c r="Z153" s="55">
        <f t="shared" si="221"/>
        <v>0</v>
      </c>
      <c r="AA153" s="55">
        <f t="shared" si="222"/>
        <v>0</v>
      </c>
      <c r="AB153" s="55">
        <f t="shared" si="223"/>
        <v>0</v>
      </c>
      <c r="AC153" s="55">
        <f t="shared" si="224"/>
        <v>0</v>
      </c>
      <c r="AD153" s="55">
        <f t="shared" si="225"/>
        <v>0</v>
      </c>
      <c r="AE153" s="55">
        <f t="shared" si="226"/>
        <v>0</v>
      </c>
      <c r="AF153" s="55">
        <f t="shared" si="227"/>
        <v>0</v>
      </c>
      <c r="AG153" s="55">
        <f>ROUND(IF('Indicator Data'!K156=0,0,IF('Indicator Data'!K156&gt;AG$195,10,IF('Indicator Data'!K156&lt;AG$194,0,10-(AG$195-'Indicator Data'!K156)/(AG$195-AG$194)*10))),1)</f>
        <v>0</v>
      </c>
      <c r="AH153" s="55">
        <f t="shared" si="228"/>
        <v>8.3000000000000007</v>
      </c>
      <c r="AI153" s="55">
        <f t="shared" si="229"/>
        <v>0.1</v>
      </c>
      <c r="AJ153" s="55">
        <f t="shared" si="230"/>
        <v>0</v>
      </c>
      <c r="AK153" s="55">
        <f t="shared" si="231"/>
        <v>0</v>
      </c>
      <c r="AL153" s="55">
        <f t="shared" si="232"/>
        <v>0</v>
      </c>
      <c r="AM153" s="55">
        <f t="shared" si="233"/>
        <v>0</v>
      </c>
      <c r="AN153" s="55">
        <f t="shared" si="234"/>
        <v>0</v>
      </c>
      <c r="AO153" s="183">
        <f t="shared" si="235"/>
        <v>5.5</v>
      </c>
      <c r="AP153" s="183">
        <f t="shared" si="255"/>
        <v>8.9</v>
      </c>
      <c r="AQ153" s="183">
        <f t="shared" si="236"/>
        <v>0</v>
      </c>
      <c r="AR153" s="183">
        <f t="shared" si="237"/>
        <v>0</v>
      </c>
      <c r="AS153" s="55">
        <f t="shared" si="238"/>
        <v>0</v>
      </c>
      <c r="AT153" s="55">
        <f>IF('Indicator Data'!L156="No data","x",IF('Indicator Data'!CC156&lt;1000,"x",ROUND((IF('Indicator Data'!L156&gt;AT$195,10,IF('Indicator Data'!L156&lt;AT$194,0,10-(AT$195-'Indicator Data'!L156)/(AT$195-AT$194)*10))),1)))</f>
        <v>5.0999999999999996</v>
      </c>
      <c r="AU153" s="183">
        <f t="shared" si="239"/>
        <v>2.6</v>
      </c>
      <c r="AV153" s="55">
        <f>IF('Indicator Data'!M156="No data","x",ROUND(IF('Indicator Data'!M156=0,0,IF(LOG('Indicator Data'!M156)&gt;AV$195,10,IF(LOG('Indicator Data'!M156)&lt;AV$194,0,10-(AV$195-LOG('Indicator Data'!M156))/(AV$195-AV$194)*10))),1))</f>
        <v>8.1</v>
      </c>
      <c r="AW153" s="56">
        <f>IF(AV153="x","x",'Indicator Data'!M156/'Indicator Data'!$CB156)</f>
        <v>0.6856525886979481</v>
      </c>
      <c r="AX153" s="55">
        <f t="shared" si="256"/>
        <v>7.6</v>
      </c>
      <c r="AY153" s="55">
        <f t="shared" si="257"/>
        <v>7.9</v>
      </c>
      <c r="AZ153" s="55" t="str">
        <f>IF('Indicator Data'!N156="No data","x",ROUND(IF('Indicator Data'!N156=0,0,IF(LOG('Indicator Data'!N156)&gt;AZ$195,10,IF(LOG('Indicator Data'!N156)&lt;AZ$194,0,10-(AZ$195-LOG('Indicator Data'!N156))/(AZ$195-AZ$194)*10))),1))</f>
        <v>x</v>
      </c>
      <c r="BA153" s="56" t="str">
        <f>IF(AZ153="x","x",'Indicator Data'!N156/'Indicator Data'!$CB156)</f>
        <v>x</v>
      </c>
      <c r="BB153" s="55" t="str">
        <f t="shared" si="258"/>
        <v>x</v>
      </c>
      <c r="BC153" s="55" t="str">
        <f t="shared" si="259"/>
        <v>x</v>
      </c>
      <c r="BD153" s="55" t="str">
        <f>IF('Indicator Data'!O156="No data","x",ROUND(IF('Indicator Data'!O156=0,0,IF(LOG('Indicator Data'!O156)&gt;BD$195,10,IF(LOG('Indicator Data'!O156)&lt;BD$194,0,10-(BD$195-LOG('Indicator Data'!O156))/(BD$195-BD$194)*10))),1))</f>
        <v>x</v>
      </c>
      <c r="BE153" s="56" t="str">
        <f>IF(BD153="x","x",'Indicator Data'!O156/'Indicator Data'!$CB156)</f>
        <v>x</v>
      </c>
      <c r="BF153" s="55" t="str">
        <f t="shared" si="260"/>
        <v>x</v>
      </c>
      <c r="BG153" s="55" t="str">
        <f t="shared" si="261"/>
        <v>x</v>
      </c>
      <c r="BH153" s="55" t="str">
        <f>IF('Indicator Data'!P156="No data","x",ROUND(IF('Indicator Data'!P156=0,0,IF(LOG('Indicator Data'!P156)&gt;BH$195,10,IF(LOG('Indicator Data'!P156)&lt;BH$194,0,10-(BH$195-LOG('Indicator Data'!P156))/(BH$195-BH$194)*10))),1))</f>
        <v>x</v>
      </c>
      <c r="BI153" s="56" t="str">
        <f>IF(BH153="x","x",'Indicator Data'!P156/'Indicator Data'!$CB156)</f>
        <v>x</v>
      </c>
      <c r="BJ153" s="55" t="str">
        <f t="shared" si="262"/>
        <v>x</v>
      </c>
      <c r="BK153" s="55" t="str">
        <f t="shared" si="263"/>
        <v>x</v>
      </c>
      <c r="BL153" s="55">
        <f t="shared" si="264"/>
        <v>7.9</v>
      </c>
      <c r="BM153" s="55">
        <f>ROUND(IF('Indicator Data'!Q156=0,0,IF(LOG('Indicator Data'!Q156)&gt;BM$195,10,IF(LOG('Indicator Data'!Q156)&lt;BM$194,0,10-(BM$195-LOG('Indicator Data'!Q156))/(BM$195-BM$194)*10))),1)</f>
        <v>0</v>
      </c>
      <c r="BN153" s="55">
        <f>ROUND(IF('Indicator Data'!R156=0,0,IF(LOG('Indicator Data'!R156)&gt;BN$195,10,IF(LOG('Indicator Data'!R156)&lt;BN$194,0,10-(BN$195-LOG('Indicator Data'!R156))/(BN$195-BN$194)*10))),1)</f>
        <v>0</v>
      </c>
      <c r="BO153" s="55">
        <f t="shared" si="265"/>
        <v>0</v>
      </c>
      <c r="BP153" s="56">
        <f>'Indicator Data'!Q156/'Indicator Data'!$CB156</f>
        <v>0</v>
      </c>
      <c r="BQ153" s="56">
        <f>'Indicator Data'!R156/'Indicator Data'!$CB156</f>
        <v>0</v>
      </c>
      <c r="BR153" s="55">
        <f t="shared" si="240"/>
        <v>0</v>
      </c>
      <c r="BS153" s="55">
        <f t="shared" si="241"/>
        <v>0</v>
      </c>
      <c r="BT153" s="55">
        <f t="shared" si="242"/>
        <v>0</v>
      </c>
      <c r="BU153" s="55">
        <f t="shared" si="266"/>
        <v>0</v>
      </c>
      <c r="BV153" s="55">
        <f>ROUND(IF('Indicator Data'!S156=0,0,IF(LOG('Indicator Data'!S156)&gt;BV$195,10,IF(LOG('Indicator Data'!S156)&lt;BV$194,0,10-(BV$195-LOG('Indicator Data'!S156))/(BV$195-BV$194)*10))),1)</f>
        <v>0</v>
      </c>
      <c r="BW153" s="55">
        <f>ROUND(IF('Indicator Data'!T156=0,0,IF(LOG('Indicator Data'!T156)&gt;BW$195,10,IF(LOG('Indicator Data'!T156)&lt;BW$194,0,10-(BW$195-LOG('Indicator Data'!T156))/(BW$195-BW$194)*10))),1)</f>
        <v>0</v>
      </c>
      <c r="BX153" s="55">
        <f t="shared" si="267"/>
        <v>0</v>
      </c>
      <c r="BY153" s="56">
        <f>'Indicator Data'!S156/'Indicator Data'!$CB156</f>
        <v>0</v>
      </c>
      <c r="BZ153" s="56">
        <f>'Indicator Data'!T156/'Indicator Data'!$CB156</f>
        <v>0</v>
      </c>
      <c r="CA153" s="55">
        <f t="shared" si="243"/>
        <v>0</v>
      </c>
      <c r="CB153" s="55">
        <f t="shared" si="244"/>
        <v>0</v>
      </c>
      <c r="CC153" s="55">
        <f t="shared" si="268"/>
        <v>0</v>
      </c>
      <c r="CD153" s="55">
        <f t="shared" si="269"/>
        <v>0</v>
      </c>
      <c r="CE153" s="55">
        <f t="shared" si="270"/>
        <v>0</v>
      </c>
      <c r="CF153" s="55">
        <f>ROUND(IF('Indicator Data'!U156=0,0,IF(LOG('Indicator Data'!U156)&gt;CF$195,10,IF(LOG('Indicator Data'!U156)&lt;CF$194,0,10-(CF$195-LOG('Indicator Data'!U156))/(CF$195-CF$194)*10))),1)</f>
        <v>0</v>
      </c>
      <c r="CG153" s="56">
        <f>'Indicator Data'!U156/'Indicator Data'!$CB156</f>
        <v>0</v>
      </c>
      <c r="CH153" s="55">
        <f t="shared" si="245"/>
        <v>0</v>
      </c>
      <c r="CI153" s="55">
        <f t="shared" si="271"/>
        <v>0</v>
      </c>
      <c r="CJ153" s="55">
        <f>ROUND(IF('Indicator Data'!V156=0,0,IF(LOG('Indicator Data'!V156)&gt;CJ$195,10,IF(LOG('Indicator Data'!V156)&lt;CJ$194,0,10-(CJ$195-LOG('Indicator Data'!V156))/(CJ$195-CJ$194)*10))),1)</f>
        <v>0</v>
      </c>
      <c r="CK153" s="56">
        <f>IF('Indicator Data'!V156/'Indicator Data'!$CB156&gt;1,1,'Indicator Data'!V156/'Indicator Data'!$CB156)</f>
        <v>0</v>
      </c>
      <c r="CL153" s="55">
        <f t="shared" si="246"/>
        <v>0</v>
      </c>
      <c r="CM153" s="55">
        <f t="shared" si="272"/>
        <v>0</v>
      </c>
      <c r="CN153" s="55">
        <f>ROUND(IF('Indicator Data'!W156=0,0,IF(LOG('Indicator Data'!W156)&gt;CN$195,10,IF(LOG('Indicator Data'!W156)&lt;CN$194,0,10-(CN$195-LOG('Indicator Data'!W156))/(CN$195-CN$194)*10))),1)</f>
        <v>0</v>
      </c>
      <c r="CO153" s="56">
        <f>'Indicator Data'!W156/'Indicator Data'!$CB156</f>
        <v>0</v>
      </c>
      <c r="CP153" s="55">
        <f t="shared" si="247"/>
        <v>0</v>
      </c>
      <c r="CQ153" s="55">
        <f t="shared" si="273"/>
        <v>0</v>
      </c>
      <c r="CR153" s="55">
        <f t="shared" si="248"/>
        <v>0</v>
      </c>
      <c r="CS153" s="55">
        <f>IF('Indicator Data'!BR156="No data","x",ROUND(IF('Indicator Data'!BR156&gt;CS$195,0,IF('Indicator Data'!BR156&lt;CS$194,10,(CS$195-'Indicator Data'!BR156)/(CS$195-CS$194)*10)),1))</f>
        <v>0.3</v>
      </c>
      <c r="CT153" s="55">
        <f>IF('Indicator Data'!BS156="No data","x",ROUND(IF('Indicator Data'!BS156&gt;CT$195,0,IF('Indicator Data'!BS156&lt;CT$194,10,(CT$195-'Indicator Data'!BS156)/(CT$195-CT$194)*10)),1))</f>
        <v>2.4</v>
      </c>
      <c r="CU153" s="55">
        <f>IF('Indicator Data'!AC156="No data","x",ROUND(IF('Indicator Data'!AC156&gt;CU$195,0,IF('Indicator Data'!AC156&lt;CU$194,10,(CU$195-'Indicator Data'!AC156)/(CU$195-CU$194)*10)),1))</f>
        <v>0.2</v>
      </c>
      <c r="CV153" s="55">
        <f t="shared" si="249"/>
        <v>1</v>
      </c>
      <c r="CW153" s="55">
        <f>IF('Indicator Data'!X156="No data","x",ROUND(IF(LOG('Indicator Data'!X156)&gt;CW$195,10,IF(LOG('Indicator Data'!X156)&lt;CW$194,0,10-(CW$195-LOG('Indicator Data'!X156))/(CW$195-CW$194)*10)),1))</f>
        <v>6.3</v>
      </c>
      <c r="CX153" s="55">
        <f>IF('Indicator Data'!Y156="No data","x",ROUND(IF('Indicator Data'!Y156&gt;CX$195,10,IF('Indicator Data'!Y156&lt;CX$194,0,10-(CX$195-'Indicator Data'!Y156)/(CX$195-CX$194)*10)),1))</f>
        <v>0</v>
      </c>
      <c r="CY153" s="55">
        <f>IF('Indicator Data'!Z156="No data","x",ROUND(IF('Indicator Data'!Z156&gt;CY$195,10,IF('Indicator Data'!Z156&lt;CY$194,0,10-(CY$195-'Indicator Data'!Z156)/(CY$195-CY$194)*10)),1))</f>
        <v>5.6</v>
      </c>
      <c r="CZ153" s="55">
        <f>IF('Indicator Data'!AA156="No data","x",ROUND(IF('Indicator Data'!AA156&gt;CZ$195,10,IF('Indicator Data'!AA156&lt;CZ$194,0,10-(CZ$195-'Indicator Data'!AA156)/(CZ$195-CZ$194)*10)),1))</f>
        <v>2.2000000000000002</v>
      </c>
      <c r="DA153" s="55">
        <f t="shared" si="274"/>
        <v>3.5</v>
      </c>
      <c r="DB153" s="55">
        <f t="shared" si="275"/>
        <v>2.7</v>
      </c>
      <c r="DC153" s="55">
        <f>IF('Indicator Data'!AF156="No data","x",ROUND(IF('Indicator Data'!AF156&gt;DC$195,10,IF('Indicator Data'!AF156&lt;DC$194,0,10-(DC$195-'Indicator Data'!AF156)/(DC$195-DC$194)*10)),1))</f>
        <v>0.4</v>
      </c>
      <c r="DD153" s="55">
        <f>IF('Indicator Data'!AG156="No data","x",ROUND(IF('Indicator Data'!AG156&gt;DD$195,10,IF('Indicator Data'!AG156&lt;DD$194,0,10-(DD$195-'Indicator Data'!AG156)/(DD$195-DD$194)*10)),1))</f>
        <v>0</v>
      </c>
      <c r="DE153" s="55">
        <f t="shared" si="276"/>
        <v>2.4</v>
      </c>
      <c r="DF153" s="55">
        <f>IF('Indicator Data'!AB156="No data","x",ROUND(IF('Indicator Data'!AB156&gt;DF$195,10,IF('Indicator Data'!AB156&lt;DF$194,0,10-(DF$195-'Indicator Data'!AB156)/(DF$195-DF$194)*10)),1))</f>
        <v>0</v>
      </c>
      <c r="DG153" s="55">
        <f t="shared" si="277"/>
        <v>0.7</v>
      </c>
      <c r="DH153" s="184">
        <f>IF('Indicator Data'!AD156="No data","x",'Indicator Data'!AD156/'Indicator Data'!$CA156)</f>
        <v>6.7371709900837051E-4</v>
      </c>
      <c r="DI153" s="55">
        <f t="shared" si="278"/>
        <v>3.3</v>
      </c>
      <c r="DJ153" s="55">
        <f>IF('Indicator Data'!AE156="No data","x",ROUND(IF('Indicator Data'!AE156&gt;DJ$195,0,IF('Indicator Data'!AE156&lt;DJ$194,10,(DJ$195-'Indicator Data'!AE156)/(DJ$195-DJ$194)*10)),1))</f>
        <v>2</v>
      </c>
      <c r="DK153" s="55">
        <f t="shared" si="279"/>
        <v>2.7</v>
      </c>
      <c r="DL153" s="55">
        <f t="shared" si="280"/>
        <v>1.9</v>
      </c>
      <c r="DM153" s="57">
        <f t="shared" si="250"/>
        <v>3.9</v>
      </c>
      <c r="DN153" s="58">
        <f t="shared" si="251"/>
        <v>4.4000000000000004</v>
      </c>
      <c r="DO153" s="55">
        <f>ROUND(IF('Indicator Data'!AH156=0,0,IF('Indicator Data'!AH156&gt;DO$195,10,IF('Indicator Data'!AH156&lt;DO$194,0,10-(DO$195-'Indicator Data'!AH156)/(DO$195-DO$194)*10))),1)</f>
        <v>1.9</v>
      </c>
      <c r="DP153" s="55">
        <f>ROUND(IF('Indicator Data'!AI156=0,0,IF(LOG('Indicator Data'!AI156)&gt;LOG(DP$195),10,IF(LOG('Indicator Data'!AI156)&lt;LOG(DP$194),0,10-(LOG(DP$195)-LOG('Indicator Data'!AI156))/(LOG(DP$195)-LOG(DP$194))*10))),1)</f>
        <v>3.6</v>
      </c>
      <c r="DQ153" s="57">
        <f t="shared" si="252"/>
        <v>2.8</v>
      </c>
      <c r="DR153" s="55">
        <f>'Indicator Data'!AJ156</f>
        <v>0</v>
      </c>
      <c r="DS153" s="55">
        <f>'Indicator Data'!AK156</f>
        <v>0</v>
      </c>
      <c r="DT153" s="57">
        <f t="shared" si="253"/>
        <v>0</v>
      </c>
      <c r="DU153" s="58">
        <f t="shared" si="254"/>
        <v>2</v>
      </c>
      <c r="DV153" s="15"/>
      <c r="DW153" s="103"/>
    </row>
    <row r="154" spans="1:128" s="4" customFormat="1" x14ac:dyDescent="0.25">
      <c r="A154" s="121" t="str">
        <f>'Indicator Data'!A157</f>
        <v>Seychelles</v>
      </c>
      <c r="B154" s="59" t="str">
        <f>'Indicator Data'!B157</f>
        <v>SYC</v>
      </c>
      <c r="C154" s="55">
        <f>ROUND(IF('Indicator Data'!C157=0,0.1,IF(LOG('Indicator Data'!C157)&gt;C$195,10,IF(LOG('Indicator Data'!C157)&lt;C$194,0,10-(C$195-LOG('Indicator Data'!C157))/(C$195-C$194)*10))),1)</f>
        <v>0.1</v>
      </c>
      <c r="D154" s="55">
        <f>ROUND(IF('Indicator Data'!D157=0,0.1,IF(LOG('Indicator Data'!D157)&gt;D$195,10,IF(LOG('Indicator Data'!D157)&lt;D$194,0,10-(D$195-LOG('Indicator Data'!D157))/(D$195-D$194)*10))),1)</f>
        <v>0.1</v>
      </c>
      <c r="E154" s="55">
        <f t="shared" si="214"/>
        <v>0.1</v>
      </c>
      <c r="F154" s="55">
        <f>IF('Indicator Data'!E157="No data",0.1,(ROUND(IF('Indicator Data'!E157=0,0,IF(LOG('Indicator Data'!E157)&gt;F$195,10,IF(LOG('Indicator Data'!E157)&lt;F$194,0,10-(F$195-LOG('Indicator Data'!E157))/(F$195-F$194)*10))),1)))</f>
        <v>0.1</v>
      </c>
      <c r="G154" s="55">
        <f>ROUND(IF('Indicator Data'!F157=0,0,IF(LOG('Indicator Data'!F157)&gt;G$195,10,IF(LOG('Indicator Data'!F157)&lt;G$194,0,10-(G$195-LOG('Indicator Data'!F157))/(G$195-G$194)*10))),1)</f>
        <v>5.3</v>
      </c>
      <c r="H154" s="55">
        <f>ROUND(IF('Indicator Data'!G157=0,0,IF(LOG('Indicator Data'!G157)&gt;H$195,10,IF(LOG('Indicator Data'!G157)&lt;H$194,0,10-(H$195-LOG('Indicator Data'!G157))/(H$195-H$194)*10))),1)</f>
        <v>0</v>
      </c>
      <c r="I154" s="55">
        <f>ROUND(IF('Indicator Data'!H157=0,0,IF(LOG('Indicator Data'!H157)&gt;I$195,10,IF(LOG('Indicator Data'!H157)&lt;I$194,0,10-(I$195-LOG('Indicator Data'!H157))/(I$195-I$194)*10))),1)</f>
        <v>0</v>
      </c>
      <c r="J154" s="55">
        <f t="shared" si="215"/>
        <v>0</v>
      </c>
      <c r="K154" s="55">
        <f>ROUND(IF('Indicator Data'!I157=0,0,IF(LOG('Indicator Data'!I157)&gt;K$195,10,IF(LOG('Indicator Data'!I157)&lt;K$194,0,10-(K$195-LOG('Indicator Data'!I157))/(K$195-K$194)*10))),1)</f>
        <v>0</v>
      </c>
      <c r="L154" s="55">
        <f t="shared" si="216"/>
        <v>0</v>
      </c>
      <c r="M154" s="55">
        <f>ROUND(IF('Indicator Data'!J157=0,0,IF(LOG('Indicator Data'!J157)&gt;M$195,10,IF(LOG('Indicator Data'!J157)&lt;M$194,0,10-(M$195-LOG('Indicator Data'!J157))/(M$195-M$194)*10))),1)</f>
        <v>0</v>
      </c>
      <c r="N154" s="56">
        <f>'Indicator Data'!C157/'Indicator Data'!$CB157</f>
        <v>0</v>
      </c>
      <c r="O154" s="56">
        <f>'Indicator Data'!D157/'Indicator Data'!$CB157</f>
        <v>0</v>
      </c>
      <c r="P154" s="56" t="str">
        <f>IF(F154=0.1,"x",'Indicator Data'!E157/'Indicator Data'!$CB157)</f>
        <v>x</v>
      </c>
      <c r="Q154" s="56">
        <f>'Indicator Data'!F157/'Indicator Data'!$CB157</f>
        <v>1.5687615967492822E-4</v>
      </c>
      <c r="R154" s="56">
        <f>'Indicator Data'!G157/'Indicator Data'!$CB157</f>
        <v>0</v>
      </c>
      <c r="S154" s="56">
        <f>'Indicator Data'!H157/'Indicator Data'!$CB157</f>
        <v>0</v>
      </c>
      <c r="T154" s="56">
        <f>'Indicator Data'!I157/'Indicator Data'!$CB157</f>
        <v>0</v>
      </c>
      <c r="U154" s="56">
        <f>'Indicator Data'!J157/'Indicator Data'!$CB157</f>
        <v>0</v>
      </c>
      <c r="V154" s="55">
        <f t="shared" si="217"/>
        <v>0</v>
      </c>
      <c r="W154" s="55">
        <f t="shared" si="218"/>
        <v>0</v>
      </c>
      <c r="X154" s="55">
        <f t="shared" si="219"/>
        <v>0</v>
      </c>
      <c r="Y154" s="55">
        <f t="shared" si="220"/>
        <v>0.1</v>
      </c>
      <c r="Z154" s="55">
        <f t="shared" si="221"/>
        <v>10</v>
      </c>
      <c r="AA154" s="55">
        <f t="shared" si="222"/>
        <v>0</v>
      </c>
      <c r="AB154" s="55">
        <f t="shared" si="223"/>
        <v>0</v>
      </c>
      <c r="AC154" s="55">
        <f t="shared" si="224"/>
        <v>0</v>
      </c>
      <c r="AD154" s="55">
        <f t="shared" si="225"/>
        <v>0</v>
      </c>
      <c r="AE154" s="55">
        <f t="shared" si="226"/>
        <v>0</v>
      </c>
      <c r="AF154" s="55">
        <f t="shared" si="227"/>
        <v>0</v>
      </c>
      <c r="AG154" s="55">
        <f>ROUND(IF('Indicator Data'!K157=0,0,IF('Indicator Data'!K157&gt;AG$195,10,IF('Indicator Data'!K157&lt;AG$194,0,10-(AG$195-'Indicator Data'!K157)/(AG$195-AG$194)*10))),1)</f>
        <v>0</v>
      </c>
      <c r="AH154" s="55">
        <f t="shared" si="228"/>
        <v>0.1</v>
      </c>
      <c r="AI154" s="55">
        <f t="shared" si="229"/>
        <v>0.1</v>
      </c>
      <c r="AJ154" s="55">
        <f t="shared" si="230"/>
        <v>0</v>
      </c>
      <c r="AK154" s="55">
        <f t="shared" si="231"/>
        <v>0</v>
      </c>
      <c r="AL154" s="55">
        <f t="shared" si="232"/>
        <v>0</v>
      </c>
      <c r="AM154" s="55">
        <f t="shared" si="233"/>
        <v>0</v>
      </c>
      <c r="AN154" s="55">
        <f t="shared" si="234"/>
        <v>0</v>
      </c>
      <c r="AO154" s="183">
        <f t="shared" si="235"/>
        <v>0.1</v>
      </c>
      <c r="AP154" s="183">
        <f t="shared" si="255"/>
        <v>0.1</v>
      </c>
      <c r="AQ154" s="183">
        <f t="shared" si="236"/>
        <v>8.6</v>
      </c>
      <c r="AR154" s="183">
        <f t="shared" si="237"/>
        <v>0</v>
      </c>
      <c r="AS154" s="55">
        <f t="shared" si="238"/>
        <v>0</v>
      </c>
      <c r="AT154" s="55" t="str">
        <f>IF('Indicator Data'!L157="No data","x",IF('Indicator Data'!CC157&lt;1000,"x",ROUND((IF('Indicator Data'!L157&gt;AT$195,10,IF('Indicator Data'!L157&lt;AT$194,0,10-(AT$195-'Indicator Data'!L157)/(AT$195-AT$194)*10))),1)))</f>
        <v>x</v>
      </c>
      <c r="AU154" s="183">
        <f t="shared" si="239"/>
        <v>0</v>
      </c>
      <c r="AV154" s="55">
        <f>IF('Indicator Data'!M157="No data","x",ROUND(IF('Indicator Data'!M157=0,0,IF(LOG('Indicator Data'!M157)&gt;AV$195,10,IF(LOG('Indicator Data'!M157)&lt;AV$194,0,10-(AV$195-LOG('Indicator Data'!M157))/(AV$195-AV$194)*10))),1))</f>
        <v>0</v>
      </c>
      <c r="AW154" s="56">
        <f>IF(AV154="x","x",'Indicator Data'!M157/'Indicator Data'!$CB157)</f>
        <v>0</v>
      </c>
      <c r="AX154" s="55">
        <f t="shared" si="256"/>
        <v>0</v>
      </c>
      <c r="AY154" s="55">
        <f t="shared" si="257"/>
        <v>0</v>
      </c>
      <c r="AZ154" s="55">
        <f>IF('Indicator Data'!N157="No data","x",ROUND(IF('Indicator Data'!N157=0,0,IF(LOG('Indicator Data'!N157)&gt;AZ$195,10,IF(LOG('Indicator Data'!N157)&lt;AZ$194,0,10-(AZ$195-LOG('Indicator Data'!N157))/(AZ$195-AZ$194)*10))),1))</f>
        <v>0</v>
      </c>
      <c r="BA154" s="56">
        <f>IF(AZ154="x","x",'Indicator Data'!N157/'Indicator Data'!$CB157)</f>
        <v>0</v>
      </c>
      <c r="BB154" s="55">
        <f t="shared" si="258"/>
        <v>0</v>
      </c>
      <c r="BC154" s="55">
        <f t="shared" si="259"/>
        <v>0</v>
      </c>
      <c r="BD154" s="55">
        <f>IF('Indicator Data'!O157="No data","x",ROUND(IF('Indicator Data'!O157=0,0,IF(LOG('Indicator Data'!O157)&gt;BD$195,10,IF(LOG('Indicator Data'!O157)&lt;BD$194,0,10-(BD$195-LOG('Indicator Data'!O157))/(BD$195-BD$194)*10))),1))</f>
        <v>0</v>
      </c>
      <c r="BE154" s="56">
        <f>IF(BD154="x","x",'Indicator Data'!O157/'Indicator Data'!$CB157)</f>
        <v>0</v>
      </c>
      <c r="BF154" s="55">
        <f t="shared" si="260"/>
        <v>0</v>
      </c>
      <c r="BG154" s="55">
        <f t="shared" si="261"/>
        <v>0</v>
      </c>
      <c r="BH154" s="55">
        <f>IF('Indicator Data'!P157="No data","x",ROUND(IF('Indicator Data'!P157=0,0,IF(LOG('Indicator Data'!P157)&gt;BH$195,10,IF(LOG('Indicator Data'!P157)&lt;BH$194,0,10-(BH$195-LOG('Indicator Data'!P157))/(BH$195-BH$194)*10))),1))</f>
        <v>0</v>
      </c>
      <c r="BI154" s="56">
        <f>IF(BH154="x","x",'Indicator Data'!P157/'Indicator Data'!$CB157)</f>
        <v>0</v>
      </c>
      <c r="BJ154" s="55">
        <f t="shared" si="262"/>
        <v>0</v>
      </c>
      <c r="BK154" s="55">
        <f t="shared" si="263"/>
        <v>0</v>
      </c>
      <c r="BL154" s="55">
        <f t="shared" si="264"/>
        <v>0</v>
      </c>
      <c r="BM154" s="55">
        <f>ROUND(IF('Indicator Data'!Q157=0,0,IF(LOG('Indicator Data'!Q157)&gt;BM$195,10,IF(LOG('Indicator Data'!Q157)&lt;BM$194,0,10-(BM$195-LOG('Indicator Data'!Q157))/(BM$195-BM$194)*10))),1)</f>
        <v>0</v>
      </c>
      <c r="BN154" s="55">
        <f>ROUND(IF('Indicator Data'!R157=0,0,IF(LOG('Indicator Data'!R157)&gt;BN$195,10,IF(LOG('Indicator Data'!R157)&lt;BN$194,0,10-(BN$195-LOG('Indicator Data'!R157))/(BN$195-BN$194)*10))),1)</f>
        <v>0</v>
      </c>
      <c r="BO154" s="55">
        <f t="shared" si="265"/>
        <v>0</v>
      </c>
      <c r="BP154" s="56">
        <f>'Indicator Data'!Q157/'Indicator Data'!$CB157</f>
        <v>0</v>
      </c>
      <c r="BQ154" s="56">
        <f>'Indicator Data'!R157/'Indicator Data'!$CB157</f>
        <v>0</v>
      </c>
      <c r="BR154" s="55">
        <f t="shared" si="240"/>
        <v>0</v>
      </c>
      <c r="BS154" s="55">
        <f t="shared" si="241"/>
        <v>0</v>
      </c>
      <c r="BT154" s="55">
        <f t="shared" si="242"/>
        <v>0</v>
      </c>
      <c r="BU154" s="55">
        <f t="shared" si="266"/>
        <v>0</v>
      </c>
      <c r="BV154" s="55">
        <f>ROUND(IF('Indicator Data'!S157=0,0,IF(LOG('Indicator Data'!S157)&gt;BV$195,10,IF(LOG('Indicator Data'!S157)&lt;BV$194,0,10-(BV$195-LOG('Indicator Data'!S157))/(BV$195-BV$194)*10))),1)</f>
        <v>0</v>
      </c>
      <c r="BW154" s="55">
        <f>ROUND(IF('Indicator Data'!T157=0,0,IF(LOG('Indicator Data'!T157)&gt;BW$195,10,IF(LOG('Indicator Data'!T157)&lt;BW$194,0,10-(BW$195-LOG('Indicator Data'!T157))/(BW$195-BW$194)*10))),1)</f>
        <v>0</v>
      </c>
      <c r="BX154" s="55">
        <f t="shared" si="267"/>
        <v>0</v>
      </c>
      <c r="BY154" s="56">
        <f>'Indicator Data'!S157/'Indicator Data'!$CB157</f>
        <v>0</v>
      </c>
      <c r="BZ154" s="56">
        <f>'Indicator Data'!T157/'Indicator Data'!$CB157</f>
        <v>0</v>
      </c>
      <c r="CA154" s="55">
        <f t="shared" si="243"/>
        <v>0</v>
      </c>
      <c r="CB154" s="55">
        <f t="shared" si="244"/>
        <v>0</v>
      </c>
      <c r="CC154" s="55">
        <f t="shared" si="268"/>
        <v>0</v>
      </c>
      <c r="CD154" s="55">
        <f t="shared" si="269"/>
        <v>0</v>
      </c>
      <c r="CE154" s="55">
        <f t="shared" si="270"/>
        <v>0</v>
      </c>
      <c r="CF154" s="55">
        <f>ROUND(IF('Indicator Data'!U157=0,0,IF(LOG('Indicator Data'!U157)&gt;CF$195,10,IF(LOG('Indicator Data'!U157)&lt;CF$194,0,10-(CF$195-LOG('Indicator Data'!U157))/(CF$195-CF$194)*10))),1)</f>
        <v>4.9000000000000004</v>
      </c>
      <c r="CG154" s="56">
        <f>'Indicator Data'!U157/'Indicator Data'!$CB157</f>
        <v>0.27060982056783905</v>
      </c>
      <c r="CH154" s="55">
        <f t="shared" si="245"/>
        <v>3</v>
      </c>
      <c r="CI154" s="55">
        <f t="shared" si="271"/>
        <v>4</v>
      </c>
      <c r="CJ154" s="55">
        <f>ROUND(IF('Indicator Data'!V157=0,0,IF(LOG('Indicator Data'!V157)&gt;CJ$195,10,IF(LOG('Indicator Data'!V157)&lt;CJ$194,0,10-(CJ$195-LOG('Indicator Data'!V157))/(CJ$195-CJ$194)*10))),1)</f>
        <v>5.3</v>
      </c>
      <c r="CK154" s="56">
        <f>IF('Indicator Data'!V157/'Indicator Data'!$CB157&gt;1,1,'Indicator Data'!V157/'Indicator Data'!$CB157)</f>
        <v>0.5619627438587762</v>
      </c>
      <c r="CL154" s="55">
        <f t="shared" si="246"/>
        <v>5.6</v>
      </c>
      <c r="CM154" s="55">
        <f t="shared" si="272"/>
        <v>5.5</v>
      </c>
      <c r="CN154" s="55">
        <f>ROUND(IF('Indicator Data'!W157=0,0,IF(LOG('Indicator Data'!W157)&gt;CN$195,10,IF(LOG('Indicator Data'!W157)&lt;CN$194,0,10-(CN$195-LOG('Indicator Data'!W157))/(CN$195-CN$194)*10))),1)</f>
        <v>5</v>
      </c>
      <c r="CO154" s="56">
        <f>'Indicator Data'!W157/'Indicator Data'!$CB157</f>
        <v>0.34791551156306044</v>
      </c>
      <c r="CP154" s="55">
        <f t="shared" si="247"/>
        <v>3.5</v>
      </c>
      <c r="CQ154" s="55">
        <f t="shared" si="273"/>
        <v>4.3</v>
      </c>
      <c r="CR154" s="55">
        <f t="shared" si="248"/>
        <v>3.7</v>
      </c>
      <c r="CS154" s="55">
        <f>IF('Indicator Data'!BR157="No data","x",ROUND(IF('Indicator Data'!BR157&gt;CS$195,0,IF('Indicator Data'!BR157&lt;CS$194,10,(CS$195-'Indicator Data'!BR157)/(CS$195-CS$194)*10)),1))</f>
        <v>0</v>
      </c>
      <c r="CT154" s="55">
        <f>IF('Indicator Data'!BS157="No data","x",ROUND(IF('Indicator Data'!BS157&gt;CT$195,0,IF('Indicator Data'!BS157&lt;CT$194,10,(CT$195-'Indicator Data'!BS157)/(CT$195-CT$194)*10)),1))</f>
        <v>0.6</v>
      </c>
      <c r="CU154" s="55" t="str">
        <f>IF('Indicator Data'!AC157="No data","x",ROUND(IF('Indicator Data'!AC157&gt;CU$195,0,IF('Indicator Data'!AC157&lt;CU$194,10,(CU$195-'Indicator Data'!AC157)/(CU$195-CU$194)*10)),1))</f>
        <v>x</v>
      </c>
      <c r="CV154" s="55">
        <f t="shared" si="249"/>
        <v>0.3</v>
      </c>
      <c r="CW154" s="55">
        <f>IF('Indicator Data'!X157="No data","x",ROUND(IF(LOG('Indicator Data'!X157)&gt;CW$195,10,IF(LOG('Indicator Data'!X157)&lt;CW$194,0,10-(CW$195-LOG('Indicator Data'!X157))/(CW$195-CW$194)*10)),1))</f>
        <v>7.7</v>
      </c>
      <c r="CX154" s="55">
        <f>IF('Indicator Data'!Y157="No data","x",ROUND(IF('Indicator Data'!Y157&gt;CX$195,10,IF('Indicator Data'!Y157&lt;CX$194,0,10-(CX$195-'Indicator Data'!Y157)/(CX$195-CX$194)*10)),1))</f>
        <v>3.4</v>
      </c>
      <c r="CY154" s="55">
        <f>IF('Indicator Data'!Z157="No data","x",ROUND(IF('Indicator Data'!Z157&gt;CY$195,10,IF('Indicator Data'!Z157&lt;CY$194,0,10-(CY$195-'Indicator Data'!Z157)/(CY$195-CY$194)*10)),1))</f>
        <v>5.7</v>
      </c>
      <c r="CZ154" s="55" t="str">
        <f>IF('Indicator Data'!AA157="No data","x",ROUND(IF('Indicator Data'!AA157&gt;CZ$195,10,IF('Indicator Data'!AA157&lt;CZ$194,0,10-(CZ$195-'Indicator Data'!AA157)/(CZ$195-CZ$194)*10)),1))</f>
        <v>x</v>
      </c>
      <c r="DA154" s="55">
        <f t="shared" si="274"/>
        <v>5.6</v>
      </c>
      <c r="DB154" s="55">
        <f t="shared" si="275"/>
        <v>3.8</v>
      </c>
      <c r="DC154" s="55" t="str">
        <f>IF('Indicator Data'!AF157="No data","x",ROUND(IF('Indicator Data'!AF157&gt;DC$195,10,IF('Indicator Data'!AF157&lt;DC$194,0,10-(DC$195-'Indicator Data'!AF157)/(DC$195-DC$194)*10)),1))</f>
        <v>x</v>
      </c>
      <c r="DD154" s="55">
        <f>IF('Indicator Data'!AG157="No data","x",ROUND(IF('Indicator Data'!AG157&gt;DD$195,10,IF('Indicator Data'!AG157&lt;DD$194,0,10-(DD$195-'Indicator Data'!AG157)/(DD$195-DD$194)*10)),1))</f>
        <v>2.1</v>
      </c>
      <c r="DE154" s="55">
        <f t="shared" si="276"/>
        <v>4.7</v>
      </c>
      <c r="DF154" s="55">
        <f>IF('Indicator Data'!AB157="No data","x",ROUND(IF('Indicator Data'!AB157&gt;DF$195,10,IF('Indicator Data'!AB157&lt;DF$194,0,10-(DF$195-'Indicator Data'!AB157)/(DF$195-DF$194)*10)),1))</f>
        <v>0</v>
      </c>
      <c r="DG154" s="55">
        <f t="shared" si="277"/>
        <v>0.2</v>
      </c>
      <c r="DH154" s="184" t="str">
        <f>IF('Indicator Data'!AD157="No data","x",'Indicator Data'!AD157/'Indicator Data'!$CA157)</f>
        <v>x</v>
      </c>
      <c r="DI154" s="55" t="str">
        <f t="shared" si="278"/>
        <v>x</v>
      </c>
      <c r="DJ154" s="55">
        <f>IF('Indicator Data'!AE157="No data","x",ROUND(IF('Indicator Data'!AE157&gt;DJ$195,0,IF('Indicator Data'!AE157&lt;DJ$194,10,(DJ$195-'Indicator Data'!AE157)/(DJ$195-DJ$194)*10)),1))</f>
        <v>2</v>
      </c>
      <c r="DK154" s="55">
        <f t="shared" si="279"/>
        <v>2</v>
      </c>
      <c r="DL154" s="55">
        <f t="shared" si="280"/>
        <v>2.2999999999999998</v>
      </c>
      <c r="DM154" s="57">
        <f t="shared" si="250"/>
        <v>2.6</v>
      </c>
      <c r="DN154" s="58">
        <f t="shared" si="251"/>
        <v>2.8</v>
      </c>
      <c r="DO154" s="55">
        <f>ROUND(IF('Indicator Data'!AH157=0,0,IF('Indicator Data'!AH157&gt;DO$195,10,IF('Indicator Data'!AH157&lt;DO$194,0,10-(DO$195-'Indicator Data'!AH157)/(DO$195-DO$194)*10))),1)</f>
        <v>0</v>
      </c>
      <c r="DP154" s="55">
        <f>ROUND(IF('Indicator Data'!AI157=0,0,IF(LOG('Indicator Data'!AI157)&gt;LOG(DP$195),10,IF(LOG('Indicator Data'!AI157)&lt;LOG(DP$194),0,10-(LOG(DP$195)-LOG('Indicator Data'!AI157))/(LOG(DP$195)-LOG(DP$194))*10))),1)</f>
        <v>0</v>
      </c>
      <c r="DQ154" s="57">
        <f t="shared" si="252"/>
        <v>0</v>
      </c>
      <c r="DR154" s="55">
        <f>'Indicator Data'!AJ157</f>
        <v>0</v>
      </c>
      <c r="DS154" s="55">
        <f>'Indicator Data'!AK157</f>
        <v>0</v>
      </c>
      <c r="DT154" s="57">
        <f t="shared" si="253"/>
        <v>0</v>
      </c>
      <c r="DU154" s="58">
        <f t="shared" si="254"/>
        <v>0</v>
      </c>
      <c r="DV154" s="15"/>
      <c r="DW154" s="103"/>
    </row>
    <row r="155" spans="1:128" s="4" customFormat="1" x14ac:dyDescent="0.25">
      <c r="A155" s="121" t="str">
        <f>'Indicator Data'!A158</f>
        <v>Sierra Leone</v>
      </c>
      <c r="B155" s="59" t="str">
        <f>'Indicator Data'!B158</f>
        <v>SLE</v>
      </c>
      <c r="C155" s="55">
        <f>ROUND(IF('Indicator Data'!C158=0,0.1,IF(LOG('Indicator Data'!C158)&gt;C$195,10,IF(LOG('Indicator Data'!C158)&lt;C$194,0,10-(C$195-LOG('Indicator Data'!C158))/(C$195-C$194)*10))),1)</f>
        <v>0.1</v>
      </c>
      <c r="D155" s="55">
        <f>ROUND(IF('Indicator Data'!D158=0,0.1,IF(LOG('Indicator Data'!D158)&gt;D$195,10,IF(LOG('Indicator Data'!D158)&lt;D$194,0,10-(D$195-LOG('Indicator Data'!D158))/(D$195-D$194)*10))),1)</f>
        <v>0.1</v>
      </c>
      <c r="E155" s="55">
        <f t="shared" si="214"/>
        <v>0.1</v>
      </c>
      <c r="F155" s="55">
        <f>IF('Indicator Data'!E158="No data",0.1,(ROUND(IF('Indicator Data'!E158=0,0,IF(LOG('Indicator Data'!E158)&gt;F$195,10,IF(LOG('Indicator Data'!E158)&lt;F$194,0,10-(F$195-LOG('Indicator Data'!E158))/(F$195-F$194)*10))),1)))</f>
        <v>6</v>
      </c>
      <c r="G155" s="55">
        <f>ROUND(IF('Indicator Data'!F158=0,0,IF(LOG('Indicator Data'!F158)&gt;G$195,10,IF(LOG('Indicator Data'!F158)&lt;G$194,0,10-(G$195-LOG('Indicator Data'!F158))/(G$195-G$194)*10))),1)</f>
        <v>5.3</v>
      </c>
      <c r="H155" s="55">
        <f>ROUND(IF('Indicator Data'!G158=0,0,IF(LOG('Indicator Data'!G158)&gt;H$195,10,IF(LOG('Indicator Data'!G158)&lt;H$194,0,10-(H$195-LOG('Indicator Data'!G158))/(H$195-H$194)*10))),1)</f>
        <v>0</v>
      </c>
      <c r="I155" s="55">
        <f>ROUND(IF('Indicator Data'!H158=0,0,IF(LOG('Indicator Data'!H158)&gt;I$195,10,IF(LOG('Indicator Data'!H158)&lt;I$194,0,10-(I$195-LOG('Indicator Data'!H158))/(I$195-I$194)*10))),1)</f>
        <v>0</v>
      </c>
      <c r="J155" s="55">
        <f t="shared" si="215"/>
        <v>0</v>
      </c>
      <c r="K155" s="55">
        <f>ROUND(IF('Indicator Data'!I158=0,0,IF(LOG('Indicator Data'!I158)&gt;K$195,10,IF(LOG('Indicator Data'!I158)&lt;K$194,0,10-(K$195-LOG('Indicator Data'!I158))/(K$195-K$194)*10))),1)</f>
        <v>0</v>
      </c>
      <c r="L155" s="55">
        <f t="shared" si="216"/>
        <v>0</v>
      </c>
      <c r="M155" s="55">
        <f>ROUND(IF('Indicator Data'!J158=0,0,IF(LOG('Indicator Data'!J158)&gt;M$195,10,IF(LOG('Indicator Data'!J158)&lt;M$194,0,10-(M$195-LOG('Indicator Data'!J158))/(M$195-M$194)*10))),1)</f>
        <v>0</v>
      </c>
      <c r="N155" s="56">
        <f>'Indicator Data'!C158/'Indicator Data'!$CB158</f>
        <v>0</v>
      </c>
      <c r="O155" s="56">
        <f>'Indicator Data'!D158/'Indicator Data'!$CB158</f>
        <v>0</v>
      </c>
      <c r="P155" s="56">
        <f>IF(F155=0.1,"x",'Indicator Data'!E158/'Indicator Data'!$CB158)</f>
        <v>4.0208495823757049E-3</v>
      </c>
      <c r="Q155" s="56">
        <f>'Indicator Data'!F158/'Indicator Data'!$CB158</f>
        <v>2.2331805160969795E-6</v>
      </c>
      <c r="R155" s="56">
        <f>'Indicator Data'!G158/'Indicator Data'!$CB158</f>
        <v>0</v>
      </c>
      <c r="S155" s="56">
        <f>'Indicator Data'!H158/'Indicator Data'!$CB158</f>
        <v>0</v>
      </c>
      <c r="T155" s="56">
        <f>'Indicator Data'!I158/'Indicator Data'!$CB158</f>
        <v>0</v>
      </c>
      <c r="U155" s="56">
        <f>'Indicator Data'!J158/'Indicator Data'!$CB158</f>
        <v>0</v>
      </c>
      <c r="V155" s="55">
        <f t="shared" si="217"/>
        <v>0</v>
      </c>
      <c r="W155" s="55">
        <f t="shared" si="218"/>
        <v>0</v>
      </c>
      <c r="X155" s="55">
        <f t="shared" si="219"/>
        <v>0</v>
      </c>
      <c r="Y155" s="55">
        <f t="shared" si="220"/>
        <v>2.7</v>
      </c>
      <c r="Z155" s="55">
        <f t="shared" si="221"/>
        <v>6.3</v>
      </c>
      <c r="AA155" s="55">
        <f t="shared" si="222"/>
        <v>0</v>
      </c>
      <c r="AB155" s="55">
        <f t="shared" si="223"/>
        <v>0</v>
      </c>
      <c r="AC155" s="55">
        <f t="shared" si="224"/>
        <v>0</v>
      </c>
      <c r="AD155" s="55">
        <f t="shared" si="225"/>
        <v>0</v>
      </c>
      <c r="AE155" s="55">
        <f t="shared" si="226"/>
        <v>0</v>
      </c>
      <c r="AF155" s="55">
        <f t="shared" si="227"/>
        <v>0</v>
      </c>
      <c r="AG155" s="55">
        <f>ROUND(IF('Indicator Data'!K158=0,0,IF('Indicator Data'!K158&gt;AG$195,10,IF('Indicator Data'!K158&lt;AG$194,0,10-(AG$195-'Indicator Data'!K158)/(AG$195-AG$194)*10))),1)</f>
        <v>0</v>
      </c>
      <c r="AH155" s="55">
        <f t="shared" si="228"/>
        <v>0.1</v>
      </c>
      <c r="AI155" s="55">
        <f t="shared" si="229"/>
        <v>0.1</v>
      </c>
      <c r="AJ155" s="55">
        <f t="shared" si="230"/>
        <v>0</v>
      </c>
      <c r="AK155" s="55">
        <f t="shared" si="231"/>
        <v>0</v>
      </c>
      <c r="AL155" s="55">
        <f t="shared" si="232"/>
        <v>0</v>
      </c>
      <c r="AM155" s="55">
        <f t="shared" si="233"/>
        <v>0</v>
      </c>
      <c r="AN155" s="55">
        <f t="shared" si="234"/>
        <v>0</v>
      </c>
      <c r="AO155" s="183">
        <f t="shared" si="235"/>
        <v>0.1</v>
      </c>
      <c r="AP155" s="183">
        <f t="shared" si="255"/>
        <v>4.5999999999999996</v>
      </c>
      <c r="AQ155" s="183">
        <f t="shared" si="236"/>
        <v>5.8</v>
      </c>
      <c r="AR155" s="183">
        <f t="shared" si="237"/>
        <v>0</v>
      </c>
      <c r="AS155" s="55">
        <f t="shared" si="238"/>
        <v>0</v>
      </c>
      <c r="AT155" s="55">
        <f>IF('Indicator Data'!L158="No data","x",IF('Indicator Data'!CC158&lt;1000,"x",ROUND((IF('Indicator Data'!L158&gt;AT$195,10,IF('Indicator Data'!L158&lt;AT$194,0,10-(AT$195-'Indicator Data'!L158)/(AT$195-AT$194)*10))),1)))</f>
        <v>2</v>
      </c>
      <c r="AU155" s="183">
        <f t="shared" si="239"/>
        <v>1</v>
      </c>
      <c r="AV155" s="55">
        <f>IF('Indicator Data'!M158="No data","x",ROUND(IF('Indicator Data'!M158=0,0,IF(LOG('Indicator Data'!M158)&gt;AV$195,10,IF(LOG('Indicator Data'!M158)&lt;AV$194,0,10-(AV$195-LOG('Indicator Data'!M158))/(AV$195-AV$194)*10))),1))</f>
        <v>7.4</v>
      </c>
      <c r="AW155" s="56">
        <f>IF(AV155="x","x",'Indicator Data'!M158/'Indicator Data'!$CB158)</f>
        <v>0.22031155641145475</v>
      </c>
      <c r="AX155" s="55">
        <f t="shared" si="256"/>
        <v>2.4</v>
      </c>
      <c r="AY155" s="55">
        <f t="shared" si="257"/>
        <v>5.4</v>
      </c>
      <c r="AZ155" s="55">
        <f>IF('Indicator Data'!N158="No data","x",ROUND(IF('Indicator Data'!N158=0,0,IF(LOG('Indicator Data'!N158)&gt;AZ$195,10,IF(LOG('Indicator Data'!N158)&lt;AZ$194,0,10-(AZ$195-LOG('Indicator Data'!N158))/(AZ$195-AZ$194)*10))),1))</f>
        <v>8</v>
      </c>
      <c r="BA155" s="56">
        <f>IF(AZ155="x","x",'Indicator Data'!N158/'Indicator Data'!$CB158)</f>
        <v>9.1373852410057965E-2</v>
      </c>
      <c r="BB155" s="55">
        <f t="shared" si="258"/>
        <v>10</v>
      </c>
      <c r="BC155" s="55">
        <f t="shared" si="259"/>
        <v>9.3000000000000007</v>
      </c>
      <c r="BD155" s="55">
        <f>IF('Indicator Data'!O158="No data","x",ROUND(IF('Indicator Data'!O158=0,0,IF(LOG('Indicator Data'!O158)&gt;BD$195,10,IF(LOG('Indicator Data'!O158)&lt;BD$194,0,10-(BD$195-LOG('Indicator Data'!O158))/(BD$195-BD$194)*10))),1))</f>
        <v>9.4</v>
      </c>
      <c r="BE155" s="56">
        <f>IF(BD155="x","x",'Indicator Data'!O158/'Indicator Data'!$CB158)</f>
        <v>0.66054324196500036</v>
      </c>
      <c r="BF155" s="55">
        <f t="shared" si="260"/>
        <v>10</v>
      </c>
      <c r="BG155" s="55">
        <f t="shared" si="261"/>
        <v>9.6999999999999993</v>
      </c>
      <c r="BH155" s="55">
        <f>IF('Indicator Data'!P158="No data","x",ROUND(IF('Indicator Data'!P158=0,0,IF(LOG('Indicator Data'!P158)&gt;BH$195,10,IF(LOG('Indicator Data'!P158)&lt;BH$194,0,10-(BH$195-LOG('Indicator Data'!P158))/(BH$195-BH$194)*10))),1))</f>
        <v>6.4</v>
      </c>
      <c r="BI155" s="56">
        <f>IF(BH155="x","x",'Indicator Data'!P158/'Indicator Data'!$CB158)</f>
        <v>1.0210060875536393E-2</v>
      </c>
      <c r="BJ155" s="55">
        <f t="shared" si="262"/>
        <v>1</v>
      </c>
      <c r="BK155" s="55">
        <f t="shared" si="263"/>
        <v>4.2</v>
      </c>
      <c r="BL155" s="55">
        <f t="shared" si="264"/>
        <v>7.9</v>
      </c>
      <c r="BM155" s="55">
        <f>ROUND(IF('Indicator Data'!Q158=0,0,IF(LOG('Indicator Data'!Q158)&gt;BM$195,10,IF(LOG('Indicator Data'!Q158)&lt;BM$194,0,10-(BM$195-LOG('Indicator Data'!Q158))/(BM$195-BM$194)*10))),1)</f>
        <v>8.3000000000000007</v>
      </c>
      <c r="BN155" s="55">
        <f>ROUND(IF('Indicator Data'!R158=0,0,IF(LOG('Indicator Data'!R158)&gt;BN$195,10,IF(LOG('Indicator Data'!R158)&lt;BN$194,0,10-(BN$195-LOG('Indicator Data'!R158))/(BN$195-BN$194)*10))),1)</f>
        <v>0</v>
      </c>
      <c r="BO155" s="55">
        <f t="shared" si="265"/>
        <v>2.7666666666666671</v>
      </c>
      <c r="BP155" s="56">
        <f>'Indicator Data'!Q158/'Indicator Data'!$CB158</f>
        <v>0.96846318663478215</v>
      </c>
      <c r="BQ155" s="56">
        <f>'Indicator Data'!R158/'Indicator Data'!$CB158</f>
        <v>0</v>
      </c>
      <c r="BR155" s="55">
        <f t="shared" si="240"/>
        <v>9.6999999999999993</v>
      </c>
      <c r="BS155" s="55">
        <f t="shared" si="241"/>
        <v>0</v>
      </c>
      <c r="BT155" s="55">
        <f t="shared" si="242"/>
        <v>3.2333333333333329</v>
      </c>
      <c r="BU155" s="55">
        <f t="shared" si="266"/>
        <v>3</v>
      </c>
      <c r="BV155" s="55">
        <f>ROUND(IF('Indicator Data'!S158=0,0,IF(LOG('Indicator Data'!S158)&gt;BV$195,10,IF(LOG('Indicator Data'!S158)&lt;BV$194,0,10-(BV$195-LOG('Indicator Data'!S158))/(BV$195-BV$194)*10))),1)</f>
        <v>0</v>
      </c>
      <c r="BW155" s="55">
        <f>ROUND(IF('Indicator Data'!T158=0,0,IF(LOG('Indicator Data'!T158)&gt;BW$195,10,IF(LOG('Indicator Data'!T158)&lt;BW$194,0,10-(BW$195-LOG('Indicator Data'!T158))/(BW$195-BW$194)*10))),1)</f>
        <v>8.3000000000000007</v>
      </c>
      <c r="BX155" s="55">
        <f t="shared" si="267"/>
        <v>5.5333333333333341</v>
      </c>
      <c r="BY155" s="56">
        <f>'Indicator Data'!S158/'Indicator Data'!$CB158</f>
        <v>0</v>
      </c>
      <c r="BZ155" s="56">
        <f>'Indicator Data'!T158/'Indicator Data'!$CB158</f>
        <v>0.96846318663478215</v>
      </c>
      <c r="CA155" s="55">
        <f t="shared" si="243"/>
        <v>0</v>
      </c>
      <c r="CB155" s="55">
        <f t="shared" si="244"/>
        <v>9.6999999999999993</v>
      </c>
      <c r="CC155" s="55">
        <f t="shared" si="268"/>
        <v>6.4666666666666659</v>
      </c>
      <c r="CD155" s="55">
        <f t="shared" si="269"/>
        <v>6</v>
      </c>
      <c r="CE155" s="55">
        <f t="shared" si="270"/>
        <v>4.7</v>
      </c>
      <c r="CF155" s="55">
        <f>ROUND(IF('Indicator Data'!U158=0,0,IF(LOG('Indicator Data'!U158)&gt;CF$195,10,IF(LOG('Indicator Data'!U158)&lt;CF$194,0,10-(CF$195-LOG('Indicator Data'!U158))/(CF$195-CF$194)*10))),1)</f>
        <v>8.1999999999999993</v>
      </c>
      <c r="CG155" s="56">
        <f>'Indicator Data'!U158/'Indicator Data'!$CB158</f>
        <v>0.79139082705829555</v>
      </c>
      <c r="CH155" s="55">
        <f t="shared" si="245"/>
        <v>8.8000000000000007</v>
      </c>
      <c r="CI155" s="55">
        <f t="shared" si="271"/>
        <v>8.5</v>
      </c>
      <c r="CJ155" s="55">
        <f>ROUND(IF('Indicator Data'!V158=0,0,IF(LOG('Indicator Data'!V158)&gt;CJ$195,10,IF(LOG('Indicator Data'!V158)&lt;CJ$194,0,10-(CJ$195-LOG('Indicator Data'!V158))/(CJ$195-CJ$194)*10))),1)</f>
        <v>8.1</v>
      </c>
      <c r="CK155" s="56">
        <f>IF('Indicator Data'!V158/'Indicator Data'!$CB158&gt;1,1,'Indicator Data'!V158/'Indicator Data'!$CB158)</f>
        <v>0.7502757500087609</v>
      </c>
      <c r="CL155" s="55">
        <f t="shared" si="246"/>
        <v>7.5</v>
      </c>
      <c r="CM155" s="55">
        <f t="shared" si="272"/>
        <v>7.8</v>
      </c>
      <c r="CN155" s="55">
        <f>ROUND(IF('Indicator Data'!W158=0,0,IF(LOG('Indicator Data'!W158)&gt;CN$195,10,IF(LOG('Indicator Data'!W158)&lt;CN$194,0,10-(CN$195-LOG('Indicator Data'!W158))/(CN$195-CN$194)*10))),1)</f>
        <v>8.3000000000000007</v>
      </c>
      <c r="CO155" s="56">
        <f>'Indicator Data'!W158/'Indicator Data'!$CB158</f>
        <v>0.96424114365450786</v>
      </c>
      <c r="CP155" s="55">
        <f t="shared" si="247"/>
        <v>9.6</v>
      </c>
      <c r="CQ155" s="55">
        <f t="shared" si="273"/>
        <v>9.1</v>
      </c>
      <c r="CR155" s="55">
        <f t="shared" si="248"/>
        <v>7.9</v>
      </c>
      <c r="CS155" s="55">
        <f>IF('Indicator Data'!BR158="No data","x",ROUND(IF('Indicator Data'!BR158&gt;CS$195,0,IF('Indicator Data'!BR158&lt;CS$194,10,(CS$195-'Indicator Data'!BR158)/(CS$195-CS$194)*10)),1))</f>
        <v>9.4</v>
      </c>
      <c r="CT155" s="55">
        <f>IF('Indicator Data'!BS158="No data","x",ROUND(IF('Indicator Data'!BS158&gt;CT$195,0,IF('Indicator Data'!BS158&lt;CT$194,10,(CT$195-'Indicator Data'!BS158)/(CT$195-CT$194)*10)),1))</f>
        <v>6.5</v>
      </c>
      <c r="CU155" s="55">
        <f>IF('Indicator Data'!AC158="No data","x",ROUND(IF('Indicator Data'!AC158&gt;CU$195,0,IF('Indicator Data'!AC158&lt;CU$194,10,(CU$195-'Indicator Data'!AC158)/(CU$195-CU$194)*10)),1))</f>
        <v>8.1</v>
      </c>
      <c r="CV155" s="55">
        <f t="shared" si="249"/>
        <v>8</v>
      </c>
      <c r="CW155" s="55">
        <f>IF('Indicator Data'!X158="No data","x",ROUND(IF(LOG('Indicator Data'!X158)&gt;CW$195,10,IF(LOG('Indicator Data'!X158)&lt;CW$194,0,10-(CW$195-LOG('Indicator Data'!X158))/(CW$195-CW$194)*10)),1))</f>
        <v>6.8</v>
      </c>
      <c r="CX155" s="55">
        <f>IF('Indicator Data'!Y158="No data","x",ROUND(IF('Indicator Data'!Y158&gt;CX$195,10,IF('Indicator Data'!Y158&lt;CX$194,0,10-(CX$195-'Indicator Data'!Y158)/(CX$195-CX$194)*10)),1))</f>
        <v>6.3</v>
      </c>
      <c r="CY155" s="55">
        <f>IF('Indicator Data'!Z158="No data","x",ROUND(IF('Indicator Data'!Z158&gt;CY$195,10,IF('Indicator Data'!Z158&lt;CY$194,0,10-(CY$195-'Indicator Data'!Z158)/(CY$195-CY$194)*10)),1))</f>
        <v>4.2</v>
      </c>
      <c r="CZ155" s="55">
        <f>IF('Indicator Data'!AA158="No data","x",ROUND(IF('Indicator Data'!AA158&gt;CZ$195,10,IF('Indicator Data'!AA158&lt;CZ$194,0,10-(CZ$195-'Indicator Data'!AA158)/(CZ$195-CZ$194)*10)),1))</f>
        <v>9.6999999999999993</v>
      </c>
      <c r="DA155" s="55">
        <f t="shared" si="274"/>
        <v>6.8</v>
      </c>
      <c r="DB155" s="55">
        <f t="shared" si="275"/>
        <v>7.2</v>
      </c>
      <c r="DC155" s="55">
        <f>IF('Indicator Data'!AF158="No data","x",ROUND(IF('Indicator Data'!AF158&gt;DC$195,10,IF('Indicator Data'!AF158&lt;DC$194,0,10-(DC$195-'Indicator Data'!AF158)/(DC$195-DC$194)*10)),1))</f>
        <v>6.6</v>
      </c>
      <c r="DD155" s="55">
        <f>IF('Indicator Data'!AG158="No data","x",ROUND(IF('Indicator Data'!AG158&gt;DD$195,10,IF('Indicator Data'!AG158&lt;DD$194,0,10-(DD$195-'Indicator Data'!AG158)/(DD$195-DD$194)*10)),1))</f>
        <v>6.5</v>
      </c>
      <c r="DE155" s="55">
        <f t="shared" si="276"/>
        <v>6.7</v>
      </c>
      <c r="DF155" s="55">
        <f>IF('Indicator Data'!AB158="No data","x",ROUND(IF('Indicator Data'!AB158&gt;DF$195,10,IF('Indicator Data'!AB158&lt;DF$194,0,10-(DF$195-'Indicator Data'!AB158)/(DF$195-DF$194)*10)),1))</f>
        <v>5.9</v>
      </c>
      <c r="DG155" s="55">
        <f t="shared" si="277"/>
        <v>7.5</v>
      </c>
      <c r="DH155" s="184">
        <f>IF('Indicator Data'!AD158="No data","x",'Indicator Data'!AD158/'Indicator Data'!$CA158)</f>
        <v>3.1485150719800458E-5</v>
      </c>
      <c r="DI155" s="55">
        <f t="shared" si="278"/>
        <v>9.6999999999999993</v>
      </c>
      <c r="DJ155" s="55">
        <f>IF('Indicator Data'!AE158="No data","x",ROUND(IF('Indicator Data'!AE158&gt;DJ$195,0,IF('Indicator Data'!AE158&lt;DJ$194,10,(DJ$195-'Indicator Data'!AE158)/(DJ$195-DJ$194)*10)),1))</f>
        <v>8</v>
      </c>
      <c r="DK155" s="55">
        <f t="shared" si="279"/>
        <v>8.9</v>
      </c>
      <c r="DL155" s="55">
        <f t="shared" si="280"/>
        <v>7.7</v>
      </c>
      <c r="DM155" s="57">
        <f t="shared" si="250"/>
        <v>7.7</v>
      </c>
      <c r="DN155" s="58">
        <f t="shared" si="251"/>
        <v>3.9</v>
      </c>
      <c r="DO155" s="55">
        <f>ROUND(IF('Indicator Data'!AH158=0,0,IF('Indicator Data'!AH158&gt;DO$195,10,IF('Indicator Data'!AH158&lt;DO$194,0,10-(DO$195-'Indicator Data'!AH158)/(DO$195-DO$194)*10))),1)</f>
        <v>5.5</v>
      </c>
      <c r="DP155" s="55">
        <f>ROUND(IF('Indicator Data'!AI158=0,0,IF(LOG('Indicator Data'!AI158)&gt;LOG(DP$195),10,IF(LOG('Indicator Data'!AI158)&lt;LOG(DP$194),0,10-(LOG(DP$195)-LOG('Indicator Data'!AI158))/(LOG(DP$195)-LOG(DP$194))*10))),1)</f>
        <v>5.2</v>
      </c>
      <c r="DQ155" s="57">
        <f t="shared" si="252"/>
        <v>5.4</v>
      </c>
      <c r="DR155" s="55">
        <f>'Indicator Data'!AJ158</f>
        <v>0</v>
      </c>
      <c r="DS155" s="55">
        <f>'Indicator Data'!AK158</f>
        <v>0</v>
      </c>
      <c r="DT155" s="57">
        <f t="shared" si="253"/>
        <v>0</v>
      </c>
      <c r="DU155" s="58">
        <f t="shared" si="254"/>
        <v>3.8</v>
      </c>
      <c r="DV155" s="15"/>
      <c r="DW155" s="103"/>
    </row>
    <row r="156" spans="1:128" s="4" customFormat="1" x14ac:dyDescent="0.25">
      <c r="A156" s="122" t="str">
        <f>'Indicator Data'!A159</f>
        <v>Singapore</v>
      </c>
      <c r="B156" s="59" t="str">
        <f>'Indicator Data'!B159</f>
        <v>SGP</v>
      </c>
      <c r="C156" s="55">
        <f>ROUND(IF('Indicator Data'!C159=0,0.1,IF(LOG('Indicator Data'!C159)&gt;C$195,10,IF(LOG('Indicator Data'!C159)&lt;C$194,0,10-(C$195-LOG('Indicator Data'!C159))/(C$195-C$194)*10))),1)</f>
        <v>0.1</v>
      </c>
      <c r="D156" s="55">
        <f>ROUND(IF('Indicator Data'!D159=0,0.1,IF(LOG('Indicator Data'!D159)&gt;D$195,10,IF(LOG('Indicator Data'!D159)&lt;D$194,0,10-(D$195-LOG('Indicator Data'!D159))/(D$195-D$194)*10))),1)</f>
        <v>0.1</v>
      </c>
      <c r="E156" s="55">
        <f t="shared" si="214"/>
        <v>0.1</v>
      </c>
      <c r="F156" s="55">
        <f>IF('Indicator Data'!E159="No data",0.1,(ROUND(IF('Indicator Data'!E159=0,0,IF(LOG('Indicator Data'!E159)&gt;F$195,10,IF(LOG('Indicator Data'!E159)&lt;F$194,0,10-(F$195-LOG('Indicator Data'!E159))/(F$195-F$194)*10))),1)))</f>
        <v>0.1</v>
      </c>
      <c r="G156" s="55">
        <f>ROUND(IF('Indicator Data'!F159=0,0,IF(LOG('Indicator Data'!F159)&gt;G$195,10,IF(LOG('Indicator Data'!F159)&lt;G$194,0,10-(G$195-LOG('Indicator Data'!F159))/(G$195-G$194)*10))),1)</f>
        <v>0</v>
      </c>
      <c r="H156" s="55">
        <f>ROUND(IF('Indicator Data'!G159=0,0,IF(LOG('Indicator Data'!G159)&gt;H$195,10,IF(LOG('Indicator Data'!G159)&lt;H$194,0,10-(H$195-LOG('Indicator Data'!G159))/(H$195-H$194)*10))),1)</f>
        <v>0</v>
      </c>
      <c r="I156" s="55">
        <f>ROUND(IF('Indicator Data'!H159=0,0,IF(LOG('Indicator Data'!H159)&gt;I$195,10,IF(LOG('Indicator Data'!H159)&lt;I$194,0,10-(I$195-LOG('Indicator Data'!H159))/(I$195-I$194)*10))),1)</f>
        <v>0</v>
      </c>
      <c r="J156" s="55">
        <f t="shared" si="215"/>
        <v>0</v>
      </c>
      <c r="K156" s="55">
        <f>ROUND(IF('Indicator Data'!I159=0,0,IF(LOG('Indicator Data'!I159)&gt;K$195,10,IF(LOG('Indicator Data'!I159)&lt;K$194,0,10-(K$195-LOG('Indicator Data'!I159))/(K$195-K$194)*10))),1)</f>
        <v>0</v>
      </c>
      <c r="L156" s="55">
        <f t="shared" si="216"/>
        <v>0</v>
      </c>
      <c r="M156" s="55">
        <f>ROUND(IF('Indicator Data'!J159=0,0,IF(LOG('Indicator Data'!J159)&gt;M$195,10,IF(LOG('Indicator Data'!J159)&lt;M$194,0,10-(M$195-LOG('Indicator Data'!J159))/(M$195-M$194)*10))),1)</f>
        <v>0</v>
      </c>
      <c r="N156" s="56">
        <f>'Indicator Data'!C159/'Indicator Data'!$CB159</f>
        <v>0</v>
      </c>
      <c r="O156" s="56">
        <f>'Indicator Data'!D159/'Indicator Data'!$CB159</f>
        <v>0</v>
      </c>
      <c r="P156" s="56" t="str">
        <f>IF(F156=0.1,"x",'Indicator Data'!E159/'Indicator Data'!$CB159)</f>
        <v>x</v>
      </c>
      <c r="Q156" s="56">
        <f>'Indicator Data'!F159/'Indicator Data'!$CB159</f>
        <v>0</v>
      </c>
      <c r="R156" s="56">
        <f>'Indicator Data'!G159/'Indicator Data'!$CB159</f>
        <v>0</v>
      </c>
      <c r="S156" s="56">
        <f>'Indicator Data'!H159/'Indicator Data'!$CB159</f>
        <v>0</v>
      </c>
      <c r="T156" s="56">
        <f>'Indicator Data'!I159/'Indicator Data'!$CB159</f>
        <v>0</v>
      </c>
      <c r="U156" s="56">
        <f>'Indicator Data'!J159/'Indicator Data'!$CB159</f>
        <v>0</v>
      </c>
      <c r="V156" s="55">
        <f t="shared" si="217"/>
        <v>0</v>
      </c>
      <c r="W156" s="55">
        <f t="shared" si="218"/>
        <v>0</v>
      </c>
      <c r="X156" s="55">
        <f t="shared" si="219"/>
        <v>0</v>
      </c>
      <c r="Y156" s="55">
        <f t="shared" si="220"/>
        <v>0.1</v>
      </c>
      <c r="Z156" s="55">
        <f t="shared" si="221"/>
        <v>0</v>
      </c>
      <c r="AA156" s="55">
        <f t="shared" si="222"/>
        <v>0</v>
      </c>
      <c r="AB156" s="55">
        <f t="shared" si="223"/>
        <v>0</v>
      </c>
      <c r="AC156" s="55">
        <f t="shared" si="224"/>
        <v>0</v>
      </c>
      <c r="AD156" s="55">
        <f t="shared" si="225"/>
        <v>0</v>
      </c>
      <c r="AE156" s="55">
        <f t="shared" si="226"/>
        <v>0</v>
      </c>
      <c r="AF156" s="55">
        <f t="shared" si="227"/>
        <v>0</v>
      </c>
      <c r="AG156" s="55">
        <f>ROUND(IF('Indicator Data'!K159=0,0,IF('Indicator Data'!K159&gt;AG$195,10,IF('Indicator Data'!K159&lt;AG$194,0,10-(AG$195-'Indicator Data'!K159)/(AG$195-AG$194)*10))),1)</f>
        <v>0</v>
      </c>
      <c r="AH156" s="55">
        <f t="shared" si="228"/>
        <v>0.1</v>
      </c>
      <c r="AI156" s="55">
        <f t="shared" si="229"/>
        <v>0.1</v>
      </c>
      <c r="AJ156" s="55">
        <f t="shared" si="230"/>
        <v>0</v>
      </c>
      <c r="AK156" s="55">
        <f t="shared" si="231"/>
        <v>0</v>
      </c>
      <c r="AL156" s="55">
        <f t="shared" si="232"/>
        <v>0</v>
      </c>
      <c r="AM156" s="55">
        <f t="shared" si="233"/>
        <v>0</v>
      </c>
      <c r="AN156" s="55">
        <f t="shared" si="234"/>
        <v>0</v>
      </c>
      <c r="AO156" s="183">
        <f t="shared" si="235"/>
        <v>0.1</v>
      </c>
      <c r="AP156" s="183">
        <f t="shared" si="255"/>
        <v>0.1</v>
      </c>
      <c r="AQ156" s="183">
        <f t="shared" si="236"/>
        <v>0</v>
      </c>
      <c r="AR156" s="183">
        <f t="shared" si="237"/>
        <v>0</v>
      </c>
      <c r="AS156" s="55">
        <f t="shared" si="238"/>
        <v>0</v>
      </c>
      <c r="AT156" s="55" t="str">
        <f>IF('Indicator Data'!L159="No data","x",IF('Indicator Data'!CC159&lt;1000,"x",ROUND((IF('Indicator Data'!L159&gt;AT$195,10,IF('Indicator Data'!L159&lt;AT$194,0,10-(AT$195-'Indicator Data'!L159)/(AT$195-AT$194)*10))),1)))</f>
        <v>x</v>
      </c>
      <c r="AU156" s="183">
        <f t="shared" si="239"/>
        <v>0</v>
      </c>
      <c r="AV156" s="55">
        <f>IF('Indicator Data'!M159="No data","x",ROUND(IF('Indicator Data'!M159=0,0,IF(LOG('Indicator Data'!M159)&gt;AV$195,10,IF(LOG('Indicator Data'!M159)&lt;AV$194,0,10-(AV$195-LOG('Indicator Data'!M159))/(AV$195-AV$194)*10))),1))</f>
        <v>0</v>
      </c>
      <c r="AW156" s="56">
        <f>IF(AV156="x","x",'Indicator Data'!M159/'Indicator Data'!$CB159)</f>
        <v>0</v>
      </c>
      <c r="AX156" s="55">
        <f t="shared" si="256"/>
        <v>0</v>
      </c>
      <c r="AY156" s="55">
        <f t="shared" si="257"/>
        <v>0</v>
      </c>
      <c r="AZ156" s="55" t="str">
        <f>IF('Indicator Data'!N159="No data","x",ROUND(IF('Indicator Data'!N159=0,0,IF(LOG('Indicator Data'!N159)&gt;AZ$195,10,IF(LOG('Indicator Data'!N159)&lt;AZ$194,0,10-(AZ$195-LOG('Indicator Data'!N159))/(AZ$195-AZ$194)*10))),1))</f>
        <v>x</v>
      </c>
      <c r="BA156" s="56" t="str">
        <f>IF(AZ156="x","x",'Indicator Data'!N159/'Indicator Data'!$CB159)</f>
        <v>x</v>
      </c>
      <c r="BB156" s="55" t="str">
        <f t="shared" si="258"/>
        <v>x</v>
      </c>
      <c r="BC156" s="55" t="str">
        <f t="shared" si="259"/>
        <v>x</v>
      </c>
      <c r="BD156" s="55" t="str">
        <f>IF('Indicator Data'!O159="No data","x",ROUND(IF('Indicator Data'!O159=0,0,IF(LOG('Indicator Data'!O159)&gt;BD$195,10,IF(LOG('Indicator Data'!O159)&lt;BD$194,0,10-(BD$195-LOG('Indicator Data'!O159))/(BD$195-BD$194)*10))),1))</f>
        <v>x</v>
      </c>
      <c r="BE156" s="56" t="str">
        <f>IF(BD156="x","x",'Indicator Data'!O159/'Indicator Data'!$CB159)</f>
        <v>x</v>
      </c>
      <c r="BF156" s="55" t="str">
        <f t="shared" si="260"/>
        <v>x</v>
      </c>
      <c r="BG156" s="55" t="str">
        <f t="shared" si="261"/>
        <v>x</v>
      </c>
      <c r="BH156" s="55" t="str">
        <f>IF('Indicator Data'!P159="No data","x",ROUND(IF('Indicator Data'!P159=0,0,IF(LOG('Indicator Data'!P159)&gt;BH$195,10,IF(LOG('Indicator Data'!P159)&lt;BH$194,0,10-(BH$195-LOG('Indicator Data'!P159))/(BH$195-BH$194)*10))),1))</f>
        <v>x</v>
      </c>
      <c r="BI156" s="56" t="str">
        <f>IF(BH156="x","x",'Indicator Data'!P159/'Indicator Data'!$CB159)</f>
        <v>x</v>
      </c>
      <c r="BJ156" s="55" t="str">
        <f t="shared" si="262"/>
        <v>x</v>
      </c>
      <c r="BK156" s="55" t="str">
        <f t="shared" si="263"/>
        <v>x</v>
      </c>
      <c r="BL156" s="55">
        <f t="shared" si="264"/>
        <v>0</v>
      </c>
      <c r="BM156" s="55">
        <f>ROUND(IF('Indicator Data'!Q159=0,0,IF(LOG('Indicator Data'!Q159)&gt;BM$195,10,IF(LOG('Indicator Data'!Q159)&lt;BM$194,0,10-(BM$195-LOG('Indicator Data'!Q159))/(BM$195-BM$194)*10))),1)</f>
        <v>1.8</v>
      </c>
      <c r="BN156" s="55">
        <f>ROUND(IF('Indicator Data'!R159=0,0,IF(LOG('Indicator Data'!R159)&gt;BN$195,10,IF(LOG('Indicator Data'!R159)&lt;BN$194,0,10-(BN$195-LOG('Indicator Data'!R159))/(BN$195-BN$194)*10))),1)</f>
        <v>0</v>
      </c>
      <c r="BO156" s="55">
        <f t="shared" si="265"/>
        <v>0.6</v>
      </c>
      <c r="BP156" s="56">
        <f>'Indicator Data'!Q159/'Indicator Data'!$CB159</f>
        <v>3.4440140715634005E-5</v>
      </c>
      <c r="BQ156" s="56">
        <f>'Indicator Data'!R159/'Indicator Data'!$CB159</f>
        <v>0</v>
      </c>
      <c r="BR156" s="55">
        <f t="shared" si="240"/>
        <v>0</v>
      </c>
      <c r="BS156" s="55">
        <f t="shared" si="241"/>
        <v>0</v>
      </c>
      <c r="BT156" s="55">
        <f t="shared" si="242"/>
        <v>0</v>
      </c>
      <c r="BU156" s="55">
        <f t="shared" si="266"/>
        <v>0.3</v>
      </c>
      <c r="BV156" s="55">
        <f>ROUND(IF('Indicator Data'!S159=0,0,IF(LOG('Indicator Data'!S159)&gt;BV$195,10,IF(LOG('Indicator Data'!S159)&lt;BV$194,0,10-(BV$195-LOG('Indicator Data'!S159))/(BV$195-BV$194)*10))),1)</f>
        <v>1.8</v>
      </c>
      <c r="BW156" s="55">
        <f>ROUND(IF('Indicator Data'!T159=0,0,IF(LOG('Indicator Data'!T159)&gt;BW$195,10,IF(LOG('Indicator Data'!T159)&lt;BW$194,0,10-(BW$195-LOG('Indicator Data'!T159))/(BW$195-BW$194)*10))),1)</f>
        <v>0</v>
      </c>
      <c r="BX156" s="55">
        <f t="shared" si="267"/>
        <v>0.6</v>
      </c>
      <c r="BY156" s="56">
        <f>'Indicator Data'!S159/'Indicator Data'!$CB159</f>
        <v>3.4440140715634005E-5</v>
      </c>
      <c r="BZ156" s="56">
        <f>'Indicator Data'!T159/'Indicator Data'!$CB159</f>
        <v>0</v>
      </c>
      <c r="CA156" s="55">
        <f t="shared" si="243"/>
        <v>0</v>
      </c>
      <c r="CB156" s="55">
        <f t="shared" si="244"/>
        <v>0</v>
      </c>
      <c r="CC156" s="55">
        <f t="shared" si="268"/>
        <v>0</v>
      </c>
      <c r="CD156" s="55">
        <f t="shared" si="269"/>
        <v>0.3</v>
      </c>
      <c r="CE156" s="55">
        <f t="shared" si="270"/>
        <v>0.3</v>
      </c>
      <c r="CF156" s="55">
        <f>ROUND(IF('Indicator Data'!U159=0,0,IF(LOG('Indicator Data'!U159)&gt;CF$195,10,IF(LOG('Indicator Data'!U159)&lt;CF$194,0,10-(CF$195-LOG('Indicator Data'!U159))/(CF$195-CF$194)*10))),1)</f>
        <v>8.1</v>
      </c>
      <c r="CG156" s="56">
        <f>'Indicator Data'!U159/'Indicator Data'!$CB159</f>
        <v>0.84223364120082955</v>
      </c>
      <c r="CH156" s="55">
        <f t="shared" si="245"/>
        <v>9.4</v>
      </c>
      <c r="CI156" s="55">
        <f t="shared" si="271"/>
        <v>8.8000000000000007</v>
      </c>
      <c r="CJ156" s="55">
        <f>ROUND(IF('Indicator Data'!V159=0,0,IF(LOG('Indicator Data'!V159)&gt;CJ$195,10,IF(LOG('Indicator Data'!V159)&lt;CJ$194,0,10-(CJ$195-LOG('Indicator Data'!V159))/(CJ$195-CJ$194)*10))),1)</f>
        <v>8.1999999999999993</v>
      </c>
      <c r="CK156" s="56">
        <f>IF('Indicator Data'!V159/'Indicator Data'!$CB159&gt;1,1,'Indicator Data'!V159/'Indicator Data'!$CB159)</f>
        <v>0.9358969387996916</v>
      </c>
      <c r="CL156" s="55">
        <f t="shared" si="246"/>
        <v>9.4</v>
      </c>
      <c r="CM156" s="55">
        <f t="shared" si="272"/>
        <v>8.9</v>
      </c>
      <c r="CN156" s="55">
        <f>ROUND(IF('Indicator Data'!W159=0,0,IF(LOG('Indicator Data'!W159)&gt;CN$195,10,IF(LOG('Indicator Data'!W159)&lt;CN$194,0,10-(CN$195-LOG('Indicator Data'!W159))/(CN$195-CN$194)*10))),1)</f>
        <v>8.1999999999999993</v>
      </c>
      <c r="CO156" s="56">
        <f>'Indicator Data'!W159/'Indicator Data'!$CB159</f>
        <v>0.91221547877327425</v>
      </c>
      <c r="CP156" s="55">
        <f t="shared" si="247"/>
        <v>9.1</v>
      </c>
      <c r="CQ156" s="55">
        <f t="shared" si="273"/>
        <v>8.6999999999999993</v>
      </c>
      <c r="CR156" s="55">
        <f t="shared" si="248"/>
        <v>7.7</v>
      </c>
      <c r="CS156" s="55">
        <f>IF('Indicator Data'!BR159="No data","x",ROUND(IF('Indicator Data'!BR159&gt;CS$195,0,IF('Indicator Data'!BR159&lt;CS$194,10,(CS$195-'Indicator Data'!BR159)/(CS$195-CS$194)*10)),1))</f>
        <v>0</v>
      </c>
      <c r="CT156" s="55">
        <f>IF('Indicator Data'!BS159="No data","x",ROUND(IF('Indicator Data'!BS159&gt;CT$195,0,IF('Indicator Data'!BS159&lt;CT$194,10,(CT$195-'Indicator Data'!BS159)/(CT$195-CT$194)*10)),1))</f>
        <v>0</v>
      </c>
      <c r="CU156" s="55" t="str">
        <f>IF('Indicator Data'!AC159="No data","x",ROUND(IF('Indicator Data'!AC159&gt;CU$195,0,IF('Indicator Data'!AC159&lt;CU$194,10,(CU$195-'Indicator Data'!AC159)/(CU$195-CU$194)*10)),1))</f>
        <v>x</v>
      </c>
      <c r="CV156" s="55">
        <f t="shared" si="249"/>
        <v>0</v>
      </c>
      <c r="CW156" s="55">
        <f>IF('Indicator Data'!X159="No data","x",ROUND(IF(LOG('Indicator Data'!X159)&gt;CW$195,10,IF(LOG('Indicator Data'!X159)&lt;CW$194,0,10-(CW$195-LOG('Indicator Data'!X159))/(CW$195-CW$194)*10)),1))</f>
        <v>10</v>
      </c>
      <c r="CX156" s="55">
        <f>IF('Indicator Data'!Y159="No data","x",ROUND(IF('Indicator Data'!Y159&gt;CX$195,10,IF('Indicator Data'!Y159&lt;CX$194,0,10-(CX$195-'Indicator Data'!Y159)/(CX$195-CX$194)*10)),1))</f>
        <v>0.9</v>
      </c>
      <c r="CY156" s="55">
        <f>IF('Indicator Data'!Z159="No data","x",ROUND(IF('Indicator Data'!Z159&gt;CY$195,10,IF('Indicator Data'!Z159&lt;CY$194,0,10-(CY$195-'Indicator Data'!Z159)/(CY$195-CY$194)*10)),1))</f>
        <v>10</v>
      </c>
      <c r="CZ156" s="55">
        <f>IF('Indicator Data'!AA159="No data","x",ROUND(IF('Indicator Data'!AA159&gt;CZ$195,10,IF('Indicator Data'!AA159&lt;CZ$194,0,10-(CZ$195-'Indicator Data'!AA159)/(CZ$195-CZ$194)*10)),1))</f>
        <v>3.2</v>
      </c>
      <c r="DA156" s="55">
        <f t="shared" si="274"/>
        <v>6</v>
      </c>
      <c r="DB156" s="55">
        <f t="shared" si="275"/>
        <v>4</v>
      </c>
      <c r="DC156" s="55" t="str">
        <f>IF('Indicator Data'!AF159="No data","x",ROUND(IF('Indicator Data'!AF159&gt;DC$195,10,IF('Indicator Data'!AF159&lt;DC$194,0,10-(DC$195-'Indicator Data'!AF159)/(DC$195-DC$194)*10)),1))</f>
        <v>x</v>
      </c>
      <c r="DD156" s="55">
        <f>IF('Indicator Data'!AG159="No data","x",ROUND(IF('Indicator Data'!AG159&gt;DD$195,10,IF('Indicator Data'!AG159&lt;DD$194,0,10-(DD$195-'Indicator Data'!AG159)/(DD$195-DD$194)*10)),1))</f>
        <v>0</v>
      </c>
      <c r="DE156" s="55">
        <f t="shared" si="276"/>
        <v>4.8</v>
      </c>
      <c r="DF156" s="55">
        <f>IF('Indicator Data'!AB159="No data","x",ROUND(IF('Indicator Data'!AB159&gt;DF$195,10,IF('Indicator Data'!AB159&lt;DF$194,0,10-(DF$195-'Indicator Data'!AB159)/(DF$195-DF$194)*10)),1))</f>
        <v>0</v>
      </c>
      <c r="DG156" s="55">
        <f t="shared" si="277"/>
        <v>0</v>
      </c>
      <c r="DH156" s="184">
        <f>IF('Indicator Data'!AD159="No data","x",'Indicator Data'!AD159/'Indicator Data'!$CA159)</f>
        <v>2.0812002323088074E-4</v>
      </c>
      <c r="DI156" s="55">
        <f t="shared" si="278"/>
        <v>7.9</v>
      </c>
      <c r="DJ156" s="55">
        <f>IF('Indicator Data'!AE159="No data","x",ROUND(IF('Indicator Data'!AE159&gt;DJ$195,0,IF('Indicator Data'!AE159&lt;DJ$194,10,(DJ$195-'Indicator Data'!AE159)/(DJ$195-DJ$194)*10)),1))</f>
        <v>2</v>
      </c>
      <c r="DK156" s="55">
        <f t="shared" si="279"/>
        <v>5</v>
      </c>
      <c r="DL156" s="55">
        <f t="shared" si="280"/>
        <v>3.3</v>
      </c>
      <c r="DM156" s="57">
        <f t="shared" si="250"/>
        <v>4.3</v>
      </c>
      <c r="DN156" s="58">
        <f t="shared" si="251"/>
        <v>0.9</v>
      </c>
      <c r="DO156" s="55">
        <f>ROUND(IF('Indicator Data'!AH159=0,0,IF('Indicator Data'!AH159&gt;DO$195,10,IF('Indicator Data'!AH159&lt;DO$194,0,10-(DO$195-'Indicator Data'!AH159)/(DO$195-DO$194)*10))),1)</f>
        <v>0.2</v>
      </c>
      <c r="DP156" s="55">
        <f>ROUND(IF('Indicator Data'!AI159=0,0,IF(LOG('Indicator Data'!AI159)&gt;LOG(DP$195),10,IF(LOG('Indicator Data'!AI159)&lt;LOG(DP$194),0,10-(LOG(DP$195)-LOG('Indicator Data'!AI159))/(LOG(DP$195)-LOG(DP$194))*10))),1)</f>
        <v>0</v>
      </c>
      <c r="DQ156" s="57">
        <f t="shared" si="252"/>
        <v>0.1</v>
      </c>
      <c r="DR156" s="55">
        <f>'Indicator Data'!AJ159</f>
        <v>0</v>
      </c>
      <c r="DS156" s="55">
        <f>'Indicator Data'!AK159</f>
        <v>0</v>
      </c>
      <c r="DT156" s="57">
        <f t="shared" si="253"/>
        <v>0</v>
      </c>
      <c r="DU156" s="58">
        <f t="shared" si="254"/>
        <v>0.1</v>
      </c>
      <c r="DV156" s="15"/>
      <c r="DW156" s="103"/>
    </row>
    <row r="157" spans="1:128" s="4" customFormat="1" x14ac:dyDescent="0.25">
      <c r="A157" s="122" t="str">
        <f>'Indicator Data'!A160</f>
        <v>Slovakia</v>
      </c>
      <c r="B157" s="59" t="str">
        <f>'Indicator Data'!B160</f>
        <v>SVK</v>
      </c>
      <c r="C157" s="55">
        <f>ROUND(IF('Indicator Data'!C160=0,0.1,IF(LOG('Indicator Data'!C160)&gt;C$195,10,IF(LOG('Indicator Data'!C160)&lt;C$194,0,10-(C$195-LOG('Indicator Data'!C160))/(C$195-C$194)*10))),1)</f>
        <v>7.1</v>
      </c>
      <c r="D157" s="55">
        <f>ROUND(IF('Indicator Data'!D160=0,0.1,IF(LOG('Indicator Data'!D160)&gt;D$195,10,IF(LOG('Indicator Data'!D160)&lt;D$194,0,10-(D$195-LOG('Indicator Data'!D160))/(D$195-D$194)*10))),1)</f>
        <v>0.1</v>
      </c>
      <c r="E157" s="55">
        <f t="shared" si="214"/>
        <v>4.5</v>
      </c>
      <c r="F157" s="55">
        <f>IF('Indicator Data'!E160="No data",0.1,(ROUND(IF('Indicator Data'!E160=0,0,IF(LOG('Indicator Data'!E160)&gt;F$195,10,IF(LOG('Indicator Data'!E160)&lt;F$194,0,10-(F$195-LOG('Indicator Data'!E160))/(F$195-F$194)*10))),1)))</f>
        <v>6.8</v>
      </c>
      <c r="G157" s="55">
        <f>ROUND(IF('Indicator Data'!F160=0,0,IF(LOG('Indicator Data'!F160)&gt;G$195,10,IF(LOG('Indicator Data'!F160)&lt;G$194,0,10-(G$195-LOG('Indicator Data'!F160))/(G$195-G$194)*10))),1)</f>
        <v>0</v>
      </c>
      <c r="H157" s="55">
        <f>ROUND(IF('Indicator Data'!G160=0,0,IF(LOG('Indicator Data'!G160)&gt;H$195,10,IF(LOG('Indicator Data'!G160)&lt;H$194,0,10-(H$195-LOG('Indicator Data'!G160))/(H$195-H$194)*10))),1)</f>
        <v>0</v>
      </c>
      <c r="I157" s="55">
        <f>ROUND(IF('Indicator Data'!H160=0,0,IF(LOG('Indicator Data'!H160)&gt;I$195,10,IF(LOG('Indicator Data'!H160)&lt;I$194,0,10-(I$195-LOG('Indicator Data'!H160))/(I$195-I$194)*10))),1)</f>
        <v>0</v>
      </c>
      <c r="J157" s="55">
        <f t="shared" si="215"/>
        <v>0</v>
      </c>
      <c r="K157" s="55">
        <f>ROUND(IF('Indicator Data'!I160=0,0,IF(LOG('Indicator Data'!I160)&gt;K$195,10,IF(LOG('Indicator Data'!I160)&lt;K$194,0,10-(K$195-LOG('Indicator Data'!I160))/(K$195-K$194)*10))),1)</f>
        <v>0</v>
      </c>
      <c r="L157" s="55">
        <f t="shared" si="216"/>
        <v>0</v>
      </c>
      <c r="M157" s="55">
        <f>ROUND(IF('Indicator Data'!J160=0,0,IF(LOG('Indicator Data'!J160)&gt;M$195,10,IF(LOG('Indicator Data'!J160)&lt;M$194,0,10-(M$195-LOG('Indicator Data'!J160))/(M$195-M$194)*10))),1)</f>
        <v>0</v>
      </c>
      <c r="N157" s="56">
        <f>'Indicator Data'!C160/'Indicator Data'!$CB160</f>
        <v>1.2716584269564363E-3</v>
      </c>
      <c r="O157" s="56">
        <f>'Indicator Data'!D160/'Indicator Data'!$CB160</f>
        <v>0</v>
      </c>
      <c r="P157" s="56">
        <f>IF(F157=0.1,"x",'Indicator Data'!E160/'Indicator Data'!$CB160)</f>
        <v>9.6889764048084161E-3</v>
      </c>
      <c r="Q157" s="56">
        <f>'Indicator Data'!F160/'Indicator Data'!$CB160</f>
        <v>0</v>
      </c>
      <c r="R157" s="56">
        <f>'Indicator Data'!G160/'Indicator Data'!$CB160</f>
        <v>0</v>
      </c>
      <c r="S157" s="56">
        <f>'Indicator Data'!H160/'Indicator Data'!$CB160</f>
        <v>0</v>
      </c>
      <c r="T157" s="56">
        <f>'Indicator Data'!I160/'Indicator Data'!$CB160</f>
        <v>0</v>
      </c>
      <c r="U157" s="56">
        <f>'Indicator Data'!J160/'Indicator Data'!$CB160</f>
        <v>0</v>
      </c>
      <c r="V157" s="55">
        <f t="shared" si="217"/>
        <v>6.4</v>
      </c>
      <c r="W157" s="55">
        <f t="shared" si="218"/>
        <v>0</v>
      </c>
      <c r="X157" s="55">
        <f t="shared" si="219"/>
        <v>3.9</v>
      </c>
      <c r="Y157" s="55">
        <f t="shared" si="220"/>
        <v>6.5</v>
      </c>
      <c r="Z157" s="55">
        <f t="shared" si="221"/>
        <v>0</v>
      </c>
      <c r="AA157" s="55">
        <f t="shared" si="222"/>
        <v>0</v>
      </c>
      <c r="AB157" s="55">
        <f t="shared" si="223"/>
        <v>0</v>
      </c>
      <c r="AC157" s="55">
        <f t="shared" si="224"/>
        <v>0</v>
      </c>
      <c r="AD157" s="55">
        <f t="shared" si="225"/>
        <v>0</v>
      </c>
      <c r="AE157" s="55">
        <f t="shared" si="226"/>
        <v>0</v>
      </c>
      <c r="AF157" s="55">
        <f t="shared" si="227"/>
        <v>0</v>
      </c>
      <c r="AG157" s="55">
        <f>ROUND(IF('Indicator Data'!K160=0,0,IF('Indicator Data'!K160&gt;AG$195,10,IF('Indicator Data'!K160&lt;AG$194,0,10-(AG$195-'Indicator Data'!K160)/(AG$195-AG$194)*10))),1)</f>
        <v>0</v>
      </c>
      <c r="AH157" s="55">
        <f t="shared" si="228"/>
        <v>6.8</v>
      </c>
      <c r="AI157" s="55">
        <f t="shared" si="229"/>
        <v>0.1</v>
      </c>
      <c r="AJ157" s="55">
        <f t="shared" si="230"/>
        <v>0</v>
      </c>
      <c r="AK157" s="55">
        <f t="shared" si="231"/>
        <v>0</v>
      </c>
      <c r="AL157" s="55">
        <f t="shared" si="232"/>
        <v>0</v>
      </c>
      <c r="AM157" s="55">
        <f t="shared" si="233"/>
        <v>0</v>
      </c>
      <c r="AN157" s="55">
        <f t="shared" si="234"/>
        <v>0</v>
      </c>
      <c r="AO157" s="183">
        <f t="shared" si="235"/>
        <v>4.2</v>
      </c>
      <c r="AP157" s="183">
        <f t="shared" si="255"/>
        <v>6.7</v>
      </c>
      <c r="AQ157" s="183">
        <f t="shared" si="236"/>
        <v>0</v>
      </c>
      <c r="AR157" s="183">
        <f t="shared" si="237"/>
        <v>0</v>
      </c>
      <c r="AS157" s="55">
        <f t="shared" si="238"/>
        <v>0</v>
      </c>
      <c r="AT157" s="55">
        <f>IF('Indicator Data'!L160="No data","x",IF('Indicator Data'!CC160&lt;1000,"x",ROUND((IF('Indicator Data'!L160&gt;AT$195,10,IF('Indicator Data'!L160&lt;AT$194,0,10-(AT$195-'Indicator Data'!L160)/(AT$195-AT$194)*10))),1)))</f>
        <v>4</v>
      </c>
      <c r="AU157" s="183">
        <f t="shared" si="239"/>
        <v>2</v>
      </c>
      <c r="AV157" s="55">
        <f>IF('Indicator Data'!M160="No data","x",ROUND(IF('Indicator Data'!M160=0,0,IF(LOG('Indicator Data'!M160)&gt;AV$195,10,IF(LOG('Indicator Data'!M160)&lt;AV$194,0,10-(AV$195-LOG('Indicator Data'!M160))/(AV$195-AV$194)*10))),1))</f>
        <v>4.2</v>
      </c>
      <c r="AW157" s="56">
        <f>IF(AV157="x","x",'Indicator Data'!M160/'Indicator Data'!$CB160)</f>
        <v>1.5325713742285437E-3</v>
      </c>
      <c r="AX157" s="55">
        <f t="shared" si="256"/>
        <v>0</v>
      </c>
      <c r="AY157" s="55">
        <f t="shared" si="257"/>
        <v>2.2999999999999998</v>
      </c>
      <c r="AZ157" s="55" t="str">
        <f>IF('Indicator Data'!N160="No data","x",ROUND(IF('Indicator Data'!N160=0,0,IF(LOG('Indicator Data'!N160)&gt;AZ$195,10,IF(LOG('Indicator Data'!N160)&lt;AZ$194,0,10-(AZ$195-LOG('Indicator Data'!N160))/(AZ$195-AZ$194)*10))),1))</f>
        <v>x</v>
      </c>
      <c r="BA157" s="56" t="str">
        <f>IF(AZ157="x","x",'Indicator Data'!N160/'Indicator Data'!$CB160)</f>
        <v>x</v>
      </c>
      <c r="BB157" s="55" t="str">
        <f t="shared" si="258"/>
        <v>x</v>
      </c>
      <c r="BC157" s="55" t="str">
        <f t="shared" si="259"/>
        <v>x</v>
      </c>
      <c r="BD157" s="55" t="str">
        <f>IF('Indicator Data'!O160="No data","x",ROUND(IF('Indicator Data'!O160=0,0,IF(LOG('Indicator Data'!O160)&gt;BD$195,10,IF(LOG('Indicator Data'!O160)&lt;BD$194,0,10-(BD$195-LOG('Indicator Data'!O160))/(BD$195-BD$194)*10))),1))</f>
        <v>x</v>
      </c>
      <c r="BE157" s="56" t="str">
        <f>IF(BD157="x","x",'Indicator Data'!O160/'Indicator Data'!$CB160)</f>
        <v>x</v>
      </c>
      <c r="BF157" s="55" t="str">
        <f t="shared" si="260"/>
        <v>x</v>
      </c>
      <c r="BG157" s="55" t="str">
        <f t="shared" si="261"/>
        <v>x</v>
      </c>
      <c r="BH157" s="55" t="str">
        <f>IF('Indicator Data'!P160="No data","x",ROUND(IF('Indicator Data'!P160=0,0,IF(LOG('Indicator Data'!P160)&gt;BH$195,10,IF(LOG('Indicator Data'!P160)&lt;BH$194,0,10-(BH$195-LOG('Indicator Data'!P160))/(BH$195-BH$194)*10))),1))</f>
        <v>x</v>
      </c>
      <c r="BI157" s="56" t="str">
        <f>IF(BH157="x","x",'Indicator Data'!P160/'Indicator Data'!$CB160)</f>
        <v>x</v>
      </c>
      <c r="BJ157" s="55" t="str">
        <f t="shared" si="262"/>
        <v>x</v>
      </c>
      <c r="BK157" s="55" t="str">
        <f t="shared" si="263"/>
        <v>x</v>
      </c>
      <c r="BL157" s="55">
        <f t="shared" si="264"/>
        <v>2.2999999999999998</v>
      </c>
      <c r="BM157" s="55">
        <f>ROUND(IF('Indicator Data'!Q160=0,0,IF(LOG('Indicator Data'!Q160)&gt;BM$195,10,IF(LOG('Indicator Data'!Q160)&lt;BM$194,0,10-(BM$195-LOG('Indicator Data'!Q160))/(BM$195-BM$194)*10))),1)</f>
        <v>0</v>
      </c>
      <c r="BN157" s="55">
        <f>ROUND(IF('Indicator Data'!R160=0,0,IF(LOG('Indicator Data'!R160)&gt;BN$195,10,IF(LOG('Indicator Data'!R160)&lt;BN$194,0,10-(BN$195-LOG('Indicator Data'!R160))/(BN$195-BN$194)*10))),1)</f>
        <v>0</v>
      </c>
      <c r="BO157" s="55">
        <f t="shared" si="265"/>
        <v>0</v>
      </c>
      <c r="BP157" s="56">
        <f>'Indicator Data'!Q160/'Indicator Data'!$CB160</f>
        <v>0</v>
      </c>
      <c r="BQ157" s="56">
        <f>'Indicator Data'!R160/'Indicator Data'!$CB160</f>
        <v>0</v>
      </c>
      <c r="BR157" s="55">
        <f t="shared" si="240"/>
        <v>0</v>
      </c>
      <c r="BS157" s="55">
        <f t="shared" si="241"/>
        <v>0</v>
      </c>
      <c r="BT157" s="55">
        <f t="shared" si="242"/>
        <v>0</v>
      </c>
      <c r="BU157" s="55">
        <f t="shared" si="266"/>
        <v>0</v>
      </c>
      <c r="BV157" s="55">
        <f>ROUND(IF('Indicator Data'!S160=0,0,IF(LOG('Indicator Data'!S160)&gt;BV$195,10,IF(LOG('Indicator Data'!S160)&lt;BV$194,0,10-(BV$195-LOG('Indicator Data'!S160))/(BV$195-BV$194)*10))),1)</f>
        <v>0</v>
      </c>
      <c r="BW157" s="55">
        <f>ROUND(IF('Indicator Data'!T160=0,0,IF(LOG('Indicator Data'!T160)&gt;BW$195,10,IF(LOG('Indicator Data'!T160)&lt;BW$194,0,10-(BW$195-LOG('Indicator Data'!T160))/(BW$195-BW$194)*10))),1)</f>
        <v>0</v>
      </c>
      <c r="BX157" s="55">
        <f t="shared" si="267"/>
        <v>0</v>
      </c>
      <c r="BY157" s="56">
        <f>'Indicator Data'!S160/'Indicator Data'!$CB160</f>
        <v>0</v>
      </c>
      <c r="BZ157" s="56">
        <f>'Indicator Data'!T160/'Indicator Data'!$CB160</f>
        <v>0</v>
      </c>
      <c r="CA157" s="55">
        <f t="shared" si="243"/>
        <v>0</v>
      </c>
      <c r="CB157" s="55">
        <f t="shared" si="244"/>
        <v>0</v>
      </c>
      <c r="CC157" s="55">
        <f t="shared" si="268"/>
        <v>0</v>
      </c>
      <c r="CD157" s="55">
        <f t="shared" si="269"/>
        <v>0</v>
      </c>
      <c r="CE157" s="55">
        <f t="shared" si="270"/>
        <v>0</v>
      </c>
      <c r="CF157" s="55">
        <f>ROUND(IF('Indicator Data'!U160=0,0,IF(LOG('Indicator Data'!U160)&gt;CF$195,10,IF(LOG('Indicator Data'!U160)&lt;CF$194,0,10-(CF$195-LOG('Indicator Data'!U160))/(CF$195-CF$194)*10))),1)</f>
        <v>0</v>
      </c>
      <c r="CG157" s="56">
        <f>'Indicator Data'!U160/'Indicator Data'!$CB160</f>
        <v>0</v>
      </c>
      <c r="CH157" s="55">
        <f t="shared" si="245"/>
        <v>0</v>
      </c>
      <c r="CI157" s="55">
        <f t="shared" si="271"/>
        <v>0</v>
      </c>
      <c r="CJ157" s="55">
        <f>ROUND(IF('Indicator Data'!V160=0,0,IF(LOG('Indicator Data'!V160)&gt;CJ$195,10,IF(LOG('Indicator Data'!V160)&lt;CJ$194,0,10-(CJ$195-LOG('Indicator Data'!V160))/(CJ$195-CJ$194)*10))),1)</f>
        <v>0</v>
      </c>
      <c r="CK157" s="56">
        <f>IF('Indicator Data'!V160/'Indicator Data'!$CB160&gt;1,1,'Indicator Data'!V160/'Indicator Data'!$CB160)</f>
        <v>0</v>
      </c>
      <c r="CL157" s="55">
        <f t="shared" si="246"/>
        <v>0</v>
      </c>
      <c r="CM157" s="55">
        <f t="shared" si="272"/>
        <v>0</v>
      </c>
      <c r="CN157" s="55">
        <f>ROUND(IF('Indicator Data'!W160=0,0,IF(LOG('Indicator Data'!W160)&gt;CN$195,10,IF(LOG('Indicator Data'!W160)&lt;CN$194,0,10-(CN$195-LOG('Indicator Data'!W160))/(CN$195-CN$194)*10))),1)</f>
        <v>0</v>
      </c>
      <c r="CO157" s="56">
        <f>'Indicator Data'!W160/'Indicator Data'!$CB160</f>
        <v>0</v>
      </c>
      <c r="CP157" s="55">
        <f t="shared" si="247"/>
        <v>0</v>
      </c>
      <c r="CQ157" s="55">
        <f t="shared" si="273"/>
        <v>0</v>
      </c>
      <c r="CR157" s="55">
        <f t="shared" si="248"/>
        <v>0</v>
      </c>
      <c r="CS157" s="55">
        <f>IF('Indicator Data'!BR160="No data","x",ROUND(IF('Indicator Data'!BR160&gt;CS$195,0,IF('Indicator Data'!BR160&lt;CS$194,10,(CS$195-'Indicator Data'!BR160)/(CS$195-CS$194)*10)),1))</f>
        <v>0.2</v>
      </c>
      <c r="CT157" s="55">
        <f>IF('Indicator Data'!BS160="No data","x",ROUND(IF('Indicator Data'!BS160&gt;CT$195,0,IF('Indicator Data'!BS160&lt;CT$194,10,(CT$195-'Indicator Data'!BS160)/(CT$195-CT$194)*10)),1))</f>
        <v>0</v>
      </c>
      <c r="CU157" s="55" t="str">
        <f>IF('Indicator Data'!AC160="No data","x",ROUND(IF('Indicator Data'!AC160&gt;CU$195,0,IF('Indicator Data'!AC160&lt;CU$194,10,(CU$195-'Indicator Data'!AC160)/(CU$195-CU$194)*10)),1))</f>
        <v>x</v>
      </c>
      <c r="CV157" s="55">
        <f t="shared" si="249"/>
        <v>0.1</v>
      </c>
      <c r="CW157" s="55">
        <f>IF('Indicator Data'!X160="No data","x",ROUND(IF(LOG('Indicator Data'!X160)&gt;CW$195,10,IF(LOG('Indicator Data'!X160)&lt;CW$194,0,10-(CW$195-LOG('Indicator Data'!X160))/(CW$195-CW$194)*10)),1))</f>
        <v>6.8</v>
      </c>
      <c r="CX157" s="55">
        <f>IF('Indicator Data'!Y160="No data","x",ROUND(IF('Indicator Data'!Y160&gt;CX$195,10,IF('Indicator Data'!Y160&lt;CX$194,0,10-(CX$195-'Indicator Data'!Y160)/(CX$195-CX$194)*10)),1))</f>
        <v>0.2</v>
      </c>
      <c r="CY157" s="55">
        <f>IF('Indicator Data'!Z160="No data","x",ROUND(IF('Indicator Data'!Z160&gt;CY$195,10,IF('Indicator Data'!Z160&lt;CY$194,0,10-(CY$195-'Indicator Data'!Z160)/(CY$195-CY$194)*10)),1))</f>
        <v>5.4</v>
      </c>
      <c r="CZ157" s="55">
        <f>IF('Indicator Data'!AA160="No data","x",ROUND(IF('Indicator Data'!AA160&gt;CZ$195,10,IF('Indicator Data'!AA160&lt;CZ$194,0,10-(CZ$195-'Indicator Data'!AA160)/(CZ$195-CZ$194)*10)),1))</f>
        <v>2.2000000000000002</v>
      </c>
      <c r="DA157" s="55">
        <f t="shared" si="274"/>
        <v>3.7</v>
      </c>
      <c r="DB157" s="55">
        <f t="shared" si="275"/>
        <v>2.5</v>
      </c>
      <c r="DC157" s="55" t="str">
        <f>IF('Indicator Data'!AF160="No data","x",ROUND(IF('Indicator Data'!AF160&gt;DC$195,10,IF('Indicator Data'!AF160&lt;DC$194,0,10-(DC$195-'Indicator Data'!AF160)/(DC$195-DC$194)*10)),1))</f>
        <v>x</v>
      </c>
      <c r="DD157" s="55">
        <f>IF('Indicator Data'!AG160="No data","x",ROUND(IF('Indicator Data'!AG160&gt;DD$195,10,IF('Indicator Data'!AG160&lt;DD$194,0,10-(DD$195-'Indicator Data'!AG160)/(DD$195-DD$194)*10)),1))</f>
        <v>0.1</v>
      </c>
      <c r="DE157" s="55">
        <f t="shared" si="276"/>
        <v>2.9</v>
      </c>
      <c r="DF157" s="55">
        <f>IF('Indicator Data'!AB160="No data","x",ROUND(IF('Indicator Data'!AB160&gt;DF$195,10,IF('Indicator Data'!AB160&lt;DF$194,0,10-(DF$195-'Indicator Data'!AB160)/(DF$195-DF$194)*10)),1))</f>
        <v>0</v>
      </c>
      <c r="DG157" s="55">
        <f t="shared" si="277"/>
        <v>0.1</v>
      </c>
      <c r="DH157" s="184">
        <f>IF('Indicator Data'!AD160="No data","x",'Indicator Data'!AD160/'Indicator Data'!$CA160)</f>
        <v>5.8108723235352974E-4</v>
      </c>
      <c r="DI157" s="55">
        <f t="shared" si="278"/>
        <v>4.2</v>
      </c>
      <c r="DJ157" s="55">
        <f>IF('Indicator Data'!AE160="No data","x",ROUND(IF('Indicator Data'!AE160&gt;DJ$195,0,IF('Indicator Data'!AE160&lt;DJ$194,10,(DJ$195-'Indicator Data'!AE160)/(DJ$195-DJ$194)*10)),1))</f>
        <v>4</v>
      </c>
      <c r="DK157" s="55">
        <f t="shared" si="279"/>
        <v>4.0999999999999996</v>
      </c>
      <c r="DL157" s="55">
        <f t="shared" si="280"/>
        <v>2.4</v>
      </c>
      <c r="DM157" s="57">
        <f t="shared" si="250"/>
        <v>1.9</v>
      </c>
      <c r="DN157" s="58">
        <f t="shared" si="251"/>
        <v>2.9</v>
      </c>
      <c r="DO157" s="55">
        <f>ROUND(IF('Indicator Data'!AH160=0,0,IF('Indicator Data'!AH160&gt;DO$195,10,IF('Indicator Data'!AH160&lt;DO$194,0,10-(DO$195-'Indicator Data'!AH160)/(DO$195-DO$194)*10))),1)</f>
        <v>0.2</v>
      </c>
      <c r="DP157" s="55">
        <f>ROUND(IF('Indicator Data'!AI160=0,0,IF(LOG('Indicator Data'!AI160)&gt;LOG(DP$195),10,IF(LOG('Indicator Data'!AI160)&lt;LOG(DP$194),0,10-(LOG(DP$195)-LOG('Indicator Data'!AI160))/(LOG(DP$195)-LOG(DP$194))*10))),1)</f>
        <v>0</v>
      </c>
      <c r="DQ157" s="57">
        <f t="shared" si="252"/>
        <v>0.1</v>
      </c>
      <c r="DR157" s="55">
        <f>'Indicator Data'!AJ160</f>
        <v>0</v>
      </c>
      <c r="DS157" s="55">
        <f>'Indicator Data'!AK160</f>
        <v>0</v>
      </c>
      <c r="DT157" s="57">
        <f t="shared" si="253"/>
        <v>0</v>
      </c>
      <c r="DU157" s="58">
        <f t="shared" si="254"/>
        <v>0.1</v>
      </c>
      <c r="DV157" s="15"/>
      <c r="DW157" s="103"/>
    </row>
    <row r="158" spans="1:128" x14ac:dyDescent="0.25">
      <c r="A158" s="122" t="str">
        <f>'Indicator Data'!A161</f>
        <v>Slovenia</v>
      </c>
      <c r="B158" s="59" t="str">
        <f>'Indicator Data'!B161</f>
        <v>SVN</v>
      </c>
      <c r="C158" s="55">
        <f>ROUND(IF('Indicator Data'!C161=0,0.1,IF(LOG('Indicator Data'!C161)&gt;C$195,10,IF(LOG('Indicator Data'!C161)&lt;C$194,0,10-(C$195-LOG('Indicator Data'!C161))/(C$195-C$194)*10))),1)</f>
        <v>6.6</v>
      </c>
      <c r="D158" s="55">
        <f>ROUND(IF('Indicator Data'!D161=0,0.1,IF(LOG('Indicator Data'!D161)&gt;D$195,10,IF(LOG('Indicator Data'!D161)&lt;D$194,0,10-(D$195-LOG('Indicator Data'!D161))/(D$195-D$194)*10))),1)</f>
        <v>0.1</v>
      </c>
      <c r="E158" s="55">
        <f t="shared" si="214"/>
        <v>4.0999999999999996</v>
      </c>
      <c r="F158" s="55">
        <f>IF('Indicator Data'!E161="No data",0.1,(ROUND(IF('Indicator Data'!E161=0,0,IF(LOG('Indicator Data'!E161)&gt;F$195,10,IF(LOG('Indicator Data'!E161)&lt;F$194,0,10-(F$195-LOG('Indicator Data'!E161))/(F$195-F$194)*10))),1)))</f>
        <v>4.9000000000000004</v>
      </c>
      <c r="G158" s="55">
        <f>ROUND(IF('Indicator Data'!F161=0,0,IF(LOG('Indicator Data'!F161)&gt;G$195,10,IF(LOG('Indicator Data'!F161)&lt;G$194,0,10-(G$195-LOG('Indicator Data'!F161))/(G$195-G$194)*10))),1)</f>
        <v>4.5999999999999996</v>
      </c>
      <c r="H158" s="55">
        <f>ROUND(IF('Indicator Data'!G161=0,0,IF(LOG('Indicator Data'!G161)&gt;H$195,10,IF(LOG('Indicator Data'!G161)&lt;H$194,0,10-(H$195-LOG('Indicator Data'!G161))/(H$195-H$194)*10))),1)</f>
        <v>0</v>
      </c>
      <c r="I158" s="55">
        <f>ROUND(IF('Indicator Data'!H161=0,0,IF(LOG('Indicator Data'!H161)&gt;I$195,10,IF(LOG('Indicator Data'!H161)&lt;I$194,0,10-(I$195-LOG('Indicator Data'!H161))/(I$195-I$194)*10))),1)</f>
        <v>0</v>
      </c>
      <c r="J158" s="55">
        <f t="shared" si="215"/>
        <v>0</v>
      </c>
      <c r="K158" s="55">
        <f>ROUND(IF('Indicator Data'!I161=0,0,IF(LOG('Indicator Data'!I161)&gt;K$195,10,IF(LOG('Indicator Data'!I161)&lt;K$194,0,10-(K$195-LOG('Indicator Data'!I161))/(K$195-K$194)*10))),1)</f>
        <v>0</v>
      </c>
      <c r="L158" s="55">
        <f t="shared" si="216"/>
        <v>0</v>
      </c>
      <c r="M158" s="55">
        <f>ROUND(IF('Indicator Data'!J161=0,0,IF(LOG('Indicator Data'!J161)&gt;M$195,10,IF(LOG('Indicator Data'!J161)&lt;M$194,0,10-(M$195-LOG('Indicator Data'!J161))/(M$195-M$194)*10))),1)</f>
        <v>0</v>
      </c>
      <c r="N158" s="56">
        <f>'Indicator Data'!C161/'Indicator Data'!$CB161</f>
        <v>2.0618391818294662E-3</v>
      </c>
      <c r="O158" s="56">
        <f>'Indicator Data'!D161/'Indicator Data'!$CB161</f>
        <v>0</v>
      </c>
      <c r="P158" s="56">
        <f>IF(F158=0.1,"x",'Indicator Data'!E161/'Indicator Data'!$CB161)</f>
        <v>4.3743150505218438E-3</v>
      </c>
      <c r="Q158" s="56">
        <f>'Indicator Data'!F161/'Indicator Data'!$CB161</f>
        <v>2.8503903102423273E-6</v>
      </c>
      <c r="R158" s="56">
        <f>'Indicator Data'!G161/'Indicator Data'!$CB161</f>
        <v>0</v>
      </c>
      <c r="S158" s="56">
        <f>'Indicator Data'!H161/'Indicator Data'!$CB161</f>
        <v>0</v>
      </c>
      <c r="T158" s="56">
        <f>'Indicator Data'!I161/'Indicator Data'!$CB161</f>
        <v>0</v>
      </c>
      <c r="U158" s="56">
        <f>'Indicator Data'!J161/'Indicator Data'!$CB161</f>
        <v>0</v>
      </c>
      <c r="V158" s="55">
        <f t="shared" si="217"/>
        <v>10</v>
      </c>
      <c r="W158" s="55">
        <f t="shared" si="218"/>
        <v>0</v>
      </c>
      <c r="X158" s="55">
        <f t="shared" si="219"/>
        <v>7.6</v>
      </c>
      <c r="Y158" s="55">
        <f t="shared" si="220"/>
        <v>2.9</v>
      </c>
      <c r="Z158" s="55">
        <f t="shared" si="221"/>
        <v>6.6</v>
      </c>
      <c r="AA158" s="55">
        <f t="shared" si="222"/>
        <v>0</v>
      </c>
      <c r="AB158" s="55">
        <f t="shared" si="223"/>
        <v>0</v>
      </c>
      <c r="AC158" s="55">
        <f t="shared" si="224"/>
        <v>0</v>
      </c>
      <c r="AD158" s="55">
        <f t="shared" si="225"/>
        <v>0</v>
      </c>
      <c r="AE158" s="55">
        <f t="shared" si="226"/>
        <v>0</v>
      </c>
      <c r="AF158" s="55">
        <f t="shared" si="227"/>
        <v>0</v>
      </c>
      <c r="AG158" s="55">
        <f>ROUND(IF('Indicator Data'!K161=0,0,IF('Indicator Data'!K161&gt;AG$195,10,IF('Indicator Data'!K161&lt;AG$194,0,10-(AG$195-'Indicator Data'!K161)/(AG$195-AG$194)*10))),1)</f>
        <v>0</v>
      </c>
      <c r="AH158" s="55">
        <f t="shared" si="228"/>
        <v>8.3000000000000007</v>
      </c>
      <c r="AI158" s="55">
        <f t="shared" si="229"/>
        <v>0.1</v>
      </c>
      <c r="AJ158" s="55">
        <f t="shared" si="230"/>
        <v>0</v>
      </c>
      <c r="AK158" s="55">
        <f t="shared" si="231"/>
        <v>0</v>
      </c>
      <c r="AL158" s="55">
        <f t="shared" si="232"/>
        <v>0</v>
      </c>
      <c r="AM158" s="55">
        <f t="shared" si="233"/>
        <v>0</v>
      </c>
      <c r="AN158" s="55">
        <f t="shared" si="234"/>
        <v>0</v>
      </c>
      <c r="AO158" s="183">
        <f t="shared" si="235"/>
        <v>6.1</v>
      </c>
      <c r="AP158" s="183">
        <f t="shared" si="255"/>
        <v>4</v>
      </c>
      <c r="AQ158" s="183">
        <f t="shared" si="236"/>
        <v>5.7</v>
      </c>
      <c r="AR158" s="183">
        <f t="shared" si="237"/>
        <v>0</v>
      </c>
      <c r="AS158" s="55">
        <f t="shared" si="238"/>
        <v>0</v>
      </c>
      <c r="AT158" s="55">
        <f>IF('Indicator Data'!L161="No data","x",IF('Indicator Data'!CC161&lt;1000,"x",ROUND((IF('Indicator Data'!L161&gt;AT$195,10,IF('Indicator Data'!L161&lt;AT$194,0,10-(AT$195-'Indicator Data'!L161)/(AT$195-AT$194)*10))),1)))</f>
        <v>3</v>
      </c>
      <c r="AU158" s="183">
        <f t="shared" si="239"/>
        <v>1.5</v>
      </c>
      <c r="AV158" s="55">
        <f>IF('Indicator Data'!M161="No data","x",ROUND(IF('Indicator Data'!M161=0,0,IF(LOG('Indicator Data'!M161)&gt;AV$195,10,IF(LOG('Indicator Data'!M161)&lt;AV$194,0,10-(AV$195-LOG('Indicator Data'!M161))/(AV$195-AV$194)*10))),1))</f>
        <v>2</v>
      </c>
      <c r="AW158" s="56">
        <f>IF(AV158="x","x",'Indicator Data'!M161/'Indicator Data'!$CB161)</f>
        <v>1.2762164182138569E-4</v>
      </c>
      <c r="AX158" s="55">
        <f t="shared" si="256"/>
        <v>0</v>
      </c>
      <c r="AY158" s="55">
        <f t="shared" si="257"/>
        <v>1</v>
      </c>
      <c r="AZ158" s="55" t="str">
        <f>IF('Indicator Data'!N161="No data","x",ROUND(IF('Indicator Data'!N161=0,0,IF(LOG('Indicator Data'!N161)&gt;AZ$195,10,IF(LOG('Indicator Data'!N161)&lt;AZ$194,0,10-(AZ$195-LOG('Indicator Data'!N161))/(AZ$195-AZ$194)*10))),1))</f>
        <v>x</v>
      </c>
      <c r="BA158" s="56" t="str">
        <f>IF(AZ158="x","x",'Indicator Data'!N161/'Indicator Data'!$CB161)</f>
        <v>x</v>
      </c>
      <c r="BB158" s="55" t="str">
        <f t="shared" si="258"/>
        <v>x</v>
      </c>
      <c r="BC158" s="55" t="str">
        <f t="shared" si="259"/>
        <v>x</v>
      </c>
      <c r="BD158" s="55" t="str">
        <f>IF('Indicator Data'!O161="No data","x",ROUND(IF('Indicator Data'!O161=0,0,IF(LOG('Indicator Data'!O161)&gt;BD$195,10,IF(LOG('Indicator Data'!O161)&lt;BD$194,0,10-(BD$195-LOG('Indicator Data'!O161))/(BD$195-BD$194)*10))),1))</f>
        <v>x</v>
      </c>
      <c r="BE158" s="56" t="str">
        <f>IF(BD158="x","x",'Indicator Data'!O161/'Indicator Data'!$CB161)</f>
        <v>x</v>
      </c>
      <c r="BF158" s="55" t="str">
        <f t="shared" si="260"/>
        <v>x</v>
      </c>
      <c r="BG158" s="55" t="str">
        <f t="shared" si="261"/>
        <v>x</v>
      </c>
      <c r="BH158" s="55" t="str">
        <f>IF('Indicator Data'!P161="No data","x",ROUND(IF('Indicator Data'!P161=0,0,IF(LOG('Indicator Data'!P161)&gt;BH$195,10,IF(LOG('Indicator Data'!P161)&lt;BH$194,0,10-(BH$195-LOG('Indicator Data'!P161))/(BH$195-BH$194)*10))),1))</f>
        <v>x</v>
      </c>
      <c r="BI158" s="56" t="str">
        <f>IF(BH158="x","x",'Indicator Data'!P161/'Indicator Data'!$CB161)</f>
        <v>x</v>
      </c>
      <c r="BJ158" s="55" t="str">
        <f t="shared" si="262"/>
        <v>x</v>
      </c>
      <c r="BK158" s="55" t="str">
        <f t="shared" si="263"/>
        <v>x</v>
      </c>
      <c r="BL158" s="55">
        <f t="shared" si="264"/>
        <v>1</v>
      </c>
      <c r="BM158" s="55">
        <f>ROUND(IF('Indicator Data'!Q161=0,0,IF(LOG('Indicator Data'!Q161)&gt;BM$195,10,IF(LOG('Indicator Data'!Q161)&lt;BM$194,0,10-(BM$195-LOG('Indicator Data'!Q161))/(BM$195-BM$194)*10))),1)</f>
        <v>0</v>
      </c>
      <c r="BN158" s="55">
        <f>ROUND(IF('Indicator Data'!R161=0,0,IF(LOG('Indicator Data'!R161)&gt;BN$195,10,IF(LOG('Indicator Data'!R161)&lt;BN$194,0,10-(BN$195-LOG('Indicator Data'!R161))/(BN$195-BN$194)*10))),1)</f>
        <v>0</v>
      </c>
      <c r="BO158" s="55">
        <f t="shared" si="265"/>
        <v>0</v>
      </c>
      <c r="BP158" s="56">
        <f>'Indicator Data'!Q161/'Indicator Data'!$CB161</f>
        <v>0</v>
      </c>
      <c r="BQ158" s="56">
        <f>'Indicator Data'!R161/'Indicator Data'!$CB161</f>
        <v>0</v>
      </c>
      <c r="BR158" s="55">
        <f t="shared" si="240"/>
        <v>0</v>
      </c>
      <c r="BS158" s="55">
        <f t="shared" si="241"/>
        <v>0</v>
      </c>
      <c r="BT158" s="55">
        <f t="shared" si="242"/>
        <v>0</v>
      </c>
      <c r="BU158" s="55">
        <f t="shared" si="266"/>
        <v>0</v>
      </c>
      <c r="BV158" s="55">
        <f>ROUND(IF('Indicator Data'!S161=0,0,IF(LOG('Indicator Data'!S161)&gt;BV$195,10,IF(LOG('Indicator Data'!S161)&lt;BV$194,0,10-(BV$195-LOG('Indicator Data'!S161))/(BV$195-BV$194)*10))),1)</f>
        <v>0</v>
      </c>
      <c r="BW158" s="55">
        <f>ROUND(IF('Indicator Data'!T161=0,0,IF(LOG('Indicator Data'!T161)&gt;BW$195,10,IF(LOG('Indicator Data'!T161)&lt;BW$194,0,10-(BW$195-LOG('Indicator Data'!T161))/(BW$195-BW$194)*10))),1)</f>
        <v>0</v>
      </c>
      <c r="BX158" s="55">
        <f t="shared" si="267"/>
        <v>0</v>
      </c>
      <c r="BY158" s="56">
        <f>'Indicator Data'!S161/'Indicator Data'!$CB161</f>
        <v>0</v>
      </c>
      <c r="BZ158" s="56">
        <f>'Indicator Data'!T161/'Indicator Data'!$CB161</f>
        <v>0</v>
      </c>
      <c r="CA158" s="55">
        <f t="shared" si="243"/>
        <v>0</v>
      </c>
      <c r="CB158" s="55">
        <f t="shared" si="244"/>
        <v>0</v>
      </c>
      <c r="CC158" s="55">
        <f t="shared" si="268"/>
        <v>0</v>
      </c>
      <c r="CD158" s="55">
        <f t="shared" si="269"/>
        <v>0</v>
      </c>
      <c r="CE158" s="55">
        <f t="shared" si="270"/>
        <v>0</v>
      </c>
      <c r="CF158" s="55">
        <f>ROUND(IF('Indicator Data'!U161=0,0,IF(LOG('Indicator Data'!U161)&gt;CF$195,10,IF(LOG('Indicator Data'!U161)&lt;CF$194,0,10-(CF$195-LOG('Indicator Data'!U161))/(CF$195-CF$194)*10))),1)</f>
        <v>0</v>
      </c>
      <c r="CG158" s="56">
        <f>'Indicator Data'!U161/'Indicator Data'!$CB161</f>
        <v>0</v>
      </c>
      <c r="CH158" s="55">
        <f t="shared" si="245"/>
        <v>0</v>
      </c>
      <c r="CI158" s="55">
        <f t="shared" si="271"/>
        <v>0</v>
      </c>
      <c r="CJ158" s="55">
        <f>ROUND(IF('Indicator Data'!V161=0,0,IF(LOG('Indicator Data'!V161)&gt;CJ$195,10,IF(LOG('Indicator Data'!V161)&lt;CJ$194,0,10-(CJ$195-LOG('Indicator Data'!V161))/(CJ$195-CJ$194)*10))),1)</f>
        <v>3.7</v>
      </c>
      <c r="CK158" s="56">
        <f>IF('Indicator Data'!V161/'Indicator Data'!$CB161&gt;1,1,'Indicator Data'!V161/'Indicator Data'!$CB161)</f>
        <v>1.8037294031394509E-3</v>
      </c>
      <c r="CL158" s="55">
        <f t="shared" si="246"/>
        <v>0</v>
      </c>
      <c r="CM158" s="55">
        <f t="shared" si="272"/>
        <v>2</v>
      </c>
      <c r="CN158" s="55">
        <f>ROUND(IF('Indicator Data'!W161=0,0,IF(LOG('Indicator Data'!W161)&gt;CN$195,10,IF(LOG('Indicator Data'!W161)&lt;CN$194,0,10-(CN$195-LOG('Indicator Data'!W161))/(CN$195-CN$194)*10))),1)</f>
        <v>0</v>
      </c>
      <c r="CO158" s="56">
        <f>'Indicator Data'!W161/'Indicator Data'!$CB161</f>
        <v>0</v>
      </c>
      <c r="CP158" s="55">
        <f t="shared" si="247"/>
        <v>0</v>
      </c>
      <c r="CQ158" s="55">
        <f t="shared" si="273"/>
        <v>0</v>
      </c>
      <c r="CR158" s="55">
        <f t="shared" si="248"/>
        <v>0.5</v>
      </c>
      <c r="CS158" s="55">
        <f>IF('Indicator Data'!BR161="No data","x",ROUND(IF('Indicator Data'!BR161&gt;CS$195,0,IF('Indicator Data'!BR161&lt;CS$194,10,(CS$195-'Indicator Data'!BR161)/(CS$195-CS$194)*10)),1))</f>
        <v>0.1</v>
      </c>
      <c r="CT158" s="55">
        <f>IF('Indicator Data'!BS161="No data","x",ROUND(IF('Indicator Data'!BS161&gt;CT$195,0,IF('Indicator Data'!BS161&lt;CT$194,10,(CT$195-'Indicator Data'!BS161)/(CT$195-CT$194)*10)),1))</f>
        <v>0.1</v>
      </c>
      <c r="CU158" s="55" t="str">
        <f>IF('Indicator Data'!AC161="No data","x",ROUND(IF('Indicator Data'!AC161&gt;CU$195,0,IF('Indicator Data'!AC161&lt;CU$194,10,(CU$195-'Indicator Data'!AC161)/(CU$195-CU$194)*10)),1))</f>
        <v>x</v>
      </c>
      <c r="CV158" s="55">
        <f t="shared" si="249"/>
        <v>0.1</v>
      </c>
      <c r="CW158" s="55">
        <f>IF('Indicator Data'!X161="No data","x",ROUND(IF(LOG('Indicator Data'!X161)&gt;CW$195,10,IF(LOG('Indicator Data'!X161)&lt;CW$194,0,10-(CW$195-LOG('Indicator Data'!X161))/(CW$195-CW$194)*10)),1))</f>
        <v>6.7</v>
      </c>
      <c r="CX158" s="55">
        <f>IF('Indicator Data'!Y161="No data","x",ROUND(IF('Indicator Data'!Y161&gt;CX$195,10,IF('Indicator Data'!Y161&lt;CX$194,0,10-(CX$195-'Indicator Data'!Y161)/(CX$195-CX$194)*10)),1))</f>
        <v>1.1000000000000001</v>
      </c>
      <c r="CY158" s="55">
        <f>IF('Indicator Data'!Z161="No data","x",ROUND(IF('Indicator Data'!Z161&gt;CY$195,10,IF('Indicator Data'!Z161&lt;CY$194,0,10-(CY$195-'Indicator Data'!Z161)/(CY$195-CY$194)*10)),1))</f>
        <v>5.5</v>
      </c>
      <c r="CZ158" s="55">
        <f>IF('Indicator Data'!AA161="No data","x",ROUND(IF('Indicator Data'!AA161&gt;CZ$195,10,IF('Indicator Data'!AA161&lt;CZ$194,0,10-(CZ$195-'Indicator Data'!AA161)/(CZ$195-CZ$194)*10)),1))</f>
        <v>1.2</v>
      </c>
      <c r="DA158" s="55">
        <f t="shared" si="274"/>
        <v>3.6</v>
      </c>
      <c r="DB158" s="55">
        <f t="shared" si="275"/>
        <v>2.4</v>
      </c>
      <c r="DC158" s="55">
        <f>IF('Indicator Data'!AF161="No data","x",ROUND(IF('Indicator Data'!AF161&gt;DC$195,10,IF('Indicator Data'!AF161&lt;DC$194,0,10-(DC$195-'Indicator Data'!AF161)/(DC$195-DC$194)*10)),1))</f>
        <v>0.4</v>
      </c>
      <c r="DD158" s="55">
        <f>IF('Indicator Data'!AG161="No data","x",ROUND(IF('Indicator Data'!AG161&gt;DD$195,10,IF('Indicator Data'!AG161&lt;DD$194,0,10-(DD$195-'Indicator Data'!AG161)/(DD$195-DD$194)*10)),1))</f>
        <v>0</v>
      </c>
      <c r="DE158" s="55">
        <f t="shared" si="276"/>
        <v>2.5</v>
      </c>
      <c r="DF158" s="55">
        <f>IF('Indicator Data'!AB161="No data","x",ROUND(IF('Indicator Data'!AB161&gt;DF$195,10,IF('Indicator Data'!AB161&lt;DF$194,0,10-(DF$195-'Indicator Data'!AB161)/(DF$195-DF$194)*10)),1))</f>
        <v>0</v>
      </c>
      <c r="DG158" s="55">
        <f t="shared" si="277"/>
        <v>0.1</v>
      </c>
      <c r="DH158" s="184">
        <f>IF('Indicator Data'!AD161="No data","x",'Indicator Data'!AD161/'Indicator Data'!$CA161)</f>
        <v>5.7825881556045403E-4</v>
      </c>
      <c r="DI158" s="55">
        <f t="shared" si="278"/>
        <v>4.2</v>
      </c>
      <c r="DJ158" s="55">
        <f>IF('Indicator Data'!AE161="No data","x",ROUND(IF('Indicator Data'!AE161&gt;DJ$195,0,IF('Indicator Data'!AE161&lt;DJ$194,10,(DJ$195-'Indicator Data'!AE161)/(DJ$195-DJ$194)*10)),1))</f>
        <v>0</v>
      </c>
      <c r="DK158" s="55">
        <f t="shared" si="279"/>
        <v>2.1</v>
      </c>
      <c r="DL158" s="55">
        <f t="shared" si="280"/>
        <v>1.6</v>
      </c>
      <c r="DM158" s="57">
        <f t="shared" si="250"/>
        <v>1.4</v>
      </c>
      <c r="DN158" s="58">
        <f t="shared" si="251"/>
        <v>3.5</v>
      </c>
      <c r="DO158" s="55">
        <f>ROUND(IF('Indicator Data'!AH161=0,0,IF('Indicator Data'!AH161&gt;DO$195,10,IF('Indicator Data'!AH161&lt;DO$194,0,10-(DO$195-'Indicator Data'!AH161)/(DO$195-DO$194)*10))),1)</f>
        <v>0</v>
      </c>
      <c r="DP158" s="55">
        <f>ROUND(IF('Indicator Data'!AI161=0,0,IF(LOG('Indicator Data'!AI161)&gt;LOG(DP$195),10,IF(LOG('Indicator Data'!AI161)&lt;LOG(DP$194),0,10-(LOG(DP$195)-LOG('Indicator Data'!AI161))/(LOG(DP$195)-LOG(DP$194))*10))),1)</f>
        <v>0</v>
      </c>
      <c r="DQ158" s="57">
        <f t="shared" si="252"/>
        <v>0</v>
      </c>
      <c r="DR158" s="55">
        <f>'Indicator Data'!AJ161</f>
        <v>0</v>
      </c>
      <c r="DS158" s="55">
        <f>'Indicator Data'!AK161</f>
        <v>0</v>
      </c>
      <c r="DT158" s="57">
        <f t="shared" si="253"/>
        <v>0</v>
      </c>
      <c r="DU158" s="58">
        <f t="shared" si="254"/>
        <v>0</v>
      </c>
      <c r="DV158" s="15"/>
      <c r="DW158" s="103"/>
      <c r="DX158" s="4"/>
    </row>
    <row r="159" spans="1:128" x14ac:dyDescent="0.25">
      <c r="A159" s="122" t="str">
        <f>'Indicator Data'!A162</f>
        <v>Solomon Islands</v>
      </c>
      <c r="B159" s="59" t="str">
        <f>'Indicator Data'!B162</f>
        <v>SLB</v>
      </c>
      <c r="C159" s="55">
        <f>ROUND(IF('Indicator Data'!C162=0,0.1,IF(LOG('Indicator Data'!C162)&gt;C$195,10,IF(LOG('Indicator Data'!C162)&lt;C$194,0,10-(C$195-LOG('Indicator Data'!C162))/(C$195-C$194)*10))),1)</f>
        <v>5.0999999999999996</v>
      </c>
      <c r="D159" s="55">
        <f>ROUND(IF('Indicator Data'!D162=0,0.1,IF(LOG('Indicator Data'!D162)&gt;D$195,10,IF(LOG('Indicator Data'!D162)&lt;D$194,0,10-(D$195-LOG('Indicator Data'!D162))/(D$195-D$194)*10))),1)</f>
        <v>6.6</v>
      </c>
      <c r="E159" s="55">
        <f t="shared" si="214"/>
        <v>5.9</v>
      </c>
      <c r="F159" s="55">
        <f>IF('Indicator Data'!E162="No data",0.1,(ROUND(IF('Indicator Data'!E162=0,0,IF(LOG('Indicator Data'!E162)&gt;F$195,10,IF(LOG('Indicator Data'!E162)&lt;F$194,0,10-(F$195-LOG('Indicator Data'!E162))/(F$195-F$194)*10))),1)))</f>
        <v>0.1</v>
      </c>
      <c r="G159" s="55">
        <f>ROUND(IF('Indicator Data'!F162=0,0,IF(LOG('Indicator Data'!F162)&gt;G$195,10,IF(LOG('Indicator Data'!F162)&lt;G$194,0,10-(G$195-LOG('Indicator Data'!F162))/(G$195-G$194)*10))),1)</f>
        <v>6.2</v>
      </c>
      <c r="H159" s="55">
        <f>ROUND(IF('Indicator Data'!G162=0,0,IF(LOG('Indicator Data'!G162)&gt;H$195,10,IF(LOG('Indicator Data'!G162)&lt;H$194,0,10-(H$195-LOG('Indicator Data'!G162))/(H$195-H$194)*10))),1)</f>
        <v>3.7</v>
      </c>
      <c r="I159" s="55">
        <f>ROUND(IF('Indicator Data'!H162=0,0,IF(LOG('Indicator Data'!H162)&gt;I$195,10,IF(LOG('Indicator Data'!H162)&lt;I$194,0,10-(I$195-LOG('Indicator Data'!H162))/(I$195-I$194)*10))),1)</f>
        <v>6</v>
      </c>
      <c r="J159" s="55">
        <f t="shared" si="215"/>
        <v>5</v>
      </c>
      <c r="K159" s="55">
        <f>ROUND(IF('Indicator Data'!I162=0,0,IF(LOG('Indicator Data'!I162)&gt;K$195,10,IF(LOG('Indicator Data'!I162)&lt;K$194,0,10-(K$195-LOG('Indicator Data'!I162))/(K$195-K$194)*10))),1)</f>
        <v>4.8</v>
      </c>
      <c r="L159" s="55">
        <f t="shared" si="216"/>
        <v>4.9000000000000004</v>
      </c>
      <c r="M159" s="55">
        <f>ROUND(IF('Indicator Data'!J162=0,0,IF(LOG('Indicator Data'!J162)&gt;M$195,10,IF(LOG('Indicator Data'!J162)&lt;M$194,0,10-(M$195-LOG('Indicator Data'!J162))/(M$195-M$194)*10))),1)</f>
        <v>0</v>
      </c>
      <c r="N159" s="56">
        <f>'Indicator Data'!C162/'Indicator Data'!$CB162</f>
        <v>1.832102444031414E-3</v>
      </c>
      <c r="O159" s="56">
        <f>'Indicator Data'!D162/'Indicator Data'!$CB162</f>
        <v>1.5926147245912761E-3</v>
      </c>
      <c r="P159" s="56" t="str">
        <f>IF(F159=0.1,"x",'Indicator Data'!E162/'Indicator Data'!$CB162)</f>
        <v>x</v>
      </c>
      <c r="Q159" s="56">
        <f>'Indicator Data'!F162/'Indicator Data'!$CB162</f>
        <v>8.8880740107369707E-5</v>
      </c>
      <c r="R159" s="56">
        <f>'Indicator Data'!G162/'Indicator Data'!$CB162</f>
        <v>5.213168126307636E-3</v>
      </c>
      <c r="S159" s="56">
        <f>'Indicator Data'!H162/'Indicator Data'!$CB162</f>
        <v>2.5866745717463091E-4</v>
      </c>
      <c r="T159" s="56">
        <f>'Indicator Data'!I162/'Indicator Data'!$CB162</f>
        <v>4.1996432432988172E-3</v>
      </c>
      <c r="U159" s="56">
        <f>'Indicator Data'!J162/'Indicator Data'!$CB162</f>
        <v>1.713528824125115E-5</v>
      </c>
      <c r="V159" s="55">
        <f t="shared" si="217"/>
        <v>9.1999999999999993</v>
      </c>
      <c r="W159" s="55">
        <f t="shared" si="218"/>
        <v>10</v>
      </c>
      <c r="X159" s="55">
        <f t="shared" si="219"/>
        <v>9.6999999999999993</v>
      </c>
      <c r="Y159" s="55">
        <f t="shared" si="220"/>
        <v>0.1</v>
      </c>
      <c r="Z159" s="55">
        <f t="shared" si="221"/>
        <v>9.9</v>
      </c>
      <c r="AA159" s="55">
        <f t="shared" si="222"/>
        <v>2.9</v>
      </c>
      <c r="AB159" s="55">
        <f t="shared" si="223"/>
        <v>0.5</v>
      </c>
      <c r="AC159" s="55">
        <f t="shared" si="224"/>
        <v>1.8</v>
      </c>
      <c r="AD159" s="55">
        <f t="shared" si="225"/>
        <v>4.2</v>
      </c>
      <c r="AE159" s="55">
        <f t="shared" si="226"/>
        <v>3.1</v>
      </c>
      <c r="AF159" s="55">
        <f t="shared" si="227"/>
        <v>0</v>
      </c>
      <c r="AG159" s="55">
        <f>ROUND(IF('Indicator Data'!K162=0,0,IF('Indicator Data'!K162&gt;AG$195,10,IF('Indicator Data'!K162&lt;AG$194,0,10-(AG$195-'Indicator Data'!K162)/(AG$195-AG$194)*10))),1)</f>
        <v>2.9</v>
      </c>
      <c r="AH159" s="55">
        <f t="shared" si="228"/>
        <v>7.2</v>
      </c>
      <c r="AI159" s="55">
        <f t="shared" si="229"/>
        <v>8.3000000000000007</v>
      </c>
      <c r="AJ159" s="55">
        <f t="shared" si="230"/>
        <v>3.3</v>
      </c>
      <c r="AK159" s="55">
        <f t="shared" si="231"/>
        <v>3.3</v>
      </c>
      <c r="AL159" s="55">
        <f t="shared" si="232"/>
        <v>3.3</v>
      </c>
      <c r="AM159" s="55">
        <f t="shared" si="233"/>
        <v>4.5</v>
      </c>
      <c r="AN159" s="55">
        <f t="shared" si="234"/>
        <v>0</v>
      </c>
      <c r="AO159" s="183">
        <f t="shared" si="235"/>
        <v>8.4</v>
      </c>
      <c r="AP159" s="183">
        <f t="shared" si="255"/>
        <v>0.1</v>
      </c>
      <c r="AQ159" s="183">
        <f t="shared" si="236"/>
        <v>8.6999999999999993</v>
      </c>
      <c r="AR159" s="183">
        <f t="shared" si="237"/>
        <v>4.0999999999999996</v>
      </c>
      <c r="AS159" s="55">
        <f t="shared" si="238"/>
        <v>1.5</v>
      </c>
      <c r="AT159" s="55">
        <f>IF('Indicator Data'!L162="No data","x",IF('Indicator Data'!CC162&lt;1000,"x",ROUND((IF('Indicator Data'!L162&gt;AT$195,10,IF('Indicator Data'!L162&lt;AT$194,0,10-(AT$195-'Indicator Data'!L162)/(AT$195-AT$194)*10))),1)))</f>
        <v>5.0999999999999996</v>
      </c>
      <c r="AU159" s="183">
        <f t="shared" si="239"/>
        <v>3.3</v>
      </c>
      <c r="AV159" s="55">
        <f>IF('Indicator Data'!M162="No data","x",ROUND(IF('Indicator Data'!M162=0,0,IF(LOG('Indicator Data'!M162)&gt;AV$195,10,IF(LOG('Indicator Data'!M162)&lt;AV$194,0,10-(AV$195-LOG('Indicator Data'!M162))/(AV$195-AV$194)*10))),1))</f>
        <v>5.7</v>
      </c>
      <c r="AW159" s="56">
        <f>IF(AV159="x","x",'Indicator Data'!M162/'Indicator Data'!$CB162)</f>
        <v>0.16703010661781967</v>
      </c>
      <c r="AX159" s="55">
        <f t="shared" si="256"/>
        <v>1.9</v>
      </c>
      <c r="AY159" s="55">
        <f t="shared" si="257"/>
        <v>4.0999999999999996</v>
      </c>
      <c r="AZ159" s="55" t="str">
        <f>IF('Indicator Data'!N162="No data","x",ROUND(IF('Indicator Data'!N162=0,0,IF(LOG('Indicator Data'!N162)&gt;AZ$195,10,IF(LOG('Indicator Data'!N162)&lt;AZ$194,0,10-(AZ$195-LOG('Indicator Data'!N162))/(AZ$195-AZ$194)*10))),1))</f>
        <v>x</v>
      </c>
      <c r="BA159" s="56" t="str">
        <f>IF(AZ159="x","x",'Indicator Data'!N162/'Indicator Data'!$CB162)</f>
        <v>x</v>
      </c>
      <c r="BB159" s="55" t="str">
        <f t="shared" si="258"/>
        <v>x</v>
      </c>
      <c r="BC159" s="55" t="str">
        <f t="shared" si="259"/>
        <v>x</v>
      </c>
      <c r="BD159" s="55" t="str">
        <f>IF('Indicator Data'!O162="No data","x",ROUND(IF('Indicator Data'!O162=0,0,IF(LOG('Indicator Data'!O162)&gt;BD$195,10,IF(LOG('Indicator Data'!O162)&lt;BD$194,0,10-(BD$195-LOG('Indicator Data'!O162))/(BD$195-BD$194)*10))),1))</f>
        <v>x</v>
      </c>
      <c r="BE159" s="56" t="str">
        <f>IF(BD159="x","x",'Indicator Data'!O162/'Indicator Data'!$CB162)</f>
        <v>x</v>
      </c>
      <c r="BF159" s="55" t="str">
        <f t="shared" si="260"/>
        <v>x</v>
      </c>
      <c r="BG159" s="55" t="str">
        <f t="shared" si="261"/>
        <v>x</v>
      </c>
      <c r="BH159" s="55" t="str">
        <f>IF('Indicator Data'!P162="No data","x",ROUND(IF('Indicator Data'!P162=0,0,IF(LOG('Indicator Data'!P162)&gt;BH$195,10,IF(LOG('Indicator Data'!P162)&lt;BH$194,0,10-(BH$195-LOG('Indicator Data'!P162))/(BH$195-BH$194)*10))),1))</f>
        <v>x</v>
      </c>
      <c r="BI159" s="56" t="str">
        <f>IF(BH159="x","x",'Indicator Data'!P162/'Indicator Data'!$CB162)</f>
        <v>x</v>
      </c>
      <c r="BJ159" s="55" t="str">
        <f t="shared" si="262"/>
        <v>x</v>
      </c>
      <c r="BK159" s="55" t="str">
        <f t="shared" si="263"/>
        <v>x</v>
      </c>
      <c r="BL159" s="55">
        <f t="shared" si="264"/>
        <v>4.0999999999999996</v>
      </c>
      <c r="BM159" s="55">
        <f>ROUND(IF('Indicator Data'!Q162=0,0,IF(LOG('Indicator Data'!Q162)&gt;BM$195,10,IF(LOG('Indicator Data'!Q162)&lt;BM$194,0,10-(BM$195-LOG('Indicator Data'!Q162))/(BM$195-BM$194)*10))),1)</f>
        <v>0</v>
      </c>
      <c r="BN159" s="55">
        <f>ROUND(IF('Indicator Data'!R162=0,0,IF(LOG('Indicator Data'!R162)&gt;BN$195,10,IF(LOG('Indicator Data'!R162)&lt;BN$194,0,10-(BN$195-LOG('Indicator Data'!R162))/(BN$195-BN$194)*10))),1)</f>
        <v>7.7</v>
      </c>
      <c r="BO159" s="55">
        <f t="shared" si="265"/>
        <v>5.1333333333333337</v>
      </c>
      <c r="BP159" s="56">
        <f>'Indicator Data'!Q162/'Indicator Data'!$CB162</f>
        <v>0</v>
      </c>
      <c r="BQ159" s="56">
        <f>'Indicator Data'!R162/'Indicator Data'!$CB162</f>
        <v>0.7041695296877436</v>
      </c>
      <c r="BR159" s="55">
        <f t="shared" si="240"/>
        <v>0</v>
      </c>
      <c r="BS159" s="55">
        <f t="shared" si="241"/>
        <v>8.8000000000000007</v>
      </c>
      <c r="BT159" s="55">
        <f t="shared" si="242"/>
        <v>5.8666666666666671</v>
      </c>
      <c r="BU159" s="55">
        <f t="shared" si="266"/>
        <v>5.5</v>
      </c>
      <c r="BV159" s="55">
        <f>ROUND(IF('Indicator Data'!S162=0,0,IF(LOG('Indicator Data'!S162)&gt;BV$195,10,IF(LOG('Indicator Data'!S162)&lt;BV$194,0,10-(BV$195-LOG('Indicator Data'!S162))/(BV$195-BV$194)*10))),1)</f>
        <v>0</v>
      </c>
      <c r="BW159" s="55">
        <f>ROUND(IF('Indicator Data'!T162=0,0,IF(LOG('Indicator Data'!T162)&gt;BW$195,10,IF(LOG('Indicator Data'!T162)&lt;BW$194,0,10-(BW$195-LOG('Indicator Data'!T162))/(BW$195-BW$194)*10))),1)</f>
        <v>6.6</v>
      </c>
      <c r="BX159" s="55">
        <f t="shared" si="267"/>
        <v>4.3999999999999995</v>
      </c>
      <c r="BY159" s="56">
        <f>'Indicator Data'!S162/'Indicator Data'!$CB162</f>
        <v>0</v>
      </c>
      <c r="BZ159" s="56">
        <f>'Indicator Data'!T162/'Indicator Data'!$CB162</f>
        <v>0.70354923225341037</v>
      </c>
      <c r="CA159" s="55">
        <f t="shared" si="243"/>
        <v>0</v>
      </c>
      <c r="CB159" s="55">
        <f t="shared" si="244"/>
        <v>7</v>
      </c>
      <c r="CC159" s="55">
        <f t="shared" si="268"/>
        <v>4.666666666666667</v>
      </c>
      <c r="CD159" s="55">
        <f t="shared" si="269"/>
        <v>4.5</v>
      </c>
      <c r="CE159" s="55">
        <f t="shared" si="270"/>
        <v>5</v>
      </c>
      <c r="CF159" s="55">
        <f>ROUND(IF('Indicator Data'!U162=0,0,IF(LOG('Indicator Data'!U162)&gt;CF$195,10,IF(LOG('Indicator Data'!U162)&lt;CF$194,0,10-(CF$195-LOG('Indicator Data'!U162))/(CF$195-CF$194)*10))),1)</f>
        <v>6.2</v>
      </c>
      <c r="CG159" s="56">
        <f>'Indicator Data'!U162/'Indicator Data'!$CB162</f>
        <v>0.350430352764179</v>
      </c>
      <c r="CH159" s="55">
        <f t="shared" si="245"/>
        <v>3.9</v>
      </c>
      <c r="CI159" s="55">
        <f t="shared" si="271"/>
        <v>5.2</v>
      </c>
      <c r="CJ159" s="55">
        <f>ROUND(IF('Indicator Data'!V162=0,0,IF(LOG('Indicator Data'!V162)&gt;CJ$195,10,IF(LOG('Indicator Data'!V162)&lt;CJ$194,0,10-(CJ$195-LOG('Indicator Data'!V162))/(CJ$195-CJ$194)*10))),1)</f>
        <v>6</v>
      </c>
      <c r="CK159" s="56">
        <f>IF('Indicator Data'!V162/'Indicator Data'!$CB162&gt;1,1,'Indicator Data'!V162/'Indicator Data'!$CB162)</f>
        <v>0.28910040214636623</v>
      </c>
      <c r="CL159" s="55">
        <f t="shared" si="246"/>
        <v>2.9</v>
      </c>
      <c r="CM159" s="55">
        <f t="shared" si="272"/>
        <v>4.5999999999999996</v>
      </c>
      <c r="CN159" s="55">
        <f>ROUND(IF('Indicator Data'!W162=0,0,IF(LOG('Indicator Data'!W162)&gt;CN$195,10,IF(LOG('Indicator Data'!W162)&lt;CN$194,0,10-(CN$195-LOG('Indicator Data'!W162))/(CN$195-CN$194)*10))),1)</f>
        <v>6.6</v>
      </c>
      <c r="CO159" s="56">
        <f>'Indicator Data'!W162/'Indicator Data'!$CB162</f>
        <v>0.67857924756550392</v>
      </c>
      <c r="CP159" s="55">
        <f t="shared" si="247"/>
        <v>6.8</v>
      </c>
      <c r="CQ159" s="55">
        <f t="shared" si="273"/>
        <v>6.7</v>
      </c>
      <c r="CR159" s="55">
        <f t="shared" si="248"/>
        <v>5.4</v>
      </c>
      <c r="CS159" s="55">
        <f>IF('Indicator Data'!BR162="No data","x",ROUND(IF('Indicator Data'!BR162&gt;CS$195,0,IF('Indicator Data'!BR162&lt;CS$194,10,(CS$195-'Indicator Data'!BR162)/(CS$195-CS$194)*10)),1))</f>
        <v>7.4</v>
      </c>
      <c r="CT159" s="55">
        <f>IF('Indicator Data'!BS162="No data","x",ROUND(IF('Indicator Data'!BS162&gt;CT$195,0,IF('Indicator Data'!BS162&lt;CT$194,10,(CT$195-'Indicator Data'!BS162)/(CT$195-CT$194)*10)),1))</f>
        <v>5.4</v>
      </c>
      <c r="CU159" s="55">
        <f>IF('Indicator Data'!AC162="No data","x",ROUND(IF('Indicator Data'!AC162&gt;CU$195,0,IF('Indicator Data'!AC162&lt;CU$194,10,(CU$195-'Indicator Data'!AC162)/(CU$195-CU$194)*10)),1))</f>
        <v>6.4</v>
      </c>
      <c r="CV159" s="55">
        <f t="shared" si="249"/>
        <v>6.4</v>
      </c>
      <c r="CW159" s="55">
        <f>IF('Indicator Data'!X162="No data","x",ROUND(IF(LOG('Indicator Data'!X162)&gt;CW$195,10,IF(LOG('Indicator Data'!X162)&lt;CW$194,0,10-(CW$195-LOG('Indicator Data'!X162))/(CW$195-CW$194)*10)),1))</f>
        <v>4.5999999999999996</v>
      </c>
      <c r="CX159" s="55">
        <f>IF('Indicator Data'!Y162="No data","x",ROUND(IF('Indicator Data'!Y162&gt;CX$195,10,IF('Indicator Data'!Y162&lt;CX$194,0,10-(CX$195-'Indicator Data'!Y162)/(CX$195-CX$194)*10)),1))</f>
        <v>9.1999999999999993</v>
      </c>
      <c r="CY159" s="55">
        <f>IF('Indicator Data'!Z162="No data","x",ROUND(IF('Indicator Data'!Z162&gt;CY$195,10,IF('Indicator Data'!Z162&lt;CY$194,0,10-(CY$195-'Indicator Data'!Z162)/(CY$195-CY$194)*10)),1))</f>
        <v>2.4</v>
      </c>
      <c r="CZ159" s="55" t="str">
        <f>IF('Indicator Data'!AA162="No data","x",ROUND(IF('Indicator Data'!AA162&gt;CZ$195,10,IF('Indicator Data'!AA162&lt;CZ$194,0,10-(CZ$195-'Indicator Data'!AA162)/(CZ$195-CZ$194)*10)),1))</f>
        <v>x</v>
      </c>
      <c r="DA159" s="55">
        <f t="shared" si="274"/>
        <v>5.4</v>
      </c>
      <c r="DB159" s="55">
        <f t="shared" si="275"/>
        <v>5.7</v>
      </c>
      <c r="DC159" s="55" t="str">
        <f>IF('Indicator Data'!AF162="No data","x",ROUND(IF('Indicator Data'!AF162&gt;DC$195,10,IF('Indicator Data'!AF162&lt;DC$194,0,10-(DC$195-'Indicator Data'!AF162)/(DC$195-DC$194)*10)),1))</f>
        <v>x</v>
      </c>
      <c r="DD159" s="55">
        <f>IF('Indicator Data'!AG162="No data","x",ROUND(IF('Indicator Data'!AG162&gt;DD$195,10,IF('Indicator Data'!AG162&lt;DD$194,0,10-(DD$195-'Indicator Data'!AG162)/(DD$195-DD$194)*10)),1))</f>
        <v>6.8</v>
      </c>
      <c r="DE159" s="55">
        <f t="shared" si="276"/>
        <v>5.8</v>
      </c>
      <c r="DF159" s="55">
        <f>IF('Indicator Data'!AB162="No data","x",ROUND(IF('Indicator Data'!AB162&gt;DF$195,10,IF('Indicator Data'!AB162&lt;DF$194,0,10-(DF$195-'Indicator Data'!AB162)/(DF$195-DF$194)*10)),1))</f>
        <v>10</v>
      </c>
      <c r="DG159" s="55">
        <f t="shared" si="277"/>
        <v>7.3</v>
      </c>
      <c r="DH159" s="184" t="str">
        <f>IF('Indicator Data'!AD162="No data","x",'Indicator Data'!AD162/'Indicator Data'!$CA162)</f>
        <v>x</v>
      </c>
      <c r="DI159" s="55" t="str">
        <f t="shared" si="278"/>
        <v>x</v>
      </c>
      <c r="DJ159" s="55">
        <f>IF('Indicator Data'!AE162="No data","x",ROUND(IF('Indicator Data'!AE162&gt;DJ$195,0,IF('Indicator Data'!AE162&lt;DJ$194,10,(DJ$195-'Indicator Data'!AE162)/(DJ$195-DJ$194)*10)),1))</f>
        <v>8</v>
      </c>
      <c r="DK159" s="55">
        <f t="shared" si="279"/>
        <v>8</v>
      </c>
      <c r="DL159" s="55">
        <f t="shared" si="280"/>
        <v>7</v>
      </c>
      <c r="DM159" s="57">
        <f t="shared" si="250"/>
        <v>5.6</v>
      </c>
      <c r="DN159" s="58">
        <f t="shared" si="251"/>
        <v>5.8</v>
      </c>
      <c r="DO159" s="55">
        <f>ROUND(IF('Indicator Data'!AH162=0,0,IF('Indicator Data'!AH162&gt;DO$195,10,IF('Indicator Data'!AH162&lt;DO$194,0,10-(DO$195-'Indicator Data'!AH162)/(DO$195-DO$194)*10))),1)</f>
        <v>1.2</v>
      </c>
      <c r="DP159" s="55">
        <f>ROUND(IF('Indicator Data'!AI162=0,0,IF(LOG('Indicator Data'!AI162)&gt;LOG(DP$195),10,IF(LOG('Indicator Data'!AI162)&lt;LOG(DP$194),0,10-(LOG(DP$195)-LOG('Indicator Data'!AI162))/(LOG(DP$195)-LOG(DP$194))*10))),1)</f>
        <v>1.8</v>
      </c>
      <c r="DQ159" s="57">
        <f t="shared" si="252"/>
        <v>1.5</v>
      </c>
      <c r="DR159" s="55">
        <f>'Indicator Data'!AJ162</f>
        <v>0</v>
      </c>
      <c r="DS159" s="55">
        <f>'Indicator Data'!AK162</f>
        <v>0</v>
      </c>
      <c r="DT159" s="57">
        <f t="shared" si="253"/>
        <v>0</v>
      </c>
      <c r="DU159" s="58">
        <f t="shared" si="254"/>
        <v>1.1000000000000001</v>
      </c>
      <c r="DV159" s="15"/>
      <c r="DW159" s="103"/>
      <c r="DX159" s="4"/>
    </row>
    <row r="160" spans="1:128" x14ac:dyDescent="0.25">
      <c r="A160" s="122" t="str">
        <f>'Indicator Data'!A163</f>
        <v>Somalia</v>
      </c>
      <c r="B160" s="59" t="str">
        <f>'Indicator Data'!B163</f>
        <v>SOM</v>
      </c>
      <c r="C160" s="55">
        <f>ROUND(IF('Indicator Data'!C163=0,0.1,IF(LOG('Indicator Data'!C163)&gt;C$195,10,IF(LOG('Indicator Data'!C163)&lt;C$194,0,10-(C$195-LOG('Indicator Data'!C163))/(C$195-C$194)*10))),1)</f>
        <v>4.9000000000000004</v>
      </c>
      <c r="D160" s="55">
        <f>ROUND(IF('Indicator Data'!D163=0,0.1,IF(LOG('Indicator Data'!D163)&gt;D$195,10,IF(LOG('Indicator Data'!D163)&lt;D$194,0,10-(D$195-LOG('Indicator Data'!D163))/(D$195-D$194)*10))),1)</f>
        <v>0.1</v>
      </c>
      <c r="E160" s="55">
        <f t="shared" si="214"/>
        <v>2.8</v>
      </c>
      <c r="F160" s="55">
        <f>IF('Indicator Data'!E163="No data",0.1,(ROUND(IF('Indicator Data'!E163=0,0,IF(LOG('Indicator Data'!E163)&gt;F$195,10,IF(LOG('Indicator Data'!E163)&lt;F$194,0,10-(F$195-LOG('Indicator Data'!E163))/(F$195-F$194)*10))),1)))</f>
        <v>7.7</v>
      </c>
      <c r="G160" s="55">
        <f>ROUND(IF('Indicator Data'!F163=0,0,IF(LOG('Indicator Data'!F163)&gt;G$195,10,IF(LOG('Indicator Data'!F163)&lt;G$194,0,10-(G$195-LOG('Indicator Data'!F163))/(G$195-G$194)*10))),1)</f>
        <v>7.4</v>
      </c>
      <c r="H160" s="55">
        <f>ROUND(IF('Indicator Data'!G163=0,0,IF(LOG('Indicator Data'!G163)&gt;H$195,10,IF(LOG('Indicator Data'!G163)&lt;H$194,0,10-(H$195-LOG('Indicator Data'!G163))/(H$195-H$194)*10))),1)</f>
        <v>0</v>
      </c>
      <c r="I160" s="55">
        <f>ROUND(IF('Indicator Data'!H163=0,0,IF(LOG('Indicator Data'!H163)&gt;I$195,10,IF(LOG('Indicator Data'!H163)&lt;I$194,0,10-(I$195-LOG('Indicator Data'!H163))/(I$195-I$194)*10))),1)</f>
        <v>0</v>
      </c>
      <c r="J160" s="55">
        <f t="shared" si="215"/>
        <v>0</v>
      </c>
      <c r="K160" s="55">
        <f>ROUND(IF('Indicator Data'!I163=0,0,IF(LOG('Indicator Data'!I163)&gt;K$195,10,IF(LOG('Indicator Data'!I163)&lt;K$194,0,10-(K$195-LOG('Indicator Data'!I163))/(K$195-K$194)*10))),1)</f>
        <v>3.4</v>
      </c>
      <c r="L160" s="55">
        <f t="shared" si="216"/>
        <v>1.9</v>
      </c>
      <c r="M160" s="55">
        <f>ROUND(IF('Indicator Data'!J163=0,0,IF(LOG('Indicator Data'!J163)&gt;M$195,10,IF(LOG('Indicator Data'!J163)&lt;M$194,0,10-(M$195-LOG('Indicator Data'!J163))/(M$195-M$194)*10))),1)</f>
        <v>10</v>
      </c>
      <c r="N160" s="56">
        <f>'Indicator Data'!C163/'Indicator Data'!$CB163</f>
        <v>8.2517209057949957E-5</v>
      </c>
      <c r="O160" s="56">
        <f>'Indicator Data'!D163/'Indicator Data'!$CB163</f>
        <v>0</v>
      </c>
      <c r="P160" s="56">
        <f>IF(F160=0.1,"x",'Indicator Data'!E163/'Indicator Data'!$CB163)</f>
        <v>1.0881207623550286E-2</v>
      </c>
      <c r="Q160" s="56">
        <f>'Indicator Data'!F163/'Indicator Data'!$CB163</f>
        <v>2.5360324312726317E-5</v>
      </c>
      <c r="R160" s="56">
        <f>'Indicator Data'!G163/'Indicator Data'!$CB163</f>
        <v>0</v>
      </c>
      <c r="S160" s="56">
        <f>'Indicator Data'!H163/'Indicator Data'!$CB163</f>
        <v>0</v>
      </c>
      <c r="T160" s="56">
        <f>'Indicator Data'!I163/'Indicator Data'!$CB163</f>
        <v>4.6788566193929875E-5</v>
      </c>
      <c r="U160" s="56">
        <f>'Indicator Data'!J163/'Indicator Data'!$CB163</f>
        <v>5.0263543926983317E-2</v>
      </c>
      <c r="V160" s="55">
        <f t="shared" si="217"/>
        <v>0.4</v>
      </c>
      <c r="W160" s="55">
        <f t="shared" si="218"/>
        <v>0</v>
      </c>
      <c r="X160" s="55">
        <f t="shared" si="219"/>
        <v>0.2</v>
      </c>
      <c r="Y160" s="55">
        <f t="shared" si="220"/>
        <v>7.3</v>
      </c>
      <c r="Z160" s="55">
        <f t="shared" si="221"/>
        <v>8.6999999999999993</v>
      </c>
      <c r="AA160" s="55">
        <f t="shared" si="222"/>
        <v>0</v>
      </c>
      <c r="AB160" s="55">
        <f t="shared" si="223"/>
        <v>0</v>
      </c>
      <c r="AC160" s="55">
        <f t="shared" si="224"/>
        <v>0</v>
      </c>
      <c r="AD160" s="55">
        <f t="shared" si="225"/>
        <v>0</v>
      </c>
      <c r="AE160" s="55">
        <f t="shared" si="226"/>
        <v>0</v>
      </c>
      <c r="AF160" s="55">
        <f t="shared" si="227"/>
        <v>10</v>
      </c>
      <c r="AG160" s="55">
        <f>ROUND(IF('Indicator Data'!K163=0,0,IF('Indicator Data'!K163&gt;AG$195,10,IF('Indicator Data'!K163&lt;AG$194,0,10-(AG$195-'Indicator Data'!K163)/(AG$195-AG$194)*10))),1)</f>
        <v>10</v>
      </c>
      <c r="AH160" s="55">
        <f t="shared" si="228"/>
        <v>2.7</v>
      </c>
      <c r="AI160" s="55">
        <f t="shared" si="229"/>
        <v>0.1</v>
      </c>
      <c r="AJ160" s="55">
        <f t="shared" si="230"/>
        <v>0</v>
      </c>
      <c r="AK160" s="55">
        <f t="shared" si="231"/>
        <v>0</v>
      </c>
      <c r="AL160" s="55">
        <f t="shared" si="232"/>
        <v>0</v>
      </c>
      <c r="AM160" s="55">
        <f t="shared" si="233"/>
        <v>1.7</v>
      </c>
      <c r="AN160" s="55">
        <f t="shared" si="234"/>
        <v>10</v>
      </c>
      <c r="AO160" s="183">
        <f t="shared" si="235"/>
        <v>1.6</v>
      </c>
      <c r="AP160" s="183">
        <f t="shared" si="255"/>
        <v>7.5</v>
      </c>
      <c r="AQ160" s="183">
        <f t="shared" si="236"/>
        <v>8.1</v>
      </c>
      <c r="AR160" s="183">
        <f t="shared" si="237"/>
        <v>1</v>
      </c>
      <c r="AS160" s="55">
        <f t="shared" si="238"/>
        <v>10</v>
      </c>
      <c r="AT160" s="55">
        <f>IF('Indicator Data'!L163="No data","x",IF('Indicator Data'!CC163&lt;1000,"x",ROUND((IF('Indicator Data'!L163&gt;AT$195,10,IF('Indicator Data'!L163&lt;AT$194,0,10-(AT$195-'Indicator Data'!L163)/(AT$195-AT$194)*10))),1)))</f>
        <v>10</v>
      </c>
      <c r="AU160" s="183">
        <f t="shared" si="239"/>
        <v>10</v>
      </c>
      <c r="AV160" s="55">
        <f>IF('Indicator Data'!M163="No data","x",ROUND(IF('Indicator Data'!M163=0,0,IF(LOG('Indicator Data'!M163)&gt;AV$195,10,IF(LOG('Indicator Data'!M163)&lt;AV$194,0,10-(AV$195-LOG('Indicator Data'!M163))/(AV$195-AV$194)*10))),1))</f>
        <v>8.1</v>
      </c>
      <c r="AW160" s="56">
        <f>IF(AV160="x","x",'Indicator Data'!M163/'Indicator Data'!$CB163)</f>
        <v>0.41612113091352571</v>
      </c>
      <c r="AX160" s="55">
        <f t="shared" si="256"/>
        <v>4.5999999999999996</v>
      </c>
      <c r="AY160" s="55">
        <f t="shared" si="257"/>
        <v>6.7</v>
      </c>
      <c r="AZ160" s="55">
        <f>IF('Indicator Data'!N163="No data","x",ROUND(IF('Indicator Data'!N163=0,0,IF(LOG('Indicator Data'!N163)&gt;AZ$195,10,IF(LOG('Indicator Data'!N163)&lt;AZ$194,0,10-(AZ$195-LOG('Indicator Data'!N163))/(AZ$195-AZ$194)*10))),1))</f>
        <v>0</v>
      </c>
      <c r="BA160" s="56">
        <f>IF(AZ160="x","x",'Indicator Data'!N163/'Indicator Data'!$CB163)</f>
        <v>0</v>
      </c>
      <c r="BB160" s="55">
        <f t="shared" si="258"/>
        <v>0</v>
      </c>
      <c r="BC160" s="55">
        <f t="shared" si="259"/>
        <v>0</v>
      </c>
      <c r="BD160" s="55">
        <f>IF('Indicator Data'!O163="No data","x",ROUND(IF('Indicator Data'!O163=0,0,IF(LOG('Indicator Data'!O163)&gt;BD$195,10,IF(LOG('Indicator Data'!O163)&lt;BD$194,0,10-(BD$195-LOG('Indicator Data'!O163))/(BD$195-BD$194)*10))),1))</f>
        <v>0</v>
      </c>
      <c r="BE160" s="56">
        <f>IF(BD160="x","x",'Indicator Data'!O163/'Indicator Data'!$CB163)</f>
        <v>0</v>
      </c>
      <c r="BF160" s="55">
        <f t="shared" si="260"/>
        <v>0</v>
      </c>
      <c r="BG160" s="55">
        <f t="shared" si="261"/>
        <v>0</v>
      </c>
      <c r="BH160" s="55">
        <f>IF('Indicator Data'!P163="No data","x",ROUND(IF('Indicator Data'!P163=0,0,IF(LOG('Indicator Data'!P163)&gt;BH$195,10,IF(LOG('Indicator Data'!P163)&lt;BH$194,0,10-(BH$195-LOG('Indicator Data'!P163))/(BH$195-BH$194)*10))),1))</f>
        <v>0</v>
      </c>
      <c r="BI160" s="56">
        <f>IF(BH160="x","x",'Indicator Data'!P163/'Indicator Data'!$CB163)</f>
        <v>0</v>
      </c>
      <c r="BJ160" s="55">
        <f t="shared" si="262"/>
        <v>0</v>
      </c>
      <c r="BK160" s="55">
        <f t="shared" si="263"/>
        <v>0</v>
      </c>
      <c r="BL160" s="55">
        <f t="shared" si="264"/>
        <v>2.2999999999999998</v>
      </c>
      <c r="BM160" s="55">
        <f>ROUND(IF('Indicator Data'!Q163=0,0,IF(LOG('Indicator Data'!Q163)&gt;BM$195,10,IF(LOG('Indicator Data'!Q163)&lt;BM$194,0,10-(BM$195-LOG('Indicator Data'!Q163))/(BM$195-BM$194)*10))),1)</f>
        <v>8.6</v>
      </c>
      <c r="BN160" s="55">
        <f>ROUND(IF('Indicator Data'!R163=0,0,IF(LOG('Indicator Data'!R163)&gt;BN$195,10,IF(LOG('Indicator Data'!R163)&lt;BN$194,0,10-(BN$195-LOG('Indicator Data'!R163))/(BN$195-BN$194)*10))),1)</f>
        <v>7.8</v>
      </c>
      <c r="BO160" s="55">
        <f t="shared" si="265"/>
        <v>8.0666666666666664</v>
      </c>
      <c r="BP160" s="56">
        <f>'Indicator Data'!Q163/'Indicator Data'!$CB163</f>
        <v>0.93828539972017855</v>
      </c>
      <c r="BQ160" s="56">
        <f>'Indicator Data'!R163/'Indicator Data'!$CB163</f>
        <v>4.5313676287235177E-2</v>
      </c>
      <c r="BR160" s="55">
        <f t="shared" si="240"/>
        <v>9.4</v>
      </c>
      <c r="BS160" s="55">
        <f t="shared" si="241"/>
        <v>0.6</v>
      </c>
      <c r="BT160" s="55">
        <f t="shared" si="242"/>
        <v>3.5333333333333332</v>
      </c>
      <c r="BU160" s="55">
        <f t="shared" si="266"/>
        <v>6.3</v>
      </c>
      <c r="BV160" s="55">
        <f>ROUND(IF('Indicator Data'!S163=0,0,IF(LOG('Indicator Data'!S163)&gt;BV$195,10,IF(LOG('Indicator Data'!S163)&lt;BV$194,0,10-(BV$195-LOG('Indicator Data'!S163))/(BV$195-BV$194)*10))),1)</f>
        <v>7.3</v>
      </c>
      <c r="BW160" s="55">
        <f>ROUND(IF('Indicator Data'!T163=0,0,IF(LOG('Indicator Data'!T163)&gt;BW$195,10,IF(LOG('Indicator Data'!T163)&lt;BW$194,0,10-(BW$195-LOG('Indicator Data'!T163))/(BW$195-BW$194)*10))),1)</f>
        <v>8.5</v>
      </c>
      <c r="BX160" s="55">
        <f t="shared" si="267"/>
        <v>8.1</v>
      </c>
      <c r="BY160" s="56">
        <f>'Indicator Data'!S163/'Indicator Data'!$CB163</f>
        <v>0.12125596139938888</v>
      </c>
      <c r="BZ160" s="56">
        <f>'Indicator Data'!T163/'Indicator Data'!$CB163</f>
        <v>0.85879365122892981</v>
      </c>
      <c r="CA160" s="55">
        <f t="shared" si="243"/>
        <v>2</v>
      </c>
      <c r="CB160" s="55">
        <f t="shared" si="244"/>
        <v>8.6</v>
      </c>
      <c r="CC160" s="55">
        <f t="shared" si="268"/>
        <v>6.3999999999999995</v>
      </c>
      <c r="CD160" s="55">
        <f t="shared" si="269"/>
        <v>7.3</v>
      </c>
      <c r="CE160" s="55">
        <f t="shared" si="270"/>
        <v>6.8</v>
      </c>
      <c r="CF160" s="55">
        <f>ROUND(IF('Indicator Data'!U163=0,0,IF(LOG('Indicator Data'!U163)&gt;CF$195,10,IF(LOG('Indicator Data'!U163)&lt;CF$194,0,10-(CF$195-LOG('Indicator Data'!U163))/(CF$195-CF$194)*10))),1)</f>
        <v>7.3</v>
      </c>
      <c r="CG160" s="56">
        <f>'Indicator Data'!U163/'Indicator Data'!$CB163</f>
        <v>0.12007706855625509</v>
      </c>
      <c r="CH160" s="55">
        <f t="shared" si="245"/>
        <v>1.3</v>
      </c>
      <c r="CI160" s="55">
        <f t="shared" si="271"/>
        <v>5</v>
      </c>
      <c r="CJ160" s="55">
        <f>ROUND(IF('Indicator Data'!V163=0,0,IF(LOG('Indicator Data'!V163)&gt;CJ$195,10,IF(LOG('Indicator Data'!V163)&lt;CJ$194,0,10-(CJ$195-LOG('Indicator Data'!V163))/(CJ$195-CJ$194)*10))),1)</f>
        <v>8.5</v>
      </c>
      <c r="CK160" s="56">
        <f>IF('Indicator Data'!V163/'Indicator Data'!$CB163&gt;1,1,'Indicator Data'!V163/'Indicator Data'!$CB163)</f>
        <v>0.79756233935790044</v>
      </c>
      <c r="CL160" s="55">
        <f t="shared" si="246"/>
        <v>8</v>
      </c>
      <c r="CM160" s="55">
        <f t="shared" si="272"/>
        <v>8.3000000000000007</v>
      </c>
      <c r="CN160" s="55">
        <f>ROUND(IF('Indicator Data'!W163=0,0,IF(LOG('Indicator Data'!W163)&gt;CN$195,10,IF(LOG('Indicator Data'!W163)&lt;CN$194,0,10-(CN$195-LOG('Indicator Data'!W163))/(CN$195-CN$194)*10))),1)</f>
        <v>8.4</v>
      </c>
      <c r="CO160" s="56">
        <f>'Indicator Data'!W163/'Indicator Data'!$CB163</f>
        <v>0.7410028637183198</v>
      </c>
      <c r="CP160" s="55">
        <f t="shared" si="247"/>
        <v>7.4</v>
      </c>
      <c r="CQ160" s="55">
        <f t="shared" si="273"/>
        <v>7.9</v>
      </c>
      <c r="CR160" s="55">
        <f t="shared" si="248"/>
        <v>7.2</v>
      </c>
      <c r="CS160" s="55">
        <f>IF('Indicator Data'!BR163="No data","x",ROUND(IF('Indicator Data'!BR163&gt;CS$195,0,IF('Indicator Data'!BR163&lt;CS$194,10,(CS$195-'Indicator Data'!BR163)/(CS$195-CS$194)*10)),1))</f>
        <v>6.9</v>
      </c>
      <c r="CT160" s="55">
        <f>IF('Indicator Data'!BS163="No data","x",ROUND(IF('Indicator Data'!BS163&gt;CT$195,0,IF('Indicator Data'!BS163&lt;CT$194,10,(CT$195-'Indicator Data'!BS163)/(CT$195-CT$194)*10)),1))</f>
        <v>7.9</v>
      </c>
      <c r="CU160" s="55">
        <f>IF('Indicator Data'!AC163="No data","x",ROUND(IF('Indicator Data'!AC163&gt;CU$195,0,IF('Indicator Data'!AC163&lt;CU$194,10,(CU$195-'Indicator Data'!AC163)/(CU$195-CU$194)*10)),1))</f>
        <v>9</v>
      </c>
      <c r="CV160" s="55">
        <f t="shared" si="249"/>
        <v>7.9</v>
      </c>
      <c r="CW160" s="55">
        <f>IF('Indicator Data'!X163="No data","x",ROUND(IF(LOG('Indicator Data'!X163)&gt;CW$195,10,IF(LOG('Indicator Data'!X163)&lt;CW$194,0,10-(CW$195-LOG('Indicator Data'!X163))/(CW$195-CW$194)*10)),1))</f>
        <v>4.5999999999999996</v>
      </c>
      <c r="CX160" s="55">
        <f>IF('Indicator Data'!Y163="No data","x",ROUND(IF('Indicator Data'!Y163&gt;CX$195,10,IF('Indicator Data'!Y163&lt;CX$194,0,10-(CX$195-'Indicator Data'!Y163)/(CX$195-CX$194)*10)),1))</f>
        <v>8.3000000000000007</v>
      </c>
      <c r="CY160" s="55">
        <f>IF('Indicator Data'!Z163="No data","x",ROUND(IF('Indicator Data'!Z163&gt;CY$195,10,IF('Indicator Data'!Z163&lt;CY$194,0,10-(CY$195-'Indicator Data'!Z163)/(CY$195-CY$194)*10)),1))</f>
        <v>4.5</v>
      </c>
      <c r="CZ160" s="55" t="str">
        <f>IF('Indicator Data'!AA163="No data","x",ROUND(IF('Indicator Data'!AA163&gt;CZ$195,10,IF('Indicator Data'!AA163&lt;CZ$194,0,10-(CZ$195-'Indicator Data'!AA163)/(CZ$195-CZ$194)*10)),1))</f>
        <v>x</v>
      </c>
      <c r="DA160" s="55">
        <f t="shared" si="274"/>
        <v>5.8</v>
      </c>
      <c r="DB160" s="55">
        <f t="shared" si="275"/>
        <v>6.5</v>
      </c>
      <c r="DC160" s="55">
        <f>IF('Indicator Data'!AF163="No data","x",ROUND(IF('Indicator Data'!AF163&gt;DC$195,10,IF('Indicator Data'!AF163&lt;DC$194,0,10-(DC$195-'Indicator Data'!AF163)/(DC$195-DC$194)*10)),1))</f>
        <v>8.1999999999999993</v>
      </c>
      <c r="DD160" s="55">
        <f>IF('Indicator Data'!AG163="No data","x",ROUND(IF('Indicator Data'!AG163&gt;DD$195,10,IF('Indicator Data'!AG163&lt;DD$194,0,10-(DD$195-'Indicator Data'!AG163)/(DD$195-DD$194)*10)),1))</f>
        <v>8.5</v>
      </c>
      <c r="DE160" s="55">
        <f t="shared" si="276"/>
        <v>6.8</v>
      </c>
      <c r="DF160" s="55">
        <f>IF('Indicator Data'!AB163="No data","x",ROUND(IF('Indicator Data'!AB163&gt;DF$195,10,IF('Indicator Data'!AB163&lt;DF$194,0,10-(DF$195-'Indicator Data'!AB163)/(DF$195-DF$194)*10)),1))</f>
        <v>9.1999999999999993</v>
      </c>
      <c r="DG160" s="55">
        <f t="shared" si="277"/>
        <v>8.3000000000000007</v>
      </c>
      <c r="DH160" s="184">
        <f>IF('Indicator Data'!AD163="No data","x",'Indicator Data'!AD163/'Indicator Data'!$CA163)</f>
        <v>1.7658593531554229E-4</v>
      </c>
      <c r="DI160" s="55">
        <f t="shared" si="278"/>
        <v>8.1999999999999993</v>
      </c>
      <c r="DJ160" s="55">
        <f>IF('Indicator Data'!AE163="No data","x",ROUND(IF('Indicator Data'!AE163&gt;DJ$195,0,IF('Indicator Data'!AE163&lt;DJ$194,10,(DJ$195-'Indicator Data'!AE163)/(DJ$195-DJ$194)*10)),1))</f>
        <v>8</v>
      </c>
      <c r="DK160" s="55">
        <f t="shared" si="279"/>
        <v>8.1</v>
      </c>
      <c r="DL160" s="55">
        <f t="shared" si="280"/>
        <v>7.7</v>
      </c>
      <c r="DM160" s="57">
        <f t="shared" si="250"/>
        <v>6.3</v>
      </c>
      <c r="DN160" s="58">
        <f t="shared" si="251"/>
        <v>6.9</v>
      </c>
      <c r="DO160" s="55">
        <f>ROUND(IF('Indicator Data'!AH163=0,0,IF('Indicator Data'!AH163&gt;DO$195,10,IF('Indicator Data'!AH163&lt;DO$194,0,10-(DO$195-'Indicator Data'!AH163)/(DO$195-DO$194)*10))),1)</f>
        <v>10</v>
      </c>
      <c r="DP160" s="55">
        <f>ROUND(IF('Indicator Data'!AI163=0,0,IF(LOG('Indicator Data'!AI163)&gt;LOG(DP$195),10,IF(LOG('Indicator Data'!AI163)&lt;LOG(DP$194),0,10-(LOG(DP$195)-LOG('Indicator Data'!AI163))/(LOG(DP$195)-LOG(DP$194))*10))),1)</f>
        <v>10</v>
      </c>
      <c r="DQ160" s="57">
        <f t="shared" si="252"/>
        <v>10</v>
      </c>
      <c r="DR160" s="55">
        <f>'Indicator Data'!AJ163</f>
        <v>5</v>
      </c>
      <c r="DS160" s="55">
        <f>'Indicator Data'!AK163</f>
        <v>0</v>
      </c>
      <c r="DT160" s="57">
        <f t="shared" si="253"/>
        <v>10</v>
      </c>
      <c r="DU160" s="58">
        <f t="shared" si="254"/>
        <v>10</v>
      </c>
      <c r="DV160" s="15"/>
      <c r="DW160" s="103"/>
      <c r="DX160" s="4"/>
    </row>
    <row r="161" spans="1:128" x14ac:dyDescent="0.25">
      <c r="A161" s="122" t="str">
        <f>'Indicator Data'!A164</f>
        <v>South Africa</v>
      </c>
      <c r="B161" s="59" t="str">
        <f>'Indicator Data'!B164</f>
        <v>ZAF</v>
      </c>
      <c r="C161" s="55">
        <f>ROUND(IF('Indicator Data'!C164=0,0.1,IF(LOG('Indicator Data'!C164)&gt;C$195,10,IF(LOG('Indicator Data'!C164)&lt;C$194,0,10-(C$195-LOG('Indicator Data'!C164))/(C$195-C$194)*10))),1)</f>
        <v>5.8</v>
      </c>
      <c r="D161" s="55">
        <f>ROUND(IF('Indicator Data'!D164=0,0.1,IF(LOG('Indicator Data'!D164)&gt;D$195,10,IF(LOG('Indicator Data'!D164)&lt;D$194,0,10-(D$195-LOG('Indicator Data'!D164))/(D$195-D$194)*10))),1)</f>
        <v>0.1</v>
      </c>
      <c r="E161" s="55">
        <f t="shared" si="214"/>
        <v>3.5</v>
      </c>
      <c r="F161" s="55">
        <f>IF('Indicator Data'!E164="No data",0.1,(ROUND(IF('Indicator Data'!E164=0,0,IF(LOG('Indicator Data'!E164)&gt;F$195,10,IF(LOG('Indicator Data'!E164)&lt;F$194,0,10-(F$195-LOG('Indicator Data'!E164))/(F$195-F$194)*10))),1)))</f>
        <v>7.4</v>
      </c>
      <c r="G161" s="55">
        <f>ROUND(IF('Indicator Data'!F164=0,0,IF(LOG('Indicator Data'!F164)&gt;G$195,10,IF(LOG('Indicator Data'!F164)&lt;G$194,0,10-(G$195-LOG('Indicator Data'!F164))/(G$195-G$194)*10))),1)</f>
        <v>5.3</v>
      </c>
      <c r="H161" s="55">
        <f>ROUND(IF('Indicator Data'!G164=0,0,IF(LOG('Indicator Data'!G164)&gt;H$195,10,IF(LOG('Indicator Data'!G164)&lt;H$194,0,10-(H$195-LOG('Indicator Data'!G164))/(H$195-H$194)*10))),1)</f>
        <v>2.9</v>
      </c>
      <c r="I161" s="55">
        <f>ROUND(IF('Indicator Data'!H164=0,0,IF(LOG('Indicator Data'!H164)&gt;I$195,10,IF(LOG('Indicator Data'!H164)&lt;I$194,0,10-(I$195-LOG('Indicator Data'!H164))/(I$195-I$194)*10))),1)</f>
        <v>0</v>
      </c>
      <c r="J161" s="55">
        <f t="shared" si="215"/>
        <v>1.6</v>
      </c>
      <c r="K161" s="55">
        <f>ROUND(IF('Indicator Data'!I164=0,0,IF(LOG('Indicator Data'!I164)&gt;K$195,10,IF(LOG('Indicator Data'!I164)&lt;K$194,0,10-(K$195-LOG('Indicator Data'!I164))/(K$195-K$194)*10))),1)</f>
        <v>0</v>
      </c>
      <c r="L161" s="55">
        <f t="shared" si="216"/>
        <v>0.8</v>
      </c>
      <c r="M161" s="55">
        <f>ROUND(IF('Indicator Data'!J164=0,0,IF(LOG('Indicator Data'!J164)&gt;M$195,10,IF(LOG('Indicator Data'!J164)&lt;M$194,0,10-(M$195-LOG('Indicator Data'!J164))/(M$195-M$194)*10))),1)</f>
        <v>10</v>
      </c>
      <c r="N161" s="56">
        <f>'Indicator Data'!C164/'Indicator Data'!$CB164</f>
        <v>3.7828531237630408E-5</v>
      </c>
      <c r="O161" s="56">
        <f>'Indicator Data'!D164/'Indicator Data'!$CB164</f>
        <v>0</v>
      </c>
      <c r="P161" s="56">
        <f>IF(F161=0.1,"x",'Indicator Data'!E164/'Indicator Data'!$CB164)</f>
        <v>1.7248692876923332E-3</v>
      </c>
      <c r="Q161" s="56">
        <f>'Indicator Data'!F164/'Indicator Data'!$CB164</f>
        <v>2.8760495824490755E-7</v>
      </c>
      <c r="R161" s="56">
        <f>'Indicator Data'!G164/'Indicator Data'!$CB164</f>
        <v>2.5557648274912331E-5</v>
      </c>
      <c r="S161" s="56">
        <f>'Indicator Data'!H164/'Indicator Data'!$CB164</f>
        <v>0</v>
      </c>
      <c r="T161" s="56">
        <f>'Indicator Data'!I164/'Indicator Data'!$CB164</f>
        <v>0</v>
      </c>
      <c r="U161" s="56">
        <f>'Indicator Data'!J164/'Indicator Data'!$CB164</f>
        <v>1.0571656037898107E-2</v>
      </c>
      <c r="V161" s="55">
        <f t="shared" si="217"/>
        <v>0.2</v>
      </c>
      <c r="W161" s="55">
        <f t="shared" si="218"/>
        <v>0</v>
      </c>
      <c r="X161" s="55">
        <f t="shared" si="219"/>
        <v>0.1</v>
      </c>
      <c r="Y161" s="55">
        <f t="shared" si="220"/>
        <v>1.1000000000000001</v>
      </c>
      <c r="Z161" s="55">
        <f t="shared" si="221"/>
        <v>4.4000000000000004</v>
      </c>
      <c r="AA161" s="55">
        <f t="shared" si="222"/>
        <v>0</v>
      </c>
      <c r="AB161" s="55">
        <f t="shared" si="223"/>
        <v>0</v>
      </c>
      <c r="AC161" s="55">
        <f t="shared" si="224"/>
        <v>0</v>
      </c>
      <c r="AD161" s="55">
        <f t="shared" si="225"/>
        <v>0</v>
      </c>
      <c r="AE161" s="55">
        <f t="shared" si="226"/>
        <v>0</v>
      </c>
      <c r="AF161" s="55">
        <f t="shared" si="227"/>
        <v>3.5</v>
      </c>
      <c r="AG161" s="55">
        <f>ROUND(IF('Indicator Data'!K164=0,0,IF('Indicator Data'!K164&gt;AG$195,10,IF('Indicator Data'!K164&lt;AG$194,0,10-(AG$195-'Indicator Data'!K164)/(AG$195-AG$194)*10))),1)</f>
        <v>6.7</v>
      </c>
      <c r="AH161" s="55">
        <f t="shared" si="228"/>
        <v>3</v>
      </c>
      <c r="AI161" s="55">
        <f t="shared" si="229"/>
        <v>0.1</v>
      </c>
      <c r="AJ161" s="55">
        <f t="shared" si="230"/>
        <v>1.5</v>
      </c>
      <c r="AK161" s="55">
        <f t="shared" si="231"/>
        <v>0</v>
      </c>
      <c r="AL161" s="55">
        <f t="shared" si="232"/>
        <v>0.8</v>
      </c>
      <c r="AM161" s="55">
        <f t="shared" si="233"/>
        <v>0</v>
      </c>
      <c r="AN161" s="55">
        <f t="shared" si="234"/>
        <v>8.1999999999999993</v>
      </c>
      <c r="AO161" s="183">
        <f t="shared" si="235"/>
        <v>2</v>
      </c>
      <c r="AP161" s="183">
        <f t="shared" si="255"/>
        <v>5</v>
      </c>
      <c r="AQ161" s="183">
        <f t="shared" si="236"/>
        <v>4.9000000000000004</v>
      </c>
      <c r="AR161" s="183">
        <f t="shared" si="237"/>
        <v>0.4</v>
      </c>
      <c r="AS161" s="55">
        <f t="shared" si="238"/>
        <v>7.5</v>
      </c>
      <c r="AT161" s="55">
        <f>IF('Indicator Data'!L164="No data","x",IF('Indicator Data'!CC164&lt;1000,"x",ROUND((IF('Indicator Data'!L164&gt;AT$195,10,IF('Indicator Data'!L164&lt;AT$194,0,10-(AT$195-'Indicator Data'!L164)/(AT$195-AT$194)*10))),1)))</f>
        <v>10</v>
      </c>
      <c r="AU161" s="183">
        <f t="shared" si="239"/>
        <v>8.8000000000000007</v>
      </c>
      <c r="AV161" s="55">
        <f>IF('Indicator Data'!M164="No data","x",ROUND(IF('Indicator Data'!M164=0,0,IF(LOG('Indicator Data'!M164)&gt;AV$195,10,IF(LOG('Indicator Data'!M164)&lt;AV$194,0,10-(AV$195-LOG('Indicator Data'!M164))/(AV$195-AV$194)*10))),1))</f>
        <v>9.5</v>
      </c>
      <c r="AW161" s="56">
        <f>IF(AV161="x","x",'Indicator Data'!M164/'Indicator Data'!$CB164)</f>
        <v>0.81285805611517969</v>
      </c>
      <c r="AX161" s="55">
        <f t="shared" si="256"/>
        <v>9</v>
      </c>
      <c r="AY161" s="55">
        <f t="shared" si="257"/>
        <v>9.3000000000000007</v>
      </c>
      <c r="AZ161" s="55">
        <f>IF('Indicator Data'!N164="No data","x",ROUND(IF('Indicator Data'!N164=0,0,IF(LOG('Indicator Data'!N164)&gt;AZ$195,10,IF(LOG('Indicator Data'!N164)&lt;AZ$194,0,10-(AZ$195-LOG('Indicator Data'!N164))/(AZ$195-AZ$194)*10))),1))</f>
        <v>0</v>
      </c>
      <c r="BA161" s="56">
        <f>IF(AZ161="x","x",'Indicator Data'!N164/'Indicator Data'!$CB164)</f>
        <v>0</v>
      </c>
      <c r="BB161" s="55">
        <f t="shared" si="258"/>
        <v>0</v>
      </c>
      <c r="BC161" s="55">
        <f t="shared" si="259"/>
        <v>0</v>
      </c>
      <c r="BD161" s="55">
        <f>IF('Indicator Data'!O164="No data","x",ROUND(IF('Indicator Data'!O164=0,0,IF(LOG('Indicator Data'!O164)&gt;BD$195,10,IF(LOG('Indicator Data'!O164)&lt;BD$194,0,10-(BD$195-LOG('Indicator Data'!O164))/(BD$195-BD$194)*10))),1))</f>
        <v>0</v>
      </c>
      <c r="BE161" s="56">
        <f>IF(BD161="x","x",'Indicator Data'!O164/'Indicator Data'!$CB164)</f>
        <v>0</v>
      </c>
      <c r="BF161" s="55">
        <f t="shared" si="260"/>
        <v>0</v>
      </c>
      <c r="BG161" s="55">
        <f t="shared" si="261"/>
        <v>0</v>
      </c>
      <c r="BH161" s="55">
        <f>IF('Indicator Data'!P164="No data","x",ROUND(IF('Indicator Data'!P164=0,0,IF(LOG('Indicator Data'!P164)&gt;BH$195,10,IF(LOG('Indicator Data'!P164)&lt;BH$194,0,10-(BH$195-LOG('Indicator Data'!P164))/(BH$195-BH$194)*10))),1))</f>
        <v>5.4</v>
      </c>
      <c r="BI161" s="56">
        <f>IF(BH161="x","x",'Indicator Data'!P164/'Indicator Data'!$CB164)</f>
        <v>3.185188003626266E-4</v>
      </c>
      <c r="BJ161" s="55">
        <f t="shared" si="262"/>
        <v>0</v>
      </c>
      <c r="BK161" s="55">
        <f t="shared" si="263"/>
        <v>3.1</v>
      </c>
      <c r="BL161" s="55">
        <f t="shared" si="264"/>
        <v>4.5999999999999996</v>
      </c>
      <c r="BM161" s="55">
        <f>ROUND(IF('Indicator Data'!Q164=0,0,IF(LOG('Indicator Data'!Q164)&gt;BM$195,10,IF(LOG('Indicator Data'!Q164)&lt;BM$194,0,10-(BM$195-LOG('Indicator Data'!Q164))/(BM$195-BM$194)*10))),1)</f>
        <v>8.9</v>
      </c>
      <c r="BN161" s="55">
        <f>ROUND(IF('Indicator Data'!R164=0,0,IF(LOG('Indicator Data'!R164)&gt;BN$195,10,IF(LOG('Indicator Data'!R164)&lt;BN$194,0,10-(BN$195-LOG('Indicator Data'!R164))/(BN$195-BN$194)*10))),1)</f>
        <v>7.3</v>
      </c>
      <c r="BO161" s="55">
        <f t="shared" si="265"/>
        <v>7.833333333333333</v>
      </c>
      <c r="BP161" s="56">
        <f>'Indicator Data'!Q164/'Indicator Data'!$CB164</f>
        <v>0.31723360719154015</v>
      </c>
      <c r="BQ161" s="56">
        <f>'Indicator Data'!R164/'Indicator Data'!$CB164</f>
        <v>4.371896215004647E-3</v>
      </c>
      <c r="BR161" s="55">
        <f t="shared" si="240"/>
        <v>3.2</v>
      </c>
      <c r="BS161" s="55">
        <f t="shared" si="241"/>
        <v>0.1</v>
      </c>
      <c r="BT161" s="55">
        <f t="shared" si="242"/>
        <v>1.1333333333333335</v>
      </c>
      <c r="BU161" s="55">
        <f t="shared" si="266"/>
        <v>5.4</v>
      </c>
      <c r="BV161" s="55">
        <f>ROUND(IF('Indicator Data'!S164=0,0,IF(LOG('Indicator Data'!S164)&gt;BV$195,10,IF(LOG('Indicator Data'!S164)&lt;BV$194,0,10-(BV$195-LOG('Indicator Data'!S164))/(BV$195-BV$194)*10))),1)</f>
        <v>8.6</v>
      </c>
      <c r="BW161" s="55">
        <f>ROUND(IF('Indicator Data'!T164=0,0,IF(LOG('Indicator Data'!T164)&gt;BW$195,10,IF(LOG('Indicator Data'!T164)&lt;BW$194,0,10-(BW$195-LOG('Indicator Data'!T164))/(BW$195-BW$194)*10))),1)</f>
        <v>8.3000000000000007</v>
      </c>
      <c r="BX161" s="55">
        <f t="shared" si="267"/>
        <v>8.4</v>
      </c>
      <c r="BY161" s="56">
        <f>'Indicator Data'!S164/'Indicator Data'!$CB164</f>
        <v>0.20308892641479104</v>
      </c>
      <c r="BZ161" s="56">
        <f>'Indicator Data'!T164/'Indicator Data'!$CB164</f>
        <v>0.11249358470155886</v>
      </c>
      <c r="CA161" s="55">
        <f t="shared" si="243"/>
        <v>3.4</v>
      </c>
      <c r="CB161" s="55">
        <f t="shared" si="244"/>
        <v>1.1000000000000001</v>
      </c>
      <c r="CC161" s="55">
        <f t="shared" si="268"/>
        <v>1.8666666666666665</v>
      </c>
      <c r="CD161" s="55">
        <f t="shared" si="269"/>
        <v>6.1</v>
      </c>
      <c r="CE161" s="55">
        <f t="shared" si="270"/>
        <v>5.8</v>
      </c>
      <c r="CF161" s="55">
        <f>ROUND(IF('Indicator Data'!U164=0,0,IF(LOG('Indicator Data'!U164)&gt;CF$195,10,IF(LOG('Indicator Data'!U164)&lt;CF$194,0,10-(CF$195-LOG('Indicator Data'!U164))/(CF$195-CF$194)*10))),1)</f>
        <v>7.2</v>
      </c>
      <c r="CG161" s="56">
        <f>'Indicator Data'!U164/'Indicator Data'!$CB164</f>
        <v>1.8783696654879903E-2</v>
      </c>
      <c r="CH161" s="55">
        <f t="shared" si="245"/>
        <v>0.2</v>
      </c>
      <c r="CI161" s="55">
        <f t="shared" si="271"/>
        <v>4.5999999999999996</v>
      </c>
      <c r="CJ161" s="55">
        <f>ROUND(IF('Indicator Data'!V164=0,0,IF(LOG('Indicator Data'!V164)&gt;CJ$195,10,IF(LOG('Indicator Data'!V164)&lt;CJ$194,0,10-(CJ$195-LOG('Indicator Data'!V164))/(CJ$195-CJ$194)*10))),1)</f>
        <v>9.1</v>
      </c>
      <c r="CK161" s="56">
        <f>IF('Indicator Data'!V164/'Indicator Data'!$CB164&gt;1,1,'Indicator Data'!V164/'Indicator Data'!$CB164)</f>
        <v>0.44175777445934056</v>
      </c>
      <c r="CL161" s="55">
        <f t="shared" si="246"/>
        <v>4.4000000000000004</v>
      </c>
      <c r="CM161" s="55">
        <f t="shared" si="272"/>
        <v>7.4</v>
      </c>
      <c r="CN161" s="55">
        <f>ROUND(IF('Indicator Data'!W164=0,0,IF(LOG('Indicator Data'!W164)&gt;CN$195,10,IF(LOG('Indicator Data'!W164)&lt;CN$194,0,10-(CN$195-LOG('Indicator Data'!W164))/(CN$195-CN$194)*10))),1)</f>
        <v>7.2</v>
      </c>
      <c r="CO161" s="56">
        <f>'Indicator Data'!W164/'Indicator Data'!$CB164</f>
        <v>2.1047567230043775E-2</v>
      </c>
      <c r="CP161" s="55">
        <f t="shared" si="247"/>
        <v>0.2</v>
      </c>
      <c r="CQ161" s="55">
        <f t="shared" si="273"/>
        <v>4.5999999999999996</v>
      </c>
      <c r="CR161" s="55">
        <f t="shared" si="248"/>
        <v>5.7</v>
      </c>
      <c r="CS161" s="55">
        <f>IF('Indicator Data'!BR164="No data","x",ROUND(IF('Indicator Data'!BR164&gt;CS$195,0,IF('Indicator Data'!BR164&lt;CS$194,10,(CS$195-'Indicator Data'!BR164)/(CS$195-CS$194)*10)),1))</f>
        <v>2.7</v>
      </c>
      <c r="CT161" s="55">
        <f>IF('Indicator Data'!BS164="No data","x",ROUND(IF('Indicator Data'!BS164&gt;CT$195,0,IF('Indicator Data'!BS164&lt;CT$194,10,(CT$195-'Indicator Data'!BS164)/(CT$195-CT$194)*10)),1))</f>
        <v>1.2</v>
      </c>
      <c r="CU161" s="55">
        <f>IF('Indicator Data'!AC164="No data","x",ROUND(IF('Indicator Data'!AC164&gt;CU$195,0,IF('Indicator Data'!AC164&lt;CU$194,10,(CU$195-'Indicator Data'!AC164)/(CU$195-CU$194)*10)),1))</f>
        <v>5.6</v>
      </c>
      <c r="CV161" s="55">
        <f t="shared" si="249"/>
        <v>3.2</v>
      </c>
      <c r="CW161" s="55">
        <f>IF('Indicator Data'!X164="No data","x",ROUND(IF(LOG('Indicator Data'!X164)&gt;CW$195,10,IF(LOG('Indicator Data'!X164)&lt;CW$194,0,10-(CW$195-LOG('Indicator Data'!X164))/(CW$195-CW$194)*10)),1))</f>
        <v>5.6</v>
      </c>
      <c r="CX161" s="55">
        <f>IF('Indicator Data'!Y164="No data","x",ROUND(IF('Indicator Data'!Y164&gt;CX$195,10,IF('Indicator Data'!Y164&lt;CX$194,0,10-(CX$195-'Indicator Data'!Y164)/(CX$195-CX$194)*10)),1))</f>
        <v>4.2</v>
      </c>
      <c r="CY161" s="55">
        <f>IF('Indicator Data'!Z164="No data","x",ROUND(IF('Indicator Data'!Z164&gt;CY$195,10,IF('Indicator Data'!Z164&lt;CY$194,0,10-(CY$195-'Indicator Data'!Z164)/(CY$195-CY$194)*10)),1))</f>
        <v>6.6</v>
      </c>
      <c r="CZ161" s="55">
        <f>IF('Indicator Data'!AA164="No data","x",ROUND(IF('Indicator Data'!AA164&gt;CZ$195,10,IF('Indicator Data'!AA164&lt;CZ$194,0,10-(CZ$195-'Indicator Data'!AA164)/(CZ$195-CZ$194)*10)),1))</f>
        <v>3.5</v>
      </c>
      <c r="DA161" s="55">
        <f t="shared" si="274"/>
        <v>5</v>
      </c>
      <c r="DB161" s="55">
        <f t="shared" si="275"/>
        <v>4.4000000000000004</v>
      </c>
      <c r="DC161" s="55">
        <f>IF('Indicator Data'!AF164="No data","x",ROUND(IF('Indicator Data'!AF164&gt;DC$195,10,IF('Indicator Data'!AF164&lt;DC$194,0,10-(DC$195-'Indicator Data'!AF164)/(DC$195-DC$194)*10)),1))</f>
        <v>2.9</v>
      </c>
      <c r="DD161" s="55">
        <f>IF('Indicator Data'!AG164="No data","x",ROUND(IF('Indicator Data'!AG164&gt;DD$195,10,IF('Indicator Data'!AG164&lt;DD$194,0,10-(DD$195-'Indicator Data'!AG164)/(DD$195-DD$194)*10)),1))</f>
        <v>3.3</v>
      </c>
      <c r="DE161" s="55">
        <f t="shared" si="276"/>
        <v>4.4000000000000004</v>
      </c>
      <c r="DF161" s="55">
        <f>IF('Indicator Data'!AB164="No data","x",ROUND(IF('Indicator Data'!AB164&gt;DF$195,10,IF('Indicator Data'!AB164&lt;DF$194,0,10-(DF$195-'Indicator Data'!AB164)/(DF$195-DF$194)*10)),1))</f>
        <v>0.5</v>
      </c>
      <c r="DG161" s="55">
        <f t="shared" si="277"/>
        <v>2.5</v>
      </c>
      <c r="DH161" s="184">
        <f>IF('Indicator Data'!AD164="No data","x",'Indicator Data'!AD164/'Indicator Data'!$CA164)</f>
        <v>7.6009763062147997E-5</v>
      </c>
      <c r="DI161" s="55">
        <f t="shared" si="278"/>
        <v>9.1999999999999993</v>
      </c>
      <c r="DJ161" s="55">
        <f>IF('Indicator Data'!AE164="No data","x",ROUND(IF('Indicator Data'!AE164&gt;DJ$195,0,IF('Indicator Data'!AE164&lt;DJ$194,10,(DJ$195-'Indicator Data'!AE164)/(DJ$195-DJ$194)*10)),1))</f>
        <v>2</v>
      </c>
      <c r="DK161" s="55">
        <f t="shared" si="279"/>
        <v>5.6</v>
      </c>
      <c r="DL161" s="55">
        <f t="shared" si="280"/>
        <v>4.2</v>
      </c>
      <c r="DM161" s="57">
        <f t="shared" si="250"/>
        <v>4.8</v>
      </c>
      <c r="DN161" s="58">
        <f t="shared" si="251"/>
        <v>5</v>
      </c>
      <c r="DO161" s="55">
        <f>ROUND(IF('Indicator Data'!AH164=0,0,IF('Indicator Data'!AH164&gt;DO$195,10,IF('Indicator Data'!AH164&lt;DO$194,0,10-(DO$195-'Indicator Data'!AH164)/(DO$195-DO$194)*10))),1)</f>
        <v>9.1999999999999993</v>
      </c>
      <c r="DP161" s="55">
        <f>ROUND(IF('Indicator Data'!AI164=0,0,IF(LOG('Indicator Data'!AI164)&gt;LOG(DP$195),10,IF(LOG('Indicator Data'!AI164)&lt;LOG(DP$194),0,10-(LOG(DP$195)-LOG('Indicator Data'!AI164))/(LOG(DP$195)-LOG(DP$194))*10))),1)</f>
        <v>9.5</v>
      </c>
      <c r="DQ161" s="57">
        <f t="shared" si="252"/>
        <v>9.4</v>
      </c>
      <c r="DR161" s="55">
        <f>'Indicator Data'!AJ164</f>
        <v>0</v>
      </c>
      <c r="DS161" s="55">
        <f>'Indicator Data'!AK164</f>
        <v>0</v>
      </c>
      <c r="DT161" s="57">
        <f t="shared" si="253"/>
        <v>0</v>
      </c>
      <c r="DU161" s="58">
        <f t="shared" si="254"/>
        <v>6.6</v>
      </c>
      <c r="DV161" s="15"/>
      <c r="DW161" s="103"/>
      <c r="DX161" s="4"/>
    </row>
    <row r="162" spans="1:128" x14ac:dyDescent="0.25">
      <c r="A162" s="122" t="str">
        <f>'Indicator Data'!A165</f>
        <v>South Sudan</v>
      </c>
      <c r="B162" s="59" t="str">
        <f>'Indicator Data'!B165</f>
        <v>SSD</v>
      </c>
      <c r="C162" s="55">
        <f>ROUND(IF('Indicator Data'!C165=0,0.1,IF(LOG('Indicator Data'!C165)&gt;C$195,10,IF(LOG('Indicator Data'!C165)&lt;C$194,0,10-(C$195-LOG('Indicator Data'!C165))/(C$195-C$194)*10))),1)</f>
        <v>6.8</v>
      </c>
      <c r="D162" s="55">
        <f>ROUND(IF('Indicator Data'!D165=0,0.1,IF(LOG('Indicator Data'!D165)&gt;D$195,10,IF(LOG('Indicator Data'!D165)&lt;D$194,0,10-(D$195-LOG('Indicator Data'!D165))/(D$195-D$194)*10))),1)</f>
        <v>0.1</v>
      </c>
      <c r="E162" s="55">
        <f t="shared" si="214"/>
        <v>4.2</v>
      </c>
      <c r="F162" s="55">
        <f>IF('Indicator Data'!E165="No data",0.1,(ROUND(IF('Indicator Data'!E165=0,0,IF(LOG('Indicator Data'!E165)&gt;F$195,10,IF(LOG('Indicator Data'!E165)&lt;F$194,0,10-(F$195-LOG('Indicator Data'!E165))/(F$195-F$194)*10))),1)))</f>
        <v>7.7</v>
      </c>
      <c r="G162" s="55">
        <f>ROUND(IF('Indicator Data'!F165=0,0,IF(LOG('Indicator Data'!F165)&gt;G$195,10,IF(LOG('Indicator Data'!F165)&lt;G$194,0,10-(G$195-LOG('Indicator Data'!F165))/(G$195-G$194)*10))),1)</f>
        <v>0</v>
      </c>
      <c r="H162" s="55">
        <f>ROUND(IF('Indicator Data'!G165=0,0,IF(LOG('Indicator Data'!G165)&gt;H$195,10,IF(LOG('Indicator Data'!G165)&lt;H$194,0,10-(H$195-LOG('Indicator Data'!G165))/(H$195-H$194)*10))),1)</f>
        <v>0</v>
      </c>
      <c r="I162" s="55">
        <f>ROUND(IF('Indicator Data'!H165=0,0,IF(LOG('Indicator Data'!H165)&gt;I$195,10,IF(LOG('Indicator Data'!H165)&lt;I$194,0,10-(I$195-LOG('Indicator Data'!H165))/(I$195-I$194)*10))),1)</f>
        <v>0</v>
      </c>
      <c r="J162" s="55">
        <f t="shared" si="215"/>
        <v>0</v>
      </c>
      <c r="K162" s="55">
        <f>ROUND(IF('Indicator Data'!I165=0,0,IF(LOG('Indicator Data'!I165)&gt;K$195,10,IF(LOG('Indicator Data'!I165)&lt;K$194,0,10-(K$195-LOG('Indicator Data'!I165))/(K$195-K$194)*10))),1)</f>
        <v>0</v>
      </c>
      <c r="L162" s="55">
        <f t="shared" si="216"/>
        <v>0</v>
      </c>
      <c r="M162" s="55">
        <f>ROUND(IF('Indicator Data'!J165=0,0,IF(LOG('Indicator Data'!J165)&gt;M$195,10,IF(LOG('Indicator Data'!J165)&lt;M$194,0,10-(M$195-LOG('Indicator Data'!J165))/(M$195-M$194)*10))),1)</f>
        <v>10</v>
      </c>
      <c r="N162" s="56">
        <f>'Indicator Data'!C165/'Indicator Data'!$CB165</f>
        <v>4.369839242036613E-4</v>
      </c>
      <c r="O162" s="56">
        <f>'Indicator Data'!D165/'Indicator Data'!$CB165</f>
        <v>0</v>
      </c>
      <c r="P162" s="56">
        <f>IF(F162=0.1,"x",'Indicator Data'!E165/'Indicator Data'!$CB165)</f>
        <v>9.6271470403398313E-3</v>
      </c>
      <c r="Q162" s="56">
        <f>'Indicator Data'!F165/'Indicator Data'!$CB165</f>
        <v>0</v>
      </c>
      <c r="R162" s="56">
        <f>'Indicator Data'!G165/'Indicator Data'!$CB165</f>
        <v>0</v>
      </c>
      <c r="S162" s="56">
        <f>'Indicator Data'!H165/'Indicator Data'!$CB165</f>
        <v>0</v>
      </c>
      <c r="T162" s="56">
        <f>'Indicator Data'!I165/'Indicator Data'!$CB165</f>
        <v>0</v>
      </c>
      <c r="U162" s="56">
        <f>'Indicator Data'!J165/'Indicator Data'!$CB165</f>
        <v>1.839328449622965E-2</v>
      </c>
      <c r="V162" s="55">
        <f t="shared" si="217"/>
        <v>2.2000000000000002</v>
      </c>
      <c r="W162" s="55">
        <f t="shared" si="218"/>
        <v>0</v>
      </c>
      <c r="X162" s="55">
        <f t="shared" si="219"/>
        <v>1.2</v>
      </c>
      <c r="Y162" s="55">
        <f t="shared" si="220"/>
        <v>6.4</v>
      </c>
      <c r="Z162" s="55">
        <f t="shared" si="221"/>
        <v>0</v>
      </c>
      <c r="AA162" s="55">
        <f t="shared" si="222"/>
        <v>0</v>
      </c>
      <c r="AB162" s="55">
        <f t="shared" si="223"/>
        <v>0</v>
      </c>
      <c r="AC162" s="55">
        <f t="shared" si="224"/>
        <v>0</v>
      </c>
      <c r="AD162" s="55">
        <f t="shared" si="225"/>
        <v>0</v>
      </c>
      <c r="AE162" s="55">
        <f t="shared" si="226"/>
        <v>0</v>
      </c>
      <c r="AF162" s="55">
        <f t="shared" si="227"/>
        <v>6.1</v>
      </c>
      <c r="AG162" s="55">
        <f>ROUND(IF('Indicator Data'!K165=0,0,IF('Indicator Data'!K165&gt;AG$195,10,IF('Indicator Data'!K165&lt;AG$194,0,10-(AG$195-'Indicator Data'!K165)/(AG$195-AG$194)*10))),1)</f>
        <v>1.9</v>
      </c>
      <c r="AH162" s="55">
        <f t="shared" si="228"/>
        <v>4.5</v>
      </c>
      <c r="AI162" s="55">
        <f t="shared" si="229"/>
        <v>0.1</v>
      </c>
      <c r="AJ162" s="55">
        <f t="shared" si="230"/>
        <v>0</v>
      </c>
      <c r="AK162" s="55">
        <f t="shared" si="231"/>
        <v>0</v>
      </c>
      <c r="AL162" s="55">
        <f t="shared" si="232"/>
        <v>0</v>
      </c>
      <c r="AM162" s="55">
        <f t="shared" si="233"/>
        <v>0</v>
      </c>
      <c r="AN162" s="55">
        <f t="shared" si="234"/>
        <v>8.8000000000000007</v>
      </c>
      <c r="AO162" s="183">
        <f t="shared" si="235"/>
        <v>2.8</v>
      </c>
      <c r="AP162" s="183">
        <f t="shared" si="255"/>
        <v>7.1</v>
      </c>
      <c r="AQ162" s="183">
        <f t="shared" si="236"/>
        <v>0</v>
      </c>
      <c r="AR162" s="183">
        <f t="shared" si="237"/>
        <v>0</v>
      </c>
      <c r="AS162" s="55">
        <f t="shared" si="238"/>
        <v>5.4</v>
      </c>
      <c r="AT162" s="55">
        <f>IF('Indicator Data'!L165="No data","x",IF('Indicator Data'!CC165&lt;1000,"x",ROUND((IF('Indicator Data'!L165&gt;AT$195,10,IF('Indicator Data'!L165&lt;AT$194,0,10-(AT$195-'Indicator Data'!L165)/(AT$195-AT$194)*10))),1)))</f>
        <v>2</v>
      </c>
      <c r="AU162" s="183">
        <f t="shared" si="239"/>
        <v>3.7</v>
      </c>
      <c r="AV162" s="55">
        <f>IF('Indicator Data'!M165="No data","x",ROUND(IF('Indicator Data'!M165=0,0,IF(LOG('Indicator Data'!M165)&gt;AV$195,10,IF(LOG('Indicator Data'!M165)&lt;AV$194,0,10-(AV$195-LOG('Indicator Data'!M165))/(AV$195-AV$194)*10))),1))</f>
        <v>8.1</v>
      </c>
      <c r="AW162" s="56">
        <f>IF(AV162="x","x",'Indicator Data'!M165/'Indicator Data'!$CB165)</f>
        <v>0.41260914890416395</v>
      </c>
      <c r="AX162" s="55">
        <f t="shared" si="256"/>
        <v>4.5999999999999996</v>
      </c>
      <c r="AY162" s="55">
        <f t="shared" si="257"/>
        <v>6.7</v>
      </c>
      <c r="AZ162" s="55">
        <f>IF('Indicator Data'!N165="No data","x",ROUND(IF('Indicator Data'!N165=0,0,IF(LOG('Indicator Data'!N165)&gt;AZ$195,10,IF(LOG('Indicator Data'!N165)&lt;AZ$194,0,10-(AZ$195-LOG('Indicator Data'!N165))/(AZ$195-AZ$194)*10))),1))</f>
        <v>7.3</v>
      </c>
      <c r="BA162" s="56">
        <f>IF(AZ162="x","x",'Indicator Data'!N165/'Indicator Data'!$CB165)</f>
        <v>1.9078085812103188E-2</v>
      </c>
      <c r="BB162" s="55">
        <f t="shared" si="258"/>
        <v>3.8</v>
      </c>
      <c r="BC162" s="55">
        <f t="shared" si="259"/>
        <v>5.8</v>
      </c>
      <c r="BD162" s="55">
        <f>IF('Indicator Data'!O165="No data","x",ROUND(IF('Indicator Data'!O165=0,0,IF(LOG('Indicator Data'!O165)&gt;BD$195,10,IF(LOG('Indicator Data'!O165)&lt;BD$194,0,10-(BD$195-LOG('Indicator Data'!O165))/(BD$195-BD$194)*10))),1))</f>
        <v>0</v>
      </c>
      <c r="BE162" s="56">
        <f>IF(BD162="x","x",'Indicator Data'!O165/'Indicator Data'!$CB165)</f>
        <v>0</v>
      </c>
      <c r="BF162" s="55">
        <f t="shared" si="260"/>
        <v>0</v>
      </c>
      <c r="BG162" s="55">
        <f t="shared" si="261"/>
        <v>0</v>
      </c>
      <c r="BH162" s="55">
        <f>IF('Indicator Data'!P165="No data","x",ROUND(IF('Indicator Data'!P165=0,0,IF(LOG('Indicator Data'!P165)&gt;BH$195,10,IF(LOG('Indicator Data'!P165)&lt;BH$194,0,10-(BH$195-LOG('Indicator Data'!P165))/(BH$195-BH$194)*10))),1))</f>
        <v>7.9</v>
      </c>
      <c r="BI162" s="56">
        <f>IF(BH162="x","x",'Indicator Data'!P165/'Indicator Data'!$CB165)</f>
        <v>4.1874417726000902E-2</v>
      </c>
      <c r="BJ162" s="55">
        <f t="shared" si="262"/>
        <v>4.2</v>
      </c>
      <c r="BK162" s="55">
        <f t="shared" si="263"/>
        <v>6.4</v>
      </c>
      <c r="BL162" s="55">
        <f t="shared" si="264"/>
        <v>5.2</v>
      </c>
      <c r="BM162" s="55">
        <f>ROUND(IF('Indicator Data'!Q165=0,0,IF(LOG('Indicator Data'!Q165)&gt;BM$195,10,IF(LOG('Indicator Data'!Q165)&lt;BM$194,0,10-(BM$195-LOG('Indicator Data'!Q165))/(BM$195-BM$194)*10))),1)</f>
        <v>8.1</v>
      </c>
      <c r="BN162" s="55">
        <f>ROUND(IF('Indicator Data'!R165=0,0,IF(LOG('Indicator Data'!R165)&gt;BN$195,10,IF(LOG('Indicator Data'!R165)&lt;BN$194,0,10-(BN$195-LOG('Indicator Data'!R165))/(BN$195-BN$194)*10))),1)</f>
        <v>9.8000000000000007</v>
      </c>
      <c r="BO162" s="55">
        <f t="shared" si="265"/>
        <v>9.2333333333333325</v>
      </c>
      <c r="BP162" s="56">
        <f>'Indicator Data'!Q165/'Indicator Data'!$CB165</f>
        <v>0.39433383443843739</v>
      </c>
      <c r="BQ162" s="56">
        <f>'Indicator Data'!R165/'Indicator Data'!$CB165</f>
        <v>0.60402765943714987</v>
      </c>
      <c r="BR162" s="55">
        <f t="shared" si="240"/>
        <v>3.9</v>
      </c>
      <c r="BS162" s="55">
        <f t="shared" si="241"/>
        <v>7.6</v>
      </c>
      <c r="BT162" s="55">
        <f t="shared" si="242"/>
        <v>6.3666666666666671</v>
      </c>
      <c r="BU162" s="55">
        <f t="shared" si="266"/>
        <v>8.1</v>
      </c>
      <c r="BV162" s="55">
        <f>ROUND(IF('Indicator Data'!S165=0,0,IF(LOG('Indicator Data'!S165)&gt;BV$195,10,IF(LOG('Indicator Data'!S165)&lt;BV$194,0,10-(BV$195-LOG('Indicator Data'!S165))/(BV$195-BV$194)*10))),1)</f>
        <v>4.7</v>
      </c>
      <c r="BW162" s="55">
        <f>ROUND(IF('Indicator Data'!T165=0,0,IF(LOG('Indicator Data'!T165)&gt;BW$195,10,IF(LOG('Indicator Data'!T165)&lt;BW$194,0,10-(BW$195-LOG('Indicator Data'!T165))/(BW$195-BW$194)*10))),1)</f>
        <v>8.6999999999999993</v>
      </c>
      <c r="BX162" s="55">
        <f t="shared" si="267"/>
        <v>7.3666666666666663</v>
      </c>
      <c r="BY162" s="56">
        <f>'Indicator Data'!S165/'Indicator Data'!$CB165</f>
        <v>1.7009269575205858E-3</v>
      </c>
      <c r="BZ162" s="56">
        <f>'Indicator Data'!T165/'Indicator Data'!$CB165</f>
        <v>0.9966605669180667</v>
      </c>
      <c r="CA162" s="55">
        <f t="shared" si="243"/>
        <v>0</v>
      </c>
      <c r="CB162" s="55">
        <f t="shared" si="244"/>
        <v>10</v>
      </c>
      <c r="CC162" s="55">
        <f t="shared" si="268"/>
        <v>6.666666666666667</v>
      </c>
      <c r="CD162" s="55">
        <f t="shared" si="269"/>
        <v>7</v>
      </c>
      <c r="CE162" s="55">
        <f t="shared" si="270"/>
        <v>7.6</v>
      </c>
      <c r="CF162" s="55">
        <f>ROUND(IF('Indicator Data'!U165=0,0,IF(LOG('Indicator Data'!U165)&gt;CF$195,10,IF(LOG('Indicator Data'!U165)&lt;CF$194,0,10-(CF$195-LOG('Indicator Data'!U165))/(CF$195-CF$194)*10))),1)</f>
        <v>7.7</v>
      </c>
      <c r="CG162" s="56">
        <f>'Indicator Data'!U165/'Indicator Data'!$CB165</f>
        <v>0.18625806174023415</v>
      </c>
      <c r="CH162" s="55">
        <f t="shared" si="245"/>
        <v>2.1</v>
      </c>
      <c r="CI162" s="55">
        <f t="shared" si="271"/>
        <v>5.6</v>
      </c>
      <c r="CJ162" s="55">
        <f>ROUND(IF('Indicator Data'!V165=0,0,IF(LOG('Indicator Data'!V165)&gt;CJ$195,10,IF(LOG('Indicator Data'!V165)&lt;CJ$194,0,10-(CJ$195-LOG('Indicator Data'!V165))/(CJ$195-CJ$194)*10))),1)</f>
        <v>8.6999999999999993</v>
      </c>
      <c r="CK162" s="56">
        <f>IF('Indicator Data'!V165/'Indicator Data'!$CB165&gt;1,1,'Indicator Data'!V165/'Indicator Data'!$CB165)</f>
        <v>0.99734110812787702</v>
      </c>
      <c r="CL162" s="55">
        <f t="shared" si="246"/>
        <v>10</v>
      </c>
      <c r="CM162" s="55">
        <f t="shared" si="272"/>
        <v>9.5</v>
      </c>
      <c r="CN162" s="55">
        <f>ROUND(IF('Indicator Data'!W165=0,0,IF(LOG('Indicator Data'!W165)&gt;CN$195,10,IF(LOG('Indicator Data'!W165)&lt;CN$194,0,10-(CN$195-LOG('Indicator Data'!W165))/(CN$195-CN$194)*10))),1)</f>
        <v>8.4</v>
      </c>
      <c r="CO162" s="56">
        <f>'Indicator Data'!W165/'Indicator Data'!$CB165</f>
        <v>0.66210453017647986</v>
      </c>
      <c r="CP162" s="55">
        <f t="shared" si="247"/>
        <v>6.6</v>
      </c>
      <c r="CQ162" s="55">
        <f t="shared" si="273"/>
        <v>7.6</v>
      </c>
      <c r="CR162" s="55">
        <f t="shared" si="248"/>
        <v>7.9</v>
      </c>
      <c r="CS162" s="55">
        <f>IF('Indicator Data'!BR165="No data","x",ROUND(IF('Indicator Data'!BR165&gt;CS$195,0,IF('Indicator Data'!BR165&lt;CS$194,10,(CS$195-'Indicator Data'!BR165)/(CS$195-CS$194)*10)),1))</f>
        <v>9.9</v>
      </c>
      <c r="CT162" s="55">
        <f>IF('Indicator Data'!BS165="No data","x",ROUND(IF('Indicator Data'!BS165&gt;CT$195,0,IF('Indicator Data'!BS165&lt;CT$194,10,(CT$195-'Indicator Data'!BS165)/(CT$195-CT$194)*10)),1))</f>
        <v>9.9</v>
      </c>
      <c r="CU162" s="55" t="str">
        <f>IF('Indicator Data'!AC165="No data","x",ROUND(IF('Indicator Data'!AC165&gt;CU$195,0,IF('Indicator Data'!AC165&lt;CU$194,10,(CU$195-'Indicator Data'!AC165)/(CU$195-CU$194)*10)),1))</f>
        <v>x</v>
      </c>
      <c r="CV162" s="55">
        <f t="shared" si="249"/>
        <v>9.9</v>
      </c>
      <c r="CW162" s="55">
        <f>IF('Indicator Data'!X165="No data","x",ROUND(IF(LOG('Indicator Data'!X165)&gt;CW$195,10,IF(LOG('Indicator Data'!X165)&lt;CW$194,0,10-(CW$195-LOG('Indicator Data'!X165))/(CW$195-CW$194)*10)),1))</f>
        <v>4.0999999999999996</v>
      </c>
      <c r="CX162" s="55">
        <f>IF('Indicator Data'!Y165="No data","x",ROUND(IF('Indicator Data'!Y165&gt;CX$195,10,IF('Indicator Data'!Y165&lt;CX$194,0,10-(CX$195-'Indicator Data'!Y165)/(CX$195-CX$194)*10)),1))</f>
        <v>4</v>
      </c>
      <c r="CY162" s="55">
        <f>IF('Indicator Data'!Z165="No data","x",ROUND(IF('Indicator Data'!Z165&gt;CY$195,10,IF('Indicator Data'!Z165&lt;CY$194,0,10-(CY$195-'Indicator Data'!Z165)/(CY$195-CY$194)*10)),1))</f>
        <v>2</v>
      </c>
      <c r="CZ162" s="55">
        <f>IF('Indicator Data'!AA165="No data","x",ROUND(IF('Indicator Data'!AA165&gt;CZ$195,10,IF('Indicator Data'!AA165&lt;CZ$194,0,10-(CZ$195-'Indicator Data'!AA165)/(CZ$195-CZ$194)*10)),1))</f>
        <v>9.9</v>
      </c>
      <c r="DA162" s="55">
        <f t="shared" si="274"/>
        <v>5</v>
      </c>
      <c r="DB162" s="55">
        <f t="shared" si="275"/>
        <v>6.6</v>
      </c>
      <c r="DC162" s="55">
        <f>IF('Indicator Data'!AF165="No data","x",ROUND(IF('Indicator Data'!AF165&gt;DC$195,10,IF('Indicator Data'!AF165&lt;DC$194,0,10-(DC$195-'Indicator Data'!AF165)/(DC$195-DC$194)*10)),1))</f>
        <v>10</v>
      </c>
      <c r="DD162" s="55">
        <f>IF('Indicator Data'!AG165="No data","x",ROUND(IF('Indicator Data'!AG165&gt;DD$195,10,IF('Indicator Data'!AG165&lt;DD$194,0,10-(DD$195-'Indicator Data'!AG165)/(DD$195-DD$194)*10)),1))</f>
        <v>6.9</v>
      </c>
      <c r="DE162" s="55">
        <f t="shared" si="276"/>
        <v>6.2</v>
      </c>
      <c r="DF162" s="55">
        <f>IF('Indicator Data'!AB165="No data","x",ROUND(IF('Indicator Data'!AB165&gt;DF$195,10,IF('Indicator Data'!AB165&lt;DF$194,0,10-(DF$195-'Indicator Data'!AB165)/(DF$195-DF$194)*10)),1))</f>
        <v>10</v>
      </c>
      <c r="DG162" s="55">
        <f t="shared" si="277"/>
        <v>9.9</v>
      </c>
      <c r="DH162" s="184">
        <f>IF('Indicator Data'!AD165="No data","x",'Indicator Data'!AD165/'Indicator Data'!$CA165)</f>
        <v>2.5962487821043972E-4</v>
      </c>
      <c r="DI162" s="55">
        <f t="shared" si="278"/>
        <v>7.4</v>
      </c>
      <c r="DJ162" s="55">
        <f>IF('Indicator Data'!AE165="No data","x",ROUND(IF('Indicator Data'!AE165&gt;DJ$195,0,IF('Indicator Data'!AE165&lt;DJ$194,10,(DJ$195-'Indicator Data'!AE165)/(DJ$195-DJ$194)*10)),1))</f>
        <v>8</v>
      </c>
      <c r="DK162" s="55">
        <f t="shared" si="279"/>
        <v>7.7</v>
      </c>
      <c r="DL162" s="55">
        <f t="shared" si="280"/>
        <v>7.9</v>
      </c>
      <c r="DM162" s="57">
        <f t="shared" si="250"/>
        <v>7</v>
      </c>
      <c r="DN162" s="58">
        <f t="shared" si="251"/>
        <v>4</v>
      </c>
      <c r="DO162" s="55">
        <f>ROUND(IF('Indicator Data'!AH165=0,0,IF('Indicator Data'!AH165&gt;DO$195,10,IF('Indicator Data'!AH165&lt;DO$194,0,10-(DO$195-'Indicator Data'!AH165)/(DO$195-DO$194)*10))),1)</f>
        <v>10</v>
      </c>
      <c r="DP162" s="55">
        <f>ROUND(IF('Indicator Data'!AI165=0,0,IF(LOG('Indicator Data'!AI165)&gt;LOG(DP$195),10,IF(LOG('Indicator Data'!AI165)&lt;LOG(DP$194),0,10-(LOG(DP$195)-LOG('Indicator Data'!AI165))/(LOG(DP$195)-LOG(DP$194))*10))),1)</f>
        <v>10</v>
      </c>
      <c r="DQ162" s="57">
        <f t="shared" si="252"/>
        <v>10</v>
      </c>
      <c r="DR162" s="55">
        <f>'Indicator Data'!AJ165</f>
        <v>4</v>
      </c>
      <c r="DS162" s="55">
        <f>'Indicator Data'!AK165</f>
        <v>4</v>
      </c>
      <c r="DT162" s="57">
        <f t="shared" si="253"/>
        <v>8</v>
      </c>
      <c r="DU162" s="58">
        <f t="shared" si="254"/>
        <v>8</v>
      </c>
      <c r="DV162" s="15"/>
      <c r="DW162" s="103"/>
      <c r="DX162" s="4"/>
    </row>
    <row r="163" spans="1:128" x14ac:dyDescent="0.25">
      <c r="A163" s="122" t="str">
        <f>'Indicator Data'!A166</f>
        <v>Spain</v>
      </c>
      <c r="B163" s="59" t="str">
        <f>'Indicator Data'!B166</f>
        <v>ESP</v>
      </c>
      <c r="C163" s="55">
        <f>ROUND(IF('Indicator Data'!C166=0,0.1,IF(LOG('Indicator Data'!C166)&gt;C$195,10,IF(LOG('Indicator Data'!C166)&lt;C$194,0,10-(C$195-LOG('Indicator Data'!C166))/(C$195-C$194)*10))),1)</f>
        <v>8.1</v>
      </c>
      <c r="D163" s="55">
        <f>ROUND(IF('Indicator Data'!D166=0,0.1,IF(LOG('Indicator Data'!D166)&gt;D$195,10,IF(LOG('Indicator Data'!D166)&lt;D$194,0,10-(D$195-LOG('Indicator Data'!D166))/(D$195-D$194)*10))),1)</f>
        <v>0.1</v>
      </c>
      <c r="E163" s="55">
        <f t="shared" ref="E163:E193" si="281">ROUND((10-GEOMEAN(((10-C163)/10*9+1),((10-D163)/10*9+1)))/9*10,1)</f>
        <v>5.4</v>
      </c>
      <c r="F163" s="55">
        <f>IF('Indicator Data'!E166="No data",0.1,(ROUND(IF('Indicator Data'!E166=0,0,IF(LOG('Indicator Data'!E166)&gt;F$195,10,IF(LOG('Indicator Data'!E166)&lt;F$194,0,10-(F$195-LOG('Indicator Data'!E166))/(F$195-F$194)*10))),1)))</f>
        <v>7.7</v>
      </c>
      <c r="G163" s="55">
        <f>ROUND(IF('Indicator Data'!F166=0,0,IF(LOG('Indicator Data'!F166)&gt;G$195,10,IF(LOG('Indicator Data'!F166)&lt;G$194,0,10-(G$195-LOG('Indicator Data'!F166))/(G$195-G$194)*10))),1)</f>
        <v>7.1</v>
      </c>
      <c r="H163" s="55">
        <f>ROUND(IF('Indicator Data'!G166=0,0,IF(LOG('Indicator Data'!G166)&gt;H$195,10,IF(LOG('Indicator Data'!G166)&lt;H$194,0,10-(H$195-LOG('Indicator Data'!G166))/(H$195-H$194)*10))),1)</f>
        <v>0</v>
      </c>
      <c r="I163" s="55">
        <f>ROUND(IF('Indicator Data'!H166=0,0,IF(LOG('Indicator Data'!H166)&gt;I$195,10,IF(LOG('Indicator Data'!H166)&lt;I$194,0,10-(I$195-LOG('Indicator Data'!H166))/(I$195-I$194)*10))),1)</f>
        <v>0</v>
      </c>
      <c r="J163" s="55">
        <f t="shared" ref="J163:J193" si="282">ROUND((10-GEOMEAN(((10-H163)/10*9+1),((10-I163)/10*9+1)))/9*10,1)</f>
        <v>0</v>
      </c>
      <c r="K163" s="55">
        <f>ROUND(IF('Indicator Data'!I166=0,0,IF(LOG('Indicator Data'!I166)&gt;K$195,10,IF(LOG('Indicator Data'!I166)&lt;K$194,0,10-(K$195-LOG('Indicator Data'!I166))/(K$195-K$194)*10))),1)</f>
        <v>0</v>
      </c>
      <c r="L163" s="55">
        <f t="shared" ref="L163:L193" si="283">ROUND((10-GEOMEAN(((10-J163)/10*9+1),((10-K163)/10*9+1)))/9*10,1)</f>
        <v>0</v>
      </c>
      <c r="M163" s="55">
        <f>ROUND(IF('Indicator Data'!J166=0,0,IF(LOG('Indicator Data'!J166)&gt;M$195,10,IF(LOG('Indicator Data'!J166)&lt;M$194,0,10-(M$195-LOG('Indicator Data'!J166))/(M$195-M$194)*10))),1)</f>
        <v>10</v>
      </c>
      <c r="N163" s="56">
        <f>'Indicator Data'!C166/'Indicator Data'!$CB166</f>
        <v>3.6626565853568454E-4</v>
      </c>
      <c r="O163" s="56">
        <f>'Indicator Data'!D166/'Indicator Data'!$CB166</f>
        <v>0</v>
      </c>
      <c r="P163" s="56">
        <f>IF(F163=0.1,"x",'Indicator Data'!E166/'Indicator Data'!$CB166)</f>
        <v>2.5677351629780801E-3</v>
      </c>
      <c r="Q163" s="56">
        <f>'Indicator Data'!F166/'Indicator Data'!$CB166</f>
        <v>4.1420509707816762E-6</v>
      </c>
      <c r="R163" s="56">
        <f>'Indicator Data'!G166/'Indicator Data'!$CB166</f>
        <v>0</v>
      </c>
      <c r="S163" s="56">
        <f>'Indicator Data'!H166/'Indicator Data'!$CB166</f>
        <v>0</v>
      </c>
      <c r="T163" s="56">
        <f>'Indicator Data'!I166/'Indicator Data'!$CB166</f>
        <v>0</v>
      </c>
      <c r="U163" s="56">
        <f>'Indicator Data'!J166/'Indicator Data'!$CB166</f>
        <v>3.7174932401032486E-3</v>
      </c>
      <c r="V163" s="55">
        <f t="shared" ref="V163:V193" si="284">ROUND(IF(N163&gt;V$195,10,IF(N163&lt;V$194,0,10-(V$195-N163)/(V$195-V$194)*10)),1)</f>
        <v>1.8</v>
      </c>
      <c r="W163" s="55">
        <f t="shared" ref="W163:W193" si="285">ROUND(IF(O163&gt;W$195,10,IF(O163&lt;W$194,0,10-(W$195-O163)/(W$195-W$194)*10)),1)</f>
        <v>0</v>
      </c>
      <c r="X163" s="55">
        <f t="shared" ref="X163:X193" si="286">ROUND(((10-GEOMEAN(((10-V163)/10*9+1),((10-W163)/10*9+1)))/9*10),1)</f>
        <v>0.9</v>
      </c>
      <c r="Y163" s="55">
        <f t="shared" ref="Y163:Y193" si="287">IF(P163="x",0.1,ROUND(IF(P163&gt;Y$195,10,IF(P163&lt;Y$194,0,10-(Y$195-P163)/(Y$195-Y$194)*10)),1))</f>
        <v>1.7</v>
      </c>
      <c r="Z163" s="55">
        <f t="shared" ref="Z163:Z193" si="288">ROUND(IF(Q163=0,0,IF(LOG(Q163)&gt;Z$195,10,IF(LOG(Q163)&lt;=Z$194,0,10-(Z$195-LOG(Q163))/(Z$195-Z$194)*10))),1)</f>
        <v>6.9</v>
      </c>
      <c r="AA163" s="55">
        <f t="shared" ref="AA163:AA193" si="289">ROUND(IF(R163&gt;AA$195,10,IF(R163&lt;AA$194,0,10-(AA$195-R163)/(AA$195-AA$194)*10)),1)</f>
        <v>0</v>
      </c>
      <c r="AB163" s="55">
        <f t="shared" ref="AB163:AB193" si="290">ROUND(IF(S163&gt;AB$195,10,IF(S163&lt;AB$194,0,10-(AB$195-S163)/(AB$195-AB$194)*10)),1)</f>
        <v>0</v>
      </c>
      <c r="AC163" s="55">
        <f t="shared" ref="AC163:AC193" si="291">ROUND(((10-GEOMEAN(((10-AA163)/10*9+1),((10-AB163)/10*9+1)))/9*10),1)</f>
        <v>0</v>
      </c>
      <c r="AD163" s="55">
        <f t="shared" ref="AD163:AD193" si="292">ROUND(IF(T163=0,0,IF(T163&gt;AD$195,10,IF(T163&lt;=AD$194,0,10-(AD$195-T163)/(AD$195-AD$194)*10))),1)</f>
        <v>0</v>
      </c>
      <c r="AE163" s="55">
        <f t="shared" ref="AE163:AE193" si="293">ROUND((10-GEOMEAN(((10-AC163)/10*9+1),((10-AD163)/10*9+1)))/9*10,1)</f>
        <v>0</v>
      </c>
      <c r="AF163" s="55">
        <f t="shared" ref="AF163:AF193" si="294">ROUND(IF(U163&gt;AF$195,10,IF(U163&lt;AF$194,0,10-(AF$195-U163)/(AF$195-AF$194)*10)),1)</f>
        <v>1.2</v>
      </c>
      <c r="AG163" s="55">
        <f>ROUND(IF('Indicator Data'!K166=0,0,IF('Indicator Data'!K166&gt;AG$195,10,IF('Indicator Data'!K166&lt;AG$194,0,10-(AG$195-'Indicator Data'!K166)/(AG$195-AG$194)*10))),1)</f>
        <v>1.9</v>
      </c>
      <c r="AH163" s="55">
        <f t="shared" ref="AH163:AH193" si="295">ROUND(AVERAGE(C163,V163),1)</f>
        <v>5</v>
      </c>
      <c r="AI163" s="55">
        <f t="shared" ref="AI163:AI193" si="296">ROUND(AVERAGE(D163,W163),1)</f>
        <v>0.1</v>
      </c>
      <c r="AJ163" s="55">
        <f t="shared" ref="AJ163:AJ193" si="297">ROUND(AVERAGE(AA163,H163),1)</f>
        <v>0</v>
      </c>
      <c r="AK163" s="55">
        <f t="shared" ref="AK163:AK193" si="298">ROUND(AVERAGE(AB163,I163),1)</f>
        <v>0</v>
      </c>
      <c r="AL163" s="55">
        <f t="shared" ref="AL163:AL193" si="299">ROUND((10-GEOMEAN(((10-AJ163)/10*9+1),((10-AK163)/10*9+1)))/9*10,1)</f>
        <v>0</v>
      </c>
      <c r="AM163" s="55">
        <f t="shared" ref="AM163:AM193" si="300">ROUND(AVERAGE(AD163,K163),1)</f>
        <v>0</v>
      </c>
      <c r="AN163" s="55">
        <f t="shared" ref="AN163:AN193" si="301">ROUND((10-GEOMEAN(((10-M163)/10*9+1),((10-AF163)/10*9+1)))/9*10,1)</f>
        <v>7.8</v>
      </c>
      <c r="AO163" s="183">
        <f t="shared" ref="AO163:AO193" si="302">ROUND((10-GEOMEAN(((10-E163)/10*9+1),((10-X163)/10*9+1)))/9*10,1)</f>
        <v>3.5</v>
      </c>
      <c r="AP163" s="183">
        <f t="shared" si="255"/>
        <v>5.4</v>
      </c>
      <c r="AQ163" s="183">
        <f t="shared" ref="AQ163:AQ193" si="303">ROUND((10-GEOMEAN(((10-G163)/10*9+1),((10-Z163)/10*9+1)))/9*10,1)</f>
        <v>7</v>
      </c>
      <c r="AR163" s="183">
        <f t="shared" ref="AR163:AR193" si="304">ROUND((10-GEOMEAN(((10-L163)/10*9+1),((10-AE163)/10*9+1)))/9*10,1)</f>
        <v>0</v>
      </c>
      <c r="AS163" s="55">
        <f t="shared" ref="AS163:AS193" si="305">ROUND(AVERAGE(AG163,AN163),1)</f>
        <v>4.9000000000000004</v>
      </c>
      <c r="AT163" s="55">
        <f>IF('Indicator Data'!L166="No data","x",IF('Indicator Data'!CC166&lt;1000,"x",ROUND((IF('Indicator Data'!L166&gt;AT$195,10,IF('Indicator Data'!L166&lt;AT$194,0,10-(AT$195-'Indicator Data'!L166)/(AT$195-AT$194)*10))),1)))</f>
        <v>4</v>
      </c>
      <c r="AU163" s="183">
        <f t="shared" ref="AU163:AU193" si="306">ROUND(AVERAGE(AS163,AT163),1)</f>
        <v>4.5</v>
      </c>
      <c r="AV163" s="55">
        <f>IF('Indicator Data'!M166="No data","x",ROUND(IF('Indicator Data'!M166=0,0,IF(LOG('Indicator Data'!M166)&gt;AV$195,10,IF(LOG('Indicator Data'!M166)&lt;AV$194,0,10-(AV$195-LOG('Indicator Data'!M166))/(AV$195-AV$194)*10))),1))</f>
        <v>0</v>
      </c>
      <c r="AW163" s="56">
        <f>IF(AV163="x","x",'Indicator Data'!M166/'Indicator Data'!$CB166)</f>
        <v>0</v>
      </c>
      <c r="AX163" s="55">
        <f t="shared" si="256"/>
        <v>0</v>
      </c>
      <c r="AY163" s="55">
        <f t="shared" si="257"/>
        <v>0</v>
      </c>
      <c r="AZ163" s="55" t="str">
        <f>IF('Indicator Data'!N166="No data","x",ROUND(IF('Indicator Data'!N166=0,0,IF(LOG('Indicator Data'!N166)&gt;AZ$195,10,IF(LOG('Indicator Data'!N166)&lt;AZ$194,0,10-(AZ$195-LOG('Indicator Data'!N166))/(AZ$195-AZ$194)*10))),1))</f>
        <v>x</v>
      </c>
      <c r="BA163" s="56" t="str">
        <f>IF(AZ163="x","x",'Indicator Data'!N166/'Indicator Data'!$CB166)</f>
        <v>x</v>
      </c>
      <c r="BB163" s="55" t="str">
        <f t="shared" si="258"/>
        <v>x</v>
      </c>
      <c r="BC163" s="55" t="str">
        <f t="shared" si="259"/>
        <v>x</v>
      </c>
      <c r="BD163" s="55" t="str">
        <f>IF('Indicator Data'!O166="No data","x",ROUND(IF('Indicator Data'!O166=0,0,IF(LOG('Indicator Data'!O166)&gt;BD$195,10,IF(LOG('Indicator Data'!O166)&lt;BD$194,0,10-(BD$195-LOG('Indicator Data'!O166))/(BD$195-BD$194)*10))),1))</f>
        <v>x</v>
      </c>
      <c r="BE163" s="56" t="str">
        <f>IF(BD163="x","x",'Indicator Data'!O166/'Indicator Data'!$CB166)</f>
        <v>x</v>
      </c>
      <c r="BF163" s="55" t="str">
        <f t="shared" si="260"/>
        <v>x</v>
      </c>
      <c r="BG163" s="55" t="str">
        <f t="shared" si="261"/>
        <v>x</v>
      </c>
      <c r="BH163" s="55" t="str">
        <f>IF('Indicator Data'!P166="No data","x",ROUND(IF('Indicator Data'!P166=0,0,IF(LOG('Indicator Data'!P166)&gt;BH$195,10,IF(LOG('Indicator Data'!P166)&lt;BH$194,0,10-(BH$195-LOG('Indicator Data'!P166))/(BH$195-BH$194)*10))),1))</f>
        <v>x</v>
      </c>
      <c r="BI163" s="56" t="str">
        <f>IF(BH163="x","x",'Indicator Data'!P166/'Indicator Data'!$CB166)</f>
        <v>x</v>
      </c>
      <c r="BJ163" s="55" t="str">
        <f t="shared" si="262"/>
        <v>x</v>
      </c>
      <c r="BK163" s="55" t="str">
        <f t="shared" si="263"/>
        <v>x</v>
      </c>
      <c r="BL163" s="55">
        <f t="shared" si="264"/>
        <v>0</v>
      </c>
      <c r="BM163" s="55">
        <f>ROUND(IF('Indicator Data'!Q166=0,0,IF(LOG('Indicator Data'!Q166)&gt;BM$195,10,IF(LOG('Indicator Data'!Q166)&lt;BM$194,0,10-(BM$195-LOG('Indicator Data'!Q166))/(BM$195-BM$194)*10))),1)</f>
        <v>0</v>
      </c>
      <c r="BN163" s="55">
        <f>ROUND(IF('Indicator Data'!R166=0,0,IF(LOG('Indicator Data'!R166)&gt;BN$195,10,IF(LOG('Indicator Data'!R166)&lt;BN$194,0,10-(BN$195-LOG('Indicator Data'!R166))/(BN$195-BN$194)*10))),1)</f>
        <v>0</v>
      </c>
      <c r="BO163" s="55">
        <f t="shared" si="265"/>
        <v>0</v>
      </c>
      <c r="BP163" s="56">
        <f>'Indicator Data'!Q166/'Indicator Data'!$CB166</f>
        <v>0</v>
      </c>
      <c r="BQ163" s="56">
        <f>'Indicator Data'!R166/'Indicator Data'!$CB166</f>
        <v>0</v>
      </c>
      <c r="BR163" s="55">
        <f t="shared" ref="BR163:BR193" si="307">ROUND(IF(BP163&gt;BR$195,10,IF(BP163&lt;BR$194,0,10-(BR$195-BP163)/(BR$195-BR$194)*10)),1)</f>
        <v>0</v>
      </c>
      <c r="BS163" s="55">
        <f t="shared" ref="BS163:BS193" si="308">ROUND(IF(BQ163&gt;BS$195,10,IF(BQ163&lt;BS$194,0,10-(BS$195-BQ163)/(BS$195-BS$194)*10)),1)</f>
        <v>0</v>
      </c>
      <c r="BT163" s="55">
        <f t="shared" si="242"/>
        <v>0</v>
      </c>
      <c r="BU163" s="55">
        <f t="shared" si="266"/>
        <v>0</v>
      </c>
      <c r="BV163" s="55">
        <f>ROUND(IF('Indicator Data'!S166=0,0,IF(LOG('Indicator Data'!S166)&gt;BV$195,10,IF(LOG('Indicator Data'!S166)&lt;BV$194,0,10-(BV$195-LOG('Indicator Data'!S166))/(BV$195-BV$194)*10))),1)</f>
        <v>0</v>
      </c>
      <c r="BW163" s="55">
        <f>ROUND(IF('Indicator Data'!T166=0,0,IF(LOG('Indicator Data'!T166)&gt;BW$195,10,IF(LOG('Indicator Data'!T166)&lt;BW$194,0,10-(BW$195-LOG('Indicator Data'!T166))/(BW$195-BW$194)*10))),1)</f>
        <v>0</v>
      </c>
      <c r="BX163" s="55">
        <f t="shared" si="267"/>
        <v>0</v>
      </c>
      <c r="BY163" s="56">
        <f>'Indicator Data'!S166/'Indicator Data'!$CB166</f>
        <v>0</v>
      </c>
      <c r="BZ163" s="56">
        <f>'Indicator Data'!T166/'Indicator Data'!$CB166</f>
        <v>0</v>
      </c>
      <c r="CA163" s="55">
        <f t="shared" ref="CA163:CA193" si="309">ROUND(IF(BY163&gt;CA$195,10,IF(BY163&lt;CA$194,0,10-(CA$195-BY163)/(CA$195-CA$194)*10)),1)</f>
        <v>0</v>
      </c>
      <c r="CB163" s="55">
        <f t="shared" ref="CB163:CB193" si="310">ROUND(IF(BZ163&gt;CB$195,10,IF(BZ163&lt;CB$194,0,10-(CB$195-BZ163)/(CB$195-CB$194)*10)),1)</f>
        <v>0</v>
      </c>
      <c r="CC163" s="55">
        <f t="shared" si="268"/>
        <v>0</v>
      </c>
      <c r="CD163" s="55">
        <f t="shared" si="269"/>
        <v>0</v>
      </c>
      <c r="CE163" s="55">
        <f t="shared" si="270"/>
        <v>0</v>
      </c>
      <c r="CF163" s="55">
        <f>ROUND(IF('Indicator Data'!U166=0,0,IF(LOG('Indicator Data'!U166)&gt;CF$195,10,IF(LOG('Indicator Data'!U166)&lt;CF$194,0,10-(CF$195-LOG('Indicator Data'!U166))/(CF$195-CF$194)*10))),1)</f>
        <v>5.4</v>
      </c>
      <c r="CG163" s="56">
        <f>'Indicator Data'!U166/'Indicator Data'!$CB166</f>
        <v>1.2739551028790254E-3</v>
      </c>
      <c r="CH163" s="55">
        <f t="shared" ref="CH163:CH193" si="311">ROUND(IF(CG163&gt;CH$195,10,IF(CG163&lt;CH$194,0,10-(CH$195-CG163)/(CH$195-CH$194)*10)),1)</f>
        <v>0</v>
      </c>
      <c r="CI163" s="55">
        <f t="shared" si="271"/>
        <v>3.1</v>
      </c>
      <c r="CJ163" s="55">
        <f>ROUND(IF('Indicator Data'!V166=0,0,IF(LOG('Indicator Data'!V166)&gt;CJ$195,10,IF(LOG('Indicator Data'!V166)&lt;CJ$194,0,10-(CJ$195-LOG('Indicator Data'!V166))/(CJ$195-CJ$194)*10))),1)</f>
        <v>8.4</v>
      </c>
      <c r="CK163" s="56">
        <f>IF('Indicator Data'!V166/'Indicator Data'!$CB166&gt;1,1,'Indicator Data'!V166/'Indicator Data'!$CB166)</f>
        <v>0.16439068517519784</v>
      </c>
      <c r="CL163" s="55">
        <f t="shared" ref="CL163:CL193" si="312">ROUND(IF(CK163&gt;CL$195,10,IF(CK163&lt;CL$194,0,10-(CL$195-CK163)/(CL$195-CL$194)*10)),1)</f>
        <v>1.6</v>
      </c>
      <c r="CM163" s="55">
        <f t="shared" si="272"/>
        <v>6</v>
      </c>
      <c r="CN163" s="55">
        <f>ROUND(IF('Indicator Data'!W166=0,0,IF(LOG('Indicator Data'!W166)&gt;CN$195,10,IF(LOG('Indicator Data'!W166)&lt;CN$194,0,10-(CN$195-LOG('Indicator Data'!W166))/(CN$195-CN$194)*10))),1)</f>
        <v>7.3</v>
      </c>
      <c r="CO163" s="56">
        <f>'Indicator Data'!W166/'Indicator Data'!$CB166</f>
        <v>2.662829858521959E-2</v>
      </c>
      <c r="CP163" s="55">
        <f t="shared" ref="CP163:CP193" si="313">ROUND(IF(CO163&gt;CP$195,10,IF(CO163&lt;CP$194,0,10-(CP$195-CO163)/(CP$195-CP$194)*10)),1)</f>
        <v>0.3</v>
      </c>
      <c r="CQ163" s="55">
        <f t="shared" si="273"/>
        <v>4.7</v>
      </c>
      <c r="CR163" s="55">
        <f t="shared" ref="CR163:CR193" si="314">ROUND((10-GEOMEAN(((10-CM163)/10*9+1),((10-CE163)/10*9+1),((10-CI163)/10*9+1),((10-CQ163)/10*9+1)))/9*10,1)</f>
        <v>3.8</v>
      </c>
      <c r="CS163" s="55">
        <f>IF('Indicator Data'!BR166="No data","x",ROUND(IF('Indicator Data'!BR166&gt;CS$195,0,IF('Indicator Data'!BR166&lt;CS$194,10,(CS$195-'Indicator Data'!BR166)/(CS$195-CS$194)*10)),1))</f>
        <v>0</v>
      </c>
      <c r="CT163" s="55">
        <f>IF('Indicator Data'!BS166="No data","x",ROUND(IF('Indicator Data'!BS166&gt;CT$195,0,IF('Indicator Data'!BS166&lt;CT$194,10,(CT$195-'Indicator Data'!BS166)/(CT$195-CT$194)*10)),1))</f>
        <v>0</v>
      </c>
      <c r="CU163" s="55" t="str">
        <f>IF('Indicator Data'!AC166="No data","x",ROUND(IF('Indicator Data'!AC166&gt;CU$195,0,IF('Indicator Data'!AC166&lt;CU$194,10,(CU$195-'Indicator Data'!AC166)/(CU$195-CU$194)*10)),1))</f>
        <v>x</v>
      </c>
      <c r="CV163" s="55">
        <f t="shared" ref="CV163:CV193" si="315">IF(AND(CT163="x",CS163="x",CU163="x"),"x",ROUND(AVERAGE(CS163:CU163),1))</f>
        <v>0</v>
      </c>
      <c r="CW163" s="55">
        <f>IF('Indicator Data'!X166="No data","x",ROUND(IF(LOG('Indicator Data'!X166)&gt;CW$195,10,IF(LOG('Indicator Data'!X166)&lt;CW$194,0,10-(CW$195-LOG('Indicator Data'!X166))/(CW$195-CW$194)*10)),1))</f>
        <v>6.6</v>
      </c>
      <c r="CX163" s="55">
        <f>IF('Indicator Data'!Y166="No data","x",ROUND(IF('Indicator Data'!Y166&gt;CX$195,10,IF('Indicator Data'!Y166&lt;CX$194,0,10-(CX$195-'Indicator Data'!Y166)/(CX$195-CX$194)*10)),1))</f>
        <v>1.2</v>
      </c>
      <c r="CY163" s="55">
        <f>IF('Indicator Data'!Z166="No data","x",ROUND(IF('Indicator Data'!Z166&gt;CY$195,10,IF('Indicator Data'!Z166&lt;CY$194,0,10-(CY$195-'Indicator Data'!Z166)/(CY$195-CY$194)*10)),1))</f>
        <v>8</v>
      </c>
      <c r="CZ163" s="55">
        <f>IF('Indicator Data'!AA166="No data","x",ROUND(IF('Indicator Data'!AA166&gt;CZ$195,10,IF('Indicator Data'!AA166&lt;CZ$194,0,10-(CZ$195-'Indicator Data'!AA166)/(CZ$195-CZ$194)*10)),1))</f>
        <v>1.7</v>
      </c>
      <c r="DA163" s="55">
        <f t="shared" si="274"/>
        <v>4.4000000000000004</v>
      </c>
      <c r="DB163" s="55">
        <f t="shared" si="275"/>
        <v>2.9</v>
      </c>
      <c r="DC163" s="55">
        <f>IF('Indicator Data'!AF166="No data","x",ROUND(IF('Indicator Data'!AF166&gt;DC$195,10,IF('Indicator Data'!AF166&lt;DC$194,0,10-(DC$195-'Indicator Data'!AF166)/(DC$195-DC$194)*10)),1))</f>
        <v>0.9</v>
      </c>
      <c r="DD163" s="55">
        <f>IF('Indicator Data'!AG166="No data","x",ROUND(IF('Indicator Data'!AG166&gt;DD$195,10,IF('Indicator Data'!AG166&lt;DD$194,0,10-(DD$195-'Indicator Data'!AG166)/(DD$195-DD$194)*10)),1))</f>
        <v>0</v>
      </c>
      <c r="DE163" s="55">
        <f t="shared" si="276"/>
        <v>3.1</v>
      </c>
      <c r="DF163" s="55">
        <f>IF('Indicator Data'!AB166="No data","x",ROUND(IF('Indicator Data'!AB166&gt;DF$195,10,IF('Indicator Data'!AB166&lt;DF$194,0,10-(DF$195-'Indicator Data'!AB166)/(DF$195-DF$194)*10)),1))</f>
        <v>0</v>
      </c>
      <c r="DG163" s="55">
        <f t="shared" si="277"/>
        <v>0</v>
      </c>
      <c r="DH163" s="184">
        <f>IF('Indicator Data'!AD166="No data","x",'Indicator Data'!AD166/'Indicator Data'!$CA166)</f>
        <v>1.1476185929959833E-3</v>
      </c>
      <c r="DI163" s="55">
        <f t="shared" si="278"/>
        <v>0</v>
      </c>
      <c r="DJ163" s="55">
        <f>IF('Indicator Data'!AE166="No data","x",ROUND(IF('Indicator Data'!AE166&gt;DJ$195,0,IF('Indicator Data'!AE166&lt;DJ$194,10,(DJ$195-'Indicator Data'!AE166)/(DJ$195-DJ$194)*10)),1))</f>
        <v>2</v>
      </c>
      <c r="DK163" s="55">
        <f t="shared" si="279"/>
        <v>1</v>
      </c>
      <c r="DL163" s="55">
        <f t="shared" si="280"/>
        <v>1.4</v>
      </c>
      <c r="DM163" s="57">
        <f t="shared" ref="DM163:DM193" si="316">IF(BL163="x",ROUND((10-GEOMEAN(((10-DL163)/10*9+1),((10-CR163)/10*9+1),((10-DB163)/10*9+1)))/9*10,1),ROUND((10-GEOMEAN(((10-BL163)/10*9+1),((10-DL163)/10*9+1),((10-CR163)/10*9+1),((10-DB163)/10*9+1)))/9*10,1))</f>
        <v>2.1</v>
      </c>
      <c r="DN163" s="58">
        <f t="shared" ref="DN163:DN193" si="317">IF(ROUND(IF(AP163="x",(10-GEOMEAN(((10-AO163)/10*9+1),((10-DM163)/10*9+1),((10-AU163)/10*9+1),((10-AQ163)/10*9+1),((10-AR163)/10*9+1)))/9*10,(10-GEOMEAN(((10-AO163)/10*9+1),((10-DM163)/10*9+1),((10-AP163)/10*9+1),((10-AQ163)/10*9+1),((10-AR163)/10*9+1),((10-AU163)/10*9+1)))/9*10),1)=0,0.1,ROUND(IF(AP163="x",(10-GEOMEAN(((10-AO163)/10*9+1),((10-DM163)/10*9+1),((10-AU163)/10*9+1),((10-AQ163)/10*9+1),((10-AR163)/10*9+1)))/9*10,(10-GEOMEAN(((10-AO163)/10*9+1),((10-DM163)/10*9+1),((10-AP163)/10*9+1),((10-AQ163)/10*9+1),((10-AR163)/10*9+1),((10-AU163)/10*9+1)))/9*10),1))</f>
        <v>4.0999999999999996</v>
      </c>
      <c r="DO163" s="55">
        <f>ROUND(IF('Indicator Data'!AH166=0,0,IF('Indicator Data'!AH166&gt;DO$195,10,IF('Indicator Data'!AH166&lt;DO$194,0,10-(DO$195-'Indicator Data'!AH166)/(DO$195-DO$194)*10))),1)</f>
        <v>0.6</v>
      </c>
      <c r="DP163" s="55">
        <f>ROUND(IF('Indicator Data'!AI166=0,0,IF(LOG('Indicator Data'!AI166)&gt;LOG(DP$195),10,IF(LOG('Indicator Data'!AI166)&lt;LOG(DP$194),0,10-(LOG(DP$195)-LOG('Indicator Data'!AI166))/(LOG(DP$195)-LOG(DP$194))*10))),1)</f>
        <v>2.4</v>
      </c>
      <c r="DQ163" s="57">
        <f t="shared" ref="DQ163:DQ193" si="318">ROUND((10-GEOMEAN(((10-DO163)/10*9+1),((10-DP163)/10*9+1)))/9*10,1)</f>
        <v>1.5</v>
      </c>
      <c r="DR163" s="55">
        <f>'Indicator Data'!AJ166</f>
        <v>0</v>
      </c>
      <c r="DS163" s="55">
        <f>'Indicator Data'!AK166</f>
        <v>0</v>
      </c>
      <c r="DT163" s="57">
        <f t="shared" ref="DT163:DT193" si="319">ROUND(IF(DR163=5,10,IF(DS163=5,9,IF(DR163=4,8,IF(DS163=4,7,0)))),1)</f>
        <v>0</v>
      </c>
      <c r="DU163" s="58">
        <f t="shared" ref="DU163:DU193" si="320">ROUND(IF(DT163&gt;5,DT163,DQ163/10*7),1)</f>
        <v>1.1000000000000001</v>
      </c>
      <c r="DV163" s="15"/>
      <c r="DW163" s="103"/>
      <c r="DX163" s="4"/>
    </row>
    <row r="164" spans="1:128" x14ac:dyDescent="0.25">
      <c r="A164" s="122" t="str">
        <f>'Indicator Data'!A167</f>
        <v>Sri Lanka</v>
      </c>
      <c r="B164" s="59" t="str">
        <f>'Indicator Data'!B167</f>
        <v>LKA</v>
      </c>
      <c r="C164" s="55">
        <f>ROUND(IF('Indicator Data'!C167=0,0.1,IF(LOG('Indicator Data'!C167)&gt;C$195,10,IF(LOG('Indicator Data'!C167)&lt;C$194,0,10-(C$195-LOG('Indicator Data'!C167))/(C$195-C$194)*10))),1)</f>
        <v>0.1</v>
      </c>
      <c r="D164" s="55">
        <f>ROUND(IF('Indicator Data'!D167=0,0.1,IF(LOG('Indicator Data'!D167)&gt;D$195,10,IF(LOG('Indicator Data'!D167)&lt;D$194,0,10-(D$195-LOG('Indicator Data'!D167))/(D$195-D$194)*10))),1)</f>
        <v>0.1</v>
      </c>
      <c r="E164" s="55">
        <f t="shared" si="281"/>
        <v>0.1</v>
      </c>
      <c r="F164" s="55">
        <f>IF('Indicator Data'!E167="No data",0.1,(ROUND(IF('Indicator Data'!E167=0,0,IF(LOG('Indicator Data'!E167)&gt;F$195,10,IF(LOG('Indicator Data'!E167)&lt;F$194,0,10-(F$195-LOG('Indicator Data'!E167))/(F$195-F$194)*10))),1)))</f>
        <v>7.7</v>
      </c>
      <c r="G164" s="55">
        <f>ROUND(IF('Indicator Data'!F167=0,0,IF(LOG('Indicator Data'!F167)&gt;G$195,10,IF(LOG('Indicator Data'!F167)&lt;G$194,0,10-(G$195-LOG('Indicator Data'!F167))/(G$195-G$194)*10))),1)</f>
        <v>8</v>
      </c>
      <c r="H164" s="55">
        <f>ROUND(IF('Indicator Data'!G167=0,0,IF(LOG('Indicator Data'!G167)&gt;H$195,10,IF(LOG('Indicator Data'!G167)&lt;H$194,0,10-(H$195-LOG('Indicator Data'!G167))/(H$195-H$194)*10))),1)</f>
        <v>6.5</v>
      </c>
      <c r="I164" s="55">
        <f>ROUND(IF('Indicator Data'!H167=0,0,IF(LOG('Indicator Data'!H167)&gt;I$195,10,IF(LOG('Indicator Data'!H167)&lt;I$194,0,10-(I$195-LOG('Indicator Data'!H167))/(I$195-I$194)*10))),1)</f>
        <v>0</v>
      </c>
      <c r="J164" s="55">
        <f t="shared" si="282"/>
        <v>4</v>
      </c>
      <c r="K164" s="55">
        <f>ROUND(IF('Indicator Data'!I167=0,0,IF(LOG('Indicator Data'!I167)&gt;K$195,10,IF(LOG('Indicator Data'!I167)&lt;K$194,0,10-(K$195-LOG('Indicator Data'!I167))/(K$195-K$194)*10))),1)</f>
        <v>6.9</v>
      </c>
      <c r="L164" s="55">
        <f t="shared" si="283"/>
        <v>5.6</v>
      </c>
      <c r="M164" s="55">
        <f>ROUND(IF('Indicator Data'!J167=0,0,IF(LOG('Indicator Data'!J167)&gt;M$195,10,IF(LOG('Indicator Data'!J167)&lt;M$194,0,10-(M$195-LOG('Indicator Data'!J167))/(M$195-M$194)*10))),1)</f>
        <v>10</v>
      </c>
      <c r="N164" s="56">
        <f>'Indicator Data'!C167/'Indicator Data'!$CB167</f>
        <v>0</v>
      </c>
      <c r="O164" s="56">
        <f>'Indicator Data'!D167/'Indicator Data'!$CB167</f>
        <v>0</v>
      </c>
      <c r="P164" s="56">
        <f>IF(F164=0.1,"x",'Indicator Data'!E167/'Indicator Data'!$CB167)</f>
        <v>5.6870727915792063E-3</v>
      </c>
      <c r="Q164" s="56">
        <f>'Indicator Data'!F167/'Indicator Data'!$CB167</f>
        <v>3.1108849304702108E-5</v>
      </c>
      <c r="R164" s="56">
        <f>'Indicator Data'!G167/'Indicator Data'!$CB167</f>
        <v>1.8387395832760076E-3</v>
      </c>
      <c r="S164" s="56">
        <f>'Indicator Data'!H167/'Indicator Data'!$CB167</f>
        <v>0</v>
      </c>
      <c r="T164" s="56">
        <f>'Indicator Data'!I167/'Indicator Data'!$CB167</f>
        <v>1.3255753341321745E-3</v>
      </c>
      <c r="U164" s="56">
        <f>'Indicator Data'!J167/'Indicator Data'!$CB167</f>
        <v>1.1731978257693964E-2</v>
      </c>
      <c r="V164" s="55">
        <f t="shared" si="284"/>
        <v>0</v>
      </c>
      <c r="W164" s="55">
        <f t="shared" si="285"/>
        <v>0</v>
      </c>
      <c r="X164" s="55">
        <f t="shared" si="286"/>
        <v>0</v>
      </c>
      <c r="Y164" s="55">
        <f t="shared" si="287"/>
        <v>3.8</v>
      </c>
      <c r="Z164" s="55">
        <f t="shared" si="288"/>
        <v>8.9</v>
      </c>
      <c r="AA164" s="55">
        <f t="shared" si="289"/>
        <v>1</v>
      </c>
      <c r="AB164" s="55">
        <f t="shared" si="290"/>
        <v>0</v>
      </c>
      <c r="AC164" s="55">
        <f t="shared" si="291"/>
        <v>0.5</v>
      </c>
      <c r="AD164" s="55">
        <f t="shared" si="292"/>
        <v>1.3</v>
      </c>
      <c r="AE164" s="55">
        <f t="shared" si="293"/>
        <v>0.9</v>
      </c>
      <c r="AF164" s="55">
        <f t="shared" si="294"/>
        <v>3.9</v>
      </c>
      <c r="AG164" s="55">
        <f>ROUND(IF('Indicator Data'!K167=0,0,IF('Indicator Data'!K167&gt;AG$195,10,IF('Indicator Data'!K167&lt;AG$194,0,10-(AG$195-'Indicator Data'!K167)/(AG$195-AG$194)*10))),1)</f>
        <v>5.7</v>
      </c>
      <c r="AH164" s="55">
        <f t="shared" si="295"/>
        <v>0.1</v>
      </c>
      <c r="AI164" s="55">
        <f t="shared" si="296"/>
        <v>0.1</v>
      </c>
      <c r="AJ164" s="55">
        <f t="shared" si="297"/>
        <v>3.8</v>
      </c>
      <c r="AK164" s="55">
        <f t="shared" si="298"/>
        <v>0</v>
      </c>
      <c r="AL164" s="55">
        <f t="shared" si="299"/>
        <v>2.1</v>
      </c>
      <c r="AM164" s="55">
        <f t="shared" si="300"/>
        <v>4.0999999999999996</v>
      </c>
      <c r="AN164" s="55">
        <f t="shared" si="301"/>
        <v>8.3000000000000007</v>
      </c>
      <c r="AO164" s="183">
        <f t="shared" si="302"/>
        <v>0.1</v>
      </c>
      <c r="AP164" s="183">
        <f t="shared" si="255"/>
        <v>6.1</v>
      </c>
      <c r="AQ164" s="183">
        <f t="shared" si="303"/>
        <v>8.5</v>
      </c>
      <c r="AR164" s="183">
        <f t="shared" si="304"/>
        <v>3.6</v>
      </c>
      <c r="AS164" s="55">
        <f t="shared" si="305"/>
        <v>7</v>
      </c>
      <c r="AT164" s="55">
        <f>IF('Indicator Data'!L167="No data","x",IF('Indicator Data'!CC167&lt;1000,"x",ROUND((IF('Indicator Data'!L167&gt;AT$195,10,IF('Indicator Data'!L167&lt;AT$194,0,10-(AT$195-'Indicator Data'!L167)/(AT$195-AT$194)*10))),1)))</f>
        <v>0</v>
      </c>
      <c r="AU164" s="183">
        <f t="shared" si="306"/>
        <v>3.5</v>
      </c>
      <c r="AV164" s="55">
        <f>IF('Indicator Data'!M167="No data","x",ROUND(IF('Indicator Data'!M167=0,0,IF(LOG('Indicator Data'!M167)&gt;AV$195,10,IF(LOG('Indicator Data'!M167)&lt;AV$194,0,10-(AV$195-LOG('Indicator Data'!M167))/(AV$195-AV$194)*10))),1))</f>
        <v>8.1999999999999993</v>
      </c>
      <c r="AW164" s="56">
        <f>IF(AV164="x","x",'Indicator Data'!M167/'Indicator Data'!$CB167)</f>
        <v>0.26028972835972147</v>
      </c>
      <c r="AX164" s="55">
        <f t="shared" si="256"/>
        <v>2.9</v>
      </c>
      <c r="AY164" s="55">
        <f t="shared" si="257"/>
        <v>6.2</v>
      </c>
      <c r="AZ164" s="55" t="str">
        <f>IF('Indicator Data'!N167="No data","x",ROUND(IF('Indicator Data'!N167=0,0,IF(LOG('Indicator Data'!N167)&gt;AZ$195,10,IF(LOG('Indicator Data'!N167)&lt;AZ$194,0,10-(AZ$195-LOG('Indicator Data'!N167))/(AZ$195-AZ$194)*10))),1))</f>
        <v>x</v>
      </c>
      <c r="BA164" s="56" t="str">
        <f>IF(AZ164="x","x",'Indicator Data'!N167/'Indicator Data'!$CB167)</f>
        <v>x</v>
      </c>
      <c r="BB164" s="55" t="str">
        <f t="shared" si="258"/>
        <v>x</v>
      </c>
      <c r="BC164" s="55" t="str">
        <f t="shared" si="259"/>
        <v>x</v>
      </c>
      <c r="BD164" s="55" t="str">
        <f>IF('Indicator Data'!O167="No data","x",ROUND(IF('Indicator Data'!O167=0,0,IF(LOG('Indicator Data'!O167)&gt;BD$195,10,IF(LOG('Indicator Data'!O167)&lt;BD$194,0,10-(BD$195-LOG('Indicator Data'!O167))/(BD$195-BD$194)*10))),1))</f>
        <v>x</v>
      </c>
      <c r="BE164" s="56" t="str">
        <f>IF(BD164="x","x",'Indicator Data'!O167/'Indicator Data'!$CB167)</f>
        <v>x</v>
      </c>
      <c r="BF164" s="55" t="str">
        <f t="shared" si="260"/>
        <v>x</v>
      </c>
      <c r="BG164" s="55" t="str">
        <f t="shared" si="261"/>
        <v>x</v>
      </c>
      <c r="BH164" s="55" t="str">
        <f>IF('Indicator Data'!P167="No data","x",ROUND(IF('Indicator Data'!P167=0,0,IF(LOG('Indicator Data'!P167)&gt;BH$195,10,IF(LOG('Indicator Data'!P167)&lt;BH$194,0,10-(BH$195-LOG('Indicator Data'!P167))/(BH$195-BH$194)*10))),1))</f>
        <v>x</v>
      </c>
      <c r="BI164" s="56" t="str">
        <f>IF(BH164="x","x",'Indicator Data'!P167/'Indicator Data'!$CB167)</f>
        <v>x</v>
      </c>
      <c r="BJ164" s="55" t="str">
        <f t="shared" si="262"/>
        <v>x</v>
      </c>
      <c r="BK164" s="55" t="str">
        <f t="shared" si="263"/>
        <v>x</v>
      </c>
      <c r="BL164" s="55">
        <f t="shared" si="264"/>
        <v>6.2</v>
      </c>
      <c r="BM164" s="55">
        <f>ROUND(IF('Indicator Data'!Q167=0,0,IF(LOG('Indicator Data'!Q167)&gt;BM$195,10,IF(LOG('Indicator Data'!Q167)&lt;BM$194,0,10-(BM$195-LOG('Indicator Data'!Q167))/(BM$195-BM$194)*10))),1)</f>
        <v>8.5</v>
      </c>
      <c r="BN164" s="55">
        <f>ROUND(IF('Indicator Data'!R167=0,0,IF(LOG('Indicator Data'!R167)&gt;BN$195,10,IF(LOG('Indicator Data'!R167)&lt;BN$194,0,10-(BN$195-LOG('Indicator Data'!R167))/(BN$195-BN$194)*10))),1)</f>
        <v>9.1999999999999993</v>
      </c>
      <c r="BO164" s="55">
        <f t="shared" si="265"/>
        <v>8.9666666666666668</v>
      </c>
      <c r="BP164" s="56">
        <f>'Indicator Data'!Q167/'Indicator Data'!$CB167</f>
        <v>0.40850845034754035</v>
      </c>
      <c r="BQ164" s="56">
        <f>'Indicator Data'!R167/'Indicator Data'!$CB167</f>
        <v>0.16909534083649311</v>
      </c>
      <c r="BR164" s="55">
        <f t="shared" si="307"/>
        <v>4.0999999999999996</v>
      </c>
      <c r="BS164" s="55">
        <f t="shared" si="308"/>
        <v>2.1</v>
      </c>
      <c r="BT164" s="55">
        <f t="shared" si="242"/>
        <v>2.7666666666666662</v>
      </c>
      <c r="BU164" s="55">
        <f t="shared" si="266"/>
        <v>6.9</v>
      </c>
      <c r="BV164" s="55">
        <f>ROUND(IF('Indicator Data'!S167=0,0,IF(LOG('Indicator Data'!S167)&gt;BV$195,10,IF(LOG('Indicator Data'!S167)&lt;BV$194,0,10-(BV$195-LOG('Indicator Data'!S167))/(BV$195-BV$194)*10))),1)</f>
        <v>8.6</v>
      </c>
      <c r="BW164" s="55">
        <f>ROUND(IF('Indicator Data'!T167=0,0,IF(LOG('Indicator Data'!T167)&gt;BW$195,10,IF(LOG('Indicator Data'!T167)&lt;BW$194,0,10-(BW$195-LOG('Indicator Data'!T167))/(BW$195-BW$194)*10))),1)</f>
        <v>0</v>
      </c>
      <c r="BX164" s="55">
        <f t="shared" si="267"/>
        <v>2.8666666666666667</v>
      </c>
      <c r="BY164" s="56">
        <f>'Indicator Data'!S167/'Indicator Data'!$CB167</f>
        <v>0.49313425253171539</v>
      </c>
      <c r="BZ164" s="56">
        <f>'Indicator Data'!T167/'Indicator Data'!$CB167</f>
        <v>0</v>
      </c>
      <c r="CA164" s="55">
        <f t="shared" si="309"/>
        <v>8.1999999999999993</v>
      </c>
      <c r="CB164" s="55">
        <f t="shared" si="310"/>
        <v>0</v>
      </c>
      <c r="CC164" s="55">
        <f t="shared" si="268"/>
        <v>2.7333333333333329</v>
      </c>
      <c r="CD164" s="55">
        <f t="shared" si="269"/>
        <v>2.8</v>
      </c>
      <c r="CE164" s="55">
        <f t="shared" si="270"/>
        <v>5.2</v>
      </c>
      <c r="CF164" s="55">
        <f>ROUND(IF('Indicator Data'!U167=0,0,IF(LOG('Indicator Data'!U167)&gt;CF$195,10,IF(LOG('Indicator Data'!U167)&lt;CF$194,0,10-(CF$195-LOG('Indicator Data'!U167))/(CF$195-CF$194)*10))),1)</f>
        <v>8.8000000000000007</v>
      </c>
      <c r="CG164" s="56">
        <f>'Indicator Data'!U167/'Indicator Data'!$CB167</f>
        <v>0.72227171935166223</v>
      </c>
      <c r="CH164" s="55">
        <f t="shared" si="311"/>
        <v>8</v>
      </c>
      <c r="CI164" s="55">
        <f t="shared" si="271"/>
        <v>8.4</v>
      </c>
      <c r="CJ164" s="55">
        <f>ROUND(IF('Indicator Data'!V167=0,0,IF(LOG('Indicator Data'!V167)&gt;CJ$195,10,IF(LOG('Indicator Data'!V167)&lt;CJ$194,0,10-(CJ$195-LOG('Indicator Data'!V167))/(CJ$195-CJ$194)*10))),1)</f>
        <v>9</v>
      </c>
      <c r="CK164" s="56">
        <f>IF('Indicator Data'!V167/'Indicator Data'!$CB167&gt;1,1,'Indicator Data'!V167/'Indicator Data'!$CB167)</f>
        <v>0.89692205120770907</v>
      </c>
      <c r="CL164" s="55">
        <f t="shared" si="312"/>
        <v>9</v>
      </c>
      <c r="CM164" s="55">
        <f t="shared" si="272"/>
        <v>9</v>
      </c>
      <c r="CN164" s="55">
        <f>ROUND(IF('Indicator Data'!W167=0,0,IF(LOG('Indicator Data'!W167)&gt;CN$195,10,IF(LOG('Indicator Data'!W167)&lt;CN$194,0,10-(CN$195-LOG('Indicator Data'!W167))/(CN$195-CN$194)*10))),1)</f>
        <v>9</v>
      </c>
      <c r="CO164" s="56">
        <f>'Indicator Data'!W167/'Indicator Data'!$CB167</f>
        <v>0.93796558610699887</v>
      </c>
      <c r="CP164" s="55">
        <f t="shared" si="313"/>
        <v>9.4</v>
      </c>
      <c r="CQ164" s="55">
        <f t="shared" si="273"/>
        <v>9.1999999999999993</v>
      </c>
      <c r="CR164" s="55">
        <f t="shared" si="314"/>
        <v>8.3000000000000007</v>
      </c>
      <c r="CS164" s="55">
        <f>IF('Indicator Data'!BR167="No data","x",ROUND(IF('Indicator Data'!BR167&gt;CS$195,0,IF('Indicator Data'!BR167&lt;CS$194,10,(CS$195-'Indicator Data'!BR167)/(CS$195-CS$194)*10)),1))</f>
        <v>0.5</v>
      </c>
      <c r="CT164" s="55">
        <f>IF('Indicator Data'!BS167="No data","x",ROUND(IF('Indicator Data'!BS167&gt;CT$195,0,IF('Indicator Data'!BS167&lt;CT$194,10,(CT$195-'Indicator Data'!BS167)/(CT$195-CT$194)*10)),1))</f>
        <v>1.8</v>
      </c>
      <c r="CU164" s="55" t="str">
        <f>IF('Indicator Data'!AC167="No data","x",ROUND(IF('Indicator Data'!AC167&gt;CU$195,0,IF('Indicator Data'!AC167&lt;CU$194,10,(CU$195-'Indicator Data'!AC167)/(CU$195-CU$194)*10)),1))</f>
        <v>x</v>
      </c>
      <c r="CV164" s="55">
        <f t="shared" si="315"/>
        <v>1.2</v>
      </c>
      <c r="CW164" s="55">
        <f>IF('Indicator Data'!X167="No data","x",ROUND(IF(LOG('Indicator Data'!X167)&gt;CW$195,10,IF(LOG('Indicator Data'!X167)&lt;CW$194,0,10-(CW$195-LOG('Indicator Data'!X167))/(CW$195-CW$194)*10)),1))</f>
        <v>8.5</v>
      </c>
      <c r="CX164" s="55">
        <f>IF('Indicator Data'!Y167="No data","x",ROUND(IF('Indicator Data'!Y167&gt;CX$195,10,IF('Indicator Data'!Y167&lt;CX$194,0,10-(CX$195-'Indicator Data'!Y167)/(CX$195-CX$194)*10)),1))</f>
        <v>3.1</v>
      </c>
      <c r="CY164" s="55">
        <f>IF('Indicator Data'!Z167="No data","x",ROUND(IF('Indicator Data'!Z167&gt;CY$195,10,IF('Indicator Data'!Z167&lt;CY$194,0,10-(CY$195-'Indicator Data'!Z167)/(CY$195-CY$194)*10)),1))</f>
        <v>1.8</v>
      </c>
      <c r="CZ164" s="55" t="str">
        <f>IF('Indicator Data'!AA167="No data","x",ROUND(IF('Indicator Data'!AA167&gt;CZ$195,10,IF('Indicator Data'!AA167&lt;CZ$194,0,10-(CZ$195-'Indicator Data'!AA167)/(CZ$195-CZ$194)*10)),1))</f>
        <v>x</v>
      </c>
      <c r="DA164" s="55">
        <f t="shared" si="274"/>
        <v>4.5</v>
      </c>
      <c r="DB164" s="55">
        <f t="shared" si="275"/>
        <v>3.4</v>
      </c>
      <c r="DC164" s="55" t="str">
        <f>IF('Indicator Data'!AF167="No data","x",ROUND(IF('Indicator Data'!AF167&gt;DC$195,10,IF('Indicator Data'!AF167&lt;DC$194,0,10-(DC$195-'Indicator Data'!AF167)/(DC$195-DC$194)*10)),1))</f>
        <v>x</v>
      </c>
      <c r="DD164" s="55">
        <f>IF('Indicator Data'!AG167="No data","x",ROUND(IF('Indicator Data'!AG167&gt;DD$195,10,IF('Indicator Data'!AG167&lt;DD$194,0,10-(DD$195-'Indicator Data'!AG167)/(DD$195-DD$194)*10)),1))</f>
        <v>1.9</v>
      </c>
      <c r="DE164" s="55">
        <f t="shared" si="276"/>
        <v>3.8</v>
      </c>
      <c r="DF164" s="55">
        <f>IF('Indicator Data'!AB167="No data","x",ROUND(IF('Indicator Data'!AB167&gt;DF$195,10,IF('Indicator Data'!AB167&lt;DF$194,0,10-(DF$195-'Indicator Data'!AB167)/(DF$195-DF$194)*10)),1))</f>
        <v>0.2</v>
      </c>
      <c r="DG164" s="55">
        <f t="shared" si="277"/>
        <v>0.8</v>
      </c>
      <c r="DH164" s="184">
        <f>IF('Indicator Data'!AD167="No data","x",'Indicator Data'!AD167/'Indicator Data'!$CA167)</f>
        <v>1.7351557658710243E-4</v>
      </c>
      <c r="DI164" s="55">
        <f t="shared" si="278"/>
        <v>8.3000000000000007</v>
      </c>
      <c r="DJ164" s="55">
        <f>IF('Indicator Data'!AE167="No data","x",ROUND(IF('Indicator Data'!AE167&gt;DJ$195,0,IF('Indicator Data'!AE167&lt;DJ$194,10,(DJ$195-'Indicator Data'!AE167)/(DJ$195-DJ$194)*10)),1))</f>
        <v>8</v>
      </c>
      <c r="DK164" s="55">
        <f t="shared" si="279"/>
        <v>8.1999999999999993</v>
      </c>
      <c r="DL164" s="55">
        <f t="shared" si="280"/>
        <v>4.3</v>
      </c>
      <c r="DM164" s="57">
        <f t="shared" si="316"/>
        <v>5.9</v>
      </c>
      <c r="DN164" s="58">
        <f t="shared" si="317"/>
        <v>5.2</v>
      </c>
      <c r="DO164" s="55">
        <f>ROUND(IF('Indicator Data'!AH167=0,0,IF('Indicator Data'!AH167&gt;DO$195,10,IF('Indicator Data'!AH167&lt;DO$194,0,10-(DO$195-'Indicator Data'!AH167)/(DO$195-DO$194)*10))),1)</f>
        <v>2.7</v>
      </c>
      <c r="DP164" s="55">
        <f>ROUND(IF('Indicator Data'!AI167=0,0,IF(LOG('Indicator Data'!AI167)&gt;LOG(DP$195),10,IF(LOG('Indicator Data'!AI167)&lt;LOG(DP$194),0,10-(LOG(DP$195)-LOG('Indicator Data'!AI167))/(LOG(DP$195)-LOG(DP$194))*10))),1)</f>
        <v>5.4</v>
      </c>
      <c r="DQ164" s="57">
        <f t="shared" si="318"/>
        <v>4.2</v>
      </c>
      <c r="DR164" s="55">
        <f>'Indicator Data'!AJ167</f>
        <v>0</v>
      </c>
      <c r="DS164" s="55">
        <f>'Indicator Data'!AK167</f>
        <v>0</v>
      </c>
      <c r="DT164" s="57">
        <f t="shared" si="319"/>
        <v>0</v>
      </c>
      <c r="DU164" s="58">
        <f t="shared" si="320"/>
        <v>2.9</v>
      </c>
      <c r="DV164" s="15"/>
      <c r="DW164" s="103"/>
      <c r="DX164" s="4"/>
    </row>
    <row r="165" spans="1:128" x14ac:dyDescent="0.25">
      <c r="A165" s="122" t="str">
        <f>'Indicator Data'!A168</f>
        <v>Sudan</v>
      </c>
      <c r="B165" s="59" t="str">
        <f>'Indicator Data'!B168</f>
        <v>SDN</v>
      </c>
      <c r="C165" s="55">
        <f>ROUND(IF('Indicator Data'!C168=0,0.1,IF(LOG('Indicator Data'!C168)&gt;C$195,10,IF(LOG('Indicator Data'!C168)&lt;C$194,0,10-(C$195-LOG('Indicator Data'!C168))/(C$195-C$194)*10))),1)</f>
        <v>0.1</v>
      </c>
      <c r="D165" s="55">
        <f>ROUND(IF('Indicator Data'!D168=0,0.1,IF(LOG('Indicator Data'!D168)&gt;D$195,10,IF(LOG('Indicator Data'!D168)&lt;D$194,0,10-(D$195-LOG('Indicator Data'!D168))/(D$195-D$194)*10))),1)</f>
        <v>0.1</v>
      </c>
      <c r="E165" s="55">
        <f t="shared" si="281"/>
        <v>0.1</v>
      </c>
      <c r="F165" s="55">
        <f>IF('Indicator Data'!E168="No data",0.1,(ROUND(IF('Indicator Data'!E168=0,0,IF(LOG('Indicator Data'!E168)&gt;F$195,10,IF(LOG('Indicator Data'!E168)&lt;F$194,0,10-(F$195-LOG('Indicator Data'!E168))/(F$195-F$194)*10))),1)))</f>
        <v>9</v>
      </c>
      <c r="G165" s="55">
        <f>ROUND(IF('Indicator Data'!F168=0,0,IF(LOG('Indicator Data'!F168)&gt;G$195,10,IF(LOG('Indicator Data'!F168)&lt;G$194,0,10-(G$195-LOG('Indicator Data'!F168))/(G$195-G$194)*10))),1)</f>
        <v>0</v>
      </c>
      <c r="H165" s="55">
        <f>ROUND(IF('Indicator Data'!G168=0,0,IF(LOG('Indicator Data'!G168)&gt;H$195,10,IF(LOG('Indicator Data'!G168)&lt;H$194,0,10-(H$195-LOG('Indicator Data'!G168))/(H$195-H$194)*10))),1)</f>
        <v>0</v>
      </c>
      <c r="I165" s="55">
        <f>ROUND(IF('Indicator Data'!H168=0,0,IF(LOG('Indicator Data'!H168)&gt;I$195,10,IF(LOG('Indicator Data'!H168)&lt;I$194,0,10-(I$195-LOG('Indicator Data'!H168))/(I$195-I$194)*10))),1)</f>
        <v>0</v>
      </c>
      <c r="J165" s="55">
        <f t="shared" si="282"/>
        <v>0</v>
      </c>
      <c r="K165" s="55">
        <f>ROUND(IF('Indicator Data'!I168=0,0,IF(LOG('Indicator Data'!I168)&gt;K$195,10,IF(LOG('Indicator Data'!I168)&lt;K$194,0,10-(K$195-LOG('Indicator Data'!I168))/(K$195-K$194)*10))),1)</f>
        <v>0</v>
      </c>
      <c r="L165" s="55">
        <f t="shared" si="283"/>
        <v>0</v>
      </c>
      <c r="M165" s="55">
        <f>ROUND(IF('Indicator Data'!J168=0,0,IF(LOG('Indicator Data'!J168)&gt;M$195,10,IF(LOG('Indicator Data'!J168)&lt;M$194,0,10-(M$195-LOG('Indicator Data'!J168))/(M$195-M$194)*10))),1)</f>
        <v>10</v>
      </c>
      <c r="N165" s="56">
        <f>'Indicator Data'!C168/'Indicator Data'!$CB168</f>
        <v>0</v>
      </c>
      <c r="O165" s="56">
        <f>'Indicator Data'!D168/'Indicator Data'!$CB168</f>
        <v>0</v>
      </c>
      <c r="P165" s="56">
        <f>IF(F165=0.1,"x",'Indicator Data'!E168/'Indicator Data'!$CB168)</f>
        <v>9.5534556402667482E-3</v>
      </c>
      <c r="Q165" s="56">
        <f>'Indicator Data'!F168/'Indicator Data'!$CB168</f>
        <v>0</v>
      </c>
      <c r="R165" s="56">
        <f>'Indicator Data'!G168/'Indicator Data'!$CB168</f>
        <v>0</v>
      </c>
      <c r="S165" s="56">
        <f>'Indicator Data'!H168/'Indicator Data'!$CB168</f>
        <v>0</v>
      </c>
      <c r="T165" s="56">
        <f>'Indicator Data'!I168/'Indicator Data'!$CB168</f>
        <v>0</v>
      </c>
      <c r="U165" s="56">
        <f>'Indicator Data'!J168/'Indicator Data'!$CB168</f>
        <v>1.3342782199044077E-2</v>
      </c>
      <c r="V165" s="55">
        <f t="shared" si="284"/>
        <v>0</v>
      </c>
      <c r="W165" s="55">
        <f t="shared" si="285"/>
        <v>0</v>
      </c>
      <c r="X165" s="55">
        <f t="shared" si="286"/>
        <v>0</v>
      </c>
      <c r="Y165" s="55">
        <f t="shared" si="287"/>
        <v>6.4</v>
      </c>
      <c r="Z165" s="55">
        <f t="shared" si="288"/>
        <v>0</v>
      </c>
      <c r="AA165" s="55">
        <f t="shared" si="289"/>
        <v>0</v>
      </c>
      <c r="AB165" s="55">
        <f t="shared" si="290"/>
        <v>0</v>
      </c>
      <c r="AC165" s="55">
        <f t="shared" si="291"/>
        <v>0</v>
      </c>
      <c r="AD165" s="55">
        <f t="shared" si="292"/>
        <v>0</v>
      </c>
      <c r="AE165" s="55">
        <f t="shared" si="293"/>
        <v>0</v>
      </c>
      <c r="AF165" s="55">
        <f t="shared" si="294"/>
        <v>4.4000000000000004</v>
      </c>
      <c r="AG165" s="55">
        <f>ROUND(IF('Indicator Data'!K168=0,0,IF('Indicator Data'!K168&gt;AG$195,10,IF('Indicator Data'!K168&lt;AG$194,0,10-(AG$195-'Indicator Data'!K168)/(AG$195-AG$194)*10))),1)</f>
        <v>6.7</v>
      </c>
      <c r="AH165" s="55">
        <f t="shared" si="295"/>
        <v>0.1</v>
      </c>
      <c r="AI165" s="55">
        <f t="shared" si="296"/>
        <v>0.1</v>
      </c>
      <c r="AJ165" s="55">
        <f t="shared" si="297"/>
        <v>0</v>
      </c>
      <c r="AK165" s="55">
        <f t="shared" si="298"/>
        <v>0</v>
      </c>
      <c r="AL165" s="55">
        <f t="shared" si="299"/>
        <v>0</v>
      </c>
      <c r="AM165" s="55">
        <f t="shared" si="300"/>
        <v>0</v>
      </c>
      <c r="AN165" s="55">
        <f t="shared" si="301"/>
        <v>8.4</v>
      </c>
      <c r="AO165" s="183">
        <f t="shared" si="302"/>
        <v>0.1</v>
      </c>
      <c r="AP165" s="183">
        <f t="shared" si="255"/>
        <v>8</v>
      </c>
      <c r="AQ165" s="183">
        <f t="shared" si="303"/>
        <v>0</v>
      </c>
      <c r="AR165" s="183">
        <f t="shared" si="304"/>
        <v>0</v>
      </c>
      <c r="AS165" s="55">
        <f t="shared" si="305"/>
        <v>7.6</v>
      </c>
      <c r="AT165" s="55">
        <f>IF('Indicator Data'!L168="No data","x",IF('Indicator Data'!CC168&lt;1000,"x",ROUND((IF('Indicator Data'!L168&gt;AT$195,10,IF('Indicator Data'!L168&lt;AT$194,0,10-(AT$195-'Indicator Data'!L168)/(AT$195-AT$194)*10))),1)))</f>
        <v>6.1</v>
      </c>
      <c r="AU165" s="183">
        <f t="shared" si="306"/>
        <v>6.9</v>
      </c>
      <c r="AV165" s="55">
        <f>IF('Indicator Data'!M168="No data","x",ROUND(IF('Indicator Data'!M168=0,0,IF(LOG('Indicator Data'!M168)&gt;AV$195,10,IF(LOG('Indicator Data'!M168)&lt;AV$194,0,10-(AV$195-LOG('Indicator Data'!M168))/(AV$195-AV$194)*10))),1))</f>
        <v>9.1999999999999993</v>
      </c>
      <c r="AW165" s="56">
        <f>IF(AV165="x","x",'Indicator Data'!M168/'Indicator Data'!$CB168)</f>
        <v>0.638855191509348</v>
      </c>
      <c r="AX165" s="55">
        <f t="shared" si="256"/>
        <v>7.1</v>
      </c>
      <c r="AY165" s="55">
        <f t="shared" si="257"/>
        <v>8.3000000000000007</v>
      </c>
      <c r="AZ165" s="55">
        <f>IF('Indicator Data'!N168="No data","x",ROUND(IF('Indicator Data'!N168=0,0,IF(LOG('Indicator Data'!N168)&gt;AZ$195,10,IF(LOG('Indicator Data'!N168)&lt;AZ$194,0,10-(AZ$195-LOG('Indicator Data'!N168))/(AZ$195-AZ$194)*10))),1))</f>
        <v>0</v>
      </c>
      <c r="BA165" s="56">
        <f>IF(AZ165="x","x",'Indicator Data'!N168/'Indicator Data'!$CB168)</f>
        <v>0</v>
      </c>
      <c r="BB165" s="55">
        <f t="shared" si="258"/>
        <v>0</v>
      </c>
      <c r="BC165" s="55">
        <f t="shared" si="259"/>
        <v>0</v>
      </c>
      <c r="BD165" s="55">
        <f>IF('Indicator Data'!O168="No data","x",ROUND(IF('Indicator Data'!O168=0,0,IF(LOG('Indicator Data'!O168)&gt;BD$195,10,IF(LOG('Indicator Data'!O168)&lt;BD$194,0,10-(BD$195-LOG('Indicator Data'!O168))/(BD$195-BD$194)*10))),1))</f>
        <v>0</v>
      </c>
      <c r="BE165" s="56">
        <f>IF(BD165="x","x",'Indicator Data'!O168/'Indicator Data'!$CB168)</f>
        <v>0</v>
      </c>
      <c r="BF165" s="55">
        <f t="shared" si="260"/>
        <v>0</v>
      </c>
      <c r="BG165" s="55">
        <f t="shared" si="261"/>
        <v>0</v>
      </c>
      <c r="BH165" s="55">
        <f>IF('Indicator Data'!P168="No data","x",ROUND(IF('Indicator Data'!P168=0,0,IF(LOG('Indicator Data'!P168)&gt;BH$195,10,IF(LOG('Indicator Data'!P168)&lt;BH$194,0,10-(BH$195-LOG('Indicator Data'!P168))/(BH$195-BH$194)*10))),1))</f>
        <v>0</v>
      </c>
      <c r="BI165" s="56">
        <f>IF(BH165="x","x",'Indicator Data'!P168/'Indicator Data'!$CB168)</f>
        <v>0</v>
      </c>
      <c r="BJ165" s="55">
        <f t="shared" si="262"/>
        <v>0</v>
      </c>
      <c r="BK165" s="55">
        <f t="shared" si="263"/>
        <v>0</v>
      </c>
      <c r="BL165" s="55">
        <f t="shared" si="264"/>
        <v>3.2</v>
      </c>
      <c r="BM165" s="55">
        <f>ROUND(IF('Indicator Data'!Q168=0,0,IF(LOG('Indicator Data'!Q168)&gt;BM$195,10,IF(LOG('Indicator Data'!Q168)&lt;BM$194,0,10-(BM$195-LOG('Indicator Data'!Q168))/(BM$195-BM$194)*10))),1)</f>
        <v>9.4</v>
      </c>
      <c r="BN165" s="55">
        <f>ROUND(IF('Indicator Data'!R168=0,0,IF(LOG('Indicator Data'!R168)&gt;BN$195,10,IF(LOG('Indicator Data'!R168)&lt;BN$194,0,10-(BN$195-LOG('Indicator Data'!R168))/(BN$195-BN$194)*10))),1)</f>
        <v>7.3</v>
      </c>
      <c r="BO165" s="55">
        <f t="shared" si="265"/>
        <v>8</v>
      </c>
      <c r="BP165" s="56">
        <f>'Indicator Data'!Q168/'Indicator Data'!$CB168</f>
        <v>0.99113126101144244</v>
      </c>
      <c r="BQ165" s="56">
        <f>'Indicator Data'!R168/'Indicator Data'!$CB168</f>
        <v>5.7219528922536353E-3</v>
      </c>
      <c r="BR165" s="55">
        <f t="shared" si="307"/>
        <v>9.9</v>
      </c>
      <c r="BS165" s="55">
        <f t="shared" si="308"/>
        <v>0.1</v>
      </c>
      <c r="BT165" s="55">
        <f t="shared" si="242"/>
        <v>3.3666666666666667</v>
      </c>
      <c r="BU165" s="55">
        <f t="shared" si="266"/>
        <v>6.2</v>
      </c>
      <c r="BV165" s="55">
        <f>ROUND(IF('Indicator Data'!S168=0,0,IF(LOG('Indicator Data'!S168)&gt;BV$195,10,IF(LOG('Indicator Data'!S168)&lt;BV$194,0,10-(BV$195-LOG('Indicator Data'!S168))/(BV$195-BV$194)*10))),1)</f>
        <v>8.3000000000000007</v>
      </c>
      <c r="BW165" s="55">
        <f>ROUND(IF('Indicator Data'!T168=0,0,IF(LOG('Indicator Data'!T168)&gt;BW$195,10,IF(LOG('Indicator Data'!T168)&lt;BW$194,0,10-(BW$195-LOG('Indicator Data'!T168))/(BW$195-BW$194)*10))),1)</f>
        <v>9.3000000000000007</v>
      </c>
      <c r="BX165" s="55">
        <f t="shared" si="267"/>
        <v>8.9666666666666668</v>
      </c>
      <c r="BY165" s="56">
        <f>'Indicator Data'!S168/'Indicator Data'!$CB168</f>
        <v>0.15036889604483339</v>
      </c>
      <c r="BZ165" s="56">
        <f>'Indicator Data'!T168/'Indicator Data'!$CB168</f>
        <v>0.84648431785886269</v>
      </c>
      <c r="CA165" s="55">
        <f t="shared" si="309"/>
        <v>2.5</v>
      </c>
      <c r="CB165" s="55">
        <f t="shared" si="310"/>
        <v>8.5</v>
      </c>
      <c r="CC165" s="55">
        <f t="shared" si="268"/>
        <v>6.5</v>
      </c>
      <c r="CD165" s="55">
        <f t="shared" si="269"/>
        <v>8</v>
      </c>
      <c r="CE165" s="55">
        <f t="shared" si="270"/>
        <v>7.2</v>
      </c>
      <c r="CF165" s="55">
        <f>ROUND(IF('Indicator Data'!U168=0,0,IF(LOG('Indicator Data'!U168)&gt;CF$195,10,IF(LOG('Indicator Data'!U168)&lt;CF$194,0,10-(CF$195-LOG('Indicator Data'!U168))/(CF$195-CF$194)*10))),1)</f>
        <v>8.6</v>
      </c>
      <c r="CG165" s="56">
        <f>'Indicator Data'!U168/'Indicator Data'!$CB168</f>
        <v>0.27973718819512794</v>
      </c>
      <c r="CH165" s="55">
        <f t="shared" si="311"/>
        <v>3.1</v>
      </c>
      <c r="CI165" s="55">
        <f t="shared" si="271"/>
        <v>6.6</v>
      </c>
      <c r="CJ165" s="55">
        <f>ROUND(IF('Indicator Data'!V168=0,0,IF(LOG('Indicator Data'!V168)&gt;CJ$195,10,IF(LOG('Indicator Data'!V168)&lt;CJ$194,0,10-(CJ$195-LOG('Indicator Data'!V168))/(CJ$195-CJ$194)*10))),1)</f>
        <v>9.4</v>
      </c>
      <c r="CK165" s="56">
        <f>IF('Indicator Data'!V168/'Indicator Data'!$CB168&gt;1,1,'Indicator Data'!V168/'Indicator Data'!$CB168)</f>
        <v>0.94971555037375222</v>
      </c>
      <c r="CL165" s="55">
        <f t="shared" si="312"/>
        <v>9.5</v>
      </c>
      <c r="CM165" s="55">
        <f t="shared" si="272"/>
        <v>9.5</v>
      </c>
      <c r="CN165" s="55">
        <f>ROUND(IF('Indicator Data'!W168=0,0,IF(LOG('Indicator Data'!W168)&gt;CN$195,10,IF(LOG('Indicator Data'!W168)&lt;CN$194,0,10-(CN$195-LOG('Indicator Data'!W168))/(CN$195-CN$194)*10))),1)</f>
        <v>8.6999999999999993</v>
      </c>
      <c r="CO165" s="56">
        <f>'Indicator Data'!W168/'Indicator Data'!$CB168</f>
        <v>0.32323777875502785</v>
      </c>
      <c r="CP165" s="55">
        <f t="shared" si="313"/>
        <v>3.2</v>
      </c>
      <c r="CQ165" s="55">
        <f t="shared" si="273"/>
        <v>6.7</v>
      </c>
      <c r="CR165" s="55">
        <f t="shared" si="314"/>
        <v>7.8</v>
      </c>
      <c r="CS165" s="55">
        <f>IF('Indicator Data'!BR168="No data","x",ROUND(IF('Indicator Data'!BR168&gt;CS$195,0,IF('Indicator Data'!BR168&lt;CS$194,10,(CS$195-'Indicator Data'!BR168)/(CS$195-CS$194)*10)),1))</f>
        <v>7</v>
      </c>
      <c r="CT165" s="55">
        <f>IF('Indicator Data'!BS168="No data","x",ROUND(IF('Indicator Data'!BS168&gt;CT$195,0,IF('Indicator Data'!BS168&lt;CT$194,10,(CT$195-'Indicator Data'!BS168)/(CT$195-CT$194)*10)),1))</f>
        <v>6.6</v>
      </c>
      <c r="CU165" s="55">
        <f>IF('Indicator Data'!AC168="No data","x",ROUND(IF('Indicator Data'!AC168&gt;CU$195,0,IF('Indicator Data'!AC168&lt;CU$194,10,(CU$195-'Indicator Data'!AC168)/(CU$195-CU$194)*10)),1))</f>
        <v>7.7</v>
      </c>
      <c r="CV165" s="55">
        <f t="shared" si="315"/>
        <v>7.1</v>
      </c>
      <c r="CW165" s="55">
        <f>IF('Indicator Data'!X168="No data","x",ROUND(IF(LOG('Indicator Data'!X168)&gt;CW$195,10,IF(LOG('Indicator Data'!X168)&lt;CW$194,0,10-(CW$195-LOG('Indicator Data'!X168))/(CW$195-CW$194)*10)),1))</f>
        <v>4.2</v>
      </c>
      <c r="CX165" s="55">
        <f>IF('Indicator Data'!Y168="No data","x",ROUND(IF('Indicator Data'!Y168&gt;CX$195,10,IF('Indicator Data'!Y168&lt;CX$194,0,10-(CX$195-'Indicator Data'!Y168)/(CX$195-CX$194)*10)),1))</f>
        <v>6.4</v>
      </c>
      <c r="CY165" s="55">
        <f>IF('Indicator Data'!Z168="No data","x",ROUND(IF('Indicator Data'!Z168&gt;CY$195,10,IF('Indicator Data'!Z168&lt;CY$194,0,10-(CY$195-'Indicator Data'!Z168)/(CY$195-CY$194)*10)),1))</f>
        <v>3.5</v>
      </c>
      <c r="CZ165" s="55">
        <f>IF('Indicator Data'!AA168="No data","x",ROUND(IF('Indicator Data'!AA168&gt;CZ$195,10,IF('Indicator Data'!AA168&lt;CZ$194,0,10-(CZ$195-'Indicator Data'!AA168)/(CZ$195-CZ$194)*10)),1))</f>
        <v>9</v>
      </c>
      <c r="DA165" s="55">
        <f t="shared" si="274"/>
        <v>5.8</v>
      </c>
      <c r="DB165" s="55">
        <f t="shared" si="275"/>
        <v>6.2</v>
      </c>
      <c r="DC165" s="55">
        <f>IF('Indicator Data'!AF168="No data","x",ROUND(IF('Indicator Data'!AF168&gt;DC$195,10,IF('Indicator Data'!AF168&lt;DC$194,0,10-(DC$195-'Indicator Data'!AF168)/(DC$195-DC$194)*10)),1))</f>
        <v>10</v>
      </c>
      <c r="DD165" s="55">
        <f>IF('Indicator Data'!AG168="No data","x",ROUND(IF('Indicator Data'!AG168&gt;DD$195,10,IF('Indicator Data'!AG168&lt;DD$194,0,10-(DD$195-'Indicator Data'!AG168)/(DD$195-DD$194)*10)),1))</f>
        <v>6.4</v>
      </c>
      <c r="DE165" s="55">
        <f t="shared" si="276"/>
        <v>6.6</v>
      </c>
      <c r="DF165" s="55">
        <f>IF('Indicator Data'!AB168="No data","x",ROUND(IF('Indicator Data'!AB168&gt;DF$195,10,IF('Indicator Data'!AB168&lt;DF$194,0,10-(DF$195-'Indicator Data'!AB168)/(DF$195-DF$194)*10)),1))</f>
        <v>8.1</v>
      </c>
      <c r="DG165" s="55">
        <f t="shared" si="277"/>
        <v>7.4</v>
      </c>
      <c r="DH165" s="184">
        <f>IF('Indicator Data'!AD168="No data","x",'Indicator Data'!AD168/'Indicator Data'!$CA168)</f>
        <v>2.8047400386941077E-4</v>
      </c>
      <c r="DI165" s="55">
        <f t="shared" si="278"/>
        <v>7.2</v>
      </c>
      <c r="DJ165" s="55">
        <f>IF('Indicator Data'!AE168="No data","x",ROUND(IF('Indicator Data'!AE168&gt;DJ$195,0,IF('Indicator Data'!AE168&lt;DJ$194,10,(DJ$195-'Indicator Data'!AE168)/(DJ$195-DJ$194)*10)),1))</f>
        <v>2</v>
      </c>
      <c r="DK165" s="55">
        <f t="shared" si="279"/>
        <v>4.5999999999999996</v>
      </c>
      <c r="DL165" s="55">
        <f t="shared" si="280"/>
        <v>6.2</v>
      </c>
      <c r="DM165" s="57">
        <f t="shared" si="316"/>
        <v>6.1</v>
      </c>
      <c r="DN165" s="58">
        <f t="shared" si="317"/>
        <v>4.4000000000000004</v>
      </c>
      <c r="DO165" s="55">
        <f>ROUND(IF('Indicator Data'!AH168=0,0,IF('Indicator Data'!AH168&gt;DO$195,10,IF('Indicator Data'!AH168&lt;DO$194,0,10-(DO$195-'Indicator Data'!AH168)/(DO$195-DO$194)*10))),1)</f>
        <v>10</v>
      </c>
      <c r="DP165" s="55">
        <f>ROUND(IF('Indicator Data'!AI168=0,0,IF(LOG('Indicator Data'!AI168)&gt;LOG(DP$195),10,IF(LOG('Indicator Data'!AI168)&lt;LOG(DP$194),0,10-(LOG(DP$195)-LOG('Indicator Data'!AI168))/(LOG(DP$195)-LOG(DP$194))*10))),1)</f>
        <v>9.9</v>
      </c>
      <c r="DQ165" s="57">
        <f t="shared" si="318"/>
        <v>10</v>
      </c>
      <c r="DR165" s="55">
        <f>'Indicator Data'!AJ168</f>
        <v>0</v>
      </c>
      <c r="DS165" s="55">
        <f>'Indicator Data'!AK168</f>
        <v>5</v>
      </c>
      <c r="DT165" s="57">
        <f t="shared" si="319"/>
        <v>9</v>
      </c>
      <c r="DU165" s="58">
        <f t="shared" si="320"/>
        <v>9</v>
      </c>
      <c r="DV165" s="15"/>
      <c r="DW165" s="103"/>
      <c r="DX165" s="4"/>
    </row>
    <row r="166" spans="1:128" x14ac:dyDescent="0.25">
      <c r="A166" s="122" t="str">
        <f>'Indicator Data'!A169</f>
        <v>Suriname</v>
      </c>
      <c r="B166" s="59" t="str">
        <f>'Indicator Data'!B169</f>
        <v>SUR</v>
      </c>
      <c r="C166" s="55">
        <f>ROUND(IF('Indicator Data'!C169=0,0.1,IF(LOG('Indicator Data'!C169)&gt;C$195,10,IF(LOG('Indicator Data'!C169)&lt;C$194,0,10-(C$195-LOG('Indicator Data'!C169))/(C$195-C$194)*10))),1)</f>
        <v>0.1</v>
      </c>
      <c r="D166" s="55">
        <f>ROUND(IF('Indicator Data'!D169=0,0.1,IF(LOG('Indicator Data'!D169)&gt;D$195,10,IF(LOG('Indicator Data'!D169)&lt;D$194,0,10-(D$195-LOG('Indicator Data'!D169))/(D$195-D$194)*10))),1)</f>
        <v>0.1</v>
      </c>
      <c r="E166" s="55">
        <f t="shared" si="281"/>
        <v>0.1</v>
      </c>
      <c r="F166" s="55">
        <f>IF('Indicator Data'!E169="No data",0.1,(ROUND(IF('Indicator Data'!E169=0,0,IF(LOG('Indicator Data'!E169)&gt;F$195,10,IF(LOG('Indicator Data'!E169)&lt;F$194,0,10-(F$195-LOG('Indicator Data'!E169))/(F$195-F$194)*10))),1)))</f>
        <v>5.4</v>
      </c>
      <c r="G166" s="55">
        <f>ROUND(IF('Indicator Data'!F169=0,0,IF(LOG('Indicator Data'!F169)&gt;G$195,10,IF(LOG('Indicator Data'!F169)&lt;G$194,0,10-(G$195-LOG('Indicator Data'!F169))/(G$195-G$194)*10))),1)</f>
        <v>1.9</v>
      </c>
      <c r="H166" s="55">
        <f>ROUND(IF('Indicator Data'!G169=0,0,IF(LOG('Indicator Data'!G169)&gt;H$195,10,IF(LOG('Indicator Data'!G169)&lt;H$194,0,10-(H$195-LOG('Indicator Data'!G169))/(H$195-H$194)*10))),1)</f>
        <v>0</v>
      </c>
      <c r="I166" s="55">
        <f>ROUND(IF('Indicator Data'!H169=0,0,IF(LOG('Indicator Data'!H169)&gt;I$195,10,IF(LOG('Indicator Data'!H169)&lt;I$194,0,10-(I$195-LOG('Indicator Data'!H169))/(I$195-I$194)*10))),1)</f>
        <v>0</v>
      </c>
      <c r="J166" s="55">
        <f t="shared" si="282"/>
        <v>0</v>
      </c>
      <c r="K166" s="55">
        <f>ROUND(IF('Indicator Data'!I169=0,0,IF(LOG('Indicator Data'!I169)&gt;K$195,10,IF(LOG('Indicator Data'!I169)&lt;K$194,0,10-(K$195-LOG('Indicator Data'!I169))/(K$195-K$194)*10))),1)</f>
        <v>0</v>
      </c>
      <c r="L166" s="55">
        <f t="shared" si="283"/>
        <v>0</v>
      </c>
      <c r="M166" s="55">
        <f>ROUND(IF('Indicator Data'!J169=0,0,IF(LOG('Indicator Data'!J169)&gt;M$195,10,IF(LOG('Indicator Data'!J169)&lt;M$194,0,10-(M$195-LOG('Indicator Data'!J169))/(M$195-M$194)*10))),1)</f>
        <v>0</v>
      </c>
      <c r="N166" s="56">
        <f>'Indicator Data'!C169/'Indicator Data'!$CB169</f>
        <v>0</v>
      </c>
      <c r="O166" s="56">
        <f>'Indicator Data'!D169/'Indicator Data'!$CB169</f>
        <v>0</v>
      </c>
      <c r="P166" s="56">
        <f>IF(F166=0.1,"x",'Indicator Data'!E169/'Indicator Data'!$CB169)</f>
        <v>2.7647051494326703E-2</v>
      </c>
      <c r="Q166" s="56">
        <f>'Indicator Data'!F169/'Indicator Data'!$CB169</f>
        <v>2.6211400482511272E-7</v>
      </c>
      <c r="R166" s="56">
        <f>'Indicator Data'!G169/'Indicator Data'!$CB169</f>
        <v>0</v>
      </c>
      <c r="S166" s="56">
        <f>'Indicator Data'!H169/'Indicator Data'!$CB169</f>
        <v>0</v>
      </c>
      <c r="T166" s="56">
        <f>'Indicator Data'!I169/'Indicator Data'!$CB169</f>
        <v>0</v>
      </c>
      <c r="U166" s="56">
        <f>'Indicator Data'!J169/'Indicator Data'!$CB169</f>
        <v>0</v>
      </c>
      <c r="V166" s="55">
        <f t="shared" si="284"/>
        <v>0</v>
      </c>
      <c r="W166" s="55">
        <f t="shared" si="285"/>
        <v>0</v>
      </c>
      <c r="X166" s="55">
        <f t="shared" si="286"/>
        <v>0</v>
      </c>
      <c r="Y166" s="55">
        <f t="shared" si="287"/>
        <v>10</v>
      </c>
      <c r="Z166" s="55">
        <f t="shared" si="288"/>
        <v>4.3</v>
      </c>
      <c r="AA166" s="55">
        <f t="shared" si="289"/>
        <v>0</v>
      </c>
      <c r="AB166" s="55">
        <f t="shared" si="290"/>
        <v>0</v>
      </c>
      <c r="AC166" s="55">
        <f t="shared" si="291"/>
        <v>0</v>
      </c>
      <c r="AD166" s="55">
        <f t="shared" si="292"/>
        <v>0</v>
      </c>
      <c r="AE166" s="55">
        <f t="shared" si="293"/>
        <v>0</v>
      </c>
      <c r="AF166" s="55">
        <f t="shared" si="294"/>
        <v>0</v>
      </c>
      <c r="AG166" s="55">
        <f>ROUND(IF('Indicator Data'!K169=0,0,IF('Indicator Data'!K169&gt;AG$195,10,IF('Indicator Data'!K169&lt;AG$194,0,10-(AG$195-'Indicator Data'!K169)/(AG$195-AG$194)*10))),1)</f>
        <v>0</v>
      </c>
      <c r="AH166" s="55">
        <f t="shared" si="295"/>
        <v>0.1</v>
      </c>
      <c r="AI166" s="55">
        <f t="shared" si="296"/>
        <v>0.1</v>
      </c>
      <c r="AJ166" s="55">
        <f t="shared" si="297"/>
        <v>0</v>
      </c>
      <c r="AK166" s="55">
        <f t="shared" si="298"/>
        <v>0</v>
      </c>
      <c r="AL166" s="55">
        <f t="shared" si="299"/>
        <v>0</v>
      </c>
      <c r="AM166" s="55">
        <f t="shared" si="300"/>
        <v>0</v>
      </c>
      <c r="AN166" s="55">
        <f t="shared" si="301"/>
        <v>0</v>
      </c>
      <c r="AO166" s="183">
        <f t="shared" si="302"/>
        <v>0.1</v>
      </c>
      <c r="AP166" s="183">
        <f t="shared" si="255"/>
        <v>8.6</v>
      </c>
      <c r="AQ166" s="183">
        <f t="shared" si="303"/>
        <v>3.2</v>
      </c>
      <c r="AR166" s="183">
        <f t="shared" si="304"/>
        <v>0</v>
      </c>
      <c r="AS166" s="55">
        <f t="shared" si="305"/>
        <v>0</v>
      </c>
      <c r="AT166" s="55">
        <f>IF('Indicator Data'!L169="No data","x",IF('Indicator Data'!CC169&lt;1000,"x",ROUND((IF('Indicator Data'!L169&gt;AT$195,10,IF('Indicator Data'!L169&lt;AT$194,0,10-(AT$195-'Indicator Data'!L169)/(AT$195-AT$194)*10))),1)))</f>
        <v>3</v>
      </c>
      <c r="AU166" s="183">
        <f t="shared" si="306"/>
        <v>1.5</v>
      </c>
      <c r="AV166" s="55" t="str">
        <f>IF('Indicator Data'!M169="No data","x",ROUND(IF('Indicator Data'!M169=0,0,IF(LOG('Indicator Data'!M169)&gt;AV$195,10,IF(LOG('Indicator Data'!M169)&lt;AV$194,0,10-(AV$195-LOG('Indicator Data'!M169))/(AV$195-AV$194)*10))),1))</f>
        <v>x</v>
      </c>
      <c r="AW166" s="56" t="str">
        <f>IF(AV166="x","x",'Indicator Data'!M169/'Indicator Data'!$CB169)</f>
        <v>x</v>
      </c>
      <c r="AX166" s="55" t="str">
        <f t="shared" si="256"/>
        <v>x</v>
      </c>
      <c r="AY166" s="55" t="str">
        <f t="shared" si="257"/>
        <v>x</v>
      </c>
      <c r="AZ166" s="55" t="str">
        <f>IF('Indicator Data'!N169="No data","x",ROUND(IF('Indicator Data'!N169=0,0,IF(LOG('Indicator Data'!N169)&gt;AZ$195,10,IF(LOG('Indicator Data'!N169)&lt;AZ$194,0,10-(AZ$195-LOG('Indicator Data'!N169))/(AZ$195-AZ$194)*10))),1))</f>
        <v>x</v>
      </c>
      <c r="BA166" s="56" t="str">
        <f>IF(AZ166="x","x",'Indicator Data'!N169/'Indicator Data'!$CB169)</f>
        <v>x</v>
      </c>
      <c r="BB166" s="55" t="str">
        <f t="shared" si="258"/>
        <v>x</v>
      </c>
      <c r="BC166" s="55" t="str">
        <f t="shared" si="259"/>
        <v>x</v>
      </c>
      <c r="BD166" s="55" t="str">
        <f>IF('Indicator Data'!O169="No data","x",ROUND(IF('Indicator Data'!O169=0,0,IF(LOG('Indicator Data'!O169)&gt;BD$195,10,IF(LOG('Indicator Data'!O169)&lt;BD$194,0,10-(BD$195-LOG('Indicator Data'!O169))/(BD$195-BD$194)*10))),1))</f>
        <v>x</v>
      </c>
      <c r="BE166" s="56" t="str">
        <f>IF(BD166="x","x",'Indicator Data'!O169/'Indicator Data'!$CB169)</f>
        <v>x</v>
      </c>
      <c r="BF166" s="55" t="str">
        <f t="shared" si="260"/>
        <v>x</v>
      </c>
      <c r="BG166" s="55" t="str">
        <f t="shared" si="261"/>
        <v>x</v>
      </c>
      <c r="BH166" s="55" t="str">
        <f>IF('Indicator Data'!P169="No data","x",ROUND(IF('Indicator Data'!P169=0,0,IF(LOG('Indicator Data'!P169)&gt;BH$195,10,IF(LOG('Indicator Data'!P169)&lt;BH$194,0,10-(BH$195-LOG('Indicator Data'!P169))/(BH$195-BH$194)*10))),1))</f>
        <v>x</v>
      </c>
      <c r="BI166" s="56" t="str">
        <f>IF(BH166="x","x",'Indicator Data'!P169/'Indicator Data'!$CB169)</f>
        <v>x</v>
      </c>
      <c r="BJ166" s="55" t="str">
        <f t="shared" si="262"/>
        <v>x</v>
      </c>
      <c r="BK166" s="55" t="str">
        <f t="shared" si="263"/>
        <v>x</v>
      </c>
      <c r="BL166" s="55" t="str">
        <f t="shared" si="264"/>
        <v>x</v>
      </c>
      <c r="BM166" s="55">
        <f>ROUND(IF('Indicator Data'!Q169=0,0,IF(LOG('Indicator Data'!Q169)&gt;BM$195,10,IF(LOG('Indicator Data'!Q169)&lt;BM$194,0,10-(BM$195-LOG('Indicator Data'!Q169))/(BM$195-BM$194)*10))),1)</f>
        <v>0</v>
      </c>
      <c r="BN166" s="55">
        <f>ROUND(IF('Indicator Data'!R169=0,0,IF(LOG('Indicator Data'!R169)&gt;BN$195,10,IF(LOG('Indicator Data'!R169)&lt;BN$194,0,10-(BN$195-LOG('Indicator Data'!R169))/(BN$195-BN$194)*10))),1)</f>
        <v>6.1</v>
      </c>
      <c r="BO166" s="55">
        <f t="shared" si="265"/>
        <v>4.0666666666666664</v>
      </c>
      <c r="BP166" s="56">
        <f>'Indicator Data'!Q169/'Indicator Data'!$CB169</f>
        <v>0</v>
      </c>
      <c r="BQ166" s="56">
        <f>'Indicator Data'!R169/'Indicator Data'!$CB169</f>
        <v>8.3697431836514694E-2</v>
      </c>
      <c r="BR166" s="55">
        <f t="shared" si="307"/>
        <v>0</v>
      </c>
      <c r="BS166" s="55">
        <f t="shared" si="308"/>
        <v>1</v>
      </c>
      <c r="BT166" s="55">
        <f t="shared" si="242"/>
        <v>0.66666666666666663</v>
      </c>
      <c r="BU166" s="55">
        <f t="shared" si="266"/>
        <v>2.5</v>
      </c>
      <c r="BV166" s="55">
        <f>ROUND(IF('Indicator Data'!S169=0,0,IF(LOG('Indicator Data'!S169)&gt;BV$195,10,IF(LOG('Indicator Data'!S169)&lt;BV$194,0,10-(BV$195-LOG('Indicator Data'!S169))/(BV$195-BV$194)*10))),1)</f>
        <v>0</v>
      </c>
      <c r="BW166" s="55">
        <f>ROUND(IF('Indicator Data'!T169=0,0,IF(LOG('Indicator Data'!T169)&gt;BW$195,10,IF(LOG('Indicator Data'!T169)&lt;BW$194,0,10-(BW$195-LOG('Indicator Data'!T169))/(BW$195-BW$194)*10))),1)</f>
        <v>5.2</v>
      </c>
      <c r="BX166" s="55">
        <f t="shared" si="267"/>
        <v>3.4666666666666668</v>
      </c>
      <c r="BY166" s="56">
        <f>'Indicator Data'!S169/'Indicator Data'!$CB169</f>
        <v>0</v>
      </c>
      <c r="BZ166" s="56">
        <f>'Indicator Data'!T169/'Indicator Data'!$CB169</f>
        <v>8.3697431836514694E-2</v>
      </c>
      <c r="CA166" s="55">
        <f t="shared" si="309"/>
        <v>0</v>
      </c>
      <c r="CB166" s="55">
        <f t="shared" si="310"/>
        <v>0.8</v>
      </c>
      <c r="CC166" s="55">
        <f t="shared" si="268"/>
        <v>0.53333333333333333</v>
      </c>
      <c r="CD166" s="55">
        <f t="shared" si="269"/>
        <v>2.1</v>
      </c>
      <c r="CE166" s="55">
        <f t="shared" si="270"/>
        <v>2.2999999999999998</v>
      </c>
      <c r="CF166" s="55">
        <f>ROUND(IF('Indicator Data'!U169=0,0,IF(LOG('Indicator Data'!U169)&gt;CF$195,10,IF(LOG('Indicator Data'!U169)&lt;CF$194,0,10-(CF$195-LOG('Indicator Data'!U169))/(CF$195-CF$194)*10))),1)</f>
        <v>6.8</v>
      </c>
      <c r="CG166" s="56">
        <f>'Indicator Data'!U169/'Indicator Data'!$CB169</f>
        <v>0.99616058359129411</v>
      </c>
      <c r="CH166" s="55">
        <f t="shared" si="311"/>
        <v>10</v>
      </c>
      <c r="CI166" s="55">
        <f t="shared" si="271"/>
        <v>8.9</v>
      </c>
      <c r="CJ166" s="55">
        <f>ROUND(IF('Indicator Data'!V169=0,0,IF(LOG('Indicator Data'!V169)&gt;CJ$195,10,IF(LOG('Indicator Data'!V169)&lt;CJ$194,0,10-(CJ$195-LOG('Indicator Data'!V169))/(CJ$195-CJ$194)*10))),1)</f>
        <v>6.8</v>
      </c>
      <c r="CK166" s="56">
        <f>IF('Indicator Data'!V169/'Indicator Data'!$CB169&gt;1,1,'Indicator Data'!V169/'Indicator Data'!$CB169)</f>
        <v>0.98095136872241573</v>
      </c>
      <c r="CL166" s="55">
        <f t="shared" si="312"/>
        <v>9.8000000000000007</v>
      </c>
      <c r="CM166" s="55">
        <f t="shared" si="272"/>
        <v>8.6999999999999993</v>
      </c>
      <c r="CN166" s="55">
        <f>ROUND(IF('Indicator Data'!W169=0,0,IF(LOG('Indicator Data'!W169)&gt;CN$195,10,IF(LOG('Indicator Data'!W169)&lt;CN$194,0,10-(CN$195-LOG('Indicator Data'!W169))/(CN$195-CN$194)*10))),1)</f>
        <v>6.8</v>
      </c>
      <c r="CO166" s="56">
        <f>'Indicator Data'!W169/'Indicator Data'!$CB169</f>
        <v>0.99926707929686998</v>
      </c>
      <c r="CP166" s="55">
        <f t="shared" si="313"/>
        <v>10</v>
      </c>
      <c r="CQ166" s="55">
        <f t="shared" si="273"/>
        <v>8.9</v>
      </c>
      <c r="CR166" s="55">
        <f t="shared" si="314"/>
        <v>7.9</v>
      </c>
      <c r="CS166" s="55">
        <f>IF('Indicator Data'!BR169="No data","x",ROUND(IF('Indicator Data'!BR169&gt;CS$195,0,IF('Indicator Data'!BR169&lt;CS$194,10,(CS$195-'Indicator Data'!BR169)/(CS$195-CS$194)*10)),1))</f>
        <v>1.7</v>
      </c>
      <c r="CT166" s="55">
        <f>IF('Indicator Data'!BS169="No data","x",ROUND(IF('Indicator Data'!BS169&gt;CT$195,0,IF('Indicator Data'!BS169&lt;CT$194,10,(CT$195-'Indicator Data'!BS169)/(CT$195-CT$194)*10)),1))</f>
        <v>0.8</v>
      </c>
      <c r="CU166" s="55">
        <f>IF('Indicator Data'!AC169="No data","x",ROUND(IF('Indicator Data'!AC169&gt;CU$195,0,IF('Indicator Data'!AC169&lt;CU$194,10,(CU$195-'Indicator Data'!AC169)/(CU$195-CU$194)*10)),1))</f>
        <v>3.2</v>
      </c>
      <c r="CV166" s="55">
        <f t="shared" si="315"/>
        <v>1.9</v>
      </c>
      <c r="CW166" s="55">
        <f>IF('Indicator Data'!X169="No data","x",ROUND(IF(LOG('Indicator Data'!X169)&gt;CW$195,10,IF(LOG('Indicator Data'!X169)&lt;CW$194,0,10-(CW$195-LOG('Indicator Data'!X169))/(CW$195-CW$194)*10)),1))</f>
        <v>1.9</v>
      </c>
      <c r="CX166" s="55">
        <f>IF('Indicator Data'!Y169="No data","x",ROUND(IF('Indicator Data'!Y169&gt;CX$195,10,IF('Indicator Data'!Y169&lt;CX$194,0,10-(CX$195-'Indicator Data'!Y169)/(CX$195-CX$194)*10)),1))</f>
        <v>2</v>
      </c>
      <c r="CY166" s="55">
        <f>IF('Indicator Data'!Z169="No data","x",ROUND(IF('Indicator Data'!Z169&gt;CY$195,10,IF('Indicator Data'!Z169&lt;CY$194,0,10-(CY$195-'Indicator Data'!Z169)/(CY$195-CY$194)*10)),1))</f>
        <v>6.6</v>
      </c>
      <c r="CZ166" s="55" t="str">
        <f>IF('Indicator Data'!AA169="No data","x",ROUND(IF('Indicator Data'!AA169&gt;CZ$195,10,IF('Indicator Data'!AA169&lt;CZ$194,0,10-(CZ$195-'Indicator Data'!AA169)/(CZ$195-CZ$194)*10)),1))</f>
        <v>x</v>
      </c>
      <c r="DA166" s="55">
        <f t="shared" si="274"/>
        <v>3.5</v>
      </c>
      <c r="DB166" s="55">
        <f t="shared" si="275"/>
        <v>3</v>
      </c>
      <c r="DC166" s="55">
        <f>IF('Indicator Data'!AF169="No data","x",ROUND(IF('Indicator Data'!AF169&gt;DC$195,10,IF('Indicator Data'!AF169&lt;DC$194,0,10-(DC$195-'Indicator Data'!AF169)/(DC$195-DC$194)*10)),1))</f>
        <v>0.7</v>
      </c>
      <c r="DD166" s="55">
        <f>IF('Indicator Data'!AG169="No data","x",ROUND(IF('Indicator Data'!AG169&gt;DD$195,10,IF('Indicator Data'!AG169&lt;DD$194,0,10-(DD$195-'Indicator Data'!AG169)/(DD$195-DD$194)*10)),1))</f>
        <v>2.7</v>
      </c>
      <c r="DE166" s="55">
        <f t="shared" si="276"/>
        <v>2.8</v>
      </c>
      <c r="DF166" s="55">
        <f>IF('Indicator Data'!AB169="No data","x",ROUND(IF('Indicator Data'!AB169&gt;DF$195,10,IF('Indicator Data'!AB169&lt;DF$194,0,10-(DF$195-'Indicator Data'!AB169)/(DF$195-DF$194)*10)),1))</f>
        <v>0.9</v>
      </c>
      <c r="DG166" s="55">
        <f t="shared" si="277"/>
        <v>1.7</v>
      </c>
      <c r="DH166" s="184">
        <f>IF('Indicator Data'!AD169="No data","x",'Indicator Data'!AD169/'Indicator Data'!$CA169)</f>
        <v>1.1696650801650604E-4</v>
      </c>
      <c r="DI166" s="55">
        <f t="shared" si="278"/>
        <v>8.8000000000000007</v>
      </c>
      <c r="DJ166" s="55">
        <f>IF('Indicator Data'!AE169="No data","x",ROUND(IF('Indicator Data'!AE169&gt;DJ$195,0,IF('Indicator Data'!AE169&lt;DJ$194,10,(DJ$195-'Indicator Data'!AE169)/(DJ$195-DJ$194)*10)),1))</f>
        <v>2</v>
      </c>
      <c r="DK166" s="55">
        <f t="shared" si="279"/>
        <v>5.4</v>
      </c>
      <c r="DL166" s="55">
        <f t="shared" si="280"/>
        <v>3.3</v>
      </c>
      <c r="DM166" s="57">
        <f t="shared" si="316"/>
        <v>5.2</v>
      </c>
      <c r="DN166" s="58">
        <f t="shared" si="317"/>
        <v>3.9</v>
      </c>
      <c r="DO166" s="55">
        <f>ROUND(IF('Indicator Data'!AH169=0,0,IF('Indicator Data'!AH169&gt;DO$195,10,IF('Indicator Data'!AH169&lt;DO$194,0,10-(DO$195-'Indicator Data'!AH169)/(DO$195-DO$194)*10))),1)</f>
        <v>0.2</v>
      </c>
      <c r="DP166" s="55">
        <f>ROUND(IF('Indicator Data'!AI169=0,0,IF(LOG('Indicator Data'!AI169)&gt;LOG(DP$195),10,IF(LOG('Indicator Data'!AI169)&lt;LOG(DP$194),0,10-(LOG(DP$195)-LOG('Indicator Data'!AI169))/(LOG(DP$195)-LOG(DP$194))*10))),1)</f>
        <v>0</v>
      </c>
      <c r="DQ166" s="57">
        <f t="shared" si="318"/>
        <v>0.1</v>
      </c>
      <c r="DR166" s="55">
        <f>'Indicator Data'!AJ169</f>
        <v>0</v>
      </c>
      <c r="DS166" s="55">
        <f>'Indicator Data'!AK169</f>
        <v>0</v>
      </c>
      <c r="DT166" s="57">
        <f t="shared" si="319"/>
        <v>0</v>
      </c>
      <c r="DU166" s="58">
        <f t="shared" si="320"/>
        <v>0.1</v>
      </c>
      <c r="DV166" s="15"/>
      <c r="DW166" s="103"/>
      <c r="DX166" s="4"/>
    </row>
    <row r="167" spans="1:128" x14ac:dyDescent="0.25">
      <c r="A167" s="122" t="str">
        <f>'Indicator Data'!A170</f>
        <v>Sweden</v>
      </c>
      <c r="B167" s="59" t="str">
        <f>'Indicator Data'!B170</f>
        <v>SWE</v>
      </c>
      <c r="C167" s="55">
        <f>ROUND(IF('Indicator Data'!C170=0,0.1,IF(LOG('Indicator Data'!C170)&gt;C$195,10,IF(LOG('Indicator Data'!C170)&lt;C$194,0,10-(C$195-LOG('Indicator Data'!C170))/(C$195-C$194)*10))),1)</f>
        <v>0.1</v>
      </c>
      <c r="D167" s="55">
        <f>ROUND(IF('Indicator Data'!D170=0,0.1,IF(LOG('Indicator Data'!D170)&gt;D$195,10,IF(LOG('Indicator Data'!D170)&lt;D$194,0,10-(D$195-LOG('Indicator Data'!D170))/(D$195-D$194)*10))),1)</f>
        <v>0.1</v>
      </c>
      <c r="E167" s="55">
        <f t="shared" si="281"/>
        <v>0.1</v>
      </c>
      <c r="F167" s="55">
        <f>IF('Indicator Data'!E170="No data",0.1,(ROUND(IF('Indicator Data'!E170=0,0,IF(LOG('Indicator Data'!E170)&gt;F$195,10,IF(LOG('Indicator Data'!E170)&lt;F$194,0,10-(F$195-LOG('Indicator Data'!E170))/(F$195-F$194)*10))),1)))</f>
        <v>5.0999999999999996</v>
      </c>
      <c r="G167" s="55">
        <f>ROUND(IF('Indicator Data'!F170=0,0,IF(LOG('Indicator Data'!F170)&gt;G$195,10,IF(LOG('Indicator Data'!F170)&lt;G$194,0,10-(G$195-LOG('Indicator Data'!F170))/(G$195-G$194)*10))),1)</f>
        <v>0</v>
      </c>
      <c r="H167" s="55">
        <f>ROUND(IF('Indicator Data'!G170=0,0,IF(LOG('Indicator Data'!G170)&gt;H$195,10,IF(LOG('Indicator Data'!G170)&lt;H$194,0,10-(H$195-LOG('Indicator Data'!G170))/(H$195-H$194)*10))),1)</f>
        <v>0</v>
      </c>
      <c r="I167" s="55">
        <f>ROUND(IF('Indicator Data'!H170=0,0,IF(LOG('Indicator Data'!H170)&gt;I$195,10,IF(LOG('Indicator Data'!H170)&lt;I$194,0,10-(I$195-LOG('Indicator Data'!H170))/(I$195-I$194)*10))),1)</f>
        <v>0</v>
      </c>
      <c r="J167" s="55">
        <f t="shared" si="282"/>
        <v>0</v>
      </c>
      <c r="K167" s="55">
        <f>ROUND(IF('Indicator Data'!I170=0,0,IF(LOG('Indicator Data'!I170)&gt;K$195,10,IF(LOG('Indicator Data'!I170)&lt;K$194,0,10-(K$195-LOG('Indicator Data'!I170))/(K$195-K$194)*10))),1)</f>
        <v>0</v>
      </c>
      <c r="L167" s="55">
        <f t="shared" si="283"/>
        <v>0</v>
      </c>
      <c r="M167" s="55">
        <f>ROUND(IF('Indicator Data'!J170=0,0,IF(LOG('Indicator Data'!J170)&gt;M$195,10,IF(LOG('Indicator Data'!J170)&lt;M$194,0,10-(M$195-LOG('Indicator Data'!J170))/(M$195-M$194)*10))),1)</f>
        <v>0</v>
      </c>
      <c r="N167" s="56">
        <f>'Indicator Data'!C170/'Indicator Data'!$CB170</f>
        <v>0</v>
      </c>
      <c r="O167" s="56">
        <f>'Indicator Data'!D170/'Indicator Data'!$CB170</f>
        <v>0</v>
      </c>
      <c r="P167" s="56">
        <f>IF(F167=0.1,"x",'Indicator Data'!E170/'Indicator Data'!$CB170)</f>
        <v>1.1560469515250044E-3</v>
      </c>
      <c r="Q167" s="56">
        <f>'Indicator Data'!F170/'Indicator Data'!$CB170</f>
        <v>0</v>
      </c>
      <c r="R167" s="56">
        <f>'Indicator Data'!G170/'Indicator Data'!$CB170</f>
        <v>0</v>
      </c>
      <c r="S167" s="56">
        <f>'Indicator Data'!H170/'Indicator Data'!$CB170</f>
        <v>0</v>
      </c>
      <c r="T167" s="56">
        <f>'Indicator Data'!I170/'Indicator Data'!$CB170</f>
        <v>0</v>
      </c>
      <c r="U167" s="56">
        <f>'Indicator Data'!J170/'Indicator Data'!$CB170</f>
        <v>0</v>
      </c>
      <c r="V167" s="55">
        <f t="shared" si="284"/>
        <v>0</v>
      </c>
      <c r="W167" s="55">
        <f t="shared" si="285"/>
        <v>0</v>
      </c>
      <c r="X167" s="55">
        <f t="shared" si="286"/>
        <v>0</v>
      </c>
      <c r="Y167" s="55">
        <f t="shared" si="287"/>
        <v>0.8</v>
      </c>
      <c r="Z167" s="55">
        <f t="shared" si="288"/>
        <v>0</v>
      </c>
      <c r="AA167" s="55">
        <f t="shared" si="289"/>
        <v>0</v>
      </c>
      <c r="AB167" s="55">
        <f t="shared" si="290"/>
        <v>0</v>
      </c>
      <c r="AC167" s="55">
        <f t="shared" si="291"/>
        <v>0</v>
      </c>
      <c r="AD167" s="55">
        <f t="shared" si="292"/>
        <v>0</v>
      </c>
      <c r="AE167" s="55">
        <f t="shared" si="293"/>
        <v>0</v>
      </c>
      <c r="AF167" s="55">
        <f t="shared" si="294"/>
        <v>0</v>
      </c>
      <c r="AG167" s="55">
        <f>ROUND(IF('Indicator Data'!K170=0,0,IF('Indicator Data'!K170&gt;AG$195,10,IF('Indicator Data'!K170&lt;AG$194,0,10-(AG$195-'Indicator Data'!K170)/(AG$195-AG$194)*10))),1)</f>
        <v>0</v>
      </c>
      <c r="AH167" s="55">
        <f t="shared" si="295"/>
        <v>0.1</v>
      </c>
      <c r="AI167" s="55">
        <f t="shared" si="296"/>
        <v>0.1</v>
      </c>
      <c r="AJ167" s="55">
        <f t="shared" si="297"/>
        <v>0</v>
      </c>
      <c r="AK167" s="55">
        <f t="shared" si="298"/>
        <v>0</v>
      </c>
      <c r="AL167" s="55">
        <f t="shared" si="299"/>
        <v>0</v>
      </c>
      <c r="AM167" s="55">
        <f t="shared" si="300"/>
        <v>0</v>
      </c>
      <c r="AN167" s="55">
        <f t="shared" si="301"/>
        <v>0</v>
      </c>
      <c r="AO167" s="183">
        <f t="shared" si="302"/>
        <v>0.1</v>
      </c>
      <c r="AP167" s="183">
        <f t="shared" si="255"/>
        <v>3.2</v>
      </c>
      <c r="AQ167" s="183">
        <f t="shared" si="303"/>
        <v>0</v>
      </c>
      <c r="AR167" s="183">
        <f t="shared" si="304"/>
        <v>0</v>
      </c>
      <c r="AS167" s="55">
        <f t="shared" si="305"/>
        <v>0</v>
      </c>
      <c r="AT167" s="55">
        <f>IF('Indicator Data'!L170="No data","x",IF('Indicator Data'!CC170&lt;1000,"x",ROUND((IF('Indicator Data'!L170&gt;AT$195,10,IF('Indicator Data'!L170&lt;AT$194,0,10-(AT$195-'Indicator Data'!L170)/(AT$195-AT$194)*10))),1)))</f>
        <v>3</v>
      </c>
      <c r="AU167" s="183">
        <f t="shared" si="306"/>
        <v>1.5</v>
      </c>
      <c r="AV167" s="55">
        <f>IF('Indicator Data'!M170="No data","x",ROUND(IF('Indicator Data'!M170=0,0,IF(LOG('Indicator Data'!M170)&gt;AV$195,10,IF(LOG('Indicator Data'!M170)&lt;AV$194,0,10-(AV$195-LOG('Indicator Data'!M170))/(AV$195-AV$194)*10))),1))</f>
        <v>0</v>
      </c>
      <c r="AW167" s="56">
        <f>IF(AV167="x","x",'Indicator Data'!M170/'Indicator Data'!$CB170)</f>
        <v>0</v>
      </c>
      <c r="AX167" s="55">
        <f t="shared" si="256"/>
        <v>0</v>
      </c>
      <c r="AY167" s="55">
        <f t="shared" si="257"/>
        <v>0</v>
      </c>
      <c r="AZ167" s="55" t="str">
        <f>IF('Indicator Data'!N170="No data","x",ROUND(IF('Indicator Data'!N170=0,0,IF(LOG('Indicator Data'!N170)&gt;AZ$195,10,IF(LOG('Indicator Data'!N170)&lt;AZ$194,0,10-(AZ$195-LOG('Indicator Data'!N170))/(AZ$195-AZ$194)*10))),1))</f>
        <v>x</v>
      </c>
      <c r="BA167" s="56" t="str">
        <f>IF(AZ167="x","x",'Indicator Data'!N170/'Indicator Data'!$CB170)</f>
        <v>x</v>
      </c>
      <c r="BB167" s="55" t="str">
        <f t="shared" si="258"/>
        <v>x</v>
      </c>
      <c r="BC167" s="55" t="str">
        <f t="shared" si="259"/>
        <v>x</v>
      </c>
      <c r="BD167" s="55" t="str">
        <f>IF('Indicator Data'!O170="No data","x",ROUND(IF('Indicator Data'!O170=0,0,IF(LOG('Indicator Data'!O170)&gt;BD$195,10,IF(LOG('Indicator Data'!O170)&lt;BD$194,0,10-(BD$195-LOG('Indicator Data'!O170))/(BD$195-BD$194)*10))),1))</f>
        <v>x</v>
      </c>
      <c r="BE167" s="56" t="str">
        <f>IF(BD167="x","x",'Indicator Data'!O170/'Indicator Data'!$CB170)</f>
        <v>x</v>
      </c>
      <c r="BF167" s="55" t="str">
        <f t="shared" si="260"/>
        <v>x</v>
      </c>
      <c r="BG167" s="55" t="str">
        <f t="shared" si="261"/>
        <v>x</v>
      </c>
      <c r="BH167" s="55" t="str">
        <f>IF('Indicator Data'!P170="No data","x",ROUND(IF('Indicator Data'!P170=0,0,IF(LOG('Indicator Data'!P170)&gt;BH$195,10,IF(LOG('Indicator Data'!P170)&lt;BH$194,0,10-(BH$195-LOG('Indicator Data'!P170))/(BH$195-BH$194)*10))),1))</f>
        <v>x</v>
      </c>
      <c r="BI167" s="56" t="str">
        <f>IF(BH167="x","x",'Indicator Data'!P170/'Indicator Data'!$CB170)</f>
        <v>x</v>
      </c>
      <c r="BJ167" s="55" t="str">
        <f t="shared" si="262"/>
        <v>x</v>
      </c>
      <c r="BK167" s="55" t="str">
        <f t="shared" si="263"/>
        <v>x</v>
      </c>
      <c r="BL167" s="55">
        <f t="shared" si="264"/>
        <v>0</v>
      </c>
      <c r="BM167" s="55">
        <f>ROUND(IF('Indicator Data'!Q170=0,0,IF(LOG('Indicator Data'!Q170)&gt;BM$195,10,IF(LOG('Indicator Data'!Q170)&lt;BM$194,0,10-(BM$195-LOG('Indicator Data'!Q170))/(BM$195-BM$194)*10))),1)</f>
        <v>0</v>
      </c>
      <c r="BN167" s="55">
        <f>ROUND(IF('Indicator Data'!R170=0,0,IF(LOG('Indicator Data'!R170)&gt;BN$195,10,IF(LOG('Indicator Data'!R170)&lt;BN$194,0,10-(BN$195-LOG('Indicator Data'!R170))/(BN$195-BN$194)*10))),1)</f>
        <v>0</v>
      </c>
      <c r="BO167" s="55">
        <f t="shared" si="265"/>
        <v>0</v>
      </c>
      <c r="BP167" s="56">
        <f>'Indicator Data'!Q170/'Indicator Data'!$CB170</f>
        <v>0</v>
      </c>
      <c r="BQ167" s="56">
        <f>'Indicator Data'!R170/'Indicator Data'!$CB170</f>
        <v>0</v>
      </c>
      <c r="BR167" s="55">
        <f t="shared" si="307"/>
        <v>0</v>
      </c>
      <c r="BS167" s="55">
        <f t="shared" si="308"/>
        <v>0</v>
      </c>
      <c r="BT167" s="55">
        <f t="shared" si="242"/>
        <v>0</v>
      </c>
      <c r="BU167" s="55">
        <f t="shared" si="266"/>
        <v>0</v>
      </c>
      <c r="BV167" s="55">
        <f>ROUND(IF('Indicator Data'!S170=0,0,IF(LOG('Indicator Data'!S170)&gt;BV$195,10,IF(LOG('Indicator Data'!S170)&lt;BV$194,0,10-(BV$195-LOG('Indicator Data'!S170))/(BV$195-BV$194)*10))),1)</f>
        <v>0</v>
      </c>
      <c r="BW167" s="55">
        <f>ROUND(IF('Indicator Data'!T170=0,0,IF(LOG('Indicator Data'!T170)&gt;BW$195,10,IF(LOG('Indicator Data'!T170)&lt;BW$194,0,10-(BW$195-LOG('Indicator Data'!T170))/(BW$195-BW$194)*10))),1)</f>
        <v>0</v>
      </c>
      <c r="BX167" s="55">
        <f t="shared" si="267"/>
        <v>0</v>
      </c>
      <c r="BY167" s="56">
        <f>'Indicator Data'!S170/'Indicator Data'!$CB170</f>
        <v>0</v>
      </c>
      <c r="BZ167" s="56">
        <f>'Indicator Data'!T170/'Indicator Data'!$CB170</f>
        <v>0</v>
      </c>
      <c r="CA167" s="55">
        <f t="shared" si="309"/>
        <v>0</v>
      </c>
      <c r="CB167" s="55">
        <f t="shared" si="310"/>
        <v>0</v>
      </c>
      <c r="CC167" s="55">
        <f t="shared" si="268"/>
        <v>0</v>
      </c>
      <c r="CD167" s="55">
        <f t="shared" si="269"/>
        <v>0</v>
      </c>
      <c r="CE167" s="55">
        <f t="shared" si="270"/>
        <v>0</v>
      </c>
      <c r="CF167" s="55">
        <f>ROUND(IF('Indicator Data'!U170=0,0,IF(LOG('Indicator Data'!U170)&gt;CF$195,10,IF(LOG('Indicator Data'!U170)&lt;CF$194,0,10-(CF$195-LOG('Indicator Data'!U170))/(CF$195-CF$194)*10))),1)</f>
        <v>0</v>
      </c>
      <c r="CG167" s="56">
        <f>'Indicator Data'!U170/'Indicator Data'!$CB170</f>
        <v>0</v>
      </c>
      <c r="CH167" s="55">
        <f t="shared" si="311"/>
        <v>0</v>
      </c>
      <c r="CI167" s="55">
        <f t="shared" si="271"/>
        <v>0</v>
      </c>
      <c r="CJ167" s="55">
        <f>ROUND(IF('Indicator Data'!V170=0,0,IF(LOG('Indicator Data'!V170)&gt;CJ$195,10,IF(LOG('Indicator Data'!V170)&lt;CJ$194,0,10-(CJ$195-LOG('Indicator Data'!V170))/(CJ$195-CJ$194)*10))),1)</f>
        <v>0</v>
      </c>
      <c r="CK167" s="56">
        <f>IF('Indicator Data'!V170/'Indicator Data'!$CB170&gt;1,1,'Indicator Data'!V170/'Indicator Data'!$CB170)</f>
        <v>0</v>
      </c>
      <c r="CL167" s="55">
        <f t="shared" si="312"/>
        <v>0</v>
      </c>
      <c r="CM167" s="55">
        <f t="shared" si="272"/>
        <v>0</v>
      </c>
      <c r="CN167" s="55">
        <f>ROUND(IF('Indicator Data'!W170=0,0,IF(LOG('Indicator Data'!W170)&gt;CN$195,10,IF(LOG('Indicator Data'!W170)&lt;CN$194,0,10-(CN$195-LOG('Indicator Data'!W170))/(CN$195-CN$194)*10))),1)</f>
        <v>0</v>
      </c>
      <c r="CO167" s="56">
        <f>'Indicator Data'!W170/'Indicator Data'!$CB170</f>
        <v>0</v>
      </c>
      <c r="CP167" s="55">
        <f t="shared" si="313"/>
        <v>0</v>
      </c>
      <c r="CQ167" s="55">
        <f t="shared" si="273"/>
        <v>0</v>
      </c>
      <c r="CR167" s="55">
        <f t="shared" si="314"/>
        <v>0</v>
      </c>
      <c r="CS167" s="55">
        <f>IF('Indicator Data'!BR170="No data","x",ROUND(IF('Indicator Data'!BR170&gt;CS$195,0,IF('Indicator Data'!BR170&lt;CS$194,10,(CS$195-'Indicator Data'!BR170)/(CS$195-CS$194)*10)),1))</f>
        <v>0.1</v>
      </c>
      <c r="CT167" s="55">
        <f>IF('Indicator Data'!BS170="No data","x",ROUND(IF('Indicator Data'!BS170&gt;CT$195,0,IF('Indicator Data'!BS170&lt;CT$194,10,(CT$195-'Indicator Data'!BS170)/(CT$195-CT$194)*10)),1))</f>
        <v>0</v>
      </c>
      <c r="CU167" s="55" t="str">
        <f>IF('Indicator Data'!AC170="No data","x",ROUND(IF('Indicator Data'!AC170&gt;CU$195,0,IF('Indicator Data'!AC170&lt;CU$194,10,(CU$195-'Indicator Data'!AC170)/(CU$195-CU$194)*10)),1))</f>
        <v>x</v>
      </c>
      <c r="CV167" s="55">
        <f t="shared" si="315"/>
        <v>0.1</v>
      </c>
      <c r="CW167" s="55">
        <f>IF('Indicator Data'!X170="No data","x",ROUND(IF(LOG('Indicator Data'!X170)&gt;CW$195,10,IF(LOG('Indicator Data'!X170)&lt;CW$194,0,10-(CW$195-LOG('Indicator Data'!X170))/(CW$195-CW$194)*10)),1))</f>
        <v>4.7</v>
      </c>
      <c r="CX167" s="55">
        <f>IF('Indicator Data'!Y170="No data","x",ROUND(IF('Indicator Data'!Y170&gt;CX$195,10,IF('Indicator Data'!Y170&lt;CX$194,0,10-(CX$195-'Indicator Data'!Y170)/(CX$195-CX$194)*10)),1))</f>
        <v>3.1</v>
      </c>
      <c r="CY167" s="55">
        <f>IF('Indicator Data'!Z170="No data","x",ROUND(IF('Indicator Data'!Z170&gt;CY$195,10,IF('Indicator Data'!Z170&lt;CY$194,0,10-(CY$195-'Indicator Data'!Z170)/(CY$195-CY$194)*10)),1))</f>
        <v>8.6999999999999993</v>
      </c>
      <c r="CZ167" s="55" t="str">
        <f>IF('Indicator Data'!AA170="No data","x",ROUND(IF('Indicator Data'!AA170&gt;CZ$195,10,IF('Indicator Data'!AA170&lt;CZ$194,0,10-(CZ$195-'Indicator Data'!AA170)/(CZ$195-CZ$194)*10)),1))</f>
        <v>x</v>
      </c>
      <c r="DA167" s="55">
        <f t="shared" si="274"/>
        <v>5.5</v>
      </c>
      <c r="DB167" s="55">
        <f t="shared" si="275"/>
        <v>3.7</v>
      </c>
      <c r="DC167" s="55">
        <f>IF('Indicator Data'!AF170="No data","x",ROUND(IF('Indicator Data'!AF170&gt;DC$195,10,IF('Indicator Data'!AF170&lt;DC$194,0,10-(DC$195-'Indicator Data'!AF170)/(DC$195-DC$194)*10)),1))</f>
        <v>0</v>
      </c>
      <c r="DD167" s="55">
        <f>IF('Indicator Data'!AG170="No data","x",ROUND(IF('Indicator Data'!AG170&gt;DD$195,10,IF('Indicator Data'!AG170&lt;DD$194,0,10-(DD$195-'Indicator Data'!AG170)/(DD$195-DD$194)*10)),1))</f>
        <v>0.6</v>
      </c>
      <c r="DE167" s="55">
        <f t="shared" si="276"/>
        <v>3.4</v>
      </c>
      <c r="DF167" s="55">
        <f>IF('Indicator Data'!AB170="No data","x",ROUND(IF('Indicator Data'!AB170&gt;DF$195,10,IF('Indicator Data'!AB170&lt;DF$194,0,10-(DF$195-'Indicator Data'!AB170)/(DF$195-DF$194)*10)),1))</f>
        <v>0</v>
      </c>
      <c r="DG167" s="55">
        <f t="shared" si="277"/>
        <v>0</v>
      </c>
      <c r="DH167" s="184">
        <f>IF('Indicator Data'!AD170="No data","x",'Indicator Data'!AD170/'Indicator Data'!$CA170)</f>
        <v>4.1200068829522484E-4</v>
      </c>
      <c r="DI167" s="55">
        <f t="shared" si="278"/>
        <v>5.9</v>
      </c>
      <c r="DJ167" s="55">
        <f>IF('Indicator Data'!AE170="No data","x",ROUND(IF('Indicator Data'!AE170&gt;DJ$195,0,IF('Indicator Data'!AE170&lt;DJ$194,10,(DJ$195-'Indicator Data'!AE170)/(DJ$195-DJ$194)*10)),1))</f>
        <v>2</v>
      </c>
      <c r="DK167" s="55">
        <f t="shared" si="279"/>
        <v>4</v>
      </c>
      <c r="DL167" s="55">
        <f t="shared" si="280"/>
        <v>2.5</v>
      </c>
      <c r="DM167" s="57">
        <f t="shared" si="316"/>
        <v>1.7</v>
      </c>
      <c r="DN167" s="58">
        <f t="shared" si="317"/>
        <v>1.2</v>
      </c>
      <c r="DO167" s="55">
        <f>ROUND(IF('Indicator Data'!AH170=0,0,IF('Indicator Data'!AH170&gt;DO$195,10,IF('Indicator Data'!AH170&lt;DO$194,0,10-(DO$195-'Indicator Data'!AH170)/(DO$195-DO$194)*10))),1)</f>
        <v>0.1</v>
      </c>
      <c r="DP167" s="55">
        <f>ROUND(IF('Indicator Data'!AI170=0,0,IF(LOG('Indicator Data'!AI170)&gt;LOG(DP$195),10,IF(LOG('Indicator Data'!AI170)&lt;LOG(DP$194),0,10-(LOG(DP$195)-LOG('Indicator Data'!AI170))/(LOG(DP$195)-LOG(DP$194))*10))),1)</f>
        <v>0</v>
      </c>
      <c r="DQ167" s="57">
        <f t="shared" si="318"/>
        <v>0.1</v>
      </c>
      <c r="DR167" s="55">
        <f>'Indicator Data'!AJ170</f>
        <v>0</v>
      </c>
      <c r="DS167" s="55">
        <f>'Indicator Data'!AK170</f>
        <v>0</v>
      </c>
      <c r="DT167" s="57">
        <f t="shared" si="319"/>
        <v>0</v>
      </c>
      <c r="DU167" s="58">
        <f t="shared" si="320"/>
        <v>0.1</v>
      </c>
      <c r="DV167" s="15"/>
      <c r="DW167" s="103"/>
      <c r="DX167" s="4"/>
    </row>
    <row r="168" spans="1:128" x14ac:dyDescent="0.25">
      <c r="A168" s="122" t="str">
        <f>'Indicator Data'!A171</f>
        <v>Switzerland</v>
      </c>
      <c r="B168" s="59" t="str">
        <f>'Indicator Data'!B171</f>
        <v>CHE</v>
      </c>
      <c r="C168" s="55">
        <f>ROUND(IF('Indicator Data'!C171=0,0.1,IF(LOG('Indicator Data'!C171)&gt;C$195,10,IF(LOG('Indicator Data'!C171)&lt;C$194,0,10-(C$195-LOG('Indicator Data'!C171))/(C$195-C$194)*10))),1)</f>
        <v>7.8</v>
      </c>
      <c r="D168" s="55">
        <f>ROUND(IF('Indicator Data'!D171=0,0.1,IF(LOG('Indicator Data'!D171)&gt;D$195,10,IF(LOG('Indicator Data'!D171)&lt;D$194,0,10-(D$195-LOG('Indicator Data'!D171))/(D$195-D$194)*10))),1)</f>
        <v>0.1</v>
      </c>
      <c r="E168" s="55">
        <f t="shared" si="281"/>
        <v>5.0999999999999996</v>
      </c>
      <c r="F168" s="55">
        <f>IF('Indicator Data'!E171="No data",0.1,(ROUND(IF('Indicator Data'!E171=0,0,IF(LOG('Indicator Data'!E171)&gt;F$195,10,IF(LOG('Indicator Data'!E171)&lt;F$194,0,10-(F$195-LOG('Indicator Data'!E171))/(F$195-F$194)*10))),1)))</f>
        <v>6</v>
      </c>
      <c r="G168" s="55">
        <f>ROUND(IF('Indicator Data'!F171=0,0,IF(LOG('Indicator Data'!F171)&gt;G$195,10,IF(LOG('Indicator Data'!F171)&lt;G$194,0,10-(G$195-LOG('Indicator Data'!F171))/(G$195-G$194)*10))),1)</f>
        <v>0</v>
      </c>
      <c r="H168" s="55">
        <f>ROUND(IF('Indicator Data'!G171=0,0,IF(LOG('Indicator Data'!G171)&gt;H$195,10,IF(LOG('Indicator Data'!G171)&lt;H$194,0,10-(H$195-LOG('Indicator Data'!G171))/(H$195-H$194)*10))),1)</f>
        <v>0</v>
      </c>
      <c r="I168" s="55">
        <f>ROUND(IF('Indicator Data'!H171=0,0,IF(LOG('Indicator Data'!H171)&gt;I$195,10,IF(LOG('Indicator Data'!H171)&lt;I$194,0,10-(I$195-LOG('Indicator Data'!H171))/(I$195-I$194)*10))),1)</f>
        <v>0</v>
      </c>
      <c r="J168" s="55">
        <f t="shared" si="282"/>
        <v>0</v>
      </c>
      <c r="K168" s="55">
        <f>ROUND(IF('Indicator Data'!I171=0,0,IF(LOG('Indicator Data'!I171)&gt;K$195,10,IF(LOG('Indicator Data'!I171)&lt;K$194,0,10-(K$195-LOG('Indicator Data'!I171))/(K$195-K$194)*10))),1)</f>
        <v>0</v>
      </c>
      <c r="L168" s="55">
        <f t="shared" si="283"/>
        <v>0</v>
      </c>
      <c r="M168" s="55">
        <f>ROUND(IF('Indicator Data'!J171=0,0,IF(LOG('Indicator Data'!J171)&gt;M$195,10,IF(LOG('Indicator Data'!J171)&lt;M$194,0,10-(M$195-LOG('Indicator Data'!J171))/(M$195-M$194)*10))),1)</f>
        <v>0</v>
      </c>
      <c r="N168" s="56">
        <f>'Indicator Data'!C171/'Indicator Data'!$CB171</f>
        <v>1.5337621157391578E-3</v>
      </c>
      <c r="O168" s="56">
        <f>'Indicator Data'!D171/'Indicator Data'!$CB171</f>
        <v>0</v>
      </c>
      <c r="P168" s="56">
        <f>IF(F168=0.1,"x",'Indicator Data'!E171/'Indicator Data'!$CB171)</f>
        <v>3.1582318894225808E-3</v>
      </c>
      <c r="Q168" s="56">
        <f>'Indicator Data'!F171/'Indicator Data'!$CB171</f>
        <v>0</v>
      </c>
      <c r="R168" s="56">
        <f>'Indicator Data'!G171/'Indicator Data'!$CB171</f>
        <v>0</v>
      </c>
      <c r="S168" s="56">
        <f>'Indicator Data'!H171/'Indicator Data'!$CB171</f>
        <v>0</v>
      </c>
      <c r="T168" s="56">
        <f>'Indicator Data'!I171/'Indicator Data'!$CB171</f>
        <v>0</v>
      </c>
      <c r="U168" s="56">
        <f>'Indicator Data'!J171/'Indicator Data'!$CB171</f>
        <v>0</v>
      </c>
      <c r="V168" s="55">
        <f t="shared" si="284"/>
        <v>7.7</v>
      </c>
      <c r="W168" s="55">
        <f t="shared" si="285"/>
        <v>0</v>
      </c>
      <c r="X168" s="55">
        <f t="shared" si="286"/>
        <v>5</v>
      </c>
      <c r="Y168" s="55">
        <f t="shared" si="287"/>
        <v>2.1</v>
      </c>
      <c r="Z168" s="55">
        <f t="shared" si="288"/>
        <v>0</v>
      </c>
      <c r="AA168" s="55">
        <f t="shared" si="289"/>
        <v>0</v>
      </c>
      <c r="AB168" s="55">
        <f t="shared" si="290"/>
        <v>0</v>
      </c>
      <c r="AC168" s="55">
        <f t="shared" si="291"/>
        <v>0</v>
      </c>
      <c r="AD168" s="55">
        <f t="shared" si="292"/>
        <v>0</v>
      </c>
      <c r="AE168" s="55">
        <f t="shared" si="293"/>
        <v>0</v>
      </c>
      <c r="AF168" s="55">
        <f t="shared" si="294"/>
        <v>0</v>
      </c>
      <c r="AG168" s="55">
        <f>ROUND(IF('Indicator Data'!K171=0,0,IF('Indicator Data'!K171&gt;AG$195,10,IF('Indicator Data'!K171&lt;AG$194,0,10-(AG$195-'Indicator Data'!K171)/(AG$195-AG$194)*10))),1)</f>
        <v>0</v>
      </c>
      <c r="AH168" s="55">
        <f t="shared" si="295"/>
        <v>7.8</v>
      </c>
      <c r="AI168" s="55">
        <f t="shared" si="296"/>
        <v>0.1</v>
      </c>
      <c r="AJ168" s="55">
        <f t="shared" si="297"/>
        <v>0</v>
      </c>
      <c r="AK168" s="55">
        <f t="shared" si="298"/>
        <v>0</v>
      </c>
      <c r="AL168" s="55">
        <f t="shared" si="299"/>
        <v>0</v>
      </c>
      <c r="AM168" s="55">
        <f t="shared" si="300"/>
        <v>0</v>
      </c>
      <c r="AN168" s="55">
        <f t="shared" si="301"/>
        <v>0</v>
      </c>
      <c r="AO168" s="183">
        <f t="shared" si="302"/>
        <v>5.0999999999999996</v>
      </c>
      <c r="AP168" s="183">
        <f t="shared" si="255"/>
        <v>4.3</v>
      </c>
      <c r="AQ168" s="183">
        <f t="shared" si="303"/>
        <v>0</v>
      </c>
      <c r="AR168" s="183">
        <f t="shared" si="304"/>
        <v>0</v>
      </c>
      <c r="AS168" s="55">
        <f t="shared" si="305"/>
        <v>0</v>
      </c>
      <c r="AT168" s="55">
        <f>IF('Indicator Data'!L171="No data","x",IF('Indicator Data'!CC171&lt;1000,"x",ROUND((IF('Indicator Data'!L171&gt;AT$195,10,IF('Indicator Data'!L171&lt;AT$194,0,10-(AT$195-'Indicator Data'!L171)/(AT$195-AT$194)*10))),1)))</f>
        <v>1</v>
      </c>
      <c r="AU168" s="183">
        <f t="shared" si="306"/>
        <v>0.5</v>
      </c>
      <c r="AV168" s="55">
        <f>IF('Indicator Data'!M171="No data","x",ROUND(IF('Indicator Data'!M171=0,0,IF(LOG('Indicator Data'!M171)&gt;AV$195,10,IF(LOG('Indicator Data'!M171)&lt;AV$194,0,10-(AV$195-LOG('Indicator Data'!M171))/(AV$195-AV$194)*10))),1))</f>
        <v>0</v>
      </c>
      <c r="AW168" s="56">
        <f>IF(AV168="x","x",'Indicator Data'!M171/'Indicator Data'!$CB171)</f>
        <v>0</v>
      </c>
      <c r="AX168" s="55">
        <f t="shared" si="256"/>
        <v>0</v>
      </c>
      <c r="AY168" s="55">
        <f t="shared" si="257"/>
        <v>0</v>
      </c>
      <c r="AZ168" s="55" t="str">
        <f>IF('Indicator Data'!N171="No data","x",ROUND(IF('Indicator Data'!N171=0,0,IF(LOG('Indicator Data'!N171)&gt;AZ$195,10,IF(LOG('Indicator Data'!N171)&lt;AZ$194,0,10-(AZ$195-LOG('Indicator Data'!N171))/(AZ$195-AZ$194)*10))),1))</f>
        <v>x</v>
      </c>
      <c r="BA168" s="56" t="str">
        <f>IF(AZ168="x","x",'Indicator Data'!N171/'Indicator Data'!$CB171)</f>
        <v>x</v>
      </c>
      <c r="BB168" s="55" t="str">
        <f t="shared" si="258"/>
        <v>x</v>
      </c>
      <c r="BC168" s="55" t="str">
        <f t="shared" si="259"/>
        <v>x</v>
      </c>
      <c r="BD168" s="55" t="str">
        <f>IF('Indicator Data'!O171="No data","x",ROUND(IF('Indicator Data'!O171=0,0,IF(LOG('Indicator Data'!O171)&gt;BD$195,10,IF(LOG('Indicator Data'!O171)&lt;BD$194,0,10-(BD$195-LOG('Indicator Data'!O171))/(BD$195-BD$194)*10))),1))</f>
        <v>x</v>
      </c>
      <c r="BE168" s="56" t="str">
        <f>IF(BD168="x","x",'Indicator Data'!O171/'Indicator Data'!$CB171)</f>
        <v>x</v>
      </c>
      <c r="BF168" s="55" t="str">
        <f t="shared" si="260"/>
        <v>x</v>
      </c>
      <c r="BG168" s="55" t="str">
        <f t="shared" si="261"/>
        <v>x</v>
      </c>
      <c r="BH168" s="55" t="str">
        <f>IF('Indicator Data'!P171="No data","x",ROUND(IF('Indicator Data'!P171=0,0,IF(LOG('Indicator Data'!P171)&gt;BH$195,10,IF(LOG('Indicator Data'!P171)&lt;BH$194,0,10-(BH$195-LOG('Indicator Data'!P171))/(BH$195-BH$194)*10))),1))</f>
        <v>x</v>
      </c>
      <c r="BI168" s="56" t="str">
        <f>IF(BH168="x","x",'Indicator Data'!P171/'Indicator Data'!$CB171)</f>
        <v>x</v>
      </c>
      <c r="BJ168" s="55" t="str">
        <f t="shared" si="262"/>
        <v>x</v>
      </c>
      <c r="BK168" s="55" t="str">
        <f t="shared" si="263"/>
        <v>x</v>
      </c>
      <c r="BL168" s="55">
        <f t="shared" si="264"/>
        <v>0</v>
      </c>
      <c r="BM168" s="55">
        <f>ROUND(IF('Indicator Data'!Q171=0,0,IF(LOG('Indicator Data'!Q171)&gt;BM$195,10,IF(LOG('Indicator Data'!Q171)&lt;BM$194,0,10-(BM$195-LOG('Indicator Data'!Q171))/(BM$195-BM$194)*10))),1)</f>
        <v>0</v>
      </c>
      <c r="BN168" s="55">
        <f>ROUND(IF('Indicator Data'!R171=0,0,IF(LOG('Indicator Data'!R171)&gt;BN$195,10,IF(LOG('Indicator Data'!R171)&lt;BN$194,0,10-(BN$195-LOG('Indicator Data'!R171))/(BN$195-BN$194)*10))),1)</f>
        <v>0</v>
      </c>
      <c r="BO168" s="55">
        <f t="shared" si="265"/>
        <v>0</v>
      </c>
      <c r="BP168" s="56">
        <f>'Indicator Data'!Q171/'Indicator Data'!$CB171</f>
        <v>0</v>
      </c>
      <c r="BQ168" s="56">
        <f>'Indicator Data'!R171/'Indicator Data'!$CB171</f>
        <v>0</v>
      </c>
      <c r="BR168" s="55">
        <f t="shared" si="307"/>
        <v>0</v>
      </c>
      <c r="BS168" s="55">
        <f t="shared" si="308"/>
        <v>0</v>
      </c>
      <c r="BT168" s="55">
        <f t="shared" si="242"/>
        <v>0</v>
      </c>
      <c r="BU168" s="55">
        <f t="shared" si="266"/>
        <v>0</v>
      </c>
      <c r="BV168" s="55">
        <f>ROUND(IF('Indicator Data'!S171=0,0,IF(LOG('Indicator Data'!S171)&gt;BV$195,10,IF(LOG('Indicator Data'!S171)&lt;BV$194,0,10-(BV$195-LOG('Indicator Data'!S171))/(BV$195-BV$194)*10))),1)</f>
        <v>0</v>
      </c>
      <c r="BW168" s="55">
        <f>ROUND(IF('Indicator Data'!T171=0,0,IF(LOG('Indicator Data'!T171)&gt;BW$195,10,IF(LOG('Indicator Data'!T171)&lt;BW$194,0,10-(BW$195-LOG('Indicator Data'!T171))/(BW$195-BW$194)*10))),1)</f>
        <v>0</v>
      </c>
      <c r="BX168" s="55">
        <f t="shared" si="267"/>
        <v>0</v>
      </c>
      <c r="BY168" s="56">
        <f>'Indicator Data'!S171/'Indicator Data'!$CB171</f>
        <v>0</v>
      </c>
      <c r="BZ168" s="56">
        <f>'Indicator Data'!T171/'Indicator Data'!$CB171</f>
        <v>0</v>
      </c>
      <c r="CA168" s="55">
        <f t="shared" si="309"/>
        <v>0</v>
      </c>
      <c r="CB168" s="55">
        <f t="shared" si="310"/>
        <v>0</v>
      </c>
      <c r="CC168" s="55">
        <f t="shared" si="268"/>
        <v>0</v>
      </c>
      <c r="CD168" s="55">
        <f t="shared" si="269"/>
        <v>0</v>
      </c>
      <c r="CE168" s="55">
        <f t="shared" si="270"/>
        <v>0</v>
      </c>
      <c r="CF168" s="55">
        <f>ROUND(IF('Indicator Data'!U171=0,0,IF(LOG('Indicator Data'!U171)&gt;CF$195,10,IF(LOG('Indicator Data'!U171)&lt;CF$194,0,10-(CF$195-LOG('Indicator Data'!U171))/(CF$195-CF$194)*10))),1)</f>
        <v>0</v>
      </c>
      <c r="CG168" s="56">
        <f>'Indicator Data'!U171/'Indicator Data'!$CB171</f>
        <v>0</v>
      </c>
      <c r="CH168" s="55">
        <f t="shared" si="311"/>
        <v>0</v>
      </c>
      <c r="CI168" s="55">
        <f t="shared" si="271"/>
        <v>0</v>
      </c>
      <c r="CJ168" s="55">
        <f>ROUND(IF('Indicator Data'!V171=0,0,IF(LOG('Indicator Data'!V171)&gt;CJ$195,10,IF(LOG('Indicator Data'!V171)&lt;CJ$194,0,10-(CJ$195-LOG('Indicator Data'!V171))/(CJ$195-CJ$194)*10))),1)</f>
        <v>0</v>
      </c>
      <c r="CK168" s="56">
        <f>IF('Indicator Data'!V171/'Indicator Data'!$CB171&gt;1,1,'Indicator Data'!V171/'Indicator Data'!$CB171)</f>
        <v>0</v>
      </c>
      <c r="CL168" s="55">
        <f t="shared" si="312"/>
        <v>0</v>
      </c>
      <c r="CM168" s="55">
        <f t="shared" si="272"/>
        <v>0</v>
      </c>
      <c r="CN168" s="55">
        <f>ROUND(IF('Indicator Data'!W171=0,0,IF(LOG('Indicator Data'!W171)&gt;CN$195,10,IF(LOG('Indicator Data'!W171)&lt;CN$194,0,10-(CN$195-LOG('Indicator Data'!W171))/(CN$195-CN$194)*10))),1)</f>
        <v>0</v>
      </c>
      <c r="CO168" s="56">
        <f>'Indicator Data'!W171/'Indicator Data'!$CB171</f>
        <v>0</v>
      </c>
      <c r="CP168" s="55">
        <f t="shared" si="313"/>
        <v>0</v>
      </c>
      <c r="CQ168" s="55">
        <f t="shared" si="273"/>
        <v>0</v>
      </c>
      <c r="CR168" s="55">
        <f t="shared" si="314"/>
        <v>0</v>
      </c>
      <c r="CS168" s="55">
        <f>IF('Indicator Data'!BR171="No data","x",ROUND(IF('Indicator Data'!BR171&gt;CS$195,0,IF('Indicator Data'!BR171&lt;CS$194,10,(CS$195-'Indicator Data'!BR171)/(CS$195-CS$194)*10)),1))</f>
        <v>0</v>
      </c>
      <c r="CT168" s="55">
        <f>IF('Indicator Data'!BS171="No data","x",ROUND(IF('Indicator Data'!BS171&gt;CT$195,0,IF('Indicator Data'!BS171&lt;CT$194,10,(CT$195-'Indicator Data'!BS171)/(CT$195-CT$194)*10)),1))</f>
        <v>0</v>
      </c>
      <c r="CU168" s="55" t="str">
        <f>IF('Indicator Data'!AC171="No data","x",ROUND(IF('Indicator Data'!AC171&gt;CU$195,0,IF('Indicator Data'!AC171&lt;CU$194,10,(CU$195-'Indicator Data'!AC171)/(CU$195-CU$194)*10)),1))</f>
        <v>x</v>
      </c>
      <c r="CV168" s="55">
        <f t="shared" si="315"/>
        <v>0</v>
      </c>
      <c r="CW168" s="55">
        <f>IF('Indicator Data'!X171="No data","x",ROUND(IF(LOG('Indicator Data'!X171)&gt;CW$195,10,IF(LOG('Indicator Data'!X171)&lt;CW$194,0,10-(CW$195-LOG('Indicator Data'!X171))/(CW$195-CW$194)*10)),1))</f>
        <v>7.8</v>
      </c>
      <c r="CX168" s="55">
        <f>IF('Indicator Data'!Y171="No data","x",ROUND(IF('Indicator Data'!Y171&gt;CX$195,10,IF('Indicator Data'!Y171&lt;CX$194,0,10-(CX$195-'Indicator Data'!Y171)/(CX$195-CX$194)*10)),1))</f>
        <v>1.6</v>
      </c>
      <c r="CY168" s="55">
        <f>IF('Indicator Data'!Z171="No data","x",ROUND(IF('Indicator Data'!Z171&gt;CY$195,10,IF('Indicator Data'!Z171&lt;CY$194,0,10-(CY$195-'Indicator Data'!Z171)/(CY$195-CY$194)*10)),1))</f>
        <v>7.4</v>
      </c>
      <c r="CZ168" s="55" t="str">
        <f>IF('Indicator Data'!AA171="No data","x",ROUND(IF('Indicator Data'!AA171&gt;CZ$195,10,IF('Indicator Data'!AA171&lt;CZ$194,0,10-(CZ$195-'Indicator Data'!AA171)/(CZ$195-CZ$194)*10)),1))</f>
        <v>x</v>
      </c>
      <c r="DA168" s="55">
        <f t="shared" si="274"/>
        <v>5.6</v>
      </c>
      <c r="DB168" s="55">
        <f t="shared" si="275"/>
        <v>3.7</v>
      </c>
      <c r="DC168" s="55" t="str">
        <f>IF('Indicator Data'!AF171="No data","x",ROUND(IF('Indicator Data'!AF171&gt;DC$195,10,IF('Indicator Data'!AF171&lt;DC$194,0,10-(DC$195-'Indicator Data'!AF171)/(DC$195-DC$194)*10)),1))</f>
        <v>x</v>
      </c>
      <c r="DD168" s="55">
        <f>IF('Indicator Data'!AG171="No data","x",ROUND(IF('Indicator Data'!AG171&gt;DD$195,10,IF('Indicator Data'!AG171&lt;DD$194,0,10-(DD$195-'Indicator Data'!AG171)/(DD$195-DD$194)*10)),1))</f>
        <v>0.2</v>
      </c>
      <c r="DE168" s="55">
        <f t="shared" si="276"/>
        <v>4.3</v>
      </c>
      <c r="DF168" s="55">
        <f>IF('Indicator Data'!AB171="No data","x",ROUND(IF('Indicator Data'!AB171&gt;DF$195,10,IF('Indicator Data'!AB171&lt;DF$194,0,10-(DF$195-'Indicator Data'!AB171)/(DF$195-DF$194)*10)),1))</f>
        <v>0</v>
      </c>
      <c r="DG168" s="55">
        <f t="shared" si="277"/>
        <v>0</v>
      </c>
      <c r="DH168" s="184">
        <f>IF('Indicator Data'!AD171="No data","x",'Indicator Data'!AD171/'Indicator Data'!$CA171)</f>
        <v>4.0214815789954583E-4</v>
      </c>
      <c r="DI168" s="55">
        <f t="shared" si="278"/>
        <v>6</v>
      </c>
      <c r="DJ168" s="55" t="str">
        <f>IF('Indicator Data'!AE171="No data","x",ROUND(IF('Indicator Data'!AE171&gt;DJ$195,0,IF('Indicator Data'!AE171&lt;DJ$194,10,(DJ$195-'Indicator Data'!AE171)/(DJ$195-DJ$194)*10)),1))</f>
        <v>x</v>
      </c>
      <c r="DK168" s="55">
        <f t="shared" si="279"/>
        <v>6</v>
      </c>
      <c r="DL168" s="55">
        <f t="shared" si="280"/>
        <v>3.4</v>
      </c>
      <c r="DM168" s="57">
        <f t="shared" si="316"/>
        <v>1.9</v>
      </c>
      <c r="DN168" s="58">
        <f t="shared" si="317"/>
        <v>2.2000000000000002</v>
      </c>
      <c r="DO168" s="55">
        <f>ROUND(IF('Indicator Data'!AH171=0,0,IF('Indicator Data'!AH171&gt;DO$195,10,IF('Indicator Data'!AH171&lt;DO$194,0,10-(DO$195-'Indicator Data'!AH171)/(DO$195-DO$194)*10))),1)</f>
        <v>0.1</v>
      </c>
      <c r="DP168" s="55">
        <f>ROUND(IF('Indicator Data'!AI171=0,0,IF(LOG('Indicator Data'!AI171)&gt;LOG(DP$195),10,IF(LOG('Indicator Data'!AI171)&lt;LOG(DP$194),0,10-(LOG(DP$195)-LOG('Indicator Data'!AI171))/(LOG(DP$195)-LOG(DP$194))*10))),1)</f>
        <v>0</v>
      </c>
      <c r="DQ168" s="57">
        <f t="shared" si="318"/>
        <v>0.1</v>
      </c>
      <c r="DR168" s="55">
        <f>'Indicator Data'!AJ171</f>
        <v>0</v>
      </c>
      <c r="DS168" s="55">
        <f>'Indicator Data'!AK171</f>
        <v>0</v>
      </c>
      <c r="DT168" s="57">
        <f t="shared" si="319"/>
        <v>0</v>
      </c>
      <c r="DU168" s="58">
        <f t="shared" si="320"/>
        <v>0.1</v>
      </c>
      <c r="DV168" s="15"/>
      <c r="DW168" s="103"/>
      <c r="DX168" s="4"/>
    </row>
    <row r="169" spans="1:128" x14ac:dyDescent="0.25">
      <c r="A169" s="122" t="str">
        <f>'Indicator Data'!A172</f>
        <v>Syria</v>
      </c>
      <c r="B169" s="59" t="str">
        <f>'Indicator Data'!B172</f>
        <v>SYR</v>
      </c>
      <c r="C169" s="55">
        <f>ROUND(IF('Indicator Data'!C172=0,0.1,IF(LOG('Indicator Data'!C172)&gt;C$195,10,IF(LOG('Indicator Data'!C172)&lt;C$194,0,10-(C$195-LOG('Indicator Data'!C172))/(C$195-C$194)*10))),1)</f>
        <v>8.8000000000000007</v>
      </c>
      <c r="D169" s="55">
        <f>ROUND(IF('Indicator Data'!D172=0,0.1,IF(LOG('Indicator Data'!D172)&gt;D$195,10,IF(LOG('Indicator Data'!D172)&lt;D$194,0,10-(D$195-LOG('Indicator Data'!D172))/(D$195-D$194)*10))),1)</f>
        <v>8.6</v>
      </c>
      <c r="E169" s="55">
        <f t="shared" si="281"/>
        <v>8.6999999999999993</v>
      </c>
      <c r="F169" s="55">
        <f>IF('Indicator Data'!E172="No data",0.1,(ROUND(IF('Indicator Data'!E172=0,0,IF(LOG('Indicator Data'!E172)&gt;F$195,10,IF(LOG('Indicator Data'!E172)&lt;F$194,0,10-(F$195-LOG('Indicator Data'!E172))/(F$195-F$194)*10))),1)))</f>
        <v>7.1</v>
      </c>
      <c r="G169" s="55">
        <f>ROUND(IF('Indicator Data'!F172=0,0,IF(LOG('Indicator Data'!F172)&gt;G$195,10,IF(LOG('Indicator Data'!F172)&lt;G$194,0,10-(G$195-LOG('Indicator Data'!F172))/(G$195-G$194)*10))),1)</f>
        <v>5.5</v>
      </c>
      <c r="H169" s="55">
        <f>ROUND(IF('Indicator Data'!G172=0,0,IF(LOG('Indicator Data'!G172)&gt;H$195,10,IF(LOG('Indicator Data'!G172)&lt;H$194,0,10-(H$195-LOG('Indicator Data'!G172))/(H$195-H$194)*10))),1)</f>
        <v>0</v>
      </c>
      <c r="I169" s="55">
        <f>ROUND(IF('Indicator Data'!H172=0,0,IF(LOG('Indicator Data'!H172)&gt;I$195,10,IF(LOG('Indicator Data'!H172)&lt;I$194,0,10-(I$195-LOG('Indicator Data'!H172))/(I$195-I$194)*10))),1)</f>
        <v>0</v>
      </c>
      <c r="J169" s="55">
        <f t="shared" si="282"/>
        <v>0</v>
      </c>
      <c r="K169" s="55">
        <f>ROUND(IF('Indicator Data'!I172=0,0,IF(LOG('Indicator Data'!I172)&gt;K$195,10,IF(LOG('Indicator Data'!I172)&lt;K$194,0,10-(K$195-LOG('Indicator Data'!I172))/(K$195-K$194)*10))),1)</f>
        <v>0</v>
      </c>
      <c r="L169" s="55">
        <f t="shared" si="283"/>
        <v>0</v>
      </c>
      <c r="M169" s="55">
        <f>ROUND(IF('Indicator Data'!J172=0,0,IF(LOG('Indicator Data'!J172)&gt;M$195,10,IF(LOG('Indicator Data'!J172)&lt;M$194,0,10-(M$195-LOG('Indicator Data'!J172))/(M$195-M$194)*10))),1)</f>
        <v>9.1999999999999993</v>
      </c>
      <c r="N169" s="56">
        <f>'Indicator Data'!C172/'Indicator Data'!$CB172</f>
        <v>1.7598961683039328E-3</v>
      </c>
      <c r="O169" s="56">
        <f>'Indicator Data'!D172/'Indicator Data'!$CB172</f>
        <v>2.100164044539323E-4</v>
      </c>
      <c r="P169" s="56">
        <f>IF(F169=0.1,"x",'Indicator Data'!E172/'Indicator Data'!$CB172)</f>
        <v>3.7725998592400708E-3</v>
      </c>
      <c r="Q169" s="56">
        <f>'Indicator Data'!F172/'Indicator Data'!$CB172</f>
        <v>1.0937069225262295E-6</v>
      </c>
      <c r="R169" s="56">
        <f>'Indicator Data'!G172/'Indicator Data'!$CB172</f>
        <v>0</v>
      </c>
      <c r="S169" s="56">
        <f>'Indicator Data'!H172/'Indicator Data'!$CB172</f>
        <v>0</v>
      </c>
      <c r="T169" s="56">
        <f>'Indicator Data'!I172/'Indicator Data'!$CB172</f>
        <v>0</v>
      </c>
      <c r="U169" s="56">
        <f>'Indicator Data'!J172/'Indicator Data'!$CB172</f>
        <v>2.5144886182679204E-3</v>
      </c>
      <c r="V169" s="55">
        <f t="shared" si="284"/>
        <v>8.8000000000000007</v>
      </c>
      <c r="W169" s="55">
        <f t="shared" si="285"/>
        <v>2.1</v>
      </c>
      <c r="X169" s="55">
        <f t="shared" si="286"/>
        <v>6.5</v>
      </c>
      <c r="Y169" s="55">
        <f t="shared" si="287"/>
        <v>2.5</v>
      </c>
      <c r="Z169" s="55">
        <f t="shared" si="288"/>
        <v>5.6</v>
      </c>
      <c r="AA169" s="55">
        <f t="shared" si="289"/>
        <v>0</v>
      </c>
      <c r="AB169" s="55">
        <f t="shared" si="290"/>
        <v>0</v>
      </c>
      <c r="AC169" s="55">
        <f t="shared" si="291"/>
        <v>0</v>
      </c>
      <c r="AD169" s="55">
        <f t="shared" si="292"/>
        <v>0</v>
      </c>
      <c r="AE169" s="55">
        <f t="shared" si="293"/>
        <v>0</v>
      </c>
      <c r="AF169" s="55">
        <f t="shared" si="294"/>
        <v>0.8</v>
      </c>
      <c r="AG169" s="55">
        <f>ROUND(IF('Indicator Data'!K172=0,0,IF('Indicator Data'!K172&gt;AG$195,10,IF('Indicator Data'!K172&lt;AG$194,0,10-(AG$195-'Indicator Data'!K172)/(AG$195-AG$194)*10))),1)</f>
        <v>1.9</v>
      </c>
      <c r="AH169" s="55">
        <f t="shared" si="295"/>
        <v>8.8000000000000007</v>
      </c>
      <c r="AI169" s="55">
        <f t="shared" si="296"/>
        <v>5.4</v>
      </c>
      <c r="AJ169" s="55">
        <f t="shared" si="297"/>
        <v>0</v>
      </c>
      <c r="AK169" s="55">
        <f t="shared" si="298"/>
        <v>0</v>
      </c>
      <c r="AL169" s="55">
        <f t="shared" si="299"/>
        <v>0</v>
      </c>
      <c r="AM169" s="55">
        <f t="shared" si="300"/>
        <v>0</v>
      </c>
      <c r="AN169" s="55">
        <f t="shared" si="301"/>
        <v>6.7</v>
      </c>
      <c r="AO169" s="183">
        <f t="shared" si="302"/>
        <v>7.8</v>
      </c>
      <c r="AP169" s="183">
        <f t="shared" si="255"/>
        <v>5.2</v>
      </c>
      <c r="AQ169" s="183">
        <f t="shared" si="303"/>
        <v>5.6</v>
      </c>
      <c r="AR169" s="183">
        <f t="shared" si="304"/>
        <v>0</v>
      </c>
      <c r="AS169" s="55">
        <f t="shared" si="305"/>
        <v>4.3</v>
      </c>
      <c r="AT169" s="55">
        <f>IF('Indicator Data'!L172="No data","x",IF('Indicator Data'!CC172&lt;1000,"x",ROUND((IF('Indicator Data'!L172&gt;AT$195,10,IF('Indicator Data'!L172&lt;AT$194,0,10-(AT$195-'Indicator Data'!L172)/(AT$195-AT$194)*10))),1)))</f>
        <v>10</v>
      </c>
      <c r="AU169" s="183">
        <f t="shared" si="306"/>
        <v>7.2</v>
      </c>
      <c r="AV169" s="55">
        <f>IF('Indicator Data'!M172="No data","x",ROUND(IF('Indicator Data'!M172=0,0,IF(LOG('Indicator Data'!M172)&gt;AV$195,10,IF(LOG('Indicator Data'!M172)&lt;AV$194,0,10-(AV$195-LOG('Indicator Data'!M172))/(AV$195-AV$194)*10))),1))</f>
        <v>8.8000000000000007</v>
      </c>
      <c r="AW169" s="56">
        <f>IF(AV169="x","x",'Indicator Data'!M172/'Indicator Data'!$CB172)</f>
        <v>0.75803949511086965</v>
      </c>
      <c r="AX169" s="55">
        <f t="shared" si="256"/>
        <v>8.4</v>
      </c>
      <c r="AY169" s="55">
        <f t="shared" si="257"/>
        <v>8.6</v>
      </c>
      <c r="AZ169" s="55" t="str">
        <f>IF('Indicator Data'!N172="No data","x",ROUND(IF('Indicator Data'!N172=0,0,IF(LOG('Indicator Data'!N172)&gt;AZ$195,10,IF(LOG('Indicator Data'!N172)&lt;AZ$194,0,10-(AZ$195-LOG('Indicator Data'!N172))/(AZ$195-AZ$194)*10))),1))</f>
        <v>x</v>
      </c>
      <c r="BA169" s="56" t="str">
        <f>IF(AZ169="x","x",'Indicator Data'!N172/'Indicator Data'!$CB172)</f>
        <v>x</v>
      </c>
      <c r="BB169" s="55" t="str">
        <f t="shared" si="258"/>
        <v>x</v>
      </c>
      <c r="BC169" s="55" t="str">
        <f t="shared" si="259"/>
        <v>x</v>
      </c>
      <c r="BD169" s="55" t="str">
        <f>IF('Indicator Data'!O172="No data","x",ROUND(IF('Indicator Data'!O172=0,0,IF(LOG('Indicator Data'!O172)&gt;BD$195,10,IF(LOG('Indicator Data'!O172)&lt;BD$194,0,10-(BD$195-LOG('Indicator Data'!O172))/(BD$195-BD$194)*10))),1))</f>
        <v>x</v>
      </c>
      <c r="BE169" s="56" t="str">
        <f>IF(BD169="x","x",'Indicator Data'!O172/'Indicator Data'!$CB172)</f>
        <v>x</v>
      </c>
      <c r="BF169" s="55" t="str">
        <f t="shared" si="260"/>
        <v>x</v>
      </c>
      <c r="BG169" s="55" t="str">
        <f t="shared" si="261"/>
        <v>x</v>
      </c>
      <c r="BH169" s="55" t="str">
        <f>IF('Indicator Data'!P172="No data","x",ROUND(IF('Indicator Data'!P172=0,0,IF(LOG('Indicator Data'!P172)&gt;BH$195,10,IF(LOG('Indicator Data'!P172)&lt;BH$194,0,10-(BH$195-LOG('Indicator Data'!P172))/(BH$195-BH$194)*10))),1))</f>
        <v>x</v>
      </c>
      <c r="BI169" s="56" t="str">
        <f>IF(BH169="x","x",'Indicator Data'!P172/'Indicator Data'!$CB172)</f>
        <v>x</v>
      </c>
      <c r="BJ169" s="55" t="str">
        <f t="shared" si="262"/>
        <v>x</v>
      </c>
      <c r="BK169" s="55" t="str">
        <f t="shared" si="263"/>
        <v>x</v>
      </c>
      <c r="BL169" s="55">
        <f t="shared" si="264"/>
        <v>8.6</v>
      </c>
      <c r="BM169" s="55">
        <f>ROUND(IF('Indicator Data'!Q172=0,0,IF(LOG('Indicator Data'!Q172)&gt;BM$195,10,IF(LOG('Indicator Data'!Q172)&lt;BM$194,0,10-(BM$195-LOG('Indicator Data'!Q172))/(BM$195-BM$194)*10))),1)</f>
        <v>2.2999999999999998</v>
      </c>
      <c r="BN169" s="55">
        <f>ROUND(IF('Indicator Data'!R172=0,0,IF(LOG('Indicator Data'!R172)&gt;BN$195,10,IF(LOG('Indicator Data'!R172)&lt;BN$194,0,10-(BN$195-LOG('Indicator Data'!R172))/(BN$195-BN$194)*10))),1)</f>
        <v>0</v>
      </c>
      <c r="BO169" s="55">
        <f t="shared" si="265"/>
        <v>0.76666666666666661</v>
      </c>
      <c r="BP169" s="56">
        <f>'Indicator Data'!Q172/'Indicator Data'!$CB172</f>
        <v>2.3231277251841472E-5</v>
      </c>
      <c r="BQ169" s="56">
        <f>'Indicator Data'!R172/'Indicator Data'!$CB172</f>
        <v>0</v>
      </c>
      <c r="BR169" s="55">
        <f t="shared" si="307"/>
        <v>0</v>
      </c>
      <c r="BS169" s="55">
        <f t="shared" si="308"/>
        <v>0</v>
      </c>
      <c r="BT169" s="55">
        <f t="shared" si="242"/>
        <v>0</v>
      </c>
      <c r="BU169" s="55">
        <f t="shared" si="266"/>
        <v>0.4</v>
      </c>
      <c r="BV169" s="55">
        <f>ROUND(IF('Indicator Data'!S172=0,0,IF(LOG('Indicator Data'!S172)&gt;BV$195,10,IF(LOG('Indicator Data'!S172)&lt;BV$194,0,10-(BV$195-LOG('Indicator Data'!S172))/(BV$195-BV$194)*10))),1)</f>
        <v>0</v>
      </c>
      <c r="BW169" s="55">
        <f>ROUND(IF('Indicator Data'!T172=0,0,IF(LOG('Indicator Data'!T172)&gt;BW$195,10,IF(LOG('Indicator Data'!T172)&lt;BW$194,0,10-(BW$195-LOG('Indicator Data'!T172))/(BW$195-BW$194)*10))),1)</f>
        <v>0</v>
      </c>
      <c r="BX169" s="55">
        <f t="shared" si="267"/>
        <v>0</v>
      </c>
      <c r="BY169" s="56">
        <f>'Indicator Data'!S172/'Indicator Data'!$CB172</f>
        <v>0</v>
      </c>
      <c r="BZ169" s="56">
        <f>'Indicator Data'!T172/'Indicator Data'!$CB172</f>
        <v>0</v>
      </c>
      <c r="CA169" s="55">
        <f t="shared" si="309"/>
        <v>0</v>
      </c>
      <c r="CB169" s="55">
        <f t="shared" si="310"/>
        <v>0</v>
      </c>
      <c r="CC169" s="55">
        <f t="shared" si="268"/>
        <v>0</v>
      </c>
      <c r="CD169" s="55">
        <f t="shared" si="269"/>
        <v>0</v>
      </c>
      <c r="CE169" s="55">
        <f t="shared" si="270"/>
        <v>0.2</v>
      </c>
      <c r="CF169" s="55">
        <f>ROUND(IF('Indicator Data'!U172=0,0,IF(LOG('Indicator Data'!U172)&gt;CF$195,10,IF(LOG('Indicator Data'!U172)&lt;CF$194,0,10-(CF$195-LOG('Indicator Data'!U172))/(CF$195-CF$194)*10))),1)</f>
        <v>6.5</v>
      </c>
      <c r="CG169" s="56">
        <f>'Indicator Data'!U172/'Indicator Data'!$CB172</f>
        <v>1.9299842799889722E-2</v>
      </c>
      <c r="CH169" s="55">
        <f t="shared" si="311"/>
        <v>0.2</v>
      </c>
      <c r="CI169" s="55">
        <f t="shared" si="271"/>
        <v>4</v>
      </c>
      <c r="CJ169" s="55">
        <f>ROUND(IF('Indicator Data'!V172=0,0,IF(LOG('Indicator Data'!V172)&gt;CJ$195,10,IF(LOG('Indicator Data'!V172)&lt;CJ$194,0,10-(CJ$195-LOG('Indicator Data'!V172))/(CJ$195-CJ$194)*10))),1)</f>
        <v>8.6999999999999993</v>
      </c>
      <c r="CK169" s="56">
        <f>IF('Indicator Data'!V172/'Indicator Data'!$CB172&gt;1,1,'Indicator Data'!V172/'Indicator Data'!$CB172)</f>
        <v>0.71194461823961053</v>
      </c>
      <c r="CL169" s="55">
        <f t="shared" si="312"/>
        <v>7.1</v>
      </c>
      <c r="CM169" s="55">
        <f t="shared" si="272"/>
        <v>8</v>
      </c>
      <c r="CN169" s="55">
        <f>ROUND(IF('Indicator Data'!W172=0,0,IF(LOG('Indicator Data'!W172)&gt;CN$195,10,IF(LOG('Indicator Data'!W172)&lt;CN$194,0,10-(CN$195-LOG('Indicator Data'!W172))/(CN$195-CN$194)*10))),1)</f>
        <v>7.1</v>
      </c>
      <c r="CO169" s="56">
        <f>'Indicator Data'!W172/'Indicator Data'!$CB172</f>
        <v>4.7573536735213522E-2</v>
      </c>
      <c r="CP169" s="55">
        <f t="shared" si="313"/>
        <v>0.5</v>
      </c>
      <c r="CQ169" s="55">
        <f t="shared" si="273"/>
        <v>4.5999999999999996</v>
      </c>
      <c r="CR169" s="55">
        <f t="shared" si="314"/>
        <v>4.8</v>
      </c>
      <c r="CS169" s="55">
        <f>IF('Indicator Data'!BR172="No data","x",ROUND(IF('Indicator Data'!BR172&gt;CS$195,0,IF('Indicator Data'!BR172&lt;CS$194,10,(CS$195-'Indicator Data'!BR172)/(CS$195-CS$194)*10)),1))</f>
        <v>1</v>
      </c>
      <c r="CT169" s="55">
        <f>IF('Indicator Data'!BS172="No data","x",ROUND(IF('Indicator Data'!BS172&gt;CT$195,0,IF('Indicator Data'!BS172&lt;CT$194,10,(CT$195-'Indicator Data'!BS172)/(CT$195-CT$194)*10)),1))</f>
        <v>0.5</v>
      </c>
      <c r="CU169" s="55">
        <f>IF('Indicator Data'!AC172="No data","x",ROUND(IF('Indicator Data'!AC172&gt;CU$195,0,IF('Indicator Data'!AC172&lt;CU$194,10,(CU$195-'Indicator Data'!AC172)/(CU$195-CU$194)*10)),1))</f>
        <v>2.9</v>
      </c>
      <c r="CV169" s="55">
        <f t="shared" si="315"/>
        <v>1.5</v>
      </c>
      <c r="CW169" s="55">
        <f>IF('Indicator Data'!X172="No data","x",ROUND(IF(LOG('Indicator Data'!X172)&gt;CW$195,10,IF(LOG('Indicator Data'!X172)&lt;CW$194,0,10-(CW$195-LOG('Indicator Data'!X172))/(CW$195-CW$194)*10)),1))</f>
        <v>6.5</v>
      </c>
      <c r="CX169" s="55">
        <f>IF('Indicator Data'!Y172="No data","x",ROUND(IF('Indicator Data'!Y172&gt;CX$195,10,IF('Indicator Data'!Y172&lt;CX$194,0,10-(CX$195-'Indicator Data'!Y172)/(CX$195-CX$194)*10)),1))</f>
        <v>0.6</v>
      </c>
      <c r="CY169" s="55">
        <f>IF('Indicator Data'!Z172="No data","x",ROUND(IF('Indicator Data'!Z172&gt;CY$195,10,IF('Indicator Data'!Z172&lt;CY$194,0,10-(CY$195-'Indicator Data'!Z172)/(CY$195-CY$194)*10)),1))</f>
        <v>5.4</v>
      </c>
      <c r="CZ169" s="55" t="str">
        <f>IF('Indicator Data'!AA172="No data","x",ROUND(IF('Indicator Data'!AA172&gt;CZ$195,10,IF('Indicator Data'!AA172&lt;CZ$194,0,10-(CZ$195-'Indicator Data'!AA172)/(CZ$195-CZ$194)*10)),1))</f>
        <v>x</v>
      </c>
      <c r="DA169" s="55">
        <f t="shared" si="274"/>
        <v>4.2</v>
      </c>
      <c r="DB169" s="55">
        <f t="shared" si="275"/>
        <v>3.3</v>
      </c>
      <c r="DC169" s="55">
        <f>IF('Indicator Data'!AF172="No data","x",ROUND(IF('Indicator Data'!AF172&gt;DC$195,10,IF('Indicator Data'!AF172&lt;DC$194,0,10-(DC$195-'Indicator Data'!AF172)/(DC$195-DC$194)*10)),1))</f>
        <v>1.7</v>
      </c>
      <c r="DD169" s="55">
        <f>IF('Indicator Data'!AG172="No data","x",ROUND(IF('Indicator Data'!AG172&gt;DD$195,10,IF('Indicator Data'!AG172&lt;DD$194,0,10-(DD$195-'Indicator Data'!AG172)/(DD$195-DD$194)*10)),1))</f>
        <v>3.8</v>
      </c>
      <c r="DE169" s="55">
        <f t="shared" si="276"/>
        <v>3.6</v>
      </c>
      <c r="DF169" s="55">
        <f>IF('Indicator Data'!AB172="No data","x",ROUND(IF('Indicator Data'!AB172&gt;DF$195,10,IF('Indicator Data'!AB172&lt;DF$194,0,10-(DF$195-'Indicator Data'!AB172)/(DF$195-DF$194)*10)),1))</f>
        <v>0.2</v>
      </c>
      <c r="DG169" s="55">
        <f t="shared" si="277"/>
        <v>1.2</v>
      </c>
      <c r="DH169" s="184">
        <f>IF('Indicator Data'!AD172="No data","x",'Indicator Data'!AD172/'Indicator Data'!$CA172)</f>
        <v>9.3502498984776453E-4</v>
      </c>
      <c r="DI169" s="55">
        <f t="shared" si="278"/>
        <v>0.6</v>
      </c>
      <c r="DJ169" s="55">
        <f>IF('Indicator Data'!AE172="No data","x",ROUND(IF('Indicator Data'!AE172&gt;DJ$195,0,IF('Indicator Data'!AE172&lt;DJ$194,10,(DJ$195-'Indicator Data'!AE172)/(DJ$195-DJ$194)*10)),1))</f>
        <v>6</v>
      </c>
      <c r="DK169" s="55">
        <f t="shared" si="279"/>
        <v>3.3</v>
      </c>
      <c r="DL169" s="55">
        <f t="shared" si="280"/>
        <v>2.7</v>
      </c>
      <c r="DM169" s="57">
        <f t="shared" si="316"/>
        <v>5.4</v>
      </c>
      <c r="DN169" s="58">
        <f t="shared" si="317"/>
        <v>5.6</v>
      </c>
      <c r="DO169" s="55">
        <f>ROUND(IF('Indicator Data'!AH172=0,0,IF('Indicator Data'!AH172&gt;DO$195,10,IF('Indicator Data'!AH172&lt;DO$194,0,10-(DO$195-'Indicator Data'!AH172)/(DO$195-DO$194)*10))),1)</f>
        <v>10</v>
      </c>
      <c r="DP169" s="55">
        <f>ROUND(IF('Indicator Data'!AI172=0,0,IF(LOG('Indicator Data'!AI172)&gt;LOG(DP$195),10,IF(LOG('Indicator Data'!AI172)&lt;LOG(DP$194),0,10-(LOG(DP$195)-LOG('Indicator Data'!AI172))/(LOG(DP$195)-LOG(DP$194))*10))),1)</f>
        <v>10</v>
      </c>
      <c r="DQ169" s="57">
        <f t="shared" si="318"/>
        <v>10</v>
      </c>
      <c r="DR169" s="55">
        <f>'Indicator Data'!AJ172</f>
        <v>5</v>
      </c>
      <c r="DS169" s="55">
        <f>'Indicator Data'!AK172</f>
        <v>5</v>
      </c>
      <c r="DT169" s="57">
        <f t="shared" si="319"/>
        <v>10</v>
      </c>
      <c r="DU169" s="58">
        <f t="shared" si="320"/>
        <v>10</v>
      </c>
      <c r="DV169" s="15"/>
      <c r="DW169" s="103"/>
      <c r="DX169" s="4"/>
    </row>
    <row r="170" spans="1:128" x14ac:dyDescent="0.25">
      <c r="A170" s="121" t="str">
        <f>'Indicator Data'!A173</f>
        <v>Tajikistan</v>
      </c>
      <c r="B170" s="59" t="str">
        <f>'Indicator Data'!B173</f>
        <v>TJK</v>
      </c>
      <c r="C170" s="55">
        <f>ROUND(IF('Indicator Data'!C173=0,0.1,IF(LOG('Indicator Data'!C173)&gt;C$195,10,IF(LOG('Indicator Data'!C173)&lt;C$194,0,10-(C$195-LOG('Indicator Data'!C173))/(C$195-C$194)*10))),1)</f>
        <v>8.1</v>
      </c>
      <c r="D170" s="55">
        <f>ROUND(IF('Indicator Data'!D173=0,0.1,IF(LOG('Indicator Data'!D173)&gt;D$195,10,IF(LOG('Indicator Data'!D173)&lt;D$194,0,10-(D$195-LOG('Indicator Data'!D173))/(D$195-D$194)*10))),1)</f>
        <v>9.6</v>
      </c>
      <c r="E170" s="55">
        <f t="shared" si="281"/>
        <v>9</v>
      </c>
      <c r="F170" s="55">
        <f>IF('Indicator Data'!E173="No data",0.1,(ROUND(IF('Indicator Data'!E173=0,0,IF(LOG('Indicator Data'!E173)&gt;F$195,10,IF(LOG('Indicator Data'!E173)&lt;F$194,0,10-(F$195-LOG('Indicator Data'!E173))/(F$195-F$194)*10))),1)))</f>
        <v>6.7</v>
      </c>
      <c r="G170" s="55">
        <f>ROUND(IF('Indicator Data'!F173=0,0,IF(LOG('Indicator Data'!F173)&gt;G$195,10,IF(LOG('Indicator Data'!F173)&lt;G$194,0,10-(G$195-LOG('Indicator Data'!F173))/(G$195-G$194)*10))),1)</f>
        <v>0</v>
      </c>
      <c r="H170" s="55">
        <f>ROUND(IF('Indicator Data'!G173=0,0,IF(LOG('Indicator Data'!G173)&gt;H$195,10,IF(LOG('Indicator Data'!G173)&lt;H$194,0,10-(H$195-LOG('Indicator Data'!G173))/(H$195-H$194)*10))),1)</f>
        <v>0</v>
      </c>
      <c r="I170" s="55">
        <f>ROUND(IF('Indicator Data'!H173=0,0,IF(LOG('Indicator Data'!H173)&gt;I$195,10,IF(LOG('Indicator Data'!H173)&lt;I$194,0,10-(I$195-LOG('Indicator Data'!H173))/(I$195-I$194)*10))),1)</f>
        <v>0</v>
      </c>
      <c r="J170" s="55">
        <f t="shared" si="282"/>
        <v>0</v>
      </c>
      <c r="K170" s="55">
        <f>ROUND(IF('Indicator Data'!I173=0,0,IF(LOG('Indicator Data'!I173)&gt;K$195,10,IF(LOG('Indicator Data'!I173)&lt;K$194,0,10-(K$195-LOG('Indicator Data'!I173))/(K$195-K$194)*10))),1)</f>
        <v>0</v>
      </c>
      <c r="L170" s="55">
        <f t="shared" si="283"/>
        <v>0</v>
      </c>
      <c r="M170" s="55">
        <f>ROUND(IF('Indicator Data'!J173=0,0,IF(LOG('Indicator Data'!J173)&gt;M$195,10,IF(LOG('Indicator Data'!J173)&lt;M$194,0,10-(M$195-LOG('Indicator Data'!J173))/(M$195-M$194)*10))),1)</f>
        <v>10</v>
      </c>
      <c r="N170" s="56">
        <f>'Indicator Data'!C173/'Indicator Data'!$CB173</f>
        <v>2.1052630591238235E-3</v>
      </c>
      <c r="O170" s="56">
        <f>'Indicator Data'!D173/'Indicator Data'!$CB173</f>
        <v>8.9817426459138066E-4</v>
      </c>
      <c r="P170" s="56">
        <f>IF(F170=0.1,"x",'Indicator Data'!E173/'Indicator Data'!$CB173)</f>
        <v>5.7027210773702144E-3</v>
      </c>
      <c r="Q170" s="56">
        <f>'Indicator Data'!F173/'Indicator Data'!$CB173</f>
        <v>0</v>
      </c>
      <c r="R170" s="56">
        <f>'Indicator Data'!G173/'Indicator Data'!$CB173</f>
        <v>0</v>
      </c>
      <c r="S170" s="56">
        <f>'Indicator Data'!H173/'Indicator Data'!$CB173</f>
        <v>0</v>
      </c>
      <c r="T170" s="56">
        <f>'Indicator Data'!I173/'Indicator Data'!$CB173</f>
        <v>0</v>
      </c>
      <c r="U170" s="56">
        <f>'Indicator Data'!J173/'Indicator Data'!$CB173</f>
        <v>1.2797048019192684E-2</v>
      </c>
      <c r="V170" s="55">
        <f t="shared" si="284"/>
        <v>10</v>
      </c>
      <c r="W170" s="55">
        <f t="shared" si="285"/>
        <v>9</v>
      </c>
      <c r="X170" s="55">
        <f t="shared" si="286"/>
        <v>9.6</v>
      </c>
      <c r="Y170" s="55">
        <f t="shared" si="287"/>
        <v>3.8</v>
      </c>
      <c r="Z170" s="55">
        <f t="shared" si="288"/>
        <v>0</v>
      </c>
      <c r="AA170" s="55">
        <f t="shared" si="289"/>
        <v>0</v>
      </c>
      <c r="AB170" s="55">
        <f t="shared" si="290"/>
        <v>0</v>
      </c>
      <c r="AC170" s="55">
        <f t="shared" si="291"/>
        <v>0</v>
      </c>
      <c r="AD170" s="55">
        <f t="shared" si="292"/>
        <v>0</v>
      </c>
      <c r="AE170" s="55">
        <f t="shared" si="293"/>
        <v>0</v>
      </c>
      <c r="AF170" s="55">
        <f t="shared" si="294"/>
        <v>4.3</v>
      </c>
      <c r="AG170" s="55">
        <f>ROUND(IF('Indicator Data'!K173=0,0,IF('Indicator Data'!K173&gt;AG$195,10,IF('Indicator Data'!K173&lt;AG$194,0,10-(AG$195-'Indicator Data'!K173)/(AG$195-AG$194)*10))),1)</f>
        <v>1.9</v>
      </c>
      <c r="AH170" s="55">
        <f t="shared" si="295"/>
        <v>9.1</v>
      </c>
      <c r="AI170" s="55">
        <f t="shared" si="296"/>
        <v>9.3000000000000007</v>
      </c>
      <c r="AJ170" s="55">
        <f t="shared" si="297"/>
        <v>0</v>
      </c>
      <c r="AK170" s="55">
        <f t="shared" si="298"/>
        <v>0</v>
      </c>
      <c r="AL170" s="55">
        <f t="shared" si="299"/>
        <v>0</v>
      </c>
      <c r="AM170" s="55">
        <f t="shared" si="300"/>
        <v>0</v>
      </c>
      <c r="AN170" s="55">
        <f t="shared" si="301"/>
        <v>8.4</v>
      </c>
      <c r="AO170" s="183">
        <f t="shared" si="302"/>
        <v>9.3000000000000007</v>
      </c>
      <c r="AP170" s="183">
        <f t="shared" si="255"/>
        <v>5.4</v>
      </c>
      <c r="AQ170" s="183">
        <f t="shared" si="303"/>
        <v>0</v>
      </c>
      <c r="AR170" s="183">
        <f t="shared" si="304"/>
        <v>0</v>
      </c>
      <c r="AS170" s="55">
        <f t="shared" si="305"/>
        <v>5.2</v>
      </c>
      <c r="AT170" s="55">
        <f>IF('Indicator Data'!L173="No data","x",IF('Indicator Data'!CC173&lt;1000,"x",ROUND((IF('Indicator Data'!L173&gt;AT$195,10,IF('Indicator Data'!L173&lt;AT$194,0,10-(AT$195-'Indicator Data'!L173)/(AT$195-AT$194)*10))),1)))</f>
        <v>10</v>
      </c>
      <c r="AU170" s="183">
        <f t="shared" si="306"/>
        <v>7.6</v>
      </c>
      <c r="AV170" s="55">
        <f>IF('Indicator Data'!M173="No data","x",ROUND(IF('Indicator Data'!M173=0,0,IF(LOG('Indicator Data'!M173)&gt;AV$195,10,IF(LOG('Indicator Data'!M173)&lt;AV$194,0,10-(AV$195-LOG('Indicator Data'!M173))/(AV$195-AV$194)*10))),1))</f>
        <v>8.4</v>
      </c>
      <c r="AW170" s="56">
        <f>IF(AV170="x","x",'Indicator Data'!M173/'Indicator Data'!$CB173)</f>
        <v>0.83575628562649085</v>
      </c>
      <c r="AX170" s="55">
        <f t="shared" si="256"/>
        <v>9.3000000000000007</v>
      </c>
      <c r="AY170" s="55">
        <f t="shared" si="257"/>
        <v>8.9</v>
      </c>
      <c r="AZ170" s="55" t="str">
        <f>IF('Indicator Data'!N173="No data","x",ROUND(IF('Indicator Data'!N173=0,0,IF(LOG('Indicator Data'!N173)&gt;AZ$195,10,IF(LOG('Indicator Data'!N173)&lt;AZ$194,0,10-(AZ$195-LOG('Indicator Data'!N173))/(AZ$195-AZ$194)*10))),1))</f>
        <v>x</v>
      </c>
      <c r="BA170" s="56" t="str">
        <f>IF(AZ170="x","x",'Indicator Data'!N173/'Indicator Data'!$CB173)</f>
        <v>x</v>
      </c>
      <c r="BB170" s="55" t="str">
        <f t="shared" si="258"/>
        <v>x</v>
      </c>
      <c r="BC170" s="55" t="str">
        <f t="shared" si="259"/>
        <v>x</v>
      </c>
      <c r="BD170" s="55" t="str">
        <f>IF('Indicator Data'!O173="No data","x",ROUND(IF('Indicator Data'!O173=0,0,IF(LOG('Indicator Data'!O173)&gt;BD$195,10,IF(LOG('Indicator Data'!O173)&lt;BD$194,0,10-(BD$195-LOG('Indicator Data'!O173))/(BD$195-BD$194)*10))),1))</f>
        <v>x</v>
      </c>
      <c r="BE170" s="56" t="str">
        <f>IF(BD170="x","x",'Indicator Data'!O173/'Indicator Data'!$CB173)</f>
        <v>x</v>
      </c>
      <c r="BF170" s="55" t="str">
        <f t="shared" si="260"/>
        <v>x</v>
      </c>
      <c r="BG170" s="55" t="str">
        <f t="shared" si="261"/>
        <v>x</v>
      </c>
      <c r="BH170" s="55" t="str">
        <f>IF('Indicator Data'!P173="No data","x",ROUND(IF('Indicator Data'!P173=0,0,IF(LOG('Indicator Data'!P173)&gt;BH$195,10,IF(LOG('Indicator Data'!P173)&lt;BH$194,0,10-(BH$195-LOG('Indicator Data'!P173))/(BH$195-BH$194)*10))),1))</f>
        <v>x</v>
      </c>
      <c r="BI170" s="56" t="str">
        <f>IF(BH170="x","x",'Indicator Data'!P173/'Indicator Data'!$CB173)</f>
        <v>x</v>
      </c>
      <c r="BJ170" s="55" t="str">
        <f t="shared" si="262"/>
        <v>x</v>
      </c>
      <c r="BK170" s="55" t="str">
        <f t="shared" si="263"/>
        <v>x</v>
      </c>
      <c r="BL170" s="55">
        <f t="shared" si="264"/>
        <v>8.9</v>
      </c>
      <c r="BM170" s="55">
        <f>ROUND(IF('Indicator Data'!Q173=0,0,IF(LOG('Indicator Data'!Q173)&gt;BM$195,10,IF(LOG('Indicator Data'!Q173)&lt;BM$194,0,10-(BM$195-LOG('Indicator Data'!Q173))/(BM$195-BM$194)*10))),1)</f>
        <v>8</v>
      </c>
      <c r="BN170" s="55">
        <f>ROUND(IF('Indicator Data'!R173=0,0,IF(LOG('Indicator Data'!R173)&gt;BN$195,10,IF(LOG('Indicator Data'!R173)&lt;BN$194,0,10-(BN$195-LOG('Indicator Data'!R173))/(BN$195-BN$194)*10))),1)</f>
        <v>8.6</v>
      </c>
      <c r="BO170" s="55">
        <f t="shared" si="265"/>
        <v>8.4</v>
      </c>
      <c r="BP170" s="56">
        <f>'Indicator Data'!Q173/'Indicator Data'!$CB173</f>
        <v>0.46016697654167238</v>
      </c>
      <c r="BQ170" s="56">
        <f>'Indicator Data'!R173/'Indicator Data'!$CB173</f>
        <v>0.16373340329978575</v>
      </c>
      <c r="BR170" s="55">
        <f t="shared" si="307"/>
        <v>4.5999999999999996</v>
      </c>
      <c r="BS170" s="55">
        <f t="shared" si="308"/>
        <v>2</v>
      </c>
      <c r="BT170" s="55">
        <f t="shared" si="242"/>
        <v>2.8666666666666667</v>
      </c>
      <c r="BU170" s="55">
        <f t="shared" si="266"/>
        <v>6.4</v>
      </c>
      <c r="BV170" s="55">
        <f>ROUND(IF('Indicator Data'!S173=0,0,IF(LOG('Indicator Data'!S173)&gt;BV$195,10,IF(LOG('Indicator Data'!S173)&lt;BV$194,0,10-(BV$195-LOG('Indicator Data'!S173))/(BV$195-BV$194)*10))),1)</f>
        <v>7.3</v>
      </c>
      <c r="BW170" s="55">
        <f>ROUND(IF('Indicator Data'!T173=0,0,IF(LOG('Indicator Data'!T173)&gt;BW$195,10,IF(LOG('Indicator Data'!T173)&lt;BW$194,0,10-(BW$195-LOG('Indicator Data'!T173))/(BW$195-BW$194)*10))),1)</f>
        <v>2</v>
      </c>
      <c r="BX170" s="55">
        <f t="shared" si="267"/>
        <v>3.7666666666666671</v>
      </c>
      <c r="BY170" s="56">
        <f>'Indicator Data'!S173/'Indicator Data'!$CB173</f>
        <v>0.164530898274483</v>
      </c>
      <c r="BZ170" s="56">
        <f>'Indicator Data'!T173/'Indicator Data'!$CB173</f>
        <v>3.1942231472503871E-5</v>
      </c>
      <c r="CA170" s="55">
        <f t="shared" si="309"/>
        <v>2.7</v>
      </c>
      <c r="CB170" s="55">
        <f t="shared" si="310"/>
        <v>0</v>
      </c>
      <c r="CC170" s="55">
        <f t="shared" si="268"/>
        <v>0.9</v>
      </c>
      <c r="CD170" s="55">
        <f t="shared" si="269"/>
        <v>2.5</v>
      </c>
      <c r="CE170" s="55">
        <f t="shared" si="270"/>
        <v>4.7</v>
      </c>
      <c r="CF170" s="55">
        <f>ROUND(IF('Indicator Data'!U173=0,0,IF(LOG('Indicator Data'!U173)&gt;CF$195,10,IF(LOG('Indicator Data'!U173)&lt;CF$194,0,10-(CF$195-LOG('Indicator Data'!U173))/(CF$195-CF$194)*10))),1)</f>
        <v>6.8</v>
      </c>
      <c r="CG170" s="56">
        <f>'Indicator Data'!U173/'Indicator Data'!$CB173</f>
        <v>6.9732012928706594E-2</v>
      </c>
      <c r="CH170" s="55">
        <f t="shared" si="311"/>
        <v>0.8</v>
      </c>
      <c r="CI170" s="55">
        <f t="shared" si="271"/>
        <v>4.4000000000000004</v>
      </c>
      <c r="CJ170" s="55">
        <f>ROUND(IF('Indicator Data'!V173=0,0,IF(LOG('Indicator Data'!V173)&gt;CJ$195,10,IF(LOG('Indicator Data'!V173)&lt;CJ$194,0,10-(CJ$195-LOG('Indicator Data'!V173))/(CJ$195-CJ$194)*10))),1)</f>
        <v>8.1</v>
      </c>
      <c r="CK170" s="56">
        <f>IF('Indicator Data'!V173/'Indicator Data'!$CB173&gt;1,1,'Indicator Data'!V173/'Indicator Data'!$CB173)</f>
        <v>0.54411841564646013</v>
      </c>
      <c r="CL170" s="55">
        <f t="shared" si="312"/>
        <v>5.4</v>
      </c>
      <c r="CM170" s="55">
        <f t="shared" si="272"/>
        <v>7</v>
      </c>
      <c r="CN170" s="55">
        <f>ROUND(IF('Indicator Data'!W173=0,0,IF(LOG('Indicator Data'!W173)&gt;CN$195,10,IF(LOG('Indicator Data'!W173)&lt;CN$194,0,10-(CN$195-LOG('Indicator Data'!W173))/(CN$195-CN$194)*10))),1)</f>
        <v>6.8</v>
      </c>
      <c r="CO170" s="56">
        <f>'Indicator Data'!W173/'Indicator Data'!$CB173</f>
        <v>6.5846999181053051E-2</v>
      </c>
      <c r="CP170" s="55">
        <f t="shared" si="313"/>
        <v>0.7</v>
      </c>
      <c r="CQ170" s="55">
        <f t="shared" si="273"/>
        <v>4.4000000000000004</v>
      </c>
      <c r="CR170" s="55">
        <f t="shared" si="314"/>
        <v>5.2</v>
      </c>
      <c r="CS170" s="55">
        <f>IF('Indicator Data'!BR173="No data","x",ROUND(IF('Indicator Data'!BR173&gt;CS$195,0,IF('Indicator Data'!BR173&lt;CS$194,10,(CS$195-'Indicator Data'!BR173)/(CS$195-CS$194)*10)),1))</f>
        <v>0.3</v>
      </c>
      <c r="CT170" s="55">
        <f>IF('Indicator Data'!BS173="No data","x",ROUND(IF('Indicator Data'!BS173&gt;CT$195,0,IF('Indicator Data'!BS173&lt;CT$194,10,(CT$195-'Indicator Data'!BS173)/(CT$195-CT$194)*10)),1))</f>
        <v>3.1</v>
      </c>
      <c r="CU170" s="55">
        <f>IF('Indicator Data'!AC173="No data","x",ROUND(IF('Indicator Data'!AC173&gt;CU$195,0,IF('Indicator Data'!AC173&lt;CU$194,10,(CU$195-'Indicator Data'!AC173)/(CU$195-CU$194)*10)),1))</f>
        <v>2.7</v>
      </c>
      <c r="CV170" s="55">
        <f t="shared" si="315"/>
        <v>2</v>
      </c>
      <c r="CW170" s="55">
        <f>IF('Indicator Data'!X173="No data","x",ROUND(IF(LOG('Indicator Data'!X173)&gt;CW$195,10,IF(LOG('Indicator Data'!X173)&lt;CW$194,0,10-(CW$195-LOG('Indicator Data'!X173))/(CW$195-CW$194)*10)),1))</f>
        <v>6.1</v>
      </c>
      <c r="CX170" s="55">
        <f>IF('Indicator Data'!Y173="No data","x",ROUND(IF('Indicator Data'!Y173&gt;CX$195,10,IF('Indicator Data'!Y173&lt;CX$194,0,10-(CX$195-'Indicator Data'!Y173)/(CX$195-CX$194)*10)),1))</f>
        <v>6</v>
      </c>
      <c r="CY170" s="55">
        <f>IF('Indicator Data'!Z173="No data","x",ROUND(IF('Indicator Data'!Z173&gt;CY$195,10,IF('Indicator Data'!Z173&lt;CY$194,0,10-(CY$195-'Indicator Data'!Z173)/(CY$195-CY$194)*10)),1))</f>
        <v>2.7</v>
      </c>
      <c r="CZ170" s="55">
        <f>IF('Indicator Data'!AA173="No data","x",ROUND(IF('Indicator Data'!AA173&gt;CZ$195,10,IF('Indicator Data'!AA173&lt;CZ$194,0,10-(CZ$195-'Indicator Data'!AA173)/(CZ$195-CZ$194)*10)),1))</f>
        <v>10</v>
      </c>
      <c r="DA170" s="55">
        <f t="shared" si="274"/>
        <v>6.2</v>
      </c>
      <c r="DB170" s="55">
        <f t="shared" si="275"/>
        <v>4.8</v>
      </c>
      <c r="DC170" s="55">
        <f>IF('Indicator Data'!AF173="No data","x",ROUND(IF('Indicator Data'!AF173&gt;DC$195,10,IF('Indicator Data'!AF173&lt;DC$194,0,10-(DC$195-'Indicator Data'!AF173)/(DC$195-DC$194)*10)),1))</f>
        <v>2.9</v>
      </c>
      <c r="DD170" s="55">
        <f>IF('Indicator Data'!AG173="No data","x",ROUND(IF('Indicator Data'!AG173&gt;DD$195,10,IF('Indicator Data'!AG173&lt;DD$194,0,10-(DD$195-'Indicator Data'!AG173)/(DD$195-DD$194)*10)),1))</f>
        <v>6.3</v>
      </c>
      <c r="DE170" s="55">
        <f t="shared" si="276"/>
        <v>5.7</v>
      </c>
      <c r="DF170" s="55">
        <f>IF('Indicator Data'!AB173="No data","x",ROUND(IF('Indicator Data'!AB173&gt;DF$195,10,IF('Indicator Data'!AB173&lt;DF$194,0,10-(DF$195-'Indicator Data'!AB173)/(DF$195-DF$194)*10)),1))</f>
        <v>0</v>
      </c>
      <c r="DG170" s="55">
        <f t="shared" si="277"/>
        <v>1.5</v>
      </c>
      <c r="DH170" s="184" t="str">
        <f>IF('Indicator Data'!AD173="No data","x",'Indicator Data'!AD173/'Indicator Data'!$CA173)</f>
        <v>x</v>
      </c>
      <c r="DI170" s="55" t="str">
        <f t="shared" si="278"/>
        <v>x</v>
      </c>
      <c r="DJ170" s="55">
        <f>IF('Indicator Data'!AE173="No data","x",ROUND(IF('Indicator Data'!AE173&gt;DJ$195,0,IF('Indicator Data'!AE173&lt;DJ$194,10,(DJ$195-'Indicator Data'!AE173)/(DJ$195-DJ$194)*10)),1))</f>
        <v>4</v>
      </c>
      <c r="DK170" s="55">
        <f t="shared" si="279"/>
        <v>4</v>
      </c>
      <c r="DL170" s="55">
        <f t="shared" si="280"/>
        <v>3.7</v>
      </c>
      <c r="DM170" s="57">
        <f t="shared" si="316"/>
        <v>6.1</v>
      </c>
      <c r="DN170" s="58">
        <f t="shared" si="317"/>
        <v>5.8</v>
      </c>
      <c r="DO170" s="55">
        <f>ROUND(IF('Indicator Data'!AH173=0,0,IF('Indicator Data'!AH173&gt;DO$195,10,IF('Indicator Data'!AH173&lt;DO$194,0,10-(DO$195-'Indicator Data'!AH173)/(DO$195-DO$194)*10))),1)</f>
        <v>6.9</v>
      </c>
      <c r="DP170" s="55">
        <f>ROUND(IF('Indicator Data'!AI173=0,0,IF(LOG('Indicator Data'!AI173)&gt;LOG(DP$195),10,IF(LOG('Indicator Data'!AI173)&lt;LOG(DP$194),0,10-(LOG(DP$195)-LOG('Indicator Data'!AI173))/(LOG(DP$195)-LOG(DP$194))*10))),1)</f>
        <v>6.1</v>
      </c>
      <c r="DQ170" s="57">
        <f t="shared" si="318"/>
        <v>6.5</v>
      </c>
      <c r="DR170" s="55">
        <f>'Indicator Data'!AJ173</f>
        <v>0</v>
      </c>
      <c r="DS170" s="55">
        <f>'Indicator Data'!AK173</f>
        <v>0</v>
      </c>
      <c r="DT170" s="57">
        <f t="shared" si="319"/>
        <v>0</v>
      </c>
      <c r="DU170" s="58">
        <f t="shared" si="320"/>
        <v>4.5999999999999996</v>
      </c>
      <c r="DV170" s="15"/>
      <c r="DW170" s="103"/>
      <c r="DX170" s="4"/>
    </row>
    <row r="171" spans="1:128" x14ac:dyDescent="0.25">
      <c r="A171" s="122" t="str">
        <f>'Indicator Data'!A174</f>
        <v>Tanzania</v>
      </c>
      <c r="B171" s="59" t="str">
        <f>'Indicator Data'!B174</f>
        <v>TZA</v>
      </c>
      <c r="C171" s="55">
        <f>ROUND(IF('Indicator Data'!C174=0,0.1,IF(LOG('Indicator Data'!C174)&gt;C$195,10,IF(LOG('Indicator Data'!C174)&lt;C$194,0,10-(C$195-LOG('Indicator Data'!C174))/(C$195-C$194)*10))),1)</f>
        <v>9.1999999999999993</v>
      </c>
      <c r="D171" s="55">
        <f>ROUND(IF('Indicator Data'!D174=0,0.1,IF(LOG('Indicator Data'!D174)&gt;D$195,10,IF(LOG('Indicator Data'!D174)&lt;D$194,0,10-(D$195-LOG('Indicator Data'!D174))/(D$195-D$194)*10))),1)</f>
        <v>0.1</v>
      </c>
      <c r="E171" s="55">
        <f t="shared" si="281"/>
        <v>6.5</v>
      </c>
      <c r="F171" s="55">
        <f>IF('Indicator Data'!E174="No data",0.1,(ROUND(IF('Indicator Data'!E174=0,0,IF(LOG('Indicator Data'!E174)&gt;F$195,10,IF(LOG('Indicator Data'!E174)&lt;F$194,0,10-(F$195-LOG('Indicator Data'!E174))/(F$195-F$194)*10))),1)))</f>
        <v>8</v>
      </c>
      <c r="G171" s="55">
        <f>ROUND(IF('Indicator Data'!F174=0,0,IF(LOG('Indicator Data'!F174)&gt;G$195,10,IF(LOG('Indicator Data'!F174)&lt;G$194,0,10-(G$195-LOG('Indicator Data'!F174))/(G$195-G$194)*10))),1)</f>
        <v>6.2</v>
      </c>
      <c r="H171" s="55">
        <f>ROUND(IF('Indicator Data'!G174=0,0,IF(LOG('Indicator Data'!G174)&gt;H$195,10,IF(LOG('Indicator Data'!G174)&lt;H$194,0,10-(H$195-LOG('Indicator Data'!G174))/(H$195-H$194)*10))),1)</f>
        <v>1.7</v>
      </c>
      <c r="I171" s="55">
        <f>ROUND(IF('Indicator Data'!H174=0,0,IF(LOG('Indicator Data'!H174)&gt;I$195,10,IF(LOG('Indicator Data'!H174)&lt;I$194,0,10-(I$195-LOG('Indicator Data'!H174))/(I$195-I$194)*10))),1)</f>
        <v>0</v>
      </c>
      <c r="J171" s="55">
        <f t="shared" si="282"/>
        <v>0.9</v>
      </c>
      <c r="K171" s="55">
        <f>ROUND(IF('Indicator Data'!I174=0,0,IF(LOG('Indicator Data'!I174)&gt;K$195,10,IF(LOG('Indicator Data'!I174)&lt;K$194,0,10-(K$195-LOG('Indicator Data'!I174))/(K$195-K$194)*10))),1)</f>
        <v>2.2000000000000002</v>
      </c>
      <c r="L171" s="55">
        <f t="shared" si="283"/>
        <v>1.6</v>
      </c>
      <c r="M171" s="55">
        <f>ROUND(IF('Indicator Data'!J174=0,0,IF(LOG('Indicator Data'!J174)&gt;M$195,10,IF(LOG('Indicator Data'!J174)&lt;M$194,0,10-(M$195-LOG('Indicator Data'!J174))/(M$195-M$194)*10))),1)</f>
        <v>10</v>
      </c>
      <c r="N171" s="56">
        <f>'Indicator Data'!C174/'Indicator Data'!$CB174</f>
        <v>8.6371982952450387E-4</v>
      </c>
      <c r="O171" s="56">
        <f>'Indicator Data'!D174/'Indicator Data'!$CB174</f>
        <v>0</v>
      </c>
      <c r="P171" s="56">
        <f>IF(F171=0.1,"x",'Indicator Data'!E174/'Indicator Data'!$CB174)</f>
        <v>3.035389828380601E-3</v>
      </c>
      <c r="Q171" s="56">
        <f>'Indicator Data'!F174/'Indicator Data'!$CB174</f>
        <v>9.6679019680807919E-7</v>
      </c>
      <c r="R171" s="56">
        <f>'Indicator Data'!G174/'Indicator Data'!$CB174</f>
        <v>8.9955533755886293E-6</v>
      </c>
      <c r="S171" s="56">
        <f>'Indicator Data'!H174/'Indicator Data'!$CB174</f>
        <v>0</v>
      </c>
      <c r="T171" s="56">
        <f>'Indicator Data'!I174/'Indicator Data'!$CB174</f>
        <v>2.256280751408682E-6</v>
      </c>
      <c r="U171" s="56">
        <f>'Indicator Data'!J174/'Indicator Data'!$CB174</f>
        <v>6.7758835340850287E-3</v>
      </c>
      <c r="V171" s="55">
        <f t="shared" si="284"/>
        <v>4.3</v>
      </c>
      <c r="W171" s="55">
        <f t="shared" si="285"/>
        <v>0</v>
      </c>
      <c r="X171" s="55">
        <f t="shared" si="286"/>
        <v>2.4</v>
      </c>
      <c r="Y171" s="55">
        <f t="shared" si="287"/>
        <v>2</v>
      </c>
      <c r="Z171" s="55">
        <f t="shared" si="288"/>
        <v>5.5</v>
      </c>
      <c r="AA171" s="55">
        <f t="shared" si="289"/>
        <v>0</v>
      </c>
      <c r="AB171" s="55">
        <f t="shared" si="290"/>
        <v>0</v>
      </c>
      <c r="AC171" s="55">
        <f t="shared" si="291"/>
        <v>0</v>
      </c>
      <c r="AD171" s="55">
        <f t="shared" si="292"/>
        <v>0</v>
      </c>
      <c r="AE171" s="55">
        <f t="shared" si="293"/>
        <v>0</v>
      </c>
      <c r="AF171" s="55">
        <f t="shared" si="294"/>
        <v>2.2999999999999998</v>
      </c>
      <c r="AG171" s="55">
        <f>ROUND(IF('Indicator Data'!K174=0,0,IF('Indicator Data'!K174&gt;AG$195,10,IF('Indicator Data'!K174&lt;AG$194,0,10-(AG$195-'Indicator Data'!K174)/(AG$195-AG$194)*10))),1)</f>
        <v>7.6</v>
      </c>
      <c r="AH171" s="55">
        <f t="shared" si="295"/>
        <v>6.8</v>
      </c>
      <c r="AI171" s="55">
        <f t="shared" si="296"/>
        <v>0.1</v>
      </c>
      <c r="AJ171" s="55">
        <f t="shared" si="297"/>
        <v>0.9</v>
      </c>
      <c r="AK171" s="55">
        <f t="shared" si="298"/>
        <v>0</v>
      </c>
      <c r="AL171" s="55">
        <f t="shared" si="299"/>
        <v>0.5</v>
      </c>
      <c r="AM171" s="55">
        <f t="shared" si="300"/>
        <v>1.1000000000000001</v>
      </c>
      <c r="AN171" s="55">
        <f t="shared" si="301"/>
        <v>8</v>
      </c>
      <c r="AO171" s="183">
        <f t="shared" si="302"/>
        <v>4.8</v>
      </c>
      <c r="AP171" s="183">
        <f t="shared" si="255"/>
        <v>5.8</v>
      </c>
      <c r="AQ171" s="183">
        <f t="shared" si="303"/>
        <v>5.9</v>
      </c>
      <c r="AR171" s="183">
        <f t="shared" si="304"/>
        <v>0.8</v>
      </c>
      <c r="AS171" s="55">
        <f t="shared" si="305"/>
        <v>7.8</v>
      </c>
      <c r="AT171" s="55">
        <f>IF('Indicator Data'!L174="No data","x",IF('Indicator Data'!CC174&lt;1000,"x",ROUND((IF('Indicator Data'!L174&gt;AT$195,10,IF('Indicator Data'!L174&lt;AT$194,0,10-(AT$195-'Indicator Data'!L174)/(AT$195-AT$194)*10))),1)))</f>
        <v>2</v>
      </c>
      <c r="AU171" s="183">
        <f t="shared" si="306"/>
        <v>4.9000000000000004</v>
      </c>
      <c r="AV171" s="55">
        <f>IF('Indicator Data'!M174="No data","x",ROUND(IF('Indicator Data'!M174=0,0,IF(LOG('Indicator Data'!M174)&gt;AV$195,10,IF(LOG('Indicator Data'!M174)&lt;AV$194,0,10-(AV$195-LOG('Indicator Data'!M174))/(AV$195-AV$194)*10))),1))</f>
        <v>9.1</v>
      </c>
      <c r="AW171" s="56">
        <f>IF(AV171="x","x",'Indicator Data'!M174/'Indicator Data'!$CB174)</f>
        <v>0.41884467732145897</v>
      </c>
      <c r="AX171" s="55">
        <f t="shared" si="256"/>
        <v>4.7</v>
      </c>
      <c r="AY171" s="55">
        <f t="shared" si="257"/>
        <v>7.5</v>
      </c>
      <c r="AZ171" s="55">
        <f>IF('Indicator Data'!N174="No data","x",ROUND(IF('Indicator Data'!N174=0,0,IF(LOG('Indicator Data'!N174)&gt;AZ$195,10,IF(LOG('Indicator Data'!N174)&lt;AZ$194,0,10-(AZ$195-LOG('Indicator Data'!N174))/(AZ$195-AZ$194)*10))),1))</f>
        <v>7.4</v>
      </c>
      <c r="BA171" s="56">
        <f>IF(AZ171="x","x",'Indicator Data'!N174/'Indicator Data'!$CB174)</f>
        <v>5.2605862517175524E-3</v>
      </c>
      <c r="BB171" s="55">
        <f t="shared" si="258"/>
        <v>1.1000000000000001</v>
      </c>
      <c r="BC171" s="55">
        <f t="shared" si="259"/>
        <v>5</v>
      </c>
      <c r="BD171" s="55">
        <f>IF('Indicator Data'!O174="No data","x",ROUND(IF('Indicator Data'!O174=0,0,IF(LOG('Indicator Data'!O174)&gt;BD$195,10,IF(LOG('Indicator Data'!O174)&lt;BD$194,0,10-(BD$195-LOG('Indicator Data'!O174))/(BD$195-BD$194)*10))),1))</f>
        <v>0</v>
      </c>
      <c r="BE171" s="56">
        <f>IF(BD171="x","x",'Indicator Data'!O174/'Indicator Data'!$CB174)</f>
        <v>0</v>
      </c>
      <c r="BF171" s="55">
        <f t="shared" si="260"/>
        <v>0</v>
      </c>
      <c r="BG171" s="55">
        <f t="shared" si="261"/>
        <v>0</v>
      </c>
      <c r="BH171" s="55">
        <f>IF('Indicator Data'!P174="No data","x",ROUND(IF('Indicator Data'!P174=0,0,IF(LOG('Indicator Data'!P174)&gt;BH$195,10,IF(LOG('Indicator Data'!P174)&lt;BH$194,0,10-(BH$195-LOG('Indicator Data'!P174))/(BH$195-BH$194)*10))),1))</f>
        <v>8.8000000000000007</v>
      </c>
      <c r="BI171" s="56">
        <f>IF(BH171="x","x",'Indicator Data'!P174/'Indicator Data'!$CB174)</f>
        <v>3.3304087526067484E-2</v>
      </c>
      <c r="BJ171" s="55">
        <f t="shared" si="262"/>
        <v>3.3</v>
      </c>
      <c r="BK171" s="55">
        <f t="shared" si="263"/>
        <v>6.9</v>
      </c>
      <c r="BL171" s="55">
        <f t="shared" si="264"/>
        <v>5.4</v>
      </c>
      <c r="BM171" s="55">
        <f>ROUND(IF('Indicator Data'!Q174=0,0,IF(LOG('Indicator Data'!Q174)&gt;BM$195,10,IF(LOG('Indicator Data'!Q174)&lt;BM$194,0,10-(BM$195-LOG('Indicator Data'!Q174))/(BM$195-BM$194)*10))),1)</f>
        <v>9.6</v>
      </c>
      <c r="BN171" s="55">
        <f>ROUND(IF('Indicator Data'!R174=0,0,IF(LOG('Indicator Data'!R174)&gt;BN$195,10,IF(LOG('Indicator Data'!R174)&lt;BN$194,0,10-(BN$195-LOG('Indicator Data'!R174))/(BN$195-BN$194)*10))),1)</f>
        <v>0</v>
      </c>
      <c r="BO171" s="55">
        <f t="shared" si="265"/>
        <v>3.1999999999999997</v>
      </c>
      <c r="BP171" s="56">
        <f>'Indicator Data'!Q174/'Indicator Data'!$CB174</f>
        <v>0.98622323033208081</v>
      </c>
      <c r="BQ171" s="56">
        <f>'Indicator Data'!R174/'Indicator Data'!$CB174</f>
        <v>0</v>
      </c>
      <c r="BR171" s="55">
        <f t="shared" si="307"/>
        <v>9.9</v>
      </c>
      <c r="BS171" s="55">
        <f t="shared" si="308"/>
        <v>0</v>
      </c>
      <c r="BT171" s="55">
        <f t="shared" si="242"/>
        <v>3.3000000000000003</v>
      </c>
      <c r="BU171" s="55">
        <f t="shared" si="266"/>
        <v>3.3</v>
      </c>
      <c r="BV171" s="55">
        <f>ROUND(IF('Indicator Data'!S174=0,0,IF(LOG('Indicator Data'!S174)&gt;BV$195,10,IF(LOG('Indicator Data'!S174)&lt;BV$194,0,10-(BV$195-LOG('Indicator Data'!S174))/(BV$195-BV$194)*10))),1)</f>
        <v>4.5999999999999996</v>
      </c>
      <c r="BW171" s="55">
        <f>ROUND(IF('Indicator Data'!T174=0,0,IF(LOG('Indicator Data'!T174)&gt;BW$195,10,IF(LOG('Indicator Data'!T174)&lt;BW$194,0,10-(BW$195-LOG('Indicator Data'!T174))/(BW$195-BW$194)*10))),1)</f>
        <v>9.6</v>
      </c>
      <c r="BX171" s="55">
        <f t="shared" si="267"/>
        <v>7.9333333333333327</v>
      </c>
      <c r="BY171" s="56">
        <f>'Indicator Data'!S174/'Indicator Data'!$CB174</f>
        <v>3.0586495727862625E-4</v>
      </c>
      <c r="BZ171" s="56">
        <f>'Indicator Data'!T174/'Indicator Data'!$CB174</f>
        <v>0.96274552460652962</v>
      </c>
      <c r="CA171" s="55">
        <f t="shared" si="309"/>
        <v>0</v>
      </c>
      <c r="CB171" s="55">
        <f t="shared" si="310"/>
        <v>9.6</v>
      </c>
      <c r="CC171" s="55">
        <f t="shared" si="268"/>
        <v>6.3999999999999995</v>
      </c>
      <c r="CD171" s="55">
        <f t="shared" si="269"/>
        <v>7.2</v>
      </c>
      <c r="CE171" s="55">
        <f t="shared" si="270"/>
        <v>5.6</v>
      </c>
      <c r="CF171" s="55">
        <f>ROUND(IF('Indicator Data'!U174=0,0,IF(LOG('Indicator Data'!U174)&gt;CF$195,10,IF(LOG('Indicator Data'!U174)&lt;CF$194,0,10-(CF$195-LOG('Indicator Data'!U174))/(CF$195-CF$194)*10))),1)</f>
        <v>9.1</v>
      </c>
      <c r="CG171" s="56">
        <f>'Indicator Data'!U174/'Indicator Data'!$CB174</f>
        <v>0.42501144629330267</v>
      </c>
      <c r="CH171" s="55">
        <f t="shared" si="311"/>
        <v>4.7</v>
      </c>
      <c r="CI171" s="55">
        <f t="shared" si="271"/>
        <v>7.5</v>
      </c>
      <c r="CJ171" s="55">
        <f>ROUND(IF('Indicator Data'!V174=0,0,IF(LOG('Indicator Data'!V174)&gt;CJ$195,10,IF(LOG('Indicator Data'!V174)&lt;CJ$194,0,10-(CJ$195-LOG('Indicator Data'!V174))/(CJ$195-CJ$194)*10))),1)</f>
        <v>9.5</v>
      </c>
      <c r="CK171" s="56">
        <f>IF('Indicator Data'!V174/'Indicator Data'!$CB174&gt;1,1,'Indicator Data'!V174/'Indicator Data'!$CB174)</f>
        <v>0.85695910563985356</v>
      </c>
      <c r="CL171" s="55">
        <f t="shared" si="312"/>
        <v>8.6</v>
      </c>
      <c r="CM171" s="55">
        <f t="shared" si="272"/>
        <v>9.1</v>
      </c>
      <c r="CN171" s="55">
        <f>ROUND(IF('Indicator Data'!W174=0,0,IF(LOG('Indicator Data'!W174)&gt;CN$195,10,IF(LOG('Indicator Data'!W174)&lt;CN$194,0,10-(CN$195-LOG('Indicator Data'!W174))/(CN$195-CN$194)*10))),1)</f>
        <v>9.3000000000000007</v>
      </c>
      <c r="CO171" s="56">
        <f>'Indicator Data'!W174/'Indicator Data'!$CB174</f>
        <v>0.59441053972852087</v>
      </c>
      <c r="CP171" s="55">
        <f t="shared" si="313"/>
        <v>5.9</v>
      </c>
      <c r="CQ171" s="55">
        <f t="shared" si="273"/>
        <v>8</v>
      </c>
      <c r="CR171" s="55">
        <f t="shared" si="314"/>
        <v>7.8</v>
      </c>
      <c r="CS171" s="55">
        <f>IF('Indicator Data'!BR174="No data","x",ROUND(IF('Indicator Data'!BR174&gt;CS$195,0,IF('Indicator Data'!BR174&lt;CS$194,10,(CS$195-'Indicator Data'!BR174)/(CS$195-CS$194)*10)),1))</f>
        <v>7.8</v>
      </c>
      <c r="CT171" s="55">
        <f>IF('Indicator Data'!BS174="No data","x",ROUND(IF('Indicator Data'!BS174&gt;CT$195,0,IF('Indicator Data'!BS174&lt;CT$194,10,(CT$195-'Indicator Data'!BS174)/(CT$195-CT$194)*10)),1))</f>
        <v>7.2</v>
      </c>
      <c r="CU171" s="55">
        <f>IF('Indicator Data'!AC174="No data","x",ROUND(IF('Indicator Data'!AC174&gt;CU$195,0,IF('Indicator Data'!AC174&lt;CU$194,10,(CU$195-'Indicator Data'!AC174)/(CU$195-CU$194)*10)),1))</f>
        <v>5.2</v>
      </c>
      <c r="CV171" s="55">
        <f t="shared" si="315"/>
        <v>6.7</v>
      </c>
      <c r="CW171" s="55">
        <f>IF('Indicator Data'!X174="No data","x",ROUND(IF(LOG('Indicator Data'!X174)&gt;CW$195,10,IF(LOG('Indicator Data'!X174)&lt;CW$194,0,10-(CW$195-LOG('Indicator Data'!X174))/(CW$195-CW$194)*10)),1))</f>
        <v>6</v>
      </c>
      <c r="CX171" s="55">
        <f>IF('Indicator Data'!Y174="No data","x",ROUND(IF('Indicator Data'!Y174&gt;CX$195,10,IF('Indicator Data'!Y174&lt;CX$194,0,10-(CX$195-'Indicator Data'!Y174)/(CX$195-CX$194)*10)),1))</f>
        <v>10</v>
      </c>
      <c r="CY171" s="55">
        <f>IF('Indicator Data'!Z174="No data","x",ROUND(IF('Indicator Data'!Z174&gt;CY$195,10,IF('Indicator Data'!Z174&lt;CY$194,0,10-(CY$195-'Indicator Data'!Z174)/(CY$195-CY$194)*10)),1))</f>
        <v>3.4</v>
      </c>
      <c r="CZ171" s="55">
        <f>IF('Indicator Data'!AA174="No data","x",ROUND(IF('Indicator Data'!AA174&gt;CZ$195,10,IF('Indicator Data'!AA174&lt;CZ$194,0,10-(CZ$195-'Indicator Data'!AA174)/(CZ$195-CZ$194)*10)),1))</f>
        <v>7.1</v>
      </c>
      <c r="DA171" s="55">
        <f t="shared" si="274"/>
        <v>6.6</v>
      </c>
      <c r="DB171" s="55">
        <f t="shared" si="275"/>
        <v>6.6</v>
      </c>
      <c r="DC171" s="55">
        <f>IF('Indicator Data'!AF174="No data","x",ROUND(IF('Indicator Data'!AF174&gt;DC$195,10,IF('Indicator Data'!AF174&lt;DC$194,0,10-(DC$195-'Indicator Data'!AF174)/(DC$195-DC$194)*10)),1))</f>
        <v>4.5999999999999996</v>
      </c>
      <c r="DD171" s="55">
        <f>IF('Indicator Data'!AG174="No data","x",ROUND(IF('Indicator Data'!AG174&gt;DD$195,10,IF('Indicator Data'!AG174&lt;DD$194,0,10-(DD$195-'Indicator Data'!AG174)/(DD$195-DD$194)*10)),1))</f>
        <v>7.6</v>
      </c>
      <c r="DE171" s="55">
        <f t="shared" si="276"/>
        <v>6.5</v>
      </c>
      <c r="DF171" s="55">
        <f>IF('Indicator Data'!AB174="No data","x",ROUND(IF('Indicator Data'!AB174&gt;DF$195,10,IF('Indicator Data'!AB174&lt;DF$194,0,10-(DF$195-'Indicator Data'!AB174)/(DF$195-DF$194)*10)),1))</f>
        <v>3.9</v>
      </c>
      <c r="DG171" s="55">
        <f t="shared" si="277"/>
        <v>6</v>
      </c>
      <c r="DH171" s="184">
        <f>IF('Indicator Data'!AD174="No data","x",'Indicator Data'!AD174/'Indicator Data'!$CA174)</f>
        <v>9.3508437076295282E-5</v>
      </c>
      <c r="DI171" s="55">
        <f t="shared" si="278"/>
        <v>9.1</v>
      </c>
      <c r="DJ171" s="55">
        <f>IF('Indicator Data'!AE174="No data","x",ROUND(IF('Indicator Data'!AE174&gt;DJ$195,0,IF('Indicator Data'!AE174&lt;DJ$194,10,(DJ$195-'Indicator Data'!AE174)/(DJ$195-DJ$194)*10)),1))</f>
        <v>4</v>
      </c>
      <c r="DK171" s="55">
        <f t="shared" si="279"/>
        <v>6.6</v>
      </c>
      <c r="DL171" s="55">
        <f t="shared" si="280"/>
        <v>6.4</v>
      </c>
      <c r="DM171" s="57">
        <f t="shared" si="316"/>
        <v>6.6</v>
      </c>
      <c r="DN171" s="58">
        <f t="shared" si="317"/>
        <v>5</v>
      </c>
      <c r="DO171" s="55">
        <f>ROUND(IF('Indicator Data'!AH174=0,0,IF('Indicator Data'!AH174&gt;DO$195,10,IF('Indicator Data'!AH174&lt;DO$194,0,10-(DO$195-'Indicator Data'!AH174)/(DO$195-DO$194)*10))),1)</f>
        <v>6.6</v>
      </c>
      <c r="DP171" s="55">
        <f>ROUND(IF('Indicator Data'!AI174=0,0,IF(LOG('Indicator Data'!AI174)&gt;LOG(DP$195),10,IF(LOG('Indicator Data'!AI174)&lt;LOG(DP$194),0,10-(LOG(DP$195)-LOG('Indicator Data'!AI174))/(LOG(DP$195)-LOG(DP$194))*10))),1)</f>
        <v>6.5</v>
      </c>
      <c r="DQ171" s="57">
        <f t="shared" si="318"/>
        <v>6.6</v>
      </c>
      <c r="DR171" s="55">
        <f>'Indicator Data'!AJ174</f>
        <v>0</v>
      </c>
      <c r="DS171" s="55">
        <f>'Indicator Data'!AK174</f>
        <v>0</v>
      </c>
      <c r="DT171" s="57">
        <f t="shared" si="319"/>
        <v>0</v>
      </c>
      <c r="DU171" s="58">
        <f t="shared" si="320"/>
        <v>4.5999999999999996</v>
      </c>
      <c r="DV171" s="15"/>
      <c r="DW171" s="103"/>
      <c r="DX171" s="4"/>
    </row>
    <row r="172" spans="1:128" x14ac:dyDescent="0.25">
      <c r="A172" s="121" t="str">
        <f>'Indicator Data'!A175</f>
        <v>Thailand</v>
      </c>
      <c r="B172" s="59" t="str">
        <f>'Indicator Data'!B175</f>
        <v>THA</v>
      </c>
      <c r="C172" s="55">
        <f>ROUND(IF('Indicator Data'!C175=0,0.1,IF(LOG('Indicator Data'!C175)&gt;C$195,10,IF(LOG('Indicator Data'!C175)&lt;C$194,0,10-(C$195-LOG('Indicator Data'!C175))/(C$195-C$194)*10))),1)</f>
        <v>6.3</v>
      </c>
      <c r="D172" s="55">
        <f>ROUND(IF('Indicator Data'!D175=0,0.1,IF(LOG('Indicator Data'!D175)&gt;D$195,10,IF(LOG('Indicator Data'!D175)&lt;D$194,0,10-(D$195-LOG('Indicator Data'!D175))/(D$195-D$194)*10))),1)</f>
        <v>0.1</v>
      </c>
      <c r="E172" s="55">
        <f t="shared" si="281"/>
        <v>3.8</v>
      </c>
      <c r="F172" s="55">
        <f>IF('Indicator Data'!E175="No data",0.1,(ROUND(IF('Indicator Data'!E175=0,0,IF(LOG('Indicator Data'!E175)&gt;F$195,10,IF(LOG('Indicator Data'!E175)&lt;F$194,0,10-(F$195-LOG('Indicator Data'!E175))/(F$195-F$194)*10))),1)))</f>
        <v>9.6999999999999993</v>
      </c>
      <c r="G172" s="55">
        <f>ROUND(IF('Indicator Data'!F175=0,0,IF(LOG('Indicator Data'!F175)&gt;G$195,10,IF(LOG('Indicator Data'!F175)&lt;G$194,0,10-(G$195-LOG('Indicator Data'!F175))/(G$195-G$194)*10))),1)</f>
        <v>7.4</v>
      </c>
      <c r="H172" s="55">
        <f>ROUND(IF('Indicator Data'!G175=0,0,IF(LOG('Indicator Data'!G175)&gt;H$195,10,IF(LOG('Indicator Data'!G175)&lt;H$194,0,10-(H$195-LOG('Indicator Data'!G175))/(H$195-H$194)*10))),1)</f>
        <v>7.9</v>
      </c>
      <c r="I172" s="55">
        <f>ROUND(IF('Indicator Data'!H175=0,0,IF(LOG('Indicator Data'!H175)&gt;I$195,10,IF(LOG('Indicator Data'!H175)&lt;I$194,0,10-(I$195-LOG('Indicator Data'!H175))/(I$195-I$194)*10))),1)</f>
        <v>7.8</v>
      </c>
      <c r="J172" s="55">
        <f t="shared" si="282"/>
        <v>7.9</v>
      </c>
      <c r="K172" s="55">
        <f>ROUND(IF('Indicator Data'!I175=0,0,IF(LOG('Indicator Data'!I175)&gt;K$195,10,IF(LOG('Indicator Data'!I175)&lt;K$194,0,10-(K$195-LOG('Indicator Data'!I175))/(K$195-K$194)*10))),1)</f>
        <v>6.9</v>
      </c>
      <c r="L172" s="55">
        <f t="shared" si="283"/>
        <v>7.4</v>
      </c>
      <c r="M172" s="55">
        <f>ROUND(IF('Indicator Data'!J175=0,0,IF(LOG('Indicator Data'!J175)&gt;M$195,10,IF(LOG('Indicator Data'!J175)&lt;M$194,0,10-(M$195-LOG('Indicator Data'!J175))/(M$195-M$194)*10))),1)</f>
        <v>10</v>
      </c>
      <c r="N172" s="56">
        <f>'Indicator Data'!C175/'Indicator Data'!$CB175</f>
        <v>4.7694420429847384E-5</v>
      </c>
      <c r="O172" s="56">
        <f>'Indicator Data'!D175/'Indicator Data'!$CB175</f>
        <v>0</v>
      </c>
      <c r="P172" s="56">
        <f>IF(F172=0.1,"x",'Indicator Data'!E175/'Indicator Data'!$CB175)</f>
        <v>1.1065310130828374E-2</v>
      </c>
      <c r="Q172" s="56">
        <f>'Indicator Data'!F175/'Indicator Data'!$CB175</f>
        <v>3.9924859212369485E-6</v>
      </c>
      <c r="R172" s="56">
        <f>'Indicator Data'!G175/'Indicator Data'!$CB175</f>
        <v>2.1589091560591371E-3</v>
      </c>
      <c r="S172" s="56">
        <f>'Indicator Data'!H175/'Indicator Data'!$CB175</f>
        <v>4.0487911325692394E-5</v>
      </c>
      <c r="T172" s="56">
        <f>'Indicator Data'!I175/'Indicator Data'!$CB175</f>
        <v>4.1635649314555347E-4</v>
      </c>
      <c r="U172" s="56">
        <f>'Indicator Data'!J175/'Indicator Data'!$CB175</f>
        <v>1.7618128214403405E-2</v>
      </c>
      <c r="V172" s="55">
        <f t="shared" si="284"/>
        <v>0.2</v>
      </c>
      <c r="W172" s="55">
        <f t="shared" si="285"/>
        <v>0</v>
      </c>
      <c r="X172" s="55">
        <f t="shared" si="286"/>
        <v>0.1</v>
      </c>
      <c r="Y172" s="55">
        <f t="shared" si="287"/>
        <v>7.4</v>
      </c>
      <c r="Z172" s="55">
        <f t="shared" si="288"/>
        <v>6.9</v>
      </c>
      <c r="AA172" s="55">
        <f t="shared" si="289"/>
        <v>1.2</v>
      </c>
      <c r="AB172" s="55">
        <f t="shared" si="290"/>
        <v>0.1</v>
      </c>
      <c r="AC172" s="55">
        <f t="shared" si="291"/>
        <v>0.7</v>
      </c>
      <c r="AD172" s="55">
        <f t="shared" si="292"/>
        <v>0.4</v>
      </c>
      <c r="AE172" s="55">
        <f t="shared" si="293"/>
        <v>0.6</v>
      </c>
      <c r="AF172" s="55">
        <f t="shared" si="294"/>
        <v>5.9</v>
      </c>
      <c r="AG172" s="55">
        <f>ROUND(IF('Indicator Data'!K175=0,0,IF('Indicator Data'!K175&gt;AG$195,10,IF('Indicator Data'!K175&lt;AG$194,0,10-(AG$195-'Indicator Data'!K175)/(AG$195-AG$194)*10))),1)</f>
        <v>10</v>
      </c>
      <c r="AH172" s="55">
        <f t="shared" si="295"/>
        <v>3.3</v>
      </c>
      <c r="AI172" s="55">
        <f t="shared" si="296"/>
        <v>0.1</v>
      </c>
      <c r="AJ172" s="55">
        <f t="shared" si="297"/>
        <v>4.5999999999999996</v>
      </c>
      <c r="AK172" s="55">
        <f t="shared" si="298"/>
        <v>4</v>
      </c>
      <c r="AL172" s="55">
        <f t="shared" si="299"/>
        <v>4.3</v>
      </c>
      <c r="AM172" s="55">
        <f t="shared" si="300"/>
        <v>3.7</v>
      </c>
      <c r="AN172" s="55">
        <f t="shared" si="301"/>
        <v>8.6999999999999993</v>
      </c>
      <c r="AO172" s="183">
        <f t="shared" si="302"/>
        <v>2.1</v>
      </c>
      <c r="AP172" s="183">
        <f t="shared" si="255"/>
        <v>8.8000000000000007</v>
      </c>
      <c r="AQ172" s="183">
        <f t="shared" si="303"/>
        <v>7.2</v>
      </c>
      <c r="AR172" s="183">
        <f t="shared" si="304"/>
        <v>4.9000000000000004</v>
      </c>
      <c r="AS172" s="55">
        <f t="shared" si="305"/>
        <v>9.4</v>
      </c>
      <c r="AT172" s="55">
        <f>IF('Indicator Data'!L175="No data","x",IF('Indicator Data'!CC175&lt;1000,"x",ROUND((IF('Indicator Data'!L175&gt;AT$195,10,IF('Indicator Data'!L175&lt;AT$194,0,10-(AT$195-'Indicator Data'!L175)/(AT$195-AT$194)*10))),1)))</f>
        <v>2</v>
      </c>
      <c r="AU172" s="183">
        <f t="shared" si="306"/>
        <v>5.7</v>
      </c>
      <c r="AV172" s="55">
        <f>IF('Indicator Data'!M175="No data","x",ROUND(IF('Indicator Data'!M175=0,0,IF(LOG('Indicator Data'!M175)&gt;AV$195,10,IF(LOG('Indicator Data'!M175)&lt;AV$194,0,10-(AV$195-LOG('Indicator Data'!M175))/(AV$195-AV$194)*10))),1))</f>
        <v>5.5</v>
      </c>
      <c r="AW172" s="56">
        <f>IF(AV172="x","x",'Indicator Data'!M175/'Indicator Data'!$CB175)</f>
        <v>1.0615240728664593E-3</v>
      </c>
      <c r="AX172" s="55">
        <f t="shared" si="256"/>
        <v>0</v>
      </c>
      <c r="AY172" s="55">
        <f t="shared" si="257"/>
        <v>3.2</v>
      </c>
      <c r="AZ172" s="55" t="str">
        <f>IF('Indicator Data'!N175="No data","x",ROUND(IF('Indicator Data'!N175=0,0,IF(LOG('Indicator Data'!N175)&gt;AZ$195,10,IF(LOG('Indicator Data'!N175)&lt;AZ$194,0,10-(AZ$195-LOG('Indicator Data'!N175))/(AZ$195-AZ$194)*10))),1))</f>
        <v>x</v>
      </c>
      <c r="BA172" s="56" t="str">
        <f>IF(AZ172="x","x",'Indicator Data'!N175/'Indicator Data'!$CB175)</f>
        <v>x</v>
      </c>
      <c r="BB172" s="55" t="str">
        <f t="shared" si="258"/>
        <v>x</v>
      </c>
      <c r="BC172" s="55" t="str">
        <f t="shared" si="259"/>
        <v>x</v>
      </c>
      <c r="BD172" s="55" t="str">
        <f>IF('Indicator Data'!O175="No data","x",ROUND(IF('Indicator Data'!O175=0,0,IF(LOG('Indicator Data'!O175)&gt;BD$195,10,IF(LOG('Indicator Data'!O175)&lt;BD$194,0,10-(BD$195-LOG('Indicator Data'!O175))/(BD$195-BD$194)*10))),1))</f>
        <v>x</v>
      </c>
      <c r="BE172" s="56" t="str">
        <f>IF(BD172="x","x",'Indicator Data'!O175/'Indicator Data'!$CB175)</f>
        <v>x</v>
      </c>
      <c r="BF172" s="55" t="str">
        <f t="shared" si="260"/>
        <v>x</v>
      </c>
      <c r="BG172" s="55" t="str">
        <f t="shared" si="261"/>
        <v>x</v>
      </c>
      <c r="BH172" s="55" t="str">
        <f>IF('Indicator Data'!P175="No data","x",ROUND(IF('Indicator Data'!P175=0,0,IF(LOG('Indicator Data'!P175)&gt;BH$195,10,IF(LOG('Indicator Data'!P175)&lt;BH$194,0,10-(BH$195-LOG('Indicator Data'!P175))/(BH$195-BH$194)*10))),1))</f>
        <v>x</v>
      </c>
      <c r="BI172" s="56" t="str">
        <f>IF(BH172="x","x",'Indicator Data'!P175/'Indicator Data'!$CB175)</f>
        <v>x</v>
      </c>
      <c r="BJ172" s="55" t="str">
        <f t="shared" si="262"/>
        <v>x</v>
      </c>
      <c r="BK172" s="55" t="str">
        <f t="shared" si="263"/>
        <v>x</v>
      </c>
      <c r="BL172" s="55">
        <f t="shared" si="264"/>
        <v>3.2</v>
      </c>
      <c r="BM172" s="55">
        <f>ROUND(IF('Indicator Data'!Q175=0,0,IF(LOG('Indicator Data'!Q175)&gt;BM$195,10,IF(LOG('Indicator Data'!Q175)&lt;BM$194,0,10-(BM$195-LOG('Indicator Data'!Q175))/(BM$195-BM$194)*10))),1)</f>
        <v>9.1</v>
      </c>
      <c r="BN172" s="55">
        <f>ROUND(IF('Indicator Data'!R175=0,0,IF(LOG('Indicator Data'!R175)&gt;BN$195,10,IF(LOG('Indicator Data'!R175)&lt;BN$194,0,10-(BN$195-LOG('Indicator Data'!R175))/(BN$195-BN$194)*10))),1)</f>
        <v>10</v>
      </c>
      <c r="BO172" s="55">
        <f t="shared" si="265"/>
        <v>9.7000000000000011</v>
      </c>
      <c r="BP172" s="56">
        <f>'Indicator Data'!Q175/'Indicator Data'!$CB175</f>
        <v>0.32151110676089073</v>
      </c>
      <c r="BQ172" s="56">
        <f>'Indicator Data'!R175/'Indicator Data'!$CB175</f>
        <v>0.23178516242051145</v>
      </c>
      <c r="BR172" s="55">
        <f t="shared" si="307"/>
        <v>3.2</v>
      </c>
      <c r="BS172" s="55">
        <f t="shared" si="308"/>
        <v>2.9</v>
      </c>
      <c r="BT172" s="55">
        <f t="shared" si="242"/>
        <v>3</v>
      </c>
      <c r="BU172" s="55">
        <f t="shared" si="266"/>
        <v>7.7</v>
      </c>
      <c r="BV172" s="55">
        <f>ROUND(IF('Indicator Data'!S175=0,0,IF(LOG('Indicator Data'!S175)&gt;BV$195,10,IF(LOG('Indicator Data'!S175)&lt;BV$194,0,10-(BV$195-LOG('Indicator Data'!S175))/(BV$195-BV$194)*10))),1)</f>
        <v>9</v>
      </c>
      <c r="BW172" s="55">
        <f>ROUND(IF('Indicator Data'!T175=0,0,IF(LOG('Indicator Data'!T175)&gt;BW$195,10,IF(LOG('Indicator Data'!T175)&lt;BW$194,0,10-(BW$195-LOG('Indicator Data'!T175))/(BW$195-BW$194)*10))),1)</f>
        <v>8.9</v>
      </c>
      <c r="BX172" s="55">
        <f t="shared" si="267"/>
        <v>8.9333333333333318</v>
      </c>
      <c r="BY172" s="56">
        <f>'Indicator Data'!S175/'Indicator Data'!$CB175</f>
        <v>0.30001549863934518</v>
      </c>
      <c r="BZ172" s="56">
        <f>'Indicator Data'!T175/'Indicator Data'!$CB175</f>
        <v>0.23847895307689998</v>
      </c>
      <c r="CA172" s="55">
        <f t="shared" si="309"/>
        <v>5</v>
      </c>
      <c r="CB172" s="55">
        <f t="shared" si="310"/>
        <v>2.4</v>
      </c>
      <c r="CC172" s="55">
        <f t="shared" si="268"/>
        <v>3.2666666666666671</v>
      </c>
      <c r="CD172" s="55">
        <f t="shared" si="269"/>
        <v>7</v>
      </c>
      <c r="CE172" s="55">
        <f t="shared" si="270"/>
        <v>7.4</v>
      </c>
      <c r="CF172" s="55">
        <f>ROUND(IF('Indicator Data'!U175=0,0,IF(LOG('Indicator Data'!U175)&gt;CF$195,10,IF(LOG('Indicator Data'!U175)&lt;CF$194,0,10-(CF$195-LOG('Indicator Data'!U175))/(CF$195-CF$194)*10))),1)</f>
        <v>9.6</v>
      </c>
      <c r="CG172" s="56">
        <f>'Indicator Data'!U175/'Indicator Data'!$CB175</f>
        <v>0.83206883510922403</v>
      </c>
      <c r="CH172" s="55">
        <f t="shared" si="311"/>
        <v>9.1999999999999993</v>
      </c>
      <c r="CI172" s="55">
        <f t="shared" si="271"/>
        <v>9.4</v>
      </c>
      <c r="CJ172" s="55">
        <f>ROUND(IF('Indicator Data'!V175=0,0,IF(LOG('Indicator Data'!V175)&gt;CJ$195,10,IF(LOG('Indicator Data'!V175)&lt;CJ$194,0,10-(CJ$195-LOG('Indicator Data'!V175))/(CJ$195-CJ$194)*10))),1)</f>
        <v>9.6999999999999993</v>
      </c>
      <c r="CK172" s="56">
        <f>IF('Indicator Data'!V175/'Indicator Data'!$CB175&gt;1,1,'Indicator Data'!V175/'Indicator Data'!$CB175)</f>
        <v>0.96265682047205758</v>
      </c>
      <c r="CL172" s="55">
        <f t="shared" si="312"/>
        <v>9.6</v>
      </c>
      <c r="CM172" s="55">
        <f t="shared" si="272"/>
        <v>9.6999999999999993</v>
      </c>
      <c r="CN172" s="55">
        <f>ROUND(IF('Indicator Data'!W175=0,0,IF(LOG('Indicator Data'!W175)&gt;CN$195,10,IF(LOG('Indicator Data'!W175)&lt;CN$194,0,10-(CN$195-LOG('Indicator Data'!W175))/(CN$195-CN$194)*10))),1)</f>
        <v>9.8000000000000007</v>
      </c>
      <c r="CO172" s="56">
        <f>'Indicator Data'!W175/'Indicator Data'!$CB175</f>
        <v>0.98462797971622917</v>
      </c>
      <c r="CP172" s="55">
        <f t="shared" si="313"/>
        <v>9.8000000000000007</v>
      </c>
      <c r="CQ172" s="55">
        <f t="shared" si="273"/>
        <v>9.8000000000000007</v>
      </c>
      <c r="CR172" s="55">
        <f t="shared" si="314"/>
        <v>9.3000000000000007</v>
      </c>
      <c r="CS172" s="55">
        <f>IF('Indicator Data'!BR175="No data","x",ROUND(IF('Indicator Data'!BR175&gt;CS$195,0,IF('Indicator Data'!BR175&lt;CS$194,10,(CS$195-'Indicator Data'!BR175)/(CS$195-CS$194)*10)),1))</f>
        <v>0.1</v>
      </c>
      <c r="CT172" s="55">
        <f>IF('Indicator Data'!BS175="No data","x",ROUND(IF('Indicator Data'!BS175&gt;CT$195,0,IF('Indicator Data'!BS175&lt;CT$194,10,(CT$195-'Indicator Data'!BS175)/(CT$195-CT$194)*10)),1))</f>
        <v>0</v>
      </c>
      <c r="CU172" s="55">
        <f>IF('Indicator Data'!AC175="No data","x",ROUND(IF('Indicator Data'!AC175&gt;CU$195,0,IF('Indicator Data'!AC175&lt;CU$194,10,(CU$195-'Indicator Data'!AC175)/(CU$195-CU$194)*10)),1))</f>
        <v>0.9</v>
      </c>
      <c r="CV172" s="55">
        <f t="shared" si="315"/>
        <v>0.3</v>
      </c>
      <c r="CW172" s="55">
        <f>IF('Indicator Data'!X175="No data","x",ROUND(IF(LOG('Indicator Data'!X175)&gt;CW$195,10,IF(LOG('Indicator Data'!X175)&lt;CW$194,0,10-(CW$195-LOG('Indicator Data'!X175))/(CW$195-CW$194)*10)),1))</f>
        <v>7.1</v>
      </c>
      <c r="CX172" s="55">
        <f>IF('Indicator Data'!Y175="No data","x",ROUND(IF('Indicator Data'!Y175&gt;CX$195,10,IF('Indicator Data'!Y175&lt;CX$194,0,10-(CX$195-'Indicator Data'!Y175)/(CX$195-CX$194)*10)),1))</f>
        <v>3.7</v>
      </c>
      <c r="CY172" s="55">
        <f>IF('Indicator Data'!Z175="No data","x",ROUND(IF('Indicator Data'!Z175&gt;CY$195,10,IF('Indicator Data'!Z175&lt;CY$194,0,10-(CY$195-'Indicator Data'!Z175)/(CY$195-CY$194)*10)),1))</f>
        <v>5</v>
      </c>
      <c r="CZ172" s="55" t="str">
        <f>IF('Indicator Data'!AA175="No data","x",ROUND(IF('Indicator Data'!AA175&gt;CZ$195,10,IF('Indicator Data'!AA175&lt;CZ$194,0,10-(CZ$195-'Indicator Data'!AA175)/(CZ$195-CZ$194)*10)),1))</f>
        <v>x</v>
      </c>
      <c r="DA172" s="55">
        <f t="shared" si="274"/>
        <v>5.3</v>
      </c>
      <c r="DB172" s="55">
        <f t="shared" si="275"/>
        <v>3.6</v>
      </c>
      <c r="DC172" s="55">
        <f>IF('Indicator Data'!AF175="No data","x",ROUND(IF('Indicator Data'!AF175&gt;DC$195,10,IF('Indicator Data'!AF175&lt;DC$194,0,10-(DC$195-'Indicator Data'!AF175)/(DC$195-DC$194)*10)),1))</f>
        <v>2.7</v>
      </c>
      <c r="DD172" s="55">
        <f>IF('Indicator Data'!AG175="No data","x",ROUND(IF('Indicator Data'!AG175&gt;DD$195,10,IF('Indicator Data'!AG175&lt;DD$194,0,10-(DD$195-'Indicator Data'!AG175)/(DD$195-DD$194)*10)),1))</f>
        <v>0.2</v>
      </c>
      <c r="DE172" s="55">
        <f t="shared" si="276"/>
        <v>3.7</v>
      </c>
      <c r="DF172" s="55">
        <f>IF('Indicator Data'!AB175="No data","x",ROUND(IF('Indicator Data'!AB175&gt;DF$195,10,IF('Indicator Data'!AB175&lt;DF$194,0,10-(DF$195-'Indicator Data'!AB175)/(DF$195-DF$194)*10)),1))</f>
        <v>0</v>
      </c>
      <c r="DG172" s="55">
        <f t="shared" si="277"/>
        <v>0.3</v>
      </c>
      <c r="DH172" s="184">
        <f>IF('Indicator Data'!AD175="No data","x",'Indicator Data'!AD175/'Indicator Data'!$CA175)</f>
        <v>1.4549250224569043E-4</v>
      </c>
      <c r="DI172" s="55">
        <f t="shared" si="278"/>
        <v>8.5</v>
      </c>
      <c r="DJ172" s="55">
        <f>IF('Indicator Data'!AE175="No data","x",ROUND(IF('Indicator Data'!AE175&gt;DJ$195,0,IF('Indicator Data'!AE175&lt;DJ$194,10,(DJ$195-'Indicator Data'!AE175)/(DJ$195-DJ$194)*10)),1))</f>
        <v>2</v>
      </c>
      <c r="DK172" s="55">
        <f t="shared" si="279"/>
        <v>5.3</v>
      </c>
      <c r="DL172" s="55">
        <f t="shared" si="280"/>
        <v>3.1</v>
      </c>
      <c r="DM172" s="57">
        <f t="shared" si="316"/>
        <v>5.7</v>
      </c>
      <c r="DN172" s="58">
        <f t="shared" si="317"/>
        <v>6.2</v>
      </c>
      <c r="DO172" s="55">
        <f>ROUND(IF('Indicator Data'!AH175=0,0,IF('Indicator Data'!AH175&gt;DO$195,10,IF('Indicator Data'!AH175&lt;DO$194,0,10-(DO$195-'Indicator Data'!AH175)/(DO$195-DO$194)*10))),1)</f>
        <v>7.9</v>
      </c>
      <c r="DP172" s="55">
        <f>ROUND(IF('Indicator Data'!AI175=0,0,IF(LOG('Indicator Data'!AI175)&gt;LOG(DP$195),10,IF(LOG('Indicator Data'!AI175)&lt;LOG(DP$194),0,10-(LOG(DP$195)-LOG('Indicator Data'!AI175))/(LOG(DP$195)-LOG(DP$194))*10))),1)</f>
        <v>5.6</v>
      </c>
      <c r="DQ172" s="57">
        <f t="shared" si="318"/>
        <v>6.9</v>
      </c>
      <c r="DR172" s="55">
        <f>'Indicator Data'!AJ175</f>
        <v>0</v>
      </c>
      <c r="DS172" s="55">
        <f>'Indicator Data'!AK175</f>
        <v>0</v>
      </c>
      <c r="DT172" s="57">
        <f t="shared" si="319"/>
        <v>0</v>
      </c>
      <c r="DU172" s="58">
        <f t="shared" si="320"/>
        <v>4.8</v>
      </c>
      <c r="DV172" s="15"/>
      <c r="DW172" s="103"/>
      <c r="DX172" s="4"/>
    </row>
    <row r="173" spans="1:128" x14ac:dyDescent="0.25">
      <c r="A173" s="122" t="str">
        <f>'Indicator Data'!A176</f>
        <v>Timor-Leste</v>
      </c>
      <c r="B173" s="59" t="str">
        <f>'Indicator Data'!B176</f>
        <v>TLS</v>
      </c>
      <c r="C173" s="55">
        <f>ROUND(IF('Indicator Data'!C176=0,0.1,IF(LOG('Indicator Data'!C176)&gt;C$195,10,IF(LOG('Indicator Data'!C176)&lt;C$194,0,10-(C$195-LOG('Indicator Data'!C176))/(C$195-C$194)*10))),1)</f>
        <v>5.9</v>
      </c>
      <c r="D173" s="55">
        <f>ROUND(IF('Indicator Data'!D176=0,0.1,IF(LOG('Indicator Data'!D176)&gt;D$195,10,IF(LOG('Indicator Data'!D176)&lt;D$194,0,10-(D$195-LOG('Indicator Data'!D176))/(D$195-D$194)*10))),1)</f>
        <v>3.9</v>
      </c>
      <c r="E173" s="55">
        <f t="shared" si="281"/>
        <v>5</v>
      </c>
      <c r="F173" s="55">
        <f>IF('Indicator Data'!E176="No data",0.1,(ROUND(IF('Indicator Data'!E176=0,0,IF(LOG('Indicator Data'!E176)&gt;F$195,10,IF(LOG('Indicator Data'!E176)&lt;F$194,0,10-(F$195-LOG('Indicator Data'!E176))/(F$195-F$194)*10))),1)))</f>
        <v>2.6</v>
      </c>
      <c r="G173" s="55">
        <f>ROUND(IF('Indicator Data'!F176=0,0,IF(LOG('Indicator Data'!F176)&gt;G$195,10,IF(LOG('Indicator Data'!F176)&lt;G$194,0,10-(G$195-LOG('Indicator Data'!F176))/(G$195-G$194)*10))),1)</f>
        <v>4.5999999999999996</v>
      </c>
      <c r="H173" s="55">
        <f>ROUND(IF('Indicator Data'!G176=0,0,IF(LOG('Indicator Data'!G176)&gt;H$195,10,IF(LOG('Indicator Data'!G176)&lt;H$194,0,10-(H$195-LOG('Indicator Data'!G176))/(H$195-H$194)*10))),1)</f>
        <v>4.5999999999999996</v>
      </c>
      <c r="I173" s="55">
        <f>ROUND(IF('Indicator Data'!H176=0,0,IF(LOG('Indicator Data'!H176)&gt;I$195,10,IF(LOG('Indicator Data'!H176)&lt;I$194,0,10-(I$195-LOG('Indicator Data'!H176))/(I$195-I$194)*10))),1)</f>
        <v>6.8</v>
      </c>
      <c r="J173" s="55">
        <f t="shared" si="282"/>
        <v>5.8</v>
      </c>
      <c r="K173" s="55">
        <f>ROUND(IF('Indicator Data'!I176=0,0,IF(LOG('Indicator Data'!I176)&gt;K$195,10,IF(LOG('Indicator Data'!I176)&lt;K$194,0,10-(K$195-LOG('Indicator Data'!I176))/(K$195-K$194)*10))),1)</f>
        <v>4.4000000000000004</v>
      </c>
      <c r="L173" s="55">
        <f t="shared" si="283"/>
        <v>5.0999999999999996</v>
      </c>
      <c r="M173" s="55">
        <f>ROUND(IF('Indicator Data'!J176=0,0,IF(LOG('Indicator Data'!J176)&gt;M$195,10,IF(LOG('Indicator Data'!J176)&lt;M$194,0,10-(M$195-LOG('Indicator Data'!J176))/(M$195-M$194)*10))),1)</f>
        <v>6.3</v>
      </c>
      <c r="N173" s="56">
        <f>'Indicator Data'!C176/'Indicator Data'!$CB176</f>
        <v>1.9325455475606699E-3</v>
      </c>
      <c r="O173" s="56">
        <f>'Indicator Data'!D176/'Indicator Data'!$CB176</f>
        <v>1.2332223297821315E-4</v>
      </c>
      <c r="P173" s="56">
        <f>IF(F173=0.1,"x",'Indicator Data'!E176/'Indicator Data'!$CB176)</f>
        <v>9.0591713031537102E-4</v>
      </c>
      <c r="Q173" s="56">
        <f>'Indicator Data'!F176/'Indicator Data'!$CB176</f>
        <v>4.9412749130342358E-6</v>
      </c>
      <c r="R173" s="56">
        <f>'Indicator Data'!G176/'Indicator Data'!$CB176</f>
        <v>5.9807882421612727E-3</v>
      </c>
      <c r="S173" s="56">
        <f>'Indicator Data'!H176/'Indicator Data'!$CB176</f>
        <v>4.9756225938909712E-4</v>
      </c>
      <c r="T173" s="56">
        <f>'Indicator Data'!I176/'Indicator Data'!$CB176</f>
        <v>1.3042131580634389E-3</v>
      </c>
      <c r="U173" s="56">
        <f>'Indicator Data'!J176/'Indicator Data'!$CB176</f>
        <v>2.8915483786072656E-3</v>
      </c>
      <c r="V173" s="55">
        <f t="shared" si="284"/>
        <v>9.6999999999999993</v>
      </c>
      <c r="W173" s="55">
        <f t="shared" si="285"/>
        <v>1.2</v>
      </c>
      <c r="X173" s="55">
        <f t="shared" si="286"/>
        <v>7.4</v>
      </c>
      <c r="Y173" s="55">
        <f t="shared" si="287"/>
        <v>0.6</v>
      </c>
      <c r="Z173" s="55">
        <f t="shared" si="288"/>
        <v>7.1</v>
      </c>
      <c r="AA173" s="55">
        <f t="shared" si="289"/>
        <v>3.3</v>
      </c>
      <c r="AB173" s="55">
        <f t="shared" si="290"/>
        <v>1</v>
      </c>
      <c r="AC173" s="55">
        <f t="shared" si="291"/>
        <v>2.2000000000000002</v>
      </c>
      <c r="AD173" s="55">
        <f t="shared" si="292"/>
        <v>1.3</v>
      </c>
      <c r="AE173" s="55">
        <f t="shared" si="293"/>
        <v>1.8</v>
      </c>
      <c r="AF173" s="55">
        <f t="shared" si="294"/>
        <v>1</v>
      </c>
      <c r="AG173" s="55">
        <f>ROUND(IF('Indicator Data'!K176=0,0,IF('Indicator Data'!K176&gt;AG$195,10,IF('Indicator Data'!K176&lt;AG$194,0,10-(AG$195-'Indicator Data'!K176)/(AG$195-AG$194)*10))),1)</f>
        <v>1.9</v>
      </c>
      <c r="AH173" s="55">
        <f t="shared" si="295"/>
        <v>7.8</v>
      </c>
      <c r="AI173" s="55">
        <f t="shared" si="296"/>
        <v>2.6</v>
      </c>
      <c r="AJ173" s="55">
        <f t="shared" si="297"/>
        <v>4</v>
      </c>
      <c r="AK173" s="55">
        <f t="shared" si="298"/>
        <v>3.9</v>
      </c>
      <c r="AL173" s="55">
        <f t="shared" si="299"/>
        <v>4</v>
      </c>
      <c r="AM173" s="55">
        <f t="shared" si="300"/>
        <v>2.9</v>
      </c>
      <c r="AN173" s="55">
        <f t="shared" si="301"/>
        <v>4.0999999999999996</v>
      </c>
      <c r="AO173" s="183">
        <f t="shared" si="302"/>
        <v>6.3</v>
      </c>
      <c r="AP173" s="183">
        <f t="shared" si="255"/>
        <v>1.7</v>
      </c>
      <c r="AQ173" s="183">
        <f t="shared" si="303"/>
        <v>6</v>
      </c>
      <c r="AR173" s="183">
        <f t="shared" si="304"/>
        <v>3.6</v>
      </c>
      <c r="AS173" s="55">
        <f t="shared" si="305"/>
        <v>3</v>
      </c>
      <c r="AT173" s="55">
        <f>IF('Indicator Data'!L176="No data","x",IF('Indicator Data'!CC176&lt;1000,"x",ROUND((IF('Indicator Data'!L176&gt;AT$195,10,IF('Indicator Data'!L176&lt;AT$194,0,10-(AT$195-'Indicator Data'!L176)/(AT$195-AT$194)*10))),1)))</f>
        <v>0</v>
      </c>
      <c r="AU173" s="183">
        <f t="shared" si="306"/>
        <v>1.5</v>
      </c>
      <c r="AV173" s="55">
        <f>IF('Indicator Data'!M176="No data","x",ROUND(IF('Indicator Data'!M176=0,0,IF(LOG('Indicator Data'!M176)&gt;AV$195,10,IF(LOG('Indicator Data'!M176)&lt;AV$194,0,10-(AV$195-LOG('Indicator Data'!M176))/(AV$195-AV$194)*10))),1))</f>
        <v>6.6</v>
      </c>
      <c r="AW173" s="56">
        <f>IF(AV173="x","x",'Indicator Data'!M176/'Indicator Data'!$CB176)</f>
        <v>0.33888888763027991</v>
      </c>
      <c r="AX173" s="55">
        <f t="shared" si="256"/>
        <v>3.8</v>
      </c>
      <c r="AY173" s="55">
        <f t="shared" si="257"/>
        <v>5.4</v>
      </c>
      <c r="AZ173" s="55" t="str">
        <f>IF('Indicator Data'!N176="No data","x",ROUND(IF('Indicator Data'!N176=0,0,IF(LOG('Indicator Data'!N176)&gt;AZ$195,10,IF(LOG('Indicator Data'!N176)&lt;AZ$194,0,10-(AZ$195-LOG('Indicator Data'!N176))/(AZ$195-AZ$194)*10))),1))</f>
        <v>x</v>
      </c>
      <c r="BA173" s="56" t="str">
        <f>IF(AZ173="x","x",'Indicator Data'!N176/'Indicator Data'!$CB176)</f>
        <v>x</v>
      </c>
      <c r="BB173" s="55" t="str">
        <f t="shared" si="258"/>
        <v>x</v>
      </c>
      <c r="BC173" s="55" t="str">
        <f t="shared" si="259"/>
        <v>x</v>
      </c>
      <c r="BD173" s="55" t="str">
        <f>IF('Indicator Data'!O176="No data","x",ROUND(IF('Indicator Data'!O176=0,0,IF(LOG('Indicator Data'!O176)&gt;BD$195,10,IF(LOG('Indicator Data'!O176)&lt;BD$194,0,10-(BD$195-LOG('Indicator Data'!O176))/(BD$195-BD$194)*10))),1))</f>
        <v>x</v>
      </c>
      <c r="BE173" s="56" t="str">
        <f>IF(BD173="x","x",'Indicator Data'!O176/'Indicator Data'!$CB176)</f>
        <v>x</v>
      </c>
      <c r="BF173" s="55" t="str">
        <f t="shared" si="260"/>
        <v>x</v>
      </c>
      <c r="BG173" s="55" t="str">
        <f t="shared" si="261"/>
        <v>x</v>
      </c>
      <c r="BH173" s="55" t="str">
        <f>IF('Indicator Data'!P176="No data","x",ROUND(IF('Indicator Data'!P176=0,0,IF(LOG('Indicator Data'!P176)&gt;BH$195,10,IF(LOG('Indicator Data'!P176)&lt;BH$194,0,10-(BH$195-LOG('Indicator Data'!P176))/(BH$195-BH$194)*10))),1))</f>
        <v>x</v>
      </c>
      <c r="BI173" s="56" t="str">
        <f>IF(BH173="x","x",'Indicator Data'!P176/'Indicator Data'!$CB176)</f>
        <v>x</v>
      </c>
      <c r="BJ173" s="55" t="str">
        <f t="shared" si="262"/>
        <v>x</v>
      </c>
      <c r="BK173" s="55" t="str">
        <f t="shared" si="263"/>
        <v>x</v>
      </c>
      <c r="BL173" s="55">
        <f t="shared" si="264"/>
        <v>5.4</v>
      </c>
      <c r="BM173" s="55">
        <f>ROUND(IF('Indicator Data'!Q176=0,0,IF(LOG('Indicator Data'!Q176)&gt;BM$195,10,IF(LOG('Indicator Data'!Q176)&lt;BM$194,0,10-(BM$195-LOG('Indicator Data'!Q176))/(BM$195-BM$194)*10))),1)</f>
        <v>0</v>
      </c>
      <c r="BN173" s="55">
        <f>ROUND(IF('Indicator Data'!R176=0,0,IF(LOG('Indicator Data'!R176)&gt;BN$195,10,IF(LOG('Indicator Data'!R176)&lt;BN$194,0,10-(BN$195-LOG('Indicator Data'!R176))/(BN$195-BN$194)*10))),1)</f>
        <v>8.4</v>
      </c>
      <c r="BO173" s="55">
        <f t="shared" si="265"/>
        <v>5.6000000000000005</v>
      </c>
      <c r="BP173" s="56">
        <f>'Indicator Data'!Q176/'Indicator Data'!$CB176</f>
        <v>0</v>
      </c>
      <c r="BQ173" s="56">
        <f>'Indicator Data'!R176/'Indicator Data'!$CB176</f>
        <v>0.93623579109322119</v>
      </c>
      <c r="BR173" s="55">
        <f t="shared" si="307"/>
        <v>0</v>
      </c>
      <c r="BS173" s="55">
        <f t="shared" si="308"/>
        <v>10</v>
      </c>
      <c r="BT173" s="55">
        <f t="shared" si="242"/>
        <v>6.666666666666667</v>
      </c>
      <c r="BU173" s="55">
        <f t="shared" si="266"/>
        <v>6.2</v>
      </c>
      <c r="BV173" s="55">
        <f>ROUND(IF('Indicator Data'!S176=0,0,IF(LOG('Indicator Data'!S176)&gt;BV$195,10,IF(LOG('Indicator Data'!S176)&lt;BV$194,0,10-(BV$195-LOG('Indicator Data'!S176))/(BV$195-BV$194)*10))),1)</f>
        <v>0</v>
      </c>
      <c r="BW173" s="55">
        <f>ROUND(IF('Indicator Data'!T176=0,0,IF(LOG('Indicator Data'!T176)&gt;BW$195,10,IF(LOG('Indicator Data'!T176)&lt;BW$194,0,10-(BW$195-LOG('Indicator Data'!T176))/(BW$195-BW$194)*10))),1)</f>
        <v>7.2</v>
      </c>
      <c r="BX173" s="55">
        <f t="shared" si="267"/>
        <v>4.8</v>
      </c>
      <c r="BY173" s="56">
        <f>'Indicator Data'!S176/'Indicator Data'!$CB176</f>
        <v>0</v>
      </c>
      <c r="BZ173" s="56">
        <f>'Indicator Data'!T176/'Indicator Data'!$CB176</f>
        <v>0.92117494036392344</v>
      </c>
      <c r="CA173" s="55">
        <f t="shared" si="309"/>
        <v>0</v>
      </c>
      <c r="CB173" s="55">
        <f t="shared" si="310"/>
        <v>9.1999999999999993</v>
      </c>
      <c r="CC173" s="55">
        <f t="shared" si="268"/>
        <v>6.1333333333333329</v>
      </c>
      <c r="CD173" s="55">
        <f t="shared" si="269"/>
        <v>5.5</v>
      </c>
      <c r="CE173" s="55">
        <f t="shared" si="270"/>
        <v>5.9</v>
      </c>
      <c r="CF173" s="55">
        <f>ROUND(IF('Indicator Data'!U176=0,0,IF(LOG('Indicator Data'!U176)&gt;CF$195,10,IF(LOG('Indicator Data'!U176)&lt;CF$194,0,10-(CF$195-LOG('Indicator Data'!U176))/(CF$195-CF$194)*10))),1)</f>
        <v>6.9</v>
      </c>
      <c r="CG173" s="56">
        <f>'Indicator Data'!U176/'Indicator Data'!$CB176</f>
        <v>0.58591559512924241</v>
      </c>
      <c r="CH173" s="55">
        <f t="shared" si="311"/>
        <v>6.5</v>
      </c>
      <c r="CI173" s="55">
        <f t="shared" si="271"/>
        <v>6.7</v>
      </c>
      <c r="CJ173" s="55">
        <f>ROUND(IF('Indicator Data'!V176=0,0,IF(LOG('Indicator Data'!V176)&gt;CJ$195,10,IF(LOG('Indicator Data'!V176)&lt;CJ$194,0,10-(CJ$195-LOG('Indicator Data'!V176))/(CJ$195-CJ$194)*10))),1)</f>
        <v>7.1</v>
      </c>
      <c r="CK173" s="56">
        <f>IF('Indicator Data'!V176/'Indicator Data'!$CB176&gt;1,1,'Indicator Data'!V176/'Indicator Data'!$CB176)</f>
        <v>0.72976558397805535</v>
      </c>
      <c r="CL173" s="55">
        <f t="shared" si="312"/>
        <v>7.3</v>
      </c>
      <c r="CM173" s="55">
        <f t="shared" si="272"/>
        <v>7.2</v>
      </c>
      <c r="CN173" s="55">
        <f>ROUND(IF('Indicator Data'!W176=0,0,IF(LOG('Indicator Data'!W176)&gt;CN$195,10,IF(LOG('Indicator Data'!W176)&lt;CN$194,0,10-(CN$195-LOG('Indicator Data'!W176))/(CN$195-CN$194)*10))),1)</f>
        <v>7.2</v>
      </c>
      <c r="CO173" s="56">
        <f>'Indicator Data'!W176/'Indicator Data'!$CB176</f>
        <v>0.93672055137643773</v>
      </c>
      <c r="CP173" s="55">
        <f t="shared" si="313"/>
        <v>9.4</v>
      </c>
      <c r="CQ173" s="55">
        <f t="shared" si="273"/>
        <v>8.5</v>
      </c>
      <c r="CR173" s="55">
        <f t="shared" si="314"/>
        <v>7.2</v>
      </c>
      <c r="CS173" s="55">
        <f>IF('Indicator Data'!BR176="No data","x",ROUND(IF('Indicator Data'!BR176&gt;CS$195,0,IF('Indicator Data'!BR176&lt;CS$194,10,(CS$195-'Indicator Data'!BR176)/(CS$195-CS$194)*10)),1))</f>
        <v>5.2</v>
      </c>
      <c r="CT173" s="55">
        <f>IF('Indicator Data'!BS176="No data","x",ROUND(IF('Indicator Data'!BS176&gt;CT$195,0,IF('Indicator Data'!BS176&lt;CT$194,10,(CT$195-'Indicator Data'!BS176)/(CT$195-CT$194)*10)),1))</f>
        <v>3.6</v>
      </c>
      <c r="CU173" s="55">
        <f>IF('Indicator Data'!AC176="No data","x",ROUND(IF('Indicator Data'!AC176&gt;CU$195,0,IF('Indicator Data'!AC176&lt;CU$194,10,(CU$195-'Indicator Data'!AC176)/(CU$195-CU$194)*10)),1))</f>
        <v>7.2</v>
      </c>
      <c r="CV173" s="55">
        <f t="shared" si="315"/>
        <v>5.3</v>
      </c>
      <c r="CW173" s="55">
        <f>IF('Indicator Data'!X176="No data","x",ROUND(IF(LOG('Indicator Data'!X176)&gt;CW$195,10,IF(LOG('Indicator Data'!X176)&lt;CW$194,0,10-(CW$195-LOG('Indicator Data'!X176))/(CW$195-CW$194)*10)),1))</f>
        <v>6.4</v>
      </c>
      <c r="CX173" s="55">
        <f>IF('Indicator Data'!Y176="No data","x",ROUND(IF('Indicator Data'!Y176&gt;CX$195,10,IF('Indicator Data'!Y176&lt;CX$194,0,10-(CX$195-'Indicator Data'!Y176)/(CX$195-CX$194)*10)),1))</f>
        <v>6.3</v>
      </c>
      <c r="CY173" s="55">
        <f>IF('Indicator Data'!Z176="No data","x",ROUND(IF('Indicator Data'!Z176&gt;CY$195,10,IF('Indicator Data'!Z176&lt;CY$194,0,10-(CY$195-'Indicator Data'!Z176)/(CY$195-CY$194)*10)),1))</f>
        <v>3.1</v>
      </c>
      <c r="CZ173" s="55">
        <f>IF('Indicator Data'!AA176="No data","x",ROUND(IF('Indicator Data'!AA176&gt;CZ$195,10,IF('Indicator Data'!AA176&lt;CZ$194,0,10-(CZ$195-'Indicator Data'!AA176)/(CZ$195-CZ$194)*10)),1))</f>
        <v>9.6</v>
      </c>
      <c r="DA173" s="55">
        <f t="shared" si="274"/>
        <v>6.4</v>
      </c>
      <c r="DB173" s="55">
        <f t="shared" si="275"/>
        <v>6</v>
      </c>
      <c r="DC173" s="55">
        <f>IF('Indicator Data'!AF176="No data","x",ROUND(IF('Indicator Data'!AF176&gt;DC$195,10,IF('Indicator Data'!AF176&lt;DC$194,0,10-(DC$195-'Indicator Data'!AF176)/(DC$195-DC$194)*10)),1))</f>
        <v>3.8</v>
      </c>
      <c r="DD173" s="55">
        <f>IF('Indicator Data'!AG176="No data","x",ROUND(IF('Indicator Data'!AG176&gt;DD$195,10,IF('Indicator Data'!AG176&lt;DD$194,0,10-(DD$195-'Indicator Data'!AG176)/(DD$195-DD$194)*10)),1))</f>
        <v>5.6</v>
      </c>
      <c r="DE173" s="55">
        <f t="shared" si="276"/>
        <v>5.8</v>
      </c>
      <c r="DF173" s="55">
        <f>IF('Indicator Data'!AB176="No data","x",ROUND(IF('Indicator Data'!AB176&gt;DF$195,10,IF('Indicator Data'!AB176&lt;DF$194,0,10-(DF$195-'Indicator Data'!AB176)/(DF$195-DF$194)*10)),1))</f>
        <v>6.5</v>
      </c>
      <c r="DG173" s="55">
        <f t="shared" si="277"/>
        <v>5.6</v>
      </c>
      <c r="DH173" s="184" t="str">
        <f>IF('Indicator Data'!AD176="No data","x",'Indicator Data'!AD176/'Indicator Data'!$CA176)</f>
        <v>x</v>
      </c>
      <c r="DI173" s="55" t="str">
        <f t="shared" si="278"/>
        <v>x</v>
      </c>
      <c r="DJ173" s="55">
        <f>IF('Indicator Data'!AE176="No data","x",ROUND(IF('Indicator Data'!AE176&gt;DJ$195,0,IF('Indicator Data'!AE176&lt;DJ$194,10,(DJ$195-'Indicator Data'!AE176)/(DJ$195-DJ$194)*10)),1))</f>
        <v>6</v>
      </c>
      <c r="DK173" s="55">
        <f t="shared" si="279"/>
        <v>6</v>
      </c>
      <c r="DL173" s="55">
        <f t="shared" si="280"/>
        <v>5.8</v>
      </c>
      <c r="DM173" s="57">
        <f t="shared" si="316"/>
        <v>6.1</v>
      </c>
      <c r="DN173" s="58">
        <f t="shared" si="317"/>
        <v>4.5</v>
      </c>
      <c r="DO173" s="55">
        <f>ROUND(IF('Indicator Data'!AH176=0,0,IF('Indicator Data'!AH176&gt;DO$195,10,IF('Indicator Data'!AH176&lt;DO$194,0,10-(DO$195-'Indicator Data'!AH176)/(DO$195-DO$194)*10))),1)</f>
        <v>1.6</v>
      </c>
      <c r="DP173" s="55">
        <f>ROUND(IF('Indicator Data'!AI176=0,0,IF(LOG('Indicator Data'!AI176)&gt;LOG(DP$195),10,IF(LOG('Indicator Data'!AI176)&lt;LOG(DP$194),0,10-(LOG(DP$195)-LOG('Indicator Data'!AI176))/(LOG(DP$195)-LOG(DP$194))*10))),1)</f>
        <v>4.2</v>
      </c>
      <c r="DQ173" s="57">
        <f t="shared" si="318"/>
        <v>3</v>
      </c>
      <c r="DR173" s="55">
        <f>'Indicator Data'!AJ176</f>
        <v>0</v>
      </c>
      <c r="DS173" s="55">
        <f>'Indicator Data'!AK176</f>
        <v>0</v>
      </c>
      <c r="DT173" s="57">
        <f t="shared" si="319"/>
        <v>0</v>
      </c>
      <c r="DU173" s="58">
        <f t="shared" si="320"/>
        <v>2.1</v>
      </c>
      <c r="DV173" s="15"/>
      <c r="DW173" s="103"/>
      <c r="DX173" s="4"/>
    </row>
    <row r="174" spans="1:128" x14ac:dyDescent="0.25">
      <c r="A174" s="122" t="str">
        <f>'Indicator Data'!A177</f>
        <v>Togo</v>
      </c>
      <c r="B174" s="59" t="str">
        <f>'Indicator Data'!B177</f>
        <v>TGO</v>
      </c>
      <c r="C174" s="55">
        <f>ROUND(IF('Indicator Data'!C177=0,0.1,IF(LOG('Indicator Data'!C177)&gt;C$195,10,IF(LOG('Indicator Data'!C177)&lt;C$194,0,10-(C$195-LOG('Indicator Data'!C177))/(C$195-C$194)*10))),1)</f>
        <v>0.1</v>
      </c>
      <c r="D174" s="55">
        <f>ROUND(IF('Indicator Data'!D177=0,0.1,IF(LOG('Indicator Data'!D177)&gt;D$195,10,IF(LOG('Indicator Data'!D177)&lt;D$194,0,10-(D$195-LOG('Indicator Data'!D177))/(D$195-D$194)*10))),1)</f>
        <v>0.1</v>
      </c>
      <c r="E174" s="55">
        <f t="shared" si="281"/>
        <v>0.1</v>
      </c>
      <c r="F174" s="55">
        <f>IF('Indicator Data'!E177="No data",0.1,(ROUND(IF('Indicator Data'!E177=0,0,IF(LOG('Indicator Data'!E177)&gt;F$195,10,IF(LOG('Indicator Data'!E177)&lt;F$194,0,10-(F$195-LOG('Indicator Data'!E177))/(F$195-F$194)*10))),1)))</f>
        <v>5.9</v>
      </c>
      <c r="G174" s="55">
        <f>ROUND(IF('Indicator Data'!F177=0,0,IF(LOG('Indicator Data'!F177)&gt;G$195,10,IF(LOG('Indicator Data'!F177)&lt;G$194,0,10-(G$195-LOG('Indicator Data'!F177))/(G$195-G$194)*10))),1)</f>
        <v>0</v>
      </c>
      <c r="H174" s="55">
        <f>ROUND(IF('Indicator Data'!G177=0,0,IF(LOG('Indicator Data'!G177)&gt;H$195,10,IF(LOG('Indicator Data'!G177)&lt;H$194,0,10-(H$195-LOG('Indicator Data'!G177))/(H$195-H$194)*10))),1)</f>
        <v>0</v>
      </c>
      <c r="I174" s="55">
        <f>ROUND(IF('Indicator Data'!H177=0,0,IF(LOG('Indicator Data'!H177)&gt;I$195,10,IF(LOG('Indicator Data'!H177)&lt;I$194,0,10-(I$195-LOG('Indicator Data'!H177))/(I$195-I$194)*10))),1)</f>
        <v>0</v>
      </c>
      <c r="J174" s="55">
        <f t="shared" si="282"/>
        <v>0</v>
      </c>
      <c r="K174" s="55">
        <f>ROUND(IF('Indicator Data'!I177=0,0,IF(LOG('Indicator Data'!I177)&gt;K$195,10,IF(LOG('Indicator Data'!I177)&lt;K$194,0,10-(K$195-LOG('Indicator Data'!I177))/(K$195-K$194)*10))),1)</f>
        <v>0</v>
      </c>
      <c r="L174" s="55">
        <f t="shared" si="283"/>
        <v>0</v>
      </c>
      <c r="M174" s="55">
        <f>ROUND(IF('Indicator Data'!J177=0,0,IF(LOG('Indicator Data'!J177)&gt;M$195,10,IF(LOG('Indicator Data'!J177)&lt;M$194,0,10-(M$195-LOG('Indicator Data'!J177))/(M$195-M$194)*10))),1)</f>
        <v>7.6</v>
      </c>
      <c r="N174" s="56">
        <f>'Indicator Data'!C177/'Indicator Data'!$CB177</f>
        <v>0</v>
      </c>
      <c r="O174" s="56">
        <f>'Indicator Data'!D177/'Indicator Data'!$CB177</f>
        <v>0</v>
      </c>
      <c r="P174" s="56">
        <f>IF(F174=0.1,"x",'Indicator Data'!E177/'Indicator Data'!$CB177)</f>
        <v>3.1365322366624379E-3</v>
      </c>
      <c r="Q174" s="56">
        <f>'Indicator Data'!F177/'Indicator Data'!$CB177</f>
        <v>0</v>
      </c>
      <c r="R174" s="56">
        <f>'Indicator Data'!G177/'Indicator Data'!$CB177</f>
        <v>0</v>
      </c>
      <c r="S174" s="56">
        <f>'Indicator Data'!H177/'Indicator Data'!$CB177</f>
        <v>0</v>
      </c>
      <c r="T174" s="56">
        <f>'Indicator Data'!I177/'Indicator Data'!$CB177</f>
        <v>0</v>
      </c>
      <c r="U174" s="56">
        <f>'Indicator Data'!J177/'Indicator Data'!$CB177</f>
        <v>1.5730438536215798E-3</v>
      </c>
      <c r="V174" s="55">
        <f t="shared" si="284"/>
        <v>0</v>
      </c>
      <c r="W174" s="55">
        <f t="shared" si="285"/>
        <v>0</v>
      </c>
      <c r="X174" s="55">
        <f t="shared" si="286"/>
        <v>0</v>
      </c>
      <c r="Y174" s="55">
        <f t="shared" si="287"/>
        <v>2.1</v>
      </c>
      <c r="Z174" s="55">
        <f t="shared" si="288"/>
        <v>0</v>
      </c>
      <c r="AA174" s="55">
        <f t="shared" si="289"/>
        <v>0</v>
      </c>
      <c r="AB174" s="55">
        <f t="shared" si="290"/>
        <v>0</v>
      </c>
      <c r="AC174" s="55">
        <f t="shared" si="291"/>
        <v>0</v>
      </c>
      <c r="AD174" s="55">
        <f t="shared" si="292"/>
        <v>0</v>
      </c>
      <c r="AE174" s="55">
        <f t="shared" si="293"/>
        <v>0</v>
      </c>
      <c r="AF174" s="55">
        <f t="shared" si="294"/>
        <v>0.5</v>
      </c>
      <c r="AG174" s="55">
        <f>ROUND(IF('Indicator Data'!K177=0,0,IF('Indicator Data'!K177&gt;AG$195,10,IF('Indicator Data'!K177&lt;AG$194,0,10-(AG$195-'Indicator Data'!K177)/(AG$195-AG$194)*10))),1)</f>
        <v>1</v>
      </c>
      <c r="AH174" s="55">
        <f t="shared" si="295"/>
        <v>0.1</v>
      </c>
      <c r="AI174" s="55">
        <f t="shared" si="296"/>
        <v>0.1</v>
      </c>
      <c r="AJ174" s="55">
        <f t="shared" si="297"/>
        <v>0</v>
      </c>
      <c r="AK174" s="55">
        <f t="shared" si="298"/>
        <v>0</v>
      </c>
      <c r="AL174" s="55">
        <f t="shared" si="299"/>
        <v>0</v>
      </c>
      <c r="AM174" s="55">
        <f t="shared" si="300"/>
        <v>0</v>
      </c>
      <c r="AN174" s="55">
        <f t="shared" si="301"/>
        <v>5</v>
      </c>
      <c r="AO174" s="183">
        <f t="shared" si="302"/>
        <v>0.1</v>
      </c>
      <c r="AP174" s="183">
        <f t="shared" si="255"/>
        <v>4.3</v>
      </c>
      <c r="AQ174" s="183">
        <f t="shared" si="303"/>
        <v>0</v>
      </c>
      <c r="AR174" s="183">
        <f t="shared" si="304"/>
        <v>0</v>
      </c>
      <c r="AS174" s="55">
        <f t="shared" si="305"/>
        <v>3</v>
      </c>
      <c r="AT174" s="55">
        <f>IF('Indicator Data'!L177="No data","x",IF('Indicator Data'!CC177&lt;1000,"x",ROUND((IF('Indicator Data'!L177&gt;AT$195,10,IF('Indicator Data'!L177&lt;AT$194,0,10-(AT$195-'Indicator Data'!L177)/(AT$195-AT$194)*10))),1)))</f>
        <v>2</v>
      </c>
      <c r="AU174" s="183">
        <f t="shared" si="306"/>
        <v>2.5</v>
      </c>
      <c r="AV174" s="55">
        <f>IF('Indicator Data'!M177="No data","x",ROUND(IF('Indicator Data'!M177=0,0,IF(LOG('Indicator Data'!M177)&gt;AV$195,10,IF(LOG('Indicator Data'!M177)&lt;AV$194,0,10-(AV$195-LOG('Indicator Data'!M177))/(AV$195-AV$194)*10))),1))</f>
        <v>7.8</v>
      </c>
      <c r="AW174" s="56">
        <f>IF(AV174="x","x",'Indicator Data'!M177/'Indicator Data'!$CB177)</f>
        <v>0.42345852668090495</v>
      </c>
      <c r="AX174" s="55">
        <f t="shared" si="256"/>
        <v>4.7</v>
      </c>
      <c r="AY174" s="55">
        <f t="shared" si="257"/>
        <v>6.5</v>
      </c>
      <c r="AZ174" s="55">
        <f>IF('Indicator Data'!N177="No data","x",ROUND(IF('Indicator Data'!N177=0,0,IF(LOG('Indicator Data'!N177)&gt;AZ$195,10,IF(LOG('Indicator Data'!N177)&lt;AZ$194,0,10-(AZ$195-LOG('Indicator Data'!N177))/(AZ$195-AZ$194)*10))),1))</f>
        <v>7.3</v>
      </c>
      <c r="BA174" s="56">
        <f>IF(AZ174="x","x",'Indicator Data'!N177/'Indicator Data'!$CB177)</f>
        <v>3.1128756976287066E-2</v>
      </c>
      <c r="BB174" s="55">
        <f t="shared" si="258"/>
        <v>6.2</v>
      </c>
      <c r="BC174" s="55">
        <f t="shared" si="259"/>
        <v>6.8</v>
      </c>
      <c r="BD174" s="55">
        <f>IF('Indicator Data'!O177="No data","x",ROUND(IF('Indicator Data'!O177=0,0,IF(LOG('Indicator Data'!O177)&gt;BD$195,10,IF(LOG('Indicator Data'!O177)&lt;BD$194,0,10-(BD$195-LOG('Indicator Data'!O177))/(BD$195-BD$194)*10))),1))</f>
        <v>8.9</v>
      </c>
      <c r="BE174" s="56">
        <f>IF(BD174="x","x",'Indicator Data'!O177/'Indicator Data'!$CB177)</f>
        <v>0.29125588395621904</v>
      </c>
      <c r="BF174" s="55">
        <f t="shared" si="260"/>
        <v>10</v>
      </c>
      <c r="BG174" s="55">
        <f t="shared" si="261"/>
        <v>9.5</v>
      </c>
      <c r="BH174" s="55">
        <f>IF('Indicator Data'!P177="No data","x",ROUND(IF('Indicator Data'!P177=0,0,IF(LOG('Indicator Data'!P177)&gt;BH$195,10,IF(LOG('Indicator Data'!P177)&lt;BH$194,0,10-(BH$195-LOG('Indicator Data'!P177))/(BH$195-BH$194)*10))),1))</f>
        <v>7.2</v>
      </c>
      <c r="BI174" s="56">
        <f>IF(BH174="x","x",'Indicator Data'!P177/'Indicator Data'!$CB177)</f>
        <v>3.0655966128489656E-2</v>
      </c>
      <c r="BJ174" s="55">
        <f t="shared" si="262"/>
        <v>3.1</v>
      </c>
      <c r="BK174" s="55">
        <f t="shared" si="263"/>
        <v>5.5</v>
      </c>
      <c r="BL174" s="55">
        <f t="shared" si="264"/>
        <v>7.4</v>
      </c>
      <c r="BM174" s="55">
        <f>ROUND(IF('Indicator Data'!Q177=0,0,IF(LOG('Indicator Data'!Q177)&gt;BM$195,10,IF(LOG('Indicator Data'!Q177)&lt;BM$194,0,10-(BM$195-LOG('Indicator Data'!Q177))/(BM$195-BM$194)*10))),1)</f>
        <v>8.4</v>
      </c>
      <c r="BN174" s="55">
        <f>ROUND(IF('Indicator Data'!R177=0,0,IF(LOG('Indicator Data'!R177)&gt;BN$195,10,IF(LOG('Indicator Data'!R177)&lt;BN$194,0,10-(BN$195-LOG('Indicator Data'!R177))/(BN$195-BN$194)*10))),1)</f>
        <v>0</v>
      </c>
      <c r="BO174" s="55">
        <f t="shared" si="265"/>
        <v>2.8000000000000003</v>
      </c>
      <c r="BP174" s="56">
        <f>'Indicator Data'!Q177/'Indicator Data'!$CB177</f>
        <v>0.99952483834593087</v>
      </c>
      <c r="BQ174" s="56">
        <f>'Indicator Data'!R177/'Indicator Data'!$CB177</f>
        <v>0</v>
      </c>
      <c r="BR174" s="55">
        <f t="shared" si="307"/>
        <v>10</v>
      </c>
      <c r="BS174" s="55">
        <f t="shared" si="308"/>
        <v>0</v>
      </c>
      <c r="BT174" s="55">
        <f t="shared" si="242"/>
        <v>3.3333333333333335</v>
      </c>
      <c r="BU174" s="55">
        <f t="shared" si="266"/>
        <v>3.1</v>
      </c>
      <c r="BV174" s="55">
        <f>ROUND(IF('Indicator Data'!S177=0,0,IF(LOG('Indicator Data'!S177)&gt;BV$195,10,IF(LOG('Indicator Data'!S177)&lt;BV$194,0,10-(BV$195-LOG('Indicator Data'!S177))/(BV$195-BV$194)*10))),1)</f>
        <v>0</v>
      </c>
      <c r="BW174" s="55">
        <f>ROUND(IF('Indicator Data'!T177=0,0,IF(LOG('Indicator Data'!T177)&gt;BW$195,10,IF(LOG('Indicator Data'!T177)&lt;BW$194,0,10-(BW$195-LOG('Indicator Data'!T177))/(BW$195-BW$194)*10))),1)</f>
        <v>8.4</v>
      </c>
      <c r="BX174" s="55">
        <f t="shared" si="267"/>
        <v>5.6000000000000005</v>
      </c>
      <c r="BY174" s="56">
        <f>'Indicator Data'!S177/'Indicator Data'!$CB177</f>
        <v>0</v>
      </c>
      <c r="BZ174" s="56">
        <f>'Indicator Data'!T177/'Indicator Data'!$CB177</f>
        <v>0.99952483834593087</v>
      </c>
      <c r="CA174" s="55">
        <f t="shared" si="309"/>
        <v>0</v>
      </c>
      <c r="CB174" s="55">
        <f t="shared" si="310"/>
        <v>10</v>
      </c>
      <c r="CC174" s="55">
        <f t="shared" si="268"/>
        <v>6.666666666666667</v>
      </c>
      <c r="CD174" s="55">
        <f t="shared" si="269"/>
        <v>6.2</v>
      </c>
      <c r="CE174" s="55">
        <f t="shared" si="270"/>
        <v>4.8</v>
      </c>
      <c r="CF174" s="55">
        <f>ROUND(IF('Indicator Data'!U177=0,0,IF(LOG('Indicator Data'!U177)&gt;CF$195,10,IF(LOG('Indicator Data'!U177)&lt;CF$194,0,10-(CF$195-LOG('Indicator Data'!U177))/(CF$195-CF$194)*10))),1)</f>
        <v>8.1</v>
      </c>
      <c r="CG174" s="56">
        <f>'Indicator Data'!U177/'Indicator Data'!$CB177</f>
        <v>0.64619452226157126</v>
      </c>
      <c r="CH174" s="55">
        <f t="shared" si="311"/>
        <v>7.2</v>
      </c>
      <c r="CI174" s="55">
        <f t="shared" si="271"/>
        <v>7.7</v>
      </c>
      <c r="CJ174" s="55">
        <f>ROUND(IF('Indicator Data'!V177=0,0,IF(LOG('Indicator Data'!V177)&gt;CJ$195,10,IF(LOG('Indicator Data'!V177)&lt;CJ$194,0,10-(CJ$195-LOG('Indicator Data'!V177))/(CJ$195-CJ$194)*10))),1)</f>
        <v>8.3000000000000007</v>
      </c>
      <c r="CK174" s="56">
        <f>IF('Indicator Data'!V177/'Indicator Data'!$CB177&gt;1,1,'Indicator Data'!V177/'Indicator Data'!$CB177)</f>
        <v>0.94380072179698105</v>
      </c>
      <c r="CL174" s="55">
        <f t="shared" si="312"/>
        <v>9.4</v>
      </c>
      <c r="CM174" s="55">
        <f t="shared" si="272"/>
        <v>8.9</v>
      </c>
      <c r="CN174" s="55">
        <f>ROUND(IF('Indicator Data'!W177=0,0,IF(LOG('Indicator Data'!W177)&gt;CN$195,10,IF(LOG('Indicator Data'!W177)&lt;CN$194,0,10-(CN$195-LOG('Indicator Data'!W177))/(CN$195-CN$194)*10))),1)</f>
        <v>8.4</v>
      </c>
      <c r="CO174" s="56">
        <f>'Indicator Data'!W177/'Indicator Data'!$CB177</f>
        <v>0.99589812410941603</v>
      </c>
      <c r="CP174" s="55">
        <f t="shared" si="313"/>
        <v>10</v>
      </c>
      <c r="CQ174" s="55">
        <f t="shared" si="273"/>
        <v>9.4</v>
      </c>
      <c r="CR174" s="55">
        <f t="shared" si="314"/>
        <v>8.1</v>
      </c>
      <c r="CS174" s="55">
        <f>IF('Indicator Data'!BR177="No data","x",ROUND(IF('Indicator Data'!BR177&gt;CS$195,0,IF('Indicator Data'!BR177&lt;CS$194,10,(CS$195-'Indicator Data'!BR177)/(CS$195-CS$194)*10)),1))</f>
        <v>9.3000000000000007</v>
      </c>
      <c r="CT174" s="55">
        <f>IF('Indicator Data'!BS177="No data","x",ROUND(IF('Indicator Data'!BS177&gt;CT$195,0,IF('Indicator Data'!BS177&lt;CT$194,10,(CT$195-'Indicator Data'!BS177)/(CT$195-CT$194)*10)),1))</f>
        <v>5.8</v>
      </c>
      <c r="CU174" s="55">
        <f>IF('Indicator Data'!AC177="No data","x",ROUND(IF('Indicator Data'!AC177&gt;CU$195,0,IF('Indicator Data'!AC177&lt;CU$194,10,(CU$195-'Indicator Data'!AC177)/(CU$195-CU$194)*10)),1))</f>
        <v>9</v>
      </c>
      <c r="CV174" s="55">
        <f t="shared" si="315"/>
        <v>8</v>
      </c>
      <c r="CW174" s="55">
        <f>IF('Indicator Data'!X177="No data","x",ROUND(IF(LOG('Indicator Data'!X177)&gt;CW$195,10,IF(LOG('Indicator Data'!X177)&lt;CW$194,0,10-(CW$195-LOG('Indicator Data'!X177))/(CW$195-CW$194)*10)),1))</f>
        <v>7.2</v>
      </c>
      <c r="CX174" s="55">
        <f>IF('Indicator Data'!Y177="No data","x",ROUND(IF('Indicator Data'!Y177&gt;CX$195,10,IF('Indicator Data'!Y177&lt;CX$194,0,10-(CX$195-'Indicator Data'!Y177)/(CX$195-CX$194)*10)),1))</f>
        <v>7.5</v>
      </c>
      <c r="CY174" s="55">
        <f>IF('Indicator Data'!Z177="No data","x",ROUND(IF('Indicator Data'!Z177&gt;CY$195,10,IF('Indicator Data'!Z177&lt;CY$194,0,10-(CY$195-'Indicator Data'!Z177)/(CY$195-CY$194)*10)),1))</f>
        <v>4.2</v>
      </c>
      <c r="CZ174" s="55">
        <f>IF('Indicator Data'!AA177="No data","x",ROUND(IF('Indicator Data'!AA177&gt;CZ$195,10,IF('Indicator Data'!AA177&lt;CZ$194,0,10-(CZ$195-'Indicator Data'!AA177)/(CZ$195-CZ$194)*10)),1))</f>
        <v>6.4</v>
      </c>
      <c r="DA174" s="55">
        <f t="shared" si="274"/>
        <v>6.3</v>
      </c>
      <c r="DB174" s="55">
        <f t="shared" si="275"/>
        <v>6.9</v>
      </c>
      <c r="DC174" s="55">
        <f>IF('Indicator Data'!AF177="No data","x",ROUND(IF('Indicator Data'!AF177&gt;DC$195,10,IF('Indicator Data'!AF177&lt;DC$194,0,10-(DC$195-'Indicator Data'!AF177)/(DC$195-DC$194)*10)),1))</f>
        <v>5.9</v>
      </c>
      <c r="DD174" s="55">
        <f>IF('Indicator Data'!AG177="No data","x",ROUND(IF('Indicator Data'!AG177&gt;DD$195,10,IF('Indicator Data'!AG177&lt;DD$194,0,10-(DD$195-'Indicator Data'!AG177)/(DD$195-DD$194)*10)),1))</f>
        <v>6.6</v>
      </c>
      <c r="DE174" s="55">
        <f t="shared" si="276"/>
        <v>6.3</v>
      </c>
      <c r="DF174" s="55">
        <f>IF('Indicator Data'!AB177="No data","x",ROUND(IF('Indicator Data'!AB177&gt;DF$195,10,IF('Indicator Data'!AB177&lt;DF$194,0,10-(DF$195-'Indicator Data'!AB177)/(DF$195-DF$194)*10)),1))</f>
        <v>10</v>
      </c>
      <c r="DG174" s="55">
        <f t="shared" si="277"/>
        <v>8.5</v>
      </c>
      <c r="DH174" s="184">
        <f>IF('Indicator Data'!AD177="No data","x",'Indicator Data'!AD177/'Indicator Data'!$CA177)</f>
        <v>3.0164460648184521E-4</v>
      </c>
      <c r="DI174" s="55">
        <f t="shared" si="278"/>
        <v>7</v>
      </c>
      <c r="DJ174" s="55">
        <f>IF('Indicator Data'!AE177="No data","x",ROUND(IF('Indicator Data'!AE177&gt;DJ$195,0,IF('Indicator Data'!AE177&lt;DJ$194,10,(DJ$195-'Indicator Data'!AE177)/(DJ$195-DJ$194)*10)),1))</f>
        <v>6</v>
      </c>
      <c r="DK174" s="55">
        <f t="shared" si="279"/>
        <v>6.5</v>
      </c>
      <c r="DL174" s="55">
        <f t="shared" si="280"/>
        <v>7.1</v>
      </c>
      <c r="DM174" s="57">
        <f t="shared" si="316"/>
        <v>7.4</v>
      </c>
      <c r="DN174" s="58">
        <f t="shared" si="317"/>
        <v>2.9</v>
      </c>
      <c r="DO174" s="55">
        <f>ROUND(IF('Indicator Data'!AH177=0,0,IF('Indicator Data'!AH177&gt;DO$195,10,IF('Indicator Data'!AH177&lt;DO$194,0,10-(DO$195-'Indicator Data'!AH177)/(DO$195-DO$194)*10))),1)</f>
        <v>2.7</v>
      </c>
      <c r="DP174" s="55">
        <f>ROUND(IF('Indicator Data'!AI177=0,0,IF(LOG('Indicator Data'!AI177)&gt;LOG(DP$195),10,IF(LOG('Indicator Data'!AI177)&lt;LOG(DP$194),0,10-(LOG(DP$195)-LOG('Indicator Data'!AI177))/(LOG(DP$195)-LOG(DP$194))*10))),1)</f>
        <v>3.2</v>
      </c>
      <c r="DQ174" s="57">
        <f t="shared" si="318"/>
        <v>3</v>
      </c>
      <c r="DR174" s="55">
        <f>'Indicator Data'!AJ177</f>
        <v>0</v>
      </c>
      <c r="DS174" s="55">
        <f>'Indicator Data'!AK177</f>
        <v>0</v>
      </c>
      <c r="DT174" s="57">
        <f t="shared" si="319"/>
        <v>0</v>
      </c>
      <c r="DU174" s="58">
        <f t="shared" si="320"/>
        <v>2.1</v>
      </c>
      <c r="DV174" s="15"/>
      <c r="DW174" s="103"/>
      <c r="DX174" s="4"/>
    </row>
    <row r="175" spans="1:128" x14ac:dyDescent="0.25">
      <c r="A175" s="122" t="str">
        <f>'Indicator Data'!A178</f>
        <v>Tonga</v>
      </c>
      <c r="B175" s="59" t="str">
        <f>'Indicator Data'!B178</f>
        <v>TON</v>
      </c>
      <c r="C175" s="55">
        <f>ROUND(IF('Indicator Data'!C178=0,0.1,IF(LOG('Indicator Data'!C178)&gt;C$195,10,IF(LOG('Indicator Data'!C178)&lt;C$194,0,10-(C$195-LOG('Indicator Data'!C178))/(C$195-C$194)*10))),1)</f>
        <v>3.2</v>
      </c>
      <c r="D175" s="55">
        <f>ROUND(IF('Indicator Data'!D178=0,0.1,IF(LOG('Indicator Data'!D178)&gt;D$195,10,IF(LOG('Indicator Data'!D178)&lt;D$194,0,10-(D$195-LOG('Indicator Data'!D178))/(D$195-D$194)*10))),1)</f>
        <v>4.2</v>
      </c>
      <c r="E175" s="55">
        <f t="shared" si="281"/>
        <v>3.7</v>
      </c>
      <c r="F175" s="55">
        <f>IF('Indicator Data'!E178="No data",0.1,(ROUND(IF('Indicator Data'!E178=0,0,IF(LOG('Indicator Data'!E178)&gt;F$195,10,IF(LOG('Indicator Data'!E178)&lt;F$194,0,10-(F$195-LOG('Indicator Data'!E178))/(F$195-F$194)*10))),1)))</f>
        <v>0.1</v>
      </c>
      <c r="G175" s="55">
        <f>ROUND(IF('Indicator Data'!F178=0,0,IF(LOG('Indicator Data'!F178)&gt;G$195,10,IF(LOG('Indicator Data'!F178)&lt;G$194,0,10-(G$195-LOG('Indicator Data'!F178))/(G$195-G$194)*10))),1)</f>
        <v>4.7</v>
      </c>
      <c r="H175" s="55">
        <f>ROUND(IF('Indicator Data'!G178=0,0,IF(LOG('Indicator Data'!G178)&gt;H$195,10,IF(LOG('Indicator Data'!G178)&lt;H$194,0,10-(H$195-LOG('Indicator Data'!G178))/(H$195-H$194)*10))),1)</f>
        <v>3.3</v>
      </c>
      <c r="I175" s="55">
        <f>ROUND(IF('Indicator Data'!H178=0,0,IF(LOG('Indicator Data'!H178)&gt;I$195,10,IF(LOG('Indicator Data'!H178)&lt;I$194,0,10-(I$195-LOG('Indicator Data'!H178))/(I$195-I$194)*10))),1)</f>
        <v>6.9</v>
      </c>
      <c r="J175" s="55">
        <f t="shared" si="282"/>
        <v>5.4</v>
      </c>
      <c r="K175" s="55">
        <f>ROUND(IF('Indicator Data'!I178=0,0,IF(LOG('Indicator Data'!I178)&gt;K$195,10,IF(LOG('Indicator Data'!I178)&lt;K$194,0,10-(K$195-LOG('Indicator Data'!I178))/(K$195-K$194)*10))),1)</f>
        <v>2</v>
      </c>
      <c r="L175" s="55">
        <f t="shared" si="283"/>
        <v>3.9</v>
      </c>
      <c r="M175" s="55">
        <f>ROUND(IF('Indicator Data'!J178=0,0,IF(LOG('Indicator Data'!J178)&gt;M$195,10,IF(LOG('Indicator Data'!J178)&lt;M$194,0,10-(M$195-LOG('Indicator Data'!J178))/(M$195-M$194)*10))),1)</f>
        <v>0</v>
      </c>
      <c r="N175" s="56">
        <f>'Indicator Data'!C178/'Indicator Data'!$CB178</f>
        <v>1.7659438304447187E-3</v>
      </c>
      <c r="O175" s="56">
        <f>'Indicator Data'!D178/'Indicator Data'!$CB178</f>
        <v>1.7659438304447187E-3</v>
      </c>
      <c r="P175" s="56" t="str">
        <f>IF(F175=0.1,"x",'Indicator Data'!E178/'Indicator Data'!$CB178)</f>
        <v>x</v>
      </c>
      <c r="Q175" s="56">
        <f>'Indicator Data'!F178/'Indicator Data'!$CB178</f>
        <v>6.363379485730433E-5</v>
      </c>
      <c r="R175" s="56">
        <f>'Indicator Data'!G178/'Indicator Data'!$CB178</f>
        <v>1.8977988132240747E-2</v>
      </c>
      <c r="S175" s="56">
        <f>'Indicator Data'!H178/'Indicator Data'!$CB178</f>
        <v>5.993048883865499E-3</v>
      </c>
      <c r="T175" s="56">
        <f>'Indicator Data'!I178/'Indicator Data'!$CB178</f>
        <v>9.1822548742582653E-4</v>
      </c>
      <c r="U175" s="56">
        <f>'Indicator Data'!J178/'Indicator Data'!$CB178</f>
        <v>0</v>
      </c>
      <c r="V175" s="55">
        <f t="shared" si="284"/>
        <v>8.8000000000000007</v>
      </c>
      <c r="W175" s="55">
        <f t="shared" si="285"/>
        <v>10</v>
      </c>
      <c r="X175" s="55">
        <f t="shared" si="286"/>
        <v>9.5</v>
      </c>
      <c r="Y175" s="55">
        <f t="shared" si="287"/>
        <v>0.1</v>
      </c>
      <c r="Z175" s="55">
        <f t="shared" si="288"/>
        <v>9.6</v>
      </c>
      <c r="AA175" s="55">
        <f t="shared" si="289"/>
        <v>10</v>
      </c>
      <c r="AB175" s="55">
        <f t="shared" si="290"/>
        <v>10</v>
      </c>
      <c r="AC175" s="55">
        <f t="shared" si="291"/>
        <v>10</v>
      </c>
      <c r="AD175" s="55">
        <f t="shared" si="292"/>
        <v>0.9</v>
      </c>
      <c r="AE175" s="55">
        <f t="shared" si="293"/>
        <v>7.7</v>
      </c>
      <c r="AF175" s="55">
        <f t="shared" si="294"/>
        <v>0</v>
      </c>
      <c r="AG175" s="55">
        <f>ROUND(IF('Indicator Data'!K178=0,0,IF('Indicator Data'!K178&gt;AG$195,10,IF('Indicator Data'!K178&lt;AG$194,0,10-(AG$195-'Indicator Data'!K178)/(AG$195-AG$194)*10))),1)</f>
        <v>1</v>
      </c>
      <c r="AH175" s="55">
        <f t="shared" si="295"/>
        <v>6</v>
      </c>
      <c r="AI175" s="55">
        <f t="shared" si="296"/>
        <v>7.1</v>
      </c>
      <c r="AJ175" s="55">
        <f t="shared" si="297"/>
        <v>6.7</v>
      </c>
      <c r="AK175" s="55">
        <f t="shared" si="298"/>
        <v>8.5</v>
      </c>
      <c r="AL175" s="55">
        <f t="shared" si="299"/>
        <v>7.7</v>
      </c>
      <c r="AM175" s="55">
        <f t="shared" si="300"/>
        <v>1.5</v>
      </c>
      <c r="AN175" s="55">
        <f t="shared" si="301"/>
        <v>0</v>
      </c>
      <c r="AO175" s="183">
        <f t="shared" si="302"/>
        <v>7.7</v>
      </c>
      <c r="AP175" s="183">
        <f t="shared" si="255"/>
        <v>0.1</v>
      </c>
      <c r="AQ175" s="183">
        <f t="shared" si="303"/>
        <v>8</v>
      </c>
      <c r="AR175" s="183">
        <f t="shared" si="304"/>
        <v>6.2</v>
      </c>
      <c r="AS175" s="55">
        <f t="shared" si="305"/>
        <v>0.5</v>
      </c>
      <c r="AT175" s="55" t="str">
        <f>IF('Indicator Data'!L178="No data","x",IF('Indicator Data'!CC178&lt;1000,"x",ROUND((IF('Indicator Data'!L178&gt;AT$195,10,IF('Indicator Data'!L178&lt;AT$194,0,10-(AT$195-'Indicator Data'!L178)/(AT$195-AT$194)*10))),1)))</f>
        <v>x</v>
      </c>
      <c r="AU175" s="183">
        <f t="shared" si="306"/>
        <v>0.5</v>
      </c>
      <c r="AV175" s="55" t="str">
        <f>IF('Indicator Data'!M178="No data","x",ROUND(IF('Indicator Data'!M178=0,0,IF(LOG('Indicator Data'!M178)&gt;AV$195,10,IF(LOG('Indicator Data'!M178)&lt;AV$194,0,10-(AV$195-LOG('Indicator Data'!M178))/(AV$195-AV$194)*10))),1))</f>
        <v>x</v>
      </c>
      <c r="AW175" s="56" t="str">
        <f>IF(AV175="x","x",'Indicator Data'!M178/'Indicator Data'!$CB178)</f>
        <v>x</v>
      </c>
      <c r="AX175" s="55" t="str">
        <f t="shared" si="256"/>
        <v>x</v>
      </c>
      <c r="AY175" s="55" t="str">
        <f t="shared" si="257"/>
        <v>x</v>
      </c>
      <c r="AZ175" s="55" t="str">
        <f>IF('Indicator Data'!N178="No data","x",ROUND(IF('Indicator Data'!N178=0,0,IF(LOG('Indicator Data'!N178)&gt;AZ$195,10,IF(LOG('Indicator Data'!N178)&lt;AZ$194,0,10-(AZ$195-LOG('Indicator Data'!N178))/(AZ$195-AZ$194)*10))),1))</f>
        <v>x</v>
      </c>
      <c r="BA175" s="56" t="str">
        <f>IF(AZ175="x","x",'Indicator Data'!N178/'Indicator Data'!$CB178)</f>
        <v>x</v>
      </c>
      <c r="BB175" s="55" t="str">
        <f t="shared" si="258"/>
        <v>x</v>
      </c>
      <c r="BC175" s="55" t="str">
        <f t="shared" si="259"/>
        <v>x</v>
      </c>
      <c r="BD175" s="55" t="str">
        <f>IF('Indicator Data'!O178="No data","x",ROUND(IF('Indicator Data'!O178=0,0,IF(LOG('Indicator Data'!O178)&gt;BD$195,10,IF(LOG('Indicator Data'!O178)&lt;BD$194,0,10-(BD$195-LOG('Indicator Data'!O178))/(BD$195-BD$194)*10))),1))</f>
        <v>x</v>
      </c>
      <c r="BE175" s="56" t="str">
        <f>IF(BD175="x","x",'Indicator Data'!O178/'Indicator Data'!$CB178)</f>
        <v>x</v>
      </c>
      <c r="BF175" s="55" t="str">
        <f t="shared" si="260"/>
        <v>x</v>
      </c>
      <c r="BG175" s="55" t="str">
        <f t="shared" si="261"/>
        <v>x</v>
      </c>
      <c r="BH175" s="55" t="str">
        <f>IF('Indicator Data'!P178="No data","x",ROUND(IF('Indicator Data'!P178=0,0,IF(LOG('Indicator Data'!P178)&gt;BH$195,10,IF(LOG('Indicator Data'!P178)&lt;BH$194,0,10-(BH$195-LOG('Indicator Data'!P178))/(BH$195-BH$194)*10))),1))</f>
        <v>x</v>
      </c>
      <c r="BI175" s="56" t="str">
        <f>IF(BH175="x","x",'Indicator Data'!P178/'Indicator Data'!$CB178)</f>
        <v>x</v>
      </c>
      <c r="BJ175" s="55" t="str">
        <f t="shared" si="262"/>
        <v>x</v>
      </c>
      <c r="BK175" s="55" t="str">
        <f t="shared" si="263"/>
        <v>x</v>
      </c>
      <c r="BL175" s="55" t="str">
        <f t="shared" si="264"/>
        <v>x</v>
      </c>
      <c r="BM175" s="55">
        <f>ROUND(IF('Indicator Data'!Q178=0,0,IF(LOG('Indicator Data'!Q178)&gt;BM$195,10,IF(LOG('Indicator Data'!Q178)&lt;BM$194,0,10-(BM$195-LOG('Indicator Data'!Q178))/(BM$195-BM$194)*10))),1)</f>
        <v>0</v>
      </c>
      <c r="BN175" s="55">
        <f>ROUND(IF('Indicator Data'!R178=0,0,IF(LOG('Indicator Data'!R178)&gt;BN$195,10,IF(LOG('Indicator Data'!R178)&lt;BN$194,0,10-(BN$195-LOG('Indicator Data'!R178))/(BN$195-BN$194)*10))),1)</f>
        <v>0</v>
      </c>
      <c r="BO175" s="55">
        <f t="shared" si="265"/>
        <v>0</v>
      </c>
      <c r="BP175" s="56">
        <f>'Indicator Data'!Q178/'Indicator Data'!$CB178</f>
        <v>0</v>
      </c>
      <c r="BQ175" s="56">
        <f>'Indicator Data'!R178/'Indicator Data'!$CB178</f>
        <v>0</v>
      </c>
      <c r="BR175" s="55">
        <f t="shared" si="307"/>
        <v>0</v>
      </c>
      <c r="BS175" s="55">
        <f t="shared" si="308"/>
        <v>0</v>
      </c>
      <c r="BT175" s="55">
        <f t="shared" si="242"/>
        <v>0</v>
      </c>
      <c r="BU175" s="55">
        <f t="shared" si="266"/>
        <v>0</v>
      </c>
      <c r="BV175" s="55">
        <f>ROUND(IF('Indicator Data'!S178=0,0,IF(LOG('Indicator Data'!S178)&gt;BV$195,10,IF(LOG('Indicator Data'!S178)&lt;BV$194,0,10-(BV$195-LOG('Indicator Data'!S178))/(BV$195-BV$194)*10))),1)</f>
        <v>0</v>
      </c>
      <c r="BW175" s="55">
        <f>ROUND(IF('Indicator Data'!T178=0,0,IF(LOG('Indicator Data'!T178)&gt;BW$195,10,IF(LOG('Indicator Data'!T178)&lt;BW$194,0,10-(BW$195-LOG('Indicator Data'!T178))/(BW$195-BW$194)*10))),1)</f>
        <v>0</v>
      </c>
      <c r="BX175" s="55">
        <f t="shared" si="267"/>
        <v>0</v>
      </c>
      <c r="BY175" s="56">
        <f>'Indicator Data'!S178/'Indicator Data'!$CB178</f>
        <v>0</v>
      </c>
      <c r="BZ175" s="56">
        <f>'Indicator Data'!T178/'Indicator Data'!$CB178</f>
        <v>0</v>
      </c>
      <c r="CA175" s="55">
        <f t="shared" si="309"/>
        <v>0</v>
      </c>
      <c r="CB175" s="55">
        <f t="shared" si="310"/>
        <v>0</v>
      </c>
      <c r="CC175" s="55">
        <f t="shared" si="268"/>
        <v>0</v>
      </c>
      <c r="CD175" s="55">
        <f t="shared" si="269"/>
        <v>0</v>
      </c>
      <c r="CE175" s="55">
        <f t="shared" si="270"/>
        <v>0</v>
      </c>
      <c r="CF175" s="55">
        <f>ROUND(IF('Indicator Data'!U178=0,0,IF(LOG('Indicator Data'!U178)&gt;CF$195,10,IF(LOG('Indicator Data'!U178)&lt;CF$194,0,10-(CF$195-LOG('Indicator Data'!U178))/(CF$195-CF$194)*10))),1)</f>
        <v>5.2</v>
      </c>
      <c r="CG175" s="56">
        <f>'Indicator Data'!U178/'Indicator Data'!$CB178</f>
        <v>0.40434209286992562</v>
      </c>
      <c r="CH175" s="55">
        <f t="shared" si="311"/>
        <v>4.5</v>
      </c>
      <c r="CI175" s="55">
        <f t="shared" si="271"/>
        <v>4.9000000000000004</v>
      </c>
      <c r="CJ175" s="55">
        <f>ROUND(IF('Indicator Data'!V178=0,0,IF(LOG('Indicator Data'!V178)&gt;CJ$195,10,IF(LOG('Indicator Data'!V178)&lt;CJ$194,0,10-(CJ$195-LOG('Indicator Data'!V178))/(CJ$195-CJ$194)*10))),1)</f>
        <v>5.6</v>
      </c>
      <c r="CK175" s="56">
        <f>IF('Indicator Data'!V178/'Indicator Data'!$CB178&gt;1,1,'Indicator Data'!V178/'Indicator Data'!$CB178)</f>
        <v>0.78498287610153528</v>
      </c>
      <c r="CL175" s="55">
        <f t="shared" si="312"/>
        <v>7.8</v>
      </c>
      <c r="CM175" s="55">
        <f t="shared" si="272"/>
        <v>6.8</v>
      </c>
      <c r="CN175" s="55">
        <f>ROUND(IF('Indicator Data'!W178=0,0,IF(LOG('Indicator Data'!W178)&gt;CN$195,10,IF(LOG('Indicator Data'!W178)&lt;CN$194,0,10-(CN$195-LOG('Indicator Data'!W178))/(CN$195-CN$194)*10))),1)</f>
        <v>5.6</v>
      </c>
      <c r="CO175" s="56">
        <f>'Indicator Data'!W178/'Indicator Data'!$CB178</f>
        <v>0.8276677277225204</v>
      </c>
      <c r="CP175" s="55">
        <f t="shared" si="313"/>
        <v>8.3000000000000007</v>
      </c>
      <c r="CQ175" s="55">
        <f t="shared" si="273"/>
        <v>7.2</v>
      </c>
      <c r="CR175" s="55">
        <f t="shared" si="314"/>
        <v>5.3</v>
      </c>
      <c r="CS175" s="55">
        <f>IF('Indicator Data'!BR178="No data","x",ROUND(IF('Indicator Data'!BR178&gt;CS$195,0,IF('Indicator Data'!BR178&lt;CS$194,10,(CS$195-'Indicator Data'!BR178)/(CS$195-CS$194)*10)),1))</f>
        <v>0.7</v>
      </c>
      <c r="CT175" s="55">
        <f>IF('Indicator Data'!BS178="No data","x",ROUND(IF('Indicator Data'!BS178&gt;CT$195,0,IF('Indicator Data'!BS178&lt;CT$194,10,(CT$195-'Indicator Data'!BS178)/(CT$195-CT$194)*10)),1))</f>
        <v>0</v>
      </c>
      <c r="CU175" s="55" t="str">
        <f>IF('Indicator Data'!AC178="No data","x",ROUND(IF('Indicator Data'!AC178&gt;CU$195,0,IF('Indicator Data'!AC178&lt;CU$194,10,(CU$195-'Indicator Data'!AC178)/(CU$195-CU$194)*10)),1))</f>
        <v>x</v>
      </c>
      <c r="CV175" s="55">
        <f t="shared" si="315"/>
        <v>0.4</v>
      </c>
      <c r="CW175" s="55">
        <f>IF('Indicator Data'!X178="No data","x",ROUND(IF(LOG('Indicator Data'!X178)&gt;CW$195,10,IF(LOG('Indicator Data'!X178)&lt;CW$194,0,10-(CW$195-LOG('Indicator Data'!X178))/(CW$195-CW$194)*10)),1))</f>
        <v>7.2</v>
      </c>
      <c r="CX175" s="55">
        <f>IF('Indicator Data'!Y178="No data","x",ROUND(IF('Indicator Data'!Y178&gt;CX$195,10,IF('Indicator Data'!Y178&lt;CX$194,0,10-(CX$195-'Indicator Data'!Y178)/(CX$195-CX$194)*10)),1))</f>
        <v>2</v>
      </c>
      <c r="CY175" s="55">
        <f>IF('Indicator Data'!Z178="No data","x",ROUND(IF('Indicator Data'!Z178&gt;CY$195,10,IF('Indicator Data'!Z178&lt;CY$194,0,10-(CY$195-'Indicator Data'!Z178)/(CY$195-CY$194)*10)),1))</f>
        <v>2.2999999999999998</v>
      </c>
      <c r="CZ175" s="55" t="str">
        <f>IF('Indicator Data'!AA178="No data","x",ROUND(IF('Indicator Data'!AA178&gt;CZ$195,10,IF('Indicator Data'!AA178&lt;CZ$194,0,10-(CZ$195-'Indicator Data'!AA178)/(CZ$195-CZ$194)*10)),1))</f>
        <v>x</v>
      </c>
      <c r="DA175" s="55">
        <f t="shared" si="274"/>
        <v>3.8</v>
      </c>
      <c r="DB175" s="55">
        <f t="shared" si="275"/>
        <v>2.7</v>
      </c>
      <c r="DC175" s="55" t="str">
        <f>IF('Indicator Data'!AF178="No data","x",ROUND(IF('Indicator Data'!AF178&gt;DC$195,10,IF('Indicator Data'!AF178&lt;DC$194,0,10-(DC$195-'Indicator Data'!AF178)/(DC$195-DC$194)*10)),1))</f>
        <v>x</v>
      </c>
      <c r="DD175" s="55">
        <f>IF('Indicator Data'!AG178="No data","x",ROUND(IF('Indicator Data'!AG178&gt;DD$195,10,IF('Indicator Data'!AG178&lt;DD$194,0,10-(DD$195-'Indicator Data'!AG178)/(DD$195-DD$194)*10)),1))</f>
        <v>4.5</v>
      </c>
      <c r="DE175" s="55">
        <f t="shared" si="276"/>
        <v>4</v>
      </c>
      <c r="DF175" s="55">
        <f>IF('Indicator Data'!AB178="No data","x",ROUND(IF('Indicator Data'!AB178&gt;DF$195,10,IF('Indicator Data'!AB178&lt;DF$194,0,10-(DF$195-'Indicator Data'!AB178)/(DF$195-DF$194)*10)),1))</f>
        <v>0</v>
      </c>
      <c r="DG175" s="55">
        <f t="shared" si="277"/>
        <v>0.2</v>
      </c>
      <c r="DH175" s="184">
        <f>IF('Indicator Data'!AD178="No data","x",'Indicator Data'!AD178/'Indicator Data'!$CA178)</f>
        <v>1.7225374891145201E-4</v>
      </c>
      <c r="DI175" s="55">
        <f t="shared" si="278"/>
        <v>8.3000000000000007</v>
      </c>
      <c r="DJ175" s="55">
        <f>IF('Indicator Data'!AE178="No data","x",ROUND(IF('Indicator Data'!AE178&gt;DJ$195,0,IF('Indicator Data'!AE178&lt;DJ$194,10,(DJ$195-'Indicator Data'!AE178)/(DJ$195-DJ$194)*10)),1))</f>
        <v>2</v>
      </c>
      <c r="DK175" s="55">
        <f t="shared" si="279"/>
        <v>5.2</v>
      </c>
      <c r="DL175" s="55">
        <f t="shared" si="280"/>
        <v>3.1</v>
      </c>
      <c r="DM175" s="57">
        <f t="shared" si="316"/>
        <v>3.8</v>
      </c>
      <c r="DN175" s="58">
        <f t="shared" si="317"/>
        <v>5.2</v>
      </c>
      <c r="DO175" s="55">
        <f>ROUND(IF('Indicator Data'!AH178=0,0,IF('Indicator Data'!AH178&gt;DO$195,10,IF('Indicator Data'!AH178&lt;DO$194,0,10-(DO$195-'Indicator Data'!AH178)/(DO$195-DO$194)*10))),1)</f>
        <v>0</v>
      </c>
      <c r="DP175" s="55">
        <f>ROUND(IF('Indicator Data'!AI178=0,0,IF(LOG('Indicator Data'!AI178)&gt;LOG(DP$195),10,IF(LOG('Indicator Data'!AI178)&lt;LOG(DP$194),0,10-(LOG(DP$195)-LOG('Indicator Data'!AI178))/(LOG(DP$195)-LOG(DP$194))*10))),1)</f>
        <v>0</v>
      </c>
      <c r="DQ175" s="57">
        <f t="shared" si="318"/>
        <v>0</v>
      </c>
      <c r="DR175" s="55">
        <f>'Indicator Data'!AJ178</f>
        <v>0</v>
      </c>
      <c r="DS175" s="55">
        <f>'Indicator Data'!AK178</f>
        <v>0</v>
      </c>
      <c r="DT175" s="57">
        <f t="shared" si="319"/>
        <v>0</v>
      </c>
      <c r="DU175" s="58">
        <f t="shared" si="320"/>
        <v>0</v>
      </c>
      <c r="DV175" s="15"/>
      <c r="DW175" s="103"/>
      <c r="DX175" s="4"/>
    </row>
    <row r="176" spans="1:128" x14ac:dyDescent="0.25">
      <c r="A176" s="122" t="str">
        <f>'Indicator Data'!A179</f>
        <v>Trinidad and Tobago</v>
      </c>
      <c r="B176" s="59" t="str">
        <f>'Indicator Data'!B179</f>
        <v>TTO</v>
      </c>
      <c r="C176" s="55">
        <f>ROUND(IF('Indicator Data'!C179=0,0.1,IF(LOG('Indicator Data'!C179)&gt;C$195,10,IF(LOG('Indicator Data'!C179)&lt;C$194,0,10-(C$195-LOG('Indicator Data'!C179))/(C$195-C$194)*10))),1)</f>
        <v>6</v>
      </c>
      <c r="D176" s="55">
        <f>ROUND(IF('Indicator Data'!D179=0,0.1,IF(LOG('Indicator Data'!D179)&gt;D$195,10,IF(LOG('Indicator Data'!D179)&lt;D$194,0,10-(D$195-LOG('Indicator Data'!D179))/(D$195-D$194)*10))),1)</f>
        <v>5</v>
      </c>
      <c r="E176" s="55">
        <f t="shared" si="281"/>
        <v>5.5</v>
      </c>
      <c r="F176" s="55">
        <f>IF('Indicator Data'!E179="No data",0.1,(ROUND(IF('Indicator Data'!E179=0,0,IF(LOG('Indicator Data'!E179)&gt;F$195,10,IF(LOG('Indicator Data'!E179)&lt;F$194,0,10-(F$195-LOG('Indicator Data'!E179))/(F$195-F$194)*10))),1)))</f>
        <v>0.5</v>
      </c>
      <c r="G176" s="55">
        <f>ROUND(IF('Indicator Data'!F179=0,0,IF(LOG('Indicator Data'!F179)&gt;G$195,10,IF(LOG('Indicator Data'!F179)&lt;G$194,0,10-(G$195-LOG('Indicator Data'!F179))/(G$195-G$194)*10))),1)</f>
        <v>0</v>
      </c>
      <c r="H176" s="55">
        <f>ROUND(IF('Indicator Data'!G179=0,0,IF(LOG('Indicator Data'!G179)&gt;H$195,10,IF(LOG('Indicator Data'!G179)&lt;H$194,0,10-(H$195-LOG('Indicator Data'!G179))/(H$195-H$194)*10))),1)</f>
        <v>3.7</v>
      </c>
      <c r="I176" s="55">
        <f>ROUND(IF('Indicator Data'!H179=0,0,IF(LOG('Indicator Data'!H179)&gt;I$195,10,IF(LOG('Indicator Data'!H179)&lt;I$194,0,10-(I$195-LOG('Indicator Data'!H179))/(I$195-I$194)*10))),1)</f>
        <v>0</v>
      </c>
      <c r="J176" s="55">
        <f t="shared" si="282"/>
        <v>2</v>
      </c>
      <c r="K176" s="55">
        <f>ROUND(IF('Indicator Data'!I179=0,0,IF(LOG('Indicator Data'!I179)&gt;K$195,10,IF(LOG('Indicator Data'!I179)&lt;K$194,0,10-(K$195-LOG('Indicator Data'!I179))/(K$195-K$194)*10))),1)</f>
        <v>4.7</v>
      </c>
      <c r="L176" s="55">
        <f t="shared" si="283"/>
        <v>3.5</v>
      </c>
      <c r="M176" s="55">
        <f>ROUND(IF('Indicator Data'!J179=0,0,IF(LOG('Indicator Data'!J179)&gt;M$195,10,IF(LOG('Indicator Data'!J179)&lt;M$194,0,10-(M$195-LOG('Indicator Data'!J179))/(M$195-M$194)*10))),1)</f>
        <v>0</v>
      </c>
      <c r="N176" s="56">
        <f>'Indicator Data'!C179/'Indicator Data'!$CB179</f>
        <v>1.834355018839338E-3</v>
      </c>
      <c r="O176" s="56">
        <f>'Indicator Data'!D179/'Indicator Data'!$CB179</f>
        <v>2.3513897210366262E-4</v>
      </c>
      <c r="P176" s="56">
        <f>IF(F176=0.1,"x",'Indicator Data'!E179/'Indicator Data'!$CB179)</f>
        <v>1.1984665698101888E-4</v>
      </c>
      <c r="Q176" s="56">
        <f>'Indicator Data'!F179/'Indicator Data'!$CB179</f>
        <v>0</v>
      </c>
      <c r="R176" s="56">
        <f>'Indicator Data'!G179/'Indicator Data'!$CB179</f>
        <v>2.1994562116568928E-3</v>
      </c>
      <c r="S176" s="56">
        <f>'Indicator Data'!H179/'Indicator Data'!$CB179</f>
        <v>0</v>
      </c>
      <c r="T176" s="56">
        <f>'Indicator Data'!I179/'Indicator Data'!$CB179</f>
        <v>1.5779684843921864E-3</v>
      </c>
      <c r="U176" s="56">
        <f>'Indicator Data'!J179/'Indicator Data'!$CB179</f>
        <v>0</v>
      </c>
      <c r="V176" s="55">
        <f t="shared" si="284"/>
        <v>9.1999999999999993</v>
      </c>
      <c r="W176" s="55">
        <f t="shared" si="285"/>
        <v>2.4</v>
      </c>
      <c r="X176" s="55">
        <f t="shared" si="286"/>
        <v>7</v>
      </c>
      <c r="Y176" s="55">
        <f t="shared" si="287"/>
        <v>0.1</v>
      </c>
      <c r="Z176" s="55">
        <f t="shared" si="288"/>
        <v>0</v>
      </c>
      <c r="AA176" s="55">
        <f t="shared" si="289"/>
        <v>1.2</v>
      </c>
      <c r="AB176" s="55">
        <f t="shared" si="290"/>
        <v>0</v>
      </c>
      <c r="AC176" s="55">
        <f t="shared" si="291"/>
        <v>0.6</v>
      </c>
      <c r="AD176" s="55">
        <f t="shared" si="292"/>
        <v>1.6</v>
      </c>
      <c r="AE176" s="55">
        <f t="shared" si="293"/>
        <v>1.1000000000000001</v>
      </c>
      <c r="AF176" s="55">
        <f t="shared" si="294"/>
        <v>0</v>
      </c>
      <c r="AG176" s="55">
        <f>ROUND(IF('Indicator Data'!K179=0,0,IF('Indicator Data'!K179&gt;AG$195,10,IF('Indicator Data'!K179&lt;AG$194,0,10-(AG$195-'Indicator Data'!K179)/(AG$195-AG$194)*10))),1)</f>
        <v>1</v>
      </c>
      <c r="AH176" s="55">
        <f t="shared" si="295"/>
        <v>7.6</v>
      </c>
      <c r="AI176" s="55">
        <f t="shared" si="296"/>
        <v>3.7</v>
      </c>
      <c r="AJ176" s="55">
        <f t="shared" si="297"/>
        <v>2.5</v>
      </c>
      <c r="AK176" s="55">
        <f t="shared" si="298"/>
        <v>0</v>
      </c>
      <c r="AL176" s="55">
        <f t="shared" si="299"/>
        <v>1.3</v>
      </c>
      <c r="AM176" s="55">
        <f t="shared" si="300"/>
        <v>3.2</v>
      </c>
      <c r="AN176" s="55">
        <f t="shared" si="301"/>
        <v>0</v>
      </c>
      <c r="AO176" s="183">
        <f t="shared" si="302"/>
        <v>6.3</v>
      </c>
      <c r="AP176" s="183">
        <f t="shared" si="255"/>
        <v>0.3</v>
      </c>
      <c r="AQ176" s="183">
        <f t="shared" si="303"/>
        <v>0</v>
      </c>
      <c r="AR176" s="183">
        <f t="shared" si="304"/>
        <v>2.4</v>
      </c>
      <c r="AS176" s="55">
        <f t="shared" si="305"/>
        <v>0.5</v>
      </c>
      <c r="AT176" s="55">
        <f>IF('Indicator Data'!L179="No data","x",IF('Indicator Data'!CC179&lt;1000,"x",ROUND((IF('Indicator Data'!L179&gt;AT$195,10,IF('Indicator Data'!L179&lt;AT$194,0,10-(AT$195-'Indicator Data'!L179)/(AT$195-AT$194)*10))),1)))</f>
        <v>4</v>
      </c>
      <c r="AU176" s="183">
        <f t="shared" si="306"/>
        <v>2.2999999999999998</v>
      </c>
      <c r="AV176" s="55" t="str">
        <f>IF('Indicator Data'!M179="No data","x",ROUND(IF('Indicator Data'!M179=0,0,IF(LOG('Indicator Data'!M179)&gt;AV$195,10,IF(LOG('Indicator Data'!M179)&lt;AV$194,0,10-(AV$195-LOG('Indicator Data'!M179))/(AV$195-AV$194)*10))),1))</f>
        <v>x</v>
      </c>
      <c r="AW176" s="56" t="str">
        <f>IF(AV176="x","x",'Indicator Data'!M179/'Indicator Data'!$CB179)</f>
        <v>x</v>
      </c>
      <c r="AX176" s="55" t="str">
        <f t="shared" si="256"/>
        <v>x</v>
      </c>
      <c r="AY176" s="55" t="str">
        <f t="shared" si="257"/>
        <v>x</v>
      </c>
      <c r="AZ176" s="55" t="str">
        <f>IF('Indicator Data'!N179="No data","x",ROUND(IF('Indicator Data'!N179=0,0,IF(LOG('Indicator Data'!N179)&gt;AZ$195,10,IF(LOG('Indicator Data'!N179)&lt;AZ$194,0,10-(AZ$195-LOG('Indicator Data'!N179))/(AZ$195-AZ$194)*10))),1))</f>
        <v>x</v>
      </c>
      <c r="BA176" s="56" t="str">
        <f>IF(AZ176="x","x",'Indicator Data'!N179/'Indicator Data'!$CB179)</f>
        <v>x</v>
      </c>
      <c r="BB176" s="55" t="str">
        <f t="shared" si="258"/>
        <v>x</v>
      </c>
      <c r="BC176" s="55" t="str">
        <f t="shared" si="259"/>
        <v>x</v>
      </c>
      <c r="BD176" s="55" t="str">
        <f>IF('Indicator Data'!O179="No data","x",ROUND(IF('Indicator Data'!O179=0,0,IF(LOG('Indicator Data'!O179)&gt;BD$195,10,IF(LOG('Indicator Data'!O179)&lt;BD$194,0,10-(BD$195-LOG('Indicator Data'!O179))/(BD$195-BD$194)*10))),1))</f>
        <v>x</v>
      </c>
      <c r="BE176" s="56" t="str">
        <f>IF(BD176="x","x",'Indicator Data'!O179/'Indicator Data'!$CB179)</f>
        <v>x</v>
      </c>
      <c r="BF176" s="55" t="str">
        <f t="shared" si="260"/>
        <v>x</v>
      </c>
      <c r="BG176" s="55" t="str">
        <f t="shared" si="261"/>
        <v>x</v>
      </c>
      <c r="BH176" s="55" t="str">
        <f>IF('Indicator Data'!P179="No data","x",ROUND(IF('Indicator Data'!P179=0,0,IF(LOG('Indicator Data'!P179)&gt;BH$195,10,IF(LOG('Indicator Data'!P179)&lt;BH$194,0,10-(BH$195-LOG('Indicator Data'!P179))/(BH$195-BH$194)*10))),1))</f>
        <v>x</v>
      </c>
      <c r="BI176" s="56" t="str">
        <f>IF(BH176="x","x",'Indicator Data'!P179/'Indicator Data'!$CB179)</f>
        <v>x</v>
      </c>
      <c r="BJ176" s="55" t="str">
        <f t="shared" si="262"/>
        <v>x</v>
      </c>
      <c r="BK176" s="55" t="str">
        <f t="shared" si="263"/>
        <v>x</v>
      </c>
      <c r="BL176" s="55" t="str">
        <f t="shared" si="264"/>
        <v>x</v>
      </c>
      <c r="BM176" s="55">
        <f>ROUND(IF('Indicator Data'!Q179=0,0,IF(LOG('Indicator Data'!Q179)&gt;BM$195,10,IF(LOG('Indicator Data'!Q179)&lt;BM$194,0,10-(BM$195-LOG('Indicator Data'!Q179))/(BM$195-BM$194)*10))),1)</f>
        <v>0</v>
      </c>
      <c r="BN176" s="55">
        <f>ROUND(IF('Indicator Data'!R179=0,0,IF(LOG('Indicator Data'!R179)&gt;BN$195,10,IF(LOG('Indicator Data'!R179)&lt;BN$194,0,10-(BN$195-LOG('Indicator Data'!R179))/(BN$195-BN$194)*10))),1)</f>
        <v>0</v>
      </c>
      <c r="BO176" s="55">
        <f t="shared" si="265"/>
        <v>0</v>
      </c>
      <c r="BP176" s="56">
        <f>'Indicator Data'!Q179/'Indicator Data'!$CB179</f>
        <v>0</v>
      </c>
      <c r="BQ176" s="56">
        <f>'Indicator Data'!R179/'Indicator Data'!$CB179</f>
        <v>0</v>
      </c>
      <c r="BR176" s="55">
        <f t="shared" si="307"/>
        <v>0</v>
      </c>
      <c r="BS176" s="55">
        <f t="shared" si="308"/>
        <v>0</v>
      </c>
      <c r="BT176" s="55">
        <f t="shared" si="242"/>
        <v>0</v>
      </c>
      <c r="BU176" s="55">
        <f t="shared" si="266"/>
        <v>0</v>
      </c>
      <c r="BV176" s="55">
        <f>ROUND(IF('Indicator Data'!S179=0,0,IF(LOG('Indicator Data'!S179)&gt;BV$195,10,IF(LOG('Indicator Data'!S179)&lt;BV$194,0,10-(BV$195-LOG('Indicator Data'!S179))/(BV$195-BV$194)*10))),1)</f>
        <v>0</v>
      </c>
      <c r="BW176" s="55">
        <f>ROUND(IF('Indicator Data'!T179=0,0,IF(LOG('Indicator Data'!T179)&gt;BW$195,10,IF(LOG('Indicator Data'!T179)&lt;BW$194,0,10-(BW$195-LOG('Indicator Data'!T179))/(BW$195-BW$194)*10))),1)</f>
        <v>0</v>
      </c>
      <c r="BX176" s="55">
        <f t="shared" si="267"/>
        <v>0</v>
      </c>
      <c r="BY176" s="56">
        <f>'Indicator Data'!S179/'Indicator Data'!$CB179</f>
        <v>0</v>
      </c>
      <c r="BZ176" s="56">
        <f>'Indicator Data'!T179/'Indicator Data'!$CB179</f>
        <v>0</v>
      </c>
      <c r="CA176" s="55">
        <f t="shared" si="309"/>
        <v>0</v>
      </c>
      <c r="CB176" s="55">
        <f t="shared" si="310"/>
        <v>0</v>
      </c>
      <c r="CC176" s="55">
        <f t="shared" si="268"/>
        <v>0</v>
      </c>
      <c r="CD176" s="55">
        <f t="shared" si="269"/>
        <v>0</v>
      </c>
      <c r="CE176" s="55">
        <f t="shared" si="270"/>
        <v>0</v>
      </c>
      <c r="CF176" s="55">
        <f>ROUND(IF('Indicator Data'!U179=0,0,IF(LOG('Indicator Data'!U179)&gt;CF$195,10,IF(LOG('Indicator Data'!U179)&lt;CF$194,0,10-(CF$195-LOG('Indicator Data'!U179))/(CF$195-CF$194)*10))),1)</f>
        <v>7.2</v>
      </c>
      <c r="CG176" s="56">
        <f>'Indicator Data'!U179/'Indicator Data'!$CB179</f>
        <v>0.83940745010616957</v>
      </c>
      <c r="CH176" s="55">
        <f t="shared" si="311"/>
        <v>9.3000000000000007</v>
      </c>
      <c r="CI176" s="55">
        <f t="shared" si="271"/>
        <v>8.4</v>
      </c>
      <c r="CJ176" s="55">
        <f>ROUND(IF('Indicator Data'!V179=0,0,IF(LOG('Indicator Data'!V179)&gt;CJ$195,10,IF(LOG('Indicator Data'!V179)&lt;CJ$194,0,10-(CJ$195-LOG('Indicator Data'!V179))/(CJ$195-CJ$194)*10))),1)</f>
        <v>7.3</v>
      </c>
      <c r="CK176" s="56">
        <f>IF('Indicator Data'!V179/'Indicator Data'!$CB179&gt;1,1,'Indicator Data'!V179/'Indicator Data'!$CB179)</f>
        <v>0.89308067155948734</v>
      </c>
      <c r="CL176" s="55">
        <f t="shared" si="312"/>
        <v>8.9</v>
      </c>
      <c r="CM176" s="55">
        <f t="shared" si="272"/>
        <v>8.1999999999999993</v>
      </c>
      <c r="CN176" s="55">
        <f>ROUND(IF('Indicator Data'!W179=0,0,IF(LOG('Indicator Data'!W179)&gt;CN$195,10,IF(LOG('Indicator Data'!W179)&lt;CN$194,0,10-(CN$195-LOG('Indicator Data'!W179))/(CN$195-CN$194)*10))),1)</f>
        <v>7.3</v>
      </c>
      <c r="CO176" s="56">
        <f>'Indicator Data'!W179/'Indicator Data'!$CB179</f>
        <v>0.93230296851380201</v>
      </c>
      <c r="CP176" s="55">
        <f t="shared" si="313"/>
        <v>9.3000000000000007</v>
      </c>
      <c r="CQ176" s="55">
        <f t="shared" si="273"/>
        <v>8.5</v>
      </c>
      <c r="CR176" s="55">
        <f t="shared" si="314"/>
        <v>7.2</v>
      </c>
      <c r="CS176" s="55">
        <f>IF('Indicator Data'!BR179="No data","x",ROUND(IF('Indicator Data'!BR179&gt;CS$195,0,IF('Indicator Data'!BR179&lt;CS$194,10,(CS$195-'Indicator Data'!BR179)/(CS$195-CS$194)*10)),1))</f>
        <v>0.7</v>
      </c>
      <c r="CT176" s="55">
        <f>IF('Indicator Data'!BS179="No data","x",ROUND(IF('Indicator Data'!BS179&gt;CT$195,0,IF('Indicator Data'!BS179&lt;CT$194,10,(CT$195-'Indicator Data'!BS179)/(CT$195-CT$194)*10)),1))</f>
        <v>0.3</v>
      </c>
      <c r="CU176" s="55">
        <f>IF('Indicator Data'!AC179="No data","x",ROUND(IF('Indicator Data'!AC179&gt;CU$195,0,IF('Indicator Data'!AC179&lt;CU$194,10,(CU$195-'Indicator Data'!AC179)/(CU$195-CU$194)*10)),1))</f>
        <v>1.1000000000000001</v>
      </c>
      <c r="CV176" s="55">
        <f t="shared" si="315"/>
        <v>0.7</v>
      </c>
      <c r="CW176" s="55">
        <f>IF('Indicator Data'!X179="No data","x",ROUND(IF(LOG('Indicator Data'!X179)&gt;CW$195,10,IF(LOG('Indicator Data'!X179)&lt;CW$194,0,10-(CW$195-LOG('Indicator Data'!X179))/(CW$195-CW$194)*10)),1))</f>
        <v>8.1</v>
      </c>
      <c r="CX176" s="55">
        <f>IF('Indicator Data'!Y179="No data","x",ROUND(IF('Indicator Data'!Y179&gt;CX$195,10,IF('Indicator Data'!Y179&lt;CX$194,0,10-(CX$195-'Indicator Data'!Y179)/(CX$195-CX$194)*10)),1))</f>
        <v>0.8</v>
      </c>
      <c r="CY176" s="55">
        <f>IF('Indicator Data'!Z179="No data","x",ROUND(IF('Indicator Data'!Z179&gt;CY$195,10,IF('Indicator Data'!Z179&lt;CY$194,0,10-(CY$195-'Indicator Data'!Z179)/(CY$195-CY$194)*10)),1))</f>
        <v>5.3</v>
      </c>
      <c r="CZ176" s="55">
        <f>IF('Indicator Data'!AA179="No data","x",ROUND(IF('Indicator Data'!AA179&gt;CZ$195,10,IF('Indicator Data'!AA179&lt;CZ$194,0,10-(CZ$195-'Indicator Data'!AA179)/(CZ$195-CZ$194)*10)),1))</f>
        <v>3.2</v>
      </c>
      <c r="DA176" s="55">
        <f t="shared" si="274"/>
        <v>4.4000000000000004</v>
      </c>
      <c r="DB176" s="55">
        <f t="shared" si="275"/>
        <v>3.2</v>
      </c>
      <c r="DC176" s="55">
        <f>IF('Indicator Data'!AF179="No data","x",ROUND(IF('Indicator Data'!AF179&gt;DC$195,10,IF('Indicator Data'!AF179&lt;DC$194,0,10-(DC$195-'Indicator Data'!AF179)/(DC$195-DC$194)*10)),1))</f>
        <v>0.6</v>
      </c>
      <c r="DD176" s="55">
        <f>IF('Indicator Data'!AG179="No data","x",ROUND(IF('Indicator Data'!AG179&gt;DD$195,10,IF('Indicator Data'!AG179&lt;DD$194,0,10-(DD$195-'Indicator Data'!AG179)/(DD$195-DD$194)*10)),1))</f>
        <v>1</v>
      </c>
      <c r="DE176" s="55">
        <f t="shared" si="276"/>
        <v>3.2</v>
      </c>
      <c r="DF176" s="55">
        <f>IF('Indicator Data'!AB179="No data","x",ROUND(IF('Indicator Data'!AB179&gt;DF$195,10,IF('Indicator Data'!AB179&lt;DF$194,0,10-(DF$195-'Indicator Data'!AB179)/(DF$195-DF$194)*10)),1))</f>
        <v>0</v>
      </c>
      <c r="DG176" s="55">
        <f t="shared" si="277"/>
        <v>0.5</v>
      </c>
      <c r="DH176" s="184">
        <f>IF('Indicator Data'!AD179="No data","x",'Indicator Data'!AD179/'Indicator Data'!$CA179)</f>
        <v>3.1900350473738128E-4</v>
      </c>
      <c r="DI176" s="55">
        <f t="shared" si="278"/>
        <v>6.8</v>
      </c>
      <c r="DJ176" s="55">
        <f>IF('Indicator Data'!AE179="No data","x",ROUND(IF('Indicator Data'!AE179&gt;DJ$195,0,IF('Indicator Data'!AE179&lt;DJ$194,10,(DJ$195-'Indicator Data'!AE179)/(DJ$195-DJ$194)*10)),1))</f>
        <v>6</v>
      </c>
      <c r="DK176" s="55">
        <f t="shared" si="279"/>
        <v>6.4</v>
      </c>
      <c r="DL176" s="55">
        <f t="shared" si="280"/>
        <v>3.4</v>
      </c>
      <c r="DM176" s="57">
        <f t="shared" si="316"/>
        <v>4.9000000000000004</v>
      </c>
      <c r="DN176" s="58">
        <f t="shared" si="317"/>
        <v>3</v>
      </c>
      <c r="DO176" s="55">
        <f>ROUND(IF('Indicator Data'!AH179=0,0,IF('Indicator Data'!AH179&gt;DO$195,10,IF('Indicator Data'!AH179&lt;DO$194,0,10-(DO$195-'Indicator Data'!AH179)/(DO$195-DO$194)*10))),1)</f>
        <v>1.2</v>
      </c>
      <c r="DP176" s="55">
        <f>ROUND(IF('Indicator Data'!AI179=0,0,IF(LOG('Indicator Data'!AI179)&gt;LOG(DP$195),10,IF(LOG('Indicator Data'!AI179)&lt;LOG(DP$194),0,10-(LOG(DP$195)-LOG('Indicator Data'!AI179))/(LOG(DP$195)-LOG(DP$194))*10))),1)</f>
        <v>0.4</v>
      </c>
      <c r="DQ176" s="57">
        <f t="shared" si="318"/>
        <v>0.8</v>
      </c>
      <c r="DR176" s="55">
        <f>'Indicator Data'!AJ179</f>
        <v>0</v>
      </c>
      <c r="DS176" s="55">
        <f>'Indicator Data'!AK179</f>
        <v>0</v>
      </c>
      <c r="DT176" s="57">
        <f t="shared" si="319"/>
        <v>0</v>
      </c>
      <c r="DU176" s="58">
        <f t="shared" si="320"/>
        <v>0.6</v>
      </c>
      <c r="DV176" s="15"/>
      <c r="DW176" s="103"/>
      <c r="DX176" s="4"/>
    </row>
    <row r="177" spans="1:128" x14ac:dyDescent="0.25">
      <c r="A177" s="122" t="str">
        <f>'Indicator Data'!A180</f>
        <v>Tunisia</v>
      </c>
      <c r="B177" s="59" t="str">
        <f>'Indicator Data'!B180</f>
        <v>TUN</v>
      </c>
      <c r="C177" s="55">
        <f>ROUND(IF('Indicator Data'!C180=0,0.1,IF(LOG('Indicator Data'!C180)&gt;C$195,10,IF(LOG('Indicator Data'!C180)&lt;C$194,0,10-(C$195-LOG('Indicator Data'!C180))/(C$195-C$194)*10))),1)</f>
        <v>8.1999999999999993</v>
      </c>
      <c r="D177" s="55">
        <f>ROUND(IF('Indicator Data'!D180=0,0.1,IF(LOG('Indicator Data'!D180)&gt;D$195,10,IF(LOG('Indicator Data'!D180)&lt;D$194,0,10-(D$195-LOG('Indicator Data'!D180))/(D$195-D$194)*10))),1)</f>
        <v>0.1</v>
      </c>
      <c r="E177" s="55">
        <f t="shared" si="281"/>
        <v>5.4</v>
      </c>
      <c r="F177" s="55">
        <f>IF('Indicator Data'!E180="No data",0.1,(ROUND(IF('Indicator Data'!E180=0,0,IF(LOG('Indicator Data'!E180)&gt;F$195,10,IF(LOG('Indicator Data'!E180)&lt;F$194,0,10-(F$195-LOG('Indicator Data'!E180))/(F$195-F$194)*10))),1)))</f>
        <v>5.7</v>
      </c>
      <c r="G177" s="55">
        <f>ROUND(IF('Indicator Data'!F180=0,0,IF(LOG('Indicator Data'!F180)&gt;G$195,10,IF(LOG('Indicator Data'!F180)&lt;G$194,0,10-(G$195-LOG('Indicator Data'!F180))/(G$195-G$194)*10))),1)</f>
        <v>6.9</v>
      </c>
      <c r="H177" s="55">
        <f>ROUND(IF('Indicator Data'!G180=0,0,IF(LOG('Indicator Data'!G180)&gt;H$195,10,IF(LOG('Indicator Data'!G180)&lt;H$194,0,10-(H$195-LOG('Indicator Data'!G180))/(H$195-H$194)*10))),1)</f>
        <v>0</v>
      </c>
      <c r="I177" s="55">
        <f>ROUND(IF('Indicator Data'!H180=0,0,IF(LOG('Indicator Data'!H180)&gt;I$195,10,IF(LOG('Indicator Data'!H180)&lt;I$194,0,10-(I$195-LOG('Indicator Data'!H180))/(I$195-I$194)*10))),1)</f>
        <v>0</v>
      </c>
      <c r="J177" s="55">
        <f t="shared" si="282"/>
        <v>0</v>
      </c>
      <c r="K177" s="55">
        <f>ROUND(IF('Indicator Data'!I180=0,0,IF(LOG('Indicator Data'!I180)&gt;K$195,10,IF(LOG('Indicator Data'!I180)&lt;K$194,0,10-(K$195-LOG('Indicator Data'!I180))/(K$195-K$194)*10))),1)</f>
        <v>0</v>
      </c>
      <c r="L177" s="55">
        <f t="shared" si="283"/>
        <v>0</v>
      </c>
      <c r="M177" s="55">
        <f>ROUND(IF('Indicator Data'!J180=0,0,IF(LOG('Indicator Data'!J180)&gt;M$195,10,IF(LOG('Indicator Data'!J180)&lt;M$194,0,10-(M$195-LOG('Indicator Data'!J180))/(M$195-M$194)*10))),1)</f>
        <v>0</v>
      </c>
      <c r="N177" s="56">
        <f>'Indicator Data'!C180/'Indicator Data'!$CB180</f>
        <v>1.7464803877224133E-3</v>
      </c>
      <c r="O177" s="56">
        <f>'Indicator Data'!D180/'Indicator Data'!$CB180</f>
        <v>0</v>
      </c>
      <c r="P177" s="56">
        <f>IF(F177=0.1,"x",'Indicator Data'!E180/'Indicator Data'!$CB180)</f>
        <v>1.6277705388363897E-3</v>
      </c>
      <c r="Q177" s="56">
        <f>'Indicator Data'!F180/'Indicator Data'!$CB180</f>
        <v>1.2044018884529728E-5</v>
      </c>
      <c r="R177" s="56">
        <f>'Indicator Data'!G180/'Indicator Data'!$CB180</f>
        <v>0</v>
      </c>
      <c r="S177" s="56">
        <f>'Indicator Data'!H180/'Indicator Data'!$CB180</f>
        <v>0</v>
      </c>
      <c r="T177" s="56">
        <f>'Indicator Data'!I180/'Indicator Data'!$CB180</f>
        <v>0</v>
      </c>
      <c r="U177" s="56">
        <f>'Indicator Data'!J180/'Indicator Data'!$CB180</f>
        <v>0</v>
      </c>
      <c r="V177" s="55">
        <f t="shared" si="284"/>
        <v>8.6999999999999993</v>
      </c>
      <c r="W177" s="55">
        <f t="shared" si="285"/>
        <v>0</v>
      </c>
      <c r="X177" s="55">
        <f t="shared" si="286"/>
        <v>5.9</v>
      </c>
      <c r="Y177" s="55">
        <f t="shared" si="287"/>
        <v>1.1000000000000001</v>
      </c>
      <c r="Z177" s="55">
        <f t="shared" si="288"/>
        <v>8</v>
      </c>
      <c r="AA177" s="55">
        <f t="shared" si="289"/>
        <v>0</v>
      </c>
      <c r="AB177" s="55">
        <f t="shared" si="290"/>
        <v>0</v>
      </c>
      <c r="AC177" s="55">
        <f t="shared" si="291"/>
        <v>0</v>
      </c>
      <c r="AD177" s="55">
        <f t="shared" si="292"/>
        <v>0</v>
      </c>
      <c r="AE177" s="55">
        <f t="shared" si="293"/>
        <v>0</v>
      </c>
      <c r="AF177" s="55">
        <f t="shared" si="294"/>
        <v>0</v>
      </c>
      <c r="AG177" s="55">
        <f>ROUND(IF('Indicator Data'!K180=0,0,IF('Indicator Data'!K180&gt;AG$195,10,IF('Indicator Data'!K180&lt;AG$194,0,10-(AG$195-'Indicator Data'!K180)/(AG$195-AG$194)*10))),1)</f>
        <v>1</v>
      </c>
      <c r="AH177" s="55">
        <f t="shared" si="295"/>
        <v>8.5</v>
      </c>
      <c r="AI177" s="55">
        <f t="shared" si="296"/>
        <v>0.1</v>
      </c>
      <c r="AJ177" s="55">
        <f t="shared" si="297"/>
        <v>0</v>
      </c>
      <c r="AK177" s="55">
        <f t="shared" si="298"/>
        <v>0</v>
      </c>
      <c r="AL177" s="55">
        <f t="shared" si="299"/>
        <v>0</v>
      </c>
      <c r="AM177" s="55">
        <f t="shared" si="300"/>
        <v>0</v>
      </c>
      <c r="AN177" s="55">
        <f t="shared" si="301"/>
        <v>0</v>
      </c>
      <c r="AO177" s="183">
        <f t="shared" si="302"/>
        <v>5.7</v>
      </c>
      <c r="AP177" s="183">
        <f t="shared" si="255"/>
        <v>3.8</v>
      </c>
      <c r="AQ177" s="183">
        <f t="shared" si="303"/>
        <v>7.5</v>
      </c>
      <c r="AR177" s="183">
        <f t="shared" si="304"/>
        <v>0</v>
      </c>
      <c r="AS177" s="55">
        <f t="shared" si="305"/>
        <v>0.5</v>
      </c>
      <c r="AT177" s="55">
        <f>IF('Indicator Data'!L180="No data","x",IF('Indicator Data'!CC180&lt;1000,"x",ROUND((IF('Indicator Data'!L180&gt;AT$195,10,IF('Indicator Data'!L180&lt;AT$194,0,10-(AT$195-'Indicator Data'!L180)/(AT$195-AT$194)*10))),1)))</f>
        <v>10</v>
      </c>
      <c r="AU177" s="183">
        <f t="shared" si="306"/>
        <v>5.3</v>
      </c>
      <c r="AV177" s="55">
        <f>IF('Indicator Data'!M180="No data","x",ROUND(IF('Indicator Data'!M180=0,0,IF(LOG('Indicator Data'!M180)&gt;AV$195,10,IF(LOG('Indicator Data'!M180)&lt;AV$194,0,10-(AV$195-LOG('Indicator Data'!M180))/(AV$195-AV$194)*10))),1))</f>
        <v>0</v>
      </c>
      <c r="AW177" s="56">
        <f>IF(AV177="x","x",'Indicator Data'!M180/'Indicator Data'!$CB180)</f>
        <v>0</v>
      </c>
      <c r="AX177" s="55">
        <f t="shared" si="256"/>
        <v>0</v>
      </c>
      <c r="AY177" s="55">
        <f t="shared" si="257"/>
        <v>0</v>
      </c>
      <c r="AZ177" s="55">
        <f>IF('Indicator Data'!N180="No data","x",ROUND(IF('Indicator Data'!N180=0,0,IF(LOG('Indicator Data'!N180)&gt;AZ$195,10,IF(LOG('Indicator Data'!N180)&lt;AZ$194,0,10-(AZ$195-LOG('Indicator Data'!N180))/(AZ$195-AZ$194)*10))),1))</f>
        <v>0</v>
      </c>
      <c r="BA177" s="56">
        <f>IF(AZ177="x","x",'Indicator Data'!N180/'Indicator Data'!$CB180)</f>
        <v>0</v>
      </c>
      <c r="BB177" s="55">
        <f t="shared" si="258"/>
        <v>0</v>
      </c>
      <c r="BC177" s="55">
        <f t="shared" si="259"/>
        <v>0</v>
      </c>
      <c r="BD177" s="55">
        <f>IF('Indicator Data'!O180="No data","x",ROUND(IF('Indicator Data'!O180=0,0,IF(LOG('Indicator Data'!O180)&gt;BD$195,10,IF(LOG('Indicator Data'!O180)&lt;BD$194,0,10-(BD$195-LOG('Indicator Data'!O180))/(BD$195-BD$194)*10))),1))</f>
        <v>0</v>
      </c>
      <c r="BE177" s="56">
        <f>IF(BD177="x","x",'Indicator Data'!O180/'Indicator Data'!$CB180)</f>
        <v>0</v>
      </c>
      <c r="BF177" s="55">
        <f t="shared" si="260"/>
        <v>0</v>
      </c>
      <c r="BG177" s="55">
        <f t="shared" si="261"/>
        <v>0</v>
      </c>
      <c r="BH177" s="55">
        <f>IF('Indicator Data'!P180="No data","x",ROUND(IF('Indicator Data'!P180=0,0,IF(LOG('Indicator Data'!P180)&gt;BH$195,10,IF(LOG('Indicator Data'!P180)&lt;BH$194,0,10-(BH$195-LOG('Indicator Data'!P180))/(BH$195-BH$194)*10))),1))</f>
        <v>0</v>
      </c>
      <c r="BI177" s="56">
        <f>IF(BH177="x","x",'Indicator Data'!P180/'Indicator Data'!$CB180)</f>
        <v>0</v>
      </c>
      <c r="BJ177" s="55">
        <f t="shared" si="262"/>
        <v>0</v>
      </c>
      <c r="BK177" s="55">
        <f t="shared" si="263"/>
        <v>0</v>
      </c>
      <c r="BL177" s="55">
        <f t="shared" si="264"/>
        <v>0</v>
      </c>
      <c r="BM177" s="55">
        <f>ROUND(IF('Indicator Data'!Q180=0,0,IF(LOG('Indicator Data'!Q180)&gt;BM$195,10,IF(LOG('Indicator Data'!Q180)&lt;BM$194,0,10-(BM$195-LOG('Indicator Data'!Q180))/(BM$195-BM$194)*10))),1)</f>
        <v>0</v>
      </c>
      <c r="BN177" s="55">
        <f>ROUND(IF('Indicator Data'!R180=0,0,IF(LOG('Indicator Data'!R180)&gt;BN$195,10,IF(LOG('Indicator Data'!R180)&lt;BN$194,0,10-(BN$195-LOG('Indicator Data'!R180))/(BN$195-BN$194)*10))),1)</f>
        <v>0</v>
      </c>
      <c r="BO177" s="55">
        <f t="shared" si="265"/>
        <v>0</v>
      </c>
      <c r="BP177" s="56">
        <f>'Indicator Data'!Q180/'Indicator Data'!$CB180</f>
        <v>0</v>
      </c>
      <c r="BQ177" s="56">
        <f>'Indicator Data'!R180/'Indicator Data'!$CB180</f>
        <v>0</v>
      </c>
      <c r="BR177" s="55">
        <f t="shared" si="307"/>
        <v>0</v>
      </c>
      <c r="BS177" s="55">
        <f t="shared" si="308"/>
        <v>0</v>
      </c>
      <c r="BT177" s="55">
        <f t="shared" si="242"/>
        <v>0</v>
      </c>
      <c r="BU177" s="55">
        <f t="shared" si="266"/>
        <v>0</v>
      </c>
      <c r="BV177" s="55">
        <f>ROUND(IF('Indicator Data'!S180=0,0,IF(LOG('Indicator Data'!S180)&gt;BV$195,10,IF(LOG('Indicator Data'!S180)&lt;BV$194,0,10-(BV$195-LOG('Indicator Data'!S180))/(BV$195-BV$194)*10))),1)</f>
        <v>0</v>
      </c>
      <c r="BW177" s="55">
        <f>ROUND(IF('Indicator Data'!T180=0,0,IF(LOG('Indicator Data'!T180)&gt;BW$195,10,IF(LOG('Indicator Data'!T180)&lt;BW$194,0,10-(BW$195-LOG('Indicator Data'!T180))/(BW$195-BW$194)*10))),1)</f>
        <v>0</v>
      </c>
      <c r="BX177" s="55">
        <f t="shared" si="267"/>
        <v>0</v>
      </c>
      <c r="BY177" s="56">
        <f>'Indicator Data'!S180/'Indicator Data'!$CB180</f>
        <v>0</v>
      </c>
      <c r="BZ177" s="56">
        <f>'Indicator Data'!T180/'Indicator Data'!$CB180</f>
        <v>0</v>
      </c>
      <c r="CA177" s="55">
        <f t="shared" si="309"/>
        <v>0</v>
      </c>
      <c r="CB177" s="55">
        <f t="shared" si="310"/>
        <v>0</v>
      </c>
      <c r="CC177" s="55">
        <f t="shared" si="268"/>
        <v>0</v>
      </c>
      <c r="CD177" s="55">
        <f t="shared" si="269"/>
        <v>0</v>
      </c>
      <c r="CE177" s="55">
        <f t="shared" si="270"/>
        <v>0</v>
      </c>
      <c r="CF177" s="55">
        <f>ROUND(IF('Indicator Data'!U180=0,0,IF(LOG('Indicator Data'!U180)&gt;CF$195,10,IF(LOG('Indicator Data'!U180)&lt;CF$194,0,10-(CF$195-LOG('Indicator Data'!U180))/(CF$195-CF$194)*10))),1)</f>
        <v>0</v>
      </c>
      <c r="CG177" s="56">
        <f>'Indicator Data'!U180/'Indicator Data'!$CB180</f>
        <v>0</v>
      </c>
      <c r="CH177" s="55">
        <f t="shared" si="311"/>
        <v>0</v>
      </c>
      <c r="CI177" s="55">
        <f t="shared" si="271"/>
        <v>0</v>
      </c>
      <c r="CJ177" s="55">
        <f>ROUND(IF('Indicator Data'!V180=0,0,IF(LOG('Indicator Data'!V180)&gt;CJ$195,10,IF(LOG('Indicator Data'!V180)&lt;CJ$194,0,10-(CJ$195-LOG('Indicator Data'!V180))/(CJ$195-CJ$194)*10))),1)</f>
        <v>8.1999999999999993</v>
      </c>
      <c r="CK177" s="56">
        <f>IF('Indicator Data'!V180/'Indicator Data'!$CB180&gt;1,1,'Indicator Data'!V180/'Indicator Data'!$CB180)</f>
        <v>0.49359751640890065</v>
      </c>
      <c r="CL177" s="55">
        <f t="shared" si="312"/>
        <v>4.9000000000000004</v>
      </c>
      <c r="CM177" s="55">
        <f t="shared" si="272"/>
        <v>6.9</v>
      </c>
      <c r="CN177" s="55">
        <f>ROUND(IF('Indicator Data'!W180=0,0,IF(LOG('Indicator Data'!W180)&gt;CN$195,10,IF(LOG('Indicator Data'!W180)&lt;CN$194,0,10-(CN$195-LOG('Indicator Data'!W180))/(CN$195-CN$194)*10))),1)</f>
        <v>5.5</v>
      </c>
      <c r="CO177" s="56">
        <f>'Indicator Data'!W180/'Indicator Data'!$CB180</f>
        <v>6.2236743012150904E-3</v>
      </c>
      <c r="CP177" s="55">
        <f t="shared" si="313"/>
        <v>0.1</v>
      </c>
      <c r="CQ177" s="55">
        <f t="shared" si="273"/>
        <v>3.3</v>
      </c>
      <c r="CR177" s="55">
        <f t="shared" si="314"/>
        <v>3.1</v>
      </c>
      <c r="CS177" s="55">
        <f>IF('Indicator Data'!BR180="No data","x",ROUND(IF('Indicator Data'!BR180&gt;CS$195,0,IF('Indicator Data'!BR180&lt;CS$194,10,(CS$195-'Indicator Data'!BR180)/(CS$195-CS$194)*10)),1))</f>
        <v>1</v>
      </c>
      <c r="CT177" s="55">
        <f>IF('Indicator Data'!BS180="No data","x",ROUND(IF('Indicator Data'!BS180&gt;CT$195,0,IF('Indicator Data'!BS180&lt;CT$194,10,(CT$195-'Indicator Data'!BS180)/(CT$195-CT$194)*10)),1))</f>
        <v>0.6</v>
      </c>
      <c r="CU177" s="55">
        <f>IF('Indicator Data'!AC180="No data","x",ROUND(IF('Indicator Data'!AC180&gt;CU$195,0,IF('Indicator Data'!AC180&lt;CU$194,10,(CU$195-'Indicator Data'!AC180)/(CU$195-CU$194)*10)),1))</f>
        <v>2.1</v>
      </c>
      <c r="CV177" s="55">
        <f t="shared" si="315"/>
        <v>1.2</v>
      </c>
      <c r="CW177" s="55">
        <f>IF('Indicator Data'!X180="No data","x",ROUND(IF(LOG('Indicator Data'!X180)&gt;CW$195,10,IF(LOG('Indicator Data'!X180)&lt;CW$194,0,10-(CW$195-LOG('Indicator Data'!X180))/(CW$195-CW$194)*10)),1))</f>
        <v>6.2</v>
      </c>
      <c r="CX177" s="55">
        <f>IF('Indicator Data'!Y180="No data","x",ROUND(IF('Indicator Data'!Y180&gt;CX$195,10,IF('Indicator Data'!Y180&lt;CX$194,0,10-(CX$195-'Indicator Data'!Y180)/(CX$195-CX$194)*10)),1))</f>
        <v>3.2</v>
      </c>
      <c r="CY177" s="55">
        <f>IF('Indicator Data'!Z180="No data","x",ROUND(IF('Indicator Data'!Z180&gt;CY$195,10,IF('Indicator Data'!Z180&lt;CY$194,0,10-(CY$195-'Indicator Data'!Z180)/(CY$195-CY$194)*10)),1))</f>
        <v>6.9</v>
      </c>
      <c r="CZ177" s="55" t="str">
        <f>IF('Indicator Data'!AA180="No data","x",ROUND(IF('Indicator Data'!AA180&gt;CZ$195,10,IF('Indicator Data'!AA180&lt;CZ$194,0,10-(CZ$195-'Indicator Data'!AA180)/(CZ$195-CZ$194)*10)),1))</f>
        <v>x</v>
      </c>
      <c r="DA177" s="55">
        <f t="shared" si="274"/>
        <v>5.4</v>
      </c>
      <c r="DB177" s="55">
        <f t="shared" si="275"/>
        <v>4</v>
      </c>
      <c r="DC177" s="55">
        <f>IF('Indicator Data'!AF180="No data","x",ROUND(IF('Indicator Data'!AF180&gt;DC$195,10,IF('Indicator Data'!AF180&lt;DC$194,0,10-(DC$195-'Indicator Data'!AF180)/(DC$195-DC$194)*10)),1))</f>
        <v>0.9</v>
      </c>
      <c r="DD177" s="55">
        <f>IF('Indicator Data'!AG180="No data","x",ROUND(IF('Indicator Data'!AG180&gt;DD$195,10,IF('Indicator Data'!AG180&lt;DD$194,0,10-(DD$195-'Indicator Data'!AG180)/(DD$195-DD$194)*10)),1))</f>
        <v>2.5</v>
      </c>
      <c r="DE177" s="55">
        <f t="shared" si="276"/>
        <v>3.9</v>
      </c>
      <c r="DF177" s="55">
        <f>IF('Indicator Data'!AB180="No data","x",ROUND(IF('Indicator Data'!AB180&gt;DF$195,10,IF('Indicator Data'!AB180&lt;DF$194,0,10-(DF$195-'Indicator Data'!AB180)/(DF$195-DF$194)*10)),1))</f>
        <v>0</v>
      </c>
      <c r="DG177" s="55">
        <f t="shared" si="277"/>
        <v>0.9</v>
      </c>
      <c r="DH177" s="184">
        <f>IF('Indicator Data'!AD180="No data","x",'Indicator Data'!AD180/'Indicator Data'!$CA180)</f>
        <v>1.7358259337696042E-4</v>
      </c>
      <c r="DI177" s="55">
        <f t="shared" si="278"/>
        <v>8.3000000000000007</v>
      </c>
      <c r="DJ177" s="55">
        <f>IF('Indicator Data'!AE180="No data","x",ROUND(IF('Indicator Data'!AE180&gt;DJ$195,0,IF('Indicator Data'!AE180&lt;DJ$194,10,(DJ$195-'Indicator Data'!AE180)/(DJ$195-DJ$194)*10)),1))</f>
        <v>4</v>
      </c>
      <c r="DK177" s="55">
        <f t="shared" si="279"/>
        <v>6.2</v>
      </c>
      <c r="DL177" s="55">
        <f t="shared" si="280"/>
        <v>3.7</v>
      </c>
      <c r="DM177" s="57">
        <f t="shared" si="316"/>
        <v>2.8</v>
      </c>
      <c r="DN177" s="58">
        <f t="shared" si="317"/>
        <v>4.5999999999999996</v>
      </c>
      <c r="DO177" s="55">
        <f>ROUND(IF('Indicator Data'!AH180=0,0,IF('Indicator Data'!AH180&gt;DO$195,10,IF('Indicator Data'!AH180&lt;DO$194,0,10-(DO$195-'Indicator Data'!AH180)/(DO$195-DO$194)*10))),1)</f>
        <v>2.2999999999999998</v>
      </c>
      <c r="DP177" s="55">
        <f>ROUND(IF('Indicator Data'!AI180=0,0,IF(LOG('Indicator Data'!AI180)&gt;LOG(DP$195),10,IF(LOG('Indicator Data'!AI180)&lt;LOG(DP$194),0,10-(LOG(DP$195)-LOG('Indicator Data'!AI180))/(LOG(DP$195)-LOG(DP$194))*10))),1)</f>
        <v>5.2</v>
      </c>
      <c r="DQ177" s="57">
        <f t="shared" si="318"/>
        <v>3.9</v>
      </c>
      <c r="DR177" s="55">
        <f>'Indicator Data'!AJ180</f>
        <v>0</v>
      </c>
      <c r="DS177" s="55">
        <f>'Indicator Data'!AK180</f>
        <v>0</v>
      </c>
      <c r="DT177" s="57">
        <f t="shared" si="319"/>
        <v>0</v>
      </c>
      <c r="DU177" s="58">
        <f t="shared" si="320"/>
        <v>2.7</v>
      </c>
      <c r="DV177" s="15"/>
      <c r="DW177" s="103"/>
      <c r="DX177" s="4"/>
    </row>
    <row r="178" spans="1:128" x14ac:dyDescent="0.25">
      <c r="A178" s="122" t="str">
        <f>'Indicator Data'!A181</f>
        <v>Turkey</v>
      </c>
      <c r="B178" s="59" t="str">
        <f>'Indicator Data'!B181</f>
        <v>TUR</v>
      </c>
      <c r="C178" s="55">
        <f>ROUND(IF('Indicator Data'!C181=0,0.1,IF(LOG('Indicator Data'!C181)&gt;C$195,10,IF(LOG('Indicator Data'!C181)&lt;C$194,0,10-(C$195-LOG('Indicator Data'!C181))/(C$195-C$194)*10))),1)</f>
        <v>10</v>
      </c>
      <c r="D178" s="55">
        <f>ROUND(IF('Indicator Data'!D181=0,0.1,IF(LOG('Indicator Data'!D181)&gt;D$195,10,IF(LOG('Indicator Data'!D181)&lt;D$194,0,10-(D$195-LOG('Indicator Data'!D181))/(D$195-D$194)*10))),1)</f>
        <v>10</v>
      </c>
      <c r="E178" s="55">
        <f t="shared" si="281"/>
        <v>10</v>
      </c>
      <c r="F178" s="55">
        <f>IF('Indicator Data'!E181="No data",0.1,(ROUND(IF('Indicator Data'!E181=0,0,IF(LOG('Indicator Data'!E181)&gt;F$195,10,IF(LOG('Indicator Data'!E181)&lt;F$194,0,10-(F$195-LOG('Indicator Data'!E181))/(F$195-F$194)*10))),1)))</f>
        <v>8.1</v>
      </c>
      <c r="G178" s="55">
        <f>ROUND(IF('Indicator Data'!F181=0,0,IF(LOG('Indicator Data'!F181)&gt;G$195,10,IF(LOG('Indicator Data'!F181)&lt;G$194,0,10-(G$195-LOG('Indicator Data'!F181))/(G$195-G$194)*10))),1)</f>
        <v>7.3</v>
      </c>
      <c r="H178" s="55">
        <f>ROUND(IF('Indicator Data'!G181=0,0,IF(LOG('Indicator Data'!G181)&gt;H$195,10,IF(LOG('Indicator Data'!G181)&lt;H$194,0,10-(H$195-LOG('Indicator Data'!G181))/(H$195-H$194)*10))),1)</f>
        <v>0</v>
      </c>
      <c r="I178" s="55">
        <f>ROUND(IF('Indicator Data'!H181=0,0,IF(LOG('Indicator Data'!H181)&gt;I$195,10,IF(LOG('Indicator Data'!H181)&lt;I$194,0,10-(I$195-LOG('Indicator Data'!H181))/(I$195-I$194)*10))),1)</f>
        <v>0</v>
      </c>
      <c r="J178" s="55">
        <f t="shared" si="282"/>
        <v>0</v>
      </c>
      <c r="K178" s="55">
        <f>ROUND(IF('Indicator Data'!I181=0,0,IF(LOG('Indicator Data'!I181)&gt;K$195,10,IF(LOG('Indicator Data'!I181)&lt;K$194,0,10-(K$195-LOG('Indicator Data'!I181))/(K$195-K$194)*10))),1)</f>
        <v>0</v>
      </c>
      <c r="L178" s="55">
        <f t="shared" si="283"/>
        <v>0</v>
      </c>
      <c r="M178" s="55">
        <f>ROUND(IF('Indicator Data'!J181=0,0,IF(LOG('Indicator Data'!J181)&gt;M$195,10,IF(LOG('Indicator Data'!J181)&lt;M$194,0,10-(M$195-LOG('Indicator Data'!J181))/(M$195-M$194)*10))),1)</f>
        <v>0</v>
      </c>
      <c r="N178" s="56">
        <f>'Indicator Data'!C181/'Indicator Data'!$CB181</f>
        <v>2.0195133988215705E-3</v>
      </c>
      <c r="O178" s="56">
        <f>'Indicator Data'!D181/'Indicator Data'!$CB181</f>
        <v>8.454849550872084E-4</v>
      </c>
      <c r="P178" s="56">
        <f>IF(F178=0.1,"x",'Indicator Data'!E181/'Indicator Data'!$CB181)</f>
        <v>2.2174125655602733E-3</v>
      </c>
      <c r="Q178" s="56">
        <f>'Indicator Data'!F181/'Indicator Data'!$CB181</f>
        <v>2.9379880592481079E-6</v>
      </c>
      <c r="R178" s="56">
        <f>'Indicator Data'!G181/'Indicator Data'!$CB181</f>
        <v>0</v>
      </c>
      <c r="S178" s="56">
        <f>'Indicator Data'!H181/'Indicator Data'!$CB181</f>
        <v>0</v>
      </c>
      <c r="T178" s="56">
        <f>'Indicator Data'!I181/'Indicator Data'!$CB181</f>
        <v>0</v>
      </c>
      <c r="U178" s="56">
        <f>'Indicator Data'!J181/'Indicator Data'!$CB181</f>
        <v>0</v>
      </c>
      <c r="V178" s="55">
        <f t="shared" si="284"/>
        <v>10</v>
      </c>
      <c r="W178" s="55">
        <f t="shared" si="285"/>
        <v>8.5</v>
      </c>
      <c r="X178" s="55">
        <f t="shared" si="286"/>
        <v>9.4</v>
      </c>
      <c r="Y178" s="55">
        <f t="shared" si="287"/>
        <v>1.5</v>
      </c>
      <c r="Z178" s="55">
        <f t="shared" si="288"/>
        <v>6.6</v>
      </c>
      <c r="AA178" s="55">
        <f t="shared" si="289"/>
        <v>0</v>
      </c>
      <c r="AB178" s="55">
        <f t="shared" si="290"/>
        <v>0</v>
      </c>
      <c r="AC178" s="55">
        <f t="shared" si="291"/>
        <v>0</v>
      </c>
      <c r="AD178" s="55">
        <f t="shared" si="292"/>
        <v>0</v>
      </c>
      <c r="AE178" s="55">
        <f t="shared" si="293"/>
        <v>0</v>
      </c>
      <c r="AF178" s="55">
        <f t="shared" si="294"/>
        <v>0</v>
      </c>
      <c r="AG178" s="55">
        <f>ROUND(IF('Indicator Data'!K181=0,0,IF('Indicator Data'!K181&gt;AG$195,10,IF('Indicator Data'!K181&lt;AG$194,0,10-(AG$195-'Indicator Data'!K181)/(AG$195-AG$194)*10))),1)</f>
        <v>0</v>
      </c>
      <c r="AH178" s="55">
        <f t="shared" si="295"/>
        <v>10</v>
      </c>
      <c r="AI178" s="55">
        <f t="shared" si="296"/>
        <v>9.3000000000000007</v>
      </c>
      <c r="AJ178" s="55">
        <f t="shared" si="297"/>
        <v>0</v>
      </c>
      <c r="AK178" s="55">
        <f t="shared" si="298"/>
        <v>0</v>
      </c>
      <c r="AL178" s="55">
        <f t="shared" si="299"/>
        <v>0</v>
      </c>
      <c r="AM178" s="55">
        <f t="shared" si="300"/>
        <v>0</v>
      </c>
      <c r="AN178" s="55">
        <f t="shared" si="301"/>
        <v>0</v>
      </c>
      <c r="AO178" s="183">
        <f t="shared" si="302"/>
        <v>9.6999999999999993</v>
      </c>
      <c r="AP178" s="183">
        <f t="shared" si="255"/>
        <v>5.7</v>
      </c>
      <c r="AQ178" s="183">
        <f t="shared" si="303"/>
        <v>7</v>
      </c>
      <c r="AR178" s="183">
        <f t="shared" si="304"/>
        <v>0</v>
      </c>
      <c r="AS178" s="55">
        <f t="shared" si="305"/>
        <v>0</v>
      </c>
      <c r="AT178" s="55">
        <f>IF('Indicator Data'!L181="No data","x",IF('Indicator Data'!CC181&lt;1000,"x",ROUND((IF('Indicator Data'!L181&gt;AT$195,10,IF('Indicator Data'!L181&lt;AT$194,0,10-(AT$195-'Indicator Data'!L181)/(AT$195-AT$194)*10))),1)))</f>
        <v>5.0999999999999996</v>
      </c>
      <c r="AU178" s="183">
        <f t="shared" si="306"/>
        <v>2.6</v>
      </c>
      <c r="AV178" s="55">
        <f>IF('Indicator Data'!M181="No data","x",ROUND(IF('Indicator Data'!M181=0,0,IF(LOG('Indicator Data'!M181)&gt;AV$195,10,IF(LOG('Indicator Data'!M181)&lt;AV$194,0,10-(AV$195-LOG('Indicator Data'!M181))/(AV$195-AV$194)*10))),1))</f>
        <v>9.6999999999999993</v>
      </c>
      <c r="AW178" s="56">
        <f>IF(AV178="x","x",'Indicator Data'!M181/'Indicator Data'!$CB181)</f>
        <v>0.78190324971723901</v>
      </c>
      <c r="AX178" s="55">
        <f t="shared" si="256"/>
        <v>8.6999999999999993</v>
      </c>
      <c r="AY178" s="55">
        <f t="shared" si="257"/>
        <v>9.3000000000000007</v>
      </c>
      <c r="AZ178" s="55" t="str">
        <f>IF('Indicator Data'!N181="No data","x",ROUND(IF('Indicator Data'!N181=0,0,IF(LOG('Indicator Data'!N181)&gt;AZ$195,10,IF(LOG('Indicator Data'!N181)&lt;AZ$194,0,10-(AZ$195-LOG('Indicator Data'!N181))/(AZ$195-AZ$194)*10))),1))</f>
        <v>x</v>
      </c>
      <c r="BA178" s="56" t="str">
        <f>IF(AZ178="x","x",'Indicator Data'!N181/'Indicator Data'!$CB181)</f>
        <v>x</v>
      </c>
      <c r="BB178" s="55" t="str">
        <f t="shared" si="258"/>
        <v>x</v>
      </c>
      <c r="BC178" s="55" t="str">
        <f t="shared" si="259"/>
        <v>x</v>
      </c>
      <c r="BD178" s="55" t="str">
        <f>IF('Indicator Data'!O181="No data","x",ROUND(IF('Indicator Data'!O181=0,0,IF(LOG('Indicator Data'!O181)&gt;BD$195,10,IF(LOG('Indicator Data'!O181)&lt;BD$194,0,10-(BD$195-LOG('Indicator Data'!O181))/(BD$195-BD$194)*10))),1))</f>
        <v>x</v>
      </c>
      <c r="BE178" s="56" t="str">
        <f>IF(BD178="x","x",'Indicator Data'!O181/'Indicator Data'!$CB181)</f>
        <v>x</v>
      </c>
      <c r="BF178" s="55" t="str">
        <f t="shared" si="260"/>
        <v>x</v>
      </c>
      <c r="BG178" s="55" t="str">
        <f t="shared" si="261"/>
        <v>x</v>
      </c>
      <c r="BH178" s="55" t="str">
        <f>IF('Indicator Data'!P181="No data","x",ROUND(IF('Indicator Data'!P181=0,0,IF(LOG('Indicator Data'!P181)&gt;BH$195,10,IF(LOG('Indicator Data'!P181)&lt;BH$194,0,10-(BH$195-LOG('Indicator Data'!P181))/(BH$195-BH$194)*10))),1))</f>
        <v>x</v>
      </c>
      <c r="BI178" s="56" t="str">
        <f>IF(BH178="x","x",'Indicator Data'!P181/'Indicator Data'!$CB181)</f>
        <v>x</v>
      </c>
      <c r="BJ178" s="55" t="str">
        <f t="shared" si="262"/>
        <v>x</v>
      </c>
      <c r="BK178" s="55" t="str">
        <f t="shared" si="263"/>
        <v>x</v>
      </c>
      <c r="BL178" s="55">
        <f t="shared" si="264"/>
        <v>9.3000000000000007</v>
      </c>
      <c r="BM178" s="55">
        <f>ROUND(IF('Indicator Data'!Q181=0,0,IF(LOG('Indicator Data'!Q181)&gt;BM$195,10,IF(LOG('Indicator Data'!Q181)&lt;BM$194,0,10-(BM$195-LOG('Indicator Data'!Q181))/(BM$195-BM$194)*10))),1)</f>
        <v>7.2</v>
      </c>
      <c r="BN178" s="55">
        <f>ROUND(IF('Indicator Data'!R181=0,0,IF(LOG('Indicator Data'!R181)&gt;BN$195,10,IF(LOG('Indicator Data'!R181)&lt;BN$194,0,10-(BN$195-LOG('Indicator Data'!R181))/(BN$195-BN$194)*10))),1)</f>
        <v>7.3</v>
      </c>
      <c r="BO178" s="55">
        <f t="shared" si="265"/>
        <v>7.2666666666666666</v>
      </c>
      <c r="BP178" s="56">
        <f>'Indicator Data'!Q181/'Indicator Data'!$CB181</f>
        <v>1.3386508258688274E-2</v>
      </c>
      <c r="BQ178" s="56">
        <f>'Indicator Data'!R181/'Indicator Data'!$CB181</f>
        <v>2.9615180997368119E-3</v>
      </c>
      <c r="BR178" s="55">
        <f t="shared" si="307"/>
        <v>0.1</v>
      </c>
      <c r="BS178" s="55">
        <f t="shared" si="308"/>
        <v>0</v>
      </c>
      <c r="BT178" s="55">
        <f t="shared" si="242"/>
        <v>3.3333333333333333E-2</v>
      </c>
      <c r="BU178" s="55">
        <f t="shared" si="266"/>
        <v>4.5999999999999996</v>
      </c>
      <c r="BV178" s="55">
        <f>ROUND(IF('Indicator Data'!S181=0,0,IF(LOG('Indicator Data'!S181)&gt;BV$195,10,IF(LOG('Indicator Data'!S181)&lt;BV$194,0,10-(BV$195-LOG('Indicator Data'!S181))/(BV$195-BV$194)*10))),1)</f>
        <v>0</v>
      </c>
      <c r="BW178" s="55">
        <f>ROUND(IF('Indicator Data'!T181=0,0,IF(LOG('Indicator Data'!T181)&gt;BW$195,10,IF(LOG('Indicator Data'!T181)&lt;BW$194,0,10-(BW$195-LOG('Indicator Data'!T181))/(BW$195-BW$194)*10))),1)</f>
        <v>0</v>
      </c>
      <c r="BX178" s="55">
        <f t="shared" si="267"/>
        <v>0</v>
      </c>
      <c r="BY178" s="56">
        <f>'Indicator Data'!S181/'Indicator Data'!$CB181</f>
        <v>0</v>
      </c>
      <c r="BZ178" s="56">
        <f>'Indicator Data'!T181/'Indicator Data'!$CB181</f>
        <v>0</v>
      </c>
      <c r="CA178" s="55">
        <f t="shared" si="309"/>
        <v>0</v>
      </c>
      <c r="CB178" s="55">
        <f t="shared" si="310"/>
        <v>0</v>
      </c>
      <c r="CC178" s="55">
        <f t="shared" si="268"/>
        <v>0</v>
      </c>
      <c r="CD178" s="55">
        <f t="shared" si="269"/>
        <v>0</v>
      </c>
      <c r="CE178" s="55">
        <f t="shared" si="270"/>
        <v>2.6</v>
      </c>
      <c r="CF178" s="55">
        <f>ROUND(IF('Indicator Data'!U181=0,0,IF(LOG('Indicator Data'!U181)&gt;CF$195,10,IF(LOG('Indicator Data'!U181)&lt;CF$194,0,10-(CF$195-LOG('Indicator Data'!U181))/(CF$195-CF$194)*10))),1)</f>
        <v>7.1</v>
      </c>
      <c r="CG178" s="56">
        <f>'Indicator Data'!U181/'Indicator Data'!$CB181</f>
        <v>1.2715222009046468E-2</v>
      </c>
      <c r="CH178" s="55">
        <f t="shared" si="311"/>
        <v>0.1</v>
      </c>
      <c r="CI178" s="55">
        <f t="shared" si="271"/>
        <v>4.5</v>
      </c>
      <c r="CJ178" s="55">
        <f>ROUND(IF('Indicator Data'!V181=0,0,IF(LOG('Indicator Data'!V181)&gt;CJ$195,10,IF(LOG('Indicator Data'!V181)&lt;CJ$194,0,10-(CJ$195-LOG('Indicator Data'!V181))/(CJ$195-CJ$194)*10))),1)</f>
        <v>8.9</v>
      </c>
      <c r="CK178" s="56">
        <f>IF('Indicator Data'!V181/'Indicator Data'!$CB181&gt;1,1,'Indicator Data'!V181/'Indicator Data'!$CB181)</f>
        <v>0.22000367271897617</v>
      </c>
      <c r="CL178" s="55">
        <f t="shared" si="312"/>
        <v>2.2000000000000002</v>
      </c>
      <c r="CM178" s="55">
        <f t="shared" si="272"/>
        <v>6.7</v>
      </c>
      <c r="CN178" s="55">
        <f>ROUND(IF('Indicator Data'!W181=0,0,IF(LOG('Indicator Data'!W181)&gt;CN$195,10,IF(LOG('Indicator Data'!W181)&lt;CN$194,0,10-(CN$195-LOG('Indicator Data'!W181))/(CN$195-CN$194)*10))),1)</f>
        <v>8.1999999999999993</v>
      </c>
      <c r="CO178" s="56">
        <f>'Indicator Data'!W181/'Indicator Data'!$CB181</f>
        <v>7.4055165117705254E-2</v>
      </c>
      <c r="CP178" s="55">
        <f t="shared" si="313"/>
        <v>0.7</v>
      </c>
      <c r="CQ178" s="55">
        <f t="shared" si="273"/>
        <v>5.6</v>
      </c>
      <c r="CR178" s="55">
        <f t="shared" si="314"/>
        <v>5</v>
      </c>
      <c r="CS178" s="55">
        <f>IF('Indicator Data'!BR181="No data","x",ROUND(IF('Indicator Data'!BR181&gt;CS$195,0,IF('Indicator Data'!BR181&lt;CS$194,10,(CS$195-'Indicator Data'!BR181)/(CS$195-CS$194)*10)),1))</f>
        <v>0.3</v>
      </c>
      <c r="CT178" s="55">
        <f>IF('Indicator Data'!BS181="No data","x",ROUND(IF('Indicator Data'!BS181&gt;CT$195,0,IF('Indicator Data'!BS181&lt;CT$194,10,(CT$195-'Indicator Data'!BS181)/(CT$195-CT$194)*10)),1))</f>
        <v>0.2</v>
      </c>
      <c r="CU178" s="55" t="str">
        <f>IF('Indicator Data'!AC181="No data","x",ROUND(IF('Indicator Data'!AC181&gt;CU$195,0,IF('Indicator Data'!AC181&lt;CU$194,10,(CU$195-'Indicator Data'!AC181)/(CU$195-CU$194)*10)),1))</f>
        <v>x</v>
      </c>
      <c r="CV178" s="55">
        <f t="shared" si="315"/>
        <v>0.3</v>
      </c>
      <c r="CW178" s="55">
        <f>IF('Indicator Data'!X181="No data","x",ROUND(IF(LOG('Indicator Data'!X181)&gt;CW$195,10,IF(LOG('Indicator Data'!X181)&lt;CW$194,0,10-(CW$195-LOG('Indicator Data'!X181))/(CW$195-CW$194)*10)),1))</f>
        <v>6.8</v>
      </c>
      <c r="CX178" s="55">
        <f>IF('Indicator Data'!Y181="No data","x",ROUND(IF('Indicator Data'!Y181&gt;CX$195,10,IF('Indicator Data'!Y181&lt;CX$194,0,10-(CX$195-'Indicator Data'!Y181)/(CX$195-CX$194)*10)),1))</f>
        <v>4.3</v>
      </c>
      <c r="CY178" s="55">
        <f>IF('Indicator Data'!Z181="No data","x",ROUND(IF('Indicator Data'!Z181&gt;CY$195,10,IF('Indicator Data'!Z181&lt;CY$194,0,10-(CY$195-'Indicator Data'!Z181)/(CY$195-CY$194)*10)),1))</f>
        <v>7.5</v>
      </c>
      <c r="CZ178" s="55" t="str">
        <f>IF('Indicator Data'!AA181="No data","x",ROUND(IF('Indicator Data'!AA181&gt;CZ$195,10,IF('Indicator Data'!AA181&lt;CZ$194,0,10-(CZ$195-'Indicator Data'!AA181)/(CZ$195-CZ$194)*10)),1))</f>
        <v>x</v>
      </c>
      <c r="DA178" s="55">
        <f t="shared" si="274"/>
        <v>6.2</v>
      </c>
      <c r="DB178" s="55">
        <f t="shared" si="275"/>
        <v>4.2</v>
      </c>
      <c r="DC178" s="55">
        <f>IF('Indicator Data'!AF181="No data","x",ROUND(IF('Indicator Data'!AF181&gt;DC$195,10,IF('Indicator Data'!AF181&lt;DC$194,0,10-(DC$195-'Indicator Data'!AF181)/(DC$195-DC$194)*10)),1))</f>
        <v>0.9</v>
      </c>
      <c r="DD178" s="55">
        <f>IF('Indicator Data'!AG181="No data","x",ROUND(IF('Indicator Data'!AG181&gt;DD$195,10,IF('Indicator Data'!AG181&lt;DD$194,0,10-(DD$195-'Indicator Data'!AG181)/(DD$195-DD$194)*10)),1))</f>
        <v>2</v>
      </c>
      <c r="DE178" s="55">
        <f t="shared" si="276"/>
        <v>4.3</v>
      </c>
      <c r="DF178" s="55">
        <f>IF('Indicator Data'!AB181="No data","x",ROUND(IF('Indicator Data'!AB181&gt;DF$195,10,IF('Indicator Data'!AB181&lt;DF$194,0,10-(DF$195-'Indicator Data'!AB181)/(DF$195-DF$194)*10)),1))</f>
        <v>0.1</v>
      </c>
      <c r="DG178" s="55">
        <f t="shared" si="277"/>
        <v>0.2</v>
      </c>
      <c r="DH178" s="184">
        <f>IF('Indicator Data'!AD181="No data","x",'Indicator Data'!AD181/'Indicator Data'!$CA181)</f>
        <v>2.6368337082062487E-4</v>
      </c>
      <c r="DI178" s="55">
        <f t="shared" si="278"/>
        <v>7.4</v>
      </c>
      <c r="DJ178" s="55">
        <f>IF('Indicator Data'!AE181="No data","x",ROUND(IF('Indicator Data'!AE181&gt;DJ$195,0,IF('Indicator Data'!AE181&lt;DJ$194,10,(DJ$195-'Indicator Data'!AE181)/(DJ$195-DJ$194)*10)),1))</f>
        <v>4</v>
      </c>
      <c r="DK178" s="55">
        <f t="shared" si="279"/>
        <v>5.7</v>
      </c>
      <c r="DL178" s="55">
        <f t="shared" si="280"/>
        <v>3.4</v>
      </c>
      <c r="DM178" s="57">
        <f t="shared" si="316"/>
        <v>6.2</v>
      </c>
      <c r="DN178" s="58">
        <f t="shared" si="317"/>
        <v>6.2</v>
      </c>
      <c r="DO178" s="55">
        <f>ROUND(IF('Indicator Data'!AH181=0,0,IF('Indicator Data'!AH181&gt;DO$195,10,IF('Indicator Data'!AH181&lt;DO$194,0,10-(DO$195-'Indicator Data'!AH181)/(DO$195-DO$194)*10))),1)</f>
        <v>9.6</v>
      </c>
      <c r="DP178" s="55">
        <f>ROUND(IF('Indicator Data'!AI181=0,0,IF(LOG('Indicator Data'!AI181)&gt;LOG(DP$195),10,IF(LOG('Indicator Data'!AI181)&lt;LOG(DP$194),0,10-(LOG(DP$195)-LOG('Indicator Data'!AI181))/(LOG(DP$195)-LOG(DP$194))*10))),1)</f>
        <v>9.6</v>
      </c>
      <c r="DQ178" s="57">
        <f t="shared" si="318"/>
        <v>9.6</v>
      </c>
      <c r="DR178" s="55">
        <f>'Indicator Data'!AJ181</f>
        <v>0</v>
      </c>
      <c r="DS178" s="55">
        <f>'Indicator Data'!AK181</f>
        <v>5</v>
      </c>
      <c r="DT178" s="57">
        <f t="shared" si="319"/>
        <v>9</v>
      </c>
      <c r="DU178" s="58">
        <f t="shared" si="320"/>
        <v>9</v>
      </c>
      <c r="DV178" s="15"/>
      <c r="DW178" s="103"/>
      <c r="DX178" s="4"/>
    </row>
    <row r="179" spans="1:128" x14ac:dyDescent="0.25">
      <c r="A179" s="122" t="str">
        <f>'Indicator Data'!A182</f>
        <v>Turkmenistan</v>
      </c>
      <c r="B179" s="59" t="str">
        <f>'Indicator Data'!B182</f>
        <v>TKM</v>
      </c>
      <c r="C179" s="55">
        <f>ROUND(IF('Indicator Data'!C182=0,0.1,IF(LOG('Indicator Data'!C182)&gt;C$195,10,IF(LOG('Indicator Data'!C182)&lt;C$194,0,10-(C$195-LOG('Indicator Data'!C182))/(C$195-C$194)*10))),1)</f>
        <v>6.7</v>
      </c>
      <c r="D179" s="55">
        <f>ROUND(IF('Indicator Data'!D182=0,0.1,IF(LOG('Indicator Data'!D182)&gt;D$195,10,IF(LOG('Indicator Data'!D182)&lt;D$194,0,10-(D$195-LOG('Indicator Data'!D182))/(D$195-D$194)*10))),1)</f>
        <v>0</v>
      </c>
      <c r="E179" s="55">
        <f t="shared" si="281"/>
        <v>4.0999999999999996</v>
      </c>
      <c r="F179" s="55">
        <f>IF('Indicator Data'!E182="No data",0.1,(ROUND(IF('Indicator Data'!E182=0,0,IF(LOG('Indicator Data'!E182)&gt;F$195,10,IF(LOG('Indicator Data'!E182)&lt;F$194,0,10-(F$195-LOG('Indicator Data'!E182))/(F$195-F$194)*10))),1)))</f>
        <v>6.7</v>
      </c>
      <c r="G179" s="55">
        <f>ROUND(IF('Indicator Data'!F182=0,0,IF(LOG('Indicator Data'!F182)&gt;G$195,10,IF(LOG('Indicator Data'!F182)&lt;G$194,0,10-(G$195-LOG('Indicator Data'!F182))/(G$195-G$194)*10))),1)</f>
        <v>0</v>
      </c>
      <c r="H179" s="55">
        <f>ROUND(IF('Indicator Data'!G182=0,0,IF(LOG('Indicator Data'!G182)&gt;H$195,10,IF(LOG('Indicator Data'!G182)&lt;H$194,0,10-(H$195-LOG('Indicator Data'!G182))/(H$195-H$194)*10))),1)</f>
        <v>0</v>
      </c>
      <c r="I179" s="55">
        <f>ROUND(IF('Indicator Data'!H182=0,0,IF(LOG('Indicator Data'!H182)&gt;I$195,10,IF(LOG('Indicator Data'!H182)&lt;I$194,0,10-(I$195-LOG('Indicator Data'!H182))/(I$195-I$194)*10))),1)</f>
        <v>0</v>
      </c>
      <c r="J179" s="55">
        <f t="shared" si="282"/>
        <v>0</v>
      </c>
      <c r="K179" s="55">
        <f>ROUND(IF('Indicator Data'!I182=0,0,IF(LOG('Indicator Data'!I182)&gt;K$195,10,IF(LOG('Indicator Data'!I182)&lt;K$194,0,10-(K$195-LOG('Indicator Data'!I182))/(K$195-K$194)*10))),1)</f>
        <v>0</v>
      </c>
      <c r="L179" s="55">
        <f t="shared" si="283"/>
        <v>0</v>
      </c>
      <c r="M179" s="55">
        <f>ROUND(IF('Indicator Data'!J182=0,0,IF(LOG('Indicator Data'!J182)&gt;M$195,10,IF(LOG('Indicator Data'!J182)&lt;M$194,0,10-(M$195-LOG('Indicator Data'!J182))/(M$195-M$194)*10))),1)</f>
        <v>0</v>
      </c>
      <c r="N179" s="56">
        <f>'Indicator Data'!C182/'Indicator Data'!$CB182</f>
        <v>8.5708819024778898E-4</v>
      </c>
      <c r="O179" s="56">
        <f>'Indicator Data'!D182/'Indicator Data'!$CB182</f>
        <v>9.2561615120393579E-9</v>
      </c>
      <c r="P179" s="56">
        <f>IF(F179=0.1,"x",'Indicator Data'!E182/'Indicator Data'!$CB182)</f>
        <v>9.0143440822667634E-3</v>
      </c>
      <c r="Q179" s="56">
        <f>'Indicator Data'!F182/'Indicator Data'!$CB182</f>
        <v>0</v>
      </c>
      <c r="R179" s="56">
        <f>'Indicator Data'!G182/'Indicator Data'!$CB182</f>
        <v>0</v>
      </c>
      <c r="S179" s="56">
        <f>'Indicator Data'!H182/'Indicator Data'!$CB182</f>
        <v>0</v>
      </c>
      <c r="T179" s="56">
        <f>'Indicator Data'!I182/'Indicator Data'!$CB182</f>
        <v>0</v>
      </c>
      <c r="U179" s="56">
        <f>'Indicator Data'!J182/'Indicator Data'!$CB182</f>
        <v>0</v>
      </c>
      <c r="V179" s="55">
        <f t="shared" si="284"/>
        <v>4.3</v>
      </c>
      <c r="W179" s="55">
        <f t="shared" si="285"/>
        <v>0</v>
      </c>
      <c r="X179" s="55">
        <f t="shared" si="286"/>
        <v>2.4</v>
      </c>
      <c r="Y179" s="55">
        <f t="shared" si="287"/>
        <v>6</v>
      </c>
      <c r="Z179" s="55">
        <f t="shared" si="288"/>
        <v>0</v>
      </c>
      <c r="AA179" s="55">
        <f t="shared" si="289"/>
        <v>0</v>
      </c>
      <c r="AB179" s="55">
        <f t="shared" si="290"/>
        <v>0</v>
      </c>
      <c r="AC179" s="55">
        <f t="shared" si="291"/>
        <v>0</v>
      </c>
      <c r="AD179" s="55">
        <f t="shared" si="292"/>
        <v>0</v>
      </c>
      <c r="AE179" s="55">
        <f t="shared" si="293"/>
        <v>0</v>
      </c>
      <c r="AF179" s="55">
        <f t="shared" si="294"/>
        <v>0</v>
      </c>
      <c r="AG179" s="55">
        <f>ROUND(IF('Indicator Data'!K182=0,0,IF('Indicator Data'!K182&gt;AG$195,10,IF('Indicator Data'!K182&lt;AG$194,0,10-(AG$195-'Indicator Data'!K182)/(AG$195-AG$194)*10))),1)</f>
        <v>0</v>
      </c>
      <c r="AH179" s="55">
        <f t="shared" si="295"/>
        <v>5.5</v>
      </c>
      <c r="AI179" s="55">
        <f t="shared" si="296"/>
        <v>0</v>
      </c>
      <c r="AJ179" s="55">
        <f t="shared" si="297"/>
        <v>0</v>
      </c>
      <c r="AK179" s="55">
        <f t="shared" si="298"/>
        <v>0</v>
      </c>
      <c r="AL179" s="55">
        <f t="shared" si="299"/>
        <v>0</v>
      </c>
      <c r="AM179" s="55">
        <f t="shared" si="300"/>
        <v>0</v>
      </c>
      <c r="AN179" s="55">
        <f t="shared" si="301"/>
        <v>0</v>
      </c>
      <c r="AO179" s="183">
        <f t="shared" si="302"/>
        <v>3.3</v>
      </c>
      <c r="AP179" s="183">
        <f t="shared" si="255"/>
        <v>6.4</v>
      </c>
      <c r="AQ179" s="183">
        <f t="shared" si="303"/>
        <v>0</v>
      </c>
      <c r="AR179" s="183">
        <f t="shared" si="304"/>
        <v>0</v>
      </c>
      <c r="AS179" s="55">
        <f t="shared" si="305"/>
        <v>0</v>
      </c>
      <c r="AT179" s="55">
        <f>IF('Indicator Data'!L182="No data","x",IF('Indicator Data'!CC182&lt;1000,"x",ROUND((IF('Indicator Data'!L182&gt;AT$195,10,IF('Indicator Data'!L182&lt;AT$194,0,10-(AT$195-'Indicator Data'!L182)/(AT$195-AT$194)*10))),1)))</f>
        <v>9.1</v>
      </c>
      <c r="AU179" s="183">
        <f t="shared" si="306"/>
        <v>4.5999999999999996</v>
      </c>
      <c r="AV179" s="55">
        <f>IF('Indicator Data'!M182="No data","x",ROUND(IF('Indicator Data'!M182=0,0,IF(LOG('Indicator Data'!M182)&gt;AV$195,10,IF(LOG('Indicator Data'!M182)&lt;AV$194,0,10-(AV$195-LOG('Indicator Data'!M182))/(AV$195-AV$194)*10))),1))</f>
        <v>8.1</v>
      </c>
      <c r="AW179" s="56">
        <f>IF(AV179="x","x",'Indicator Data'!M182/'Indicator Data'!$CB182)</f>
        <v>0.90912346774411779</v>
      </c>
      <c r="AX179" s="55">
        <f t="shared" si="256"/>
        <v>10</v>
      </c>
      <c r="AY179" s="55">
        <f t="shared" si="257"/>
        <v>9.3000000000000007</v>
      </c>
      <c r="AZ179" s="55" t="str">
        <f>IF('Indicator Data'!N182="No data","x",ROUND(IF('Indicator Data'!N182=0,0,IF(LOG('Indicator Data'!N182)&gt;AZ$195,10,IF(LOG('Indicator Data'!N182)&lt;AZ$194,0,10-(AZ$195-LOG('Indicator Data'!N182))/(AZ$195-AZ$194)*10))),1))</f>
        <v>x</v>
      </c>
      <c r="BA179" s="56" t="str">
        <f>IF(AZ179="x","x",'Indicator Data'!N182/'Indicator Data'!$CB182)</f>
        <v>x</v>
      </c>
      <c r="BB179" s="55" t="str">
        <f t="shared" si="258"/>
        <v>x</v>
      </c>
      <c r="BC179" s="55" t="str">
        <f t="shared" si="259"/>
        <v>x</v>
      </c>
      <c r="BD179" s="55" t="str">
        <f>IF('Indicator Data'!O182="No data","x",ROUND(IF('Indicator Data'!O182=0,0,IF(LOG('Indicator Data'!O182)&gt;BD$195,10,IF(LOG('Indicator Data'!O182)&lt;BD$194,0,10-(BD$195-LOG('Indicator Data'!O182))/(BD$195-BD$194)*10))),1))</f>
        <v>x</v>
      </c>
      <c r="BE179" s="56" t="str">
        <f>IF(BD179="x","x",'Indicator Data'!O182/'Indicator Data'!$CB182)</f>
        <v>x</v>
      </c>
      <c r="BF179" s="55" t="str">
        <f t="shared" si="260"/>
        <v>x</v>
      </c>
      <c r="BG179" s="55" t="str">
        <f t="shared" si="261"/>
        <v>x</v>
      </c>
      <c r="BH179" s="55" t="str">
        <f>IF('Indicator Data'!P182="No data","x",ROUND(IF('Indicator Data'!P182=0,0,IF(LOG('Indicator Data'!P182)&gt;BH$195,10,IF(LOG('Indicator Data'!P182)&lt;BH$194,0,10-(BH$195-LOG('Indicator Data'!P182))/(BH$195-BH$194)*10))),1))</f>
        <v>x</v>
      </c>
      <c r="BI179" s="56" t="str">
        <f>IF(BH179="x","x",'Indicator Data'!P182/'Indicator Data'!$CB182)</f>
        <v>x</v>
      </c>
      <c r="BJ179" s="55" t="str">
        <f t="shared" si="262"/>
        <v>x</v>
      </c>
      <c r="BK179" s="55" t="str">
        <f t="shared" si="263"/>
        <v>x</v>
      </c>
      <c r="BL179" s="55">
        <f t="shared" si="264"/>
        <v>9.3000000000000007</v>
      </c>
      <c r="BM179" s="55">
        <f>ROUND(IF('Indicator Data'!Q182=0,0,IF(LOG('Indicator Data'!Q182)&gt;BM$195,10,IF(LOG('Indicator Data'!Q182)&lt;BM$194,0,10-(BM$195-LOG('Indicator Data'!Q182))/(BM$195-BM$194)*10))),1)</f>
        <v>0</v>
      </c>
      <c r="BN179" s="55">
        <f>ROUND(IF('Indicator Data'!R182=0,0,IF(LOG('Indicator Data'!R182)&gt;BN$195,10,IF(LOG('Indicator Data'!R182)&lt;BN$194,0,10-(BN$195-LOG('Indicator Data'!R182))/(BN$195-BN$194)*10))),1)</f>
        <v>0</v>
      </c>
      <c r="BO179" s="55">
        <f t="shared" si="265"/>
        <v>0</v>
      </c>
      <c r="BP179" s="56">
        <f>'Indicator Data'!Q182/'Indicator Data'!$CB182</f>
        <v>0</v>
      </c>
      <c r="BQ179" s="56">
        <f>'Indicator Data'!R182/'Indicator Data'!$CB182</f>
        <v>0</v>
      </c>
      <c r="BR179" s="55">
        <f t="shared" si="307"/>
        <v>0</v>
      </c>
      <c r="BS179" s="55">
        <f t="shared" si="308"/>
        <v>0</v>
      </c>
      <c r="BT179" s="55">
        <f t="shared" si="242"/>
        <v>0</v>
      </c>
      <c r="BU179" s="55">
        <f t="shared" si="266"/>
        <v>0</v>
      </c>
      <c r="BV179" s="55">
        <f>ROUND(IF('Indicator Data'!S182=0,0,IF(LOG('Indicator Data'!S182)&gt;BV$195,10,IF(LOG('Indicator Data'!S182)&lt;BV$194,0,10-(BV$195-LOG('Indicator Data'!S182))/(BV$195-BV$194)*10))),1)</f>
        <v>0</v>
      </c>
      <c r="BW179" s="55">
        <f>ROUND(IF('Indicator Data'!T182=0,0,IF(LOG('Indicator Data'!T182)&gt;BW$195,10,IF(LOG('Indicator Data'!T182)&lt;BW$194,0,10-(BW$195-LOG('Indicator Data'!T182))/(BW$195-BW$194)*10))),1)</f>
        <v>0</v>
      </c>
      <c r="BX179" s="55">
        <f t="shared" si="267"/>
        <v>0</v>
      </c>
      <c r="BY179" s="56">
        <f>'Indicator Data'!S182/'Indicator Data'!$CB182</f>
        <v>0</v>
      </c>
      <c r="BZ179" s="56">
        <f>'Indicator Data'!T182/'Indicator Data'!$CB182</f>
        <v>0</v>
      </c>
      <c r="CA179" s="55">
        <f t="shared" si="309"/>
        <v>0</v>
      </c>
      <c r="CB179" s="55">
        <f t="shared" si="310"/>
        <v>0</v>
      </c>
      <c r="CC179" s="55">
        <f t="shared" si="268"/>
        <v>0</v>
      </c>
      <c r="CD179" s="55">
        <f t="shared" si="269"/>
        <v>0</v>
      </c>
      <c r="CE179" s="55">
        <f t="shared" si="270"/>
        <v>0</v>
      </c>
      <c r="CF179" s="55">
        <f>ROUND(IF('Indicator Data'!U182=0,0,IF(LOG('Indicator Data'!U182)&gt;CF$195,10,IF(LOG('Indicator Data'!U182)&lt;CF$194,0,10-(CF$195-LOG('Indicator Data'!U182))/(CF$195-CF$194)*10))),1)</f>
        <v>0</v>
      </c>
      <c r="CG179" s="56">
        <f>'Indicator Data'!U182/'Indicator Data'!$CB182</f>
        <v>0</v>
      </c>
      <c r="CH179" s="55">
        <f t="shared" si="311"/>
        <v>0</v>
      </c>
      <c r="CI179" s="55">
        <f t="shared" si="271"/>
        <v>0</v>
      </c>
      <c r="CJ179" s="55">
        <f>ROUND(IF('Indicator Data'!V182=0,0,IF(LOG('Indicator Data'!V182)&gt;CJ$195,10,IF(LOG('Indicator Data'!V182)&lt;CJ$194,0,10-(CJ$195-LOG('Indicator Data'!V182))/(CJ$195-CJ$194)*10))),1)</f>
        <v>7.7</v>
      </c>
      <c r="CK179" s="56">
        <f>IF('Indicator Data'!V182/'Indicator Data'!$CB182&gt;1,1,'Indicator Data'!V182/'Indicator Data'!$CB182)</f>
        <v>0.48351136757074553</v>
      </c>
      <c r="CL179" s="55">
        <f t="shared" si="312"/>
        <v>4.8</v>
      </c>
      <c r="CM179" s="55">
        <f t="shared" si="272"/>
        <v>6.5</v>
      </c>
      <c r="CN179" s="55">
        <f>ROUND(IF('Indicator Data'!W182=0,0,IF(LOG('Indicator Data'!W182)&gt;CN$195,10,IF(LOG('Indicator Data'!W182)&lt;CN$194,0,10-(CN$195-LOG('Indicator Data'!W182))/(CN$195-CN$194)*10))),1)</f>
        <v>5.2</v>
      </c>
      <c r="CO179" s="56">
        <f>'Indicator Data'!W182/'Indicator Data'!$CB182</f>
        <v>8.7464975758647385E-3</v>
      </c>
      <c r="CP179" s="55">
        <f t="shared" si="313"/>
        <v>0.1</v>
      </c>
      <c r="CQ179" s="55">
        <f t="shared" si="273"/>
        <v>3</v>
      </c>
      <c r="CR179" s="55">
        <f t="shared" si="314"/>
        <v>2.9</v>
      </c>
      <c r="CS179" s="55">
        <f>IF('Indicator Data'!BR182="No data","x",ROUND(IF('Indicator Data'!BR182&gt;CS$195,0,IF('Indicator Data'!BR182&lt;CS$194,10,(CS$195-'Indicator Data'!BR182)/(CS$195-CS$194)*10)),1))</f>
        <v>0.1</v>
      </c>
      <c r="CT179" s="55">
        <f>IF('Indicator Data'!BS182="No data","x",ROUND(IF('Indicator Data'!BS182&gt;CT$195,0,IF('Indicator Data'!BS182&lt;CT$194,10,(CT$195-'Indicator Data'!BS182)/(CT$195-CT$194)*10)),1))</f>
        <v>0.2</v>
      </c>
      <c r="CU179" s="55">
        <f>IF('Indicator Data'!AC182="No data","x",ROUND(IF('Indicator Data'!AC182&gt;CU$195,0,IF('Indicator Data'!AC182&lt;CU$194,10,(CU$195-'Indicator Data'!AC182)/(CU$195-CU$194)*10)),1))</f>
        <v>0</v>
      </c>
      <c r="CV179" s="55">
        <f t="shared" si="315"/>
        <v>0.1</v>
      </c>
      <c r="CW179" s="55">
        <f>IF('Indicator Data'!X182="No data","x",ROUND(IF(LOG('Indicator Data'!X182)&gt;CW$195,10,IF(LOG('Indicator Data'!X182)&lt;CW$194,0,10-(CW$195-LOG('Indicator Data'!X182))/(CW$195-CW$194)*10)),1))</f>
        <v>3.7</v>
      </c>
      <c r="CX179" s="55">
        <f>IF('Indicator Data'!Y182="No data","x",ROUND(IF('Indicator Data'!Y182&gt;CX$195,10,IF('Indicator Data'!Y182&lt;CX$194,0,10-(CX$195-'Indicator Data'!Y182)/(CX$195-CX$194)*10)),1))</f>
        <v>4.9000000000000004</v>
      </c>
      <c r="CY179" s="55">
        <f>IF('Indicator Data'!Z182="No data","x",ROUND(IF('Indicator Data'!Z182&gt;CY$195,10,IF('Indicator Data'!Z182&lt;CY$194,0,10-(CY$195-'Indicator Data'!Z182)/(CY$195-CY$194)*10)),1))</f>
        <v>5.2</v>
      </c>
      <c r="CZ179" s="55" t="str">
        <f>IF('Indicator Data'!AA182="No data","x",ROUND(IF('Indicator Data'!AA182&gt;CZ$195,10,IF('Indicator Data'!AA182&lt;CZ$194,0,10-(CZ$195-'Indicator Data'!AA182)/(CZ$195-CZ$194)*10)),1))</f>
        <v>x</v>
      </c>
      <c r="DA179" s="55">
        <f t="shared" si="274"/>
        <v>4.5999999999999996</v>
      </c>
      <c r="DB179" s="55">
        <f t="shared" si="275"/>
        <v>3.1</v>
      </c>
      <c r="DC179" s="55" t="str">
        <f>IF('Indicator Data'!AF182="No data","x",ROUND(IF('Indicator Data'!AF182&gt;DC$195,10,IF('Indicator Data'!AF182&lt;DC$194,0,10-(DC$195-'Indicator Data'!AF182)/(DC$195-DC$194)*10)),1))</f>
        <v>x</v>
      </c>
      <c r="DD179" s="55">
        <f>IF('Indicator Data'!AG182="No data","x",ROUND(IF('Indicator Data'!AG182&gt;DD$195,10,IF('Indicator Data'!AG182&lt;DD$194,0,10-(DD$195-'Indicator Data'!AG182)/(DD$195-DD$194)*10)),1))</f>
        <v>4.2</v>
      </c>
      <c r="DE179" s="55">
        <f t="shared" si="276"/>
        <v>4.5</v>
      </c>
      <c r="DF179" s="55">
        <f>IF('Indicator Data'!AB182="No data","x",ROUND(IF('Indicator Data'!AB182&gt;DF$195,10,IF('Indicator Data'!AB182&lt;DF$194,0,10-(DF$195-'Indicator Data'!AB182)/(DF$195-DF$194)*10)),1))</f>
        <v>0</v>
      </c>
      <c r="DG179" s="55">
        <f t="shared" si="277"/>
        <v>0.1</v>
      </c>
      <c r="DH179" s="184">
        <f>IF('Indicator Data'!AD182="No data","x",'Indicator Data'!AD182/'Indicator Data'!$CA182)</f>
        <v>4.9460678339992607E-4</v>
      </c>
      <c r="DI179" s="55">
        <f t="shared" si="278"/>
        <v>5.0999999999999996</v>
      </c>
      <c r="DJ179" s="55">
        <f>IF('Indicator Data'!AE182="No data","x",ROUND(IF('Indicator Data'!AE182&gt;DJ$195,0,IF('Indicator Data'!AE182&lt;DJ$194,10,(DJ$195-'Indicator Data'!AE182)/(DJ$195-DJ$194)*10)),1))</f>
        <v>4</v>
      </c>
      <c r="DK179" s="55">
        <f t="shared" si="279"/>
        <v>4.5999999999999996</v>
      </c>
      <c r="DL179" s="55">
        <f t="shared" si="280"/>
        <v>3.1</v>
      </c>
      <c r="DM179" s="57">
        <f t="shared" si="316"/>
        <v>5.6</v>
      </c>
      <c r="DN179" s="58">
        <f t="shared" si="317"/>
        <v>3.7</v>
      </c>
      <c r="DO179" s="55">
        <f>ROUND(IF('Indicator Data'!AH182=0,0,IF('Indicator Data'!AH182&gt;DO$195,10,IF('Indicator Data'!AH182&lt;DO$194,0,10-(DO$195-'Indicator Data'!AH182)/(DO$195-DO$194)*10))),1)</f>
        <v>1.2</v>
      </c>
      <c r="DP179" s="55">
        <f>ROUND(IF('Indicator Data'!AI182=0,0,IF(LOG('Indicator Data'!AI182)&gt;LOG(DP$195),10,IF(LOG('Indicator Data'!AI182)&lt;LOG(DP$194),0,10-(LOG(DP$195)-LOG('Indicator Data'!AI182))/(LOG(DP$195)-LOG(DP$194))*10))),1)</f>
        <v>1.1000000000000001</v>
      </c>
      <c r="DQ179" s="57">
        <f t="shared" si="318"/>
        <v>1.2</v>
      </c>
      <c r="DR179" s="55">
        <f>'Indicator Data'!AJ182</f>
        <v>0</v>
      </c>
      <c r="DS179" s="55">
        <f>'Indicator Data'!AK182</f>
        <v>0</v>
      </c>
      <c r="DT179" s="57">
        <f t="shared" si="319"/>
        <v>0</v>
      </c>
      <c r="DU179" s="58">
        <f t="shared" si="320"/>
        <v>0.8</v>
      </c>
      <c r="DV179" s="15"/>
      <c r="DW179" s="103"/>
      <c r="DX179" s="4"/>
    </row>
    <row r="180" spans="1:128" x14ac:dyDescent="0.25">
      <c r="A180" s="122" t="str">
        <f>'Indicator Data'!A183</f>
        <v>Tuvalu</v>
      </c>
      <c r="B180" s="59" t="str">
        <f>'Indicator Data'!B183</f>
        <v>TUV</v>
      </c>
      <c r="C180" s="55">
        <f>ROUND(IF('Indicator Data'!C183=0,0.1,IF(LOG('Indicator Data'!C183)&gt;C$195,10,IF(LOG('Indicator Data'!C183)&lt;C$194,0,10-(C$195-LOG('Indicator Data'!C183))/(C$195-C$194)*10))),1)</f>
        <v>0.1</v>
      </c>
      <c r="D180" s="55">
        <f>ROUND(IF('Indicator Data'!D183=0,0.1,IF(LOG('Indicator Data'!D183)&gt;D$195,10,IF(LOG('Indicator Data'!D183)&lt;D$194,0,10-(D$195-LOG('Indicator Data'!D183))/(D$195-D$194)*10))),1)</f>
        <v>0.1</v>
      </c>
      <c r="E180" s="55">
        <f t="shared" si="281"/>
        <v>0.1</v>
      </c>
      <c r="F180" s="55">
        <f>IF('Indicator Data'!E183="No data",0.1,(ROUND(IF('Indicator Data'!E183=0,0,IF(LOG('Indicator Data'!E183)&gt;F$195,10,IF(LOG('Indicator Data'!E183)&lt;F$194,0,10-(F$195-LOG('Indicator Data'!E183))/(F$195-F$194)*10))),1)))</f>
        <v>0.1</v>
      </c>
      <c r="G180" s="55">
        <f>ROUND(IF('Indicator Data'!F183=0,0,IF(LOG('Indicator Data'!F183)&gt;G$195,10,IF(LOG('Indicator Data'!F183)&lt;G$194,0,10-(G$195-LOG('Indicator Data'!F183))/(G$195-G$194)*10))),1)</f>
        <v>3.8</v>
      </c>
      <c r="H180" s="55">
        <f>ROUND(IF('Indicator Data'!G183=0,0,IF(LOG('Indicator Data'!G183)&gt;H$195,10,IF(LOG('Indicator Data'!G183)&lt;H$194,0,10-(H$195-LOG('Indicator Data'!G183))/(H$195-H$194)*10))),1)</f>
        <v>0</v>
      </c>
      <c r="I180" s="55">
        <f>ROUND(IF('Indicator Data'!H183=0,0,IF(LOG('Indicator Data'!H183)&gt;I$195,10,IF(LOG('Indicator Data'!H183)&lt;I$194,0,10-(I$195-LOG('Indicator Data'!H183))/(I$195-I$194)*10))),1)</f>
        <v>0</v>
      </c>
      <c r="J180" s="55">
        <f t="shared" si="282"/>
        <v>0</v>
      </c>
      <c r="K180" s="55">
        <f>ROUND(IF('Indicator Data'!I183=0,0,IF(LOG('Indicator Data'!I183)&gt;K$195,10,IF(LOG('Indicator Data'!I183)&lt;K$194,0,10-(K$195-LOG('Indicator Data'!I183))/(K$195-K$194)*10))),1)</f>
        <v>0</v>
      </c>
      <c r="L180" s="55">
        <f t="shared" si="283"/>
        <v>0</v>
      </c>
      <c r="M180" s="55">
        <f>ROUND(IF('Indicator Data'!J183=0,0,IF(LOG('Indicator Data'!J183)&gt;M$195,10,IF(LOG('Indicator Data'!J183)&lt;M$194,0,10-(M$195-LOG('Indicator Data'!J183))/(M$195-M$194)*10))),1)</f>
        <v>0</v>
      </c>
      <c r="N180" s="56">
        <f>'Indicator Data'!C183/'Indicator Data'!$CB183</f>
        <v>0</v>
      </c>
      <c r="O180" s="56">
        <f>'Indicator Data'!D183/'Indicator Data'!$CB183</f>
        <v>0</v>
      </c>
      <c r="P180" s="56" t="str">
        <f>IF(F180=0.1,"x",'Indicator Data'!E183/'Indicator Data'!$CB183)</f>
        <v>x</v>
      </c>
      <c r="Q180" s="56">
        <f>'Indicator Data'!F183/'Indicator Data'!$CB183</f>
        <v>1.9786204114562324E-4</v>
      </c>
      <c r="R180" s="56">
        <f>'Indicator Data'!G183/'Indicator Data'!$CB183</f>
        <v>1.3176179911254537E-3</v>
      </c>
      <c r="S180" s="56">
        <f>'Indicator Data'!H183/'Indicator Data'!$CB183</f>
        <v>0</v>
      </c>
      <c r="T180" s="56">
        <f>'Indicator Data'!I183/'Indicator Data'!$CB183</f>
        <v>0</v>
      </c>
      <c r="U180" s="56">
        <f>'Indicator Data'!J183/'Indicator Data'!$CB183</f>
        <v>0</v>
      </c>
      <c r="V180" s="55">
        <f t="shared" si="284"/>
        <v>0</v>
      </c>
      <c r="W180" s="55">
        <f t="shared" si="285"/>
        <v>0</v>
      </c>
      <c r="X180" s="55">
        <f t="shared" si="286"/>
        <v>0</v>
      </c>
      <c r="Y180" s="55">
        <f t="shared" si="287"/>
        <v>0.1</v>
      </c>
      <c r="Z180" s="55">
        <f t="shared" si="288"/>
        <v>10</v>
      </c>
      <c r="AA180" s="55">
        <f t="shared" si="289"/>
        <v>0.7</v>
      </c>
      <c r="AB180" s="55">
        <f t="shared" si="290"/>
        <v>0</v>
      </c>
      <c r="AC180" s="55">
        <f t="shared" si="291"/>
        <v>0.4</v>
      </c>
      <c r="AD180" s="55">
        <f t="shared" si="292"/>
        <v>0</v>
      </c>
      <c r="AE180" s="55">
        <f t="shared" si="293"/>
        <v>0.2</v>
      </c>
      <c r="AF180" s="55">
        <f t="shared" si="294"/>
        <v>0</v>
      </c>
      <c r="AG180" s="55">
        <f>ROUND(IF('Indicator Data'!K183=0,0,IF('Indicator Data'!K183&gt;AG$195,10,IF('Indicator Data'!K183&lt;AG$194,0,10-(AG$195-'Indicator Data'!K183)/(AG$195-AG$194)*10))),1)</f>
        <v>1</v>
      </c>
      <c r="AH180" s="55">
        <f t="shared" si="295"/>
        <v>0.1</v>
      </c>
      <c r="AI180" s="55">
        <f t="shared" si="296"/>
        <v>0.1</v>
      </c>
      <c r="AJ180" s="55">
        <f t="shared" si="297"/>
        <v>0.4</v>
      </c>
      <c r="AK180" s="55">
        <f t="shared" si="298"/>
        <v>0</v>
      </c>
      <c r="AL180" s="55">
        <f t="shared" si="299"/>
        <v>0.2</v>
      </c>
      <c r="AM180" s="55">
        <f t="shared" si="300"/>
        <v>0</v>
      </c>
      <c r="AN180" s="55">
        <f t="shared" si="301"/>
        <v>0</v>
      </c>
      <c r="AO180" s="183">
        <f t="shared" si="302"/>
        <v>0.1</v>
      </c>
      <c r="AP180" s="183">
        <f t="shared" si="255"/>
        <v>0.1</v>
      </c>
      <c r="AQ180" s="183">
        <f t="shared" si="303"/>
        <v>8.3000000000000007</v>
      </c>
      <c r="AR180" s="183">
        <f t="shared" si="304"/>
        <v>0.1</v>
      </c>
      <c r="AS180" s="55">
        <f t="shared" si="305"/>
        <v>0.5</v>
      </c>
      <c r="AT180" s="55" t="str">
        <f>IF('Indicator Data'!L183="No data","x",IF('Indicator Data'!CC183&lt;1000,"x",ROUND((IF('Indicator Data'!L183&gt;AT$195,10,IF('Indicator Data'!L183&lt;AT$194,0,10-(AT$195-'Indicator Data'!L183)/(AT$195-AT$194)*10))),1)))</f>
        <v>x</v>
      </c>
      <c r="AU180" s="183">
        <f t="shared" si="306"/>
        <v>0.5</v>
      </c>
      <c r="AV180" s="55" t="str">
        <f>IF('Indicator Data'!M183="No data","x",ROUND(IF('Indicator Data'!M183=0,0,IF(LOG('Indicator Data'!M183)&gt;AV$195,10,IF(LOG('Indicator Data'!M183)&lt;AV$194,0,10-(AV$195-LOG('Indicator Data'!M183))/(AV$195-AV$194)*10))),1))</f>
        <v>x</v>
      </c>
      <c r="AW180" s="56" t="str">
        <f>IF(AV180="x","x",'Indicator Data'!M183/'Indicator Data'!$CB183)</f>
        <v>x</v>
      </c>
      <c r="AX180" s="55" t="str">
        <f t="shared" si="256"/>
        <v>x</v>
      </c>
      <c r="AY180" s="55" t="str">
        <f t="shared" si="257"/>
        <v>x</v>
      </c>
      <c r="AZ180" s="55" t="str">
        <f>IF('Indicator Data'!N183="No data","x",ROUND(IF('Indicator Data'!N183=0,0,IF(LOG('Indicator Data'!N183)&gt;AZ$195,10,IF(LOG('Indicator Data'!N183)&lt;AZ$194,0,10-(AZ$195-LOG('Indicator Data'!N183))/(AZ$195-AZ$194)*10))),1))</f>
        <v>x</v>
      </c>
      <c r="BA180" s="56" t="str">
        <f>IF(AZ180="x","x",'Indicator Data'!N183/'Indicator Data'!$CB183)</f>
        <v>x</v>
      </c>
      <c r="BB180" s="55" t="str">
        <f t="shared" si="258"/>
        <v>x</v>
      </c>
      <c r="BC180" s="55" t="str">
        <f t="shared" si="259"/>
        <v>x</v>
      </c>
      <c r="BD180" s="55" t="str">
        <f>IF('Indicator Data'!O183="No data","x",ROUND(IF('Indicator Data'!O183=0,0,IF(LOG('Indicator Data'!O183)&gt;BD$195,10,IF(LOG('Indicator Data'!O183)&lt;BD$194,0,10-(BD$195-LOG('Indicator Data'!O183))/(BD$195-BD$194)*10))),1))</f>
        <v>x</v>
      </c>
      <c r="BE180" s="56" t="str">
        <f>IF(BD180="x","x",'Indicator Data'!O183/'Indicator Data'!$CB183)</f>
        <v>x</v>
      </c>
      <c r="BF180" s="55" t="str">
        <f t="shared" si="260"/>
        <v>x</v>
      </c>
      <c r="BG180" s="55" t="str">
        <f t="shared" si="261"/>
        <v>x</v>
      </c>
      <c r="BH180" s="55" t="str">
        <f>IF('Indicator Data'!P183="No data","x",ROUND(IF('Indicator Data'!P183=0,0,IF(LOG('Indicator Data'!P183)&gt;BH$195,10,IF(LOG('Indicator Data'!P183)&lt;BH$194,0,10-(BH$195-LOG('Indicator Data'!P183))/(BH$195-BH$194)*10))),1))</f>
        <v>x</v>
      </c>
      <c r="BI180" s="56" t="str">
        <f>IF(BH180="x","x",'Indicator Data'!P183/'Indicator Data'!$CB183)</f>
        <v>x</v>
      </c>
      <c r="BJ180" s="55" t="str">
        <f t="shared" si="262"/>
        <v>x</v>
      </c>
      <c r="BK180" s="55" t="str">
        <f t="shared" si="263"/>
        <v>x</v>
      </c>
      <c r="BL180" s="55" t="str">
        <f t="shared" si="264"/>
        <v>x</v>
      </c>
      <c r="BM180" s="55">
        <f>ROUND(IF('Indicator Data'!Q183=0,0,IF(LOG('Indicator Data'!Q183)&gt;BM$195,10,IF(LOG('Indicator Data'!Q183)&lt;BM$194,0,10-(BM$195-LOG('Indicator Data'!Q183))/(BM$195-BM$194)*10))),1)</f>
        <v>0</v>
      </c>
      <c r="BN180" s="55">
        <f>ROUND(IF('Indicator Data'!R183=0,0,IF(LOG('Indicator Data'!R183)&gt;BN$195,10,IF(LOG('Indicator Data'!R183)&lt;BN$194,0,10-(BN$195-LOG('Indicator Data'!R183))/(BN$195-BN$194)*10))),1)</f>
        <v>0</v>
      </c>
      <c r="BO180" s="55">
        <f t="shared" si="265"/>
        <v>0</v>
      </c>
      <c r="BP180" s="56">
        <f>'Indicator Data'!Q183/'Indicator Data'!$CB183</f>
        <v>0</v>
      </c>
      <c r="BQ180" s="56">
        <f>'Indicator Data'!R183/'Indicator Data'!$CB183</f>
        <v>0</v>
      </c>
      <c r="BR180" s="55">
        <f t="shared" si="307"/>
        <v>0</v>
      </c>
      <c r="BS180" s="55">
        <f t="shared" si="308"/>
        <v>0</v>
      </c>
      <c r="BT180" s="55">
        <f t="shared" si="242"/>
        <v>0</v>
      </c>
      <c r="BU180" s="55">
        <f t="shared" si="266"/>
        <v>0</v>
      </c>
      <c r="BV180" s="55">
        <f>ROUND(IF('Indicator Data'!S183=0,0,IF(LOG('Indicator Data'!S183)&gt;BV$195,10,IF(LOG('Indicator Data'!S183)&lt;BV$194,0,10-(BV$195-LOG('Indicator Data'!S183))/(BV$195-BV$194)*10))),1)</f>
        <v>0</v>
      </c>
      <c r="BW180" s="55">
        <f>ROUND(IF('Indicator Data'!T183=0,0,IF(LOG('Indicator Data'!T183)&gt;BW$195,10,IF(LOG('Indicator Data'!T183)&lt;BW$194,0,10-(BW$195-LOG('Indicator Data'!T183))/(BW$195-BW$194)*10))),1)</f>
        <v>0</v>
      </c>
      <c r="BX180" s="55">
        <f t="shared" si="267"/>
        <v>0</v>
      </c>
      <c r="BY180" s="56">
        <f>'Indicator Data'!S183/'Indicator Data'!$CB183</f>
        <v>0</v>
      </c>
      <c r="BZ180" s="56">
        <f>'Indicator Data'!T183/'Indicator Data'!$CB183</f>
        <v>0</v>
      </c>
      <c r="CA180" s="55">
        <f t="shared" si="309"/>
        <v>0</v>
      </c>
      <c r="CB180" s="55">
        <f t="shared" si="310"/>
        <v>0</v>
      </c>
      <c r="CC180" s="55">
        <f t="shared" si="268"/>
        <v>0</v>
      </c>
      <c r="CD180" s="55">
        <f t="shared" si="269"/>
        <v>0</v>
      </c>
      <c r="CE180" s="55">
        <f t="shared" si="270"/>
        <v>0</v>
      </c>
      <c r="CF180" s="55">
        <f>ROUND(IF('Indicator Data'!U183=0,0,IF(LOG('Indicator Data'!U183)&gt;CF$195,10,IF(LOG('Indicator Data'!U183)&lt;CF$194,0,10-(CF$195-LOG('Indicator Data'!U183))/(CF$195-CF$194)*10))),1)</f>
        <v>0</v>
      </c>
      <c r="CG180" s="56">
        <f>'Indicator Data'!U183/'Indicator Data'!$CB183</f>
        <v>0</v>
      </c>
      <c r="CH180" s="55">
        <f t="shared" si="311"/>
        <v>0</v>
      </c>
      <c r="CI180" s="55">
        <f t="shared" si="271"/>
        <v>0</v>
      </c>
      <c r="CJ180" s="55">
        <f>ROUND(IF('Indicator Data'!V183=0,0,IF(LOG('Indicator Data'!V183)&gt;CJ$195,10,IF(LOG('Indicator Data'!V183)&lt;CJ$194,0,10-(CJ$195-LOG('Indicator Data'!V183))/(CJ$195-CJ$194)*10))),1)</f>
        <v>2.9</v>
      </c>
      <c r="CK180" s="56">
        <f>IF('Indicator Data'!V183/'Indicator Data'!$CB183&gt;1,1,'Indicator Data'!V183/'Indicator Data'!$CB183)</f>
        <v>0.10639459002924566</v>
      </c>
      <c r="CL180" s="55">
        <f t="shared" si="312"/>
        <v>1.1000000000000001</v>
      </c>
      <c r="CM180" s="55">
        <f t="shared" si="272"/>
        <v>2</v>
      </c>
      <c r="CN180" s="55">
        <f>ROUND(IF('Indicator Data'!W183=0,0,IF(LOG('Indicator Data'!W183)&gt;CN$195,10,IF(LOG('Indicator Data'!W183)&lt;CN$194,0,10-(CN$195-LOG('Indicator Data'!W183))/(CN$195-CN$194)*10))),1)</f>
        <v>3.9</v>
      </c>
      <c r="CO180" s="56">
        <f>'Indicator Data'!W183/'Indicator Data'!$CB183</f>
        <v>0.51933651962989102</v>
      </c>
      <c r="CP180" s="55">
        <f t="shared" si="313"/>
        <v>5.2</v>
      </c>
      <c r="CQ180" s="55">
        <f t="shared" si="273"/>
        <v>4.5999999999999996</v>
      </c>
      <c r="CR180" s="55">
        <f t="shared" si="314"/>
        <v>1.9</v>
      </c>
      <c r="CS180" s="55">
        <f>IF('Indicator Data'!BR183="No data","x",ROUND(IF('Indicator Data'!BR183&gt;CS$195,0,IF('Indicator Data'!BR183&lt;CS$194,10,(CS$195-'Indicator Data'!BR183)/(CS$195-CS$194)*10)),1))</f>
        <v>1.8</v>
      </c>
      <c r="CT180" s="55">
        <f>IF('Indicator Data'!BS183="No data","x",ROUND(IF('Indicator Data'!BS183&gt;CT$195,0,IF('Indicator Data'!BS183&lt;CT$194,10,(CT$195-'Indicator Data'!BS183)/(CT$195-CT$194)*10)),1))</f>
        <v>0.1</v>
      </c>
      <c r="CU180" s="55" t="str">
        <f>IF('Indicator Data'!AC183="No data","x",ROUND(IF('Indicator Data'!AC183&gt;CU$195,0,IF('Indicator Data'!AC183&lt;CU$194,10,(CU$195-'Indicator Data'!AC183)/(CU$195-CU$194)*10)),1))</f>
        <v>x</v>
      </c>
      <c r="CV180" s="55">
        <f t="shared" si="315"/>
        <v>1</v>
      </c>
      <c r="CW180" s="55">
        <f>IF('Indicator Data'!X183="No data","x",ROUND(IF(LOG('Indicator Data'!X183)&gt;CW$195,10,IF(LOG('Indicator Data'!X183)&lt;CW$194,0,10-(CW$195-LOG('Indicator Data'!X183))/(CW$195-CW$194)*10)),1))</f>
        <v>8.6</v>
      </c>
      <c r="CX180" s="55">
        <f>IF('Indicator Data'!Y183="No data","x",ROUND(IF('Indicator Data'!Y183&gt;CX$195,10,IF('Indicator Data'!Y183&lt;CX$194,0,10-(CX$195-'Indicator Data'!Y183)/(CX$195-CX$194)*10)),1))</f>
        <v>5.2</v>
      </c>
      <c r="CY180" s="55">
        <f>IF('Indicator Data'!Z183="No data","x",ROUND(IF('Indicator Data'!Z183&gt;CY$195,10,IF('Indicator Data'!Z183&lt;CY$194,0,10-(CY$195-'Indicator Data'!Z183)/(CY$195-CY$194)*10)),1))</f>
        <v>6.2</v>
      </c>
      <c r="CZ180" s="55" t="str">
        <f>IF('Indicator Data'!AA183="No data","x",ROUND(IF('Indicator Data'!AA183&gt;CZ$195,10,IF('Indicator Data'!AA183&lt;CZ$194,0,10-(CZ$195-'Indicator Data'!AA183)/(CZ$195-CZ$194)*10)),1))</f>
        <v>x</v>
      </c>
      <c r="DA180" s="55">
        <f t="shared" si="274"/>
        <v>6.7</v>
      </c>
      <c r="DB180" s="55">
        <f t="shared" si="275"/>
        <v>4.8</v>
      </c>
      <c r="DC180" s="55" t="str">
        <f>IF('Indicator Data'!AF183="No data","x",ROUND(IF('Indicator Data'!AF183&gt;DC$195,10,IF('Indicator Data'!AF183&lt;DC$194,0,10-(DC$195-'Indicator Data'!AF183)/(DC$195-DC$194)*10)),1))</f>
        <v>x</v>
      </c>
      <c r="DD180" s="55" t="str">
        <f>IF('Indicator Data'!AG183="No data","x",ROUND(IF('Indicator Data'!AG183&gt;DD$195,10,IF('Indicator Data'!AG183&lt;DD$194,0,10-(DD$195-'Indicator Data'!AG183)/(DD$195-DD$194)*10)),1))</f>
        <v>x</v>
      </c>
      <c r="DE180" s="55">
        <f t="shared" si="276"/>
        <v>6.7</v>
      </c>
      <c r="DF180" s="55">
        <f>IF('Indicator Data'!AB183="No data","x",ROUND(IF('Indicator Data'!AB183&gt;DF$195,10,IF('Indicator Data'!AB183&lt;DF$194,0,10-(DF$195-'Indicator Data'!AB183)/(DF$195-DF$194)*10)),1))</f>
        <v>2.2999999999999998</v>
      </c>
      <c r="DG180" s="55">
        <f t="shared" si="277"/>
        <v>1.4</v>
      </c>
      <c r="DH180" s="184" t="str">
        <f>IF('Indicator Data'!AD183="No data","x",'Indicator Data'!AD183/'Indicator Data'!$CA183)</f>
        <v>x</v>
      </c>
      <c r="DI180" s="55" t="str">
        <f t="shared" si="278"/>
        <v>x</v>
      </c>
      <c r="DJ180" s="55">
        <f>IF('Indicator Data'!AE183="No data","x",ROUND(IF('Indicator Data'!AE183&gt;DJ$195,0,IF('Indicator Data'!AE183&lt;DJ$194,10,(DJ$195-'Indicator Data'!AE183)/(DJ$195-DJ$194)*10)),1))</f>
        <v>8</v>
      </c>
      <c r="DK180" s="55">
        <f t="shared" si="279"/>
        <v>8</v>
      </c>
      <c r="DL180" s="55">
        <f t="shared" si="280"/>
        <v>5.4</v>
      </c>
      <c r="DM180" s="57">
        <f t="shared" si="316"/>
        <v>4.2</v>
      </c>
      <c r="DN180" s="58">
        <f t="shared" si="317"/>
        <v>3</v>
      </c>
      <c r="DO180" s="55">
        <f>ROUND(IF('Indicator Data'!AH183=0,0,IF('Indicator Data'!AH183&gt;DO$195,10,IF('Indicator Data'!AH183&lt;DO$194,0,10-(DO$195-'Indicator Data'!AH183)/(DO$195-DO$194)*10))),1)</f>
        <v>0</v>
      </c>
      <c r="DP180" s="55">
        <f>ROUND(IF('Indicator Data'!AI183=0,0,IF(LOG('Indicator Data'!AI183)&gt;LOG(DP$195),10,IF(LOG('Indicator Data'!AI183)&lt;LOG(DP$194),0,10-(LOG(DP$195)-LOG('Indicator Data'!AI183))/(LOG(DP$195)-LOG(DP$194))*10))),1)</f>
        <v>0</v>
      </c>
      <c r="DQ180" s="57">
        <f t="shared" si="318"/>
        <v>0</v>
      </c>
      <c r="DR180" s="55">
        <f>'Indicator Data'!AJ183</f>
        <v>0</v>
      </c>
      <c r="DS180" s="55">
        <f>'Indicator Data'!AK183</f>
        <v>0</v>
      </c>
      <c r="DT180" s="57">
        <f t="shared" si="319"/>
        <v>0</v>
      </c>
      <c r="DU180" s="58">
        <f t="shared" si="320"/>
        <v>0</v>
      </c>
      <c r="DV180" s="15"/>
      <c r="DW180" s="103"/>
      <c r="DX180" s="4"/>
    </row>
    <row r="181" spans="1:128" x14ac:dyDescent="0.25">
      <c r="A181" s="122" t="str">
        <f>'Indicator Data'!A184</f>
        <v>Uganda</v>
      </c>
      <c r="B181" s="59" t="str">
        <f>'Indicator Data'!B184</f>
        <v>UGA</v>
      </c>
      <c r="C181" s="55">
        <f>ROUND(IF('Indicator Data'!C184=0,0.1,IF(LOG('Indicator Data'!C184)&gt;C$195,10,IF(LOG('Indicator Data'!C184)&lt;C$194,0,10-(C$195-LOG('Indicator Data'!C184))/(C$195-C$194)*10))),1)</f>
        <v>8.5</v>
      </c>
      <c r="D181" s="55">
        <f>ROUND(IF('Indicator Data'!D184=0,0.1,IF(LOG('Indicator Data'!D184)&gt;D$195,10,IF(LOG('Indicator Data'!D184)&lt;D$194,0,10-(D$195-LOG('Indicator Data'!D184))/(D$195-D$194)*10))),1)</f>
        <v>0.1</v>
      </c>
      <c r="E181" s="55">
        <f t="shared" si="281"/>
        <v>5.7</v>
      </c>
      <c r="F181" s="55">
        <f>IF('Indicator Data'!E184="No data",0.1,(ROUND(IF('Indicator Data'!E184=0,0,IF(LOG('Indicator Data'!E184)&gt;F$195,10,IF(LOG('Indicator Data'!E184)&lt;F$194,0,10-(F$195-LOG('Indicator Data'!E184))/(F$195-F$194)*10))),1)))</f>
        <v>7.4</v>
      </c>
      <c r="G181" s="55">
        <f>ROUND(IF('Indicator Data'!F184=0,0,IF(LOG('Indicator Data'!F184)&gt;G$195,10,IF(LOG('Indicator Data'!F184)&lt;G$194,0,10-(G$195-LOG('Indicator Data'!F184))/(G$195-G$194)*10))),1)</f>
        <v>0</v>
      </c>
      <c r="H181" s="55">
        <f>ROUND(IF('Indicator Data'!G184=0,0,IF(LOG('Indicator Data'!G184)&gt;H$195,10,IF(LOG('Indicator Data'!G184)&lt;H$194,0,10-(H$195-LOG('Indicator Data'!G184))/(H$195-H$194)*10))),1)</f>
        <v>0</v>
      </c>
      <c r="I181" s="55">
        <f>ROUND(IF('Indicator Data'!H184=0,0,IF(LOG('Indicator Data'!H184)&gt;I$195,10,IF(LOG('Indicator Data'!H184)&lt;I$194,0,10-(I$195-LOG('Indicator Data'!H184))/(I$195-I$194)*10))),1)</f>
        <v>0</v>
      </c>
      <c r="J181" s="55">
        <f t="shared" si="282"/>
        <v>0</v>
      </c>
      <c r="K181" s="55">
        <f>ROUND(IF('Indicator Data'!I184=0,0,IF(LOG('Indicator Data'!I184)&gt;K$195,10,IF(LOG('Indicator Data'!I184)&lt;K$194,0,10-(K$195-LOG('Indicator Data'!I184))/(K$195-K$194)*10))),1)</f>
        <v>0</v>
      </c>
      <c r="L181" s="55">
        <f t="shared" si="283"/>
        <v>0</v>
      </c>
      <c r="M181" s="55">
        <f>ROUND(IF('Indicator Data'!J184=0,0,IF(LOG('Indicator Data'!J184)&gt;M$195,10,IF(LOG('Indicator Data'!J184)&lt;M$194,0,10-(M$195-LOG('Indicator Data'!J184))/(M$195-M$194)*10))),1)</f>
        <v>10</v>
      </c>
      <c r="N181" s="56">
        <f>'Indicator Data'!C184/'Indicator Data'!$CB184</f>
        <v>6.2908975673957692E-4</v>
      </c>
      <c r="O181" s="56">
        <f>'Indicator Data'!D184/'Indicator Data'!$CB184</f>
        <v>0</v>
      </c>
      <c r="P181" s="56">
        <f>IF(F181=0.1,"x",'Indicator Data'!E184/'Indicator Data'!$CB184)</f>
        <v>2.239355079606581E-3</v>
      </c>
      <c r="Q181" s="56">
        <f>'Indicator Data'!F184/'Indicator Data'!$CB184</f>
        <v>0</v>
      </c>
      <c r="R181" s="56">
        <f>'Indicator Data'!G184/'Indicator Data'!$CB184</f>
        <v>0</v>
      </c>
      <c r="S181" s="56">
        <f>'Indicator Data'!H184/'Indicator Data'!$CB184</f>
        <v>0</v>
      </c>
      <c r="T181" s="56">
        <f>'Indicator Data'!I184/'Indicator Data'!$CB184</f>
        <v>0</v>
      </c>
      <c r="U181" s="56">
        <f>'Indicator Data'!J184/'Indicator Data'!$CB184</f>
        <v>3.24583460968738E-3</v>
      </c>
      <c r="V181" s="55">
        <f t="shared" si="284"/>
        <v>3.1</v>
      </c>
      <c r="W181" s="55">
        <f t="shared" si="285"/>
        <v>0</v>
      </c>
      <c r="X181" s="55">
        <f t="shared" si="286"/>
        <v>1.7</v>
      </c>
      <c r="Y181" s="55">
        <f t="shared" si="287"/>
        <v>1.5</v>
      </c>
      <c r="Z181" s="55">
        <f t="shared" si="288"/>
        <v>0</v>
      </c>
      <c r="AA181" s="55">
        <f t="shared" si="289"/>
        <v>0</v>
      </c>
      <c r="AB181" s="55">
        <f t="shared" si="290"/>
        <v>0</v>
      </c>
      <c r="AC181" s="55">
        <f t="shared" si="291"/>
        <v>0</v>
      </c>
      <c r="AD181" s="55">
        <f t="shared" si="292"/>
        <v>0</v>
      </c>
      <c r="AE181" s="55">
        <f t="shared" si="293"/>
        <v>0</v>
      </c>
      <c r="AF181" s="55">
        <f t="shared" si="294"/>
        <v>1.1000000000000001</v>
      </c>
      <c r="AG181" s="55">
        <f>ROUND(IF('Indicator Data'!K184=0,0,IF('Indicator Data'!K184&gt;AG$195,10,IF('Indicator Data'!K184&lt;AG$194,0,10-(AG$195-'Indicator Data'!K184)/(AG$195-AG$194)*10))),1)</f>
        <v>6.7</v>
      </c>
      <c r="AH181" s="55">
        <f t="shared" si="295"/>
        <v>5.8</v>
      </c>
      <c r="AI181" s="55">
        <f t="shared" si="296"/>
        <v>0.1</v>
      </c>
      <c r="AJ181" s="55">
        <f t="shared" si="297"/>
        <v>0</v>
      </c>
      <c r="AK181" s="55">
        <f t="shared" si="298"/>
        <v>0</v>
      </c>
      <c r="AL181" s="55">
        <f t="shared" si="299"/>
        <v>0</v>
      </c>
      <c r="AM181" s="55">
        <f t="shared" si="300"/>
        <v>0</v>
      </c>
      <c r="AN181" s="55">
        <f t="shared" si="301"/>
        <v>7.8</v>
      </c>
      <c r="AO181" s="183">
        <f t="shared" si="302"/>
        <v>4</v>
      </c>
      <c r="AP181" s="183">
        <f t="shared" si="255"/>
        <v>5.0999999999999996</v>
      </c>
      <c r="AQ181" s="183">
        <f t="shared" si="303"/>
        <v>0</v>
      </c>
      <c r="AR181" s="183">
        <f t="shared" si="304"/>
        <v>0</v>
      </c>
      <c r="AS181" s="55">
        <f t="shared" si="305"/>
        <v>7.3</v>
      </c>
      <c r="AT181" s="55">
        <f>IF('Indicator Data'!L184="No data","x",IF('Indicator Data'!CC184&lt;1000,"x",ROUND((IF('Indicator Data'!L184&gt;AT$195,10,IF('Indicator Data'!L184&lt;AT$194,0,10-(AT$195-'Indicator Data'!L184)/(AT$195-AT$194)*10))),1)))</f>
        <v>3</v>
      </c>
      <c r="AU181" s="183">
        <f t="shared" si="306"/>
        <v>5.2</v>
      </c>
      <c r="AV181" s="55">
        <f>IF('Indicator Data'!M184="No data","x",ROUND(IF('Indicator Data'!M184=0,0,IF(LOG('Indicator Data'!M184)&gt;AV$195,10,IF(LOG('Indicator Data'!M184)&lt;AV$194,0,10-(AV$195-LOG('Indicator Data'!M184))/(AV$195-AV$194)*10))),1))</f>
        <v>8.5</v>
      </c>
      <c r="AW181" s="56">
        <f>IF(AV181="x","x",'Indicator Data'!M184/'Indicator Data'!$CB184)</f>
        <v>0.21839217579673276</v>
      </c>
      <c r="AX181" s="55">
        <f t="shared" si="256"/>
        <v>2.4</v>
      </c>
      <c r="AY181" s="55">
        <f t="shared" si="257"/>
        <v>6.3</v>
      </c>
      <c r="AZ181" s="55">
        <f>IF('Indicator Data'!N184="No data","x",ROUND(IF('Indicator Data'!N184=0,0,IF(LOG('Indicator Data'!N184)&gt;AZ$195,10,IF(LOG('Indicator Data'!N184)&lt;AZ$194,0,10-(AZ$195-LOG('Indicator Data'!N184))/(AZ$195-AZ$194)*10))),1))</f>
        <v>9.3000000000000007</v>
      </c>
      <c r="BA181" s="56">
        <f>IF(AZ181="x","x",'Indicator Data'!N184/'Indicator Data'!$CB184)</f>
        <v>9.6448991804077427E-2</v>
      </c>
      <c r="BB181" s="55">
        <f t="shared" si="258"/>
        <v>10</v>
      </c>
      <c r="BC181" s="55">
        <f t="shared" si="259"/>
        <v>9.6999999999999993</v>
      </c>
      <c r="BD181" s="55">
        <f>IF('Indicator Data'!O184="No data","x",ROUND(IF('Indicator Data'!O184=0,0,IF(LOG('Indicator Data'!O184)&gt;BD$195,10,IF(LOG('Indicator Data'!O184)&lt;BD$194,0,10-(BD$195-LOG('Indicator Data'!O184))/(BD$195-BD$194)*10))),1))</f>
        <v>0</v>
      </c>
      <c r="BE181" s="56">
        <f>IF(BD181="x","x",'Indicator Data'!O184/'Indicator Data'!$CB184)</f>
        <v>0</v>
      </c>
      <c r="BF181" s="55">
        <f t="shared" si="260"/>
        <v>0</v>
      </c>
      <c r="BG181" s="55">
        <f t="shared" si="261"/>
        <v>0</v>
      </c>
      <c r="BH181" s="55">
        <f>IF('Indicator Data'!P184="No data","x",ROUND(IF('Indicator Data'!P184=0,0,IF(LOG('Indicator Data'!P184)&gt;BH$195,10,IF(LOG('Indicator Data'!P184)&lt;BH$194,0,10-(BH$195-LOG('Indicator Data'!P184))/(BH$195-BH$194)*10))),1))</f>
        <v>10</v>
      </c>
      <c r="BI181" s="56">
        <f>IF(BH181="x","x",'Indicator Data'!P184/'Indicator Data'!$CB184)</f>
        <v>0.57939492721865227</v>
      </c>
      <c r="BJ181" s="55">
        <f t="shared" si="262"/>
        <v>10</v>
      </c>
      <c r="BK181" s="55">
        <f t="shared" si="263"/>
        <v>10</v>
      </c>
      <c r="BL181" s="55">
        <f t="shared" si="264"/>
        <v>8.1</v>
      </c>
      <c r="BM181" s="55">
        <f>ROUND(IF('Indicator Data'!Q184=0,0,IF(LOG('Indicator Data'!Q184)&gt;BM$195,10,IF(LOG('Indicator Data'!Q184)&lt;BM$194,0,10-(BM$195-LOG('Indicator Data'!Q184))/(BM$195-BM$194)*10))),1)</f>
        <v>9.4</v>
      </c>
      <c r="BN181" s="55">
        <f>ROUND(IF('Indicator Data'!R184=0,0,IF(LOG('Indicator Data'!R184)&gt;BN$195,10,IF(LOG('Indicator Data'!R184)&lt;BN$194,0,10-(BN$195-LOG('Indicator Data'!R184))/(BN$195-BN$194)*10))),1)</f>
        <v>8.8000000000000007</v>
      </c>
      <c r="BO181" s="55">
        <f t="shared" si="265"/>
        <v>9.0000000000000018</v>
      </c>
      <c r="BP181" s="56">
        <f>'Indicator Data'!Q184/'Indicator Data'!$CB184</f>
        <v>0.94334302788001445</v>
      </c>
      <c r="BQ181" s="56">
        <f>'Indicator Data'!R184/'Indicator Data'!$CB184</f>
        <v>4.6476179116908434E-2</v>
      </c>
      <c r="BR181" s="55">
        <f t="shared" si="307"/>
        <v>9.4</v>
      </c>
      <c r="BS181" s="55">
        <f t="shared" si="308"/>
        <v>0.6</v>
      </c>
      <c r="BT181" s="55">
        <f t="shared" si="242"/>
        <v>3.5333333333333332</v>
      </c>
      <c r="BU181" s="55">
        <f t="shared" si="266"/>
        <v>7.1</v>
      </c>
      <c r="BV181" s="55">
        <f>ROUND(IF('Indicator Data'!S184=0,0,IF(LOG('Indicator Data'!S184)&gt;BV$195,10,IF(LOG('Indicator Data'!S184)&lt;BV$194,0,10-(BV$195-LOG('Indicator Data'!S184))/(BV$195-BV$194)*10))),1)</f>
        <v>4.8</v>
      </c>
      <c r="BW181" s="55">
        <f>ROUND(IF('Indicator Data'!T184=0,0,IF(LOG('Indicator Data'!T184)&gt;BW$195,10,IF(LOG('Indicator Data'!T184)&lt;BW$194,0,10-(BW$195-LOG('Indicator Data'!T184))/(BW$195-BW$194)*10))),1)</f>
        <v>9.4</v>
      </c>
      <c r="BX181" s="55">
        <f t="shared" si="267"/>
        <v>7.8666666666666671</v>
      </c>
      <c r="BY181" s="56">
        <f>'Indicator Data'!S184/'Indicator Data'!$CB184</f>
        <v>6.0445506641053381E-4</v>
      </c>
      <c r="BZ181" s="56">
        <f>'Indicator Data'!T184/'Indicator Data'!$CB184</f>
        <v>0.96938261617659816</v>
      </c>
      <c r="CA181" s="55">
        <f t="shared" si="309"/>
        <v>0</v>
      </c>
      <c r="CB181" s="55">
        <f t="shared" si="310"/>
        <v>9.6999999999999993</v>
      </c>
      <c r="CC181" s="55">
        <f t="shared" si="268"/>
        <v>6.4666666666666659</v>
      </c>
      <c r="CD181" s="55">
        <f t="shared" si="269"/>
        <v>7.2</v>
      </c>
      <c r="CE181" s="55">
        <f t="shared" si="270"/>
        <v>7.2</v>
      </c>
      <c r="CF181" s="55">
        <f>ROUND(IF('Indicator Data'!U184=0,0,IF(LOG('Indicator Data'!U184)&gt;CF$195,10,IF(LOG('Indicator Data'!U184)&lt;CF$194,0,10-(CF$195-LOG('Indicator Data'!U184))/(CF$195-CF$194)*10))),1)</f>
        <v>9.3000000000000007</v>
      </c>
      <c r="CG181" s="56">
        <f>'Indicator Data'!U184/'Indicator Data'!$CB184</f>
        <v>0.8449738566865298</v>
      </c>
      <c r="CH181" s="55">
        <f t="shared" si="311"/>
        <v>9.4</v>
      </c>
      <c r="CI181" s="55">
        <f t="shared" si="271"/>
        <v>9.4</v>
      </c>
      <c r="CJ181" s="55">
        <f>ROUND(IF('Indicator Data'!V184=0,0,IF(LOG('Indicator Data'!V184)&gt;CJ$195,10,IF(LOG('Indicator Data'!V184)&lt;CJ$194,0,10-(CJ$195-LOG('Indicator Data'!V184))/(CJ$195-CJ$194)*10))),1)</f>
        <v>9.3000000000000007</v>
      </c>
      <c r="CK181" s="56">
        <f>IF('Indicator Data'!V184/'Indicator Data'!$CB184&gt;1,1,'Indicator Data'!V184/'Indicator Data'!$CB184)</f>
        <v>0.81211989268848317</v>
      </c>
      <c r="CL181" s="55">
        <f t="shared" si="312"/>
        <v>8.1</v>
      </c>
      <c r="CM181" s="55">
        <f t="shared" si="272"/>
        <v>8.8000000000000007</v>
      </c>
      <c r="CN181" s="55">
        <f>ROUND(IF('Indicator Data'!W184=0,0,IF(LOG('Indicator Data'!W184)&gt;CN$195,10,IF(LOG('Indicator Data'!W184)&lt;CN$194,0,10-(CN$195-LOG('Indicator Data'!W184))/(CN$195-CN$194)*10))),1)</f>
        <v>9.1</v>
      </c>
      <c r="CO181" s="56">
        <f>'Indicator Data'!W184/'Indicator Data'!$CB184</f>
        <v>0.59087548839609405</v>
      </c>
      <c r="CP181" s="55">
        <f t="shared" si="313"/>
        <v>5.9</v>
      </c>
      <c r="CQ181" s="55">
        <f t="shared" si="273"/>
        <v>7.9</v>
      </c>
      <c r="CR181" s="55">
        <f t="shared" si="314"/>
        <v>8.5</v>
      </c>
      <c r="CS181" s="55">
        <f>IF('Indicator Data'!BR184="No data","x",ROUND(IF('Indicator Data'!BR184&gt;CS$195,0,IF('Indicator Data'!BR184&lt;CS$194,10,(CS$195-'Indicator Data'!BR184)/(CS$195-CS$194)*10)),1))</f>
        <v>9.1</v>
      </c>
      <c r="CT181" s="55">
        <f>IF('Indicator Data'!BS184="No data","x",ROUND(IF('Indicator Data'!BS184&gt;CT$195,0,IF('Indicator Data'!BS184&lt;CT$194,10,(CT$195-'Indicator Data'!BS184)/(CT$195-CT$194)*10)),1))</f>
        <v>8.5</v>
      </c>
      <c r="CU181" s="55">
        <f>IF('Indicator Data'!AC184="No data","x",ROUND(IF('Indicator Data'!AC184&gt;CU$195,0,IF('Indicator Data'!AC184&lt;CU$194,10,(CU$195-'Indicator Data'!AC184)/(CU$195-CU$194)*10)),1))</f>
        <v>7.9</v>
      </c>
      <c r="CV181" s="55">
        <f t="shared" si="315"/>
        <v>8.5</v>
      </c>
      <c r="CW181" s="55">
        <f>IF('Indicator Data'!X184="No data","x",ROUND(IF(LOG('Indicator Data'!X184)&gt;CW$195,10,IF(LOG('Indicator Data'!X184)&lt;CW$194,0,10-(CW$195-LOG('Indicator Data'!X184))/(CW$195-CW$194)*10)),1))</f>
        <v>7.8</v>
      </c>
      <c r="CX181" s="55">
        <f>IF('Indicator Data'!Y184="No data","x",ROUND(IF('Indicator Data'!Y184&gt;CX$195,10,IF('Indicator Data'!Y184&lt;CX$194,0,10-(CX$195-'Indicator Data'!Y184)/(CX$195-CX$194)*10)),1))</f>
        <v>10</v>
      </c>
      <c r="CY181" s="55">
        <f>IF('Indicator Data'!Z184="No data","x",ROUND(IF('Indicator Data'!Z184&gt;CY$195,10,IF('Indicator Data'!Z184&lt;CY$194,0,10-(CY$195-'Indicator Data'!Z184)/(CY$195-CY$194)*10)),1))</f>
        <v>2.4</v>
      </c>
      <c r="CZ181" s="55">
        <f>IF('Indicator Data'!AA184="No data","x",ROUND(IF('Indicator Data'!AA184&gt;CZ$195,10,IF('Indicator Data'!AA184&lt;CZ$194,0,10-(CZ$195-'Indicator Data'!AA184)/(CZ$195-CZ$194)*10)),1))</f>
        <v>6.3</v>
      </c>
      <c r="DA181" s="55">
        <f t="shared" si="274"/>
        <v>6.6</v>
      </c>
      <c r="DB181" s="55">
        <f t="shared" si="275"/>
        <v>7.2</v>
      </c>
      <c r="DC181" s="55">
        <f>IF('Indicator Data'!AF184="No data","x",ROUND(IF('Indicator Data'!AF184&gt;DC$195,10,IF('Indicator Data'!AF184&lt;DC$194,0,10-(DC$195-'Indicator Data'!AF184)/(DC$195-DC$194)*10)),1))</f>
        <v>5.3</v>
      </c>
      <c r="DD181" s="55">
        <f>IF('Indicator Data'!AG184="No data","x",ROUND(IF('Indicator Data'!AG184&gt;DD$195,10,IF('Indicator Data'!AG184&lt;DD$194,0,10-(DD$195-'Indicator Data'!AG184)/(DD$195-DD$194)*10)),1))</f>
        <v>8.1999999999999993</v>
      </c>
      <c r="DE181" s="55">
        <f t="shared" si="276"/>
        <v>6.7</v>
      </c>
      <c r="DF181" s="55">
        <f>IF('Indicator Data'!AB184="No data","x",ROUND(IF('Indicator Data'!AB184&gt;DF$195,10,IF('Indicator Data'!AB184&lt;DF$194,0,10-(DF$195-'Indicator Data'!AB184)/(DF$195-DF$194)*10)),1))</f>
        <v>1.9</v>
      </c>
      <c r="DG181" s="55">
        <f t="shared" si="277"/>
        <v>6.9</v>
      </c>
      <c r="DH181" s="184">
        <f>IF('Indicator Data'!AD184="No data","x",'Indicator Data'!AD184/'Indicator Data'!$CA184)</f>
        <v>1.9290896027559509E-5</v>
      </c>
      <c r="DI181" s="55">
        <f t="shared" si="278"/>
        <v>9.8000000000000007</v>
      </c>
      <c r="DJ181" s="55">
        <f>IF('Indicator Data'!AE184="No data","x",ROUND(IF('Indicator Data'!AE184&gt;DJ$195,0,IF('Indicator Data'!AE184&lt;DJ$194,10,(DJ$195-'Indicator Data'!AE184)/(DJ$195-DJ$194)*10)),1))</f>
        <v>8</v>
      </c>
      <c r="DK181" s="55">
        <f t="shared" si="279"/>
        <v>8.9</v>
      </c>
      <c r="DL181" s="55">
        <f t="shared" si="280"/>
        <v>7.5</v>
      </c>
      <c r="DM181" s="57">
        <f t="shared" si="316"/>
        <v>7.9</v>
      </c>
      <c r="DN181" s="58">
        <f t="shared" si="317"/>
        <v>4.3</v>
      </c>
      <c r="DO181" s="55">
        <f>ROUND(IF('Indicator Data'!AH184=0,0,IF('Indicator Data'!AH184&gt;DO$195,10,IF('Indicator Data'!AH184&lt;DO$194,0,10-(DO$195-'Indicator Data'!AH184)/(DO$195-DO$194)*10))),1)</f>
        <v>9.1</v>
      </c>
      <c r="DP181" s="55">
        <f>ROUND(IF('Indicator Data'!AI184=0,0,IF(LOG('Indicator Data'!AI184)&gt;LOG(DP$195),10,IF(LOG('Indicator Data'!AI184)&lt;LOG(DP$194),0,10-(LOG(DP$195)-LOG('Indicator Data'!AI184))/(LOG(DP$195)-LOG(DP$194))*10))),1)</f>
        <v>9.4</v>
      </c>
      <c r="DQ181" s="57">
        <f t="shared" si="318"/>
        <v>9.3000000000000007</v>
      </c>
      <c r="DR181" s="55">
        <f>'Indicator Data'!AJ184</f>
        <v>0</v>
      </c>
      <c r="DS181" s="55">
        <f>'Indicator Data'!AK184</f>
        <v>0</v>
      </c>
      <c r="DT181" s="57">
        <f t="shared" si="319"/>
        <v>0</v>
      </c>
      <c r="DU181" s="58">
        <f t="shared" si="320"/>
        <v>6.5</v>
      </c>
      <c r="DV181" s="15"/>
      <c r="DW181" s="103"/>
      <c r="DX181" s="4"/>
    </row>
    <row r="182" spans="1:128" x14ac:dyDescent="0.25">
      <c r="A182" s="122" t="str">
        <f>'Indicator Data'!A185</f>
        <v>Ukraine</v>
      </c>
      <c r="B182" s="59" t="str">
        <f>'Indicator Data'!B185</f>
        <v>UKR</v>
      </c>
      <c r="C182" s="55">
        <f>ROUND(IF('Indicator Data'!C185=0,0.1,IF(LOG('Indicator Data'!C185)&gt;C$195,10,IF(LOG('Indicator Data'!C185)&lt;C$194,0,10-(C$195-LOG('Indicator Data'!C185))/(C$195-C$194)*10))),1)</f>
        <v>6.9</v>
      </c>
      <c r="D182" s="55">
        <f>ROUND(IF('Indicator Data'!D185=0,0.1,IF(LOG('Indicator Data'!D185)&gt;D$195,10,IF(LOG('Indicator Data'!D185)&lt;D$194,0,10-(D$195-LOG('Indicator Data'!D185))/(D$195-D$194)*10))),1)</f>
        <v>0.1</v>
      </c>
      <c r="E182" s="55">
        <f t="shared" si="281"/>
        <v>4.3</v>
      </c>
      <c r="F182" s="55">
        <f>IF('Indicator Data'!E185="No data",0.1,(ROUND(IF('Indicator Data'!E185=0,0,IF(LOG('Indicator Data'!E185)&gt;F$195,10,IF(LOG('Indicator Data'!E185)&lt;F$194,0,10-(F$195-LOG('Indicator Data'!E185))/(F$195-F$194)*10))),1)))</f>
        <v>8.6999999999999993</v>
      </c>
      <c r="G182" s="55">
        <f>ROUND(IF('Indicator Data'!F185=0,0,IF(LOG('Indicator Data'!F185)&gt;G$195,10,IF(LOG('Indicator Data'!F185)&lt;G$194,0,10-(G$195-LOG('Indicator Data'!F185))/(G$195-G$194)*10))),1)</f>
        <v>0</v>
      </c>
      <c r="H182" s="55">
        <f>ROUND(IF('Indicator Data'!G185=0,0,IF(LOG('Indicator Data'!G185)&gt;H$195,10,IF(LOG('Indicator Data'!G185)&lt;H$194,0,10-(H$195-LOG('Indicator Data'!G185))/(H$195-H$194)*10))),1)</f>
        <v>0</v>
      </c>
      <c r="I182" s="55">
        <f>ROUND(IF('Indicator Data'!H185=0,0,IF(LOG('Indicator Data'!H185)&gt;I$195,10,IF(LOG('Indicator Data'!H185)&lt;I$194,0,10-(I$195-LOG('Indicator Data'!H185))/(I$195-I$194)*10))),1)</f>
        <v>0</v>
      </c>
      <c r="J182" s="55">
        <f t="shared" si="282"/>
        <v>0</v>
      </c>
      <c r="K182" s="55">
        <f>ROUND(IF('Indicator Data'!I185=0,0,IF(LOG('Indicator Data'!I185)&gt;K$195,10,IF(LOG('Indicator Data'!I185)&lt;K$194,0,10-(K$195-LOG('Indicator Data'!I185))/(K$195-K$194)*10))),1)</f>
        <v>0</v>
      </c>
      <c r="L182" s="55">
        <f t="shared" si="283"/>
        <v>0</v>
      </c>
      <c r="M182" s="55">
        <f>ROUND(IF('Indicator Data'!J185=0,0,IF(LOG('Indicator Data'!J185)&gt;M$195,10,IF(LOG('Indicator Data'!J185)&lt;M$194,0,10-(M$195-LOG('Indicator Data'!J185))/(M$195-M$194)*10))),1)</f>
        <v>0</v>
      </c>
      <c r="N182" s="56">
        <f>'Indicator Data'!C185/'Indicator Data'!$CB185</f>
        <v>1.2423355932549151E-4</v>
      </c>
      <c r="O182" s="56">
        <f>'Indicator Data'!D185/'Indicator Data'!$CB185</f>
        <v>0</v>
      </c>
      <c r="P182" s="56">
        <f>IF(F182=0.1,"x",'Indicator Data'!E185/'Indicator Data'!$CB185)</f>
        <v>6.8732669723289876E-3</v>
      </c>
      <c r="Q182" s="56">
        <f>'Indicator Data'!F185/'Indicator Data'!$CB185</f>
        <v>0</v>
      </c>
      <c r="R182" s="56">
        <f>'Indicator Data'!G185/'Indicator Data'!$CB185</f>
        <v>0</v>
      </c>
      <c r="S182" s="56">
        <f>'Indicator Data'!H185/'Indicator Data'!$CB185</f>
        <v>0</v>
      </c>
      <c r="T182" s="56">
        <f>'Indicator Data'!I185/'Indicator Data'!$CB185</f>
        <v>0</v>
      </c>
      <c r="U182" s="56">
        <f>'Indicator Data'!J185/'Indicator Data'!$CB185</f>
        <v>0</v>
      </c>
      <c r="V182" s="55">
        <f t="shared" si="284"/>
        <v>0.6</v>
      </c>
      <c r="W182" s="55">
        <f t="shared" si="285"/>
        <v>0</v>
      </c>
      <c r="X182" s="55">
        <f t="shared" si="286"/>
        <v>0.3</v>
      </c>
      <c r="Y182" s="55">
        <f t="shared" si="287"/>
        <v>4.5999999999999996</v>
      </c>
      <c r="Z182" s="55">
        <f t="shared" si="288"/>
        <v>0</v>
      </c>
      <c r="AA182" s="55">
        <f t="shared" si="289"/>
        <v>0</v>
      </c>
      <c r="AB182" s="55">
        <f t="shared" si="290"/>
        <v>0</v>
      </c>
      <c r="AC182" s="55">
        <f t="shared" si="291"/>
        <v>0</v>
      </c>
      <c r="AD182" s="55">
        <f t="shared" si="292"/>
        <v>0</v>
      </c>
      <c r="AE182" s="55">
        <f t="shared" si="293"/>
        <v>0</v>
      </c>
      <c r="AF182" s="55">
        <f t="shared" si="294"/>
        <v>0</v>
      </c>
      <c r="AG182" s="55">
        <f>ROUND(IF('Indicator Data'!K185=0,0,IF('Indicator Data'!K185&gt;AG$195,10,IF('Indicator Data'!K185&lt;AG$194,0,10-(AG$195-'Indicator Data'!K185)/(AG$195-AG$194)*10))),1)</f>
        <v>1</v>
      </c>
      <c r="AH182" s="55">
        <f t="shared" si="295"/>
        <v>3.8</v>
      </c>
      <c r="AI182" s="55">
        <f t="shared" si="296"/>
        <v>0.1</v>
      </c>
      <c r="AJ182" s="55">
        <f t="shared" si="297"/>
        <v>0</v>
      </c>
      <c r="AK182" s="55">
        <f t="shared" si="298"/>
        <v>0</v>
      </c>
      <c r="AL182" s="55">
        <f t="shared" si="299"/>
        <v>0</v>
      </c>
      <c r="AM182" s="55">
        <f t="shared" si="300"/>
        <v>0</v>
      </c>
      <c r="AN182" s="55">
        <f t="shared" si="301"/>
        <v>0</v>
      </c>
      <c r="AO182" s="183">
        <f t="shared" si="302"/>
        <v>2.5</v>
      </c>
      <c r="AP182" s="183">
        <f t="shared" si="255"/>
        <v>7.1</v>
      </c>
      <c r="AQ182" s="183">
        <f t="shared" si="303"/>
        <v>0</v>
      </c>
      <c r="AR182" s="183">
        <f t="shared" si="304"/>
        <v>0</v>
      </c>
      <c r="AS182" s="55">
        <f t="shared" si="305"/>
        <v>0.5</v>
      </c>
      <c r="AT182" s="55">
        <f>IF('Indicator Data'!L185="No data","x",IF('Indicator Data'!CC185&lt;1000,"x",ROUND((IF('Indicator Data'!L185&gt;AT$195,10,IF('Indicator Data'!L185&lt;AT$194,0,10-(AT$195-'Indicator Data'!L185)/(AT$195-AT$194)*10))),1)))</f>
        <v>6.1</v>
      </c>
      <c r="AU182" s="183">
        <f t="shared" si="306"/>
        <v>3.3</v>
      </c>
      <c r="AV182" s="55">
        <f>IF('Indicator Data'!M185="No data","x",ROUND(IF('Indicator Data'!M185=0,0,IF(LOG('Indicator Data'!M185)&gt;AV$195,10,IF(LOG('Indicator Data'!M185)&lt;AV$194,0,10-(AV$195-LOG('Indicator Data'!M185))/(AV$195-AV$194)*10))),1))</f>
        <v>9.1</v>
      </c>
      <c r="AW182" s="56">
        <f>IF(AV182="x","x",'Indicator Data'!M185/'Indicator Data'!$CB185)</f>
        <v>0.53009439114460133</v>
      </c>
      <c r="AX182" s="55">
        <f t="shared" si="256"/>
        <v>5.9</v>
      </c>
      <c r="AY182" s="55">
        <f t="shared" si="257"/>
        <v>7.9</v>
      </c>
      <c r="AZ182" s="55" t="str">
        <f>IF('Indicator Data'!N185="No data","x",ROUND(IF('Indicator Data'!N185=0,0,IF(LOG('Indicator Data'!N185)&gt;AZ$195,10,IF(LOG('Indicator Data'!N185)&lt;AZ$194,0,10-(AZ$195-LOG('Indicator Data'!N185))/(AZ$195-AZ$194)*10))),1))</f>
        <v>x</v>
      </c>
      <c r="BA182" s="56" t="str">
        <f>IF(AZ182="x","x",'Indicator Data'!N185/'Indicator Data'!$CB185)</f>
        <v>x</v>
      </c>
      <c r="BB182" s="55" t="str">
        <f t="shared" si="258"/>
        <v>x</v>
      </c>
      <c r="BC182" s="55" t="str">
        <f t="shared" si="259"/>
        <v>x</v>
      </c>
      <c r="BD182" s="55" t="str">
        <f>IF('Indicator Data'!O185="No data","x",ROUND(IF('Indicator Data'!O185=0,0,IF(LOG('Indicator Data'!O185)&gt;BD$195,10,IF(LOG('Indicator Data'!O185)&lt;BD$194,0,10-(BD$195-LOG('Indicator Data'!O185))/(BD$195-BD$194)*10))),1))</f>
        <v>x</v>
      </c>
      <c r="BE182" s="56" t="str">
        <f>IF(BD182="x","x",'Indicator Data'!O185/'Indicator Data'!$CB185)</f>
        <v>x</v>
      </c>
      <c r="BF182" s="55" t="str">
        <f t="shared" si="260"/>
        <v>x</v>
      </c>
      <c r="BG182" s="55" t="str">
        <f t="shared" si="261"/>
        <v>x</v>
      </c>
      <c r="BH182" s="55" t="str">
        <f>IF('Indicator Data'!P185="No data","x",ROUND(IF('Indicator Data'!P185=0,0,IF(LOG('Indicator Data'!P185)&gt;BH$195,10,IF(LOG('Indicator Data'!P185)&lt;BH$194,0,10-(BH$195-LOG('Indicator Data'!P185))/(BH$195-BH$194)*10))),1))</f>
        <v>x</v>
      </c>
      <c r="BI182" s="56" t="str">
        <f>IF(BH182="x","x",'Indicator Data'!P185/'Indicator Data'!$CB185)</f>
        <v>x</v>
      </c>
      <c r="BJ182" s="55" t="str">
        <f t="shared" si="262"/>
        <v>x</v>
      </c>
      <c r="BK182" s="55" t="str">
        <f t="shared" si="263"/>
        <v>x</v>
      </c>
      <c r="BL182" s="55">
        <f t="shared" si="264"/>
        <v>7.9</v>
      </c>
      <c r="BM182" s="55">
        <f>ROUND(IF('Indicator Data'!Q185=0,0,IF(LOG('Indicator Data'!Q185)&gt;BM$195,10,IF(LOG('Indicator Data'!Q185)&lt;BM$194,0,10-(BM$195-LOG('Indicator Data'!Q185))/(BM$195-BM$194)*10))),1)</f>
        <v>0</v>
      </c>
      <c r="BN182" s="55">
        <f>ROUND(IF('Indicator Data'!R185=0,0,IF(LOG('Indicator Data'!R185)&gt;BN$195,10,IF(LOG('Indicator Data'!R185)&lt;BN$194,0,10-(BN$195-LOG('Indicator Data'!R185))/(BN$195-BN$194)*10))),1)</f>
        <v>0</v>
      </c>
      <c r="BO182" s="55">
        <f t="shared" si="265"/>
        <v>0</v>
      </c>
      <c r="BP182" s="56">
        <f>'Indicator Data'!Q185/'Indicator Data'!$CB185</f>
        <v>0</v>
      </c>
      <c r="BQ182" s="56">
        <f>'Indicator Data'!R185/'Indicator Data'!$CB185</f>
        <v>0</v>
      </c>
      <c r="BR182" s="55">
        <f t="shared" si="307"/>
        <v>0</v>
      </c>
      <c r="BS182" s="55">
        <f t="shared" si="308"/>
        <v>0</v>
      </c>
      <c r="BT182" s="55">
        <f t="shared" si="242"/>
        <v>0</v>
      </c>
      <c r="BU182" s="55">
        <f t="shared" si="266"/>
        <v>0</v>
      </c>
      <c r="BV182" s="55">
        <f>ROUND(IF('Indicator Data'!S185=0,0,IF(LOG('Indicator Data'!S185)&gt;BV$195,10,IF(LOG('Indicator Data'!S185)&lt;BV$194,0,10-(BV$195-LOG('Indicator Data'!S185))/(BV$195-BV$194)*10))),1)</f>
        <v>0</v>
      </c>
      <c r="BW182" s="55">
        <f>ROUND(IF('Indicator Data'!T185=0,0,IF(LOG('Indicator Data'!T185)&gt;BW$195,10,IF(LOG('Indicator Data'!T185)&lt;BW$194,0,10-(BW$195-LOG('Indicator Data'!T185))/(BW$195-BW$194)*10))),1)</f>
        <v>0</v>
      </c>
      <c r="BX182" s="55">
        <f t="shared" si="267"/>
        <v>0</v>
      </c>
      <c r="BY182" s="56">
        <f>'Indicator Data'!S185/'Indicator Data'!$CB185</f>
        <v>0</v>
      </c>
      <c r="BZ182" s="56">
        <f>'Indicator Data'!T185/'Indicator Data'!$CB185</f>
        <v>0</v>
      </c>
      <c r="CA182" s="55">
        <f t="shared" si="309"/>
        <v>0</v>
      </c>
      <c r="CB182" s="55">
        <f t="shared" si="310"/>
        <v>0</v>
      </c>
      <c r="CC182" s="55">
        <f t="shared" si="268"/>
        <v>0</v>
      </c>
      <c r="CD182" s="55">
        <f t="shared" si="269"/>
        <v>0</v>
      </c>
      <c r="CE182" s="55">
        <f t="shared" si="270"/>
        <v>0</v>
      </c>
      <c r="CF182" s="55">
        <f>ROUND(IF('Indicator Data'!U185=0,0,IF(LOG('Indicator Data'!U185)&gt;CF$195,10,IF(LOG('Indicator Data'!U185)&lt;CF$194,0,10-(CF$195-LOG('Indicator Data'!U185))/(CF$195-CF$194)*10))),1)</f>
        <v>0</v>
      </c>
      <c r="CG182" s="56">
        <f>'Indicator Data'!U185/'Indicator Data'!$CB185</f>
        <v>0</v>
      </c>
      <c r="CH182" s="55">
        <f t="shared" si="311"/>
        <v>0</v>
      </c>
      <c r="CI182" s="55">
        <f t="shared" si="271"/>
        <v>0</v>
      </c>
      <c r="CJ182" s="55">
        <f>ROUND(IF('Indicator Data'!V185=0,0,IF(LOG('Indicator Data'!V185)&gt;CJ$195,10,IF(LOG('Indicator Data'!V185)&lt;CJ$194,0,10-(CJ$195-LOG('Indicator Data'!V185))/(CJ$195-CJ$194)*10))),1)</f>
        <v>0</v>
      </c>
      <c r="CK182" s="56">
        <f>IF('Indicator Data'!V185/'Indicator Data'!$CB185&gt;1,1,'Indicator Data'!V185/'Indicator Data'!$CB185)</f>
        <v>0</v>
      </c>
      <c r="CL182" s="55">
        <f t="shared" si="312"/>
        <v>0</v>
      </c>
      <c r="CM182" s="55">
        <f t="shared" si="272"/>
        <v>0</v>
      </c>
      <c r="CN182" s="55">
        <f>ROUND(IF('Indicator Data'!W185=0,0,IF(LOG('Indicator Data'!W185)&gt;CN$195,10,IF(LOG('Indicator Data'!W185)&lt;CN$194,0,10-(CN$195-LOG('Indicator Data'!W185))/(CN$195-CN$194)*10))),1)</f>
        <v>0</v>
      </c>
      <c r="CO182" s="56">
        <f>'Indicator Data'!W185/'Indicator Data'!$CB185</f>
        <v>0</v>
      </c>
      <c r="CP182" s="55">
        <f t="shared" si="313"/>
        <v>0</v>
      </c>
      <c r="CQ182" s="55">
        <f t="shared" si="273"/>
        <v>0</v>
      </c>
      <c r="CR182" s="55">
        <f t="shared" si="314"/>
        <v>0</v>
      </c>
      <c r="CS182" s="55">
        <f>IF('Indicator Data'!BR185="No data","x",ROUND(IF('Indicator Data'!BR185&gt;CS$195,0,IF('Indicator Data'!BR185&lt;CS$194,10,(CS$195-'Indicator Data'!BR185)/(CS$195-CS$194)*10)),1))</f>
        <v>0.4</v>
      </c>
      <c r="CT182" s="55">
        <f>IF('Indicator Data'!BS185="No data","x",ROUND(IF('Indicator Data'!BS185&gt;CT$195,0,IF('Indicator Data'!BS185&lt;CT$194,10,(CT$195-'Indicator Data'!BS185)/(CT$195-CT$194)*10)),1))</f>
        <v>1</v>
      </c>
      <c r="CU182" s="55" t="str">
        <f>IF('Indicator Data'!AC185="No data","x",ROUND(IF('Indicator Data'!AC185&gt;CU$195,0,IF('Indicator Data'!AC185&lt;CU$194,10,(CU$195-'Indicator Data'!AC185)/(CU$195-CU$194)*10)),1))</f>
        <v>x</v>
      </c>
      <c r="CV182" s="55">
        <f t="shared" si="315"/>
        <v>0.7</v>
      </c>
      <c r="CW182" s="55">
        <f>IF('Indicator Data'!X185="No data","x",ROUND(IF(LOG('Indicator Data'!X185)&gt;CW$195,10,IF(LOG('Indicator Data'!X185)&lt;CW$194,0,10-(CW$195-LOG('Indicator Data'!X185))/(CW$195-CW$194)*10)),1))</f>
        <v>6.3</v>
      </c>
      <c r="CX182" s="55">
        <f>IF('Indicator Data'!Y185="No data","x",ROUND(IF('Indicator Data'!Y185&gt;CX$195,10,IF('Indicator Data'!Y185&lt;CX$194,0,10-(CX$195-'Indicator Data'!Y185)/(CX$195-CX$194)*10)),1))</f>
        <v>0</v>
      </c>
      <c r="CY182" s="55">
        <f>IF('Indicator Data'!Z185="No data","x",ROUND(IF('Indicator Data'!Z185&gt;CY$195,10,IF('Indicator Data'!Z185&lt;CY$194,0,10-(CY$195-'Indicator Data'!Z185)/(CY$195-CY$194)*10)),1))</f>
        <v>6.9</v>
      </c>
      <c r="CZ182" s="55">
        <f>IF('Indicator Data'!AA185="No data","x",ROUND(IF('Indicator Data'!AA185&gt;CZ$195,10,IF('Indicator Data'!AA185&lt;CZ$194,0,10-(CZ$195-'Indicator Data'!AA185)/(CZ$195-CZ$194)*10)),1))</f>
        <v>1.1000000000000001</v>
      </c>
      <c r="DA182" s="55">
        <f t="shared" si="274"/>
        <v>3.6</v>
      </c>
      <c r="DB182" s="55">
        <f t="shared" si="275"/>
        <v>2.6</v>
      </c>
      <c r="DC182" s="55">
        <f>IF('Indicator Data'!AF185="No data","x",ROUND(IF('Indicator Data'!AF185&gt;DC$195,10,IF('Indicator Data'!AF185&lt;DC$194,0,10-(DC$195-'Indicator Data'!AF185)/(DC$195-DC$194)*10)),1))</f>
        <v>2.1</v>
      </c>
      <c r="DD182" s="55">
        <f>IF('Indicator Data'!AG185="No data","x",ROUND(IF('Indicator Data'!AG185&gt;DD$195,10,IF('Indicator Data'!AG185&lt;DD$194,0,10-(DD$195-'Indicator Data'!AG185)/(DD$195-DD$194)*10)),1))</f>
        <v>0</v>
      </c>
      <c r="DE182" s="55">
        <f t="shared" si="276"/>
        <v>2.7</v>
      </c>
      <c r="DF182" s="55">
        <f>IF('Indicator Data'!AB185="No data","x",ROUND(IF('Indicator Data'!AB185&gt;DF$195,10,IF('Indicator Data'!AB185&lt;DF$194,0,10-(DF$195-'Indicator Data'!AB185)/(DF$195-DF$194)*10)),1))</f>
        <v>0</v>
      </c>
      <c r="DG182" s="55">
        <f t="shared" si="277"/>
        <v>0.5</v>
      </c>
      <c r="DH182" s="184">
        <f>IF('Indicator Data'!AD185="No data","x",'Indicator Data'!AD185/'Indicator Data'!$CA185)</f>
        <v>3.7621344520161697E-4</v>
      </c>
      <c r="DI182" s="55">
        <f t="shared" si="278"/>
        <v>6.2</v>
      </c>
      <c r="DJ182" s="55">
        <f>IF('Indicator Data'!AE185="No data","x",ROUND(IF('Indicator Data'!AE185&gt;DJ$195,0,IF('Indicator Data'!AE185&lt;DJ$194,10,(DJ$195-'Indicator Data'!AE185)/(DJ$195-DJ$194)*10)),1))</f>
        <v>2</v>
      </c>
      <c r="DK182" s="55">
        <f t="shared" si="279"/>
        <v>4.0999999999999996</v>
      </c>
      <c r="DL182" s="55">
        <f t="shared" si="280"/>
        <v>2.4</v>
      </c>
      <c r="DM182" s="57">
        <f t="shared" si="316"/>
        <v>3.9</v>
      </c>
      <c r="DN182" s="58">
        <f t="shared" si="317"/>
        <v>3.2</v>
      </c>
      <c r="DO182" s="55">
        <f>ROUND(IF('Indicator Data'!AH185=0,0,IF('Indicator Data'!AH185&gt;DO$195,10,IF('Indicator Data'!AH185&lt;DO$194,0,10-(DO$195-'Indicator Data'!AH185)/(DO$195-DO$194)*10))),1)</f>
        <v>10</v>
      </c>
      <c r="DP182" s="55">
        <f>ROUND(IF('Indicator Data'!AI185=0,0,IF(LOG('Indicator Data'!AI185)&gt;LOG(DP$195),10,IF(LOG('Indicator Data'!AI185)&lt;LOG(DP$194),0,10-(LOG(DP$195)-LOG('Indicator Data'!AI185))/(LOG(DP$195)-LOG(DP$194))*10))),1)</f>
        <v>10</v>
      </c>
      <c r="DQ182" s="57">
        <f t="shared" si="318"/>
        <v>10</v>
      </c>
      <c r="DR182" s="55">
        <f>'Indicator Data'!AJ185</f>
        <v>0</v>
      </c>
      <c r="DS182" s="55">
        <f>'Indicator Data'!AK185</f>
        <v>4</v>
      </c>
      <c r="DT182" s="57">
        <f t="shared" si="319"/>
        <v>7</v>
      </c>
      <c r="DU182" s="58">
        <f t="shared" si="320"/>
        <v>7</v>
      </c>
      <c r="DV182" s="15"/>
      <c r="DW182" s="103"/>
      <c r="DX182" s="4"/>
    </row>
    <row r="183" spans="1:128" x14ac:dyDescent="0.25">
      <c r="A183" s="122" t="str">
        <f>'Indicator Data'!A186</f>
        <v>United Arab Emirates</v>
      </c>
      <c r="B183" s="59" t="str">
        <f>'Indicator Data'!B186</f>
        <v>ARE</v>
      </c>
      <c r="C183" s="55">
        <f>ROUND(IF('Indicator Data'!C186=0,0.1,IF(LOG('Indicator Data'!C186)&gt;C$195,10,IF(LOG('Indicator Data'!C186)&lt;C$194,0,10-(C$195-LOG('Indicator Data'!C186))/(C$195-C$194)*10))),1)</f>
        <v>0.1</v>
      </c>
      <c r="D183" s="55">
        <f>ROUND(IF('Indicator Data'!D186=0,0.1,IF(LOG('Indicator Data'!D186)&gt;D$195,10,IF(LOG('Indicator Data'!D186)&lt;D$194,0,10-(D$195-LOG('Indicator Data'!D186))/(D$195-D$194)*10))),1)</f>
        <v>0.1</v>
      </c>
      <c r="E183" s="55">
        <f t="shared" si="281"/>
        <v>0.1</v>
      </c>
      <c r="F183" s="55">
        <f>IF('Indicator Data'!E186="No data",0.1,(ROUND(IF('Indicator Data'!E186=0,0,IF(LOG('Indicator Data'!E186)&gt;F$195,10,IF(LOG('Indicator Data'!E186)&lt;F$194,0,10-(F$195-LOG('Indicator Data'!E186))/(F$195-F$194)*10))),1)))</f>
        <v>5.7</v>
      </c>
      <c r="G183" s="55">
        <f>ROUND(IF('Indicator Data'!F186=0,0,IF(LOG('Indicator Data'!F186)&gt;G$195,10,IF(LOG('Indicator Data'!F186)&lt;G$194,0,10-(G$195-LOG('Indicator Data'!F186))/(G$195-G$194)*10))),1)</f>
        <v>6.4</v>
      </c>
      <c r="H183" s="55">
        <f>ROUND(IF('Indicator Data'!G186=0,0,IF(LOG('Indicator Data'!G186)&gt;H$195,10,IF(LOG('Indicator Data'!G186)&lt;H$194,0,10-(H$195-LOG('Indicator Data'!G186))/(H$195-H$194)*10))),1)</f>
        <v>2.4</v>
      </c>
      <c r="I183" s="55">
        <f>ROUND(IF('Indicator Data'!H186=0,0,IF(LOG('Indicator Data'!H186)&gt;I$195,10,IF(LOG('Indicator Data'!H186)&lt;I$194,0,10-(I$195-LOG('Indicator Data'!H186))/(I$195-I$194)*10))),1)</f>
        <v>0</v>
      </c>
      <c r="J183" s="55">
        <f t="shared" si="282"/>
        <v>1.3</v>
      </c>
      <c r="K183" s="55">
        <f>ROUND(IF('Indicator Data'!I186=0,0,IF(LOG('Indicator Data'!I186)&gt;K$195,10,IF(LOG('Indicator Data'!I186)&lt;K$194,0,10-(K$195-LOG('Indicator Data'!I186))/(K$195-K$194)*10))),1)</f>
        <v>4.5999999999999996</v>
      </c>
      <c r="L183" s="55">
        <f t="shared" si="283"/>
        <v>3.1</v>
      </c>
      <c r="M183" s="55">
        <f>ROUND(IF('Indicator Data'!J186=0,0,IF(LOG('Indicator Data'!J186)&gt;M$195,10,IF(LOG('Indicator Data'!J186)&lt;M$194,0,10-(M$195-LOG('Indicator Data'!J186))/(M$195-M$194)*10))),1)</f>
        <v>0</v>
      </c>
      <c r="N183" s="56">
        <f>'Indicator Data'!C186/'Indicator Data'!$CB186</f>
        <v>0</v>
      </c>
      <c r="O183" s="56">
        <f>'Indicator Data'!D186/'Indicator Data'!$CB186</f>
        <v>0</v>
      </c>
      <c r="P183" s="56">
        <f>IF(F183=0.1,"x",'Indicator Data'!E186/'Indicator Data'!$CB186)</f>
        <v>2.0101260136102007E-3</v>
      </c>
      <c r="Q183" s="56">
        <f>'Indicator Data'!F186/'Indicator Data'!$CB186</f>
        <v>7.2363038705203564E-6</v>
      </c>
      <c r="R183" s="56">
        <f>'Indicator Data'!G186/'Indicator Data'!$CB186</f>
        <v>1.0065379354782406E-4</v>
      </c>
      <c r="S183" s="56">
        <f>'Indicator Data'!H186/'Indicator Data'!$CB186</f>
        <v>0</v>
      </c>
      <c r="T183" s="56">
        <f>'Indicator Data'!I186/'Indicator Data'!$CB186</f>
        <v>2.1280770011846892E-4</v>
      </c>
      <c r="U183" s="56">
        <f>'Indicator Data'!J186/'Indicator Data'!$CB186</f>
        <v>0</v>
      </c>
      <c r="V183" s="55">
        <f t="shared" si="284"/>
        <v>0</v>
      </c>
      <c r="W183" s="55">
        <f t="shared" si="285"/>
        <v>0</v>
      </c>
      <c r="X183" s="55">
        <f t="shared" si="286"/>
        <v>0</v>
      </c>
      <c r="Y183" s="55">
        <f t="shared" si="287"/>
        <v>1.3</v>
      </c>
      <c r="Z183" s="55">
        <f t="shared" si="288"/>
        <v>7.5</v>
      </c>
      <c r="AA183" s="55">
        <f t="shared" si="289"/>
        <v>0.1</v>
      </c>
      <c r="AB183" s="55">
        <f t="shared" si="290"/>
        <v>0</v>
      </c>
      <c r="AC183" s="55">
        <f t="shared" si="291"/>
        <v>0.1</v>
      </c>
      <c r="AD183" s="55">
        <f t="shared" si="292"/>
        <v>0.2</v>
      </c>
      <c r="AE183" s="55">
        <f t="shared" si="293"/>
        <v>0.2</v>
      </c>
      <c r="AF183" s="55">
        <f t="shared" si="294"/>
        <v>0</v>
      </c>
      <c r="AG183" s="55">
        <f>ROUND(IF('Indicator Data'!K186=0,0,IF('Indicator Data'!K186&gt;AG$195,10,IF('Indicator Data'!K186&lt;AG$194,0,10-(AG$195-'Indicator Data'!K186)/(AG$195-AG$194)*10))),1)</f>
        <v>0</v>
      </c>
      <c r="AH183" s="55">
        <f t="shared" si="295"/>
        <v>0.1</v>
      </c>
      <c r="AI183" s="55">
        <f t="shared" si="296"/>
        <v>0.1</v>
      </c>
      <c r="AJ183" s="55">
        <f t="shared" si="297"/>
        <v>1.3</v>
      </c>
      <c r="AK183" s="55">
        <f t="shared" si="298"/>
        <v>0</v>
      </c>
      <c r="AL183" s="55">
        <f t="shared" si="299"/>
        <v>0.7</v>
      </c>
      <c r="AM183" s="55">
        <f t="shared" si="300"/>
        <v>2.4</v>
      </c>
      <c r="AN183" s="55">
        <f t="shared" si="301"/>
        <v>0</v>
      </c>
      <c r="AO183" s="183">
        <f t="shared" si="302"/>
        <v>0.1</v>
      </c>
      <c r="AP183" s="183">
        <f t="shared" si="255"/>
        <v>3.8</v>
      </c>
      <c r="AQ183" s="183">
        <f t="shared" si="303"/>
        <v>7</v>
      </c>
      <c r="AR183" s="183">
        <f t="shared" si="304"/>
        <v>1.8</v>
      </c>
      <c r="AS183" s="55">
        <f t="shared" si="305"/>
        <v>0</v>
      </c>
      <c r="AT183" s="55">
        <f>IF('Indicator Data'!L186="No data","x",IF('Indicator Data'!CC186&lt;1000,"x",ROUND((IF('Indicator Data'!L186&gt;AT$195,10,IF('Indicator Data'!L186&lt;AT$194,0,10-(AT$195-'Indicator Data'!L186)/(AT$195-AT$194)*10))),1)))</f>
        <v>8.1</v>
      </c>
      <c r="AU183" s="183">
        <f t="shared" si="306"/>
        <v>4.0999999999999996</v>
      </c>
      <c r="AV183" s="55">
        <f>IF('Indicator Data'!M186="No data","x",ROUND(IF('Indicator Data'!M186=0,0,IF(LOG('Indicator Data'!M186)&gt;AV$195,10,IF(LOG('Indicator Data'!M186)&lt;AV$194,0,10-(AV$195-LOG('Indicator Data'!M186))/(AV$195-AV$194)*10))),1))</f>
        <v>8.1</v>
      </c>
      <c r="AW183" s="56">
        <f>IF(AV183="x","x",'Indicator Data'!M186/'Indicator Data'!$CB186)</f>
        <v>0.51435992203339154</v>
      </c>
      <c r="AX183" s="55">
        <f t="shared" si="256"/>
        <v>5.7</v>
      </c>
      <c r="AY183" s="55">
        <f t="shared" si="257"/>
        <v>7.1</v>
      </c>
      <c r="AZ183" s="55" t="str">
        <f>IF('Indicator Data'!N186="No data","x",ROUND(IF('Indicator Data'!N186=0,0,IF(LOG('Indicator Data'!N186)&gt;AZ$195,10,IF(LOG('Indicator Data'!N186)&lt;AZ$194,0,10-(AZ$195-LOG('Indicator Data'!N186))/(AZ$195-AZ$194)*10))),1))</f>
        <v>x</v>
      </c>
      <c r="BA183" s="56" t="str">
        <f>IF(AZ183="x","x",'Indicator Data'!N186/'Indicator Data'!$CB186)</f>
        <v>x</v>
      </c>
      <c r="BB183" s="55" t="str">
        <f t="shared" si="258"/>
        <v>x</v>
      </c>
      <c r="BC183" s="55" t="str">
        <f t="shared" si="259"/>
        <v>x</v>
      </c>
      <c r="BD183" s="55" t="str">
        <f>IF('Indicator Data'!O186="No data","x",ROUND(IF('Indicator Data'!O186=0,0,IF(LOG('Indicator Data'!O186)&gt;BD$195,10,IF(LOG('Indicator Data'!O186)&lt;BD$194,0,10-(BD$195-LOG('Indicator Data'!O186))/(BD$195-BD$194)*10))),1))</f>
        <v>x</v>
      </c>
      <c r="BE183" s="56" t="str">
        <f>IF(BD183="x","x",'Indicator Data'!O186/'Indicator Data'!$CB186)</f>
        <v>x</v>
      </c>
      <c r="BF183" s="55" t="str">
        <f t="shared" si="260"/>
        <v>x</v>
      </c>
      <c r="BG183" s="55" t="str">
        <f t="shared" si="261"/>
        <v>x</v>
      </c>
      <c r="BH183" s="55" t="str">
        <f>IF('Indicator Data'!P186="No data","x",ROUND(IF('Indicator Data'!P186=0,0,IF(LOG('Indicator Data'!P186)&gt;BH$195,10,IF(LOG('Indicator Data'!P186)&lt;BH$194,0,10-(BH$195-LOG('Indicator Data'!P186))/(BH$195-BH$194)*10))),1))</f>
        <v>x</v>
      </c>
      <c r="BI183" s="56" t="str">
        <f>IF(BH183="x","x",'Indicator Data'!P186/'Indicator Data'!$CB186)</f>
        <v>x</v>
      </c>
      <c r="BJ183" s="55" t="str">
        <f t="shared" si="262"/>
        <v>x</v>
      </c>
      <c r="BK183" s="55" t="str">
        <f t="shared" si="263"/>
        <v>x</v>
      </c>
      <c r="BL183" s="55">
        <f t="shared" si="264"/>
        <v>7.1</v>
      </c>
      <c r="BM183" s="55">
        <f>ROUND(IF('Indicator Data'!Q186=0,0,IF(LOG('Indicator Data'!Q186)&gt;BM$195,10,IF(LOG('Indicator Data'!Q186)&lt;BM$194,0,10-(BM$195-LOG('Indicator Data'!Q186))/(BM$195-BM$194)*10))),1)</f>
        <v>0</v>
      </c>
      <c r="BN183" s="55">
        <f>ROUND(IF('Indicator Data'!R186=0,0,IF(LOG('Indicator Data'!R186)&gt;BN$195,10,IF(LOG('Indicator Data'!R186)&lt;BN$194,0,10-(BN$195-LOG('Indicator Data'!R186))/(BN$195-BN$194)*10))),1)</f>
        <v>0</v>
      </c>
      <c r="BO183" s="55">
        <f t="shared" si="265"/>
        <v>0</v>
      </c>
      <c r="BP183" s="56">
        <f>'Indicator Data'!Q186/'Indicator Data'!$CB186</f>
        <v>0</v>
      </c>
      <c r="BQ183" s="56">
        <f>'Indicator Data'!R186/'Indicator Data'!$CB186</f>
        <v>0</v>
      </c>
      <c r="BR183" s="55">
        <f t="shared" si="307"/>
        <v>0</v>
      </c>
      <c r="BS183" s="55">
        <f t="shared" si="308"/>
        <v>0</v>
      </c>
      <c r="BT183" s="55">
        <f t="shared" si="242"/>
        <v>0</v>
      </c>
      <c r="BU183" s="55">
        <f t="shared" si="266"/>
        <v>0</v>
      </c>
      <c r="BV183" s="55">
        <f>ROUND(IF('Indicator Data'!S186=0,0,IF(LOG('Indicator Data'!S186)&gt;BV$195,10,IF(LOG('Indicator Data'!S186)&lt;BV$194,0,10-(BV$195-LOG('Indicator Data'!S186))/(BV$195-BV$194)*10))),1)</f>
        <v>0</v>
      </c>
      <c r="BW183" s="55">
        <f>ROUND(IF('Indicator Data'!T186=0,0,IF(LOG('Indicator Data'!T186)&gt;BW$195,10,IF(LOG('Indicator Data'!T186)&lt;BW$194,0,10-(BW$195-LOG('Indicator Data'!T186))/(BW$195-BW$194)*10))),1)</f>
        <v>0</v>
      </c>
      <c r="BX183" s="55">
        <f t="shared" si="267"/>
        <v>0</v>
      </c>
      <c r="BY183" s="56">
        <f>'Indicator Data'!S186/'Indicator Data'!$CB186</f>
        <v>0</v>
      </c>
      <c r="BZ183" s="56">
        <f>'Indicator Data'!T186/'Indicator Data'!$CB186</f>
        <v>0</v>
      </c>
      <c r="CA183" s="55">
        <f t="shared" si="309"/>
        <v>0</v>
      </c>
      <c r="CB183" s="55">
        <f t="shared" si="310"/>
        <v>0</v>
      </c>
      <c r="CC183" s="55">
        <f t="shared" si="268"/>
        <v>0</v>
      </c>
      <c r="CD183" s="55">
        <f t="shared" si="269"/>
        <v>0</v>
      </c>
      <c r="CE183" s="55">
        <f t="shared" si="270"/>
        <v>0</v>
      </c>
      <c r="CF183" s="55">
        <f>ROUND(IF('Indicator Data'!U186=0,0,IF(LOG('Indicator Data'!U186)&gt;CF$195,10,IF(LOG('Indicator Data'!U186)&lt;CF$194,0,10-(CF$195-LOG('Indicator Data'!U186))/(CF$195-CF$194)*10))),1)</f>
        <v>7.9</v>
      </c>
      <c r="CG183" s="56">
        <f>'Indicator Data'!U186/'Indicator Data'!$CB186</f>
        <v>0.36687995007967372</v>
      </c>
      <c r="CH183" s="55">
        <f t="shared" si="311"/>
        <v>4.0999999999999996</v>
      </c>
      <c r="CI183" s="55">
        <f t="shared" si="271"/>
        <v>6.4</v>
      </c>
      <c r="CJ183" s="55">
        <f>ROUND(IF('Indicator Data'!V186=0,0,IF(LOG('Indicator Data'!V186)&gt;CJ$195,10,IF(LOG('Indicator Data'!V186)&lt;CJ$194,0,10-(CJ$195-LOG('Indicator Data'!V186))/(CJ$195-CJ$194)*10))),1)</f>
        <v>8.3000000000000007</v>
      </c>
      <c r="CK183" s="56">
        <f>IF('Indicator Data'!V186/'Indicator Data'!$CB186&gt;1,1,'Indicator Data'!V186/'Indicator Data'!$CB186)</f>
        <v>0.75609000559919548</v>
      </c>
      <c r="CL183" s="55">
        <f t="shared" si="312"/>
        <v>7.6</v>
      </c>
      <c r="CM183" s="55">
        <f t="shared" si="272"/>
        <v>8</v>
      </c>
      <c r="CN183" s="55">
        <f>ROUND(IF('Indicator Data'!W186=0,0,IF(LOG('Indicator Data'!W186)&gt;CN$195,10,IF(LOG('Indicator Data'!W186)&lt;CN$194,0,10-(CN$195-LOG('Indicator Data'!W186))/(CN$195-CN$194)*10))),1)</f>
        <v>8.4</v>
      </c>
      <c r="CO183" s="56">
        <f>'Indicator Data'!W186/'Indicator Data'!$CB186</f>
        <v>0.82092754147095459</v>
      </c>
      <c r="CP183" s="55">
        <f t="shared" si="313"/>
        <v>8.1999999999999993</v>
      </c>
      <c r="CQ183" s="55">
        <f t="shared" si="273"/>
        <v>8.3000000000000007</v>
      </c>
      <c r="CR183" s="55">
        <f t="shared" si="314"/>
        <v>6.5</v>
      </c>
      <c r="CS183" s="55">
        <f>IF('Indicator Data'!BR186="No data","x",ROUND(IF('Indicator Data'!BR186&gt;CS$195,0,IF('Indicator Data'!BR186&lt;CS$194,10,(CS$195-'Indicator Data'!BR186)/(CS$195-CS$194)*10)),1))</f>
        <v>0.2</v>
      </c>
      <c r="CT183" s="55">
        <f>IF('Indicator Data'!BS186="No data","x",ROUND(IF('Indicator Data'!BS186&gt;CT$195,0,IF('Indicator Data'!BS186&lt;CT$194,10,(CT$195-'Indicator Data'!BS186)/(CT$195-CT$194)*10)),1))</f>
        <v>0.3</v>
      </c>
      <c r="CU183" s="55" t="str">
        <f>IF('Indicator Data'!AC186="No data","x",ROUND(IF('Indicator Data'!AC186&gt;CU$195,0,IF('Indicator Data'!AC186&lt;CU$194,10,(CU$195-'Indicator Data'!AC186)/(CU$195-CU$194)*10)),1))</f>
        <v>x</v>
      </c>
      <c r="CV183" s="55">
        <f t="shared" si="315"/>
        <v>0.3</v>
      </c>
      <c r="CW183" s="55">
        <f>IF('Indicator Data'!X186="No data","x",ROUND(IF(LOG('Indicator Data'!X186)&gt;CW$195,10,IF(LOG('Indicator Data'!X186)&lt;CW$194,0,10-(CW$195-LOG('Indicator Data'!X186))/(CW$195-CW$194)*10)),1))</f>
        <v>7.1</v>
      </c>
      <c r="CX183" s="55">
        <f>IF('Indicator Data'!Y186="No data","x",ROUND(IF('Indicator Data'!Y186&gt;CX$195,10,IF('Indicator Data'!Y186&lt;CX$194,0,10-(CX$195-'Indicator Data'!Y186)/(CX$195-CX$194)*10)),1))</f>
        <v>3.6</v>
      </c>
      <c r="CY183" s="55">
        <f>IF('Indicator Data'!Z186="No data","x",ROUND(IF('Indicator Data'!Z186&gt;CY$195,10,IF('Indicator Data'!Z186&lt;CY$194,0,10-(CY$195-'Indicator Data'!Z186)/(CY$195-CY$194)*10)),1))</f>
        <v>8.6999999999999993</v>
      </c>
      <c r="CZ183" s="55" t="str">
        <f>IF('Indicator Data'!AA186="No data","x",ROUND(IF('Indicator Data'!AA186&gt;CZ$195,10,IF('Indicator Data'!AA186&lt;CZ$194,0,10-(CZ$195-'Indicator Data'!AA186)/(CZ$195-CZ$194)*10)),1))</f>
        <v>x</v>
      </c>
      <c r="DA183" s="55">
        <f t="shared" si="274"/>
        <v>6.5</v>
      </c>
      <c r="DB183" s="55">
        <f t="shared" si="275"/>
        <v>4.4000000000000004</v>
      </c>
      <c r="DC183" s="55" t="str">
        <f>IF('Indicator Data'!AF186="No data","x",ROUND(IF('Indicator Data'!AF186&gt;DC$195,10,IF('Indicator Data'!AF186&lt;DC$194,0,10-(DC$195-'Indicator Data'!AF186)/(DC$195-DC$194)*10)),1))</f>
        <v>x</v>
      </c>
      <c r="DD183" s="55">
        <f>IF('Indicator Data'!AG186="No data","x",ROUND(IF('Indicator Data'!AG186&gt;DD$195,10,IF('Indicator Data'!AG186&lt;DD$194,0,10-(DD$195-'Indicator Data'!AG186)/(DD$195-DD$194)*10)),1))</f>
        <v>0.1</v>
      </c>
      <c r="DE183" s="55">
        <f t="shared" si="276"/>
        <v>4.9000000000000004</v>
      </c>
      <c r="DF183" s="55">
        <f>IF('Indicator Data'!AB186="No data","x",ROUND(IF('Indicator Data'!AB186&gt;DF$195,10,IF('Indicator Data'!AB186&lt;DF$194,0,10-(DF$195-'Indicator Data'!AB186)/(DF$195-DF$194)*10)),1))</f>
        <v>0</v>
      </c>
      <c r="DG183" s="55">
        <f t="shared" si="277"/>
        <v>0.2</v>
      </c>
      <c r="DH183" s="184">
        <f>IF('Indicator Data'!AD186="No data","x",'Indicator Data'!AD186/'Indicator Data'!$CA186)</f>
        <v>1.2814049110559657E-4</v>
      </c>
      <c r="DI183" s="55">
        <f t="shared" si="278"/>
        <v>8.6999999999999993</v>
      </c>
      <c r="DJ183" s="55">
        <f>IF('Indicator Data'!AE186="No data","x",ROUND(IF('Indicator Data'!AE186&gt;DJ$195,0,IF('Indicator Data'!AE186&lt;DJ$194,10,(DJ$195-'Indicator Data'!AE186)/(DJ$195-DJ$194)*10)),1))</f>
        <v>0</v>
      </c>
      <c r="DK183" s="55">
        <f t="shared" si="279"/>
        <v>4.4000000000000004</v>
      </c>
      <c r="DL183" s="55">
        <f t="shared" si="280"/>
        <v>3.2</v>
      </c>
      <c r="DM183" s="57">
        <f t="shared" si="316"/>
        <v>5.5</v>
      </c>
      <c r="DN183" s="58">
        <f t="shared" si="317"/>
        <v>4.0999999999999996</v>
      </c>
      <c r="DO183" s="55">
        <f>ROUND(IF('Indicator Data'!AH186=0,0,IF('Indicator Data'!AH186&gt;DO$195,10,IF('Indicator Data'!AH186&lt;DO$194,0,10-(DO$195-'Indicator Data'!AH186)/(DO$195-DO$194)*10))),1)</f>
        <v>0.1</v>
      </c>
      <c r="DP183" s="55">
        <f>ROUND(IF('Indicator Data'!AI186=0,0,IF(LOG('Indicator Data'!AI186)&gt;LOG(DP$195),10,IF(LOG('Indicator Data'!AI186)&lt;LOG(DP$194),0,10-(LOG(DP$195)-LOG('Indicator Data'!AI186))/(LOG(DP$195)-LOG(DP$194))*10))),1)</f>
        <v>0</v>
      </c>
      <c r="DQ183" s="57">
        <f t="shared" si="318"/>
        <v>0.1</v>
      </c>
      <c r="DR183" s="55">
        <f>'Indicator Data'!AJ186</f>
        <v>0</v>
      </c>
      <c r="DS183" s="55">
        <f>'Indicator Data'!AK186</f>
        <v>0</v>
      </c>
      <c r="DT183" s="57">
        <f t="shared" si="319"/>
        <v>0</v>
      </c>
      <c r="DU183" s="58">
        <f t="shared" si="320"/>
        <v>0.1</v>
      </c>
      <c r="DV183" s="15"/>
      <c r="DW183" s="103"/>
      <c r="DX183" s="4"/>
    </row>
    <row r="184" spans="1:128" x14ac:dyDescent="0.25">
      <c r="A184" s="122" t="str">
        <f>'Indicator Data'!A187</f>
        <v>United Kingdom</v>
      </c>
      <c r="B184" s="59" t="str">
        <f>'Indicator Data'!B187</f>
        <v>GBR</v>
      </c>
      <c r="C184" s="55">
        <f>ROUND(IF('Indicator Data'!C187=0,0.1,IF(LOG('Indicator Data'!C187)&gt;C$195,10,IF(LOG('Indicator Data'!C187)&lt;C$194,0,10-(C$195-LOG('Indicator Data'!C187))/(C$195-C$194)*10))),1)</f>
        <v>2</v>
      </c>
      <c r="D184" s="55">
        <f>ROUND(IF('Indicator Data'!D187=0,0.1,IF(LOG('Indicator Data'!D187)&gt;D$195,10,IF(LOG('Indicator Data'!D187)&lt;D$194,0,10-(D$195-LOG('Indicator Data'!D187))/(D$195-D$194)*10))),1)</f>
        <v>0.1</v>
      </c>
      <c r="E184" s="55">
        <f t="shared" si="281"/>
        <v>1.1000000000000001</v>
      </c>
      <c r="F184" s="55">
        <f>IF('Indicator Data'!E187="No data",0.1,(ROUND(IF('Indicator Data'!E187=0,0,IF(LOG('Indicator Data'!E187)&gt;F$195,10,IF(LOG('Indicator Data'!E187)&lt;F$194,0,10-(F$195-LOG('Indicator Data'!E187))/(F$195-F$194)*10))),1)))</f>
        <v>7.2</v>
      </c>
      <c r="G184" s="55">
        <f>ROUND(IF('Indicator Data'!F187=0,0,IF(LOG('Indicator Data'!F187)&gt;G$195,10,IF(LOG('Indicator Data'!F187)&lt;G$194,0,10-(G$195-LOG('Indicator Data'!F187))/(G$195-G$194)*10))),1)</f>
        <v>5.4</v>
      </c>
      <c r="H184" s="55">
        <f>ROUND(IF('Indicator Data'!G187=0,0,IF(LOG('Indicator Data'!G187)&gt;H$195,10,IF(LOG('Indicator Data'!G187)&lt;H$194,0,10-(H$195-LOG('Indicator Data'!G187))/(H$195-H$194)*10))),1)</f>
        <v>0</v>
      </c>
      <c r="I184" s="55">
        <f>ROUND(IF('Indicator Data'!H187=0,0,IF(LOG('Indicator Data'!H187)&gt;I$195,10,IF(LOG('Indicator Data'!H187)&lt;I$194,0,10-(I$195-LOG('Indicator Data'!H187))/(I$195-I$194)*10))),1)</f>
        <v>0</v>
      </c>
      <c r="J184" s="55">
        <f t="shared" si="282"/>
        <v>0</v>
      </c>
      <c r="K184" s="55">
        <f>ROUND(IF('Indicator Data'!I187=0,0,IF(LOG('Indicator Data'!I187)&gt;K$195,10,IF(LOG('Indicator Data'!I187)&lt;K$194,0,10-(K$195-LOG('Indicator Data'!I187))/(K$195-K$194)*10))),1)</f>
        <v>0</v>
      </c>
      <c r="L184" s="55">
        <f t="shared" si="283"/>
        <v>0</v>
      </c>
      <c r="M184" s="55">
        <f>ROUND(IF('Indicator Data'!J187=0,0,IF(LOG('Indicator Data'!J187)&gt;M$195,10,IF(LOG('Indicator Data'!J187)&lt;M$194,0,10-(M$195-LOG('Indicator Data'!J187))/(M$195-M$194)*10))),1)</f>
        <v>0</v>
      </c>
      <c r="N184" s="56">
        <f>'Indicator Data'!C187/'Indicator Data'!$CB187</f>
        <v>1.0048297630725225E-6</v>
      </c>
      <c r="O184" s="56">
        <f>'Indicator Data'!D187/'Indicator Data'!$CB187</f>
        <v>0</v>
      </c>
      <c r="P184" s="56">
        <f>IF(F184=0.1,"x",'Indicator Data'!E187/'Indicator Data'!$CB187)</f>
        <v>1.1879725331972368E-3</v>
      </c>
      <c r="Q184" s="56">
        <f>'Indicator Data'!F187/'Indicator Data'!$CB187</f>
        <v>2.8545761452081927E-7</v>
      </c>
      <c r="R184" s="56">
        <f>'Indicator Data'!G187/'Indicator Data'!$CB187</f>
        <v>0</v>
      </c>
      <c r="S184" s="56">
        <f>'Indicator Data'!H187/'Indicator Data'!$CB187</f>
        <v>0</v>
      </c>
      <c r="T184" s="56">
        <f>'Indicator Data'!I187/'Indicator Data'!$CB187</f>
        <v>0</v>
      </c>
      <c r="U184" s="56">
        <f>'Indicator Data'!J187/'Indicator Data'!$CB187</f>
        <v>0</v>
      </c>
      <c r="V184" s="55">
        <f t="shared" si="284"/>
        <v>0</v>
      </c>
      <c r="W184" s="55">
        <f t="shared" si="285"/>
        <v>0</v>
      </c>
      <c r="X184" s="55">
        <f t="shared" si="286"/>
        <v>0</v>
      </c>
      <c r="Y184" s="55">
        <f t="shared" si="287"/>
        <v>0.8</v>
      </c>
      <c r="Z184" s="55">
        <f t="shared" si="288"/>
        <v>4.3</v>
      </c>
      <c r="AA184" s="55">
        <f t="shared" si="289"/>
        <v>0</v>
      </c>
      <c r="AB184" s="55">
        <f t="shared" si="290"/>
        <v>0</v>
      </c>
      <c r="AC184" s="55">
        <f t="shared" si="291"/>
        <v>0</v>
      </c>
      <c r="AD184" s="55">
        <f t="shared" si="292"/>
        <v>0</v>
      </c>
      <c r="AE184" s="55">
        <f t="shared" si="293"/>
        <v>0</v>
      </c>
      <c r="AF184" s="55">
        <f t="shared" si="294"/>
        <v>0</v>
      </c>
      <c r="AG184" s="55">
        <f>ROUND(IF('Indicator Data'!K187=0,0,IF('Indicator Data'!K187&gt;AG$195,10,IF('Indicator Data'!K187&lt;AG$194,0,10-(AG$195-'Indicator Data'!K187)/(AG$195-AG$194)*10))),1)</f>
        <v>0</v>
      </c>
      <c r="AH184" s="55">
        <f t="shared" si="295"/>
        <v>1</v>
      </c>
      <c r="AI184" s="55">
        <f t="shared" si="296"/>
        <v>0.1</v>
      </c>
      <c r="AJ184" s="55">
        <f t="shared" si="297"/>
        <v>0</v>
      </c>
      <c r="AK184" s="55">
        <f t="shared" si="298"/>
        <v>0</v>
      </c>
      <c r="AL184" s="55">
        <f t="shared" si="299"/>
        <v>0</v>
      </c>
      <c r="AM184" s="55">
        <f t="shared" si="300"/>
        <v>0</v>
      </c>
      <c r="AN184" s="55">
        <f t="shared" si="301"/>
        <v>0</v>
      </c>
      <c r="AO184" s="183">
        <f t="shared" si="302"/>
        <v>0.6</v>
      </c>
      <c r="AP184" s="183">
        <f t="shared" si="255"/>
        <v>4.8</v>
      </c>
      <c r="AQ184" s="183">
        <f t="shared" si="303"/>
        <v>4.9000000000000004</v>
      </c>
      <c r="AR184" s="183">
        <f t="shared" si="304"/>
        <v>0</v>
      </c>
      <c r="AS184" s="55">
        <f t="shared" si="305"/>
        <v>0</v>
      </c>
      <c r="AT184" s="55">
        <f>IF('Indicator Data'!L187="No data","x",IF('Indicator Data'!CC187&lt;1000,"x",ROUND((IF('Indicator Data'!L187&gt;AT$195,10,IF('Indicator Data'!L187&lt;AT$194,0,10-(AT$195-'Indicator Data'!L187)/(AT$195-AT$194)*10))),1)))</f>
        <v>1</v>
      </c>
      <c r="AU184" s="183">
        <f t="shared" si="306"/>
        <v>0.5</v>
      </c>
      <c r="AV184" s="55">
        <f>IF('Indicator Data'!M187="No data","x",ROUND(IF('Indicator Data'!M187=0,0,IF(LOG('Indicator Data'!M187)&gt;AV$195,10,IF(LOG('Indicator Data'!M187)&lt;AV$194,0,10-(AV$195-LOG('Indicator Data'!M187))/(AV$195-AV$194)*10))),1))</f>
        <v>0</v>
      </c>
      <c r="AW184" s="56">
        <f>IF(AV184="x","x",'Indicator Data'!M187/'Indicator Data'!$CB187)</f>
        <v>0</v>
      </c>
      <c r="AX184" s="55">
        <f t="shared" si="256"/>
        <v>0</v>
      </c>
      <c r="AY184" s="55">
        <f t="shared" si="257"/>
        <v>0</v>
      </c>
      <c r="AZ184" s="55" t="str">
        <f>IF('Indicator Data'!N187="No data","x",ROUND(IF('Indicator Data'!N187=0,0,IF(LOG('Indicator Data'!N187)&gt;AZ$195,10,IF(LOG('Indicator Data'!N187)&lt;AZ$194,0,10-(AZ$195-LOG('Indicator Data'!N187))/(AZ$195-AZ$194)*10))),1))</f>
        <v>x</v>
      </c>
      <c r="BA184" s="56" t="str">
        <f>IF(AZ184="x","x",'Indicator Data'!N187/'Indicator Data'!$CB187)</f>
        <v>x</v>
      </c>
      <c r="BB184" s="55" t="str">
        <f t="shared" si="258"/>
        <v>x</v>
      </c>
      <c r="BC184" s="55" t="str">
        <f t="shared" si="259"/>
        <v>x</v>
      </c>
      <c r="BD184" s="55" t="str">
        <f>IF('Indicator Data'!O187="No data","x",ROUND(IF('Indicator Data'!O187=0,0,IF(LOG('Indicator Data'!O187)&gt;BD$195,10,IF(LOG('Indicator Data'!O187)&lt;BD$194,0,10-(BD$195-LOG('Indicator Data'!O187))/(BD$195-BD$194)*10))),1))</f>
        <v>x</v>
      </c>
      <c r="BE184" s="56" t="str">
        <f>IF(BD184="x","x",'Indicator Data'!O187/'Indicator Data'!$CB187)</f>
        <v>x</v>
      </c>
      <c r="BF184" s="55" t="str">
        <f t="shared" si="260"/>
        <v>x</v>
      </c>
      <c r="BG184" s="55" t="str">
        <f t="shared" si="261"/>
        <v>x</v>
      </c>
      <c r="BH184" s="55" t="str">
        <f>IF('Indicator Data'!P187="No data","x",ROUND(IF('Indicator Data'!P187=0,0,IF(LOG('Indicator Data'!P187)&gt;BH$195,10,IF(LOG('Indicator Data'!P187)&lt;BH$194,0,10-(BH$195-LOG('Indicator Data'!P187))/(BH$195-BH$194)*10))),1))</f>
        <v>x</v>
      </c>
      <c r="BI184" s="56" t="str">
        <f>IF(BH184="x","x",'Indicator Data'!P187/'Indicator Data'!$CB187)</f>
        <v>x</v>
      </c>
      <c r="BJ184" s="55" t="str">
        <f t="shared" si="262"/>
        <v>x</v>
      </c>
      <c r="BK184" s="55" t="str">
        <f t="shared" si="263"/>
        <v>x</v>
      </c>
      <c r="BL184" s="55">
        <f t="shared" si="264"/>
        <v>0</v>
      </c>
      <c r="BM184" s="55">
        <f>ROUND(IF('Indicator Data'!Q187=0,0,IF(LOG('Indicator Data'!Q187)&gt;BM$195,10,IF(LOG('Indicator Data'!Q187)&lt;BM$194,0,10-(BM$195-LOG('Indicator Data'!Q187))/(BM$195-BM$194)*10))),1)</f>
        <v>0</v>
      </c>
      <c r="BN184" s="55">
        <f>ROUND(IF('Indicator Data'!R187=0,0,IF(LOG('Indicator Data'!R187)&gt;BN$195,10,IF(LOG('Indicator Data'!R187)&lt;BN$194,0,10-(BN$195-LOG('Indicator Data'!R187))/(BN$195-BN$194)*10))),1)</f>
        <v>0</v>
      </c>
      <c r="BO184" s="55">
        <f t="shared" si="265"/>
        <v>0</v>
      </c>
      <c r="BP184" s="56">
        <f>'Indicator Data'!Q187/'Indicator Data'!$CB187</f>
        <v>0</v>
      </c>
      <c r="BQ184" s="56">
        <f>'Indicator Data'!R187/'Indicator Data'!$CB187</f>
        <v>0</v>
      </c>
      <c r="BR184" s="55">
        <f t="shared" si="307"/>
        <v>0</v>
      </c>
      <c r="BS184" s="55">
        <f t="shared" si="308"/>
        <v>0</v>
      </c>
      <c r="BT184" s="55">
        <f t="shared" si="242"/>
        <v>0</v>
      </c>
      <c r="BU184" s="55">
        <f t="shared" si="266"/>
        <v>0</v>
      </c>
      <c r="BV184" s="55">
        <f>ROUND(IF('Indicator Data'!S187=0,0,IF(LOG('Indicator Data'!S187)&gt;BV$195,10,IF(LOG('Indicator Data'!S187)&lt;BV$194,0,10-(BV$195-LOG('Indicator Data'!S187))/(BV$195-BV$194)*10))),1)</f>
        <v>0</v>
      </c>
      <c r="BW184" s="55">
        <f>ROUND(IF('Indicator Data'!T187=0,0,IF(LOG('Indicator Data'!T187)&gt;BW$195,10,IF(LOG('Indicator Data'!T187)&lt;BW$194,0,10-(BW$195-LOG('Indicator Data'!T187))/(BW$195-BW$194)*10))),1)</f>
        <v>0</v>
      </c>
      <c r="BX184" s="55">
        <f t="shared" si="267"/>
        <v>0</v>
      </c>
      <c r="BY184" s="56">
        <f>'Indicator Data'!S187/'Indicator Data'!$CB187</f>
        <v>0</v>
      </c>
      <c r="BZ184" s="56">
        <f>'Indicator Data'!T187/'Indicator Data'!$CB187</f>
        <v>0</v>
      </c>
      <c r="CA184" s="55">
        <f t="shared" si="309"/>
        <v>0</v>
      </c>
      <c r="CB184" s="55">
        <f t="shared" si="310"/>
        <v>0</v>
      </c>
      <c r="CC184" s="55">
        <f t="shared" si="268"/>
        <v>0</v>
      </c>
      <c r="CD184" s="55">
        <f t="shared" si="269"/>
        <v>0</v>
      </c>
      <c r="CE184" s="55">
        <f t="shared" si="270"/>
        <v>0</v>
      </c>
      <c r="CF184" s="55">
        <f>ROUND(IF('Indicator Data'!U187=0,0,IF(LOG('Indicator Data'!U187)&gt;CF$195,10,IF(LOG('Indicator Data'!U187)&lt;CF$194,0,10-(CF$195-LOG('Indicator Data'!U187))/(CF$195-CF$194)*10))),1)</f>
        <v>0</v>
      </c>
      <c r="CG184" s="56">
        <f>'Indicator Data'!U187/'Indicator Data'!$CB187</f>
        <v>0</v>
      </c>
      <c r="CH184" s="55">
        <f t="shared" si="311"/>
        <v>0</v>
      </c>
      <c r="CI184" s="55">
        <f t="shared" si="271"/>
        <v>0</v>
      </c>
      <c r="CJ184" s="55">
        <f>ROUND(IF('Indicator Data'!V187=0,0,IF(LOG('Indicator Data'!V187)&gt;CJ$195,10,IF(LOG('Indicator Data'!V187)&lt;CJ$194,0,10-(CJ$195-LOG('Indicator Data'!V187))/(CJ$195-CJ$194)*10))),1)</f>
        <v>0</v>
      </c>
      <c r="CK184" s="56">
        <f>IF('Indicator Data'!V187/'Indicator Data'!$CB187&gt;1,1,'Indicator Data'!V187/'Indicator Data'!$CB187)</f>
        <v>0</v>
      </c>
      <c r="CL184" s="55">
        <f t="shared" si="312"/>
        <v>0</v>
      </c>
      <c r="CM184" s="55">
        <f t="shared" si="272"/>
        <v>0</v>
      </c>
      <c r="CN184" s="55">
        <f>ROUND(IF('Indicator Data'!W187=0,0,IF(LOG('Indicator Data'!W187)&gt;CN$195,10,IF(LOG('Indicator Data'!W187)&lt;CN$194,0,10-(CN$195-LOG('Indicator Data'!W187))/(CN$195-CN$194)*10))),1)</f>
        <v>0</v>
      </c>
      <c r="CO184" s="56">
        <f>'Indicator Data'!W187/'Indicator Data'!$CB187</f>
        <v>0</v>
      </c>
      <c r="CP184" s="55">
        <f t="shared" si="313"/>
        <v>0</v>
      </c>
      <c r="CQ184" s="55">
        <f t="shared" si="273"/>
        <v>0</v>
      </c>
      <c r="CR184" s="55">
        <f t="shared" si="314"/>
        <v>0</v>
      </c>
      <c r="CS184" s="55">
        <f>IF('Indicator Data'!BR187="No data","x",ROUND(IF('Indicator Data'!BR187&gt;CS$195,0,IF('Indicator Data'!BR187&lt;CS$194,10,(CS$195-'Indicator Data'!BR187)/(CS$195-CS$194)*10)),1))</f>
        <v>0.1</v>
      </c>
      <c r="CT184" s="55">
        <f>IF('Indicator Data'!BS187="No data","x",ROUND(IF('Indicator Data'!BS187&gt;CT$195,0,IF('Indicator Data'!BS187&lt;CT$194,10,(CT$195-'Indicator Data'!BS187)/(CT$195-CT$194)*10)),1))</f>
        <v>0</v>
      </c>
      <c r="CU184" s="55" t="str">
        <f>IF('Indicator Data'!AC187="No data","x",ROUND(IF('Indicator Data'!AC187&gt;CU$195,0,IF('Indicator Data'!AC187&lt;CU$194,10,(CU$195-'Indicator Data'!AC187)/(CU$195-CU$194)*10)),1))</f>
        <v>x</v>
      </c>
      <c r="CV184" s="55">
        <f t="shared" si="315"/>
        <v>0.1</v>
      </c>
      <c r="CW184" s="55">
        <f>IF('Indicator Data'!X187="No data","x",ROUND(IF(LOG('Indicator Data'!X187)&gt;CW$195,10,IF(LOG('Indicator Data'!X187)&lt;CW$194,0,10-(CW$195-LOG('Indicator Data'!X187))/(CW$195-CW$194)*10)),1))</f>
        <v>8.1</v>
      </c>
      <c r="CX184" s="55">
        <f>IF('Indicator Data'!Y187="No data","x",ROUND(IF('Indicator Data'!Y187&gt;CX$195,10,IF('Indicator Data'!Y187&lt;CX$194,0,10-(CX$195-'Indicator Data'!Y187)/(CX$195-CX$194)*10)),1))</f>
        <v>1.9</v>
      </c>
      <c r="CY184" s="55">
        <f>IF('Indicator Data'!Z187="No data","x",ROUND(IF('Indicator Data'!Z187&gt;CY$195,10,IF('Indicator Data'!Z187&lt;CY$194,0,10-(CY$195-'Indicator Data'!Z187)/(CY$195-CY$194)*10)),1))</f>
        <v>8.3000000000000007</v>
      </c>
      <c r="CZ184" s="55">
        <f>IF('Indicator Data'!AA187="No data","x",ROUND(IF('Indicator Data'!AA187&gt;CZ$195,10,IF('Indicator Data'!AA187&lt;CZ$194,0,10-(CZ$195-'Indicator Data'!AA187)/(CZ$195-CZ$194)*10)),1))</f>
        <v>0.9</v>
      </c>
      <c r="DA184" s="55">
        <f t="shared" si="274"/>
        <v>4.8</v>
      </c>
      <c r="DB184" s="55">
        <f t="shared" si="275"/>
        <v>3.2</v>
      </c>
      <c r="DC184" s="55" t="str">
        <f>IF('Indicator Data'!AF187="No data","x",ROUND(IF('Indicator Data'!AF187&gt;DC$195,10,IF('Indicator Data'!AF187&lt;DC$194,0,10-(DC$195-'Indicator Data'!AF187)/(DC$195-DC$194)*10)),1))</f>
        <v>x</v>
      </c>
      <c r="DD184" s="55">
        <f>IF('Indicator Data'!AG187="No data","x",ROUND(IF('Indicator Data'!AG187&gt;DD$195,10,IF('Indicator Data'!AG187&lt;DD$194,0,10-(DD$195-'Indicator Data'!AG187)/(DD$195-DD$194)*10)),1))</f>
        <v>0.6</v>
      </c>
      <c r="DE184" s="55">
        <f t="shared" si="276"/>
        <v>4</v>
      </c>
      <c r="DF184" s="55">
        <f>IF('Indicator Data'!AB187="No data","x",ROUND(IF('Indicator Data'!AB187&gt;DF$195,10,IF('Indicator Data'!AB187&lt;DF$194,0,10-(DF$195-'Indicator Data'!AB187)/(DF$195-DF$194)*10)),1))</f>
        <v>0</v>
      </c>
      <c r="DG184" s="55">
        <f t="shared" si="277"/>
        <v>0</v>
      </c>
      <c r="DH184" s="184">
        <f>IF('Indicator Data'!AD187="No data","x",'Indicator Data'!AD187/'Indicator Data'!$CA187)</f>
        <v>4.7257402510857333E-4</v>
      </c>
      <c r="DI184" s="55">
        <f t="shared" si="278"/>
        <v>5.3</v>
      </c>
      <c r="DJ184" s="55">
        <f>IF('Indicator Data'!AE187="No data","x",ROUND(IF('Indicator Data'!AE187&gt;DJ$195,0,IF('Indicator Data'!AE187&lt;DJ$194,10,(DJ$195-'Indicator Data'!AE187)/(DJ$195-DJ$194)*10)),1))</f>
        <v>0</v>
      </c>
      <c r="DK184" s="55">
        <f t="shared" si="279"/>
        <v>2.7</v>
      </c>
      <c r="DL184" s="55">
        <f t="shared" si="280"/>
        <v>2.2000000000000002</v>
      </c>
      <c r="DM184" s="57">
        <f t="shared" si="316"/>
        <v>1.5</v>
      </c>
      <c r="DN184" s="58">
        <f t="shared" si="317"/>
        <v>2.2999999999999998</v>
      </c>
      <c r="DO184" s="55">
        <f>ROUND(IF('Indicator Data'!AH187=0,0,IF('Indicator Data'!AH187&gt;DO$195,10,IF('Indicator Data'!AH187&lt;DO$194,0,10-(DO$195-'Indicator Data'!AH187)/(DO$195-DO$194)*10))),1)</f>
        <v>1.2</v>
      </c>
      <c r="DP184" s="55">
        <f>ROUND(IF('Indicator Data'!AI187=0,0,IF(LOG('Indicator Data'!AI187)&gt;LOG(DP$195),10,IF(LOG('Indicator Data'!AI187)&lt;LOG(DP$194),0,10-(LOG(DP$195)-LOG('Indicator Data'!AI187))/(LOG(DP$195)-LOG(DP$194))*10))),1)</f>
        <v>2.8</v>
      </c>
      <c r="DQ184" s="57">
        <f t="shared" si="318"/>
        <v>2</v>
      </c>
      <c r="DR184" s="55">
        <f>'Indicator Data'!AJ187</f>
        <v>0</v>
      </c>
      <c r="DS184" s="55">
        <f>'Indicator Data'!AK187</f>
        <v>0</v>
      </c>
      <c r="DT184" s="57">
        <f t="shared" si="319"/>
        <v>0</v>
      </c>
      <c r="DU184" s="58">
        <f t="shared" si="320"/>
        <v>1.4</v>
      </c>
      <c r="DV184" s="15"/>
      <c r="DW184" s="103"/>
      <c r="DX184" s="4"/>
    </row>
    <row r="185" spans="1:128" x14ac:dyDescent="0.25">
      <c r="A185" s="122" t="str">
        <f>'Indicator Data'!A188</f>
        <v>United States of America</v>
      </c>
      <c r="B185" s="59" t="str">
        <f>'Indicator Data'!B188</f>
        <v>USA</v>
      </c>
      <c r="C185" s="55">
        <f>ROUND(IF('Indicator Data'!C188=0,0.1,IF(LOG('Indicator Data'!C188)&gt;C$195,10,IF(LOG('Indicator Data'!C188)&lt;C$194,0,10-(C$195-LOG('Indicator Data'!C188))/(C$195-C$194)*10))),1)</f>
        <v>10</v>
      </c>
      <c r="D185" s="55">
        <f>ROUND(IF('Indicator Data'!D188=0,0.1,IF(LOG('Indicator Data'!D188)&gt;D$195,10,IF(LOG('Indicator Data'!D188)&lt;D$194,0,10-(D$195-LOG('Indicator Data'!D188))/(D$195-D$194)*10))),1)</f>
        <v>10</v>
      </c>
      <c r="E185" s="55">
        <f t="shared" si="281"/>
        <v>10</v>
      </c>
      <c r="F185" s="55">
        <f>IF('Indicator Data'!E188="No data",0.1,(ROUND(IF('Indicator Data'!E188=0,0,IF(LOG('Indicator Data'!E188)&gt;F$195,10,IF(LOG('Indicator Data'!E188)&lt;F$194,0,10-(F$195-LOG('Indicator Data'!E188))/(F$195-F$194)*10))),1)))</f>
        <v>9</v>
      </c>
      <c r="G185" s="55">
        <f>ROUND(IF('Indicator Data'!F188=0,0,IF(LOG('Indicator Data'!F188)&gt;G$195,10,IF(LOG('Indicator Data'!F188)&lt;G$194,0,10-(G$195-LOG('Indicator Data'!F188))/(G$195-G$194)*10))),1)</f>
        <v>8.6</v>
      </c>
      <c r="H185" s="55">
        <f>ROUND(IF('Indicator Data'!G188=0,0,IF(LOG('Indicator Data'!G188)&gt;H$195,10,IF(LOG('Indicator Data'!G188)&lt;H$194,0,10-(H$195-LOG('Indicator Data'!G188))/(H$195-H$194)*10))),1)</f>
        <v>10</v>
      </c>
      <c r="I185" s="55">
        <f>ROUND(IF('Indicator Data'!H188=0,0,IF(LOG('Indicator Data'!H188)&gt;I$195,10,IF(LOG('Indicator Data'!H188)&lt;I$194,0,10-(I$195-LOG('Indicator Data'!H188))/(I$195-I$194)*10))),1)</f>
        <v>10</v>
      </c>
      <c r="J185" s="55">
        <f t="shared" si="282"/>
        <v>10</v>
      </c>
      <c r="K185" s="55">
        <f>ROUND(IF('Indicator Data'!I188=0,0,IF(LOG('Indicator Data'!I188)&gt;K$195,10,IF(LOG('Indicator Data'!I188)&lt;K$194,0,10-(K$195-LOG('Indicator Data'!I188))/(K$195-K$194)*10))),1)</f>
        <v>9.5</v>
      </c>
      <c r="L185" s="55">
        <f t="shared" si="283"/>
        <v>9.8000000000000007</v>
      </c>
      <c r="M185" s="55">
        <f>ROUND(IF('Indicator Data'!J188=0,0,IF(LOG('Indicator Data'!J188)&gt;M$195,10,IF(LOG('Indicator Data'!J188)&lt;M$194,0,10-(M$195-LOG('Indicator Data'!J188))/(M$195-M$194)*10))),1)</f>
        <v>0</v>
      </c>
      <c r="N185" s="56">
        <f>'Indicator Data'!C188/'Indicator Data'!$CB188</f>
        <v>3.9042629350658653E-4</v>
      </c>
      <c r="O185" s="56">
        <f>'Indicator Data'!D188/'Indicator Data'!$CB188</f>
        <v>1.7680990961183694E-4</v>
      </c>
      <c r="P185" s="56">
        <f>IF(F185=0.1,"x",'Indicator Data'!E188/'Indicator Data'!$CB188)</f>
        <v>1.2009585312001401E-3</v>
      </c>
      <c r="Q185" s="56">
        <f>'Indicator Data'!F188/'Indicator Data'!$CB188</f>
        <v>4.3006169095473097E-6</v>
      </c>
      <c r="R185" s="56">
        <f>'Indicator Data'!G188/'Indicator Data'!$CB188</f>
        <v>3.2943957544131937E-3</v>
      </c>
      <c r="S185" s="56">
        <f>'Indicator Data'!H188/'Indicator Data'!$CB188</f>
        <v>3.0597847962802077E-4</v>
      </c>
      <c r="T185" s="56">
        <f>'Indicator Data'!I188/'Indicator Data'!$CB188</f>
        <v>1.8186310503803622E-3</v>
      </c>
      <c r="U185" s="56">
        <f>'Indicator Data'!J188/'Indicator Data'!$CB188</f>
        <v>0</v>
      </c>
      <c r="V185" s="55">
        <f t="shared" si="284"/>
        <v>2</v>
      </c>
      <c r="W185" s="55">
        <f t="shared" si="285"/>
        <v>1.8</v>
      </c>
      <c r="X185" s="55">
        <f t="shared" si="286"/>
        <v>1.9</v>
      </c>
      <c r="Y185" s="55">
        <f t="shared" si="287"/>
        <v>0.8</v>
      </c>
      <c r="Z185" s="55">
        <f t="shared" si="288"/>
        <v>7</v>
      </c>
      <c r="AA185" s="55">
        <f t="shared" si="289"/>
        <v>1.8</v>
      </c>
      <c r="AB185" s="55">
        <f t="shared" si="290"/>
        <v>0.6</v>
      </c>
      <c r="AC185" s="55">
        <f t="shared" si="291"/>
        <v>1.2</v>
      </c>
      <c r="AD185" s="55">
        <f t="shared" si="292"/>
        <v>1.8</v>
      </c>
      <c r="AE185" s="55">
        <f t="shared" si="293"/>
        <v>1.5</v>
      </c>
      <c r="AF185" s="55">
        <f t="shared" si="294"/>
        <v>0</v>
      </c>
      <c r="AG185" s="55">
        <f>ROUND(IF('Indicator Data'!K188=0,0,IF('Indicator Data'!K188&gt;AG$195,10,IF('Indicator Data'!K188&lt;AG$194,0,10-(AG$195-'Indicator Data'!K188)/(AG$195-AG$194)*10))),1)</f>
        <v>10</v>
      </c>
      <c r="AH185" s="55">
        <f t="shared" si="295"/>
        <v>6</v>
      </c>
      <c r="AI185" s="55">
        <f t="shared" si="296"/>
        <v>5.9</v>
      </c>
      <c r="AJ185" s="55">
        <f t="shared" si="297"/>
        <v>5.9</v>
      </c>
      <c r="AK185" s="55">
        <f t="shared" si="298"/>
        <v>5.3</v>
      </c>
      <c r="AL185" s="55">
        <f t="shared" si="299"/>
        <v>5.6</v>
      </c>
      <c r="AM185" s="55">
        <f t="shared" si="300"/>
        <v>5.7</v>
      </c>
      <c r="AN185" s="55">
        <f t="shared" si="301"/>
        <v>0</v>
      </c>
      <c r="AO185" s="183">
        <f t="shared" si="302"/>
        <v>7.9</v>
      </c>
      <c r="AP185" s="183">
        <f t="shared" si="255"/>
        <v>6.4</v>
      </c>
      <c r="AQ185" s="183">
        <f t="shared" si="303"/>
        <v>7.9</v>
      </c>
      <c r="AR185" s="183">
        <f t="shared" si="304"/>
        <v>7.6</v>
      </c>
      <c r="AS185" s="55">
        <f t="shared" si="305"/>
        <v>5</v>
      </c>
      <c r="AT185" s="55">
        <f>IF('Indicator Data'!L188="No data","x",IF('Indicator Data'!CC188&lt;1000,"x",ROUND((IF('Indicator Data'!L188&gt;AT$195,10,IF('Indicator Data'!L188&lt;AT$194,0,10-(AT$195-'Indicator Data'!L188)/(AT$195-AT$194)*10))),1)))</f>
        <v>4</v>
      </c>
      <c r="AU185" s="183">
        <f t="shared" si="306"/>
        <v>4.5</v>
      </c>
      <c r="AV185" s="55" t="str">
        <f>IF('Indicator Data'!M188="No data","x",ROUND(IF('Indicator Data'!M188=0,0,IF(LOG('Indicator Data'!M188)&gt;AV$195,10,IF(LOG('Indicator Data'!M188)&lt;AV$194,0,10-(AV$195-LOG('Indicator Data'!M188))/(AV$195-AV$194)*10))),1))</f>
        <v>x</v>
      </c>
      <c r="AW185" s="56" t="str">
        <f>IF(AV185="x","x",'Indicator Data'!M188/'Indicator Data'!$CB188)</f>
        <v>x</v>
      </c>
      <c r="AX185" s="55" t="str">
        <f t="shared" si="256"/>
        <v>x</v>
      </c>
      <c r="AY185" s="55" t="str">
        <f t="shared" si="257"/>
        <v>x</v>
      </c>
      <c r="AZ185" s="55" t="str">
        <f>IF('Indicator Data'!N188="No data","x",ROUND(IF('Indicator Data'!N188=0,0,IF(LOG('Indicator Data'!N188)&gt;AZ$195,10,IF(LOG('Indicator Data'!N188)&lt;AZ$194,0,10-(AZ$195-LOG('Indicator Data'!N188))/(AZ$195-AZ$194)*10))),1))</f>
        <v>x</v>
      </c>
      <c r="BA185" s="56" t="str">
        <f>IF(AZ185="x","x",'Indicator Data'!N188/'Indicator Data'!$CB188)</f>
        <v>x</v>
      </c>
      <c r="BB185" s="55" t="str">
        <f t="shared" si="258"/>
        <v>x</v>
      </c>
      <c r="BC185" s="55" t="str">
        <f t="shared" si="259"/>
        <v>x</v>
      </c>
      <c r="BD185" s="55" t="str">
        <f>IF('Indicator Data'!O188="No data","x",ROUND(IF('Indicator Data'!O188=0,0,IF(LOG('Indicator Data'!O188)&gt;BD$195,10,IF(LOG('Indicator Data'!O188)&lt;BD$194,0,10-(BD$195-LOG('Indicator Data'!O188))/(BD$195-BD$194)*10))),1))</f>
        <v>x</v>
      </c>
      <c r="BE185" s="56" t="str">
        <f>IF(BD185="x","x",'Indicator Data'!O188/'Indicator Data'!$CB188)</f>
        <v>x</v>
      </c>
      <c r="BF185" s="55" t="str">
        <f t="shared" si="260"/>
        <v>x</v>
      </c>
      <c r="BG185" s="55" t="str">
        <f t="shared" si="261"/>
        <v>x</v>
      </c>
      <c r="BH185" s="55" t="str">
        <f>IF('Indicator Data'!P188="No data","x",ROUND(IF('Indicator Data'!P188=0,0,IF(LOG('Indicator Data'!P188)&gt;BH$195,10,IF(LOG('Indicator Data'!P188)&lt;BH$194,0,10-(BH$195-LOG('Indicator Data'!P188))/(BH$195-BH$194)*10))),1))</f>
        <v>x</v>
      </c>
      <c r="BI185" s="56" t="str">
        <f>IF(BH185="x","x",'Indicator Data'!P188/'Indicator Data'!$CB188)</f>
        <v>x</v>
      </c>
      <c r="BJ185" s="55" t="str">
        <f t="shared" si="262"/>
        <v>x</v>
      </c>
      <c r="BK185" s="55" t="str">
        <f t="shared" si="263"/>
        <v>x</v>
      </c>
      <c r="BL185" s="55" t="str">
        <f t="shared" si="264"/>
        <v>x</v>
      </c>
      <c r="BM185" s="55">
        <f>ROUND(IF('Indicator Data'!Q188=0,0,IF(LOG('Indicator Data'!Q188)&gt;BM$195,10,IF(LOG('Indicator Data'!Q188)&lt;BM$194,0,10-(BM$195-LOG('Indicator Data'!Q188))/(BM$195-BM$194)*10))),1)</f>
        <v>0</v>
      </c>
      <c r="BN185" s="55">
        <f>ROUND(IF('Indicator Data'!R188=0,0,IF(LOG('Indicator Data'!R188)&gt;BN$195,10,IF(LOG('Indicator Data'!R188)&lt;BN$194,0,10-(BN$195-LOG('Indicator Data'!R188))/(BN$195-BN$194)*10))),1)</f>
        <v>0</v>
      </c>
      <c r="BO185" s="55">
        <f t="shared" si="265"/>
        <v>0</v>
      </c>
      <c r="BP185" s="56">
        <f>'Indicator Data'!Q188/'Indicator Data'!$CB188</f>
        <v>0</v>
      </c>
      <c r="BQ185" s="56">
        <f>'Indicator Data'!R188/'Indicator Data'!$CB188</f>
        <v>0</v>
      </c>
      <c r="BR185" s="55">
        <f t="shared" si="307"/>
        <v>0</v>
      </c>
      <c r="BS185" s="55">
        <f t="shared" si="308"/>
        <v>0</v>
      </c>
      <c r="BT185" s="55">
        <f t="shared" si="242"/>
        <v>0</v>
      </c>
      <c r="BU185" s="55">
        <f t="shared" si="266"/>
        <v>0</v>
      </c>
      <c r="BV185" s="55">
        <f>ROUND(IF('Indicator Data'!S188=0,0,IF(LOG('Indicator Data'!S188)&gt;BV$195,10,IF(LOG('Indicator Data'!S188)&lt;BV$194,0,10-(BV$195-LOG('Indicator Data'!S188))/(BV$195-BV$194)*10))),1)</f>
        <v>0</v>
      </c>
      <c r="BW185" s="55">
        <f>ROUND(IF('Indicator Data'!T188=0,0,IF(LOG('Indicator Data'!T188)&gt;BW$195,10,IF(LOG('Indicator Data'!T188)&lt;BW$194,0,10-(BW$195-LOG('Indicator Data'!T188))/(BW$195-BW$194)*10))),1)</f>
        <v>0</v>
      </c>
      <c r="BX185" s="55">
        <f t="shared" si="267"/>
        <v>0</v>
      </c>
      <c r="BY185" s="56">
        <f>'Indicator Data'!S188/'Indicator Data'!$CB188</f>
        <v>0</v>
      </c>
      <c r="BZ185" s="56">
        <f>'Indicator Data'!T188/'Indicator Data'!$CB188</f>
        <v>0</v>
      </c>
      <c r="CA185" s="55">
        <f t="shared" si="309"/>
        <v>0</v>
      </c>
      <c r="CB185" s="55">
        <f t="shared" si="310"/>
        <v>0</v>
      </c>
      <c r="CC185" s="55">
        <f t="shared" si="268"/>
        <v>0</v>
      </c>
      <c r="CD185" s="55">
        <f t="shared" si="269"/>
        <v>0</v>
      </c>
      <c r="CE185" s="55">
        <f t="shared" si="270"/>
        <v>0</v>
      </c>
      <c r="CF185" s="55">
        <f>ROUND(IF('Indicator Data'!U188=0,0,IF(LOG('Indicator Data'!U188)&gt;CF$195,10,IF(LOG('Indicator Data'!U188)&lt;CF$194,0,10-(CF$195-LOG('Indicator Data'!U188))/(CF$195-CF$194)*10))),1)</f>
        <v>9.6</v>
      </c>
      <c r="CG185" s="56">
        <f>'Indicator Data'!U188/'Indicator Data'!$CB188</f>
        <v>0.16321460715732239</v>
      </c>
      <c r="CH185" s="55">
        <f t="shared" si="311"/>
        <v>1.8</v>
      </c>
      <c r="CI185" s="55">
        <f t="shared" si="271"/>
        <v>7.4</v>
      </c>
      <c r="CJ185" s="55">
        <f>ROUND(IF('Indicator Data'!V188=0,0,IF(LOG('Indicator Data'!V188)&gt;CJ$195,10,IF(LOG('Indicator Data'!V188)&lt;CJ$194,0,10-(CJ$195-LOG('Indicator Data'!V188))/(CJ$195-CJ$194)*10))),1)</f>
        <v>10</v>
      </c>
      <c r="CK185" s="56">
        <f>IF('Indicator Data'!V188/'Indicator Data'!$CB188&gt;1,1,'Indicator Data'!V188/'Indicator Data'!$CB188)</f>
        <v>0.52064462893364283</v>
      </c>
      <c r="CL185" s="55">
        <f t="shared" si="312"/>
        <v>5.2</v>
      </c>
      <c r="CM185" s="55">
        <f t="shared" si="272"/>
        <v>8.5</v>
      </c>
      <c r="CN185" s="55">
        <f>ROUND(IF('Indicator Data'!W188=0,0,IF(LOG('Indicator Data'!W188)&gt;CN$195,10,IF(LOG('Indicator Data'!W188)&lt;CN$194,0,10-(CN$195-LOG('Indicator Data'!W188))/(CN$195-CN$194)*10))),1)</f>
        <v>9.3000000000000007</v>
      </c>
      <c r="CO185" s="56">
        <f>'Indicator Data'!W188/'Indicator Data'!$CB188</f>
        <v>0.10865171208729506</v>
      </c>
      <c r="CP185" s="55">
        <f t="shared" si="313"/>
        <v>1.1000000000000001</v>
      </c>
      <c r="CQ185" s="55">
        <f t="shared" si="273"/>
        <v>6.9</v>
      </c>
      <c r="CR185" s="55">
        <f t="shared" si="314"/>
        <v>6.5</v>
      </c>
      <c r="CS185" s="55">
        <f>IF('Indicator Data'!BR188="No data","x",ROUND(IF('Indicator Data'!BR188&gt;CS$195,0,IF('Indicator Data'!BR188&lt;CS$194,10,(CS$195-'Indicator Data'!BR188)/(CS$195-CS$194)*10)),1))</f>
        <v>0</v>
      </c>
      <c r="CT185" s="55">
        <f>IF('Indicator Data'!BS188="No data","x",ROUND(IF('Indicator Data'!BS188&gt;CT$195,0,IF('Indicator Data'!BS188&lt;CT$194,10,(CT$195-'Indicator Data'!BS188)/(CT$195-CT$194)*10)),1))</f>
        <v>0.1</v>
      </c>
      <c r="CU185" s="55" t="str">
        <f>IF('Indicator Data'!AC188="No data","x",ROUND(IF('Indicator Data'!AC188&gt;CU$195,0,IF('Indicator Data'!AC188&lt;CU$194,10,(CU$195-'Indicator Data'!AC188)/(CU$195-CU$194)*10)),1))</f>
        <v>x</v>
      </c>
      <c r="CV185" s="55">
        <f t="shared" si="315"/>
        <v>0.1</v>
      </c>
      <c r="CW185" s="55">
        <f>IF('Indicator Data'!X188="No data","x",ROUND(IF(LOG('Indicator Data'!X188)&gt;CW$195,10,IF(LOG('Indicator Data'!X188)&lt;CW$194,0,10-(CW$195-LOG('Indicator Data'!X188))/(CW$195-CW$194)*10)),1))</f>
        <v>5.2</v>
      </c>
      <c r="CX185" s="55">
        <f>IF('Indicator Data'!Y188="No data","x",ROUND(IF('Indicator Data'!Y188&gt;CX$195,10,IF('Indicator Data'!Y188&lt;CX$194,0,10-(CX$195-'Indicator Data'!Y188)/(CX$195-CX$194)*10)),1))</f>
        <v>1.7</v>
      </c>
      <c r="CY185" s="55">
        <f>IF('Indicator Data'!Z188="No data","x",ROUND(IF('Indicator Data'!Z188&gt;CY$195,10,IF('Indicator Data'!Z188&lt;CY$194,0,10-(CY$195-'Indicator Data'!Z188)/(CY$195-CY$194)*10)),1))</f>
        <v>8.1999999999999993</v>
      </c>
      <c r="CZ185" s="55">
        <f>IF('Indicator Data'!AA188="No data","x",ROUND(IF('Indicator Data'!AA188&gt;CZ$195,10,IF('Indicator Data'!AA188&lt;CZ$194,0,10-(CZ$195-'Indicator Data'!AA188)/(CZ$195-CZ$194)*10)),1))</f>
        <v>1.4</v>
      </c>
      <c r="DA185" s="55">
        <f t="shared" si="274"/>
        <v>4.0999999999999996</v>
      </c>
      <c r="DB185" s="55">
        <f t="shared" si="275"/>
        <v>2.8</v>
      </c>
      <c r="DC185" s="55" t="str">
        <f>IF('Indicator Data'!AF188="No data","x",ROUND(IF('Indicator Data'!AF188&gt;DC$195,10,IF('Indicator Data'!AF188&lt;DC$194,0,10-(DC$195-'Indicator Data'!AF188)/(DC$195-DC$194)*10)),1))</f>
        <v>x</v>
      </c>
      <c r="DD185" s="55">
        <f>IF('Indicator Data'!AG188="No data","x",ROUND(IF('Indicator Data'!AG188&gt;DD$195,10,IF('Indicator Data'!AG188&lt;DD$194,0,10-(DD$195-'Indicator Data'!AG188)/(DD$195-DD$194)*10)),1))</f>
        <v>0.6</v>
      </c>
      <c r="DE185" s="55">
        <f t="shared" si="276"/>
        <v>3.4</v>
      </c>
      <c r="DF185" s="55">
        <f>IF('Indicator Data'!AB188="No data","x",ROUND(IF('Indicator Data'!AB188&gt;DF$195,10,IF('Indicator Data'!AB188&lt;DF$194,0,10-(DF$195-'Indicator Data'!AB188)/(DF$195-DF$194)*10)),1))</f>
        <v>0</v>
      </c>
      <c r="DG185" s="55">
        <f t="shared" si="277"/>
        <v>0</v>
      </c>
      <c r="DH185" s="184">
        <f>IF('Indicator Data'!AD188="No data","x",'Indicator Data'!AD188/'Indicator Data'!$CA188)</f>
        <v>5.4774602422901256E-4</v>
      </c>
      <c r="DI185" s="55">
        <f t="shared" si="278"/>
        <v>4.5</v>
      </c>
      <c r="DJ185" s="55">
        <f>IF('Indicator Data'!AE188="No data","x",ROUND(IF('Indicator Data'!AE188&gt;DJ$195,0,IF('Indicator Data'!AE188&lt;DJ$194,10,(DJ$195-'Indicator Data'!AE188)/(DJ$195-DJ$194)*10)),1))</f>
        <v>0</v>
      </c>
      <c r="DK185" s="55">
        <f t="shared" si="279"/>
        <v>2.2999999999999998</v>
      </c>
      <c r="DL185" s="55">
        <f t="shared" si="280"/>
        <v>1.9</v>
      </c>
      <c r="DM185" s="57">
        <f t="shared" si="316"/>
        <v>4</v>
      </c>
      <c r="DN185" s="58">
        <f t="shared" si="317"/>
        <v>6.6</v>
      </c>
      <c r="DO185" s="55">
        <f>ROUND(IF('Indicator Data'!AH188=0,0,IF('Indicator Data'!AH188&gt;DO$195,10,IF('Indicator Data'!AH188&lt;DO$194,0,10-(DO$195-'Indicator Data'!AH188)/(DO$195-DO$194)*10))),1)</f>
        <v>9.3000000000000007</v>
      </c>
      <c r="DP185" s="55">
        <f>ROUND(IF('Indicator Data'!AI188=0,0,IF(LOG('Indicator Data'!AI188)&gt;LOG(DP$195),10,IF(LOG('Indicator Data'!AI188)&lt;LOG(DP$194),0,10-(LOG(DP$195)-LOG('Indicator Data'!AI188))/(LOG(DP$195)-LOG(DP$194))*10))),1)</f>
        <v>9.8000000000000007</v>
      </c>
      <c r="DQ185" s="57">
        <f t="shared" si="318"/>
        <v>9.6</v>
      </c>
      <c r="DR185" s="55">
        <f>'Indicator Data'!AJ188</f>
        <v>0</v>
      </c>
      <c r="DS185" s="55">
        <f>'Indicator Data'!AK188</f>
        <v>0</v>
      </c>
      <c r="DT185" s="57">
        <f t="shared" si="319"/>
        <v>0</v>
      </c>
      <c r="DU185" s="58">
        <f t="shared" si="320"/>
        <v>6.7</v>
      </c>
      <c r="DV185" s="15"/>
      <c r="DW185" s="103"/>
      <c r="DX185" s="4"/>
    </row>
    <row r="186" spans="1:128" x14ac:dyDescent="0.25">
      <c r="A186" s="122" t="str">
        <f>'Indicator Data'!A189</f>
        <v>Uruguay</v>
      </c>
      <c r="B186" s="59" t="str">
        <f>'Indicator Data'!B189</f>
        <v>URY</v>
      </c>
      <c r="C186" s="55">
        <f>ROUND(IF('Indicator Data'!C189=0,0.1,IF(LOG('Indicator Data'!C189)&gt;C$195,10,IF(LOG('Indicator Data'!C189)&lt;C$194,0,10-(C$195-LOG('Indicator Data'!C189))/(C$195-C$194)*10))),1)</f>
        <v>1.1000000000000001</v>
      </c>
      <c r="D186" s="55">
        <f>ROUND(IF('Indicator Data'!D189=0,0.1,IF(LOG('Indicator Data'!D189)&gt;D$195,10,IF(LOG('Indicator Data'!D189)&lt;D$194,0,10-(D$195-LOG('Indicator Data'!D189))/(D$195-D$194)*10))),1)</f>
        <v>0.1</v>
      </c>
      <c r="E186" s="55">
        <f t="shared" si="281"/>
        <v>0.6</v>
      </c>
      <c r="F186" s="55">
        <f>IF('Indicator Data'!E189="No data",0.1,(ROUND(IF('Indicator Data'!E189=0,0,IF(LOG('Indicator Data'!E189)&gt;F$195,10,IF(LOG('Indicator Data'!E189)&lt;F$194,0,10-(F$195-LOG('Indicator Data'!E189))/(F$195-F$194)*10))),1)))</f>
        <v>5.2</v>
      </c>
      <c r="G186" s="55">
        <f>ROUND(IF('Indicator Data'!F189=0,0,IF(LOG('Indicator Data'!F189)&gt;G$195,10,IF(LOG('Indicator Data'!F189)&lt;G$194,0,10-(G$195-LOG('Indicator Data'!F189))/(G$195-G$194)*10))),1)</f>
        <v>0</v>
      </c>
      <c r="H186" s="55">
        <f>ROUND(IF('Indicator Data'!G189=0,0,IF(LOG('Indicator Data'!G189)&gt;H$195,10,IF(LOG('Indicator Data'!G189)&lt;H$194,0,10-(H$195-LOG('Indicator Data'!G189))/(H$195-H$194)*10))),1)</f>
        <v>0</v>
      </c>
      <c r="I186" s="55">
        <f>ROUND(IF('Indicator Data'!H189=0,0,IF(LOG('Indicator Data'!H189)&gt;I$195,10,IF(LOG('Indicator Data'!H189)&lt;I$194,0,10-(I$195-LOG('Indicator Data'!H189))/(I$195-I$194)*10))),1)</f>
        <v>0</v>
      </c>
      <c r="J186" s="55">
        <f t="shared" si="282"/>
        <v>0</v>
      </c>
      <c r="K186" s="55">
        <f>ROUND(IF('Indicator Data'!I189=0,0,IF(LOG('Indicator Data'!I189)&gt;K$195,10,IF(LOG('Indicator Data'!I189)&lt;K$194,0,10-(K$195-LOG('Indicator Data'!I189))/(K$195-K$194)*10))),1)</f>
        <v>0</v>
      </c>
      <c r="L186" s="55">
        <f t="shared" si="283"/>
        <v>0</v>
      </c>
      <c r="M186" s="55">
        <f>ROUND(IF('Indicator Data'!J189=0,0,IF(LOG('Indicator Data'!J189)&gt;M$195,10,IF(LOG('Indicator Data'!J189)&lt;M$194,0,10-(M$195-LOG('Indicator Data'!J189))/(M$195-M$194)*10))),1)</f>
        <v>3.8</v>
      </c>
      <c r="N186" s="56">
        <f>'Indicator Data'!C189/'Indicator Data'!$CB189</f>
        <v>8.2192113295226735E-6</v>
      </c>
      <c r="O186" s="56">
        <f>'Indicator Data'!D189/'Indicator Data'!$CB189</f>
        <v>0</v>
      </c>
      <c r="P186" s="56">
        <f>IF(F186=0.1,"x",'Indicator Data'!E189/'Indicator Data'!$CB189)</f>
        <v>3.5678252087233491E-3</v>
      </c>
      <c r="Q186" s="56">
        <f>'Indicator Data'!F189/'Indicator Data'!$CB189</f>
        <v>0</v>
      </c>
      <c r="R186" s="56">
        <f>'Indicator Data'!G189/'Indicator Data'!$CB189</f>
        <v>0</v>
      </c>
      <c r="S186" s="56">
        <f>'Indicator Data'!H189/'Indicator Data'!$CB189</f>
        <v>0</v>
      </c>
      <c r="T186" s="56">
        <f>'Indicator Data'!I189/'Indicator Data'!$CB189</f>
        <v>0</v>
      </c>
      <c r="U186" s="56">
        <f>'Indicator Data'!J189/'Indicator Data'!$CB189</f>
        <v>9.2743249064328531E-5</v>
      </c>
      <c r="V186" s="55">
        <f t="shared" si="284"/>
        <v>0</v>
      </c>
      <c r="W186" s="55">
        <f t="shared" si="285"/>
        <v>0</v>
      </c>
      <c r="X186" s="55">
        <f t="shared" si="286"/>
        <v>0</v>
      </c>
      <c r="Y186" s="55">
        <f t="shared" si="287"/>
        <v>2.4</v>
      </c>
      <c r="Z186" s="55">
        <f t="shared" si="288"/>
        <v>0</v>
      </c>
      <c r="AA186" s="55">
        <f t="shared" si="289"/>
        <v>0</v>
      </c>
      <c r="AB186" s="55">
        <f t="shared" si="290"/>
        <v>0</v>
      </c>
      <c r="AC186" s="55">
        <f t="shared" si="291"/>
        <v>0</v>
      </c>
      <c r="AD186" s="55">
        <f t="shared" si="292"/>
        <v>0</v>
      </c>
      <c r="AE186" s="55">
        <f t="shared" si="293"/>
        <v>0</v>
      </c>
      <c r="AF186" s="55">
        <f t="shared" si="294"/>
        <v>0</v>
      </c>
      <c r="AG186" s="55">
        <f>ROUND(IF('Indicator Data'!K189=0,0,IF('Indicator Data'!K189&gt;AG$195,10,IF('Indicator Data'!K189&lt;AG$194,0,10-(AG$195-'Indicator Data'!K189)/(AG$195-AG$194)*10))),1)</f>
        <v>1.9</v>
      </c>
      <c r="AH186" s="55">
        <f t="shared" si="295"/>
        <v>0.6</v>
      </c>
      <c r="AI186" s="55">
        <f t="shared" si="296"/>
        <v>0.1</v>
      </c>
      <c r="AJ186" s="55">
        <f t="shared" si="297"/>
        <v>0</v>
      </c>
      <c r="AK186" s="55">
        <f t="shared" si="298"/>
        <v>0</v>
      </c>
      <c r="AL186" s="55">
        <f t="shared" si="299"/>
        <v>0</v>
      </c>
      <c r="AM186" s="55">
        <f t="shared" si="300"/>
        <v>0</v>
      </c>
      <c r="AN186" s="55">
        <f t="shared" si="301"/>
        <v>2.1</v>
      </c>
      <c r="AO186" s="183">
        <f t="shared" si="302"/>
        <v>0.3</v>
      </c>
      <c r="AP186" s="183">
        <f t="shared" si="255"/>
        <v>3.9</v>
      </c>
      <c r="AQ186" s="183">
        <f t="shared" si="303"/>
        <v>0</v>
      </c>
      <c r="AR186" s="183">
        <f t="shared" si="304"/>
        <v>0</v>
      </c>
      <c r="AS186" s="55">
        <f t="shared" si="305"/>
        <v>2</v>
      </c>
      <c r="AT186" s="55">
        <f>IF('Indicator Data'!L189="No data","x",IF('Indicator Data'!CC189&lt;1000,"x",ROUND((IF('Indicator Data'!L189&gt;AT$195,10,IF('Indicator Data'!L189&lt;AT$194,0,10-(AT$195-'Indicator Data'!L189)/(AT$195-AT$194)*10))),1)))</f>
        <v>3</v>
      </c>
      <c r="AU186" s="183">
        <f t="shared" si="306"/>
        <v>2.5</v>
      </c>
      <c r="AV186" s="55" t="str">
        <f>IF('Indicator Data'!M189="No data","x",ROUND(IF('Indicator Data'!M189=0,0,IF(LOG('Indicator Data'!M189)&gt;AV$195,10,IF(LOG('Indicator Data'!M189)&lt;AV$194,0,10-(AV$195-LOG('Indicator Data'!M189))/(AV$195-AV$194)*10))),1))</f>
        <v>x</v>
      </c>
      <c r="AW186" s="56" t="str">
        <f>IF(AV186="x","x",'Indicator Data'!M189/'Indicator Data'!$CB189)</f>
        <v>x</v>
      </c>
      <c r="AX186" s="55" t="str">
        <f t="shared" si="256"/>
        <v>x</v>
      </c>
      <c r="AY186" s="55" t="str">
        <f t="shared" si="257"/>
        <v>x</v>
      </c>
      <c r="AZ186" s="55" t="str">
        <f>IF('Indicator Data'!N189="No data","x",ROUND(IF('Indicator Data'!N189=0,0,IF(LOG('Indicator Data'!N189)&gt;AZ$195,10,IF(LOG('Indicator Data'!N189)&lt;AZ$194,0,10-(AZ$195-LOG('Indicator Data'!N189))/(AZ$195-AZ$194)*10))),1))</f>
        <v>x</v>
      </c>
      <c r="BA186" s="56" t="str">
        <f>IF(AZ186="x","x",'Indicator Data'!N189/'Indicator Data'!$CB189)</f>
        <v>x</v>
      </c>
      <c r="BB186" s="55" t="str">
        <f t="shared" si="258"/>
        <v>x</v>
      </c>
      <c r="BC186" s="55" t="str">
        <f t="shared" si="259"/>
        <v>x</v>
      </c>
      <c r="BD186" s="55" t="str">
        <f>IF('Indicator Data'!O189="No data","x",ROUND(IF('Indicator Data'!O189=0,0,IF(LOG('Indicator Data'!O189)&gt;BD$195,10,IF(LOG('Indicator Data'!O189)&lt;BD$194,0,10-(BD$195-LOG('Indicator Data'!O189))/(BD$195-BD$194)*10))),1))</f>
        <v>x</v>
      </c>
      <c r="BE186" s="56" t="str">
        <f>IF(BD186="x","x",'Indicator Data'!O189/'Indicator Data'!$CB189)</f>
        <v>x</v>
      </c>
      <c r="BF186" s="55" t="str">
        <f t="shared" si="260"/>
        <v>x</v>
      </c>
      <c r="BG186" s="55" t="str">
        <f t="shared" si="261"/>
        <v>x</v>
      </c>
      <c r="BH186" s="55" t="str">
        <f>IF('Indicator Data'!P189="No data","x",ROUND(IF('Indicator Data'!P189=0,0,IF(LOG('Indicator Data'!P189)&gt;BH$195,10,IF(LOG('Indicator Data'!P189)&lt;BH$194,0,10-(BH$195-LOG('Indicator Data'!P189))/(BH$195-BH$194)*10))),1))</f>
        <v>x</v>
      </c>
      <c r="BI186" s="56" t="str">
        <f>IF(BH186="x","x",'Indicator Data'!P189/'Indicator Data'!$CB189)</f>
        <v>x</v>
      </c>
      <c r="BJ186" s="55" t="str">
        <f t="shared" si="262"/>
        <v>x</v>
      </c>
      <c r="BK186" s="55" t="str">
        <f t="shared" si="263"/>
        <v>x</v>
      </c>
      <c r="BL186" s="55" t="str">
        <f t="shared" si="264"/>
        <v>x</v>
      </c>
      <c r="BM186" s="55">
        <f>ROUND(IF('Indicator Data'!Q189=0,0,IF(LOG('Indicator Data'!Q189)&gt;BM$195,10,IF(LOG('Indicator Data'!Q189)&lt;BM$194,0,10-(BM$195-LOG('Indicator Data'!Q189))/(BM$195-BM$194)*10))),1)</f>
        <v>0</v>
      </c>
      <c r="BN186" s="55">
        <f>ROUND(IF('Indicator Data'!R189=0,0,IF(LOG('Indicator Data'!R189)&gt;BN$195,10,IF(LOG('Indicator Data'!R189)&lt;BN$194,0,10-(BN$195-LOG('Indicator Data'!R189))/(BN$195-BN$194)*10))),1)</f>
        <v>0</v>
      </c>
      <c r="BO186" s="55">
        <f t="shared" si="265"/>
        <v>0</v>
      </c>
      <c r="BP186" s="56">
        <f>'Indicator Data'!Q189/'Indicator Data'!$CB189</f>
        <v>0</v>
      </c>
      <c r="BQ186" s="56">
        <f>'Indicator Data'!R189/'Indicator Data'!$CB189</f>
        <v>0</v>
      </c>
      <c r="BR186" s="55">
        <f t="shared" si="307"/>
        <v>0</v>
      </c>
      <c r="BS186" s="55">
        <f t="shared" si="308"/>
        <v>0</v>
      </c>
      <c r="BT186" s="55">
        <f t="shared" si="242"/>
        <v>0</v>
      </c>
      <c r="BU186" s="55">
        <f t="shared" si="266"/>
        <v>0</v>
      </c>
      <c r="BV186" s="55">
        <f>ROUND(IF('Indicator Data'!S189=0,0,IF(LOG('Indicator Data'!S189)&gt;BV$195,10,IF(LOG('Indicator Data'!S189)&lt;BV$194,0,10-(BV$195-LOG('Indicator Data'!S189))/(BV$195-BV$194)*10))),1)</f>
        <v>0</v>
      </c>
      <c r="BW186" s="55">
        <f>ROUND(IF('Indicator Data'!T189=0,0,IF(LOG('Indicator Data'!T189)&gt;BW$195,10,IF(LOG('Indicator Data'!T189)&lt;BW$194,0,10-(BW$195-LOG('Indicator Data'!T189))/(BW$195-BW$194)*10))),1)</f>
        <v>0</v>
      </c>
      <c r="BX186" s="55">
        <f t="shared" si="267"/>
        <v>0</v>
      </c>
      <c r="BY186" s="56">
        <f>'Indicator Data'!S189/'Indicator Data'!$CB189</f>
        <v>0</v>
      </c>
      <c r="BZ186" s="56">
        <f>'Indicator Data'!T189/'Indicator Data'!$CB189</f>
        <v>0</v>
      </c>
      <c r="CA186" s="55">
        <f t="shared" si="309"/>
        <v>0</v>
      </c>
      <c r="CB186" s="55">
        <f t="shared" si="310"/>
        <v>0</v>
      </c>
      <c r="CC186" s="55">
        <f t="shared" si="268"/>
        <v>0</v>
      </c>
      <c r="CD186" s="55">
        <f t="shared" si="269"/>
        <v>0</v>
      </c>
      <c r="CE186" s="55">
        <f t="shared" si="270"/>
        <v>0</v>
      </c>
      <c r="CF186" s="55">
        <f>ROUND(IF('Indicator Data'!U189=0,0,IF(LOG('Indicator Data'!U189)&gt;CF$195,10,IF(LOG('Indicator Data'!U189)&lt;CF$194,0,10-(CF$195-LOG('Indicator Data'!U189))/(CF$195-CF$194)*10))),1)</f>
        <v>5.8</v>
      </c>
      <c r="CG186" s="56">
        <f>'Indicator Data'!U189/'Indicator Data'!$CB189</f>
        <v>3.2232070440539183E-2</v>
      </c>
      <c r="CH186" s="55">
        <f t="shared" si="311"/>
        <v>0.4</v>
      </c>
      <c r="CI186" s="55">
        <f t="shared" si="271"/>
        <v>3.6</v>
      </c>
      <c r="CJ186" s="55">
        <f>ROUND(IF('Indicator Data'!V189=0,0,IF(LOG('Indicator Data'!V189)&gt;CJ$195,10,IF(LOG('Indicator Data'!V189)&lt;CJ$194,0,10-(CJ$195-LOG('Indicator Data'!V189))/(CJ$195-CJ$194)*10))),1)</f>
        <v>7.7</v>
      </c>
      <c r="CK186" s="56">
        <f>IF('Indicator Data'!V189/'Indicator Data'!$CB189&gt;1,1,'Indicator Data'!V189/'Indicator Data'!$CB189)</f>
        <v>0.69789164694219974</v>
      </c>
      <c r="CL186" s="55">
        <f t="shared" si="312"/>
        <v>7</v>
      </c>
      <c r="CM186" s="55">
        <f t="shared" si="272"/>
        <v>7.4</v>
      </c>
      <c r="CN186" s="55">
        <f>ROUND(IF('Indicator Data'!W189=0,0,IF(LOG('Indicator Data'!W189)&gt;CN$195,10,IF(LOG('Indicator Data'!W189)&lt;CN$194,0,10-(CN$195-LOG('Indicator Data'!W189))/(CN$195-CN$194)*10))),1)</f>
        <v>6</v>
      </c>
      <c r="CO186" s="56">
        <f>'Indicator Data'!W189/'Indicator Data'!$CB189</f>
        <v>4.9884322411114491E-2</v>
      </c>
      <c r="CP186" s="55">
        <f t="shared" si="313"/>
        <v>0.5</v>
      </c>
      <c r="CQ186" s="55">
        <f t="shared" si="273"/>
        <v>3.7</v>
      </c>
      <c r="CR186" s="55">
        <f t="shared" si="314"/>
        <v>4.2</v>
      </c>
      <c r="CS186" s="55">
        <f>IF('Indicator Data'!BR189="No data","x",ROUND(IF('Indicator Data'!BR189&gt;CS$195,0,IF('Indicator Data'!BR189&lt;CS$194,10,(CS$195-'Indicator Data'!BR189)/(CS$195-CS$194)*10)),1))</f>
        <v>0.4</v>
      </c>
      <c r="CT186" s="55">
        <f>IF('Indicator Data'!BS189="No data","x",ROUND(IF('Indicator Data'!BS189&gt;CT$195,0,IF('Indicator Data'!BS189&lt;CT$194,10,(CT$195-'Indicator Data'!BS189)/(CT$195-CT$194)*10)),1))</f>
        <v>0.1</v>
      </c>
      <c r="CU186" s="55" t="str">
        <f>IF('Indicator Data'!AC189="No data","x",ROUND(IF('Indicator Data'!AC189&gt;CU$195,0,IF('Indicator Data'!AC189&lt;CU$194,10,(CU$195-'Indicator Data'!AC189)/(CU$195-CU$194)*10)),1))</f>
        <v>x</v>
      </c>
      <c r="CV186" s="55">
        <f t="shared" si="315"/>
        <v>0.3</v>
      </c>
      <c r="CW186" s="55">
        <f>IF('Indicator Data'!X189="No data","x",ROUND(IF(LOG('Indicator Data'!X189)&gt;CW$195,10,IF(LOG('Indicator Data'!X189)&lt;CW$194,0,10-(CW$195-LOG('Indicator Data'!X189))/(CW$195-CW$194)*10)),1))</f>
        <v>4.3</v>
      </c>
      <c r="CX186" s="55">
        <f>IF('Indicator Data'!Y189="No data","x",ROUND(IF('Indicator Data'!Y189&gt;CX$195,10,IF('Indicator Data'!Y189&lt;CX$194,0,10-(CX$195-'Indicator Data'!Y189)/(CX$195-CX$194)*10)),1))</f>
        <v>0.9</v>
      </c>
      <c r="CY186" s="55">
        <f>IF('Indicator Data'!Z189="No data","x",ROUND(IF('Indicator Data'!Z189&gt;CY$195,10,IF('Indicator Data'!Z189&lt;CY$194,0,10-(CY$195-'Indicator Data'!Z189)/(CY$195-CY$194)*10)),1))</f>
        <v>9.5</v>
      </c>
      <c r="CZ186" s="55">
        <f>IF('Indicator Data'!AA189="No data","x",ROUND(IF('Indicator Data'!AA189&gt;CZ$195,10,IF('Indicator Data'!AA189&lt;CZ$194,0,10-(CZ$195-'Indicator Data'!AA189)/(CZ$195-CZ$194)*10)),1))</f>
        <v>2</v>
      </c>
      <c r="DA186" s="55">
        <f t="shared" si="274"/>
        <v>4.2</v>
      </c>
      <c r="DB186" s="55">
        <f t="shared" si="275"/>
        <v>2.9</v>
      </c>
      <c r="DC186" s="55" t="str">
        <f>IF('Indicator Data'!AF189="No data","x",ROUND(IF('Indicator Data'!AF189&gt;DC$195,10,IF('Indicator Data'!AF189&lt;DC$194,0,10-(DC$195-'Indicator Data'!AF189)/(DC$195-DC$194)*10)),1))</f>
        <v>x</v>
      </c>
      <c r="DD186" s="55">
        <f>IF('Indicator Data'!AG189="No data","x",ROUND(IF('Indicator Data'!AG189&gt;DD$195,10,IF('Indicator Data'!AG189&lt;DD$194,0,10-(DD$195-'Indicator Data'!AG189)/(DD$195-DD$194)*10)),1))</f>
        <v>1.2</v>
      </c>
      <c r="DE186" s="55">
        <f t="shared" si="276"/>
        <v>3.6</v>
      </c>
      <c r="DF186" s="55">
        <f>IF('Indicator Data'!AB189="No data","x",ROUND(IF('Indicator Data'!AB189&gt;DF$195,10,IF('Indicator Data'!AB189&lt;DF$194,0,10-(DF$195-'Indicator Data'!AB189)/(DF$195-DF$194)*10)),1))</f>
        <v>0.1</v>
      </c>
      <c r="DG186" s="55">
        <f t="shared" si="277"/>
        <v>0.2</v>
      </c>
      <c r="DH186" s="184">
        <f>IF('Indicator Data'!AD189="No data","x",'Indicator Data'!AD189/'Indicator Data'!$CA189)</f>
        <v>1.2589077545308979E-3</v>
      </c>
      <c r="DI186" s="55">
        <f t="shared" si="278"/>
        <v>0</v>
      </c>
      <c r="DJ186" s="55">
        <f>IF('Indicator Data'!AE189="No data","x",ROUND(IF('Indicator Data'!AE189&gt;DJ$195,0,IF('Indicator Data'!AE189&lt;DJ$194,10,(DJ$195-'Indicator Data'!AE189)/(DJ$195-DJ$194)*10)),1))</f>
        <v>2</v>
      </c>
      <c r="DK186" s="55">
        <f t="shared" si="279"/>
        <v>1</v>
      </c>
      <c r="DL186" s="55">
        <f t="shared" si="280"/>
        <v>1.6</v>
      </c>
      <c r="DM186" s="57">
        <f t="shared" si="316"/>
        <v>3</v>
      </c>
      <c r="DN186" s="58">
        <f t="shared" si="317"/>
        <v>1.8</v>
      </c>
      <c r="DO186" s="55">
        <f>ROUND(IF('Indicator Data'!AH189=0,0,IF('Indicator Data'!AH189&gt;DO$195,10,IF('Indicator Data'!AH189&lt;DO$194,0,10-(DO$195-'Indicator Data'!AH189)/(DO$195-DO$194)*10))),1)</f>
        <v>0.1</v>
      </c>
      <c r="DP186" s="55">
        <f>ROUND(IF('Indicator Data'!AI189=0,0,IF(LOG('Indicator Data'!AI189)&gt;LOG(DP$195),10,IF(LOG('Indicator Data'!AI189)&lt;LOG(DP$194),0,10-(LOG(DP$195)-LOG('Indicator Data'!AI189))/(LOG(DP$195)-LOG(DP$194))*10))),1)</f>
        <v>0</v>
      </c>
      <c r="DQ186" s="57">
        <f t="shared" si="318"/>
        <v>0.1</v>
      </c>
      <c r="DR186" s="55">
        <f>'Indicator Data'!AJ189</f>
        <v>0</v>
      </c>
      <c r="DS186" s="55">
        <f>'Indicator Data'!AK189</f>
        <v>0</v>
      </c>
      <c r="DT186" s="57">
        <f t="shared" si="319"/>
        <v>0</v>
      </c>
      <c r="DU186" s="58">
        <f t="shared" si="320"/>
        <v>0.1</v>
      </c>
      <c r="DV186" s="15"/>
      <c r="DW186" s="103"/>
      <c r="DX186" s="4"/>
    </row>
    <row r="187" spans="1:128" x14ac:dyDescent="0.25">
      <c r="A187" s="122" t="str">
        <f>'Indicator Data'!A190</f>
        <v>Uzbekistan</v>
      </c>
      <c r="B187" s="59" t="str">
        <f>'Indicator Data'!B190</f>
        <v>UZB</v>
      </c>
      <c r="C187" s="55">
        <f>ROUND(IF('Indicator Data'!C190=0,0.1,IF(LOG('Indicator Data'!C190)&gt;C$195,10,IF(LOG('Indicator Data'!C190)&lt;C$194,0,10-(C$195-LOG('Indicator Data'!C190))/(C$195-C$194)*10))),1)</f>
        <v>9.1</v>
      </c>
      <c r="D187" s="55">
        <f>ROUND(IF('Indicator Data'!D190=0,0.1,IF(LOG('Indicator Data'!D190)&gt;D$195,10,IF(LOG('Indicator Data'!D190)&lt;D$194,0,10-(D$195-LOG('Indicator Data'!D190))/(D$195-D$194)*10))),1)</f>
        <v>9.8000000000000007</v>
      </c>
      <c r="E187" s="55">
        <f t="shared" si="281"/>
        <v>9.5</v>
      </c>
      <c r="F187" s="55">
        <f>IF('Indicator Data'!E190="No data",0.1,(ROUND(IF('Indicator Data'!E190=0,0,IF(LOG('Indicator Data'!E190)&gt;F$195,10,IF(LOG('Indicator Data'!E190)&lt;F$194,0,10-(F$195-LOG('Indicator Data'!E190))/(F$195-F$194)*10))),1)))</f>
        <v>8</v>
      </c>
      <c r="G187" s="55">
        <f>ROUND(IF('Indicator Data'!F190=0,0,IF(LOG('Indicator Data'!F190)&gt;G$195,10,IF(LOG('Indicator Data'!F190)&lt;G$194,0,10-(G$195-LOG('Indicator Data'!F190))/(G$195-G$194)*10))),1)</f>
        <v>0</v>
      </c>
      <c r="H187" s="55">
        <f>ROUND(IF('Indicator Data'!G190=0,0,IF(LOG('Indicator Data'!G190)&gt;H$195,10,IF(LOG('Indicator Data'!G190)&lt;H$194,0,10-(H$195-LOG('Indicator Data'!G190))/(H$195-H$194)*10))),1)</f>
        <v>0</v>
      </c>
      <c r="I187" s="55">
        <f>ROUND(IF('Indicator Data'!H190=0,0,IF(LOG('Indicator Data'!H190)&gt;I$195,10,IF(LOG('Indicator Data'!H190)&lt;I$194,0,10-(I$195-LOG('Indicator Data'!H190))/(I$195-I$194)*10))),1)</f>
        <v>0</v>
      </c>
      <c r="J187" s="55">
        <f t="shared" si="282"/>
        <v>0</v>
      </c>
      <c r="K187" s="55">
        <f>ROUND(IF('Indicator Data'!I190=0,0,IF(LOG('Indicator Data'!I190)&gt;K$195,10,IF(LOG('Indicator Data'!I190)&lt;K$194,0,10-(K$195-LOG('Indicator Data'!I190))/(K$195-K$194)*10))),1)</f>
        <v>0</v>
      </c>
      <c r="L187" s="55">
        <f t="shared" si="283"/>
        <v>0</v>
      </c>
      <c r="M187" s="55">
        <f>ROUND(IF('Indicator Data'!J190=0,0,IF(LOG('Indicator Data'!J190)&gt;M$195,10,IF(LOG('Indicator Data'!J190)&lt;M$194,0,10-(M$195-LOG('Indicator Data'!J190))/(M$195-M$194)*10))),1)</f>
        <v>8.1</v>
      </c>
      <c r="N187" s="56">
        <f>'Indicator Data'!C190/'Indicator Data'!$CB190</f>
        <v>1.4653214117005813E-3</v>
      </c>
      <c r="O187" s="56">
        <f>'Indicator Data'!D190/'Indicator Data'!$CB190</f>
        <v>2.8042121077422787E-4</v>
      </c>
      <c r="P187" s="56">
        <f>IF(F187=0.1,"x",'Indicator Data'!E190/'Indicator Data'!$CB190)</f>
        <v>5.3808749307953313E-3</v>
      </c>
      <c r="Q187" s="56">
        <f>'Indicator Data'!F190/'Indicator Data'!$CB190</f>
        <v>0</v>
      </c>
      <c r="R187" s="56">
        <f>'Indicator Data'!G190/'Indicator Data'!$CB190</f>
        <v>0</v>
      </c>
      <c r="S187" s="56">
        <f>'Indicator Data'!H190/'Indicator Data'!$CB190</f>
        <v>0</v>
      </c>
      <c r="T187" s="56">
        <f>'Indicator Data'!I190/'Indicator Data'!$CB190</f>
        <v>0</v>
      </c>
      <c r="U187" s="56">
        <f>'Indicator Data'!J190/'Indicator Data'!$CB190</f>
        <v>5.7071690893169963E-4</v>
      </c>
      <c r="V187" s="55">
        <f t="shared" si="284"/>
        <v>7.3</v>
      </c>
      <c r="W187" s="55">
        <f t="shared" si="285"/>
        <v>2.8</v>
      </c>
      <c r="X187" s="55">
        <f t="shared" si="286"/>
        <v>5.5</v>
      </c>
      <c r="Y187" s="55">
        <f t="shared" si="287"/>
        <v>3.6</v>
      </c>
      <c r="Z187" s="55">
        <f t="shared" si="288"/>
        <v>0</v>
      </c>
      <c r="AA187" s="55">
        <f t="shared" si="289"/>
        <v>0</v>
      </c>
      <c r="AB187" s="55">
        <f t="shared" si="290"/>
        <v>0</v>
      </c>
      <c r="AC187" s="55">
        <f t="shared" si="291"/>
        <v>0</v>
      </c>
      <c r="AD187" s="55">
        <f t="shared" si="292"/>
        <v>0</v>
      </c>
      <c r="AE187" s="55">
        <f t="shared" si="293"/>
        <v>0</v>
      </c>
      <c r="AF187" s="55">
        <f t="shared" si="294"/>
        <v>0.2</v>
      </c>
      <c r="AG187" s="55">
        <f>ROUND(IF('Indicator Data'!K190=0,0,IF('Indicator Data'!K190&gt;AG$195,10,IF('Indicator Data'!K190&lt;AG$194,0,10-(AG$195-'Indicator Data'!K190)/(AG$195-AG$194)*10))),1)</f>
        <v>1</v>
      </c>
      <c r="AH187" s="55">
        <f t="shared" si="295"/>
        <v>8.1999999999999993</v>
      </c>
      <c r="AI187" s="55">
        <f t="shared" si="296"/>
        <v>6.3</v>
      </c>
      <c r="AJ187" s="55">
        <f t="shared" si="297"/>
        <v>0</v>
      </c>
      <c r="AK187" s="55">
        <f t="shared" si="298"/>
        <v>0</v>
      </c>
      <c r="AL187" s="55">
        <f t="shared" si="299"/>
        <v>0</v>
      </c>
      <c r="AM187" s="55">
        <f t="shared" si="300"/>
        <v>0</v>
      </c>
      <c r="AN187" s="55">
        <f t="shared" si="301"/>
        <v>5.4</v>
      </c>
      <c r="AO187" s="183">
        <f t="shared" si="302"/>
        <v>8.1</v>
      </c>
      <c r="AP187" s="183">
        <f t="shared" si="255"/>
        <v>6.3</v>
      </c>
      <c r="AQ187" s="183">
        <f t="shared" si="303"/>
        <v>0</v>
      </c>
      <c r="AR187" s="183">
        <f t="shared" si="304"/>
        <v>0</v>
      </c>
      <c r="AS187" s="55">
        <f t="shared" si="305"/>
        <v>3.2</v>
      </c>
      <c r="AT187" s="55">
        <f>IF('Indicator Data'!L190="No data","x",IF('Indicator Data'!CC190&lt;1000,"x",ROUND((IF('Indicator Data'!L190&gt;AT$195,10,IF('Indicator Data'!L190&lt;AT$194,0,10-(AT$195-'Indicator Data'!L190)/(AT$195-AT$194)*10))),1)))</f>
        <v>10</v>
      </c>
      <c r="AU187" s="183">
        <f t="shared" si="306"/>
        <v>6.6</v>
      </c>
      <c r="AV187" s="55">
        <f>IF('Indicator Data'!M190="No data","x",ROUND(IF('Indicator Data'!M190=0,0,IF(LOG('Indicator Data'!M190)&gt;AV$195,10,IF(LOG('Indicator Data'!M190)&lt;AV$194,0,10-(AV$195-LOG('Indicator Data'!M190))/(AV$195-AV$194)*10))),1))</f>
        <v>9.1999999999999993</v>
      </c>
      <c r="AW187" s="56">
        <f>IF(AV187="x","x",'Indicator Data'!M190/'Indicator Data'!$CB190)</f>
        <v>0.89197591646891172</v>
      </c>
      <c r="AX187" s="55">
        <f t="shared" si="256"/>
        <v>9.9</v>
      </c>
      <c r="AY187" s="55">
        <f t="shared" si="257"/>
        <v>9.6</v>
      </c>
      <c r="AZ187" s="55" t="str">
        <f>IF('Indicator Data'!N190="No data","x",ROUND(IF('Indicator Data'!N190=0,0,IF(LOG('Indicator Data'!N190)&gt;AZ$195,10,IF(LOG('Indicator Data'!N190)&lt;AZ$194,0,10-(AZ$195-LOG('Indicator Data'!N190))/(AZ$195-AZ$194)*10))),1))</f>
        <v>x</v>
      </c>
      <c r="BA187" s="56" t="str">
        <f>IF(AZ187="x","x",'Indicator Data'!N190/'Indicator Data'!$CB190)</f>
        <v>x</v>
      </c>
      <c r="BB187" s="55" t="str">
        <f t="shared" si="258"/>
        <v>x</v>
      </c>
      <c r="BC187" s="55" t="str">
        <f t="shared" si="259"/>
        <v>x</v>
      </c>
      <c r="BD187" s="55" t="str">
        <f>IF('Indicator Data'!O190="No data","x",ROUND(IF('Indicator Data'!O190=0,0,IF(LOG('Indicator Data'!O190)&gt;BD$195,10,IF(LOG('Indicator Data'!O190)&lt;BD$194,0,10-(BD$195-LOG('Indicator Data'!O190))/(BD$195-BD$194)*10))),1))</f>
        <v>x</v>
      </c>
      <c r="BE187" s="56" t="str">
        <f>IF(BD187="x","x",'Indicator Data'!O190/'Indicator Data'!$CB190)</f>
        <v>x</v>
      </c>
      <c r="BF187" s="55" t="str">
        <f t="shared" si="260"/>
        <v>x</v>
      </c>
      <c r="BG187" s="55" t="str">
        <f t="shared" si="261"/>
        <v>x</v>
      </c>
      <c r="BH187" s="55" t="str">
        <f>IF('Indicator Data'!P190="No data","x",ROUND(IF('Indicator Data'!P190=0,0,IF(LOG('Indicator Data'!P190)&gt;BH$195,10,IF(LOG('Indicator Data'!P190)&lt;BH$194,0,10-(BH$195-LOG('Indicator Data'!P190))/(BH$195-BH$194)*10))),1))</f>
        <v>x</v>
      </c>
      <c r="BI187" s="56" t="str">
        <f>IF(BH187="x","x",'Indicator Data'!P190/'Indicator Data'!$CB190)</f>
        <v>x</v>
      </c>
      <c r="BJ187" s="55" t="str">
        <f t="shared" si="262"/>
        <v>x</v>
      </c>
      <c r="BK187" s="55" t="str">
        <f t="shared" si="263"/>
        <v>x</v>
      </c>
      <c r="BL187" s="55">
        <f t="shared" si="264"/>
        <v>9.6</v>
      </c>
      <c r="BM187" s="55">
        <f>ROUND(IF('Indicator Data'!Q190=0,0,IF(LOG('Indicator Data'!Q190)&gt;BM$195,10,IF(LOG('Indicator Data'!Q190)&lt;BM$194,0,10-(BM$195-LOG('Indicator Data'!Q190))/(BM$195-BM$194)*10))),1)</f>
        <v>6.7</v>
      </c>
      <c r="BN187" s="55">
        <f>ROUND(IF('Indicator Data'!R190=0,0,IF(LOG('Indicator Data'!R190)&gt;BN$195,10,IF(LOG('Indicator Data'!R190)&lt;BN$194,0,10-(BN$195-LOG('Indicator Data'!R190))/(BN$195-BN$194)*10))),1)</f>
        <v>0</v>
      </c>
      <c r="BO187" s="55">
        <f t="shared" si="265"/>
        <v>2.2333333333333334</v>
      </c>
      <c r="BP187" s="56">
        <f>'Indicator Data'!Q190/'Indicator Data'!$CB190</f>
        <v>1.7352330995032045E-2</v>
      </c>
      <c r="BQ187" s="56">
        <f>'Indicator Data'!R190/'Indicator Data'!$CB190</f>
        <v>0</v>
      </c>
      <c r="BR187" s="55">
        <f t="shared" si="307"/>
        <v>0.2</v>
      </c>
      <c r="BS187" s="55">
        <f t="shared" si="308"/>
        <v>0</v>
      </c>
      <c r="BT187" s="55">
        <f t="shared" si="242"/>
        <v>6.6666666666666666E-2</v>
      </c>
      <c r="BU187" s="55">
        <f t="shared" si="266"/>
        <v>1.2</v>
      </c>
      <c r="BV187" s="55">
        <f>ROUND(IF('Indicator Data'!S190=0,0,IF(LOG('Indicator Data'!S190)&gt;BV$195,10,IF(LOG('Indicator Data'!S190)&lt;BV$194,0,10-(BV$195-LOG('Indicator Data'!S190))/(BV$195-BV$194)*10))),1)</f>
        <v>0</v>
      </c>
      <c r="BW187" s="55">
        <f>ROUND(IF('Indicator Data'!T190=0,0,IF(LOG('Indicator Data'!T190)&gt;BW$195,10,IF(LOG('Indicator Data'!T190)&lt;BW$194,0,10-(BW$195-LOG('Indicator Data'!T190))/(BW$195-BW$194)*10))),1)</f>
        <v>0</v>
      </c>
      <c r="BX187" s="55">
        <f t="shared" si="267"/>
        <v>0</v>
      </c>
      <c r="BY187" s="56">
        <f>'Indicator Data'!S190/'Indicator Data'!$CB190</f>
        <v>0</v>
      </c>
      <c r="BZ187" s="56">
        <f>'Indicator Data'!T190/'Indicator Data'!$CB190</f>
        <v>0</v>
      </c>
      <c r="CA187" s="55">
        <f t="shared" si="309"/>
        <v>0</v>
      </c>
      <c r="CB187" s="55">
        <f t="shared" si="310"/>
        <v>0</v>
      </c>
      <c r="CC187" s="55">
        <f t="shared" si="268"/>
        <v>0</v>
      </c>
      <c r="CD187" s="55">
        <f t="shared" si="269"/>
        <v>0</v>
      </c>
      <c r="CE187" s="55">
        <f t="shared" si="270"/>
        <v>0.6</v>
      </c>
      <c r="CF187" s="55">
        <f>ROUND(IF('Indicator Data'!U190=0,0,IF(LOG('Indicator Data'!U190)&gt;CF$195,10,IF(LOG('Indicator Data'!U190)&lt;CF$194,0,10-(CF$195-LOG('Indicator Data'!U190))/(CF$195-CF$194)*10))),1)</f>
        <v>0</v>
      </c>
      <c r="CG187" s="56">
        <f>'Indicator Data'!U190/'Indicator Data'!$CB190</f>
        <v>0</v>
      </c>
      <c r="CH187" s="55">
        <f t="shared" si="311"/>
        <v>0</v>
      </c>
      <c r="CI187" s="55">
        <f t="shared" si="271"/>
        <v>0</v>
      </c>
      <c r="CJ187" s="55">
        <f>ROUND(IF('Indicator Data'!V190=0,0,IF(LOG('Indicator Data'!V190)&gt;CJ$195,10,IF(LOG('Indicator Data'!V190)&lt;CJ$194,0,10-(CJ$195-LOG('Indicator Data'!V190))/(CJ$195-CJ$194)*10))),1)</f>
        <v>8.8000000000000007</v>
      </c>
      <c r="CK187" s="56">
        <f>IF('Indicator Data'!V190/'Indicator Data'!$CB190&gt;1,1,'Indicator Data'!V190/'Indicator Data'!$CB190)</f>
        <v>0.4695499106053298</v>
      </c>
      <c r="CL187" s="55">
        <f t="shared" si="312"/>
        <v>4.7</v>
      </c>
      <c r="CM187" s="55">
        <f t="shared" si="272"/>
        <v>7.3</v>
      </c>
      <c r="CN187" s="55">
        <f>ROUND(IF('Indicator Data'!W190=0,0,IF(LOG('Indicator Data'!W190)&gt;CN$195,10,IF(LOG('Indicator Data'!W190)&lt;CN$194,0,10-(CN$195-LOG('Indicator Data'!W190))/(CN$195-CN$194)*10))),1)</f>
        <v>6.3</v>
      </c>
      <c r="CO187" s="56">
        <f>'Indicator Data'!W190/'Indicator Data'!$CB190</f>
        <v>8.1720697473860199E-3</v>
      </c>
      <c r="CP187" s="55">
        <f t="shared" si="313"/>
        <v>0.1</v>
      </c>
      <c r="CQ187" s="55">
        <f t="shared" si="273"/>
        <v>3.8</v>
      </c>
      <c r="CR187" s="55">
        <f t="shared" si="314"/>
        <v>3.6</v>
      </c>
      <c r="CS187" s="55">
        <f>IF('Indicator Data'!BR190="No data","x",ROUND(IF('Indicator Data'!BR190&gt;CS$195,0,IF('Indicator Data'!BR190&lt;CS$194,10,(CS$195-'Indicator Data'!BR190)/(CS$195-CS$194)*10)),1))</f>
        <v>0</v>
      </c>
      <c r="CT187" s="55">
        <f>IF('Indicator Data'!BS190="No data","x",ROUND(IF('Indicator Data'!BS190&gt;CT$195,0,IF('Indicator Data'!BS190&lt;CT$194,10,(CT$195-'Indicator Data'!BS190)/(CT$195-CT$194)*10)),1))</f>
        <v>0.4</v>
      </c>
      <c r="CU187" s="55" t="str">
        <f>IF('Indicator Data'!AC190="No data","x",ROUND(IF('Indicator Data'!AC190&gt;CU$195,0,IF('Indicator Data'!AC190&lt;CU$194,10,(CU$195-'Indicator Data'!AC190)/(CU$195-CU$194)*10)),1))</f>
        <v>x</v>
      </c>
      <c r="CV187" s="55">
        <f t="shared" si="315"/>
        <v>0.2</v>
      </c>
      <c r="CW187" s="55">
        <f>IF('Indicator Data'!X190="No data","x",ROUND(IF(LOG('Indicator Data'!X190)&gt;CW$195,10,IF(LOG('Indicator Data'!X190)&lt;CW$194,0,10-(CW$195-LOG('Indicator Data'!X190))/(CW$195-CW$194)*10)),1))</f>
        <v>6.3</v>
      </c>
      <c r="CX187" s="55">
        <f>IF('Indicator Data'!Y190="No data","x",ROUND(IF('Indicator Data'!Y190&gt;CX$195,10,IF('Indicator Data'!Y190&lt;CX$194,0,10-(CX$195-'Indicator Data'!Y190)/(CX$195-CX$194)*10)),1))</f>
        <v>3.2</v>
      </c>
      <c r="CY187" s="55">
        <f>IF('Indicator Data'!Z190="No data","x",ROUND(IF('Indicator Data'!Z190&gt;CY$195,10,IF('Indicator Data'!Z190&lt;CY$194,0,10-(CY$195-'Indicator Data'!Z190)/(CY$195-CY$194)*10)),1))</f>
        <v>5</v>
      </c>
      <c r="CZ187" s="55" t="str">
        <f>IF('Indicator Data'!AA190="No data","x",ROUND(IF('Indicator Data'!AA190&gt;CZ$195,10,IF('Indicator Data'!AA190&lt;CZ$194,0,10-(CZ$195-'Indicator Data'!AA190)/(CZ$195-CZ$194)*10)),1))</f>
        <v>x</v>
      </c>
      <c r="DA187" s="55">
        <f t="shared" si="274"/>
        <v>4.8</v>
      </c>
      <c r="DB187" s="55">
        <f t="shared" si="275"/>
        <v>3.3</v>
      </c>
      <c r="DC187" s="55">
        <f>IF('Indicator Data'!AF190="No data","x",ROUND(IF('Indicator Data'!AF190&gt;DC$195,10,IF('Indicator Data'!AF190&lt;DC$194,0,10-(DC$195-'Indicator Data'!AF190)/(DC$195-DC$194)*10)),1))</f>
        <v>5.8</v>
      </c>
      <c r="DD187" s="55">
        <f>IF('Indicator Data'!AG190="No data","x",ROUND(IF('Indicator Data'!AG190&gt;DD$195,10,IF('Indicator Data'!AG190&lt;DD$194,0,10-(DD$195-'Indicator Data'!AG190)/(DD$195-DD$194)*10)),1))</f>
        <v>3.6</v>
      </c>
      <c r="DE187" s="55">
        <f t="shared" si="276"/>
        <v>4.8</v>
      </c>
      <c r="DF187" s="55">
        <f>IF('Indicator Data'!AB190="No data","x",ROUND(IF('Indicator Data'!AB190&gt;DF$195,10,IF('Indicator Data'!AB190&lt;DF$194,0,10-(DF$195-'Indicator Data'!AB190)/(DF$195-DF$194)*10)),1))</f>
        <v>0</v>
      </c>
      <c r="DG187" s="55">
        <f t="shared" si="277"/>
        <v>0.1</v>
      </c>
      <c r="DH187" s="184">
        <f>IF('Indicator Data'!AD190="No data","x",'Indicator Data'!AD190/'Indicator Data'!$CA190)</f>
        <v>6.0521413152712044E-4</v>
      </c>
      <c r="DI187" s="55">
        <f t="shared" si="278"/>
        <v>3.9</v>
      </c>
      <c r="DJ187" s="55">
        <f>IF('Indicator Data'!AE190="No data","x",ROUND(IF('Indicator Data'!AE190&gt;DJ$195,0,IF('Indicator Data'!AE190&lt;DJ$194,10,(DJ$195-'Indicator Data'!AE190)/(DJ$195-DJ$194)*10)),1))</f>
        <v>10</v>
      </c>
      <c r="DK187" s="55">
        <f t="shared" si="279"/>
        <v>7</v>
      </c>
      <c r="DL187" s="55">
        <f t="shared" si="280"/>
        <v>4</v>
      </c>
      <c r="DM187" s="57">
        <f t="shared" si="316"/>
        <v>6.1</v>
      </c>
      <c r="DN187" s="58">
        <f t="shared" si="317"/>
        <v>5.3</v>
      </c>
      <c r="DO187" s="55">
        <f>ROUND(IF('Indicator Data'!AH190=0,0,IF('Indicator Data'!AH190&gt;DO$195,10,IF('Indicator Data'!AH190&lt;DO$194,0,10-(DO$195-'Indicator Data'!AH190)/(DO$195-DO$194)*10))),1)</f>
        <v>2</v>
      </c>
      <c r="DP187" s="55">
        <f>ROUND(IF('Indicator Data'!AI190=0,0,IF(LOG('Indicator Data'!AI190)&gt;LOG(DP$195),10,IF(LOG('Indicator Data'!AI190)&lt;LOG(DP$194),0,10-(LOG(DP$195)-LOG('Indicator Data'!AI190))/(LOG(DP$195)-LOG(DP$194))*10))),1)</f>
        <v>3.7</v>
      </c>
      <c r="DQ187" s="57">
        <f t="shared" si="318"/>
        <v>2.9</v>
      </c>
      <c r="DR187" s="55">
        <f>'Indicator Data'!AJ190</f>
        <v>0</v>
      </c>
      <c r="DS187" s="55">
        <f>'Indicator Data'!AK190</f>
        <v>0</v>
      </c>
      <c r="DT187" s="57">
        <f t="shared" si="319"/>
        <v>0</v>
      </c>
      <c r="DU187" s="58">
        <f t="shared" si="320"/>
        <v>2</v>
      </c>
      <c r="DV187" s="15"/>
      <c r="DW187" s="103"/>
      <c r="DX187" s="4"/>
    </row>
    <row r="188" spans="1:128" x14ac:dyDescent="0.25">
      <c r="A188" s="122" t="str">
        <f>'Indicator Data'!A191</f>
        <v>Vanuatu</v>
      </c>
      <c r="B188" s="59" t="str">
        <f>'Indicator Data'!B191</f>
        <v>VUT</v>
      </c>
      <c r="C188" s="55">
        <f>ROUND(IF('Indicator Data'!C191=0,0.1,IF(LOG('Indicator Data'!C191)&gt;C$195,10,IF(LOG('Indicator Data'!C191)&lt;C$194,0,10-(C$195-LOG('Indicator Data'!C191))/(C$195-C$194)*10))),1)</f>
        <v>4.0999999999999996</v>
      </c>
      <c r="D188" s="55">
        <f>ROUND(IF('Indicator Data'!D191=0,0.1,IF(LOG('Indicator Data'!D191)&gt;D$195,10,IF(LOG('Indicator Data'!D191)&lt;D$194,0,10-(D$195-LOG('Indicator Data'!D191))/(D$195-D$194)*10))),1)</f>
        <v>5.4</v>
      </c>
      <c r="E188" s="55">
        <f t="shared" si="281"/>
        <v>4.8</v>
      </c>
      <c r="F188" s="55">
        <f>IF('Indicator Data'!E191="No data",0.1,(ROUND(IF('Indicator Data'!E191=0,0,IF(LOG('Indicator Data'!E191)&gt;F$195,10,IF(LOG('Indicator Data'!E191)&lt;F$194,0,10-(F$195-LOG('Indicator Data'!E191))/(F$195-F$194)*10))),1)))</f>
        <v>0.1</v>
      </c>
      <c r="G188" s="55">
        <f>ROUND(IF('Indicator Data'!F191=0,0,IF(LOG('Indicator Data'!F191)&gt;G$195,10,IF(LOG('Indicator Data'!F191)&lt;G$194,0,10-(G$195-LOG('Indicator Data'!F191))/(G$195-G$194)*10))),1)</f>
        <v>5.6</v>
      </c>
      <c r="H188" s="55">
        <f>ROUND(IF('Indicator Data'!G191=0,0,IF(LOG('Indicator Data'!G191)&gt;H$195,10,IF(LOG('Indicator Data'!G191)&lt;H$194,0,10-(H$195-LOG('Indicator Data'!G191))/(H$195-H$194)*10))),1)</f>
        <v>3.9</v>
      </c>
      <c r="I188" s="55">
        <f>ROUND(IF('Indicator Data'!H191=0,0,IF(LOG('Indicator Data'!H191)&gt;I$195,10,IF(LOG('Indicator Data'!H191)&lt;I$194,0,10-(I$195-LOG('Indicator Data'!H191))/(I$195-I$194)*10))),1)</f>
        <v>5.9</v>
      </c>
      <c r="J188" s="55">
        <f t="shared" si="282"/>
        <v>5</v>
      </c>
      <c r="K188" s="55">
        <f>ROUND(IF('Indicator Data'!I191=0,0,IF(LOG('Indicator Data'!I191)&gt;K$195,10,IF(LOG('Indicator Data'!I191)&lt;K$194,0,10-(K$195-LOG('Indicator Data'!I191))/(K$195-K$194)*10))),1)</f>
        <v>3.9</v>
      </c>
      <c r="L188" s="55">
        <f t="shared" si="283"/>
        <v>4.5</v>
      </c>
      <c r="M188" s="55">
        <f>ROUND(IF('Indicator Data'!J191=0,0,IF(LOG('Indicator Data'!J191)&gt;M$195,10,IF(LOG('Indicator Data'!J191)&lt;M$194,0,10-(M$195-LOG('Indicator Data'!J191))/(M$195-M$194)*10))),1)</f>
        <v>0</v>
      </c>
      <c r="N188" s="56">
        <f>'Indicator Data'!C191/'Indicator Data'!$CB191</f>
        <v>1.5965628617562156E-3</v>
      </c>
      <c r="O188" s="56">
        <f>'Indicator Data'!D191/'Indicator Data'!$CB191</f>
        <v>1.5965628617562156E-3</v>
      </c>
      <c r="P188" s="56" t="str">
        <f>IF(F188=0.1,"x",'Indicator Data'!E191/'Indicator Data'!$CB191)</f>
        <v>x</v>
      </c>
      <c r="Q188" s="56">
        <f>'Indicator Data'!F191/'Indicator Data'!$CB191</f>
        <v>9.1533941695478844E-5</v>
      </c>
      <c r="R188" s="56">
        <f>'Indicator Data'!G191/'Indicator Data'!$CB191</f>
        <v>1.3735706323565531E-2</v>
      </c>
      <c r="S188" s="56">
        <f>'Indicator Data'!H191/'Indicator Data'!$CB191</f>
        <v>5.2596875059041353E-4</v>
      </c>
      <c r="T188" s="56">
        <f>'Indicator Data'!I191/'Indicator Data'!$CB191</f>
        <v>3.4531126603563268E-3</v>
      </c>
      <c r="U188" s="56">
        <f>'Indicator Data'!J191/'Indicator Data'!$CB191</f>
        <v>0</v>
      </c>
      <c r="V188" s="55">
        <f t="shared" si="284"/>
        <v>8</v>
      </c>
      <c r="W188" s="55">
        <f t="shared" si="285"/>
        <v>10</v>
      </c>
      <c r="X188" s="55">
        <f t="shared" si="286"/>
        <v>9.3000000000000007</v>
      </c>
      <c r="Y188" s="55">
        <f t="shared" si="287"/>
        <v>0.1</v>
      </c>
      <c r="Z188" s="55">
        <f t="shared" si="288"/>
        <v>9.9</v>
      </c>
      <c r="AA188" s="55">
        <f t="shared" si="289"/>
        <v>7.6</v>
      </c>
      <c r="AB188" s="55">
        <f t="shared" si="290"/>
        <v>1.1000000000000001</v>
      </c>
      <c r="AC188" s="55">
        <f t="shared" si="291"/>
        <v>5.2</v>
      </c>
      <c r="AD188" s="55">
        <f t="shared" si="292"/>
        <v>3.5</v>
      </c>
      <c r="AE188" s="55">
        <f t="shared" si="293"/>
        <v>4.4000000000000004</v>
      </c>
      <c r="AF188" s="55">
        <f t="shared" si="294"/>
        <v>0</v>
      </c>
      <c r="AG188" s="55">
        <f>ROUND(IF('Indicator Data'!K191=0,0,IF('Indicator Data'!K191&gt;AG$195,10,IF('Indicator Data'!K191&lt;AG$194,0,10-(AG$195-'Indicator Data'!K191)/(AG$195-AG$194)*10))),1)</f>
        <v>0</v>
      </c>
      <c r="AH188" s="55">
        <f t="shared" si="295"/>
        <v>6.1</v>
      </c>
      <c r="AI188" s="55">
        <f t="shared" si="296"/>
        <v>7.7</v>
      </c>
      <c r="AJ188" s="55">
        <f t="shared" si="297"/>
        <v>5.8</v>
      </c>
      <c r="AK188" s="55">
        <f t="shared" si="298"/>
        <v>3.5</v>
      </c>
      <c r="AL188" s="55">
        <f t="shared" si="299"/>
        <v>4.8</v>
      </c>
      <c r="AM188" s="55">
        <f t="shared" si="300"/>
        <v>3.7</v>
      </c>
      <c r="AN188" s="55">
        <f t="shared" si="301"/>
        <v>0</v>
      </c>
      <c r="AO188" s="183">
        <f t="shared" si="302"/>
        <v>7.7</v>
      </c>
      <c r="AP188" s="183">
        <f t="shared" si="255"/>
        <v>0.1</v>
      </c>
      <c r="AQ188" s="183">
        <f t="shared" si="303"/>
        <v>8.5</v>
      </c>
      <c r="AR188" s="183">
        <f t="shared" si="304"/>
        <v>4.5</v>
      </c>
      <c r="AS188" s="55">
        <f t="shared" si="305"/>
        <v>0</v>
      </c>
      <c r="AT188" s="55">
        <f>IF('Indicator Data'!L191="No data","x",IF('Indicator Data'!CC191&lt;1000,"x",ROUND((IF('Indicator Data'!L191&gt;AT$195,10,IF('Indicator Data'!L191&lt;AT$194,0,10-(AT$195-'Indicator Data'!L191)/(AT$195-AT$194)*10))),1)))</f>
        <v>3</v>
      </c>
      <c r="AU188" s="183">
        <f t="shared" si="306"/>
        <v>1.5</v>
      </c>
      <c r="AV188" s="55">
        <f>IF('Indicator Data'!M191="No data","x",ROUND(IF('Indicator Data'!M191=0,0,IF(LOG('Indicator Data'!M191)&gt;AV$195,10,IF(LOG('Indicator Data'!M191)&lt;AV$194,0,10-(AV$195-LOG('Indicator Data'!M191))/(AV$195-AV$194)*10))),1))</f>
        <v>0</v>
      </c>
      <c r="AW188" s="56">
        <f>IF(AV188="x","x",'Indicator Data'!M191/'Indicator Data'!$CB191)</f>
        <v>0</v>
      </c>
      <c r="AX188" s="55">
        <f t="shared" si="256"/>
        <v>0</v>
      </c>
      <c r="AY188" s="55">
        <f t="shared" si="257"/>
        <v>0</v>
      </c>
      <c r="AZ188" s="55" t="str">
        <f>IF('Indicator Data'!N191="No data","x",ROUND(IF('Indicator Data'!N191=0,0,IF(LOG('Indicator Data'!N191)&gt;AZ$195,10,IF(LOG('Indicator Data'!N191)&lt;AZ$194,0,10-(AZ$195-LOG('Indicator Data'!N191))/(AZ$195-AZ$194)*10))),1))</f>
        <v>x</v>
      </c>
      <c r="BA188" s="56" t="str">
        <f>IF(AZ188="x","x",'Indicator Data'!N191/'Indicator Data'!$CB191)</f>
        <v>x</v>
      </c>
      <c r="BB188" s="55" t="str">
        <f t="shared" si="258"/>
        <v>x</v>
      </c>
      <c r="BC188" s="55" t="str">
        <f t="shared" si="259"/>
        <v>x</v>
      </c>
      <c r="BD188" s="55" t="str">
        <f>IF('Indicator Data'!O191="No data","x",ROUND(IF('Indicator Data'!O191=0,0,IF(LOG('Indicator Data'!O191)&gt;BD$195,10,IF(LOG('Indicator Data'!O191)&lt;BD$194,0,10-(BD$195-LOG('Indicator Data'!O191))/(BD$195-BD$194)*10))),1))</f>
        <v>x</v>
      </c>
      <c r="BE188" s="56" t="str">
        <f>IF(BD188="x","x",'Indicator Data'!O191/'Indicator Data'!$CB191)</f>
        <v>x</v>
      </c>
      <c r="BF188" s="55" t="str">
        <f t="shared" si="260"/>
        <v>x</v>
      </c>
      <c r="BG188" s="55" t="str">
        <f t="shared" si="261"/>
        <v>x</v>
      </c>
      <c r="BH188" s="55" t="str">
        <f>IF('Indicator Data'!P191="No data","x",ROUND(IF('Indicator Data'!P191=0,0,IF(LOG('Indicator Data'!P191)&gt;BH$195,10,IF(LOG('Indicator Data'!P191)&lt;BH$194,0,10-(BH$195-LOG('Indicator Data'!P191))/(BH$195-BH$194)*10))),1))</f>
        <v>x</v>
      </c>
      <c r="BI188" s="56" t="str">
        <f>IF(BH188="x","x",'Indicator Data'!P191/'Indicator Data'!$CB191)</f>
        <v>x</v>
      </c>
      <c r="BJ188" s="55" t="str">
        <f t="shared" si="262"/>
        <v>x</v>
      </c>
      <c r="BK188" s="55" t="str">
        <f t="shared" si="263"/>
        <v>x</v>
      </c>
      <c r="BL188" s="55">
        <f t="shared" si="264"/>
        <v>0</v>
      </c>
      <c r="BM188" s="55">
        <f>ROUND(IF('Indicator Data'!Q191=0,0,IF(LOG('Indicator Data'!Q191)&gt;BM$195,10,IF(LOG('Indicator Data'!Q191)&lt;BM$194,0,10-(BM$195-LOG('Indicator Data'!Q191))/(BM$195-BM$194)*10))),1)</f>
        <v>1.5</v>
      </c>
      <c r="BN188" s="55">
        <f>ROUND(IF('Indicator Data'!R191=0,0,IF(LOG('Indicator Data'!R191)&gt;BN$195,10,IF(LOG('Indicator Data'!R191)&lt;BN$194,0,10-(BN$195-LOG('Indicator Data'!R191))/(BN$195-BN$194)*10))),1)</f>
        <v>7.2</v>
      </c>
      <c r="BO188" s="55">
        <f t="shared" si="265"/>
        <v>5.3</v>
      </c>
      <c r="BP188" s="56">
        <f>'Indicator Data'!Q191/'Indicator Data'!$CB191</f>
        <v>4.2320844905439361E-4</v>
      </c>
      <c r="BQ188" s="56">
        <f>'Indicator Data'!R191/'Indicator Data'!$CB191</f>
        <v>0.77723365262899358</v>
      </c>
      <c r="BR188" s="55">
        <f t="shared" si="307"/>
        <v>0</v>
      </c>
      <c r="BS188" s="55">
        <f t="shared" si="308"/>
        <v>9.6999999999999993</v>
      </c>
      <c r="BT188" s="55">
        <f t="shared" si="242"/>
        <v>6.4666666666666659</v>
      </c>
      <c r="BU188" s="55">
        <f t="shared" si="266"/>
        <v>5.9</v>
      </c>
      <c r="BV188" s="55">
        <f>ROUND(IF('Indicator Data'!S191=0,0,IF(LOG('Indicator Data'!S191)&gt;BV$195,10,IF(LOG('Indicator Data'!S191)&lt;BV$194,0,10-(BV$195-LOG('Indicator Data'!S191))/(BV$195-BV$194)*10))),1)</f>
        <v>1.5</v>
      </c>
      <c r="BW188" s="55">
        <f>ROUND(IF('Indicator Data'!T191=0,0,IF(LOG('Indicator Data'!T191)&gt;BW$195,10,IF(LOG('Indicator Data'!T191)&lt;BW$194,0,10-(BW$195-LOG('Indicator Data'!T191))/(BW$195-BW$194)*10))),1)</f>
        <v>6.2</v>
      </c>
      <c r="BX188" s="55">
        <f t="shared" si="267"/>
        <v>4.6333333333333337</v>
      </c>
      <c r="BY188" s="56">
        <f>'Indicator Data'!S191/'Indicator Data'!$CB191</f>
        <v>4.2320844905439361E-4</v>
      </c>
      <c r="BZ188" s="56">
        <f>'Indicator Data'!T191/'Indicator Data'!$CB191</f>
        <v>0.77705605622626539</v>
      </c>
      <c r="CA188" s="55">
        <f t="shared" si="309"/>
        <v>0</v>
      </c>
      <c r="CB188" s="55">
        <f t="shared" si="310"/>
        <v>7.8</v>
      </c>
      <c r="CC188" s="55">
        <f t="shared" si="268"/>
        <v>5.2</v>
      </c>
      <c r="CD188" s="55">
        <f t="shared" si="269"/>
        <v>4.9000000000000004</v>
      </c>
      <c r="CE188" s="55">
        <f t="shared" si="270"/>
        <v>5.4</v>
      </c>
      <c r="CF188" s="55">
        <f>ROUND(IF('Indicator Data'!U191=0,0,IF(LOG('Indicator Data'!U191)&gt;CF$195,10,IF(LOG('Indicator Data'!U191)&lt;CF$194,0,10-(CF$195-LOG('Indicator Data'!U191))/(CF$195-CF$194)*10))),1)</f>
        <v>5.8</v>
      </c>
      <c r="CG188" s="56">
        <f>'Indicator Data'!U191/'Indicator Data'!$CB191</f>
        <v>0.43860643503561375</v>
      </c>
      <c r="CH188" s="55">
        <f t="shared" si="311"/>
        <v>4.9000000000000004</v>
      </c>
      <c r="CI188" s="55">
        <f t="shared" si="271"/>
        <v>5.4</v>
      </c>
      <c r="CJ188" s="55">
        <f>ROUND(IF('Indicator Data'!V191=0,0,IF(LOG('Indicator Data'!V191)&gt;CJ$195,10,IF(LOG('Indicator Data'!V191)&lt;CJ$194,0,10-(CJ$195-LOG('Indicator Data'!V191))/(CJ$195-CJ$194)*10))),1)</f>
        <v>6</v>
      </c>
      <c r="CK188" s="56">
        <f>IF('Indicator Data'!V191/'Indicator Data'!$CB191&gt;1,1,'Indicator Data'!V191/'Indicator Data'!$CB191)</f>
        <v>0.56067959959568481</v>
      </c>
      <c r="CL188" s="55">
        <f t="shared" si="312"/>
        <v>5.6</v>
      </c>
      <c r="CM188" s="55">
        <f t="shared" si="272"/>
        <v>5.8</v>
      </c>
      <c r="CN188" s="55">
        <f>ROUND(IF('Indicator Data'!W191=0,0,IF(LOG('Indicator Data'!W191)&gt;CN$195,10,IF(LOG('Indicator Data'!W191)&lt;CN$194,0,10-(CN$195-LOG('Indicator Data'!W191))/(CN$195-CN$194)*10))),1)</f>
        <v>6.1</v>
      </c>
      <c r="CO188" s="56">
        <f>'Indicator Data'!W191/'Indicator Data'!$CB191</f>
        <v>0.69502320924634886</v>
      </c>
      <c r="CP188" s="55">
        <f t="shared" si="313"/>
        <v>7</v>
      </c>
      <c r="CQ188" s="55">
        <f t="shared" si="273"/>
        <v>6.6</v>
      </c>
      <c r="CR188" s="55">
        <f t="shared" si="314"/>
        <v>5.8</v>
      </c>
      <c r="CS188" s="55">
        <f>IF('Indicator Data'!BR191="No data","x",ROUND(IF('Indicator Data'!BR191&gt;CS$195,0,IF('Indicator Data'!BR191&lt;CS$194,10,(CS$195-'Indicator Data'!BR191)/(CS$195-CS$194)*10)),1))</f>
        <v>7.3</v>
      </c>
      <c r="CT188" s="55">
        <f>IF('Indicator Data'!BS191="No data","x",ROUND(IF('Indicator Data'!BS191&gt;CT$195,0,IF('Indicator Data'!BS191&lt;CT$194,10,(CT$195-'Indicator Data'!BS191)/(CT$195-CT$194)*10)),1))</f>
        <v>1.5</v>
      </c>
      <c r="CU188" s="55">
        <f>IF('Indicator Data'!AC191="No data","x",ROUND(IF('Indicator Data'!AC191&gt;CU$195,0,IF('Indicator Data'!AC191&lt;CU$194,10,(CU$195-'Indicator Data'!AC191)/(CU$195-CU$194)*10)),1))</f>
        <v>7.5</v>
      </c>
      <c r="CV188" s="55">
        <f t="shared" si="315"/>
        <v>5.4</v>
      </c>
      <c r="CW188" s="55">
        <f>IF('Indicator Data'!X191="No data","x",ROUND(IF(LOG('Indicator Data'!X191)&gt;CW$195,10,IF(LOG('Indicator Data'!X191)&lt;CW$194,0,10-(CW$195-LOG('Indicator Data'!X191))/(CW$195-CW$194)*10)),1))</f>
        <v>4.5999999999999996</v>
      </c>
      <c r="CX188" s="55">
        <f>IF('Indicator Data'!Y191="No data","x",ROUND(IF('Indicator Data'!Y191&gt;CX$195,10,IF('Indicator Data'!Y191&lt;CX$194,0,10-(CX$195-'Indicator Data'!Y191)/(CX$195-CX$194)*10)),1))</f>
        <v>5.8</v>
      </c>
      <c r="CY188" s="55">
        <f>IF('Indicator Data'!Z191="No data","x",ROUND(IF('Indicator Data'!Z191&gt;CY$195,10,IF('Indicator Data'!Z191&lt;CY$194,0,10-(CY$195-'Indicator Data'!Z191)/(CY$195-CY$194)*10)),1))</f>
        <v>2.5</v>
      </c>
      <c r="CZ188" s="55" t="str">
        <f>IF('Indicator Data'!AA191="No data","x",ROUND(IF('Indicator Data'!AA191&gt;CZ$195,10,IF('Indicator Data'!AA191&lt;CZ$194,0,10-(CZ$195-'Indicator Data'!AA191)/(CZ$195-CZ$194)*10)),1))</f>
        <v>x</v>
      </c>
      <c r="DA188" s="55">
        <f t="shared" si="274"/>
        <v>4.3</v>
      </c>
      <c r="DB188" s="55">
        <f t="shared" si="275"/>
        <v>4.7</v>
      </c>
      <c r="DC188" s="55" t="str">
        <f>IF('Indicator Data'!AF191="No data","x",ROUND(IF('Indicator Data'!AF191&gt;DC$195,10,IF('Indicator Data'!AF191&lt;DC$194,0,10-(DC$195-'Indicator Data'!AF191)/(DC$195-DC$194)*10)),1))</f>
        <v>x</v>
      </c>
      <c r="DD188" s="55">
        <f>IF('Indicator Data'!AG191="No data","x",ROUND(IF('Indicator Data'!AG191&gt;DD$195,10,IF('Indicator Data'!AG191&lt;DD$194,0,10-(DD$195-'Indicator Data'!AG191)/(DD$195-DD$194)*10)),1))</f>
        <v>5.9</v>
      </c>
      <c r="DE188" s="55">
        <f t="shared" si="276"/>
        <v>4.7</v>
      </c>
      <c r="DF188" s="55">
        <f>IF('Indicator Data'!AB191="No data","x",ROUND(IF('Indicator Data'!AB191&gt;DF$195,10,IF('Indicator Data'!AB191&lt;DF$194,0,10-(DF$195-'Indicator Data'!AB191)/(DF$195-DF$194)*10)),1))</f>
        <v>0.2</v>
      </c>
      <c r="DG188" s="55">
        <f t="shared" si="277"/>
        <v>4.0999999999999996</v>
      </c>
      <c r="DH188" s="184">
        <f>IF('Indicator Data'!AD191="No data","x",'Indicator Data'!AD191/'Indicator Data'!$CA191)</f>
        <v>6.6692899207021429E-5</v>
      </c>
      <c r="DI188" s="55">
        <f t="shared" si="278"/>
        <v>9.3000000000000007</v>
      </c>
      <c r="DJ188" s="55">
        <f>IF('Indicator Data'!AE191="No data","x",ROUND(IF('Indicator Data'!AE191&gt;DJ$195,0,IF('Indicator Data'!AE191&lt;DJ$194,10,(DJ$195-'Indicator Data'!AE191)/(DJ$195-DJ$194)*10)),1))</f>
        <v>8</v>
      </c>
      <c r="DK188" s="55">
        <f t="shared" si="279"/>
        <v>8.6999999999999993</v>
      </c>
      <c r="DL188" s="55">
        <f t="shared" si="280"/>
        <v>5.8</v>
      </c>
      <c r="DM188" s="57">
        <f t="shared" si="316"/>
        <v>4.4000000000000004</v>
      </c>
      <c r="DN188" s="58">
        <f t="shared" si="317"/>
        <v>5.2</v>
      </c>
      <c r="DO188" s="55">
        <f>ROUND(IF('Indicator Data'!AH191=0,0,IF('Indicator Data'!AH191&gt;DO$195,10,IF('Indicator Data'!AH191&lt;DO$194,0,10-(DO$195-'Indicator Data'!AH191)/(DO$195-DO$194)*10))),1)</f>
        <v>0</v>
      </c>
      <c r="DP188" s="55">
        <f>ROUND(IF('Indicator Data'!AI191=0,0,IF(LOG('Indicator Data'!AI191)&gt;LOG(DP$195),10,IF(LOG('Indicator Data'!AI191)&lt;LOG(DP$194),0,10-(LOG(DP$195)-LOG('Indicator Data'!AI191))/(LOG(DP$195)-LOG(DP$194))*10))),1)</f>
        <v>0</v>
      </c>
      <c r="DQ188" s="57">
        <f t="shared" si="318"/>
        <v>0</v>
      </c>
      <c r="DR188" s="55">
        <f>'Indicator Data'!AJ191</f>
        <v>0</v>
      </c>
      <c r="DS188" s="55">
        <f>'Indicator Data'!AK191</f>
        <v>0</v>
      </c>
      <c r="DT188" s="57">
        <f t="shared" si="319"/>
        <v>0</v>
      </c>
      <c r="DU188" s="58">
        <f t="shared" si="320"/>
        <v>0</v>
      </c>
      <c r="DV188" s="15"/>
      <c r="DW188" s="103"/>
      <c r="DX188" s="4"/>
    </row>
    <row r="189" spans="1:128" x14ac:dyDescent="0.25">
      <c r="A189" s="122" t="str">
        <f>'Indicator Data'!A192</f>
        <v>Venezuela</v>
      </c>
      <c r="B189" s="59" t="str">
        <f>'Indicator Data'!B192</f>
        <v>VEN</v>
      </c>
      <c r="C189" s="55">
        <f>ROUND(IF('Indicator Data'!C192=0,0.1,IF(LOG('Indicator Data'!C192)&gt;C$195,10,IF(LOG('Indicator Data'!C192)&lt;C$194,0,10-(C$195-LOG('Indicator Data'!C192))/(C$195-C$194)*10))),1)</f>
        <v>9.4</v>
      </c>
      <c r="D189" s="55">
        <f>ROUND(IF('Indicator Data'!D192=0,0.1,IF(LOG('Indicator Data'!D192)&gt;D$195,10,IF(LOG('Indicator Data'!D192)&lt;D$194,0,10-(D$195-LOG('Indicator Data'!D192))/(D$195-D$194)*10))),1)</f>
        <v>10</v>
      </c>
      <c r="E189" s="55">
        <f t="shared" si="281"/>
        <v>9.6999999999999993</v>
      </c>
      <c r="F189" s="55">
        <f>IF('Indicator Data'!E192="No data",0.1,(ROUND(IF('Indicator Data'!E192=0,0,IF(LOG('Indicator Data'!E192)&gt;F$195,10,IF(LOG('Indicator Data'!E192)&lt;F$194,0,10-(F$195-LOG('Indicator Data'!E192))/(F$195-F$194)*10))),1)))</f>
        <v>7.6</v>
      </c>
      <c r="G189" s="55">
        <f>ROUND(IF('Indicator Data'!F192=0,0,IF(LOG('Indicator Data'!F192)&gt;G$195,10,IF(LOG('Indicator Data'!F192)&lt;G$194,0,10-(G$195-LOG('Indicator Data'!F192))/(G$195-G$194)*10))),1)</f>
        <v>6.8</v>
      </c>
      <c r="H189" s="55">
        <f>ROUND(IF('Indicator Data'!G192=0,0,IF(LOG('Indicator Data'!G192)&gt;H$195,10,IF(LOG('Indicator Data'!G192)&lt;H$194,0,10-(H$195-LOG('Indicator Data'!G192))/(H$195-H$194)*10))),1)</f>
        <v>6.4</v>
      </c>
      <c r="I189" s="55">
        <f>ROUND(IF('Indicator Data'!H192=0,0,IF(LOG('Indicator Data'!H192)&gt;I$195,10,IF(LOG('Indicator Data'!H192)&lt;I$194,0,10-(I$195-LOG('Indicator Data'!H192))/(I$195-I$194)*10))),1)</f>
        <v>4.8</v>
      </c>
      <c r="J189" s="55">
        <f t="shared" si="282"/>
        <v>5.7</v>
      </c>
      <c r="K189" s="55">
        <f>ROUND(IF('Indicator Data'!I192=0,0,IF(LOG('Indicator Data'!I192)&gt;K$195,10,IF(LOG('Indicator Data'!I192)&lt;K$194,0,10-(K$195-LOG('Indicator Data'!I192))/(K$195-K$194)*10))),1)</f>
        <v>7.6</v>
      </c>
      <c r="L189" s="55">
        <f t="shared" si="283"/>
        <v>6.8</v>
      </c>
      <c r="M189" s="55">
        <f>ROUND(IF('Indicator Data'!J192=0,0,IF(LOG('Indicator Data'!J192)&gt;M$195,10,IF(LOG('Indicator Data'!J192)&lt;M$194,0,10-(M$195-LOG('Indicator Data'!J192))/(M$195-M$194)*10))),1)</f>
        <v>0</v>
      </c>
      <c r="N189" s="56">
        <f>'Indicator Data'!C192/'Indicator Data'!$CB192</f>
        <v>1.8715926301264031E-3</v>
      </c>
      <c r="O189" s="56">
        <f>'Indicator Data'!D192/'Indicator Data'!$CB192</f>
        <v>6.668519655835699E-4</v>
      </c>
      <c r="P189" s="56">
        <f>IF(F189=0.1,"x",'Indicator Data'!E192/'Indicator Data'!$CB192)</f>
        <v>3.6571941505548198E-3</v>
      </c>
      <c r="Q189" s="56">
        <f>'Indicator Data'!F192/'Indicator Data'!$CB192</f>
        <v>3.6315731999889931E-6</v>
      </c>
      <c r="R189" s="56">
        <f>'Indicator Data'!G192/'Indicator Data'!$CB192</f>
        <v>1.1974989652308911E-3</v>
      </c>
      <c r="S189" s="56">
        <f>'Indicator Data'!H192/'Indicator Data'!$CB192</f>
        <v>7.4120324245955868E-7</v>
      </c>
      <c r="T189" s="56">
        <f>'Indicator Data'!I192/'Indicator Data'!$CB192</f>
        <v>2.048895461236671E-3</v>
      </c>
      <c r="U189" s="56">
        <f>'Indicator Data'!J192/'Indicator Data'!$CB192</f>
        <v>0</v>
      </c>
      <c r="V189" s="55">
        <f t="shared" si="284"/>
        <v>9.4</v>
      </c>
      <c r="W189" s="55">
        <f t="shared" si="285"/>
        <v>6.7</v>
      </c>
      <c r="X189" s="55">
        <f t="shared" si="286"/>
        <v>8.4</v>
      </c>
      <c r="Y189" s="55">
        <f t="shared" si="287"/>
        <v>2.4</v>
      </c>
      <c r="Z189" s="55">
        <f t="shared" si="288"/>
        <v>6.8</v>
      </c>
      <c r="AA189" s="55">
        <f t="shared" si="289"/>
        <v>0.7</v>
      </c>
      <c r="AB189" s="55">
        <f t="shared" si="290"/>
        <v>0</v>
      </c>
      <c r="AC189" s="55">
        <f t="shared" si="291"/>
        <v>0.4</v>
      </c>
      <c r="AD189" s="55">
        <f t="shared" si="292"/>
        <v>2</v>
      </c>
      <c r="AE189" s="55">
        <f t="shared" si="293"/>
        <v>1.2</v>
      </c>
      <c r="AF189" s="55">
        <f t="shared" si="294"/>
        <v>0</v>
      </c>
      <c r="AG189" s="55">
        <f>ROUND(IF('Indicator Data'!K192=0,0,IF('Indicator Data'!K192&gt;AG$195,10,IF('Indicator Data'!K192&lt;AG$194,0,10-(AG$195-'Indicator Data'!K192)/(AG$195-AG$194)*10))),1)</f>
        <v>1</v>
      </c>
      <c r="AH189" s="55">
        <f t="shared" si="295"/>
        <v>9.4</v>
      </c>
      <c r="AI189" s="55">
        <f t="shared" si="296"/>
        <v>8.4</v>
      </c>
      <c r="AJ189" s="55">
        <f t="shared" si="297"/>
        <v>3.6</v>
      </c>
      <c r="AK189" s="55">
        <f t="shared" si="298"/>
        <v>2.4</v>
      </c>
      <c r="AL189" s="55">
        <f t="shared" si="299"/>
        <v>3</v>
      </c>
      <c r="AM189" s="55">
        <f t="shared" si="300"/>
        <v>4.8</v>
      </c>
      <c r="AN189" s="55">
        <f t="shared" si="301"/>
        <v>0</v>
      </c>
      <c r="AO189" s="183">
        <f t="shared" si="302"/>
        <v>9.1999999999999993</v>
      </c>
      <c r="AP189" s="183">
        <f t="shared" si="255"/>
        <v>5.6</v>
      </c>
      <c r="AQ189" s="183">
        <f t="shared" si="303"/>
        <v>6.8</v>
      </c>
      <c r="AR189" s="183">
        <f t="shared" si="304"/>
        <v>4.5999999999999996</v>
      </c>
      <c r="AS189" s="55">
        <f t="shared" si="305"/>
        <v>0.5</v>
      </c>
      <c r="AT189" s="55">
        <f>IF('Indicator Data'!L192="No data","x",IF('Indicator Data'!CC192&lt;1000,"x",ROUND((IF('Indicator Data'!L192&gt;AT$195,10,IF('Indicator Data'!L192&lt;AT$194,0,10-(AT$195-'Indicator Data'!L192)/(AT$195-AT$194)*10))),1)))</f>
        <v>2</v>
      </c>
      <c r="AU189" s="183">
        <f t="shared" si="306"/>
        <v>1.3</v>
      </c>
      <c r="AV189" s="55" t="str">
        <f>IF('Indicator Data'!M192="No data","x",ROUND(IF('Indicator Data'!M192=0,0,IF(LOG('Indicator Data'!M192)&gt;AV$195,10,IF(LOG('Indicator Data'!M192)&lt;AV$194,0,10-(AV$195-LOG('Indicator Data'!M192))/(AV$195-AV$194)*10))),1))</f>
        <v>x</v>
      </c>
      <c r="AW189" s="56" t="str">
        <f>IF(AV189="x","x",'Indicator Data'!M192/'Indicator Data'!$CB192)</f>
        <v>x</v>
      </c>
      <c r="AX189" s="55" t="str">
        <f t="shared" si="256"/>
        <v>x</v>
      </c>
      <c r="AY189" s="55" t="str">
        <f t="shared" si="257"/>
        <v>x</v>
      </c>
      <c r="AZ189" s="55" t="str">
        <f>IF('Indicator Data'!N192="No data","x",ROUND(IF('Indicator Data'!N192=0,0,IF(LOG('Indicator Data'!N192)&gt;AZ$195,10,IF(LOG('Indicator Data'!N192)&lt;AZ$194,0,10-(AZ$195-LOG('Indicator Data'!N192))/(AZ$195-AZ$194)*10))),1))</f>
        <v>x</v>
      </c>
      <c r="BA189" s="56" t="str">
        <f>IF(AZ189="x","x",'Indicator Data'!N192/'Indicator Data'!$CB192)</f>
        <v>x</v>
      </c>
      <c r="BB189" s="55" t="str">
        <f t="shared" si="258"/>
        <v>x</v>
      </c>
      <c r="BC189" s="55" t="str">
        <f t="shared" si="259"/>
        <v>x</v>
      </c>
      <c r="BD189" s="55" t="str">
        <f>IF('Indicator Data'!O192="No data","x",ROUND(IF('Indicator Data'!O192=0,0,IF(LOG('Indicator Data'!O192)&gt;BD$195,10,IF(LOG('Indicator Data'!O192)&lt;BD$194,0,10-(BD$195-LOG('Indicator Data'!O192))/(BD$195-BD$194)*10))),1))</f>
        <v>x</v>
      </c>
      <c r="BE189" s="56" t="str">
        <f>IF(BD189="x","x",'Indicator Data'!O192/'Indicator Data'!$CB192)</f>
        <v>x</v>
      </c>
      <c r="BF189" s="55" t="str">
        <f t="shared" si="260"/>
        <v>x</v>
      </c>
      <c r="BG189" s="55" t="str">
        <f t="shared" si="261"/>
        <v>x</v>
      </c>
      <c r="BH189" s="55" t="str">
        <f>IF('Indicator Data'!P192="No data","x",ROUND(IF('Indicator Data'!P192=0,0,IF(LOG('Indicator Data'!P192)&gt;BH$195,10,IF(LOG('Indicator Data'!P192)&lt;BH$194,0,10-(BH$195-LOG('Indicator Data'!P192))/(BH$195-BH$194)*10))),1))</f>
        <v>x</v>
      </c>
      <c r="BI189" s="56" t="str">
        <f>IF(BH189="x","x",'Indicator Data'!P192/'Indicator Data'!$CB192)</f>
        <v>x</v>
      </c>
      <c r="BJ189" s="55" t="str">
        <f t="shared" si="262"/>
        <v>x</v>
      </c>
      <c r="BK189" s="55" t="str">
        <f t="shared" si="263"/>
        <v>x</v>
      </c>
      <c r="BL189" s="55" t="str">
        <f t="shared" si="264"/>
        <v>x</v>
      </c>
      <c r="BM189" s="55">
        <f>ROUND(IF('Indicator Data'!Q192=0,0,IF(LOG('Indicator Data'!Q192)&gt;BM$195,10,IF(LOG('Indicator Data'!Q192)&lt;BM$194,0,10-(BM$195-LOG('Indicator Data'!Q192))/(BM$195-BM$194)*10))),1)</f>
        <v>9</v>
      </c>
      <c r="BN189" s="55">
        <f>ROUND(IF('Indicator Data'!R192=0,0,IF(LOG('Indicator Data'!R192)&gt;BN$195,10,IF(LOG('Indicator Data'!R192)&lt;BN$194,0,10-(BN$195-LOG('Indicator Data'!R192))/(BN$195-BN$194)*10))),1)</f>
        <v>9.5</v>
      </c>
      <c r="BO189" s="55">
        <f t="shared" si="265"/>
        <v>9.3333333333333339</v>
      </c>
      <c r="BP189" s="56">
        <f>'Indicator Data'!Q192/'Indicator Data'!$CB192</f>
        <v>0.67210256381605959</v>
      </c>
      <c r="BQ189" s="56">
        <f>'Indicator Data'!R192/'Indicator Data'!$CB192</f>
        <v>0.15415788064131378</v>
      </c>
      <c r="BR189" s="55">
        <f t="shared" si="307"/>
        <v>6.7</v>
      </c>
      <c r="BS189" s="55">
        <f t="shared" si="308"/>
        <v>1.9</v>
      </c>
      <c r="BT189" s="55">
        <f t="shared" si="242"/>
        <v>3.5</v>
      </c>
      <c r="BU189" s="55">
        <f t="shared" si="266"/>
        <v>7.4</v>
      </c>
      <c r="BV189" s="55">
        <f>ROUND(IF('Indicator Data'!S192=0,0,IF(LOG('Indicator Data'!S192)&gt;BV$195,10,IF(LOG('Indicator Data'!S192)&lt;BV$194,0,10-(BV$195-LOG('Indicator Data'!S192))/(BV$195-BV$194)*10))),1)</f>
        <v>1.2</v>
      </c>
      <c r="BW189" s="55">
        <f>ROUND(IF('Indicator Data'!T192=0,0,IF(LOG('Indicator Data'!T192)&gt;BW$195,10,IF(LOG('Indicator Data'!T192)&lt;BW$194,0,10-(BW$195-LOG('Indicator Data'!T192))/(BW$195-BW$194)*10))),1)</f>
        <v>7.2</v>
      </c>
      <c r="BX189" s="55">
        <f t="shared" si="267"/>
        <v>5.2</v>
      </c>
      <c r="BY189" s="56">
        <f>'Indicator Data'!S192/'Indicator Data'!$CB192</f>
        <v>2.37601160700935E-6</v>
      </c>
      <c r="BZ189" s="56">
        <f>'Indicator Data'!T192/'Indicator Data'!$CB192</f>
        <v>3.8120505465003292E-2</v>
      </c>
      <c r="CA189" s="55">
        <f t="shared" si="309"/>
        <v>0</v>
      </c>
      <c r="CB189" s="55">
        <f t="shared" si="310"/>
        <v>0.4</v>
      </c>
      <c r="CC189" s="55">
        <f t="shared" si="268"/>
        <v>0.26666666666666666</v>
      </c>
      <c r="CD189" s="55">
        <f t="shared" si="269"/>
        <v>3.1</v>
      </c>
      <c r="CE189" s="55">
        <f t="shared" si="270"/>
        <v>5.7</v>
      </c>
      <c r="CF189" s="55">
        <f>ROUND(IF('Indicator Data'!U192=0,0,IF(LOG('Indicator Data'!U192)&gt;CF$195,10,IF(LOG('Indicator Data'!U192)&lt;CF$194,0,10-(CF$195-LOG('Indicator Data'!U192))/(CF$195-CF$194)*10))),1)</f>
        <v>9.1</v>
      </c>
      <c r="CG189" s="56">
        <f>'Indicator Data'!U192/'Indicator Data'!$CB192</f>
        <v>0.72460490699696567</v>
      </c>
      <c r="CH189" s="55">
        <f t="shared" si="311"/>
        <v>8.1</v>
      </c>
      <c r="CI189" s="55">
        <f t="shared" si="271"/>
        <v>8.6999999999999993</v>
      </c>
      <c r="CJ189" s="55">
        <f>ROUND(IF('Indicator Data'!V192=0,0,IF(LOG('Indicator Data'!V192)&gt;CJ$195,10,IF(LOG('Indicator Data'!V192)&lt;CJ$194,0,10-(CJ$195-LOG('Indicator Data'!V192))/(CJ$195-CJ$194)*10))),1)</f>
        <v>9.1999999999999993</v>
      </c>
      <c r="CK189" s="56">
        <f>IF('Indicator Data'!V192/'Indicator Data'!$CB192&gt;1,1,'Indicator Data'!V192/'Indicator Data'!$CB192)</f>
        <v>0.89251200567198918</v>
      </c>
      <c r="CL189" s="55">
        <f t="shared" si="312"/>
        <v>8.9</v>
      </c>
      <c r="CM189" s="55">
        <f t="shared" si="272"/>
        <v>9.1</v>
      </c>
      <c r="CN189" s="55">
        <f>ROUND(IF('Indicator Data'!W192=0,0,IF(LOG('Indicator Data'!W192)&gt;CN$195,10,IF(LOG('Indicator Data'!W192)&lt;CN$194,0,10-(CN$195-LOG('Indicator Data'!W192))/(CN$195-CN$194)*10))),1)</f>
        <v>9.1</v>
      </c>
      <c r="CO189" s="56">
        <f>'Indicator Data'!W192/'Indicator Data'!$CB192</f>
        <v>0.79772072504379488</v>
      </c>
      <c r="CP189" s="55">
        <f t="shared" si="313"/>
        <v>8</v>
      </c>
      <c r="CQ189" s="55">
        <f t="shared" si="273"/>
        <v>8.6</v>
      </c>
      <c r="CR189" s="55">
        <f t="shared" si="314"/>
        <v>8.3000000000000007</v>
      </c>
      <c r="CS189" s="55">
        <f>IF('Indicator Data'!BR192="No data","x",ROUND(IF('Indicator Data'!BR192&gt;CS$195,0,IF('Indicator Data'!BR192&lt;CS$194,10,(CS$195-'Indicator Data'!BR192)/(CS$195-CS$194)*10)),1))</f>
        <v>0.7</v>
      </c>
      <c r="CT189" s="55">
        <f>IF('Indicator Data'!BS192="No data","x",ROUND(IF('Indicator Data'!BS192&gt;CT$195,0,IF('Indicator Data'!BS192&lt;CT$194,10,(CT$195-'Indicator Data'!BS192)/(CT$195-CT$194)*10)),1))</f>
        <v>0.7</v>
      </c>
      <c r="CU189" s="55" t="str">
        <f>IF('Indicator Data'!AC192="No data","x",ROUND(IF('Indicator Data'!AC192&gt;CU$195,0,IF('Indicator Data'!AC192&lt;CU$194,10,(CU$195-'Indicator Data'!AC192)/(CU$195-CU$194)*10)),1))</f>
        <v>x</v>
      </c>
      <c r="CV189" s="55">
        <f t="shared" si="315"/>
        <v>0.7</v>
      </c>
      <c r="CW189" s="55">
        <f>IF('Indicator Data'!X192="No data","x",ROUND(IF(LOG('Indicator Data'!X192)&gt;CW$195,10,IF(LOG('Indicator Data'!X192)&lt;CW$194,0,10-(CW$195-LOG('Indicator Data'!X192))/(CW$195-CW$194)*10)),1))</f>
        <v>5</v>
      </c>
      <c r="CX189" s="55">
        <f>IF('Indicator Data'!Y192="No data","x",ROUND(IF('Indicator Data'!Y192&gt;CX$195,10,IF('Indicator Data'!Y192&lt;CX$194,0,10-(CX$195-'Indicator Data'!Y192)/(CX$195-CX$194)*10)),1))</f>
        <v>0</v>
      </c>
      <c r="CY189" s="55">
        <f>IF('Indicator Data'!Z192="No data","x",ROUND(IF('Indicator Data'!Z192&gt;CY$195,10,IF('Indicator Data'!Z192&lt;CY$194,0,10-(CY$195-'Indicator Data'!Z192)/(CY$195-CY$194)*10)),1))</f>
        <v>8.8000000000000007</v>
      </c>
      <c r="CZ189" s="55" t="str">
        <f>IF('Indicator Data'!AA192="No data","x",ROUND(IF('Indicator Data'!AA192&gt;CZ$195,10,IF('Indicator Data'!AA192&lt;CZ$194,0,10-(CZ$195-'Indicator Data'!AA192)/(CZ$195-CZ$194)*10)),1))</f>
        <v>x</v>
      </c>
      <c r="DA189" s="55">
        <f t="shared" si="274"/>
        <v>4.5999999999999996</v>
      </c>
      <c r="DB189" s="55">
        <f t="shared" si="275"/>
        <v>3.3</v>
      </c>
      <c r="DC189" s="55">
        <f>IF('Indicator Data'!AF192="No data","x",ROUND(IF('Indicator Data'!AF192&gt;DC$195,10,IF('Indicator Data'!AF192&lt;DC$194,0,10-(DC$195-'Indicator Data'!AF192)/(DC$195-DC$194)*10)),1))</f>
        <v>3.9</v>
      </c>
      <c r="DD189" s="55">
        <f>IF('Indicator Data'!AG192="No data","x",ROUND(IF('Indicator Data'!AG192&gt;DD$195,10,IF('Indicator Data'!AG192&lt;DD$194,0,10-(DD$195-'Indicator Data'!AG192)/(DD$195-DD$194)*10)),1))</f>
        <v>2.2999999999999998</v>
      </c>
      <c r="DE189" s="55">
        <f t="shared" si="276"/>
        <v>4</v>
      </c>
      <c r="DF189" s="55">
        <f>IF('Indicator Data'!AB192="No data","x",ROUND(IF('Indicator Data'!AB192&gt;DF$195,10,IF('Indicator Data'!AB192&lt;DF$194,0,10-(DF$195-'Indicator Data'!AB192)/(DF$195-DF$194)*10)),1))</f>
        <v>1</v>
      </c>
      <c r="DG189" s="55">
        <f t="shared" si="277"/>
        <v>0.8</v>
      </c>
      <c r="DH189" s="184">
        <f>IF('Indicator Data'!AD192="No data","x",'Indicator Data'!AD192/'Indicator Data'!$CA192)</f>
        <v>5.1017278859401207E-4</v>
      </c>
      <c r="DI189" s="55">
        <f t="shared" si="278"/>
        <v>4.9000000000000004</v>
      </c>
      <c r="DJ189" s="55">
        <f>IF('Indicator Data'!AE192="No data","x",ROUND(IF('Indicator Data'!AE192&gt;DJ$195,0,IF('Indicator Data'!AE192&lt;DJ$194,10,(DJ$195-'Indicator Data'!AE192)/(DJ$195-DJ$194)*10)),1))</f>
        <v>2</v>
      </c>
      <c r="DK189" s="55">
        <f t="shared" si="279"/>
        <v>3.5</v>
      </c>
      <c r="DL189" s="55">
        <f t="shared" si="280"/>
        <v>2.8</v>
      </c>
      <c r="DM189" s="57">
        <f t="shared" si="316"/>
        <v>5.4</v>
      </c>
      <c r="DN189" s="58">
        <f t="shared" si="317"/>
        <v>6.1</v>
      </c>
      <c r="DO189" s="55">
        <f>ROUND(IF('Indicator Data'!AH192=0,0,IF('Indicator Data'!AH192&gt;DO$195,10,IF('Indicator Data'!AH192&lt;DO$194,0,10-(DO$195-'Indicator Data'!AH192)/(DO$195-DO$194)*10))),1)</f>
        <v>8.8000000000000007</v>
      </c>
      <c r="DP189" s="55">
        <f>ROUND(IF('Indicator Data'!AI192=0,0,IF(LOG('Indicator Data'!AI192)&gt;LOG(DP$195),10,IF(LOG('Indicator Data'!AI192)&lt;LOG(DP$194),0,10-(LOG(DP$195)-LOG('Indicator Data'!AI192))/(LOG(DP$195)-LOG(DP$194))*10))),1)</f>
        <v>8</v>
      </c>
      <c r="DQ189" s="57">
        <f t="shared" si="318"/>
        <v>8.4</v>
      </c>
      <c r="DR189" s="55">
        <f>'Indicator Data'!AJ192</f>
        <v>0</v>
      </c>
      <c r="DS189" s="55">
        <f>'Indicator Data'!AK192</f>
        <v>0</v>
      </c>
      <c r="DT189" s="57">
        <f t="shared" si="319"/>
        <v>0</v>
      </c>
      <c r="DU189" s="58">
        <f t="shared" si="320"/>
        <v>5.9</v>
      </c>
      <c r="DV189" s="15"/>
      <c r="DW189" s="103"/>
      <c r="DX189" s="4"/>
    </row>
    <row r="190" spans="1:128" x14ac:dyDescent="0.25">
      <c r="A190" s="122" t="str">
        <f>'Indicator Data'!A193</f>
        <v>Viet Nam</v>
      </c>
      <c r="B190" s="59" t="str">
        <f>'Indicator Data'!B193</f>
        <v>VNM</v>
      </c>
      <c r="C190" s="55">
        <f>ROUND(IF('Indicator Data'!C193=0,0.1,IF(LOG('Indicator Data'!C193)&gt;C$195,10,IF(LOG('Indicator Data'!C193)&lt;C$194,0,10-(C$195-LOG('Indicator Data'!C193))/(C$195-C$194)*10))),1)</f>
        <v>8.9</v>
      </c>
      <c r="D190" s="55">
        <f>ROUND(IF('Indicator Data'!D193=0,0.1,IF(LOG('Indicator Data'!D193)&gt;D$195,10,IF(LOG('Indicator Data'!D193)&lt;D$194,0,10-(D$195-LOG('Indicator Data'!D193))/(D$195-D$194)*10))),1)</f>
        <v>0.1</v>
      </c>
      <c r="E190" s="55">
        <f t="shared" si="281"/>
        <v>6.2</v>
      </c>
      <c r="F190" s="55">
        <f>IF('Indicator Data'!E193="No data",0.1,(ROUND(IF('Indicator Data'!E193=0,0,IF(LOG('Indicator Data'!E193)&gt;F$195,10,IF(LOG('Indicator Data'!E193)&lt;F$194,0,10-(F$195-LOG('Indicator Data'!E193))/(F$195-F$194)*10))),1)))</f>
        <v>10</v>
      </c>
      <c r="G190" s="55">
        <f>ROUND(IF('Indicator Data'!F193=0,0,IF(LOG('Indicator Data'!F193)&gt;G$195,10,IF(LOG('Indicator Data'!F193)&lt;G$194,0,10-(G$195-LOG('Indicator Data'!F193))/(G$195-G$194)*10))),1)</f>
        <v>7.7</v>
      </c>
      <c r="H190" s="55">
        <f>ROUND(IF('Indicator Data'!G193=0,0,IF(LOG('Indicator Data'!G193)&gt;H$195,10,IF(LOG('Indicator Data'!G193)&lt;H$194,0,10-(H$195-LOG('Indicator Data'!G193))/(H$195-H$194)*10))),1)</f>
        <v>9.8000000000000007</v>
      </c>
      <c r="I190" s="55">
        <f>ROUND(IF('Indicator Data'!H193=0,0,IF(LOG('Indicator Data'!H193)&gt;I$195,10,IF(LOG('Indicator Data'!H193)&lt;I$194,0,10-(I$195-LOG('Indicator Data'!H193))/(I$195-I$194)*10))),1)</f>
        <v>9.8000000000000007</v>
      </c>
      <c r="J190" s="55">
        <f t="shared" si="282"/>
        <v>9.8000000000000007</v>
      </c>
      <c r="K190" s="55">
        <f>ROUND(IF('Indicator Data'!I193=0,0,IF(LOG('Indicator Data'!I193)&gt;K$195,10,IF(LOG('Indicator Data'!I193)&lt;K$194,0,10-(K$195-LOG('Indicator Data'!I193))/(K$195-K$194)*10))),1)</f>
        <v>9.3000000000000007</v>
      </c>
      <c r="L190" s="55">
        <f t="shared" si="283"/>
        <v>9.6</v>
      </c>
      <c r="M190" s="55">
        <f>ROUND(IF('Indicator Data'!J193=0,0,IF(LOG('Indicator Data'!J193)&gt;M$195,10,IF(LOG('Indicator Data'!J193)&lt;M$194,0,10-(M$195-LOG('Indicator Data'!J193))/(M$195-M$194)*10))),1)</f>
        <v>10</v>
      </c>
      <c r="N190" s="56">
        <f>'Indicator Data'!C193/'Indicator Data'!$CB193</f>
        <v>3.8177697267284511E-4</v>
      </c>
      <c r="O190" s="56">
        <f>'Indicator Data'!D193/'Indicator Data'!$CB193</f>
        <v>0</v>
      </c>
      <c r="P190" s="56">
        <f>IF(F190=0.1,"x",'Indicator Data'!E193/'Indicator Data'!$CB193)</f>
        <v>1.8777858000771478E-2</v>
      </c>
      <c r="Q190" s="56">
        <f>'Indicator Data'!F193/'Indicator Data'!$CB193</f>
        <v>4.4257098543670357E-6</v>
      </c>
      <c r="R190" s="56">
        <f>'Indicator Data'!G193/'Indicator Data'!$CB193</f>
        <v>8.9605155763231529E-3</v>
      </c>
      <c r="S190" s="56">
        <f>'Indicator Data'!H193/'Indicator Data'!$CB193</f>
        <v>7.716894943212185E-4</v>
      </c>
      <c r="T190" s="56">
        <f>'Indicator Data'!I193/'Indicator Data'!$CB193</f>
        <v>4.9753900032688649E-3</v>
      </c>
      <c r="U190" s="56">
        <f>'Indicator Data'!J193/'Indicator Data'!$CB193</f>
        <v>2.4029198283070765E-3</v>
      </c>
      <c r="V190" s="55">
        <f t="shared" si="284"/>
        <v>1.9</v>
      </c>
      <c r="W190" s="55">
        <f t="shared" si="285"/>
        <v>0</v>
      </c>
      <c r="X190" s="55">
        <f t="shared" si="286"/>
        <v>1</v>
      </c>
      <c r="Y190" s="55">
        <f t="shared" si="287"/>
        <v>10</v>
      </c>
      <c r="Z190" s="55">
        <f t="shared" si="288"/>
        <v>7</v>
      </c>
      <c r="AA190" s="55">
        <f t="shared" si="289"/>
        <v>5</v>
      </c>
      <c r="AB190" s="55">
        <f t="shared" si="290"/>
        <v>1.5</v>
      </c>
      <c r="AC190" s="55">
        <f t="shared" si="291"/>
        <v>3.4</v>
      </c>
      <c r="AD190" s="55">
        <f t="shared" si="292"/>
        <v>5</v>
      </c>
      <c r="AE190" s="55">
        <f t="shared" si="293"/>
        <v>4.2</v>
      </c>
      <c r="AF190" s="55">
        <f t="shared" si="294"/>
        <v>0.8</v>
      </c>
      <c r="AG190" s="55">
        <f>ROUND(IF('Indicator Data'!K193=0,0,IF('Indicator Data'!K193&gt;AG$195,10,IF('Indicator Data'!K193&lt;AG$194,0,10-(AG$195-'Indicator Data'!K193)/(AG$195-AG$194)*10))),1)</f>
        <v>5.7</v>
      </c>
      <c r="AH190" s="55">
        <f t="shared" si="295"/>
        <v>5.4</v>
      </c>
      <c r="AI190" s="55">
        <f t="shared" si="296"/>
        <v>0.1</v>
      </c>
      <c r="AJ190" s="55">
        <f t="shared" si="297"/>
        <v>7.4</v>
      </c>
      <c r="AK190" s="55">
        <f t="shared" si="298"/>
        <v>5.7</v>
      </c>
      <c r="AL190" s="55">
        <f t="shared" si="299"/>
        <v>6.6</v>
      </c>
      <c r="AM190" s="55">
        <f t="shared" si="300"/>
        <v>7.2</v>
      </c>
      <c r="AN190" s="55">
        <f t="shared" si="301"/>
        <v>7.7</v>
      </c>
      <c r="AO190" s="183">
        <f t="shared" si="302"/>
        <v>4.0999999999999996</v>
      </c>
      <c r="AP190" s="183">
        <f t="shared" si="255"/>
        <v>10</v>
      </c>
      <c r="AQ190" s="183">
        <f t="shared" si="303"/>
        <v>7.4</v>
      </c>
      <c r="AR190" s="183">
        <f t="shared" si="304"/>
        <v>7.9</v>
      </c>
      <c r="AS190" s="55">
        <f t="shared" si="305"/>
        <v>6.7</v>
      </c>
      <c r="AT190" s="55">
        <f>IF('Indicator Data'!L193="No data","x",IF('Indicator Data'!CC193&lt;1000,"x",ROUND((IF('Indicator Data'!L193&gt;AT$195,10,IF('Indicator Data'!L193&lt;AT$194,0,10-(AT$195-'Indicator Data'!L193)/(AT$195-AT$194)*10))),1)))</f>
        <v>0</v>
      </c>
      <c r="AU190" s="183">
        <f t="shared" si="306"/>
        <v>3.4</v>
      </c>
      <c r="AV190" s="55">
        <f>IF('Indicator Data'!M193="No data","x",ROUND(IF('Indicator Data'!M193=0,0,IF(LOG('Indicator Data'!M193)&gt;AV$195,10,IF(LOG('Indicator Data'!M193)&lt;AV$194,0,10-(AV$195-LOG('Indicator Data'!M193))/(AV$195-AV$194)*10))),1))</f>
        <v>9.4</v>
      </c>
      <c r="AW190" s="56">
        <f>IF(AV190="x","x",'Indicator Data'!M193/'Indicator Data'!$CB193)</f>
        <v>0.42401964935203207</v>
      </c>
      <c r="AX190" s="55">
        <f t="shared" si="256"/>
        <v>4.7</v>
      </c>
      <c r="AY190" s="55">
        <f t="shared" si="257"/>
        <v>7.8</v>
      </c>
      <c r="AZ190" s="55" t="str">
        <f>IF('Indicator Data'!N193="No data","x",ROUND(IF('Indicator Data'!N193=0,0,IF(LOG('Indicator Data'!N193)&gt;AZ$195,10,IF(LOG('Indicator Data'!N193)&lt;AZ$194,0,10-(AZ$195-LOG('Indicator Data'!N193))/(AZ$195-AZ$194)*10))),1))</f>
        <v>x</v>
      </c>
      <c r="BA190" s="56" t="str">
        <f>IF(AZ190="x","x",'Indicator Data'!N193/'Indicator Data'!$CB193)</f>
        <v>x</v>
      </c>
      <c r="BB190" s="55" t="str">
        <f t="shared" si="258"/>
        <v>x</v>
      </c>
      <c r="BC190" s="55" t="str">
        <f t="shared" si="259"/>
        <v>x</v>
      </c>
      <c r="BD190" s="55" t="str">
        <f>IF('Indicator Data'!O193="No data","x",ROUND(IF('Indicator Data'!O193=0,0,IF(LOG('Indicator Data'!O193)&gt;BD$195,10,IF(LOG('Indicator Data'!O193)&lt;BD$194,0,10-(BD$195-LOG('Indicator Data'!O193))/(BD$195-BD$194)*10))),1))</f>
        <v>x</v>
      </c>
      <c r="BE190" s="56" t="str">
        <f>IF(BD190="x","x",'Indicator Data'!O193/'Indicator Data'!$CB193)</f>
        <v>x</v>
      </c>
      <c r="BF190" s="55" t="str">
        <f t="shared" si="260"/>
        <v>x</v>
      </c>
      <c r="BG190" s="55" t="str">
        <f t="shared" si="261"/>
        <v>x</v>
      </c>
      <c r="BH190" s="55" t="str">
        <f>IF('Indicator Data'!P193="No data","x",ROUND(IF('Indicator Data'!P193=0,0,IF(LOG('Indicator Data'!P193)&gt;BH$195,10,IF(LOG('Indicator Data'!P193)&lt;BH$194,0,10-(BH$195-LOG('Indicator Data'!P193))/(BH$195-BH$194)*10))),1))</f>
        <v>x</v>
      </c>
      <c r="BI190" s="56" t="str">
        <f>IF(BH190="x","x",'Indicator Data'!P193/'Indicator Data'!$CB193)</f>
        <v>x</v>
      </c>
      <c r="BJ190" s="55" t="str">
        <f t="shared" si="262"/>
        <v>x</v>
      </c>
      <c r="BK190" s="55" t="str">
        <f t="shared" si="263"/>
        <v>x</v>
      </c>
      <c r="BL190" s="55">
        <f t="shared" si="264"/>
        <v>7.8</v>
      </c>
      <c r="BM190" s="55">
        <f>ROUND(IF('Indicator Data'!Q193=0,0,IF(LOG('Indicator Data'!Q193)&gt;BM$195,10,IF(LOG('Indicator Data'!Q193)&lt;BM$194,0,10-(BM$195-LOG('Indicator Data'!Q193))/(BM$195-BM$194)*10))),1)</f>
        <v>9.5</v>
      </c>
      <c r="BN190" s="55">
        <f>ROUND(IF('Indicator Data'!R193=0,0,IF(LOG('Indicator Data'!R193)&gt;BN$195,10,IF(LOG('Indicator Data'!R193)&lt;BN$194,0,10-(BN$195-LOG('Indicator Data'!R193))/(BN$195-BN$194)*10))),1)</f>
        <v>9.5</v>
      </c>
      <c r="BO190" s="55">
        <f t="shared" si="265"/>
        <v>9.5</v>
      </c>
      <c r="BP190" s="56">
        <f>'Indicator Data'!Q193/'Indicator Data'!$CB193</f>
        <v>0.47605680867944861</v>
      </c>
      <c r="BQ190" s="56">
        <f>'Indicator Data'!R193/'Indicator Data'!$CB193</f>
        <v>5.6225516290551163E-2</v>
      </c>
      <c r="BR190" s="55">
        <f t="shared" si="307"/>
        <v>4.8</v>
      </c>
      <c r="BS190" s="55">
        <f t="shared" si="308"/>
        <v>0.7</v>
      </c>
      <c r="BT190" s="55">
        <f t="shared" si="242"/>
        <v>2.0666666666666669</v>
      </c>
      <c r="BU190" s="55">
        <f t="shared" si="266"/>
        <v>7.3</v>
      </c>
      <c r="BV190" s="55">
        <f>ROUND(IF('Indicator Data'!S193=0,0,IF(LOG('Indicator Data'!S193)&gt;BV$195,10,IF(LOG('Indicator Data'!S193)&lt;BV$194,0,10-(BV$195-LOG('Indicator Data'!S193))/(BV$195-BV$194)*10))),1)</f>
        <v>9.4</v>
      </c>
      <c r="BW190" s="55">
        <f>ROUND(IF('Indicator Data'!T193=0,0,IF(LOG('Indicator Data'!T193)&gt;BW$195,10,IF(LOG('Indicator Data'!T193)&lt;BW$194,0,10-(BW$195-LOG('Indicator Data'!T193))/(BW$195-BW$194)*10))),1)</f>
        <v>8.8000000000000007</v>
      </c>
      <c r="BX190" s="55">
        <f t="shared" si="267"/>
        <v>9.0000000000000018</v>
      </c>
      <c r="BY190" s="56">
        <f>'Indicator Data'!S193/'Indicator Data'!$CB193</f>
        <v>0.42782025636238058</v>
      </c>
      <c r="BZ190" s="56">
        <f>'Indicator Data'!T193/'Indicator Data'!$CB193</f>
        <v>0.14407960619554011</v>
      </c>
      <c r="CA190" s="55">
        <f t="shared" si="309"/>
        <v>7.1</v>
      </c>
      <c r="CB190" s="55">
        <f t="shared" si="310"/>
        <v>1.4</v>
      </c>
      <c r="CC190" s="55">
        <f t="shared" si="268"/>
        <v>3.3000000000000003</v>
      </c>
      <c r="CD190" s="55">
        <f t="shared" si="269"/>
        <v>7.1</v>
      </c>
      <c r="CE190" s="55">
        <f t="shared" si="270"/>
        <v>7.2</v>
      </c>
      <c r="CF190" s="55">
        <f>ROUND(IF('Indicator Data'!U193=0,0,IF(LOG('Indicator Data'!U193)&gt;CF$195,10,IF(LOG('Indicator Data'!U193)&lt;CF$194,0,10-(CF$195-LOG('Indicator Data'!U193))/(CF$195-CF$194)*10))),1)</f>
        <v>9.8000000000000007</v>
      </c>
      <c r="CG190" s="56">
        <f>'Indicator Data'!U193/'Indicator Data'!$CB193</f>
        <v>0.78595381539533193</v>
      </c>
      <c r="CH190" s="55">
        <f t="shared" si="311"/>
        <v>8.6999999999999993</v>
      </c>
      <c r="CI190" s="55">
        <f t="shared" si="271"/>
        <v>9.3000000000000007</v>
      </c>
      <c r="CJ190" s="55">
        <f>ROUND(IF('Indicator Data'!V193=0,0,IF(LOG('Indicator Data'!V193)&gt;CJ$195,10,IF(LOG('Indicator Data'!V193)&lt;CJ$194,0,10-(CJ$195-LOG('Indicator Data'!V193))/(CJ$195-CJ$194)*10))),1)</f>
        <v>9.9</v>
      </c>
      <c r="CK190" s="56">
        <f>IF('Indicator Data'!V193/'Indicator Data'!$CB193&gt;1,1,'Indicator Data'!V193/'Indicator Data'!$CB193)</f>
        <v>0.94731148437659674</v>
      </c>
      <c r="CL190" s="55">
        <f t="shared" si="312"/>
        <v>9.5</v>
      </c>
      <c r="CM190" s="55">
        <f t="shared" si="272"/>
        <v>9.6999999999999993</v>
      </c>
      <c r="CN190" s="55">
        <f>ROUND(IF('Indicator Data'!W193=0,0,IF(LOG('Indicator Data'!W193)&gt;CN$195,10,IF(LOG('Indicator Data'!W193)&lt;CN$194,0,10-(CN$195-LOG('Indicator Data'!W193))/(CN$195-CN$194)*10))),1)</f>
        <v>9.9</v>
      </c>
      <c r="CO190" s="56">
        <f>'Indicator Data'!W193/'Indicator Data'!$CB193</f>
        <v>0.96493329667640559</v>
      </c>
      <c r="CP190" s="55">
        <f t="shared" si="313"/>
        <v>9.6</v>
      </c>
      <c r="CQ190" s="55">
        <f t="shared" si="273"/>
        <v>9.8000000000000007</v>
      </c>
      <c r="CR190" s="55">
        <f t="shared" si="314"/>
        <v>9.1999999999999993</v>
      </c>
      <c r="CS190" s="55">
        <f>IF('Indicator Data'!BR193="No data","x",ROUND(IF('Indicator Data'!BR193&gt;CS$195,0,IF('Indicator Data'!BR193&lt;CS$194,10,(CS$195-'Indicator Data'!BR193)/(CS$195-CS$194)*10)),1))</f>
        <v>1.8</v>
      </c>
      <c r="CT190" s="55">
        <f>IF('Indicator Data'!BS193="No data","x",ROUND(IF('Indicator Data'!BS193&gt;CT$195,0,IF('Indicator Data'!BS193&lt;CT$194,10,(CT$195-'Indicator Data'!BS193)/(CT$195-CT$194)*10)),1))</f>
        <v>0.9</v>
      </c>
      <c r="CU190" s="55">
        <f>IF('Indicator Data'!AC193="No data","x",ROUND(IF('Indicator Data'!AC193&gt;CU$195,0,IF('Indicator Data'!AC193&lt;CU$194,10,(CU$195-'Indicator Data'!AC193)/(CU$195-CU$194)*10)),1))</f>
        <v>1.4</v>
      </c>
      <c r="CV190" s="55">
        <f t="shared" si="315"/>
        <v>1.4</v>
      </c>
      <c r="CW190" s="55">
        <f>IF('Indicator Data'!X193="No data","x",ROUND(IF(LOG('Indicator Data'!X193)&gt;CW$195,10,IF(LOG('Indicator Data'!X193)&lt;CW$194,0,10-(CW$195-LOG('Indicator Data'!X193))/(CW$195-CW$194)*10)),1))</f>
        <v>8.3000000000000007</v>
      </c>
      <c r="CX190" s="55">
        <f>IF('Indicator Data'!Y193="No data","x",ROUND(IF('Indicator Data'!Y193&gt;CX$195,10,IF('Indicator Data'!Y193&lt;CX$194,0,10-(CX$195-'Indicator Data'!Y193)/(CX$195-CX$194)*10)),1))</f>
        <v>6</v>
      </c>
      <c r="CY190" s="55">
        <f>IF('Indicator Data'!Z193="No data","x",ROUND(IF('Indicator Data'!Z193&gt;CY$195,10,IF('Indicator Data'!Z193&lt;CY$194,0,10-(CY$195-'Indicator Data'!Z193)/(CY$195-CY$194)*10)),1))</f>
        <v>3.6</v>
      </c>
      <c r="CZ190" s="55">
        <f>IF('Indicator Data'!AA193="No data","x",ROUND(IF('Indicator Data'!AA193&gt;CZ$195,10,IF('Indicator Data'!AA193&lt;CZ$194,0,10-(CZ$195-'Indicator Data'!AA193)/(CZ$195-CZ$194)*10)),1))</f>
        <v>4.5</v>
      </c>
      <c r="DA190" s="55">
        <f t="shared" si="274"/>
        <v>5.6</v>
      </c>
      <c r="DB190" s="55">
        <f t="shared" si="275"/>
        <v>4.2</v>
      </c>
      <c r="DC190" s="55">
        <f>IF('Indicator Data'!AF193="No data","x",ROUND(IF('Indicator Data'!AF193&gt;DC$195,10,IF('Indicator Data'!AF193&lt;DC$194,0,10-(DC$195-'Indicator Data'!AF193)/(DC$195-DC$194)*10)),1))</f>
        <v>1.6</v>
      </c>
      <c r="DD190" s="55">
        <f>IF('Indicator Data'!AG193="No data","x",ROUND(IF('Indicator Data'!AG193&gt;DD$195,10,IF('Indicator Data'!AG193&lt;DD$194,0,10-(DD$195-'Indicator Data'!AG193)/(DD$195-DD$194)*10)),1))</f>
        <v>2.1</v>
      </c>
      <c r="DE190" s="55">
        <f t="shared" si="276"/>
        <v>4.4000000000000004</v>
      </c>
      <c r="DF190" s="55">
        <f>IF('Indicator Data'!AB193="No data","x",ROUND(IF('Indicator Data'!AB193&gt;DF$195,10,IF('Indicator Data'!AB193&lt;DF$194,0,10-(DF$195-'Indicator Data'!AB193)/(DF$195-DF$194)*10)),1))</f>
        <v>1</v>
      </c>
      <c r="DG190" s="55">
        <f t="shared" si="277"/>
        <v>1.3</v>
      </c>
      <c r="DH190" s="184">
        <f>IF('Indicator Data'!AD193="No data","x",'Indicator Data'!AD193/'Indicator Data'!$CA193)</f>
        <v>3.089295954428033E-4</v>
      </c>
      <c r="DI190" s="55">
        <f t="shared" si="278"/>
        <v>6.9</v>
      </c>
      <c r="DJ190" s="55">
        <f>IF('Indicator Data'!AE193="No data","x",ROUND(IF('Indicator Data'!AE193&gt;DJ$195,0,IF('Indicator Data'!AE193&lt;DJ$194,10,(DJ$195-'Indicator Data'!AE193)/(DJ$195-DJ$194)*10)),1))</f>
        <v>4</v>
      </c>
      <c r="DK190" s="55">
        <f t="shared" si="279"/>
        <v>5.5</v>
      </c>
      <c r="DL190" s="55">
        <f t="shared" si="280"/>
        <v>3.7</v>
      </c>
      <c r="DM190" s="57">
        <f t="shared" si="316"/>
        <v>6.9</v>
      </c>
      <c r="DN190" s="58">
        <f t="shared" si="317"/>
        <v>7.3</v>
      </c>
      <c r="DO190" s="55">
        <f>ROUND(IF('Indicator Data'!AH193=0,0,IF('Indicator Data'!AH193&gt;DO$195,10,IF('Indicator Data'!AH193&lt;DO$194,0,10-(DO$195-'Indicator Data'!AH193)/(DO$195-DO$194)*10))),1)</f>
        <v>2.5</v>
      </c>
      <c r="DP190" s="55">
        <f>ROUND(IF('Indicator Data'!AI193=0,0,IF(LOG('Indicator Data'!AI193)&gt;LOG(DP$195),10,IF(LOG('Indicator Data'!AI193)&lt;LOG(DP$194),0,10-(LOG(DP$195)-LOG('Indicator Data'!AI193))/(LOG(DP$195)-LOG(DP$194))*10))),1)</f>
        <v>5.9</v>
      </c>
      <c r="DQ190" s="57">
        <f t="shared" si="318"/>
        <v>4.4000000000000004</v>
      </c>
      <c r="DR190" s="55">
        <f>'Indicator Data'!AJ193</f>
        <v>0</v>
      </c>
      <c r="DS190" s="55">
        <f>'Indicator Data'!AK193</f>
        <v>0</v>
      </c>
      <c r="DT190" s="57">
        <f t="shared" si="319"/>
        <v>0</v>
      </c>
      <c r="DU190" s="58">
        <f t="shared" si="320"/>
        <v>3.1</v>
      </c>
      <c r="DV190" s="15"/>
      <c r="DW190" s="103"/>
      <c r="DX190" s="4"/>
    </row>
    <row r="191" spans="1:128" x14ac:dyDescent="0.25">
      <c r="A191" s="122" t="str">
        <f>'Indicator Data'!A194</f>
        <v>Yemen</v>
      </c>
      <c r="B191" s="59" t="str">
        <f>'Indicator Data'!B194</f>
        <v>YEM</v>
      </c>
      <c r="C191" s="55">
        <f>ROUND(IF('Indicator Data'!C194=0,0.1,IF(LOG('Indicator Data'!C194)&gt;C$195,10,IF(LOG('Indicator Data'!C194)&lt;C$194,0,10-(C$195-LOG('Indicator Data'!C194))/(C$195-C$194)*10))),1)</f>
        <v>6</v>
      </c>
      <c r="D191" s="55">
        <f>ROUND(IF('Indicator Data'!D194=0,0.1,IF(LOG('Indicator Data'!D194)&gt;D$195,10,IF(LOG('Indicator Data'!D194)&lt;D$194,0,10-(D$195-LOG('Indicator Data'!D194))/(D$195-D$194)*10))),1)</f>
        <v>0.1</v>
      </c>
      <c r="E191" s="55">
        <f t="shared" si="281"/>
        <v>3.6</v>
      </c>
      <c r="F191" s="55">
        <f>IF('Indicator Data'!E194="No data",0.1,(ROUND(IF('Indicator Data'!E194=0,0,IF(LOG('Indicator Data'!E194)&gt;F$195,10,IF(LOG('Indicator Data'!E194)&lt;F$194,0,10-(F$195-LOG('Indicator Data'!E194))/(F$195-F$194)*10))),1)))</f>
        <v>7</v>
      </c>
      <c r="G191" s="55">
        <f>ROUND(IF('Indicator Data'!F194=0,0,IF(LOG('Indicator Data'!F194)&gt;G$195,10,IF(LOG('Indicator Data'!F194)&lt;G$194,0,10-(G$195-LOG('Indicator Data'!F194))/(G$195-G$194)*10))),1)</f>
        <v>5.6</v>
      </c>
      <c r="H191" s="55">
        <f>ROUND(IF('Indicator Data'!G194=0,0,IF(LOG('Indicator Data'!G194)&gt;H$195,10,IF(LOG('Indicator Data'!G194)&lt;H$194,0,10-(H$195-LOG('Indicator Data'!G194))/(H$195-H$194)*10))),1)</f>
        <v>0</v>
      </c>
      <c r="I191" s="55">
        <f>ROUND(IF('Indicator Data'!H194=0,0,IF(LOG('Indicator Data'!H194)&gt;I$195,10,IF(LOG('Indicator Data'!H194)&lt;I$194,0,10-(I$195-LOG('Indicator Data'!H194))/(I$195-I$194)*10))),1)</f>
        <v>0</v>
      </c>
      <c r="J191" s="55">
        <f t="shared" si="282"/>
        <v>0</v>
      </c>
      <c r="K191" s="55">
        <f>ROUND(IF('Indicator Data'!I194=0,0,IF(LOG('Indicator Data'!I194)&gt;K$195,10,IF(LOG('Indicator Data'!I194)&lt;K$194,0,10-(K$195-LOG('Indicator Data'!I194))/(K$195-K$194)*10))),1)</f>
        <v>0</v>
      </c>
      <c r="L191" s="55">
        <f t="shared" si="283"/>
        <v>0</v>
      </c>
      <c r="M191" s="55">
        <f>ROUND(IF('Indicator Data'!J194=0,0,IF(LOG('Indicator Data'!J194)&gt;M$195,10,IF(LOG('Indicator Data'!J194)&lt;M$194,0,10-(M$195-LOG('Indicator Data'!J194))/(M$195-M$194)*10))),1)</f>
        <v>0</v>
      </c>
      <c r="N191" s="56">
        <f>'Indicator Data'!C194/'Indicator Data'!$CB194</f>
        <v>9.5178842816915097E-5</v>
      </c>
      <c r="O191" s="56">
        <f>'Indicator Data'!D194/'Indicator Data'!$CB194</f>
        <v>0</v>
      </c>
      <c r="P191" s="56">
        <f>IF(F191=0.1,"x",'Indicator Data'!E194/'Indicator Data'!$CB194)</f>
        <v>2.2666847276866975E-3</v>
      </c>
      <c r="Q191" s="56">
        <f>'Indicator Data'!F194/'Indicator Data'!$CB194</f>
        <v>8.3138344269904694E-7</v>
      </c>
      <c r="R191" s="56">
        <f>'Indicator Data'!G194/'Indicator Data'!$CB194</f>
        <v>0</v>
      </c>
      <c r="S191" s="56">
        <f>'Indicator Data'!H194/'Indicator Data'!$CB194</f>
        <v>0</v>
      </c>
      <c r="T191" s="56">
        <f>'Indicator Data'!I194/'Indicator Data'!$CB194</f>
        <v>0</v>
      </c>
      <c r="U191" s="56">
        <f>'Indicator Data'!J194/'Indicator Data'!$CB194</f>
        <v>0</v>
      </c>
      <c r="V191" s="55">
        <f t="shared" si="284"/>
        <v>0.5</v>
      </c>
      <c r="W191" s="55">
        <f t="shared" si="285"/>
        <v>0</v>
      </c>
      <c r="X191" s="55">
        <f t="shared" si="286"/>
        <v>0.3</v>
      </c>
      <c r="Y191" s="55">
        <f t="shared" si="287"/>
        <v>1.5</v>
      </c>
      <c r="Z191" s="55">
        <f t="shared" si="288"/>
        <v>5.4</v>
      </c>
      <c r="AA191" s="55">
        <f t="shared" si="289"/>
        <v>0</v>
      </c>
      <c r="AB191" s="55">
        <f t="shared" si="290"/>
        <v>0</v>
      </c>
      <c r="AC191" s="55">
        <f t="shared" si="291"/>
        <v>0</v>
      </c>
      <c r="AD191" s="55">
        <f t="shared" si="292"/>
        <v>0</v>
      </c>
      <c r="AE191" s="55">
        <f t="shared" si="293"/>
        <v>0</v>
      </c>
      <c r="AF191" s="55">
        <f t="shared" si="294"/>
        <v>0</v>
      </c>
      <c r="AG191" s="55">
        <f>ROUND(IF('Indicator Data'!K194=0,0,IF('Indicator Data'!K194&gt;AG$195,10,IF('Indicator Data'!K194&lt;AG$194,0,10-(AG$195-'Indicator Data'!K194)/(AG$195-AG$194)*10))),1)</f>
        <v>0</v>
      </c>
      <c r="AH191" s="55">
        <f t="shared" si="295"/>
        <v>3.3</v>
      </c>
      <c r="AI191" s="55">
        <f t="shared" si="296"/>
        <v>0.1</v>
      </c>
      <c r="AJ191" s="55">
        <f t="shared" si="297"/>
        <v>0</v>
      </c>
      <c r="AK191" s="55">
        <f t="shared" si="298"/>
        <v>0</v>
      </c>
      <c r="AL191" s="55">
        <f t="shared" si="299"/>
        <v>0</v>
      </c>
      <c r="AM191" s="55">
        <f t="shared" si="300"/>
        <v>0</v>
      </c>
      <c r="AN191" s="55">
        <f t="shared" si="301"/>
        <v>0</v>
      </c>
      <c r="AO191" s="183">
        <f t="shared" si="302"/>
        <v>2.1</v>
      </c>
      <c r="AP191" s="183">
        <f t="shared" si="255"/>
        <v>4.8</v>
      </c>
      <c r="AQ191" s="183">
        <f t="shared" si="303"/>
        <v>5.5</v>
      </c>
      <c r="AR191" s="183">
        <f t="shared" si="304"/>
        <v>0</v>
      </c>
      <c r="AS191" s="55">
        <f t="shared" si="305"/>
        <v>0</v>
      </c>
      <c r="AT191" s="55">
        <f>IF('Indicator Data'!L194="No data","x",IF('Indicator Data'!CC194&lt;1000,"x",ROUND((IF('Indicator Data'!L194&gt;AT$195,10,IF('Indicator Data'!L194&lt;AT$194,0,10-(AT$195-'Indicator Data'!L194)/(AT$195-AT$194)*10))),1)))</f>
        <v>5.0999999999999996</v>
      </c>
      <c r="AU191" s="183">
        <f t="shared" si="306"/>
        <v>2.6</v>
      </c>
      <c r="AV191" s="55">
        <f>IF('Indicator Data'!M194="No data","x",ROUND(IF('Indicator Data'!M194=0,0,IF(LOG('Indicator Data'!M194)&gt;AV$195,10,IF(LOG('Indicator Data'!M194)&lt;AV$194,0,10-(AV$195-LOG('Indicator Data'!M194))/(AV$195-AV$194)*10))),1))</f>
        <v>8.9</v>
      </c>
      <c r="AW191" s="56">
        <f>IF(AV191="x","x",'Indicator Data'!M194/'Indicator Data'!$CB194)</f>
        <v>0.64334975911909742</v>
      </c>
      <c r="AX191" s="55">
        <f t="shared" si="256"/>
        <v>7.1</v>
      </c>
      <c r="AY191" s="55">
        <f t="shared" si="257"/>
        <v>8.1</v>
      </c>
      <c r="AZ191" s="55" t="str">
        <f>IF('Indicator Data'!N194="No data","x",ROUND(IF('Indicator Data'!N194=0,0,IF(LOG('Indicator Data'!N194)&gt;AZ$195,10,IF(LOG('Indicator Data'!N194)&lt;AZ$194,0,10-(AZ$195-LOG('Indicator Data'!N194))/(AZ$195-AZ$194)*10))),1))</f>
        <v>x</v>
      </c>
      <c r="BA191" s="56" t="str">
        <f>IF(AZ191="x","x",'Indicator Data'!N194/'Indicator Data'!$CB194)</f>
        <v>x</v>
      </c>
      <c r="BB191" s="55" t="str">
        <f t="shared" si="258"/>
        <v>x</v>
      </c>
      <c r="BC191" s="55" t="str">
        <f t="shared" si="259"/>
        <v>x</v>
      </c>
      <c r="BD191" s="55" t="str">
        <f>IF('Indicator Data'!O194="No data","x",ROUND(IF('Indicator Data'!O194=0,0,IF(LOG('Indicator Data'!O194)&gt;BD$195,10,IF(LOG('Indicator Data'!O194)&lt;BD$194,0,10-(BD$195-LOG('Indicator Data'!O194))/(BD$195-BD$194)*10))),1))</f>
        <v>x</v>
      </c>
      <c r="BE191" s="56" t="str">
        <f>IF(BD191="x","x",'Indicator Data'!O194/'Indicator Data'!$CB194)</f>
        <v>x</v>
      </c>
      <c r="BF191" s="55" t="str">
        <f t="shared" si="260"/>
        <v>x</v>
      </c>
      <c r="BG191" s="55" t="str">
        <f t="shared" si="261"/>
        <v>x</v>
      </c>
      <c r="BH191" s="55" t="str">
        <f>IF('Indicator Data'!P194="No data","x",ROUND(IF('Indicator Data'!P194=0,0,IF(LOG('Indicator Data'!P194)&gt;BH$195,10,IF(LOG('Indicator Data'!P194)&lt;BH$194,0,10-(BH$195-LOG('Indicator Data'!P194))/(BH$195-BH$194)*10))),1))</f>
        <v>x</v>
      </c>
      <c r="BI191" s="56" t="str">
        <f>IF(BH191="x","x",'Indicator Data'!P194/'Indicator Data'!$CB194)</f>
        <v>x</v>
      </c>
      <c r="BJ191" s="55" t="str">
        <f t="shared" si="262"/>
        <v>x</v>
      </c>
      <c r="BK191" s="55" t="str">
        <f t="shared" si="263"/>
        <v>x</v>
      </c>
      <c r="BL191" s="55">
        <f t="shared" si="264"/>
        <v>8.1</v>
      </c>
      <c r="BM191" s="55">
        <f>ROUND(IF('Indicator Data'!Q194=0,0,IF(LOG('Indicator Data'!Q194)&gt;BM$195,10,IF(LOG('Indicator Data'!Q194)&lt;BM$194,0,10-(BM$195-LOG('Indicator Data'!Q194))/(BM$195-BM$194)*10))),1)</f>
        <v>9.1</v>
      </c>
      <c r="BN191" s="55">
        <f>ROUND(IF('Indicator Data'!R194=0,0,IF(LOG('Indicator Data'!R194)&gt;BN$195,10,IF(LOG('Indicator Data'!R194)&lt;BN$194,0,10-(BN$195-LOG('Indicator Data'!R194))/(BN$195-BN$194)*10))),1)</f>
        <v>2.5</v>
      </c>
      <c r="BO191" s="55">
        <f t="shared" si="265"/>
        <v>4.7</v>
      </c>
      <c r="BP191" s="56">
        <f>'Indicator Data'!Q194/'Indicator Data'!$CB194</f>
        <v>0.89293429562189619</v>
      </c>
      <c r="BQ191" s="56">
        <f>'Indicator Data'!R194/'Indicator Data'!$CB194</f>
        <v>1.1518000528784323E-5</v>
      </c>
      <c r="BR191" s="55">
        <f t="shared" si="307"/>
        <v>8.9</v>
      </c>
      <c r="BS191" s="55">
        <f t="shared" si="308"/>
        <v>0</v>
      </c>
      <c r="BT191" s="55">
        <f t="shared" si="242"/>
        <v>2.9666666666666668</v>
      </c>
      <c r="BU191" s="55">
        <f t="shared" si="266"/>
        <v>3.9</v>
      </c>
      <c r="BV191" s="55">
        <f>ROUND(IF('Indicator Data'!S194=0,0,IF(LOG('Indicator Data'!S194)&gt;BV$195,10,IF(LOG('Indicator Data'!S194)&lt;BV$194,0,10-(BV$195-LOG('Indicator Data'!S194))/(BV$195-BV$194)*10))),1)</f>
        <v>8.6999999999999993</v>
      </c>
      <c r="BW191" s="55">
        <f>ROUND(IF('Indicator Data'!T194=0,0,IF(LOG('Indicator Data'!T194)&gt;BW$195,10,IF(LOG('Indicator Data'!T194)&lt;BW$194,0,10-(BW$195-LOG('Indicator Data'!T194))/(BW$195-BW$194)*10))),1)</f>
        <v>8.6</v>
      </c>
      <c r="BX191" s="55">
        <f t="shared" si="267"/>
        <v>8.6333333333333329</v>
      </c>
      <c r="BY191" s="56">
        <f>'Indicator Data'!S194/'Indicator Data'!$CB194</f>
        <v>0.4953162554063314</v>
      </c>
      <c r="BZ191" s="56">
        <f>'Indicator Data'!T194/'Indicator Data'!$CB194</f>
        <v>0.39790483470122323</v>
      </c>
      <c r="CA191" s="55">
        <f t="shared" si="309"/>
        <v>8.3000000000000007</v>
      </c>
      <c r="CB191" s="55">
        <f t="shared" si="310"/>
        <v>4</v>
      </c>
      <c r="CC191" s="55">
        <f t="shared" si="268"/>
        <v>5.4333333333333336</v>
      </c>
      <c r="CD191" s="55">
        <f t="shared" si="269"/>
        <v>7.4</v>
      </c>
      <c r="CE191" s="55">
        <f t="shared" si="270"/>
        <v>5.9</v>
      </c>
      <c r="CF191" s="55">
        <f>ROUND(IF('Indicator Data'!U194=0,0,IF(LOG('Indicator Data'!U194)&gt;CF$195,10,IF(LOG('Indicator Data'!U194)&lt;CF$194,0,10-(CF$195-LOG('Indicator Data'!U194))/(CF$195-CF$194)*10))),1)</f>
        <v>7.4</v>
      </c>
      <c r="CG191" s="56">
        <f>'Indicator Data'!U194/'Indicator Data'!$CB194</f>
        <v>5.751433422620824E-2</v>
      </c>
      <c r="CH191" s="55">
        <f t="shared" si="311"/>
        <v>0.6</v>
      </c>
      <c r="CI191" s="55">
        <f t="shared" si="271"/>
        <v>4.9000000000000004</v>
      </c>
      <c r="CJ191" s="55">
        <f>ROUND(IF('Indicator Data'!V194=0,0,IF(LOG('Indicator Data'!V194)&gt;CJ$195,10,IF(LOG('Indicator Data'!V194)&lt;CJ$194,0,10-(CJ$195-LOG('Indicator Data'!V194))/(CJ$195-CJ$194)*10))),1)</f>
        <v>8.6999999999999993</v>
      </c>
      <c r="CK191" s="56">
        <f>IF('Indicator Data'!V194/'Indicator Data'!$CB194&gt;1,1,'Indicator Data'!V194/'Indicator Data'!$CB194)</f>
        <v>0.47410724122901465</v>
      </c>
      <c r="CL191" s="55">
        <f t="shared" si="312"/>
        <v>4.7</v>
      </c>
      <c r="CM191" s="55">
        <f t="shared" si="272"/>
        <v>7.2</v>
      </c>
      <c r="CN191" s="55">
        <f>ROUND(IF('Indicator Data'!W194=0,0,IF(LOG('Indicator Data'!W194)&gt;CN$195,10,IF(LOG('Indicator Data'!W194)&lt;CN$194,0,10-(CN$195-LOG('Indicator Data'!W194))/(CN$195-CN$194)*10))),1)</f>
        <v>8.6</v>
      </c>
      <c r="CO191" s="56">
        <f>'Indicator Data'!W194/'Indicator Data'!$CB194</f>
        <v>0.37401474610468866</v>
      </c>
      <c r="CP191" s="55">
        <f t="shared" si="313"/>
        <v>3.7</v>
      </c>
      <c r="CQ191" s="55">
        <f t="shared" si="273"/>
        <v>6.8</v>
      </c>
      <c r="CR191" s="55">
        <f t="shared" si="314"/>
        <v>6.3</v>
      </c>
      <c r="CS191" s="55">
        <f>IF('Indicator Data'!BR194="No data","x",ROUND(IF('Indicator Data'!BR194&gt;CS$195,0,IF('Indicator Data'!BR194&lt;CS$194,10,(CS$195-'Indicator Data'!BR194)/(CS$195-CS$194)*10)),1))</f>
        <v>4.5</v>
      </c>
      <c r="CT191" s="55">
        <f>IF('Indicator Data'!BS194="No data","x",ROUND(IF('Indicator Data'!BS194&gt;CT$195,0,IF('Indicator Data'!BS194&lt;CT$194,10,(CT$195-'Indicator Data'!BS194)/(CT$195-CT$194)*10)),1))</f>
        <v>6.1</v>
      </c>
      <c r="CU191" s="55">
        <f>IF('Indicator Data'!AC194="No data","x",ROUND(IF('Indicator Data'!AC194&gt;CU$195,0,IF('Indicator Data'!AC194&lt;CU$194,10,(CU$195-'Indicator Data'!AC194)/(CU$195-CU$194)*10)),1))</f>
        <v>5</v>
      </c>
      <c r="CV191" s="55">
        <f t="shared" si="315"/>
        <v>5.2</v>
      </c>
      <c r="CW191" s="55">
        <f>IF('Indicator Data'!X194="No data","x",ROUND(IF(LOG('Indicator Data'!X194)&gt;CW$195,10,IF(LOG('Indicator Data'!X194)&lt;CW$194,0,10-(CW$195-LOG('Indicator Data'!X194))/(CW$195-CW$194)*10)),1))</f>
        <v>5.8</v>
      </c>
      <c r="CX191" s="55">
        <f>IF('Indicator Data'!Y194="No data","x",ROUND(IF('Indicator Data'!Y194&gt;CX$195,10,IF('Indicator Data'!Y194&lt;CX$194,0,10-(CX$195-'Indicator Data'!Y194)/(CX$195-CX$194)*10)),1))</f>
        <v>8.1999999999999993</v>
      </c>
      <c r="CY191" s="55">
        <f>IF('Indicator Data'!Z194="No data","x",ROUND(IF('Indicator Data'!Z194&gt;CY$195,10,IF('Indicator Data'!Z194&lt;CY$194,0,10-(CY$195-'Indicator Data'!Z194)/(CY$195-CY$194)*10)),1))</f>
        <v>3.7</v>
      </c>
      <c r="CZ191" s="55">
        <f>IF('Indicator Data'!AA194="No data","x",ROUND(IF('Indicator Data'!AA194&gt;CZ$195,10,IF('Indicator Data'!AA194&lt;CZ$194,0,10-(CZ$195-'Indicator Data'!AA194)/(CZ$195-CZ$194)*10)),1))</f>
        <v>10</v>
      </c>
      <c r="DA191" s="55">
        <f t="shared" si="274"/>
        <v>6.9</v>
      </c>
      <c r="DB191" s="55">
        <f t="shared" si="275"/>
        <v>6.3</v>
      </c>
      <c r="DC191" s="55">
        <f>IF('Indicator Data'!AF194="No data","x",ROUND(IF('Indicator Data'!AF194&gt;DC$195,10,IF('Indicator Data'!AF194&lt;DC$194,0,10-(DC$195-'Indicator Data'!AF194)/(DC$195-DC$194)*10)),1))</f>
        <v>6.3</v>
      </c>
      <c r="DD191" s="55">
        <f>IF('Indicator Data'!AG194="No data","x",ROUND(IF('Indicator Data'!AG194&gt;DD$195,10,IF('Indicator Data'!AG194&lt;DD$194,0,10-(DD$195-'Indicator Data'!AG194)/(DD$195-DD$194)*10)),1))</f>
        <v>6</v>
      </c>
      <c r="DE191" s="55">
        <f t="shared" si="276"/>
        <v>6.7</v>
      </c>
      <c r="DF191" s="55">
        <f>IF('Indicator Data'!AB194="No data","x",ROUND(IF('Indicator Data'!AB194&gt;DF$195,10,IF('Indicator Data'!AB194&lt;DF$194,0,10-(DF$195-'Indicator Data'!AB194)/(DF$195-DF$194)*10)),1))</f>
        <v>6.5</v>
      </c>
      <c r="DG191" s="55">
        <f t="shared" si="277"/>
        <v>5.5</v>
      </c>
      <c r="DH191" s="184">
        <f>IF('Indicator Data'!AD194="No data","x",'Indicator Data'!AD194/'Indicator Data'!$CA194)</f>
        <v>2.6164256251696991E-5</v>
      </c>
      <c r="DI191" s="55">
        <f t="shared" si="278"/>
        <v>9.6999999999999993</v>
      </c>
      <c r="DJ191" s="55">
        <f>IF('Indicator Data'!AE194="No data","x",ROUND(IF('Indicator Data'!AE194&gt;DJ$195,0,IF('Indicator Data'!AE194&lt;DJ$194,10,(DJ$195-'Indicator Data'!AE194)/(DJ$195-DJ$194)*10)),1))</f>
        <v>6</v>
      </c>
      <c r="DK191" s="55">
        <f t="shared" si="279"/>
        <v>7.9</v>
      </c>
      <c r="DL191" s="55">
        <f t="shared" si="280"/>
        <v>6.7</v>
      </c>
      <c r="DM191" s="57">
        <f t="shared" si="316"/>
        <v>6.9</v>
      </c>
      <c r="DN191" s="58">
        <f t="shared" si="317"/>
        <v>4</v>
      </c>
      <c r="DO191" s="55">
        <f>ROUND(IF('Indicator Data'!AH194=0,0,IF('Indicator Data'!AH194&gt;DO$195,10,IF('Indicator Data'!AH194&lt;DO$194,0,10-(DO$195-'Indicator Data'!AH194)/(DO$195-DO$194)*10))),1)</f>
        <v>10</v>
      </c>
      <c r="DP191" s="55">
        <f>ROUND(IF('Indicator Data'!AI194=0,0,IF(LOG('Indicator Data'!AI194)&gt;LOG(DP$195),10,IF(LOG('Indicator Data'!AI194)&lt;LOG(DP$194),0,10-(LOG(DP$195)-LOG('Indicator Data'!AI194))/(LOG(DP$195)-LOG(DP$194))*10))),1)</f>
        <v>10</v>
      </c>
      <c r="DQ191" s="57">
        <f t="shared" si="318"/>
        <v>10</v>
      </c>
      <c r="DR191" s="55">
        <f>'Indicator Data'!AJ194</f>
        <v>5</v>
      </c>
      <c r="DS191" s="55">
        <f>'Indicator Data'!AK194</f>
        <v>4</v>
      </c>
      <c r="DT191" s="57">
        <f t="shared" si="319"/>
        <v>10</v>
      </c>
      <c r="DU191" s="58">
        <f t="shared" si="320"/>
        <v>10</v>
      </c>
      <c r="DV191" s="15"/>
      <c r="DW191" s="103"/>
      <c r="DX191" s="4"/>
    </row>
    <row r="192" spans="1:128" x14ac:dyDescent="0.25">
      <c r="A192" s="122" t="str">
        <f>'Indicator Data'!A195</f>
        <v>Zambia</v>
      </c>
      <c r="B192" s="59" t="str">
        <f>'Indicator Data'!B195</f>
        <v>ZMB</v>
      </c>
      <c r="C192" s="55">
        <f>ROUND(IF('Indicator Data'!C195=0,0.1,IF(LOG('Indicator Data'!C195)&gt;C$195,10,IF(LOG('Indicator Data'!C195)&lt;C$194,0,10-(C$195-LOG('Indicator Data'!C195))/(C$195-C$194)*10))),1)</f>
        <v>6.9</v>
      </c>
      <c r="D192" s="55">
        <f>ROUND(IF('Indicator Data'!D195=0,0.1,IF(LOG('Indicator Data'!D195)&gt;D$195,10,IF(LOG('Indicator Data'!D195)&lt;D$194,0,10-(D$195-LOG('Indicator Data'!D195))/(D$195-D$194)*10))),1)</f>
        <v>0.1</v>
      </c>
      <c r="E192" s="55">
        <f t="shared" si="281"/>
        <v>4.3</v>
      </c>
      <c r="F192" s="55">
        <f>IF('Indicator Data'!E195="No data",0.1,(ROUND(IF('Indicator Data'!E195=0,0,IF(LOG('Indicator Data'!E195)&gt;F$195,10,IF(LOG('Indicator Data'!E195)&lt;F$194,0,10-(F$195-LOG('Indicator Data'!E195))/(F$195-F$194)*10))),1)))</f>
        <v>7.2</v>
      </c>
      <c r="G192" s="55">
        <f>ROUND(IF('Indicator Data'!F195=0,0,IF(LOG('Indicator Data'!F195)&gt;G$195,10,IF(LOG('Indicator Data'!F195)&lt;G$194,0,10-(G$195-LOG('Indicator Data'!F195))/(G$195-G$194)*10))),1)</f>
        <v>0</v>
      </c>
      <c r="H192" s="55">
        <f>ROUND(IF('Indicator Data'!G195=0,0,IF(LOG('Indicator Data'!G195)&gt;H$195,10,IF(LOG('Indicator Data'!G195)&lt;H$194,0,10-(H$195-LOG('Indicator Data'!G195))/(H$195-H$194)*10))),1)</f>
        <v>0</v>
      </c>
      <c r="I192" s="55">
        <f>ROUND(IF('Indicator Data'!H195=0,0,IF(LOG('Indicator Data'!H195)&gt;I$195,10,IF(LOG('Indicator Data'!H195)&lt;I$194,0,10-(I$195-LOG('Indicator Data'!H195))/(I$195-I$194)*10))),1)</f>
        <v>0</v>
      </c>
      <c r="J192" s="55">
        <f t="shared" si="282"/>
        <v>0</v>
      </c>
      <c r="K192" s="55">
        <f>ROUND(IF('Indicator Data'!I195=0,0,IF(LOG('Indicator Data'!I195)&gt;K$195,10,IF(LOG('Indicator Data'!I195)&lt;K$194,0,10-(K$195-LOG('Indicator Data'!I195))/(K$195-K$194)*10))),1)</f>
        <v>0</v>
      </c>
      <c r="L192" s="55">
        <f t="shared" si="283"/>
        <v>0</v>
      </c>
      <c r="M192" s="55">
        <f>ROUND(IF('Indicator Data'!J195=0,0,IF(LOG('Indicator Data'!J195)&gt;M$195,10,IF(LOG('Indicator Data'!J195)&lt;M$194,0,10-(M$195-LOG('Indicator Data'!J195))/(M$195-M$194)*10))),1)</f>
        <v>10</v>
      </c>
      <c r="N192" s="56">
        <f>'Indicator Data'!C195/'Indicator Data'!$CB195</f>
        <v>3.5014954264638709E-4</v>
      </c>
      <c r="O192" s="56">
        <f>'Indicator Data'!D195/'Indicator Data'!$CB195</f>
        <v>0</v>
      </c>
      <c r="P192" s="56">
        <f>IF(F192=0.1,"x",'Indicator Data'!E195/'Indicator Data'!$CB195)</f>
        <v>4.4863666306994383E-3</v>
      </c>
      <c r="Q192" s="56">
        <f>'Indicator Data'!F195/'Indicator Data'!$CB195</f>
        <v>0</v>
      </c>
      <c r="R192" s="56">
        <f>'Indicator Data'!G195/'Indicator Data'!$CB195</f>
        <v>0</v>
      </c>
      <c r="S192" s="56">
        <f>'Indicator Data'!H195/'Indicator Data'!$CB195</f>
        <v>0</v>
      </c>
      <c r="T192" s="56">
        <f>'Indicator Data'!I195/'Indicator Data'!$CB195</f>
        <v>0</v>
      </c>
      <c r="U192" s="56">
        <f>'Indicator Data'!J195/'Indicator Data'!$CB195</f>
        <v>7.3668973643913564E-3</v>
      </c>
      <c r="V192" s="55">
        <f t="shared" si="284"/>
        <v>1.8</v>
      </c>
      <c r="W192" s="55">
        <f t="shared" si="285"/>
        <v>0</v>
      </c>
      <c r="X192" s="55">
        <f t="shared" si="286"/>
        <v>0.9</v>
      </c>
      <c r="Y192" s="55">
        <f t="shared" si="287"/>
        <v>3</v>
      </c>
      <c r="Z192" s="55">
        <f t="shared" si="288"/>
        <v>0</v>
      </c>
      <c r="AA192" s="55">
        <f t="shared" si="289"/>
        <v>0</v>
      </c>
      <c r="AB192" s="55">
        <f t="shared" si="290"/>
        <v>0</v>
      </c>
      <c r="AC192" s="55">
        <f t="shared" si="291"/>
        <v>0</v>
      </c>
      <c r="AD192" s="55">
        <f t="shared" si="292"/>
        <v>0</v>
      </c>
      <c r="AE192" s="55">
        <f t="shared" si="293"/>
        <v>0</v>
      </c>
      <c r="AF192" s="55">
        <f t="shared" si="294"/>
        <v>2.5</v>
      </c>
      <c r="AG192" s="55">
        <f>ROUND(IF('Indicator Data'!K195=0,0,IF('Indicator Data'!K195&gt;AG$195,10,IF('Indicator Data'!K195&lt;AG$194,0,10-(AG$195-'Indicator Data'!K195)/(AG$195-AG$194)*10))),1)</f>
        <v>2.9</v>
      </c>
      <c r="AH192" s="55">
        <f t="shared" si="295"/>
        <v>4.4000000000000004</v>
      </c>
      <c r="AI192" s="55">
        <f t="shared" si="296"/>
        <v>0.1</v>
      </c>
      <c r="AJ192" s="55">
        <f t="shared" si="297"/>
        <v>0</v>
      </c>
      <c r="AK192" s="55">
        <f t="shared" si="298"/>
        <v>0</v>
      </c>
      <c r="AL192" s="55">
        <f t="shared" si="299"/>
        <v>0</v>
      </c>
      <c r="AM192" s="55">
        <f t="shared" si="300"/>
        <v>0</v>
      </c>
      <c r="AN192" s="55">
        <f t="shared" si="301"/>
        <v>8</v>
      </c>
      <c r="AO192" s="183">
        <f t="shared" si="302"/>
        <v>2.8</v>
      </c>
      <c r="AP192" s="183">
        <f t="shared" si="255"/>
        <v>5.5</v>
      </c>
      <c r="AQ192" s="183">
        <f t="shared" si="303"/>
        <v>0</v>
      </c>
      <c r="AR192" s="183">
        <f t="shared" si="304"/>
        <v>0</v>
      </c>
      <c r="AS192" s="55">
        <f t="shared" si="305"/>
        <v>5.5</v>
      </c>
      <c r="AT192" s="55">
        <f>IF('Indicator Data'!L195="No data","x",IF('Indicator Data'!CC195&lt;1000,"x",ROUND((IF('Indicator Data'!L195&gt;AT$195,10,IF('Indicator Data'!L195&lt;AT$194,0,10-(AT$195-'Indicator Data'!L195)/(AT$195-AT$194)*10))),1)))</f>
        <v>1</v>
      </c>
      <c r="AU192" s="183">
        <f t="shared" si="306"/>
        <v>3.3</v>
      </c>
      <c r="AV192" s="55">
        <f>IF('Indicator Data'!M195="No data","x",ROUND(IF('Indicator Data'!M195=0,0,IF(LOG('Indicator Data'!M195)&gt;AV$195,10,IF(LOG('Indicator Data'!M195)&lt;AV$194,0,10-(AV$195-LOG('Indicator Data'!M195))/(AV$195-AV$194)*10))),1))</f>
        <v>8.1999999999999993</v>
      </c>
      <c r="AW192" s="56">
        <f>IF(AV192="x","x",'Indicator Data'!M195/'Indicator Data'!$CB195)</f>
        <v>0.33305919390137995</v>
      </c>
      <c r="AX192" s="55">
        <f t="shared" si="256"/>
        <v>3.7</v>
      </c>
      <c r="AY192" s="55">
        <f t="shared" si="257"/>
        <v>6.5</v>
      </c>
      <c r="AZ192" s="55">
        <f>IF('Indicator Data'!N195="No data","x",ROUND(IF('Indicator Data'!N195=0,0,IF(LOG('Indicator Data'!N195)&gt;AZ$195,10,IF(LOG('Indicator Data'!N195)&lt;AZ$194,0,10-(AZ$195-LOG('Indicator Data'!N195))/(AZ$195-AZ$194)*10))),1))</f>
        <v>0</v>
      </c>
      <c r="BA192" s="56">
        <f>IF(AZ192="x","x",'Indicator Data'!N195/'Indicator Data'!$CB195)</f>
        <v>0</v>
      </c>
      <c r="BB192" s="55">
        <f t="shared" si="258"/>
        <v>0</v>
      </c>
      <c r="BC192" s="55">
        <f t="shared" si="259"/>
        <v>0</v>
      </c>
      <c r="BD192" s="55">
        <f>IF('Indicator Data'!O195="No data","x",ROUND(IF('Indicator Data'!O195=0,0,IF(LOG('Indicator Data'!O195)&gt;BD$195,10,IF(LOG('Indicator Data'!O195)&lt;BD$194,0,10-(BD$195-LOG('Indicator Data'!O195))/(BD$195-BD$194)*10))),1))</f>
        <v>0</v>
      </c>
      <c r="BE192" s="56">
        <f>IF(BD192="x","x",'Indicator Data'!O195/'Indicator Data'!$CB195)</f>
        <v>0</v>
      </c>
      <c r="BF192" s="55">
        <f t="shared" si="260"/>
        <v>0</v>
      </c>
      <c r="BG192" s="55">
        <f t="shared" si="261"/>
        <v>0</v>
      </c>
      <c r="BH192" s="55">
        <f>IF('Indicator Data'!P195="No data","x",ROUND(IF('Indicator Data'!P195=0,0,IF(LOG('Indicator Data'!P195)&gt;BH$195,10,IF(LOG('Indicator Data'!P195)&lt;BH$194,0,10-(BH$195-LOG('Indicator Data'!P195))/(BH$195-BH$194)*10))),1))</f>
        <v>7.6</v>
      </c>
      <c r="BI192" s="56">
        <f>IF(BH192="x","x",'Indicator Data'!P195/'Indicator Data'!$CB195)</f>
        <v>2.1793149112356646E-2</v>
      </c>
      <c r="BJ192" s="55">
        <f t="shared" si="262"/>
        <v>2.2000000000000002</v>
      </c>
      <c r="BK192" s="55">
        <f t="shared" si="263"/>
        <v>5.5</v>
      </c>
      <c r="BL192" s="55">
        <f t="shared" si="264"/>
        <v>3.6</v>
      </c>
      <c r="BM192" s="55">
        <f>ROUND(IF('Indicator Data'!Q195=0,0,IF(LOG('Indicator Data'!Q195)&gt;BM$195,10,IF(LOG('Indicator Data'!Q195)&lt;BM$194,0,10-(BM$195-LOG('Indicator Data'!Q195))/(BM$195-BM$194)*10))),1)</f>
        <v>8.9</v>
      </c>
      <c r="BN192" s="55">
        <f>ROUND(IF('Indicator Data'!R195=0,0,IF(LOG('Indicator Data'!R195)&gt;BN$195,10,IF(LOG('Indicator Data'!R195)&lt;BN$194,0,10-(BN$195-LOG('Indicator Data'!R195))/(BN$195-BN$194)*10))),1)</f>
        <v>0</v>
      </c>
      <c r="BO192" s="55">
        <f t="shared" si="265"/>
        <v>2.9666666666666668</v>
      </c>
      <c r="BP192" s="56">
        <f>'Indicator Data'!Q195/'Indicator Data'!$CB195</f>
        <v>0.99961526351637897</v>
      </c>
      <c r="BQ192" s="56">
        <f>'Indicator Data'!R195/'Indicator Data'!$CB195</f>
        <v>0</v>
      </c>
      <c r="BR192" s="55">
        <f t="shared" si="307"/>
        <v>10</v>
      </c>
      <c r="BS192" s="55">
        <f t="shared" si="308"/>
        <v>0</v>
      </c>
      <c r="BT192" s="55">
        <f t="shared" si="242"/>
        <v>3.3333333333333335</v>
      </c>
      <c r="BU192" s="55">
        <f t="shared" si="266"/>
        <v>3.2</v>
      </c>
      <c r="BV192" s="55">
        <f>ROUND(IF('Indicator Data'!S195=0,0,IF(LOG('Indicator Data'!S195)&gt;BV$195,10,IF(LOG('Indicator Data'!S195)&lt;BV$194,0,10-(BV$195-LOG('Indicator Data'!S195))/(BV$195-BV$194)*10))),1)</f>
        <v>0</v>
      </c>
      <c r="BW192" s="55">
        <f>ROUND(IF('Indicator Data'!T195=0,0,IF(LOG('Indicator Data'!T195)&gt;BW$195,10,IF(LOG('Indicator Data'!T195)&lt;BW$194,0,10-(BW$195-LOG('Indicator Data'!T195))/(BW$195-BW$194)*10))),1)</f>
        <v>8.9</v>
      </c>
      <c r="BX192" s="55">
        <f t="shared" si="267"/>
        <v>5.9333333333333336</v>
      </c>
      <c r="BY192" s="56">
        <f>'Indicator Data'!S195/'Indicator Data'!$CB195</f>
        <v>0</v>
      </c>
      <c r="BZ192" s="56">
        <f>'Indicator Data'!T195/'Indicator Data'!$CB195</f>
        <v>0.99961526351637897</v>
      </c>
      <c r="CA192" s="55">
        <f t="shared" si="309"/>
        <v>0</v>
      </c>
      <c r="CB192" s="55">
        <f t="shared" si="310"/>
        <v>10</v>
      </c>
      <c r="CC192" s="55">
        <f t="shared" si="268"/>
        <v>6.666666666666667</v>
      </c>
      <c r="CD192" s="55">
        <f t="shared" si="269"/>
        <v>6.3</v>
      </c>
      <c r="CE192" s="55">
        <f t="shared" si="270"/>
        <v>4.9000000000000004</v>
      </c>
      <c r="CF192" s="55">
        <f>ROUND(IF('Indicator Data'!U195=0,0,IF(LOG('Indicator Data'!U195)&gt;CF$195,10,IF(LOG('Indicator Data'!U195)&lt;CF$194,0,10-(CF$195-LOG('Indicator Data'!U195))/(CF$195-CF$194)*10))),1)</f>
        <v>8</v>
      </c>
      <c r="CG192" s="56">
        <f>'Indicator Data'!U195/'Indicator Data'!$CB195</f>
        <v>0.23071751655102124</v>
      </c>
      <c r="CH192" s="55">
        <f t="shared" si="311"/>
        <v>2.6</v>
      </c>
      <c r="CI192" s="55">
        <f t="shared" si="271"/>
        <v>6</v>
      </c>
      <c r="CJ192" s="55">
        <f>ROUND(IF('Indicator Data'!V195=0,0,IF(LOG('Indicator Data'!V195)&gt;CJ$195,10,IF(LOG('Indicator Data'!V195)&lt;CJ$194,0,10-(CJ$195-LOG('Indicator Data'!V195))/(CJ$195-CJ$194)*10))),1)</f>
        <v>8.8000000000000007</v>
      </c>
      <c r="CK192" s="56">
        <f>IF('Indicator Data'!V195/'Indicator Data'!$CB195&gt;1,1,'Indicator Data'!V195/'Indicator Data'!$CB195)</f>
        <v>0.951277258644739</v>
      </c>
      <c r="CL192" s="55">
        <f t="shared" si="312"/>
        <v>9.5</v>
      </c>
      <c r="CM192" s="55">
        <f t="shared" si="272"/>
        <v>9.1999999999999993</v>
      </c>
      <c r="CN192" s="55">
        <f>ROUND(IF('Indicator Data'!W195=0,0,IF(LOG('Indicator Data'!W195)&gt;CN$195,10,IF(LOG('Indicator Data'!W195)&lt;CN$194,0,10-(CN$195-LOG('Indicator Data'!W195))/(CN$195-CN$194)*10))),1)</f>
        <v>8.5</v>
      </c>
      <c r="CO192" s="56">
        <f>'Indicator Data'!W195/'Indicator Data'!$CB195</f>
        <v>0.54684428857608824</v>
      </c>
      <c r="CP192" s="55">
        <f t="shared" si="313"/>
        <v>5.5</v>
      </c>
      <c r="CQ192" s="55">
        <f t="shared" si="273"/>
        <v>7.3</v>
      </c>
      <c r="CR192" s="55">
        <f t="shared" si="314"/>
        <v>7.2</v>
      </c>
      <c r="CS192" s="55">
        <f>IF('Indicator Data'!BR195="No data","x",ROUND(IF('Indicator Data'!BR195&gt;CS$195,0,IF('Indicator Data'!BR195&lt;CS$194,10,(CS$195-'Indicator Data'!BR195)/(CS$195-CS$194)*10)),1))</f>
        <v>8.1999999999999993</v>
      </c>
      <c r="CT192" s="55">
        <f>IF('Indicator Data'!BS195="No data","x",ROUND(IF('Indicator Data'!BS195&gt;CT$195,0,IF('Indicator Data'!BS195&lt;CT$194,10,(CT$195-'Indicator Data'!BS195)/(CT$195-CT$194)*10)),1))</f>
        <v>6.7</v>
      </c>
      <c r="CU192" s="55">
        <f>IF('Indicator Data'!AC195="No data","x",ROUND(IF('Indicator Data'!AC195&gt;CU$195,0,IF('Indicator Data'!AC195&lt;CU$194,10,(CU$195-'Indicator Data'!AC195)/(CU$195-CU$194)*10)),1))</f>
        <v>8.6</v>
      </c>
      <c r="CV192" s="55">
        <f t="shared" si="315"/>
        <v>7.8</v>
      </c>
      <c r="CW192" s="55">
        <f>IF('Indicator Data'!X195="No data","x",ROUND(IF(LOG('Indicator Data'!X195)&gt;CW$195,10,IF(LOG('Indicator Data'!X195)&lt;CW$194,0,10-(CW$195-LOG('Indicator Data'!X195))/(CW$195-CW$194)*10)),1))</f>
        <v>4.5999999999999996</v>
      </c>
      <c r="CX192" s="55">
        <f>IF('Indicator Data'!Y195="No data","x",ROUND(IF('Indicator Data'!Y195&gt;CX$195,10,IF('Indicator Data'!Y195&lt;CX$194,0,10-(CX$195-'Indicator Data'!Y195)/(CX$195-CX$194)*10)),1))</f>
        <v>8.3000000000000007</v>
      </c>
      <c r="CY192" s="55">
        <f>IF('Indicator Data'!Z195="No data","x",ROUND(IF('Indicator Data'!Z195&gt;CY$195,10,IF('Indicator Data'!Z195&lt;CY$194,0,10-(CY$195-'Indicator Data'!Z195)/(CY$195-CY$194)*10)),1))</f>
        <v>4.4000000000000004</v>
      </c>
      <c r="CZ192" s="55">
        <f>IF('Indicator Data'!AA195="No data","x",ROUND(IF('Indicator Data'!AA195&gt;CZ$195,10,IF('Indicator Data'!AA195&lt;CZ$194,0,10-(CZ$195-'Indicator Data'!AA195)/(CZ$195-CZ$194)*10)),1))</f>
        <v>7.8</v>
      </c>
      <c r="DA192" s="55">
        <f t="shared" si="274"/>
        <v>6.3</v>
      </c>
      <c r="DB192" s="55">
        <f t="shared" si="275"/>
        <v>6.8</v>
      </c>
      <c r="DC192" s="55">
        <f>IF('Indicator Data'!AF195="No data","x",ROUND(IF('Indicator Data'!AF195&gt;DC$195,10,IF('Indicator Data'!AF195&lt;DC$194,0,10-(DC$195-'Indicator Data'!AF195)/(DC$195-DC$194)*10)),1))</f>
        <v>7</v>
      </c>
      <c r="DD192" s="55">
        <f>IF('Indicator Data'!AG195="No data","x",ROUND(IF('Indicator Data'!AG195&gt;DD$195,10,IF('Indicator Data'!AG195&lt;DD$194,0,10-(DD$195-'Indicator Data'!AG195)/(DD$195-DD$194)*10)),1))</f>
        <v>7.5</v>
      </c>
      <c r="DE192" s="55">
        <f t="shared" si="276"/>
        <v>6.6</v>
      </c>
      <c r="DF192" s="55">
        <f>IF('Indicator Data'!AB195="No data","x",ROUND(IF('Indicator Data'!AB195&gt;DF$195,10,IF('Indicator Data'!AB195&lt;DF$194,0,10-(DF$195-'Indicator Data'!AB195)/(DF$195-DF$194)*10)),1))</f>
        <v>6.4</v>
      </c>
      <c r="DG192" s="55">
        <f t="shared" si="277"/>
        <v>7.5</v>
      </c>
      <c r="DH192" s="184">
        <f>IF('Indicator Data'!AD195="No data","x",'Indicator Data'!AD195/'Indicator Data'!$CA195)</f>
        <v>9.3331662657380308E-5</v>
      </c>
      <c r="DI192" s="55">
        <f t="shared" si="278"/>
        <v>9.1</v>
      </c>
      <c r="DJ192" s="55">
        <f>IF('Indicator Data'!AE195="No data","x",ROUND(IF('Indicator Data'!AE195&gt;DJ$195,0,IF('Indicator Data'!AE195&lt;DJ$194,10,(DJ$195-'Indicator Data'!AE195)/(DJ$195-DJ$194)*10)),1))</f>
        <v>8</v>
      </c>
      <c r="DK192" s="55">
        <f t="shared" si="279"/>
        <v>8.6</v>
      </c>
      <c r="DL192" s="55">
        <f t="shared" si="280"/>
        <v>7.6</v>
      </c>
      <c r="DM192" s="57">
        <f t="shared" si="316"/>
        <v>6.5</v>
      </c>
      <c r="DN192" s="58">
        <f t="shared" si="317"/>
        <v>3.4</v>
      </c>
      <c r="DO192" s="55">
        <f>ROUND(IF('Indicator Data'!AH195=0,0,IF('Indicator Data'!AH195&gt;DO$195,10,IF('Indicator Data'!AH195&lt;DO$194,0,10-(DO$195-'Indicator Data'!AH195)/(DO$195-DO$194)*10))),1)</f>
        <v>2.2000000000000002</v>
      </c>
      <c r="DP192" s="55">
        <f>ROUND(IF('Indicator Data'!AI195=0,0,IF(LOG('Indicator Data'!AI195)&gt;LOG(DP$195),10,IF(LOG('Indicator Data'!AI195)&lt;LOG(DP$194),0,10-(LOG(DP$195)-LOG('Indicator Data'!AI195))/(LOG(DP$195)-LOG(DP$194))*10))),1)</f>
        <v>0.3</v>
      </c>
      <c r="DQ192" s="57">
        <f t="shared" si="318"/>
        <v>1.3</v>
      </c>
      <c r="DR192" s="55">
        <f>'Indicator Data'!AJ195</f>
        <v>0</v>
      </c>
      <c r="DS192" s="55">
        <f>'Indicator Data'!AK195</f>
        <v>0</v>
      </c>
      <c r="DT192" s="57">
        <f t="shared" si="319"/>
        <v>0</v>
      </c>
      <c r="DU192" s="58">
        <f t="shared" si="320"/>
        <v>0.9</v>
      </c>
      <c r="DV192" s="15"/>
      <c r="DW192" s="103"/>
      <c r="DX192" s="4"/>
    </row>
    <row r="193" spans="1:128" x14ac:dyDescent="0.25">
      <c r="A193" s="122" t="str">
        <f>'Indicator Data'!A196</f>
        <v>Zimbabwe</v>
      </c>
      <c r="B193" s="59" t="str">
        <f>'Indicator Data'!B196</f>
        <v>ZWE</v>
      </c>
      <c r="C193" s="55">
        <f>ROUND(IF('Indicator Data'!C196=0,0.1,IF(LOG('Indicator Data'!C196)&gt;C$195,10,IF(LOG('Indicator Data'!C196)&lt;C$194,0,10-(C$195-LOG('Indicator Data'!C196))/(C$195-C$194)*10))),1)</f>
        <v>6.1</v>
      </c>
      <c r="D193" s="55">
        <f>ROUND(IF('Indicator Data'!D196=0,0.1,IF(LOG('Indicator Data'!D196)&gt;D$195,10,IF(LOG('Indicator Data'!D196)&lt;D$194,0,10-(D$195-LOG('Indicator Data'!D196))/(D$195-D$194)*10))),1)</f>
        <v>0.1</v>
      </c>
      <c r="E193" s="55">
        <f t="shared" si="281"/>
        <v>3.7</v>
      </c>
      <c r="F193" s="55">
        <f>IF('Indicator Data'!E196="No data",0.1,(ROUND(IF('Indicator Data'!E196=0,0,IF(LOG('Indicator Data'!E196)&gt;F$195,10,IF(LOG('Indicator Data'!E196)&lt;F$194,0,10-(F$195-LOG('Indicator Data'!E196))/(F$195-F$194)*10))),1)))</f>
        <v>7.4</v>
      </c>
      <c r="G193" s="55">
        <f>ROUND(IF('Indicator Data'!F196=0,0,IF(LOG('Indicator Data'!F196)&gt;G$195,10,IF(LOG('Indicator Data'!F196)&lt;G$194,0,10-(G$195-LOG('Indicator Data'!F196))/(G$195-G$194)*10))),1)</f>
        <v>0</v>
      </c>
      <c r="H193" s="55">
        <f>ROUND(IF('Indicator Data'!G196=0,0,IF(LOG('Indicator Data'!G196)&gt;H$195,10,IF(LOG('Indicator Data'!G196)&lt;H$194,0,10-(H$195-LOG('Indicator Data'!G196))/(H$195-H$194)*10))),1)</f>
        <v>2.7</v>
      </c>
      <c r="I193" s="55">
        <f>ROUND(IF('Indicator Data'!H196=0,0,IF(LOG('Indicator Data'!H196)&gt;I$195,10,IF(LOG('Indicator Data'!H196)&lt;I$194,0,10-(I$195-LOG('Indicator Data'!H196))/(I$195-I$194)*10))),1)</f>
        <v>0</v>
      </c>
      <c r="J193" s="55">
        <f t="shared" si="282"/>
        <v>1.4</v>
      </c>
      <c r="K193" s="55">
        <f>ROUND(IF('Indicator Data'!I196=0,0,IF(LOG('Indicator Data'!I196)&gt;K$195,10,IF(LOG('Indicator Data'!I196)&lt;K$194,0,10-(K$195-LOG('Indicator Data'!I196))/(K$195-K$194)*10))),1)</f>
        <v>0</v>
      </c>
      <c r="L193" s="55">
        <f t="shared" si="283"/>
        <v>0.7</v>
      </c>
      <c r="M193" s="55">
        <f>ROUND(IF('Indicator Data'!J196=0,0,IF(LOG('Indicator Data'!J196)&gt;M$195,10,IF(LOG('Indicator Data'!J196)&lt;M$194,0,10-(M$195-LOG('Indicator Data'!J196))/(M$195-M$194)*10))),1)</f>
        <v>10</v>
      </c>
      <c r="N193" s="56">
        <f>'Indicator Data'!C196/'Indicator Data'!$CB196</f>
        <v>1.6852057630950396E-4</v>
      </c>
      <c r="O193" s="56">
        <f>'Indicator Data'!D196/'Indicator Data'!$CB196</f>
        <v>0</v>
      </c>
      <c r="P193" s="56">
        <f>IF(F193=0.1,"x",'Indicator Data'!E196/'Indicator Data'!$CB196)</f>
        <v>5.9845585722214717E-3</v>
      </c>
      <c r="Q193" s="56">
        <f>'Indicator Data'!F196/'Indicator Data'!$CB196</f>
        <v>0</v>
      </c>
      <c r="R193" s="56">
        <f>'Indicator Data'!G196/'Indicator Data'!$CB196</f>
        <v>7.6167521690017714E-5</v>
      </c>
      <c r="S193" s="56">
        <f>'Indicator Data'!H196/'Indicator Data'!$CB196</f>
        <v>0</v>
      </c>
      <c r="T193" s="56">
        <f>'Indicator Data'!I196/'Indicator Data'!$CB196</f>
        <v>0</v>
      </c>
      <c r="U193" s="56">
        <f>'Indicator Data'!J196/'Indicator Data'!$CB196</f>
        <v>3.4988619861094486E-2</v>
      </c>
      <c r="V193" s="55">
        <f t="shared" si="284"/>
        <v>0.8</v>
      </c>
      <c r="W193" s="55">
        <f t="shared" si="285"/>
        <v>0</v>
      </c>
      <c r="X193" s="55">
        <f t="shared" si="286"/>
        <v>0.4</v>
      </c>
      <c r="Y193" s="55">
        <f t="shared" si="287"/>
        <v>4</v>
      </c>
      <c r="Z193" s="55">
        <f t="shared" si="288"/>
        <v>0</v>
      </c>
      <c r="AA193" s="55">
        <f t="shared" si="289"/>
        <v>0</v>
      </c>
      <c r="AB193" s="55">
        <f t="shared" si="290"/>
        <v>0</v>
      </c>
      <c r="AC193" s="55">
        <f t="shared" si="291"/>
        <v>0</v>
      </c>
      <c r="AD193" s="55">
        <f t="shared" si="292"/>
        <v>0</v>
      </c>
      <c r="AE193" s="55">
        <f t="shared" si="293"/>
        <v>0</v>
      </c>
      <c r="AF193" s="55">
        <f t="shared" si="294"/>
        <v>10</v>
      </c>
      <c r="AG193" s="55">
        <f>ROUND(IF('Indicator Data'!K196=0,0,IF('Indicator Data'!K196&gt;AG$195,10,IF('Indicator Data'!K196&lt;AG$194,0,10-(AG$195-'Indicator Data'!K196)/(AG$195-AG$194)*10))),1)</f>
        <v>5.7</v>
      </c>
      <c r="AH193" s="55">
        <f t="shared" si="295"/>
        <v>3.5</v>
      </c>
      <c r="AI193" s="55">
        <f t="shared" si="296"/>
        <v>0.1</v>
      </c>
      <c r="AJ193" s="55">
        <f t="shared" si="297"/>
        <v>1.4</v>
      </c>
      <c r="AK193" s="55">
        <f t="shared" si="298"/>
        <v>0</v>
      </c>
      <c r="AL193" s="55">
        <f t="shared" si="299"/>
        <v>0.7</v>
      </c>
      <c r="AM193" s="55">
        <f t="shared" si="300"/>
        <v>0</v>
      </c>
      <c r="AN193" s="55">
        <f t="shared" si="301"/>
        <v>10</v>
      </c>
      <c r="AO193" s="183">
        <f t="shared" si="302"/>
        <v>2.2000000000000002</v>
      </c>
      <c r="AP193" s="183">
        <f t="shared" si="255"/>
        <v>6</v>
      </c>
      <c r="AQ193" s="183">
        <f t="shared" si="303"/>
        <v>0</v>
      </c>
      <c r="AR193" s="183">
        <f t="shared" si="304"/>
        <v>0.4</v>
      </c>
      <c r="AS193" s="55">
        <f t="shared" si="305"/>
        <v>7.9</v>
      </c>
      <c r="AT193" s="55">
        <f>IF('Indicator Data'!L196="No data","x",IF('Indicator Data'!CC196&lt;1000,"x",ROUND((IF('Indicator Data'!L196&gt;AT$195,10,IF('Indicator Data'!L196&lt;AT$194,0,10-(AT$195-'Indicator Data'!L196)/(AT$195-AT$194)*10))),1)))</f>
        <v>10</v>
      </c>
      <c r="AU193" s="183">
        <f t="shared" si="306"/>
        <v>9</v>
      </c>
      <c r="AV193" s="55">
        <f>IF('Indicator Data'!M196="No data","x",ROUND(IF('Indicator Data'!M196=0,0,IF(LOG('Indicator Data'!M196)&gt;AV$195,10,IF(LOG('Indicator Data'!M196)&lt;AV$194,0,10-(AV$195-LOG('Indicator Data'!M196))/(AV$195-AV$194)*10))),1))</f>
        <v>8.1999999999999993</v>
      </c>
      <c r="AW193" s="56">
        <f>IF(AV193="x","x",'Indicator Data'!M196/'Indicator Data'!$CB196)</f>
        <v>0.35152053557896795</v>
      </c>
      <c r="AX193" s="55">
        <f t="shared" si="256"/>
        <v>3.9</v>
      </c>
      <c r="AY193" s="55">
        <f t="shared" si="257"/>
        <v>6.5</v>
      </c>
      <c r="AZ193" s="55">
        <f>IF('Indicator Data'!N196="No data","x",ROUND(IF('Indicator Data'!N196=0,0,IF(LOG('Indicator Data'!N196)&gt;AZ$195,10,IF(LOG('Indicator Data'!N196)&lt;AZ$194,0,10-(AZ$195-LOG('Indicator Data'!N196))/(AZ$195-AZ$194)*10))),1))</f>
        <v>0</v>
      </c>
      <c r="BA193" s="56">
        <f>IF(AZ193="x","x",'Indicator Data'!N196/'Indicator Data'!$CB196)</f>
        <v>0</v>
      </c>
      <c r="BB193" s="55">
        <f t="shared" si="258"/>
        <v>0</v>
      </c>
      <c r="BC193" s="55">
        <f t="shared" si="259"/>
        <v>0</v>
      </c>
      <c r="BD193" s="55">
        <f>IF('Indicator Data'!O196="No data","x",ROUND(IF('Indicator Data'!O196=0,0,IF(LOG('Indicator Data'!O196)&gt;BD$195,10,IF(LOG('Indicator Data'!O196)&lt;BD$194,0,10-(BD$195-LOG('Indicator Data'!O196))/(BD$195-BD$194)*10))),1))</f>
        <v>0</v>
      </c>
      <c r="BE193" s="56">
        <f>IF(BD193="x","x",'Indicator Data'!O196/'Indicator Data'!$CB196)</f>
        <v>0</v>
      </c>
      <c r="BF193" s="55">
        <f t="shared" si="260"/>
        <v>0</v>
      </c>
      <c r="BG193" s="55">
        <f t="shared" si="261"/>
        <v>0</v>
      </c>
      <c r="BH193" s="55">
        <f>IF('Indicator Data'!P196="No data","x",ROUND(IF('Indicator Data'!P196=0,0,IF(LOG('Indicator Data'!P196)&gt;BH$195,10,IF(LOG('Indicator Data'!P196)&lt;BH$194,0,10-(BH$195-LOG('Indicator Data'!P196))/(BH$195-BH$194)*10))),1))</f>
        <v>5.9</v>
      </c>
      <c r="BI193" s="56">
        <f>IF(BH193="x","x",'Indicator Data'!P196/'Indicator Data'!$CB196)</f>
        <v>2.1377553474485355E-3</v>
      </c>
      <c r="BJ193" s="55">
        <f t="shared" si="262"/>
        <v>0.2</v>
      </c>
      <c r="BK193" s="55">
        <f t="shared" si="263"/>
        <v>3.6</v>
      </c>
      <c r="BL193" s="55">
        <f t="shared" si="264"/>
        <v>3</v>
      </c>
      <c r="BM193" s="55">
        <f>ROUND(IF('Indicator Data'!Q196=0,0,IF(LOG('Indicator Data'!Q196)&gt;BM$195,10,IF(LOG('Indicator Data'!Q196)&lt;BM$194,0,10-(BM$195-LOG('Indicator Data'!Q196))/(BM$195-BM$194)*10))),1)</f>
        <v>8.8000000000000007</v>
      </c>
      <c r="BN193" s="55">
        <f>ROUND(IF('Indicator Data'!R196=0,0,IF(LOG('Indicator Data'!R196)&gt;BN$195,10,IF(LOG('Indicator Data'!R196)&lt;BN$194,0,10-(BN$195-LOG('Indicator Data'!R196))/(BN$195-BN$194)*10))),1)</f>
        <v>0</v>
      </c>
      <c r="BO193" s="55">
        <f t="shared" si="265"/>
        <v>2.9333333333333336</v>
      </c>
      <c r="BP193" s="56">
        <f>'Indicator Data'!Q196/'Indicator Data'!$CB196</f>
        <v>0.99807663773170052</v>
      </c>
      <c r="BQ193" s="56">
        <f>'Indicator Data'!R196/'Indicator Data'!$CB196</f>
        <v>0</v>
      </c>
      <c r="BR193" s="55">
        <f t="shared" si="307"/>
        <v>10</v>
      </c>
      <c r="BS193" s="55">
        <f t="shared" si="308"/>
        <v>0</v>
      </c>
      <c r="BT193" s="55">
        <f t="shared" si="242"/>
        <v>3.3333333333333335</v>
      </c>
      <c r="BU193" s="55">
        <f t="shared" si="266"/>
        <v>3.1</v>
      </c>
      <c r="BV193" s="55">
        <f>ROUND(IF('Indicator Data'!S196=0,0,IF(LOG('Indicator Data'!S196)&gt;BV$195,10,IF(LOG('Indicator Data'!S196)&lt;BV$194,0,10-(BV$195-LOG('Indicator Data'!S196))/(BV$195-BV$194)*10))),1)</f>
        <v>0</v>
      </c>
      <c r="BW193" s="55">
        <f>ROUND(IF('Indicator Data'!T196=0,0,IF(LOG('Indicator Data'!T196)&gt;BW$195,10,IF(LOG('Indicator Data'!T196)&lt;BW$194,0,10-(BW$195-LOG('Indicator Data'!T196))/(BW$195-BW$194)*10))),1)</f>
        <v>8.8000000000000007</v>
      </c>
      <c r="BX193" s="55">
        <f t="shared" si="267"/>
        <v>5.8666666666666671</v>
      </c>
      <c r="BY193" s="56">
        <f>'Indicator Data'!S196/'Indicator Data'!$CB196</f>
        <v>0</v>
      </c>
      <c r="BZ193" s="56">
        <f>'Indicator Data'!T196/'Indicator Data'!$CB196</f>
        <v>0.99448331748675967</v>
      </c>
      <c r="CA193" s="55">
        <f t="shared" si="309"/>
        <v>0</v>
      </c>
      <c r="CB193" s="55">
        <f t="shared" si="310"/>
        <v>9.9</v>
      </c>
      <c r="CC193" s="55">
        <f t="shared" si="268"/>
        <v>6.6000000000000005</v>
      </c>
      <c r="CD193" s="55">
        <f t="shared" si="269"/>
        <v>6.2</v>
      </c>
      <c r="CE193" s="55">
        <f t="shared" si="270"/>
        <v>4.8</v>
      </c>
      <c r="CF193" s="55">
        <f>ROUND(IF('Indicator Data'!U196=0,0,IF(LOG('Indicator Data'!U196)&gt;CF$195,10,IF(LOG('Indicator Data'!U196)&lt;CF$194,0,10-(CF$195-LOG('Indicator Data'!U196))/(CF$195-CF$194)*10))),1)</f>
        <v>6.8</v>
      </c>
      <c r="CG193" s="56">
        <f>'Indicator Data'!U196/'Indicator Data'!$CB196</f>
        <v>3.8934925816325884E-2</v>
      </c>
      <c r="CH193" s="55">
        <f t="shared" si="311"/>
        <v>0.4</v>
      </c>
      <c r="CI193" s="55">
        <f t="shared" si="271"/>
        <v>4.3</v>
      </c>
      <c r="CJ193" s="55">
        <f>ROUND(IF('Indicator Data'!V196=0,0,IF(LOG('Indicator Data'!V196)&gt;CJ$195,10,IF(LOG('Indicator Data'!V196)&lt;CJ$194,0,10-(CJ$195-LOG('Indicator Data'!V196))/(CJ$195-CJ$194)*10))),1)</f>
        <v>8.6999999999999993</v>
      </c>
      <c r="CK193" s="56">
        <f>IF('Indicator Data'!V196/'Indicator Data'!$CB196&gt;1,1,'Indicator Data'!V196/'Indicator Data'!$CB196)</f>
        <v>0.81744072904357079</v>
      </c>
      <c r="CL193" s="55">
        <f t="shared" si="312"/>
        <v>8.1999999999999993</v>
      </c>
      <c r="CM193" s="55">
        <f t="shared" si="272"/>
        <v>8.5</v>
      </c>
      <c r="CN193" s="55">
        <f>ROUND(IF('Indicator Data'!W196=0,0,IF(LOG('Indicator Data'!W196)&gt;CN$195,10,IF(LOG('Indicator Data'!W196)&lt;CN$194,0,10-(CN$195-LOG('Indicator Data'!W196))/(CN$195-CN$194)*10))),1)</f>
        <v>6.9</v>
      </c>
      <c r="CO193" s="56">
        <f>'Indicator Data'!W196/'Indicator Data'!$CB196</f>
        <v>4.3585276778003813E-2</v>
      </c>
      <c r="CP193" s="55">
        <f t="shared" si="313"/>
        <v>0.4</v>
      </c>
      <c r="CQ193" s="55">
        <f t="shared" si="273"/>
        <v>4.4000000000000004</v>
      </c>
      <c r="CR193" s="55">
        <f t="shared" si="314"/>
        <v>5.9</v>
      </c>
      <c r="CS193" s="55">
        <f>IF('Indicator Data'!BR196="No data","x",ROUND(IF('Indicator Data'!BR196&gt;CS$195,0,IF('Indicator Data'!BR196&lt;CS$194,10,(CS$195-'Indicator Data'!BR196)/(CS$195-CS$194)*10)),1))</f>
        <v>7.1</v>
      </c>
      <c r="CT193" s="55">
        <f>IF('Indicator Data'!BS196="No data","x",ROUND(IF('Indicator Data'!BS196&gt;CT$195,0,IF('Indicator Data'!BS196&lt;CT$194,10,(CT$195-'Indicator Data'!BS196)/(CT$195-CT$194)*10)),1))</f>
        <v>6</v>
      </c>
      <c r="CU193" s="55">
        <f>IF('Indicator Data'!AC196="No data","x",ROUND(IF('Indicator Data'!AC196&gt;CU$195,0,IF('Indicator Data'!AC196&lt;CU$194,10,(CU$195-'Indicator Data'!AC196)/(CU$195-CU$194)*10)),1))</f>
        <v>6.3</v>
      </c>
      <c r="CV193" s="55">
        <f t="shared" si="315"/>
        <v>6.5</v>
      </c>
      <c r="CW193" s="55">
        <f>IF('Indicator Data'!X196="No data","x",ROUND(IF(LOG('Indicator Data'!X196)&gt;CW$195,10,IF(LOG('Indicator Data'!X196)&lt;CW$194,0,10-(CW$195-LOG('Indicator Data'!X196))/(CW$195-CW$194)*10)),1))</f>
        <v>5.2</v>
      </c>
      <c r="CX193" s="55">
        <f>IF('Indicator Data'!Y196="No data","x",ROUND(IF('Indicator Data'!Y196&gt;CX$195,10,IF('Indicator Data'!Y196&lt;CX$194,0,10-(CX$195-'Indicator Data'!Y196)/(CX$195-CX$194)*10)),1))</f>
        <v>2.6</v>
      </c>
      <c r="CY193" s="55">
        <f>IF('Indicator Data'!Z196="No data","x",ROUND(IF('Indicator Data'!Z196&gt;CY$195,10,IF('Indicator Data'!Z196&lt;CY$194,0,10-(CY$195-'Indicator Data'!Z196)/(CY$195-CY$194)*10)),1))</f>
        <v>3.2</v>
      </c>
      <c r="CZ193" s="55">
        <f>IF('Indicator Data'!AA196="No data","x",ROUND(IF('Indicator Data'!AA196&gt;CZ$195,10,IF('Indicator Data'!AA196&lt;CZ$194,0,10-(CZ$195-'Indicator Data'!AA196)/(CZ$195-CZ$194)*10)),1))</f>
        <v>5.2</v>
      </c>
      <c r="DA193" s="55">
        <f t="shared" si="274"/>
        <v>4.0999999999999996</v>
      </c>
      <c r="DB193" s="55">
        <f t="shared" si="275"/>
        <v>4.9000000000000004</v>
      </c>
      <c r="DC193" s="55">
        <f>IF('Indicator Data'!AF196="No data","x",ROUND(IF('Indicator Data'!AF196&gt;DC$195,10,IF('Indicator Data'!AF196&lt;DC$194,0,10-(DC$195-'Indicator Data'!AF196)/(DC$195-DC$194)*10)),1))</f>
        <v>3.1</v>
      </c>
      <c r="DD193" s="55">
        <f>IF('Indicator Data'!AG196="No data","x",ROUND(IF('Indicator Data'!AG196&gt;DD$195,10,IF('Indicator Data'!AG196&lt;DD$194,0,10-(DD$195-'Indicator Data'!AG196)/(DD$195-DD$194)*10)),1))</f>
        <v>6.4</v>
      </c>
      <c r="DE193" s="55">
        <f t="shared" si="276"/>
        <v>4.3</v>
      </c>
      <c r="DF193" s="55">
        <f>IF('Indicator Data'!AB196="No data","x",ROUND(IF('Indicator Data'!AB196&gt;DF$195,10,IF('Indicator Data'!AB196&lt;DF$194,0,10-(DF$195-'Indicator Data'!AB196)/(DF$195-DF$194)*10)),1))</f>
        <v>8.3000000000000007</v>
      </c>
      <c r="DG193" s="55">
        <f t="shared" si="277"/>
        <v>6.9</v>
      </c>
      <c r="DH193" s="184">
        <f>IF('Indicator Data'!AD196="No data","x",'Indicator Data'!AD196/'Indicator Data'!$CA196)</f>
        <v>3.6454950959931439E-4</v>
      </c>
      <c r="DI193" s="55">
        <f t="shared" si="278"/>
        <v>6.4</v>
      </c>
      <c r="DJ193" s="55">
        <f>IF('Indicator Data'!AE196="No data","x",ROUND(IF('Indicator Data'!AE196&gt;DJ$195,0,IF('Indicator Data'!AE196&lt;DJ$194,10,(DJ$195-'Indicator Data'!AE196)/(DJ$195-DJ$194)*10)),1))</f>
        <v>2</v>
      </c>
      <c r="DK193" s="55">
        <f t="shared" si="279"/>
        <v>4.2</v>
      </c>
      <c r="DL193" s="55">
        <f t="shared" si="280"/>
        <v>5.0999999999999996</v>
      </c>
      <c r="DM193" s="57">
        <f t="shared" si="316"/>
        <v>4.8</v>
      </c>
      <c r="DN193" s="58">
        <f t="shared" si="317"/>
        <v>4.7</v>
      </c>
      <c r="DO193" s="55">
        <f>ROUND(IF('Indicator Data'!AH196=0,0,IF('Indicator Data'!AH196&gt;DO$195,10,IF('Indicator Data'!AH196&lt;DO$194,0,10-(DO$195-'Indicator Data'!AH196)/(DO$195-DO$194)*10))),1)</f>
        <v>5.9</v>
      </c>
      <c r="DP193" s="55">
        <f>ROUND(IF('Indicator Data'!AI196=0,0,IF(LOG('Indicator Data'!AI196)&gt;LOG(DP$195),10,IF(LOG('Indicator Data'!AI196)&lt;LOG(DP$194),0,10-(LOG(DP$195)-LOG('Indicator Data'!AI196))/(LOG(DP$195)-LOG(DP$194))*10))),1)</f>
        <v>4.3</v>
      </c>
      <c r="DQ193" s="57">
        <f t="shared" si="318"/>
        <v>5.2</v>
      </c>
      <c r="DR193" s="55">
        <f>'Indicator Data'!AJ196</f>
        <v>0</v>
      </c>
      <c r="DS193" s="55">
        <f>'Indicator Data'!AK196</f>
        <v>0</v>
      </c>
      <c r="DT193" s="57">
        <f t="shared" si="319"/>
        <v>0</v>
      </c>
      <c r="DU193" s="58">
        <f t="shared" si="320"/>
        <v>3.6</v>
      </c>
      <c r="DV193" s="15"/>
      <c r="DW193" s="103"/>
      <c r="DX193" s="4"/>
    </row>
    <row r="194" spans="1:128" s="10" customFormat="1" x14ac:dyDescent="0.25">
      <c r="A194" s="60"/>
      <c r="B194" s="61" t="s">
        <v>389</v>
      </c>
      <c r="C194" s="62">
        <v>1</v>
      </c>
      <c r="D194" s="62">
        <v>1</v>
      </c>
      <c r="E194" s="62"/>
      <c r="F194" s="62">
        <v>2</v>
      </c>
      <c r="G194" s="62">
        <v>-2</v>
      </c>
      <c r="H194" s="62">
        <v>2</v>
      </c>
      <c r="I194" s="62">
        <v>-2</v>
      </c>
      <c r="J194" s="62"/>
      <c r="K194" s="62">
        <v>1</v>
      </c>
      <c r="L194" s="62"/>
      <c r="M194" s="62">
        <v>1</v>
      </c>
      <c r="N194" s="63"/>
      <c r="O194" s="63"/>
      <c r="P194" s="63"/>
      <c r="Q194" s="63"/>
      <c r="R194" s="63"/>
      <c r="S194" s="63"/>
      <c r="T194" s="63"/>
      <c r="U194" s="61"/>
      <c r="V194" s="186">
        <v>0</v>
      </c>
      <c r="W194" s="186">
        <v>0</v>
      </c>
      <c r="X194" s="65"/>
      <c r="Y194" s="64">
        <v>0</v>
      </c>
      <c r="Z194" s="163">
        <v>-8.5</v>
      </c>
      <c r="AA194" s="64">
        <v>0</v>
      </c>
      <c r="AB194" s="64">
        <v>0</v>
      </c>
      <c r="AC194" s="64"/>
      <c r="AD194" s="64">
        <v>0</v>
      </c>
      <c r="AE194" s="64"/>
      <c r="AF194" s="64">
        <v>0</v>
      </c>
      <c r="AG194" s="66">
        <v>0</v>
      </c>
      <c r="AH194" s="65"/>
      <c r="AI194" s="65"/>
      <c r="AJ194" s="65"/>
      <c r="AK194" s="65"/>
      <c r="AL194" s="65"/>
      <c r="AM194" s="65"/>
      <c r="AN194" s="65"/>
      <c r="AO194" s="65"/>
      <c r="AP194" s="65"/>
      <c r="AQ194" s="65"/>
      <c r="AR194" s="65"/>
      <c r="AS194" s="65"/>
      <c r="AT194" s="66">
        <v>0</v>
      </c>
      <c r="AU194" s="66"/>
      <c r="AV194" s="62">
        <v>1</v>
      </c>
      <c r="AW194" s="63"/>
      <c r="AX194" s="64">
        <v>0</v>
      </c>
      <c r="AY194" s="62"/>
      <c r="AZ194" s="62">
        <v>1</v>
      </c>
      <c r="BA194" s="63"/>
      <c r="BB194" s="185">
        <v>0</v>
      </c>
      <c r="BC194" s="62"/>
      <c r="BD194" s="62">
        <v>1</v>
      </c>
      <c r="BE194" s="63"/>
      <c r="BF194" s="185">
        <v>0</v>
      </c>
      <c r="BG194" s="62"/>
      <c r="BH194" s="62">
        <v>1</v>
      </c>
      <c r="BI194" s="63"/>
      <c r="BJ194" s="185">
        <v>0</v>
      </c>
      <c r="BK194" s="62"/>
      <c r="BL194" s="65"/>
      <c r="BM194" s="62">
        <v>1</v>
      </c>
      <c r="BN194" s="62">
        <v>1</v>
      </c>
      <c r="BO194" s="62"/>
      <c r="BP194" s="63"/>
      <c r="BQ194" s="63"/>
      <c r="BR194" s="64">
        <v>0</v>
      </c>
      <c r="BS194" s="64">
        <v>0</v>
      </c>
      <c r="BT194" s="64"/>
      <c r="BU194" s="62"/>
      <c r="BV194" s="62">
        <v>1</v>
      </c>
      <c r="BW194" s="62">
        <v>1</v>
      </c>
      <c r="BX194" s="62"/>
      <c r="BY194" s="63"/>
      <c r="BZ194" s="63"/>
      <c r="CA194" s="64">
        <v>0</v>
      </c>
      <c r="CB194" s="64">
        <v>0</v>
      </c>
      <c r="CC194" s="64"/>
      <c r="CD194" s="65"/>
      <c r="CE194" s="65"/>
      <c r="CF194" s="62">
        <v>1</v>
      </c>
      <c r="CG194" s="63"/>
      <c r="CH194" s="64">
        <v>0</v>
      </c>
      <c r="CI194" s="62"/>
      <c r="CJ194" s="62">
        <v>1</v>
      </c>
      <c r="CK194" s="63"/>
      <c r="CL194" s="186">
        <v>0</v>
      </c>
      <c r="CM194" s="62"/>
      <c r="CN194" s="187">
        <v>1</v>
      </c>
      <c r="CO194" s="63"/>
      <c r="CP194" s="197">
        <v>0</v>
      </c>
      <c r="CQ194" s="62"/>
      <c r="CR194" s="65"/>
      <c r="CS194" s="60">
        <v>10</v>
      </c>
      <c r="CT194" s="60">
        <v>40</v>
      </c>
      <c r="CU194" s="60">
        <v>0</v>
      </c>
      <c r="CV194" s="60"/>
      <c r="CW194" s="60">
        <v>0</v>
      </c>
      <c r="CX194" s="60">
        <v>0</v>
      </c>
      <c r="CY194" s="60">
        <v>0</v>
      </c>
      <c r="CZ194" s="60">
        <v>2</v>
      </c>
      <c r="DA194" s="60"/>
      <c r="DB194" s="60"/>
      <c r="DC194" s="60">
        <v>0</v>
      </c>
      <c r="DD194" s="60">
        <v>5</v>
      </c>
      <c r="DE194" s="60"/>
      <c r="DF194" s="60">
        <v>0</v>
      </c>
      <c r="DG194" s="60"/>
      <c r="DH194" s="63"/>
      <c r="DI194" s="64">
        <v>0</v>
      </c>
      <c r="DJ194" s="60">
        <v>0</v>
      </c>
      <c r="DK194" s="60"/>
      <c r="DL194" s="60"/>
      <c r="DM194" s="60"/>
      <c r="DN194" s="60"/>
      <c r="DO194" s="60">
        <v>0</v>
      </c>
      <c r="DP194" s="60">
        <v>0.01</v>
      </c>
      <c r="DQ194" s="60"/>
      <c r="DR194" s="60"/>
      <c r="DS194" s="60"/>
      <c r="DT194" s="60"/>
      <c r="DU194" s="60"/>
      <c r="DV194" s="15"/>
      <c r="DW194" s="4"/>
    </row>
    <row r="195" spans="1:128" s="10" customFormat="1" ht="15" customHeight="1" x14ac:dyDescent="0.25">
      <c r="A195" s="60"/>
      <c r="B195" s="61" t="s">
        <v>390</v>
      </c>
      <c r="C195" s="62">
        <v>5</v>
      </c>
      <c r="D195" s="62">
        <v>4</v>
      </c>
      <c r="E195" s="62"/>
      <c r="F195" s="62">
        <v>6</v>
      </c>
      <c r="G195" s="62">
        <v>4</v>
      </c>
      <c r="H195" s="62">
        <v>6</v>
      </c>
      <c r="I195" s="62">
        <v>5</v>
      </c>
      <c r="J195" s="62"/>
      <c r="K195" s="62">
        <v>6</v>
      </c>
      <c r="L195" s="62"/>
      <c r="M195" s="62">
        <v>5</v>
      </c>
      <c r="N195" s="63"/>
      <c r="O195" s="63"/>
      <c r="P195" s="63"/>
      <c r="Q195" s="63"/>
      <c r="R195" s="63"/>
      <c r="S195" s="63"/>
      <c r="T195" s="63"/>
      <c r="U195" s="61"/>
      <c r="V195" s="198">
        <v>2E-3</v>
      </c>
      <c r="W195" s="198">
        <v>1E-3</v>
      </c>
      <c r="X195" s="65"/>
      <c r="Y195" s="64">
        <v>1.4999999999999999E-2</v>
      </c>
      <c r="Z195" s="163">
        <v>-4</v>
      </c>
      <c r="AA195" s="64">
        <v>1.7999999999999999E-2</v>
      </c>
      <c r="AB195" s="64">
        <v>5.0000000000000001E-3</v>
      </c>
      <c r="AC195" s="64"/>
      <c r="AD195" s="64">
        <v>0.01</v>
      </c>
      <c r="AE195" s="64"/>
      <c r="AF195" s="64">
        <v>0.03</v>
      </c>
      <c r="AG195" s="66">
        <v>0.3</v>
      </c>
      <c r="AH195" s="65"/>
      <c r="AI195" s="65"/>
      <c r="AJ195" s="65"/>
      <c r="AK195" s="65"/>
      <c r="AL195" s="65"/>
      <c r="AM195" s="65"/>
      <c r="AN195" s="65"/>
      <c r="AO195" s="65"/>
      <c r="AP195" s="65"/>
      <c r="AQ195" s="65"/>
      <c r="AR195" s="65"/>
      <c r="AS195" s="65"/>
      <c r="AT195" s="66">
        <v>0.3</v>
      </c>
      <c r="AU195" s="66"/>
      <c r="AV195" s="62">
        <v>8</v>
      </c>
      <c r="AW195" s="63"/>
      <c r="AX195" s="64">
        <v>0.9</v>
      </c>
      <c r="AY195" s="62"/>
      <c r="AZ195" s="62">
        <v>7</v>
      </c>
      <c r="BA195" s="63"/>
      <c r="BB195" s="185">
        <v>0.05</v>
      </c>
      <c r="BC195" s="62"/>
      <c r="BD195" s="62">
        <v>7</v>
      </c>
      <c r="BE195" s="63"/>
      <c r="BF195" s="185">
        <v>0.1</v>
      </c>
      <c r="BG195" s="62"/>
      <c r="BH195" s="62">
        <v>7</v>
      </c>
      <c r="BI195" s="63"/>
      <c r="BJ195" s="185">
        <v>0.1</v>
      </c>
      <c r="BK195" s="62"/>
      <c r="BL195" s="65"/>
      <c r="BM195" s="62">
        <v>8</v>
      </c>
      <c r="BN195" s="62">
        <v>7</v>
      </c>
      <c r="BO195" s="62"/>
      <c r="BP195" s="63"/>
      <c r="BQ195" s="63"/>
      <c r="BR195" s="186">
        <v>1</v>
      </c>
      <c r="BS195" s="64">
        <v>0.8</v>
      </c>
      <c r="BT195" s="64"/>
      <c r="BU195" s="62"/>
      <c r="BV195" s="62">
        <v>8</v>
      </c>
      <c r="BW195" s="62">
        <v>8</v>
      </c>
      <c r="BX195" s="62"/>
      <c r="BY195" s="63"/>
      <c r="BZ195" s="63"/>
      <c r="CA195" s="64">
        <v>0.6</v>
      </c>
      <c r="CB195" s="186">
        <v>1</v>
      </c>
      <c r="CC195" s="64"/>
      <c r="CD195" s="65"/>
      <c r="CE195" s="65"/>
      <c r="CF195" s="62">
        <v>8</v>
      </c>
      <c r="CG195" s="63"/>
      <c r="CH195" s="64">
        <v>0.9</v>
      </c>
      <c r="CI195" s="62"/>
      <c r="CJ195" s="62">
        <v>8</v>
      </c>
      <c r="CK195" s="63"/>
      <c r="CL195" s="186">
        <v>1</v>
      </c>
      <c r="CM195" s="62"/>
      <c r="CN195" s="187">
        <v>8</v>
      </c>
      <c r="CO195" s="63"/>
      <c r="CP195" s="197">
        <v>1</v>
      </c>
      <c r="CQ195" s="62"/>
      <c r="CR195" s="65"/>
      <c r="CS195" s="60">
        <v>100</v>
      </c>
      <c r="CT195" s="60">
        <v>100</v>
      </c>
      <c r="CU195" s="60">
        <v>100</v>
      </c>
      <c r="CV195" s="60"/>
      <c r="CW195" s="60">
        <v>3</v>
      </c>
      <c r="CX195" s="60">
        <v>5</v>
      </c>
      <c r="CY195" s="60">
        <v>100</v>
      </c>
      <c r="CZ195" s="60">
        <v>6</v>
      </c>
      <c r="DA195" s="60"/>
      <c r="DB195" s="60"/>
      <c r="DC195" s="60">
        <v>90</v>
      </c>
      <c r="DD195" s="60">
        <v>20</v>
      </c>
      <c r="DE195" s="60"/>
      <c r="DF195" s="60">
        <v>30</v>
      </c>
      <c r="DG195" s="60"/>
      <c r="DH195" s="63"/>
      <c r="DI195" s="64">
        <v>1E-3</v>
      </c>
      <c r="DJ195" s="60">
        <v>100</v>
      </c>
      <c r="DK195" s="60"/>
      <c r="DL195" s="60"/>
      <c r="DM195" s="60"/>
      <c r="DN195" s="60"/>
      <c r="DO195" s="60">
        <v>0.95</v>
      </c>
      <c r="DP195" s="60">
        <v>0.95</v>
      </c>
      <c r="DQ195" s="60"/>
      <c r="DR195" s="60"/>
      <c r="DS195" s="60"/>
      <c r="DT195" s="60"/>
      <c r="DU195" s="60"/>
      <c r="DV195" s="15"/>
      <c r="DW195" s="4"/>
    </row>
  </sheetData>
  <sortState ref="A3:B193">
    <sortCondition ref="A3:A193"/>
  </sortState>
  <mergeCells count="1">
    <mergeCell ref="A1:DU1"/>
  </mergeCells>
  <pageMargins left="0.7" right="0.7" top="0.75" bottom="0.75" header="0.3" footer="0.3"/>
  <pageSetup paperSize="9" orientation="portrait" r:id="rId1"/>
  <ignoredErrors>
    <ignoredError sqref="AP3:AP193 K3:K193 AL3:AL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AM195"/>
  <sheetViews>
    <sheetView showGridLines="0" zoomScaleNormal="100" workbookViewId="0">
      <pane xSplit="2" ySplit="2" topLeftCell="K3" activePane="bottomRight" state="frozen"/>
      <selection pane="topRight" activeCell="B1" sqref="B1"/>
      <selection pane="bottomLeft" activeCell="A8" sqref="A8"/>
      <selection pane="bottomRight" sqref="A1:AM1"/>
    </sheetView>
  </sheetViews>
  <sheetFormatPr defaultRowHeight="15" x14ac:dyDescent="0.25"/>
  <cols>
    <col min="1" max="1" width="25.7109375" style="1" customWidth="1"/>
    <col min="2" max="2" width="9.140625" style="1" customWidth="1"/>
    <col min="3" max="5" width="7.85546875" style="1" customWidth="1"/>
    <col min="6" max="6" width="7.85546875" style="9" customWidth="1"/>
    <col min="7" max="7" width="7.85546875" style="8" customWidth="1"/>
    <col min="8" max="8" width="7.85546875" style="7" customWidth="1"/>
    <col min="9" max="13" width="7.85546875" style="1" customWidth="1"/>
    <col min="14" max="15" width="7.85546875" style="7" customWidth="1"/>
    <col min="16" max="19" width="7.85546875" style="9" customWidth="1"/>
    <col min="20" max="20" width="7.85546875" style="7" customWidth="1"/>
    <col min="21" max="27" width="7.85546875" style="9" customWidth="1"/>
    <col min="28" max="28" width="7.85546875" style="7" customWidth="1"/>
    <col min="29" max="30" width="7.85546875" style="9" customWidth="1"/>
    <col min="31" max="31" width="7.85546875" style="7" customWidth="1"/>
    <col min="32" max="34" width="7.85546875" style="1" customWidth="1"/>
    <col min="35" max="38" width="7.85546875" style="7" customWidth="1"/>
    <col min="39" max="39" width="7.85546875" style="11" customWidth="1"/>
    <col min="40" max="16384" width="9.140625" style="1"/>
  </cols>
  <sheetData>
    <row r="1" spans="1:39" x14ac:dyDescent="0.25">
      <c r="A1" s="227"/>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row>
    <row r="2" spans="1:39" s="12" customFormat="1" ht="114.75" customHeight="1" thickBot="1" x14ac:dyDescent="0.25">
      <c r="A2" s="121" t="s">
        <v>379</v>
      </c>
      <c r="B2" s="47" t="s">
        <v>357</v>
      </c>
      <c r="C2" s="67" t="s">
        <v>385</v>
      </c>
      <c r="D2" s="67" t="s">
        <v>386</v>
      </c>
      <c r="E2" s="68" t="s">
        <v>418</v>
      </c>
      <c r="F2" s="67" t="s">
        <v>384</v>
      </c>
      <c r="G2" s="67" t="s">
        <v>400</v>
      </c>
      <c r="H2" s="68" t="s">
        <v>397</v>
      </c>
      <c r="I2" s="69" t="s">
        <v>735</v>
      </c>
      <c r="J2" s="134" t="s">
        <v>734</v>
      </c>
      <c r="K2" s="67" t="s">
        <v>734</v>
      </c>
      <c r="L2" s="67" t="s">
        <v>394</v>
      </c>
      <c r="M2" s="199" t="s">
        <v>1241</v>
      </c>
      <c r="N2" s="68" t="s">
        <v>1267</v>
      </c>
      <c r="O2" s="135" t="s">
        <v>820</v>
      </c>
      <c r="P2" s="69" t="s">
        <v>736</v>
      </c>
      <c r="Q2" s="67" t="s">
        <v>456</v>
      </c>
      <c r="R2" s="69" t="s">
        <v>383</v>
      </c>
      <c r="S2" s="67" t="s">
        <v>455</v>
      </c>
      <c r="T2" s="70" t="s">
        <v>396</v>
      </c>
      <c r="U2" s="67" t="s">
        <v>403</v>
      </c>
      <c r="V2" s="67" t="s">
        <v>1230</v>
      </c>
      <c r="W2" s="67" t="s">
        <v>1052</v>
      </c>
      <c r="X2" s="67" t="s">
        <v>862</v>
      </c>
      <c r="Y2" s="199" t="s">
        <v>1232</v>
      </c>
      <c r="Z2" s="69" t="s">
        <v>1242</v>
      </c>
      <c r="AA2" s="199" t="s">
        <v>1243</v>
      </c>
      <c r="AB2" s="68" t="s">
        <v>457</v>
      </c>
      <c r="AC2" s="67" t="s">
        <v>358</v>
      </c>
      <c r="AD2" s="67" t="s">
        <v>399</v>
      </c>
      <c r="AE2" s="68" t="s">
        <v>398</v>
      </c>
      <c r="AF2" s="69" t="s">
        <v>737</v>
      </c>
      <c r="AG2" s="69" t="s">
        <v>417</v>
      </c>
      <c r="AH2" s="68" t="s">
        <v>406</v>
      </c>
      <c r="AI2" s="67" t="s">
        <v>758</v>
      </c>
      <c r="AJ2" s="67" t="s">
        <v>759</v>
      </c>
      <c r="AK2" s="68" t="s">
        <v>407</v>
      </c>
      <c r="AL2" s="71" t="s">
        <v>416</v>
      </c>
      <c r="AM2" s="72" t="s">
        <v>817</v>
      </c>
    </row>
    <row r="3" spans="1:39" s="4" customFormat="1" x14ac:dyDescent="0.25">
      <c r="A3" s="121" t="str">
        <f>'Indicator Data'!A6</f>
        <v>Afghanistan</v>
      </c>
      <c r="B3" s="59" t="str">
        <f>'Indicator Data'!B6</f>
        <v>AFG</v>
      </c>
      <c r="C3" s="73">
        <f>ROUND(IF('Indicator Data'!AL6="No data",IF((0.1022*LN('Indicator Data'!BZ6)-0.1711)&gt;C$195,0,IF((0.1022*LN('Indicator Data'!BZ6)-0.1711)&lt;C$194,10,(C$195-(0.1022*LN('Indicator Data'!BZ6)-0.1711))/(C$195-C$194)*10)),IF('Indicator Data'!AL6&gt;C$195,0,IF('Indicator Data'!AL6&lt;C$194,10,(C$195-'Indicator Data'!AL6)/(C$195-C$194)*10))),1)</f>
        <v>8</v>
      </c>
      <c r="D3" s="73">
        <f>IF('Indicator Data'!AM6="No data","x",ROUND((IF(LOG('Indicator Data'!AM6*1000)&gt;D$195,10,IF(LOG('Indicator Data'!AM6*1000)&lt;D$194,0,10-(D$195-LOG('Indicator Data'!AM6*1000))/(D$195-D$194)*10))),1))</f>
        <v>9</v>
      </c>
      <c r="E3" s="74">
        <f>ROUND(IF(D3="x",C3,(10-GEOMEAN(((10-C3)/10*9+1),((10-D3)/10*9+1)))/9*10),1)</f>
        <v>8.5</v>
      </c>
      <c r="F3" s="73">
        <f>IF('Indicator Data'!AZ6="No data","x",ROUND(IF('Indicator Data'!AZ6&gt;F$195,10,IF('Indicator Data'!AZ6&lt;F$194,0,10-(F$195-'Indicator Data'!AZ6)/(F$195-F$194)*10)),1))</f>
        <v>8.6999999999999993</v>
      </c>
      <c r="G3" s="73" t="str">
        <f>IF('Indicator Data'!BA6="No data","x",ROUND(IF('Indicator Data'!BA6&gt;G$195,10,IF('Indicator Data'!BA6&lt;G$194,0,10-(G$195-'Indicator Data'!BA6)/(G$195-G$194)*10)),1))</f>
        <v>x</v>
      </c>
      <c r="H3" s="74">
        <f>IF(AND(F3="x",G3="x"),"x",ROUND(AVERAGE(F3,G3),1))</f>
        <v>8.6999999999999993</v>
      </c>
      <c r="I3" s="75">
        <f>SUM(IF('Indicator Data'!AN6=0,0,'Indicator Data'!AN6),SUM('Indicator Data'!AO6:AP6))</f>
        <v>7211.0702499999998</v>
      </c>
      <c r="J3" s="75">
        <f>I3/'Indicator Data'!CA6*1000000</f>
        <v>189.55670869776074</v>
      </c>
      <c r="K3" s="73">
        <f>IF(J3="x","x",ROUND(IF(J3&gt;K$195,10,IF(J3&lt;K$194,0,10-(K$195-J3)/(K$195-K$194)*10)),1))</f>
        <v>3.8</v>
      </c>
      <c r="L3" s="73">
        <f>IF('Indicator Data'!AQ6="No data","x",ROUND(IF('Indicator Data'!AQ6&gt;L$195,10,IF('Indicator Data'!AQ6&lt;L$194,0,10-(L$195-'Indicator Data'!AQ6)/(L$195-L$194)*10)),1))</f>
        <v>10</v>
      </c>
      <c r="M3" s="73">
        <f>IF('Indicator Data'!AR6="No data","x",IF('Indicator Data'!AR6=0,0,ROUND(IF('Indicator Data'!AR6&gt;M$195,10,IF('Indicator Data'!AR6&lt;M$194,0,10-(M$195-'Indicator Data'!AR6)/(M$195-M$194)*10)),1)))</f>
        <v>0.7</v>
      </c>
      <c r="N3" s="74">
        <f>ROUND(AVERAGE(K3,L3,M3),1)</f>
        <v>4.8</v>
      </c>
      <c r="O3" s="76">
        <f>ROUND(AVERAGE(E3,E3,H3,N3),1)</f>
        <v>7.6</v>
      </c>
      <c r="P3" s="87">
        <f>IF(AND('Indicator Data'!BE6="No data",'Indicator Data'!BF6="No data"),0,SUM('Indicator Data'!BE6:BG6)/1000)</f>
        <v>2686.7359999999999</v>
      </c>
      <c r="Q3" s="73">
        <f>ROUND(IF(P3=0,0,IF(LOG(P3*1000)&gt;$Q$195,10,IF(LOG(P3*1000)&lt;Q$194,0,10-(Q$195-LOG(P3*1000))/(Q$195-Q$194)*10))),1)</f>
        <v>10</v>
      </c>
      <c r="R3" s="77">
        <f>P3*1000/'Indicator Data'!CA6</f>
        <v>7.0625970298900762E-2</v>
      </c>
      <c r="S3" s="73">
        <f>IF(R3="x","x",ROUND(IF(R3&gt;$S$195,10,IF(R3&lt;$S$194,0,((R3*100)/0.0052)^(1/4.0545)/6.5*10)),1))</f>
        <v>9.1</v>
      </c>
      <c r="T3" s="78">
        <f>ROUND(AVERAGE(Q3,S3),1)</f>
        <v>9.6</v>
      </c>
      <c r="U3" s="73">
        <f>IF('Indicator Data'!AV6="No data","x",ROUND(IF('Indicator Data'!AV6&gt;U$195,10,IF('Indicator Data'!AV6&lt;U$194,0,10-(U$195-'Indicator Data'!AV6)/(U$195-U$194)*10)),1))</f>
        <v>0.2</v>
      </c>
      <c r="V3" s="73" t="str">
        <f>IF('Indicator Data'!AW6="No data","x",IF('Indicator Data'!AW6=0,0,ROUND(IF('Indicator Data'!AW6&gt;V$195,10,IF('Indicator Data'!AW6&lt;V$194,0,10-(V$195-'Indicator Data'!AW6)/(V$195-V$194)*10)),1)))</f>
        <v>x</v>
      </c>
      <c r="W3" s="73">
        <f>IF(AND(U3="x",V3="x"),"x",AVERAGE(U3,V3))</f>
        <v>0.2</v>
      </c>
      <c r="X3" s="73">
        <f>IF('Indicator Data'!AU6="No data","x",ROUND(IF('Indicator Data'!AU6&gt;X$195,10,IF('Indicator Data'!AU6&lt;X$194,0,10-(X$195-'Indicator Data'!AU6)/(X$195-X$194)*10)),1))</f>
        <v>3.4</v>
      </c>
      <c r="Y3" s="200">
        <f>IF('Indicator Data'!AX6="No data","x",ROUND(IF('Indicator Data'!AX6&gt;Y$195,10,IF('Indicator Data'!AX6&lt;Y$194,0,10-(Y$195-'Indicator Data'!AX6)/(Y$195-Y$194)*10)),1))</f>
        <v>0.6</v>
      </c>
      <c r="Z3" s="77">
        <f>IF('Indicator Data'!AY6="No data","x",IF(('Indicator Data'!AY6/'Indicator Data'!CA6)&gt;1,1,IF('Indicator Data'!AY6&gt;'Indicator Data'!AY6,1,'Indicator Data'!AY6/'Indicator Data'!CA6)))</f>
        <v>0.35612647964708888</v>
      </c>
      <c r="AA3" s="200">
        <f>IF(Z3="x","x",ROUND(IF(Z3&gt;AA$195,10,IF(Z3&lt;AA$194,0,10-(AA$195-Z3)/(AA$195-AA$194)*10)),1))</f>
        <v>4</v>
      </c>
      <c r="AB3" s="74">
        <f t="shared" ref="AB3:AB34" si="0">IF(AND(W3="x",X3="x",Y3="x",AA3="x"),"x",ROUND(AVERAGE(W3,X3,Y3,AA3),1))</f>
        <v>2.1</v>
      </c>
      <c r="AC3" s="73">
        <f>IF('Indicator Data'!AS6="No data","x",ROUND(IF('Indicator Data'!AS6&gt;AC$195,10,IF('Indicator Data'!AS6&lt;AC$194,0,10-(AC$195-'Indicator Data'!AS6)/(AC$195-AC$194)*10)),1))</f>
        <v>5.2</v>
      </c>
      <c r="AD3" s="73" t="str">
        <f>IF('Indicator Data'!AT6="No data","x",ROUND(IF('Indicator Data'!AT6&gt;AD$195,10,IF('Indicator Data'!AT6&lt;AD$194,0,10-(AD$195-'Indicator Data'!AT6)/(AD$195-AD$194)*10)),1))</f>
        <v>x</v>
      </c>
      <c r="AE3" s="74">
        <f>IF(AND(AC3="x",AD3="x"),"x",ROUND(AVERAGE(AD3,AC3),1))</f>
        <v>5.2</v>
      </c>
      <c r="AF3" s="87">
        <f>('Indicator Data'!BD6+'Indicator Data'!BC6*0.5+'Indicator Data'!BB6*0.25)/1000</f>
        <v>5435.8459999999995</v>
      </c>
      <c r="AG3" s="79">
        <f>AF3*1000/'Indicator Data'!CA6</f>
        <v>0.1428915599245324</v>
      </c>
      <c r="AH3" s="74">
        <f>IF(AG3="x","x",ROUND(IF(AG3&gt;AH$195,10,IF(AG3&lt;AH$194,0,10-(AH$195-AG3)/(AH$195-AH$194)*10)),1))</f>
        <v>10</v>
      </c>
      <c r="AI3" s="73">
        <f>IF('Indicator Data'!BH6="No data","x",ROUND(IF('Indicator Data'!BH6&lt;$AI$194,10,IF('Indicator Data'!BH6&gt;$AI$195,0,($AI$195-'Indicator Data'!BH6)/($AI$195-$AI$194)*10)),1))</f>
        <v>7.2</v>
      </c>
      <c r="AJ3" s="73">
        <f>IF('Indicator Data'!BI6="No data","x",ROUND(IF('Indicator Data'!BI6&gt;$AJ$195,10,IF('Indicator Data'!BI6&lt;$AJ$194,0,10-($AJ$195-'Indicator Data'!BI6)/($AJ$195-$AJ$194)*10)),1))</f>
        <v>8.3000000000000007</v>
      </c>
      <c r="AK3" s="74">
        <f t="shared" ref="AK3:AK34" si="1">ROUND(AVERAGE(AJ3,AI3),1)</f>
        <v>7.8</v>
      </c>
      <c r="AL3" s="80">
        <f t="shared" ref="AL3:AL34" si="2">ROUND(IF(AND(AB3="x",AE3="x",AK3="x"),AH3,IF(AND(AB3="x",AE3="x"),(10-GEOMEAN(((10-AK3)/10*9+1),((10-AH3)/10*9+1)))/9*10,IF(AK3="x",(10-GEOMEAN(((10-AB3)/10*9+1),((10-AE3)/10*9+1),((10-AH3)/10*9+1)))/9*10,IF(AB3="x",(10-GEOMEAN(((10-AK3)/10*9+1),((10-AE3)/10*9+1),((10-AH3)/10*9+1)))/9*10,(10-GEOMEAN(((10-AB3)/10*9+1),((10-AE3)/10*9+1),((10-AH3)/10*9+1),((10-AK3)/10*9+1)))/9*10)))),1)</f>
        <v>7.4</v>
      </c>
      <c r="AM3" s="81">
        <f t="shared" ref="AM3:AM34" si="3">ROUND((10-GEOMEAN(((10-T3)/10*9+1),((10-AL3)/10*9+1)))/9*10,1)</f>
        <v>8.6999999999999993</v>
      </c>
    </row>
    <row r="4" spans="1:39" s="4" customFormat="1" x14ac:dyDescent="0.25">
      <c r="A4" s="121" t="str">
        <f>'Indicator Data'!A7</f>
        <v>Albania</v>
      </c>
      <c r="B4" s="59" t="str">
        <f>'Indicator Data'!B7</f>
        <v>ALB</v>
      </c>
      <c r="C4" s="73">
        <f>ROUND(IF('Indicator Data'!AL7="No data",IF((0.1022*LN('Indicator Data'!BZ7)-0.1711)&gt;C$195,0,IF((0.1022*LN('Indicator Data'!BZ7)-0.1711)&lt;C$194,10,(C$195-(0.1022*LN('Indicator Data'!BZ7)-0.1711))/(C$195-C$194)*10)),IF('Indicator Data'!AL7&gt;C$195,0,IF('Indicator Data'!AL7&lt;C$194,10,(C$195-'Indicator Data'!AL7)/(C$195-C$194)*10))),1)</f>
        <v>2.2999999999999998</v>
      </c>
      <c r="D4" s="73">
        <f>IF('Indicator Data'!AM7="No data","x",ROUND((IF(LOG('Indicator Data'!AM7*1000)&gt;D$195,10,IF(LOG('Indicator Data'!AM7*1000)&lt;D$194,0,10-(D$195-LOG('Indicator Data'!AM7*1000))/(D$195-D$194)*10))),1))</f>
        <v>2.5</v>
      </c>
      <c r="E4" s="74">
        <f t="shared" ref="E4:E67" si="4">ROUND(IF(D4="x",C4,(10-GEOMEAN(((10-C4)/10*9+1),((10-D4)/10*9+1)))/9*10),1)</f>
        <v>2.4</v>
      </c>
      <c r="F4" s="73">
        <f>IF('Indicator Data'!AZ7="No data","x",ROUND(IF('Indicator Data'!AZ7&gt;F$195,10,IF('Indicator Data'!AZ7&lt;F$194,0,10-(F$195-'Indicator Data'!AZ7)/(F$195-F$194)*10)),1))</f>
        <v>3.2</v>
      </c>
      <c r="G4" s="73">
        <f>IF('Indicator Data'!BA7="No data","x",ROUND(IF('Indicator Data'!BA7&gt;G$195,10,IF('Indicator Data'!BA7&lt;G$194,0,10-(G$195-'Indicator Data'!BA7)/(G$195-G$194)*10)),1))</f>
        <v>1</v>
      </c>
      <c r="H4" s="74">
        <f t="shared" ref="H4:H67" si="5">IF(AND(F4="x",G4="x"),"x",ROUND(AVERAGE(F4,G4),1))</f>
        <v>2.1</v>
      </c>
      <c r="I4" s="75">
        <f>SUM(IF('Indicator Data'!AN7=0,0,'Indicator Data'!AN7),SUM('Indicator Data'!AO7:AP7))</f>
        <v>221.61918499999999</v>
      </c>
      <c r="J4" s="75">
        <f>I4/'Indicator Data'!CA7*1000000</f>
        <v>76.926719064407692</v>
      </c>
      <c r="K4" s="73">
        <f t="shared" ref="K4:K67" si="6">IF(J4="x","x",ROUND(IF(J4&gt;K$195,10,IF(J4&lt;K$194,0,10-(K$195-J4)/(K$195-K$194)*10)),1))</f>
        <v>1.5</v>
      </c>
      <c r="L4" s="73">
        <f>IF('Indicator Data'!AQ7="No data","x",ROUND(IF('Indicator Data'!AQ7&gt;L$195,10,IF('Indicator Data'!AQ7&lt;L$194,0,10-(L$195-'Indicator Data'!AQ7)/(L$195-L$194)*10)),1))</f>
        <v>0.8</v>
      </c>
      <c r="M4" s="73">
        <f>IF('Indicator Data'!AR7="No data","x",IF('Indicator Data'!AR7=0,0,ROUND(IF('Indicator Data'!AR7&gt;M$195,10,IF('Indicator Data'!AR7&lt;M$194,0,10-(M$195-'Indicator Data'!AR7)/(M$195-M$194)*10)),1)))</f>
        <v>3.2</v>
      </c>
      <c r="N4" s="74">
        <f t="shared" ref="N4:N67" si="7">ROUND(AVERAGE(K4,L4,M4),1)</f>
        <v>1.8</v>
      </c>
      <c r="O4" s="76">
        <f t="shared" ref="O4:O67" si="8">ROUND(AVERAGE(E4,E4,H4,N4),1)</f>
        <v>2.2000000000000002</v>
      </c>
      <c r="P4" s="87">
        <f>IF(AND('Indicator Data'!BE7="No data",'Indicator Data'!BF7="No data"),0,SUM('Indicator Data'!BE7:BG7)/1000)</f>
        <v>0.29299999999999998</v>
      </c>
      <c r="Q4" s="73">
        <f t="shared" ref="Q4:Q67" si="9">ROUND(IF(P4=0,0,IF(LOG(P4*1000)&gt;$Q$195,10,IF(LOG(P4*1000)&lt;Q$194,0,10-(Q$195-LOG(P4*1000))/(Q$195-Q$194)*10))),1)</f>
        <v>0</v>
      </c>
      <c r="R4" s="77">
        <f>P4*1000/'Indicator Data'!CA7</f>
        <v>1.0170386957190308E-4</v>
      </c>
      <c r="S4" s="73">
        <f t="shared" ref="S4:S67" si="10">IF(R4="x","x",ROUND(IF(R4&gt;$S$195,10,IF(R4&lt;$S$194,0,((R4*100)/0.0052)^(1/4.0545)/6.5*10)),1))</f>
        <v>1.8</v>
      </c>
      <c r="T4" s="78">
        <f t="shared" ref="T4:T67" si="11">ROUND(AVERAGE(Q4,S4),1)</f>
        <v>0.9</v>
      </c>
      <c r="U4" s="73">
        <f>IF('Indicator Data'!AV7="No data","x",ROUND(IF('Indicator Data'!AV7&gt;U$195,10,IF('Indicator Data'!AV7&lt;U$194,0,10-(U$195-'Indicator Data'!AV7)/(U$195-U$194)*10)),1))</f>
        <v>0.2</v>
      </c>
      <c r="V4" s="73">
        <f>IF('Indicator Data'!AW7="No data","x",IF('Indicator Data'!AW7=0,0,ROUND(IF('Indicator Data'!AW7&gt;V$195,10,IF('Indicator Data'!AW7&lt;V$194,0,10-(V$195-'Indicator Data'!AW7)/(V$195-V$194)*10)),1)))</f>
        <v>0.2</v>
      </c>
      <c r="W4" s="73">
        <f t="shared" ref="W4:W67" si="12">IF(AND(U4="x",V4="x"),"x",AVERAGE(U4,V4))</f>
        <v>0.2</v>
      </c>
      <c r="X4" s="73">
        <f>IF('Indicator Data'!AU7="No data","x",ROUND(IF('Indicator Data'!AU7&gt;X$195,10,IF('Indicator Data'!AU7&lt;X$194,0,10-(X$195-'Indicator Data'!AU7)/(X$195-X$194)*10)),1))</f>
        <v>0.4</v>
      </c>
      <c r="Y4" s="200" t="str">
        <f>IF('Indicator Data'!AX7="No data","x",ROUND(IF('Indicator Data'!AX7&gt;Y$195,10,IF('Indicator Data'!AX7&lt;Y$194,0,10-(Y$195-'Indicator Data'!AX7)/(Y$195-Y$194)*10)),1))</f>
        <v>x</v>
      </c>
      <c r="Z4" s="77">
        <f>IF('Indicator Data'!AY7="No data","x",IF(('Indicator Data'!AY7/'Indicator Data'!CA7)&gt;1,1,IF('Indicator Data'!AY7&gt;'Indicator Data'!AY7,1,'Indicator Data'!AY7/'Indicator Data'!CA7)))</f>
        <v>2.0826730970355577E-6</v>
      </c>
      <c r="AA4" s="200">
        <f t="shared" ref="AA4:AA67" si="13">IF(Z4="x","x",ROUND(IF(Z4&gt;AA$195,10,IF(Z4&lt;AA$194,0,10-(AA$195-Z4)/(AA$195-AA$194)*10)),1))</f>
        <v>0</v>
      </c>
      <c r="AB4" s="74">
        <f t="shared" si="0"/>
        <v>0.2</v>
      </c>
      <c r="AC4" s="73">
        <f>IF('Indicator Data'!AS7="No data","x",ROUND(IF('Indicator Data'!AS7&gt;AC$195,10,IF('Indicator Data'!AS7&lt;AC$194,0,10-(AC$195-'Indicator Data'!AS7)/(AC$195-AC$194)*10)),1))</f>
        <v>0.7</v>
      </c>
      <c r="AD4" s="73">
        <f>IF('Indicator Data'!AT7="No data","x",ROUND(IF('Indicator Data'!AT7&gt;AD$195,10,IF('Indicator Data'!AT7&lt;AD$194,0,10-(AD$195-'Indicator Data'!AT7)/(AD$195-AD$194)*10)),1))</f>
        <v>1.4</v>
      </c>
      <c r="AE4" s="74">
        <f t="shared" ref="AE4:AE67" si="14">IF(AND(AC4="x",AD4="x"),"x",ROUND(AVERAGE(AD4,AC4),1))</f>
        <v>1.1000000000000001</v>
      </c>
      <c r="AF4" s="87">
        <f>('Indicator Data'!BD7+'Indicator Data'!BC7*0.5+'Indicator Data'!BB7*0.25)/1000</f>
        <v>5.6505000000000001</v>
      </c>
      <c r="AG4" s="79">
        <f>AF4*1000/'Indicator Data'!CA7</f>
        <v>1.9613573891332364E-3</v>
      </c>
      <c r="AH4" s="74">
        <f t="shared" ref="AH4:AH67" si="15">IF(AG4="x","x",ROUND(IF(AG4&gt;AH$195,10,IF(AG4&lt;AH$194,0,10-(AH$195-AG4)/(AH$195-AH$194)*10)),1))</f>
        <v>0.2</v>
      </c>
      <c r="AI4" s="73">
        <f>IF('Indicator Data'!BH7="No data","x",ROUND(IF('Indicator Data'!BH7&lt;$AI$194,10,IF('Indicator Data'!BH7&gt;$AI$195,0,($AI$195-'Indicator Data'!BH7)/($AI$195-$AI$194)*10)),1))</f>
        <v>3.1</v>
      </c>
      <c r="AJ4" s="73">
        <f>IF('Indicator Data'!BI7="No data","x",ROUND(IF('Indicator Data'!BI7&gt;$AJ$195,10,IF('Indicator Data'!BI7&lt;$AJ$194,0,10-($AJ$195-'Indicator Data'!BI7)/($AJ$195-$AJ$194)*10)),1))</f>
        <v>0.4</v>
      </c>
      <c r="AK4" s="74">
        <f t="shared" si="1"/>
        <v>1.8</v>
      </c>
      <c r="AL4" s="80">
        <f t="shared" si="2"/>
        <v>0.8</v>
      </c>
      <c r="AM4" s="81">
        <f t="shared" si="3"/>
        <v>0.9</v>
      </c>
    </row>
    <row r="5" spans="1:39" s="4" customFormat="1" x14ac:dyDescent="0.25">
      <c r="A5" s="121" t="str">
        <f>'Indicator Data'!A8</f>
        <v>Algeria</v>
      </c>
      <c r="B5" s="59" t="str">
        <f>'Indicator Data'!B8</f>
        <v>DZA</v>
      </c>
      <c r="C5" s="73">
        <f>ROUND(IF('Indicator Data'!AL8="No data",IF((0.1022*LN('Indicator Data'!BZ8)-0.1711)&gt;C$195,0,IF((0.1022*LN('Indicator Data'!BZ8)-0.1711)&lt;C$194,10,(C$195-(0.1022*LN('Indicator Data'!BZ8)-0.1711))/(C$195-C$194)*10)),IF('Indicator Data'!AL8&gt;C$195,0,IF('Indicator Data'!AL8&lt;C$194,10,(C$195-'Indicator Data'!AL8)/(C$195-C$194)*10))),1)</f>
        <v>2.9</v>
      </c>
      <c r="D5" s="73" t="str">
        <f>IF('Indicator Data'!AM8="No data","x",ROUND((IF(LOG('Indicator Data'!AM8*1000)&gt;D$195,10,IF(LOG('Indicator Data'!AM8*1000)&lt;D$194,0,10-(D$195-LOG('Indicator Data'!AM8*1000))/(D$195-D$194)*10))),1))</f>
        <v>x</v>
      </c>
      <c r="E5" s="74">
        <f t="shared" si="4"/>
        <v>2.9</v>
      </c>
      <c r="F5" s="73">
        <f>IF('Indicator Data'!AZ8="No data","x",ROUND(IF('Indicator Data'!AZ8&gt;F$195,10,IF('Indicator Data'!AZ8&lt;F$194,0,10-(F$195-'Indicator Data'!AZ8)/(F$195-F$194)*10)),1))</f>
        <v>5.9</v>
      </c>
      <c r="G5" s="73">
        <f>IF('Indicator Data'!BA8="No data","x",ROUND(IF('Indicator Data'!BA8&gt;G$195,10,IF('Indicator Data'!BA8&lt;G$194,0,10-(G$195-'Indicator Data'!BA8)/(G$195-G$194)*10)),1))</f>
        <v>0.7</v>
      </c>
      <c r="H5" s="74">
        <f t="shared" si="5"/>
        <v>3.3</v>
      </c>
      <c r="I5" s="75">
        <f>SUM(IF('Indicator Data'!AN8=0,0,'Indicator Data'!AN8),SUM('Indicator Data'!AO8:AP8))</f>
        <v>268.273189</v>
      </c>
      <c r="J5" s="75">
        <f>I5/'Indicator Data'!CA8*1000000</f>
        <v>6.2312232019591454</v>
      </c>
      <c r="K5" s="73">
        <f t="shared" si="6"/>
        <v>0.1</v>
      </c>
      <c r="L5" s="73">
        <f>IF('Indicator Data'!AQ8="No data","x",ROUND(IF('Indicator Data'!AQ8&gt;L$195,10,IF('Indicator Data'!AQ8&lt;L$194,0,10-(L$195-'Indicator Data'!AQ8)/(L$195-L$194)*10)),1))</f>
        <v>0.1</v>
      </c>
      <c r="M5" s="73">
        <f>IF('Indicator Data'!AR8="No data","x",IF('Indicator Data'!AR8=0,0,ROUND(IF('Indicator Data'!AR8&gt;M$195,10,IF('Indicator Data'!AR8&lt;M$194,0,10-(M$195-'Indicator Data'!AR8)/(M$195-M$194)*10)),1)))</f>
        <v>0.4</v>
      </c>
      <c r="N5" s="74">
        <f t="shared" si="7"/>
        <v>0.2</v>
      </c>
      <c r="O5" s="76">
        <f t="shared" si="8"/>
        <v>2.2999999999999998</v>
      </c>
      <c r="P5" s="87">
        <f>IF(AND('Indicator Data'!BE8="No data",'Indicator Data'!BF8="No data"),0,SUM('Indicator Data'!BE8:BG8)/1000)</f>
        <v>103.276</v>
      </c>
      <c r="Q5" s="73">
        <f t="shared" si="9"/>
        <v>6.7</v>
      </c>
      <c r="R5" s="77">
        <f>P5*1000/'Indicator Data'!CA8</f>
        <v>2.3988077593752118E-3</v>
      </c>
      <c r="S5" s="73">
        <f t="shared" si="10"/>
        <v>4</v>
      </c>
      <c r="T5" s="78">
        <f t="shared" si="11"/>
        <v>5.4</v>
      </c>
      <c r="U5" s="73">
        <f>IF('Indicator Data'!AV8="No data","x",ROUND(IF('Indicator Data'!AV8&gt;U$195,10,IF('Indicator Data'!AV8&lt;U$194,0,10-(U$195-'Indicator Data'!AV8)/(U$195-U$194)*10)),1))</f>
        <v>0.2</v>
      </c>
      <c r="V5" s="73">
        <f>IF('Indicator Data'!AW8="No data","x",IF('Indicator Data'!AW8=0,0,ROUND(IF('Indicator Data'!AW8&gt;V$195,10,IF('Indicator Data'!AW8&lt;V$194,0,10-(V$195-'Indicator Data'!AW8)/(V$195-V$194)*10)),1)))</f>
        <v>0.2</v>
      </c>
      <c r="W5" s="73">
        <f t="shared" si="12"/>
        <v>0.2</v>
      </c>
      <c r="X5" s="73">
        <f>IF('Indicator Data'!AU8="No data","x",ROUND(IF('Indicator Data'!AU8&gt;X$195,10,IF('Indicator Data'!AU8&lt;X$194,0,10-(X$195-'Indicator Data'!AU8)/(X$195-X$194)*10)),1))</f>
        <v>1.3</v>
      </c>
      <c r="Y5" s="200">
        <f>IF('Indicator Data'!AX8="No data","x",ROUND(IF('Indicator Data'!AX8&gt;Y$195,10,IF('Indicator Data'!AX8&lt;Y$194,0,10-(Y$195-'Indicator Data'!AX8)/(Y$195-Y$194)*10)),1))</f>
        <v>0</v>
      </c>
      <c r="Z5" s="77">
        <f>IF('Indicator Data'!AY8="No data","x",IF(('Indicator Data'!AY8/'Indicator Data'!CA8)&gt;1,1,IF('Indicator Data'!AY8&gt;'Indicator Data'!AY8,1,'Indicator Data'!AY8/'Indicator Data'!CA8)))</f>
        <v>3.052048293716864E-4</v>
      </c>
      <c r="AA5" s="200">
        <f t="shared" si="13"/>
        <v>0</v>
      </c>
      <c r="AB5" s="74">
        <f t="shared" si="0"/>
        <v>0.4</v>
      </c>
      <c r="AC5" s="73">
        <f>IF('Indicator Data'!AS8="No data","x",ROUND(IF('Indicator Data'!AS8&gt;AC$195,10,IF('Indicator Data'!AS8&lt;AC$194,0,10-(AC$195-'Indicator Data'!AS8)/(AC$195-AC$194)*10)),1))</f>
        <v>1.8</v>
      </c>
      <c r="AD5" s="73">
        <f>IF('Indicator Data'!AT8="No data","x",ROUND(IF('Indicator Data'!AT8&gt;AD$195,10,IF('Indicator Data'!AT8&lt;AD$194,0,10-(AD$195-'Indicator Data'!AT8)/(AD$195-AD$194)*10)),1))</f>
        <v>0.7</v>
      </c>
      <c r="AE5" s="74">
        <f t="shared" si="14"/>
        <v>1.3</v>
      </c>
      <c r="AF5" s="87">
        <f>('Indicator Data'!BD8+'Indicator Data'!BC8*0.5+'Indicator Data'!BB8*0.25)/1000</f>
        <v>156.375</v>
      </c>
      <c r="AG5" s="79">
        <f>AF5*1000/'Indicator Data'!CA8</f>
        <v>3.6321465139267472E-3</v>
      </c>
      <c r="AH5" s="74">
        <f t="shared" si="15"/>
        <v>0.4</v>
      </c>
      <c r="AI5" s="73">
        <f>IF('Indicator Data'!BH8="No data","x",ROUND(IF('Indicator Data'!BH8&lt;$AI$194,10,IF('Indicator Data'!BH8&gt;$AI$195,0,($AI$195-'Indicator Data'!BH8)/($AI$195-$AI$194)*10)),1))</f>
        <v>0.5</v>
      </c>
      <c r="AJ5" s="73">
        <f>IF('Indicator Data'!BI8="No data","x",ROUND(IF('Indicator Data'!BI8&gt;$AJ$195,10,IF('Indicator Data'!BI8&lt;$AJ$194,0,10-($AJ$195-'Indicator Data'!BI8)/($AJ$195-$AJ$194)*10)),1))</f>
        <v>0</v>
      </c>
      <c r="AK5" s="74">
        <f t="shared" si="1"/>
        <v>0.3</v>
      </c>
      <c r="AL5" s="80">
        <f t="shared" si="2"/>
        <v>0.6</v>
      </c>
      <c r="AM5" s="81">
        <f t="shared" si="3"/>
        <v>3.4</v>
      </c>
    </row>
    <row r="6" spans="1:39" s="4" customFormat="1" x14ac:dyDescent="0.25">
      <c r="A6" s="121" t="str">
        <f>'Indicator Data'!A9</f>
        <v>Angola</v>
      </c>
      <c r="B6" s="59" t="str">
        <f>'Indicator Data'!B9</f>
        <v>AGO</v>
      </c>
      <c r="C6" s="73">
        <f>ROUND(IF('Indicator Data'!AL9="No data",IF((0.1022*LN('Indicator Data'!BZ9)-0.1711)&gt;C$195,0,IF((0.1022*LN('Indicator Data'!BZ9)-0.1711)&lt;C$194,10,(C$195-(0.1022*LN('Indicator Data'!BZ9)-0.1711))/(C$195-C$194)*10)),IF('Indicator Data'!AL9&gt;C$195,0,IF('Indicator Data'!AL9&lt;C$194,10,(C$195-'Indicator Data'!AL9)/(C$195-C$194)*10))),1)</f>
        <v>6.4</v>
      </c>
      <c r="D6" s="73">
        <f>IF('Indicator Data'!AM9="No data","x",ROUND((IF(LOG('Indicator Data'!AM9*1000)&gt;D$195,10,IF(LOG('Indicator Data'!AM9*1000)&lt;D$194,0,10-(D$195-LOG('Indicator Data'!AM9*1000))/(D$195-D$194)*10))),1))</f>
        <v>9.1</v>
      </c>
      <c r="E6" s="74">
        <f t="shared" si="4"/>
        <v>8</v>
      </c>
      <c r="F6" s="73" t="str">
        <f>IF('Indicator Data'!AZ9="No data","x",ROUND(IF('Indicator Data'!AZ9&gt;F$195,10,IF('Indicator Data'!AZ9&lt;F$194,0,10-(F$195-'Indicator Data'!AZ9)/(F$195-F$194)*10)),1))</f>
        <v>x</v>
      </c>
      <c r="G6" s="73">
        <f>IF('Indicator Data'!BA9="No data","x",ROUND(IF('Indicator Data'!BA9&gt;G$195,10,IF('Indicator Data'!BA9&lt;G$194,0,10-(G$195-'Indicator Data'!BA9)/(G$195-G$194)*10)),1))</f>
        <v>4.4000000000000004</v>
      </c>
      <c r="H6" s="74">
        <f t="shared" si="5"/>
        <v>4.4000000000000004</v>
      </c>
      <c r="I6" s="75">
        <f>SUM(IF('Indicator Data'!AN9=0,0,'Indicator Data'!AN9),SUM('Indicator Data'!AO9:AP9))</f>
        <v>168.31329600000001</v>
      </c>
      <c r="J6" s="75">
        <f>I6/'Indicator Data'!CA9*1000000</f>
        <v>5.2886634623605575</v>
      </c>
      <c r="K6" s="73">
        <f t="shared" si="6"/>
        <v>0.1</v>
      </c>
      <c r="L6" s="73">
        <f>IF('Indicator Data'!AQ9="No data","x",ROUND(IF('Indicator Data'!AQ9&gt;L$195,10,IF('Indicator Data'!AQ9&lt;L$194,0,10-(L$195-'Indicator Data'!AQ9)/(L$195-L$194)*10)),1))</f>
        <v>0.1</v>
      </c>
      <c r="M6" s="73">
        <f>IF('Indicator Data'!AR9="No data","x",IF('Indicator Data'!AR9=0,0,ROUND(IF('Indicator Data'!AR9&gt;M$195,10,IF('Indicator Data'!AR9&lt;M$194,0,10-(M$195-'Indicator Data'!AR9)/(M$195-M$194)*10)),1)))</f>
        <v>0</v>
      </c>
      <c r="N6" s="74">
        <f t="shared" si="7"/>
        <v>0.1</v>
      </c>
      <c r="O6" s="76">
        <f t="shared" si="8"/>
        <v>5.0999999999999996</v>
      </c>
      <c r="P6" s="87">
        <f>IF(AND('Indicator Data'!BE9="No data",'Indicator Data'!BF9="No data"),0,SUM('Indicator Data'!BE9:BG9)/1000)</f>
        <v>70.480999999999995</v>
      </c>
      <c r="Q6" s="73">
        <f t="shared" si="9"/>
        <v>6.2</v>
      </c>
      <c r="R6" s="77">
        <f>P6*1000/'Indicator Data'!CA9</f>
        <v>2.2146217699321536E-3</v>
      </c>
      <c r="S6" s="73">
        <f t="shared" si="10"/>
        <v>3.9</v>
      </c>
      <c r="T6" s="78">
        <f t="shared" si="11"/>
        <v>5.0999999999999996</v>
      </c>
      <c r="U6" s="73">
        <f>IF('Indicator Data'!AV9="No data","x",ROUND(IF('Indicator Data'!AV9&gt;U$195,10,IF('Indicator Data'!AV9&lt;U$194,0,10-(U$195-'Indicator Data'!AV9)/(U$195-U$194)*10)),1))</f>
        <v>3.8</v>
      </c>
      <c r="V6" s="73">
        <f>IF('Indicator Data'!AW9="No data","x",IF('Indicator Data'!AW9=0,0,ROUND(IF('Indicator Data'!AW9&gt;V$195,10,IF('Indicator Data'!AW9&lt;V$194,0,10-(V$195-'Indicator Data'!AW9)/(V$195-V$194)*10)),1)))</f>
        <v>5.5</v>
      </c>
      <c r="W6" s="73">
        <f t="shared" si="12"/>
        <v>4.6500000000000004</v>
      </c>
      <c r="X6" s="73">
        <f>IF('Indicator Data'!AU9="No data","x",ROUND(IF('Indicator Data'!AU9&gt;X$195,10,IF('Indicator Data'!AU9&lt;X$194,0,10-(X$195-'Indicator Data'!AU9)/(X$195-X$194)*10)),1))</f>
        <v>6.5</v>
      </c>
      <c r="Y6" s="200">
        <f>IF('Indicator Data'!AX9="No data","x",ROUND(IF('Indicator Data'!AX9&gt;Y$195,10,IF('Indicator Data'!AX9&lt;Y$194,0,10-(Y$195-'Indicator Data'!AX9)/(Y$195-Y$194)*10)),1))</f>
        <v>3.9</v>
      </c>
      <c r="Z6" s="77">
        <f>IF('Indicator Data'!AY9="No data","x",IF(('Indicator Data'!AY9/'Indicator Data'!CA9)&gt;1,1,IF('Indicator Data'!AY9&gt;'Indicator Data'!AY9,1,'Indicator Data'!AY9/'Indicator Data'!CA9)))</f>
        <v>0.46315080967503242</v>
      </c>
      <c r="AA6" s="200">
        <f t="shared" si="13"/>
        <v>5.0999999999999996</v>
      </c>
      <c r="AB6" s="74">
        <f t="shared" si="0"/>
        <v>5</v>
      </c>
      <c r="AC6" s="73">
        <f>IF('Indicator Data'!AS9="No data","x",ROUND(IF('Indicator Data'!AS9&gt;AC$195,10,IF('Indicator Data'!AS9&lt;AC$194,0,10-(AC$195-'Indicator Data'!AS9)/(AC$195-AC$194)*10)),1))</f>
        <v>6.2</v>
      </c>
      <c r="AD6" s="73">
        <f>IF('Indicator Data'!AT9="No data","x",ROUND(IF('Indicator Data'!AT9&gt;AD$195,10,IF('Indicator Data'!AT9&lt;AD$194,0,10-(AD$195-'Indicator Data'!AT9)/(AD$195-AD$194)*10)),1))</f>
        <v>4.2</v>
      </c>
      <c r="AE6" s="74">
        <f t="shared" si="14"/>
        <v>5.2</v>
      </c>
      <c r="AF6" s="87">
        <f>('Indicator Data'!BD9+'Indicator Data'!BC9*0.5+'Indicator Data'!BB9*0.25)/1000</f>
        <v>369.46199999999999</v>
      </c>
      <c r="AG6" s="79">
        <f>AF6*1000/'Indicator Data'!CA9</f>
        <v>1.1609066108067044E-2</v>
      </c>
      <c r="AH6" s="74">
        <f t="shared" si="15"/>
        <v>1.2</v>
      </c>
      <c r="AI6" s="73">
        <f>IF('Indicator Data'!BH9="No data","x",ROUND(IF('Indicator Data'!BH9&lt;$AI$194,10,IF('Indicator Data'!BH9&gt;$AI$195,0,($AI$195-'Indicator Data'!BH9)/($AI$195-$AI$194)*10)),1))</f>
        <v>5.9</v>
      </c>
      <c r="AJ6" s="73">
        <f>IF('Indicator Data'!BI9="No data","x",ROUND(IF('Indicator Data'!BI9&gt;$AJ$195,10,IF('Indicator Data'!BI9&lt;$AJ$194,0,10-($AJ$195-'Indicator Data'!BI9)/($AJ$195-$AJ$194)*10)),1))</f>
        <v>6.7</v>
      </c>
      <c r="AK6" s="74">
        <f t="shared" si="1"/>
        <v>6.3</v>
      </c>
      <c r="AL6" s="80">
        <f t="shared" si="2"/>
        <v>4.7</v>
      </c>
      <c r="AM6" s="81">
        <f t="shared" si="3"/>
        <v>4.9000000000000004</v>
      </c>
    </row>
    <row r="7" spans="1:39" s="4" customFormat="1" x14ac:dyDescent="0.25">
      <c r="A7" s="121" t="str">
        <f>'Indicator Data'!A10</f>
        <v>Antigua and Barbuda</v>
      </c>
      <c r="B7" s="59" t="str">
        <f>'Indicator Data'!B10</f>
        <v>ATG</v>
      </c>
      <c r="C7" s="73">
        <f>ROUND(IF('Indicator Data'!AL10="No data",IF((0.1022*LN('Indicator Data'!BZ10)-0.1711)&gt;C$195,0,IF((0.1022*LN('Indicator Data'!BZ10)-0.1711)&lt;C$194,10,(C$195-(0.1022*LN('Indicator Data'!BZ10)-0.1711))/(C$195-C$194)*10)),IF('Indicator Data'!AL10&gt;C$195,0,IF('Indicator Data'!AL10&lt;C$194,10,(C$195-'Indicator Data'!AL10)/(C$195-C$194)*10))),1)</f>
        <v>2.4</v>
      </c>
      <c r="D7" s="73" t="str">
        <f>IF('Indicator Data'!AM10="No data","x",ROUND((IF(LOG('Indicator Data'!AM10*1000)&gt;D$195,10,IF(LOG('Indicator Data'!AM10*1000)&lt;D$194,0,10-(D$195-LOG('Indicator Data'!AM10*1000))/(D$195-D$194)*10))),1))</f>
        <v>x</v>
      </c>
      <c r="E7" s="74">
        <f t="shared" si="4"/>
        <v>2.4</v>
      </c>
      <c r="F7" s="73" t="str">
        <f>IF('Indicator Data'!AZ10="No data","x",ROUND(IF('Indicator Data'!AZ10&gt;F$195,10,IF('Indicator Data'!AZ10&lt;F$194,0,10-(F$195-'Indicator Data'!AZ10)/(F$195-F$194)*10)),1))</f>
        <v>x</v>
      </c>
      <c r="G7" s="73" t="str">
        <f>IF('Indicator Data'!BA10="No data","x",ROUND(IF('Indicator Data'!BA10&gt;G$195,10,IF('Indicator Data'!BA10&lt;G$194,0,10-(G$195-'Indicator Data'!BA10)/(G$195-G$194)*10)),1))</f>
        <v>x</v>
      </c>
      <c r="H7" s="74" t="str">
        <f t="shared" si="5"/>
        <v>x</v>
      </c>
      <c r="I7" s="75">
        <f>SUM(IF('Indicator Data'!AN10=0,0,'Indicator Data'!AN10),SUM('Indicator Data'!AO10:AP10))</f>
        <v>19.790717000000001</v>
      </c>
      <c r="J7" s="75">
        <f>I7/'Indicator Data'!CA10*1000000</f>
        <v>203.78640786696184</v>
      </c>
      <c r="K7" s="73">
        <f t="shared" si="6"/>
        <v>4.0999999999999996</v>
      </c>
      <c r="L7" s="73">
        <f>IF('Indicator Data'!AQ10="No data","x",ROUND(IF('Indicator Data'!AQ10&gt;L$195,10,IF('Indicator Data'!AQ10&lt;L$194,0,10-(L$195-'Indicator Data'!AQ10)/(L$195-L$194)*10)),1))</f>
        <v>0.5</v>
      </c>
      <c r="M7" s="73">
        <f>IF('Indicator Data'!AR10="No data","x",IF('Indicator Data'!AR10=0,0,ROUND(IF('Indicator Data'!AR10&gt;M$195,10,IF('Indicator Data'!AR10&lt;M$194,0,10-(M$195-'Indicator Data'!AR10)/(M$195-M$194)*10)),1)))</f>
        <v>0.7</v>
      </c>
      <c r="N7" s="74">
        <f t="shared" si="7"/>
        <v>1.8</v>
      </c>
      <c r="O7" s="76">
        <f t="shared" si="8"/>
        <v>2.2000000000000002</v>
      </c>
      <c r="P7" s="87">
        <f>IF(AND('Indicator Data'!BE10="No data",'Indicator Data'!BF10="No data"),0,SUM('Indicator Data'!BE10:BG10)/1000)</f>
        <v>3.0000000000000001E-3</v>
      </c>
      <c r="Q7" s="73">
        <f t="shared" si="9"/>
        <v>0</v>
      </c>
      <c r="R7" s="77">
        <f>P7*1000/'Indicator Data'!CA10</f>
        <v>3.0891211450342376E-5</v>
      </c>
      <c r="S7" s="73">
        <f t="shared" si="10"/>
        <v>0</v>
      </c>
      <c r="T7" s="78">
        <f t="shared" si="11"/>
        <v>0</v>
      </c>
      <c r="U7" s="73" t="str">
        <f>IF('Indicator Data'!AV10="No data","x",ROUND(IF('Indicator Data'!AV10&gt;U$195,10,IF('Indicator Data'!AV10&lt;U$194,0,10-(U$195-'Indicator Data'!AV10)/(U$195-U$194)*10)),1))</f>
        <v>x</v>
      </c>
      <c r="V7" s="73" t="str">
        <f>IF('Indicator Data'!AW10="No data","x",IF('Indicator Data'!AW10=0,0,ROUND(IF('Indicator Data'!AW10&gt;V$195,10,IF('Indicator Data'!AW10&lt;V$194,0,10-(V$195-'Indicator Data'!AW10)/(V$195-V$194)*10)),1)))</f>
        <v>x</v>
      </c>
      <c r="W7" s="73" t="str">
        <f t="shared" si="12"/>
        <v>x</v>
      </c>
      <c r="X7" s="73">
        <f>IF('Indicator Data'!AU10="No data","x",ROUND(IF('Indicator Data'!AU10&gt;X$195,10,IF('Indicator Data'!AU10&lt;X$194,0,10-(X$195-'Indicator Data'!AU10)/(X$195-X$194)*10)),1))</f>
        <v>0</v>
      </c>
      <c r="Y7" s="200" t="str">
        <f>IF('Indicator Data'!AX10="No data","x",ROUND(IF('Indicator Data'!AX10&gt;Y$195,10,IF('Indicator Data'!AX10&lt;Y$194,0,10-(Y$195-'Indicator Data'!AX10)/(Y$195-Y$194)*10)),1))</f>
        <v>x</v>
      </c>
      <c r="Z7" s="77">
        <f>IF('Indicator Data'!AY10="No data","x",IF(('Indicator Data'!AY10/'Indicator Data'!CA10)&gt;1,1,IF('Indicator Data'!AY10&gt;'Indicator Data'!AY10,1,'Indicator Data'!AY10/'Indicator Data'!CA10)))</f>
        <v>1.657828347835041E-3</v>
      </c>
      <c r="AA7" s="200">
        <f t="shared" si="13"/>
        <v>0</v>
      </c>
      <c r="AB7" s="74">
        <f t="shared" si="0"/>
        <v>0</v>
      </c>
      <c r="AC7" s="73">
        <f>IF('Indicator Data'!AS10="No data","x",ROUND(IF('Indicator Data'!AS10&gt;AC$195,10,IF('Indicator Data'!AS10&lt;AC$194,0,10-(AC$195-'Indicator Data'!AS10)/(AC$195-AC$194)*10)),1))</f>
        <v>0.6</v>
      </c>
      <c r="AD7" s="73" t="str">
        <f>IF('Indicator Data'!AT10="No data","x",ROUND(IF('Indicator Data'!AT10&gt;AD$195,10,IF('Indicator Data'!AT10&lt;AD$194,0,10-(AD$195-'Indicator Data'!AT10)/(AD$195-AD$194)*10)),1))</f>
        <v>x</v>
      </c>
      <c r="AE7" s="74">
        <f t="shared" si="14"/>
        <v>0.6</v>
      </c>
      <c r="AF7" s="87">
        <f>('Indicator Data'!BD10+'Indicator Data'!BC10*0.5+'Indicator Data'!BB10*0.25)/1000</f>
        <v>0.35</v>
      </c>
      <c r="AG7" s="79">
        <f>AF7*1000/'Indicator Data'!CA10</f>
        <v>3.6039746692066105E-3</v>
      </c>
      <c r="AH7" s="74">
        <f t="shared" si="15"/>
        <v>0.4</v>
      </c>
      <c r="AI7" s="73">
        <f>IF('Indicator Data'!BH10="No data","x",ROUND(IF('Indicator Data'!BH10&lt;$AI$194,10,IF('Indicator Data'!BH10&gt;$AI$195,0,($AI$195-'Indicator Data'!BH10)/($AI$195-$AI$194)*10)),1))</f>
        <v>7.2</v>
      </c>
      <c r="AJ7" s="73">
        <f>IF('Indicator Data'!BI10="No data","x",ROUND(IF('Indicator Data'!BI10&gt;$AJ$195,10,IF('Indicator Data'!BI10&lt;$AJ$194,0,10-($AJ$195-'Indicator Data'!BI10)/($AJ$195-$AJ$194)*10)),1))</f>
        <v>4.4000000000000004</v>
      </c>
      <c r="AK7" s="74">
        <f t="shared" si="1"/>
        <v>5.8</v>
      </c>
      <c r="AL7" s="80">
        <f t="shared" si="2"/>
        <v>2.1</v>
      </c>
      <c r="AM7" s="81">
        <f t="shared" si="3"/>
        <v>1.1000000000000001</v>
      </c>
    </row>
    <row r="8" spans="1:39" s="4" customFormat="1" x14ac:dyDescent="0.25">
      <c r="A8" s="121" t="str">
        <f>'Indicator Data'!A11</f>
        <v>Argentina</v>
      </c>
      <c r="B8" s="59" t="str">
        <f>'Indicator Data'!B11</f>
        <v>ARG</v>
      </c>
      <c r="C8" s="73">
        <f>ROUND(IF('Indicator Data'!AL11="No data",IF((0.1022*LN('Indicator Data'!BZ11)-0.1711)&gt;C$195,0,IF((0.1022*LN('Indicator Data'!BZ11)-0.1711)&lt;C$194,10,(C$195-(0.1022*LN('Indicator Data'!BZ11)-0.1711))/(C$195-C$194)*10)),IF('Indicator Data'!AL11&gt;C$195,0,IF('Indicator Data'!AL11&lt;C$194,10,(C$195-'Indicator Data'!AL11)/(C$195-C$194)*10))),1)</f>
        <v>1.5</v>
      </c>
      <c r="D8" s="73" t="str">
        <f>IF('Indicator Data'!AM11="No data","x",ROUND((IF(LOG('Indicator Data'!AM11*1000)&gt;D$195,10,IF(LOG('Indicator Data'!AM11*1000)&lt;D$194,0,10-(D$195-LOG('Indicator Data'!AM11*1000))/(D$195-D$194)*10))),1))</f>
        <v>x</v>
      </c>
      <c r="E8" s="74">
        <f t="shared" si="4"/>
        <v>1.5</v>
      </c>
      <c r="F8" s="73">
        <f>IF('Indicator Data'!AZ11="No data","x",ROUND(IF('Indicator Data'!AZ11&gt;F$195,10,IF('Indicator Data'!AZ11&lt;F$194,0,10-(F$195-'Indicator Data'!AZ11)/(F$195-F$194)*10)),1))</f>
        <v>4.8</v>
      </c>
      <c r="G8" s="73">
        <f>IF('Indicator Data'!BA11="No data","x",ROUND(IF('Indicator Data'!BA11&gt;G$195,10,IF('Indicator Data'!BA11&lt;G$194,0,10-(G$195-'Indicator Data'!BA11)/(G$195-G$194)*10)),1))</f>
        <v>3.9</v>
      </c>
      <c r="H8" s="74">
        <f t="shared" si="5"/>
        <v>4.4000000000000004</v>
      </c>
      <c r="I8" s="75">
        <f>SUM(IF('Indicator Data'!AN11=0,0,'Indicator Data'!AN11),SUM('Indicator Data'!AO11:AP11))</f>
        <v>-27.878683000000002</v>
      </c>
      <c r="J8" s="75">
        <f>I8/'Indicator Data'!CA11*1000000</f>
        <v>-0.62256057998232495</v>
      </c>
      <c r="K8" s="73">
        <f t="shared" si="6"/>
        <v>0</v>
      </c>
      <c r="L8" s="73">
        <f>IF('Indicator Data'!AQ11="No data","x",ROUND(IF('Indicator Data'!AQ11&gt;L$195,10,IF('Indicator Data'!AQ11&lt;L$194,0,10-(L$195-'Indicator Data'!AQ11)/(L$195-L$194)*10)),1))</f>
        <v>0</v>
      </c>
      <c r="M8" s="73">
        <f>IF('Indicator Data'!AR11="No data","x",IF('Indicator Data'!AR11=0,0,ROUND(IF('Indicator Data'!AR11&gt;M$195,10,IF('Indicator Data'!AR11&lt;M$194,0,10-(M$195-'Indicator Data'!AR11)/(M$195-M$194)*10)),1)))</f>
        <v>0</v>
      </c>
      <c r="N8" s="74">
        <f t="shared" si="7"/>
        <v>0</v>
      </c>
      <c r="O8" s="76">
        <f t="shared" si="8"/>
        <v>1.9</v>
      </c>
      <c r="P8" s="87">
        <f>IF(AND('Indicator Data'!BE11="No data",'Indicator Data'!BF11="No data"),0,SUM('Indicator Data'!BE11:BG11)/1000)</f>
        <v>9.6170000000000009</v>
      </c>
      <c r="Q8" s="73">
        <f t="shared" si="9"/>
        <v>3.3</v>
      </c>
      <c r="R8" s="77">
        <f>P8*1000/'Indicator Data'!CA11</f>
        <v>2.1475781684845082E-4</v>
      </c>
      <c r="S8" s="73">
        <f t="shared" si="10"/>
        <v>2.2000000000000002</v>
      </c>
      <c r="T8" s="78">
        <f t="shared" si="11"/>
        <v>2.8</v>
      </c>
      <c r="U8" s="73">
        <f>IF('Indicator Data'!AV11="No data","x",ROUND(IF('Indicator Data'!AV11&gt;U$195,10,IF('Indicator Data'!AV11&lt;U$194,0,10-(U$195-'Indicator Data'!AV11)/(U$195-U$194)*10)),1))</f>
        <v>0.8</v>
      </c>
      <c r="V8" s="73">
        <f>IF('Indicator Data'!AW11="No data","x",IF('Indicator Data'!AW11=0,0,ROUND(IF('Indicator Data'!AW11&gt;V$195,10,IF('Indicator Data'!AW11&lt;V$194,0,10-(V$195-'Indicator Data'!AW11)/(V$195-V$194)*10)),1)))</f>
        <v>0.9</v>
      </c>
      <c r="W8" s="73">
        <f t="shared" si="12"/>
        <v>0.85000000000000009</v>
      </c>
      <c r="X8" s="73">
        <f>IF('Indicator Data'!AU11="No data","x",ROUND(IF('Indicator Data'!AU11&gt;X$195,10,IF('Indicator Data'!AU11&lt;X$194,0,10-(X$195-'Indicator Data'!AU11)/(X$195-X$194)*10)),1))</f>
        <v>0.5</v>
      </c>
      <c r="Y8" s="200">
        <f>IF('Indicator Data'!AX11="No data","x",ROUND(IF('Indicator Data'!AX11&gt;Y$195,10,IF('Indicator Data'!AX11&lt;Y$194,0,10-(Y$195-'Indicator Data'!AX11)/(Y$195-Y$194)*10)),1))</f>
        <v>0</v>
      </c>
      <c r="Z8" s="77">
        <f>IF('Indicator Data'!AY11="No data","x",IF(('Indicator Data'!AY11/'Indicator Data'!CA11)&gt;1,1,IF('Indicator Data'!AY11&gt;'Indicator Data'!AY11,1,'Indicator Data'!AY11/'Indicator Data'!CA11)))</f>
        <v>2.5055450816674826E-5</v>
      </c>
      <c r="AA8" s="200">
        <f t="shared" si="13"/>
        <v>0</v>
      </c>
      <c r="AB8" s="74">
        <f t="shared" si="0"/>
        <v>0.3</v>
      </c>
      <c r="AC8" s="73">
        <f>IF('Indicator Data'!AS11="No data","x",ROUND(IF('Indicator Data'!AS11&gt;AC$195,10,IF('Indicator Data'!AS11&lt;AC$194,0,10-(AC$195-'Indicator Data'!AS11)/(AC$195-AC$194)*10)),1))</f>
        <v>0.8</v>
      </c>
      <c r="AD8" s="73" t="str">
        <f>IF('Indicator Data'!AT11="No data","x",ROUND(IF('Indicator Data'!AT11&gt;AD$195,10,IF('Indicator Data'!AT11&lt;AD$194,0,10-(AD$195-'Indicator Data'!AT11)/(AD$195-AD$194)*10)),1))</f>
        <v>x</v>
      </c>
      <c r="AE8" s="74">
        <f t="shared" si="14"/>
        <v>0.8</v>
      </c>
      <c r="AF8" s="87">
        <f>('Indicator Data'!BD11+'Indicator Data'!BC11*0.5+'Indicator Data'!BB11*0.25)/1000</f>
        <v>47.720750000000002</v>
      </c>
      <c r="AG8" s="79">
        <f>AF8*1000/'Indicator Data'!CA11</f>
        <v>1.0656549951513683E-3</v>
      </c>
      <c r="AH8" s="74">
        <f t="shared" si="15"/>
        <v>0.1</v>
      </c>
      <c r="AI8" s="73">
        <f>IF('Indicator Data'!BH11="No data","x",ROUND(IF('Indicator Data'!BH11&lt;$AI$194,10,IF('Indicator Data'!BH11&gt;$AI$195,0,($AI$195-'Indicator Data'!BH11)/($AI$195-$AI$194)*10)),1))</f>
        <v>2.1</v>
      </c>
      <c r="AJ8" s="73">
        <f>IF('Indicator Data'!BI11="No data","x",ROUND(IF('Indicator Data'!BI11&gt;$AJ$195,10,IF('Indicator Data'!BI11&lt;$AJ$194,0,10-($AJ$195-'Indicator Data'!BI11)/($AJ$195-$AJ$194)*10)),1))</f>
        <v>0</v>
      </c>
      <c r="AK8" s="74">
        <f t="shared" si="1"/>
        <v>1.1000000000000001</v>
      </c>
      <c r="AL8" s="80">
        <f t="shared" si="2"/>
        <v>0.6</v>
      </c>
      <c r="AM8" s="81">
        <f t="shared" si="3"/>
        <v>1.8</v>
      </c>
    </row>
    <row r="9" spans="1:39" s="4" customFormat="1" x14ac:dyDescent="0.25">
      <c r="A9" s="121" t="str">
        <f>'Indicator Data'!A12</f>
        <v>Armenia</v>
      </c>
      <c r="B9" s="59" t="str">
        <f>'Indicator Data'!B12</f>
        <v>ARM</v>
      </c>
      <c r="C9" s="73">
        <f>ROUND(IF('Indicator Data'!AL12="No data",IF((0.1022*LN('Indicator Data'!BZ12)-0.1711)&gt;C$195,0,IF((0.1022*LN('Indicator Data'!BZ12)-0.1711)&lt;C$194,10,(C$195-(0.1022*LN('Indicator Data'!BZ12)-0.1711))/(C$195-C$194)*10)),IF('Indicator Data'!AL12&gt;C$195,0,IF('Indicator Data'!AL12&lt;C$194,10,(C$195-'Indicator Data'!AL12)/(C$195-C$194)*10))),1)</f>
        <v>2.9</v>
      </c>
      <c r="D9" s="73">
        <f>IF('Indicator Data'!AM12="No data","x",ROUND((IF(LOG('Indicator Data'!AM12*1000)&gt;D$195,10,IF(LOG('Indicator Data'!AM12*1000)&lt;D$194,0,10-(D$195-LOG('Indicator Data'!AM12*1000))/(D$195-D$194)*10))),1))</f>
        <v>0</v>
      </c>
      <c r="E9" s="74">
        <f t="shared" si="4"/>
        <v>1.6</v>
      </c>
      <c r="F9" s="73">
        <f>IF('Indicator Data'!AZ12="No data","x",ROUND(IF('Indicator Data'!AZ12&gt;F$195,10,IF('Indicator Data'!AZ12&lt;F$194,0,10-(F$195-'Indicator Data'!AZ12)/(F$195-F$194)*10)),1))</f>
        <v>3.5</v>
      </c>
      <c r="G9" s="73">
        <f>IF('Indicator Data'!BA12="No data","x",ROUND(IF('Indicator Data'!BA12&gt;G$195,10,IF('Indicator Data'!BA12&lt;G$194,0,10-(G$195-'Indicator Data'!BA12)/(G$195-G$194)*10)),1))</f>
        <v>2.2000000000000002</v>
      </c>
      <c r="H9" s="74">
        <f t="shared" si="5"/>
        <v>2.9</v>
      </c>
      <c r="I9" s="75">
        <f>SUM(IF('Indicator Data'!AN12=0,0,'Indicator Data'!AN12),SUM('Indicator Data'!AO12:AP12))</f>
        <v>290.31984599999998</v>
      </c>
      <c r="J9" s="75">
        <f>I9/'Indicator Data'!CA12*1000000</f>
        <v>98.156370700754081</v>
      </c>
      <c r="K9" s="73">
        <f t="shared" si="6"/>
        <v>2</v>
      </c>
      <c r="L9" s="73">
        <f>IF('Indicator Data'!AQ12="No data","x",ROUND(IF('Indicator Data'!AQ12&gt;L$195,10,IF('Indicator Data'!AQ12&lt;L$194,0,10-(L$195-'Indicator Data'!AQ12)/(L$195-L$194)*10)),1))</f>
        <v>1.4</v>
      </c>
      <c r="M9" s="73">
        <f>IF('Indicator Data'!AR12="No data","x",IF('Indicator Data'!AR12=0,0,ROUND(IF('Indicator Data'!AR12&gt;M$195,10,IF('Indicator Data'!AR12&lt;M$194,0,10-(M$195-'Indicator Data'!AR12)/(M$195-M$194)*10)),1)))</f>
        <v>4</v>
      </c>
      <c r="N9" s="74">
        <f t="shared" si="7"/>
        <v>2.5</v>
      </c>
      <c r="O9" s="76">
        <f t="shared" si="8"/>
        <v>2.2000000000000002</v>
      </c>
      <c r="P9" s="87">
        <f>IF(AND('Indicator Data'!BE12="No data",'Indicator Data'!BF12="No data"),0,SUM('Indicator Data'!BE12:BG12)/1000)</f>
        <v>18.085000000000001</v>
      </c>
      <c r="Q9" s="73">
        <f t="shared" si="9"/>
        <v>4.2</v>
      </c>
      <c r="R9" s="77">
        <f>P9*1000/'Indicator Data'!CA12</f>
        <v>6.1144905819602077E-3</v>
      </c>
      <c r="S9" s="73">
        <f t="shared" si="10"/>
        <v>5</v>
      </c>
      <c r="T9" s="78">
        <f t="shared" si="11"/>
        <v>4.5999999999999996</v>
      </c>
      <c r="U9" s="73">
        <f>IF('Indicator Data'!AV12="No data","x",ROUND(IF('Indicator Data'!AV12&gt;U$195,10,IF('Indicator Data'!AV12&lt;U$194,0,10-(U$195-'Indicator Data'!AV12)/(U$195-U$194)*10)),1))</f>
        <v>0.4</v>
      </c>
      <c r="V9" s="73">
        <f>IF('Indicator Data'!AW12="No data","x",IF('Indicator Data'!AW12=0,0,ROUND(IF('Indicator Data'!AW12&gt;V$195,10,IF('Indicator Data'!AW12&lt;V$194,0,10-(V$195-'Indicator Data'!AW12)/(V$195-V$194)*10)),1)))</f>
        <v>0.3</v>
      </c>
      <c r="W9" s="73">
        <f t="shared" si="12"/>
        <v>0.35</v>
      </c>
      <c r="X9" s="73">
        <f>IF('Indicator Data'!AU12="No data","x",ROUND(IF('Indicator Data'!AU12&gt;X$195,10,IF('Indicator Data'!AU12&lt;X$194,0,10-(X$195-'Indicator Data'!AU12)/(X$195-X$194)*10)),1))</f>
        <v>0.7</v>
      </c>
      <c r="Y9" s="200">
        <f>IF('Indicator Data'!AX12="No data","x",ROUND(IF('Indicator Data'!AX12&gt;Y$195,10,IF('Indicator Data'!AX12&lt;Y$194,0,10-(Y$195-'Indicator Data'!AX12)/(Y$195-Y$194)*10)),1))</f>
        <v>0</v>
      </c>
      <c r="Z9" s="77">
        <f>IF('Indicator Data'!AY12="No data","x",IF(('Indicator Data'!AY12/'Indicator Data'!CA12)&gt;1,1,IF('Indicator Data'!AY12&gt;'Indicator Data'!AY12,1,'Indicator Data'!AY12/'Indicator Data'!CA12)))</f>
        <v>1.3236173170758096E-2</v>
      </c>
      <c r="AA9" s="200">
        <f t="shared" si="13"/>
        <v>0.1</v>
      </c>
      <c r="AB9" s="74">
        <f t="shared" si="0"/>
        <v>0.3</v>
      </c>
      <c r="AC9" s="73">
        <f>IF('Indicator Data'!AS12="No data","x",ROUND(IF('Indicator Data'!AS12&gt;AC$195,10,IF('Indicator Data'!AS12&lt;AC$194,0,10-(AC$195-'Indicator Data'!AS12)/(AC$195-AC$194)*10)),1))</f>
        <v>1</v>
      </c>
      <c r="AD9" s="73">
        <f>IF('Indicator Data'!AT12="No data","x",ROUND(IF('Indicator Data'!AT12&gt;AD$195,10,IF('Indicator Data'!AT12&lt;AD$194,0,10-(AD$195-'Indicator Data'!AT12)/(AD$195-AD$194)*10)),1))</f>
        <v>0.6</v>
      </c>
      <c r="AE9" s="74">
        <f t="shared" si="14"/>
        <v>0.8</v>
      </c>
      <c r="AF9" s="87">
        <f>('Indicator Data'!BD12+'Indicator Data'!BC12*0.5+'Indicator Data'!BB12*0.25)/1000</f>
        <v>15.837</v>
      </c>
      <c r="AG9" s="79">
        <f>AF9*1000/'Indicator Data'!CA12</f>
        <v>5.3544477382639647E-3</v>
      </c>
      <c r="AH9" s="74">
        <f t="shared" si="15"/>
        <v>0.5</v>
      </c>
      <c r="AI9" s="73">
        <f>IF('Indicator Data'!BH12="No data","x",ROUND(IF('Indicator Data'!BH12&lt;$AI$194,10,IF('Indicator Data'!BH12&gt;$AI$195,0,($AI$195-'Indicator Data'!BH12)/($AI$195-$AI$194)*10)),1))</f>
        <v>4</v>
      </c>
      <c r="AJ9" s="73">
        <f>IF('Indicator Data'!BI12="No data","x",ROUND(IF('Indicator Data'!BI12&gt;$AJ$195,10,IF('Indicator Data'!BI12&lt;$AJ$194,0,10-($AJ$195-'Indicator Data'!BI12)/($AJ$195-$AJ$194)*10)),1))</f>
        <v>0</v>
      </c>
      <c r="AK9" s="74">
        <f t="shared" si="1"/>
        <v>2</v>
      </c>
      <c r="AL9" s="80">
        <f t="shared" si="2"/>
        <v>0.9</v>
      </c>
      <c r="AM9" s="81">
        <f t="shared" si="3"/>
        <v>3</v>
      </c>
    </row>
    <row r="10" spans="1:39" s="4" customFormat="1" x14ac:dyDescent="0.25">
      <c r="A10" s="121" t="str">
        <f>'Indicator Data'!A13</f>
        <v>Australia</v>
      </c>
      <c r="B10" s="59" t="str">
        <f>'Indicator Data'!B13</f>
        <v>AUS</v>
      </c>
      <c r="C10" s="73">
        <f>ROUND(IF('Indicator Data'!AL13="No data",IF((0.1022*LN('Indicator Data'!BZ13)-0.1711)&gt;C$195,0,IF((0.1022*LN('Indicator Data'!BZ13)-0.1711)&lt;C$194,10,(C$195-(0.1022*LN('Indicator Data'!BZ13)-0.1711))/(C$195-C$194)*10)),IF('Indicator Data'!AL13&gt;C$195,0,IF('Indicator Data'!AL13&lt;C$194,10,(C$195-'Indicator Data'!AL13)/(C$195-C$194)*10))),1)</f>
        <v>0</v>
      </c>
      <c r="D10" s="73" t="str">
        <f>IF('Indicator Data'!AM13="No data","x",ROUND((IF(LOG('Indicator Data'!AM13*1000)&gt;D$195,10,IF(LOG('Indicator Data'!AM13*1000)&lt;D$194,0,10-(D$195-LOG('Indicator Data'!AM13*1000))/(D$195-D$194)*10))),1))</f>
        <v>x</v>
      </c>
      <c r="E10" s="74">
        <f t="shared" si="4"/>
        <v>0</v>
      </c>
      <c r="F10" s="73">
        <f>IF('Indicator Data'!AZ13="No data","x",ROUND(IF('Indicator Data'!AZ13&gt;F$195,10,IF('Indicator Data'!AZ13&lt;F$194,0,10-(F$195-'Indicator Data'!AZ13)/(F$195-F$194)*10)),1))</f>
        <v>1.5</v>
      </c>
      <c r="G10" s="73">
        <f>IF('Indicator Data'!BA13="No data","x",ROUND(IF('Indicator Data'!BA13&gt;G$195,10,IF('Indicator Data'!BA13&lt;G$194,0,10-(G$195-'Indicator Data'!BA13)/(G$195-G$194)*10)),1))</f>
        <v>2.7</v>
      </c>
      <c r="H10" s="74">
        <f t="shared" si="5"/>
        <v>2.1</v>
      </c>
      <c r="I10" s="75">
        <f>SUM(IF('Indicator Data'!AN13=0,0,'Indicator Data'!AN13),SUM('Indicator Data'!AO13:AP13))</f>
        <v>0</v>
      </c>
      <c r="J10" s="75">
        <f>I10/'Indicator Data'!CA13*1000000</f>
        <v>0</v>
      </c>
      <c r="K10" s="73">
        <f t="shared" si="6"/>
        <v>0</v>
      </c>
      <c r="L10" s="73" t="str">
        <f>IF('Indicator Data'!AQ13="No data","x",ROUND(IF('Indicator Data'!AQ13&gt;L$195,10,IF('Indicator Data'!AQ13&lt;L$194,0,10-(L$195-'Indicator Data'!AQ13)/(L$195-L$194)*10)),1))</f>
        <v>x</v>
      </c>
      <c r="M10" s="73">
        <f>IF('Indicator Data'!AR13="No data","x",IF('Indicator Data'!AR13=0,0,ROUND(IF('Indicator Data'!AR13&gt;M$195,10,IF('Indicator Data'!AR13&lt;M$194,0,10-(M$195-'Indicator Data'!AR13)/(M$195-M$194)*10)),1)))</f>
        <v>0</v>
      </c>
      <c r="N10" s="74">
        <f t="shared" si="7"/>
        <v>0</v>
      </c>
      <c r="O10" s="76">
        <f t="shared" si="8"/>
        <v>0.5</v>
      </c>
      <c r="P10" s="87">
        <f>IF(AND('Indicator Data'!BE13="No data",'Indicator Data'!BF13="No data"),0,SUM('Indicator Data'!BE13:BG13)/1000)</f>
        <v>117.578</v>
      </c>
      <c r="Q10" s="73">
        <f t="shared" si="9"/>
        <v>6.9</v>
      </c>
      <c r="R10" s="77">
        <f>P10*1000/'Indicator Data'!CA13</f>
        <v>4.6652012442864399E-3</v>
      </c>
      <c r="S10" s="73">
        <f t="shared" si="10"/>
        <v>4.7</v>
      </c>
      <c r="T10" s="78">
        <f t="shared" si="11"/>
        <v>5.8</v>
      </c>
      <c r="U10" s="73">
        <f>IF('Indicator Data'!AV13="No data","x",ROUND(IF('Indicator Data'!AV13&gt;U$195,10,IF('Indicator Data'!AV13&lt;U$194,0,10-(U$195-'Indicator Data'!AV13)/(U$195-U$194)*10)),1))</f>
        <v>0.2</v>
      </c>
      <c r="V10" s="73">
        <f>IF('Indicator Data'!AW13="No data","x",IF('Indicator Data'!AW13=0,0,ROUND(IF('Indicator Data'!AW13&gt;V$195,10,IF('Indicator Data'!AW13&lt;V$194,0,10-(V$195-'Indicator Data'!AW13)/(V$195-V$194)*10)),1)))</f>
        <v>0.3</v>
      </c>
      <c r="W10" s="73">
        <f t="shared" si="12"/>
        <v>0.25</v>
      </c>
      <c r="X10" s="73">
        <f>IF('Indicator Data'!AU13="No data","x",ROUND(IF('Indicator Data'!AU13&gt;X$195,10,IF('Indicator Data'!AU13&lt;X$194,0,10-(X$195-'Indicator Data'!AU13)/(X$195-X$194)*10)),1))</f>
        <v>0.1</v>
      </c>
      <c r="Y10" s="200" t="str">
        <f>IF('Indicator Data'!AX13="No data","x",ROUND(IF('Indicator Data'!AX13&gt;Y$195,10,IF('Indicator Data'!AX13&lt;Y$194,0,10-(Y$195-'Indicator Data'!AX13)/(Y$195-Y$194)*10)),1))</f>
        <v>x</v>
      </c>
      <c r="Z10" s="77">
        <f>IF('Indicator Data'!AY13="No data","x",IF(('Indicator Data'!AY13/'Indicator Data'!CA13)&gt;1,1,IF('Indicator Data'!AY13&gt;'Indicator Data'!AY13,1,'Indicator Data'!AY13/'Indicator Data'!CA13)))</f>
        <v>7.9843035804977151E-4</v>
      </c>
      <c r="AA10" s="200">
        <f t="shared" si="13"/>
        <v>0</v>
      </c>
      <c r="AB10" s="74">
        <f t="shared" si="0"/>
        <v>0.1</v>
      </c>
      <c r="AC10" s="73">
        <f>IF('Indicator Data'!AS13="No data","x",ROUND(IF('Indicator Data'!AS13&gt;AC$195,10,IF('Indicator Data'!AS13&lt;AC$194,0,10-(AC$195-'Indicator Data'!AS13)/(AC$195-AC$194)*10)),1))</f>
        <v>0.3</v>
      </c>
      <c r="AD10" s="73">
        <f>IF('Indicator Data'!AT13="No data","x",ROUND(IF('Indicator Data'!AT13&gt;AD$195,10,IF('Indicator Data'!AT13&lt;AD$194,0,10-(AD$195-'Indicator Data'!AT13)/(AD$195-AD$194)*10)),1))</f>
        <v>0</v>
      </c>
      <c r="AE10" s="74">
        <f t="shared" si="14"/>
        <v>0.2</v>
      </c>
      <c r="AF10" s="87">
        <f>('Indicator Data'!BD13+'Indicator Data'!BC13*0.5+'Indicator Data'!BB13*0.25)/1000</f>
        <v>13.812749999999999</v>
      </c>
      <c r="AG10" s="79">
        <f>AF10*1000/'Indicator Data'!CA13</f>
        <v>5.48055405662773E-4</v>
      </c>
      <c r="AH10" s="74">
        <f t="shared" si="15"/>
        <v>0.1</v>
      </c>
      <c r="AI10" s="73">
        <f>IF('Indicator Data'!BH13="No data","x",ROUND(IF('Indicator Data'!BH13&lt;$AI$194,10,IF('Indicator Data'!BH13&gt;$AI$195,0,($AI$195-'Indicator Data'!BH13)/($AI$195-$AI$194)*10)),1))</f>
        <v>2.4</v>
      </c>
      <c r="AJ10" s="73">
        <f>IF('Indicator Data'!BI13="No data","x",ROUND(IF('Indicator Data'!BI13&gt;$AJ$195,10,IF('Indicator Data'!BI13&lt;$AJ$194,0,10-($AJ$195-'Indicator Data'!BI13)/($AJ$195-$AJ$194)*10)),1))</f>
        <v>0</v>
      </c>
      <c r="AK10" s="74">
        <f t="shared" si="1"/>
        <v>1.2</v>
      </c>
      <c r="AL10" s="80">
        <f t="shared" si="2"/>
        <v>0.4</v>
      </c>
      <c r="AM10" s="81">
        <f t="shared" si="3"/>
        <v>3.6</v>
      </c>
    </row>
    <row r="11" spans="1:39" s="4" customFormat="1" x14ac:dyDescent="0.25">
      <c r="A11" s="121" t="str">
        <f>'Indicator Data'!A14</f>
        <v>Austria</v>
      </c>
      <c r="B11" s="59" t="str">
        <f>'Indicator Data'!B14</f>
        <v>AUT</v>
      </c>
      <c r="C11" s="73">
        <f>ROUND(IF('Indicator Data'!AL14="No data",IF((0.1022*LN('Indicator Data'!BZ14)-0.1711)&gt;C$195,0,IF((0.1022*LN('Indicator Data'!BZ14)-0.1711)&lt;C$194,10,(C$195-(0.1022*LN('Indicator Data'!BZ14)-0.1711))/(C$195-C$194)*10)),IF('Indicator Data'!AL14&gt;C$195,0,IF('Indicator Data'!AL14&lt;C$194,10,(C$195-'Indicator Data'!AL14)/(C$195-C$194)*10))),1)</f>
        <v>0</v>
      </c>
      <c r="D11" s="73" t="str">
        <f>IF('Indicator Data'!AM14="No data","x",ROUND((IF(LOG('Indicator Data'!AM14*1000)&gt;D$195,10,IF(LOG('Indicator Data'!AM14*1000)&lt;D$194,0,10-(D$195-LOG('Indicator Data'!AM14*1000))/(D$195-D$194)*10))),1))</f>
        <v>x</v>
      </c>
      <c r="E11" s="74">
        <f t="shared" si="4"/>
        <v>0</v>
      </c>
      <c r="F11" s="73">
        <f>IF('Indicator Data'!AZ14="No data","x",ROUND(IF('Indicator Data'!AZ14&gt;F$195,10,IF('Indicator Data'!AZ14&lt;F$194,0,10-(F$195-'Indicator Data'!AZ14)/(F$195-F$194)*10)),1))</f>
        <v>1</v>
      </c>
      <c r="G11" s="73">
        <f>IF('Indicator Data'!BA14="No data","x",ROUND(IF('Indicator Data'!BA14&gt;G$195,10,IF('Indicator Data'!BA14&lt;G$194,0,10-(G$195-'Indicator Data'!BA14)/(G$195-G$194)*10)),1))</f>
        <v>1.4</v>
      </c>
      <c r="H11" s="74">
        <f t="shared" si="5"/>
        <v>1.2</v>
      </c>
      <c r="I11" s="75">
        <f>SUM(IF('Indicator Data'!AN14=0,0,'Indicator Data'!AN14),SUM('Indicator Data'!AO14:AP14))</f>
        <v>0</v>
      </c>
      <c r="J11" s="75">
        <f>I11/'Indicator Data'!CA14*1000000</f>
        <v>0</v>
      </c>
      <c r="K11" s="73">
        <f t="shared" si="6"/>
        <v>0</v>
      </c>
      <c r="L11" s="73" t="str">
        <f>IF('Indicator Data'!AQ14="No data","x",ROUND(IF('Indicator Data'!AQ14&gt;L$195,10,IF('Indicator Data'!AQ14&lt;L$194,0,10-(L$195-'Indicator Data'!AQ14)/(L$195-L$194)*10)),1))</f>
        <v>x</v>
      </c>
      <c r="M11" s="73">
        <f>IF('Indicator Data'!AR14="No data","x",IF('Indicator Data'!AR14=0,0,ROUND(IF('Indicator Data'!AR14&gt;M$195,10,IF('Indicator Data'!AR14&lt;M$194,0,10-(M$195-'Indicator Data'!AR14)/(M$195-M$194)*10)),1)))</f>
        <v>0.2</v>
      </c>
      <c r="N11" s="74">
        <f t="shared" si="7"/>
        <v>0.1</v>
      </c>
      <c r="O11" s="76">
        <f t="shared" si="8"/>
        <v>0.3</v>
      </c>
      <c r="P11" s="87">
        <f>IF(AND('Indicator Data'!BE14="No data",'Indicator Data'!BF14="No data"),0,SUM('Indicator Data'!BE14:BG14)/1000)</f>
        <v>166.13300000000001</v>
      </c>
      <c r="Q11" s="73">
        <f t="shared" si="9"/>
        <v>7.4</v>
      </c>
      <c r="R11" s="77">
        <f>P11*1000/'Indicator Data'!CA14</f>
        <v>1.855175839308694E-2</v>
      </c>
      <c r="S11" s="73">
        <f t="shared" si="10"/>
        <v>6.6</v>
      </c>
      <c r="T11" s="78">
        <f t="shared" si="11"/>
        <v>7</v>
      </c>
      <c r="U11" s="73" t="str">
        <f>IF('Indicator Data'!AV14="No data","x",ROUND(IF('Indicator Data'!AV14&gt;U$195,10,IF('Indicator Data'!AV14&lt;U$194,0,10-(U$195-'Indicator Data'!AV14)/(U$195-U$194)*10)),1))</f>
        <v>x</v>
      </c>
      <c r="V11" s="73">
        <f>IF('Indicator Data'!AW14="No data","x",IF('Indicator Data'!AW14=0,0,ROUND(IF('Indicator Data'!AW14&gt;V$195,10,IF('Indicator Data'!AW14&lt;V$194,0,10-(V$195-'Indicator Data'!AW14)/(V$195-V$194)*10)),1)))</f>
        <v>0.2</v>
      </c>
      <c r="W11" s="73">
        <f t="shared" si="12"/>
        <v>0.2</v>
      </c>
      <c r="X11" s="73">
        <f>IF('Indicator Data'!AU14="No data","x",ROUND(IF('Indicator Data'!AU14&gt;X$195,10,IF('Indicator Data'!AU14&lt;X$194,0,10-(X$195-'Indicator Data'!AU14)/(X$195-X$194)*10)),1))</f>
        <v>0.1</v>
      </c>
      <c r="Y11" s="200" t="str">
        <f>IF('Indicator Data'!AX14="No data","x",ROUND(IF('Indicator Data'!AX14&gt;Y$195,10,IF('Indicator Data'!AX14&lt;Y$194,0,10-(Y$195-'Indicator Data'!AX14)/(Y$195-Y$194)*10)),1))</f>
        <v>x</v>
      </c>
      <c r="Z11" s="77">
        <f>IF('Indicator Data'!AY14="No data","x",IF(('Indicator Data'!AY14/'Indicator Data'!CA14)&gt;1,1,IF('Indicator Data'!AY14&gt;'Indicator Data'!AY14,1,'Indicator Data'!AY14/'Indicator Data'!CA14)))</f>
        <v>1.5075195073024244E-5</v>
      </c>
      <c r="AA11" s="200">
        <f t="shared" si="13"/>
        <v>0</v>
      </c>
      <c r="AB11" s="74">
        <f t="shared" si="0"/>
        <v>0.1</v>
      </c>
      <c r="AC11" s="73">
        <f>IF('Indicator Data'!AS14="No data","x",ROUND(IF('Indicator Data'!AS14&gt;AC$195,10,IF('Indicator Data'!AS14&lt;AC$194,0,10-(AC$195-'Indicator Data'!AS14)/(AC$195-AC$194)*10)),1))</f>
        <v>0.3</v>
      </c>
      <c r="AD11" s="73" t="str">
        <f>IF('Indicator Data'!AT14="No data","x",ROUND(IF('Indicator Data'!AT14&gt;AD$195,10,IF('Indicator Data'!AT14&lt;AD$194,0,10-(AD$195-'Indicator Data'!AT14)/(AD$195-AD$194)*10)),1))</f>
        <v>x</v>
      </c>
      <c r="AE11" s="74">
        <f t="shared" si="14"/>
        <v>0.3</v>
      </c>
      <c r="AF11" s="87">
        <f>('Indicator Data'!BD14+'Indicator Data'!BC14*0.5+'Indicator Data'!BB14*0.25)/1000</f>
        <v>8.2500000000000004E-2</v>
      </c>
      <c r="AG11" s="79">
        <f>AF11*1000/'Indicator Data'!CA14</f>
        <v>9.2126192112925948E-6</v>
      </c>
      <c r="AH11" s="74">
        <f t="shared" si="15"/>
        <v>0</v>
      </c>
      <c r="AI11" s="73">
        <f>IF('Indicator Data'!BH14="No data","x",ROUND(IF('Indicator Data'!BH14&lt;$AI$194,10,IF('Indicator Data'!BH14&gt;$AI$195,0,($AI$195-'Indicator Data'!BH14)/($AI$195-$AI$194)*10)),1))</f>
        <v>0.3</v>
      </c>
      <c r="AJ11" s="73">
        <f>IF('Indicator Data'!BI14="No data","x",ROUND(IF('Indicator Data'!BI14&gt;$AJ$195,10,IF('Indicator Data'!BI14&lt;$AJ$194,0,10-($AJ$195-'Indicator Data'!BI14)/($AJ$195-$AJ$194)*10)),1))</f>
        <v>0</v>
      </c>
      <c r="AK11" s="74">
        <f t="shared" si="1"/>
        <v>0.2</v>
      </c>
      <c r="AL11" s="80">
        <f t="shared" si="2"/>
        <v>0.2</v>
      </c>
      <c r="AM11" s="81">
        <f t="shared" si="3"/>
        <v>4.4000000000000004</v>
      </c>
    </row>
    <row r="12" spans="1:39" s="4" customFormat="1" x14ac:dyDescent="0.25">
      <c r="A12" s="121" t="str">
        <f>'Indicator Data'!A15</f>
        <v>Azerbaijan</v>
      </c>
      <c r="B12" s="59" t="str">
        <f>'Indicator Data'!B15</f>
        <v>AZE</v>
      </c>
      <c r="C12" s="73">
        <f>ROUND(IF('Indicator Data'!AL15="No data",IF((0.1022*LN('Indicator Data'!BZ15)-0.1711)&gt;C$195,0,IF((0.1022*LN('Indicator Data'!BZ15)-0.1711)&lt;C$194,10,(C$195-(0.1022*LN('Indicator Data'!BZ15)-0.1711))/(C$195-C$194)*10)),IF('Indicator Data'!AL15&gt;C$195,0,IF('Indicator Data'!AL15&lt;C$194,10,(C$195-'Indicator Data'!AL15)/(C$195-C$194)*10))),1)</f>
        <v>2.9</v>
      </c>
      <c r="D12" s="73" t="str">
        <f>IF('Indicator Data'!AM15="No data","x",ROUND((IF(LOG('Indicator Data'!AM15*1000)&gt;D$195,10,IF(LOG('Indicator Data'!AM15*1000)&lt;D$194,0,10-(D$195-LOG('Indicator Data'!AM15*1000))/(D$195-D$194)*10))),1))</f>
        <v>x</v>
      </c>
      <c r="E12" s="74">
        <f t="shared" si="4"/>
        <v>2.9</v>
      </c>
      <c r="F12" s="73">
        <f>IF('Indicator Data'!AZ15="No data","x",ROUND(IF('Indicator Data'!AZ15&gt;F$195,10,IF('Indicator Data'!AZ15&lt;F$194,0,10-(F$195-'Indicator Data'!AZ15)/(F$195-F$194)*10)),1))</f>
        <v>4.2</v>
      </c>
      <c r="G12" s="73">
        <f>IF('Indicator Data'!BA15="No data","x",ROUND(IF('Indicator Data'!BA15&gt;G$195,10,IF('Indicator Data'!BA15&lt;G$194,0,10-(G$195-'Indicator Data'!BA15)/(G$195-G$194)*10)),1))</f>
        <v>0.4</v>
      </c>
      <c r="H12" s="74">
        <f t="shared" si="5"/>
        <v>2.2999999999999998</v>
      </c>
      <c r="I12" s="75">
        <f>SUM(IF('Indicator Data'!AN15=0,0,'Indicator Data'!AN15),SUM('Indicator Data'!AO15:AP15))</f>
        <v>143.92332500000001</v>
      </c>
      <c r="J12" s="75">
        <f>I12/'Indicator Data'!CA15*1000000</f>
        <v>14.323979900313695</v>
      </c>
      <c r="K12" s="73">
        <f t="shared" si="6"/>
        <v>0.3</v>
      </c>
      <c r="L12" s="73">
        <f>IF('Indicator Data'!AQ15="No data","x",ROUND(IF('Indicator Data'!AQ15&gt;L$195,10,IF('Indicator Data'!AQ15&lt;L$194,0,10-(L$195-'Indicator Data'!AQ15)/(L$195-L$194)*10)),1))</f>
        <v>0.2</v>
      </c>
      <c r="M12" s="73">
        <f>IF('Indicator Data'!AR15="No data","x",IF('Indicator Data'!AR15=0,0,ROUND(IF('Indicator Data'!AR15&gt;M$195,10,IF('Indicator Data'!AR15&lt;M$194,0,10-(M$195-'Indicator Data'!AR15)/(M$195-M$194)*10)),1)))</f>
        <v>0.9</v>
      </c>
      <c r="N12" s="74">
        <f t="shared" si="7"/>
        <v>0.5</v>
      </c>
      <c r="O12" s="76">
        <f t="shared" si="8"/>
        <v>2.2000000000000002</v>
      </c>
      <c r="P12" s="87">
        <f>IF(AND('Indicator Data'!BE15="No data",'Indicator Data'!BF15="No data"),0,SUM('Indicator Data'!BE15:BG15)/1000)</f>
        <v>345.34</v>
      </c>
      <c r="Q12" s="73">
        <f t="shared" si="9"/>
        <v>8.5</v>
      </c>
      <c r="R12" s="77">
        <f>P12*1000/'Indicator Data'!CA15</f>
        <v>3.4369989845456465E-2</v>
      </c>
      <c r="S12" s="73">
        <f t="shared" si="10"/>
        <v>7.6</v>
      </c>
      <c r="T12" s="78">
        <f t="shared" si="11"/>
        <v>8.1</v>
      </c>
      <c r="U12" s="73">
        <f>IF('Indicator Data'!AV15="No data","x",ROUND(IF('Indicator Data'!AV15&gt;U$195,10,IF('Indicator Data'!AV15&lt;U$194,0,10-(U$195-'Indicator Data'!AV15)/(U$195-U$194)*10)),1))</f>
        <v>0.2</v>
      </c>
      <c r="V12" s="73">
        <f>IF('Indicator Data'!AW15="No data","x",IF('Indicator Data'!AW15=0,0,ROUND(IF('Indicator Data'!AW15&gt;V$195,10,IF('Indicator Data'!AW15&lt;V$194,0,10-(V$195-'Indicator Data'!AW15)/(V$195-V$194)*10)),1)))</f>
        <v>0.4</v>
      </c>
      <c r="W12" s="73">
        <f t="shared" si="12"/>
        <v>0.30000000000000004</v>
      </c>
      <c r="X12" s="73">
        <f>IF('Indicator Data'!AU15="No data","x",ROUND(IF('Indicator Data'!AU15&gt;X$195,10,IF('Indicator Data'!AU15&lt;X$194,0,10-(X$195-'Indicator Data'!AU15)/(X$195-X$194)*10)),1))</f>
        <v>1.2</v>
      </c>
      <c r="Y12" s="200">
        <f>IF('Indicator Data'!AX15="No data","x",ROUND(IF('Indicator Data'!AX15&gt;Y$195,10,IF('Indicator Data'!AX15&lt;Y$194,0,10-(Y$195-'Indicator Data'!AX15)/(Y$195-Y$194)*10)),1))</f>
        <v>0</v>
      </c>
      <c r="Z12" s="77">
        <f>IF('Indicator Data'!AY15="No data","x",IF(('Indicator Data'!AY15/'Indicator Data'!CA15)&gt;1,1,IF('Indicator Data'!AY15&gt;'Indicator Data'!AY15,1,'Indicator Data'!AY15/'Indicator Data'!CA15)))</f>
        <v>0.16472514806594413</v>
      </c>
      <c r="AA12" s="200">
        <f t="shared" si="13"/>
        <v>1.8</v>
      </c>
      <c r="AB12" s="74">
        <f t="shared" si="0"/>
        <v>0.8</v>
      </c>
      <c r="AC12" s="73">
        <f>IF('Indicator Data'!AS15="No data","x",ROUND(IF('Indicator Data'!AS15&gt;AC$195,10,IF('Indicator Data'!AS15&lt;AC$194,0,10-(AC$195-'Indicator Data'!AS15)/(AC$195-AC$194)*10)),1))</f>
        <v>1.8</v>
      </c>
      <c r="AD12" s="73">
        <f>IF('Indicator Data'!AT15="No data","x",ROUND(IF('Indicator Data'!AT15&gt;AD$195,10,IF('Indicator Data'!AT15&lt;AD$194,0,10-(AD$195-'Indicator Data'!AT15)/(AD$195-AD$194)*10)),1))</f>
        <v>1.1000000000000001</v>
      </c>
      <c r="AE12" s="74">
        <f t="shared" si="14"/>
        <v>1.5</v>
      </c>
      <c r="AF12" s="87">
        <f>('Indicator Data'!BD15+'Indicator Data'!BC15*0.5+'Indicator Data'!BB15*0.25)/1000</f>
        <v>0</v>
      </c>
      <c r="AG12" s="79">
        <f>AF12*1000/'Indicator Data'!CA15</f>
        <v>0</v>
      </c>
      <c r="AH12" s="74">
        <f t="shared" si="15"/>
        <v>0</v>
      </c>
      <c r="AI12" s="73">
        <f>IF('Indicator Data'!BH15="No data","x",ROUND(IF('Indicator Data'!BH15&lt;$AI$194,10,IF('Indicator Data'!BH15&gt;$AI$195,0,($AI$195-'Indicator Data'!BH15)/($AI$195-$AI$194)*10)),1))</f>
        <v>2.5</v>
      </c>
      <c r="AJ12" s="73">
        <f>IF('Indicator Data'!BI15="No data","x",ROUND(IF('Indicator Data'!BI15&gt;$AJ$195,10,IF('Indicator Data'!BI15&lt;$AJ$194,0,10-($AJ$195-'Indicator Data'!BI15)/($AJ$195-$AJ$194)*10)),1))</f>
        <v>0</v>
      </c>
      <c r="AK12" s="74">
        <f t="shared" si="1"/>
        <v>1.3</v>
      </c>
      <c r="AL12" s="80">
        <f t="shared" si="2"/>
        <v>0.9</v>
      </c>
      <c r="AM12" s="81">
        <f t="shared" si="3"/>
        <v>5.6</v>
      </c>
    </row>
    <row r="13" spans="1:39" s="4" customFormat="1" x14ac:dyDescent="0.25">
      <c r="A13" s="121" t="str">
        <f>'Indicator Data'!A16</f>
        <v>Bahamas</v>
      </c>
      <c r="B13" s="59" t="str">
        <f>'Indicator Data'!B16</f>
        <v>BHS</v>
      </c>
      <c r="C13" s="73">
        <f>ROUND(IF('Indicator Data'!AL16="No data",IF((0.1022*LN('Indicator Data'!BZ16)-0.1711)&gt;C$195,0,IF((0.1022*LN('Indicator Data'!BZ16)-0.1711)&lt;C$194,10,(C$195-(0.1022*LN('Indicator Data'!BZ16)-0.1711))/(C$195-C$194)*10)),IF('Indicator Data'!AL16&gt;C$195,0,IF('Indicator Data'!AL16&lt;C$194,10,(C$195-'Indicator Data'!AL16)/(C$195-C$194)*10))),1)</f>
        <v>1.9</v>
      </c>
      <c r="D13" s="73" t="str">
        <f>IF('Indicator Data'!AM16="No data","x",ROUND((IF(LOG('Indicator Data'!AM16*1000)&gt;D$195,10,IF(LOG('Indicator Data'!AM16*1000)&lt;D$194,0,10-(D$195-LOG('Indicator Data'!AM16*1000))/(D$195-D$194)*10))),1))</f>
        <v>x</v>
      </c>
      <c r="E13" s="74">
        <f t="shared" si="4"/>
        <v>1.9</v>
      </c>
      <c r="F13" s="73">
        <f>IF('Indicator Data'!AZ16="No data","x",ROUND(IF('Indicator Data'!AZ16&gt;F$195,10,IF('Indicator Data'!AZ16&lt;F$194,0,10-(F$195-'Indicator Data'!AZ16)/(F$195-F$194)*10)),1))</f>
        <v>4.5</v>
      </c>
      <c r="G13" s="73" t="str">
        <f>IF('Indicator Data'!BA16="No data","x",ROUND(IF('Indicator Data'!BA16&gt;G$195,10,IF('Indicator Data'!BA16&lt;G$194,0,10-(G$195-'Indicator Data'!BA16)/(G$195-G$194)*10)),1))</f>
        <v>x</v>
      </c>
      <c r="H13" s="74">
        <f t="shared" si="5"/>
        <v>4.5</v>
      </c>
      <c r="I13" s="75">
        <f>SUM(IF('Indicator Data'!AN16=0,0,'Indicator Data'!AN16),SUM('Indicator Data'!AO16:AP16))</f>
        <v>0.117214</v>
      </c>
      <c r="J13" s="75">
        <f>I13/'Indicator Data'!CA16*1000000</f>
        <v>0.30094534848492627</v>
      </c>
      <c r="K13" s="73">
        <f t="shared" si="6"/>
        <v>0</v>
      </c>
      <c r="L13" s="73" t="str">
        <f>IF('Indicator Data'!AQ16="No data","x",ROUND(IF('Indicator Data'!AQ16&gt;L$195,10,IF('Indicator Data'!AQ16&lt;L$194,0,10-(L$195-'Indicator Data'!AQ16)/(L$195-L$194)*10)),1))</f>
        <v>x</v>
      </c>
      <c r="M13" s="73" t="str">
        <f>IF('Indicator Data'!AR16="No data","x",IF('Indicator Data'!AR16=0,0,ROUND(IF('Indicator Data'!AR16&gt;M$195,10,IF('Indicator Data'!AR16&lt;M$194,0,10-(M$195-'Indicator Data'!AR16)/(M$195-M$194)*10)),1)))</f>
        <v>x</v>
      </c>
      <c r="N13" s="74">
        <f t="shared" si="7"/>
        <v>0</v>
      </c>
      <c r="O13" s="76">
        <f t="shared" si="8"/>
        <v>2.1</v>
      </c>
      <c r="P13" s="87">
        <f>IF(AND('Indicator Data'!BE16="No data",'Indicator Data'!BF16="No data"),0,SUM('Indicator Data'!BE16:BG16)/1000)</f>
        <v>4.2000000000000003E-2</v>
      </c>
      <c r="Q13" s="73">
        <f t="shared" si="9"/>
        <v>0</v>
      </c>
      <c r="R13" s="77">
        <f>P13*1000/'Indicator Data'!CA16</f>
        <v>1.0783442793835978E-4</v>
      </c>
      <c r="S13" s="73">
        <f t="shared" si="10"/>
        <v>1.8</v>
      </c>
      <c r="T13" s="78">
        <f t="shared" si="11"/>
        <v>0.9</v>
      </c>
      <c r="U13" s="73">
        <f>IF('Indicator Data'!AV16="No data","x",ROUND(IF('Indicator Data'!AV16&gt;U$195,10,IF('Indicator Data'!AV16&lt;U$194,0,10-(U$195-'Indicator Data'!AV16)/(U$195-U$194)*10)),1))</f>
        <v>6.6</v>
      </c>
      <c r="V13" s="73">
        <f>IF('Indicator Data'!AW16="No data","x",IF('Indicator Data'!AW16=0,0,ROUND(IF('Indicator Data'!AW16&gt;V$195,10,IF('Indicator Data'!AW16&lt;V$194,0,10-(V$195-'Indicator Data'!AW16)/(V$195-V$194)*10)),1)))</f>
        <v>2.2000000000000002</v>
      </c>
      <c r="W13" s="73">
        <f t="shared" si="12"/>
        <v>4.4000000000000004</v>
      </c>
      <c r="X13" s="73">
        <f>IF('Indicator Data'!AU16="No data","x",ROUND(IF('Indicator Data'!AU16&gt;X$195,10,IF('Indicator Data'!AU16&lt;X$194,0,10-(X$195-'Indicator Data'!AU16)/(X$195-X$194)*10)),1))</f>
        <v>0.3</v>
      </c>
      <c r="Y13" s="200" t="str">
        <f>IF('Indicator Data'!AX16="No data","x",ROUND(IF('Indicator Data'!AX16&gt;Y$195,10,IF('Indicator Data'!AX16&lt;Y$194,0,10-(Y$195-'Indicator Data'!AX16)/(Y$195-Y$194)*10)),1))</f>
        <v>x</v>
      </c>
      <c r="Z13" s="77">
        <f>IF('Indicator Data'!AY16="No data","x",IF(('Indicator Data'!AY16/'Indicator Data'!CA16)&gt;1,1,IF('Indicator Data'!AY16&gt;'Indicator Data'!AY16,1,'Indicator Data'!AY16/'Indicator Data'!CA16)))</f>
        <v>1.0115896335169941E-2</v>
      </c>
      <c r="AA13" s="200">
        <f t="shared" si="13"/>
        <v>0.1</v>
      </c>
      <c r="AB13" s="74">
        <f t="shared" si="0"/>
        <v>1.6</v>
      </c>
      <c r="AC13" s="73">
        <f>IF('Indicator Data'!AS16="No data","x",ROUND(IF('Indicator Data'!AS16&gt;AC$195,10,IF('Indicator Data'!AS16&lt;AC$194,0,10-(AC$195-'Indicator Data'!AS16)/(AC$195-AC$194)*10)),1))</f>
        <v>0.6</v>
      </c>
      <c r="AD13" s="73" t="str">
        <f>IF('Indicator Data'!AT16="No data","x",ROUND(IF('Indicator Data'!AT16&gt;AD$195,10,IF('Indicator Data'!AT16&lt;AD$194,0,10-(AD$195-'Indicator Data'!AT16)/(AD$195-AD$194)*10)),1))</f>
        <v>x</v>
      </c>
      <c r="AE13" s="74">
        <f t="shared" si="14"/>
        <v>0.6</v>
      </c>
      <c r="AF13" s="87">
        <f>('Indicator Data'!BD16+'Indicator Data'!BC16*0.5+'Indicator Data'!BB16*0.25)/1000</f>
        <v>0</v>
      </c>
      <c r="AG13" s="79">
        <f>AF13*1000/'Indicator Data'!CA16</f>
        <v>0</v>
      </c>
      <c r="AH13" s="74">
        <f t="shared" si="15"/>
        <v>0</v>
      </c>
      <c r="AI13" s="73">
        <f>IF('Indicator Data'!BH16="No data","x",ROUND(IF('Indicator Data'!BH16&lt;$AI$194,10,IF('Indicator Data'!BH16&gt;$AI$195,0,($AI$195-'Indicator Data'!BH16)/($AI$195-$AI$194)*10)),1))</f>
        <v>4.8</v>
      </c>
      <c r="AJ13" s="73">
        <f>IF('Indicator Data'!BI16="No data","x",ROUND(IF('Indicator Data'!BI16&gt;$AJ$195,10,IF('Indicator Data'!BI16&lt;$AJ$194,0,10-($AJ$195-'Indicator Data'!BI16)/($AJ$195-$AJ$194)*10)),1))</f>
        <v>4.4000000000000004</v>
      </c>
      <c r="AK13" s="74">
        <f t="shared" si="1"/>
        <v>4.5999999999999996</v>
      </c>
      <c r="AL13" s="80">
        <f t="shared" si="2"/>
        <v>1.9</v>
      </c>
      <c r="AM13" s="81">
        <f t="shared" si="3"/>
        <v>1.4</v>
      </c>
    </row>
    <row r="14" spans="1:39" s="4" customFormat="1" x14ac:dyDescent="0.25">
      <c r="A14" s="121" t="str">
        <f>'Indicator Data'!A17</f>
        <v>Bahrain</v>
      </c>
      <c r="B14" s="59" t="str">
        <f>'Indicator Data'!B17</f>
        <v>BHR</v>
      </c>
      <c r="C14" s="73">
        <f>ROUND(IF('Indicator Data'!AL17="No data",IF((0.1022*LN('Indicator Data'!BZ17)-0.1711)&gt;C$195,0,IF((0.1022*LN('Indicator Data'!BZ17)-0.1711)&lt;C$194,10,(C$195-(0.1022*LN('Indicator Data'!BZ17)-0.1711))/(C$195-C$194)*10)),IF('Indicator Data'!AL17&gt;C$195,0,IF('Indicator Data'!AL17&lt;C$194,10,(C$195-'Indicator Data'!AL17)/(C$195-C$194)*10))),1)</f>
        <v>1.1000000000000001</v>
      </c>
      <c r="D14" s="73" t="str">
        <f>IF('Indicator Data'!AM17="No data","x",ROUND((IF(LOG('Indicator Data'!AM17*1000)&gt;D$195,10,IF(LOG('Indicator Data'!AM17*1000)&lt;D$194,0,10-(D$195-LOG('Indicator Data'!AM17*1000))/(D$195-D$194)*10))),1))</f>
        <v>x</v>
      </c>
      <c r="E14" s="74">
        <f t="shared" si="4"/>
        <v>1.1000000000000001</v>
      </c>
      <c r="F14" s="73">
        <f>IF('Indicator Data'!AZ17="No data","x",ROUND(IF('Indicator Data'!AZ17&gt;F$195,10,IF('Indicator Data'!AZ17&lt;F$194,0,10-(F$195-'Indicator Data'!AZ17)/(F$195-F$194)*10)),1))</f>
        <v>3</v>
      </c>
      <c r="G14" s="73" t="str">
        <f>IF('Indicator Data'!BA17="No data","x",ROUND(IF('Indicator Data'!BA17&gt;G$195,10,IF('Indicator Data'!BA17&lt;G$194,0,10-(G$195-'Indicator Data'!BA17)/(G$195-G$194)*10)),1))</f>
        <v>x</v>
      </c>
      <c r="H14" s="74">
        <f t="shared" si="5"/>
        <v>3</v>
      </c>
      <c r="I14" s="75">
        <f>SUM(IF('Indicator Data'!AN17=0,0,'Indicator Data'!AN17),SUM('Indicator Data'!AO17:AP17))</f>
        <v>0</v>
      </c>
      <c r="J14" s="75">
        <f>I14/'Indicator Data'!CA17*1000000</f>
        <v>0</v>
      </c>
      <c r="K14" s="73">
        <f t="shared" si="6"/>
        <v>0</v>
      </c>
      <c r="L14" s="73" t="str">
        <f>IF('Indicator Data'!AQ17="No data","x",ROUND(IF('Indicator Data'!AQ17&gt;L$195,10,IF('Indicator Data'!AQ17&lt;L$194,0,10-(L$195-'Indicator Data'!AQ17)/(L$195-L$194)*10)),1))</f>
        <v>x</v>
      </c>
      <c r="M14" s="73" t="str">
        <f>IF('Indicator Data'!AR17="No data","x",IF('Indicator Data'!AR17=0,0,ROUND(IF('Indicator Data'!AR17&gt;M$195,10,IF('Indicator Data'!AR17&lt;M$194,0,10-(M$195-'Indicator Data'!AR17)/(M$195-M$194)*10)),1)))</f>
        <v>x</v>
      </c>
      <c r="N14" s="74">
        <f t="shared" si="7"/>
        <v>0</v>
      </c>
      <c r="O14" s="76">
        <f t="shared" si="8"/>
        <v>1.3</v>
      </c>
      <c r="P14" s="87">
        <f>IF(AND('Indicator Data'!BE17="No data",'Indicator Data'!BF17="No data"),0,SUM('Indicator Data'!BE17:BG17)/1000)</f>
        <v>0.31900000000000001</v>
      </c>
      <c r="Q14" s="73">
        <f t="shared" si="9"/>
        <v>0</v>
      </c>
      <c r="R14" s="77">
        <f>P14*1000/'Indicator Data'!CA17</f>
        <v>1.9437423682215792E-4</v>
      </c>
      <c r="S14" s="73">
        <f t="shared" si="10"/>
        <v>2.1</v>
      </c>
      <c r="T14" s="78">
        <f t="shared" si="11"/>
        <v>1.1000000000000001</v>
      </c>
      <c r="U14" s="73">
        <f>IF('Indicator Data'!AV17="No data","x",ROUND(IF('Indicator Data'!AV17&gt;U$195,10,IF('Indicator Data'!AV17&lt;U$194,0,10-(U$195-'Indicator Data'!AV17)/(U$195-U$194)*10)),1))</f>
        <v>0.2</v>
      </c>
      <c r="V14" s="73">
        <f>IF('Indicator Data'!AW17="No data","x",IF('Indicator Data'!AW17=0,0,ROUND(IF('Indicator Data'!AW17&gt;V$195,10,IF('Indicator Data'!AW17&lt;V$194,0,10-(V$195-'Indicator Data'!AW17)/(V$195-V$194)*10)),1)))</f>
        <v>0.2</v>
      </c>
      <c r="W14" s="73">
        <f t="shared" si="12"/>
        <v>0.2</v>
      </c>
      <c r="X14" s="73">
        <f>IF('Indicator Data'!AU17="No data","x",ROUND(IF('Indicator Data'!AU17&gt;X$195,10,IF('Indicator Data'!AU17&lt;X$194,0,10-(X$195-'Indicator Data'!AU17)/(X$195-X$194)*10)),1))</f>
        <v>0.2</v>
      </c>
      <c r="Y14" s="200" t="str">
        <f>IF('Indicator Data'!AX17="No data","x",ROUND(IF('Indicator Data'!AX17&gt;Y$195,10,IF('Indicator Data'!AX17&lt;Y$194,0,10-(Y$195-'Indicator Data'!AX17)/(Y$195-Y$194)*10)),1))</f>
        <v>x</v>
      </c>
      <c r="Z14" s="77">
        <f>IF('Indicator Data'!AY17="No data","x",IF(('Indicator Data'!AY17/'Indicator Data'!CA17)&gt;1,1,IF('Indicator Data'!AY17&gt;'Indicator Data'!AY17,1,'Indicator Data'!AY17/'Indicator Data'!CA17)))</f>
        <v>1.2186472528034979E-6</v>
      </c>
      <c r="AA14" s="200">
        <f t="shared" si="13"/>
        <v>0</v>
      </c>
      <c r="AB14" s="74">
        <f t="shared" si="0"/>
        <v>0.1</v>
      </c>
      <c r="AC14" s="73">
        <f>IF('Indicator Data'!AS17="No data","x",ROUND(IF('Indicator Data'!AS17&gt;AC$195,10,IF('Indicator Data'!AS17&lt;AC$194,0,10-(AC$195-'Indicator Data'!AS17)/(AC$195-AC$194)*10)),1))</f>
        <v>0.6</v>
      </c>
      <c r="AD14" s="73" t="str">
        <f>IF('Indicator Data'!AT17="No data","x",ROUND(IF('Indicator Data'!AT17&gt;AD$195,10,IF('Indicator Data'!AT17&lt;AD$194,0,10-(AD$195-'Indicator Data'!AT17)/(AD$195-AD$194)*10)),1))</f>
        <v>x</v>
      </c>
      <c r="AE14" s="74">
        <f t="shared" si="14"/>
        <v>0.6</v>
      </c>
      <c r="AF14" s="87">
        <f>('Indicator Data'!BD17+'Indicator Data'!BC17*0.5+'Indicator Data'!BB17*0.25)/1000</f>
        <v>0</v>
      </c>
      <c r="AG14" s="79">
        <f>AF14*1000/'Indicator Data'!CA17</f>
        <v>0</v>
      </c>
      <c r="AH14" s="74">
        <f t="shared" si="15"/>
        <v>0</v>
      </c>
      <c r="AI14" s="73">
        <f>IF('Indicator Data'!BH17="No data","x",ROUND(IF('Indicator Data'!BH17&lt;$AI$194,10,IF('Indicator Data'!BH17&gt;$AI$195,0,($AI$195-'Indicator Data'!BH17)/($AI$195-$AI$194)*10)),1))</f>
        <v>2.7</v>
      </c>
      <c r="AJ14" s="73">
        <f>IF('Indicator Data'!BI17="No data","x",ROUND(IF('Indicator Data'!BI17&gt;$AJ$195,10,IF('Indicator Data'!BI17&lt;$AJ$194,0,10-($AJ$195-'Indicator Data'!BI17)/($AJ$195-$AJ$194)*10)),1))</f>
        <v>0.7</v>
      </c>
      <c r="AK14" s="74">
        <f t="shared" si="1"/>
        <v>1.7</v>
      </c>
      <c r="AL14" s="80">
        <f t="shared" si="2"/>
        <v>0.6</v>
      </c>
      <c r="AM14" s="81">
        <f t="shared" si="3"/>
        <v>0.9</v>
      </c>
    </row>
    <row r="15" spans="1:39" s="4" customFormat="1" x14ac:dyDescent="0.25">
      <c r="A15" s="121" t="str">
        <f>'Indicator Data'!A18</f>
        <v>Bangladesh</v>
      </c>
      <c r="B15" s="59" t="str">
        <f>'Indicator Data'!B18</f>
        <v>BGD</v>
      </c>
      <c r="C15" s="73">
        <f>ROUND(IF('Indicator Data'!AL18="No data",IF((0.1022*LN('Indicator Data'!BZ18)-0.1711)&gt;C$195,0,IF((0.1022*LN('Indicator Data'!BZ18)-0.1711)&lt;C$194,10,(C$195-(0.1022*LN('Indicator Data'!BZ18)-0.1711))/(C$195-C$194)*10)),IF('Indicator Data'!AL18&gt;C$195,0,IF('Indicator Data'!AL18&lt;C$194,10,(C$195-'Indicator Data'!AL18)/(C$195-C$194)*10))),1)</f>
        <v>5.8</v>
      </c>
      <c r="D15" s="73">
        <f>IF('Indicator Data'!AM18="No data","x",ROUND((IF(LOG('Indicator Data'!AM18*1000)&gt;D$195,10,IF(LOG('Indicator Data'!AM18*1000)&lt;D$194,0,10-(D$195-LOG('Indicator Data'!AM18*1000))/(D$195-D$194)*10))),1))</f>
        <v>8.4</v>
      </c>
      <c r="E15" s="74">
        <f t="shared" si="4"/>
        <v>7.3</v>
      </c>
      <c r="F15" s="73">
        <f>IF('Indicator Data'!AZ18="No data","x",ROUND(IF('Indicator Data'!AZ18&gt;F$195,10,IF('Indicator Data'!AZ18&lt;F$194,0,10-(F$195-'Indicator Data'!AZ18)/(F$195-F$194)*10)),1))</f>
        <v>7.2</v>
      </c>
      <c r="G15" s="73">
        <f>IF('Indicator Data'!BA18="No data","x",ROUND(IF('Indicator Data'!BA18&gt;G$195,10,IF('Indicator Data'!BA18&lt;G$194,0,10-(G$195-'Indicator Data'!BA18)/(G$195-G$194)*10)),1))</f>
        <v>1.9</v>
      </c>
      <c r="H15" s="74">
        <f t="shared" si="5"/>
        <v>4.5999999999999996</v>
      </c>
      <c r="I15" s="75">
        <f>SUM(IF('Indicator Data'!AN18=0,0,'Indicator Data'!AN18),SUM('Indicator Data'!AO18:AP18))</f>
        <v>5134.2625369999996</v>
      </c>
      <c r="J15" s="75">
        <f>I15/'Indicator Data'!CA18*1000000</f>
        <v>31.489623108173163</v>
      </c>
      <c r="K15" s="73">
        <f t="shared" si="6"/>
        <v>0.6</v>
      </c>
      <c r="L15" s="73">
        <f>IF('Indicator Data'!AQ18="No data","x",ROUND(IF('Indicator Data'!AQ18&gt;L$195,10,IF('Indicator Data'!AQ18&lt;L$194,0,10-(L$195-'Indicator Data'!AQ18)/(L$195-L$194)*10)),1))</f>
        <v>1</v>
      </c>
      <c r="M15" s="73">
        <f>IF('Indicator Data'!AR18="No data","x",IF('Indicator Data'!AR18=0,0,ROUND(IF('Indicator Data'!AR18&gt;M$195,10,IF('Indicator Data'!AR18&lt;M$194,0,10-(M$195-'Indicator Data'!AR18)/(M$195-M$194)*10)),1)))</f>
        <v>1.9</v>
      </c>
      <c r="N15" s="74">
        <f t="shared" si="7"/>
        <v>1.2</v>
      </c>
      <c r="O15" s="76">
        <f t="shared" si="8"/>
        <v>5.0999999999999996</v>
      </c>
      <c r="P15" s="87">
        <f>IF(AND('Indicator Data'!BE18="No data",'Indicator Data'!BF18="No data"),0,SUM('Indicator Data'!BE18:BG18)/1000)</f>
        <v>1338.9069999999999</v>
      </c>
      <c r="Q15" s="73">
        <f t="shared" si="9"/>
        <v>10</v>
      </c>
      <c r="R15" s="77">
        <f>P15*1000/'Indicator Data'!CA18</f>
        <v>8.2118272104430203E-3</v>
      </c>
      <c r="S15" s="73">
        <f t="shared" si="10"/>
        <v>5.4</v>
      </c>
      <c r="T15" s="78">
        <f t="shared" si="11"/>
        <v>7.7</v>
      </c>
      <c r="U15" s="73">
        <f>IF('Indicator Data'!AV18="No data","x",ROUND(IF('Indicator Data'!AV18&gt;U$195,10,IF('Indicator Data'!AV18&lt;U$194,0,10-(U$195-'Indicator Data'!AV18)/(U$195-U$194)*10)),1))</f>
        <v>0.2</v>
      </c>
      <c r="V15" s="73">
        <f>IF('Indicator Data'!AW18="No data","x",IF('Indicator Data'!AW18=0,0,ROUND(IF('Indicator Data'!AW18&gt;V$195,10,IF('Indicator Data'!AW18&lt;V$194,0,10-(V$195-'Indicator Data'!AW18)/(V$195-V$194)*10)),1)))</f>
        <v>0.1</v>
      </c>
      <c r="W15" s="73">
        <f t="shared" si="12"/>
        <v>0.15000000000000002</v>
      </c>
      <c r="X15" s="73">
        <f>IF('Indicator Data'!AU18="No data","x",ROUND(IF('Indicator Data'!AU18&gt;X$195,10,IF('Indicator Data'!AU18&lt;X$194,0,10-(X$195-'Indicator Data'!AU18)/(X$195-X$194)*10)),1))</f>
        <v>4</v>
      </c>
      <c r="Y15" s="200">
        <f>IF('Indicator Data'!AX18="No data","x",ROUND(IF('Indicator Data'!AX18&gt;Y$195,10,IF('Indicator Data'!AX18&lt;Y$194,0,10-(Y$195-'Indicator Data'!AX18)/(Y$195-Y$194)*10)),1))</f>
        <v>0</v>
      </c>
      <c r="Z15" s="77">
        <f>IF('Indicator Data'!AY18="No data","x",IF(('Indicator Data'!AY18/'Indicator Data'!CA18)&gt;1,1,IF('Indicator Data'!AY18&gt;'Indicator Data'!AY18,1,'Indicator Data'!AY18/'Indicator Data'!CA18)))</f>
        <v>0.34554257216451195</v>
      </c>
      <c r="AA15" s="200">
        <f t="shared" si="13"/>
        <v>3.8</v>
      </c>
      <c r="AB15" s="74">
        <f t="shared" si="0"/>
        <v>2</v>
      </c>
      <c r="AC15" s="73">
        <f>IF('Indicator Data'!AS18="No data","x",ROUND(IF('Indicator Data'!AS18&gt;AC$195,10,IF('Indicator Data'!AS18&lt;AC$194,0,10-(AC$195-'Indicator Data'!AS18)/(AC$195-AC$194)*10)),1))</f>
        <v>2.5</v>
      </c>
      <c r="AD15" s="73">
        <f>IF('Indicator Data'!AT18="No data","x",ROUND(IF('Indicator Data'!AT18&gt;AD$195,10,IF('Indicator Data'!AT18&lt;AD$194,0,10-(AD$195-'Indicator Data'!AT18)/(AD$195-AD$194)*10)),1))</f>
        <v>7.2</v>
      </c>
      <c r="AE15" s="74">
        <f t="shared" si="14"/>
        <v>4.9000000000000004</v>
      </c>
      <c r="AF15" s="87">
        <f>('Indicator Data'!BD18+'Indicator Data'!BC18*0.5+'Indicator Data'!BB18*0.25)/1000</f>
        <v>7901.8142500000004</v>
      </c>
      <c r="AG15" s="79">
        <f>AF15*1000/'Indicator Data'!CA18</f>
        <v>4.846365973888881E-2</v>
      </c>
      <c r="AH15" s="74">
        <f t="shared" si="15"/>
        <v>4.8</v>
      </c>
      <c r="AI15" s="73">
        <f>IF('Indicator Data'!BH18="No data","x",ROUND(IF('Indicator Data'!BH18&lt;$AI$194,10,IF('Indicator Data'!BH18&gt;$AI$195,0,($AI$195-'Indicator Data'!BH18)/($AI$195-$AI$194)*10)),1))</f>
        <v>5.3</v>
      </c>
      <c r="AJ15" s="73">
        <f>IF('Indicator Data'!BI18="No data","x",ROUND(IF('Indicator Data'!BI18&gt;$AJ$195,10,IF('Indicator Data'!BI18&lt;$AJ$194,0,10-($AJ$195-'Indicator Data'!BI18)/($AJ$195-$AJ$194)*10)),1))</f>
        <v>3.2</v>
      </c>
      <c r="AK15" s="74">
        <f t="shared" si="1"/>
        <v>4.3</v>
      </c>
      <c r="AL15" s="80">
        <f t="shared" si="2"/>
        <v>4.0999999999999996</v>
      </c>
      <c r="AM15" s="81">
        <f t="shared" si="3"/>
        <v>6.2</v>
      </c>
    </row>
    <row r="16" spans="1:39" s="4" customFormat="1" x14ac:dyDescent="0.25">
      <c r="A16" s="121" t="str">
        <f>'Indicator Data'!A19</f>
        <v>Barbados</v>
      </c>
      <c r="B16" s="59" t="str">
        <f>'Indicator Data'!B19</f>
        <v>BRB</v>
      </c>
      <c r="C16" s="73">
        <f>ROUND(IF('Indicator Data'!AL19="No data",IF((0.1022*LN('Indicator Data'!BZ19)-0.1711)&gt;C$195,0,IF((0.1022*LN('Indicator Data'!BZ19)-0.1711)&lt;C$194,10,(C$195-(0.1022*LN('Indicator Data'!BZ19)-0.1711))/(C$195-C$194)*10)),IF('Indicator Data'!AL19&gt;C$195,0,IF('Indicator Data'!AL19&lt;C$194,10,(C$195-'Indicator Data'!AL19)/(C$195-C$194)*10))),1)</f>
        <v>2</v>
      </c>
      <c r="D16" s="73">
        <f>IF('Indicator Data'!AM19="No data","x",ROUND((IF(LOG('Indicator Data'!AM19*1000)&gt;D$195,10,IF(LOG('Indicator Data'!AM19*1000)&lt;D$194,0,10-(D$195-LOG('Indicator Data'!AM19*1000))/(D$195-D$194)*10))),1))</f>
        <v>2.2999999999999998</v>
      </c>
      <c r="E16" s="74">
        <f t="shared" si="4"/>
        <v>2.2000000000000002</v>
      </c>
      <c r="F16" s="73">
        <f>IF('Indicator Data'!AZ19="No data","x",ROUND(IF('Indicator Data'!AZ19&gt;F$195,10,IF('Indicator Data'!AZ19&lt;F$194,0,10-(F$195-'Indicator Data'!AZ19)/(F$195-F$194)*10)),1))</f>
        <v>3.8</v>
      </c>
      <c r="G16" s="73" t="str">
        <f>IF('Indicator Data'!BA19="No data","x",ROUND(IF('Indicator Data'!BA19&gt;G$195,10,IF('Indicator Data'!BA19&lt;G$194,0,10-(G$195-'Indicator Data'!BA19)/(G$195-G$194)*10)),1))</f>
        <v>x</v>
      </c>
      <c r="H16" s="74">
        <f t="shared" si="5"/>
        <v>3.8</v>
      </c>
      <c r="I16" s="75">
        <f>SUM(IF('Indicator Data'!AN19=0,0,'Indicator Data'!AN19),SUM('Indicator Data'!AO19:AP19))</f>
        <v>2.1755429999999998</v>
      </c>
      <c r="J16" s="75">
        <f>I16/'Indicator Data'!CA19*1000000</f>
        <v>7.5797345838806214</v>
      </c>
      <c r="K16" s="73">
        <f t="shared" si="6"/>
        <v>0.2</v>
      </c>
      <c r="L16" s="73" t="str">
        <f>IF('Indicator Data'!AQ19="No data","x",ROUND(IF('Indicator Data'!AQ19&gt;L$195,10,IF('Indicator Data'!AQ19&lt;L$194,0,10-(L$195-'Indicator Data'!AQ19)/(L$195-L$194)*10)),1))</f>
        <v>x</v>
      </c>
      <c r="M16" s="73">
        <f>IF('Indicator Data'!AR19="No data","x",IF('Indicator Data'!AR19=0,0,ROUND(IF('Indicator Data'!AR19&gt;M$195,10,IF('Indicator Data'!AR19&lt;M$194,0,10-(M$195-'Indicator Data'!AR19)/(M$195-M$194)*10)),1)))</f>
        <v>0.8</v>
      </c>
      <c r="N16" s="74">
        <f t="shared" si="7"/>
        <v>0.5</v>
      </c>
      <c r="O16" s="76">
        <f t="shared" si="8"/>
        <v>2.2000000000000002</v>
      </c>
      <c r="P16" s="87">
        <f>IF(AND('Indicator Data'!BE19="No data",'Indicator Data'!BF19="No data"),0,SUM('Indicator Data'!BE19:BG19)/1000)</f>
        <v>6.0000000000000001E-3</v>
      </c>
      <c r="Q16" s="73">
        <f t="shared" si="9"/>
        <v>0</v>
      </c>
      <c r="R16" s="77">
        <f>P16*1000/'Indicator Data'!CA19</f>
        <v>2.0904393755160772E-5</v>
      </c>
      <c r="S16" s="73">
        <f t="shared" si="10"/>
        <v>0</v>
      </c>
      <c r="T16" s="78">
        <f t="shared" si="11"/>
        <v>0</v>
      </c>
      <c r="U16" s="73">
        <f>IF('Indicator Data'!AV19="No data","x",ROUND(IF('Indicator Data'!AV19&gt;U$195,10,IF('Indicator Data'!AV19&lt;U$194,0,10-(U$195-'Indicator Data'!AV19)/(U$195-U$194)*10)),1))</f>
        <v>2.6</v>
      </c>
      <c r="V16" s="73">
        <f>IF('Indicator Data'!AW19="No data","x",IF('Indicator Data'!AW19=0,0,ROUND(IF('Indicator Data'!AW19&gt;V$195,10,IF('Indicator Data'!AW19&lt;V$194,0,10-(V$195-'Indicator Data'!AW19)/(V$195-V$194)*10)),1)))</f>
        <v>3.8</v>
      </c>
      <c r="W16" s="73">
        <f t="shared" si="12"/>
        <v>3.2</v>
      </c>
      <c r="X16" s="73">
        <f>IF('Indicator Data'!AU19="No data","x",ROUND(IF('Indicator Data'!AU19&gt;X$195,10,IF('Indicator Data'!AU19&lt;X$194,0,10-(X$195-'Indicator Data'!AU19)/(X$195-X$194)*10)),1))</f>
        <v>0</v>
      </c>
      <c r="Y16" s="200" t="str">
        <f>IF('Indicator Data'!AX19="No data","x",ROUND(IF('Indicator Data'!AX19&gt;Y$195,10,IF('Indicator Data'!AX19&lt;Y$194,0,10-(Y$195-'Indicator Data'!AX19)/(Y$195-Y$194)*10)),1))</f>
        <v>x</v>
      </c>
      <c r="Z16" s="77">
        <f>IF('Indicator Data'!AY19="No data","x",IF(('Indicator Data'!AY19/'Indicator Data'!CA19)&gt;1,1,IF('Indicator Data'!AY19&gt;'Indicator Data'!AY19,1,'Indicator Data'!AY19/'Indicator Data'!CA19)))</f>
        <v>1.3866581190923313E-3</v>
      </c>
      <c r="AA16" s="200">
        <f t="shared" si="13"/>
        <v>0</v>
      </c>
      <c r="AB16" s="74">
        <f t="shared" si="0"/>
        <v>1.1000000000000001</v>
      </c>
      <c r="AC16" s="73">
        <f>IF('Indicator Data'!AS19="No data","x",ROUND(IF('Indicator Data'!AS19&gt;AC$195,10,IF('Indicator Data'!AS19&lt;AC$194,0,10-(AC$195-'Indicator Data'!AS19)/(AC$195-AC$194)*10)),1))</f>
        <v>1</v>
      </c>
      <c r="AD16" s="73">
        <f>IF('Indicator Data'!AT19="No data","x",ROUND(IF('Indicator Data'!AT19&gt;AD$195,10,IF('Indicator Data'!AT19&lt;AD$194,0,10-(AD$195-'Indicator Data'!AT19)/(AD$195-AD$194)*10)),1))</f>
        <v>0.8</v>
      </c>
      <c r="AE16" s="74">
        <f t="shared" si="14"/>
        <v>0.9</v>
      </c>
      <c r="AF16" s="87">
        <f>('Indicator Data'!BD19+'Indicator Data'!BC19*0.5+'Indicator Data'!BB19*0.25)/1000</f>
        <v>0</v>
      </c>
      <c r="AG16" s="79">
        <f>AF16*1000/'Indicator Data'!CA19</f>
        <v>0</v>
      </c>
      <c r="AH16" s="74">
        <f t="shared" si="15"/>
        <v>0</v>
      </c>
      <c r="AI16" s="73">
        <f>IF('Indicator Data'!BH19="No data","x",ROUND(IF('Indicator Data'!BH19&lt;$AI$194,10,IF('Indicator Data'!BH19&gt;$AI$195,0,($AI$195-'Indicator Data'!BH19)/($AI$195-$AI$194)*10)),1))</f>
        <v>4</v>
      </c>
      <c r="AJ16" s="73">
        <f>IF('Indicator Data'!BI19="No data","x",ROUND(IF('Indicator Data'!BI19&gt;$AJ$195,10,IF('Indicator Data'!BI19&lt;$AJ$194,0,10-($AJ$195-'Indicator Data'!BI19)/($AJ$195-$AJ$194)*10)),1))</f>
        <v>0</v>
      </c>
      <c r="AK16" s="74">
        <f t="shared" si="1"/>
        <v>2</v>
      </c>
      <c r="AL16" s="80">
        <f t="shared" si="2"/>
        <v>1</v>
      </c>
      <c r="AM16" s="81">
        <f t="shared" si="3"/>
        <v>0.5</v>
      </c>
    </row>
    <row r="17" spans="1:39" s="4" customFormat="1" x14ac:dyDescent="0.25">
      <c r="A17" s="121" t="str">
        <f>'Indicator Data'!A20</f>
        <v>Belarus</v>
      </c>
      <c r="B17" s="59" t="str">
        <f>'Indicator Data'!B20</f>
        <v>BLR</v>
      </c>
      <c r="C17" s="73">
        <f>ROUND(IF('Indicator Data'!AL20="No data",IF((0.1022*LN('Indicator Data'!BZ20)-0.1711)&gt;C$195,0,IF((0.1022*LN('Indicator Data'!BZ20)-0.1711)&lt;C$194,10,(C$195-(0.1022*LN('Indicator Data'!BZ20)-0.1711))/(C$195-C$194)*10)),IF('Indicator Data'!AL20&gt;C$195,0,IF('Indicator Data'!AL20&lt;C$194,10,(C$195-'Indicator Data'!AL20)/(C$195-C$194)*10))),1)</f>
        <v>1.8</v>
      </c>
      <c r="D17" s="73" t="str">
        <f>IF('Indicator Data'!AM20="No data","x",ROUND((IF(LOG('Indicator Data'!AM20*1000)&gt;D$195,10,IF(LOG('Indicator Data'!AM20*1000)&lt;D$194,0,10-(D$195-LOG('Indicator Data'!AM20*1000))/(D$195-D$194)*10))),1))</f>
        <v>x</v>
      </c>
      <c r="E17" s="74">
        <f t="shared" si="4"/>
        <v>1.8</v>
      </c>
      <c r="F17" s="73">
        <f>IF('Indicator Data'!AZ20="No data","x",ROUND(IF('Indicator Data'!AZ20&gt;F$195,10,IF('Indicator Data'!AZ20&lt;F$194,0,10-(F$195-'Indicator Data'!AZ20)/(F$195-F$194)*10)),1))</f>
        <v>1.7</v>
      </c>
      <c r="G17" s="73">
        <f>IF('Indicator Data'!BA20="No data","x",ROUND(IF('Indicator Data'!BA20&gt;G$195,10,IF('Indicator Data'!BA20&lt;G$194,0,10-(G$195-'Indicator Data'!BA20)/(G$195-G$194)*10)),1))</f>
        <v>0.1</v>
      </c>
      <c r="H17" s="74">
        <f t="shared" si="5"/>
        <v>0.9</v>
      </c>
      <c r="I17" s="75">
        <f>SUM(IF('Indicator Data'!AN20=0,0,'Indicator Data'!AN20),SUM('Indicator Data'!AO20:AP20))</f>
        <v>119.935079</v>
      </c>
      <c r="J17" s="75">
        <f>I17/'Indicator Data'!CA20*1000000</f>
        <v>12.688308239730212</v>
      </c>
      <c r="K17" s="73">
        <f t="shared" si="6"/>
        <v>0.3</v>
      </c>
      <c r="L17" s="73">
        <f>IF('Indicator Data'!AQ20="No data","x",ROUND(IF('Indicator Data'!AQ20&gt;L$195,10,IF('Indicator Data'!AQ20&lt;L$194,0,10-(L$195-'Indicator Data'!AQ20)/(L$195-L$194)*10)),1))</f>
        <v>0</v>
      </c>
      <c r="M17" s="73">
        <f>IF('Indicator Data'!AR20="No data","x",IF('Indicator Data'!AR20=0,0,ROUND(IF('Indicator Data'!AR20&gt;M$195,10,IF('Indicator Data'!AR20&lt;M$194,0,10-(M$195-'Indicator Data'!AR20)/(M$195-M$194)*10)),1)))</f>
        <v>0.7</v>
      </c>
      <c r="N17" s="74">
        <f t="shared" si="7"/>
        <v>0.3</v>
      </c>
      <c r="O17" s="76">
        <f t="shared" si="8"/>
        <v>1.2</v>
      </c>
      <c r="P17" s="87">
        <f>IF(AND('Indicator Data'!BE20="No data",'Indicator Data'!BF20="No data"),0,SUM('Indicator Data'!BE20:BG20)/1000)</f>
        <v>2.4279999999999999</v>
      </c>
      <c r="Q17" s="73">
        <f t="shared" si="9"/>
        <v>1.3</v>
      </c>
      <c r="R17" s="77">
        <f>P17*1000/'Indicator Data'!CA20</f>
        <v>2.5686573655456506E-4</v>
      </c>
      <c r="S17" s="73">
        <f t="shared" si="10"/>
        <v>2.2999999999999998</v>
      </c>
      <c r="T17" s="78">
        <f t="shared" si="11"/>
        <v>1.8</v>
      </c>
      <c r="U17" s="73">
        <f>IF('Indicator Data'!AV20="No data","x",ROUND(IF('Indicator Data'!AV20&gt;U$195,10,IF('Indicator Data'!AV20&lt;U$194,0,10-(U$195-'Indicator Data'!AV20)/(U$195-U$194)*10)),1))</f>
        <v>0.8</v>
      </c>
      <c r="V17" s="73">
        <f>IF('Indicator Data'!AW20="No data","x",IF('Indicator Data'!AW20=0,0,ROUND(IF('Indicator Data'!AW20&gt;V$195,10,IF('Indicator Data'!AW20&lt;V$194,0,10-(V$195-'Indicator Data'!AW20)/(V$195-V$194)*10)),1)))</f>
        <v>1.6</v>
      </c>
      <c r="W17" s="73">
        <f t="shared" si="12"/>
        <v>1.2000000000000002</v>
      </c>
      <c r="X17" s="73">
        <f>IF('Indicator Data'!AU20="No data","x",ROUND(IF('Indicator Data'!AU20&gt;X$195,10,IF('Indicator Data'!AU20&lt;X$194,0,10-(X$195-'Indicator Data'!AU20)/(X$195-X$194)*10)),1))</f>
        <v>0.7</v>
      </c>
      <c r="Y17" s="200" t="str">
        <f>IF('Indicator Data'!AX20="No data","x",ROUND(IF('Indicator Data'!AX20&gt;Y$195,10,IF('Indicator Data'!AX20&lt;Y$194,0,10-(Y$195-'Indicator Data'!AX20)/(Y$195-Y$194)*10)),1))</f>
        <v>x</v>
      </c>
      <c r="Z17" s="77">
        <f>IF('Indicator Data'!AY20="No data","x",IF(('Indicator Data'!AY20/'Indicator Data'!CA20)&gt;1,1,IF('Indicator Data'!AY20&gt;'Indicator Data'!AY20,1,'Indicator Data'!AY20/'Indicator Data'!CA20)))</f>
        <v>0</v>
      </c>
      <c r="AA17" s="200">
        <f t="shared" si="13"/>
        <v>0</v>
      </c>
      <c r="AB17" s="74">
        <f t="shared" si="0"/>
        <v>0.6</v>
      </c>
      <c r="AC17" s="73">
        <f>IF('Indicator Data'!AS20="No data","x",ROUND(IF('Indicator Data'!AS20&gt;AC$195,10,IF('Indicator Data'!AS20&lt;AC$194,0,10-(AC$195-'Indicator Data'!AS20)/(AC$195-AC$194)*10)),1))</f>
        <v>0.3</v>
      </c>
      <c r="AD17" s="73" t="str">
        <f>IF('Indicator Data'!AT20="No data","x",ROUND(IF('Indicator Data'!AT20&gt;AD$195,10,IF('Indicator Data'!AT20&lt;AD$194,0,10-(AD$195-'Indicator Data'!AT20)/(AD$195-AD$194)*10)),1))</f>
        <v>x</v>
      </c>
      <c r="AE17" s="74">
        <f t="shared" si="14"/>
        <v>0.3</v>
      </c>
      <c r="AF17" s="87">
        <f>('Indicator Data'!BD20+'Indicator Data'!BC20*0.5+'Indicator Data'!BB20*0.25)/1000</f>
        <v>37.634749999999997</v>
      </c>
      <c r="AG17" s="79">
        <f>AF17*1000/'Indicator Data'!CA20</f>
        <v>3.9814982614484835E-3</v>
      </c>
      <c r="AH17" s="74">
        <f t="shared" si="15"/>
        <v>0.4</v>
      </c>
      <c r="AI17" s="73">
        <f>IF('Indicator Data'!BH20="No data","x",ROUND(IF('Indicator Data'!BH20&lt;$AI$194,10,IF('Indicator Data'!BH20&gt;$AI$195,0,($AI$195-'Indicator Data'!BH20)/($AI$195-$AI$194)*10)),1))</f>
        <v>2.2999999999999998</v>
      </c>
      <c r="AJ17" s="73">
        <f>IF('Indicator Data'!BI20="No data","x",ROUND(IF('Indicator Data'!BI20&gt;$AJ$195,10,IF('Indicator Data'!BI20&lt;$AJ$194,0,10-($AJ$195-'Indicator Data'!BI20)/($AJ$195-$AJ$194)*10)),1))</f>
        <v>0</v>
      </c>
      <c r="AK17" s="74">
        <f t="shared" si="1"/>
        <v>1.2</v>
      </c>
      <c r="AL17" s="80">
        <f t="shared" si="2"/>
        <v>0.6</v>
      </c>
      <c r="AM17" s="81">
        <f t="shared" si="3"/>
        <v>1.2</v>
      </c>
    </row>
    <row r="18" spans="1:39" s="4" customFormat="1" x14ac:dyDescent="0.25">
      <c r="A18" s="121" t="str">
        <f>'Indicator Data'!A21</f>
        <v>Belgium</v>
      </c>
      <c r="B18" s="59" t="str">
        <f>'Indicator Data'!B21</f>
        <v>BEL</v>
      </c>
      <c r="C18" s="73">
        <f>ROUND(IF('Indicator Data'!AL21="No data",IF((0.1022*LN('Indicator Data'!BZ21)-0.1711)&gt;C$195,0,IF((0.1022*LN('Indicator Data'!BZ21)-0.1711)&lt;C$194,10,(C$195-(0.1022*LN('Indicator Data'!BZ21)-0.1711))/(C$195-C$194)*10)),IF('Indicator Data'!AL21&gt;C$195,0,IF('Indicator Data'!AL21&lt;C$194,10,(C$195-'Indicator Data'!AL21)/(C$195-C$194)*10))),1)</f>
        <v>0</v>
      </c>
      <c r="D18" s="73" t="str">
        <f>IF('Indicator Data'!AM21="No data","x",ROUND((IF(LOG('Indicator Data'!AM21*1000)&gt;D$195,10,IF(LOG('Indicator Data'!AM21*1000)&lt;D$194,0,10-(D$195-LOG('Indicator Data'!AM21*1000))/(D$195-D$194)*10))),1))</f>
        <v>x</v>
      </c>
      <c r="E18" s="74">
        <f t="shared" si="4"/>
        <v>0</v>
      </c>
      <c r="F18" s="73">
        <f>IF('Indicator Data'!AZ21="No data","x",ROUND(IF('Indicator Data'!AZ21&gt;F$195,10,IF('Indicator Data'!AZ21&lt;F$194,0,10-(F$195-'Indicator Data'!AZ21)/(F$195-F$194)*10)),1))</f>
        <v>0.6</v>
      </c>
      <c r="G18" s="73">
        <f>IF('Indicator Data'!BA21="No data","x",ROUND(IF('Indicator Data'!BA21&gt;G$195,10,IF('Indicator Data'!BA21&lt;G$194,0,10-(G$195-'Indicator Data'!BA21)/(G$195-G$194)*10)),1))</f>
        <v>0.7</v>
      </c>
      <c r="H18" s="74">
        <f t="shared" si="5"/>
        <v>0.7</v>
      </c>
      <c r="I18" s="75">
        <f>SUM(IF('Indicator Data'!AN21=0,0,'Indicator Data'!AN21),SUM('Indicator Data'!AO21:AP21))</f>
        <v>-0.41379899999999997</v>
      </c>
      <c r="J18" s="75">
        <f>I18/'Indicator Data'!CA21*1000000</f>
        <v>-3.5859893376788209E-2</v>
      </c>
      <c r="K18" s="73">
        <f t="shared" si="6"/>
        <v>0</v>
      </c>
      <c r="L18" s="73" t="str">
        <f>IF('Indicator Data'!AQ21="No data","x",ROUND(IF('Indicator Data'!AQ21&gt;L$195,10,IF('Indicator Data'!AQ21&lt;L$194,0,10-(L$195-'Indicator Data'!AQ21)/(L$195-L$194)*10)),1))</f>
        <v>x</v>
      </c>
      <c r="M18" s="73">
        <f>IF('Indicator Data'!AR21="No data","x",IF('Indicator Data'!AR21=0,0,ROUND(IF('Indicator Data'!AR21&gt;M$195,10,IF('Indicator Data'!AR21&lt;M$194,0,10-(M$195-'Indicator Data'!AR21)/(M$195-M$194)*10)),1)))</f>
        <v>0.7</v>
      </c>
      <c r="N18" s="74">
        <f t="shared" si="7"/>
        <v>0.4</v>
      </c>
      <c r="O18" s="76">
        <f t="shared" si="8"/>
        <v>0.3</v>
      </c>
      <c r="P18" s="87">
        <f>IF(AND('Indicator Data'!BE21="No data",'Indicator Data'!BF21="No data"),0,SUM('Indicator Data'!BE21:BG21)/1000)</f>
        <v>61.718000000000004</v>
      </c>
      <c r="Q18" s="73">
        <f t="shared" si="9"/>
        <v>6</v>
      </c>
      <c r="R18" s="77">
        <f>P18*1000/'Indicator Data'!CA21</f>
        <v>5.3484926242659235E-3</v>
      </c>
      <c r="S18" s="73">
        <f t="shared" si="10"/>
        <v>4.8</v>
      </c>
      <c r="T18" s="78">
        <f t="shared" si="11"/>
        <v>5.4</v>
      </c>
      <c r="U18" s="73" t="str">
        <f>IF('Indicator Data'!AV21="No data","x",ROUND(IF('Indicator Data'!AV21&gt;U$195,10,IF('Indicator Data'!AV21&lt;U$194,0,10-(U$195-'Indicator Data'!AV21)/(U$195-U$194)*10)),1))</f>
        <v>x</v>
      </c>
      <c r="V18" s="73" t="str">
        <f>IF('Indicator Data'!AW21="No data","x",IF('Indicator Data'!AW21=0,0,ROUND(IF('Indicator Data'!AW21&gt;V$195,10,IF('Indicator Data'!AW21&lt;V$194,0,10-(V$195-'Indicator Data'!AW21)/(V$195-V$194)*10)),1)))</f>
        <v>x</v>
      </c>
      <c r="W18" s="73" t="str">
        <f t="shared" si="12"/>
        <v>x</v>
      </c>
      <c r="X18" s="73">
        <f>IF('Indicator Data'!AU21="No data","x",ROUND(IF('Indicator Data'!AU21&gt;X$195,10,IF('Indicator Data'!AU21&lt;X$194,0,10-(X$195-'Indicator Data'!AU21)/(X$195-X$194)*10)),1))</f>
        <v>0.2</v>
      </c>
      <c r="Y18" s="200" t="str">
        <f>IF('Indicator Data'!AX21="No data","x",ROUND(IF('Indicator Data'!AX21&gt;Y$195,10,IF('Indicator Data'!AX21&lt;Y$194,0,10-(Y$195-'Indicator Data'!AX21)/(Y$195-Y$194)*10)),1))</f>
        <v>x</v>
      </c>
      <c r="Z18" s="77">
        <f>IF('Indicator Data'!AY21="No data","x",IF(('Indicator Data'!AY21/'Indicator Data'!CA21)&gt;1,1,IF('Indicator Data'!AY21&gt;'Indicator Data'!AY21,1,'Indicator Data'!AY21/'Indicator Data'!CA21)))</f>
        <v>1.0399220890370894E-6</v>
      </c>
      <c r="AA18" s="200">
        <f t="shared" si="13"/>
        <v>0</v>
      </c>
      <c r="AB18" s="74">
        <f t="shared" si="0"/>
        <v>0.1</v>
      </c>
      <c r="AC18" s="73">
        <f>IF('Indicator Data'!AS21="No data","x",ROUND(IF('Indicator Data'!AS21&gt;AC$195,10,IF('Indicator Data'!AS21&lt;AC$194,0,10-(AC$195-'Indicator Data'!AS21)/(AC$195-AC$194)*10)),1))</f>
        <v>0.3</v>
      </c>
      <c r="AD18" s="73" t="str">
        <f>IF('Indicator Data'!AT21="No data","x",ROUND(IF('Indicator Data'!AT21&gt;AD$195,10,IF('Indicator Data'!AT21&lt;AD$194,0,10-(AD$195-'Indicator Data'!AT21)/(AD$195-AD$194)*10)),1))</f>
        <v>x</v>
      </c>
      <c r="AE18" s="74">
        <f t="shared" si="14"/>
        <v>0.3</v>
      </c>
      <c r="AF18" s="87">
        <f>('Indicator Data'!BD21+'Indicator Data'!BC21*0.5+'Indicator Data'!BB21*0.25)/1000</f>
        <v>0</v>
      </c>
      <c r="AG18" s="79">
        <f>AF18*1000/'Indicator Data'!CA21</f>
        <v>0</v>
      </c>
      <c r="AH18" s="74">
        <f t="shared" si="15"/>
        <v>0</v>
      </c>
      <c r="AI18" s="73">
        <f>IF('Indicator Data'!BH21="No data","x",ROUND(IF('Indicator Data'!BH21&lt;$AI$194,10,IF('Indicator Data'!BH21&gt;$AI$195,0,($AI$195-'Indicator Data'!BH21)/($AI$195-$AI$194)*10)),1))</f>
        <v>0.4</v>
      </c>
      <c r="AJ18" s="73">
        <f>IF('Indicator Data'!BI21="No data","x",ROUND(IF('Indicator Data'!BI21&gt;$AJ$195,10,IF('Indicator Data'!BI21&lt;$AJ$194,0,10-($AJ$195-'Indicator Data'!BI21)/($AJ$195-$AJ$194)*10)),1))</f>
        <v>0</v>
      </c>
      <c r="AK18" s="74">
        <f t="shared" si="1"/>
        <v>0.2</v>
      </c>
      <c r="AL18" s="80">
        <f t="shared" si="2"/>
        <v>0.2</v>
      </c>
      <c r="AM18" s="81">
        <f t="shared" si="3"/>
        <v>3.2</v>
      </c>
    </row>
    <row r="19" spans="1:39" s="4" customFormat="1" x14ac:dyDescent="0.25">
      <c r="A19" s="121" t="str">
        <f>'Indicator Data'!A22</f>
        <v>Belize</v>
      </c>
      <c r="B19" s="59" t="str">
        <f>'Indicator Data'!B22</f>
        <v>BLZ</v>
      </c>
      <c r="C19" s="73">
        <f>ROUND(IF('Indicator Data'!AL22="No data",IF((0.1022*LN('Indicator Data'!BZ22)-0.1711)&gt;C$195,0,IF((0.1022*LN('Indicator Data'!BZ22)-0.1711)&lt;C$194,10,(C$195-(0.1022*LN('Indicator Data'!BZ22)-0.1711))/(C$195-C$194)*10)),IF('Indicator Data'!AL22&gt;C$195,0,IF('Indicator Data'!AL22&lt;C$194,10,(C$195-'Indicator Data'!AL22)/(C$195-C$194)*10))),1)</f>
        <v>3.8</v>
      </c>
      <c r="D19" s="73">
        <f>IF('Indicator Data'!AM22="No data","x",ROUND((IF(LOG('Indicator Data'!AM22*1000)&gt;D$195,10,IF(LOG('Indicator Data'!AM22*1000)&lt;D$194,0,10-(D$195-LOG('Indicator Data'!AM22*1000))/(D$195-D$194)*10))),1))</f>
        <v>4.5999999999999996</v>
      </c>
      <c r="E19" s="74">
        <f t="shared" si="4"/>
        <v>4.2</v>
      </c>
      <c r="F19" s="73">
        <f>IF('Indicator Data'!AZ22="No data","x",ROUND(IF('Indicator Data'!AZ22&gt;F$195,10,IF('Indicator Data'!AZ22&lt;F$194,0,10-(F$195-'Indicator Data'!AZ22)/(F$195-F$194)*10)),1))</f>
        <v>5.0999999999999996</v>
      </c>
      <c r="G19" s="73" t="str">
        <f>IF('Indicator Data'!BA22="No data","x",ROUND(IF('Indicator Data'!BA22&gt;G$195,10,IF('Indicator Data'!BA22&lt;G$194,0,10-(G$195-'Indicator Data'!BA22)/(G$195-G$194)*10)),1))</f>
        <v>x</v>
      </c>
      <c r="H19" s="74">
        <f t="shared" si="5"/>
        <v>5.0999999999999996</v>
      </c>
      <c r="I19" s="75">
        <f>SUM(IF('Indicator Data'!AN22=0,0,'Indicator Data'!AN22),SUM('Indicator Data'!AO22:AP22))</f>
        <v>10.97</v>
      </c>
      <c r="J19" s="75">
        <f>I19/'Indicator Data'!CA22*1000000</f>
        <v>28.102912506948876</v>
      </c>
      <c r="K19" s="73">
        <f t="shared" si="6"/>
        <v>0.6</v>
      </c>
      <c r="L19" s="73">
        <f>IF('Indicator Data'!AQ22="No data","x",ROUND(IF('Indicator Data'!AQ22&gt;L$195,10,IF('Indicator Data'!AQ22&lt;L$194,0,10-(L$195-'Indicator Data'!AQ22)/(L$195-L$194)*10)),1))</f>
        <v>1.3</v>
      </c>
      <c r="M19" s="73">
        <f>IF('Indicator Data'!AR22="No data","x",IF('Indicator Data'!AR22=0,0,ROUND(IF('Indicator Data'!AR22&gt;M$195,10,IF('Indicator Data'!AR22&lt;M$194,0,10-(M$195-'Indicator Data'!AR22)/(M$195-M$194)*10)),1)))</f>
        <v>1.6</v>
      </c>
      <c r="N19" s="74">
        <f t="shared" si="7"/>
        <v>1.2</v>
      </c>
      <c r="O19" s="76">
        <f t="shared" si="8"/>
        <v>3.7</v>
      </c>
      <c r="P19" s="87">
        <f>IF(AND('Indicator Data'!BE22="No data",'Indicator Data'!BF22="No data"),0,SUM('Indicator Data'!BE22:BG22)/1000)</f>
        <v>3.3420000000000001</v>
      </c>
      <c r="Q19" s="73">
        <f t="shared" si="9"/>
        <v>1.7</v>
      </c>
      <c r="R19" s="77">
        <f>P19*1000/'Indicator Data'!CA22</f>
        <v>8.5615253963740329E-3</v>
      </c>
      <c r="S19" s="73">
        <f t="shared" si="10"/>
        <v>5.4</v>
      </c>
      <c r="T19" s="78">
        <f t="shared" si="11"/>
        <v>3.6</v>
      </c>
      <c r="U19" s="73">
        <f>IF('Indicator Data'!AV22="No data","x",ROUND(IF('Indicator Data'!AV22&gt;U$195,10,IF('Indicator Data'!AV22&lt;U$194,0,10-(U$195-'Indicator Data'!AV22)/(U$195-U$194)*10)),1))</f>
        <v>3.6</v>
      </c>
      <c r="V19" s="73">
        <f>IF('Indicator Data'!AW22="No data","x",IF('Indicator Data'!AW22=0,0,ROUND(IF('Indicator Data'!AW22&gt;V$195,10,IF('Indicator Data'!AW22&lt;V$194,0,10-(V$195-'Indicator Data'!AW22)/(V$195-V$194)*10)),1)))</f>
        <v>5.2</v>
      </c>
      <c r="W19" s="73">
        <f t="shared" si="12"/>
        <v>4.4000000000000004</v>
      </c>
      <c r="X19" s="73">
        <f>IF('Indicator Data'!AU22="No data","x",ROUND(IF('Indicator Data'!AU22&gt;X$195,10,IF('Indicator Data'!AU22&lt;X$194,0,10-(X$195-'Indicator Data'!AU22)/(X$195-X$194)*10)),1))</f>
        <v>0.7</v>
      </c>
      <c r="Y19" s="200">
        <f>IF('Indicator Data'!AX22="No data","x",ROUND(IF('Indicator Data'!AX22&gt;Y$195,10,IF('Indicator Data'!AX22&lt;Y$194,0,10-(Y$195-'Indicator Data'!AX22)/(Y$195-Y$194)*10)),1))</f>
        <v>0</v>
      </c>
      <c r="Z19" s="77">
        <f>IF('Indicator Data'!AY22="No data","x",IF(('Indicator Data'!AY22/'Indicator Data'!CA22)&gt;1,1,IF('Indicator Data'!AY22&gt;'Indicator Data'!AY22,1,'Indicator Data'!AY22/'Indicator Data'!CA22)))</f>
        <v>1.7684084324108302E-2</v>
      </c>
      <c r="AA19" s="200">
        <f t="shared" si="13"/>
        <v>0.2</v>
      </c>
      <c r="AB19" s="74">
        <f t="shared" si="0"/>
        <v>1.3</v>
      </c>
      <c r="AC19" s="73">
        <f>IF('Indicator Data'!AS22="No data","x",ROUND(IF('Indicator Data'!AS22&gt;AC$195,10,IF('Indicator Data'!AS22&lt;AC$194,0,10-(AC$195-'Indicator Data'!AS22)/(AC$195-AC$194)*10)),1))</f>
        <v>1.1000000000000001</v>
      </c>
      <c r="AD19" s="73">
        <f>IF('Indicator Data'!AT22="No data","x",ROUND(IF('Indicator Data'!AT22&gt;AD$195,10,IF('Indicator Data'!AT22&lt;AD$194,0,10-(AD$195-'Indicator Data'!AT22)/(AD$195-AD$194)*10)),1))</f>
        <v>1.4</v>
      </c>
      <c r="AE19" s="74">
        <f t="shared" si="14"/>
        <v>1.3</v>
      </c>
      <c r="AF19" s="87">
        <f>('Indicator Data'!BD22+'Indicator Data'!BC22*0.5+'Indicator Data'!BB22*0.25)/1000</f>
        <v>0</v>
      </c>
      <c r="AG19" s="79">
        <f>AF19*1000/'Indicator Data'!CA22</f>
        <v>0</v>
      </c>
      <c r="AH19" s="74">
        <f t="shared" si="15"/>
        <v>0</v>
      </c>
      <c r="AI19" s="73">
        <f>IF('Indicator Data'!BH22="No data","x",ROUND(IF('Indicator Data'!BH22&lt;$AI$194,10,IF('Indicator Data'!BH22&gt;$AI$195,0,($AI$195-'Indicator Data'!BH22)/($AI$195-$AI$194)*10)),1))</f>
        <v>4</v>
      </c>
      <c r="AJ19" s="73">
        <f>IF('Indicator Data'!BI22="No data","x",ROUND(IF('Indicator Data'!BI22&gt;$AJ$195,10,IF('Indicator Data'!BI22&lt;$AJ$194,0,10-($AJ$195-'Indicator Data'!BI22)/($AJ$195-$AJ$194)*10)),1))</f>
        <v>0.8</v>
      </c>
      <c r="AK19" s="74">
        <f t="shared" si="1"/>
        <v>2.4</v>
      </c>
      <c r="AL19" s="80">
        <f t="shared" si="2"/>
        <v>1.3</v>
      </c>
      <c r="AM19" s="81">
        <f t="shared" si="3"/>
        <v>2.5</v>
      </c>
    </row>
    <row r="20" spans="1:39" s="4" customFormat="1" x14ac:dyDescent="0.25">
      <c r="A20" s="121" t="str">
        <f>'Indicator Data'!A23</f>
        <v>Benin</v>
      </c>
      <c r="B20" s="59" t="str">
        <f>'Indicator Data'!B23</f>
        <v>BEN</v>
      </c>
      <c r="C20" s="73">
        <f>ROUND(IF('Indicator Data'!AL23="No data",IF((0.1022*LN('Indicator Data'!BZ23)-0.1711)&gt;C$195,0,IF((0.1022*LN('Indicator Data'!BZ23)-0.1711)&lt;C$194,10,(C$195-(0.1022*LN('Indicator Data'!BZ23)-0.1711))/(C$195-C$194)*10)),IF('Indicator Data'!AL23&gt;C$195,0,IF('Indicator Data'!AL23&lt;C$194,10,(C$195-'Indicator Data'!AL23)/(C$195-C$194)*10))),1)</f>
        <v>7.7</v>
      </c>
      <c r="D20" s="73">
        <f>IF('Indicator Data'!AM23="No data","x",ROUND((IF(LOG('Indicator Data'!AM23*1000)&gt;D$195,10,IF(LOG('Indicator Data'!AM23*1000)&lt;D$194,0,10-(D$195-LOG('Indicator Data'!AM23*1000))/(D$195-D$194)*10))),1))</f>
        <v>9.4</v>
      </c>
      <c r="E20" s="74">
        <f t="shared" si="4"/>
        <v>8.6999999999999993</v>
      </c>
      <c r="F20" s="73">
        <f>IF('Indicator Data'!AZ23="No data","x",ROUND(IF('Indicator Data'!AZ23&gt;F$195,10,IF('Indicator Data'!AZ23&lt;F$194,0,10-(F$195-'Indicator Data'!AZ23)/(F$195-F$194)*10)),1))</f>
        <v>8.1999999999999993</v>
      </c>
      <c r="G20" s="73">
        <f>IF('Indicator Data'!BA23="No data","x",ROUND(IF('Indicator Data'!BA23&gt;G$195,10,IF('Indicator Data'!BA23&lt;G$194,0,10-(G$195-'Indicator Data'!BA23)/(G$195-G$194)*10)),1))</f>
        <v>5.7</v>
      </c>
      <c r="H20" s="74">
        <f t="shared" si="5"/>
        <v>7</v>
      </c>
      <c r="I20" s="75">
        <f>SUM(IF('Indicator Data'!AN23=0,0,'Indicator Data'!AN23),SUM('Indicator Data'!AO23:AP23))</f>
        <v>549.71831899999995</v>
      </c>
      <c r="J20" s="75">
        <f>I20/'Indicator Data'!CA23*1000000</f>
        <v>46.581754525469591</v>
      </c>
      <c r="K20" s="73">
        <f t="shared" si="6"/>
        <v>0.9</v>
      </c>
      <c r="L20" s="73">
        <f>IF('Indicator Data'!AQ23="No data","x",ROUND(IF('Indicator Data'!AQ23&gt;L$195,10,IF('Indicator Data'!AQ23&lt;L$194,0,10-(L$195-'Indicator Data'!AQ23)/(L$195-L$194)*10)),1))</f>
        <v>4.9000000000000004</v>
      </c>
      <c r="M20" s="73">
        <f>IF('Indicator Data'!AR23="No data","x",IF('Indicator Data'!AR23=0,0,ROUND(IF('Indicator Data'!AR23&gt;M$195,10,IF('Indicator Data'!AR23&lt;M$194,0,10-(M$195-'Indicator Data'!AR23)/(M$195-M$194)*10)),1)))</f>
        <v>1.2</v>
      </c>
      <c r="N20" s="74">
        <f t="shared" si="7"/>
        <v>2.2999999999999998</v>
      </c>
      <c r="O20" s="76">
        <f t="shared" si="8"/>
        <v>6.7</v>
      </c>
      <c r="P20" s="87">
        <f>IF(AND('Indicator Data'!BE23="No data",'Indicator Data'!BF23="No data"),0,SUM('Indicator Data'!BE23:BG23)/1000)</f>
        <v>4.9939999999999998</v>
      </c>
      <c r="Q20" s="73">
        <f t="shared" si="9"/>
        <v>2.2999999999999998</v>
      </c>
      <c r="R20" s="77">
        <f>P20*1000/'Indicator Data'!CA23</f>
        <v>4.231790610932781E-4</v>
      </c>
      <c r="S20" s="73">
        <f t="shared" si="10"/>
        <v>2.6</v>
      </c>
      <c r="T20" s="78">
        <f t="shared" si="11"/>
        <v>2.5</v>
      </c>
      <c r="U20" s="73">
        <f>IF('Indicator Data'!AV23="No data","x",ROUND(IF('Indicator Data'!AV23&gt;U$195,10,IF('Indicator Data'!AV23&lt;U$194,0,10-(U$195-'Indicator Data'!AV23)/(U$195-U$194)*10)),1))</f>
        <v>2</v>
      </c>
      <c r="V20" s="73">
        <f>IF('Indicator Data'!AW23="No data","x",IF('Indicator Data'!AW23=0,0,ROUND(IF('Indicator Data'!AW23&gt;V$195,10,IF('Indicator Data'!AW23&lt;V$194,0,10-(V$195-'Indicator Data'!AW23)/(V$195-V$194)*10)),1)))</f>
        <v>2</v>
      </c>
      <c r="W20" s="73">
        <f t="shared" si="12"/>
        <v>2</v>
      </c>
      <c r="X20" s="73">
        <f>IF('Indicator Data'!AU23="No data","x",ROUND(IF('Indicator Data'!AU23&gt;X$195,10,IF('Indicator Data'!AU23&lt;X$194,0,10-(X$195-'Indicator Data'!AU23)/(X$195-X$194)*10)),1))</f>
        <v>1.1000000000000001</v>
      </c>
      <c r="Y20" s="200">
        <f>IF('Indicator Data'!AX23="No data","x",ROUND(IF('Indicator Data'!AX23&gt;Y$195,10,IF('Indicator Data'!AX23&lt;Y$194,0,10-(Y$195-'Indicator Data'!AX23)/(Y$195-Y$194)*10)),1))</f>
        <v>9.1999999999999993</v>
      </c>
      <c r="Z20" s="77">
        <f>IF('Indicator Data'!AY23="No data","x",IF(('Indicator Data'!AY23/'Indicator Data'!CA23)&gt;1,1,IF('Indicator Data'!AY23&gt;'Indicator Data'!AY23,1,'Indicator Data'!AY23/'Indicator Data'!CA23)))</f>
        <v>0.50075801928133956</v>
      </c>
      <c r="AA20" s="200">
        <f t="shared" si="13"/>
        <v>5.6</v>
      </c>
      <c r="AB20" s="74">
        <f t="shared" si="0"/>
        <v>4.5</v>
      </c>
      <c r="AC20" s="73">
        <f>IF('Indicator Data'!AS23="No data","x",ROUND(IF('Indicator Data'!AS23&gt;AC$195,10,IF('Indicator Data'!AS23&lt;AC$194,0,10-(AC$195-'Indicator Data'!AS23)/(AC$195-AC$194)*10)),1))</f>
        <v>7.6</v>
      </c>
      <c r="AD20" s="73">
        <f>IF('Indicator Data'!AT23="No data","x",ROUND(IF('Indicator Data'!AT23&gt;AD$195,10,IF('Indicator Data'!AT23&lt;AD$194,0,10-(AD$195-'Indicator Data'!AT23)/(AD$195-AD$194)*10)),1))</f>
        <v>4</v>
      </c>
      <c r="AE20" s="74">
        <f t="shared" si="14"/>
        <v>5.8</v>
      </c>
      <c r="AF20" s="87">
        <f>('Indicator Data'!BD23+'Indicator Data'!BC23*0.5+'Indicator Data'!BB23*0.25)/1000</f>
        <v>0</v>
      </c>
      <c r="AG20" s="79">
        <f>AF20*1000/'Indicator Data'!CA23</f>
        <v>0</v>
      </c>
      <c r="AH20" s="74">
        <f t="shared" si="15"/>
        <v>0</v>
      </c>
      <c r="AI20" s="73">
        <f>IF('Indicator Data'!BH23="No data","x",ROUND(IF('Indicator Data'!BH23&lt;$AI$194,10,IF('Indicator Data'!BH23&gt;$AI$195,0,($AI$195-'Indicator Data'!BH23)/($AI$195-$AI$194)*10)),1))</f>
        <v>3.1</v>
      </c>
      <c r="AJ20" s="73">
        <f>IF('Indicator Data'!BI23="No data","x",ROUND(IF('Indicator Data'!BI23&gt;$AJ$195,10,IF('Indicator Data'!BI23&lt;$AJ$194,0,10-($AJ$195-'Indicator Data'!BI23)/($AJ$195-$AJ$194)*10)),1))</f>
        <v>1.7</v>
      </c>
      <c r="AK20" s="74">
        <f t="shared" si="1"/>
        <v>2.4</v>
      </c>
      <c r="AL20" s="80">
        <f t="shared" si="2"/>
        <v>3.5</v>
      </c>
      <c r="AM20" s="81">
        <f t="shared" si="3"/>
        <v>3</v>
      </c>
    </row>
    <row r="21" spans="1:39" s="4" customFormat="1" x14ac:dyDescent="0.25">
      <c r="A21" s="121" t="str">
        <f>'Indicator Data'!A24</f>
        <v>Bhutan</v>
      </c>
      <c r="B21" s="59" t="str">
        <f>'Indicator Data'!B24</f>
        <v>BTN</v>
      </c>
      <c r="C21" s="73">
        <f>ROUND(IF('Indicator Data'!AL24="No data",IF((0.1022*LN('Indicator Data'!BZ24)-0.1711)&gt;C$195,0,IF((0.1022*LN('Indicator Data'!BZ24)-0.1711)&lt;C$194,10,(C$195-(0.1022*LN('Indicator Data'!BZ24)-0.1711))/(C$195-C$194)*10)),IF('Indicator Data'!AL24&gt;C$195,0,IF('Indicator Data'!AL24&lt;C$194,10,(C$195-'Indicator Data'!AL24)/(C$195-C$194)*10))),1)</f>
        <v>5.8</v>
      </c>
      <c r="D21" s="73">
        <f>IF('Indicator Data'!AM24="No data","x",ROUND((IF(LOG('Indicator Data'!AM24*1000)&gt;D$195,10,IF(LOG('Indicator Data'!AM24*1000)&lt;D$194,0,10-(D$195-LOG('Indicator Data'!AM24*1000))/(D$195-D$194)*10))),1))</f>
        <v>7.8</v>
      </c>
      <c r="E21" s="74">
        <f t="shared" si="4"/>
        <v>6.9</v>
      </c>
      <c r="F21" s="73">
        <f>IF('Indicator Data'!AZ24="No data","x",ROUND(IF('Indicator Data'!AZ24&gt;F$195,10,IF('Indicator Data'!AZ24&lt;F$194,0,10-(F$195-'Indicator Data'!AZ24)/(F$195-F$194)*10)),1))</f>
        <v>6.3</v>
      </c>
      <c r="G21" s="73">
        <f>IF('Indicator Data'!BA24="No data","x",ROUND(IF('Indicator Data'!BA24&gt;G$195,10,IF('Indicator Data'!BA24&lt;G$194,0,10-(G$195-'Indicator Data'!BA24)/(G$195-G$194)*10)),1))</f>
        <v>3.1</v>
      </c>
      <c r="H21" s="74">
        <f t="shared" si="5"/>
        <v>4.7</v>
      </c>
      <c r="I21" s="75">
        <f>SUM(IF('Indicator Data'!AN24=0,0,'Indicator Data'!AN24),SUM('Indicator Data'!AO24:AP24))</f>
        <v>73.867369999999994</v>
      </c>
      <c r="J21" s="75">
        <f>I21/'Indicator Data'!CA24*1000000</f>
        <v>96.799830689272866</v>
      </c>
      <c r="K21" s="73">
        <f t="shared" si="6"/>
        <v>1.9</v>
      </c>
      <c r="L21" s="73">
        <f>IF('Indicator Data'!AQ24="No data","x",ROUND(IF('Indicator Data'!AQ24&gt;L$195,10,IF('Indicator Data'!AQ24&lt;L$194,0,10-(L$195-'Indicator Data'!AQ24)/(L$195-L$194)*10)),1))</f>
        <v>3.4</v>
      </c>
      <c r="M21" s="73">
        <f>IF('Indicator Data'!AR24="No data","x",IF('Indicator Data'!AR24=0,0,ROUND(IF('Indicator Data'!AR24&gt;M$195,10,IF('Indicator Data'!AR24&lt;M$194,0,10-(M$195-'Indicator Data'!AR24)/(M$195-M$194)*10)),1)))</f>
        <v>0.8</v>
      </c>
      <c r="N21" s="74">
        <f t="shared" si="7"/>
        <v>2</v>
      </c>
      <c r="O21" s="76">
        <f t="shared" si="8"/>
        <v>5.0999999999999996</v>
      </c>
      <c r="P21" s="87">
        <f>IF(AND('Indicator Data'!BE24="No data",'Indicator Data'!BF24="No data"),0,SUM('Indicator Data'!BE24:BG24)/1000)</f>
        <v>0</v>
      </c>
      <c r="Q21" s="73">
        <f t="shared" si="9"/>
        <v>0</v>
      </c>
      <c r="R21" s="77">
        <f>P21*1000/'Indicator Data'!CA24</f>
        <v>0</v>
      </c>
      <c r="S21" s="73">
        <f t="shared" si="10"/>
        <v>0</v>
      </c>
      <c r="T21" s="78">
        <f t="shared" si="11"/>
        <v>0</v>
      </c>
      <c r="U21" s="73">
        <f>IF('Indicator Data'!AV24="No data","x",ROUND(IF('Indicator Data'!AV24&gt;U$195,10,IF('Indicator Data'!AV24&lt;U$194,0,10-(U$195-'Indicator Data'!AV24)/(U$195-U$194)*10)),1))</f>
        <v>0.2</v>
      </c>
      <c r="V21" s="73" t="str">
        <f>IF('Indicator Data'!AW24="No data","x",IF('Indicator Data'!AW24=0,0,ROUND(IF('Indicator Data'!AW24&gt;V$195,10,IF('Indicator Data'!AW24&lt;V$194,0,10-(V$195-'Indicator Data'!AW24)/(V$195-V$194)*10)),1)))</f>
        <v>x</v>
      </c>
      <c r="W21" s="73">
        <f t="shared" si="12"/>
        <v>0.2</v>
      </c>
      <c r="X21" s="73">
        <f>IF('Indicator Data'!AU24="No data","x",ROUND(IF('Indicator Data'!AU24&gt;X$195,10,IF('Indicator Data'!AU24&lt;X$194,0,10-(X$195-'Indicator Data'!AU24)/(X$195-X$194)*10)),1))</f>
        <v>2.4</v>
      </c>
      <c r="Y21" s="200">
        <f>IF('Indicator Data'!AX24="No data","x",ROUND(IF('Indicator Data'!AX24&gt;Y$195,10,IF('Indicator Data'!AX24&lt;Y$194,0,10-(Y$195-'Indicator Data'!AX24)/(Y$195-Y$194)*10)),1))</f>
        <v>0</v>
      </c>
      <c r="Z21" s="77">
        <f>IF('Indicator Data'!AY24="No data","x",IF(('Indicator Data'!AY24/'Indicator Data'!CA24)&gt;1,1,IF('Indicator Data'!AY24&gt;'Indicator Data'!AY24,1,'Indicator Data'!AY24/'Indicator Data'!CA24)))</f>
        <v>0.30730945335699139</v>
      </c>
      <c r="AA21" s="200">
        <f t="shared" si="13"/>
        <v>3.4</v>
      </c>
      <c r="AB21" s="74">
        <f t="shared" si="0"/>
        <v>1.5</v>
      </c>
      <c r="AC21" s="73">
        <f>IF('Indicator Data'!AS24="No data","x",ROUND(IF('Indicator Data'!AS24&gt;AC$195,10,IF('Indicator Data'!AS24&lt;AC$194,0,10-(AC$195-'Indicator Data'!AS24)/(AC$195-AC$194)*10)),1))</f>
        <v>2.4</v>
      </c>
      <c r="AD21" s="73">
        <f>IF('Indicator Data'!AT24="No data","x",ROUND(IF('Indicator Data'!AT24&gt;AD$195,10,IF('Indicator Data'!AT24&lt;AD$194,0,10-(AD$195-'Indicator Data'!AT24)/(AD$195-AD$194)*10)),1))</f>
        <v>2.8</v>
      </c>
      <c r="AE21" s="74">
        <f t="shared" si="14"/>
        <v>2.6</v>
      </c>
      <c r="AF21" s="87">
        <f>('Indicator Data'!BD24+'Indicator Data'!BC24*0.5+'Indicator Data'!BB24*0.25)/1000</f>
        <v>0</v>
      </c>
      <c r="AG21" s="79">
        <f>AF21*1000/'Indicator Data'!CA24</f>
        <v>0</v>
      </c>
      <c r="AH21" s="74">
        <f t="shared" si="15"/>
        <v>0</v>
      </c>
      <c r="AI21" s="73">
        <f>IF('Indicator Data'!BH24="No data","x",ROUND(IF('Indicator Data'!BH24&lt;$AI$194,10,IF('Indicator Data'!BH24&gt;$AI$195,0,($AI$195-'Indicator Data'!BH24)/($AI$195-$AI$194)*10)),1))</f>
        <v>5.3</v>
      </c>
      <c r="AJ21" s="73">
        <f>IF('Indicator Data'!BI24="No data","x",ROUND(IF('Indicator Data'!BI24&gt;$AJ$195,10,IF('Indicator Data'!BI24&lt;$AJ$194,0,10-($AJ$195-'Indicator Data'!BI24)/($AJ$195-$AJ$194)*10)),1))</f>
        <v>3.3</v>
      </c>
      <c r="AK21" s="74">
        <f t="shared" si="1"/>
        <v>4.3</v>
      </c>
      <c r="AL21" s="80">
        <f t="shared" si="2"/>
        <v>2.2000000000000002</v>
      </c>
      <c r="AM21" s="81">
        <f t="shared" si="3"/>
        <v>1.2</v>
      </c>
    </row>
    <row r="22" spans="1:39" s="4" customFormat="1" x14ac:dyDescent="0.25">
      <c r="A22" s="121" t="str">
        <f>'Indicator Data'!A25</f>
        <v>Bolivia</v>
      </c>
      <c r="B22" s="59" t="str">
        <f>'Indicator Data'!B25</f>
        <v>BOL</v>
      </c>
      <c r="C22" s="73">
        <f>ROUND(IF('Indicator Data'!AL25="No data",IF((0.1022*LN('Indicator Data'!BZ25)-0.1711)&gt;C$195,0,IF((0.1022*LN('Indicator Data'!BZ25)-0.1711)&lt;C$194,10,(C$195-(0.1022*LN('Indicator Data'!BZ25)-0.1711))/(C$195-C$194)*10)),IF('Indicator Data'!AL25&gt;C$195,0,IF('Indicator Data'!AL25&lt;C$194,10,(C$195-'Indicator Data'!AL25)/(C$195-C$194)*10))),1)</f>
        <v>4.0999999999999996</v>
      </c>
      <c r="D22" s="73">
        <f>IF('Indicator Data'!AM25="No data","x",ROUND((IF(LOG('Indicator Data'!AM25*1000)&gt;D$195,10,IF(LOG('Indicator Data'!AM25*1000)&lt;D$194,0,10-(D$195-LOG('Indicator Data'!AM25*1000))/(D$195-D$194)*10))),1))</f>
        <v>7.4</v>
      </c>
      <c r="E22" s="74">
        <f t="shared" si="4"/>
        <v>6</v>
      </c>
      <c r="F22" s="73">
        <f>IF('Indicator Data'!AZ25="No data","x",ROUND(IF('Indicator Data'!AZ25&gt;F$195,10,IF('Indicator Data'!AZ25&lt;F$194,0,10-(F$195-'Indicator Data'!AZ25)/(F$195-F$194)*10)),1))</f>
        <v>6</v>
      </c>
      <c r="G22" s="73">
        <f>IF('Indicator Data'!BA25="No data","x",ROUND(IF('Indicator Data'!BA25&gt;G$195,10,IF('Indicator Data'!BA25&lt;G$194,0,10-(G$195-'Indicator Data'!BA25)/(G$195-G$194)*10)),1))</f>
        <v>4.8</v>
      </c>
      <c r="H22" s="74">
        <f t="shared" si="5"/>
        <v>5.4</v>
      </c>
      <c r="I22" s="75">
        <f>SUM(IF('Indicator Data'!AN25=0,0,'Indicator Data'!AN25),SUM('Indicator Data'!AO25:AP25))</f>
        <v>549.41629399999999</v>
      </c>
      <c r="J22" s="75">
        <f>I22/'Indicator Data'!CA25*1000000</f>
        <v>47.720961214449417</v>
      </c>
      <c r="K22" s="73">
        <f t="shared" si="6"/>
        <v>1</v>
      </c>
      <c r="L22" s="73">
        <f>IF('Indicator Data'!AQ25="No data","x",ROUND(IF('Indicator Data'!AQ25&gt;L$195,10,IF('Indicator Data'!AQ25&lt;L$194,0,10-(L$195-'Indicator Data'!AQ25)/(L$195-L$194)*10)),1))</f>
        <v>1.7</v>
      </c>
      <c r="M22" s="73">
        <f>IF('Indicator Data'!AR25="No data","x",IF('Indicator Data'!AR25=0,0,ROUND(IF('Indicator Data'!AR25&gt;M$195,10,IF('Indicator Data'!AR25&lt;M$194,0,10-(M$195-'Indicator Data'!AR25)/(M$195-M$194)*10)),1)))</f>
        <v>1.2</v>
      </c>
      <c r="N22" s="74">
        <f t="shared" si="7"/>
        <v>1.3</v>
      </c>
      <c r="O22" s="76">
        <f t="shared" si="8"/>
        <v>4.7</v>
      </c>
      <c r="P22" s="87">
        <f>IF(AND('Indicator Data'!BE25="No data",'Indicator Data'!BF25="No data"),0,SUM('Indicator Data'!BE25:BG25)/1000)</f>
        <v>0.85599999999999998</v>
      </c>
      <c r="Q22" s="73">
        <f t="shared" si="9"/>
        <v>0</v>
      </c>
      <c r="R22" s="77">
        <f>P22*1000/'Indicator Data'!CA25</f>
        <v>7.435007524470816E-5</v>
      </c>
      <c r="S22" s="73">
        <f t="shared" si="10"/>
        <v>1.7</v>
      </c>
      <c r="T22" s="78">
        <f t="shared" si="11"/>
        <v>0.9</v>
      </c>
      <c r="U22" s="73">
        <f>IF('Indicator Data'!AV25="No data","x",ROUND(IF('Indicator Data'!AV25&gt;U$195,10,IF('Indicator Data'!AV25&lt;U$194,0,10-(U$195-'Indicator Data'!AV25)/(U$195-U$194)*10)),1))</f>
        <v>0.6</v>
      </c>
      <c r="V22" s="73">
        <f>IF('Indicator Data'!AW25="No data","x",IF('Indicator Data'!AW25=0,0,ROUND(IF('Indicator Data'!AW25&gt;V$195,10,IF('Indicator Data'!AW25&lt;V$194,0,10-(V$195-'Indicator Data'!AW25)/(V$195-V$194)*10)),1)))</f>
        <v>0.8</v>
      </c>
      <c r="W22" s="73">
        <f t="shared" si="12"/>
        <v>0.7</v>
      </c>
      <c r="X22" s="73">
        <f>IF('Indicator Data'!AU25="No data","x",ROUND(IF('Indicator Data'!AU25&gt;X$195,10,IF('Indicator Data'!AU25&lt;X$194,0,10-(X$195-'Indicator Data'!AU25)/(X$195-X$194)*10)),1))</f>
        <v>2</v>
      </c>
      <c r="Y22" s="200">
        <f>IF('Indicator Data'!AX25="No data","x",ROUND(IF('Indicator Data'!AX25&gt;Y$195,10,IF('Indicator Data'!AX25&lt;Y$194,0,10-(Y$195-'Indicator Data'!AX25)/(Y$195-Y$194)*10)),1))</f>
        <v>0</v>
      </c>
      <c r="Z22" s="77">
        <f>IF('Indicator Data'!AY25="No data","x",IF(('Indicator Data'!AY25/'Indicator Data'!CA25)&gt;1,1,IF('Indicator Data'!AY25&gt;'Indicator Data'!AY25,1,'Indicator Data'!AY25/'Indicator Data'!CA25)))</f>
        <v>0.15402278204431785</v>
      </c>
      <c r="AA22" s="200">
        <f t="shared" si="13"/>
        <v>1.7</v>
      </c>
      <c r="AB22" s="74">
        <f t="shared" si="0"/>
        <v>1.1000000000000001</v>
      </c>
      <c r="AC22" s="73">
        <f>IF('Indicator Data'!AS25="No data","x",ROUND(IF('Indicator Data'!AS25&gt;AC$195,10,IF('Indicator Data'!AS25&lt;AC$194,0,10-(AC$195-'Indicator Data'!AS25)/(AC$195-AC$194)*10)),1))</f>
        <v>2.7</v>
      </c>
      <c r="AD22" s="73">
        <f>IF('Indicator Data'!AT25="No data","x",ROUND(IF('Indicator Data'!AT25&gt;AD$195,10,IF('Indicator Data'!AT25&lt;AD$194,0,10-(AD$195-'Indicator Data'!AT25)/(AD$195-AD$194)*10)),1))</f>
        <v>0.8</v>
      </c>
      <c r="AE22" s="74">
        <f t="shared" si="14"/>
        <v>1.8</v>
      </c>
      <c r="AF22" s="87">
        <f>('Indicator Data'!BD25+'Indicator Data'!BC25*0.5+'Indicator Data'!BB25*0.25)/1000</f>
        <v>359.34699999999998</v>
      </c>
      <c r="AG22" s="79">
        <f>AF22*1000/'Indicator Data'!CA25</f>
        <v>3.1212005244112318E-2</v>
      </c>
      <c r="AH22" s="74">
        <f t="shared" si="15"/>
        <v>3.1</v>
      </c>
      <c r="AI22" s="73">
        <f>IF('Indicator Data'!BH25="No data","x",ROUND(IF('Indicator Data'!BH25&lt;$AI$194,10,IF('Indicator Data'!BH25&gt;$AI$195,0,($AI$195-'Indicator Data'!BH25)/($AI$195-$AI$194)*10)),1))</f>
        <v>6</v>
      </c>
      <c r="AJ22" s="73">
        <f>IF('Indicator Data'!BI25="No data","x",ROUND(IF('Indicator Data'!BI25&gt;$AJ$195,10,IF('Indicator Data'!BI25&lt;$AJ$194,0,10-($AJ$195-'Indicator Data'!BI25)/($AJ$195-$AJ$194)*10)),1))</f>
        <v>4</v>
      </c>
      <c r="AK22" s="74">
        <f t="shared" si="1"/>
        <v>5</v>
      </c>
      <c r="AL22" s="80">
        <f t="shared" si="2"/>
        <v>2.9</v>
      </c>
      <c r="AM22" s="81">
        <f t="shared" si="3"/>
        <v>2</v>
      </c>
    </row>
    <row r="23" spans="1:39" s="4" customFormat="1" x14ac:dyDescent="0.25">
      <c r="A23" s="121" t="str">
        <f>'Indicator Data'!A26</f>
        <v>Bosnia and Herzegovina</v>
      </c>
      <c r="B23" s="59" t="str">
        <f>'Indicator Data'!B26</f>
        <v>BIH</v>
      </c>
      <c r="C23" s="73">
        <f>ROUND(IF('Indicator Data'!AL26="No data",IF((0.1022*LN('Indicator Data'!BZ26)-0.1711)&gt;C$195,0,IF((0.1022*LN('Indicator Data'!BZ26)-0.1711)&lt;C$194,10,(C$195-(0.1022*LN('Indicator Data'!BZ26)-0.1711))/(C$195-C$194)*10)),IF('Indicator Data'!AL26&gt;C$195,0,IF('Indicator Data'!AL26&lt;C$194,10,(C$195-'Indicator Data'!AL26)/(C$195-C$194)*10))),1)</f>
        <v>2.6</v>
      </c>
      <c r="D23" s="73">
        <f>IF('Indicator Data'!AM26="No data","x",ROUND((IF(LOG('Indicator Data'!AM26*1000)&gt;D$195,10,IF(LOG('Indicator Data'!AM26*1000)&lt;D$194,0,10-(D$195-LOG('Indicator Data'!AM26*1000))/(D$195-D$194)*10))),1))</f>
        <v>3</v>
      </c>
      <c r="E23" s="74">
        <f t="shared" si="4"/>
        <v>2.8</v>
      </c>
      <c r="F23" s="73">
        <f>IF('Indicator Data'!AZ26="No data","x",ROUND(IF('Indicator Data'!AZ26&gt;F$195,10,IF('Indicator Data'!AZ26&lt;F$194,0,10-(F$195-'Indicator Data'!AZ26)/(F$195-F$194)*10)),1))</f>
        <v>2.2000000000000002</v>
      </c>
      <c r="G23" s="73">
        <f>IF('Indicator Data'!BA26="No data","x",ROUND(IF('Indicator Data'!BA26&gt;G$195,10,IF('Indicator Data'!BA26&lt;G$194,0,10-(G$195-'Indicator Data'!BA26)/(G$195-G$194)*10)),1))</f>
        <v>2</v>
      </c>
      <c r="H23" s="74">
        <f t="shared" si="5"/>
        <v>2.1</v>
      </c>
      <c r="I23" s="75">
        <f>SUM(IF('Indicator Data'!AN26=0,0,'Indicator Data'!AN26),SUM('Indicator Data'!AO26:AP26))</f>
        <v>385.43243600000005</v>
      </c>
      <c r="J23" s="75">
        <f>I23/'Indicator Data'!CA26*1000000</f>
        <v>116.76239609960383</v>
      </c>
      <c r="K23" s="73">
        <f t="shared" si="6"/>
        <v>2.2999999999999998</v>
      </c>
      <c r="L23" s="73">
        <f>IF('Indicator Data'!AQ26="No data","x",ROUND(IF('Indicator Data'!AQ26&gt;L$195,10,IF('Indicator Data'!AQ26&lt;L$194,0,10-(L$195-'Indicator Data'!AQ26)/(L$195-L$194)*10)),1))</f>
        <v>1.6</v>
      </c>
      <c r="M23" s="73">
        <f>IF('Indicator Data'!AR26="No data","x",IF('Indicator Data'!AR26=0,0,ROUND(IF('Indicator Data'!AR26&gt;M$195,10,IF('Indicator Data'!AR26&lt;M$194,0,10-(M$195-'Indicator Data'!AR26)/(M$195-M$194)*10)),1)))</f>
        <v>3.6</v>
      </c>
      <c r="N23" s="74">
        <f t="shared" si="7"/>
        <v>2.5</v>
      </c>
      <c r="O23" s="76">
        <f t="shared" si="8"/>
        <v>2.6</v>
      </c>
      <c r="P23" s="87">
        <f>IF(AND('Indicator Data'!BE26="No data",'Indicator Data'!BF26="No data"),0,SUM('Indicator Data'!BE26:BG26)/1000)</f>
        <v>105.239</v>
      </c>
      <c r="Q23" s="73">
        <f t="shared" si="9"/>
        <v>6.7</v>
      </c>
      <c r="R23" s="77">
        <f>P23*1000/'Indicator Data'!CA26</f>
        <v>3.1880964484074209E-2</v>
      </c>
      <c r="S23" s="73">
        <f t="shared" si="10"/>
        <v>7.5</v>
      </c>
      <c r="T23" s="78">
        <f t="shared" si="11"/>
        <v>7.1</v>
      </c>
      <c r="U23" s="73" t="str">
        <f>IF('Indicator Data'!AV26="No data","x",ROUND(IF('Indicator Data'!AV26&gt;U$195,10,IF('Indicator Data'!AV26&lt;U$194,0,10-(U$195-'Indicator Data'!AV26)/(U$195-U$194)*10)),1))</f>
        <v>x</v>
      </c>
      <c r="V23" s="73" t="str">
        <f>IF('Indicator Data'!AW26="No data","x",IF('Indicator Data'!AW26=0,0,ROUND(IF('Indicator Data'!AW26&gt;V$195,10,IF('Indicator Data'!AW26&lt;V$194,0,10-(V$195-'Indicator Data'!AW26)/(V$195-V$194)*10)),1)))</f>
        <v>x</v>
      </c>
      <c r="W23" s="73" t="str">
        <f t="shared" si="12"/>
        <v>x</v>
      </c>
      <c r="X23" s="73">
        <f>IF('Indicator Data'!AU26="No data","x",ROUND(IF('Indicator Data'!AU26&gt;X$195,10,IF('Indicator Data'!AU26&lt;X$194,0,10-(X$195-'Indicator Data'!AU26)/(X$195-X$194)*10)),1))</f>
        <v>0.5</v>
      </c>
      <c r="Y23" s="200" t="str">
        <f>IF('Indicator Data'!AX26="No data","x",ROUND(IF('Indicator Data'!AX26&gt;Y$195,10,IF('Indicator Data'!AX26&lt;Y$194,0,10-(Y$195-'Indicator Data'!AX26)/(Y$195-Y$194)*10)),1))</f>
        <v>x</v>
      </c>
      <c r="Z23" s="77">
        <f>IF('Indicator Data'!AY26="No data","x",IF(('Indicator Data'!AY26/'Indicator Data'!CA26)&gt;1,1,IF('Indicator Data'!AY26&gt;'Indicator Data'!AY26,1,'Indicator Data'!AY26/'Indicator Data'!CA26)))</f>
        <v>0</v>
      </c>
      <c r="AA23" s="200">
        <f t="shared" si="13"/>
        <v>0</v>
      </c>
      <c r="AB23" s="74">
        <f t="shared" si="0"/>
        <v>0.3</v>
      </c>
      <c r="AC23" s="73">
        <f>IF('Indicator Data'!AS26="No data","x",ROUND(IF('Indicator Data'!AS26&gt;AC$195,10,IF('Indicator Data'!AS26&lt;AC$194,0,10-(AC$195-'Indicator Data'!AS26)/(AC$195-AC$194)*10)),1))</f>
        <v>0.4</v>
      </c>
      <c r="AD23" s="73">
        <f>IF('Indicator Data'!AT26="No data","x",ROUND(IF('Indicator Data'!AT26&gt;AD$195,10,IF('Indicator Data'!AT26&lt;AD$194,0,10-(AD$195-'Indicator Data'!AT26)/(AD$195-AD$194)*10)),1))</f>
        <v>0.3</v>
      </c>
      <c r="AE23" s="74">
        <f t="shared" si="14"/>
        <v>0.4</v>
      </c>
      <c r="AF23" s="87">
        <f>('Indicator Data'!BD26+'Indicator Data'!BC26*0.5+'Indicator Data'!BB26*0.25)/1000</f>
        <v>0.159</v>
      </c>
      <c r="AG23" s="79">
        <f>AF23*1000/'Indicator Data'!CA26</f>
        <v>4.8167251237353067E-5</v>
      </c>
      <c r="AH23" s="74">
        <f t="shared" si="15"/>
        <v>0</v>
      </c>
      <c r="AI23" s="73">
        <f>IF('Indicator Data'!BH26="No data","x",ROUND(IF('Indicator Data'!BH26&lt;$AI$194,10,IF('Indicator Data'!BH26&gt;$AI$195,0,($AI$195-'Indicator Data'!BH26)/($AI$195-$AI$194)*10)),1))</f>
        <v>2.7</v>
      </c>
      <c r="AJ23" s="73">
        <f>IF('Indicator Data'!BI26="No data","x",ROUND(IF('Indicator Data'!BI26&gt;$AJ$195,10,IF('Indicator Data'!BI26&lt;$AJ$194,0,10-($AJ$195-'Indicator Data'!BI26)/($AJ$195-$AJ$194)*10)),1))</f>
        <v>0</v>
      </c>
      <c r="AK23" s="74">
        <f t="shared" si="1"/>
        <v>1.4</v>
      </c>
      <c r="AL23" s="80">
        <f t="shared" si="2"/>
        <v>0.5</v>
      </c>
      <c r="AM23" s="81">
        <f t="shared" si="3"/>
        <v>4.5999999999999996</v>
      </c>
    </row>
    <row r="24" spans="1:39" s="4" customFormat="1" x14ac:dyDescent="0.25">
      <c r="A24" s="121" t="str">
        <f>'Indicator Data'!A27</f>
        <v>Botswana</v>
      </c>
      <c r="B24" s="59" t="str">
        <f>'Indicator Data'!B27</f>
        <v>BWA</v>
      </c>
      <c r="C24" s="73">
        <f>ROUND(IF('Indicator Data'!AL27="No data",IF((0.1022*LN('Indicator Data'!BZ27)-0.1711)&gt;C$195,0,IF((0.1022*LN('Indicator Data'!BZ27)-0.1711)&lt;C$194,10,(C$195-(0.1022*LN('Indicator Data'!BZ27)-0.1711))/(C$195-C$194)*10)),IF('Indicator Data'!AL27&gt;C$195,0,IF('Indicator Data'!AL27&lt;C$194,10,(C$195-'Indicator Data'!AL27)/(C$195-C$194)*10))),1)</f>
        <v>3.7</v>
      </c>
      <c r="D24" s="73" t="str">
        <f>IF('Indicator Data'!AM27="No data","x",ROUND((IF(LOG('Indicator Data'!AM27*1000)&gt;D$195,10,IF(LOG('Indicator Data'!AM27*1000)&lt;D$194,0,10-(D$195-LOG('Indicator Data'!AM27*1000))/(D$195-D$194)*10))),1))</f>
        <v>x</v>
      </c>
      <c r="E24" s="74">
        <f t="shared" si="4"/>
        <v>3.7</v>
      </c>
      <c r="F24" s="73">
        <f>IF('Indicator Data'!AZ27="No data","x",ROUND(IF('Indicator Data'!AZ27&gt;F$195,10,IF('Indicator Data'!AZ27&lt;F$194,0,10-(F$195-'Indicator Data'!AZ27)/(F$195-F$194)*10)),1))</f>
        <v>5.8</v>
      </c>
      <c r="G24" s="73">
        <f>IF('Indicator Data'!BA27="No data","x",ROUND(IF('Indicator Data'!BA27&gt;G$195,10,IF('Indicator Data'!BA27&lt;G$194,0,10-(G$195-'Indicator Data'!BA27)/(G$195-G$194)*10)),1))</f>
        <v>7.1</v>
      </c>
      <c r="H24" s="74">
        <f t="shared" si="5"/>
        <v>6.5</v>
      </c>
      <c r="I24" s="75">
        <f>SUM(IF('Indicator Data'!AN27=0,0,'Indicator Data'!AN27),SUM('Indicator Data'!AO27:AP27))</f>
        <v>147.34</v>
      </c>
      <c r="J24" s="75">
        <f>I24/'Indicator Data'!CA27*1000000</f>
        <v>63.957897350483115</v>
      </c>
      <c r="K24" s="73">
        <f t="shared" si="6"/>
        <v>1.3</v>
      </c>
      <c r="L24" s="73">
        <f>IF('Indicator Data'!AQ27="No data","x",ROUND(IF('Indicator Data'!AQ27&gt;L$195,10,IF('Indicator Data'!AQ27&lt;L$194,0,10-(L$195-'Indicator Data'!AQ27)/(L$195-L$194)*10)),1))</f>
        <v>0.4</v>
      </c>
      <c r="M24" s="73">
        <f>IF('Indicator Data'!AR27="No data","x",IF('Indicator Data'!AR27=0,0,ROUND(IF('Indicator Data'!AR27&gt;M$195,10,IF('Indicator Data'!AR27&lt;M$194,0,10-(M$195-'Indicator Data'!AR27)/(M$195-M$194)*10)),1)))</f>
        <v>0.1</v>
      </c>
      <c r="N24" s="74">
        <f t="shared" si="7"/>
        <v>0.6</v>
      </c>
      <c r="O24" s="76">
        <f t="shared" si="8"/>
        <v>3.6</v>
      </c>
      <c r="P24" s="87">
        <f>IF(AND('Indicator Data'!BE27="No data",'Indicator Data'!BF27="No data"),0,SUM('Indicator Data'!BE27:BG27)/1000)</f>
        <v>2.3149999999999999</v>
      </c>
      <c r="Q24" s="73">
        <f t="shared" si="9"/>
        <v>1.2</v>
      </c>
      <c r="R24" s="77">
        <f>P24*1000/'Indicator Data'!CA27</f>
        <v>1.0049038439416886E-3</v>
      </c>
      <c r="S24" s="73">
        <f t="shared" si="10"/>
        <v>3.2</v>
      </c>
      <c r="T24" s="78">
        <f t="shared" si="11"/>
        <v>2.2000000000000002</v>
      </c>
      <c r="U24" s="73">
        <f>IF('Indicator Data'!AV27="No data","x",ROUND(IF('Indicator Data'!AV27&gt;U$195,10,IF('Indicator Data'!AV27&lt;U$194,0,10-(U$195-'Indicator Data'!AV27)/(U$195-U$194)*10)),1))</f>
        <v>10</v>
      </c>
      <c r="V24" s="73">
        <f>IF('Indicator Data'!AW27="No data","x",IF('Indicator Data'!AW27=0,0,ROUND(IF('Indicator Data'!AW27&gt;V$195,10,IF('Indicator Data'!AW27&lt;V$194,0,10-(V$195-'Indicator Data'!AW27)/(V$195-V$194)*10)),1)))</f>
        <v>10</v>
      </c>
      <c r="W24" s="73">
        <f t="shared" si="12"/>
        <v>10</v>
      </c>
      <c r="X24" s="73">
        <f>IF('Indicator Data'!AU27="No data","x",ROUND(IF('Indicator Data'!AU27&gt;X$195,10,IF('Indicator Data'!AU27&lt;X$194,0,10-(X$195-'Indicator Data'!AU27)/(X$195-X$194)*10)),1))</f>
        <v>5.5</v>
      </c>
      <c r="Y24" s="200">
        <f>IF('Indicator Data'!AX27="No data","x",ROUND(IF('Indicator Data'!AX27&gt;Y$195,10,IF('Indicator Data'!AX27&lt;Y$194,0,10-(Y$195-'Indicator Data'!AX27)/(Y$195-Y$194)*10)),1))</f>
        <v>0</v>
      </c>
      <c r="Z24" s="77">
        <f>IF('Indicator Data'!AY27="No data","x",IF(('Indicator Data'!AY27/'Indicator Data'!CA27)&gt;1,1,IF('Indicator Data'!AY27&gt;'Indicator Data'!AY27,1,'Indicator Data'!AY27/'Indicator Data'!CA27)))</f>
        <v>0.1046823310122876</v>
      </c>
      <c r="AA24" s="200">
        <f t="shared" si="13"/>
        <v>1.2</v>
      </c>
      <c r="AB24" s="74">
        <f t="shared" si="0"/>
        <v>4.2</v>
      </c>
      <c r="AC24" s="73">
        <f>IF('Indicator Data'!AS27="No data","x",ROUND(IF('Indicator Data'!AS27&gt;AC$195,10,IF('Indicator Data'!AS27&lt;AC$194,0,10-(AC$195-'Indicator Data'!AS27)/(AC$195-AC$194)*10)),1))</f>
        <v>2.9</v>
      </c>
      <c r="AD24" s="73">
        <f>IF('Indicator Data'!AT27="No data","x",ROUND(IF('Indicator Data'!AT27&gt;AD$195,10,IF('Indicator Data'!AT27&lt;AD$194,0,10-(AD$195-'Indicator Data'!AT27)/(AD$195-AD$194)*10)),1))</f>
        <v>2.5</v>
      </c>
      <c r="AE24" s="74">
        <f t="shared" si="14"/>
        <v>2.7</v>
      </c>
      <c r="AF24" s="87">
        <f>('Indicator Data'!BD27+'Indicator Data'!BC27*0.5+'Indicator Data'!BB27*0.25)/1000</f>
        <v>2.9249999999999998</v>
      </c>
      <c r="AG24" s="79">
        <f>AF24*1000/'Indicator Data'!CA27</f>
        <v>1.2696949216109889E-3</v>
      </c>
      <c r="AH24" s="74">
        <f t="shared" si="15"/>
        <v>0.1</v>
      </c>
      <c r="AI24" s="73">
        <f>IF('Indicator Data'!BH27="No data","x",ROUND(IF('Indicator Data'!BH27&lt;$AI$194,10,IF('Indicator Data'!BH27&gt;$AI$195,0,($AI$195-'Indicator Data'!BH27)/($AI$195-$AI$194)*10)),1))</f>
        <v>6.8</v>
      </c>
      <c r="AJ24" s="73">
        <f>IF('Indicator Data'!BI27="No data","x",ROUND(IF('Indicator Data'!BI27&gt;$AJ$195,10,IF('Indicator Data'!BI27&lt;$AJ$194,0,10-($AJ$195-'Indicator Data'!BI27)/($AJ$195-$AJ$194)*10)),1))</f>
        <v>7.1</v>
      </c>
      <c r="AK24" s="74">
        <f t="shared" si="1"/>
        <v>7</v>
      </c>
      <c r="AL24" s="80">
        <f t="shared" si="2"/>
        <v>3.9</v>
      </c>
      <c r="AM24" s="81">
        <f t="shared" si="3"/>
        <v>3.1</v>
      </c>
    </row>
    <row r="25" spans="1:39" s="4" customFormat="1" x14ac:dyDescent="0.25">
      <c r="A25" s="121" t="str">
        <f>'Indicator Data'!A28</f>
        <v>Brazil</v>
      </c>
      <c r="B25" s="59" t="str">
        <f>'Indicator Data'!B28</f>
        <v>BRA</v>
      </c>
      <c r="C25" s="73">
        <f>ROUND(IF('Indicator Data'!AL28="No data",IF((0.1022*LN('Indicator Data'!BZ28)-0.1711)&gt;C$195,0,IF((0.1022*LN('Indicator Data'!BZ28)-0.1711)&lt;C$194,10,(C$195-(0.1022*LN('Indicator Data'!BZ28)-0.1711))/(C$195-C$194)*10)),IF('Indicator Data'!AL28&gt;C$195,0,IF('Indicator Data'!AL28&lt;C$194,10,(C$195-'Indicator Data'!AL28)/(C$195-C$194)*10))),1)</f>
        <v>2.8</v>
      </c>
      <c r="D25" s="73">
        <f>IF('Indicator Data'!AM28="No data","x",ROUND((IF(LOG('Indicator Data'!AM28*1000)&gt;D$195,10,IF(LOG('Indicator Data'!AM28*1000)&lt;D$194,0,10-(D$195-LOG('Indicator Data'!AM28*1000))/(D$195-D$194)*10))),1))</f>
        <v>3.7</v>
      </c>
      <c r="E25" s="74">
        <f t="shared" si="4"/>
        <v>3.3</v>
      </c>
      <c r="F25" s="73">
        <f>IF('Indicator Data'!AZ28="No data","x",ROUND(IF('Indicator Data'!AZ28&gt;F$195,10,IF('Indicator Data'!AZ28&lt;F$194,0,10-(F$195-'Indicator Data'!AZ28)/(F$195-F$194)*10)),1))</f>
        <v>5.4</v>
      </c>
      <c r="G25" s="73">
        <f>IF('Indicator Data'!BA28="No data","x",ROUND(IF('Indicator Data'!BA28&gt;G$195,10,IF('Indicator Data'!BA28&lt;G$194,0,10-(G$195-'Indicator Data'!BA28)/(G$195-G$194)*10)),1))</f>
        <v>7.1</v>
      </c>
      <c r="H25" s="74">
        <f t="shared" si="5"/>
        <v>6.3</v>
      </c>
      <c r="I25" s="75">
        <f>SUM(IF('Indicator Data'!AN28=0,0,'Indicator Data'!AN28),SUM('Indicator Data'!AO28:AP28))</f>
        <v>941.56393999999989</v>
      </c>
      <c r="J25" s="75">
        <f>I25/'Indicator Data'!CA28*1000000</f>
        <v>4.4613413215123225</v>
      </c>
      <c r="K25" s="73">
        <f t="shared" si="6"/>
        <v>0.1</v>
      </c>
      <c r="L25" s="73">
        <f>IF('Indicator Data'!AQ28="No data","x",ROUND(IF('Indicator Data'!AQ28&gt;L$195,10,IF('Indicator Data'!AQ28&lt;L$194,0,10-(L$195-'Indicator Data'!AQ28)/(L$195-L$194)*10)),1))</f>
        <v>0</v>
      </c>
      <c r="M25" s="73">
        <f>IF('Indicator Data'!AR28="No data","x",IF('Indicator Data'!AR28=0,0,ROUND(IF('Indicator Data'!AR28&gt;M$195,10,IF('Indicator Data'!AR28&lt;M$194,0,10-(M$195-'Indicator Data'!AR28)/(M$195-M$194)*10)),1)))</f>
        <v>0.1</v>
      </c>
      <c r="N25" s="74">
        <f t="shared" si="7"/>
        <v>0.1</v>
      </c>
      <c r="O25" s="76">
        <f t="shared" si="8"/>
        <v>3.3</v>
      </c>
      <c r="P25" s="87">
        <f>IF(AND('Indicator Data'!BE28="No data",'Indicator Data'!BF28="No data"),0,SUM('Indicator Data'!BE28:BG28)/1000)</f>
        <v>164.017</v>
      </c>
      <c r="Q25" s="73">
        <f t="shared" si="9"/>
        <v>7.4</v>
      </c>
      <c r="R25" s="77">
        <f>P25*1000/'Indicator Data'!CA28</f>
        <v>7.7714936654274015E-4</v>
      </c>
      <c r="S25" s="73">
        <f t="shared" si="10"/>
        <v>3</v>
      </c>
      <c r="T25" s="78">
        <f t="shared" si="11"/>
        <v>5.2</v>
      </c>
      <c r="U25" s="73">
        <f>IF('Indicator Data'!AV28="No data","x",ROUND(IF('Indicator Data'!AV28&gt;U$195,10,IF('Indicator Data'!AV28&lt;U$194,0,10-(U$195-'Indicator Data'!AV28)/(U$195-U$194)*10)),1))</f>
        <v>1.2</v>
      </c>
      <c r="V25" s="73">
        <f>IF('Indicator Data'!AW28="No data","x",IF('Indicator Data'!AW28=0,0,ROUND(IF('Indicator Data'!AW28&gt;V$195,10,IF('Indicator Data'!AW28&lt;V$194,0,10-(V$195-'Indicator Data'!AW28)/(V$195-V$194)*10)),1)))</f>
        <v>1.4</v>
      </c>
      <c r="W25" s="73">
        <f t="shared" si="12"/>
        <v>1.2999999999999998</v>
      </c>
      <c r="X25" s="73">
        <f>IF('Indicator Data'!AU28="No data","x",ROUND(IF('Indicator Data'!AU28&gt;X$195,10,IF('Indicator Data'!AU28&lt;X$194,0,10-(X$195-'Indicator Data'!AU28)/(X$195-X$194)*10)),1))</f>
        <v>0.8</v>
      </c>
      <c r="Y25" s="200">
        <f>IF('Indicator Data'!AX28="No data","x",ROUND(IF('Indicator Data'!AX28&gt;Y$195,10,IF('Indicator Data'!AX28&lt;Y$194,0,10-(Y$195-'Indicator Data'!AX28)/(Y$195-Y$194)*10)),1))</f>
        <v>0.1</v>
      </c>
      <c r="Z25" s="77">
        <f>IF('Indicator Data'!AY28="No data","x",IF(('Indicator Data'!AY28/'Indicator Data'!CA28)&gt;1,1,IF('Indicator Data'!AY28&gt;'Indicator Data'!AY28,1,'Indicator Data'!AY28/'Indicator Data'!CA28)))</f>
        <v>4.4592179335883726E-2</v>
      </c>
      <c r="AA25" s="200">
        <f t="shared" si="13"/>
        <v>0.5</v>
      </c>
      <c r="AB25" s="74">
        <f t="shared" si="0"/>
        <v>0.7</v>
      </c>
      <c r="AC25" s="73">
        <f>IF('Indicator Data'!AS28="No data","x",ROUND(IF('Indicator Data'!AS28&gt;AC$195,10,IF('Indicator Data'!AS28&lt;AC$194,0,10-(AC$195-'Indicator Data'!AS28)/(AC$195-AC$194)*10)),1))</f>
        <v>1.1000000000000001</v>
      </c>
      <c r="AD25" s="73">
        <f>IF('Indicator Data'!AT28="No data","x",ROUND(IF('Indicator Data'!AT28&gt;AD$195,10,IF('Indicator Data'!AT28&lt;AD$194,0,10-(AD$195-'Indicator Data'!AT28)/(AD$195-AD$194)*10)),1))</f>
        <v>0.5</v>
      </c>
      <c r="AE25" s="74">
        <f t="shared" si="14"/>
        <v>0.8</v>
      </c>
      <c r="AF25" s="87">
        <f>('Indicator Data'!BD28+'Indicator Data'!BC28*0.5+'Indicator Data'!BB28*0.25)/1000</f>
        <v>62.6935</v>
      </c>
      <c r="AG25" s="79">
        <f>AF25*1000/'Indicator Data'!CA28</f>
        <v>2.970558772038708E-4</v>
      </c>
      <c r="AH25" s="74">
        <f t="shared" si="15"/>
        <v>0</v>
      </c>
      <c r="AI25" s="73">
        <f>IF('Indicator Data'!BH28="No data","x",ROUND(IF('Indicator Data'!BH28&lt;$AI$194,10,IF('Indicator Data'!BH28&gt;$AI$195,0,($AI$195-'Indicator Data'!BH28)/($AI$195-$AI$194)*10)),1))</f>
        <v>2.5</v>
      </c>
      <c r="AJ25" s="73">
        <f>IF('Indicator Data'!BI28="No data","x",ROUND(IF('Indicator Data'!BI28&gt;$AJ$195,10,IF('Indicator Data'!BI28&lt;$AJ$194,0,10-($AJ$195-'Indicator Data'!BI28)/($AJ$195-$AJ$194)*10)),1))</f>
        <v>0</v>
      </c>
      <c r="AK25" s="74">
        <f t="shared" si="1"/>
        <v>1.3</v>
      </c>
      <c r="AL25" s="80">
        <f t="shared" si="2"/>
        <v>0.7</v>
      </c>
      <c r="AM25" s="81">
        <f t="shared" si="3"/>
        <v>3.3</v>
      </c>
    </row>
    <row r="26" spans="1:39" s="4" customFormat="1" x14ac:dyDescent="0.25">
      <c r="A26" s="121" t="str">
        <f>'Indicator Data'!A29</f>
        <v>Brunei Darussalam</v>
      </c>
      <c r="B26" s="59" t="str">
        <f>'Indicator Data'!B29</f>
        <v>BRN</v>
      </c>
      <c r="C26" s="73">
        <f>ROUND(IF('Indicator Data'!AL29="No data",IF((0.1022*LN('Indicator Data'!BZ29)-0.1711)&gt;C$195,0,IF((0.1022*LN('Indicator Data'!BZ29)-0.1711)&lt;C$194,10,(C$195-(0.1022*LN('Indicator Data'!BZ29)-0.1711))/(C$195-C$194)*10)),IF('Indicator Data'!AL29&gt;C$195,0,IF('Indicator Data'!AL29&lt;C$194,10,(C$195-'Indicator Data'!AL29)/(C$195-C$194)*10))),1)</f>
        <v>0.9</v>
      </c>
      <c r="D26" s="73" t="str">
        <f>IF('Indicator Data'!AM29="No data","x",ROUND((IF(LOG('Indicator Data'!AM29*1000)&gt;D$195,10,IF(LOG('Indicator Data'!AM29*1000)&lt;D$194,0,10-(D$195-LOG('Indicator Data'!AM29*1000))/(D$195-D$194)*10))),1))</f>
        <v>x</v>
      </c>
      <c r="E26" s="74">
        <f t="shared" si="4"/>
        <v>0.9</v>
      </c>
      <c r="F26" s="73">
        <f>IF('Indicator Data'!AZ29="No data","x",ROUND(IF('Indicator Data'!AZ29&gt;F$195,10,IF('Indicator Data'!AZ29&lt;F$194,0,10-(F$195-'Indicator Data'!AZ29)/(F$195-F$194)*10)),1))</f>
        <v>3.1</v>
      </c>
      <c r="G26" s="73" t="str">
        <f>IF('Indicator Data'!BA29="No data","x",ROUND(IF('Indicator Data'!BA29&gt;G$195,10,IF('Indicator Data'!BA29&lt;G$194,0,10-(G$195-'Indicator Data'!BA29)/(G$195-G$194)*10)),1))</f>
        <v>x</v>
      </c>
      <c r="H26" s="74">
        <f t="shared" si="5"/>
        <v>3.1</v>
      </c>
      <c r="I26" s="75">
        <f>SUM(IF('Indicator Data'!AN29=0,0,'Indicator Data'!AN29),SUM('Indicator Data'!AO29:AP29))</f>
        <v>0</v>
      </c>
      <c r="J26" s="75">
        <f>I26/'Indicator Data'!CA29*1000000</f>
        <v>0</v>
      </c>
      <c r="K26" s="73">
        <f t="shared" si="6"/>
        <v>0</v>
      </c>
      <c r="L26" s="73" t="str">
        <f>IF('Indicator Data'!AQ29="No data","x",ROUND(IF('Indicator Data'!AQ29&gt;L$195,10,IF('Indicator Data'!AQ29&lt;L$194,0,10-(L$195-'Indicator Data'!AQ29)/(L$195-L$194)*10)),1))</f>
        <v>x</v>
      </c>
      <c r="M26" s="73" t="str">
        <f>IF('Indicator Data'!AR29="No data","x",IF('Indicator Data'!AR29=0,0,ROUND(IF('Indicator Data'!AR29&gt;M$195,10,IF('Indicator Data'!AR29&lt;M$194,0,10-(M$195-'Indicator Data'!AR29)/(M$195-M$194)*10)),1)))</f>
        <v>x</v>
      </c>
      <c r="N26" s="74">
        <f t="shared" si="7"/>
        <v>0</v>
      </c>
      <c r="O26" s="76">
        <f t="shared" si="8"/>
        <v>1.2</v>
      </c>
      <c r="P26" s="87">
        <f>IF(AND('Indicator Data'!BE29="No data",'Indicator Data'!BF29="No data"),0,SUM('Indicator Data'!BE29:BG29)/1000)</f>
        <v>0</v>
      </c>
      <c r="Q26" s="73">
        <f t="shared" si="9"/>
        <v>0</v>
      </c>
      <c r="R26" s="77">
        <f>P26*1000/'Indicator Data'!CA29</f>
        <v>0</v>
      </c>
      <c r="S26" s="73">
        <f t="shared" si="10"/>
        <v>0</v>
      </c>
      <c r="T26" s="78">
        <f t="shared" si="11"/>
        <v>0</v>
      </c>
      <c r="U26" s="73">
        <f>IF('Indicator Data'!AV29="No data","x",ROUND(IF('Indicator Data'!AV29&gt;U$195,10,IF('Indicator Data'!AV29&lt;U$194,0,10-(U$195-'Indicator Data'!AV29)/(U$195-U$194)*10)),1))</f>
        <v>0</v>
      </c>
      <c r="V26" s="73" t="str">
        <f>IF('Indicator Data'!AW29="No data","x",IF('Indicator Data'!AW29=0,0,ROUND(IF('Indicator Data'!AW29&gt;V$195,10,IF('Indicator Data'!AW29&lt;V$194,0,10-(V$195-'Indicator Data'!AW29)/(V$195-V$194)*10)),1)))</f>
        <v>x</v>
      </c>
      <c r="W26" s="73">
        <f t="shared" si="12"/>
        <v>0</v>
      </c>
      <c r="X26" s="73">
        <f>IF('Indicator Data'!AU29="No data","x",ROUND(IF('Indicator Data'!AU29&gt;X$195,10,IF('Indicator Data'!AU29&lt;X$194,0,10-(X$195-'Indicator Data'!AU29)/(X$195-X$194)*10)),1))</f>
        <v>1.2</v>
      </c>
      <c r="Y26" s="200" t="str">
        <f>IF('Indicator Data'!AX29="No data","x",ROUND(IF('Indicator Data'!AX29&gt;Y$195,10,IF('Indicator Data'!AX29&lt;Y$194,0,10-(Y$195-'Indicator Data'!AX29)/(Y$195-Y$194)*10)),1))</f>
        <v>x</v>
      </c>
      <c r="Z26" s="77">
        <f>IF('Indicator Data'!AY29="No data","x",IF(('Indicator Data'!AY29/'Indicator Data'!CA29)&gt;1,1,IF('Indicator Data'!AY29&gt;'Indicator Data'!AY29,1,'Indicator Data'!AY29/'Indicator Data'!CA29)))</f>
        <v>4.6157822827812861E-6</v>
      </c>
      <c r="AA26" s="200">
        <f t="shared" si="13"/>
        <v>0</v>
      </c>
      <c r="AB26" s="74">
        <f t="shared" si="0"/>
        <v>0.4</v>
      </c>
      <c r="AC26" s="73">
        <f>IF('Indicator Data'!AS29="No data","x",ROUND(IF('Indicator Data'!AS29&gt;AC$195,10,IF('Indicator Data'!AS29&lt;AC$194,0,10-(AC$195-'Indicator Data'!AS29)/(AC$195-AC$194)*10)),1))</f>
        <v>0.8</v>
      </c>
      <c r="AD26" s="73">
        <f>IF('Indicator Data'!AT29="No data","x",ROUND(IF('Indicator Data'!AT29&gt;AD$195,10,IF('Indicator Data'!AT29&lt;AD$194,0,10-(AD$195-'Indicator Data'!AT29)/(AD$195-AD$194)*10)),1))</f>
        <v>2.1</v>
      </c>
      <c r="AE26" s="74">
        <f t="shared" si="14"/>
        <v>1.5</v>
      </c>
      <c r="AF26" s="87">
        <f>('Indicator Data'!BD29+'Indicator Data'!BC29*0.5+'Indicator Data'!BB29*0.25)/1000</f>
        <v>0</v>
      </c>
      <c r="AG26" s="79">
        <f>AF26*1000/'Indicator Data'!CA29</f>
        <v>0</v>
      </c>
      <c r="AH26" s="74">
        <f t="shared" si="15"/>
        <v>0</v>
      </c>
      <c r="AI26" s="73">
        <f>IF('Indicator Data'!BH29="No data","x",ROUND(IF('Indicator Data'!BH29&lt;$AI$194,10,IF('Indicator Data'!BH29&gt;$AI$195,0,($AI$195-'Indicator Data'!BH29)/($AI$195-$AI$194)*10)),1))</f>
        <v>3.7</v>
      </c>
      <c r="AJ26" s="73">
        <f>IF('Indicator Data'!BI29="No data","x",ROUND(IF('Indicator Data'!BI29&gt;$AJ$195,10,IF('Indicator Data'!BI29&lt;$AJ$194,0,10-($AJ$195-'Indicator Data'!BI29)/($AJ$195-$AJ$194)*10)),1))</f>
        <v>0</v>
      </c>
      <c r="AK26" s="74">
        <f t="shared" si="1"/>
        <v>1.9</v>
      </c>
      <c r="AL26" s="80">
        <f t="shared" si="2"/>
        <v>1</v>
      </c>
      <c r="AM26" s="81">
        <f t="shared" si="3"/>
        <v>0.5</v>
      </c>
    </row>
    <row r="27" spans="1:39" s="4" customFormat="1" x14ac:dyDescent="0.25">
      <c r="A27" s="121" t="str">
        <f>'Indicator Data'!A30</f>
        <v>Bulgaria</v>
      </c>
      <c r="B27" s="59" t="str">
        <f>'Indicator Data'!B30</f>
        <v>BGR</v>
      </c>
      <c r="C27" s="73">
        <f>ROUND(IF('Indicator Data'!AL30="No data",IF((0.1022*LN('Indicator Data'!BZ30)-0.1711)&gt;C$195,0,IF((0.1022*LN('Indicator Data'!BZ30)-0.1711)&lt;C$194,10,(C$195-(0.1022*LN('Indicator Data'!BZ30)-0.1711))/(C$195-C$194)*10)),IF('Indicator Data'!AL30&gt;C$195,0,IF('Indicator Data'!AL30&lt;C$194,10,(C$195-'Indicator Data'!AL30)/(C$195-C$194)*10))),1)</f>
        <v>1.7</v>
      </c>
      <c r="D27" s="73" t="str">
        <f>IF('Indicator Data'!AM30="No data","x",ROUND((IF(LOG('Indicator Data'!AM30*1000)&gt;D$195,10,IF(LOG('Indicator Data'!AM30*1000)&lt;D$194,0,10-(D$195-LOG('Indicator Data'!AM30*1000))/(D$195-D$194)*10))),1))</f>
        <v>x</v>
      </c>
      <c r="E27" s="74">
        <f t="shared" si="4"/>
        <v>1.7</v>
      </c>
      <c r="F27" s="73">
        <f>IF('Indicator Data'!AZ30="No data","x",ROUND(IF('Indicator Data'!AZ30&gt;F$195,10,IF('Indicator Data'!AZ30&lt;F$194,0,10-(F$195-'Indicator Data'!AZ30)/(F$195-F$194)*10)),1))</f>
        <v>2.9</v>
      </c>
      <c r="G27" s="73">
        <f>IF('Indicator Data'!BA30="No data","x",ROUND(IF('Indicator Data'!BA30&gt;G$195,10,IF('Indicator Data'!BA30&lt;G$194,0,10-(G$195-'Indicator Data'!BA30)/(G$195-G$194)*10)),1))</f>
        <v>3.1</v>
      </c>
      <c r="H27" s="74">
        <f t="shared" si="5"/>
        <v>3</v>
      </c>
      <c r="I27" s="75">
        <f>SUM(IF('Indicator Data'!AN30=0,0,'Indicator Data'!AN30),SUM('Indicator Data'!AO30:AP30))</f>
        <v>0</v>
      </c>
      <c r="J27" s="75">
        <f>I27/'Indicator Data'!CA30*1000000</f>
        <v>0</v>
      </c>
      <c r="K27" s="73">
        <f t="shared" si="6"/>
        <v>0</v>
      </c>
      <c r="L27" s="73" t="str">
        <f>IF('Indicator Data'!AQ30="No data","x",ROUND(IF('Indicator Data'!AQ30&gt;L$195,10,IF('Indicator Data'!AQ30&lt;L$194,0,10-(L$195-'Indicator Data'!AQ30)/(L$195-L$194)*10)),1))</f>
        <v>x</v>
      </c>
      <c r="M27" s="73">
        <f>IF('Indicator Data'!AR30="No data","x",IF('Indicator Data'!AR30=0,0,ROUND(IF('Indicator Data'!AR30&gt;M$195,10,IF('Indicator Data'!AR30&lt;M$194,0,10-(M$195-'Indicator Data'!AR30)/(M$195-M$194)*10)),1)))</f>
        <v>1.2</v>
      </c>
      <c r="N27" s="74">
        <f t="shared" si="7"/>
        <v>0.6</v>
      </c>
      <c r="O27" s="76">
        <f t="shared" si="8"/>
        <v>1.8</v>
      </c>
      <c r="P27" s="87">
        <f>IF(AND('Indicator Data'!BE30="No data",'Indicator Data'!BF30="No data"),0,SUM('Indicator Data'!BE30:BG30)/1000)</f>
        <v>21.494</v>
      </c>
      <c r="Q27" s="73">
        <f t="shared" si="9"/>
        <v>4.4000000000000004</v>
      </c>
      <c r="R27" s="77">
        <f>P27*1000/'Indicator Data'!CA30</f>
        <v>3.0705201070210684E-3</v>
      </c>
      <c r="S27" s="73">
        <f t="shared" si="10"/>
        <v>4.2</v>
      </c>
      <c r="T27" s="78">
        <f t="shared" si="11"/>
        <v>4.3</v>
      </c>
      <c r="U27" s="73">
        <f>IF('Indicator Data'!AV30="No data","x",ROUND(IF('Indicator Data'!AV30&gt;U$195,10,IF('Indicator Data'!AV30&lt;U$194,0,10-(U$195-'Indicator Data'!AV30)/(U$195-U$194)*10)),1))</f>
        <v>0.2</v>
      </c>
      <c r="V27" s="73">
        <f>IF('Indicator Data'!AW30="No data","x",IF('Indicator Data'!AW30=0,0,ROUND(IF('Indicator Data'!AW30&gt;V$195,10,IF('Indicator Data'!AW30&lt;V$194,0,10-(V$195-'Indicator Data'!AW30)/(V$195-V$194)*10)),1)))</f>
        <v>0.2</v>
      </c>
      <c r="W27" s="73">
        <f t="shared" si="12"/>
        <v>0.2</v>
      </c>
      <c r="X27" s="73">
        <f>IF('Indicator Data'!AU30="No data","x",ROUND(IF('Indicator Data'!AU30&gt;X$195,10,IF('Indicator Data'!AU30&lt;X$194,0,10-(X$195-'Indicator Data'!AU30)/(X$195-X$194)*10)),1))</f>
        <v>0.4</v>
      </c>
      <c r="Y27" s="200" t="str">
        <f>IF('Indicator Data'!AX30="No data","x",ROUND(IF('Indicator Data'!AX30&gt;Y$195,10,IF('Indicator Data'!AX30&lt;Y$194,0,10-(Y$195-'Indicator Data'!AX30)/(Y$195-Y$194)*10)),1))</f>
        <v>x</v>
      </c>
      <c r="Z27" s="77">
        <f>IF('Indicator Data'!AY30="No data","x",IF(('Indicator Data'!AY30/'Indicator Data'!CA30)&gt;1,1,IF('Indicator Data'!AY30&gt;'Indicator Data'!AY30,1,'Indicator Data'!AY30/'Indicator Data'!CA30)))</f>
        <v>3.1142336620945048E-5</v>
      </c>
      <c r="AA27" s="200">
        <f t="shared" si="13"/>
        <v>0</v>
      </c>
      <c r="AB27" s="74">
        <f t="shared" si="0"/>
        <v>0.2</v>
      </c>
      <c r="AC27" s="73">
        <f>IF('Indicator Data'!AS30="No data","x",ROUND(IF('Indicator Data'!AS30&gt;AC$195,10,IF('Indicator Data'!AS30&lt;AC$194,0,10-(AC$195-'Indicator Data'!AS30)/(AC$195-AC$194)*10)),1))</f>
        <v>0.6</v>
      </c>
      <c r="AD27" s="73" t="str">
        <f>IF('Indicator Data'!AT30="No data","x",ROUND(IF('Indicator Data'!AT30&gt;AD$195,10,IF('Indicator Data'!AT30&lt;AD$194,0,10-(AD$195-'Indicator Data'!AT30)/(AD$195-AD$194)*10)),1))</f>
        <v>x</v>
      </c>
      <c r="AE27" s="74">
        <f t="shared" si="14"/>
        <v>0.6</v>
      </c>
      <c r="AF27" s="87">
        <f>('Indicator Data'!BD30+'Indicator Data'!BC30*0.5+'Indicator Data'!BB30*0.25)/1000</f>
        <v>0.3</v>
      </c>
      <c r="AG27" s="79">
        <f>AF27*1000/'Indicator Data'!CA30</f>
        <v>4.2856426542584928E-5</v>
      </c>
      <c r="AH27" s="74">
        <f t="shared" si="15"/>
        <v>0</v>
      </c>
      <c r="AI27" s="73">
        <f>IF('Indicator Data'!BH30="No data","x",ROUND(IF('Indicator Data'!BH30&lt;$AI$194,10,IF('Indicator Data'!BH30&gt;$AI$195,0,($AI$195-'Indicator Data'!BH30)/($AI$195-$AI$194)*10)),1))</f>
        <v>4.7</v>
      </c>
      <c r="AJ27" s="73">
        <f>IF('Indicator Data'!BI30="No data","x",ROUND(IF('Indicator Data'!BI30&gt;$AJ$195,10,IF('Indicator Data'!BI30&lt;$AJ$194,0,10-($AJ$195-'Indicator Data'!BI30)/($AJ$195-$AJ$194)*10)),1))</f>
        <v>0</v>
      </c>
      <c r="AK27" s="74">
        <f t="shared" si="1"/>
        <v>2.4</v>
      </c>
      <c r="AL27" s="80">
        <f t="shared" si="2"/>
        <v>0.8</v>
      </c>
      <c r="AM27" s="81">
        <f t="shared" si="3"/>
        <v>2.7</v>
      </c>
    </row>
    <row r="28" spans="1:39" s="4" customFormat="1" x14ac:dyDescent="0.25">
      <c r="A28" s="121" t="str">
        <f>'Indicator Data'!A31</f>
        <v>Burkina Faso</v>
      </c>
      <c r="B28" s="59" t="str">
        <f>'Indicator Data'!B31</f>
        <v>BFA</v>
      </c>
      <c r="C28" s="73">
        <f>ROUND(IF('Indicator Data'!AL31="No data",IF((0.1022*LN('Indicator Data'!BZ31)-0.1711)&gt;C$195,0,IF((0.1022*LN('Indicator Data'!BZ31)-0.1711)&lt;C$194,10,(C$195-(0.1022*LN('Indicator Data'!BZ31)-0.1711))/(C$195-C$194)*10)),IF('Indicator Data'!AL31&gt;C$195,0,IF('Indicator Data'!AL31&lt;C$194,10,(C$195-'Indicator Data'!AL31)/(C$195-C$194)*10))),1)</f>
        <v>9.5</v>
      </c>
      <c r="D28" s="73">
        <f>IF('Indicator Data'!AM31="No data","x",ROUND((IF(LOG('Indicator Data'!AM31*1000)&gt;D$195,10,IF(LOG('Indicator Data'!AM31*1000)&lt;D$194,0,10-(D$195-LOG('Indicator Data'!AM31*1000))/(D$195-D$194)*10))),1))</f>
        <v>10</v>
      </c>
      <c r="E28" s="74">
        <f t="shared" si="4"/>
        <v>9.8000000000000007</v>
      </c>
      <c r="F28" s="73">
        <f>IF('Indicator Data'!AZ31="No data","x",ROUND(IF('Indicator Data'!AZ31&gt;F$195,10,IF('Indicator Data'!AZ31&lt;F$194,0,10-(F$195-'Indicator Data'!AZ31)/(F$195-F$194)*10)),1))</f>
        <v>8.1</v>
      </c>
      <c r="G28" s="73">
        <f>IF('Indicator Data'!BA31="No data","x",ROUND(IF('Indicator Data'!BA31&gt;G$195,10,IF('Indicator Data'!BA31&lt;G$194,0,10-(G$195-'Indicator Data'!BA31)/(G$195-G$194)*10)),1))</f>
        <v>2.6</v>
      </c>
      <c r="H28" s="74">
        <f t="shared" si="5"/>
        <v>5.4</v>
      </c>
      <c r="I28" s="75">
        <f>SUM(IF('Indicator Data'!AN31=0,0,'Indicator Data'!AN31),SUM('Indicator Data'!AO31:AP31))</f>
        <v>953.74599499999999</v>
      </c>
      <c r="J28" s="75">
        <f>I28/'Indicator Data'!CA31*1000000</f>
        <v>46.933124335090774</v>
      </c>
      <c r="K28" s="73">
        <f t="shared" si="6"/>
        <v>0.9</v>
      </c>
      <c r="L28" s="73">
        <f>IF('Indicator Data'!AQ31="No data","x",ROUND(IF('Indicator Data'!AQ31&gt;L$195,10,IF('Indicator Data'!AQ31&lt;L$194,0,10-(L$195-'Indicator Data'!AQ31)/(L$195-L$194)*10)),1))</f>
        <v>5</v>
      </c>
      <c r="M28" s="73">
        <f>IF('Indicator Data'!AR31="No data","x",IF('Indicator Data'!AR31=0,0,ROUND(IF('Indicator Data'!AR31&gt;M$195,10,IF('Indicator Data'!AR31&lt;M$194,0,10-(M$195-'Indicator Data'!AR31)/(M$195-M$194)*10)),1)))</f>
        <v>1</v>
      </c>
      <c r="N28" s="74">
        <f t="shared" si="7"/>
        <v>2.2999999999999998</v>
      </c>
      <c r="O28" s="76">
        <f t="shared" si="8"/>
        <v>6.8</v>
      </c>
      <c r="P28" s="87">
        <f>IF(AND('Indicator Data'!BE31="No data",'Indicator Data'!BF31="No data"),0,SUM('Indicator Data'!BE31:BG31)/1000)</f>
        <v>73.209999999999994</v>
      </c>
      <c r="Q28" s="73">
        <f t="shared" si="9"/>
        <v>6.2</v>
      </c>
      <c r="R28" s="77">
        <f>P28*1000/'Indicator Data'!CA31</f>
        <v>3.602609133443329E-3</v>
      </c>
      <c r="S28" s="73">
        <f t="shared" si="10"/>
        <v>4.4000000000000004</v>
      </c>
      <c r="T28" s="78">
        <f t="shared" si="11"/>
        <v>5.3</v>
      </c>
      <c r="U28" s="73">
        <f>IF('Indicator Data'!AV31="No data","x",ROUND(IF('Indicator Data'!AV31&gt;U$195,10,IF('Indicator Data'!AV31&lt;U$194,0,10-(U$195-'Indicator Data'!AV31)/(U$195-U$194)*10)),1))</f>
        <v>1.6</v>
      </c>
      <c r="V28" s="73">
        <f>IF('Indicator Data'!AW31="No data","x",IF('Indicator Data'!AW31=0,0,ROUND(IF('Indicator Data'!AW31&gt;V$195,10,IF('Indicator Data'!AW31&lt;V$194,0,10-(V$195-'Indicator Data'!AW31)/(V$195-V$194)*10)),1)))</f>
        <v>1.3</v>
      </c>
      <c r="W28" s="73">
        <f t="shared" si="12"/>
        <v>1.4500000000000002</v>
      </c>
      <c r="X28" s="73">
        <f>IF('Indicator Data'!AU31="No data","x",ROUND(IF('Indicator Data'!AU31&gt;X$195,10,IF('Indicator Data'!AU31&lt;X$194,0,10-(X$195-'Indicator Data'!AU31)/(X$195-X$194)*10)),1))</f>
        <v>0.9</v>
      </c>
      <c r="Y28" s="200">
        <f>IF('Indicator Data'!AX31="No data","x",ROUND(IF('Indicator Data'!AX31&gt;Y$195,10,IF('Indicator Data'!AX31&lt;Y$194,0,10-(Y$195-'Indicator Data'!AX31)/(Y$195-Y$194)*10)),1))</f>
        <v>10</v>
      </c>
      <c r="Z28" s="77">
        <f>IF('Indicator Data'!AY31="No data","x",IF(('Indicator Data'!AY31/'Indicator Data'!CA31)&gt;1,1,IF('Indicator Data'!AY31&gt;'Indicator Data'!AY31,1,'Indicator Data'!AY31/'Indicator Data'!CA31)))</f>
        <v>0.32139849930489472</v>
      </c>
      <c r="AA28" s="200">
        <f t="shared" si="13"/>
        <v>3.6</v>
      </c>
      <c r="AB28" s="74">
        <f t="shared" si="0"/>
        <v>4</v>
      </c>
      <c r="AC28" s="73">
        <f>IF('Indicator Data'!AS31="No data","x",ROUND(IF('Indicator Data'!AS31&gt;AC$195,10,IF('Indicator Data'!AS31&lt;AC$194,0,10-(AC$195-'Indicator Data'!AS31)/(AC$195-AC$194)*10)),1))</f>
        <v>6.2</v>
      </c>
      <c r="AD28" s="73">
        <f>IF('Indicator Data'!AT31="No data","x",ROUND(IF('Indicator Data'!AT31&gt;AD$195,10,IF('Indicator Data'!AT31&lt;AD$194,0,10-(AD$195-'Indicator Data'!AT31)/(AD$195-AD$194)*10)),1))</f>
        <v>4.3</v>
      </c>
      <c r="AE28" s="74">
        <f t="shared" si="14"/>
        <v>5.3</v>
      </c>
      <c r="AF28" s="87">
        <f>('Indicator Data'!BD31+'Indicator Data'!BC31*0.5+'Indicator Data'!BB31*0.25)/1000</f>
        <v>2.4777499999999999</v>
      </c>
      <c r="AG28" s="79">
        <f>AF28*1000/'Indicator Data'!CA31</f>
        <v>1.2192821718876121E-4</v>
      </c>
      <c r="AH28" s="74">
        <f t="shared" si="15"/>
        <v>0</v>
      </c>
      <c r="AI28" s="73">
        <f>IF('Indicator Data'!BH31="No data","x",ROUND(IF('Indicator Data'!BH31&lt;$AI$194,10,IF('Indicator Data'!BH31&gt;$AI$195,0,($AI$195-'Indicator Data'!BH31)/($AI$195-$AI$194)*10)),1))</f>
        <v>3.5</v>
      </c>
      <c r="AJ28" s="73">
        <f>IF('Indicator Data'!BI31="No data","x",ROUND(IF('Indicator Data'!BI31&gt;$AJ$195,10,IF('Indicator Data'!BI31&lt;$AJ$194,0,10-($AJ$195-'Indicator Data'!BI31)/($AJ$195-$AJ$194)*10)),1))</f>
        <v>5</v>
      </c>
      <c r="AK28" s="74">
        <f t="shared" si="1"/>
        <v>4.3</v>
      </c>
      <c r="AL28" s="80">
        <f t="shared" si="2"/>
        <v>3.6</v>
      </c>
      <c r="AM28" s="81">
        <f t="shared" si="3"/>
        <v>4.5</v>
      </c>
    </row>
    <row r="29" spans="1:39" s="4" customFormat="1" x14ac:dyDescent="0.25">
      <c r="A29" s="121" t="str">
        <f>'Indicator Data'!A32</f>
        <v>Burundi</v>
      </c>
      <c r="B29" s="59" t="str">
        <f>'Indicator Data'!B32</f>
        <v>BDI</v>
      </c>
      <c r="C29" s="73">
        <f>ROUND(IF('Indicator Data'!AL32="No data",IF((0.1022*LN('Indicator Data'!BZ32)-0.1711)&gt;C$195,0,IF((0.1022*LN('Indicator Data'!BZ32)-0.1711)&lt;C$194,10,(C$195-(0.1022*LN('Indicator Data'!BZ32)-0.1711))/(C$195-C$194)*10)),IF('Indicator Data'!AL32&gt;C$195,0,IF('Indicator Data'!AL32&lt;C$194,10,(C$195-'Indicator Data'!AL32)/(C$195-C$194)*10))),1)</f>
        <v>9.6999999999999993</v>
      </c>
      <c r="D29" s="73">
        <f>IF('Indicator Data'!AM32="No data","x",ROUND((IF(LOG('Indicator Data'!AM32*1000)&gt;D$195,10,IF(LOG('Indicator Data'!AM32*1000)&lt;D$194,0,10-(D$195-LOG('Indicator Data'!AM32*1000))/(D$195-D$194)*10))),1))</f>
        <v>9.6999999999999993</v>
      </c>
      <c r="E29" s="74">
        <f t="shared" si="4"/>
        <v>9.6999999999999993</v>
      </c>
      <c r="F29" s="73">
        <f>IF('Indicator Data'!AZ32="No data","x",ROUND(IF('Indicator Data'!AZ32&gt;F$195,10,IF('Indicator Data'!AZ32&lt;F$194,0,10-(F$195-'Indicator Data'!AZ32)/(F$195-F$194)*10)),1))</f>
        <v>6.3</v>
      </c>
      <c r="G29" s="73">
        <f>IF('Indicator Data'!BA32="No data","x",ROUND(IF('Indicator Data'!BA32&gt;G$195,10,IF('Indicator Data'!BA32&lt;G$194,0,10-(G$195-'Indicator Data'!BA32)/(G$195-G$194)*10)),1))</f>
        <v>3.4</v>
      </c>
      <c r="H29" s="74">
        <f t="shared" si="5"/>
        <v>4.9000000000000004</v>
      </c>
      <c r="I29" s="75">
        <f>SUM(IF('Indicator Data'!AN32=0,0,'Indicator Data'!AN32),SUM('Indicator Data'!AO32:AP32))</f>
        <v>971.856674</v>
      </c>
      <c r="J29" s="75">
        <f>I29/'Indicator Data'!CA32*1000000</f>
        <v>84.285172719457137</v>
      </c>
      <c r="K29" s="73">
        <f t="shared" si="6"/>
        <v>1.7</v>
      </c>
      <c r="L29" s="73">
        <f>IF('Indicator Data'!AQ32="No data","x",ROUND(IF('Indicator Data'!AQ32&gt;L$195,10,IF('Indicator Data'!AQ32&lt;L$194,0,10-(L$195-'Indicator Data'!AQ32)/(L$195-L$194)*10)),1))</f>
        <v>9</v>
      </c>
      <c r="M29" s="73">
        <f>IF('Indicator Data'!AR32="No data","x",IF('Indicator Data'!AR32=0,0,ROUND(IF('Indicator Data'!AR32&gt;M$195,10,IF('Indicator Data'!AR32&lt;M$194,0,10-(M$195-'Indicator Data'!AR32)/(M$195-M$194)*10)),1)))</f>
        <v>0.4</v>
      </c>
      <c r="N29" s="74">
        <f t="shared" si="7"/>
        <v>3.7</v>
      </c>
      <c r="O29" s="76">
        <f t="shared" si="8"/>
        <v>7</v>
      </c>
      <c r="P29" s="87">
        <f>IF(AND('Indicator Data'!BE32="No data",'Indicator Data'!BF32="No data"),0,SUM('Indicator Data'!BE32:BG32)/1000)</f>
        <v>179.70500000000001</v>
      </c>
      <c r="Q29" s="73">
        <f t="shared" si="9"/>
        <v>7.5</v>
      </c>
      <c r="R29" s="77">
        <f>P29*1000/'Indicator Data'!CA32</f>
        <v>1.5585083036174166E-2</v>
      </c>
      <c r="S29" s="73">
        <f t="shared" si="10"/>
        <v>6.3</v>
      </c>
      <c r="T29" s="78">
        <f t="shared" si="11"/>
        <v>6.9</v>
      </c>
      <c r="U29" s="73">
        <f>IF('Indicator Data'!AV32="No data","x",ROUND(IF('Indicator Data'!AV32&gt;U$195,10,IF('Indicator Data'!AV32&lt;U$194,0,10-(U$195-'Indicator Data'!AV32)/(U$195-U$194)*10)),1))</f>
        <v>2.2000000000000002</v>
      </c>
      <c r="V29" s="73">
        <f>IF('Indicator Data'!AW32="No data","x",IF('Indicator Data'!AW32=0,0,ROUND(IF('Indicator Data'!AW32&gt;V$195,10,IF('Indicator Data'!AW32&lt;V$194,0,10-(V$195-'Indicator Data'!AW32)/(V$195-V$194)*10)),1)))</f>
        <v>1.6</v>
      </c>
      <c r="W29" s="73">
        <f t="shared" si="12"/>
        <v>1.9000000000000001</v>
      </c>
      <c r="X29" s="73">
        <f>IF('Indicator Data'!AU32="No data","x",ROUND(IF('Indicator Data'!AU32&gt;X$195,10,IF('Indicator Data'!AU32&lt;X$194,0,10-(X$195-'Indicator Data'!AU32)/(X$195-X$194)*10)),1))</f>
        <v>2.1</v>
      </c>
      <c r="Y29" s="200">
        <f>IF('Indicator Data'!AX32="No data","x",ROUND(IF('Indicator Data'!AX32&gt;Y$195,10,IF('Indicator Data'!AX32&lt;Y$194,0,10-(Y$195-'Indicator Data'!AX32)/(Y$195-Y$194)*10)),1))</f>
        <v>4.9000000000000004</v>
      </c>
      <c r="Z29" s="77">
        <f>IF('Indicator Data'!AY32="No data","x",IF(('Indicator Data'!AY32/'Indicator Data'!CA32)&gt;1,1,IF('Indicator Data'!AY32&gt;'Indicator Data'!AY32,1,'Indicator Data'!AY32/'Indicator Data'!CA32)))</f>
        <v>0.4631509767464369</v>
      </c>
      <c r="AA29" s="200">
        <f t="shared" si="13"/>
        <v>5.0999999999999996</v>
      </c>
      <c r="AB29" s="74">
        <f t="shared" si="0"/>
        <v>3.5</v>
      </c>
      <c r="AC29" s="73">
        <f>IF('Indicator Data'!AS32="No data","x",ROUND(IF('Indicator Data'!AS32&gt;AC$195,10,IF('Indicator Data'!AS32&lt;AC$194,0,10-(AC$195-'Indicator Data'!AS32)/(AC$195-AC$194)*10)),1))</f>
        <v>4.7</v>
      </c>
      <c r="AD29" s="73">
        <f>IF('Indicator Data'!AT32="No data","x",ROUND(IF('Indicator Data'!AT32&gt;AD$195,10,IF('Indicator Data'!AT32&lt;AD$194,0,10-(AD$195-'Indicator Data'!AT32)/(AD$195-AD$194)*10)),1))</f>
        <v>6.5</v>
      </c>
      <c r="AE29" s="74">
        <f t="shared" si="14"/>
        <v>5.6</v>
      </c>
      <c r="AF29" s="87">
        <f>('Indicator Data'!BD32+'Indicator Data'!BC32*0.5+'Indicator Data'!BB32*0.25)/1000</f>
        <v>13.968500000000001</v>
      </c>
      <c r="AG29" s="79">
        <f>AF29*1000/'Indicator Data'!CA32</f>
        <v>1.2114311365337572E-3</v>
      </c>
      <c r="AH29" s="74">
        <f t="shared" si="15"/>
        <v>0.1</v>
      </c>
      <c r="AI29" s="73">
        <f>IF('Indicator Data'!BH32="No data","x",ROUND(IF('Indicator Data'!BH32&lt;$AI$194,10,IF('Indicator Data'!BH32&gt;$AI$195,0,($AI$195-'Indicator Data'!BH32)/($AI$195-$AI$194)*10)),1))</f>
        <v>7.5</v>
      </c>
      <c r="AJ29" s="73">
        <f>IF('Indicator Data'!BI32="No data","x",ROUND(IF('Indicator Data'!BI32&gt;$AJ$195,10,IF('Indicator Data'!BI32&lt;$AJ$194,0,10-($AJ$195-'Indicator Data'!BI32)/($AJ$195-$AJ$194)*10)),1))</f>
        <v>10</v>
      </c>
      <c r="AK29" s="74">
        <f t="shared" si="1"/>
        <v>8.8000000000000007</v>
      </c>
      <c r="AL29" s="80">
        <f t="shared" si="2"/>
        <v>5.4</v>
      </c>
      <c r="AM29" s="81">
        <f t="shared" si="3"/>
        <v>6.2</v>
      </c>
    </row>
    <row r="30" spans="1:39" s="4" customFormat="1" x14ac:dyDescent="0.25">
      <c r="A30" s="121" t="str">
        <f>'Indicator Data'!A33</f>
        <v>Cabo Verde</v>
      </c>
      <c r="B30" s="59" t="str">
        <f>'Indicator Data'!B33</f>
        <v>CPV</v>
      </c>
      <c r="C30" s="73">
        <f>ROUND(IF('Indicator Data'!AL33="No data",IF((0.1022*LN('Indicator Data'!BZ33)-0.1711)&gt;C$195,0,IF((0.1022*LN('Indicator Data'!BZ33)-0.1711)&lt;C$194,10,(C$195-(0.1022*LN('Indicator Data'!BZ33)-0.1711))/(C$195-C$194)*10)),IF('Indicator Data'!AL33&gt;C$195,0,IF('Indicator Data'!AL33&lt;C$194,10,(C$195-'Indicator Data'!AL33)/(C$195-C$194)*10))),1)</f>
        <v>4.9000000000000004</v>
      </c>
      <c r="D30" s="73" t="str">
        <f>IF('Indicator Data'!AM33="No data","x",ROUND((IF(LOG('Indicator Data'!AM33*1000)&gt;D$195,10,IF(LOG('Indicator Data'!AM33*1000)&lt;D$194,0,10-(D$195-LOG('Indicator Data'!AM33*1000))/(D$195-D$194)*10))),1))</f>
        <v>x</v>
      </c>
      <c r="E30" s="74">
        <f t="shared" si="4"/>
        <v>4.9000000000000004</v>
      </c>
      <c r="F30" s="73" t="str">
        <f>IF('Indicator Data'!AZ33="No data","x",ROUND(IF('Indicator Data'!AZ33&gt;F$195,10,IF('Indicator Data'!AZ33&lt;F$194,0,10-(F$195-'Indicator Data'!AZ33)/(F$195-F$194)*10)),1))</f>
        <v>x</v>
      </c>
      <c r="G30" s="73">
        <f>IF('Indicator Data'!BA33="No data","x",ROUND(IF('Indicator Data'!BA33&gt;G$195,10,IF('Indicator Data'!BA33&lt;G$194,0,10-(G$195-'Indicator Data'!BA33)/(G$195-G$194)*10)),1))</f>
        <v>5.6</v>
      </c>
      <c r="H30" s="74">
        <f t="shared" si="5"/>
        <v>5.6</v>
      </c>
      <c r="I30" s="75">
        <f>SUM(IF('Indicator Data'!AN33=0,0,'Indicator Data'!AN33),SUM('Indicator Data'!AO33:AP33))</f>
        <v>171.70735000000002</v>
      </c>
      <c r="J30" s="75">
        <f>I30/'Indicator Data'!CA33*1000000</f>
        <v>312.23151421256296</v>
      </c>
      <c r="K30" s="73">
        <f t="shared" si="6"/>
        <v>6.2</v>
      </c>
      <c r="L30" s="73">
        <f>IF('Indicator Data'!AQ33="No data","x",ROUND(IF('Indicator Data'!AQ33&gt;L$195,10,IF('Indicator Data'!AQ33&lt;L$194,0,10-(L$195-'Indicator Data'!AQ33)/(L$195-L$194)*10)),1))</f>
        <v>4.8</v>
      </c>
      <c r="M30" s="73">
        <f>IF('Indicator Data'!AR33="No data","x",IF('Indicator Data'!AR33=0,0,ROUND(IF('Indicator Data'!AR33&gt;M$195,10,IF('Indicator Data'!AR33&lt;M$194,0,10-(M$195-'Indicator Data'!AR33)/(M$195-M$194)*10)),1)))</f>
        <v>4.3</v>
      </c>
      <c r="N30" s="74">
        <f t="shared" si="7"/>
        <v>5.0999999999999996</v>
      </c>
      <c r="O30" s="76">
        <f t="shared" si="8"/>
        <v>5.0999999999999996</v>
      </c>
      <c r="P30" s="87">
        <f>IF(AND('Indicator Data'!BE33="No data",'Indicator Data'!BF33="No data"),0,SUM('Indicator Data'!BE33:BG33)/1000)</f>
        <v>0</v>
      </c>
      <c r="Q30" s="73">
        <f t="shared" si="9"/>
        <v>0</v>
      </c>
      <c r="R30" s="77">
        <f>P30*1000/'Indicator Data'!CA33</f>
        <v>0</v>
      </c>
      <c r="S30" s="73">
        <f t="shared" si="10"/>
        <v>0</v>
      </c>
      <c r="T30" s="78">
        <f t="shared" si="11"/>
        <v>0</v>
      </c>
      <c r="U30" s="73">
        <f>IF('Indicator Data'!AV33="No data","x",ROUND(IF('Indicator Data'!AV33&gt;U$195,10,IF('Indicator Data'!AV33&lt;U$194,0,10-(U$195-'Indicator Data'!AV33)/(U$195-U$194)*10)),1))</f>
        <v>1.6</v>
      </c>
      <c r="V30" s="73">
        <f>IF('Indicator Data'!AW33="No data","x",IF('Indicator Data'!AW33=0,0,ROUND(IF('Indicator Data'!AW33&gt;V$195,10,IF('Indicator Data'!AW33&lt;V$194,0,10-(V$195-'Indicator Data'!AW33)/(V$195-V$194)*10)),1)))</f>
        <v>1.3</v>
      </c>
      <c r="W30" s="73">
        <f t="shared" si="12"/>
        <v>1.4500000000000002</v>
      </c>
      <c r="X30" s="73">
        <f>IF('Indicator Data'!AU33="No data","x",ROUND(IF('Indicator Data'!AU33&gt;X$195,10,IF('Indicator Data'!AU33&lt;X$194,0,10-(X$195-'Indicator Data'!AU33)/(X$195-X$194)*10)),1))</f>
        <v>2.4</v>
      </c>
      <c r="Y30" s="200">
        <f>IF('Indicator Data'!AX33="No data","x",ROUND(IF('Indicator Data'!AX33&gt;Y$195,10,IF('Indicator Data'!AX33&lt;Y$194,0,10-(Y$195-'Indicator Data'!AX33)/(Y$195-Y$194)*10)),1))</f>
        <v>0.1</v>
      </c>
      <c r="Z30" s="77">
        <f>IF('Indicator Data'!AY33="No data","x",IF(('Indicator Data'!AY33/'Indicator Data'!CA33)&gt;1,1,IF('Indicator Data'!AY33&gt;'Indicator Data'!AY33,1,'Indicator Data'!AY33/'Indicator Data'!CA33)))</f>
        <v>0.26468898199063162</v>
      </c>
      <c r="AA30" s="200">
        <f t="shared" si="13"/>
        <v>2.9</v>
      </c>
      <c r="AB30" s="74">
        <f t="shared" si="0"/>
        <v>1.7</v>
      </c>
      <c r="AC30" s="73">
        <f>IF('Indicator Data'!AS33="No data","x",ROUND(IF('Indicator Data'!AS33&gt;AC$195,10,IF('Indicator Data'!AS33&lt;AC$194,0,10-(AC$195-'Indicator Data'!AS33)/(AC$195-AC$194)*10)),1))</f>
        <v>1.3</v>
      </c>
      <c r="AD30" s="73" t="str">
        <f>IF('Indicator Data'!AT33="No data","x",ROUND(IF('Indicator Data'!AT33&gt;AD$195,10,IF('Indicator Data'!AT33&lt;AD$194,0,10-(AD$195-'Indicator Data'!AT33)/(AD$195-AD$194)*10)),1))</f>
        <v>x</v>
      </c>
      <c r="AE30" s="74">
        <f t="shared" si="14"/>
        <v>1.3</v>
      </c>
      <c r="AF30" s="87">
        <f>('Indicator Data'!BD33+'Indicator Data'!BC33*0.5+'Indicator Data'!BB33*0.25)/1000</f>
        <v>0</v>
      </c>
      <c r="AG30" s="79">
        <f>AF30*1000/'Indicator Data'!CA33</f>
        <v>0</v>
      </c>
      <c r="AH30" s="74">
        <f t="shared" si="15"/>
        <v>0</v>
      </c>
      <c r="AI30" s="73">
        <f>IF('Indicator Data'!BH33="No data","x",ROUND(IF('Indicator Data'!BH33&lt;$AI$194,10,IF('Indicator Data'!BH33&gt;$AI$195,0,($AI$195-'Indicator Data'!BH33)/($AI$195-$AI$194)*10)),1))</f>
        <v>4.9000000000000004</v>
      </c>
      <c r="AJ30" s="73">
        <f>IF('Indicator Data'!BI33="No data","x",ROUND(IF('Indicator Data'!BI33&gt;$AJ$195,10,IF('Indicator Data'!BI33&lt;$AJ$194,0,10-($AJ$195-'Indicator Data'!BI33)/($AJ$195-$AJ$194)*10)),1))</f>
        <v>2.5</v>
      </c>
      <c r="AK30" s="74">
        <f t="shared" si="1"/>
        <v>3.7</v>
      </c>
      <c r="AL30" s="80">
        <f t="shared" si="2"/>
        <v>1.8</v>
      </c>
      <c r="AM30" s="81">
        <f t="shared" si="3"/>
        <v>0.9</v>
      </c>
    </row>
    <row r="31" spans="1:39" s="4" customFormat="1" x14ac:dyDescent="0.25">
      <c r="A31" s="121" t="str">
        <f>'Indicator Data'!A34</f>
        <v>Cambodia</v>
      </c>
      <c r="B31" s="59" t="str">
        <f>'Indicator Data'!B34</f>
        <v>KHM</v>
      </c>
      <c r="C31" s="73">
        <f>ROUND(IF('Indicator Data'!AL34="No data",IF((0.1022*LN('Indicator Data'!BZ34)-0.1711)&gt;C$195,0,IF((0.1022*LN('Indicator Data'!BZ34)-0.1711)&lt;C$194,10,(C$195-(0.1022*LN('Indicator Data'!BZ34)-0.1711))/(C$195-C$194)*10)),IF('Indicator Data'!AL34&gt;C$195,0,IF('Indicator Data'!AL34&lt;C$194,10,(C$195-'Indicator Data'!AL34)/(C$195-C$194)*10))),1)</f>
        <v>6.4</v>
      </c>
      <c r="D31" s="73">
        <f>IF('Indicator Data'!AM34="No data","x",ROUND((IF(LOG('Indicator Data'!AM34*1000)&gt;D$195,10,IF(LOG('Indicator Data'!AM34*1000)&lt;D$194,0,10-(D$195-LOG('Indicator Data'!AM34*1000))/(D$195-D$194)*10))),1))</f>
        <v>8.1</v>
      </c>
      <c r="E31" s="74">
        <f t="shared" si="4"/>
        <v>7.3</v>
      </c>
      <c r="F31" s="73">
        <f>IF('Indicator Data'!AZ34="No data","x",ROUND(IF('Indicator Data'!AZ34&gt;F$195,10,IF('Indicator Data'!AZ34&lt;F$194,0,10-(F$195-'Indicator Data'!AZ34)/(F$195-F$194)*10)),1))</f>
        <v>6.3</v>
      </c>
      <c r="G31" s="73" t="str">
        <f>IF('Indicator Data'!BA34="No data","x",ROUND(IF('Indicator Data'!BA34&gt;G$195,10,IF('Indicator Data'!BA34&lt;G$194,0,10-(G$195-'Indicator Data'!BA34)/(G$195-G$194)*10)),1))</f>
        <v>x</v>
      </c>
      <c r="H31" s="74">
        <f t="shared" si="5"/>
        <v>6.3</v>
      </c>
      <c r="I31" s="75">
        <f>SUM(IF('Indicator Data'!AN34=0,0,'Indicator Data'!AN34),SUM('Indicator Data'!AO34:AP34))</f>
        <v>1080.9978939999999</v>
      </c>
      <c r="J31" s="75">
        <f>I31/'Indicator Data'!CA34*1000000</f>
        <v>65.568503934906417</v>
      </c>
      <c r="K31" s="73">
        <f t="shared" si="6"/>
        <v>1.3</v>
      </c>
      <c r="L31" s="73">
        <f>IF('Indicator Data'!AQ34="No data","x",ROUND(IF('Indicator Data'!AQ34&gt;L$195,10,IF('Indicator Data'!AQ34&lt;L$194,0,10-(L$195-'Indicator Data'!AQ34)/(L$195-L$194)*10)),1))</f>
        <v>2.7</v>
      </c>
      <c r="M31" s="73">
        <f>IF('Indicator Data'!AR34="No data","x",IF('Indicator Data'!AR34=0,0,ROUND(IF('Indicator Data'!AR34&gt;M$195,10,IF('Indicator Data'!AR34&lt;M$194,0,10-(M$195-'Indicator Data'!AR34)/(M$195-M$194)*10)),1)))</f>
        <v>1.9</v>
      </c>
      <c r="N31" s="74">
        <f t="shared" si="7"/>
        <v>2</v>
      </c>
      <c r="O31" s="76">
        <f t="shared" si="8"/>
        <v>5.7</v>
      </c>
      <c r="P31" s="87">
        <f>IF(AND('Indicator Data'!BE34="No data",'Indicator Data'!BF34="No data"),0,SUM('Indicator Data'!BE34:BG34)/1000)</f>
        <v>0</v>
      </c>
      <c r="Q31" s="73">
        <f t="shared" si="9"/>
        <v>0</v>
      </c>
      <c r="R31" s="77">
        <f>P31*1000/'Indicator Data'!CA34</f>
        <v>0</v>
      </c>
      <c r="S31" s="73">
        <f t="shared" si="10"/>
        <v>0</v>
      </c>
      <c r="T31" s="78">
        <f t="shared" si="11"/>
        <v>0</v>
      </c>
      <c r="U31" s="73">
        <f>IF('Indicator Data'!AV34="No data","x",ROUND(IF('Indicator Data'!AV34&gt;U$195,10,IF('Indicator Data'!AV34&lt;U$194,0,10-(U$195-'Indicator Data'!AV34)/(U$195-U$194)*10)),1))</f>
        <v>1.2</v>
      </c>
      <c r="V31" s="73">
        <f>IF('Indicator Data'!AW34="No data","x",IF('Indicator Data'!AW34=0,0,ROUND(IF('Indicator Data'!AW34&gt;V$195,10,IF('Indicator Data'!AW34&lt;V$194,0,10-(V$195-'Indicator Data'!AW34)/(V$195-V$194)*10)),1)))</f>
        <v>0.3</v>
      </c>
      <c r="W31" s="73">
        <f t="shared" si="12"/>
        <v>0.75</v>
      </c>
      <c r="X31" s="73">
        <f>IF('Indicator Data'!AU34="No data","x",ROUND(IF('Indicator Data'!AU34&gt;X$195,10,IF('Indicator Data'!AU34&lt;X$194,0,10-(X$195-'Indicator Data'!AU34)/(X$195-X$194)*10)),1))</f>
        <v>5.9</v>
      </c>
      <c r="Y31" s="200">
        <f>IF('Indicator Data'!AX34="No data","x",ROUND(IF('Indicator Data'!AX34&gt;Y$195,10,IF('Indicator Data'!AX34&lt;Y$194,0,10-(Y$195-'Indicator Data'!AX34)/(Y$195-Y$194)*10)),1))</f>
        <v>0.5</v>
      </c>
      <c r="Z31" s="77">
        <f>IF('Indicator Data'!AY34="No data","x",IF(('Indicator Data'!AY34/'Indicator Data'!CA34)&gt;1,1,IF('Indicator Data'!AY34&gt;'Indicator Data'!AY34,1,'Indicator Data'!AY34/'Indicator Data'!CA34)))</f>
        <v>0.32141336855236224</v>
      </c>
      <c r="AA31" s="200">
        <f t="shared" si="13"/>
        <v>3.6</v>
      </c>
      <c r="AB31" s="74">
        <f t="shared" si="0"/>
        <v>2.7</v>
      </c>
      <c r="AC31" s="73">
        <f>IF('Indicator Data'!AS34="No data","x",ROUND(IF('Indicator Data'!AS34&gt;AC$195,10,IF('Indicator Data'!AS34&lt;AC$194,0,10-(AC$195-'Indicator Data'!AS34)/(AC$195-AC$194)*10)),1))</f>
        <v>2.2000000000000002</v>
      </c>
      <c r="AD31" s="73">
        <f>IF('Indicator Data'!AT34="No data","x",ROUND(IF('Indicator Data'!AT34&gt;AD$195,10,IF('Indicator Data'!AT34&lt;AD$194,0,10-(AD$195-'Indicator Data'!AT34)/(AD$195-AD$194)*10)),1))</f>
        <v>5.3</v>
      </c>
      <c r="AE31" s="74">
        <f t="shared" si="14"/>
        <v>3.8</v>
      </c>
      <c r="AF31" s="87">
        <f>('Indicator Data'!BD34+'Indicator Data'!BC34*0.5+'Indicator Data'!BB34*0.25)/1000</f>
        <v>2.9085000000000001</v>
      </c>
      <c r="AG31" s="79">
        <f>AF31*1000/'Indicator Data'!CA34</f>
        <v>1.7641661908240065E-4</v>
      </c>
      <c r="AH31" s="74">
        <f t="shared" si="15"/>
        <v>0</v>
      </c>
      <c r="AI31" s="73">
        <f>IF('Indicator Data'!BH34="No data","x",ROUND(IF('Indicator Data'!BH34&lt;$AI$194,10,IF('Indicator Data'!BH34&gt;$AI$195,0,($AI$195-'Indicator Data'!BH34)/($AI$195-$AI$194)*10)),1))</f>
        <v>5.5</v>
      </c>
      <c r="AJ31" s="73">
        <f>IF('Indicator Data'!BI34="No data","x",ROUND(IF('Indicator Data'!BI34&gt;$AJ$195,10,IF('Indicator Data'!BI34&lt;$AJ$194,0,10-($AJ$195-'Indicator Data'!BI34)/($AJ$195-$AJ$194)*10)),1))</f>
        <v>3.8</v>
      </c>
      <c r="AK31" s="74">
        <f t="shared" si="1"/>
        <v>4.7</v>
      </c>
      <c r="AL31" s="80">
        <f t="shared" si="2"/>
        <v>3</v>
      </c>
      <c r="AM31" s="81">
        <f t="shared" si="3"/>
        <v>1.6</v>
      </c>
    </row>
    <row r="32" spans="1:39" s="4" customFormat="1" x14ac:dyDescent="0.25">
      <c r="A32" s="121" t="str">
        <f>'Indicator Data'!A35</f>
        <v>Cameroon</v>
      </c>
      <c r="B32" s="59" t="str">
        <f>'Indicator Data'!B35</f>
        <v>CMR</v>
      </c>
      <c r="C32" s="73">
        <f>ROUND(IF('Indicator Data'!AL35="No data",IF((0.1022*LN('Indicator Data'!BZ35)-0.1711)&gt;C$195,0,IF((0.1022*LN('Indicator Data'!BZ35)-0.1711)&lt;C$194,10,(C$195-(0.1022*LN('Indicator Data'!BZ35)-0.1711))/(C$195-C$194)*10)),IF('Indicator Data'!AL35&gt;C$195,0,IF('Indicator Data'!AL35&lt;C$194,10,(C$195-'Indicator Data'!AL35)/(C$195-C$194)*10))),1)</f>
        <v>6.9</v>
      </c>
      <c r="D32" s="73">
        <f>IF('Indicator Data'!AM35="No data","x",ROUND((IF(LOG('Indicator Data'!AM35*1000)&gt;D$195,10,IF(LOG('Indicator Data'!AM35*1000)&lt;D$194,0,10-(D$195-LOG('Indicator Data'!AM35*1000))/(D$195-D$194)*10))),1))</f>
        <v>8.9</v>
      </c>
      <c r="E32" s="74">
        <f t="shared" si="4"/>
        <v>8.1</v>
      </c>
      <c r="F32" s="73">
        <f>IF('Indicator Data'!AZ35="No data","x",ROUND(IF('Indicator Data'!AZ35&gt;F$195,10,IF('Indicator Data'!AZ35&lt;F$194,0,10-(F$195-'Indicator Data'!AZ35)/(F$195-F$194)*10)),1))</f>
        <v>7.6</v>
      </c>
      <c r="G32" s="73">
        <f>IF('Indicator Data'!BA35="No data","x",ROUND(IF('Indicator Data'!BA35&gt;G$195,10,IF('Indicator Data'!BA35&lt;G$194,0,10-(G$195-'Indicator Data'!BA35)/(G$195-G$194)*10)),1))</f>
        <v>5.4</v>
      </c>
      <c r="H32" s="74">
        <f t="shared" si="5"/>
        <v>6.5</v>
      </c>
      <c r="I32" s="75">
        <f>SUM(IF('Indicator Data'!AN35=0,0,'Indicator Data'!AN35),SUM('Indicator Data'!AO35:AP35))</f>
        <v>1452.999568</v>
      </c>
      <c r="J32" s="75">
        <f>I32/'Indicator Data'!CA35*1000000</f>
        <v>56.151562735555004</v>
      </c>
      <c r="K32" s="73">
        <f t="shared" si="6"/>
        <v>1.1000000000000001</v>
      </c>
      <c r="L32" s="73">
        <f>IF('Indicator Data'!AQ35="No data","x",ROUND(IF('Indicator Data'!AQ35&gt;L$195,10,IF('Indicator Data'!AQ35&lt;L$194,0,10-(L$195-'Indicator Data'!AQ35)/(L$195-L$194)*10)),1))</f>
        <v>2.4</v>
      </c>
      <c r="M32" s="73">
        <f>IF('Indicator Data'!AR35="No data","x",IF('Indicator Data'!AR35=0,0,ROUND(IF('Indicator Data'!AR35&gt;M$195,10,IF('Indicator Data'!AR35&lt;M$194,0,10-(M$195-'Indicator Data'!AR35)/(M$195-M$194)*10)),1)))</f>
        <v>0.3</v>
      </c>
      <c r="N32" s="74">
        <f t="shared" si="7"/>
        <v>1.3</v>
      </c>
      <c r="O32" s="76">
        <f t="shared" si="8"/>
        <v>6</v>
      </c>
      <c r="P32" s="87">
        <f>IF(AND('Indicator Data'!BE35="No data",'Indicator Data'!BF35="No data"),0,SUM('Indicator Data'!BE35:BG35)/1000)</f>
        <v>1074.778</v>
      </c>
      <c r="Q32" s="73">
        <f t="shared" si="9"/>
        <v>10</v>
      </c>
      <c r="R32" s="77">
        <f>P32*1000/'Indicator Data'!CA35</f>
        <v>4.1535087568446087E-2</v>
      </c>
      <c r="S32" s="73">
        <f t="shared" si="10"/>
        <v>8</v>
      </c>
      <c r="T32" s="78">
        <f t="shared" si="11"/>
        <v>9</v>
      </c>
      <c r="U32" s="73">
        <f>IF('Indicator Data'!AV35="No data","x",ROUND(IF('Indicator Data'!AV35&gt;U$195,10,IF('Indicator Data'!AV35&lt;U$194,0,10-(U$195-'Indicator Data'!AV35)/(U$195-U$194)*10)),1))</f>
        <v>7.6</v>
      </c>
      <c r="V32" s="73">
        <f>IF('Indicator Data'!AW35="No data","x",IF('Indicator Data'!AW35=0,0,ROUND(IF('Indicator Data'!AW35&gt;V$195,10,IF('Indicator Data'!AW35&lt;V$194,0,10-(V$195-'Indicator Data'!AW35)/(V$195-V$194)*10)),1)))</f>
        <v>6.9</v>
      </c>
      <c r="W32" s="73">
        <f t="shared" si="12"/>
        <v>7.25</v>
      </c>
      <c r="X32" s="73">
        <f>IF('Indicator Data'!AU35="No data","x",ROUND(IF('Indicator Data'!AU35&gt;X$195,10,IF('Indicator Data'!AU35&lt;X$194,0,10-(X$195-'Indicator Data'!AU35)/(X$195-X$194)*10)),1))</f>
        <v>3.5</v>
      </c>
      <c r="Y32" s="200">
        <f>IF('Indicator Data'!AX35="No data","x",ROUND(IF('Indicator Data'!AX35&gt;Y$195,10,IF('Indicator Data'!AX35&lt;Y$194,0,10-(Y$195-'Indicator Data'!AX35)/(Y$195-Y$194)*10)),1))</f>
        <v>7.6</v>
      </c>
      <c r="Z32" s="77">
        <f>IF('Indicator Data'!AY35="No data","x",IF(('Indicator Data'!AY35/'Indicator Data'!CA35)&gt;1,1,IF('Indicator Data'!AY35&gt;'Indicator Data'!AY35,1,'Indicator Data'!AY35/'Indicator Data'!CA35)))</f>
        <v>0.62690873343330344</v>
      </c>
      <c r="AA32" s="200">
        <f t="shared" si="13"/>
        <v>7</v>
      </c>
      <c r="AB32" s="74">
        <f t="shared" si="0"/>
        <v>6.3</v>
      </c>
      <c r="AC32" s="73">
        <f>IF('Indicator Data'!AS35="No data","x",ROUND(IF('Indicator Data'!AS35&gt;AC$195,10,IF('Indicator Data'!AS35&lt;AC$194,0,10-(AC$195-'Indicator Data'!AS35)/(AC$195-AC$194)*10)),1))</f>
        <v>6.5</v>
      </c>
      <c r="AD32" s="73">
        <f>IF('Indicator Data'!AT35="No data","x",ROUND(IF('Indicator Data'!AT35&gt;AD$195,10,IF('Indicator Data'!AT35&lt;AD$194,0,10-(AD$195-'Indicator Data'!AT35)/(AD$195-AD$194)*10)),1))</f>
        <v>3.4</v>
      </c>
      <c r="AE32" s="74">
        <f t="shared" si="14"/>
        <v>5</v>
      </c>
      <c r="AF32" s="87">
        <f>('Indicator Data'!BD35+'Indicator Data'!BC35*0.5+'Indicator Data'!BB35*0.25)/1000</f>
        <v>3.6934999999999998</v>
      </c>
      <c r="AG32" s="79">
        <f>AF32*1000/'Indicator Data'!CA35</f>
        <v>1.4273631013479588E-4</v>
      </c>
      <c r="AH32" s="74">
        <f t="shared" si="15"/>
        <v>0</v>
      </c>
      <c r="AI32" s="73">
        <f>IF('Indicator Data'!BH35="No data","x",ROUND(IF('Indicator Data'!BH35&lt;$AI$194,10,IF('Indicator Data'!BH35&gt;$AI$195,0,($AI$195-'Indicator Data'!BH35)/($AI$195-$AI$194)*10)),1))</f>
        <v>3.6</v>
      </c>
      <c r="AJ32" s="73">
        <f>IF('Indicator Data'!BI35="No data","x",ROUND(IF('Indicator Data'!BI35&gt;$AJ$195,10,IF('Indicator Data'!BI35&lt;$AJ$194,0,10-($AJ$195-'Indicator Data'!BI35)/($AJ$195-$AJ$194)*10)),1))</f>
        <v>1.6</v>
      </c>
      <c r="AK32" s="74">
        <f t="shared" si="1"/>
        <v>2.6</v>
      </c>
      <c r="AL32" s="80">
        <f t="shared" si="2"/>
        <v>3.8</v>
      </c>
      <c r="AM32" s="81">
        <f t="shared" si="3"/>
        <v>7.2</v>
      </c>
    </row>
    <row r="33" spans="1:39" s="4" customFormat="1" x14ac:dyDescent="0.25">
      <c r="A33" s="121" t="str">
        <f>'Indicator Data'!A36</f>
        <v>Canada</v>
      </c>
      <c r="B33" s="59" t="str">
        <f>'Indicator Data'!B36</f>
        <v>CAN</v>
      </c>
      <c r="C33" s="73">
        <f>ROUND(IF('Indicator Data'!AL36="No data",IF((0.1022*LN('Indicator Data'!BZ36)-0.1711)&gt;C$195,0,IF((0.1022*LN('Indicator Data'!BZ36)-0.1711)&lt;C$194,10,(C$195-(0.1022*LN('Indicator Data'!BZ36)-0.1711))/(C$195-C$194)*10)),IF('Indicator Data'!AL36&gt;C$195,0,IF('Indicator Data'!AL36&lt;C$194,10,(C$195-'Indicator Data'!AL36)/(C$195-C$194)*10))),1)</f>
        <v>0</v>
      </c>
      <c r="D33" s="73" t="str">
        <f>IF('Indicator Data'!AM36="No data","x",ROUND((IF(LOG('Indicator Data'!AM36*1000)&gt;D$195,10,IF(LOG('Indicator Data'!AM36*1000)&lt;D$194,0,10-(D$195-LOG('Indicator Data'!AM36*1000))/(D$195-D$194)*10))),1))</f>
        <v>x</v>
      </c>
      <c r="E33" s="74">
        <f t="shared" si="4"/>
        <v>0</v>
      </c>
      <c r="F33" s="73">
        <f>IF('Indicator Data'!AZ36="No data","x",ROUND(IF('Indicator Data'!AZ36&gt;F$195,10,IF('Indicator Data'!AZ36&lt;F$194,0,10-(F$195-'Indicator Data'!AZ36)/(F$195-F$194)*10)),1))</f>
        <v>1.2</v>
      </c>
      <c r="G33" s="73">
        <f>IF('Indicator Data'!BA36="No data","x",ROUND(IF('Indicator Data'!BA36&gt;G$195,10,IF('Indicator Data'!BA36&lt;G$194,0,10-(G$195-'Indicator Data'!BA36)/(G$195-G$194)*10)),1))</f>
        <v>2.2999999999999998</v>
      </c>
      <c r="H33" s="74">
        <f t="shared" si="5"/>
        <v>1.8</v>
      </c>
      <c r="I33" s="75">
        <f>SUM(IF('Indicator Data'!AN36=0,0,'Indicator Data'!AN36),SUM('Indicator Data'!AO36:AP36))</f>
        <v>0.05</v>
      </c>
      <c r="J33" s="75">
        <f>I33/'Indicator Data'!CA36*1000000</f>
        <v>1.3365039483801547E-3</v>
      </c>
      <c r="K33" s="73">
        <f t="shared" si="6"/>
        <v>0</v>
      </c>
      <c r="L33" s="73" t="str">
        <f>IF('Indicator Data'!AQ36="No data","x",ROUND(IF('Indicator Data'!AQ36&gt;L$195,10,IF('Indicator Data'!AQ36&lt;L$194,0,10-(L$195-'Indicator Data'!AQ36)/(L$195-L$194)*10)),1))</f>
        <v>x</v>
      </c>
      <c r="M33" s="73">
        <f>IF('Indicator Data'!AR36="No data","x",IF('Indicator Data'!AR36=0,0,ROUND(IF('Indicator Data'!AR36&gt;M$195,10,IF('Indicator Data'!AR36&lt;M$194,0,10-(M$195-'Indicator Data'!AR36)/(M$195-M$194)*10)),1)))</f>
        <v>0</v>
      </c>
      <c r="N33" s="74">
        <f t="shared" si="7"/>
        <v>0</v>
      </c>
      <c r="O33" s="76">
        <f t="shared" si="8"/>
        <v>0.5</v>
      </c>
      <c r="P33" s="87">
        <f>IF(AND('Indicator Data'!BE36="No data",'Indicator Data'!BF36="No data"),0,SUM('Indicator Data'!BE36:BG36)/1000)</f>
        <v>192.91499999999999</v>
      </c>
      <c r="Q33" s="73">
        <f t="shared" si="9"/>
        <v>7.6</v>
      </c>
      <c r="R33" s="77">
        <f>P33*1000/'Indicator Data'!CA36</f>
        <v>5.1566331840351498E-3</v>
      </c>
      <c r="S33" s="73">
        <f t="shared" si="10"/>
        <v>4.8</v>
      </c>
      <c r="T33" s="78">
        <f t="shared" si="11"/>
        <v>6.2</v>
      </c>
      <c r="U33" s="73" t="str">
        <f>IF('Indicator Data'!AV36="No data","x",ROUND(IF('Indicator Data'!AV36&gt;U$195,10,IF('Indicator Data'!AV36&lt;U$194,0,10-(U$195-'Indicator Data'!AV36)/(U$195-U$194)*10)),1))</f>
        <v>x</v>
      </c>
      <c r="V33" s="73" t="str">
        <f>IF('Indicator Data'!AW36="No data","x",IF('Indicator Data'!AW36=0,0,ROUND(IF('Indicator Data'!AW36&gt;V$195,10,IF('Indicator Data'!AW36&lt;V$194,0,10-(V$195-'Indicator Data'!AW36)/(V$195-V$194)*10)),1)))</f>
        <v>x</v>
      </c>
      <c r="W33" s="73" t="str">
        <f t="shared" si="12"/>
        <v>x</v>
      </c>
      <c r="X33" s="73">
        <f>IF('Indicator Data'!AU36="No data","x",ROUND(IF('Indicator Data'!AU36&gt;X$195,10,IF('Indicator Data'!AU36&lt;X$194,0,10-(X$195-'Indicator Data'!AU36)/(X$195-X$194)*10)),1))</f>
        <v>0.1</v>
      </c>
      <c r="Y33" s="200" t="str">
        <f>IF('Indicator Data'!AX36="No data","x",ROUND(IF('Indicator Data'!AX36&gt;Y$195,10,IF('Indicator Data'!AX36&lt;Y$194,0,10-(Y$195-'Indicator Data'!AX36)/(Y$195-Y$194)*10)),1))</f>
        <v>x</v>
      </c>
      <c r="Z33" s="77">
        <f>IF('Indicator Data'!AY36="No data","x",IF(('Indicator Data'!AY36/'Indicator Data'!CA36)&gt;1,1,IF('Indicator Data'!AY36&gt;'Indicator Data'!AY36,1,'Indicator Data'!AY36/'Indicator Data'!CA36)))</f>
        <v>1.3365039483801544E-7</v>
      </c>
      <c r="AA33" s="200">
        <f t="shared" si="13"/>
        <v>0</v>
      </c>
      <c r="AB33" s="74">
        <f t="shared" si="0"/>
        <v>0.1</v>
      </c>
      <c r="AC33" s="73">
        <f>IF('Indicator Data'!AS36="No data","x",ROUND(IF('Indicator Data'!AS36&gt;AC$195,10,IF('Indicator Data'!AS36&lt;AC$194,0,10-(AC$195-'Indicator Data'!AS36)/(AC$195-AC$194)*10)),1))</f>
        <v>0.4</v>
      </c>
      <c r="AD33" s="73" t="str">
        <f>IF('Indicator Data'!AT36="No data","x",ROUND(IF('Indicator Data'!AT36&gt;AD$195,10,IF('Indicator Data'!AT36&lt;AD$194,0,10-(AD$195-'Indicator Data'!AT36)/(AD$195-AD$194)*10)),1))</f>
        <v>x</v>
      </c>
      <c r="AE33" s="74">
        <f t="shared" si="14"/>
        <v>0.4</v>
      </c>
      <c r="AF33" s="87">
        <f>('Indicator Data'!BD36+'Indicator Data'!BC36*0.5+'Indicator Data'!BB36*0.25)/1000</f>
        <v>39.103499999999997</v>
      </c>
      <c r="AG33" s="79">
        <f>AF33*1000/'Indicator Data'!CA36</f>
        <v>1.0452396429096675E-3</v>
      </c>
      <c r="AH33" s="74">
        <f t="shared" si="15"/>
        <v>0.1</v>
      </c>
      <c r="AI33" s="73">
        <f>IF('Indicator Data'!BH36="No data","x",ROUND(IF('Indicator Data'!BH36&lt;$AI$194,10,IF('Indicator Data'!BH36&gt;$AI$195,0,($AI$195-'Indicator Data'!BH36)/($AI$195-$AI$194)*10)),1))</f>
        <v>1.2</v>
      </c>
      <c r="AJ33" s="73">
        <f>IF('Indicator Data'!BI36="No data","x",ROUND(IF('Indicator Data'!BI36&gt;$AJ$195,10,IF('Indicator Data'!BI36&lt;$AJ$194,0,10-($AJ$195-'Indicator Data'!BI36)/($AJ$195-$AJ$194)*10)),1))</f>
        <v>0</v>
      </c>
      <c r="AK33" s="74">
        <f t="shared" si="1"/>
        <v>0.6</v>
      </c>
      <c r="AL33" s="80">
        <f t="shared" si="2"/>
        <v>0.3</v>
      </c>
      <c r="AM33" s="81">
        <f t="shared" si="3"/>
        <v>3.8</v>
      </c>
    </row>
    <row r="34" spans="1:39" s="4" customFormat="1" x14ac:dyDescent="0.25">
      <c r="A34" s="121" t="str">
        <f>'Indicator Data'!A37</f>
        <v>Central African Republic</v>
      </c>
      <c r="B34" s="59" t="str">
        <f>'Indicator Data'!B37</f>
        <v>CAF</v>
      </c>
      <c r="C34" s="73">
        <f>ROUND(IF('Indicator Data'!AL37="No data",IF((0.1022*LN('Indicator Data'!BZ37)-0.1711)&gt;C$195,0,IF((0.1022*LN('Indicator Data'!BZ37)-0.1711)&lt;C$194,10,(C$195-(0.1022*LN('Indicator Data'!BZ37)-0.1711))/(C$195-C$194)*10)),IF('Indicator Data'!AL37&gt;C$195,0,IF('Indicator Data'!AL37&lt;C$194,10,(C$195-'Indicator Data'!AL37)/(C$195-C$194)*10))),1)</f>
        <v>10</v>
      </c>
      <c r="D34" s="73">
        <f>IF('Indicator Data'!AM37="No data","x",ROUND((IF(LOG('Indicator Data'!AM37*1000)&gt;D$195,10,IF(LOG('Indicator Data'!AM37*1000)&lt;D$194,0,10-(D$195-LOG('Indicator Data'!AM37*1000))/(D$195-D$194)*10))),1))</f>
        <v>9.6999999999999993</v>
      </c>
      <c r="E34" s="74">
        <f t="shared" si="4"/>
        <v>9.9</v>
      </c>
      <c r="F34" s="73">
        <f>IF('Indicator Data'!AZ37="No data","x",ROUND(IF('Indicator Data'!AZ37&gt;F$195,10,IF('Indicator Data'!AZ37&lt;F$194,0,10-(F$195-'Indicator Data'!AZ37)/(F$195-F$194)*10)),1))</f>
        <v>9</v>
      </c>
      <c r="G34" s="73">
        <f>IF('Indicator Data'!BA37="No data","x",ROUND(IF('Indicator Data'!BA37&gt;G$195,10,IF('Indicator Data'!BA37&lt;G$194,0,10-(G$195-'Indicator Data'!BA37)/(G$195-G$194)*10)),1))</f>
        <v>7.8</v>
      </c>
      <c r="H34" s="74">
        <f t="shared" si="5"/>
        <v>8.4</v>
      </c>
      <c r="I34" s="75">
        <f>SUM(IF('Indicator Data'!AN37=0,0,'Indicator Data'!AN37),SUM('Indicator Data'!AO37:AP37))</f>
        <v>1288.200325</v>
      </c>
      <c r="J34" s="75">
        <f>I34/'Indicator Data'!CA37*1000000</f>
        <v>271.4756018687599</v>
      </c>
      <c r="K34" s="73">
        <f t="shared" si="6"/>
        <v>5.4</v>
      </c>
      <c r="L34" s="73">
        <f>IF('Indicator Data'!AQ37="No data","x",ROUND(IF('Indicator Data'!AQ37&gt;L$195,10,IF('Indicator Data'!AQ37&lt;L$194,0,10-(L$195-'Indicator Data'!AQ37)/(L$195-L$194)*10)),1))</f>
        <v>10</v>
      </c>
      <c r="M34" s="73" t="str">
        <f>IF('Indicator Data'!AR37="No data","x",IF('Indicator Data'!AR37=0,0,ROUND(IF('Indicator Data'!AR37&gt;M$195,10,IF('Indicator Data'!AR37&lt;M$194,0,10-(M$195-'Indicator Data'!AR37)/(M$195-M$194)*10)),1)))</f>
        <v>x</v>
      </c>
      <c r="N34" s="74">
        <f t="shared" si="7"/>
        <v>7.7</v>
      </c>
      <c r="O34" s="76">
        <f t="shared" si="8"/>
        <v>9</v>
      </c>
      <c r="P34" s="87">
        <f>IF(AND('Indicator Data'!BE37="No data",'Indicator Data'!BF37="No data"),0,SUM('Indicator Data'!BE37:BG37)/1000)</f>
        <v>684.61099999999999</v>
      </c>
      <c r="Q34" s="73">
        <f t="shared" si="9"/>
        <v>9.5</v>
      </c>
      <c r="R34" s="77">
        <f>P34*1000/'Indicator Data'!CA37</f>
        <v>0.14427506317464525</v>
      </c>
      <c r="S34" s="73">
        <f t="shared" si="10"/>
        <v>10</v>
      </c>
      <c r="T34" s="78">
        <f t="shared" si="11"/>
        <v>9.8000000000000007</v>
      </c>
      <c r="U34" s="73">
        <f>IF('Indicator Data'!AV37="No data","x",ROUND(IF('Indicator Data'!AV37&gt;U$195,10,IF('Indicator Data'!AV37&lt;U$194,0,10-(U$195-'Indicator Data'!AV37)/(U$195-U$194)*10)),1))</f>
        <v>8</v>
      </c>
      <c r="V34" s="73">
        <f>IF('Indicator Data'!AW37="No data","x",IF('Indicator Data'!AW37=0,0,ROUND(IF('Indicator Data'!AW37&gt;V$195,10,IF('Indicator Data'!AW37&lt;V$194,0,10-(V$195-'Indicator Data'!AW37)/(V$195-V$194)*10)),1)))</f>
        <v>10</v>
      </c>
      <c r="W34" s="73">
        <f t="shared" si="12"/>
        <v>9</v>
      </c>
      <c r="X34" s="73">
        <f>IF('Indicator Data'!AU37="No data","x",ROUND(IF('Indicator Data'!AU37&gt;X$195,10,IF('Indicator Data'!AU37&lt;X$194,0,10-(X$195-'Indicator Data'!AU37)/(X$195-X$194)*10)),1))</f>
        <v>7.7</v>
      </c>
      <c r="Y34" s="200">
        <f>IF('Indicator Data'!AX37="No data","x",ROUND(IF('Indicator Data'!AX37&gt;Y$195,10,IF('Indicator Data'!AX37&lt;Y$194,0,10-(Y$195-'Indicator Data'!AX37)/(Y$195-Y$194)*10)),1))</f>
        <v>9.6999999999999993</v>
      </c>
      <c r="Z34" s="77">
        <f>IF('Indicator Data'!AY37="No data","x",IF(('Indicator Data'!AY37/'Indicator Data'!CA37)&gt;1,1,IF('Indicator Data'!AY37&gt;'Indicator Data'!AY37,1,'Indicator Data'!AY37/'Indicator Data'!CA37)))</f>
        <v>0.79348808548634309</v>
      </c>
      <c r="AA34" s="200">
        <f t="shared" si="13"/>
        <v>8.8000000000000007</v>
      </c>
      <c r="AB34" s="74">
        <f t="shared" si="0"/>
        <v>8.8000000000000007</v>
      </c>
      <c r="AC34" s="73">
        <f>IF('Indicator Data'!AS37="No data","x",ROUND(IF('Indicator Data'!AS37&gt;AC$195,10,IF('Indicator Data'!AS37&lt;AC$194,0,10-(AC$195-'Indicator Data'!AS37)/(AC$195-AC$194)*10)),1))</f>
        <v>9.3000000000000007</v>
      </c>
      <c r="AD34" s="73">
        <f>IF('Indicator Data'!AT37="No data","x",ROUND(IF('Indicator Data'!AT37&gt;AD$195,10,IF('Indicator Data'!AT37&lt;AD$194,0,10-(AD$195-'Indicator Data'!AT37)/(AD$195-AD$194)*10)),1))</f>
        <v>5.2</v>
      </c>
      <c r="AE34" s="74">
        <f t="shared" si="14"/>
        <v>7.3</v>
      </c>
      <c r="AF34" s="87">
        <f>('Indicator Data'!BD37+'Indicator Data'!BC37*0.5+'Indicator Data'!BB37*0.25)/1000</f>
        <v>1.4195</v>
      </c>
      <c r="AG34" s="79">
        <f>AF34*1000/'Indicator Data'!CA37</f>
        <v>2.9914572242690948E-4</v>
      </c>
      <c r="AH34" s="74">
        <f t="shared" si="15"/>
        <v>0</v>
      </c>
      <c r="AI34" s="73">
        <f>IF('Indicator Data'!BH37="No data","x",ROUND(IF('Indicator Data'!BH37&lt;$AI$194,10,IF('Indicator Data'!BH37&gt;$AI$195,0,($AI$195-'Indicator Data'!BH37)/($AI$195-$AI$194)*10)),1))</f>
        <v>9.1999999999999993</v>
      </c>
      <c r="AJ34" s="73">
        <f>IF('Indicator Data'!BI37="No data","x",ROUND(IF('Indicator Data'!BI37&gt;$AJ$195,10,IF('Indicator Data'!BI37&lt;$AJ$194,0,10-($AJ$195-'Indicator Data'!BI37)/($AJ$195-$AJ$194)*10)),1))</f>
        <v>10</v>
      </c>
      <c r="AK34" s="74">
        <f t="shared" si="1"/>
        <v>9.6</v>
      </c>
      <c r="AL34" s="80">
        <f t="shared" si="2"/>
        <v>7.6</v>
      </c>
      <c r="AM34" s="81">
        <f t="shared" si="3"/>
        <v>9</v>
      </c>
    </row>
    <row r="35" spans="1:39" s="4" customFormat="1" x14ac:dyDescent="0.25">
      <c r="A35" s="121" t="str">
        <f>'Indicator Data'!A38</f>
        <v>Chad</v>
      </c>
      <c r="B35" s="59" t="str">
        <f>'Indicator Data'!B38</f>
        <v>TCD</v>
      </c>
      <c r="C35" s="73">
        <f>ROUND(IF('Indicator Data'!AL38="No data",IF((0.1022*LN('Indicator Data'!BZ38)-0.1711)&gt;C$195,0,IF((0.1022*LN('Indicator Data'!BZ38)-0.1711)&lt;C$194,10,(C$195-(0.1022*LN('Indicator Data'!BZ38)-0.1711))/(C$195-C$194)*10)),IF('Indicator Data'!AL38&gt;C$195,0,IF('Indicator Data'!AL38&lt;C$194,10,(C$195-'Indicator Data'!AL38)/(C$195-C$194)*10))),1)</f>
        <v>9.9</v>
      </c>
      <c r="D35" s="73">
        <f>IF('Indicator Data'!AM38="No data","x",ROUND((IF(LOG('Indicator Data'!AM38*1000)&gt;D$195,10,IF(LOG('Indicator Data'!AM38*1000)&lt;D$194,0,10-(D$195-LOG('Indicator Data'!AM38*1000))/(D$195-D$194)*10))),1))</f>
        <v>10</v>
      </c>
      <c r="E35" s="74">
        <f t="shared" si="4"/>
        <v>10</v>
      </c>
      <c r="F35" s="73">
        <f>IF('Indicator Data'!AZ38="No data","x",ROUND(IF('Indicator Data'!AZ38&gt;F$195,10,IF('Indicator Data'!AZ38&lt;F$194,0,10-(F$195-'Indicator Data'!AZ38)/(F$195-F$194)*10)),1))</f>
        <v>9.4</v>
      </c>
      <c r="G35" s="73">
        <f>IF('Indicator Data'!BA38="No data","x",ROUND(IF('Indicator Data'!BA38&gt;G$195,10,IF('Indicator Data'!BA38&lt;G$194,0,10-(G$195-'Indicator Data'!BA38)/(G$195-G$194)*10)),1))</f>
        <v>4.5999999999999996</v>
      </c>
      <c r="H35" s="74">
        <f t="shared" si="5"/>
        <v>7</v>
      </c>
      <c r="I35" s="75">
        <f>SUM(IF('Indicator Data'!AN38=0,0,'Indicator Data'!AN38),SUM('Indicator Data'!AO38:AP38))</f>
        <v>1161.7681319999999</v>
      </c>
      <c r="J35" s="75">
        <f>I35/'Indicator Data'!CA38*1000000</f>
        <v>72.852369008562306</v>
      </c>
      <c r="K35" s="73">
        <f t="shared" si="6"/>
        <v>1.5</v>
      </c>
      <c r="L35" s="73">
        <f>IF('Indicator Data'!AQ38="No data","x",ROUND(IF('Indicator Data'!AQ38&gt;L$195,10,IF('Indicator Data'!AQ38&lt;L$194,0,10-(L$195-'Indicator Data'!AQ38)/(L$195-L$194)*10)),1))</f>
        <v>4.4000000000000004</v>
      </c>
      <c r="M35" s="73" t="str">
        <f>IF('Indicator Data'!AR38="No data","x",IF('Indicator Data'!AR38=0,0,ROUND(IF('Indicator Data'!AR38&gt;M$195,10,IF('Indicator Data'!AR38&lt;M$194,0,10-(M$195-'Indicator Data'!AR38)/(M$195-M$194)*10)),1)))</f>
        <v>x</v>
      </c>
      <c r="N35" s="74">
        <f t="shared" si="7"/>
        <v>3</v>
      </c>
      <c r="O35" s="76">
        <f t="shared" si="8"/>
        <v>7.5</v>
      </c>
      <c r="P35" s="87">
        <f>IF(AND('Indicator Data'!BE38="No data",'Indicator Data'!BF38="No data"),0,SUM('Indicator Data'!BE38:BG38)/1000)</f>
        <v>557.197</v>
      </c>
      <c r="Q35" s="73">
        <f t="shared" si="9"/>
        <v>9.1999999999999993</v>
      </c>
      <c r="R35" s="77">
        <f>P35*1000/'Indicator Data'!CA38</f>
        <v>3.494081162700019E-2</v>
      </c>
      <c r="S35" s="73">
        <f t="shared" si="10"/>
        <v>7.7</v>
      </c>
      <c r="T35" s="78">
        <f t="shared" si="11"/>
        <v>8.5</v>
      </c>
      <c r="U35" s="73">
        <f>IF('Indicator Data'!AV38="No data","x",ROUND(IF('Indicator Data'!AV38&gt;U$195,10,IF('Indicator Data'!AV38&lt;U$194,0,10-(U$195-'Indicator Data'!AV38)/(U$195-U$194)*10)),1))</f>
        <v>2.6</v>
      </c>
      <c r="V35" s="73">
        <f>IF('Indicator Data'!AW38="No data","x",IF('Indicator Data'!AW38=0,0,ROUND(IF('Indicator Data'!AW38&gt;V$195,10,IF('Indicator Data'!AW38&lt;V$194,0,10-(V$195-'Indicator Data'!AW38)/(V$195-V$194)*10)),1)))</f>
        <v>2.2000000000000002</v>
      </c>
      <c r="W35" s="73">
        <f t="shared" si="12"/>
        <v>2.4000000000000004</v>
      </c>
      <c r="X35" s="73">
        <f>IF('Indicator Data'!AU38="No data","x",ROUND(IF('Indicator Data'!AU38&gt;X$195,10,IF('Indicator Data'!AU38&lt;X$194,0,10-(X$195-'Indicator Data'!AU38)/(X$195-X$194)*10)),1))</f>
        <v>2.8</v>
      </c>
      <c r="Y35" s="200">
        <f>IF('Indicator Data'!AX38="No data","x",ROUND(IF('Indicator Data'!AX38&gt;Y$195,10,IF('Indicator Data'!AX38&lt;Y$194,0,10-(Y$195-'Indicator Data'!AX38)/(Y$195-Y$194)*10)),1))</f>
        <v>4.7</v>
      </c>
      <c r="Z35" s="77">
        <f>IF('Indicator Data'!AY38="No data","x",IF(('Indicator Data'!AY38/'Indicator Data'!CA38)&gt;1,1,IF('Indicator Data'!AY38&gt;'Indicator Data'!AY38,1,'Indicator Data'!AY38/'Indicator Data'!CA38)))</f>
        <v>0.39020524513820321</v>
      </c>
      <c r="AA35" s="200">
        <f t="shared" si="13"/>
        <v>4.3</v>
      </c>
      <c r="AB35" s="74">
        <f t="shared" ref="AB35:AB66" si="16">IF(AND(W35="x",X35="x",Y35="x",AA35="x"),"x",ROUND(AVERAGE(W35,X35,Y35,AA35),1))</f>
        <v>3.6</v>
      </c>
      <c r="AC35" s="73">
        <f>IF('Indicator Data'!AS38="No data","x",ROUND(IF('Indicator Data'!AS38&gt;AC$195,10,IF('Indicator Data'!AS38&lt;AC$194,0,10-(AC$195-'Indicator Data'!AS38)/(AC$195-AC$194)*10)),1))</f>
        <v>9.5</v>
      </c>
      <c r="AD35" s="73">
        <f>IF('Indicator Data'!AT38="No data","x",ROUND(IF('Indicator Data'!AT38&gt;AD$195,10,IF('Indicator Data'!AT38&lt;AD$194,0,10-(AD$195-'Indicator Data'!AT38)/(AD$195-AD$194)*10)),1))</f>
        <v>6.4</v>
      </c>
      <c r="AE35" s="74">
        <f t="shared" si="14"/>
        <v>8</v>
      </c>
      <c r="AF35" s="87">
        <f>('Indicator Data'!BD38+'Indicator Data'!BC38*0.5+'Indicator Data'!BB38*0.25)/1000</f>
        <v>473.97649999999999</v>
      </c>
      <c r="AG35" s="79">
        <f>AF35*1000/'Indicator Data'!CA38</f>
        <v>2.9722205256174843E-2</v>
      </c>
      <c r="AH35" s="74">
        <f t="shared" si="15"/>
        <v>3</v>
      </c>
      <c r="AI35" s="73">
        <f>IF('Indicator Data'!BH38="No data","x",ROUND(IF('Indicator Data'!BH38&lt;$AI$194,10,IF('Indicator Data'!BH38&gt;$AI$195,0,($AI$195-'Indicator Data'!BH38)/($AI$195-$AI$194)*10)),1))</f>
        <v>6.9</v>
      </c>
      <c r="AJ35" s="73">
        <f>IF('Indicator Data'!BI38="No data","x",ROUND(IF('Indicator Data'!BI38&gt;$AJ$195,10,IF('Indicator Data'!BI38&lt;$AJ$194,0,10-($AJ$195-'Indicator Data'!BI38)/($AJ$195-$AJ$194)*10)),1))</f>
        <v>10</v>
      </c>
      <c r="AK35" s="74">
        <f t="shared" ref="AK35:AK66" si="17">ROUND(AVERAGE(AJ35,AI35),1)</f>
        <v>8.5</v>
      </c>
      <c r="AL35" s="80">
        <f t="shared" ref="AL35:AL66" si="18">ROUND(IF(AND(AB35="x",AE35="x",AK35="x"),AH35,IF(AND(AB35="x",AE35="x"),(10-GEOMEAN(((10-AK35)/10*9+1),((10-AH35)/10*9+1)))/9*10,IF(AK35="x",(10-GEOMEAN(((10-AB35)/10*9+1),((10-AE35)/10*9+1),((10-AH35)/10*9+1)))/9*10,IF(AB35="x",(10-GEOMEAN(((10-AK35)/10*9+1),((10-AE35)/10*9+1),((10-AH35)/10*9+1)))/9*10,(10-GEOMEAN(((10-AB35)/10*9+1),((10-AE35)/10*9+1),((10-AH35)/10*9+1),((10-AK35)/10*9+1)))/9*10)))),1)</f>
        <v>6.4</v>
      </c>
      <c r="AM35" s="81">
        <f t="shared" ref="AM35:AM66" si="19">ROUND((10-GEOMEAN(((10-T35)/10*9+1),((10-AL35)/10*9+1)))/9*10,1)</f>
        <v>7.6</v>
      </c>
    </row>
    <row r="36" spans="1:39" s="4" customFormat="1" x14ac:dyDescent="0.25">
      <c r="A36" s="121" t="str">
        <f>'Indicator Data'!A39</f>
        <v>Chile</v>
      </c>
      <c r="B36" s="59" t="str">
        <f>'Indicator Data'!B39</f>
        <v>CHL</v>
      </c>
      <c r="C36" s="73">
        <f>ROUND(IF('Indicator Data'!AL39="No data",IF((0.1022*LN('Indicator Data'!BZ39)-0.1711)&gt;C$195,0,IF((0.1022*LN('Indicator Data'!BZ39)-0.1711)&lt;C$194,10,(C$195-(0.1022*LN('Indicator Data'!BZ39)-0.1711))/(C$195-C$194)*10)),IF('Indicator Data'!AL39&gt;C$195,0,IF('Indicator Data'!AL39&lt;C$194,10,(C$195-'Indicator Data'!AL39)/(C$195-C$194)*10))),1)</f>
        <v>1.1000000000000001</v>
      </c>
      <c r="D36" s="73" t="str">
        <f>IF('Indicator Data'!AM39="No data","x",ROUND((IF(LOG('Indicator Data'!AM39*1000)&gt;D$195,10,IF(LOG('Indicator Data'!AM39*1000)&lt;D$194,0,10-(D$195-LOG('Indicator Data'!AM39*1000))/(D$195-D$194)*10))),1))</f>
        <v>x</v>
      </c>
      <c r="E36" s="74">
        <f t="shared" si="4"/>
        <v>1.1000000000000001</v>
      </c>
      <c r="F36" s="73">
        <f>IF('Indicator Data'!AZ39="No data","x",ROUND(IF('Indicator Data'!AZ39&gt;F$195,10,IF('Indicator Data'!AZ39&lt;F$194,0,10-(F$195-'Indicator Data'!AZ39)/(F$195-F$194)*10)),1))</f>
        <v>4.3</v>
      </c>
      <c r="G36" s="73">
        <f>IF('Indicator Data'!BA39="No data","x",ROUND(IF('Indicator Data'!BA39&gt;G$195,10,IF('Indicator Data'!BA39&lt;G$194,0,10-(G$195-'Indicator Data'!BA39)/(G$195-G$194)*10)),1))</f>
        <v>5.4</v>
      </c>
      <c r="H36" s="74">
        <f t="shared" si="5"/>
        <v>4.9000000000000004</v>
      </c>
      <c r="I36" s="75">
        <f>SUM(IF('Indicator Data'!AN39=0,0,'Indicator Data'!AN39),SUM('Indicator Data'!AO39:AP39))</f>
        <v>219.72684100000001</v>
      </c>
      <c r="J36" s="75">
        <f>I36/'Indicator Data'!CA39*1000000</f>
        <v>11.59383892020039</v>
      </c>
      <c r="K36" s="73">
        <f t="shared" si="6"/>
        <v>0.2</v>
      </c>
      <c r="L36" s="73">
        <f>IF('Indicator Data'!AQ39="No data","x",ROUND(IF('Indicator Data'!AQ39&gt;L$195,10,IF('Indicator Data'!AQ39&lt;L$194,0,10-(L$195-'Indicator Data'!AQ39)/(L$195-L$194)*10)),1))</f>
        <v>0</v>
      </c>
      <c r="M36" s="73">
        <f>IF('Indicator Data'!AR39="No data","x",IF('Indicator Data'!AR39=0,0,ROUND(IF('Indicator Data'!AR39&gt;M$195,10,IF('Indicator Data'!AR39&lt;M$194,0,10-(M$195-'Indicator Data'!AR39)/(M$195-M$194)*10)),1)))</f>
        <v>0</v>
      </c>
      <c r="N36" s="74">
        <f t="shared" si="7"/>
        <v>0.1</v>
      </c>
      <c r="O36" s="76">
        <f t="shared" si="8"/>
        <v>1.8</v>
      </c>
      <c r="P36" s="87">
        <f>IF(AND('Indicator Data'!BE39="No data",'Indicator Data'!BF39="No data"),0,SUM('Indicator Data'!BE39:BG39)/1000)</f>
        <v>14.045</v>
      </c>
      <c r="Q36" s="73">
        <f t="shared" si="9"/>
        <v>3.8</v>
      </c>
      <c r="R36" s="77">
        <f>P36*1000/'Indicator Data'!CA39</f>
        <v>7.4108136672394287E-4</v>
      </c>
      <c r="S36" s="73">
        <f t="shared" si="10"/>
        <v>3</v>
      </c>
      <c r="T36" s="78">
        <f t="shared" si="11"/>
        <v>3.4</v>
      </c>
      <c r="U36" s="73">
        <f>IF('Indicator Data'!AV39="No data","x",ROUND(IF('Indicator Data'!AV39&gt;U$195,10,IF('Indicator Data'!AV39&lt;U$194,0,10-(U$195-'Indicator Data'!AV39)/(U$195-U$194)*10)),1))</f>
        <v>1</v>
      </c>
      <c r="V36" s="73">
        <f>IF('Indicator Data'!AW39="No data","x",IF('Indicator Data'!AW39=0,0,ROUND(IF('Indicator Data'!AW39&gt;V$195,10,IF('Indicator Data'!AW39&lt;V$194,0,10-(V$195-'Indicator Data'!AW39)/(V$195-V$194)*10)),1)))</f>
        <v>2.1</v>
      </c>
      <c r="W36" s="73">
        <f t="shared" si="12"/>
        <v>1.55</v>
      </c>
      <c r="X36" s="73">
        <f>IF('Indicator Data'!AU39="No data","x",ROUND(IF('Indicator Data'!AU39&gt;X$195,10,IF('Indicator Data'!AU39&lt;X$194,0,10-(X$195-'Indicator Data'!AU39)/(X$195-X$194)*10)),1))</f>
        <v>0.3</v>
      </c>
      <c r="Y36" s="200" t="str">
        <f>IF('Indicator Data'!AX39="No data","x",ROUND(IF('Indicator Data'!AX39&gt;Y$195,10,IF('Indicator Data'!AX39&lt;Y$194,0,10-(Y$195-'Indicator Data'!AX39)/(Y$195-Y$194)*10)),1))</f>
        <v>x</v>
      </c>
      <c r="Z36" s="77">
        <f>IF('Indicator Data'!AY39="No data","x",IF(('Indicator Data'!AY39/'Indicator Data'!CA39)&gt;1,1,IF('Indicator Data'!AY39&gt;'Indicator Data'!AY39,1,'Indicator Data'!AY39/'Indicator Data'!CA39)))</f>
        <v>7.9147173377423588E-7</v>
      </c>
      <c r="AA36" s="200">
        <f t="shared" si="13"/>
        <v>0</v>
      </c>
      <c r="AB36" s="74">
        <f t="shared" si="16"/>
        <v>0.6</v>
      </c>
      <c r="AC36" s="73">
        <f>IF('Indicator Data'!AS39="No data","x",ROUND(IF('Indicator Data'!AS39&gt;AC$195,10,IF('Indicator Data'!AS39&lt;AC$194,0,10-(AC$195-'Indicator Data'!AS39)/(AC$195-AC$194)*10)),1))</f>
        <v>0.6</v>
      </c>
      <c r="AD36" s="73">
        <f>IF('Indicator Data'!AT39="No data","x",ROUND(IF('Indicator Data'!AT39&gt;AD$195,10,IF('Indicator Data'!AT39&lt;AD$194,0,10-(AD$195-'Indicator Data'!AT39)/(AD$195-AD$194)*10)),1))</f>
        <v>0.1</v>
      </c>
      <c r="AE36" s="74">
        <f t="shared" si="14"/>
        <v>0.4</v>
      </c>
      <c r="AF36" s="87">
        <f>('Indicator Data'!BD39+'Indicator Data'!BC39*0.5+'Indicator Data'!BB39*0.25)/1000</f>
        <v>4.3472499999999998</v>
      </c>
      <c r="AG36" s="79">
        <f>AF36*1000/'Indicator Data'!CA39</f>
        <v>2.2938169964333645E-4</v>
      </c>
      <c r="AH36" s="74">
        <f t="shared" si="15"/>
        <v>0</v>
      </c>
      <c r="AI36" s="73">
        <f>IF('Indicator Data'!BH39="No data","x",ROUND(IF('Indicator Data'!BH39&lt;$AI$194,10,IF('Indicator Data'!BH39&gt;$AI$195,0,($AI$195-'Indicator Data'!BH39)/($AI$195-$AI$194)*10)),1))</f>
        <v>3.2</v>
      </c>
      <c r="AJ36" s="73">
        <f>IF('Indicator Data'!BI39="No data","x",ROUND(IF('Indicator Data'!BI39&gt;$AJ$195,10,IF('Indicator Data'!BI39&lt;$AJ$194,0,10-($AJ$195-'Indicator Data'!BI39)/($AJ$195-$AJ$194)*10)),1))</f>
        <v>0</v>
      </c>
      <c r="AK36" s="74">
        <f t="shared" si="17"/>
        <v>1.6</v>
      </c>
      <c r="AL36" s="80">
        <f t="shared" si="18"/>
        <v>0.7</v>
      </c>
      <c r="AM36" s="81">
        <f t="shared" si="19"/>
        <v>2.2000000000000002</v>
      </c>
    </row>
    <row r="37" spans="1:39" s="4" customFormat="1" x14ac:dyDescent="0.25">
      <c r="A37" s="121" t="str">
        <f>'Indicator Data'!A40</f>
        <v>China</v>
      </c>
      <c r="B37" s="59" t="str">
        <f>'Indicator Data'!B40</f>
        <v>CHN</v>
      </c>
      <c r="C37" s="73">
        <f>ROUND(IF('Indicator Data'!AL40="No data",IF((0.1022*LN('Indicator Data'!BZ40)-0.1711)&gt;C$195,0,IF((0.1022*LN('Indicator Data'!BZ40)-0.1711)&lt;C$194,10,(C$195-(0.1022*LN('Indicator Data'!BZ40)-0.1711))/(C$195-C$194)*10)),IF('Indicator Data'!AL40&gt;C$195,0,IF('Indicator Data'!AL40&lt;C$194,10,(C$195-'Indicator Data'!AL40)/(C$195-C$194)*10))),1)</f>
        <v>3</v>
      </c>
      <c r="D37" s="73">
        <f>IF('Indicator Data'!AM40="No data","x",ROUND((IF(LOG('Indicator Data'!AM40*1000)&gt;D$195,10,IF(LOG('Indicator Data'!AM40*1000)&lt;D$194,0,10-(D$195-LOG('Indicator Data'!AM40*1000))/(D$195-D$194)*10))),1))</f>
        <v>5</v>
      </c>
      <c r="E37" s="74">
        <f t="shared" si="4"/>
        <v>4.0999999999999996</v>
      </c>
      <c r="F37" s="73">
        <f>IF('Indicator Data'!AZ40="No data","x",ROUND(IF('Indicator Data'!AZ40&gt;F$195,10,IF('Indicator Data'!AZ40&lt;F$194,0,10-(F$195-'Indicator Data'!AZ40)/(F$195-F$194)*10)),1))</f>
        <v>2</v>
      </c>
      <c r="G37" s="73">
        <f>IF('Indicator Data'!BA40="No data","x",ROUND(IF('Indicator Data'!BA40&gt;G$195,10,IF('Indicator Data'!BA40&lt;G$194,0,10-(G$195-'Indicator Data'!BA40)/(G$195-G$194)*10)),1))</f>
        <v>3.4</v>
      </c>
      <c r="H37" s="74">
        <f t="shared" si="5"/>
        <v>2.7</v>
      </c>
      <c r="I37" s="75">
        <f>SUM(IF('Indicator Data'!AN40=0,0,'Indicator Data'!AN40),SUM('Indicator Data'!AO40:AP40))</f>
        <v>-655.55838800000004</v>
      </c>
      <c r="J37" s="75">
        <f>I37/'Indicator Data'!CA40*1000000</f>
        <v>-0.45722265614944657</v>
      </c>
      <c r="K37" s="73">
        <f t="shared" si="6"/>
        <v>0</v>
      </c>
      <c r="L37" s="73">
        <f>IF('Indicator Data'!AQ40="No data","x",ROUND(IF('Indicator Data'!AQ40&gt;L$195,10,IF('Indicator Data'!AQ40&lt;L$194,0,10-(L$195-'Indicator Data'!AQ40)/(L$195-L$194)*10)),1))</f>
        <v>0</v>
      </c>
      <c r="M37" s="73">
        <f>IF('Indicator Data'!AR40="No data","x",IF('Indicator Data'!AR40=0,0,ROUND(IF('Indicator Data'!AR40&gt;M$195,10,IF('Indicator Data'!AR40&lt;M$194,0,10-(M$195-'Indicator Data'!AR40)/(M$195-M$194)*10)),1)))</f>
        <v>0.1</v>
      </c>
      <c r="N37" s="74">
        <f t="shared" si="7"/>
        <v>0</v>
      </c>
      <c r="O37" s="76">
        <f t="shared" si="8"/>
        <v>2.7</v>
      </c>
      <c r="P37" s="87">
        <f>IF(AND('Indicator Data'!BE40="No data",'Indicator Data'!BF40="No data"),0,SUM('Indicator Data'!BE40:BG40)/1000)</f>
        <v>322.35899999999998</v>
      </c>
      <c r="Q37" s="73">
        <f t="shared" si="9"/>
        <v>8.4</v>
      </c>
      <c r="R37" s="77">
        <f>P37*1000/'Indicator Data'!CA40</f>
        <v>2.248309851748544E-4</v>
      </c>
      <c r="S37" s="73">
        <f t="shared" si="10"/>
        <v>2.2000000000000002</v>
      </c>
      <c r="T37" s="78">
        <f t="shared" si="11"/>
        <v>5.3</v>
      </c>
      <c r="U37" s="73">
        <f>IF('Indicator Data'!AV40="No data","x",ROUND(IF('Indicator Data'!AV40&gt;U$195,10,IF('Indicator Data'!AV40&lt;U$194,0,10-(U$195-'Indicator Data'!AV40)/(U$195-U$194)*10)),1))</f>
        <v>0.2</v>
      </c>
      <c r="V37" s="73" t="str">
        <f>IF('Indicator Data'!AW40="No data","x",IF('Indicator Data'!AW40=0,0,ROUND(IF('Indicator Data'!AW40&gt;V$195,10,IF('Indicator Data'!AW40&lt;V$194,0,10-(V$195-'Indicator Data'!AW40)/(V$195-V$194)*10)),1)))</f>
        <v>x</v>
      </c>
      <c r="W37" s="73">
        <f t="shared" si="12"/>
        <v>0.2</v>
      </c>
      <c r="X37" s="73">
        <f>IF('Indicator Data'!AU40="No data","x",ROUND(IF('Indicator Data'!AU40&gt;X$195,10,IF('Indicator Data'!AU40&lt;X$194,0,10-(X$195-'Indicator Data'!AU40)/(X$195-X$194)*10)),1))</f>
        <v>1.1000000000000001</v>
      </c>
      <c r="Y37" s="200">
        <f>IF('Indicator Data'!AX40="No data","x",ROUND(IF('Indicator Data'!AX40&gt;Y$195,10,IF('Indicator Data'!AX40&lt;Y$194,0,10-(Y$195-'Indicator Data'!AX40)/(Y$195-Y$194)*10)),1))</f>
        <v>0</v>
      </c>
      <c r="Z37" s="77">
        <f>IF('Indicator Data'!AY40="No data","x",IF(('Indicator Data'!AY40/'Indicator Data'!CA40)&gt;1,1,IF('Indicator Data'!AY40&gt;'Indicator Data'!AY40,1,'Indicator Data'!AY40/'Indicator Data'!CA40)))</f>
        <v>1.8396307718640169E-2</v>
      </c>
      <c r="AA37" s="200">
        <f t="shared" si="13"/>
        <v>0.2</v>
      </c>
      <c r="AB37" s="74">
        <f t="shared" si="16"/>
        <v>0.4</v>
      </c>
      <c r="AC37" s="73">
        <f>IF('Indicator Data'!AS40="No data","x",ROUND(IF('Indicator Data'!AS40&gt;AC$195,10,IF('Indicator Data'!AS40&lt;AC$194,0,10-(AC$195-'Indicator Data'!AS40)/(AC$195-AC$194)*10)),1))</f>
        <v>0.7</v>
      </c>
      <c r="AD37" s="73">
        <f>IF('Indicator Data'!AT40="No data","x",ROUND(IF('Indicator Data'!AT40&gt;AD$195,10,IF('Indicator Data'!AT40&lt;AD$194,0,10-(AD$195-'Indicator Data'!AT40)/(AD$195-AD$194)*10)),1))</f>
        <v>0.8</v>
      </c>
      <c r="AE37" s="74">
        <f t="shared" si="14"/>
        <v>0.8</v>
      </c>
      <c r="AF37" s="87">
        <f>('Indicator Data'!BD40+'Indicator Data'!BC40*0.5+'Indicator Data'!BB40*0.25)/1000</f>
        <v>14496.000249999999</v>
      </c>
      <c r="AG37" s="79">
        <f>AF37*1000/'Indicator Data'!CA40</f>
        <v>1.0110311848908936E-2</v>
      </c>
      <c r="AH37" s="74">
        <f t="shared" si="15"/>
        <v>1</v>
      </c>
      <c r="AI37" s="73">
        <f>IF('Indicator Data'!BH40="No data","x",ROUND(IF('Indicator Data'!BH40&lt;$AI$194,10,IF('Indicator Data'!BH40&gt;$AI$195,0,($AI$195-'Indicator Data'!BH40)/($AI$195-$AI$194)*10)),1))</f>
        <v>2.4</v>
      </c>
      <c r="AJ37" s="73">
        <f>IF('Indicator Data'!BI40="No data","x",ROUND(IF('Indicator Data'!BI40&gt;$AJ$195,10,IF('Indicator Data'!BI40&lt;$AJ$194,0,10-($AJ$195-'Indicator Data'!BI40)/($AJ$195-$AJ$194)*10)),1))</f>
        <v>1.2</v>
      </c>
      <c r="AK37" s="74">
        <f t="shared" si="17"/>
        <v>1.8</v>
      </c>
      <c r="AL37" s="80">
        <f t="shared" si="18"/>
        <v>1</v>
      </c>
      <c r="AM37" s="81">
        <f t="shared" si="19"/>
        <v>3.4</v>
      </c>
    </row>
    <row r="38" spans="1:39" s="4" customFormat="1" x14ac:dyDescent="0.25">
      <c r="A38" s="121" t="str">
        <f>'Indicator Data'!A41</f>
        <v>Colombia</v>
      </c>
      <c r="B38" s="59" t="str">
        <f>'Indicator Data'!B41</f>
        <v>COL</v>
      </c>
      <c r="C38" s="73">
        <f>ROUND(IF('Indicator Data'!AL41="No data",IF((0.1022*LN('Indicator Data'!BZ41)-0.1711)&gt;C$195,0,IF((0.1022*LN('Indicator Data'!BZ41)-0.1711)&lt;C$194,10,(C$195-(0.1022*LN('Indicator Data'!BZ41)-0.1711))/(C$195-C$194)*10)),IF('Indicator Data'!AL41&gt;C$195,0,IF('Indicator Data'!AL41&lt;C$194,10,(C$195-'Indicator Data'!AL41)/(C$195-C$194)*10))),1)</f>
        <v>3.1</v>
      </c>
      <c r="D38" s="73">
        <f>IF('Indicator Data'!AM41="No data","x",ROUND((IF(LOG('Indicator Data'!AM41*1000)&gt;D$195,10,IF(LOG('Indicator Data'!AM41*1000)&lt;D$194,0,10-(D$195-LOG('Indicator Data'!AM41*1000))/(D$195-D$194)*10))),1))</f>
        <v>4.9000000000000004</v>
      </c>
      <c r="E38" s="74">
        <f t="shared" si="4"/>
        <v>4.0999999999999996</v>
      </c>
      <c r="F38" s="73">
        <f>IF('Indicator Data'!AZ41="No data","x",ROUND(IF('Indicator Data'!AZ41&gt;F$195,10,IF('Indicator Data'!AZ41&lt;F$194,0,10-(F$195-'Indicator Data'!AZ41)/(F$195-F$194)*10)),1))</f>
        <v>5.0999999999999996</v>
      </c>
      <c r="G38" s="73">
        <f>IF('Indicator Data'!BA41="No data","x",ROUND(IF('Indicator Data'!BA41&gt;G$195,10,IF('Indicator Data'!BA41&lt;G$194,0,10-(G$195-'Indicator Data'!BA41)/(G$195-G$194)*10)),1))</f>
        <v>6.2</v>
      </c>
      <c r="H38" s="74">
        <f t="shared" si="5"/>
        <v>5.7</v>
      </c>
      <c r="I38" s="75">
        <f>SUM(IF('Indicator Data'!AN41=0,0,'Indicator Data'!AN41),SUM('Indicator Data'!AO41:AP41))</f>
        <v>2023.8086349999999</v>
      </c>
      <c r="J38" s="75">
        <f>I38/'Indicator Data'!CA41*1000000</f>
        <v>40.203238541991809</v>
      </c>
      <c r="K38" s="73">
        <f t="shared" si="6"/>
        <v>0.8</v>
      </c>
      <c r="L38" s="73">
        <f>IF('Indicator Data'!AQ41="No data","x",ROUND(IF('Indicator Data'!AQ41&gt;L$195,10,IF('Indicator Data'!AQ41&lt;L$194,0,10-(L$195-'Indicator Data'!AQ41)/(L$195-L$194)*10)),1))</f>
        <v>0.2</v>
      </c>
      <c r="M38" s="73">
        <f>IF('Indicator Data'!AR41="No data","x",IF('Indicator Data'!AR41=0,0,ROUND(IF('Indicator Data'!AR41&gt;M$195,10,IF('Indicator Data'!AR41&lt;M$194,0,10-(M$195-'Indicator Data'!AR41)/(M$195-M$194)*10)),1)))</f>
        <v>0.6</v>
      </c>
      <c r="N38" s="74">
        <f t="shared" si="7"/>
        <v>0.5</v>
      </c>
      <c r="O38" s="76">
        <f t="shared" si="8"/>
        <v>3.6</v>
      </c>
      <c r="P38" s="87">
        <f>IF(AND('Indicator Data'!BE41="No data",'Indicator Data'!BF41="No data"),0,SUM('Indicator Data'!BE41:BG41)/1000)</f>
        <v>5788.0870000000004</v>
      </c>
      <c r="Q38" s="73">
        <f t="shared" si="9"/>
        <v>10</v>
      </c>
      <c r="R38" s="77">
        <f>P38*1000/'Indicator Data'!CA41</f>
        <v>0.11498114907628199</v>
      </c>
      <c r="S38" s="73">
        <f t="shared" si="10"/>
        <v>10</v>
      </c>
      <c r="T38" s="78">
        <f t="shared" si="11"/>
        <v>10</v>
      </c>
      <c r="U38" s="73">
        <f>IF('Indicator Data'!AV41="No data","x",ROUND(IF('Indicator Data'!AV41&gt;U$195,10,IF('Indicator Data'!AV41&lt;U$194,0,10-(U$195-'Indicator Data'!AV41)/(U$195-U$194)*10)),1))</f>
        <v>0.8</v>
      </c>
      <c r="V38" s="73" t="str">
        <f>IF('Indicator Data'!AW41="No data","x",IF('Indicator Data'!AW41=0,0,ROUND(IF('Indicator Data'!AW41&gt;V$195,10,IF('Indicator Data'!AW41&lt;V$194,0,10-(V$195-'Indicator Data'!AW41)/(V$195-V$194)*10)),1)))</f>
        <v>x</v>
      </c>
      <c r="W38" s="73">
        <f t="shared" si="12"/>
        <v>0.8</v>
      </c>
      <c r="X38" s="73">
        <f>IF('Indicator Data'!AU41="No data","x",ROUND(IF('Indicator Data'!AU41&gt;X$195,10,IF('Indicator Data'!AU41&lt;X$194,0,10-(X$195-'Indicator Data'!AU41)/(X$195-X$194)*10)),1))</f>
        <v>0.6</v>
      </c>
      <c r="Y38" s="200">
        <f>IF('Indicator Data'!AX41="No data","x",ROUND(IF('Indicator Data'!AX41&gt;Y$195,10,IF('Indicator Data'!AX41&lt;Y$194,0,10-(Y$195-'Indicator Data'!AX41)/(Y$195-Y$194)*10)),1))</f>
        <v>0.2</v>
      </c>
      <c r="Z38" s="77">
        <f>IF('Indicator Data'!AY41="No data","x",IF(('Indicator Data'!AY41/'Indicator Data'!CA41)&gt;1,1,IF('Indicator Data'!AY41&gt;'Indicator Data'!AY41,1,'Indicator Data'!AY41/'Indicator Data'!CA41)))</f>
        <v>6.7362862954204711E-2</v>
      </c>
      <c r="AA38" s="200">
        <f t="shared" si="13"/>
        <v>0.7</v>
      </c>
      <c r="AB38" s="74">
        <f t="shared" si="16"/>
        <v>0.6</v>
      </c>
      <c r="AC38" s="73">
        <f>IF('Indicator Data'!AS41="No data","x",ROUND(IF('Indicator Data'!AS41&gt;AC$195,10,IF('Indicator Data'!AS41&lt;AC$194,0,10-(AC$195-'Indicator Data'!AS41)/(AC$195-AC$194)*10)),1))</f>
        <v>1.1000000000000001</v>
      </c>
      <c r="AD38" s="73">
        <f>IF('Indicator Data'!AT41="No data","x",ROUND(IF('Indicator Data'!AT41&gt;AD$195,10,IF('Indicator Data'!AT41&lt;AD$194,0,10-(AD$195-'Indicator Data'!AT41)/(AD$195-AD$194)*10)),1))</f>
        <v>0.8</v>
      </c>
      <c r="AE38" s="74">
        <f t="shared" si="14"/>
        <v>1</v>
      </c>
      <c r="AF38" s="87">
        <f>('Indicator Data'!BD41+'Indicator Data'!BC41*0.5+'Indicator Data'!BB41*0.25)/1000</f>
        <v>59.828249999999997</v>
      </c>
      <c r="AG38" s="79">
        <f>AF38*1000/'Indicator Data'!CA41</f>
        <v>1.1884964638961143E-3</v>
      </c>
      <c r="AH38" s="74">
        <f t="shared" si="15"/>
        <v>0.1</v>
      </c>
      <c r="AI38" s="73">
        <f>IF('Indicator Data'!BH41="No data","x",ROUND(IF('Indicator Data'!BH41&lt;$AI$194,10,IF('Indicator Data'!BH41&gt;$AI$195,0,($AI$195-'Indicator Data'!BH41)/($AI$195-$AI$194)*10)),1))</f>
        <v>2.4</v>
      </c>
      <c r="AJ38" s="73">
        <f>IF('Indicator Data'!BI41="No data","x",ROUND(IF('Indicator Data'!BI41&gt;$AJ$195,10,IF('Indicator Data'!BI41&lt;$AJ$194,0,10-($AJ$195-'Indicator Data'!BI41)/($AJ$195-$AJ$194)*10)),1))</f>
        <v>0</v>
      </c>
      <c r="AK38" s="74">
        <f t="shared" si="17"/>
        <v>1.2</v>
      </c>
      <c r="AL38" s="80">
        <f t="shared" si="18"/>
        <v>0.7</v>
      </c>
      <c r="AM38" s="81">
        <f t="shared" si="19"/>
        <v>7.7</v>
      </c>
    </row>
    <row r="39" spans="1:39" s="4" customFormat="1" x14ac:dyDescent="0.25">
      <c r="A39" s="121" t="str">
        <f>'Indicator Data'!A42</f>
        <v>Comoros</v>
      </c>
      <c r="B39" s="59" t="str">
        <f>'Indicator Data'!B42</f>
        <v>COM</v>
      </c>
      <c r="C39" s="73">
        <f>ROUND(IF('Indicator Data'!AL42="No data",IF((0.1022*LN('Indicator Data'!BZ42)-0.1711)&gt;C$195,0,IF((0.1022*LN('Indicator Data'!BZ42)-0.1711)&lt;C$194,10,(C$195-(0.1022*LN('Indicator Data'!BZ42)-0.1711))/(C$195-C$194)*10)),IF('Indicator Data'!AL42&gt;C$195,0,IF('Indicator Data'!AL42&lt;C$194,10,(C$195-'Indicator Data'!AL42)/(C$195-C$194)*10))),1)</f>
        <v>7.9</v>
      </c>
      <c r="D39" s="73">
        <f>IF('Indicator Data'!AM42="No data","x",ROUND((IF(LOG('Indicator Data'!AM42*1000)&gt;D$195,10,IF(LOG('Indicator Data'!AM42*1000)&lt;D$194,0,10-(D$195-LOG('Indicator Data'!AM42*1000))/(D$195-D$194)*10))),1))</f>
        <v>8.1999999999999993</v>
      </c>
      <c r="E39" s="74">
        <f t="shared" si="4"/>
        <v>8.1</v>
      </c>
      <c r="F39" s="73" t="str">
        <f>IF('Indicator Data'!AZ42="No data","x",ROUND(IF('Indicator Data'!AZ42&gt;F$195,10,IF('Indicator Data'!AZ42&lt;F$194,0,10-(F$195-'Indicator Data'!AZ42)/(F$195-F$194)*10)),1))</f>
        <v>x</v>
      </c>
      <c r="G39" s="73">
        <f>IF('Indicator Data'!BA42="No data","x",ROUND(IF('Indicator Data'!BA42&gt;G$195,10,IF('Indicator Data'!BA42&lt;G$194,0,10-(G$195-'Indicator Data'!BA42)/(G$195-G$194)*10)),1))</f>
        <v>5.0999999999999996</v>
      </c>
      <c r="H39" s="74">
        <f t="shared" si="5"/>
        <v>5.0999999999999996</v>
      </c>
      <c r="I39" s="75">
        <f>SUM(IF('Indicator Data'!AN42=0,0,'Indicator Data'!AN42),SUM('Indicator Data'!AO42:AP42))</f>
        <v>50.527646000000004</v>
      </c>
      <c r="J39" s="75">
        <f>I39/'Indicator Data'!CA42*1000000</f>
        <v>59.382043058394089</v>
      </c>
      <c r="K39" s="73">
        <f t="shared" si="6"/>
        <v>1.2</v>
      </c>
      <c r="L39" s="73">
        <f>IF('Indicator Data'!AQ42="No data","x",ROUND(IF('Indicator Data'!AQ42&gt;L$195,10,IF('Indicator Data'!AQ42&lt;L$194,0,10-(L$195-'Indicator Data'!AQ42)/(L$195-L$194)*10)),1))</f>
        <v>4.0999999999999996</v>
      </c>
      <c r="M39" s="73">
        <f>IF('Indicator Data'!AR42="No data","x",IF('Indicator Data'!AR42=0,0,ROUND(IF('Indicator Data'!AR42&gt;M$195,10,IF('Indicator Data'!AR42&lt;M$194,0,10-(M$195-'Indicator Data'!AR42)/(M$195-M$194)*10)),1)))</f>
        <v>4</v>
      </c>
      <c r="N39" s="74">
        <f t="shared" si="7"/>
        <v>3.1</v>
      </c>
      <c r="O39" s="76">
        <f t="shared" si="8"/>
        <v>6.1</v>
      </c>
      <c r="P39" s="87">
        <f>IF(AND('Indicator Data'!BE42="No data",'Indicator Data'!BF42="No data"),0,SUM('Indicator Data'!BE42:BG42)/1000)</f>
        <v>0</v>
      </c>
      <c r="Q39" s="73">
        <f t="shared" si="9"/>
        <v>0</v>
      </c>
      <c r="R39" s="77">
        <f>P39*1000/'Indicator Data'!CA42</f>
        <v>0</v>
      </c>
      <c r="S39" s="73">
        <f t="shared" si="10"/>
        <v>0</v>
      </c>
      <c r="T39" s="78">
        <f t="shared" si="11"/>
        <v>0</v>
      </c>
      <c r="U39" s="73">
        <f>IF('Indicator Data'!AV42="No data","x",ROUND(IF('Indicator Data'!AV42&gt;U$195,10,IF('Indicator Data'!AV42&lt;U$194,0,10-(U$195-'Indicator Data'!AV42)/(U$195-U$194)*10)),1))</f>
        <v>0.2</v>
      </c>
      <c r="V39" s="73">
        <f>IF('Indicator Data'!AW42="No data","x",IF('Indicator Data'!AW42=0,0,ROUND(IF('Indicator Data'!AW42&gt;V$195,10,IF('Indicator Data'!AW42&lt;V$194,0,10-(V$195-'Indicator Data'!AW42)/(V$195-V$194)*10)),1)))</f>
        <v>0.1</v>
      </c>
      <c r="W39" s="73">
        <f t="shared" si="12"/>
        <v>0.15000000000000002</v>
      </c>
      <c r="X39" s="73">
        <f>IF('Indicator Data'!AU42="No data","x",ROUND(IF('Indicator Data'!AU42&gt;X$195,10,IF('Indicator Data'!AU42&lt;X$194,0,10-(X$195-'Indicator Data'!AU42)/(X$195-X$194)*10)),1))</f>
        <v>0.6</v>
      </c>
      <c r="Y39" s="200">
        <f>IF('Indicator Data'!AX42="No data","x",ROUND(IF('Indicator Data'!AX42&gt;Y$195,10,IF('Indicator Data'!AX42&lt;Y$194,0,10-(Y$195-'Indicator Data'!AX42)/(Y$195-Y$194)*10)),1))</f>
        <v>0.1</v>
      </c>
      <c r="Z39" s="77">
        <f>IF('Indicator Data'!AY42="No data","x",IF(('Indicator Data'!AY42/'Indicator Data'!CA42)&gt;1,1,IF('Indicator Data'!AY42&gt;'Indicator Data'!AY42,1,'Indicator Data'!AY42/'Indicator Data'!CA42)))</f>
        <v>0.97327154711943131</v>
      </c>
      <c r="AA39" s="200">
        <f t="shared" si="13"/>
        <v>10</v>
      </c>
      <c r="AB39" s="74">
        <f t="shared" si="16"/>
        <v>2.7</v>
      </c>
      <c r="AC39" s="73">
        <f>IF('Indicator Data'!AS42="No data","x",ROUND(IF('Indicator Data'!AS42&gt;AC$195,10,IF('Indicator Data'!AS42&lt;AC$194,0,10-(AC$195-'Indicator Data'!AS42)/(AC$195-AC$194)*10)),1))</f>
        <v>5.3</v>
      </c>
      <c r="AD39" s="73">
        <f>IF('Indicator Data'!AT42="No data","x",ROUND(IF('Indicator Data'!AT42&gt;AD$195,10,IF('Indicator Data'!AT42&lt;AD$194,0,10-(AD$195-'Indicator Data'!AT42)/(AD$195-AD$194)*10)),1))</f>
        <v>3.8</v>
      </c>
      <c r="AE39" s="74">
        <f t="shared" si="14"/>
        <v>4.5999999999999996</v>
      </c>
      <c r="AF39" s="87">
        <f>('Indicator Data'!BD42+'Indicator Data'!BC42*0.5+'Indicator Data'!BB42*0.25)/1000</f>
        <v>345.31099999999998</v>
      </c>
      <c r="AG39" s="79">
        <f>AF39*1000/'Indicator Data'!CA42</f>
        <v>0.4058228374727198</v>
      </c>
      <c r="AH39" s="74">
        <f t="shared" si="15"/>
        <v>10</v>
      </c>
      <c r="AI39" s="73">
        <f>IF('Indicator Data'!BH42="No data","x",ROUND(IF('Indicator Data'!BH42&lt;$AI$194,10,IF('Indicator Data'!BH42&gt;$AI$195,0,($AI$195-'Indicator Data'!BH42)/($AI$195-$AI$194)*10)),1))</f>
        <v>6</v>
      </c>
      <c r="AJ39" s="73">
        <f>IF('Indicator Data'!BI42="No data","x",ROUND(IF('Indicator Data'!BI42&gt;$AJ$195,10,IF('Indicator Data'!BI42&lt;$AJ$194,0,10-($AJ$195-'Indicator Data'!BI42)/($AJ$195-$AJ$194)*10)),1))</f>
        <v>8.6</v>
      </c>
      <c r="AK39" s="74">
        <f t="shared" si="17"/>
        <v>7.3</v>
      </c>
      <c r="AL39" s="80">
        <f t="shared" si="18"/>
        <v>7.2</v>
      </c>
      <c r="AM39" s="81">
        <f t="shared" si="19"/>
        <v>4.5</v>
      </c>
    </row>
    <row r="40" spans="1:39" s="4" customFormat="1" x14ac:dyDescent="0.25">
      <c r="A40" s="121" t="str">
        <f>'Indicator Data'!A43</f>
        <v>Congo</v>
      </c>
      <c r="B40" s="59" t="str">
        <f>'Indicator Data'!B43</f>
        <v>COG</v>
      </c>
      <c r="C40" s="73">
        <f>ROUND(IF('Indicator Data'!AL43="No data",IF((0.1022*LN('Indicator Data'!BZ43)-0.1711)&gt;C$195,0,IF((0.1022*LN('Indicator Data'!BZ43)-0.1711)&lt;C$194,10,(C$195-(0.1022*LN('Indicator Data'!BZ43)-0.1711))/(C$195-C$194)*10)),IF('Indicator Data'!AL43&gt;C$195,0,IF('Indicator Data'!AL43&lt;C$194,10,(C$195-'Indicator Data'!AL43)/(C$195-C$194)*10))),1)</f>
        <v>5.9</v>
      </c>
      <c r="D40" s="73">
        <f>IF('Indicator Data'!AM43="No data","x",ROUND((IF(LOG('Indicator Data'!AM43*1000)&gt;D$195,10,IF(LOG('Indicator Data'!AM43*1000)&lt;D$194,0,10-(D$195-LOG('Indicator Data'!AM43*1000))/(D$195-D$194)*10))),1))</f>
        <v>8.5</v>
      </c>
      <c r="E40" s="74">
        <f t="shared" si="4"/>
        <v>7.4</v>
      </c>
      <c r="F40" s="73">
        <f>IF('Indicator Data'!AZ43="No data","x",ROUND(IF('Indicator Data'!AZ43&gt;F$195,10,IF('Indicator Data'!AZ43&lt;F$194,0,10-(F$195-'Indicator Data'!AZ43)/(F$195-F$194)*10)),1))</f>
        <v>7.7</v>
      </c>
      <c r="G40" s="73">
        <f>IF('Indicator Data'!BA43="No data","x",ROUND(IF('Indicator Data'!BA43&gt;G$195,10,IF('Indicator Data'!BA43&lt;G$194,0,10-(G$195-'Indicator Data'!BA43)/(G$195-G$194)*10)),1))</f>
        <v>6</v>
      </c>
      <c r="H40" s="74">
        <f t="shared" si="5"/>
        <v>6.9</v>
      </c>
      <c r="I40" s="75">
        <f>SUM(IF('Indicator Data'!AN43=0,0,'Indicator Data'!AN43),SUM('Indicator Data'!AO43:AP43))</f>
        <v>112.865859</v>
      </c>
      <c r="J40" s="75">
        <f>I40/'Indicator Data'!CA43*1000000</f>
        <v>20.976819086093048</v>
      </c>
      <c r="K40" s="73">
        <f t="shared" si="6"/>
        <v>0.4</v>
      </c>
      <c r="L40" s="73">
        <f>IF('Indicator Data'!AQ43="No data","x",ROUND(IF('Indicator Data'!AQ43&gt;L$195,10,IF('Indicator Data'!AQ43&lt;L$194,0,10-(L$195-'Indicator Data'!AQ43)/(L$195-L$194)*10)),1))</f>
        <v>0.9</v>
      </c>
      <c r="M40" s="73">
        <f>IF('Indicator Data'!AR43="No data","x",IF('Indicator Data'!AR43=0,0,ROUND(IF('Indicator Data'!AR43&gt;M$195,10,IF('Indicator Data'!AR43&lt;M$194,0,10-(M$195-'Indicator Data'!AR43)/(M$195-M$194)*10)),1)))</f>
        <v>0</v>
      </c>
      <c r="N40" s="74">
        <f t="shared" si="7"/>
        <v>0.4</v>
      </c>
      <c r="O40" s="76">
        <f t="shared" si="8"/>
        <v>5.5</v>
      </c>
      <c r="P40" s="87">
        <f>IF(AND('Indicator Data'!BE43="No data",'Indicator Data'!BF43="No data"),0,SUM('Indicator Data'!BE43:BG43)/1000)</f>
        <v>162.619</v>
      </c>
      <c r="Q40" s="73">
        <f t="shared" si="9"/>
        <v>7.4</v>
      </c>
      <c r="R40" s="77">
        <f>P40*1000/'Indicator Data'!CA43</f>
        <v>3.0223748555897365E-2</v>
      </c>
      <c r="S40" s="73">
        <f t="shared" si="10"/>
        <v>7.4</v>
      </c>
      <c r="T40" s="78">
        <f t="shared" si="11"/>
        <v>7.4</v>
      </c>
      <c r="U40" s="73">
        <f>IF('Indicator Data'!AV43="No data","x",ROUND(IF('Indicator Data'!AV43&gt;U$195,10,IF('Indicator Data'!AV43&lt;U$194,0,10-(U$195-'Indicator Data'!AV43)/(U$195-U$194)*10)),1))</f>
        <v>6.2</v>
      </c>
      <c r="V40" s="73">
        <f>IF('Indicator Data'!AW43="No data","x",IF('Indicator Data'!AW43=0,0,ROUND(IF('Indicator Data'!AW43&gt;V$195,10,IF('Indicator Data'!AW43&lt;V$194,0,10-(V$195-'Indicator Data'!AW43)/(V$195-V$194)*10)),1)))</f>
        <v>8.3000000000000007</v>
      </c>
      <c r="W40" s="73">
        <f t="shared" si="12"/>
        <v>7.25</v>
      </c>
      <c r="X40" s="73">
        <f>IF('Indicator Data'!AU43="No data","x",ROUND(IF('Indicator Data'!AU43&gt;X$195,10,IF('Indicator Data'!AU43&lt;X$194,0,10-(X$195-'Indicator Data'!AU43)/(X$195-X$194)*10)),1))</f>
        <v>6.8</v>
      </c>
      <c r="Y40" s="200">
        <f>IF('Indicator Data'!AX43="No data","x",ROUND(IF('Indicator Data'!AX43&gt;Y$195,10,IF('Indicator Data'!AX43&lt;Y$194,0,10-(Y$195-'Indicator Data'!AX43)/(Y$195-Y$194)*10)),1))</f>
        <v>4.9000000000000004</v>
      </c>
      <c r="Z40" s="77">
        <f>IF('Indicator Data'!AY43="No data","x",IF(('Indicator Data'!AY43/'Indicator Data'!CA43)&gt;1,1,IF('Indicator Data'!AY43&gt;'Indicator Data'!AY43,1,'Indicator Data'!AY43/'Indicator Data'!CA43)))</f>
        <v>0.3316022067821156</v>
      </c>
      <c r="AA40" s="200">
        <f t="shared" si="13"/>
        <v>3.7</v>
      </c>
      <c r="AB40" s="74">
        <f t="shared" si="16"/>
        <v>5.7</v>
      </c>
      <c r="AC40" s="73">
        <f>IF('Indicator Data'!AS43="No data","x",ROUND(IF('Indicator Data'!AS43&gt;AC$195,10,IF('Indicator Data'!AS43&lt;AC$194,0,10-(AC$195-'Indicator Data'!AS43)/(AC$195-AC$194)*10)),1))</f>
        <v>3.7</v>
      </c>
      <c r="AD40" s="73">
        <f>IF('Indicator Data'!AT43="No data","x",ROUND(IF('Indicator Data'!AT43&gt;AD$195,10,IF('Indicator Data'!AT43&lt;AD$194,0,10-(AD$195-'Indicator Data'!AT43)/(AD$195-AD$194)*10)),1))</f>
        <v>2.7</v>
      </c>
      <c r="AE40" s="74">
        <f t="shared" si="14"/>
        <v>3.2</v>
      </c>
      <c r="AF40" s="87">
        <f>('Indicator Data'!BD43+'Indicator Data'!BC43*0.5+'Indicator Data'!BB43*0.25)/1000</f>
        <v>16.245999999999999</v>
      </c>
      <c r="AG40" s="79">
        <f>AF40*1000/'Indicator Data'!CA43</f>
        <v>3.019419742091075E-3</v>
      </c>
      <c r="AH40" s="74">
        <f t="shared" si="15"/>
        <v>0.3</v>
      </c>
      <c r="AI40" s="73">
        <f>IF('Indicator Data'!BH43="No data","x",ROUND(IF('Indicator Data'!BH43&lt;$AI$194,10,IF('Indicator Data'!BH43&gt;$AI$195,0,($AI$195-'Indicator Data'!BH43)/($AI$195-$AI$194)*10)),1))</f>
        <v>7.9</v>
      </c>
      <c r="AJ40" s="73">
        <f>IF('Indicator Data'!BI43="No data","x",ROUND(IF('Indicator Data'!BI43&gt;$AJ$195,10,IF('Indicator Data'!BI43&lt;$AJ$194,0,10-($AJ$195-'Indicator Data'!BI43)/($AJ$195-$AJ$194)*10)),1))</f>
        <v>10</v>
      </c>
      <c r="AK40" s="74">
        <f t="shared" si="17"/>
        <v>9</v>
      </c>
      <c r="AL40" s="80">
        <f t="shared" si="18"/>
        <v>5.5</v>
      </c>
      <c r="AM40" s="81">
        <f t="shared" si="19"/>
        <v>6.5</v>
      </c>
    </row>
    <row r="41" spans="1:39" s="4" customFormat="1" x14ac:dyDescent="0.25">
      <c r="A41" s="121" t="str">
        <f>'Indicator Data'!A44</f>
        <v>Congo DR</v>
      </c>
      <c r="B41" s="59" t="str">
        <f>'Indicator Data'!B44</f>
        <v>COD</v>
      </c>
      <c r="C41" s="73">
        <f>ROUND(IF('Indicator Data'!AL44="No data",IF((0.1022*LN('Indicator Data'!BZ44)-0.1711)&gt;C$195,0,IF((0.1022*LN('Indicator Data'!BZ44)-0.1711)&lt;C$194,10,(C$195-(0.1022*LN('Indicator Data'!BZ44)-0.1711))/(C$195-C$194)*10)),IF('Indicator Data'!AL44&gt;C$195,0,IF('Indicator Data'!AL44&lt;C$194,10,(C$195-'Indicator Data'!AL44)/(C$195-C$194)*10))),1)</f>
        <v>8.9</v>
      </c>
      <c r="D41" s="73">
        <f>IF('Indicator Data'!AM44="No data","x",ROUND((IF(LOG('Indicator Data'!AM44*1000)&gt;D$195,10,IF(LOG('Indicator Data'!AM44*1000)&lt;D$194,0,10-(D$195-LOG('Indicator Data'!AM44*1000))/(D$195-D$194)*10))),1))</f>
        <v>9.5</v>
      </c>
      <c r="E41" s="74">
        <f t="shared" si="4"/>
        <v>9.1999999999999993</v>
      </c>
      <c r="F41" s="73">
        <f>IF('Indicator Data'!AZ44="No data","x",ROUND(IF('Indicator Data'!AZ44&gt;F$195,10,IF('Indicator Data'!AZ44&lt;F$194,0,10-(F$195-'Indicator Data'!AZ44)/(F$195-F$194)*10)),1))</f>
        <v>8.6999999999999993</v>
      </c>
      <c r="G41" s="73">
        <f>IF('Indicator Data'!BA44="No data","x",ROUND(IF('Indicator Data'!BA44&gt;G$195,10,IF('Indicator Data'!BA44&lt;G$194,0,10-(G$195-'Indicator Data'!BA44)/(G$195-G$194)*10)),1))</f>
        <v>4.3</v>
      </c>
      <c r="H41" s="74">
        <f t="shared" si="5"/>
        <v>6.5</v>
      </c>
      <c r="I41" s="75">
        <f>SUM(IF('Indicator Data'!AN44=0,0,'Indicator Data'!AN44),SUM('Indicator Data'!AO44:AP44))</f>
        <v>4311.8790410000001</v>
      </c>
      <c r="J41" s="75">
        <f>I41/'Indicator Data'!CA44*1000000</f>
        <v>49.681424380123893</v>
      </c>
      <c r="K41" s="73">
        <f t="shared" si="6"/>
        <v>1</v>
      </c>
      <c r="L41" s="73">
        <f>IF('Indicator Data'!AQ44="No data","x",ROUND(IF('Indicator Data'!AQ44&gt;L$195,10,IF('Indicator Data'!AQ44&lt;L$194,0,10-(L$195-'Indicator Data'!AQ44)/(L$195-L$194)*10)),1))</f>
        <v>4.0999999999999996</v>
      </c>
      <c r="M41" s="73">
        <f>IF('Indicator Data'!AR44="No data","x",IF('Indicator Data'!AR44=0,0,ROUND(IF('Indicator Data'!AR44&gt;M$195,10,IF('Indicator Data'!AR44&lt;M$194,0,10-(M$195-'Indicator Data'!AR44)/(M$195-M$194)*10)),1)))</f>
        <v>1</v>
      </c>
      <c r="N41" s="74">
        <f t="shared" si="7"/>
        <v>2</v>
      </c>
      <c r="O41" s="76">
        <f t="shared" si="8"/>
        <v>6.7</v>
      </c>
      <c r="P41" s="87">
        <f>IF(AND('Indicator Data'!BE44="No data",'Indicator Data'!BF44="No data"),0,SUM('Indicator Data'!BE44:BG44)/1000)</f>
        <v>3631.92</v>
      </c>
      <c r="Q41" s="73">
        <f t="shared" si="9"/>
        <v>10</v>
      </c>
      <c r="R41" s="77">
        <f>P41*1000/'Indicator Data'!CA44</f>
        <v>4.1846943552668076E-2</v>
      </c>
      <c r="S41" s="73">
        <f t="shared" si="10"/>
        <v>8</v>
      </c>
      <c r="T41" s="78">
        <f t="shared" si="11"/>
        <v>9</v>
      </c>
      <c r="U41" s="73">
        <f>IF('Indicator Data'!AV44="No data","x",ROUND(IF('Indicator Data'!AV44&gt;U$195,10,IF('Indicator Data'!AV44&lt;U$194,0,10-(U$195-'Indicator Data'!AV44)/(U$195-U$194)*10)),1))</f>
        <v>1.4</v>
      </c>
      <c r="V41" s="73">
        <f>IF('Indicator Data'!AW44="No data","x",IF('Indicator Data'!AW44=0,0,ROUND(IF('Indicator Data'!AW44&gt;V$195,10,IF('Indicator Data'!AW44&lt;V$194,0,10-(V$195-'Indicator Data'!AW44)/(V$195-V$194)*10)),1)))</f>
        <v>0.8</v>
      </c>
      <c r="W41" s="73">
        <f t="shared" si="12"/>
        <v>1.1000000000000001</v>
      </c>
      <c r="X41" s="73">
        <f>IF('Indicator Data'!AU44="No data","x",ROUND(IF('Indicator Data'!AU44&gt;X$195,10,IF('Indicator Data'!AU44&lt;X$194,0,10-(X$195-'Indicator Data'!AU44)/(X$195-X$194)*10)),1))</f>
        <v>5.9</v>
      </c>
      <c r="Y41" s="200">
        <f>IF('Indicator Data'!AX44="No data","x",ROUND(IF('Indicator Data'!AX44&gt;Y$195,10,IF('Indicator Data'!AX44&lt;Y$194,0,10-(Y$195-'Indicator Data'!AX44)/(Y$195-Y$194)*10)),1))</f>
        <v>7.7</v>
      </c>
      <c r="Z41" s="77">
        <f>IF('Indicator Data'!AY44="No data","x",IF(('Indicator Data'!AY44/'Indicator Data'!CA44)&gt;1,1,IF('Indicator Data'!AY44&gt;'Indicator Data'!AY44,1,'Indicator Data'!AY44/'Indicator Data'!CA44)))</f>
        <v>0.64020358756034412</v>
      </c>
      <c r="AA41" s="200">
        <f t="shared" si="13"/>
        <v>7.1</v>
      </c>
      <c r="AB41" s="74">
        <f t="shared" si="16"/>
        <v>5.5</v>
      </c>
      <c r="AC41" s="73">
        <f>IF('Indicator Data'!AS44="No data","x",ROUND(IF('Indicator Data'!AS44&gt;AC$195,10,IF('Indicator Data'!AS44&lt;AC$194,0,10-(AC$195-'Indicator Data'!AS44)/(AC$195-AC$194)*10)),1))</f>
        <v>7</v>
      </c>
      <c r="AD41" s="73">
        <f>IF('Indicator Data'!AT44="No data","x",ROUND(IF('Indicator Data'!AT44&gt;AD$195,10,IF('Indicator Data'!AT44&lt;AD$194,0,10-(AD$195-'Indicator Data'!AT44)/(AD$195-AD$194)*10)),1))</f>
        <v>5.2</v>
      </c>
      <c r="AE41" s="74">
        <f t="shared" si="14"/>
        <v>6.1</v>
      </c>
      <c r="AF41" s="87">
        <f>('Indicator Data'!BD44+'Indicator Data'!BC44*0.5+'Indicator Data'!BB44*0.25)/1000</f>
        <v>9.5124999999999993</v>
      </c>
      <c r="AG41" s="79">
        <f>AF41*1000/'Indicator Data'!CA44</f>
        <v>1.0960292367253547E-4</v>
      </c>
      <c r="AH41" s="74">
        <f t="shared" si="15"/>
        <v>0</v>
      </c>
      <c r="AI41" s="73">
        <f>IF('Indicator Data'!BH44="No data","x",ROUND(IF('Indicator Data'!BH44&lt;$AI$194,10,IF('Indicator Data'!BH44&gt;$AI$195,0,($AI$195-'Indicator Data'!BH44)/($AI$195-$AI$194)*10)),1))</f>
        <v>8.4</v>
      </c>
      <c r="AJ41" s="73">
        <f>IF('Indicator Data'!BI44="No data","x",ROUND(IF('Indicator Data'!BI44&gt;$AJ$195,10,IF('Indicator Data'!BI44&lt;$AJ$194,0,10-($AJ$195-'Indicator Data'!BI44)/($AJ$195-$AJ$194)*10)),1))</f>
        <v>10</v>
      </c>
      <c r="AK41" s="74">
        <f t="shared" si="17"/>
        <v>9.1999999999999993</v>
      </c>
      <c r="AL41" s="80">
        <f t="shared" si="18"/>
        <v>6.2</v>
      </c>
      <c r="AM41" s="81">
        <f t="shared" si="19"/>
        <v>7.9</v>
      </c>
    </row>
    <row r="42" spans="1:39" s="4" customFormat="1" x14ac:dyDescent="0.25">
      <c r="A42" s="121" t="str">
        <f>'Indicator Data'!A45</f>
        <v>Costa Rica</v>
      </c>
      <c r="B42" s="59" t="str">
        <f>'Indicator Data'!B45</f>
        <v>CRI</v>
      </c>
      <c r="C42" s="73">
        <f>ROUND(IF('Indicator Data'!AL45="No data",IF((0.1022*LN('Indicator Data'!BZ45)-0.1711)&gt;C$195,0,IF((0.1022*LN('Indicator Data'!BZ45)-0.1711)&lt;C$194,10,(C$195-(0.1022*LN('Indicator Data'!BZ45)-0.1711))/(C$195-C$194)*10)),IF('Indicator Data'!AL45&gt;C$195,0,IF('Indicator Data'!AL45&lt;C$194,10,(C$195-'Indicator Data'!AL45)/(C$195-C$194)*10))),1)</f>
        <v>2.1</v>
      </c>
      <c r="D42" s="73" t="str">
        <f>IF('Indicator Data'!AM45="No data","x",ROUND((IF(LOG('Indicator Data'!AM45*1000)&gt;D$195,10,IF(LOG('Indicator Data'!AM45*1000)&lt;D$194,0,10-(D$195-LOG('Indicator Data'!AM45*1000))/(D$195-D$194)*10))),1))</f>
        <v>x</v>
      </c>
      <c r="E42" s="74">
        <f t="shared" si="4"/>
        <v>2.1</v>
      </c>
      <c r="F42" s="73">
        <f>IF('Indicator Data'!AZ45="No data","x",ROUND(IF('Indicator Data'!AZ45&gt;F$195,10,IF('Indicator Data'!AZ45&lt;F$194,0,10-(F$195-'Indicator Data'!AZ45)/(F$195-F$194)*10)),1))</f>
        <v>4</v>
      </c>
      <c r="G42" s="73">
        <f>IF('Indicator Data'!BA45="No data","x",ROUND(IF('Indicator Data'!BA45&gt;G$195,10,IF('Indicator Data'!BA45&lt;G$194,0,10-(G$195-'Indicator Data'!BA45)/(G$195-G$194)*10)),1))</f>
        <v>5.8</v>
      </c>
      <c r="H42" s="74">
        <f t="shared" si="5"/>
        <v>4.9000000000000004</v>
      </c>
      <c r="I42" s="75">
        <f>SUM(IF('Indicator Data'!AN45=0,0,'Indicator Data'!AN45),SUM('Indicator Data'!AO45:AP45))</f>
        <v>150.34228300000001</v>
      </c>
      <c r="J42" s="75">
        <f>I42/'Indicator Data'!CA45*1000000</f>
        <v>29.78513444414045</v>
      </c>
      <c r="K42" s="73">
        <f t="shared" si="6"/>
        <v>0.6</v>
      </c>
      <c r="L42" s="73">
        <f>IF('Indicator Data'!AQ45="No data","x",ROUND(IF('Indicator Data'!AQ45&gt;L$195,10,IF('Indicator Data'!AQ45&lt;L$194,0,10-(L$195-'Indicator Data'!AQ45)/(L$195-L$194)*10)),1))</f>
        <v>0.1</v>
      </c>
      <c r="M42" s="73">
        <f>IF('Indicator Data'!AR45="No data","x",IF('Indicator Data'!AR45=0,0,ROUND(IF('Indicator Data'!AR45&gt;M$195,10,IF('Indicator Data'!AR45&lt;M$194,0,10-(M$195-'Indicator Data'!AR45)/(M$195-M$194)*10)),1)))</f>
        <v>0.3</v>
      </c>
      <c r="N42" s="74">
        <f t="shared" si="7"/>
        <v>0.3</v>
      </c>
      <c r="O42" s="76">
        <f t="shared" si="8"/>
        <v>2.4</v>
      </c>
      <c r="P42" s="87">
        <f>IF(AND('Indicator Data'!BE45="No data",'Indicator Data'!BF45="No data"),0,SUM('Indicator Data'!BE45:BG45)/1000)</f>
        <v>37.164999999999999</v>
      </c>
      <c r="Q42" s="73">
        <f t="shared" si="9"/>
        <v>5.2</v>
      </c>
      <c r="R42" s="77">
        <f>P42*1000/'Indicator Data'!CA45</f>
        <v>7.3629620325539403E-3</v>
      </c>
      <c r="S42" s="73">
        <f t="shared" si="10"/>
        <v>5.2</v>
      </c>
      <c r="T42" s="78">
        <f t="shared" si="11"/>
        <v>5.2</v>
      </c>
      <c r="U42" s="73">
        <f>IF('Indicator Data'!AV45="No data","x",ROUND(IF('Indicator Data'!AV45&gt;U$195,10,IF('Indicator Data'!AV45&lt;U$194,0,10-(U$195-'Indicator Data'!AV45)/(U$195-U$194)*10)),1))</f>
        <v>0.8</v>
      </c>
      <c r="V42" s="73">
        <f>IF('Indicator Data'!AW45="No data","x",IF('Indicator Data'!AW45=0,0,ROUND(IF('Indicator Data'!AW45&gt;V$195,10,IF('Indicator Data'!AW45&lt;V$194,0,10-(V$195-'Indicator Data'!AW45)/(V$195-V$194)*10)),1)))</f>
        <v>1.3</v>
      </c>
      <c r="W42" s="73">
        <f t="shared" si="12"/>
        <v>1.05</v>
      </c>
      <c r="X42" s="73">
        <f>IF('Indicator Data'!AU45="No data","x",ROUND(IF('Indicator Data'!AU45&gt;X$195,10,IF('Indicator Data'!AU45&lt;X$194,0,10-(X$195-'Indicator Data'!AU45)/(X$195-X$194)*10)),1))</f>
        <v>0.2</v>
      </c>
      <c r="Y42" s="200">
        <f>IF('Indicator Data'!AX45="No data","x",ROUND(IF('Indicator Data'!AX45&gt;Y$195,10,IF('Indicator Data'!AX45&lt;Y$194,0,10-(Y$195-'Indicator Data'!AX45)/(Y$195-Y$194)*10)),1))</f>
        <v>0</v>
      </c>
      <c r="Z42" s="77">
        <f>IF('Indicator Data'!AY45="No data","x",IF(('Indicator Data'!AY45/'Indicator Data'!CA45)&gt;1,1,IF('Indicator Data'!AY45&gt;'Indicator Data'!AY45,1,'Indicator Data'!AY45/'Indicator Data'!CA45)))</f>
        <v>1.544112096911756E-3</v>
      </c>
      <c r="AA42" s="200">
        <f t="shared" si="13"/>
        <v>0</v>
      </c>
      <c r="AB42" s="74">
        <f t="shared" si="16"/>
        <v>0.3</v>
      </c>
      <c r="AC42" s="73">
        <f>IF('Indicator Data'!AS45="No data","x",ROUND(IF('Indicator Data'!AS45&gt;AC$195,10,IF('Indicator Data'!AS45&lt;AC$194,0,10-(AC$195-'Indicator Data'!AS45)/(AC$195-AC$194)*10)),1))</f>
        <v>0.7</v>
      </c>
      <c r="AD42" s="73">
        <f>IF('Indicator Data'!AT45="No data","x",ROUND(IF('Indicator Data'!AT45&gt;AD$195,10,IF('Indicator Data'!AT45&lt;AD$194,0,10-(AD$195-'Indicator Data'!AT45)/(AD$195-AD$194)*10)),1))</f>
        <v>0.2</v>
      </c>
      <c r="AE42" s="74">
        <f t="shared" si="14"/>
        <v>0.5</v>
      </c>
      <c r="AF42" s="87">
        <f>('Indicator Data'!BD45+'Indicator Data'!BC45*0.5+'Indicator Data'!BB45*0.25)/1000</f>
        <v>65.47</v>
      </c>
      <c r="AG42" s="79">
        <f>AF42*1000/'Indicator Data'!CA45</f>
        <v>1.29706208602531E-2</v>
      </c>
      <c r="AH42" s="74">
        <f t="shared" si="15"/>
        <v>1.3</v>
      </c>
      <c r="AI42" s="73">
        <f>IF('Indicator Data'!BH45="No data","x",ROUND(IF('Indicator Data'!BH45&lt;$AI$194,10,IF('Indicator Data'!BH45&gt;$AI$195,0,($AI$195-'Indicator Data'!BH45)/($AI$195-$AI$194)*10)),1))</f>
        <v>4.0999999999999996</v>
      </c>
      <c r="AJ42" s="73">
        <f>IF('Indicator Data'!BI45="No data","x",ROUND(IF('Indicator Data'!BI45&gt;$AJ$195,10,IF('Indicator Data'!BI45&lt;$AJ$194,0,10-($AJ$195-'Indicator Data'!BI45)/($AJ$195-$AJ$194)*10)),1))</f>
        <v>0</v>
      </c>
      <c r="AK42" s="74">
        <f t="shared" si="17"/>
        <v>2.1</v>
      </c>
      <c r="AL42" s="80">
        <f t="shared" si="18"/>
        <v>1.1000000000000001</v>
      </c>
      <c r="AM42" s="81">
        <f t="shared" si="19"/>
        <v>3.4</v>
      </c>
    </row>
    <row r="43" spans="1:39" s="4" customFormat="1" x14ac:dyDescent="0.25">
      <c r="A43" s="121" t="str">
        <f>'Indicator Data'!A46</f>
        <v>Côte d'Ivoire</v>
      </c>
      <c r="B43" s="59" t="str">
        <f>'Indicator Data'!B46</f>
        <v>CIV</v>
      </c>
      <c r="C43" s="73">
        <f>ROUND(IF('Indicator Data'!AL46="No data",IF((0.1022*LN('Indicator Data'!BZ46)-0.1711)&gt;C$195,0,IF((0.1022*LN('Indicator Data'!BZ46)-0.1711)&lt;C$194,10,(C$195-(0.1022*LN('Indicator Data'!BZ46)-0.1711))/(C$195-C$194)*10)),IF('Indicator Data'!AL46&gt;C$195,0,IF('Indicator Data'!AL46&lt;C$194,10,(C$195-'Indicator Data'!AL46)/(C$195-C$194)*10))),1)</f>
        <v>8.1999999999999993</v>
      </c>
      <c r="D43" s="73">
        <f>IF('Indicator Data'!AM46="No data","x",ROUND((IF(LOG('Indicator Data'!AM46*1000)&gt;D$195,10,IF(LOG('Indicator Data'!AM46*1000)&lt;D$194,0,10-(D$195-LOG('Indicator Data'!AM46*1000))/(D$195-D$194)*10))),1))</f>
        <v>8.8000000000000007</v>
      </c>
      <c r="E43" s="74">
        <f t="shared" si="4"/>
        <v>8.5</v>
      </c>
      <c r="F43" s="73">
        <f>IF('Indicator Data'!AZ46="No data","x",ROUND(IF('Indicator Data'!AZ46&gt;F$195,10,IF('Indicator Data'!AZ46&lt;F$194,0,10-(F$195-'Indicator Data'!AZ46)/(F$195-F$194)*10)),1))</f>
        <v>8.8000000000000007</v>
      </c>
      <c r="G43" s="73">
        <f>IF('Indicator Data'!BA46="No data","x",ROUND(IF('Indicator Data'!BA46&gt;G$195,10,IF('Indicator Data'!BA46&lt;G$194,0,10-(G$195-'Indicator Data'!BA46)/(G$195-G$194)*10)),1))</f>
        <v>4.0999999999999996</v>
      </c>
      <c r="H43" s="74">
        <f t="shared" si="5"/>
        <v>6.5</v>
      </c>
      <c r="I43" s="75">
        <f>SUM(IF('Indicator Data'!AN46=0,0,'Indicator Data'!AN46),SUM('Indicator Data'!AO46:AP46))</f>
        <v>544.57554399999992</v>
      </c>
      <c r="J43" s="75">
        <f>I43/'Indicator Data'!CA46*1000000</f>
        <v>21.176069857571115</v>
      </c>
      <c r="K43" s="73">
        <f t="shared" si="6"/>
        <v>0.4</v>
      </c>
      <c r="L43" s="73">
        <f>IF('Indicator Data'!AQ46="No data","x",ROUND(IF('Indicator Data'!AQ46&gt;L$195,10,IF('Indicator Data'!AQ46&lt;L$194,0,10-(L$195-'Indicator Data'!AQ46)/(L$195-L$194)*10)),1))</f>
        <v>1.5</v>
      </c>
      <c r="M43" s="73">
        <f>IF('Indicator Data'!AR46="No data","x",IF('Indicator Data'!AR46=0,0,ROUND(IF('Indicator Data'!AR46&gt;M$195,10,IF('Indicator Data'!AR46&lt;M$194,0,10-(M$195-'Indicator Data'!AR46)/(M$195-M$194)*10)),1)))</f>
        <v>0.3</v>
      </c>
      <c r="N43" s="74">
        <f t="shared" si="7"/>
        <v>0.7</v>
      </c>
      <c r="O43" s="76">
        <f t="shared" si="8"/>
        <v>6.1</v>
      </c>
      <c r="P43" s="87">
        <f>IF(AND('Indicator Data'!BE46="No data",'Indicator Data'!BF46="No data"),0,SUM('Indicator Data'!BE46:BG46)/1000)</f>
        <v>306.86599999999999</v>
      </c>
      <c r="Q43" s="73">
        <f t="shared" si="9"/>
        <v>8.3000000000000007</v>
      </c>
      <c r="R43" s="77">
        <f>P43*1000/'Indicator Data'!CA46</f>
        <v>1.1932625187651502E-2</v>
      </c>
      <c r="S43" s="73">
        <f t="shared" si="10"/>
        <v>5.9</v>
      </c>
      <c r="T43" s="78">
        <f t="shared" si="11"/>
        <v>7.1</v>
      </c>
      <c r="U43" s="73">
        <f>IF('Indicator Data'!AV46="No data","x",ROUND(IF('Indicator Data'!AV46&gt;U$195,10,IF('Indicator Data'!AV46&lt;U$194,0,10-(U$195-'Indicator Data'!AV46)/(U$195-U$194)*10)),1))</f>
        <v>5.4</v>
      </c>
      <c r="V43" s="73">
        <f>IF('Indicator Data'!AW46="No data","x",IF('Indicator Data'!AW46=0,0,ROUND(IF('Indicator Data'!AW46&gt;V$195,10,IF('Indicator Data'!AW46&lt;V$194,0,10-(V$195-'Indicator Data'!AW46)/(V$195-V$194)*10)),1)))</f>
        <v>6.4</v>
      </c>
      <c r="W43" s="73">
        <f t="shared" si="12"/>
        <v>5.9</v>
      </c>
      <c r="X43" s="73">
        <f>IF('Indicator Data'!AU46="No data","x",ROUND(IF('Indicator Data'!AU46&gt;X$195,10,IF('Indicator Data'!AU46&lt;X$194,0,10-(X$195-'Indicator Data'!AU46)/(X$195-X$194)*10)),1))</f>
        <v>2.7</v>
      </c>
      <c r="Y43" s="200">
        <f>IF('Indicator Data'!AX46="No data","x",ROUND(IF('Indicator Data'!AX46&gt;Y$195,10,IF('Indicator Data'!AX46&lt;Y$194,0,10-(Y$195-'Indicator Data'!AX46)/(Y$195-Y$194)*10)),1))</f>
        <v>3.5</v>
      </c>
      <c r="Z43" s="77">
        <f>IF('Indicator Data'!AY46="No data","x",IF(('Indicator Data'!AY46/'Indicator Data'!CA46)&gt;1,1,IF('Indicator Data'!AY46&gt;'Indicator Data'!AY46,1,'Indicator Data'!AY46/'Indicator Data'!CA46)))</f>
        <v>0.79635615253894432</v>
      </c>
      <c r="AA43" s="200">
        <f t="shared" si="13"/>
        <v>8.8000000000000007</v>
      </c>
      <c r="AB43" s="74">
        <f t="shared" si="16"/>
        <v>5.2</v>
      </c>
      <c r="AC43" s="73">
        <f>IF('Indicator Data'!AS46="No data","x",ROUND(IF('Indicator Data'!AS46&gt;AC$195,10,IF('Indicator Data'!AS46&lt;AC$194,0,10-(AC$195-'Indicator Data'!AS46)/(AC$195-AC$194)*10)),1))</f>
        <v>6.8</v>
      </c>
      <c r="AD43" s="73">
        <f>IF('Indicator Data'!AT46="No data","x",ROUND(IF('Indicator Data'!AT46&gt;AD$195,10,IF('Indicator Data'!AT46&lt;AD$194,0,10-(AD$195-'Indicator Data'!AT46)/(AD$195-AD$194)*10)),1))</f>
        <v>2.8</v>
      </c>
      <c r="AE43" s="74">
        <f t="shared" si="14"/>
        <v>4.8</v>
      </c>
      <c r="AF43" s="87">
        <f>('Indicator Data'!BD46+'Indicator Data'!BC46*0.5+'Indicator Data'!BB46*0.25)/1000</f>
        <v>12.711499999999999</v>
      </c>
      <c r="AG43" s="79">
        <f>AF43*1000/'Indicator Data'!CA46</f>
        <v>4.9429250901967658E-4</v>
      </c>
      <c r="AH43" s="74">
        <f t="shared" si="15"/>
        <v>0</v>
      </c>
      <c r="AI43" s="73">
        <f>IF('Indicator Data'!BH46="No data","x",ROUND(IF('Indicator Data'!BH46&lt;$AI$194,10,IF('Indicator Data'!BH46&gt;$AI$195,0,($AI$195-'Indicator Data'!BH46)/($AI$195-$AI$194)*10)),1))</f>
        <v>3.6</v>
      </c>
      <c r="AJ43" s="73">
        <f>IF('Indicator Data'!BI46="No data","x",ROUND(IF('Indicator Data'!BI46&gt;$AJ$195,10,IF('Indicator Data'!BI46&lt;$AJ$194,0,10-($AJ$195-'Indicator Data'!BI46)/($AJ$195-$AJ$194)*10)),1))</f>
        <v>4.7</v>
      </c>
      <c r="AK43" s="74">
        <f t="shared" si="17"/>
        <v>4.2</v>
      </c>
      <c r="AL43" s="80">
        <f t="shared" si="18"/>
        <v>3.8</v>
      </c>
      <c r="AM43" s="81">
        <f t="shared" si="19"/>
        <v>5.7</v>
      </c>
    </row>
    <row r="44" spans="1:39" s="4" customFormat="1" x14ac:dyDescent="0.25">
      <c r="A44" s="121" t="str">
        <f>'Indicator Data'!A47</f>
        <v>Croatia</v>
      </c>
      <c r="B44" s="59" t="str">
        <f>'Indicator Data'!B47</f>
        <v>HRV</v>
      </c>
      <c r="C44" s="73">
        <f>ROUND(IF('Indicator Data'!AL47="No data",IF((0.1022*LN('Indicator Data'!BZ47)-0.1711)&gt;C$195,0,IF((0.1022*LN('Indicator Data'!BZ47)-0.1711)&lt;C$194,10,(C$195-(0.1022*LN('Indicator Data'!BZ47)-0.1711))/(C$195-C$194)*10)),IF('Indicator Data'!AL47&gt;C$195,0,IF('Indicator Data'!AL47&lt;C$194,10,(C$195-'Indicator Data'!AL47)/(C$195-C$194)*10))),1)</f>
        <v>1.4</v>
      </c>
      <c r="D44" s="73" t="str">
        <f>IF('Indicator Data'!AM47="No data","x",ROUND((IF(LOG('Indicator Data'!AM47*1000)&gt;D$195,10,IF(LOG('Indicator Data'!AM47*1000)&lt;D$194,0,10-(D$195-LOG('Indicator Data'!AM47*1000))/(D$195-D$194)*10))),1))</f>
        <v>x</v>
      </c>
      <c r="E44" s="74">
        <f t="shared" si="4"/>
        <v>1.4</v>
      </c>
      <c r="F44" s="73">
        <f>IF('Indicator Data'!AZ47="No data","x",ROUND(IF('Indicator Data'!AZ47&gt;F$195,10,IF('Indicator Data'!AZ47&lt;F$194,0,10-(F$195-'Indicator Data'!AZ47)/(F$195-F$194)*10)),1))</f>
        <v>1.7</v>
      </c>
      <c r="G44" s="73">
        <f>IF('Indicator Data'!BA47="No data","x",ROUND(IF('Indicator Data'!BA47&gt;G$195,10,IF('Indicator Data'!BA47&lt;G$194,0,10-(G$195-'Indicator Data'!BA47)/(G$195-G$194)*10)),1))</f>
        <v>1.5</v>
      </c>
      <c r="H44" s="74">
        <f t="shared" si="5"/>
        <v>1.6</v>
      </c>
      <c r="I44" s="75">
        <f>SUM(IF('Indicator Data'!AN47=0,0,'Indicator Data'!AN47),SUM('Indicator Data'!AO47:AP47))</f>
        <v>0</v>
      </c>
      <c r="J44" s="75">
        <f>I44/'Indicator Data'!CA47*1000000</f>
        <v>0</v>
      </c>
      <c r="K44" s="73">
        <f t="shared" si="6"/>
        <v>0</v>
      </c>
      <c r="L44" s="73" t="str">
        <f>IF('Indicator Data'!AQ47="No data","x",ROUND(IF('Indicator Data'!AQ47&gt;L$195,10,IF('Indicator Data'!AQ47&lt;L$194,0,10-(L$195-'Indicator Data'!AQ47)/(L$195-L$194)*10)),1))</f>
        <v>x</v>
      </c>
      <c r="M44" s="73">
        <f>IF('Indicator Data'!AR47="No data","x",IF('Indicator Data'!AR47=0,0,ROUND(IF('Indicator Data'!AR47&gt;M$195,10,IF('Indicator Data'!AR47&lt;M$194,0,10-(M$195-'Indicator Data'!AR47)/(M$195-M$194)*10)),1)))</f>
        <v>1.6</v>
      </c>
      <c r="N44" s="74">
        <f t="shared" si="7"/>
        <v>0.8</v>
      </c>
      <c r="O44" s="76">
        <f t="shared" si="8"/>
        <v>1.3</v>
      </c>
      <c r="P44" s="87">
        <f>IF(AND('Indicator Data'!BE47="No data",'Indicator Data'!BF47="No data"),0,SUM('Indicator Data'!BE47:BG47)/1000)</f>
        <v>1.016</v>
      </c>
      <c r="Q44" s="73">
        <f t="shared" si="9"/>
        <v>0</v>
      </c>
      <c r="R44" s="77">
        <f>P44*1000/'Indicator Data'!CA47</f>
        <v>2.4598703386849235E-4</v>
      </c>
      <c r="S44" s="73">
        <f t="shared" si="10"/>
        <v>2.2999999999999998</v>
      </c>
      <c r="T44" s="78">
        <f t="shared" si="11"/>
        <v>1.2</v>
      </c>
      <c r="U44" s="73">
        <f>IF('Indicator Data'!AV47="No data","x",ROUND(IF('Indicator Data'!AV47&gt;U$195,10,IF('Indicator Data'!AV47&lt;U$194,0,10-(U$195-'Indicator Data'!AV47)/(U$195-U$194)*10)),1))</f>
        <v>0.2</v>
      </c>
      <c r="V44" s="73" t="str">
        <f>IF('Indicator Data'!AW47="No data","x",IF('Indicator Data'!AW47=0,0,ROUND(IF('Indicator Data'!AW47&gt;V$195,10,IF('Indicator Data'!AW47&lt;V$194,0,10-(V$195-'Indicator Data'!AW47)/(V$195-V$194)*10)),1)))</f>
        <v>x</v>
      </c>
      <c r="W44" s="73">
        <f t="shared" si="12"/>
        <v>0.2</v>
      </c>
      <c r="X44" s="73">
        <f>IF('Indicator Data'!AU47="No data","x",ROUND(IF('Indicator Data'!AU47&gt;X$195,10,IF('Indicator Data'!AU47&lt;X$194,0,10-(X$195-'Indicator Data'!AU47)/(X$195-X$194)*10)),1))</f>
        <v>0.2</v>
      </c>
      <c r="Y44" s="200" t="str">
        <f>IF('Indicator Data'!AX47="No data","x",ROUND(IF('Indicator Data'!AX47&gt;Y$195,10,IF('Indicator Data'!AX47&lt;Y$194,0,10-(Y$195-'Indicator Data'!AX47)/(Y$195-Y$194)*10)),1))</f>
        <v>x</v>
      </c>
      <c r="Z44" s="77">
        <f>IF('Indicator Data'!AY47="No data","x",IF(('Indicator Data'!AY47/'Indicator Data'!CA47)&gt;1,1,IF('Indicator Data'!AY47&gt;'Indicator Data'!AY47,1,'Indicator Data'!AY47/'Indicator Data'!CA47)))</f>
        <v>3.6316983346726229E-6</v>
      </c>
      <c r="AA44" s="200">
        <f t="shared" si="13"/>
        <v>0</v>
      </c>
      <c r="AB44" s="74">
        <f t="shared" si="16"/>
        <v>0.1</v>
      </c>
      <c r="AC44" s="73">
        <f>IF('Indicator Data'!AS47="No data","x",ROUND(IF('Indicator Data'!AS47&gt;AC$195,10,IF('Indicator Data'!AS47&lt;AC$194,0,10-(AC$195-'Indicator Data'!AS47)/(AC$195-AC$194)*10)),1))</f>
        <v>0.4</v>
      </c>
      <c r="AD44" s="73" t="str">
        <f>IF('Indicator Data'!AT47="No data","x",ROUND(IF('Indicator Data'!AT47&gt;AD$195,10,IF('Indicator Data'!AT47&lt;AD$194,0,10-(AD$195-'Indicator Data'!AT47)/(AD$195-AD$194)*10)),1))</f>
        <v>x</v>
      </c>
      <c r="AE44" s="74">
        <f t="shared" si="14"/>
        <v>0.4</v>
      </c>
      <c r="AF44" s="87">
        <f>('Indicator Data'!BD47+'Indicator Data'!BC47*0.5+'Indicator Data'!BB47*0.25)/1000</f>
        <v>1.1305000000000001</v>
      </c>
      <c r="AG44" s="79">
        <f>AF44*1000/'Indicator Data'!CA47</f>
        <v>2.7370899782316004E-4</v>
      </c>
      <c r="AH44" s="74">
        <f t="shared" si="15"/>
        <v>0</v>
      </c>
      <c r="AI44" s="73">
        <f>IF('Indicator Data'!BH47="No data","x",ROUND(IF('Indicator Data'!BH47&lt;$AI$194,10,IF('Indicator Data'!BH47&gt;$AI$195,0,($AI$195-'Indicator Data'!BH47)/($AI$195-$AI$194)*10)),1))</f>
        <v>3.3</v>
      </c>
      <c r="AJ44" s="73">
        <f>IF('Indicator Data'!BI47="No data","x",ROUND(IF('Indicator Data'!BI47&gt;$AJ$195,10,IF('Indicator Data'!BI47&lt;$AJ$194,0,10-($AJ$195-'Indicator Data'!BI47)/($AJ$195-$AJ$194)*10)),1))</f>
        <v>0</v>
      </c>
      <c r="AK44" s="74">
        <f t="shared" si="17"/>
        <v>1.7</v>
      </c>
      <c r="AL44" s="80">
        <f t="shared" si="18"/>
        <v>0.6</v>
      </c>
      <c r="AM44" s="81">
        <f t="shared" si="19"/>
        <v>0.9</v>
      </c>
    </row>
    <row r="45" spans="1:39" s="4" customFormat="1" x14ac:dyDescent="0.25">
      <c r="A45" s="121" t="str">
        <f>'Indicator Data'!A48</f>
        <v>Cuba</v>
      </c>
      <c r="B45" s="59" t="str">
        <f>'Indicator Data'!B48</f>
        <v>CUB</v>
      </c>
      <c r="C45" s="73">
        <f>ROUND(IF('Indicator Data'!AL48="No data",IF((0.1022*LN('Indicator Data'!BZ48)-0.1711)&gt;C$195,0,IF((0.1022*LN('Indicator Data'!BZ48)-0.1711)&lt;C$194,10,(C$195-(0.1022*LN('Indicator Data'!BZ48)-0.1711))/(C$195-C$194)*10)),IF('Indicator Data'!AL48&gt;C$195,0,IF('Indicator Data'!AL48&lt;C$194,10,(C$195-'Indicator Data'!AL48)/(C$195-C$194)*10))),1)</f>
        <v>2.5</v>
      </c>
      <c r="D45" s="73" t="str">
        <f>IF('Indicator Data'!AM48="No data","x",ROUND((IF(LOG('Indicator Data'!AM48*1000)&gt;D$195,10,IF(LOG('Indicator Data'!AM48*1000)&lt;D$194,0,10-(D$195-LOG('Indicator Data'!AM48*1000))/(D$195-D$194)*10))),1))</f>
        <v>x</v>
      </c>
      <c r="E45" s="74">
        <f t="shared" si="4"/>
        <v>2.5</v>
      </c>
      <c r="F45" s="73">
        <f>IF('Indicator Data'!AZ48="No data","x",ROUND(IF('Indicator Data'!AZ48&gt;F$195,10,IF('Indicator Data'!AZ48&lt;F$194,0,10-(F$195-'Indicator Data'!AZ48)/(F$195-F$194)*10)),1))</f>
        <v>4</v>
      </c>
      <c r="G45" s="73" t="str">
        <f>IF('Indicator Data'!BA48="No data","x",ROUND(IF('Indicator Data'!BA48&gt;G$195,10,IF('Indicator Data'!BA48&lt;G$194,0,10-(G$195-'Indicator Data'!BA48)/(G$195-G$194)*10)),1))</f>
        <v>x</v>
      </c>
      <c r="H45" s="74">
        <f t="shared" si="5"/>
        <v>4</v>
      </c>
      <c r="I45" s="75">
        <f>SUM(IF('Indicator Data'!AN48=0,0,'Indicator Data'!AN48),SUM('Indicator Data'!AO48:AP48))</f>
        <v>2614.3812600000001</v>
      </c>
      <c r="J45" s="75">
        <f>I45/'Indicator Data'!CA48*1000000</f>
        <v>230.67763275617631</v>
      </c>
      <c r="K45" s="73">
        <f t="shared" si="6"/>
        <v>4.5999999999999996</v>
      </c>
      <c r="L45" s="73" t="str">
        <f>IF('Indicator Data'!AQ48="No data","x",ROUND(IF('Indicator Data'!AQ48&gt;L$195,10,IF('Indicator Data'!AQ48&lt;L$194,0,10-(L$195-'Indicator Data'!AQ48)/(L$195-L$194)*10)),1))</f>
        <v>x</v>
      </c>
      <c r="M45" s="73" t="str">
        <f>IF('Indicator Data'!AR48="No data","x",IF('Indicator Data'!AR48=0,0,ROUND(IF('Indicator Data'!AR48&gt;M$195,10,IF('Indicator Data'!AR48&lt;M$194,0,10-(M$195-'Indicator Data'!AR48)/(M$195-M$194)*10)),1)))</f>
        <v>x</v>
      </c>
      <c r="N45" s="74">
        <f t="shared" si="7"/>
        <v>4.5999999999999996</v>
      </c>
      <c r="O45" s="76">
        <f t="shared" si="8"/>
        <v>3.4</v>
      </c>
      <c r="P45" s="87">
        <f>IF(AND('Indicator Data'!BE48="No data",'Indicator Data'!BF48="No data"),0,SUM('Indicator Data'!BE48:BG48)/1000)</f>
        <v>0.31900000000000001</v>
      </c>
      <c r="Q45" s="73">
        <f t="shared" si="9"/>
        <v>0</v>
      </c>
      <c r="R45" s="77">
        <f>P45*1000/'Indicator Data'!CA48</f>
        <v>2.8146684638192457E-5</v>
      </c>
      <c r="S45" s="73">
        <f t="shared" si="10"/>
        <v>0</v>
      </c>
      <c r="T45" s="78">
        <f t="shared" si="11"/>
        <v>0</v>
      </c>
      <c r="U45" s="73">
        <f>IF('Indicator Data'!AV48="No data","x",ROUND(IF('Indicator Data'!AV48&gt;U$195,10,IF('Indicator Data'!AV48&lt;U$194,0,10-(U$195-'Indicator Data'!AV48)/(U$195-U$194)*10)),1))</f>
        <v>0.8</v>
      </c>
      <c r="V45" s="73">
        <f>IF('Indicator Data'!AW48="No data","x",IF('Indicator Data'!AW48=0,0,ROUND(IF('Indicator Data'!AW48&gt;V$195,10,IF('Indicator Data'!AW48&lt;V$194,0,10-(V$195-'Indicator Data'!AW48)/(V$195-V$194)*10)),1)))</f>
        <v>1.1000000000000001</v>
      </c>
      <c r="W45" s="73">
        <f t="shared" si="12"/>
        <v>0.95000000000000007</v>
      </c>
      <c r="X45" s="73">
        <f>IF('Indicator Data'!AU48="No data","x",ROUND(IF('Indicator Data'!AU48&gt;X$195,10,IF('Indicator Data'!AU48&lt;X$194,0,10-(X$195-'Indicator Data'!AU48)/(X$195-X$194)*10)),1))</f>
        <v>0.1</v>
      </c>
      <c r="Y45" s="200" t="str">
        <f>IF('Indicator Data'!AX48="No data","x",ROUND(IF('Indicator Data'!AX48&gt;Y$195,10,IF('Indicator Data'!AX48&lt;Y$194,0,10-(Y$195-'Indicator Data'!AX48)/(Y$195-Y$194)*10)),1))</f>
        <v>x</v>
      </c>
      <c r="Z45" s="77">
        <f>IF('Indicator Data'!AY48="No data","x",IF(('Indicator Data'!AY48/'Indicator Data'!CA48)&gt;1,1,IF('Indicator Data'!AY48&gt;'Indicator Data'!AY48,1,'Indicator Data'!AY48/'Indicator Data'!CA48)))</f>
        <v>3.6057755938068117E-3</v>
      </c>
      <c r="AA45" s="200">
        <f t="shared" si="13"/>
        <v>0</v>
      </c>
      <c r="AB45" s="74">
        <f t="shared" si="16"/>
        <v>0.4</v>
      </c>
      <c r="AC45" s="73">
        <f>IF('Indicator Data'!AS48="No data","x",ROUND(IF('Indicator Data'!AS48&gt;AC$195,10,IF('Indicator Data'!AS48&lt;AC$194,0,10-(AC$195-'Indicator Data'!AS48)/(AC$195-AC$194)*10)),1))</f>
        <v>0.4</v>
      </c>
      <c r="AD45" s="73" t="str">
        <f>IF('Indicator Data'!AT48="No data","x",ROUND(IF('Indicator Data'!AT48&gt;AD$195,10,IF('Indicator Data'!AT48&lt;AD$194,0,10-(AD$195-'Indicator Data'!AT48)/(AD$195-AD$194)*10)),1))</f>
        <v>x</v>
      </c>
      <c r="AE45" s="74">
        <f t="shared" si="14"/>
        <v>0.4</v>
      </c>
      <c r="AF45" s="87">
        <f>('Indicator Data'!BD48+'Indicator Data'!BC48*0.5+'Indicator Data'!BB48*0.25)/1000</f>
        <v>2530.3809999999999</v>
      </c>
      <c r="AG45" s="79">
        <f>AF45*1000/'Indicator Data'!CA48</f>
        <v>0.22326594364098454</v>
      </c>
      <c r="AH45" s="74">
        <f t="shared" si="15"/>
        <v>10</v>
      </c>
      <c r="AI45" s="73">
        <f>IF('Indicator Data'!BH48="No data","x",ROUND(IF('Indicator Data'!BH48&lt;$AI$194,10,IF('Indicator Data'!BH48&gt;$AI$195,0,($AI$195-'Indicator Data'!BH48)/($AI$195-$AI$194)*10)),1))</f>
        <v>1.5</v>
      </c>
      <c r="AJ45" s="73">
        <f>IF('Indicator Data'!BI48="No data","x",ROUND(IF('Indicator Data'!BI48&gt;$AJ$195,10,IF('Indicator Data'!BI48&lt;$AJ$194,0,10-($AJ$195-'Indicator Data'!BI48)/($AJ$195-$AJ$194)*10)),1))</f>
        <v>0</v>
      </c>
      <c r="AK45" s="74">
        <f t="shared" si="17"/>
        <v>0.8</v>
      </c>
      <c r="AL45" s="80">
        <f t="shared" si="18"/>
        <v>5.0999999999999996</v>
      </c>
      <c r="AM45" s="81">
        <f t="shared" si="19"/>
        <v>2.9</v>
      </c>
    </row>
    <row r="46" spans="1:39" s="4" customFormat="1" x14ac:dyDescent="0.25">
      <c r="A46" s="121" t="str">
        <f>'Indicator Data'!A49</f>
        <v>Cyprus</v>
      </c>
      <c r="B46" s="59" t="str">
        <f>'Indicator Data'!B49</f>
        <v>CYP</v>
      </c>
      <c r="C46" s="73">
        <f>ROUND(IF('Indicator Data'!AL49="No data",IF((0.1022*LN('Indicator Data'!BZ49)-0.1711)&gt;C$195,0,IF((0.1022*LN('Indicator Data'!BZ49)-0.1711)&lt;C$194,10,(C$195-(0.1022*LN('Indicator Data'!BZ49)-0.1711))/(C$195-C$194)*10)),IF('Indicator Data'!AL49&gt;C$195,0,IF('Indicator Data'!AL49&lt;C$194,10,(C$195-'Indicator Data'!AL49)/(C$195-C$194)*10))),1)</f>
        <v>0.6</v>
      </c>
      <c r="D46" s="73" t="str">
        <f>IF('Indicator Data'!AM49="No data","x",ROUND((IF(LOG('Indicator Data'!AM49*1000)&gt;D$195,10,IF(LOG('Indicator Data'!AM49*1000)&lt;D$194,0,10-(D$195-LOG('Indicator Data'!AM49*1000))/(D$195-D$194)*10))),1))</f>
        <v>x</v>
      </c>
      <c r="E46" s="74">
        <f t="shared" si="4"/>
        <v>0.6</v>
      </c>
      <c r="F46" s="73">
        <f>IF('Indicator Data'!AZ49="No data","x",ROUND(IF('Indicator Data'!AZ49&gt;F$195,10,IF('Indicator Data'!AZ49&lt;F$194,0,10-(F$195-'Indicator Data'!AZ49)/(F$195-F$194)*10)),1))</f>
        <v>1.1000000000000001</v>
      </c>
      <c r="G46" s="73">
        <f>IF('Indicator Data'!BA49="No data","x",ROUND(IF('Indicator Data'!BA49&gt;G$195,10,IF('Indicator Data'!BA49&lt;G$194,0,10-(G$195-'Indicator Data'!BA49)/(G$195-G$194)*10)),1))</f>
        <v>2.2999999999999998</v>
      </c>
      <c r="H46" s="74">
        <f t="shared" si="5"/>
        <v>1.7</v>
      </c>
      <c r="I46" s="75">
        <f>SUM(IF('Indicator Data'!AN49=0,0,'Indicator Data'!AN49),SUM('Indicator Data'!AO49:AP49))</f>
        <v>0</v>
      </c>
      <c r="J46" s="75">
        <f>I46/'Indicator Data'!CA49*1000000</f>
        <v>0</v>
      </c>
      <c r="K46" s="73">
        <f t="shared" si="6"/>
        <v>0</v>
      </c>
      <c r="L46" s="73" t="str">
        <f>IF('Indicator Data'!AQ49="No data","x",ROUND(IF('Indicator Data'!AQ49&gt;L$195,10,IF('Indicator Data'!AQ49&lt;L$194,0,10-(L$195-'Indicator Data'!AQ49)/(L$195-L$194)*10)),1))</f>
        <v>x</v>
      </c>
      <c r="M46" s="73">
        <f>IF('Indicator Data'!AR49="No data","x",IF('Indicator Data'!AR49=0,0,ROUND(IF('Indicator Data'!AR49&gt;M$195,10,IF('Indicator Data'!AR49&lt;M$194,0,10-(M$195-'Indicator Data'!AR49)/(M$195-M$194)*10)),1)))</f>
        <v>0.6</v>
      </c>
      <c r="N46" s="74">
        <f t="shared" si="7"/>
        <v>0.3</v>
      </c>
      <c r="O46" s="76">
        <f t="shared" si="8"/>
        <v>0.8</v>
      </c>
      <c r="P46" s="87">
        <f>IF(AND('Indicator Data'!BE49="No data",'Indicator Data'!BF49="No data"),0,SUM('Indicator Data'!BE49:BG49)/1000)</f>
        <v>249.321</v>
      </c>
      <c r="Q46" s="73">
        <f t="shared" si="9"/>
        <v>8</v>
      </c>
      <c r="R46" s="77">
        <f>P46*1000/'Indicator Data'!CA49</f>
        <v>0.20801469079088983</v>
      </c>
      <c r="S46" s="73">
        <f t="shared" si="10"/>
        <v>10</v>
      </c>
      <c r="T46" s="78">
        <f t="shared" si="11"/>
        <v>9</v>
      </c>
      <c r="U46" s="73">
        <f>IF('Indicator Data'!AV49="No data","x",ROUND(IF('Indicator Data'!AV49&gt;U$195,10,IF('Indicator Data'!AV49&lt;U$194,0,10-(U$195-'Indicator Data'!AV49)/(U$195-U$194)*10)),1))</f>
        <v>0.2</v>
      </c>
      <c r="V46" s="73">
        <f>IF('Indicator Data'!AW49="No data","x",IF('Indicator Data'!AW49=0,0,ROUND(IF('Indicator Data'!AW49&gt;V$195,10,IF('Indicator Data'!AW49&lt;V$194,0,10-(V$195-'Indicator Data'!AW49)/(V$195-V$194)*10)),1)))</f>
        <v>0.3</v>
      </c>
      <c r="W46" s="73">
        <f t="shared" si="12"/>
        <v>0.25</v>
      </c>
      <c r="X46" s="73">
        <f>IF('Indicator Data'!AU49="No data","x",ROUND(IF('Indicator Data'!AU49&gt;X$195,10,IF('Indicator Data'!AU49&lt;X$194,0,10-(X$195-'Indicator Data'!AU49)/(X$195-X$194)*10)),1))</f>
        <v>0.1</v>
      </c>
      <c r="Y46" s="200" t="str">
        <f>IF('Indicator Data'!AX49="No data","x",ROUND(IF('Indicator Data'!AX49&gt;Y$195,10,IF('Indicator Data'!AX49&lt;Y$194,0,10-(Y$195-'Indicator Data'!AX49)/(Y$195-Y$194)*10)),1))</f>
        <v>x</v>
      </c>
      <c r="Z46" s="77">
        <f>IF('Indicator Data'!AY49="No data","x",IF(('Indicator Data'!AY49/'Indicator Data'!CA49)&gt;1,1,IF('Indicator Data'!AY49&gt;'Indicator Data'!AY49,1,'Indicator Data'!AY49/'Indicator Data'!CA49)))</f>
        <v>3.3372991571650978E-6</v>
      </c>
      <c r="AA46" s="200">
        <f t="shared" si="13"/>
        <v>0</v>
      </c>
      <c r="AB46" s="74">
        <f t="shared" si="16"/>
        <v>0.1</v>
      </c>
      <c r="AC46" s="73">
        <f>IF('Indicator Data'!AS49="No data","x",ROUND(IF('Indicator Data'!AS49&gt;AC$195,10,IF('Indicator Data'!AS49&lt;AC$194,0,10-(AC$195-'Indicator Data'!AS49)/(AC$195-AC$194)*10)),1))</f>
        <v>0.2</v>
      </c>
      <c r="AD46" s="73" t="str">
        <f>IF('Indicator Data'!AT49="No data","x",ROUND(IF('Indicator Data'!AT49&gt;AD$195,10,IF('Indicator Data'!AT49&lt;AD$194,0,10-(AD$195-'Indicator Data'!AT49)/(AD$195-AD$194)*10)),1))</f>
        <v>x</v>
      </c>
      <c r="AE46" s="74">
        <f t="shared" si="14"/>
        <v>0.2</v>
      </c>
      <c r="AF46" s="87">
        <f>('Indicator Data'!BD49+'Indicator Data'!BC49*0.5+'Indicator Data'!BB49*0.25)/1000</f>
        <v>0</v>
      </c>
      <c r="AG46" s="79">
        <f>AF46*1000/'Indicator Data'!CA49</f>
        <v>0</v>
      </c>
      <c r="AH46" s="74">
        <f t="shared" si="15"/>
        <v>0</v>
      </c>
      <c r="AI46" s="73">
        <f>IF('Indicator Data'!BH49="No data","x",ROUND(IF('Indicator Data'!BH49&lt;$AI$194,10,IF('Indicator Data'!BH49&gt;$AI$195,0,($AI$195-'Indicator Data'!BH49)/($AI$195-$AI$194)*10)),1))</f>
        <v>5.9</v>
      </c>
      <c r="AJ46" s="73">
        <f>IF('Indicator Data'!BI49="No data","x",ROUND(IF('Indicator Data'!BI49&gt;$AJ$195,10,IF('Indicator Data'!BI49&lt;$AJ$194,0,10-($AJ$195-'Indicator Data'!BI49)/($AJ$195-$AJ$194)*10)),1))</f>
        <v>0.2</v>
      </c>
      <c r="AK46" s="74">
        <f t="shared" si="17"/>
        <v>3.1</v>
      </c>
      <c r="AL46" s="80">
        <f t="shared" si="18"/>
        <v>0.9</v>
      </c>
      <c r="AM46" s="81">
        <f t="shared" si="19"/>
        <v>6.5</v>
      </c>
    </row>
    <row r="47" spans="1:39" s="4" customFormat="1" x14ac:dyDescent="0.25">
      <c r="A47" s="121" t="str">
        <f>'Indicator Data'!A50</f>
        <v>Czech Republic</v>
      </c>
      <c r="B47" s="59" t="str">
        <f>'Indicator Data'!B50</f>
        <v>CZE</v>
      </c>
      <c r="C47" s="73">
        <f>ROUND(IF('Indicator Data'!AL50="No data",IF((0.1022*LN('Indicator Data'!BZ50)-0.1711)&gt;C$195,0,IF((0.1022*LN('Indicator Data'!BZ50)-0.1711)&lt;C$194,10,(C$195-(0.1022*LN('Indicator Data'!BZ50)-0.1711))/(C$195-C$194)*10)),IF('Indicator Data'!AL50&gt;C$195,0,IF('Indicator Data'!AL50&lt;C$194,10,(C$195-'Indicator Data'!AL50)/(C$195-C$194)*10))),1)</f>
        <v>0.2</v>
      </c>
      <c r="D47" s="73" t="str">
        <f>IF('Indicator Data'!AM50="No data","x",ROUND((IF(LOG('Indicator Data'!AM50*1000)&gt;D$195,10,IF(LOG('Indicator Data'!AM50*1000)&lt;D$194,0,10-(D$195-LOG('Indicator Data'!AM50*1000))/(D$195-D$194)*10))),1))</f>
        <v>x</v>
      </c>
      <c r="E47" s="74">
        <f t="shared" si="4"/>
        <v>0.2</v>
      </c>
      <c r="F47" s="73">
        <f>IF('Indicator Data'!AZ50="No data","x",ROUND(IF('Indicator Data'!AZ50&gt;F$195,10,IF('Indicator Data'!AZ50&lt;F$194,0,10-(F$195-'Indicator Data'!AZ50)/(F$195-F$194)*10)),1))</f>
        <v>1.7</v>
      </c>
      <c r="G47" s="73">
        <f>IF('Indicator Data'!BA50="No data","x",ROUND(IF('Indicator Data'!BA50&gt;G$195,10,IF('Indicator Data'!BA50&lt;G$194,0,10-(G$195-'Indicator Data'!BA50)/(G$195-G$194)*10)),1))</f>
        <v>0.2</v>
      </c>
      <c r="H47" s="74">
        <f t="shared" si="5"/>
        <v>1</v>
      </c>
      <c r="I47" s="75">
        <f>SUM(IF('Indicator Data'!AN50=0,0,'Indicator Data'!AN50),SUM('Indicator Data'!AO50:AP50))</f>
        <v>0</v>
      </c>
      <c r="J47" s="75">
        <f>I47/'Indicator Data'!CA50*1000000</f>
        <v>0</v>
      </c>
      <c r="K47" s="73">
        <f t="shared" si="6"/>
        <v>0</v>
      </c>
      <c r="L47" s="73" t="str">
        <f>IF('Indicator Data'!AQ50="No data","x",ROUND(IF('Indicator Data'!AQ50&gt;L$195,10,IF('Indicator Data'!AQ50&lt;L$194,0,10-(L$195-'Indicator Data'!AQ50)/(L$195-L$194)*10)),1))</f>
        <v>x</v>
      </c>
      <c r="M47" s="73">
        <f>IF('Indicator Data'!AR50="No data","x",IF('Indicator Data'!AR50=0,0,ROUND(IF('Indicator Data'!AR50&gt;M$195,10,IF('Indicator Data'!AR50&lt;M$194,0,10-(M$195-'Indicator Data'!AR50)/(M$195-M$194)*10)),1)))</f>
        <v>0.5</v>
      </c>
      <c r="N47" s="74">
        <f t="shared" si="7"/>
        <v>0.3</v>
      </c>
      <c r="O47" s="76">
        <f t="shared" si="8"/>
        <v>0.4</v>
      </c>
      <c r="P47" s="87">
        <f>IF(AND('Indicator Data'!BE50="No data",'Indicator Data'!BF50="No data"),0,SUM('Indicator Data'!BE50:BG50)/1000)</f>
        <v>4.1210000000000004</v>
      </c>
      <c r="Q47" s="73">
        <f t="shared" si="9"/>
        <v>2.1</v>
      </c>
      <c r="R47" s="77">
        <f>P47*1000/'Indicator Data'!CA50</f>
        <v>3.8552885044015867E-4</v>
      </c>
      <c r="S47" s="73">
        <f t="shared" si="10"/>
        <v>2.5</v>
      </c>
      <c r="T47" s="78">
        <f t="shared" si="11"/>
        <v>2.2999999999999998</v>
      </c>
      <c r="U47" s="73">
        <f>IF('Indicator Data'!AV50="No data","x",ROUND(IF('Indicator Data'!AV50&gt;U$195,10,IF('Indicator Data'!AV50&lt;U$194,0,10-(U$195-'Indicator Data'!AV50)/(U$195-U$194)*10)),1))</f>
        <v>0.2</v>
      </c>
      <c r="V47" s="73">
        <f>IF('Indicator Data'!AW50="No data","x",IF('Indicator Data'!AW50=0,0,ROUND(IF('Indicator Data'!AW50&gt;V$195,10,IF('Indicator Data'!AW50&lt;V$194,0,10-(V$195-'Indicator Data'!AW50)/(V$195-V$194)*10)),1)))</f>
        <v>0.2</v>
      </c>
      <c r="W47" s="73">
        <f t="shared" si="12"/>
        <v>0.2</v>
      </c>
      <c r="X47" s="73">
        <f>IF('Indicator Data'!AU50="No data","x",ROUND(IF('Indicator Data'!AU50&gt;X$195,10,IF('Indicator Data'!AU50&lt;X$194,0,10-(X$195-'Indicator Data'!AU50)/(X$195-X$194)*10)),1))</f>
        <v>0.1</v>
      </c>
      <c r="Y47" s="200" t="str">
        <f>IF('Indicator Data'!AX50="No data","x",ROUND(IF('Indicator Data'!AX50&gt;Y$195,10,IF('Indicator Data'!AX50&lt;Y$194,0,10-(Y$195-'Indicator Data'!AX50)/(Y$195-Y$194)*10)),1))</f>
        <v>x</v>
      </c>
      <c r="Z47" s="77">
        <f>IF('Indicator Data'!AY50="No data","x",IF(('Indicator Data'!AY50/'Indicator Data'!CA50)&gt;1,1,IF('Indicator Data'!AY50&gt;'Indicator Data'!AY50,1,'Indicator Data'!AY50/'Indicator Data'!CA50)))</f>
        <v>9.3552256840611185E-8</v>
      </c>
      <c r="AA47" s="200">
        <f t="shared" si="13"/>
        <v>0</v>
      </c>
      <c r="AB47" s="74">
        <f t="shared" si="16"/>
        <v>0.1</v>
      </c>
      <c r="AC47" s="73">
        <f>IF('Indicator Data'!AS50="No data","x",ROUND(IF('Indicator Data'!AS50&gt;AC$195,10,IF('Indicator Data'!AS50&lt;AC$194,0,10-(AC$195-'Indicator Data'!AS50)/(AC$195-AC$194)*10)),1))</f>
        <v>0.3</v>
      </c>
      <c r="AD47" s="73" t="str">
        <f>IF('Indicator Data'!AT50="No data","x",ROUND(IF('Indicator Data'!AT50&gt;AD$195,10,IF('Indicator Data'!AT50&lt;AD$194,0,10-(AD$195-'Indicator Data'!AT50)/(AD$195-AD$194)*10)),1))</f>
        <v>x</v>
      </c>
      <c r="AE47" s="74">
        <f t="shared" si="14"/>
        <v>0.3</v>
      </c>
      <c r="AF47" s="87">
        <f>('Indicator Data'!BD50+'Indicator Data'!BC50*0.5+'Indicator Data'!BB50*0.25)/1000</f>
        <v>0</v>
      </c>
      <c r="AG47" s="79">
        <f>AF47*1000/'Indicator Data'!CA50</f>
        <v>0</v>
      </c>
      <c r="AH47" s="74">
        <f t="shared" si="15"/>
        <v>0</v>
      </c>
      <c r="AI47" s="73">
        <f>IF('Indicator Data'!BH50="No data","x",ROUND(IF('Indicator Data'!BH50&lt;$AI$194,10,IF('Indicator Data'!BH50&gt;$AI$195,0,($AI$195-'Indicator Data'!BH50)/($AI$195-$AI$194)*10)),1))</f>
        <v>3.1</v>
      </c>
      <c r="AJ47" s="73">
        <f>IF('Indicator Data'!BI50="No data","x",ROUND(IF('Indicator Data'!BI50&gt;$AJ$195,10,IF('Indicator Data'!BI50&lt;$AJ$194,0,10-($AJ$195-'Indicator Data'!BI50)/($AJ$195-$AJ$194)*10)),1))</f>
        <v>0</v>
      </c>
      <c r="AK47" s="74">
        <f t="shared" si="17"/>
        <v>1.6</v>
      </c>
      <c r="AL47" s="80">
        <f t="shared" si="18"/>
        <v>0.5</v>
      </c>
      <c r="AM47" s="81">
        <f t="shared" si="19"/>
        <v>1.4</v>
      </c>
    </row>
    <row r="48" spans="1:39" s="4" customFormat="1" x14ac:dyDescent="0.25">
      <c r="A48" s="121" t="str">
        <f>'Indicator Data'!A51</f>
        <v>Denmark</v>
      </c>
      <c r="B48" s="59" t="str">
        <f>'Indicator Data'!B51</f>
        <v>DNK</v>
      </c>
      <c r="C48" s="73">
        <f>ROUND(IF('Indicator Data'!AL51="No data",IF((0.1022*LN('Indicator Data'!BZ51)-0.1711)&gt;C$195,0,IF((0.1022*LN('Indicator Data'!BZ51)-0.1711)&lt;C$194,10,(C$195-(0.1022*LN('Indicator Data'!BZ51)-0.1711))/(C$195-C$194)*10)),IF('Indicator Data'!AL51&gt;C$195,0,IF('Indicator Data'!AL51&lt;C$194,10,(C$195-'Indicator Data'!AL51)/(C$195-C$194)*10))),1)</f>
        <v>0</v>
      </c>
      <c r="D48" s="73" t="str">
        <f>IF('Indicator Data'!AM51="No data","x",ROUND((IF(LOG('Indicator Data'!AM51*1000)&gt;D$195,10,IF(LOG('Indicator Data'!AM51*1000)&lt;D$194,0,10-(D$195-LOG('Indicator Data'!AM51*1000))/(D$195-D$194)*10))),1))</f>
        <v>x</v>
      </c>
      <c r="E48" s="74">
        <f t="shared" si="4"/>
        <v>0</v>
      </c>
      <c r="F48" s="73">
        <f>IF('Indicator Data'!AZ51="No data","x",ROUND(IF('Indicator Data'!AZ51&gt;F$195,10,IF('Indicator Data'!AZ51&lt;F$194,0,10-(F$195-'Indicator Data'!AZ51)/(F$195-F$194)*10)),1))</f>
        <v>0.5</v>
      </c>
      <c r="G48" s="73">
        <f>IF('Indicator Data'!BA51="No data","x",ROUND(IF('Indicator Data'!BA51&gt;G$195,10,IF('Indicator Data'!BA51&lt;G$194,0,10-(G$195-'Indicator Data'!BA51)/(G$195-G$194)*10)),1))</f>
        <v>0.8</v>
      </c>
      <c r="H48" s="74">
        <f t="shared" si="5"/>
        <v>0.7</v>
      </c>
      <c r="I48" s="75">
        <f>SUM(IF('Indicator Data'!AN51=0,0,'Indicator Data'!AN51),SUM('Indicator Data'!AO51:AP51))</f>
        <v>-3.043167</v>
      </c>
      <c r="J48" s="75">
        <f>I48/'Indicator Data'!CA51*1000000</f>
        <v>-0.52724044535252568</v>
      </c>
      <c r="K48" s="73">
        <f t="shared" si="6"/>
        <v>0</v>
      </c>
      <c r="L48" s="73" t="str">
        <f>IF('Indicator Data'!AQ51="No data","x",ROUND(IF('Indicator Data'!AQ51&gt;L$195,10,IF('Indicator Data'!AQ51&lt;L$194,0,10-(L$195-'Indicator Data'!AQ51)/(L$195-L$194)*10)),1))</f>
        <v>x</v>
      </c>
      <c r="M48" s="73">
        <f>IF('Indicator Data'!AR51="No data","x",IF('Indicator Data'!AR51=0,0,ROUND(IF('Indicator Data'!AR51&gt;M$195,10,IF('Indicator Data'!AR51&lt;M$194,0,10-(M$195-'Indicator Data'!AR51)/(M$195-M$194)*10)),1)))</f>
        <v>0.1</v>
      </c>
      <c r="N48" s="74">
        <f t="shared" si="7"/>
        <v>0.1</v>
      </c>
      <c r="O48" s="76">
        <f t="shared" si="8"/>
        <v>0.2</v>
      </c>
      <c r="P48" s="87">
        <f>IF(AND('Indicator Data'!BE51="No data",'Indicator Data'!BF51="No data"),0,SUM('Indicator Data'!BE51:BG51)/1000)</f>
        <v>39.35</v>
      </c>
      <c r="Q48" s="73">
        <f t="shared" si="9"/>
        <v>5.3</v>
      </c>
      <c r="R48" s="77">
        <f>P48*1000/'Indicator Data'!CA51</f>
        <v>6.8175395976040375E-3</v>
      </c>
      <c r="S48" s="73">
        <f t="shared" si="10"/>
        <v>5.0999999999999996</v>
      </c>
      <c r="T48" s="78">
        <f t="shared" si="11"/>
        <v>5.2</v>
      </c>
      <c r="U48" s="73">
        <f>IF('Indicator Data'!AV51="No data","x",ROUND(IF('Indicator Data'!AV51&gt;U$195,10,IF('Indicator Data'!AV51&lt;U$194,0,10-(U$195-'Indicator Data'!AV51)/(U$195-U$194)*10)),1))</f>
        <v>0.4</v>
      </c>
      <c r="V48" s="73">
        <f>IF('Indicator Data'!AW51="No data","x",IF('Indicator Data'!AW51=0,0,ROUND(IF('Indicator Data'!AW51&gt;V$195,10,IF('Indicator Data'!AW51&lt;V$194,0,10-(V$195-'Indicator Data'!AW51)/(V$195-V$194)*10)),1)))</f>
        <v>0.2</v>
      </c>
      <c r="W48" s="73">
        <f t="shared" si="12"/>
        <v>0.30000000000000004</v>
      </c>
      <c r="X48" s="73">
        <f>IF('Indicator Data'!AU51="No data","x",ROUND(IF('Indicator Data'!AU51&gt;X$195,10,IF('Indicator Data'!AU51&lt;X$194,0,10-(X$195-'Indicator Data'!AU51)/(X$195-X$194)*10)),1))</f>
        <v>0.1</v>
      </c>
      <c r="Y48" s="200" t="str">
        <f>IF('Indicator Data'!AX51="No data","x",ROUND(IF('Indicator Data'!AX51&gt;Y$195,10,IF('Indicator Data'!AX51&lt;Y$194,0,10-(Y$195-'Indicator Data'!AX51)/(Y$195-Y$194)*10)),1))</f>
        <v>x</v>
      </c>
      <c r="Z48" s="77">
        <f>IF('Indicator Data'!AY51="No data","x",IF(('Indicator Data'!AY51/'Indicator Data'!CA51)&gt;1,1,IF('Indicator Data'!AY51&gt;'Indicator Data'!AY51,1,'Indicator Data'!AY51/'Indicator Data'!CA51)))</f>
        <v>0</v>
      </c>
      <c r="AA48" s="200">
        <f t="shared" si="13"/>
        <v>0</v>
      </c>
      <c r="AB48" s="74">
        <f t="shared" si="16"/>
        <v>0.1</v>
      </c>
      <c r="AC48" s="73">
        <f>IF('Indicator Data'!AS51="No data","x",ROUND(IF('Indicator Data'!AS51&gt;AC$195,10,IF('Indicator Data'!AS51&lt;AC$194,0,10-(AC$195-'Indicator Data'!AS51)/(AC$195-AC$194)*10)),1))</f>
        <v>0.3</v>
      </c>
      <c r="AD48" s="73" t="str">
        <f>IF('Indicator Data'!AT51="No data","x",ROUND(IF('Indicator Data'!AT51&gt;AD$195,10,IF('Indicator Data'!AT51&lt;AD$194,0,10-(AD$195-'Indicator Data'!AT51)/(AD$195-AD$194)*10)),1))</f>
        <v>x</v>
      </c>
      <c r="AE48" s="74">
        <f t="shared" si="14"/>
        <v>0.3</v>
      </c>
      <c r="AF48" s="87">
        <f>('Indicator Data'!BD51+'Indicator Data'!BC51*0.5+'Indicator Data'!BB51*0.25)/1000</f>
        <v>0</v>
      </c>
      <c r="AG48" s="79">
        <f>AF48*1000/'Indicator Data'!CA51</f>
        <v>0</v>
      </c>
      <c r="AH48" s="74">
        <f t="shared" si="15"/>
        <v>0</v>
      </c>
      <c r="AI48" s="73">
        <f>IF('Indicator Data'!BH51="No data","x",ROUND(IF('Indicator Data'!BH51&lt;$AI$194,10,IF('Indicator Data'!BH51&gt;$AI$195,0,($AI$195-'Indicator Data'!BH51)/($AI$195-$AI$194)*10)),1))</f>
        <v>2.8</v>
      </c>
      <c r="AJ48" s="73">
        <f>IF('Indicator Data'!BI51="No data","x",ROUND(IF('Indicator Data'!BI51&gt;$AJ$195,10,IF('Indicator Data'!BI51&lt;$AJ$194,0,10-($AJ$195-'Indicator Data'!BI51)/($AJ$195-$AJ$194)*10)),1))</f>
        <v>0</v>
      </c>
      <c r="AK48" s="74">
        <f t="shared" si="17"/>
        <v>1.4</v>
      </c>
      <c r="AL48" s="80">
        <f t="shared" si="18"/>
        <v>0.5</v>
      </c>
      <c r="AM48" s="81">
        <f t="shared" si="19"/>
        <v>3.2</v>
      </c>
    </row>
    <row r="49" spans="1:39" s="4" customFormat="1" x14ac:dyDescent="0.25">
      <c r="A49" s="121" t="str">
        <f>'Indicator Data'!A52</f>
        <v>Djibouti</v>
      </c>
      <c r="B49" s="59" t="str">
        <f>'Indicator Data'!B52</f>
        <v>DJI</v>
      </c>
      <c r="C49" s="73">
        <f>ROUND(IF('Indicator Data'!AL52="No data",IF((0.1022*LN('Indicator Data'!BZ52)-0.1711)&gt;C$195,0,IF((0.1022*LN('Indicator Data'!BZ52)-0.1711)&lt;C$194,10,(C$195-(0.1022*LN('Indicator Data'!BZ52)-0.1711))/(C$195-C$194)*10)),IF('Indicator Data'!AL52&gt;C$195,0,IF('Indicator Data'!AL52&lt;C$194,10,(C$195-'Indicator Data'!AL52)/(C$195-C$194)*10))),1)</f>
        <v>8.5</v>
      </c>
      <c r="D49" s="73" t="str">
        <f>IF('Indicator Data'!AM52="No data","x",ROUND((IF(LOG('Indicator Data'!AM52*1000)&gt;D$195,10,IF(LOG('Indicator Data'!AM52*1000)&lt;D$194,0,10-(D$195-LOG('Indicator Data'!AM52*1000))/(D$195-D$194)*10))),1))</f>
        <v>x</v>
      </c>
      <c r="E49" s="74">
        <f t="shared" si="4"/>
        <v>8.5</v>
      </c>
      <c r="F49" s="73" t="str">
        <f>IF('Indicator Data'!AZ52="No data","x",ROUND(IF('Indicator Data'!AZ52&gt;F$195,10,IF('Indicator Data'!AZ52&lt;F$194,0,10-(F$195-'Indicator Data'!AZ52)/(F$195-F$194)*10)),1))</f>
        <v>x</v>
      </c>
      <c r="G49" s="73">
        <f>IF('Indicator Data'!BA52="No data","x",ROUND(IF('Indicator Data'!BA52&gt;G$195,10,IF('Indicator Data'!BA52&lt;G$194,0,10-(G$195-'Indicator Data'!BA52)/(G$195-G$194)*10)),1))</f>
        <v>4.2</v>
      </c>
      <c r="H49" s="74">
        <f t="shared" si="5"/>
        <v>4.2</v>
      </c>
      <c r="I49" s="75">
        <f>SUM(IF('Indicator Data'!AN52=0,0,'Indicator Data'!AN52),SUM('Indicator Data'!AO52:AP52))</f>
        <v>182.56708800000001</v>
      </c>
      <c r="J49" s="75">
        <f>I49/'Indicator Data'!CA52*1000000</f>
        <v>187.5258336183706</v>
      </c>
      <c r="K49" s="73">
        <f t="shared" si="6"/>
        <v>3.8</v>
      </c>
      <c r="L49" s="73">
        <f>IF('Indicator Data'!AQ52="No data","x",ROUND(IF('Indicator Data'!AQ52&gt;L$195,10,IF('Indicator Data'!AQ52&lt;L$194,0,10-(L$195-'Indicator Data'!AQ52)/(L$195-L$194)*10)),1))</f>
        <v>4.9000000000000004</v>
      </c>
      <c r="M49" s="73">
        <f>IF('Indicator Data'!AR52="No data","x",IF('Indicator Data'!AR52=0,0,ROUND(IF('Indicator Data'!AR52&gt;M$195,10,IF('Indicator Data'!AR52&lt;M$194,0,10-(M$195-'Indicator Data'!AR52)/(M$195-M$194)*10)),1)))</f>
        <v>1.1000000000000001</v>
      </c>
      <c r="N49" s="74">
        <f t="shared" si="7"/>
        <v>3.3</v>
      </c>
      <c r="O49" s="76">
        <f t="shared" si="8"/>
        <v>6.1</v>
      </c>
      <c r="P49" s="87">
        <f>IF(AND('Indicator Data'!BE52="No data",'Indicator Data'!BF52="No data"),0,SUM('Indicator Data'!BE52:BG52)/1000)</f>
        <v>28.257000000000001</v>
      </c>
      <c r="Q49" s="73">
        <f t="shared" si="9"/>
        <v>4.8</v>
      </c>
      <c r="R49" s="77">
        <f>P49*1000/'Indicator Data'!CA52</f>
        <v>2.9024494713714759E-2</v>
      </c>
      <c r="S49" s="73">
        <f t="shared" si="10"/>
        <v>7.3</v>
      </c>
      <c r="T49" s="78">
        <f t="shared" si="11"/>
        <v>6.1</v>
      </c>
      <c r="U49" s="73">
        <f>IF('Indicator Data'!AV52="No data","x",ROUND(IF('Indicator Data'!AV52&gt;U$195,10,IF('Indicator Data'!AV52&lt;U$194,0,10-(U$195-'Indicator Data'!AV52)/(U$195-U$194)*10)),1))</f>
        <v>2.6</v>
      </c>
      <c r="V49" s="73">
        <f>IF('Indicator Data'!AW52="No data","x",IF('Indicator Data'!AW52=0,0,ROUND(IF('Indicator Data'!AW52&gt;V$195,10,IF('Indicator Data'!AW52&lt;V$194,0,10-(V$195-'Indicator Data'!AW52)/(V$195-V$194)*10)),1)))</f>
        <v>2.9</v>
      </c>
      <c r="W49" s="73">
        <f t="shared" si="12"/>
        <v>2.75</v>
      </c>
      <c r="X49" s="73">
        <f>IF('Indicator Data'!AU52="No data","x",ROUND(IF('Indicator Data'!AU52&gt;X$195,10,IF('Indicator Data'!AU52&lt;X$194,0,10-(X$195-'Indicator Data'!AU52)/(X$195-X$194)*10)),1))</f>
        <v>4.9000000000000004</v>
      </c>
      <c r="Y49" s="200">
        <f>IF('Indicator Data'!AX52="No data","x",ROUND(IF('Indicator Data'!AX52&gt;Y$195,10,IF('Indicator Data'!AX52&lt;Y$194,0,10-(Y$195-'Indicator Data'!AX52)/(Y$195-Y$194)*10)),1))</f>
        <v>0.8</v>
      </c>
      <c r="Z49" s="77">
        <f>IF('Indicator Data'!AY52="No data","x",IF(('Indicator Data'!AY52/'Indicator Data'!CA52)&gt;1,1,IF('Indicator Data'!AY52&gt;'Indicator Data'!AY52,1,'Indicator Data'!AY52/'Indicator Data'!CA52)))</f>
        <v>0.11356397211462708</v>
      </c>
      <c r="AA49" s="200">
        <f t="shared" si="13"/>
        <v>1.3</v>
      </c>
      <c r="AB49" s="74">
        <f t="shared" si="16"/>
        <v>2.4</v>
      </c>
      <c r="AC49" s="73">
        <f>IF('Indicator Data'!AS52="No data","x",ROUND(IF('Indicator Data'!AS52&gt;AC$195,10,IF('Indicator Data'!AS52&lt;AC$194,0,10-(AC$195-'Indicator Data'!AS52)/(AC$195-AC$194)*10)),1))</f>
        <v>4.7</v>
      </c>
      <c r="AD49" s="73">
        <f>IF('Indicator Data'!AT52="No data","x",ROUND(IF('Indicator Data'!AT52&gt;AD$195,10,IF('Indicator Data'!AT52&lt;AD$194,0,10-(AD$195-'Indicator Data'!AT52)/(AD$195-AD$194)*10)),1))</f>
        <v>6.6</v>
      </c>
      <c r="AE49" s="74">
        <f t="shared" si="14"/>
        <v>5.7</v>
      </c>
      <c r="AF49" s="87">
        <f>('Indicator Data'!BD52+'Indicator Data'!BC52*0.5+'Indicator Data'!BB52*0.25)/1000</f>
        <v>12.5</v>
      </c>
      <c r="AG49" s="79">
        <f>AF49*1000/'Indicator Data'!CA52</f>
        <v>1.28395153031615E-2</v>
      </c>
      <c r="AH49" s="74">
        <f t="shared" si="15"/>
        <v>1.3</v>
      </c>
      <c r="AI49" s="73">
        <f>IF('Indicator Data'!BH52="No data","x",ROUND(IF('Indicator Data'!BH52&lt;$AI$194,10,IF('Indicator Data'!BH52&gt;$AI$195,0,($AI$195-'Indicator Data'!BH52)/($AI$195-$AI$194)*10)),1))</f>
        <v>5.5</v>
      </c>
      <c r="AJ49" s="73">
        <f>IF('Indicator Data'!BI52="No data","x",ROUND(IF('Indicator Data'!BI52&gt;$AJ$195,10,IF('Indicator Data'!BI52&lt;$AJ$194,0,10-($AJ$195-'Indicator Data'!BI52)/($AJ$195-$AJ$194)*10)),1))</f>
        <v>4.5999999999999996</v>
      </c>
      <c r="AK49" s="74">
        <f t="shared" si="17"/>
        <v>5.0999999999999996</v>
      </c>
      <c r="AL49" s="80">
        <f t="shared" si="18"/>
        <v>3.8</v>
      </c>
      <c r="AM49" s="81">
        <f t="shared" si="19"/>
        <v>5.0999999999999996</v>
      </c>
    </row>
    <row r="50" spans="1:39" s="4" customFormat="1" x14ac:dyDescent="0.25">
      <c r="A50" s="121" t="str">
        <f>'Indicator Data'!A53</f>
        <v>Dominica</v>
      </c>
      <c r="B50" s="59" t="str">
        <f>'Indicator Data'!B53</f>
        <v>DMA</v>
      </c>
      <c r="C50" s="73">
        <f>ROUND(IF('Indicator Data'!AL53="No data",IF((0.1022*LN('Indicator Data'!BZ53)-0.1711)&gt;C$195,0,IF((0.1022*LN('Indicator Data'!BZ53)-0.1711)&lt;C$194,10,(C$195-(0.1022*LN('Indicator Data'!BZ53)-0.1711))/(C$195-C$194)*10)),IF('Indicator Data'!AL53&gt;C$195,0,IF('Indicator Data'!AL53&lt;C$194,10,(C$195-'Indicator Data'!AL53)/(C$195-C$194)*10))),1)</f>
        <v>3.7</v>
      </c>
      <c r="D50" s="73" t="str">
        <f>IF('Indicator Data'!AM53="No data","x",ROUND((IF(LOG('Indicator Data'!AM53*1000)&gt;D$195,10,IF(LOG('Indicator Data'!AM53*1000)&lt;D$194,0,10-(D$195-LOG('Indicator Data'!AM53*1000))/(D$195-D$194)*10))),1))</f>
        <v>x</v>
      </c>
      <c r="E50" s="74">
        <f t="shared" si="4"/>
        <v>3.7</v>
      </c>
      <c r="F50" s="73" t="str">
        <f>IF('Indicator Data'!AZ53="No data","x",ROUND(IF('Indicator Data'!AZ53&gt;F$195,10,IF('Indicator Data'!AZ53&lt;F$194,0,10-(F$195-'Indicator Data'!AZ53)/(F$195-F$194)*10)),1))</f>
        <v>x</v>
      </c>
      <c r="G50" s="73" t="str">
        <f>IF('Indicator Data'!BA53="No data","x",ROUND(IF('Indicator Data'!BA53&gt;G$195,10,IF('Indicator Data'!BA53&lt;G$194,0,10-(G$195-'Indicator Data'!BA53)/(G$195-G$194)*10)),1))</f>
        <v>x</v>
      </c>
      <c r="H50" s="74" t="str">
        <f t="shared" si="5"/>
        <v>x</v>
      </c>
      <c r="I50" s="75">
        <f>SUM(IF('Indicator Data'!AN53=0,0,'Indicator Data'!AN53),SUM('Indicator Data'!AO53:AP53))</f>
        <v>30.295956</v>
      </c>
      <c r="J50" s="75">
        <f>I50/'Indicator Data'!CA53*1000000</f>
        <v>421.90223930481284</v>
      </c>
      <c r="K50" s="73">
        <f t="shared" si="6"/>
        <v>8.4</v>
      </c>
      <c r="L50" s="73">
        <f>IF('Indicator Data'!AQ53="No data","x",ROUND(IF('Indicator Data'!AQ53&gt;L$195,10,IF('Indicator Data'!AQ53&lt;L$194,0,10-(L$195-'Indicator Data'!AQ53)/(L$195-L$194)*10)),1))</f>
        <v>2.6</v>
      </c>
      <c r="M50" s="73">
        <f>IF('Indicator Data'!AR53="No data","x",IF('Indicator Data'!AR53=0,0,ROUND(IF('Indicator Data'!AR53&gt;M$195,10,IF('Indicator Data'!AR53&lt;M$194,0,10-(M$195-'Indicator Data'!AR53)/(M$195-M$194)*10)),1)))</f>
        <v>3.1</v>
      </c>
      <c r="N50" s="74">
        <f t="shared" si="7"/>
        <v>4.7</v>
      </c>
      <c r="O50" s="76">
        <f t="shared" si="8"/>
        <v>4</v>
      </c>
      <c r="P50" s="87">
        <f>IF(AND('Indicator Data'!BE53="No data",'Indicator Data'!BF53="No data"),0,SUM('Indicator Data'!BE53:BG53)/1000)</f>
        <v>0</v>
      </c>
      <c r="Q50" s="73">
        <f t="shared" si="9"/>
        <v>0</v>
      </c>
      <c r="R50" s="77">
        <f>P50*1000/'Indicator Data'!CA53</f>
        <v>0</v>
      </c>
      <c r="S50" s="73">
        <f t="shared" si="10"/>
        <v>0</v>
      </c>
      <c r="T50" s="78">
        <f t="shared" si="11"/>
        <v>0</v>
      </c>
      <c r="U50" s="73" t="str">
        <f>IF('Indicator Data'!AV53="No data","x",ROUND(IF('Indicator Data'!AV53&gt;U$195,10,IF('Indicator Data'!AV53&lt;U$194,0,10-(U$195-'Indicator Data'!AV53)/(U$195-U$194)*10)),1))</f>
        <v>x</v>
      </c>
      <c r="V50" s="73" t="str">
        <f>IF('Indicator Data'!AW53="No data","x",IF('Indicator Data'!AW53=0,0,ROUND(IF('Indicator Data'!AW53&gt;V$195,10,IF('Indicator Data'!AW53&lt;V$194,0,10-(V$195-'Indicator Data'!AW53)/(V$195-V$194)*10)),1)))</f>
        <v>x</v>
      </c>
      <c r="W50" s="73" t="str">
        <f t="shared" si="12"/>
        <v>x</v>
      </c>
      <c r="X50" s="73">
        <f>IF('Indicator Data'!AU53="No data","x",ROUND(IF('Indicator Data'!AU53&gt;X$195,10,IF('Indicator Data'!AU53&lt;X$194,0,10-(X$195-'Indicator Data'!AU53)/(X$195-X$194)*10)),1))</f>
        <v>0</v>
      </c>
      <c r="Y50" s="200" t="str">
        <f>IF('Indicator Data'!AX53="No data","x",ROUND(IF('Indicator Data'!AX53&gt;Y$195,10,IF('Indicator Data'!AX53&lt;Y$194,0,10-(Y$195-'Indicator Data'!AX53)/(Y$195-Y$194)*10)),1))</f>
        <v>x</v>
      </c>
      <c r="Z50" s="77">
        <f>IF('Indicator Data'!AY53="No data","x",IF(('Indicator Data'!AY53/'Indicator Data'!CA53)&gt;1,1,IF('Indicator Data'!AY53&gt;'Indicator Data'!AY53,1,'Indicator Data'!AY53/'Indicator Data'!CA53)))</f>
        <v>9.6368092691622109E-2</v>
      </c>
      <c r="AA50" s="200">
        <f t="shared" si="13"/>
        <v>1.1000000000000001</v>
      </c>
      <c r="AB50" s="74">
        <f t="shared" si="16"/>
        <v>0.6</v>
      </c>
      <c r="AC50" s="73">
        <f>IF('Indicator Data'!AS53="No data","x",ROUND(IF('Indicator Data'!AS53&gt;AC$195,10,IF('Indicator Data'!AS53&lt;AC$194,0,10-(AC$195-'Indicator Data'!AS53)/(AC$195-AC$194)*10)),1))</f>
        <v>2.6</v>
      </c>
      <c r="AD50" s="73" t="str">
        <f>IF('Indicator Data'!AT53="No data","x",ROUND(IF('Indicator Data'!AT53&gt;AD$195,10,IF('Indicator Data'!AT53&lt;AD$194,0,10-(AD$195-'Indicator Data'!AT53)/(AD$195-AD$194)*10)),1))</f>
        <v>x</v>
      </c>
      <c r="AE50" s="74">
        <f t="shared" si="14"/>
        <v>2.6</v>
      </c>
      <c r="AF50" s="87">
        <f>('Indicator Data'!BD53+'Indicator Data'!BC53*0.5+'Indicator Data'!BB53*0.25)/1000</f>
        <v>17.84825</v>
      </c>
      <c r="AG50" s="79">
        <f>AF50*1000/'Indicator Data'!CA53</f>
        <v>0.24855517491087345</v>
      </c>
      <c r="AH50" s="74">
        <f t="shared" si="15"/>
        <v>10</v>
      </c>
      <c r="AI50" s="73">
        <f>IF('Indicator Data'!BH53="No data","x",ROUND(IF('Indicator Data'!BH53&lt;$AI$194,10,IF('Indicator Data'!BH53&gt;$AI$195,0,($AI$195-'Indicator Data'!BH53)/($AI$195-$AI$194)*10)),1))</f>
        <v>4.0999999999999996</v>
      </c>
      <c r="AJ50" s="73">
        <f>IF('Indicator Data'!BI53="No data","x",ROUND(IF('Indicator Data'!BI53&gt;$AJ$195,10,IF('Indicator Data'!BI53&lt;$AJ$194,0,10-($AJ$195-'Indicator Data'!BI53)/($AJ$195-$AJ$194)*10)),1))</f>
        <v>0.4</v>
      </c>
      <c r="AK50" s="74">
        <f t="shared" si="17"/>
        <v>2.2999999999999998</v>
      </c>
      <c r="AL50" s="80">
        <f t="shared" si="18"/>
        <v>5.7</v>
      </c>
      <c r="AM50" s="81">
        <f t="shared" si="19"/>
        <v>3.4</v>
      </c>
    </row>
    <row r="51" spans="1:39" s="4" customFormat="1" x14ac:dyDescent="0.25">
      <c r="A51" s="121" t="str">
        <f>'Indicator Data'!A54</f>
        <v>Dominican Republic</v>
      </c>
      <c r="B51" s="59" t="str">
        <f>'Indicator Data'!B54</f>
        <v>DOM</v>
      </c>
      <c r="C51" s="73">
        <f>ROUND(IF('Indicator Data'!AL54="No data",IF((0.1022*LN('Indicator Data'!BZ54)-0.1711)&gt;C$195,0,IF((0.1022*LN('Indicator Data'!BZ54)-0.1711)&lt;C$194,10,(C$195-(0.1022*LN('Indicator Data'!BZ54)-0.1711))/(C$195-C$194)*10)),IF('Indicator Data'!AL54&gt;C$195,0,IF('Indicator Data'!AL54&lt;C$194,10,(C$195-'Indicator Data'!AL54)/(C$195-C$194)*10))),1)</f>
        <v>3.3</v>
      </c>
      <c r="D51" s="73">
        <f>IF('Indicator Data'!AM54="No data","x",ROUND((IF(LOG('Indicator Data'!AM54*1000)&gt;D$195,10,IF(LOG('Indicator Data'!AM54*1000)&lt;D$194,0,10-(D$195-LOG('Indicator Data'!AM54*1000))/(D$195-D$194)*10))),1))</f>
        <v>5.2</v>
      </c>
      <c r="E51" s="74">
        <f t="shared" si="4"/>
        <v>4.3</v>
      </c>
      <c r="F51" s="73">
        <f>IF('Indicator Data'!AZ54="No data","x",ROUND(IF('Indicator Data'!AZ54&gt;F$195,10,IF('Indicator Data'!AZ54&lt;F$194,0,10-(F$195-'Indicator Data'!AZ54)/(F$195-F$194)*10)),1))</f>
        <v>6</v>
      </c>
      <c r="G51" s="73">
        <f>IF('Indicator Data'!BA54="No data","x",ROUND(IF('Indicator Data'!BA54&gt;G$195,10,IF('Indicator Data'!BA54&lt;G$194,0,10-(G$195-'Indicator Data'!BA54)/(G$195-G$194)*10)),1))</f>
        <v>5.2</v>
      </c>
      <c r="H51" s="74">
        <f t="shared" si="5"/>
        <v>5.6</v>
      </c>
      <c r="I51" s="75">
        <f>SUM(IF('Indicator Data'!AN54=0,0,'Indicator Data'!AN54),SUM('Indicator Data'!AO54:AP54))</f>
        <v>204.69585799999999</v>
      </c>
      <c r="J51" s="75">
        <f>I51/'Indicator Data'!CA54*1000000</f>
        <v>19.061055743122914</v>
      </c>
      <c r="K51" s="73">
        <f t="shared" si="6"/>
        <v>0.4</v>
      </c>
      <c r="L51" s="73">
        <f>IF('Indicator Data'!AQ54="No data","x",ROUND(IF('Indicator Data'!AQ54&gt;L$195,10,IF('Indicator Data'!AQ54&lt;L$194,0,10-(L$195-'Indicator Data'!AQ54)/(L$195-L$194)*10)),1))</f>
        <v>0.1</v>
      </c>
      <c r="M51" s="73">
        <f>IF('Indicator Data'!AR54="No data","x",IF('Indicator Data'!AR54=0,0,ROUND(IF('Indicator Data'!AR54&gt;M$195,10,IF('Indicator Data'!AR54&lt;M$194,0,10-(M$195-'Indicator Data'!AR54)/(M$195-M$194)*10)),1)))</f>
        <v>2.8</v>
      </c>
      <c r="N51" s="74">
        <f t="shared" si="7"/>
        <v>1.1000000000000001</v>
      </c>
      <c r="O51" s="76">
        <f t="shared" si="8"/>
        <v>3.8</v>
      </c>
      <c r="P51" s="87">
        <f>IF(AND('Indicator Data'!BE54="No data",'Indicator Data'!BF54="No data"),0,SUM('Indicator Data'!BE54:BG54)/1000)</f>
        <v>0.503</v>
      </c>
      <c r="Q51" s="73">
        <f t="shared" si="9"/>
        <v>0</v>
      </c>
      <c r="R51" s="77">
        <f>P51*1000/'Indicator Data'!CA54</f>
        <v>4.6838813117512247E-5</v>
      </c>
      <c r="S51" s="73">
        <f t="shared" si="10"/>
        <v>0</v>
      </c>
      <c r="T51" s="78">
        <f t="shared" si="11"/>
        <v>0</v>
      </c>
      <c r="U51" s="73">
        <f>IF('Indicator Data'!AV54="No data","x",ROUND(IF('Indicator Data'!AV54&gt;U$195,10,IF('Indicator Data'!AV54&lt;U$194,0,10-(U$195-'Indicator Data'!AV54)/(U$195-U$194)*10)),1))</f>
        <v>2</v>
      </c>
      <c r="V51" s="73">
        <f>IF('Indicator Data'!AW54="No data","x",IF('Indicator Data'!AW54=0,0,ROUND(IF('Indicator Data'!AW54&gt;V$195,10,IF('Indicator Data'!AW54&lt;V$194,0,10-(V$195-'Indicator Data'!AW54)/(V$195-V$194)*10)),1)))</f>
        <v>1.3</v>
      </c>
      <c r="W51" s="73">
        <f t="shared" si="12"/>
        <v>1.65</v>
      </c>
      <c r="X51" s="73">
        <f>IF('Indicator Data'!AU54="No data","x",ROUND(IF('Indicator Data'!AU54&gt;X$195,10,IF('Indicator Data'!AU54&lt;X$194,0,10-(X$195-'Indicator Data'!AU54)/(X$195-X$194)*10)),1))</f>
        <v>0.8</v>
      </c>
      <c r="Y51" s="200">
        <f>IF('Indicator Data'!AX54="No data","x",ROUND(IF('Indicator Data'!AX54&gt;Y$195,10,IF('Indicator Data'!AX54&lt;Y$194,0,10-(Y$195-'Indicator Data'!AX54)/(Y$195-Y$194)*10)),1))</f>
        <v>0</v>
      </c>
      <c r="Z51" s="77">
        <f>IF('Indicator Data'!AY54="No data","x",IF(('Indicator Data'!AY54/'Indicator Data'!CA54)&gt;1,1,IF('Indicator Data'!AY54&gt;'Indicator Data'!AY54,1,'Indicator Data'!AY54/'Indicator Data'!CA54)))</f>
        <v>0.26125041752192507</v>
      </c>
      <c r="AA51" s="200">
        <f t="shared" si="13"/>
        <v>2.9</v>
      </c>
      <c r="AB51" s="74">
        <f t="shared" si="16"/>
        <v>1.3</v>
      </c>
      <c r="AC51" s="73">
        <f>IF('Indicator Data'!AS54="No data","x",ROUND(IF('Indicator Data'!AS54&gt;AC$195,10,IF('Indicator Data'!AS54&lt;AC$194,0,10-(AC$195-'Indicator Data'!AS54)/(AC$195-AC$194)*10)),1))</f>
        <v>2.2999999999999998</v>
      </c>
      <c r="AD51" s="73">
        <f>IF('Indicator Data'!AT54="No data","x",ROUND(IF('Indicator Data'!AT54&gt;AD$195,10,IF('Indicator Data'!AT54&lt;AD$194,0,10-(AD$195-'Indicator Data'!AT54)/(AD$195-AD$194)*10)),1))</f>
        <v>0.9</v>
      </c>
      <c r="AE51" s="74">
        <f t="shared" si="14"/>
        <v>1.6</v>
      </c>
      <c r="AF51" s="87">
        <f>('Indicator Data'!BD54+'Indicator Data'!BC54*0.5+'Indicator Data'!BB54*0.25)/1000</f>
        <v>18.341750000000001</v>
      </c>
      <c r="AG51" s="79">
        <f>AF51*1000/'Indicator Data'!CA54</f>
        <v>1.7079638180877341E-3</v>
      </c>
      <c r="AH51" s="74">
        <f t="shared" si="15"/>
        <v>0.2</v>
      </c>
      <c r="AI51" s="73">
        <f>IF('Indicator Data'!BH54="No data","x",ROUND(IF('Indicator Data'!BH54&lt;$AI$194,10,IF('Indicator Data'!BH54&gt;$AI$195,0,($AI$195-'Indicator Data'!BH54)/($AI$195-$AI$194)*10)),1))</f>
        <v>4.7</v>
      </c>
      <c r="AJ51" s="73">
        <f>IF('Indicator Data'!BI54="No data","x",ROUND(IF('Indicator Data'!BI54&gt;$AJ$195,10,IF('Indicator Data'!BI54&lt;$AJ$194,0,10-($AJ$195-'Indicator Data'!BI54)/($AJ$195-$AJ$194)*10)),1))</f>
        <v>1.5</v>
      </c>
      <c r="AK51" s="74">
        <f t="shared" si="17"/>
        <v>3.1</v>
      </c>
      <c r="AL51" s="80">
        <f t="shared" si="18"/>
        <v>1.6</v>
      </c>
      <c r="AM51" s="81">
        <f t="shared" si="19"/>
        <v>0.8</v>
      </c>
    </row>
    <row r="52" spans="1:39" s="4" customFormat="1" x14ac:dyDescent="0.25">
      <c r="A52" s="121" t="str">
        <f>'Indicator Data'!A55</f>
        <v>Ecuador</v>
      </c>
      <c r="B52" s="59" t="str">
        <f>'Indicator Data'!B55</f>
        <v>ECU</v>
      </c>
      <c r="C52" s="73">
        <f>ROUND(IF('Indicator Data'!AL55="No data",IF((0.1022*LN('Indicator Data'!BZ55)-0.1711)&gt;C$195,0,IF((0.1022*LN('Indicator Data'!BZ55)-0.1711)&lt;C$194,10,(C$195-(0.1022*LN('Indicator Data'!BZ55)-0.1711))/(C$195-C$194)*10)),IF('Indicator Data'!AL55&gt;C$195,0,IF('Indicator Data'!AL55&lt;C$194,10,(C$195-'Indicator Data'!AL55)/(C$195-C$194)*10))),1)</f>
        <v>3</v>
      </c>
      <c r="D52" s="73">
        <f>IF('Indicator Data'!AM55="No data","x",ROUND((IF(LOG('Indicator Data'!AM55*1000)&gt;D$195,10,IF(LOG('Indicator Data'!AM55*1000)&lt;D$194,0,10-(D$195-LOG('Indicator Data'!AM55*1000))/(D$195-D$194)*10))),1))</f>
        <v>4.3</v>
      </c>
      <c r="E52" s="74">
        <f t="shared" si="4"/>
        <v>3.7</v>
      </c>
      <c r="F52" s="73">
        <f>IF('Indicator Data'!AZ55="No data","x",ROUND(IF('Indicator Data'!AZ55&gt;F$195,10,IF('Indicator Data'!AZ55&lt;F$194,0,10-(F$195-'Indicator Data'!AZ55)/(F$195-F$194)*10)),1))</f>
        <v>5.0999999999999996</v>
      </c>
      <c r="G52" s="73">
        <f>IF('Indicator Data'!BA55="No data","x",ROUND(IF('Indicator Data'!BA55&gt;G$195,10,IF('Indicator Data'!BA55&lt;G$194,0,10-(G$195-'Indicator Data'!BA55)/(G$195-G$194)*10)),1))</f>
        <v>4.9000000000000004</v>
      </c>
      <c r="H52" s="74">
        <f t="shared" si="5"/>
        <v>5</v>
      </c>
      <c r="I52" s="75">
        <f>SUM(IF('Indicator Data'!AN55=0,0,'Indicator Data'!AN55),SUM('Indicator Data'!AO55:AP55))</f>
        <v>371.14371</v>
      </c>
      <c r="J52" s="75">
        <f>I52/'Indicator Data'!CA55*1000000</f>
        <v>21.362440273800729</v>
      </c>
      <c r="K52" s="73">
        <f t="shared" si="6"/>
        <v>0.4</v>
      </c>
      <c r="L52" s="73">
        <f>IF('Indicator Data'!AQ55="No data","x",ROUND(IF('Indicator Data'!AQ55&gt;L$195,10,IF('Indicator Data'!AQ55&lt;L$194,0,10-(L$195-'Indicator Data'!AQ55)/(L$195-L$194)*10)),1))</f>
        <v>0.1</v>
      </c>
      <c r="M52" s="73">
        <f>IF('Indicator Data'!AR55="No data","x",IF('Indicator Data'!AR55=0,0,ROUND(IF('Indicator Data'!AR55&gt;M$195,10,IF('Indicator Data'!AR55&lt;M$194,0,10-(M$195-'Indicator Data'!AR55)/(M$195-M$194)*10)),1)))</f>
        <v>0.9</v>
      </c>
      <c r="N52" s="74">
        <f t="shared" si="7"/>
        <v>0.5</v>
      </c>
      <c r="O52" s="76">
        <f t="shared" si="8"/>
        <v>3.2</v>
      </c>
      <c r="P52" s="87">
        <f>IF(AND('Indicator Data'!BE55="No data",'Indicator Data'!BF55="No data"),0,SUM('Indicator Data'!BE55:BG55)/1000)</f>
        <v>118.614</v>
      </c>
      <c r="Q52" s="73">
        <f t="shared" si="9"/>
        <v>6.9</v>
      </c>
      <c r="R52" s="77">
        <f>P52*1000/'Indicator Data'!CA55</f>
        <v>6.8272327466807935E-3</v>
      </c>
      <c r="S52" s="73">
        <f t="shared" si="10"/>
        <v>5.0999999999999996</v>
      </c>
      <c r="T52" s="78">
        <f t="shared" si="11"/>
        <v>6</v>
      </c>
      <c r="U52" s="73">
        <f>IF('Indicator Data'!AV55="No data","x",ROUND(IF('Indicator Data'!AV55&gt;U$195,10,IF('Indicator Data'!AV55&lt;U$194,0,10-(U$195-'Indicator Data'!AV55)/(U$195-U$194)*10)),1))</f>
        <v>0.6</v>
      </c>
      <c r="V52" s="73">
        <f>IF('Indicator Data'!AW55="No data","x",IF('Indicator Data'!AW55=0,0,ROUND(IF('Indicator Data'!AW55&gt;V$195,10,IF('Indicator Data'!AW55&lt;V$194,0,10-(V$195-'Indicator Data'!AW55)/(V$195-V$194)*10)),1)))</f>
        <v>0.7</v>
      </c>
      <c r="W52" s="73">
        <f t="shared" si="12"/>
        <v>0.64999999999999991</v>
      </c>
      <c r="X52" s="73">
        <f>IF('Indicator Data'!AU55="No data","x",ROUND(IF('Indicator Data'!AU55&gt;X$195,10,IF('Indicator Data'!AU55&lt;X$194,0,10-(X$195-'Indicator Data'!AU55)/(X$195-X$194)*10)),1))</f>
        <v>0.8</v>
      </c>
      <c r="Y52" s="200">
        <f>IF('Indicator Data'!AX55="No data","x",ROUND(IF('Indicator Data'!AX55&gt;Y$195,10,IF('Indicator Data'!AX55&lt;Y$194,0,10-(Y$195-'Indicator Data'!AX55)/(Y$195-Y$194)*10)),1))</f>
        <v>0.1</v>
      </c>
      <c r="Z52" s="77">
        <f>IF('Indicator Data'!AY55="No data","x",IF(('Indicator Data'!AY55/'Indicator Data'!CA55)&gt;1,1,IF('Indicator Data'!AY55&gt;'Indicator Data'!AY55,1,'Indicator Data'!AY55/'Indicator Data'!CA55)))</f>
        <v>0.10640557713324258</v>
      </c>
      <c r="AA52" s="200">
        <f t="shared" si="13"/>
        <v>1.2</v>
      </c>
      <c r="AB52" s="74">
        <f t="shared" si="16"/>
        <v>0.7</v>
      </c>
      <c r="AC52" s="73">
        <f>IF('Indicator Data'!AS55="No data","x",ROUND(IF('Indicator Data'!AS55&gt;AC$195,10,IF('Indicator Data'!AS55&lt;AC$194,0,10-(AC$195-'Indicator Data'!AS55)/(AC$195-AC$194)*10)),1))</f>
        <v>1.1000000000000001</v>
      </c>
      <c r="AD52" s="73">
        <f>IF('Indicator Data'!AT55="No data","x",ROUND(IF('Indicator Data'!AT55&gt;AD$195,10,IF('Indicator Data'!AT55&lt;AD$194,0,10-(AD$195-'Indicator Data'!AT55)/(AD$195-AD$194)*10)),1))</f>
        <v>1.4</v>
      </c>
      <c r="AE52" s="74">
        <f t="shared" si="14"/>
        <v>1.3</v>
      </c>
      <c r="AF52" s="87">
        <f>('Indicator Data'!BD55+'Indicator Data'!BC55*0.5+'Indicator Data'!BB55*0.25)/1000</f>
        <v>3.0150000000000001</v>
      </c>
      <c r="AG52" s="79">
        <f>AF52*1000/'Indicator Data'!CA55</f>
        <v>1.7353859351545848E-4</v>
      </c>
      <c r="AH52" s="74">
        <f t="shared" si="15"/>
        <v>0</v>
      </c>
      <c r="AI52" s="73">
        <f>IF('Indicator Data'!BH55="No data","x",ROUND(IF('Indicator Data'!BH55&lt;$AI$194,10,IF('Indicator Data'!BH55&gt;$AI$195,0,($AI$195-'Indicator Data'!BH55)/($AI$195-$AI$194)*10)),1))</f>
        <v>4.8</v>
      </c>
      <c r="AJ52" s="73">
        <f>IF('Indicator Data'!BI55="No data","x",ROUND(IF('Indicator Data'!BI55&gt;$AJ$195,10,IF('Indicator Data'!BI55&lt;$AJ$194,0,10-($AJ$195-'Indicator Data'!BI55)/($AJ$195-$AJ$194)*10)),1))</f>
        <v>1</v>
      </c>
      <c r="AK52" s="74">
        <f t="shared" si="17"/>
        <v>2.9</v>
      </c>
      <c r="AL52" s="80">
        <f t="shared" si="18"/>
        <v>1.3</v>
      </c>
      <c r="AM52" s="81">
        <f t="shared" si="19"/>
        <v>4</v>
      </c>
    </row>
    <row r="53" spans="1:39" s="4" customFormat="1" x14ac:dyDescent="0.25">
      <c r="A53" s="121" t="str">
        <f>'Indicator Data'!A56</f>
        <v>Egypt</v>
      </c>
      <c r="B53" s="59" t="str">
        <f>'Indicator Data'!B56</f>
        <v>EGY</v>
      </c>
      <c r="C53" s="73">
        <f>ROUND(IF('Indicator Data'!AL56="No data",IF((0.1022*LN('Indicator Data'!BZ56)-0.1711)&gt;C$195,0,IF((0.1022*LN('Indicator Data'!BZ56)-0.1711)&lt;C$194,10,(C$195-(0.1022*LN('Indicator Data'!BZ56)-0.1711))/(C$195-C$194)*10)),IF('Indicator Data'!AL56&gt;C$195,0,IF('Indicator Data'!AL56&lt;C$194,10,(C$195-'Indicator Data'!AL56)/(C$195-C$194)*10))),1)</f>
        <v>4.0999999999999996</v>
      </c>
      <c r="D53" s="73">
        <f>IF('Indicator Data'!AM56="No data","x",ROUND((IF(LOG('Indicator Data'!AM56*1000)&gt;D$195,10,IF(LOG('Indicator Data'!AM56*1000)&lt;D$194,0,10-(D$195-LOG('Indicator Data'!AM56*1000))/(D$195-D$194)*10))),1))</f>
        <v>4.4000000000000004</v>
      </c>
      <c r="E53" s="74">
        <f t="shared" si="4"/>
        <v>4.3</v>
      </c>
      <c r="F53" s="73">
        <f>IF('Indicator Data'!AZ56="No data","x",ROUND(IF('Indicator Data'!AZ56&gt;F$195,10,IF('Indicator Data'!AZ56&lt;F$194,0,10-(F$195-'Indicator Data'!AZ56)/(F$195-F$194)*10)),1))</f>
        <v>6</v>
      </c>
      <c r="G53" s="73">
        <f>IF('Indicator Data'!BA56="No data","x",ROUND(IF('Indicator Data'!BA56&gt;G$195,10,IF('Indicator Data'!BA56&lt;G$194,0,10-(G$195-'Indicator Data'!BA56)/(G$195-G$194)*10)),1))</f>
        <v>1.7</v>
      </c>
      <c r="H53" s="74">
        <f t="shared" si="5"/>
        <v>3.9</v>
      </c>
      <c r="I53" s="75">
        <f>SUM(IF('Indicator Data'!AN56=0,0,'Indicator Data'!AN56),SUM('Indicator Data'!AO56:AP56))</f>
        <v>376.51903900000002</v>
      </c>
      <c r="J53" s="75">
        <f>I53/'Indicator Data'!CA56*1000000</f>
        <v>3.7506350754246953</v>
      </c>
      <c r="K53" s="73">
        <f t="shared" si="6"/>
        <v>0.1</v>
      </c>
      <c r="L53" s="73">
        <f>IF('Indicator Data'!AQ56="No data","x",ROUND(IF('Indicator Data'!AQ56&gt;L$195,10,IF('Indicator Data'!AQ56&lt;L$194,0,10-(L$195-'Indicator Data'!AQ56)/(L$195-L$194)*10)),1))</f>
        <v>0</v>
      </c>
      <c r="M53" s="73">
        <f>IF('Indicator Data'!AR56="No data","x",IF('Indicator Data'!AR56=0,0,ROUND(IF('Indicator Data'!AR56&gt;M$195,10,IF('Indicator Data'!AR56&lt;M$194,0,10-(M$195-'Indicator Data'!AR56)/(M$195-M$194)*10)),1)))</f>
        <v>3.8</v>
      </c>
      <c r="N53" s="74">
        <f t="shared" si="7"/>
        <v>1.3</v>
      </c>
      <c r="O53" s="76">
        <f t="shared" si="8"/>
        <v>3.5</v>
      </c>
      <c r="P53" s="87">
        <f>IF(AND('Indicator Data'!BE56="No data",'Indicator Data'!BF56="No data"),0,SUM('Indicator Data'!BE56:BG56)/1000)</f>
        <v>409.43299999999999</v>
      </c>
      <c r="Q53" s="73">
        <f t="shared" si="9"/>
        <v>8.6999999999999993</v>
      </c>
      <c r="R53" s="77">
        <f>P53*1000/'Indicator Data'!CA56</f>
        <v>4.0785023113701271E-3</v>
      </c>
      <c r="S53" s="73">
        <f t="shared" si="10"/>
        <v>4.5</v>
      </c>
      <c r="T53" s="78">
        <f t="shared" si="11"/>
        <v>6.6</v>
      </c>
      <c r="U53" s="73">
        <f>IF('Indicator Data'!AV56="No data","x",ROUND(IF('Indicator Data'!AV56&gt;U$195,10,IF('Indicator Data'!AV56&lt;U$194,0,10-(U$195-'Indicator Data'!AV56)/(U$195-U$194)*10)),1))</f>
        <v>0.2</v>
      </c>
      <c r="V53" s="73">
        <f>IF('Indicator Data'!AW56="No data","x",IF('Indicator Data'!AW56=0,0,ROUND(IF('Indicator Data'!AW56&gt;V$195,10,IF('Indicator Data'!AW56&lt;V$194,0,10-(V$195-'Indicator Data'!AW56)/(V$195-V$194)*10)),1)))</f>
        <v>0.1</v>
      </c>
      <c r="W53" s="73">
        <f t="shared" si="12"/>
        <v>0.15000000000000002</v>
      </c>
      <c r="X53" s="73">
        <f>IF('Indicator Data'!AU56="No data","x",ROUND(IF('Indicator Data'!AU56&gt;X$195,10,IF('Indicator Data'!AU56&lt;X$194,0,10-(X$195-'Indicator Data'!AU56)/(X$195-X$194)*10)),1))</f>
        <v>0.2</v>
      </c>
      <c r="Y53" s="200">
        <f>IF('Indicator Data'!AX56="No data","x",ROUND(IF('Indicator Data'!AX56&gt;Y$195,10,IF('Indicator Data'!AX56&lt;Y$194,0,10-(Y$195-'Indicator Data'!AX56)/(Y$195-Y$194)*10)),1))</f>
        <v>0</v>
      </c>
      <c r="Z53" s="77">
        <f>IF('Indicator Data'!AY56="No data","x",IF(('Indicator Data'!AY56/'Indicator Data'!CA56)&gt;1,1,IF('Indicator Data'!AY56&gt;'Indicator Data'!AY56,1,'Indicator Data'!AY56/'Indicator Data'!CA56)))</f>
        <v>5.0021737641430641E-2</v>
      </c>
      <c r="AA53" s="200">
        <f t="shared" si="13"/>
        <v>0.6</v>
      </c>
      <c r="AB53" s="74">
        <f t="shared" si="16"/>
        <v>0.2</v>
      </c>
      <c r="AC53" s="73">
        <f>IF('Indicator Data'!AS56="No data","x",ROUND(IF('Indicator Data'!AS56&gt;AC$195,10,IF('Indicator Data'!AS56&lt;AC$194,0,10-(AC$195-'Indicator Data'!AS56)/(AC$195-AC$194)*10)),1))</f>
        <v>1.7</v>
      </c>
      <c r="AD53" s="73">
        <f>IF('Indicator Data'!AT56="No data","x",ROUND(IF('Indicator Data'!AT56&gt;AD$195,10,IF('Indicator Data'!AT56&lt;AD$194,0,10-(AD$195-'Indicator Data'!AT56)/(AD$195-AD$194)*10)),1))</f>
        <v>1.6</v>
      </c>
      <c r="AE53" s="74">
        <f t="shared" si="14"/>
        <v>1.7</v>
      </c>
      <c r="AF53" s="87">
        <f>('Indicator Data'!BD56+'Indicator Data'!BC56*0.5+'Indicator Data'!BB56*0.25)/1000</f>
        <v>0</v>
      </c>
      <c r="AG53" s="79">
        <f>AF53*1000/'Indicator Data'!CA56</f>
        <v>0</v>
      </c>
      <c r="AH53" s="74">
        <f t="shared" si="15"/>
        <v>0</v>
      </c>
      <c r="AI53" s="73">
        <f>IF('Indicator Data'!BH56="No data","x",ROUND(IF('Indicator Data'!BH56&lt;$AI$194,10,IF('Indicator Data'!BH56&gt;$AI$195,0,($AI$195-'Indicator Data'!BH56)/($AI$195-$AI$194)*10)),1))</f>
        <v>0</v>
      </c>
      <c r="AJ53" s="73">
        <f>IF('Indicator Data'!BI56="No data","x",ROUND(IF('Indicator Data'!BI56&gt;$AJ$195,10,IF('Indicator Data'!BI56&lt;$AJ$194,0,10-($AJ$195-'Indicator Data'!BI56)/($AJ$195-$AJ$194)*10)),1))</f>
        <v>0</v>
      </c>
      <c r="AK53" s="74">
        <f t="shared" si="17"/>
        <v>0</v>
      </c>
      <c r="AL53" s="80">
        <f t="shared" si="18"/>
        <v>0.5</v>
      </c>
      <c r="AM53" s="81">
        <f t="shared" si="19"/>
        <v>4.2</v>
      </c>
    </row>
    <row r="54" spans="1:39" s="4" customFormat="1" x14ac:dyDescent="0.25">
      <c r="A54" s="121" t="str">
        <f>'Indicator Data'!A57</f>
        <v>El Salvador</v>
      </c>
      <c r="B54" s="59" t="str">
        <f>'Indicator Data'!B57</f>
        <v>SLV</v>
      </c>
      <c r="C54" s="73">
        <f>ROUND(IF('Indicator Data'!AL57="No data",IF((0.1022*LN('Indicator Data'!BZ57)-0.1711)&gt;C$195,0,IF((0.1022*LN('Indicator Data'!BZ57)-0.1711)&lt;C$194,10,(C$195-(0.1022*LN('Indicator Data'!BZ57)-0.1711))/(C$195-C$194)*10)),IF('Indicator Data'!AL57&gt;C$195,0,IF('Indicator Data'!AL57&lt;C$194,10,(C$195-'Indicator Data'!AL57)/(C$195-C$194)*10))),1)</f>
        <v>4.5</v>
      </c>
      <c r="D54" s="73" t="str">
        <f>IF('Indicator Data'!AM57="No data","x",ROUND((IF(LOG('Indicator Data'!AM57*1000)&gt;D$195,10,IF(LOG('Indicator Data'!AM57*1000)&lt;D$194,0,10-(D$195-LOG('Indicator Data'!AM57*1000))/(D$195-D$194)*10))),1))</f>
        <v>x</v>
      </c>
      <c r="E54" s="74">
        <f t="shared" si="4"/>
        <v>4.5</v>
      </c>
      <c r="F54" s="73">
        <f>IF('Indicator Data'!AZ57="No data","x",ROUND(IF('Indicator Data'!AZ57&gt;F$195,10,IF('Indicator Data'!AZ57&lt;F$194,0,10-(F$195-'Indicator Data'!AZ57)/(F$195-F$194)*10)),1))</f>
        <v>5.2</v>
      </c>
      <c r="G54" s="73">
        <f>IF('Indicator Data'!BA57="No data","x",ROUND(IF('Indicator Data'!BA57&gt;G$195,10,IF('Indicator Data'!BA57&lt;G$194,0,10-(G$195-'Indicator Data'!BA57)/(G$195-G$194)*10)),1))</f>
        <v>3.3</v>
      </c>
      <c r="H54" s="74">
        <f t="shared" si="5"/>
        <v>4.3</v>
      </c>
      <c r="I54" s="75">
        <f>SUM(IF('Indicator Data'!AN57=0,0,'Indicator Data'!AN57),SUM('Indicator Data'!AO57:AP57))</f>
        <v>253.16765600000002</v>
      </c>
      <c r="J54" s="75">
        <f>I54/'Indicator Data'!CA57*1000000</f>
        <v>39.229208110264892</v>
      </c>
      <c r="K54" s="73">
        <f t="shared" si="6"/>
        <v>0.8</v>
      </c>
      <c r="L54" s="73">
        <f>IF('Indicator Data'!AQ57="No data","x",ROUND(IF('Indicator Data'!AQ57&gt;L$195,10,IF('Indicator Data'!AQ57&lt;L$194,0,10-(L$195-'Indicator Data'!AQ57)/(L$195-L$194)*10)),1))</f>
        <v>0.4</v>
      </c>
      <c r="M54" s="73">
        <f>IF('Indicator Data'!AR57="No data","x",IF('Indicator Data'!AR57=0,0,ROUND(IF('Indicator Data'!AR57&gt;M$195,10,IF('Indicator Data'!AR57&lt;M$194,0,10-(M$195-'Indicator Data'!AR57)/(M$195-M$194)*10)),1)))</f>
        <v>6.9</v>
      </c>
      <c r="N54" s="74">
        <f t="shared" si="7"/>
        <v>2.7</v>
      </c>
      <c r="O54" s="76">
        <f t="shared" si="8"/>
        <v>4</v>
      </c>
      <c r="P54" s="87">
        <f>IF(AND('Indicator Data'!BE57="No data",'Indicator Data'!BF57="No data"),0,SUM('Indicator Data'!BE57:BG57)/1000)</f>
        <v>6.6000000000000003E-2</v>
      </c>
      <c r="Q54" s="73">
        <f t="shared" si="9"/>
        <v>0</v>
      </c>
      <c r="R54" s="77">
        <f>P54*1000/'Indicator Data'!CA57</f>
        <v>1.0226929364458321E-5</v>
      </c>
      <c r="S54" s="73">
        <f t="shared" si="10"/>
        <v>0</v>
      </c>
      <c r="T54" s="78">
        <f t="shared" si="11"/>
        <v>0</v>
      </c>
      <c r="U54" s="73">
        <f>IF('Indicator Data'!AV57="No data","x",ROUND(IF('Indicator Data'!AV57&gt;U$195,10,IF('Indicator Data'!AV57&lt;U$194,0,10-(U$195-'Indicator Data'!AV57)/(U$195-U$194)*10)),1))</f>
        <v>1.2</v>
      </c>
      <c r="V54" s="73">
        <f>IF('Indicator Data'!AW57="No data","x",IF('Indicator Data'!AW57=0,0,ROUND(IF('Indicator Data'!AW57&gt;V$195,10,IF('Indicator Data'!AW57&lt;V$194,0,10-(V$195-'Indicator Data'!AW57)/(V$195-V$194)*10)),1)))</f>
        <v>1.1000000000000001</v>
      </c>
      <c r="W54" s="73">
        <f t="shared" si="12"/>
        <v>1.1499999999999999</v>
      </c>
      <c r="X54" s="73">
        <f>IF('Indicator Data'!AU57="No data","x",ROUND(IF('Indicator Data'!AU57&gt;X$195,10,IF('Indicator Data'!AU57&lt;X$194,0,10-(X$195-'Indicator Data'!AU57)/(X$195-X$194)*10)),1))</f>
        <v>1.3</v>
      </c>
      <c r="Y54" s="200">
        <f>IF('Indicator Data'!AX57="No data","x",ROUND(IF('Indicator Data'!AX57&gt;Y$195,10,IF('Indicator Data'!AX57&lt;Y$194,0,10-(Y$195-'Indicator Data'!AX57)/(Y$195-Y$194)*10)),1))</f>
        <v>0</v>
      </c>
      <c r="Z54" s="77">
        <f>IF('Indicator Data'!AY57="No data","x",IF(('Indicator Data'!AY57/'Indicator Data'!CA57)&gt;1,1,IF('Indicator Data'!AY57&gt;'Indicator Data'!AY57,1,'Indicator Data'!AY57/'Indicator Data'!CA57)))</f>
        <v>0.21864896064956496</v>
      </c>
      <c r="AA54" s="200">
        <f t="shared" si="13"/>
        <v>2.4</v>
      </c>
      <c r="AB54" s="74">
        <f t="shared" si="16"/>
        <v>1.2</v>
      </c>
      <c r="AC54" s="73">
        <f>IF('Indicator Data'!AS57="No data","x",ROUND(IF('Indicator Data'!AS57&gt;AC$195,10,IF('Indicator Data'!AS57&lt;AC$194,0,10-(AC$195-'Indicator Data'!AS57)/(AC$195-AC$194)*10)),1))</f>
        <v>1.1000000000000001</v>
      </c>
      <c r="AD54" s="73">
        <f>IF('Indicator Data'!AT57="No data","x",ROUND(IF('Indicator Data'!AT57&gt;AD$195,10,IF('Indicator Data'!AT57&lt;AD$194,0,10-(AD$195-'Indicator Data'!AT57)/(AD$195-AD$194)*10)),1))</f>
        <v>1.5</v>
      </c>
      <c r="AE54" s="74">
        <f t="shared" si="14"/>
        <v>1.3</v>
      </c>
      <c r="AF54" s="87">
        <f>('Indicator Data'!BD57+'Indicator Data'!BC57*0.5+'Indicator Data'!BB57*0.25)/1000</f>
        <v>198.41</v>
      </c>
      <c r="AG54" s="79">
        <f>AF54*1000/'Indicator Data'!CA57</f>
        <v>3.0744319018214779E-2</v>
      </c>
      <c r="AH54" s="74">
        <f t="shared" si="15"/>
        <v>3.1</v>
      </c>
      <c r="AI54" s="73">
        <f>IF('Indicator Data'!BH57="No data","x",ROUND(IF('Indicator Data'!BH57&lt;$AI$194,10,IF('Indicator Data'!BH57&gt;$AI$195,0,($AI$195-'Indicator Data'!BH57)/($AI$195-$AI$194)*10)),1))</f>
        <v>4.3</v>
      </c>
      <c r="AJ54" s="73">
        <f>IF('Indicator Data'!BI57="No data","x",ROUND(IF('Indicator Data'!BI57&gt;$AJ$195,10,IF('Indicator Data'!BI57&lt;$AJ$194,0,10-($AJ$195-'Indicator Data'!BI57)/($AJ$195-$AJ$194)*10)),1))</f>
        <v>1.3</v>
      </c>
      <c r="AK54" s="74">
        <f t="shared" si="17"/>
        <v>2.8</v>
      </c>
      <c r="AL54" s="80">
        <f t="shared" si="18"/>
        <v>2.1</v>
      </c>
      <c r="AM54" s="81">
        <f t="shared" si="19"/>
        <v>1.1000000000000001</v>
      </c>
    </row>
    <row r="55" spans="1:39" s="4" customFormat="1" x14ac:dyDescent="0.25">
      <c r="A55" s="121" t="str">
        <f>'Indicator Data'!A58</f>
        <v>Equatorial Guinea</v>
      </c>
      <c r="B55" s="59" t="str">
        <f>'Indicator Data'!B58</f>
        <v>GNQ</v>
      </c>
      <c r="C55" s="73">
        <f>ROUND(IF('Indicator Data'!AL58="No data",IF((0.1022*LN('Indicator Data'!BZ58)-0.1711)&gt;C$195,0,IF((0.1022*LN('Indicator Data'!BZ58)-0.1711)&lt;C$194,10,(C$195-(0.1022*LN('Indicator Data'!BZ58)-0.1711))/(C$195-C$194)*10)),IF('Indicator Data'!AL58&gt;C$195,0,IF('Indicator Data'!AL58&lt;C$194,10,(C$195-'Indicator Data'!AL58)/(C$195-C$194)*10))),1)</f>
        <v>6.2</v>
      </c>
      <c r="D55" s="73" t="str">
        <f>IF('Indicator Data'!AM58="No data","x",ROUND((IF(LOG('Indicator Data'!AM58*1000)&gt;D$195,10,IF(LOG('Indicator Data'!AM58*1000)&lt;D$194,0,10-(D$195-LOG('Indicator Data'!AM58*1000))/(D$195-D$194)*10))),1))</f>
        <v>x</v>
      </c>
      <c r="E55" s="74">
        <f t="shared" si="4"/>
        <v>6.2</v>
      </c>
      <c r="F55" s="73" t="str">
        <f>IF('Indicator Data'!AZ58="No data","x",ROUND(IF('Indicator Data'!AZ58&gt;F$195,10,IF('Indicator Data'!AZ58&lt;F$194,0,10-(F$195-'Indicator Data'!AZ58)/(F$195-F$194)*10)),1))</f>
        <v>x</v>
      </c>
      <c r="G55" s="73" t="str">
        <f>IF('Indicator Data'!BA58="No data","x",ROUND(IF('Indicator Data'!BA58&gt;G$195,10,IF('Indicator Data'!BA58&lt;G$194,0,10-(G$195-'Indicator Data'!BA58)/(G$195-G$194)*10)),1))</f>
        <v>x</v>
      </c>
      <c r="H55" s="74" t="str">
        <f t="shared" si="5"/>
        <v>x</v>
      </c>
      <c r="I55" s="75">
        <f>SUM(IF('Indicator Data'!AN58=0,0,'Indicator Data'!AN58),SUM('Indicator Data'!AO58:AP58))</f>
        <v>12.78</v>
      </c>
      <c r="J55" s="75">
        <f>I55/'Indicator Data'!CA58*1000000</f>
        <v>9.4249038704053589</v>
      </c>
      <c r="K55" s="73">
        <f t="shared" si="6"/>
        <v>0.2</v>
      </c>
      <c r="L55" s="73">
        <f>IF('Indicator Data'!AQ58="No data","x",ROUND(IF('Indicator Data'!AQ58&gt;L$195,10,IF('Indicator Data'!AQ58&lt;L$194,0,10-(L$195-'Indicator Data'!AQ58)/(L$195-L$194)*10)),1))</f>
        <v>0</v>
      </c>
      <c r="M55" s="73" t="str">
        <f>IF('Indicator Data'!AR58="No data","x",IF('Indicator Data'!AR58=0,0,ROUND(IF('Indicator Data'!AR58&gt;M$195,10,IF('Indicator Data'!AR58&lt;M$194,0,10-(M$195-'Indicator Data'!AR58)/(M$195-M$194)*10)),1)))</f>
        <v>x</v>
      </c>
      <c r="N55" s="74">
        <f t="shared" si="7"/>
        <v>0.1</v>
      </c>
      <c r="O55" s="76">
        <f t="shared" si="8"/>
        <v>4.2</v>
      </c>
      <c r="P55" s="87">
        <f>IF(AND('Indicator Data'!BE58="No data",'Indicator Data'!BF58="No data"),0,SUM('Indicator Data'!BE58:BG58)/1000)</f>
        <v>0</v>
      </c>
      <c r="Q55" s="73">
        <f t="shared" si="9"/>
        <v>0</v>
      </c>
      <c r="R55" s="77">
        <f>P55*1000/'Indicator Data'!CA58</f>
        <v>0</v>
      </c>
      <c r="S55" s="73">
        <f t="shared" si="10"/>
        <v>0</v>
      </c>
      <c r="T55" s="78">
        <f t="shared" si="11"/>
        <v>0</v>
      </c>
      <c r="U55" s="73">
        <f>IF('Indicator Data'!AV58="No data","x",ROUND(IF('Indicator Data'!AV58&gt;U$195,10,IF('Indicator Data'!AV58&lt;U$194,0,10-(U$195-'Indicator Data'!AV58)/(U$195-U$194)*10)),1))</f>
        <v>10</v>
      </c>
      <c r="V55" s="73">
        <f>IF('Indicator Data'!AW58="No data","x",IF('Indicator Data'!AW58=0,0,ROUND(IF('Indicator Data'!AW58&gt;V$195,10,IF('Indicator Data'!AW58&lt;V$194,0,10-(V$195-'Indicator Data'!AW58)/(V$195-V$194)*10)),1)))</f>
        <v>10</v>
      </c>
      <c r="W55" s="73">
        <f t="shared" si="12"/>
        <v>10</v>
      </c>
      <c r="X55" s="73">
        <f>IF('Indicator Data'!AU58="No data","x",ROUND(IF('Indicator Data'!AU58&gt;X$195,10,IF('Indicator Data'!AU58&lt;X$194,0,10-(X$195-'Indicator Data'!AU58)/(X$195-X$194)*10)),1))</f>
        <v>3.5</v>
      </c>
      <c r="Y55" s="200">
        <f>IF('Indicator Data'!AX58="No data","x",ROUND(IF('Indicator Data'!AX58&gt;Y$195,10,IF('Indicator Data'!AX58&lt;Y$194,0,10-(Y$195-'Indicator Data'!AX58)/(Y$195-Y$194)*10)),1))</f>
        <v>8.6</v>
      </c>
      <c r="Z55" s="77">
        <f>IF('Indicator Data'!AY58="No data","x",IF(('Indicator Data'!AY58/'Indicator Data'!CA58)&gt;1,1,IF('Indicator Data'!AY58&gt;'Indicator Data'!AY58,1,'Indicator Data'!AY58/'Indicator Data'!CA58)))</f>
        <v>0.31661629726648288</v>
      </c>
      <c r="AA55" s="200">
        <f t="shared" si="13"/>
        <v>3.5</v>
      </c>
      <c r="AB55" s="74">
        <f t="shared" si="16"/>
        <v>6.4</v>
      </c>
      <c r="AC55" s="73">
        <f>IF('Indicator Data'!AS58="No data","x",ROUND(IF('Indicator Data'!AS58&gt;AC$195,10,IF('Indicator Data'!AS58&lt;AC$194,0,10-(AC$195-'Indicator Data'!AS58)/(AC$195-AC$194)*10)),1))</f>
        <v>6.9</v>
      </c>
      <c r="AD55" s="73">
        <f>IF('Indicator Data'!AT58="No data","x",ROUND(IF('Indicator Data'!AT58&gt;AD$195,10,IF('Indicator Data'!AT58&lt;AD$194,0,10-(AD$195-'Indicator Data'!AT58)/(AD$195-AD$194)*10)),1))</f>
        <v>1.2</v>
      </c>
      <c r="AE55" s="74">
        <f t="shared" si="14"/>
        <v>4.0999999999999996</v>
      </c>
      <c r="AF55" s="87">
        <f>('Indicator Data'!BD58+'Indicator Data'!BC58*0.5+'Indicator Data'!BB58*0.25)/1000</f>
        <v>0</v>
      </c>
      <c r="AG55" s="79">
        <f>AF55*1000/'Indicator Data'!CA58</f>
        <v>0</v>
      </c>
      <c r="AH55" s="74">
        <f t="shared" si="15"/>
        <v>0</v>
      </c>
      <c r="AI55" s="73">
        <f>IF('Indicator Data'!BH58="No data","x",ROUND(IF('Indicator Data'!BH58&lt;$AI$194,10,IF('Indicator Data'!BH58&gt;$AI$195,0,($AI$195-'Indicator Data'!BH58)/($AI$195-$AI$194)*10)),1))</f>
        <v>3.7</v>
      </c>
      <c r="AJ55" s="73">
        <f>IF('Indicator Data'!BI58="No data","x",ROUND(IF('Indicator Data'!BI58&gt;$AJ$195,10,IF('Indicator Data'!BI58&lt;$AJ$194,0,10-($AJ$195-'Indicator Data'!BI58)/($AJ$195-$AJ$194)*10)),1))</f>
        <v>1.8</v>
      </c>
      <c r="AK55" s="74">
        <f t="shared" si="17"/>
        <v>2.8</v>
      </c>
      <c r="AL55" s="80">
        <f t="shared" si="18"/>
        <v>3.7</v>
      </c>
      <c r="AM55" s="81">
        <f t="shared" si="19"/>
        <v>2</v>
      </c>
    </row>
    <row r="56" spans="1:39" s="4" customFormat="1" x14ac:dyDescent="0.25">
      <c r="A56" s="121" t="str">
        <f>'Indicator Data'!A59</f>
        <v>Eritrea</v>
      </c>
      <c r="B56" s="59" t="str">
        <f>'Indicator Data'!B59</f>
        <v>ERI</v>
      </c>
      <c r="C56" s="73">
        <f>ROUND(IF('Indicator Data'!AL59="No data",IF((0.1022*LN('Indicator Data'!BZ59)-0.1711)&gt;C$195,0,IF((0.1022*LN('Indicator Data'!BZ59)-0.1711)&lt;C$194,10,(C$195-(0.1022*LN('Indicator Data'!BZ59)-0.1711))/(C$195-C$194)*10)),IF('Indicator Data'!AL59&gt;C$195,0,IF('Indicator Data'!AL59&lt;C$194,10,(C$195-'Indicator Data'!AL59)/(C$195-C$194)*10))),1)</f>
        <v>9.1999999999999993</v>
      </c>
      <c r="D56" s="73" t="str">
        <f>IF('Indicator Data'!AM59="No data","x",ROUND((IF(LOG('Indicator Data'!AM59*1000)&gt;D$195,10,IF(LOG('Indicator Data'!AM59*1000)&lt;D$194,0,10-(D$195-LOG('Indicator Data'!AM59*1000))/(D$195-D$194)*10))),1))</f>
        <v>x</v>
      </c>
      <c r="E56" s="74">
        <f t="shared" si="4"/>
        <v>9.1999999999999993</v>
      </c>
      <c r="F56" s="73" t="str">
        <f>IF('Indicator Data'!AZ59="No data","x",ROUND(IF('Indicator Data'!AZ59&gt;F$195,10,IF('Indicator Data'!AZ59&lt;F$194,0,10-(F$195-'Indicator Data'!AZ59)/(F$195-F$194)*10)),1))</f>
        <v>x</v>
      </c>
      <c r="G56" s="73" t="str">
        <f>IF('Indicator Data'!BA59="No data","x",ROUND(IF('Indicator Data'!BA59&gt;G$195,10,IF('Indicator Data'!BA59&lt;G$194,0,10-(G$195-'Indicator Data'!BA59)/(G$195-G$194)*10)),1))</f>
        <v>x</v>
      </c>
      <c r="H56" s="74" t="str">
        <f t="shared" si="5"/>
        <v>x</v>
      </c>
      <c r="I56" s="75">
        <f>SUM(IF('Indicator Data'!AN59=0,0,'Indicator Data'!AN59),SUM('Indicator Data'!AO59:AP59))</f>
        <v>45.971243999999999</v>
      </c>
      <c r="J56" s="75">
        <f>I56/'Indicator Data'!CA59*1000000</f>
        <v>13.145469253673811</v>
      </c>
      <c r="K56" s="73">
        <f t="shared" si="6"/>
        <v>0.3</v>
      </c>
      <c r="L56" s="73" t="str">
        <f>IF('Indicator Data'!AQ59="No data","x",ROUND(IF('Indicator Data'!AQ59&gt;L$195,10,IF('Indicator Data'!AQ59&lt;L$194,0,10-(L$195-'Indicator Data'!AQ59)/(L$195-L$194)*10)),1))</f>
        <v>x</v>
      </c>
      <c r="M56" s="73" t="str">
        <f>IF('Indicator Data'!AR59="No data","x",IF('Indicator Data'!AR59=0,0,ROUND(IF('Indicator Data'!AR59&gt;M$195,10,IF('Indicator Data'!AR59&lt;M$194,0,10-(M$195-'Indicator Data'!AR59)/(M$195-M$194)*10)),1)))</f>
        <v>x</v>
      </c>
      <c r="N56" s="74">
        <f t="shared" si="7"/>
        <v>0.3</v>
      </c>
      <c r="O56" s="76">
        <f t="shared" si="8"/>
        <v>6.2</v>
      </c>
      <c r="P56" s="87">
        <f>IF(AND('Indicator Data'!BE59="No data",'Indicator Data'!BF59="No data"),0,SUM('Indicator Data'!BE59:BG59)/1000)</f>
        <v>2.5489999999999999</v>
      </c>
      <c r="Q56" s="73">
        <f t="shared" si="9"/>
        <v>1.4</v>
      </c>
      <c r="R56" s="77">
        <f>P56*1000/'Indicator Data'!CA59</f>
        <v>7.2888610818568555E-4</v>
      </c>
      <c r="S56" s="73">
        <f t="shared" si="10"/>
        <v>3</v>
      </c>
      <c r="T56" s="78">
        <f t="shared" si="11"/>
        <v>2.2000000000000002</v>
      </c>
      <c r="U56" s="73">
        <f>IF('Indicator Data'!AV59="No data","x",ROUND(IF('Indicator Data'!AV59&gt;U$195,10,IF('Indicator Data'!AV59&lt;U$194,0,10-(U$195-'Indicator Data'!AV59)/(U$195-U$194)*10)),1))</f>
        <v>1.2</v>
      </c>
      <c r="V56" s="73">
        <f>IF('Indicator Data'!AW59="No data","x",IF('Indicator Data'!AW59=0,0,ROUND(IF('Indicator Data'!AW59&gt;V$195,10,IF('Indicator Data'!AW59&lt;V$194,0,10-(V$195-'Indicator Data'!AW59)/(V$195-V$194)*10)),1)))</f>
        <v>0.8</v>
      </c>
      <c r="W56" s="73">
        <f t="shared" si="12"/>
        <v>1</v>
      </c>
      <c r="X56" s="73">
        <f>IF('Indicator Data'!AU59="No data","x",ROUND(IF('Indicator Data'!AU59&gt;X$195,10,IF('Indicator Data'!AU59&lt;X$194,0,10-(X$195-'Indicator Data'!AU59)/(X$195-X$194)*10)),1))</f>
        <v>1.2</v>
      </c>
      <c r="Y56" s="200">
        <f>IF('Indicator Data'!AX59="No data","x",ROUND(IF('Indicator Data'!AX59&gt;Y$195,10,IF('Indicator Data'!AX59&lt;Y$194,0,10-(Y$195-'Indicator Data'!AX59)/(Y$195-Y$194)*10)),1))</f>
        <v>0.6</v>
      </c>
      <c r="Z56" s="77">
        <f>IF('Indicator Data'!AY59="No data","x",IF(('Indicator Data'!AY59/'Indicator Data'!CA59)&gt;1,1,IF('Indicator Data'!AY59&gt;'Indicator Data'!AY59,1,'Indicator Data'!AY59/'Indicator Data'!CA59)))</f>
        <v>0.3078821783772176</v>
      </c>
      <c r="AA56" s="200">
        <f t="shared" si="13"/>
        <v>3.4</v>
      </c>
      <c r="AB56" s="74">
        <f t="shared" si="16"/>
        <v>1.6</v>
      </c>
      <c r="AC56" s="73">
        <f>IF('Indicator Data'!AS59="No data","x",ROUND(IF('Indicator Data'!AS59&gt;AC$195,10,IF('Indicator Data'!AS59&lt;AC$194,0,10-(AC$195-'Indicator Data'!AS59)/(AC$195-AC$194)*10)),1))</f>
        <v>3.3</v>
      </c>
      <c r="AD56" s="73">
        <f>IF('Indicator Data'!AT59="No data","x",ROUND(IF('Indicator Data'!AT59&gt;AD$195,10,IF('Indicator Data'!AT59&lt;AD$194,0,10-(AD$195-'Indicator Data'!AT59)/(AD$195-AD$194)*10)),1))</f>
        <v>8.6</v>
      </c>
      <c r="AE56" s="74">
        <f t="shared" si="14"/>
        <v>6</v>
      </c>
      <c r="AF56" s="87">
        <f>('Indicator Data'!BD59+'Indicator Data'!BC59*0.5+'Indicator Data'!BB59*0.25)/1000</f>
        <v>0</v>
      </c>
      <c r="AG56" s="79">
        <f>AF56*1000/'Indicator Data'!CA59</f>
        <v>0</v>
      </c>
      <c r="AH56" s="74">
        <f t="shared" si="15"/>
        <v>0</v>
      </c>
      <c r="AI56" s="73">
        <f>IF('Indicator Data'!BH59="No data","x",ROUND(IF('Indicator Data'!BH59&lt;$AI$194,10,IF('Indicator Data'!BH59&gt;$AI$195,0,($AI$195-'Indicator Data'!BH59)/($AI$195-$AI$194)*10)),1))</f>
        <v>6</v>
      </c>
      <c r="AJ56" s="73">
        <f>IF('Indicator Data'!BI59="No data","x",ROUND(IF('Indicator Data'!BI59&gt;$AJ$195,10,IF('Indicator Data'!BI59&lt;$AJ$194,0,10-($AJ$195-'Indicator Data'!BI59)/($AJ$195-$AJ$194)*10)),1))</f>
        <v>5.2</v>
      </c>
      <c r="AK56" s="74">
        <f t="shared" si="17"/>
        <v>5.6</v>
      </c>
      <c r="AL56" s="80">
        <f t="shared" si="18"/>
        <v>3.7</v>
      </c>
      <c r="AM56" s="81">
        <f t="shared" si="19"/>
        <v>3</v>
      </c>
    </row>
    <row r="57" spans="1:39" s="4" customFormat="1" x14ac:dyDescent="0.25">
      <c r="A57" s="121" t="str">
        <f>'Indicator Data'!A60</f>
        <v>Estonia</v>
      </c>
      <c r="B57" s="59" t="str">
        <f>'Indicator Data'!B60</f>
        <v>EST</v>
      </c>
      <c r="C57" s="73">
        <f>ROUND(IF('Indicator Data'!AL60="No data",IF((0.1022*LN('Indicator Data'!BZ60)-0.1711)&gt;C$195,0,IF((0.1022*LN('Indicator Data'!BZ60)-0.1711)&lt;C$194,10,(C$195-(0.1022*LN('Indicator Data'!BZ60)-0.1711))/(C$195-C$194)*10)),IF('Indicator Data'!AL60&gt;C$195,0,IF('Indicator Data'!AL60&lt;C$194,10,(C$195-'Indicator Data'!AL60)/(C$195-C$194)*10))),1)</f>
        <v>0.6</v>
      </c>
      <c r="D57" s="73" t="str">
        <f>IF('Indicator Data'!AM60="No data","x",ROUND((IF(LOG('Indicator Data'!AM60*1000)&gt;D$195,10,IF(LOG('Indicator Data'!AM60*1000)&lt;D$194,0,10-(D$195-LOG('Indicator Data'!AM60*1000))/(D$195-D$194)*10))),1))</f>
        <v>x</v>
      </c>
      <c r="E57" s="74">
        <f t="shared" si="4"/>
        <v>0.6</v>
      </c>
      <c r="F57" s="73">
        <f>IF('Indicator Data'!AZ60="No data","x",ROUND(IF('Indicator Data'!AZ60&gt;F$195,10,IF('Indicator Data'!AZ60&lt;F$194,0,10-(F$195-'Indicator Data'!AZ60)/(F$195-F$194)*10)),1))</f>
        <v>1.6</v>
      </c>
      <c r="G57" s="73">
        <f>IF('Indicator Data'!BA60="No data","x",ROUND(IF('Indicator Data'!BA60&gt;G$195,10,IF('Indicator Data'!BA60&lt;G$194,0,10-(G$195-'Indicator Data'!BA60)/(G$195-G$194)*10)),1))</f>
        <v>1.9</v>
      </c>
      <c r="H57" s="74">
        <f t="shared" si="5"/>
        <v>1.8</v>
      </c>
      <c r="I57" s="75">
        <f>SUM(IF('Indicator Data'!AN60=0,0,'Indicator Data'!AN60),SUM('Indicator Data'!AO60:AP60))</f>
        <v>2.3229E-2</v>
      </c>
      <c r="J57" s="75">
        <f>I57/'Indicator Data'!CA60*1000000</f>
        <v>1.7522737919313483E-2</v>
      </c>
      <c r="K57" s="73">
        <f t="shared" si="6"/>
        <v>0</v>
      </c>
      <c r="L57" s="73" t="str">
        <f>IF('Indicator Data'!AQ60="No data","x",ROUND(IF('Indicator Data'!AQ60&gt;L$195,10,IF('Indicator Data'!AQ60&lt;L$194,0,10-(L$195-'Indicator Data'!AQ60)/(L$195-L$194)*10)),1))</f>
        <v>x</v>
      </c>
      <c r="M57" s="73">
        <f>IF('Indicator Data'!AR60="No data","x",IF('Indicator Data'!AR60=0,0,ROUND(IF('Indicator Data'!AR60&gt;M$195,10,IF('Indicator Data'!AR60&lt;M$194,0,10-(M$195-'Indicator Data'!AR60)/(M$195-M$194)*10)),1)))</f>
        <v>0.6</v>
      </c>
      <c r="N57" s="74">
        <f t="shared" si="7"/>
        <v>0.3</v>
      </c>
      <c r="O57" s="76">
        <f t="shared" si="8"/>
        <v>0.8</v>
      </c>
      <c r="P57" s="87">
        <f>IF(AND('Indicator Data'!BE60="No data",'Indicator Data'!BF60="No data"),0,SUM('Indicator Data'!BE60:BG60)/1000)</f>
        <v>0.35899999999999999</v>
      </c>
      <c r="Q57" s="73">
        <f t="shared" si="9"/>
        <v>0</v>
      </c>
      <c r="R57" s="77">
        <f>P57*1000/'Indicator Data'!CA60</f>
        <v>2.7081075005525593E-4</v>
      </c>
      <c r="S57" s="73">
        <f t="shared" si="10"/>
        <v>2.2999999999999998</v>
      </c>
      <c r="T57" s="78">
        <f t="shared" si="11"/>
        <v>1.2</v>
      </c>
      <c r="U57" s="73">
        <f>IF('Indicator Data'!AV60="No data","x",ROUND(IF('Indicator Data'!AV60&gt;U$195,10,IF('Indicator Data'!AV60&lt;U$194,0,10-(U$195-'Indicator Data'!AV60)/(U$195-U$194)*10)),1))</f>
        <v>2.6</v>
      </c>
      <c r="V57" s="73">
        <f>IF('Indicator Data'!AW60="No data","x",IF('Indicator Data'!AW60=0,0,ROUND(IF('Indicator Data'!AW60&gt;V$195,10,IF('Indicator Data'!AW60&lt;V$194,0,10-(V$195-'Indicator Data'!AW60)/(V$195-V$194)*10)),1)))</f>
        <v>1.3</v>
      </c>
      <c r="W57" s="73">
        <f t="shared" si="12"/>
        <v>1.9500000000000002</v>
      </c>
      <c r="X57" s="73">
        <f>IF('Indicator Data'!AU60="No data","x",ROUND(IF('Indicator Data'!AU60&gt;X$195,10,IF('Indicator Data'!AU60&lt;X$194,0,10-(X$195-'Indicator Data'!AU60)/(X$195-X$194)*10)),1))</f>
        <v>0.3</v>
      </c>
      <c r="Y57" s="200" t="str">
        <f>IF('Indicator Data'!AX60="No data","x",ROUND(IF('Indicator Data'!AX60&gt;Y$195,10,IF('Indicator Data'!AX60&lt;Y$194,0,10-(Y$195-'Indicator Data'!AX60)/(Y$195-Y$194)*10)),1))</f>
        <v>x</v>
      </c>
      <c r="Z57" s="77">
        <f>IF('Indicator Data'!AY60="No data","x",IF(('Indicator Data'!AY60/'Indicator Data'!CA60)&gt;1,1,IF('Indicator Data'!AY60&gt;'Indicator Data'!AY60,1,'Indicator Data'!AY60/'Indicator Data'!CA60)))</f>
        <v>6.7891274387111516E-6</v>
      </c>
      <c r="AA57" s="200">
        <f t="shared" si="13"/>
        <v>0</v>
      </c>
      <c r="AB57" s="74">
        <f t="shared" si="16"/>
        <v>0.8</v>
      </c>
      <c r="AC57" s="73">
        <f>IF('Indicator Data'!AS60="No data","x",ROUND(IF('Indicator Data'!AS60&gt;AC$195,10,IF('Indicator Data'!AS60&lt;AC$194,0,10-(AC$195-'Indicator Data'!AS60)/(AC$195-AC$194)*10)),1))</f>
        <v>0.2</v>
      </c>
      <c r="AD57" s="73" t="str">
        <f>IF('Indicator Data'!AT60="No data","x",ROUND(IF('Indicator Data'!AT60&gt;AD$195,10,IF('Indicator Data'!AT60&lt;AD$194,0,10-(AD$195-'Indicator Data'!AT60)/(AD$195-AD$194)*10)),1))</f>
        <v>x</v>
      </c>
      <c r="AE57" s="74">
        <f t="shared" si="14"/>
        <v>0.2</v>
      </c>
      <c r="AF57" s="87">
        <f>('Indicator Data'!BD60+'Indicator Data'!BC60*0.5+'Indicator Data'!BB60*0.25)/1000</f>
        <v>0</v>
      </c>
      <c r="AG57" s="79">
        <f>AF57*1000/'Indicator Data'!CA60</f>
        <v>0</v>
      </c>
      <c r="AH57" s="74">
        <f t="shared" si="15"/>
        <v>0</v>
      </c>
      <c r="AI57" s="73">
        <f>IF('Indicator Data'!BH60="No data","x",ROUND(IF('Indicator Data'!BH60&lt;$AI$194,10,IF('Indicator Data'!BH60&gt;$AI$195,0,($AI$195-'Indicator Data'!BH60)/($AI$195-$AI$194)*10)),1))</f>
        <v>3.1</v>
      </c>
      <c r="AJ57" s="73">
        <f>IF('Indicator Data'!BI60="No data","x",ROUND(IF('Indicator Data'!BI60&gt;$AJ$195,10,IF('Indicator Data'!BI60&lt;$AJ$194,0,10-($AJ$195-'Indicator Data'!BI60)/($AJ$195-$AJ$194)*10)),1))</f>
        <v>0</v>
      </c>
      <c r="AK57" s="74">
        <f t="shared" si="17"/>
        <v>1.6</v>
      </c>
      <c r="AL57" s="80">
        <f t="shared" si="18"/>
        <v>0.7</v>
      </c>
      <c r="AM57" s="81">
        <f t="shared" si="19"/>
        <v>1</v>
      </c>
    </row>
    <row r="58" spans="1:39" s="4" customFormat="1" x14ac:dyDescent="0.25">
      <c r="A58" s="121" t="str">
        <f>'Indicator Data'!A61</f>
        <v>Eswatini</v>
      </c>
      <c r="B58" s="59" t="str">
        <f>'Indicator Data'!B61</f>
        <v>SWZ</v>
      </c>
      <c r="C58" s="73">
        <f>ROUND(IF('Indicator Data'!AL61="No data",IF((0.1022*LN('Indicator Data'!BZ61)-0.1711)&gt;C$195,0,IF((0.1022*LN('Indicator Data'!BZ61)-0.1711)&lt;C$194,10,(C$195-(0.1022*LN('Indicator Data'!BZ61)-0.1711))/(C$195-C$194)*10)),IF('Indicator Data'!AL61&gt;C$195,0,IF('Indicator Data'!AL61&lt;C$194,10,(C$195-'Indicator Data'!AL61)/(C$195-C$194)*10))),1)</f>
        <v>6.2</v>
      </c>
      <c r="D58" s="73">
        <f>IF('Indicator Data'!AM61="No data","x",ROUND((IF(LOG('Indicator Data'!AM61*1000)&gt;D$195,10,IF(LOG('Indicator Data'!AM61*1000)&lt;D$194,0,10-(D$195-LOG('Indicator Data'!AM61*1000))/(D$195-D$194)*10))),1))</f>
        <v>7.6</v>
      </c>
      <c r="E58" s="74">
        <f t="shared" si="4"/>
        <v>7</v>
      </c>
      <c r="F58" s="73">
        <f>IF('Indicator Data'!AZ61="No data","x",ROUND(IF('Indicator Data'!AZ61&gt;F$195,10,IF('Indicator Data'!AZ61&lt;F$194,0,10-(F$195-'Indicator Data'!AZ61)/(F$195-F$194)*10)),1))</f>
        <v>7.6</v>
      </c>
      <c r="G58" s="73">
        <f>IF('Indicator Data'!BA61="No data","x",ROUND(IF('Indicator Data'!BA61&gt;G$195,10,IF('Indicator Data'!BA61&lt;G$194,0,10-(G$195-'Indicator Data'!BA61)/(G$195-G$194)*10)),1))</f>
        <v>6.6</v>
      </c>
      <c r="H58" s="74">
        <f t="shared" si="5"/>
        <v>7.1</v>
      </c>
      <c r="I58" s="75">
        <f>SUM(IF('Indicator Data'!AN61=0,0,'Indicator Data'!AN61),SUM('Indicator Data'!AO61:AP61))</f>
        <v>144.77992</v>
      </c>
      <c r="J58" s="75">
        <f>I58/'Indicator Data'!CA61*1000000</f>
        <v>126.10030371045865</v>
      </c>
      <c r="K58" s="73">
        <f t="shared" si="6"/>
        <v>2.5</v>
      </c>
      <c r="L58" s="73" t="str">
        <f>IF('Indicator Data'!AQ61="No data","x",ROUND(IF('Indicator Data'!AQ61&gt;L$195,10,IF('Indicator Data'!AQ61&lt;L$194,0,10-(L$195-'Indicator Data'!AQ61)/(L$195-L$194)*10)),1))</f>
        <v>x</v>
      </c>
      <c r="M58" s="73">
        <f>IF('Indicator Data'!AR61="No data","x",IF('Indicator Data'!AR61=0,0,ROUND(IF('Indicator Data'!AR61&gt;M$195,10,IF('Indicator Data'!AR61&lt;M$194,0,10-(M$195-'Indicator Data'!AR61)/(M$195-M$194)*10)),1)))</f>
        <v>1.1000000000000001</v>
      </c>
      <c r="N58" s="74">
        <f t="shared" si="7"/>
        <v>1.8</v>
      </c>
      <c r="O58" s="76">
        <f t="shared" si="8"/>
        <v>5.7</v>
      </c>
      <c r="P58" s="87">
        <f>IF(AND('Indicator Data'!BE61="No data",'Indicator Data'!BF61="No data"),0,SUM('Indicator Data'!BE61:BG61)/1000)</f>
        <v>1.629</v>
      </c>
      <c r="Q58" s="73">
        <f t="shared" si="9"/>
        <v>0.7</v>
      </c>
      <c r="R58" s="77">
        <f>P58*1000/'Indicator Data'!CA61</f>
        <v>1.418825170951449E-3</v>
      </c>
      <c r="S58" s="73">
        <f t="shared" si="10"/>
        <v>3.5</v>
      </c>
      <c r="T58" s="78">
        <f t="shared" si="11"/>
        <v>2.1</v>
      </c>
      <c r="U58" s="73">
        <f>IF('Indicator Data'!AV61="No data","x",ROUND(IF('Indicator Data'!AV61&gt;U$195,10,IF('Indicator Data'!AV61&lt;U$194,0,10-(U$195-'Indicator Data'!AV61)/(U$195-U$194)*10)),1))</f>
        <v>10</v>
      </c>
      <c r="V58" s="73">
        <f>IF('Indicator Data'!AW61="No data","x",IF('Indicator Data'!AW61=0,0,ROUND(IF('Indicator Data'!AW61&gt;V$195,10,IF('Indicator Data'!AW61&lt;V$194,0,10-(V$195-'Indicator Data'!AW61)/(V$195-V$194)*10)),1)))</f>
        <v>10</v>
      </c>
      <c r="W58" s="73">
        <f t="shared" si="12"/>
        <v>10</v>
      </c>
      <c r="X58" s="73">
        <f>IF('Indicator Data'!AU61="No data","x",ROUND(IF('Indicator Data'!AU61&gt;X$195,10,IF('Indicator Data'!AU61&lt;X$194,0,10-(X$195-'Indicator Data'!AU61)/(X$195-X$194)*10)),1))</f>
        <v>7.2</v>
      </c>
      <c r="Y58" s="200">
        <f>IF('Indicator Data'!AX61="No data","x",ROUND(IF('Indicator Data'!AX61&gt;Y$195,10,IF('Indicator Data'!AX61&lt;Y$194,0,10-(Y$195-'Indicator Data'!AX61)/(Y$195-Y$194)*10)),1))</f>
        <v>0</v>
      </c>
      <c r="Z58" s="77">
        <f>IF('Indicator Data'!AY61="No data","x",IF(('Indicator Data'!AY61/'Indicator Data'!CA61)&gt;1,1,IF('Indicator Data'!AY61&gt;'Indicator Data'!AY61,1,'Indicator Data'!AY61/'Indicator Data'!CA61)))</f>
        <v>0.22755290545607521</v>
      </c>
      <c r="AA58" s="200">
        <f t="shared" si="13"/>
        <v>2.5</v>
      </c>
      <c r="AB58" s="74">
        <f t="shared" si="16"/>
        <v>4.9000000000000004</v>
      </c>
      <c r="AC58" s="73">
        <f>IF('Indicator Data'!AS61="No data","x",ROUND(IF('Indicator Data'!AS61&gt;AC$195,10,IF('Indicator Data'!AS61&lt;AC$194,0,10-(AC$195-'Indicator Data'!AS61)/(AC$195-AC$194)*10)),1))</f>
        <v>5.4</v>
      </c>
      <c r="AD58" s="73">
        <f>IF('Indicator Data'!AT61="No data","x",ROUND(IF('Indicator Data'!AT61&gt;AD$195,10,IF('Indicator Data'!AT61&lt;AD$194,0,10-(AD$195-'Indicator Data'!AT61)/(AD$195-AD$194)*10)),1))</f>
        <v>1.3</v>
      </c>
      <c r="AE58" s="74">
        <f t="shared" si="14"/>
        <v>3.4</v>
      </c>
      <c r="AF58" s="87">
        <f>('Indicator Data'!BD61+'Indicator Data'!BC61*0.5+'Indicator Data'!BB61*0.25)/1000</f>
        <v>0</v>
      </c>
      <c r="AG58" s="79">
        <f>AF58*1000/'Indicator Data'!CA61</f>
        <v>0</v>
      </c>
      <c r="AH58" s="74">
        <f t="shared" si="15"/>
        <v>0</v>
      </c>
      <c r="AI58" s="73">
        <f>IF('Indicator Data'!BH61="No data","x",ROUND(IF('Indicator Data'!BH61&lt;$AI$194,10,IF('Indicator Data'!BH61&gt;$AI$195,0,($AI$195-'Indicator Data'!BH61)/($AI$195-$AI$194)*10)),1))</f>
        <v>6.3</v>
      </c>
      <c r="AJ58" s="73">
        <f>IF('Indicator Data'!BI61="No data","x",ROUND(IF('Indicator Data'!BI61&gt;$AJ$195,10,IF('Indicator Data'!BI61&lt;$AJ$194,0,10-($AJ$195-'Indicator Data'!BI61)/($AJ$195-$AJ$194)*10)),1))</f>
        <v>5.2</v>
      </c>
      <c r="AK58" s="74">
        <f t="shared" si="17"/>
        <v>5.8</v>
      </c>
      <c r="AL58" s="80">
        <f t="shared" si="18"/>
        <v>3.8</v>
      </c>
      <c r="AM58" s="81">
        <f t="shared" si="19"/>
        <v>3</v>
      </c>
    </row>
    <row r="59" spans="1:39" s="4" customFormat="1" x14ac:dyDescent="0.25">
      <c r="A59" s="121" t="str">
        <f>'Indicator Data'!A62</f>
        <v>Ethiopia</v>
      </c>
      <c r="B59" s="59" t="str">
        <f>'Indicator Data'!B62</f>
        <v>ETH</v>
      </c>
      <c r="C59" s="73">
        <f>ROUND(IF('Indicator Data'!AL62="No data",IF((0.1022*LN('Indicator Data'!BZ62)-0.1711)&gt;C$195,0,IF((0.1022*LN('Indicator Data'!BZ62)-0.1711)&lt;C$194,10,(C$195-(0.1022*LN('Indicator Data'!BZ62)-0.1711))/(C$195-C$194)*10)),IF('Indicator Data'!AL62&gt;C$195,0,IF('Indicator Data'!AL62&lt;C$194,10,(C$195-'Indicator Data'!AL62)/(C$195-C$194)*10))),1)</f>
        <v>8.6999999999999993</v>
      </c>
      <c r="D59" s="73">
        <f>IF('Indicator Data'!AM62="No data","x",ROUND((IF(LOG('Indicator Data'!AM62*1000)&gt;D$195,10,IF(LOG('Indicator Data'!AM62*1000)&lt;D$194,0,10-(D$195-LOG('Indicator Data'!AM62*1000))/(D$195-D$194)*10))),1))</f>
        <v>10</v>
      </c>
      <c r="E59" s="74">
        <f t="shared" si="4"/>
        <v>9.5</v>
      </c>
      <c r="F59" s="73">
        <f>IF('Indicator Data'!AZ62="No data","x",ROUND(IF('Indicator Data'!AZ62&gt;F$195,10,IF('Indicator Data'!AZ62&lt;F$194,0,10-(F$195-'Indicator Data'!AZ62)/(F$195-F$194)*10)),1))</f>
        <v>6.7</v>
      </c>
      <c r="G59" s="73">
        <f>IF('Indicator Data'!BA62="No data","x",ROUND(IF('Indicator Data'!BA62&gt;G$195,10,IF('Indicator Data'!BA62&lt;G$194,0,10-(G$195-'Indicator Data'!BA62)/(G$195-G$194)*10)),1))</f>
        <v>3.5</v>
      </c>
      <c r="H59" s="74">
        <f t="shared" si="5"/>
        <v>5.0999999999999996</v>
      </c>
      <c r="I59" s="75">
        <f>SUM(IF('Indicator Data'!AN62=0,0,'Indicator Data'!AN62),SUM('Indicator Data'!AO62:AP62))</f>
        <v>6559.9964570000002</v>
      </c>
      <c r="J59" s="75">
        <f>I59/'Indicator Data'!CA62*1000000</f>
        <v>58.530254871649284</v>
      </c>
      <c r="K59" s="73">
        <f t="shared" si="6"/>
        <v>1.2</v>
      </c>
      <c r="L59" s="73">
        <f>IF('Indicator Data'!AQ62="No data","x",ROUND(IF('Indicator Data'!AQ62&gt;L$195,10,IF('Indicator Data'!AQ62&lt;L$194,0,10-(L$195-'Indicator Data'!AQ62)/(L$195-L$194)*10)),1))</f>
        <v>3.4</v>
      </c>
      <c r="M59" s="73">
        <f>IF('Indicator Data'!AR62="No data","x",IF('Indicator Data'!AR62=0,0,ROUND(IF('Indicator Data'!AR62&gt;M$195,10,IF('Indicator Data'!AR62&lt;M$194,0,10-(M$195-'Indicator Data'!AR62)/(M$195-M$194)*10)),1)))</f>
        <v>0.2</v>
      </c>
      <c r="N59" s="74">
        <f t="shared" si="7"/>
        <v>1.6</v>
      </c>
      <c r="O59" s="76">
        <f t="shared" si="8"/>
        <v>6.4</v>
      </c>
      <c r="P59" s="87">
        <f>IF(AND('Indicator Data'!BE62="No data",'Indicator Data'!BF62="No data"),0,SUM('Indicator Data'!BE62:BG62)/1000)</f>
        <v>3018.4949999999999</v>
      </c>
      <c r="Q59" s="73">
        <f t="shared" si="9"/>
        <v>10</v>
      </c>
      <c r="R59" s="77">
        <f>P59*1000/'Indicator Data'!CA62</f>
        <v>2.6931917240637468E-2</v>
      </c>
      <c r="S59" s="73">
        <f t="shared" si="10"/>
        <v>7.2</v>
      </c>
      <c r="T59" s="78">
        <f t="shared" si="11"/>
        <v>8.6</v>
      </c>
      <c r="U59" s="73">
        <f>IF('Indicator Data'!AV62="No data","x",ROUND(IF('Indicator Data'!AV62&gt;U$195,10,IF('Indicator Data'!AV62&lt;U$194,0,10-(U$195-'Indicator Data'!AV62)/(U$195-U$194)*10)),1))</f>
        <v>2.2000000000000002</v>
      </c>
      <c r="V59" s="73">
        <f>IF('Indicator Data'!AW62="No data","x",IF('Indicator Data'!AW62=0,0,ROUND(IF('Indicator Data'!AW62&gt;V$195,10,IF('Indicator Data'!AW62&lt;V$194,0,10-(V$195-'Indicator Data'!AW62)/(V$195-V$194)*10)),1)))</f>
        <v>0.7</v>
      </c>
      <c r="W59" s="73">
        <f t="shared" si="12"/>
        <v>1.4500000000000002</v>
      </c>
      <c r="X59" s="73">
        <f>IF('Indicator Data'!AU62="No data","x",ROUND(IF('Indicator Data'!AU62&gt;X$195,10,IF('Indicator Data'!AU62&lt;X$194,0,10-(X$195-'Indicator Data'!AU62)/(X$195-X$194)*10)),1))</f>
        <v>3</v>
      </c>
      <c r="Y59" s="200">
        <f>IF('Indicator Data'!AX62="No data","x",ROUND(IF('Indicator Data'!AX62&gt;Y$195,10,IF('Indicator Data'!AX62&lt;Y$194,0,10-(Y$195-'Indicator Data'!AX62)/(Y$195-Y$194)*10)),1))</f>
        <v>0.9</v>
      </c>
      <c r="Z59" s="77">
        <f>IF('Indicator Data'!AY62="No data","x",IF(('Indicator Data'!AY62/'Indicator Data'!CA62)&gt;1,1,IF('Indicator Data'!AY62&gt;'Indicator Data'!AY62,1,'Indicator Data'!AY62/'Indicator Data'!CA62)))</f>
        <v>0.62280055161582981</v>
      </c>
      <c r="AA59" s="200">
        <f t="shared" si="13"/>
        <v>6.9</v>
      </c>
      <c r="AB59" s="74">
        <f t="shared" si="16"/>
        <v>3.1</v>
      </c>
      <c r="AC59" s="73">
        <f>IF('Indicator Data'!AS62="No data","x",ROUND(IF('Indicator Data'!AS62&gt;AC$195,10,IF('Indicator Data'!AS62&lt;AC$194,0,10-(AC$195-'Indicator Data'!AS62)/(AC$195-AC$194)*10)),1))</f>
        <v>4.5</v>
      </c>
      <c r="AD59" s="73">
        <f>IF('Indicator Data'!AT62="No data","x",ROUND(IF('Indicator Data'!AT62&gt;AD$195,10,IF('Indicator Data'!AT62&lt;AD$194,0,10-(AD$195-'Indicator Data'!AT62)/(AD$195-AD$194)*10)),1))</f>
        <v>5.2</v>
      </c>
      <c r="AE59" s="74">
        <f t="shared" si="14"/>
        <v>4.9000000000000004</v>
      </c>
      <c r="AF59" s="87">
        <f>('Indicator Data'!BD62+'Indicator Data'!BC62*0.5+'Indicator Data'!BB62*0.25)/1000</f>
        <v>2.8815</v>
      </c>
      <c r="AG59" s="79">
        <f>AF59*1000/'Indicator Data'!CA62</f>
        <v>2.5709606783810098E-5</v>
      </c>
      <c r="AH59" s="74">
        <f t="shared" si="15"/>
        <v>0</v>
      </c>
      <c r="AI59" s="73">
        <f>IF('Indicator Data'!BH62="No data","x",ROUND(IF('Indicator Data'!BH62&lt;$AI$194,10,IF('Indicator Data'!BH62&gt;$AI$195,0,($AI$195-'Indicator Data'!BH62)/($AI$195-$AI$194)*10)),1))</f>
        <v>6</v>
      </c>
      <c r="AJ59" s="73">
        <f>IF('Indicator Data'!BI62="No data","x",ROUND(IF('Indicator Data'!BI62&gt;$AJ$195,10,IF('Indicator Data'!BI62&lt;$AJ$194,0,10-($AJ$195-'Indicator Data'!BI62)/($AJ$195-$AJ$194)*10)),1))</f>
        <v>5.2</v>
      </c>
      <c r="AK59" s="74">
        <f t="shared" si="17"/>
        <v>5.6</v>
      </c>
      <c r="AL59" s="80">
        <f t="shared" si="18"/>
        <v>3.7</v>
      </c>
      <c r="AM59" s="81">
        <f t="shared" si="19"/>
        <v>6.8</v>
      </c>
    </row>
    <row r="60" spans="1:39" s="4" customFormat="1" x14ac:dyDescent="0.25">
      <c r="A60" s="121" t="str">
        <f>'Indicator Data'!A63</f>
        <v>Fiji</v>
      </c>
      <c r="B60" s="59" t="str">
        <f>'Indicator Data'!B63</f>
        <v>FJI</v>
      </c>
      <c r="C60" s="73">
        <f>ROUND(IF('Indicator Data'!AL63="No data",IF((0.1022*LN('Indicator Data'!BZ63)-0.1711)&gt;C$195,0,IF((0.1022*LN('Indicator Data'!BZ63)-0.1711)&lt;C$194,10,(C$195-(0.1022*LN('Indicator Data'!BZ63)-0.1711))/(C$195-C$194)*10)),IF('Indicator Data'!AL63&gt;C$195,0,IF('Indicator Data'!AL63&lt;C$194,10,(C$195-'Indicator Data'!AL63)/(C$195-C$194)*10))),1)</f>
        <v>3.2</v>
      </c>
      <c r="D60" s="73" t="str">
        <f>IF('Indicator Data'!AM63="No data","x",ROUND((IF(LOG('Indicator Data'!AM63*1000)&gt;D$195,10,IF(LOG('Indicator Data'!AM63*1000)&lt;D$194,0,10-(D$195-LOG('Indicator Data'!AM63*1000))/(D$195-D$194)*10))),1))</f>
        <v>x</v>
      </c>
      <c r="E60" s="74">
        <f t="shared" si="4"/>
        <v>3.2</v>
      </c>
      <c r="F60" s="73">
        <f>IF('Indicator Data'!AZ63="No data","x",ROUND(IF('Indicator Data'!AZ63&gt;F$195,10,IF('Indicator Data'!AZ63&lt;F$194,0,10-(F$195-'Indicator Data'!AZ63)/(F$195-F$194)*10)),1))</f>
        <v>4.7</v>
      </c>
      <c r="G60" s="73">
        <f>IF('Indicator Data'!BA63="No data","x",ROUND(IF('Indicator Data'!BA63&gt;G$195,10,IF('Indicator Data'!BA63&lt;G$194,0,10-(G$195-'Indicator Data'!BA63)/(G$195-G$194)*10)),1))</f>
        <v>2.9</v>
      </c>
      <c r="H60" s="74">
        <f t="shared" si="5"/>
        <v>3.8</v>
      </c>
      <c r="I60" s="75">
        <f>SUM(IF('Indicator Data'!AN63=0,0,'Indicator Data'!AN63),SUM('Indicator Data'!AO63:AP63))</f>
        <v>183.295177</v>
      </c>
      <c r="J60" s="75">
        <f>I60/'Indicator Data'!CA63*1000000</f>
        <v>205.96005078908485</v>
      </c>
      <c r="K60" s="73">
        <f t="shared" si="6"/>
        <v>4.0999999999999996</v>
      </c>
      <c r="L60" s="73">
        <f>IF('Indicator Data'!AQ63="No data","x",ROUND(IF('Indicator Data'!AQ63&gt;L$195,10,IF('Indicator Data'!AQ63&lt;L$194,0,10-(L$195-'Indicator Data'!AQ63)/(L$195-L$194)*10)),1))</f>
        <v>2</v>
      </c>
      <c r="M60" s="73">
        <f>IF('Indicator Data'!AR63="No data","x",IF('Indicator Data'!AR63=0,0,ROUND(IF('Indicator Data'!AR63&gt;M$195,10,IF('Indicator Data'!AR63&lt;M$194,0,10-(M$195-'Indicator Data'!AR63)/(M$195-M$194)*10)),1)))</f>
        <v>1.7</v>
      </c>
      <c r="N60" s="74">
        <f t="shared" si="7"/>
        <v>2.6</v>
      </c>
      <c r="O60" s="76">
        <f t="shared" si="8"/>
        <v>3.2</v>
      </c>
      <c r="P60" s="87">
        <f>IF(AND('Indicator Data'!BE63="No data",'Indicator Data'!BF63="No data"),0,SUM('Indicator Data'!BE63:BG63)/1000)</f>
        <v>1.9E-2</v>
      </c>
      <c r="Q60" s="73">
        <f t="shared" si="9"/>
        <v>0</v>
      </c>
      <c r="R60" s="77">
        <f>P60*1000/'Indicator Data'!CA63</f>
        <v>2.134939407048671E-5</v>
      </c>
      <c r="S60" s="73">
        <f t="shared" si="10"/>
        <v>0</v>
      </c>
      <c r="T60" s="78">
        <f t="shared" si="11"/>
        <v>0</v>
      </c>
      <c r="U60" s="73">
        <f>IF('Indicator Data'!AV63="No data","x",ROUND(IF('Indicator Data'!AV63&gt;U$195,10,IF('Indicator Data'!AV63&lt;U$194,0,10-(U$195-'Indicator Data'!AV63)/(U$195-U$194)*10)),1))</f>
        <v>0.2</v>
      </c>
      <c r="V60" s="73" t="str">
        <f>IF('Indicator Data'!AW63="No data","x",IF('Indicator Data'!AW63=0,0,ROUND(IF('Indicator Data'!AW63&gt;V$195,10,IF('Indicator Data'!AW63&lt;V$194,0,10-(V$195-'Indicator Data'!AW63)/(V$195-V$194)*10)),1)))</f>
        <v>x</v>
      </c>
      <c r="W60" s="73">
        <f t="shared" si="12"/>
        <v>0.2</v>
      </c>
      <c r="X60" s="73">
        <f>IF('Indicator Data'!AU63="No data","x",ROUND(IF('Indicator Data'!AU63&gt;X$195,10,IF('Indicator Data'!AU63&lt;X$194,0,10-(X$195-'Indicator Data'!AU63)/(X$195-X$194)*10)),1))</f>
        <v>0.9</v>
      </c>
      <c r="Y60" s="200" t="str">
        <f>IF('Indicator Data'!AX63="No data","x",ROUND(IF('Indicator Data'!AX63&gt;Y$195,10,IF('Indicator Data'!AX63&lt;Y$194,0,10-(Y$195-'Indicator Data'!AX63)/(Y$195-Y$194)*10)),1))</f>
        <v>x</v>
      </c>
      <c r="Z60" s="77">
        <f>IF('Indicator Data'!AY63="No data","x",IF(('Indicator Data'!AY63/'Indicator Data'!CA63)&gt;1,1,IF('Indicator Data'!AY63&gt;'Indicator Data'!AY63,1,'Indicator Data'!AY63/'Indicator Data'!CA63)))</f>
        <v>1</v>
      </c>
      <c r="AA60" s="200">
        <f t="shared" si="13"/>
        <v>10</v>
      </c>
      <c r="AB60" s="74">
        <f t="shared" si="16"/>
        <v>3.7</v>
      </c>
      <c r="AC60" s="73">
        <f>IF('Indicator Data'!AS63="No data","x",ROUND(IF('Indicator Data'!AS63&gt;AC$195,10,IF('Indicator Data'!AS63&lt;AC$194,0,10-(AC$195-'Indicator Data'!AS63)/(AC$195-AC$194)*10)),1))</f>
        <v>1.9</v>
      </c>
      <c r="AD60" s="73" t="str">
        <f>IF('Indicator Data'!AT63="No data","x",ROUND(IF('Indicator Data'!AT63&gt;AD$195,10,IF('Indicator Data'!AT63&lt;AD$194,0,10-(AD$195-'Indicator Data'!AT63)/(AD$195-AD$194)*10)),1))</f>
        <v>x</v>
      </c>
      <c r="AE60" s="74">
        <f t="shared" si="14"/>
        <v>1.9</v>
      </c>
      <c r="AF60" s="87">
        <f>('Indicator Data'!BD63+'Indicator Data'!BC63*0.5+'Indicator Data'!BB63*0.25)/1000</f>
        <v>89.6</v>
      </c>
      <c r="AG60" s="79">
        <f>AF60*1000/'Indicator Data'!CA63</f>
        <v>0.10067924782713733</v>
      </c>
      <c r="AH60" s="74">
        <f t="shared" si="15"/>
        <v>10</v>
      </c>
      <c r="AI60" s="73">
        <f>IF('Indicator Data'!BH63="No data","x",ROUND(IF('Indicator Data'!BH63&lt;$AI$194,10,IF('Indicator Data'!BH63&gt;$AI$195,0,($AI$195-'Indicator Data'!BH63)/($AI$195-$AI$194)*10)),1))</f>
        <v>3.2</v>
      </c>
      <c r="AJ60" s="73">
        <f>IF('Indicator Data'!BI63="No data","x",ROUND(IF('Indicator Data'!BI63&gt;$AJ$195,10,IF('Indicator Data'!BI63&lt;$AJ$194,0,10-($AJ$195-'Indicator Data'!BI63)/($AJ$195-$AJ$194)*10)),1))</f>
        <v>0</v>
      </c>
      <c r="AK60" s="74">
        <f t="shared" si="17"/>
        <v>1.6</v>
      </c>
      <c r="AL60" s="80">
        <f t="shared" si="18"/>
        <v>5.9</v>
      </c>
      <c r="AM60" s="81">
        <f t="shared" si="19"/>
        <v>3.5</v>
      </c>
    </row>
    <row r="61" spans="1:39" s="4" customFormat="1" x14ac:dyDescent="0.25">
      <c r="A61" s="121" t="str">
        <f>'Indicator Data'!A64</f>
        <v>Finland</v>
      </c>
      <c r="B61" s="59" t="str">
        <f>'Indicator Data'!B64</f>
        <v>FIN</v>
      </c>
      <c r="C61" s="73">
        <f>ROUND(IF('Indicator Data'!AL64="No data",IF((0.1022*LN('Indicator Data'!BZ64)-0.1711)&gt;C$195,0,IF((0.1022*LN('Indicator Data'!BZ64)-0.1711)&lt;C$194,10,(C$195-(0.1022*LN('Indicator Data'!BZ64)-0.1711))/(C$195-C$194)*10)),IF('Indicator Data'!AL64&gt;C$195,0,IF('Indicator Data'!AL64&lt;C$194,10,(C$195-'Indicator Data'!AL64)/(C$195-C$194)*10))),1)</f>
        <v>0</v>
      </c>
      <c r="D61" s="73" t="str">
        <f>IF('Indicator Data'!AM64="No data","x",ROUND((IF(LOG('Indicator Data'!AM64*1000)&gt;D$195,10,IF(LOG('Indicator Data'!AM64*1000)&lt;D$194,0,10-(D$195-LOG('Indicator Data'!AM64*1000))/(D$195-D$194)*10))),1))</f>
        <v>x</v>
      </c>
      <c r="E61" s="74">
        <f t="shared" si="4"/>
        <v>0</v>
      </c>
      <c r="F61" s="73">
        <f>IF('Indicator Data'!AZ64="No data","x",ROUND(IF('Indicator Data'!AZ64&gt;F$195,10,IF('Indicator Data'!AZ64&lt;F$194,0,10-(F$195-'Indicator Data'!AZ64)/(F$195-F$194)*10)),1))</f>
        <v>0.8</v>
      </c>
      <c r="G61" s="73">
        <f>IF('Indicator Data'!BA64="No data","x",ROUND(IF('Indicator Data'!BA64&gt;G$195,10,IF('Indicator Data'!BA64&lt;G$194,0,10-(G$195-'Indicator Data'!BA64)/(G$195-G$194)*10)),1))</f>
        <v>0.5</v>
      </c>
      <c r="H61" s="74">
        <f t="shared" si="5"/>
        <v>0.7</v>
      </c>
      <c r="I61" s="75">
        <f>SUM(IF('Indicator Data'!AN64=0,0,'Indicator Data'!AN64),SUM('Indicator Data'!AO64:AP64))</f>
        <v>0</v>
      </c>
      <c r="J61" s="75">
        <f>I61/'Indicator Data'!CA64*1000000</f>
        <v>0</v>
      </c>
      <c r="K61" s="73">
        <f t="shared" si="6"/>
        <v>0</v>
      </c>
      <c r="L61" s="73" t="str">
        <f>IF('Indicator Data'!AQ64="No data","x",ROUND(IF('Indicator Data'!AQ64&gt;L$195,10,IF('Indicator Data'!AQ64&lt;L$194,0,10-(L$195-'Indicator Data'!AQ64)/(L$195-L$194)*10)),1))</f>
        <v>x</v>
      </c>
      <c r="M61" s="73">
        <f>IF('Indicator Data'!AR64="No data","x",IF('Indicator Data'!AR64=0,0,ROUND(IF('Indicator Data'!AR64&gt;M$195,10,IF('Indicator Data'!AR64&lt;M$194,0,10-(M$195-'Indicator Data'!AR64)/(M$195-M$194)*10)),1)))</f>
        <v>0.1</v>
      </c>
      <c r="N61" s="74">
        <f t="shared" si="7"/>
        <v>0.1</v>
      </c>
      <c r="O61" s="76">
        <f t="shared" si="8"/>
        <v>0.2</v>
      </c>
      <c r="P61" s="87">
        <f>IF(AND('Indicator Data'!BE64="No data",'Indicator Data'!BF64="No data"),0,SUM('Indicator Data'!BE64:BG64)/1000)</f>
        <v>25.585000000000001</v>
      </c>
      <c r="Q61" s="73">
        <f t="shared" si="9"/>
        <v>4.7</v>
      </c>
      <c r="R61" s="77">
        <f>P61*1000/'Indicator Data'!CA64</f>
        <v>4.6247766920654307E-3</v>
      </c>
      <c r="S61" s="73">
        <f t="shared" si="10"/>
        <v>4.7</v>
      </c>
      <c r="T61" s="78">
        <f t="shared" si="11"/>
        <v>4.7</v>
      </c>
      <c r="U61" s="73" t="str">
        <f>IF('Indicator Data'!AV64="No data","x",ROUND(IF('Indicator Data'!AV64&gt;U$195,10,IF('Indicator Data'!AV64&lt;U$194,0,10-(U$195-'Indicator Data'!AV64)/(U$195-U$194)*10)),1))</f>
        <v>x</v>
      </c>
      <c r="V61" s="73" t="str">
        <f>IF('Indicator Data'!AW64="No data","x",IF('Indicator Data'!AW64=0,0,ROUND(IF('Indicator Data'!AW64&gt;V$195,10,IF('Indicator Data'!AW64&lt;V$194,0,10-(V$195-'Indicator Data'!AW64)/(V$195-V$194)*10)),1)))</f>
        <v>x</v>
      </c>
      <c r="W61" s="73" t="str">
        <f t="shared" si="12"/>
        <v>x</v>
      </c>
      <c r="X61" s="73">
        <f>IF('Indicator Data'!AU64="No data","x",ROUND(IF('Indicator Data'!AU64&gt;X$195,10,IF('Indicator Data'!AU64&lt;X$194,0,10-(X$195-'Indicator Data'!AU64)/(X$195-X$194)*10)),1))</f>
        <v>0.1</v>
      </c>
      <c r="Y61" s="200" t="str">
        <f>IF('Indicator Data'!AX64="No data","x",ROUND(IF('Indicator Data'!AX64&gt;Y$195,10,IF('Indicator Data'!AX64&lt;Y$194,0,10-(Y$195-'Indicator Data'!AX64)/(Y$195-Y$194)*10)),1))</f>
        <v>x</v>
      </c>
      <c r="Z61" s="77">
        <f>IF('Indicator Data'!AY64="No data","x",IF(('Indicator Data'!AY64/'Indicator Data'!CA64)&gt;1,1,IF('Indicator Data'!AY64&gt;'Indicator Data'!AY64,1,'Indicator Data'!AY64/'Indicator Data'!CA64)))</f>
        <v>9.0380627165632805E-7</v>
      </c>
      <c r="AA61" s="200">
        <f t="shared" si="13"/>
        <v>0</v>
      </c>
      <c r="AB61" s="74">
        <f t="shared" si="16"/>
        <v>0.1</v>
      </c>
      <c r="AC61" s="73">
        <f>IF('Indicator Data'!AS64="No data","x",ROUND(IF('Indicator Data'!AS64&gt;AC$195,10,IF('Indicator Data'!AS64&lt;AC$194,0,10-(AC$195-'Indicator Data'!AS64)/(AC$195-AC$194)*10)),1))</f>
        <v>0.2</v>
      </c>
      <c r="AD61" s="73" t="str">
        <f>IF('Indicator Data'!AT64="No data","x",ROUND(IF('Indicator Data'!AT64&gt;AD$195,10,IF('Indicator Data'!AT64&lt;AD$194,0,10-(AD$195-'Indicator Data'!AT64)/(AD$195-AD$194)*10)),1))</f>
        <v>x</v>
      </c>
      <c r="AE61" s="74">
        <f t="shared" si="14"/>
        <v>0.2</v>
      </c>
      <c r="AF61" s="87">
        <f>('Indicator Data'!BD64+'Indicator Data'!BC64*0.5+'Indicator Data'!BB64*0.25)/1000</f>
        <v>0</v>
      </c>
      <c r="AG61" s="79">
        <f>AF61*1000/'Indicator Data'!CA64</f>
        <v>0</v>
      </c>
      <c r="AH61" s="74">
        <f t="shared" si="15"/>
        <v>0</v>
      </c>
      <c r="AI61" s="73">
        <f>IF('Indicator Data'!BH64="No data","x",ROUND(IF('Indicator Data'!BH64&lt;$AI$194,10,IF('Indicator Data'!BH64&gt;$AI$195,0,($AI$195-'Indicator Data'!BH64)/($AI$195-$AI$194)*10)),1))</f>
        <v>2.2999999999999998</v>
      </c>
      <c r="AJ61" s="73">
        <f>IF('Indicator Data'!BI64="No data","x",ROUND(IF('Indicator Data'!BI64&gt;$AJ$195,10,IF('Indicator Data'!BI64&lt;$AJ$194,0,10-($AJ$195-'Indicator Data'!BI64)/($AJ$195-$AJ$194)*10)),1))</f>
        <v>0</v>
      </c>
      <c r="AK61" s="74">
        <f t="shared" si="17"/>
        <v>1.2</v>
      </c>
      <c r="AL61" s="80">
        <f t="shared" si="18"/>
        <v>0.4</v>
      </c>
      <c r="AM61" s="81">
        <f t="shared" si="19"/>
        <v>2.8</v>
      </c>
    </row>
    <row r="62" spans="1:39" s="4" customFormat="1" x14ac:dyDescent="0.25">
      <c r="A62" s="121" t="str">
        <f>'Indicator Data'!A65</f>
        <v>France</v>
      </c>
      <c r="B62" s="59" t="str">
        <f>'Indicator Data'!B65</f>
        <v>FRA</v>
      </c>
      <c r="C62" s="73">
        <f>ROUND(IF('Indicator Data'!AL65="No data",IF((0.1022*LN('Indicator Data'!BZ65)-0.1711)&gt;C$195,0,IF((0.1022*LN('Indicator Data'!BZ65)-0.1711)&lt;C$194,10,(C$195-(0.1022*LN('Indicator Data'!BZ65)-0.1711))/(C$195-C$194)*10)),IF('Indicator Data'!AL65&gt;C$195,0,IF('Indicator Data'!AL65&lt;C$194,10,(C$195-'Indicator Data'!AL65)/(C$195-C$194)*10))),1)</f>
        <v>0</v>
      </c>
      <c r="D62" s="73" t="str">
        <f>IF('Indicator Data'!AM65="No data","x",ROUND((IF(LOG('Indicator Data'!AM65*1000)&gt;D$195,10,IF(LOG('Indicator Data'!AM65*1000)&lt;D$194,0,10-(D$195-LOG('Indicator Data'!AM65*1000))/(D$195-D$194)*10))),1))</f>
        <v>x</v>
      </c>
      <c r="E62" s="74">
        <f t="shared" si="4"/>
        <v>0</v>
      </c>
      <c r="F62" s="73">
        <f>IF('Indicator Data'!AZ65="No data","x",ROUND(IF('Indicator Data'!AZ65&gt;F$195,10,IF('Indicator Data'!AZ65&lt;F$194,0,10-(F$195-'Indicator Data'!AZ65)/(F$195-F$194)*10)),1))</f>
        <v>1.1000000000000001</v>
      </c>
      <c r="G62" s="73">
        <f>IF('Indicator Data'!BA65="No data","x",ROUND(IF('Indicator Data'!BA65&gt;G$195,10,IF('Indicator Data'!BA65&lt;G$194,0,10-(G$195-'Indicator Data'!BA65)/(G$195-G$194)*10)),1))</f>
        <v>1.9</v>
      </c>
      <c r="H62" s="74">
        <f t="shared" si="5"/>
        <v>1.5</v>
      </c>
      <c r="I62" s="75">
        <f>SUM(IF('Indicator Data'!AN65=0,0,'Indicator Data'!AN65),SUM('Indicator Data'!AO65:AP65))</f>
        <v>-0.51255200000000001</v>
      </c>
      <c r="J62" s="75">
        <f>I62/'Indicator Data'!CA65*1000000</f>
        <v>-7.8697085360294218E-3</v>
      </c>
      <c r="K62" s="73">
        <f t="shared" si="6"/>
        <v>0</v>
      </c>
      <c r="L62" s="73" t="str">
        <f>IF('Indicator Data'!AQ65="No data","x",ROUND(IF('Indicator Data'!AQ65&gt;L$195,10,IF('Indicator Data'!AQ65&lt;L$194,0,10-(L$195-'Indicator Data'!AQ65)/(L$195-L$194)*10)),1))</f>
        <v>x</v>
      </c>
      <c r="M62" s="73">
        <f>IF('Indicator Data'!AR65="No data","x",IF('Indicator Data'!AR65=0,0,ROUND(IF('Indicator Data'!AR65&gt;M$195,10,IF('Indicator Data'!AR65&lt;M$194,0,10-(M$195-'Indicator Data'!AR65)/(M$195-M$194)*10)),1)))</f>
        <v>0.3</v>
      </c>
      <c r="N62" s="74">
        <f t="shared" si="7"/>
        <v>0.2</v>
      </c>
      <c r="O62" s="76">
        <f t="shared" si="8"/>
        <v>0.4</v>
      </c>
      <c r="P62" s="87">
        <f>IF(AND('Indicator Data'!BE65="No data",'Indicator Data'!BF65="No data"),0,SUM('Indicator Data'!BE65:BG65)/1000)</f>
        <v>457.42599999999999</v>
      </c>
      <c r="Q62" s="73">
        <f t="shared" si="9"/>
        <v>8.9</v>
      </c>
      <c r="R62" s="77">
        <f>P62*1000/'Indicator Data'!CA65</f>
        <v>7.0233055315398127E-3</v>
      </c>
      <c r="S62" s="73">
        <f t="shared" si="10"/>
        <v>5.2</v>
      </c>
      <c r="T62" s="78">
        <f t="shared" si="11"/>
        <v>7.1</v>
      </c>
      <c r="U62" s="73">
        <f>IF('Indicator Data'!AV65="No data","x",ROUND(IF('Indicator Data'!AV65&gt;U$195,10,IF('Indicator Data'!AV65&lt;U$194,0,10-(U$195-'Indicator Data'!AV65)/(U$195-U$194)*10)),1))</f>
        <v>0.8</v>
      </c>
      <c r="V62" s="73">
        <f>IF('Indicator Data'!AW65="No data","x",IF('Indicator Data'!AW65=0,0,ROUND(IF('Indicator Data'!AW65&gt;V$195,10,IF('Indicator Data'!AW65&lt;V$194,0,10-(V$195-'Indicator Data'!AW65)/(V$195-V$194)*10)),1)))</f>
        <v>0.6</v>
      </c>
      <c r="W62" s="73">
        <f t="shared" si="12"/>
        <v>0.7</v>
      </c>
      <c r="X62" s="73">
        <f>IF('Indicator Data'!AU65="No data","x",ROUND(IF('Indicator Data'!AU65&gt;X$195,10,IF('Indicator Data'!AU65&lt;X$194,0,10-(X$195-'Indicator Data'!AU65)/(X$195-X$194)*10)),1))</f>
        <v>0.1</v>
      </c>
      <c r="Y62" s="200" t="str">
        <f>IF('Indicator Data'!AX65="No data","x",ROUND(IF('Indicator Data'!AX65&gt;Y$195,10,IF('Indicator Data'!AX65&lt;Y$194,0,10-(Y$195-'Indicator Data'!AX65)/(Y$195-Y$194)*10)),1))</f>
        <v>x</v>
      </c>
      <c r="Z62" s="77">
        <f>IF('Indicator Data'!AY65="No data","x",IF(('Indicator Data'!AY65/'Indicator Data'!CA65)&gt;1,1,IF('Indicator Data'!AY65&gt;'Indicator Data'!AY65,1,'Indicator Data'!AY65/'Indicator Data'!CA65)))</f>
        <v>4.9286246860132125E-6</v>
      </c>
      <c r="AA62" s="200">
        <f t="shared" si="13"/>
        <v>0</v>
      </c>
      <c r="AB62" s="74">
        <f t="shared" si="16"/>
        <v>0.3</v>
      </c>
      <c r="AC62" s="73">
        <f>IF('Indicator Data'!AS65="No data","x",ROUND(IF('Indicator Data'!AS65&gt;AC$195,10,IF('Indicator Data'!AS65&lt;AC$194,0,10-(AC$195-'Indicator Data'!AS65)/(AC$195-AC$194)*10)),1))</f>
        <v>0.3</v>
      </c>
      <c r="AD62" s="73" t="str">
        <f>IF('Indicator Data'!AT65="No data","x",ROUND(IF('Indicator Data'!AT65&gt;AD$195,10,IF('Indicator Data'!AT65&lt;AD$194,0,10-(AD$195-'Indicator Data'!AT65)/(AD$195-AD$194)*10)),1))</f>
        <v>x</v>
      </c>
      <c r="AE62" s="74">
        <f t="shared" si="14"/>
        <v>0.3</v>
      </c>
      <c r="AF62" s="87">
        <f>('Indicator Data'!BD65+'Indicator Data'!BC65*0.5+'Indicator Data'!BB65*0.25)/1000</f>
        <v>5.1737500000000001</v>
      </c>
      <c r="AG62" s="79">
        <f>AF62*1000/'Indicator Data'!CA65</f>
        <v>7.9437607380874943E-5</v>
      </c>
      <c r="AH62" s="74">
        <f t="shared" si="15"/>
        <v>0</v>
      </c>
      <c r="AI62" s="73">
        <f>IF('Indicator Data'!BH65="No data","x",ROUND(IF('Indicator Data'!BH65&lt;$AI$194,10,IF('Indicator Data'!BH65&gt;$AI$195,0,($AI$195-'Indicator Data'!BH65)/($AI$195-$AI$194)*10)),1))</f>
        <v>1.6</v>
      </c>
      <c r="AJ62" s="73">
        <f>IF('Indicator Data'!BI65="No data","x",ROUND(IF('Indicator Data'!BI65&gt;$AJ$195,10,IF('Indicator Data'!BI65&lt;$AJ$194,0,10-($AJ$195-'Indicator Data'!BI65)/($AJ$195-$AJ$194)*10)),1))</f>
        <v>0</v>
      </c>
      <c r="AK62" s="74">
        <f t="shared" si="17"/>
        <v>0.8</v>
      </c>
      <c r="AL62" s="80">
        <f t="shared" si="18"/>
        <v>0.4</v>
      </c>
      <c r="AM62" s="81">
        <f t="shared" si="19"/>
        <v>4.5999999999999996</v>
      </c>
    </row>
    <row r="63" spans="1:39" s="4" customFormat="1" x14ac:dyDescent="0.25">
      <c r="A63" s="121" t="str">
        <f>'Indicator Data'!A66</f>
        <v>Gabon</v>
      </c>
      <c r="B63" s="59" t="str">
        <f>'Indicator Data'!B66</f>
        <v>GAB</v>
      </c>
      <c r="C63" s="73">
        <f>ROUND(IF('Indicator Data'!AL66="No data",IF((0.1022*LN('Indicator Data'!BZ66)-0.1711)&gt;C$195,0,IF((0.1022*LN('Indicator Data'!BZ66)-0.1711)&lt;C$194,10,(C$195-(0.1022*LN('Indicator Data'!BZ66)-0.1711))/(C$195-C$194)*10)),IF('Indicator Data'!AL66&gt;C$195,0,IF('Indicator Data'!AL66&lt;C$194,10,(C$195-'Indicator Data'!AL66)/(C$195-C$194)*10))),1)</f>
        <v>4</v>
      </c>
      <c r="D63" s="73">
        <f>IF('Indicator Data'!AM66="No data","x",ROUND((IF(LOG('Indicator Data'!AM66*1000)&gt;D$195,10,IF(LOG('Indicator Data'!AM66*1000)&lt;D$194,0,10-(D$195-LOG('Indicator Data'!AM66*1000))/(D$195-D$194)*10))),1))</f>
        <v>6.9</v>
      </c>
      <c r="E63" s="74">
        <f t="shared" si="4"/>
        <v>5.6</v>
      </c>
      <c r="F63" s="73">
        <f>IF('Indicator Data'!AZ66="No data","x",ROUND(IF('Indicator Data'!AZ66&gt;F$195,10,IF('Indicator Data'!AZ66&lt;F$194,0,10-(F$195-'Indicator Data'!AZ66)/(F$195-F$194)*10)),1))</f>
        <v>7.1</v>
      </c>
      <c r="G63" s="73">
        <f>IF('Indicator Data'!BA66="No data","x",ROUND(IF('Indicator Data'!BA66&gt;G$195,10,IF('Indicator Data'!BA66&lt;G$194,0,10-(G$195-'Indicator Data'!BA66)/(G$195-G$194)*10)),1))</f>
        <v>3.3</v>
      </c>
      <c r="H63" s="74">
        <f t="shared" si="5"/>
        <v>5.2</v>
      </c>
      <c r="I63" s="75">
        <f>SUM(IF('Indicator Data'!AN66=0,0,'Indicator Data'!AN66),SUM('Indicator Data'!AO66:AP66))</f>
        <v>116.45</v>
      </c>
      <c r="J63" s="75">
        <f>I63/'Indicator Data'!CA66*1000000</f>
        <v>53.59991678089348</v>
      </c>
      <c r="K63" s="73">
        <f t="shared" si="6"/>
        <v>1.1000000000000001</v>
      </c>
      <c r="L63" s="73">
        <f>IF('Indicator Data'!AQ66="No data","x",ROUND(IF('Indicator Data'!AQ66&gt;L$195,10,IF('Indicator Data'!AQ66&lt;L$194,0,10-(L$195-'Indicator Data'!AQ66)/(L$195-L$194)*10)),1))</f>
        <v>0.5</v>
      </c>
      <c r="M63" s="73">
        <f>IF('Indicator Data'!AR66="No data","x",IF('Indicator Data'!AR66=0,0,ROUND(IF('Indicator Data'!AR66&gt;M$195,10,IF('Indicator Data'!AR66&lt;M$194,0,10-(M$195-'Indicator Data'!AR66)/(M$195-M$194)*10)),1)))</f>
        <v>0</v>
      </c>
      <c r="N63" s="74">
        <f t="shared" si="7"/>
        <v>0.5</v>
      </c>
      <c r="O63" s="76">
        <f t="shared" si="8"/>
        <v>4.2</v>
      </c>
      <c r="P63" s="87">
        <f>IF(AND('Indicator Data'!BE66="No data",'Indicator Data'!BF66="No data"),0,SUM('Indicator Data'!BE66:BG66)/1000)</f>
        <v>0.77400000000000002</v>
      </c>
      <c r="Q63" s="73">
        <f t="shared" si="9"/>
        <v>0</v>
      </c>
      <c r="R63" s="77">
        <f>P63*1000/'Indicator Data'!CA66</f>
        <v>3.5625878564544055E-4</v>
      </c>
      <c r="S63" s="73">
        <f t="shared" si="10"/>
        <v>2.5</v>
      </c>
      <c r="T63" s="78">
        <f t="shared" si="11"/>
        <v>1.3</v>
      </c>
      <c r="U63" s="73">
        <f>IF('Indicator Data'!AV66="No data","x",ROUND(IF('Indicator Data'!AV66&gt;U$195,10,IF('Indicator Data'!AV66&lt;U$194,0,10-(U$195-'Indicator Data'!AV66)/(U$195-U$194)*10)),1))</f>
        <v>7.2</v>
      </c>
      <c r="V63" s="73">
        <f>IF('Indicator Data'!AW66="No data","x",IF('Indicator Data'!AW66=0,0,ROUND(IF('Indicator Data'!AW66&gt;V$195,10,IF('Indicator Data'!AW66&lt;V$194,0,10-(V$195-'Indicator Data'!AW66)/(V$195-V$194)*10)),1)))</f>
        <v>8.4</v>
      </c>
      <c r="W63" s="73">
        <f t="shared" si="12"/>
        <v>7.8000000000000007</v>
      </c>
      <c r="X63" s="73">
        <f>IF('Indicator Data'!AU66="No data","x",ROUND(IF('Indicator Data'!AU66&gt;X$195,10,IF('Indicator Data'!AU66&lt;X$194,0,10-(X$195-'Indicator Data'!AU66)/(X$195-X$194)*10)),1))</f>
        <v>9.6</v>
      </c>
      <c r="Y63" s="200">
        <f>IF('Indicator Data'!AX66="No data","x",ROUND(IF('Indicator Data'!AX66&gt;Y$195,10,IF('Indicator Data'!AX66&lt;Y$194,0,10-(Y$195-'Indicator Data'!AX66)/(Y$195-Y$194)*10)),1))</f>
        <v>4.2</v>
      </c>
      <c r="Z63" s="77">
        <f>IF('Indicator Data'!AY66="No data","x",IF(('Indicator Data'!AY66/'Indicator Data'!CA66)&gt;1,1,IF('Indicator Data'!AY66&gt;'Indicator Data'!AY66,1,'Indicator Data'!AY66/'Indicator Data'!CA66)))</f>
        <v>0.31949094577962217</v>
      </c>
      <c r="AA63" s="200">
        <f t="shared" si="13"/>
        <v>3.5</v>
      </c>
      <c r="AB63" s="74">
        <f t="shared" si="16"/>
        <v>6.3</v>
      </c>
      <c r="AC63" s="73">
        <f>IF('Indicator Data'!AS66="No data","x",ROUND(IF('Indicator Data'!AS66&gt;AC$195,10,IF('Indicator Data'!AS66&lt;AC$194,0,10-(AC$195-'Indicator Data'!AS66)/(AC$195-AC$194)*10)),1))</f>
        <v>3.7</v>
      </c>
      <c r="AD63" s="73">
        <f>IF('Indicator Data'!AT66="No data","x",ROUND(IF('Indicator Data'!AT66&gt;AD$195,10,IF('Indicator Data'!AT66&lt;AD$194,0,10-(AD$195-'Indicator Data'!AT66)/(AD$195-AD$194)*10)),1))</f>
        <v>1.4</v>
      </c>
      <c r="AE63" s="74">
        <f t="shared" si="14"/>
        <v>2.6</v>
      </c>
      <c r="AF63" s="87">
        <f>('Indicator Data'!BD66+'Indicator Data'!BC66*0.5+'Indicator Data'!BB66*0.25)/1000</f>
        <v>0</v>
      </c>
      <c r="AG63" s="79">
        <f>AF63*1000/'Indicator Data'!CA66</f>
        <v>0</v>
      </c>
      <c r="AH63" s="74">
        <f t="shared" si="15"/>
        <v>0</v>
      </c>
      <c r="AI63" s="73">
        <f>IF('Indicator Data'!BH66="No data","x",ROUND(IF('Indicator Data'!BH66&lt;$AI$194,10,IF('Indicator Data'!BH66&gt;$AI$195,0,($AI$195-'Indicator Data'!BH66)/($AI$195-$AI$194)*10)),1))</f>
        <v>3.7</v>
      </c>
      <c r="AJ63" s="73">
        <f>IF('Indicator Data'!BI66="No data","x",ROUND(IF('Indicator Data'!BI66&gt;$AJ$195,10,IF('Indicator Data'!BI66&lt;$AJ$194,0,10-($AJ$195-'Indicator Data'!BI66)/($AJ$195-$AJ$194)*10)),1))</f>
        <v>1.8</v>
      </c>
      <c r="AK63" s="74">
        <f t="shared" si="17"/>
        <v>2.8</v>
      </c>
      <c r="AL63" s="80">
        <f t="shared" si="18"/>
        <v>3.3</v>
      </c>
      <c r="AM63" s="81">
        <f t="shared" si="19"/>
        <v>2.4</v>
      </c>
    </row>
    <row r="64" spans="1:39" s="4" customFormat="1" x14ac:dyDescent="0.25">
      <c r="A64" s="121" t="str">
        <f>'Indicator Data'!A67</f>
        <v>Gambia</v>
      </c>
      <c r="B64" s="59" t="str">
        <f>'Indicator Data'!B67</f>
        <v>GMB</v>
      </c>
      <c r="C64" s="73">
        <f>ROUND(IF('Indicator Data'!AL67="No data",IF((0.1022*LN('Indicator Data'!BZ67)-0.1711)&gt;C$195,0,IF((0.1022*LN('Indicator Data'!BZ67)-0.1711)&lt;C$194,10,(C$195-(0.1022*LN('Indicator Data'!BZ67)-0.1711))/(C$195-C$194)*10)),IF('Indicator Data'!AL67&gt;C$195,0,IF('Indicator Data'!AL67&lt;C$194,10,(C$195-'Indicator Data'!AL67)/(C$195-C$194)*10))),1)</f>
        <v>8.8000000000000007</v>
      </c>
      <c r="D64" s="73">
        <f>IF('Indicator Data'!AM67="No data","x",ROUND((IF(LOG('Indicator Data'!AM67*1000)&gt;D$195,10,IF(LOG('Indicator Data'!AM67*1000)&lt;D$194,0,10-(D$195-LOG('Indicator Data'!AM67*1000))/(D$195-D$194)*10))),1))</f>
        <v>9.1</v>
      </c>
      <c r="E64" s="74">
        <f t="shared" si="4"/>
        <v>9</v>
      </c>
      <c r="F64" s="73">
        <f>IF('Indicator Data'!AZ67="No data","x",ROUND(IF('Indicator Data'!AZ67&gt;F$195,10,IF('Indicator Data'!AZ67&lt;F$194,0,10-(F$195-'Indicator Data'!AZ67)/(F$195-F$194)*10)),1))</f>
        <v>8.3000000000000007</v>
      </c>
      <c r="G64" s="73">
        <f>IF('Indicator Data'!BA67="No data","x",ROUND(IF('Indicator Data'!BA67&gt;G$195,10,IF('Indicator Data'!BA67&lt;G$194,0,10-(G$195-'Indicator Data'!BA67)/(G$195-G$194)*10)),1))</f>
        <v>2.7</v>
      </c>
      <c r="H64" s="74">
        <f t="shared" si="5"/>
        <v>5.5</v>
      </c>
      <c r="I64" s="75">
        <f>SUM(IF('Indicator Data'!AN67=0,0,'Indicator Data'!AN67),SUM('Indicator Data'!AO67:AP67))</f>
        <v>69.700304999999986</v>
      </c>
      <c r="J64" s="75">
        <f>I64/'Indicator Data'!CA67*1000000</f>
        <v>29.688811924542183</v>
      </c>
      <c r="K64" s="73">
        <f t="shared" si="6"/>
        <v>0.6</v>
      </c>
      <c r="L64" s="73">
        <f>IF('Indicator Data'!AQ67="No data","x",ROUND(IF('Indicator Data'!AQ67&gt;L$195,10,IF('Indicator Data'!AQ67&lt;L$194,0,10-(L$195-'Indicator Data'!AQ67)/(L$195-L$194)*10)),1))</f>
        <v>10</v>
      </c>
      <c r="M64" s="73">
        <f>IF('Indicator Data'!AR67="No data","x",IF('Indicator Data'!AR67=0,0,ROUND(IF('Indicator Data'!AR67&gt;M$195,10,IF('Indicator Data'!AR67&lt;M$194,0,10-(M$195-'Indicator Data'!AR67)/(M$195-M$194)*10)),1)))</f>
        <v>5</v>
      </c>
      <c r="N64" s="74">
        <f t="shared" si="7"/>
        <v>5.2</v>
      </c>
      <c r="O64" s="76">
        <f t="shared" si="8"/>
        <v>7.2</v>
      </c>
      <c r="P64" s="87">
        <f>IF(AND('Indicator Data'!BE67="No data",'Indicator Data'!BF67="No data"),0,SUM('Indicator Data'!BE67:BG67)/1000)</f>
        <v>4.3819999999999997</v>
      </c>
      <c r="Q64" s="73">
        <f t="shared" si="9"/>
        <v>2.1</v>
      </c>
      <c r="R64" s="77">
        <f>P64*1000/'Indicator Data'!CA67</f>
        <v>1.8665108259331702E-3</v>
      </c>
      <c r="S64" s="73">
        <f t="shared" si="10"/>
        <v>3.7</v>
      </c>
      <c r="T64" s="78">
        <f t="shared" si="11"/>
        <v>2.9</v>
      </c>
      <c r="U64" s="73">
        <f>IF('Indicator Data'!AV67="No data","x",ROUND(IF('Indicator Data'!AV67&gt;U$195,10,IF('Indicator Data'!AV67&lt;U$194,0,10-(U$195-'Indicator Data'!AV67)/(U$195-U$194)*10)),1))</f>
        <v>3.4</v>
      </c>
      <c r="V64" s="73">
        <f>IF('Indicator Data'!AW67="No data","x",IF('Indicator Data'!AW67=0,0,ROUND(IF('Indicator Data'!AW67&gt;V$195,10,IF('Indicator Data'!AW67&lt;V$194,0,10-(V$195-'Indicator Data'!AW67)/(V$195-V$194)*10)),1)))</f>
        <v>3.9</v>
      </c>
      <c r="W64" s="73">
        <f t="shared" si="12"/>
        <v>3.65</v>
      </c>
      <c r="X64" s="73">
        <f>IF('Indicator Data'!AU67="No data","x",ROUND(IF('Indicator Data'!AU67&gt;X$195,10,IF('Indicator Data'!AU67&lt;X$194,0,10-(X$195-'Indicator Data'!AU67)/(X$195-X$194)*10)),1))</f>
        <v>3.2</v>
      </c>
      <c r="Y64" s="200">
        <f>IF('Indicator Data'!AX67="No data","x",ROUND(IF('Indicator Data'!AX67&gt;Y$195,10,IF('Indicator Data'!AX67&lt;Y$194,0,10-(Y$195-'Indicator Data'!AX67)/(Y$195-Y$194)*10)),1))</f>
        <v>1.4</v>
      </c>
      <c r="Z64" s="77">
        <f>IF('Indicator Data'!AY67="No data","x",IF(('Indicator Data'!AY67/'Indicator Data'!CA67)&gt;1,1,IF('Indicator Data'!AY67&gt;'Indicator Data'!AY67,1,'Indicator Data'!AY67/'Indicator Data'!CA67)))</f>
        <v>6.8476923758442318E-2</v>
      </c>
      <c r="AA64" s="200">
        <f t="shared" si="13"/>
        <v>0.8</v>
      </c>
      <c r="AB64" s="74">
        <f t="shared" si="16"/>
        <v>2.2999999999999998</v>
      </c>
      <c r="AC64" s="73">
        <f>IF('Indicator Data'!AS67="No data","x",ROUND(IF('Indicator Data'!AS67&gt;AC$195,10,IF('Indicator Data'!AS67&lt;AC$194,0,10-(AC$195-'Indicator Data'!AS67)/(AC$195-AC$194)*10)),1))</f>
        <v>4.9000000000000004</v>
      </c>
      <c r="AD64" s="73">
        <f>IF('Indicator Data'!AT67="No data","x",ROUND(IF('Indicator Data'!AT67&gt;AD$195,10,IF('Indicator Data'!AT67&lt;AD$194,0,10-(AD$195-'Indicator Data'!AT67)/(AD$195-AD$194)*10)),1))</f>
        <v>3.6</v>
      </c>
      <c r="AE64" s="74">
        <f t="shared" si="14"/>
        <v>4.3</v>
      </c>
      <c r="AF64" s="87">
        <f>('Indicator Data'!BD67+'Indicator Data'!BC67*0.5+'Indicator Data'!BB67*0.25)/1000</f>
        <v>0</v>
      </c>
      <c r="AG64" s="79">
        <f>AF64*1000/'Indicator Data'!CA67</f>
        <v>0</v>
      </c>
      <c r="AH64" s="74">
        <f t="shared" si="15"/>
        <v>0</v>
      </c>
      <c r="AI64" s="73">
        <f>IF('Indicator Data'!BH67="No data","x",ROUND(IF('Indicator Data'!BH67&lt;$AI$194,10,IF('Indicator Data'!BH67&gt;$AI$195,0,($AI$195-'Indicator Data'!BH67)/($AI$195-$AI$194)*10)),1))</f>
        <v>4.0999999999999996</v>
      </c>
      <c r="AJ64" s="73">
        <f>IF('Indicator Data'!BI67="No data","x",ROUND(IF('Indicator Data'!BI67&gt;$AJ$195,10,IF('Indicator Data'!BI67&lt;$AJ$194,0,10-($AJ$195-'Indicator Data'!BI67)/($AJ$195-$AJ$194)*10)),1))</f>
        <v>1.7</v>
      </c>
      <c r="AK64" s="74">
        <f t="shared" si="17"/>
        <v>2.9</v>
      </c>
      <c r="AL64" s="80">
        <f t="shared" si="18"/>
        <v>2.5</v>
      </c>
      <c r="AM64" s="81">
        <f t="shared" si="19"/>
        <v>2.7</v>
      </c>
    </row>
    <row r="65" spans="1:39" s="4" customFormat="1" x14ac:dyDescent="0.25">
      <c r="A65" s="121" t="str">
        <f>'Indicator Data'!A68</f>
        <v>Georgia</v>
      </c>
      <c r="B65" s="59" t="str">
        <f>'Indicator Data'!B68</f>
        <v>GEO</v>
      </c>
      <c r="C65" s="73">
        <f>ROUND(IF('Indicator Data'!AL68="No data",IF((0.1022*LN('Indicator Data'!BZ68)-0.1711)&gt;C$195,0,IF((0.1022*LN('Indicator Data'!BZ68)-0.1711)&lt;C$194,10,(C$195-(0.1022*LN('Indicator Data'!BZ68)-0.1711))/(C$195-C$194)*10)),IF('Indicator Data'!AL68&gt;C$195,0,IF('Indicator Data'!AL68&lt;C$194,10,(C$195-'Indicator Data'!AL68)/(C$195-C$194)*10))),1)</f>
        <v>2.4</v>
      </c>
      <c r="D65" s="73" t="str">
        <f>IF('Indicator Data'!AM68="No data","x",ROUND((IF(LOG('Indicator Data'!AM68*1000)&gt;D$195,10,IF(LOG('Indicator Data'!AM68*1000)&lt;D$194,0,10-(D$195-LOG('Indicator Data'!AM68*1000))/(D$195-D$194)*10))),1))</f>
        <v>x</v>
      </c>
      <c r="E65" s="74">
        <f t="shared" si="4"/>
        <v>2.4</v>
      </c>
      <c r="F65" s="73">
        <f>IF('Indicator Data'!AZ68="No data","x",ROUND(IF('Indicator Data'!AZ68&gt;F$195,10,IF('Indicator Data'!AZ68&lt;F$194,0,10-(F$195-'Indicator Data'!AZ68)/(F$195-F$194)*10)),1))</f>
        <v>4.7</v>
      </c>
      <c r="G65" s="73">
        <f>IF('Indicator Data'!BA68="No data","x",ROUND(IF('Indicator Data'!BA68&gt;G$195,10,IF('Indicator Data'!BA68&lt;G$194,0,10-(G$195-'Indicator Data'!BA68)/(G$195-G$194)*10)),1))</f>
        <v>3.2</v>
      </c>
      <c r="H65" s="74">
        <f t="shared" si="5"/>
        <v>4</v>
      </c>
      <c r="I65" s="75">
        <f>SUM(IF('Indicator Data'!AN68=0,0,'Indicator Data'!AN68),SUM('Indicator Data'!AO68:AP68))</f>
        <v>368.83468299999998</v>
      </c>
      <c r="J65" s="75">
        <f>I65/'Indicator Data'!CA68*1000000</f>
        <v>92.283374141367432</v>
      </c>
      <c r="K65" s="73">
        <f t="shared" si="6"/>
        <v>1.8</v>
      </c>
      <c r="L65" s="73">
        <f>IF('Indicator Data'!AQ68="No data","x",ROUND(IF('Indicator Data'!AQ68&gt;L$195,10,IF('Indicator Data'!AQ68&lt;L$194,0,10-(L$195-'Indicator Data'!AQ68)/(L$195-L$194)*10)),1))</f>
        <v>2.1</v>
      </c>
      <c r="M65" s="73">
        <f>IF('Indicator Data'!AR68="No data","x",IF('Indicator Data'!AR68=0,0,ROUND(IF('Indicator Data'!AR68&gt;M$195,10,IF('Indicator Data'!AR68&lt;M$194,0,10-(M$195-'Indicator Data'!AR68)/(M$195-M$194)*10)),1)))</f>
        <v>4.2</v>
      </c>
      <c r="N65" s="74">
        <f t="shared" si="7"/>
        <v>2.7</v>
      </c>
      <c r="O65" s="76">
        <f t="shared" si="8"/>
        <v>2.9</v>
      </c>
      <c r="P65" s="87">
        <f>IF(AND('Indicator Data'!BE68="No data",'Indicator Data'!BF68="No data"),0,SUM('Indicator Data'!BE68:BG68)/1000)</f>
        <v>295.67700000000002</v>
      </c>
      <c r="Q65" s="73">
        <f t="shared" si="9"/>
        <v>8.1999999999999993</v>
      </c>
      <c r="R65" s="77">
        <f>P65*1000/'Indicator Data'!CA68</f>
        <v>7.3979136110681604E-2</v>
      </c>
      <c r="S65" s="73">
        <f t="shared" si="10"/>
        <v>9.1999999999999993</v>
      </c>
      <c r="T65" s="78">
        <f t="shared" si="11"/>
        <v>8.6999999999999993</v>
      </c>
      <c r="U65" s="73">
        <f>IF('Indicator Data'!AV68="No data","x",ROUND(IF('Indicator Data'!AV68&gt;U$195,10,IF('Indicator Data'!AV68&lt;U$194,0,10-(U$195-'Indicator Data'!AV68)/(U$195-U$194)*10)),1))</f>
        <v>1</v>
      </c>
      <c r="V65" s="73">
        <f>IF('Indicator Data'!AW68="No data","x",IF('Indicator Data'!AW68=0,0,ROUND(IF('Indicator Data'!AW68&gt;V$195,10,IF('Indicator Data'!AW68&lt;V$194,0,10-(V$195-'Indicator Data'!AW68)/(V$195-V$194)*10)),1)))</f>
        <v>1.3</v>
      </c>
      <c r="W65" s="73">
        <f t="shared" si="12"/>
        <v>1.1499999999999999</v>
      </c>
      <c r="X65" s="73">
        <f>IF('Indicator Data'!AU68="No data","x",ROUND(IF('Indicator Data'!AU68&gt;X$195,10,IF('Indicator Data'!AU68&lt;X$194,0,10-(X$195-'Indicator Data'!AU68)/(X$195-X$194)*10)),1))</f>
        <v>1.6</v>
      </c>
      <c r="Y65" s="200">
        <f>IF('Indicator Data'!AX68="No data","x",ROUND(IF('Indicator Data'!AX68&gt;Y$195,10,IF('Indicator Data'!AX68&lt;Y$194,0,10-(Y$195-'Indicator Data'!AX68)/(Y$195-Y$194)*10)),1))</f>
        <v>0</v>
      </c>
      <c r="Z65" s="77">
        <f>IF('Indicator Data'!AY68="No data","x",IF(('Indicator Data'!AY68/'Indicator Data'!CA68)&gt;1,1,IF('Indicator Data'!AY68&gt;'Indicator Data'!AY68,1,'Indicator Data'!AY68/'Indicator Data'!CA68)))</f>
        <v>0.10316100883665327</v>
      </c>
      <c r="AA65" s="200">
        <f t="shared" si="13"/>
        <v>1.1000000000000001</v>
      </c>
      <c r="AB65" s="74">
        <f t="shared" si="16"/>
        <v>1</v>
      </c>
      <c r="AC65" s="73">
        <f>IF('Indicator Data'!AS68="No data","x",ROUND(IF('Indicator Data'!AS68&gt;AC$195,10,IF('Indicator Data'!AS68&lt;AC$194,0,10-(AC$195-'Indicator Data'!AS68)/(AC$195-AC$194)*10)),1))</f>
        <v>0.8</v>
      </c>
      <c r="AD65" s="73">
        <f>IF('Indicator Data'!AT68="No data","x",ROUND(IF('Indicator Data'!AT68&gt;AD$195,10,IF('Indicator Data'!AT68&lt;AD$194,0,10-(AD$195-'Indicator Data'!AT68)/(AD$195-AD$194)*10)),1))</f>
        <v>0.2</v>
      </c>
      <c r="AE65" s="74">
        <f t="shared" si="14"/>
        <v>0.5</v>
      </c>
      <c r="AF65" s="87">
        <f>('Indicator Data'!BD68+'Indicator Data'!BC68*0.5+'Indicator Data'!BB68*0.25)/1000</f>
        <v>0.57150000000000001</v>
      </c>
      <c r="AG65" s="79">
        <f>AF65*1000/'Indicator Data'!CA68</f>
        <v>1.4299075101294499E-4</v>
      </c>
      <c r="AH65" s="74">
        <f t="shared" si="15"/>
        <v>0</v>
      </c>
      <c r="AI65" s="73">
        <f>IF('Indicator Data'!BH68="No data","x",ROUND(IF('Indicator Data'!BH68&lt;$AI$194,10,IF('Indicator Data'!BH68&gt;$AI$195,0,($AI$195-'Indicator Data'!BH68)/($AI$195-$AI$194)*10)),1))</f>
        <v>4.5</v>
      </c>
      <c r="AJ65" s="73">
        <f>IF('Indicator Data'!BI68="No data","x",ROUND(IF('Indicator Data'!BI68&gt;$AJ$195,10,IF('Indicator Data'!BI68&lt;$AJ$194,0,10-($AJ$195-'Indicator Data'!BI68)/($AJ$195-$AJ$194)*10)),1))</f>
        <v>1</v>
      </c>
      <c r="AK65" s="74">
        <f t="shared" si="17"/>
        <v>2.8</v>
      </c>
      <c r="AL65" s="80">
        <f t="shared" si="18"/>
        <v>1.1000000000000001</v>
      </c>
      <c r="AM65" s="81">
        <f t="shared" si="19"/>
        <v>6.2</v>
      </c>
    </row>
    <row r="66" spans="1:39" s="4" customFormat="1" x14ac:dyDescent="0.25">
      <c r="A66" s="121" t="str">
        <f>'Indicator Data'!A69</f>
        <v>Germany</v>
      </c>
      <c r="B66" s="59" t="str">
        <f>'Indicator Data'!B69</f>
        <v>DEU</v>
      </c>
      <c r="C66" s="73">
        <f>ROUND(IF('Indicator Data'!AL69="No data",IF((0.1022*LN('Indicator Data'!BZ69)-0.1711)&gt;C$195,0,IF((0.1022*LN('Indicator Data'!BZ69)-0.1711)&lt;C$194,10,(C$195-(0.1022*LN('Indicator Data'!BZ69)-0.1711))/(C$195-C$194)*10)),IF('Indicator Data'!AL69&gt;C$195,0,IF('Indicator Data'!AL69&lt;C$194,10,(C$195-'Indicator Data'!AL69)/(C$195-C$194)*10))),1)</f>
        <v>0</v>
      </c>
      <c r="D66" s="73" t="str">
        <f>IF('Indicator Data'!AM69="No data","x",ROUND((IF(LOG('Indicator Data'!AM69*1000)&gt;D$195,10,IF(LOG('Indicator Data'!AM69*1000)&lt;D$194,0,10-(D$195-LOG('Indicator Data'!AM69*1000))/(D$195-D$194)*10))),1))</f>
        <v>x</v>
      </c>
      <c r="E66" s="74">
        <f t="shared" si="4"/>
        <v>0</v>
      </c>
      <c r="F66" s="73">
        <f>IF('Indicator Data'!AZ69="No data","x",ROUND(IF('Indicator Data'!AZ69&gt;F$195,10,IF('Indicator Data'!AZ69&lt;F$194,0,10-(F$195-'Indicator Data'!AZ69)/(F$195-F$194)*10)),1))</f>
        <v>1</v>
      </c>
      <c r="G66" s="73">
        <f>IF('Indicator Data'!BA69="No data","x",ROUND(IF('Indicator Data'!BA69&gt;G$195,10,IF('Indicator Data'!BA69&lt;G$194,0,10-(G$195-'Indicator Data'!BA69)/(G$195-G$194)*10)),1))</f>
        <v>1.7</v>
      </c>
      <c r="H66" s="74">
        <f t="shared" si="5"/>
        <v>1.4</v>
      </c>
      <c r="I66" s="75">
        <f>SUM(IF('Indicator Data'!AN69=0,0,'Indicator Data'!AN69),SUM('Indicator Data'!AO69:AP69))</f>
        <v>1.6391849999999999</v>
      </c>
      <c r="J66" s="75">
        <f>I66/'Indicator Data'!CA69*1000000</f>
        <v>1.9626951365114133E-2</v>
      </c>
      <c r="K66" s="73">
        <f t="shared" si="6"/>
        <v>0</v>
      </c>
      <c r="L66" s="73" t="str">
        <f>IF('Indicator Data'!AQ69="No data","x",ROUND(IF('Indicator Data'!AQ69&gt;L$195,10,IF('Indicator Data'!AQ69&lt;L$194,0,10-(L$195-'Indicator Data'!AQ69)/(L$195-L$194)*10)),1))</f>
        <v>x</v>
      </c>
      <c r="M66" s="73">
        <f>IF('Indicator Data'!AR69="No data","x",IF('Indicator Data'!AR69=0,0,ROUND(IF('Indicator Data'!AR69&gt;M$195,10,IF('Indicator Data'!AR69&lt;M$194,0,10-(M$195-'Indicator Data'!AR69)/(M$195-M$194)*10)),1)))</f>
        <v>0.2</v>
      </c>
      <c r="N66" s="74">
        <f t="shared" si="7"/>
        <v>0.1</v>
      </c>
      <c r="O66" s="76">
        <f t="shared" si="8"/>
        <v>0.4</v>
      </c>
      <c r="P66" s="87">
        <f>IF(AND('Indicator Data'!BE69="No data",'Indicator Data'!BF69="No data"),0,SUM('Indicator Data'!BE69:BG69)/1000)</f>
        <v>1433.1210000000001</v>
      </c>
      <c r="Q66" s="73">
        <f t="shared" si="9"/>
        <v>10</v>
      </c>
      <c r="R66" s="77">
        <f>P66*1000/'Indicator Data'!CA69</f>
        <v>1.715962271941467E-2</v>
      </c>
      <c r="S66" s="73">
        <f t="shared" si="10"/>
        <v>6.4</v>
      </c>
      <c r="T66" s="78">
        <f t="shared" si="11"/>
        <v>8.1999999999999993</v>
      </c>
      <c r="U66" s="73" t="str">
        <f>IF('Indicator Data'!AV69="No data","x",ROUND(IF('Indicator Data'!AV69&gt;U$195,10,IF('Indicator Data'!AV69&lt;U$194,0,10-(U$195-'Indicator Data'!AV69)/(U$195-U$194)*10)),1))</f>
        <v>x</v>
      </c>
      <c r="V66" s="73" t="str">
        <f>IF('Indicator Data'!AW69="No data","x",IF('Indicator Data'!AW69=0,0,ROUND(IF('Indicator Data'!AW69&gt;V$195,10,IF('Indicator Data'!AW69&lt;V$194,0,10-(V$195-'Indicator Data'!AW69)/(V$195-V$194)*10)),1)))</f>
        <v>x</v>
      </c>
      <c r="W66" s="73" t="str">
        <f t="shared" si="12"/>
        <v>x</v>
      </c>
      <c r="X66" s="73">
        <f>IF('Indicator Data'!AU69="No data","x",ROUND(IF('Indicator Data'!AU69&gt;X$195,10,IF('Indicator Data'!AU69&lt;X$194,0,10-(X$195-'Indicator Data'!AU69)/(X$195-X$194)*10)),1))</f>
        <v>0.1</v>
      </c>
      <c r="Y66" s="200" t="str">
        <f>IF('Indicator Data'!AX69="No data","x",ROUND(IF('Indicator Data'!AX69&gt;Y$195,10,IF('Indicator Data'!AX69&lt;Y$194,0,10-(Y$195-'Indicator Data'!AX69)/(Y$195-Y$194)*10)),1))</f>
        <v>x</v>
      </c>
      <c r="Z66" s="77">
        <f>IF('Indicator Data'!AY69="No data","x",IF(('Indicator Data'!AY69/'Indicator Data'!CA69)&gt;1,1,IF('Indicator Data'!AY69&gt;'Indicator Data'!AY69,1,'Indicator Data'!AY69/'Indicator Data'!CA69)))</f>
        <v>9.0041498833663253E-6</v>
      </c>
      <c r="AA66" s="200">
        <f t="shared" si="13"/>
        <v>0</v>
      </c>
      <c r="AB66" s="74">
        <f t="shared" si="16"/>
        <v>0.1</v>
      </c>
      <c r="AC66" s="73">
        <f>IF('Indicator Data'!AS69="No data","x",ROUND(IF('Indicator Data'!AS69&gt;AC$195,10,IF('Indicator Data'!AS69&lt;AC$194,0,10-(AC$195-'Indicator Data'!AS69)/(AC$195-AC$194)*10)),1))</f>
        <v>0.3</v>
      </c>
      <c r="AD66" s="73" t="str">
        <f>IF('Indicator Data'!AT69="No data","x",ROUND(IF('Indicator Data'!AT69&gt;AD$195,10,IF('Indicator Data'!AT69&lt;AD$194,0,10-(AD$195-'Indicator Data'!AT69)/(AD$195-AD$194)*10)),1))</f>
        <v>x</v>
      </c>
      <c r="AE66" s="74">
        <f t="shared" si="14"/>
        <v>0.3</v>
      </c>
      <c r="AF66" s="87">
        <f>('Indicator Data'!BD69+'Indicator Data'!BC69*0.5+'Indicator Data'!BB69*0.25)/1000</f>
        <v>0.156</v>
      </c>
      <c r="AG66" s="79">
        <f>AF66*1000/'Indicator Data'!CA69</f>
        <v>1.8678821566557801E-6</v>
      </c>
      <c r="AH66" s="74">
        <f t="shared" si="15"/>
        <v>0</v>
      </c>
      <c r="AI66" s="73">
        <f>IF('Indicator Data'!BH69="No data","x",ROUND(IF('Indicator Data'!BH69&lt;$AI$194,10,IF('Indicator Data'!BH69&gt;$AI$195,0,($AI$195-'Indicator Data'!BH69)/($AI$195-$AI$194)*10)),1))</f>
        <v>1.5</v>
      </c>
      <c r="AJ66" s="73">
        <f>IF('Indicator Data'!BI69="No data","x",ROUND(IF('Indicator Data'!BI69&gt;$AJ$195,10,IF('Indicator Data'!BI69&lt;$AJ$194,0,10-($AJ$195-'Indicator Data'!BI69)/($AJ$195-$AJ$194)*10)),1))</f>
        <v>0</v>
      </c>
      <c r="AK66" s="74">
        <f t="shared" si="17"/>
        <v>0.8</v>
      </c>
      <c r="AL66" s="80">
        <f t="shared" si="18"/>
        <v>0.3</v>
      </c>
      <c r="AM66" s="81">
        <f t="shared" si="19"/>
        <v>5.5</v>
      </c>
    </row>
    <row r="67" spans="1:39" s="4" customFormat="1" x14ac:dyDescent="0.25">
      <c r="A67" s="121" t="str">
        <f>'Indicator Data'!A70</f>
        <v>Ghana</v>
      </c>
      <c r="B67" s="59" t="str">
        <f>'Indicator Data'!B70</f>
        <v>GHA</v>
      </c>
      <c r="C67" s="73">
        <f>ROUND(IF('Indicator Data'!AL70="No data",IF((0.1022*LN('Indicator Data'!BZ70)-0.1711)&gt;C$195,0,IF((0.1022*LN('Indicator Data'!BZ70)-0.1711)&lt;C$194,10,(C$195-(0.1022*LN('Indicator Data'!BZ70)-0.1711))/(C$195-C$194)*10)),IF('Indicator Data'!AL70&gt;C$195,0,IF('Indicator Data'!AL70&lt;C$194,10,(C$195-'Indicator Data'!AL70)/(C$195-C$194)*10))),1)</f>
        <v>6.2</v>
      </c>
      <c r="D67" s="73">
        <f>IF('Indicator Data'!AM70="No data","x",ROUND((IF(LOG('Indicator Data'!AM70*1000)&gt;D$195,10,IF(LOG('Indicator Data'!AM70*1000)&lt;D$194,0,10-(D$195-LOG('Indicator Data'!AM70*1000))/(D$195-D$194)*10))),1))</f>
        <v>8</v>
      </c>
      <c r="E67" s="74">
        <f t="shared" si="4"/>
        <v>7.2</v>
      </c>
      <c r="F67" s="73">
        <f>IF('Indicator Data'!AZ70="No data","x",ROUND(IF('Indicator Data'!AZ70&gt;F$195,10,IF('Indicator Data'!AZ70&lt;F$194,0,10-(F$195-'Indicator Data'!AZ70)/(F$195-F$194)*10)),1))</f>
        <v>7.2</v>
      </c>
      <c r="G67" s="73">
        <f>IF('Indicator Data'!BA70="No data","x",ROUND(IF('Indicator Data'!BA70&gt;G$195,10,IF('Indicator Data'!BA70&lt;G$194,0,10-(G$195-'Indicator Data'!BA70)/(G$195-G$194)*10)),1))</f>
        <v>4.5999999999999996</v>
      </c>
      <c r="H67" s="74">
        <f t="shared" si="5"/>
        <v>5.9</v>
      </c>
      <c r="I67" s="75">
        <f>SUM(IF('Indicator Data'!AN70=0,0,'Indicator Data'!AN70),SUM('Indicator Data'!AO70:AP70))</f>
        <v>1218.046139</v>
      </c>
      <c r="J67" s="75">
        <f>I67/'Indicator Data'!CA70*1000000</f>
        <v>40.043784115239141</v>
      </c>
      <c r="K67" s="73">
        <f t="shared" si="6"/>
        <v>0.8</v>
      </c>
      <c r="L67" s="73">
        <f>IF('Indicator Data'!AQ70="No data","x",ROUND(IF('Indicator Data'!AQ70&gt;L$195,10,IF('Indicator Data'!AQ70&lt;L$194,0,10-(L$195-'Indicator Data'!AQ70)/(L$195-L$194)*10)),1))</f>
        <v>1.5</v>
      </c>
      <c r="M67" s="73">
        <f>IF('Indicator Data'!AR70="No data","x",IF('Indicator Data'!AR70=0,0,ROUND(IF('Indicator Data'!AR70&gt;M$195,10,IF('Indicator Data'!AR70&lt;M$194,0,10-(M$195-'Indicator Data'!AR70)/(M$195-M$194)*10)),1)))</f>
        <v>1.9</v>
      </c>
      <c r="N67" s="74">
        <f t="shared" si="7"/>
        <v>1.4</v>
      </c>
      <c r="O67" s="76">
        <f t="shared" si="8"/>
        <v>5.4</v>
      </c>
      <c r="P67" s="87">
        <f>IF(AND('Indicator Data'!BE70="No data",'Indicator Data'!BF70="No data"),0,SUM('Indicator Data'!BE70:BG70)/1000)</f>
        <v>18.239999999999998</v>
      </c>
      <c r="Q67" s="73">
        <f t="shared" si="9"/>
        <v>4.2</v>
      </c>
      <c r="R67" s="77">
        <f>P67*1000/'Indicator Data'!CA70</f>
        <v>5.9964774639949996E-4</v>
      </c>
      <c r="S67" s="73">
        <f t="shared" si="10"/>
        <v>2.8</v>
      </c>
      <c r="T67" s="78">
        <f t="shared" si="11"/>
        <v>3.5</v>
      </c>
      <c r="U67" s="73">
        <f>IF('Indicator Data'!AV70="No data","x",ROUND(IF('Indicator Data'!AV70&gt;U$195,10,IF('Indicator Data'!AV70&lt;U$194,0,10-(U$195-'Indicator Data'!AV70)/(U$195-U$194)*10)),1))</f>
        <v>3.2</v>
      </c>
      <c r="V67" s="73">
        <f>IF('Indicator Data'!AW70="No data","x",IF('Indicator Data'!AW70=0,0,ROUND(IF('Indicator Data'!AW70&gt;V$195,10,IF('Indicator Data'!AW70&lt;V$194,0,10-(V$195-'Indicator Data'!AW70)/(V$195-V$194)*10)),1)))</f>
        <v>3.5</v>
      </c>
      <c r="W67" s="73">
        <f t="shared" si="12"/>
        <v>3.35</v>
      </c>
      <c r="X67" s="73">
        <f>IF('Indicator Data'!AU70="No data","x",ROUND(IF('Indicator Data'!AU70&gt;X$195,10,IF('Indicator Data'!AU70&lt;X$194,0,10-(X$195-'Indicator Data'!AU70)/(X$195-X$194)*10)),1))</f>
        <v>2.8</v>
      </c>
      <c r="Y67" s="200">
        <f>IF('Indicator Data'!AX70="No data","x",ROUND(IF('Indicator Data'!AX70&gt;Y$195,10,IF('Indicator Data'!AX70&lt;Y$194,0,10-(Y$195-'Indicator Data'!AX70)/(Y$195-Y$194)*10)),1))</f>
        <v>6.8</v>
      </c>
      <c r="Z67" s="77">
        <f>IF('Indicator Data'!AY70="No data","x",IF(('Indicator Data'!AY70/'Indicator Data'!CA70)&gt;1,1,IF('Indicator Data'!AY70&gt;'Indicator Data'!AY70,1,'Indicator Data'!AY70/'Indicator Data'!CA70)))</f>
        <v>0.5387842562747186</v>
      </c>
      <c r="AA67" s="200">
        <f t="shared" si="13"/>
        <v>6</v>
      </c>
      <c r="AB67" s="74">
        <f t="shared" ref="AB67:AB98" si="20">IF(AND(W67="x",X67="x",Y67="x",AA67="x"),"x",ROUND(AVERAGE(W67,X67,Y67,AA67),1))</f>
        <v>4.7</v>
      </c>
      <c r="AC67" s="73">
        <f>IF('Indicator Data'!AS70="No data","x",ROUND(IF('Indicator Data'!AS70&gt;AC$195,10,IF('Indicator Data'!AS70&lt;AC$194,0,10-(AC$195-'Indicator Data'!AS70)/(AC$195-AC$194)*10)),1))</f>
        <v>3.8</v>
      </c>
      <c r="AD67" s="73">
        <f>IF('Indicator Data'!AT70="No data","x",ROUND(IF('Indicator Data'!AT70&gt;AD$195,10,IF('Indicator Data'!AT70&lt;AD$194,0,10-(AD$195-'Indicator Data'!AT70)/(AD$195-AD$194)*10)),1))</f>
        <v>2.4</v>
      </c>
      <c r="AE67" s="74">
        <f t="shared" si="14"/>
        <v>3.1</v>
      </c>
      <c r="AF67" s="87">
        <f>('Indicator Data'!BD70+'Indicator Data'!BC70*0.5+'Indicator Data'!BB70*0.25)/1000</f>
        <v>300.00299999999999</v>
      </c>
      <c r="AG67" s="79">
        <f>AF67*1000/'Indicator Data'!CA70</f>
        <v>9.8627260341605915E-3</v>
      </c>
      <c r="AH67" s="74">
        <f t="shared" si="15"/>
        <v>1</v>
      </c>
      <c r="AI67" s="73">
        <f>IF('Indicator Data'!BH70="No data","x",ROUND(IF('Indicator Data'!BH70&lt;$AI$194,10,IF('Indicator Data'!BH70&gt;$AI$195,0,($AI$195-'Indicator Data'!BH70)/($AI$195-$AI$194)*10)),1))</f>
        <v>1.9</v>
      </c>
      <c r="AJ67" s="73">
        <f>IF('Indicator Data'!BI70="No data","x",ROUND(IF('Indicator Data'!BI70&gt;$AJ$195,10,IF('Indicator Data'!BI70&lt;$AJ$194,0,10-($AJ$195-'Indicator Data'!BI70)/($AJ$195-$AJ$194)*10)),1))</f>
        <v>0.2</v>
      </c>
      <c r="AK67" s="74">
        <f t="shared" ref="AK67:AK98" si="21">ROUND(AVERAGE(AJ67,AI67),1)</f>
        <v>1.1000000000000001</v>
      </c>
      <c r="AL67" s="80">
        <f t="shared" ref="AL67:AL98" si="22">ROUND(IF(AND(AB67="x",AE67="x",AK67="x"),AH67,IF(AND(AB67="x",AE67="x"),(10-GEOMEAN(((10-AK67)/10*9+1),((10-AH67)/10*9+1)))/9*10,IF(AK67="x",(10-GEOMEAN(((10-AB67)/10*9+1),((10-AE67)/10*9+1),((10-AH67)/10*9+1)))/9*10,IF(AB67="x",(10-GEOMEAN(((10-AK67)/10*9+1),((10-AE67)/10*9+1),((10-AH67)/10*9+1)))/9*10,(10-GEOMEAN(((10-AB67)/10*9+1),((10-AE67)/10*9+1),((10-AH67)/10*9+1),((10-AK67)/10*9+1)))/9*10)))),1)</f>
        <v>2.6</v>
      </c>
      <c r="AM67" s="81">
        <f t="shared" ref="AM67:AM98" si="23">ROUND((10-GEOMEAN(((10-T67)/10*9+1),((10-AL67)/10*9+1)))/9*10,1)</f>
        <v>3.1</v>
      </c>
    </row>
    <row r="68" spans="1:39" s="4" customFormat="1" x14ac:dyDescent="0.25">
      <c r="A68" s="121" t="str">
        <f>'Indicator Data'!A71</f>
        <v>Greece</v>
      </c>
      <c r="B68" s="59" t="str">
        <f>'Indicator Data'!B71</f>
        <v>GRC</v>
      </c>
      <c r="C68" s="73">
        <f>ROUND(IF('Indicator Data'!AL71="No data",IF((0.1022*LN('Indicator Data'!BZ71)-0.1711)&gt;C$195,0,IF((0.1022*LN('Indicator Data'!BZ71)-0.1711)&lt;C$194,10,(C$195-(0.1022*LN('Indicator Data'!BZ71)-0.1711))/(C$195-C$194)*10)),IF('Indicator Data'!AL71&gt;C$195,0,IF('Indicator Data'!AL71&lt;C$194,10,(C$195-'Indicator Data'!AL71)/(C$195-C$194)*10))),1)</f>
        <v>0.6</v>
      </c>
      <c r="D68" s="73" t="str">
        <f>IF('Indicator Data'!AM71="No data","x",ROUND((IF(LOG('Indicator Data'!AM71*1000)&gt;D$195,10,IF(LOG('Indicator Data'!AM71*1000)&lt;D$194,0,10-(D$195-LOG('Indicator Data'!AM71*1000))/(D$195-D$194)*10))),1))</f>
        <v>x</v>
      </c>
      <c r="E68" s="74">
        <f t="shared" ref="E68:E131" si="24">ROUND(IF(D68="x",C68,(10-GEOMEAN(((10-C68)/10*9+1),((10-D68)/10*9+1)))/9*10),1)</f>
        <v>0.6</v>
      </c>
      <c r="F68" s="73">
        <f>IF('Indicator Data'!AZ71="No data","x",ROUND(IF('Indicator Data'!AZ71&gt;F$195,10,IF('Indicator Data'!AZ71&lt;F$194,0,10-(F$195-'Indicator Data'!AZ71)/(F$195-F$194)*10)),1))</f>
        <v>1.6</v>
      </c>
      <c r="G68" s="73">
        <f>IF('Indicator Data'!BA71="No data","x",ROUND(IF('Indicator Data'!BA71&gt;G$195,10,IF('Indicator Data'!BA71&lt;G$194,0,10-(G$195-'Indicator Data'!BA71)/(G$195-G$194)*10)),1))</f>
        <v>2.8</v>
      </c>
      <c r="H68" s="74">
        <f t="shared" ref="H68:H131" si="25">IF(AND(F68="x",G68="x"),"x",ROUND(AVERAGE(F68,G68),1))</f>
        <v>2.2000000000000002</v>
      </c>
      <c r="I68" s="75">
        <f>SUM(IF('Indicator Data'!AN71=0,0,'Indicator Data'!AN71),SUM('Indicator Data'!AO71:AP71))</f>
        <v>628.71551199999999</v>
      </c>
      <c r="J68" s="75">
        <f>I68/'Indicator Data'!CA71*1000000</f>
        <v>60.029445115134912</v>
      </c>
      <c r="K68" s="73">
        <f t="shared" ref="K68:K131" si="26">IF(J68="x","x",ROUND(IF(J68&gt;K$195,10,IF(J68&lt;K$194,0,10-(K$195-J68)/(K$195-K$194)*10)),1))</f>
        <v>1.2</v>
      </c>
      <c r="L68" s="73" t="str">
        <f>IF('Indicator Data'!AQ71="No data","x",ROUND(IF('Indicator Data'!AQ71&gt;L$195,10,IF('Indicator Data'!AQ71&lt;L$194,0,10-(L$195-'Indicator Data'!AQ71)/(L$195-L$194)*10)),1))</f>
        <v>x</v>
      </c>
      <c r="M68" s="73">
        <f>IF('Indicator Data'!AR71="No data","x",IF('Indicator Data'!AR71=0,0,ROUND(IF('Indicator Data'!AR71&gt;M$195,10,IF('Indicator Data'!AR71&lt;M$194,0,10-(M$195-'Indicator Data'!AR71)/(M$195-M$194)*10)),1)))</f>
        <v>0.1</v>
      </c>
      <c r="N68" s="74">
        <f t="shared" ref="N68:N131" si="27">ROUND(AVERAGE(K68,L68,M68),1)</f>
        <v>0.7</v>
      </c>
      <c r="O68" s="76">
        <f t="shared" ref="O68:O131" si="28">ROUND(AVERAGE(E68,E68,H68,N68),1)</f>
        <v>1</v>
      </c>
      <c r="P68" s="87">
        <f>IF(AND('Indicator Data'!BE71="No data",'Indicator Data'!BF71="No data"),0,SUM('Indicator Data'!BE71:BG71)/1000)</f>
        <v>137.559</v>
      </c>
      <c r="Q68" s="73">
        <f t="shared" ref="Q68:Q131" si="29">ROUND(IF(P68=0,0,IF(LOG(P68*1000)&gt;$Q$195,10,IF(LOG(P68*1000)&lt;Q$194,0,10-(Q$195-LOG(P68*1000))/(Q$195-Q$194)*10))),1)</f>
        <v>7.1</v>
      </c>
      <c r="R68" s="77">
        <f>P68*1000/'Indicator Data'!CA71</f>
        <v>1.3134065062789231E-2</v>
      </c>
      <c r="S68" s="73">
        <f t="shared" ref="S68:S131" si="30">IF(R68="x","x",ROUND(IF(R68&gt;$S$195,10,IF(R68&lt;$S$194,0,((R68*100)/0.0052)^(1/4.0545)/6.5*10)),1))</f>
        <v>6</v>
      </c>
      <c r="T68" s="78">
        <f t="shared" ref="T68:T131" si="31">ROUND(AVERAGE(Q68,S68),1)</f>
        <v>6.6</v>
      </c>
      <c r="U68" s="73">
        <f>IF('Indicator Data'!AV71="No data","x",ROUND(IF('Indicator Data'!AV71&gt;U$195,10,IF('Indicator Data'!AV71&lt;U$194,0,10-(U$195-'Indicator Data'!AV71)/(U$195-U$194)*10)),1))</f>
        <v>0.6</v>
      </c>
      <c r="V68" s="73">
        <f>IF('Indicator Data'!AW71="No data","x",IF('Indicator Data'!AW71=0,0,ROUND(IF('Indicator Data'!AW71&gt;V$195,10,IF('Indicator Data'!AW71&lt;V$194,0,10-(V$195-'Indicator Data'!AW71)/(V$195-V$194)*10)),1)))</f>
        <v>0.6</v>
      </c>
      <c r="W68" s="73">
        <f t="shared" ref="W68:W131" si="32">IF(AND(U68="x",V68="x"),"x",AVERAGE(U68,V68))</f>
        <v>0.6</v>
      </c>
      <c r="X68" s="73">
        <f>IF('Indicator Data'!AU71="No data","x",ROUND(IF('Indicator Data'!AU71&gt;X$195,10,IF('Indicator Data'!AU71&lt;X$194,0,10-(X$195-'Indicator Data'!AU71)/(X$195-X$194)*10)),1))</f>
        <v>0.1</v>
      </c>
      <c r="Y68" s="200" t="str">
        <f>IF('Indicator Data'!AX71="No data","x",ROUND(IF('Indicator Data'!AX71&gt;Y$195,10,IF('Indicator Data'!AX71&lt;Y$194,0,10-(Y$195-'Indicator Data'!AX71)/(Y$195-Y$194)*10)),1))</f>
        <v>x</v>
      </c>
      <c r="Z68" s="77">
        <f>IF('Indicator Data'!AY71="No data","x",IF(('Indicator Data'!AY71/'Indicator Data'!CA71)&gt;1,1,IF('Indicator Data'!AY71&gt;'Indicator Data'!AY71,1,'Indicator Data'!AY71/'Indicator Data'!CA71)))</f>
        <v>3.9146596556703561E-6</v>
      </c>
      <c r="AA68" s="200">
        <f t="shared" ref="AA68:AA131" si="33">IF(Z68="x","x",ROUND(IF(Z68&gt;AA$195,10,IF(Z68&lt;AA$194,0,10-(AA$195-Z68)/(AA$195-AA$194)*10)),1))</f>
        <v>0</v>
      </c>
      <c r="AB68" s="74">
        <f t="shared" si="20"/>
        <v>0.2</v>
      </c>
      <c r="AC68" s="73">
        <f>IF('Indicator Data'!AS71="No data","x",ROUND(IF('Indicator Data'!AS71&gt;AC$195,10,IF('Indicator Data'!AS71&lt;AC$194,0,10-(AC$195-'Indicator Data'!AS71)/(AC$195-AC$194)*10)),1))</f>
        <v>0.4</v>
      </c>
      <c r="AD68" s="73" t="str">
        <f>IF('Indicator Data'!AT71="No data","x",ROUND(IF('Indicator Data'!AT71&gt;AD$195,10,IF('Indicator Data'!AT71&lt;AD$194,0,10-(AD$195-'Indicator Data'!AT71)/(AD$195-AD$194)*10)),1))</f>
        <v>x</v>
      </c>
      <c r="AE68" s="74">
        <f t="shared" ref="AE68:AE131" si="34">IF(AND(AC68="x",AD68="x"),"x",ROUND(AVERAGE(AD68,AC68),1))</f>
        <v>0.4</v>
      </c>
      <c r="AF68" s="87">
        <f>('Indicator Data'!BD71+'Indicator Data'!BC71*0.5+'Indicator Data'!BB71*0.25)/1000</f>
        <v>4.2007500000000002</v>
      </c>
      <c r="AG68" s="79">
        <f>AF68*1000/'Indicator Data'!CA71</f>
        <v>4.0108552557456702E-4</v>
      </c>
      <c r="AH68" s="74">
        <f t="shared" ref="AH68:AH131" si="35">IF(AG68="x","x",ROUND(IF(AG68&gt;AH$195,10,IF(AG68&lt;AH$194,0,10-(AH$195-AG68)/(AH$195-AH$194)*10)),1))</f>
        <v>0</v>
      </c>
      <c r="AI68" s="73">
        <f>IF('Indicator Data'!BH71="No data","x",ROUND(IF('Indicator Data'!BH71&lt;$AI$194,10,IF('Indicator Data'!BH71&gt;$AI$195,0,($AI$195-'Indicator Data'!BH71)/($AI$195-$AI$194)*10)),1))</f>
        <v>2.1</v>
      </c>
      <c r="AJ68" s="73">
        <f>IF('Indicator Data'!BI71="No data","x",ROUND(IF('Indicator Data'!BI71&gt;$AJ$195,10,IF('Indicator Data'!BI71&lt;$AJ$194,0,10-($AJ$195-'Indicator Data'!BI71)/($AJ$195-$AJ$194)*10)),1))</f>
        <v>0</v>
      </c>
      <c r="AK68" s="74">
        <f t="shared" si="21"/>
        <v>1.1000000000000001</v>
      </c>
      <c r="AL68" s="80">
        <f t="shared" si="22"/>
        <v>0.4</v>
      </c>
      <c r="AM68" s="81">
        <f t="shared" si="23"/>
        <v>4.2</v>
      </c>
    </row>
    <row r="69" spans="1:39" s="4" customFormat="1" x14ac:dyDescent="0.25">
      <c r="A69" s="121" t="str">
        <f>'Indicator Data'!A72</f>
        <v>Grenada</v>
      </c>
      <c r="B69" s="59" t="str">
        <f>'Indicator Data'!B72</f>
        <v>GRD</v>
      </c>
      <c r="C69" s="73">
        <f>ROUND(IF('Indicator Data'!AL72="No data",IF((0.1022*LN('Indicator Data'!BZ72)-0.1711)&gt;C$195,0,IF((0.1022*LN('Indicator Data'!BZ72)-0.1711)&lt;C$194,10,(C$195-(0.1022*LN('Indicator Data'!BZ72)-0.1711))/(C$195-C$194)*10)),IF('Indicator Data'!AL72&gt;C$195,0,IF('Indicator Data'!AL72&lt;C$194,10,(C$195-'Indicator Data'!AL72)/(C$195-C$194)*10))),1)</f>
        <v>2.6</v>
      </c>
      <c r="D69" s="73" t="str">
        <f>IF('Indicator Data'!AM72="No data","x",ROUND((IF(LOG('Indicator Data'!AM72*1000)&gt;D$195,10,IF(LOG('Indicator Data'!AM72*1000)&lt;D$194,0,10-(D$195-LOG('Indicator Data'!AM72*1000))/(D$195-D$194)*10))),1))</f>
        <v>x</v>
      </c>
      <c r="E69" s="74">
        <f t="shared" si="24"/>
        <v>2.6</v>
      </c>
      <c r="F69" s="73" t="str">
        <f>IF('Indicator Data'!AZ72="No data","x",ROUND(IF('Indicator Data'!AZ72&gt;F$195,10,IF('Indicator Data'!AZ72&lt;F$194,0,10-(F$195-'Indicator Data'!AZ72)/(F$195-F$194)*10)),1))</f>
        <v>x</v>
      </c>
      <c r="G69" s="73" t="str">
        <f>IF('Indicator Data'!BA72="No data","x",ROUND(IF('Indicator Data'!BA72&gt;G$195,10,IF('Indicator Data'!BA72&lt;G$194,0,10-(G$195-'Indicator Data'!BA72)/(G$195-G$194)*10)),1))</f>
        <v>x</v>
      </c>
      <c r="H69" s="74" t="str">
        <f t="shared" si="25"/>
        <v>x</v>
      </c>
      <c r="I69" s="75">
        <f>SUM(IF('Indicator Data'!AN72=0,0,'Indicator Data'!AN72),SUM('Indicator Data'!AO72:AP72))</f>
        <v>6.3999999999999995</v>
      </c>
      <c r="J69" s="75">
        <f>I69/'Indicator Data'!CA72*1000000</f>
        <v>57.141836752915118</v>
      </c>
      <c r="K69" s="73">
        <f t="shared" si="26"/>
        <v>1.1000000000000001</v>
      </c>
      <c r="L69" s="73">
        <f>IF('Indicator Data'!AQ72="No data","x",ROUND(IF('Indicator Data'!AQ72&gt;L$195,10,IF('Indicator Data'!AQ72&lt;L$194,0,10-(L$195-'Indicator Data'!AQ72)/(L$195-L$194)*10)),1))</f>
        <v>0.4</v>
      </c>
      <c r="M69" s="73">
        <f>IF('Indicator Data'!AR72="No data","x",IF('Indicator Data'!AR72=0,0,ROUND(IF('Indicator Data'!AR72&gt;M$195,10,IF('Indicator Data'!AR72&lt;M$194,0,10-(M$195-'Indicator Data'!AR72)/(M$195-M$194)*10)),1)))</f>
        <v>1.3</v>
      </c>
      <c r="N69" s="74">
        <f t="shared" si="27"/>
        <v>0.9</v>
      </c>
      <c r="O69" s="76">
        <f t="shared" si="28"/>
        <v>2</v>
      </c>
      <c r="P69" s="87">
        <f>IF(AND('Indicator Data'!BE72="No data",'Indicator Data'!BF72="No data"),0,SUM('Indicator Data'!BE72:BG72)/1000)</f>
        <v>5.0000000000000001E-3</v>
      </c>
      <c r="Q69" s="73">
        <f t="shared" si="29"/>
        <v>0</v>
      </c>
      <c r="R69" s="77">
        <f>P69*1000/'Indicator Data'!CA72</f>
        <v>4.4642059963214939E-5</v>
      </c>
      <c r="S69" s="73">
        <f t="shared" si="30"/>
        <v>0</v>
      </c>
      <c r="T69" s="78">
        <f t="shared" si="31"/>
        <v>0</v>
      </c>
      <c r="U69" s="73" t="str">
        <f>IF('Indicator Data'!AV72="No data","x",ROUND(IF('Indicator Data'!AV72&gt;U$195,10,IF('Indicator Data'!AV72&lt;U$194,0,10-(U$195-'Indicator Data'!AV72)/(U$195-U$194)*10)),1))</f>
        <v>x</v>
      </c>
      <c r="V69" s="73" t="str">
        <f>IF('Indicator Data'!AW72="No data","x",IF('Indicator Data'!AW72=0,0,ROUND(IF('Indicator Data'!AW72&gt;V$195,10,IF('Indicator Data'!AW72&lt;V$194,0,10-(V$195-'Indicator Data'!AW72)/(V$195-V$194)*10)),1)))</f>
        <v>x</v>
      </c>
      <c r="W69" s="73" t="str">
        <f t="shared" si="32"/>
        <v>x</v>
      </c>
      <c r="X69" s="73">
        <f>IF('Indicator Data'!AU72="No data","x",ROUND(IF('Indicator Data'!AU72&gt;X$195,10,IF('Indicator Data'!AU72&lt;X$194,0,10-(X$195-'Indicator Data'!AU72)/(X$195-X$194)*10)),1))</f>
        <v>0.1</v>
      </c>
      <c r="Y69" s="200" t="str">
        <f>IF('Indicator Data'!AX72="No data","x",ROUND(IF('Indicator Data'!AX72&gt;Y$195,10,IF('Indicator Data'!AX72&lt;Y$194,0,10-(Y$195-'Indicator Data'!AX72)/(Y$195-Y$194)*10)),1))</f>
        <v>x</v>
      </c>
      <c r="Z69" s="77">
        <f>IF('Indicator Data'!AY72="No data","x",IF(('Indicator Data'!AY72/'Indicator Data'!CA72)&gt;1,1,IF('Indicator Data'!AY72&gt;'Indicator Data'!AY72,1,'Indicator Data'!AY72/'Indicator Data'!CA72)))</f>
        <v>2.1338904662416744E-3</v>
      </c>
      <c r="AA69" s="200">
        <f t="shared" si="33"/>
        <v>0</v>
      </c>
      <c r="AB69" s="74">
        <f t="shared" si="20"/>
        <v>0.1</v>
      </c>
      <c r="AC69" s="73">
        <f>IF('Indicator Data'!AS72="No data","x",ROUND(IF('Indicator Data'!AS72&gt;AC$195,10,IF('Indicator Data'!AS72&lt;AC$194,0,10-(AC$195-'Indicator Data'!AS72)/(AC$195-AC$194)*10)),1))</f>
        <v>1.3</v>
      </c>
      <c r="AD69" s="73" t="str">
        <f>IF('Indicator Data'!AT72="No data","x",ROUND(IF('Indicator Data'!AT72&gt;AD$195,10,IF('Indicator Data'!AT72&lt;AD$194,0,10-(AD$195-'Indicator Data'!AT72)/(AD$195-AD$194)*10)),1))</f>
        <v>x</v>
      </c>
      <c r="AE69" s="74">
        <f t="shared" si="34"/>
        <v>1.3</v>
      </c>
      <c r="AF69" s="87">
        <f>('Indicator Data'!BD72+'Indicator Data'!BC72*0.5+'Indicator Data'!BB72*0.25)/1000</f>
        <v>0</v>
      </c>
      <c r="AG69" s="79">
        <f>AF69*1000/'Indicator Data'!CA72</f>
        <v>0</v>
      </c>
      <c r="AH69" s="74">
        <f t="shared" si="35"/>
        <v>0</v>
      </c>
      <c r="AI69" s="73">
        <f>IF('Indicator Data'!BH72="No data","x",ROUND(IF('Indicator Data'!BH72&lt;$AI$194,10,IF('Indicator Data'!BH72&gt;$AI$195,0,($AI$195-'Indicator Data'!BH72)/($AI$195-$AI$194)*10)),1))</f>
        <v>6.9</v>
      </c>
      <c r="AJ69" s="73">
        <f>IF('Indicator Data'!BI72="No data","x",ROUND(IF('Indicator Data'!BI72&gt;$AJ$195,10,IF('Indicator Data'!BI72&lt;$AJ$194,0,10-($AJ$195-'Indicator Data'!BI72)/($AJ$195-$AJ$194)*10)),1))</f>
        <v>4.4000000000000004</v>
      </c>
      <c r="AK69" s="74">
        <f t="shared" si="21"/>
        <v>5.7</v>
      </c>
      <c r="AL69" s="80">
        <f t="shared" si="22"/>
        <v>2.1</v>
      </c>
      <c r="AM69" s="81">
        <f t="shared" si="23"/>
        <v>1.1000000000000001</v>
      </c>
    </row>
    <row r="70" spans="1:39" s="4" customFormat="1" x14ac:dyDescent="0.25">
      <c r="A70" s="121" t="str">
        <f>'Indicator Data'!A73</f>
        <v>Guatemala</v>
      </c>
      <c r="B70" s="59" t="str">
        <f>'Indicator Data'!B73</f>
        <v>GTM</v>
      </c>
      <c r="C70" s="73">
        <f>ROUND(IF('Indicator Data'!AL73="No data",IF((0.1022*LN('Indicator Data'!BZ73)-0.1711)&gt;C$195,0,IF((0.1022*LN('Indicator Data'!BZ73)-0.1711)&lt;C$194,10,(C$195-(0.1022*LN('Indicator Data'!BZ73)-0.1711))/(C$195-C$194)*10)),IF('Indicator Data'!AL73&gt;C$195,0,IF('Indicator Data'!AL73&lt;C$194,10,(C$195-'Indicator Data'!AL73)/(C$195-C$194)*10))),1)</f>
        <v>5</v>
      </c>
      <c r="D70" s="73">
        <f>IF('Indicator Data'!AM73="No data","x",ROUND((IF(LOG('Indicator Data'!AM73*1000)&gt;D$195,10,IF(LOG('Indicator Data'!AM73*1000)&lt;D$194,0,10-(D$195-LOG('Indicator Data'!AM73*1000))/(D$195-D$194)*10))),1))</f>
        <v>7.9</v>
      </c>
      <c r="E70" s="74">
        <f t="shared" si="24"/>
        <v>6.7</v>
      </c>
      <c r="F70" s="73">
        <f>IF('Indicator Data'!AZ73="No data","x",ROUND(IF('Indicator Data'!AZ73&gt;F$195,10,IF('Indicator Data'!AZ73&lt;F$194,0,10-(F$195-'Indicator Data'!AZ73)/(F$195-F$194)*10)),1))</f>
        <v>6.6</v>
      </c>
      <c r="G70" s="73">
        <f>IF('Indicator Data'!BA73="No data","x",ROUND(IF('Indicator Data'!BA73&gt;G$195,10,IF('Indicator Data'!BA73&lt;G$194,0,10-(G$195-'Indicator Data'!BA73)/(G$195-G$194)*10)),1))</f>
        <v>5.8</v>
      </c>
      <c r="H70" s="74">
        <f t="shared" si="25"/>
        <v>6.2</v>
      </c>
      <c r="I70" s="75">
        <f>SUM(IF('Indicator Data'!AN73=0,0,'Indicator Data'!AN73),SUM('Indicator Data'!AO73:AP73))</f>
        <v>570.04559900000004</v>
      </c>
      <c r="J70" s="75">
        <f>I70/'Indicator Data'!CA73*1000000</f>
        <v>32.423079780104921</v>
      </c>
      <c r="K70" s="73">
        <f t="shared" si="26"/>
        <v>0.6</v>
      </c>
      <c r="L70" s="73">
        <f>IF('Indicator Data'!AQ73="No data","x",ROUND(IF('Indicator Data'!AQ73&gt;L$195,10,IF('Indicator Data'!AQ73&lt;L$194,0,10-(L$195-'Indicator Data'!AQ73)/(L$195-L$194)*10)),1))</f>
        <v>0.3</v>
      </c>
      <c r="M70" s="73">
        <f>IF('Indicator Data'!AR73="No data","x",IF('Indicator Data'!AR73=0,0,ROUND(IF('Indicator Data'!AR73&gt;M$195,10,IF('Indicator Data'!AR73&lt;M$194,0,10-(M$195-'Indicator Data'!AR73)/(M$195-M$194)*10)),1)))</f>
        <v>4</v>
      </c>
      <c r="N70" s="74">
        <f t="shared" si="27"/>
        <v>1.6</v>
      </c>
      <c r="O70" s="76">
        <f t="shared" si="28"/>
        <v>5.3</v>
      </c>
      <c r="P70" s="87">
        <f>IF(AND('Indicator Data'!BE73="No data",'Indicator Data'!BF73="No data"),0,SUM('Indicator Data'!BE73:BG73)/1000)</f>
        <v>242.64400000000001</v>
      </c>
      <c r="Q70" s="73">
        <f t="shared" si="29"/>
        <v>7.9</v>
      </c>
      <c r="R70" s="77">
        <f>P70*1000/'Indicator Data'!CA73</f>
        <v>1.3801116584295881E-2</v>
      </c>
      <c r="S70" s="73">
        <f t="shared" si="30"/>
        <v>6.1</v>
      </c>
      <c r="T70" s="78">
        <f t="shared" si="31"/>
        <v>7</v>
      </c>
      <c r="U70" s="73">
        <f>IF('Indicator Data'!AV73="No data","x",ROUND(IF('Indicator Data'!AV73&gt;U$195,10,IF('Indicator Data'!AV73&lt;U$194,0,10-(U$195-'Indicator Data'!AV73)/(U$195-U$194)*10)),1))</f>
        <v>1</v>
      </c>
      <c r="V70" s="73">
        <f>IF('Indicator Data'!AW73="No data","x",IF('Indicator Data'!AW73=0,0,ROUND(IF('Indicator Data'!AW73&gt;V$195,10,IF('Indicator Data'!AW73&lt;V$194,0,10-(V$195-'Indicator Data'!AW73)/(V$195-V$194)*10)),1)))</f>
        <v>0.8</v>
      </c>
      <c r="W70" s="73">
        <f t="shared" si="32"/>
        <v>0.9</v>
      </c>
      <c r="X70" s="73">
        <f>IF('Indicator Data'!AU73="No data","x",ROUND(IF('Indicator Data'!AU73&gt;X$195,10,IF('Indicator Data'!AU73&lt;X$194,0,10-(X$195-'Indicator Data'!AU73)/(X$195-X$194)*10)),1))</f>
        <v>0.5</v>
      </c>
      <c r="Y70" s="200">
        <f>IF('Indicator Data'!AX73="No data","x",ROUND(IF('Indicator Data'!AX73&gt;Y$195,10,IF('Indicator Data'!AX73&lt;Y$194,0,10-(Y$195-'Indicator Data'!AX73)/(Y$195-Y$194)*10)),1))</f>
        <v>0</v>
      </c>
      <c r="Z70" s="77">
        <f>IF('Indicator Data'!AY73="No data","x",IF(('Indicator Data'!AY73/'Indicator Data'!CA73)&gt;1,1,IF('Indicator Data'!AY73&gt;'Indicator Data'!AY73,1,'Indicator Data'!AY73/'Indicator Data'!CA73)))</f>
        <v>0.27511609377961216</v>
      </c>
      <c r="AA70" s="200">
        <f t="shared" si="33"/>
        <v>3.1</v>
      </c>
      <c r="AB70" s="74">
        <f t="shared" si="20"/>
        <v>1.1000000000000001</v>
      </c>
      <c r="AC70" s="73">
        <f>IF('Indicator Data'!AS73="No data","x",ROUND(IF('Indicator Data'!AS73&gt;AC$195,10,IF('Indicator Data'!AS73&lt;AC$194,0,10-(AC$195-'Indicator Data'!AS73)/(AC$195-AC$194)*10)),1))</f>
        <v>2.1</v>
      </c>
      <c r="AD70" s="73">
        <f>IF('Indicator Data'!AT73="No data","x",ROUND(IF('Indicator Data'!AT73&gt;AD$195,10,IF('Indicator Data'!AT73&lt;AD$194,0,10-(AD$195-'Indicator Data'!AT73)/(AD$195-AD$194)*10)),1))</f>
        <v>2.8</v>
      </c>
      <c r="AE70" s="74">
        <f t="shared" si="34"/>
        <v>2.5</v>
      </c>
      <c r="AF70" s="87">
        <f>('Indicator Data'!BD73+'Indicator Data'!BC73*0.5+'Indicator Data'!BB73*0.25)/1000</f>
        <v>1663.5867499999999</v>
      </c>
      <c r="AG70" s="79">
        <f>AF70*1000/'Indicator Data'!CA73</f>
        <v>9.4621563627536168E-2</v>
      </c>
      <c r="AH70" s="74">
        <f t="shared" si="35"/>
        <v>9.5</v>
      </c>
      <c r="AI70" s="73">
        <f>IF('Indicator Data'!BH73="No data","x",ROUND(IF('Indicator Data'!BH73&lt;$AI$194,10,IF('Indicator Data'!BH73&gt;$AI$195,0,($AI$195-'Indicator Data'!BH73)/($AI$195-$AI$194)*10)),1))</f>
        <v>4.5</v>
      </c>
      <c r="AJ70" s="73">
        <f>IF('Indicator Data'!BI73="No data","x",ROUND(IF('Indicator Data'!BI73&gt;$AJ$195,10,IF('Indicator Data'!BI73&lt;$AJ$194,0,10-($AJ$195-'Indicator Data'!BI73)/($AJ$195-$AJ$194)*10)),1))</f>
        <v>3.4</v>
      </c>
      <c r="AK70" s="74">
        <f t="shared" si="21"/>
        <v>4</v>
      </c>
      <c r="AL70" s="80">
        <f t="shared" si="22"/>
        <v>5.5</v>
      </c>
      <c r="AM70" s="81">
        <f t="shared" si="23"/>
        <v>6.3</v>
      </c>
    </row>
    <row r="71" spans="1:39" s="4" customFormat="1" x14ac:dyDescent="0.25">
      <c r="A71" s="121" t="str">
        <f>'Indicator Data'!A74</f>
        <v>Guinea</v>
      </c>
      <c r="B71" s="59" t="str">
        <f>'Indicator Data'!B74</f>
        <v>GIN</v>
      </c>
      <c r="C71" s="73">
        <f>ROUND(IF('Indicator Data'!AL74="No data",IF((0.1022*LN('Indicator Data'!BZ74)-0.1711)&gt;C$195,0,IF((0.1022*LN('Indicator Data'!BZ74)-0.1711)&lt;C$194,10,(C$195-(0.1022*LN('Indicator Data'!BZ74)-0.1711))/(C$195-C$194)*10)),IF('Indicator Data'!AL74&gt;C$195,0,IF('Indicator Data'!AL74&lt;C$194,10,(C$195-'Indicator Data'!AL74)/(C$195-C$194)*10))),1)</f>
        <v>8.8000000000000007</v>
      </c>
      <c r="D71" s="73">
        <f>IF('Indicator Data'!AM74="No data","x",ROUND((IF(LOG('Indicator Data'!AM74*1000)&gt;D$195,10,IF(LOG('Indicator Data'!AM74*1000)&lt;D$194,0,10-(D$195-LOG('Indicator Data'!AM74*1000))/(D$195-D$194)*10))),1))</f>
        <v>9.4</v>
      </c>
      <c r="E71" s="74">
        <f t="shared" si="24"/>
        <v>9.1</v>
      </c>
      <c r="F71" s="73" t="str">
        <f>IF('Indicator Data'!AZ74="No data","x",ROUND(IF('Indicator Data'!AZ74&gt;F$195,10,IF('Indicator Data'!AZ74&lt;F$194,0,10-(F$195-'Indicator Data'!AZ74)/(F$195-F$194)*10)),1))</f>
        <v>x</v>
      </c>
      <c r="G71" s="73">
        <f>IF('Indicator Data'!BA74="No data","x",ROUND(IF('Indicator Data'!BA74&gt;G$195,10,IF('Indicator Data'!BA74&lt;G$194,0,10-(G$195-'Indicator Data'!BA74)/(G$195-G$194)*10)),1))</f>
        <v>2.2000000000000002</v>
      </c>
      <c r="H71" s="74">
        <f t="shared" si="25"/>
        <v>2.2000000000000002</v>
      </c>
      <c r="I71" s="75">
        <f>SUM(IF('Indicator Data'!AN74=0,0,'Indicator Data'!AN74),SUM('Indicator Data'!AO74:AP74))</f>
        <v>417.281273</v>
      </c>
      <c r="J71" s="75">
        <f>I71/'Indicator Data'!CA74*1000000</f>
        <v>32.673497401897983</v>
      </c>
      <c r="K71" s="73">
        <f t="shared" si="26"/>
        <v>0.7</v>
      </c>
      <c r="L71" s="73">
        <f>IF('Indicator Data'!AQ74="No data","x",ROUND(IF('Indicator Data'!AQ74&gt;L$195,10,IF('Indicator Data'!AQ74&lt;L$194,0,10-(L$195-'Indicator Data'!AQ74)/(L$195-L$194)*10)),1))</f>
        <v>2.9</v>
      </c>
      <c r="M71" s="73">
        <f>IF('Indicator Data'!AR74="No data","x",IF('Indicator Data'!AR74=0,0,ROUND(IF('Indicator Data'!AR74&gt;M$195,10,IF('Indicator Data'!AR74&lt;M$194,0,10-(M$195-'Indicator Data'!AR74)/(M$195-M$194)*10)),1)))</f>
        <v>0.1</v>
      </c>
      <c r="N71" s="74">
        <f t="shared" si="27"/>
        <v>1.2</v>
      </c>
      <c r="O71" s="76">
        <f t="shared" si="28"/>
        <v>5.4</v>
      </c>
      <c r="P71" s="87">
        <f>IF(AND('Indicator Data'!BE74="No data",'Indicator Data'!BF74="No data"),0,SUM('Indicator Data'!BE74:BG74)/1000)</f>
        <v>5.9080000000000004</v>
      </c>
      <c r="Q71" s="73">
        <f t="shared" si="29"/>
        <v>2.6</v>
      </c>
      <c r="R71" s="77">
        <f>P71*1000/'Indicator Data'!CA74</f>
        <v>4.6260169133066577E-4</v>
      </c>
      <c r="S71" s="73">
        <f t="shared" si="30"/>
        <v>2.6</v>
      </c>
      <c r="T71" s="78">
        <f t="shared" si="31"/>
        <v>2.6</v>
      </c>
      <c r="U71" s="73">
        <f>IF('Indicator Data'!AV74="No data","x",ROUND(IF('Indicator Data'!AV74&gt;U$195,10,IF('Indicator Data'!AV74&lt;U$194,0,10-(U$195-'Indicator Data'!AV74)/(U$195-U$194)*10)),1))</f>
        <v>3</v>
      </c>
      <c r="V71" s="73">
        <f>IF('Indicator Data'!AW74="No data","x",IF('Indicator Data'!AW74=0,0,ROUND(IF('Indicator Data'!AW74&gt;V$195,10,IF('Indicator Data'!AW74&lt;V$194,0,10-(V$195-'Indicator Data'!AW74)/(V$195-V$194)*10)),1)))</f>
        <v>3.5</v>
      </c>
      <c r="W71" s="73">
        <f t="shared" si="32"/>
        <v>3.25</v>
      </c>
      <c r="X71" s="73">
        <f>IF('Indicator Data'!AU74="No data","x",ROUND(IF('Indicator Data'!AU74&gt;X$195,10,IF('Indicator Data'!AU74&lt;X$194,0,10-(X$195-'Indicator Data'!AU74)/(X$195-X$194)*10)),1))</f>
        <v>3.2</v>
      </c>
      <c r="Y71" s="200">
        <f>IF('Indicator Data'!AX74="No data","x",ROUND(IF('Indicator Data'!AX74&gt;Y$195,10,IF('Indicator Data'!AX74&lt;Y$194,0,10-(Y$195-'Indicator Data'!AX74)/(Y$195-Y$194)*10)),1))</f>
        <v>8.4</v>
      </c>
      <c r="Z71" s="77">
        <f>IF('Indicator Data'!AY74="No data","x",IF(('Indicator Data'!AY74/'Indicator Data'!CA74)&gt;1,1,IF('Indicator Data'!AY74&gt;'Indicator Data'!AY74,1,'Indicator Data'!AY74/'Indicator Data'!CA74)))</f>
        <v>0.59666746690181993</v>
      </c>
      <c r="AA71" s="200">
        <f t="shared" si="33"/>
        <v>6.6</v>
      </c>
      <c r="AB71" s="74">
        <f t="shared" si="20"/>
        <v>5.4</v>
      </c>
      <c r="AC71" s="73">
        <f>IF('Indicator Data'!AS74="No data","x",ROUND(IF('Indicator Data'!AS74&gt;AC$195,10,IF('Indicator Data'!AS74&lt;AC$194,0,10-(AC$195-'Indicator Data'!AS74)/(AC$195-AC$194)*10)),1))</f>
        <v>6.6</v>
      </c>
      <c r="AD71" s="73">
        <f>IF('Indicator Data'!AT74="No data","x",ROUND(IF('Indicator Data'!AT74&gt;AD$195,10,IF('Indicator Data'!AT74&lt;AD$194,0,10-(AD$195-'Indicator Data'!AT74)/(AD$195-AD$194)*10)),1))</f>
        <v>4.0999999999999996</v>
      </c>
      <c r="AE71" s="74">
        <f t="shared" si="34"/>
        <v>5.4</v>
      </c>
      <c r="AF71" s="87">
        <f>('Indicator Data'!BD74+'Indicator Data'!BC74*0.5+'Indicator Data'!BB74*0.25)/1000</f>
        <v>0.85224999999999995</v>
      </c>
      <c r="AG71" s="79">
        <f>AF71*1000/'Indicator Data'!CA74</f>
        <v>6.673193829325659E-5</v>
      </c>
      <c r="AH71" s="74">
        <f t="shared" si="35"/>
        <v>0</v>
      </c>
      <c r="AI71" s="73">
        <f>IF('Indicator Data'!BH74="No data","x",ROUND(IF('Indicator Data'!BH74&lt;$AI$194,10,IF('Indicator Data'!BH74&gt;$AI$195,0,($AI$195-'Indicator Data'!BH74)/($AI$195-$AI$194)*10)),1))</f>
        <v>4.0999999999999996</v>
      </c>
      <c r="AJ71" s="73">
        <f>IF('Indicator Data'!BI74="No data","x",ROUND(IF('Indicator Data'!BI74&gt;$AJ$195,10,IF('Indicator Data'!BI74&lt;$AJ$194,0,10-($AJ$195-'Indicator Data'!BI74)/($AJ$195-$AJ$194)*10)),1))</f>
        <v>3.8</v>
      </c>
      <c r="AK71" s="74">
        <f t="shared" si="21"/>
        <v>4</v>
      </c>
      <c r="AL71" s="80">
        <f t="shared" si="22"/>
        <v>4</v>
      </c>
      <c r="AM71" s="81">
        <f t="shared" si="23"/>
        <v>3.3</v>
      </c>
    </row>
    <row r="72" spans="1:39" s="4" customFormat="1" x14ac:dyDescent="0.25">
      <c r="A72" s="121" t="str">
        <f>'Indicator Data'!A75</f>
        <v>Guinea-Bissau</v>
      </c>
      <c r="B72" s="59" t="str">
        <f>'Indicator Data'!B75</f>
        <v>GNB</v>
      </c>
      <c r="C72" s="73">
        <f>ROUND(IF('Indicator Data'!AL75="No data",IF((0.1022*LN('Indicator Data'!BZ75)-0.1711)&gt;C$195,0,IF((0.1022*LN('Indicator Data'!BZ75)-0.1711)&lt;C$194,10,(C$195-(0.1022*LN('Indicator Data'!BZ75)-0.1711))/(C$195-C$194)*10)),IF('Indicator Data'!AL75&gt;C$195,0,IF('Indicator Data'!AL75&lt;C$194,10,(C$195-'Indicator Data'!AL75)/(C$195-C$194)*10))),1)</f>
        <v>8.9</v>
      </c>
      <c r="D72" s="73" t="str">
        <f>IF('Indicator Data'!AM75="No data","x",ROUND((IF(LOG('Indicator Data'!AM75*1000)&gt;D$195,10,IF(LOG('Indicator Data'!AM75*1000)&lt;D$194,0,10-(D$195-LOG('Indicator Data'!AM75*1000))/(D$195-D$194)*10))),1))</f>
        <v>x</v>
      </c>
      <c r="E72" s="74">
        <f t="shared" si="24"/>
        <v>8.9</v>
      </c>
      <c r="F72" s="73" t="str">
        <f>IF('Indicator Data'!AZ75="No data","x",ROUND(IF('Indicator Data'!AZ75&gt;F$195,10,IF('Indicator Data'!AZ75&lt;F$194,0,10-(F$195-'Indicator Data'!AZ75)/(F$195-F$194)*10)),1))</f>
        <v>x</v>
      </c>
      <c r="G72" s="73">
        <f>IF('Indicator Data'!BA75="No data","x",ROUND(IF('Indicator Data'!BA75&gt;G$195,10,IF('Indicator Data'!BA75&lt;G$194,0,10-(G$195-'Indicator Data'!BA75)/(G$195-G$194)*10)),1))</f>
        <v>6.4</v>
      </c>
      <c r="H72" s="74">
        <f t="shared" si="25"/>
        <v>6.4</v>
      </c>
      <c r="I72" s="75">
        <f>SUM(IF('Indicator Data'!AN75=0,0,'Indicator Data'!AN75),SUM('Indicator Data'!AO75:AP75))</f>
        <v>167.00322800000001</v>
      </c>
      <c r="J72" s="75">
        <f>I72/'Indicator Data'!CA75*1000000</f>
        <v>86.939325332640621</v>
      </c>
      <c r="K72" s="73">
        <f t="shared" si="26"/>
        <v>1.7</v>
      </c>
      <c r="L72" s="73">
        <f>IF('Indicator Data'!AQ75="No data","x",ROUND(IF('Indicator Data'!AQ75&gt;L$195,10,IF('Indicator Data'!AQ75&lt;L$194,0,10-(L$195-'Indicator Data'!AQ75)/(L$195-L$194)*10)),1))</f>
        <v>5.6</v>
      </c>
      <c r="M72" s="73">
        <f>IF('Indicator Data'!AR75="No data","x",IF('Indicator Data'!AR75=0,0,ROUND(IF('Indicator Data'!AR75&gt;M$195,10,IF('Indicator Data'!AR75&lt;M$194,0,10-(M$195-'Indicator Data'!AR75)/(M$195-M$194)*10)),1)))</f>
        <v>0.6</v>
      </c>
      <c r="N72" s="74">
        <f t="shared" si="27"/>
        <v>2.6</v>
      </c>
      <c r="O72" s="76">
        <f t="shared" si="28"/>
        <v>6.7</v>
      </c>
      <c r="P72" s="87">
        <f>IF(AND('Indicator Data'!BE75="No data",'Indicator Data'!BF75="No data"),0,SUM('Indicator Data'!BE75:BG75)/1000)</f>
        <v>4.8780000000000001</v>
      </c>
      <c r="Q72" s="73">
        <f t="shared" si="29"/>
        <v>2.2999999999999998</v>
      </c>
      <c r="R72" s="77">
        <f>P72*1000/'Indicator Data'!CA75</f>
        <v>2.5394121661685537E-3</v>
      </c>
      <c r="S72" s="73">
        <f t="shared" si="30"/>
        <v>4</v>
      </c>
      <c r="T72" s="78">
        <f t="shared" si="31"/>
        <v>3.2</v>
      </c>
      <c r="U72" s="73">
        <f>IF('Indicator Data'!AV75="No data","x",ROUND(IF('Indicator Data'!AV75&gt;U$195,10,IF('Indicator Data'!AV75&lt;U$194,0,10-(U$195-'Indicator Data'!AV75)/(U$195-U$194)*10)),1))</f>
        <v>6.2</v>
      </c>
      <c r="V72" s="73">
        <f>IF('Indicator Data'!AW75="No data","x",IF('Indicator Data'!AW75=0,0,ROUND(IF('Indicator Data'!AW75&gt;V$195,10,IF('Indicator Data'!AW75&lt;V$194,0,10-(V$195-'Indicator Data'!AW75)/(V$195-V$194)*10)),1)))</f>
        <v>6.7</v>
      </c>
      <c r="W72" s="73">
        <f t="shared" si="32"/>
        <v>6.45</v>
      </c>
      <c r="X72" s="73">
        <f>IF('Indicator Data'!AU75="No data","x",ROUND(IF('Indicator Data'!AU75&gt;X$195,10,IF('Indicator Data'!AU75&lt;X$194,0,10-(X$195-'Indicator Data'!AU75)/(X$195-X$194)*10)),1))</f>
        <v>6.8</v>
      </c>
      <c r="Y72" s="200">
        <f>IF('Indicator Data'!AX75="No data","x",ROUND(IF('Indicator Data'!AX75&gt;Y$195,10,IF('Indicator Data'!AX75&lt;Y$194,0,10-(Y$195-'Indicator Data'!AX75)/(Y$195-Y$194)*10)),1))</f>
        <v>1.5</v>
      </c>
      <c r="Z72" s="77">
        <f>IF('Indicator Data'!AY75="No data","x",IF(('Indicator Data'!AY75/'Indicator Data'!CA75)&gt;1,1,IF('Indicator Data'!AY75&gt;'Indicator Data'!AY75,1,'Indicator Data'!AY75/'Indicator Data'!CA75)))</f>
        <v>0.70225053971618767</v>
      </c>
      <c r="AA72" s="200">
        <f t="shared" si="33"/>
        <v>7.8</v>
      </c>
      <c r="AB72" s="74">
        <f t="shared" si="20"/>
        <v>5.6</v>
      </c>
      <c r="AC72" s="73">
        <f>IF('Indicator Data'!AS75="No data","x",ROUND(IF('Indicator Data'!AS75&gt;AC$195,10,IF('Indicator Data'!AS75&lt;AC$194,0,10-(AC$195-'Indicator Data'!AS75)/(AC$195-AC$194)*10)),1))</f>
        <v>6.5</v>
      </c>
      <c r="AD72" s="73">
        <f>IF('Indicator Data'!AT75="No data","x",ROUND(IF('Indicator Data'!AT75&gt;AD$195,10,IF('Indicator Data'!AT75&lt;AD$194,0,10-(AD$195-'Indicator Data'!AT75)/(AD$195-AD$194)*10)),1))</f>
        <v>3.8</v>
      </c>
      <c r="AE72" s="74">
        <f t="shared" si="34"/>
        <v>5.2</v>
      </c>
      <c r="AF72" s="87">
        <f>('Indicator Data'!BD75+'Indicator Data'!BC75*0.5+'Indicator Data'!BB75*0.25)/1000</f>
        <v>5.7705000000000002</v>
      </c>
      <c r="AG72" s="79">
        <f>AF72*1000/'Indicator Data'!CA75</f>
        <v>3.0040340108396144E-3</v>
      </c>
      <c r="AH72" s="74">
        <f t="shared" si="35"/>
        <v>0.3</v>
      </c>
      <c r="AI72" s="73">
        <f>IF('Indicator Data'!BH75="No data","x",ROUND(IF('Indicator Data'!BH75&lt;$AI$194,10,IF('Indicator Data'!BH75&gt;$AI$195,0,($AI$195-'Indicator Data'!BH75)/($AI$195-$AI$194)*10)),1))</f>
        <v>6.7</v>
      </c>
      <c r="AJ72" s="73">
        <f>IF('Indicator Data'!BI75="No data","x",ROUND(IF('Indicator Data'!BI75&gt;$AJ$195,10,IF('Indicator Data'!BI75&lt;$AJ$194,0,10-($AJ$195-'Indicator Data'!BI75)/($AJ$195-$AJ$194)*10)),1))</f>
        <v>7.7</v>
      </c>
      <c r="AK72" s="74">
        <f t="shared" si="21"/>
        <v>7.2</v>
      </c>
      <c r="AL72" s="80">
        <f t="shared" si="22"/>
        <v>5</v>
      </c>
      <c r="AM72" s="81">
        <f t="shared" si="23"/>
        <v>4.2</v>
      </c>
    </row>
    <row r="73" spans="1:39" s="4" customFormat="1" x14ac:dyDescent="0.25">
      <c r="A73" s="121" t="str">
        <f>'Indicator Data'!A76</f>
        <v>Guyana</v>
      </c>
      <c r="B73" s="59" t="str">
        <f>'Indicator Data'!B76</f>
        <v>GUY</v>
      </c>
      <c r="C73" s="73">
        <f>ROUND(IF('Indicator Data'!AL76="No data",IF((0.1022*LN('Indicator Data'!BZ76)-0.1711)&gt;C$195,0,IF((0.1022*LN('Indicator Data'!BZ76)-0.1711)&lt;C$194,10,(C$195-(0.1022*LN('Indicator Data'!BZ76)-0.1711))/(C$195-C$194)*10)),IF('Indicator Data'!AL76&gt;C$195,0,IF('Indicator Data'!AL76&lt;C$194,10,(C$195-'Indicator Data'!AL76)/(C$195-C$194)*10))),1)</f>
        <v>4.9000000000000004</v>
      </c>
      <c r="D73" s="73">
        <f>IF('Indicator Data'!AM76="No data","x",ROUND((IF(LOG('Indicator Data'!AM76*1000)&gt;D$195,10,IF(LOG('Indicator Data'!AM76*1000)&lt;D$194,0,10-(D$195-LOG('Indicator Data'!AM76*1000))/(D$195-D$194)*10))),1))</f>
        <v>5.5</v>
      </c>
      <c r="E73" s="74">
        <f t="shared" si="24"/>
        <v>5.2</v>
      </c>
      <c r="F73" s="73">
        <f>IF('Indicator Data'!AZ76="No data","x",ROUND(IF('Indicator Data'!AZ76&gt;F$195,10,IF('Indicator Data'!AZ76&lt;F$194,0,10-(F$195-'Indicator Data'!AZ76)/(F$195-F$194)*10)),1))</f>
        <v>6.7</v>
      </c>
      <c r="G73" s="73" t="str">
        <f>IF('Indicator Data'!BA76="No data","x",ROUND(IF('Indicator Data'!BA76&gt;G$195,10,IF('Indicator Data'!BA76&lt;G$194,0,10-(G$195-'Indicator Data'!BA76)/(G$195-G$194)*10)),1))</f>
        <v>x</v>
      </c>
      <c r="H73" s="74">
        <f t="shared" si="25"/>
        <v>6.7</v>
      </c>
      <c r="I73" s="75">
        <f>SUM(IF('Indicator Data'!AN76=0,0,'Indicator Data'!AN76),SUM('Indicator Data'!AO76:AP76))</f>
        <v>30.116778000000004</v>
      </c>
      <c r="J73" s="75">
        <f>I73/'Indicator Data'!CA76*1000000</f>
        <v>38.474373862220951</v>
      </c>
      <c r="K73" s="73">
        <f t="shared" si="26"/>
        <v>0.8</v>
      </c>
      <c r="L73" s="73">
        <f>IF('Indicator Data'!AQ76="No data","x",ROUND(IF('Indicator Data'!AQ76&gt;L$195,10,IF('Indicator Data'!AQ76&lt;L$194,0,10-(L$195-'Indicator Data'!AQ76)/(L$195-L$194)*10)),1))</f>
        <v>0.9</v>
      </c>
      <c r="M73" s="73">
        <f>IF('Indicator Data'!AR76="No data","x",IF('Indicator Data'!AR76=0,0,ROUND(IF('Indicator Data'!AR76&gt;M$195,10,IF('Indicator Data'!AR76&lt;M$194,0,10-(M$195-'Indicator Data'!AR76)/(M$195-M$194)*10)),1)))</f>
        <v>2.6</v>
      </c>
      <c r="N73" s="74">
        <f t="shared" si="27"/>
        <v>1.4</v>
      </c>
      <c r="O73" s="76">
        <f t="shared" si="28"/>
        <v>4.5999999999999996</v>
      </c>
      <c r="P73" s="87">
        <f>IF(AND('Indicator Data'!BE76="No data",'Indicator Data'!BF76="No data"),0,SUM('Indicator Data'!BE76:BG76)/1000)</f>
        <v>0.04</v>
      </c>
      <c r="Q73" s="73">
        <f t="shared" si="29"/>
        <v>0</v>
      </c>
      <c r="R73" s="77">
        <f>P73*1000/'Indicator Data'!CA76</f>
        <v>5.1100252307495767E-5</v>
      </c>
      <c r="S73" s="73">
        <f t="shared" si="30"/>
        <v>1.5</v>
      </c>
      <c r="T73" s="78">
        <f t="shared" si="31"/>
        <v>0.8</v>
      </c>
      <c r="U73" s="73">
        <f>IF('Indicator Data'!AV76="No data","x",ROUND(IF('Indicator Data'!AV76&gt;U$195,10,IF('Indicator Data'!AV76&lt;U$194,0,10-(U$195-'Indicator Data'!AV76)/(U$195-U$194)*10)),1))</f>
        <v>3.2</v>
      </c>
      <c r="V73" s="73">
        <f>IF('Indicator Data'!AW76="No data","x",IF('Indicator Data'!AW76=0,0,ROUND(IF('Indicator Data'!AW76&gt;V$195,10,IF('Indicator Data'!AW76&lt;V$194,0,10-(V$195-'Indicator Data'!AW76)/(V$195-V$194)*10)),1)))</f>
        <v>3.6</v>
      </c>
      <c r="W73" s="73">
        <f t="shared" si="32"/>
        <v>3.4000000000000004</v>
      </c>
      <c r="X73" s="73">
        <f>IF('Indicator Data'!AU76="No data","x",ROUND(IF('Indicator Data'!AU76&gt;X$195,10,IF('Indicator Data'!AU76&lt;X$194,0,10-(X$195-'Indicator Data'!AU76)/(X$195-X$194)*10)),1))</f>
        <v>1.6</v>
      </c>
      <c r="Y73" s="200">
        <f>IF('Indicator Data'!AX76="No data","x",ROUND(IF('Indicator Data'!AX76&gt;Y$195,10,IF('Indicator Data'!AX76&lt;Y$194,0,10-(Y$195-'Indicator Data'!AX76)/(Y$195-Y$194)*10)),1))</f>
        <v>0.8</v>
      </c>
      <c r="Z73" s="77">
        <f>IF('Indicator Data'!AY76="No data","x",IF(('Indicator Data'!AY76/'Indicator Data'!CA76)&gt;1,1,IF('Indicator Data'!AY76&gt;'Indicator Data'!AY76,1,'Indicator Data'!AY76/'Indicator Data'!CA76)))</f>
        <v>0.93284149340487366</v>
      </c>
      <c r="AA73" s="200">
        <f t="shared" si="33"/>
        <v>10</v>
      </c>
      <c r="AB73" s="74">
        <f t="shared" si="20"/>
        <v>4</v>
      </c>
      <c r="AC73" s="73">
        <f>IF('Indicator Data'!AS76="No data","x",ROUND(IF('Indicator Data'!AS76&gt;AC$195,10,IF('Indicator Data'!AS76&lt;AC$194,0,10-(AC$195-'Indicator Data'!AS76)/(AC$195-AC$194)*10)),1))</f>
        <v>2.4</v>
      </c>
      <c r="AD73" s="73">
        <f>IF('Indicator Data'!AT76="No data","x",ROUND(IF('Indicator Data'!AT76&gt;AD$195,10,IF('Indicator Data'!AT76&lt;AD$194,0,10-(AD$195-'Indicator Data'!AT76)/(AD$195-AD$194)*10)),1))</f>
        <v>1.9</v>
      </c>
      <c r="AE73" s="74">
        <f t="shared" si="34"/>
        <v>2.2000000000000002</v>
      </c>
      <c r="AF73" s="87">
        <f>('Indicator Data'!BD76+'Indicator Data'!BC76*0.5+'Indicator Data'!BB76*0.25)/1000</f>
        <v>0.81850000000000001</v>
      </c>
      <c r="AG73" s="79">
        <f>AF73*1000/'Indicator Data'!CA76</f>
        <v>1.0456389128421322E-3</v>
      </c>
      <c r="AH73" s="74">
        <f t="shared" si="35"/>
        <v>0.1</v>
      </c>
      <c r="AI73" s="73">
        <f>IF('Indicator Data'!BH76="No data","x",ROUND(IF('Indicator Data'!BH76&lt;$AI$194,10,IF('Indicator Data'!BH76&gt;$AI$195,0,($AI$195-'Indicator Data'!BH76)/($AI$195-$AI$194)*10)),1))</f>
        <v>4.0999999999999996</v>
      </c>
      <c r="AJ73" s="73">
        <f>IF('Indicator Data'!BI76="No data","x",ROUND(IF('Indicator Data'!BI76&gt;$AJ$195,10,IF('Indicator Data'!BI76&lt;$AJ$194,0,10-($AJ$195-'Indicator Data'!BI76)/($AJ$195-$AJ$194)*10)),1))</f>
        <v>1</v>
      </c>
      <c r="AK73" s="74">
        <f t="shared" si="21"/>
        <v>2.6</v>
      </c>
      <c r="AL73" s="80">
        <f t="shared" si="22"/>
        <v>2.2999999999999998</v>
      </c>
      <c r="AM73" s="81">
        <f t="shared" si="23"/>
        <v>1.6</v>
      </c>
    </row>
    <row r="74" spans="1:39" s="4" customFormat="1" x14ac:dyDescent="0.25">
      <c r="A74" s="121" t="str">
        <f>'Indicator Data'!A77</f>
        <v>Haiti</v>
      </c>
      <c r="B74" s="59" t="str">
        <f>'Indicator Data'!B77</f>
        <v>HTI</v>
      </c>
      <c r="C74" s="73">
        <f>ROUND(IF('Indicator Data'!AL77="No data",IF((0.1022*LN('Indicator Data'!BZ77)-0.1711)&gt;C$195,0,IF((0.1022*LN('Indicator Data'!BZ77)-0.1711)&lt;C$194,10,(C$195-(0.1022*LN('Indicator Data'!BZ77)-0.1711))/(C$195-C$194)*10)),IF('Indicator Data'!AL77&gt;C$195,0,IF('Indicator Data'!AL77&lt;C$194,10,(C$195-'Indicator Data'!AL77)/(C$195-C$194)*10))),1)</f>
        <v>8</v>
      </c>
      <c r="D74" s="73">
        <f>IF('Indicator Data'!AM77="No data","x",ROUND((IF(LOG('Indicator Data'!AM77*1000)&gt;D$195,10,IF(LOG('Indicator Data'!AM77*1000)&lt;D$194,0,10-(D$195-LOG('Indicator Data'!AM77*1000))/(D$195-D$194)*10))),1))</f>
        <v>8.8000000000000007</v>
      </c>
      <c r="E74" s="74">
        <f t="shared" si="24"/>
        <v>8.4</v>
      </c>
      <c r="F74" s="73">
        <f>IF('Indicator Data'!AZ77="No data","x",ROUND(IF('Indicator Data'!AZ77&gt;F$195,10,IF('Indicator Data'!AZ77&lt;F$194,0,10-(F$195-'Indicator Data'!AZ77)/(F$195-F$194)*10)),1))</f>
        <v>8</v>
      </c>
      <c r="G74" s="73">
        <f>IF('Indicator Data'!BA77="No data","x",ROUND(IF('Indicator Data'!BA77&gt;G$195,10,IF('Indicator Data'!BA77&lt;G$194,0,10-(G$195-'Indicator Data'!BA77)/(G$195-G$194)*10)),1))</f>
        <v>4</v>
      </c>
      <c r="H74" s="74">
        <f t="shared" si="25"/>
        <v>6</v>
      </c>
      <c r="I74" s="75">
        <f>SUM(IF('Indicator Data'!AN77=0,0,'Indicator Data'!AN77),SUM('Indicator Data'!AO77:AP77))</f>
        <v>1546.9347869999999</v>
      </c>
      <c r="J74" s="75">
        <f>I74/'Indicator Data'!CA77*1000000</f>
        <v>137.34563941174522</v>
      </c>
      <c r="K74" s="73">
        <f t="shared" si="26"/>
        <v>2.7</v>
      </c>
      <c r="L74" s="73">
        <f>IF('Indicator Data'!AQ77="No data","x",ROUND(IF('Indicator Data'!AQ77&gt;L$195,10,IF('Indicator Data'!AQ77&lt;L$194,0,10-(L$195-'Indicator Data'!AQ77)/(L$195-L$194)*10)),1))</f>
        <v>7.7</v>
      </c>
      <c r="M74" s="73">
        <f>IF('Indicator Data'!AR77="No data","x",IF('Indicator Data'!AR77=0,0,ROUND(IF('Indicator Data'!AR77&gt;M$195,10,IF('Indicator Data'!AR77&lt;M$194,0,10-(M$195-'Indicator Data'!AR77)/(M$195-M$194)*10)),1)))</f>
        <v>10</v>
      </c>
      <c r="N74" s="74">
        <f t="shared" si="27"/>
        <v>6.8</v>
      </c>
      <c r="O74" s="76">
        <f t="shared" si="28"/>
        <v>7.4</v>
      </c>
      <c r="P74" s="87">
        <f>IF(AND('Indicator Data'!BE77="No data",'Indicator Data'!BF77="No data"),0,SUM('Indicator Data'!BE77:BG77)/1000)</f>
        <v>34.518999999999998</v>
      </c>
      <c r="Q74" s="73">
        <f t="shared" si="29"/>
        <v>5.0999999999999996</v>
      </c>
      <c r="R74" s="77">
        <f>P74*1000/'Indicator Data'!CA77</f>
        <v>3.0647924959063149E-3</v>
      </c>
      <c r="S74" s="73">
        <f t="shared" si="30"/>
        <v>4.2</v>
      </c>
      <c r="T74" s="78">
        <f t="shared" si="31"/>
        <v>4.7</v>
      </c>
      <c r="U74" s="73">
        <f>IF('Indicator Data'!AV77="No data","x",ROUND(IF('Indicator Data'!AV77&gt;U$195,10,IF('Indicator Data'!AV77&lt;U$194,0,10-(U$195-'Indicator Data'!AV77)/(U$195-U$194)*10)),1))</f>
        <v>4.2</v>
      </c>
      <c r="V74" s="73">
        <f>IF('Indicator Data'!AW77="No data","x",IF('Indicator Data'!AW77=0,0,ROUND(IF('Indicator Data'!AW77&gt;V$195,10,IF('Indicator Data'!AW77&lt;V$194,0,10-(V$195-'Indicator Data'!AW77)/(V$195-V$194)*10)),1)))</f>
        <v>3.5</v>
      </c>
      <c r="W74" s="73">
        <f t="shared" si="32"/>
        <v>3.85</v>
      </c>
      <c r="X74" s="73">
        <f>IF('Indicator Data'!AU77="No data","x",ROUND(IF('Indicator Data'!AU77&gt;X$195,10,IF('Indicator Data'!AU77&lt;X$194,0,10-(X$195-'Indicator Data'!AU77)/(X$195-X$194)*10)),1))</f>
        <v>3.3</v>
      </c>
      <c r="Y74" s="200">
        <f>IF('Indicator Data'!AX77="No data","x",ROUND(IF('Indicator Data'!AX77&gt;Y$195,10,IF('Indicator Data'!AX77&lt;Y$194,0,10-(Y$195-'Indicator Data'!AX77)/(Y$195-Y$194)*10)),1))</f>
        <v>0.1</v>
      </c>
      <c r="Z74" s="77">
        <f>IF('Indicator Data'!AY77="No data","x",IF(('Indicator Data'!AY77/'Indicator Data'!CA77)&gt;1,1,IF('Indicator Data'!AY77&gt;'Indicator Data'!AY77,1,'Indicator Data'!AY77/'Indicator Data'!CA77)))</f>
        <v>0.53741627844393169</v>
      </c>
      <c r="AA74" s="200">
        <f t="shared" si="33"/>
        <v>6</v>
      </c>
      <c r="AB74" s="74">
        <f t="shared" si="20"/>
        <v>3.3</v>
      </c>
      <c r="AC74" s="73">
        <f>IF('Indicator Data'!AS77="No data","x",ROUND(IF('Indicator Data'!AS77&gt;AC$195,10,IF('Indicator Data'!AS77&lt;AC$194,0,10-(AC$195-'Indicator Data'!AS77)/(AC$195-AC$194)*10)),1))</f>
        <v>5.5</v>
      </c>
      <c r="AD74" s="73">
        <f>IF('Indicator Data'!AT77="No data","x",ROUND(IF('Indicator Data'!AT77&gt;AD$195,10,IF('Indicator Data'!AT77&lt;AD$194,0,10-(AD$195-'Indicator Data'!AT77)/(AD$195-AD$194)*10)),1))</f>
        <v>2.6</v>
      </c>
      <c r="AE74" s="74">
        <f t="shared" si="34"/>
        <v>4.0999999999999996</v>
      </c>
      <c r="AF74" s="87">
        <f>('Indicator Data'!BD77+'Indicator Data'!BC77*0.5+'Indicator Data'!BB77*0.25)/1000</f>
        <v>45.384500000000003</v>
      </c>
      <c r="AG74" s="79">
        <f>AF74*1000/'Indicator Data'!CA77</f>
        <v>4.0294931785526851E-3</v>
      </c>
      <c r="AH74" s="74">
        <f t="shared" si="35"/>
        <v>0.4</v>
      </c>
      <c r="AI74" s="73">
        <f>IF('Indicator Data'!BH77="No data","x",ROUND(IF('Indicator Data'!BH77&lt;$AI$194,10,IF('Indicator Data'!BH77&gt;$AI$195,0,($AI$195-'Indicator Data'!BH77)/($AI$195-$AI$194)*10)),1))</f>
        <v>7.9</v>
      </c>
      <c r="AJ74" s="73">
        <f>IF('Indicator Data'!BI77="No data","x",ROUND(IF('Indicator Data'!BI77&gt;$AJ$195,10,IF('Indicator Data'!BI77&lt;$AJ$194,0,10-($AJ$195-'Indicator Data'!BI77)/($AJ$195-$AJ$194)*10)),1))</f>
        <v>10</v>
      </c>
      <c r="AK74" s="74">
        <f t="shared" si="21"/>
        <v>9</v>
      </c>
      <c r="AL74" s="80">
        <f t="shared" si="22"/>
        <v>5.2</v>
      </c>
      <c r="AM74" s="81">
        <f t="shared" si="23"/>
        <v>5</v>
      </c>
    </row>
    <row r="75" spans="1:39" s="4" customFormat="1" x14ac:dyDescent="0.25">
      <c r="A75" s="121" t="str">
        <f>'Indicator Data'!A78</f>
        <v>Honduras</v>
      </c>
      <c r="B75" s="59" t="str">
        <f>'Indicator Data'!B78</f>
        <v>HND</v>
      </c>
      <c r="C75" s="73">
        <f>ROUND(IF('Indicator Data'!AL78="No data",IF((0.1022*LN('Indicator Data'!BZ78)-0.1711)&gt;C$195,0,IF((0.1022*LN('Indicator Data'!BZ78)-0.1711)&lt;C$194,10,(C$195-(0.1022*LN('Indicator Data'!BZ78)-0.1711))/(C$195-C$194)*10)),IF('Indicator Data'!AL78&gt;C$195,0,IF('Indicator Data'!AL78&lt;C$194,10,(C$195-'Indicator Data'!AL78)/(C$195-C$194)*10))),1)</f>
        <v>5.7</v>
      </c>
      <c r="D75" s="73">
        <f>IF('Indicator Data'!AM78="No data","x",ROUND((IF(LOG('Indicator Data'!AM78*1000)&gt;D$195,10,IF(LOG('Indicator Data'!AM78*1000)&lt;D$194,0,10-(D$195-LOG('Indicator Data'!AM78*1000))/(D$195-D$194)*10))),1))</f>
        <v>7.4</v>
      </c>
      <c r="E75" s="74">
        <f t="shared" si="24"/>
        <v>6.6</v>
      </c>
      <c r="F75" s="73">
        <f>IF('Indicator Data'!AZ78="No data","x",ROUND(IF('Indicator Data'!AZ78&gt;F$195,10,IF('Indicator Data'!AZ78&lt;F$194,0,10-(F$195-'Indicator Data'!AZ78)/(F$195-F$194)*10)),1))</f>
        <v>6.1</v>
      </c>
      <c r="G75" s="73">
        <f>IF('Indicator Data'!BA78="No data","x",ROUND(IF('Indicator Data'!BA78&gt;G$195,10,IF('Indicator Data'!BA78&lt;G$194,0,10-(G$195-'Indicator Data'!BA78)/(G$195-G$194)*10)),1))</f>
        <v>6.4</v>
      </c>
      <c r="H75" s="74">
        <f t="shared" si="25"/>
        <v>6.3</v>
      </c>
      <c r="I75" s="75">
        <f>SUM(IF('Indicator Data'!AN78=0,0,'Indicator Data'!AN78),SUM('Indicator Data'!AO78:AP78))</f>
        <v>455.21733599999999</v>
      </c>
      <c r="J75" s="75">
        <f>I75/'Indicator Data'!CA78*1000000</f>
        <v>46.707568708146781</v>
      </c>
      <c r="K75" s="73">
        <f t="shared" si="26"/>
        <v>0.9</v>
      </c>
      <c r="L75" s="73">
        <f>IF('Indicator Data'!AQ78="No data","x",ROUND(IF('Indicator Data'!AQ78&gt;L$195,10,IF('Indicator Data'!AQ78&lt;L$194,0,10-(L$195-'Indicator Data'!AQ78)/(L$195-L$194)*10)),1))</f>
        <v>1.4</v>
      </c>
      <c r="M75" s="73">
        <f>IF('Indicator Data'!AR78="No data","x",IF('Indicator Data'!AR78=0,0,ROUND(IF('Indicator Data'!AR78&gt;M$195,10,IF('Indicator Data'!AR78&lt;M$194,0,10-(M$195-'Indicator Data'!AR78)/(M$195-M$194)*10)),1)))</f>
        <v>6.7</v>
      </c>
      <c r="N75" s="74">
        <f t="shared" si="27"/>
        <v>3</v>
      </c>
      <c r="O75" s="76">
        <f t="shared" si="28"/>
        <v>5.6</v>
      </c>
      <c r="P75" s="87">
        <f>IF(AND('Indicator Data'!BE78="No data",'Indicator Data'!BF78="No data"),0,SUM('Indicator Data'!BE78:BG78)/1000)</f>
        <v>190.084</v>
      </c>
      <c r="Q75" s="73">
        <f t="shared" si="29"/>
        <v>7.6</v>
      </c>
      <c r="R75" s="77">
        <f>P75*1000/'Indicator Data'!CA78</f>
        <v>1.9503566292825399E-2</v>
      </c>
      <c r="S75" s="73">
        <f t="shared" si="30"/>
        <v>6.6</v>
      </c>
      <c r="T75" s="78">
        <f t="shared" si="31"/>
        <v>7.1</v>
      </c>
      <c r="U75" s="73">
        <f>IF('Indicator Data'!AV78="No data","x",ROUND(IF('Indicator Data'!AV78&gt;U$195,10,IF('Indicator Data'!AV78&lt;U$194,0,10-(U$195-'Indicator Data'!AV78)/(U$195-U$194)*10)),1))</f>
        <v>0.8</v>
      </c>
      <c r="V75" s="73">
        <f>IF('Indicator Data'!AW78="No data","x",IF('Indicator Data'!AW78=0,0,ROUND(IF('Indicator Data'!AW78&gt;V$195,10,IF('Indicator Data'!AW78&lt;V$194,0,10-(V$195-'Indicator Data'!AW78)/(V$195-V$194)*10)),1)))</f>
        <v>0.5</v>
      </c>
      <c r="W75" s="73">
        <f t="shared" si="32"/>
        <v>0.65</v>
      </c>
      <c r="X75" s="73">
        <f>IF('Indicator Data'!AU78="No data","x",ROUND(IF('Indicator Data'!AU78&gt;X$195,10,IF('Indicator Data'!AU78&lt;X$194,0,10-(X$195-'Indicator Data'!AU78)/(X$195-X$194)*10)),1))</f>
        <v>0.7</v>
      </c>
      <c r="Y75" s="200">
        <f>IF('Indicator Data'!AX78="No data","x",ROUND(IF('Indicator Data'!AX78&gt;Y$195,10,IF('Indicator Data'!AX78&lt;Y$194,0,10-(Y$195-'Indicator Data'!AX78)/(Y$195-Y$194)*10)),1))</f>
        <v>0</v>
      </c>
      <c r="Z75" s="77">
        <f>IF('Indicator Data'!AY78="No data","x",IF(('Indicator Data'!AY78/'Indicator Data'!CA78)&gt;1,1,IF('Indicator Data'!AY78&gt;'Indicator Data'!AY78,1,'Indicator Data'!AY78/'Indicator Data'!CA78)))</f>
        <v>0.27974244096237322</v>
      </c>
      <c r="AA75" s="200">
        <f t="shared" si="33"/>
        <v>3.1</v>
      </c>
      <c r="AB75" s="74">
        <f t="shared" si="20"/>
        <v>1.1000000000000001</v>
      </c>
      <c r="AC75" s="73">
        <f>IF('Indicator Data'!AS78="No data","x",ROUND(IF('Indicator Data'!AS78&gt;AC$195,10,IF('Indicator Data'!AS78&lt;AC$194,0,10-(AC$195-'Indicator Data'!AS78)/(AC$195-AC$194)*10)),1))</f>
        <v>1.4</v>
      </c>
      <c r="AD75" s="73">
        <f>IF('Indicator Data'!AT78="No data","x",ROUND(IF('Indicator Data'!AT78&gt;AD$195,10,IF('Indicator Data'!AT78&lt;AD$194,0,10-(AD$195-'Indicator Data'!AT78)/(AD$195-AD$194)*10)),1))</f>
        <v>1.6</v>
      </c>
      <c r="AE75" s="74">
        <f t="shared" si="34"/>
        <v>1.5</v>
      </c>
      <c r="AF75" s="87">
        <f>('Indicator Data'!BD78+'Indicator Data'!BC78*0.5+'Indicator Data'!BB78*0.25)/1000</f>
        <v>206.94499999999999</v>
      </c>
      <c r="AG75" s="79">
        <f>AF75*1000/'Indicator Data'!CA78</f>
        <v>2.1233588973657708E-2</v>
      </c>
      <c r="AH75" s="74">
        <f t="shared" si="35"/>
        <v>2.1</v>
      </c>
      <c r="AI75" s="73">
        <f>IF('Indicator Data'!BH78="No data","x",ROUND(IF('Indicator Data'!BH78&lt;$AI$194,10,IF('Indicator Data'!BH78&gt;$AI$195,0,($AI$195-'Indicator Data'!BH78)/($AI$195-$AI$194)*10)),1))</f>
        <v>4.0999999999999996</v>
      </c>
      <c r="AJ75" s="73">
        <f>IF('Indicator Data'!BI78="No data","x",ROUND(IF('Indicator Data'!BI78&gt;$AJ$195,10,IF('Indicator Data'!BI78&lt;$AJ$194,0,10-($AJ$195-'Indicator Data'!BI78)/($AJ$195-$AJ$194)*10)),1))</f>
        <v>2.6</v>
      </c>
      <c r="AK75" s="74">
        <f t="shared" si="21"/>
        <v>3.4</v>
      </c>
      <c r="AL75" s="80">
        <f t="shared" si="22"/>
        <v>2.1</v>
      </c>
      <c r="AM75" s="81">
        <f t="shared" si="23"/>
        <v>5.0999999999999996</v>
      </c>
    </row>
    <row r="76" spans="1:39" s="4" customFormat="1" x14ac:dyDescent="0.25">
      <c r="A76" s="121" t="str">
        <f>'Indicator Data'!A79</f>
        <v>Hungary</v>
      </c>
      <c r="B76" s="59" t="str">
        <f>'Indicator Data'!B79</f>
        <v>HUN</v>
      </c>
      <c r="C76" s="73">
        <f>ROUND(IF('Indicator Data'!AL79="No data",IF((0.1022*LN('Indicator Data'!BZ79)-0.1711)&gt;C$195,0,IF((0.1022*LN('Indicator Data'!BZ79)-0.1711)&lt;C$194,10,(C$195-(0.1022*LN('Indicator Data'!BZ79)-0.1711))/(C$195-C$194)*10)),IF('Indicator Data'!AL79&gt;C$195,0,IF('Indicator Data'!AL79&lt;C$194,10,(C$195-'Indicator Data'!AL79)/(C$195-C$194)*10))),1)</f>
        <v>1.2</v>
      </c>
      <c r="D76" s="73" t="str">
        <f>IF('Indicator Data'!AM79="No data","x",ROUND((IF(LOG('Indicator Data'!AM79*1000)&gt;D$195,10,IF(LOG('Indicator Data'!AM79*1000)&lt;D$194,0,10-(D$195-LOG('Indicator Data'!AM79*1000))/(D$195-D$194)*10))),1))</f>
        <v>x</v>
      </c>
      <c r="E76" s="74">
        <f t="shared" si="24"/>
        <v>1.2</v>
      </c>
      <c r="F76" s="73">
        <f>IF('Indicator Data'!AZ79="No data","x",ROUND(IF('Indicator Data'!AZ79&gt;F$195,10,IF('Indicator Data'!AZ79&lt;F$194,0,10-(F$195-'Indicator Data'!AZ79)/(F$195-F$194)*10)),1))</f>
        <v>3.4</v>
      </c>
      <c r="G76" s="73">
        <f>IF('Indicator Data'!BA79="No data","x",ROUND(IF('Indicator Data'!BA79&gt;G$195,10,IF('Indicator Data'!BA79&lt;G$194,0,10-(G$195-'Indicator Data'!BA79)/(G$195-G$194)*10)),1))</f>
        <v>1.4</v>
      </c>
      <c r="H76" s="74">
        <f t="shared" si="25"/>
        <v>2.4</v>
      </c>
      <c r="I76" s="75">
        <f>SUM(IF('Indicator Data'!AN79=0,0,'Indicator Data'!AN79),SUM('Indicator Data'!AO79:AP79))</f>
        <v>0</v>
      </c>
      <c r="J76" s="75">
        <f>I76/'Indicator Data'!CA79*1000000</f>
        <v>0</v>
      </c>
      <c r="K76" s="73">
        <f t="shared" si="26"/>
        <v>0</v>
      </c>
      <c r="L76" s="73" t="str">
        <f>IF('Indicator Data'!AQ79="No data","x",ROUND(IF('Indicator Data'!AQ79&gt;L$195,10,IF('Indicator Data'!AQ79&lt;L$194,0,10-(L$195-'Indicator Data'!AQ79)/(L$195-L$194)*10)),1))</f>
        <v>x</v>
      </c>
      <c r="M76" s="73">
        <f>IF('Indicator Data'!AR79="No data","x",IF('Indicator Data'!AR79=0,0,ROUND(IF('Indicator Data'!AR79&gt;M$195,10,IF('Indicator Data'!AR79&lt;M$194,0,10-(M$195-'Indicator Data'!AR79)/(M$195-M$194)*10)),1)))</f>
        <v>1</v>
      </c>
      <c r="N76" s="74">
        <f t="shared" si="27"/>
        <v>0.5</v>
      </c>
      <c r="O76" s="76">
        <f t="shared" si="28"/>
        <v>1.3</v>
      </c>
      <c r="P76" s="87">
        <f>IF(AND('Indicator Data'!BE79="No data",'Indicator Data'!BF79="No data"),0,SUM('Indicator Data'!BE79:BG79)/1000)</f>
        <v>6.1639999999999997</v>
      </c>
      <c r="Q76" s="73">
        <f t="shared" si="29"/>
        <v>2.6</v>
      </c>
      <c r="R76" s="77">
        <f>P76*1000/'Indicator Data'!CA79</f>
        <v>6.3646914508274928E-4</v>
      </c>
      <c r="S76" s="73">
        <f t="shared" si="30"/>
        <v>2.9</v>
      </c>
      <c r="T76" s="78">
        <f t="shared" si="31"/>
        <v>2.8</v>
      </c>
      <c r="U76" s="73" t="str">
        <f>IF('Indicator Data'!AV79="No data","x",ROUND(IF('Indicator Data'!AV79&gt;U$195,10,IF('Indicator Data'!AV79&lt;U$194,0,10-(U$195-'Indicator Data'!AV79)/(U$195-U$194)*10)),1))</f>
        <v>x</v>
      </c>
      <c r="V76" s="73">
        <f>IF('Indicator Data'!AW79="No data","x",IF('Indicator Data'!AW79=0,0,ROUND(IF('Indicator Data'!AW79&gt;V$195,10,IF('Indicator Data'!AW79&lt;V$194,0,10-(V$195-'Indicator Data'!AW79)/(V$195-V$194)*10)),1)))</f>
        <v>0.2</v>
      </c>
      <c r="W76" s="73">
        <f t="shared" si="32"/>
        <v>0.2</v>
      </c>
      <c r="X76" s="73">
        <f>IF('Indicator Data'!AU79="No data","x",ROUND(IF('Indicator Data'!AU79&gt;X$195,10,IF('Indicator Data'!AU79&lt;X$194,0,10-(X$195-'Indicator Data'!AU79)/(X$195-X$194)*10)),1))</f>
        <v>0.1</v>
      </c>
      <c r="Y76" s="200" t="str">
        <f>IF('Indicator Data'!AX79="No data","x",ROUND(IF('Indicator Data'!AX79&gt;Y$195,10,IF('Indicator Data'!AX79&lt;Y$194,0,10-(Y$195-'Indicator Data'!AX79)/(Y$195-Y$194)*10)),1))</f>
        <v>x</v>
      </c>
      <c r="Z76" s="77">
        <f>IF('Indicator Data'!AY79="No data","x",IF(('Indicator Data'!AY79/'Indicator Data'!CA79)&gt;1,1,IF('Indicator Data'!AY79&gt;'Indicator Data'!AY79,1,'Indicator Data'!AY79/'Indicator Data'!CA79)))</f>
        <v>3.2009317809158381E-6</v>
      </c>
      <c r="AA76" s="200">
        <f t="shared" si="33"/>
        <v>0</v>
      </c>
      <c r="AB76" s="74">
        <f t="shared" si="20"/>
        <v>0.1</v>
      </c>
      <c r="AC76" s="73">
        <f>IF('Indicator Data'!AS79="No data","x",ROUND(IF('Indicator Data'!AS79&gt;AC$195,10,IF('Indicator Data'!AS79&lt;AC$194,0,10-(AC$195-'Indicator Data'!AS79)/(AC$195-AC$194)*10)),1))</f>
        <v>0.3</v>
      </c>
      <c r="AD76" s="73" t="str">
        <f>IF('Indicator Data'!AT79="No data","x",ROUND(IF('Indicator Data'!AT79&gt;AD$195,10,IF('Indicator Data'!AT79&lt;AD$194,0,10-(AD$195-'Indicator Data'!AT79)/(AD$195-AD$194)*10)),1))</f>
        <v>x</v>
      </c>
      <c r="AE76" s="74">
        <f t="shared" si="34"/>
        <v>0.3</v>
      </c>
      <c r="AF76" s="87">
        <f>('Indicator Data'!BD79+'Indicator Data'!BC79*0.5+'Indicator Data'!BB79*0.25)/1000</f>
        <v>7.5244999999999997</v>
      </c>
      <c r="AG76" s="79">
        <f>AF76*1000/'Indicator Data'!CA79</f>
        <v>7.7694874791939435E-4</v>
      </c>
      <c r="AH76" s="74">
        <f t="shared" si="35"/>
        <v>0.1</v>
      </c>
      <c r="AI76" s="73">
        <f>IF('Indicator Data'!BH79="No data","x",ROUND(IF('Indicator Data'!BH79&lt;$AI$194,10,IF('Indicator Data'!BH79&gt;$AI$195,0,($AI$195-'Indicator Data'!BH79)/($AI$195-$AI$194)*10)),1))</f>
        <v>3.2</v>
      </c>
      <c r="AJ76" s="73">
        <f>IF('Indicator Data'!BI79="No data","x",ROUND(IF('Indicator Data'!BI79&gt;$AJ$195,10,IF('Indicator Data'!BI79&lt;$AJ$194,0,10-($AJ$195-'Indicator Data'!BI79)/($AJ$195-$AJ$194)*10)),1))</f>
        <v>0</v>
      </c>
      <c r="AK76" s="74">
        <f t="shared" si="21"/>
        <v>1.6</v>
      </c>
      <c r="AL76" s="80">
        <f t="shared" si="22"/>
        <v>0.5</v>
      </c>
      <c r="AM76" s="81">
        <f t="shared" si="23"/>
        <v>1.7</v>
      </c>
    </row>
    <row r="77" spans="1:39" s="4" customFormat="1" x14ac:dyDescent="0.25">
      <c r="A77" s="121" t="str">
        <f>'Indicator Data'!A80</f>
        <v>Iceland</v>
      </c>
      <c r="B77" s="59" t="str">
        <f>'Indicator Data'!B80</f>
        <v>ISL</v>
      </c>
      <c r="C77" s="73">
        <f>ROUND(IF('Indicator Data'!AL80="No data",IF((0.1022*LN('Indicator Data'!BZ80)-0.1711)&gt;C$195,0,IF((0.1022*LN('Indicator Data'!BZ80)-0.1711)&lt;C$194,10,(C$195-(0.1022*LN('Indicator Data'!BZ80)-0.1711))/(C$195-C$194)*10)),IF('Indicator Data'!AL80&gt;C$195,0,IF('Indicator Data'!AL80&lt;C$194,10,(C$195-'Indicator Data'!AL80)/(C$195-C$194)*10))),1)</f>
        <v>0</v>
      </c>
      <c r="D77" s="73" t="str">
        <f>IF('Indicator Data'!AM80="No data","x",ROUND((IF(LOG('Indicator Data'!AM80*1000)&gt;D$195,10,IF(LOG('Indicator Data'!AM80*1000)&lt;D$194,0,10-(D$195-LOG('Indicator Data'!AM80*1000))/(D$195-D$194)*10))),1))</f>
        <v>x</v>
      </c>
      <c r="E77" s="74">
        <f t="shared" si="24"/>
        <v>0</v>
      </c>
      <c r="F77" s="73">
        <f>IF('Indicator Data'!AZ80="No data","x",ROUND(IF('Indicator Data'!AZ80&gt;F$195,10,IF('Indicator Data'!AZ80&lt;F$194,0,10-(F$195-'Indicator Data'!AZ80)/(F$195-F$194)*10)),1))</f>
        <v>0.8</v>
      </c>
      <c r="G77" s="73">
        <f>IF('Indicator Data'!BA80="No data","x",ROUND(IF('Indicator Data'!BA80&gt;G$195,10,IF('Indicator Data'!BA80&lt;G$194,0,10-(G$195-'Indicator Data'!BA80)/(G$195-G$194)*10)),1))</f>
        <v>0.7</v>
      </c>
      <c r="H77" s="74">
        <f t="shared" si="25"/>
        <v>0.8</v>
      </c>
      <c r="I77" s="75">
        <f>SUM(IF('Indicator Data'!AN80=0,0,'Indicator Data'!AN80),SUM('Indicator Data'!AO80:AP80))</f>
        <v>0</v>
      </c>
      <c r="J77" s="75">
        <f>I77/'Indicator Data'!CA80*1000000</f>
        <v>0</v>
      </c>
      <c r="K77" s="73">
        <f t="shared" si="26"/>
        <v>0</v>
      </c>
      <c r="L77" s="73" t="str">
        <f>IF('Indicator Data'!AQ80="No data","x",ROUND(IF('Indicator Data'!AQ80&gt;L$195,10,IF('Indicator Data'!AQ80&lt;L$194,0,10-(L$195-'Indicator Data'!AQ80)/(L$195-L$194)*10)),1))</f>
        <v>x</v>
      </c>
      <c r="M77" s="73">
        <f>IF('Indicator Data'!AR80="No data","x",IF('Indicator Data'!AR80=0,0,ROUND(IF('Indicator Data'!AR80&gt;M$195,10,IF('Indicator Data'!AR80&lt;M$194,0,10-(M$195-'Indicator Data'!AR80)/(M$195-M$194)*10)),1)))</f>
        <v>0.2</v>
      </c>
      <c r="N77" s="74">
        <f t="shared" si="27"/>
        <v>0.1</v>
      </c>
      <c r="O77" s="76">
        <f t="shared" si="28"/>
        <v>0.2</v>
      </c>
      <c r="P77" s="87">
        <f>IF(AND('Indicator Data'!BE80="No data",'Indicator Data'!BF80="No data"),0,SUM('Indicator Data'!BE80:BG80)/1000)</f>
        <v>1.048</v>
      </c>
      <c r="Q77" s="73">
        <f t="shared" si="29"/>
        <v>0.1</v>
      </c>
      <c r="R77" s="77">
        <f>P77*1000/'Indicator Data'!CA80</f>
        <v>3.0911080501538181E-3</v>
      </c>
      <c r="S77" s="73">
        <f t="shared" si="30"/>
        <v>4.2</v>
      </c>
      <c r="T77" s="78">
        <f t="shared" si="31"/>
        <v>2.2000000000000002</v>
      </c>
      <c r="U77" s="73" t="str">
        <f>IF('Indicator Data'!AV80="No data","x",ROUND(IF('Indicator Data'!AV80&gt;U$195,10,IF('Indicator Data'!AV80&lt;U$194,0,10-(U$195-'Indicator Data'!AV80)/(U$195-U$194)*10)),1))</f>
        <v>x</v>
      </c>
      <c r="V77" s="73" t="str">
        <f>IF('Indicator Data'!AW80="No data","x",IF('Indicator Data'!AW80=0,0,ROUND(IF('Indicator Data'!AW80&gt;V$195,10,IF('Indicator Data'!AW80&lt;V$194,0,10-(V$195-'Indicator Data'!AW80)/(V$195-V$194)*10)),1)))</f>
        <v>x</v>
      </c>
      <c r="W77" s="73" t="str">
        <f t="shared" si="32"/>
        <v>x</v>
      </c>
      <c r="X77" s="73">
        <f>IF('Indicator Data'!AU80="No data","x",ROUND(IF('Indicator Data'!AU80&gt;X$195,10,IF('Indicator Data'!AU80&lt;X$194,0,10-(X$195-'Indicator Data'!AU80)/(X$195-X$194)*10)),1))</f>
        <v>0.1</v>
      </c>
      <c r="Y77" s="200" t="str">
        <f>IF('Indicator Data'!AX80="No data","x",ROUND(IF('Indicator Data'!AX80&gt;Y$195,10,IF('Indicator Data'!AX80&lt;Y$194,0,10-(Y$195-'Indicator Data'!AX80)/(Y$195-Y$194)*10)),1))</f>
        <v>x</v>
      </c>
      <c r="Z77" s="77">
        <f>IF('Indicator Data'!AY80="No data","x",IF(('Indicator Data'!AY80/'Indicator Data'!CA80)&gt;1,1,IF('Indicator Data'!AY80&gt;'Indicator Data'!AY80,1,'Indicator Data'!AY80/'Indicator Data'!CA80)))</f>
        <v>2.9495305822078416E-6</v>
      </c>
      <c r="AA77" s="200">
        <f t="shared" si="33"/>
        <v>0</v>
      </c>
      <c r="AB77" s="74">
        <f t="shared" si="20"/>
        <v>0.1</v>
      </c>
      <c r="AC77" s="73">
        <f>IF('Indicator Data'!AS80="No data","x",ROUND(IF('Indicator Data'!AS80&gt;AC$195,10,IF('Indicator Data'!AS80&lt;AC$194,0,10-(AC$195-'Indicator Data'!AS80)/(AC$195-AC$194)*10)),1))</f>
        <v>0.2</v>
      </c>
      <c r="AD77" s="73" t="str">
        <f>IF('Indicator Data'!AT80="No data","x",ROUND(IF('Indicator Data'!AT80&gt;AD$195,10,IF('Indicator Data'!AT80&lt;AD$194,0,10-(AD$195-'Indicator Data'!AT80)/(AD$195-AD$194)*10)),1))</f>
        <v>x</v>
      </c>
      <c r="AE77" s="74">
        <f t="shared" si="34"/>
        <v>0.2</v>
      </c>
      <c r="AF77" s="87">
        <f>('Indicator Data'!BD80+'Indicator Data'!BC80*0.5+'Indicator Data'!BB80*0.25)/1000</f>
        <v>0</v>
      </c>
      <c r="AG77" s="79">
        <f>AF77*1000/'Indicator Data'!CA80</f>
        <v>0</v>
      </c>
      <c r="AH77" s="74">
        <f t="shared" si="35"/>
        <v>0</v>
      </c>
      <c r="AI77" s="73">
        <f>IF('Indicator Data'!BH80="No data","x",ROUND(IF('Indicator Data'!BH80&lt;$AI$194,10,IF('Indicator Data'!BH80&gt;$AI$195,0,($AI$195-'Indicator Data'!BH80)/($AI$195-$AI$194)*10)),1))</f>
        <v>1.7</v>
      </c>
      <c r="AJ77" s="73">
        <f>IF('Indicator Data'!BI80="No data","x",ROUND(IF('Indicator Data'!BI80&gt;$AJ$195,10,IF('Indicator Data'!BI80&lt;$AJ$194,0,10-($AJ$195-'Indicator Data'!BI80)/($AJ$195-$AJ$194)*10)),1))</f>
        <v>0</v>
      </c>
      <c r="AK77" s="74">
        <f t="shared" si="21"/>
        <v>0.9</v>
      </c>
      <c r="AL77" s="80">
        <f t="shared" si="22"/>
        <v>0.3</v>
      </c>
      <c r="AM77" s="81">
        <f t="shared" si="23"/>
        <v>1.3</v>
      </c>
    </row>
    <row r="78" spans="1:39" s="4" customFormat="1" x14ac:dyDescent="0.25">
      <c r="A78" s="121" t="str">
        <f>'Indicator Data'!A81</f>
        <v>India</v>
      </c>
      <c r="B78" s="59" t="str">
        <f>'Indicator Data'!B81</f>
        <v>IND</v>
      </c>
      <c r="C78" s="73">
        <f>ROUND(IF('Indicator Data'!AL81="No data",IF((0.1022*LN('Indicator Data'!BZ81)-0.1711)&gt;C$195,0,IF((0.1022*LN('Indicator Data'!BZ81)-0.1711)&lt;C$194,10,(C$195-(0.1022*LN('Indicator Data'!BZ81)-0.1711))/(C$195-C$194)*10)),IF('Indicator Data'!AL81&gt;C$195,0,IF('Indicator Data'!AL81&lt;C$194,10,(C$195-'Indicator Data'!AL81)/(C$195-C$194)*10))),1)</f>
        <v>5.2</v>
      </c>
      <c r="D78" s="73">
        <f>IF('Indicator Data'!AM81="No data","x",ROUND((IF(LOG('Indicator Data'!AM81*1000)&gt;D$195,10,IF(LOG('Indicator Data'!AM81*1000)&lt;D$194,0,10-(D$195-LOG('Indicator Data'!AM81*1000))/(D$195-D$194)*10))),1))</f>
        <v>7.7</v>
      </c>
      <c r="E78" s="74">
        <f t="shared" si="24"/>
        <v>6.6</v>
      </c>
      <c r="F78" s="73">
        <f>IF('Indicator Data'!AZ81="No data","x",ROUND(IF('Indicator Data'!AZ81&gt;F$195,10,IF('Indicator Data'!AZ81&lt;F$194,0,10-(F$195-'Indicator Data'!AZ81)/(F$195-F$194)*10)),1))</f>
        <v>7</v>
      </c>
      <c r="G78" s="73">
        <f>IF('Indicator Data'!BA81="No data","x",ROUND(IF('Indicator Data'!BA81&gt;G$195,10,IF('Indicator Data'!BA81&lt;G$194,0,10-(G$195-'Indicator Data'!BA81)/(G$195-G$194)*10)),1))</f>
        <v>2.7</v>
      </c>
      <c r="H78" s="74">
        <f t="shared" si="25"/>
        <v>4.9000000000000004</v>
      </c>
      <c r="I78" s="75">
        <f>SUM(IF('Indicator Data'!AN81=0,0,'Indicator Data'!AN81),SUM('Indicator Data'!AO81:AP81))</f>
        <v>4244.9145149999995</v>
      </c>
      <c r="J78" s="75">
        <f>I78/'Indicator Data'!CA81*1000000</f>
        <v>3.1066008154244154</v>
      </c>
      <c r="K78" s="73">
        <f t="shared" si="26"/>
        <v>0.1</v>
      </c>
      <c r="L78" s="73">
        <f>IF('Indicator Data'!AQ81="No data","x",ROUND(IF('Indicator Data'!AQ81&gt;L$195,10,IF('Indicator Data'!AQ81&lt;L$194,0,10-(L$195-'Indicator Data'!AQ81)/(L$195-L$194)*10)),1))</f>
        <v>0.1</v>
      </c>
      <c r="M78" s="73">
        <f>IF('Indicator Data'!AR81="No data","x",IF('Indicator Data'!AR81=0,0,ROUND(IF('Indicator Data'!AR81&gt;M$195,10,IF('Indicator Data'!AR81&lt;M$194,0,10-(M$195-'Indicator Data'!AR81)/(M$195-M$194)*10)),1)))</f>
        <v>1</v>
      </c>
      <c r="N78" s="74">
        <f t="shared" si="27"/>
        <v>0.4</v>
      </c>
      <c r="O78" s="76">
        <f t="shared" si="28"/>
        <v>4.5999999999999996</v>
      </c>
      <c r="P78" s="87">
        <f>IF(AND('Indicator Data'!BE81="No data",'Indicator Data'!BF81="No data"),0,SUM('Indicator Data'!BE81:BG81)/1000)</f>
        <v>686.84799999999996</v>
      </c>
      <c r="Q78" s="73">
        <f t="shared" si="29"/>
        <v>9.5</v>
      </c>
      <c r="R78" s="77">
        <f>P78*1000/'Indicator Data'!CA81</f>
        <v>5.02663257253516E-4</v>
      </c>
      <c r="S78" s="73">
        <f t="shared" si="30"/>
        <v>2.7</v>
      </c>
      <c r="T78" s="78">
        <f t="shared" si="31"/>
        <v>6.1</v>
      </c>
      <c r="U78" s="73">
        <f>IF('Indicator Data'!AV81="No data","x",ROUND(IF('Indicator Data'!AV81&gt;U$195,10,IF('Indicator Data'!AV81&lt;U$194,0,10-(U$195-'Indicator Data'!AV81)/(U$195-U$194)*10)),1))</f>
        <v>0.6</v>
      </c>
      <c r="V78" s="73">
        <f>IF('Indicator Data'!AW81="No data","x",IF('Indicator Data'!AW81=0,0,ROUND(IF('Indicator Data'!AW81&gt;V$195,10,IF('Indicator Data'!AW81&lt;V$194,0,10-(V$195-'Indicator Data'!AW81)/(V$195-V$194)*10)),1)))</f>
        <v>0.5</v>
      </c>
      <c r="W78" s="73">
        <f t="shared" si="32"/>
        <v>0.55000000000000004</v>
      </c>
      <c r="X78" s="73">
        <f>IF('Indicator Data'!AU81="No data","x",ROUND(IF('Indicator Data'!AU81&gt;X$195,10,IF('Indicator Data'!AU81&lt;X$194,0,10-(X$195-'Indicator Data'!AU81)/(X$195-X$194)*10)),1))</f>
        <v>3.7</v>
      </c>
      <c r="Y78" s="200">
        <f>IF('Indicator Data'!AX81="No data","x",ROUND(IF('Indicator Data'!AX81&gt;Y$195,10,IF('Indicator Data'!AX81&lt;Y$194,0,10-(Y$195-'Indicator Data'!AX81)/(Y$195-Y$194)*10)),1))</f>
        <v>0.2</v>
      </c>
      <c r="Z78" s="77">
        <f>IF('Indicator Data'!AY81="No data","x",IF(('Indicator Data'!AY81/'Indicator Data'!CA81)&gt;1,1,IF('Indicator Data'!AY81&gt;'Indicator Data'!AY81,1,'Indicator Data'!AY81/'Indicator Data'!CA81)))</f>
        <v>0.37738087399385345</v>
      </c>
      <c r="AA78" s="200">
        <f t="shared" si="33"/>
        <v>4.2</v>
      </c>
      <c r="AB78" s="74">
        <f t="shared" si="20"/>
        <v>2.2000000000000002</v>
      </c>
      <c r="AC78" s="73">
        <f>IF('Indicator Data'!AS81="No data","x",ROUND(IF('Indicator Data'!AS81&gt;AC$195,10,IF('Indicator Data'!AS81&lt;AC$194,0,10-(AC$195-'Indicator Data'!AS81)/(AC$195-AC$194)*10)),1))</f>
        <v>3</v>
      </c>
      <c r="AD78" s="73">
        <f>IF('Indicator Data'!AT81="No data","x",ROUND(IF('Indicator Data'!AT81&gt;AD$195,10,IF('Indicator Data'!AT81&lt;AD$194,0,10-(AD$195-'Indicator Data'!AT81)/(AD$195-AD$194)*10)),1))</f>
        <v>9.6999999999999993</v>
      </c>
      <c r="AE78" s="74">
        <f t="shared" si="34"/>
        <v>6.4</v>
      </c>
      <c r="AF78" s="87">
        <f>('Indicator Data'!BD81+'Indicator Data'!BC81*0.5+'Indicator Data'!BB81*0.25)/1000</f>
        <v>34180.400750000001</v>
      </c>
      <c r="AG78" s="79">
        <f>AF78*1000/'Indicator Data'!CA81</f>
        <v>2.5014605233218294E-2</v>
      </c>
      <c r="AH78" s="74">
        <f t="shared" si="35"/>
        <v>2.5</v>
      </c>
      <c r="AI78" s="73">
        <f>IF('Indicator Data'!BH81="No data","x",ROUND(IF('Indicator Data'!BH81&lt;$AI$194,10,IF('Indicator Data'!BH81&gt;$AI$195,0,($AI$195-'Indicator Data'!BH81)/($AI$195-$AI$194)*10)),1))</f>
        <v>5.5</v>
      </c>
      <c r="AJ78" s="73">
        <f>IF('Indicator Data'!BI81="No data","x",ROUND(IF('Indicator Data'!BI81&gt;$AJ$195,10,IF('Indicator Data'!BI81&lt;$AJ$194,0,10-($AJ$195-'Indicator Data'!BI81)/($AJ$195-$AJ$194)*10)),1))</f>
        <v>3.2</v>
      </c>
      <c r="AK78" s="74">
        <f t="shared" si="21"/>
        <v>4.4000000000000004</v>
      </c>
      <c r="AL78" s="80">
        <f t="shared" si="22"/>
        <v>4.0999999999999996</v>
      </c>
      <c r="AM78" s="81">
        <f t="shared" si="23"/>
        <v>5.2</v>
      </c>
    </row>
    <row r="79" spans="1:39" s="4" customFormat="1" x14ac:dyDescent="0.25">
      <c r="A79" s="121" t="str">
        <f>'Indicator Data'!A82</f>
        <v>Indonesia</v>
      </c>
      <c r="B79" s="59" t="str">
        <f>'Indicator Data'!B82</f>
        <v>IDN</v>
      </c>
      <c r="C79" s="73">
        <f>ROUND(IF('Indicator Data'!AL82="No data",IF((0.1022*LN('Indicator Data'!BZ82)-0.1711)&gt;C$195,0,IF((0.1022*LN('Indicator Data'!BZ82)-0.1711)&lt;C$194,10,(C$195-(0.1022*LN('Indicator Data'!BZ82)-0.1711))/(C$195-C$194)*10)),IF('Indicator Data'!AL82&gt;C$195,0,IF('Indicator Data'!AL82&lt;C$194,10,(C$195-'Indicator Data'!AL82)/(C$195-C$194)*10))),1)</f>
        <v>4.0999999999999996</v>
      </c>
      <c r="D79" s="73">
        <f>IF('Indicator Data'!AM82="No data","x",ROUND((IF(LOG('Indicator Data'!AM82*1000)&gt;D$195,10,IF(LOG('Indicator Data'!AM82*1000)&lt;D$194,0,10-(D$195-LOG('Indicator Data'!AM82*1000))/(D$195-D$194)*10))),1))</f>
        <v>5.0999999999999996</v>
      </c>
      <c r="E79" s="74">
        <f t="shared" si="24"/>
        <v>4.5999999999999996</v>
      </c>
      <c r="F79" s="73">
        <f>IF('Indicator Data'!AZ82="No data","x",ROUND(IF('Indicator Data'!AZ82&gt;F$195,10,IF('Indicator Data'!AZ82&lt;F$194,0,10-(F$195-'Indicator Data'!AZ82)/(F$195-F$194)*10)),1))</f>
        <v>6</v>
      </c>
      <c r="G79" s="73">
        <f>IF('Indicator Data'!BA82="No data","x",ROUND(IF('Indicator Data'!BA82&gt;G$195,10,IF('Indicator Data'!BA82&lt;G$194,0,10-(G$195-'Indicator Data'!BA82)/(G$195-G$194)*10)),1))</f>
        <v>3.3</v>
      </c>
      <c r="H79" s="74">
        <f t="shared" si="25"/>
        <v>4.7</v>
      </c>
      <c r="I79" s="75">
        <f>SUM(IF('Indicator Data'!AN82=0,0,'Indicator Data'!AN82),SUM('Indicator Data'!AO82:AP82))</f>
        <v>154.04484499999998</v>
      </c>
      <c r="J79" s="75">
        <f>I79/'Indicator Data'!CA82*1000000</f>
        <v>0.56921763419344629</v>
      </c>
      <c r="K79" s="73">
        <f t="shared" si="26"/>
        <v>0</v>
      </c>
      <c r="L79" s="73">
        <f>IF('Indicator Data'!AQ82="No data","x",ROUND(IF('Indicator Data'!AQ82&gt;L$195,10,IF('Indicator Data'!AQ82&lt;L$194,0,10-(L$195-'Indicator Data'!AQ82)/(L$195-L$194)*10)),1))</f>
        <v>0</v>
      </c>
      <c r="M79" s="73">
        <f>IF('Indicator Data'!AR82="No data","x",IF('Indicator Data'!AR82=0,0,ROUND(IF('Indicator Data'!AR82&gt;M$195,10,IF('Indicator Data'!AR82&lt;M$194,0,10-(M$195-'Indicator Data'!AR82)/(M$195-M$194)*10)),1)))</f>
        <v>0.4</v>
      </c>
      <c r="N79" s="74">
        <f t="shared" si="27"/>
        <v>0.1</v>
      </c>
      <c r="O79" s="76">
        <f t="shared" si="28"/>
        <v>3.5</v>
      </c>
      <c r="P79" s="87">
        <f>IF(AND('Indicator Data'!BE82="No data",'Indicator Data'!BF82="No data"),0,SUM('Indicator Data'!BE82:BG82)/1000)</f>
        <v>30.015999999999998</v>
      </c>
      <c r="Q79" s="73">
        <f t="shared" si="29"/>
        <v>4.9000000000000004</v>
      </c>
      <c r="R79" s="77">
        <f>P79*1000/'Indicator Data'!CA82</f>
        <v>1.1091339348584163E-4</v>
      </c>
      <c r="S79" s="73">
        <f t="shared" si="30"/>
        <v>1.9</v>
      </c>
      <c r="T79" s="78">
        <f t="shared" si="31"/>
        <v>3.4</v>
      </c>
      <c r="U79" s="73">
        <f>IF('Indicator Data'!AV82="No data","x",ROUND(IF('Indicator Data'!AV82&gt;U$195,10,IF('Indicator Data'!AV82&lt;U$194,0,10-(U$195-'Indicator Data'!AV82)/(U$195-U$194)*10)),1))</f>
        <v>0.8</v>
      </c>
      <c r="V79" s="73">
        <f>IF('Indicator Data'!AW82="No data","x",IF('Indicator Data'!AW82=0,0,ROUND(IF('Indicator Data'!AW82&gt;V$195,10,IF('Indicator Data'!AW82&lt;V$194,0,10-(V$195-'Indicator Data'!AW82)/(V$195-V$194)*10)),1)))</f>
        <v>1.1000000000000001</v>
      </c>
      <c r="W79" s="73">
        <f t="shared" si="32"/>
        <v>0.95000000000000007</v>
      </c>
      <c r="X79" s="73">
        <f>IF('Indicator Data'!AU82="No data","x",ROUND(IF('Indicator Data'!AU82&gt;X$195,10,IF('Indicator Data'!AU82&lt;X$194,0,10-(X$195-'Indicator Data'!AU82)/(X$195-X$194)*10)),1))</f>
        <v>5.8</v>
      </c>
      <c r="Y79" s="200">
        <f>IF('Indicator Data'!AX82="No data","x",ROUND(IF('Indicator Data'!AX82&gt;Y$195,10,IF('Indicator Data'!AX82&lt;Y$194,0,10-(Y$195-'Indicator Data'!AX82)/(Y$195-Y$194)*10)),1))</f>
        <v>0.1</v>
      </c>
      <c r="Z79" s="77">
        <f>IF('Indicator Data'!AY82="No data","x",IF(('Indicator Data'!AY82/'Indicator Data'!CA82)&gt;1,1,IF('Indicator Data'!AY82&gt;'Indicator Data'!AY82,1,'Indicator Data'!AY82/'Indicator Data'!CA82)))</f>
        <v>0.37122604162525413</v>
      </c>
      <c r="AA79" s="200">
        <f t="shared" si="33"/>
        <v>4.0999999999999996</v>
      </c>
      <c r="AB79" s="74">
        <f t="shared" si="20"/>
        <v>2.7</v>
      </c>
      <c r="AC79" s="73">
        <f>IF('Indicator Data'!AS82="No data","x",ROUND(IF('Indicator Data'!AS82&gt;AC$195,10,IF('Indicator Data'!AS82&lt;AC$194,0,10-(AC$195-'Indicator Data'!AS82)/(AC$195-AC$194)*10)),1))</f>
        <v>2</v>
      </c>
      <c r="AD79" s="73">
        <f>IF('Indicator Data'!AT82="No data","x",ROUND(IF('Indicator Data'!AT82&gt;AD$195,10,IF('Indicator Data'!AT82&lt;AD$194,0,10-(AD$195-'Indicator Data'!AT82)/(AD$195-AD$194)*10)),1))</f>
        <v>4.4000000000000004</v>
      </c>
      <c r="AE79" s="74">
        <f t="shared" si="34"/>
        <v>3.2</v>
      </c>
      <c r="AF79" s="87">
        <f>('Indicator Data'!BD82+'Indicator Data'!BC82*0.5+'Indicator Data'!BB82*0.25)/1000</f>
        <v>841.26700000000005</v>
      </c>
      <c r="AG79" s="79">
        <f>AF79*1000/'Indicator Data'!CA82</f>
        <v>3.1086013392075404E-3</v>
      </c>
      <c r="AH79" s="74">
        <f t="shared" si="35"/>
        <v>0.3</v>
      </c>
      <c r="AI79" s="73">
        <f>IF('Indicator Data'!BH82="No data","x",ROUND(IF('Indicator Data'!BH82&lt;$AI$194,10,IF('Indicator Data'!BH82&gt;$AI$195,0,($AI$195-'Indicator Data'!BH82)/($AI$195-$AI$194)*10)),1))</f>
        <v>3.2</v>
      </c>
      <c r="AJ79" s="73">
        <f>IF('Indicator Data'!BI82="No data","x",ROUND(IF('Indicator Data'!BI82&gt;$AJ$195,10,IF('Indicator Data'!BI82&lt;$AJ$194,0,10-($AJ$195-'Indicator Data'!BI82)/($AJ$195-$AJ$194)*10)),1))</f>
        <v>1.1000000000000001</v>
      </c>
      <c r="AK79" s="74">
        <f t="shared" si="21"/>
        <v>2.2000000000000002</v>
      </c>
      <c r="AL79" s="80">
        <f t="shared" si="22"/>
        <v>2.2000000000000002</v>
      </c>
      <c r="AM79" s="81">
        <f t="shared" si="23"/>
        <v>2.8</v>
      </c>
    </row>
    <row r="80" spans="1:39" s="4" customFormat="1" x14ac:dyDescent="0.25">
      <c r="A80" s="121" t="str">
        <f>'Indicator Data'!A83</f>
        <v>Iran</v>
      </c>
      <c r="B80" s="59" t="str">
        <f>'Indicator Data'!B83</f>
        <v>IRN</v>
      </c>
      <c r="C80" s="73">
        <f>ROUND(IF('Indicator Data'!AL83="No data",IF((0.1022*LN('Indicator Data'!BZ83)-0.1711)&gt;C$195,0,IF((0.1022*LN('Indicator Data'!BZ83)-0.1711)&lt;C$194,10,(C$195-(0.1022*LN('Indicator Data'!BZ83)-0.1711))/(C$195-C$194)*10)),IF('Indicator Data'!AL83&gt;C$195,0,IF('Indicator Data'!AL83&lt;C$194,10,(C$195-'Indicator Data'!AL83)/(C$195-C$194)*10))),1)</f>
        <v>2</v>
      </c>
      <c r="D80" s="73" t="str">
        <f>IF('Indicator Data'!AM83="No data","x",ROUND((IF(LOG('Indicator Data'!AM83*1000)&gt;D$195,10,IF(LOG('Indicator Data'!AM83*1000)&lt;D$194,0,10-(D$195-LOG('Indicator Data'!AM83*1000))/(D$195-D$194)*10))),1))</f>
        <v>x</v>
      </c>
      <c r="E80" s="74">
        <f t="shared" si="24"/>
        <v>2</v>
      </c>
      <c r="F80" s="73">
        <f>IF('Indicator Data'!AZ83="No data","x",ROUND(IF('Indicator Data'!AZ83&gt;F$195,10,IF('Indicator Data'!AZ83&lt;F$194,0,10-(F$195-'Indicator Data'!AZ83)/(F$195-F$194)*10)),1))</f>
        <v>6.1</v>
      </c>
      <c r="G80" s="73">
        <f>IF('Indicator Data'!BA83="No data","x",ROUND(IF('Indicator Data'!BA83&gt;G$195,10,IF('Indicator Data'!BA83&lt;G$194,0,10-(G$195-'Indicator Data'!BA83)/(G$195-G$194)*10)),1))</f>
        <v>3.8</v>
      </c>
      <c r="H80" s="74">
        <f t="shared" si="25"/>
        <v>5</v>
      </c>
      <c r="I80" s="75">
        <f>SUM(IF('Indicator Data'!AN83=0,0,'Indicator Data'!AN83),SUM('Indicator Data'!AO83:AP83))</f>
        <v>252.49056200000001</v>
      </c>
      <c r="J80" s="75">
        <f>I80/'Indicator Data'!CA83*1000000</f>
        <v>3.0452141717673302</v>
      </c>
      <c r="K80" s="73">
        <f t="shared" si="26"/>
        <v>0.1</v>
      </c>
      <c r="L80" s="73">
        <f>IF('Indicator Data'!AQ83="No data","x",ROUND(IF('Indicator Data'!AQ83&gt;L$195,10,IF('Indicator Data'!AQ83&lt;L$194,0,10-(L$195-'Indicator Data'!AQ83)/(L$195-L$194)*10)),1))</f>
        <v>0</v>
      </c>
      <c r="M80" s="73">
        <f>IF('Indicator Data'!AR83="No data","x",IF('Indicator Data'!AR83=0,0,ROUND(IF('Indicator Data'!AR83&gt;M$195,10,IF('Indicator Data'!AR83&lt;M$194,0,10-(M$195-'Indicator Data'!AR83)/(M$195-M$194)*10)),1)))</f>
        <v>0.1</v>
      </c>
      <c r="N80" s="74">
        <f t="shared" si="27"/>
        <v>0.1</v>
      </c>
      <c r="O80" s="76">
        <f t="shared" si="28"/>
        <v>2.2999999999999998</v>
      </c>
      <c r="P80" s="87">
        <f>IF(AND('Indicator Data'!BE83="No data",'Indicator Data'!BF83="No data"),0,SUM('Indicator Data'!BE83:BG83)/1000)</f>
        <v>979.476</v>
      </c>
      <c r="Q80" s="73">
        <f t="shared" si="29"/>
        <v>10</v>
      </c>
      <c r="R80" s="77">
        <f>P80*1000/'Indicator Data'!CA83</f>
        <v>1.1813171044809102E-2</v>
      </c>
      <c r="S80" s="73">
        <f t="shared" si="30"/>
        <v>5.9</v>
      </c>
      <c r="T80" s="78">
        <f t="shared" si="31"/>
        <v>8</v>
      </c>
      <c r="U80" s="73">
        <f>IF('Indicator Data'!AV83="No data","x",ROUND(IF('Indicator Data'!AV83&gt;U$195,10,IF('Indicator Data'!AV83&lt;U$194,0,10-(U$195-'Indicator Data'!AV83)/(U$195-U$194)*10)),1))</f>
        <v>0.2</v>
      </c>
      <c r="V80" s="73">
        <f>IF('Indicator Data'!AW83="No data","x",IF('Indicator Data'!AW83=0,0,ROUND(IF('Indicator Data'!AW83&gt;V$195,10,IF('Indicator Data'!AW83&lt;V$194,0,10-(V$195-'Indicator Data'!AW83)/(V$195-V$194)*10)),1)))</f>
        <v>0.3</v>
      </c>
      <c r="W80" s="73">
        <f t="shared" si="32"/>
        <v>0.25</v>
      </c>
      <c r="X80" s="73">
        <f>IF('Indicator Data'!AU83="No data","x",ROUND(IF('Indicator Data'!AU83&gt;X$195,10,IF('Indicator Data'!AU83&lt;X$194,0,10-(X$195-'Indicator Data'!AU83)/(X$195-X$194)*10)),1))</f>
        <v>0.3</v>
      </c>
      <c r="Y80" s="200">
        <f>IF('Indicator Data'!AX83="No data","x",ROUND(IF('Indicator Data'!AX83&gt;Y$195,10,IF('Indicator Data'!AX83&lt;Y$194,0,10-(Y$195-'Indicator Data'!AX83)/(Y$195-Y$194)*10)),1))</f>
        <v>0</v>
      </c>
      <c r="Z80" s="77">
        <f>IF('Indicator Data'!AY83="No data","x",IF(('Indicator Data'!AY83/'Indicator Data'!CA83)&gt;1,1,IF('Indicator Data'!AY83&gt;'Indicator Data'!AY83,1,'Indicator Data'!AY83/'Indicator Data'!CA83)))</f>
        <v>3.7388185355137044E-7</v>
      </c>
      <c r="AA80" s="200">
        <f t="shared" si="33"/>
        <v>0</v>
      </c>
      <c r="AB80" s="74">
        <f t="shared" si="20"/>
        <v>0.1</v>
      </c>
      <c r="AC80" s="73">
        <f>IF('Indicator Data'!AS83="No data","x",ROUND(IF('Indicator Data'!AS83&gt;AC$195,10,IF('Indicator Data'!AS83&lt;AC$194,0,10-(AC$195-'Indicator Data'!AS83)/(AC$195-AC$194)*10)),1))</f>
        <v>1.1000000000000001</v>
      </c>
      <c r="AD80" s="73" t="str">
        <f>IF('Indicator Data'!AT83="No data","x",ROUND(IF('Indicator Data'!AT83&gt;AD$195,10,IF('Indicator Data'!AT83&lt;AD$194,0,10-(AD$195-'Indicator Data'!AT83)/(AD$195-AD$194)*10)),1))</f>
        <v>x</v>
      </c>
      <c r="AE80" s="74">
        <f t="shared" si="34"/>
        <v>1.1000000000000001</v>
      </c>
      <c r="AF80" s="87">
        <f>('Indicator Data'!BD83+'Indicator Data'!BC83*0.5+'Indicator Data'!BB83*0.25)/1000</f>
        <v>10069.6155</v>
      </c>
      <c r="AG80" s="79">
        <f>AF80*1000/'Indicator Data'!CA83</f>
        <v>0.12144666153837451</v>
      </c>
      <c r="AH80" s="74">
        <f t="shared" si="35"/>
        <v>10</v>
      </c>
      <c r="AI80" s="73">
        <f>IF('Indicator Data'!BH83="No data","x",ROUND(IF('Indicator Data'!BH83&lt;$AI$194,10,IF('Indicator Data'!BH83&gt;$AI$195,0,($AI$195-'Indicator Data'!BH83)/($AI$195-$AI$194)*10)),1))</f>
        <v>2.5</v>
      </c>
      <c r="AJ80" s="73">
        <f>IF('Indicator Data'!BI83="No data","x",ROUND(IF('Indicator Data'!BI83&gt;$AJ$195,10,IF('Indicator Data'!BI83&lt;$AJ$194,0,10-($AJ$195-'Indicator Data'!BI83)/($AJ$195-$AJ$194)*10)),1))</f>
        <v>0</v>
      </c>
      <c r="AK80" s="74">
        <f t="shared" si="21"/>
        <v>1.3</v>
      </c>
      <c r="AL80" s="80">
        <f t="shared" si="22"/>
        <v>5.2</v>
      </c>
      <c r="AM80" s="81">
        <f t="shared" si="23"/>
        <v>6.8</v>
      </c>
    </row>
    <row r="81" spans="1:39" s="4" customFormat="1" x14ac:dyDescent="0.25">
      <c r="A81" s="121" t="str">
        <f>'Indicator Data'!A84</f>
        <v>Iraq</v>
      </c>
      <c r="B81" s="59" t="str">
        <f>'Indicator Data'!B84</f>
        <v>IRQ</v>
      </c>
      <c r="C81" s="73">
        <f>ROUND(IF('Indicator Data'!AL84="No data",IF((0.1022*LN('Indicator Data'!BZ84)-0.1711)&gt;C$195,0,IF((0.1022*LN('Indicator Data'!BZ84)-0.1711)&lt;C$194,10,(C$195-(0.1022*LN('Indicator Data'!BZ84)-0.1711))/(C$195-C$194)*10)),IF('Indicator Data'!AL84&gt;C$195,0,IF('Indicator Data'!AL84&lt;C$194,10,(C$195-'Indicator Data'!AL84)/(C$195-C$194)*10))),1)</f>
        <v>4.3</v>
      </c>
      <c r="D81" s="73">
        <f>IF('Indicator Data'!AM84="No data","x",ROUND((IF(LOG('Indicator Data'!AM84*1000)&gt;D$195,10,IF(LOG('Indicator Data'!AM84*1000)&lt;D$194,0,10-(D$195-LOG('Indicator Data'!AM84*1000))/(D$195-D$194)*10))),1))</f>
        <v>6.4</v>
      </c>
      <c r="E81" s="74">
        <f t="shared" si="24"/>
        <v>5.4</v>
      </c>
      <c r="F81" s="73">
        <f>IF('Indicator Data'!AZ84="No data","x",ROUND(IF('Indicator Data'!AZ84&gt;F$195,10,IF('Indicator Data'!AZ84&lt;F$194,0,10-(F$195-'Indicator Data'!AZ84)/(F$195-F$194)*10)),1))</f>
        <v>6.7</v>
      </c>
      <c r="G81" s="73">
        <f>IF('Indicator Data'!BA84="No data","x",ROUND(IF('Indicator Data'!BA84&gt;G$195,10,IF('Indicator Data'!BA84&lt;G$194,0,10-(G$195-'Indicator Data'!BA84)/(G$195-G$194)*10)),1))</f>
        <v>1.1000000000000001</v>
      </c>
      <c r="H81" s="74">
        <f t="shared" si="25"/>
        <v>3.9</v>
      </c>
      <c r="I81" s="75">
        <f>SUM(IF('Indicator Data'!AN84=0,0,'Indicator Data'!AN84),SUM('Indicator Data'!AO84:AP84))</f>
        <v>7119.6497639999998</v>
      </c>
      <c r="J81" s="75">
        <f>I81/'Indicator Data'!CA84*1000000</f>
        <v>181.11645839666045</v>
      </c>
      <c r="K81" s="73">
        <f t="shared" si="26"/>
        <v>3.6</v>
      </c>
      <c r="L81" s="73">
        <f>IF('Indicator Data'!AQ84="No data","x",ROUND(IF('Indicator Data'!AQ84&gt;L$195,10,IF('Indicator Data'!AQ84&lt;L$194,0,10-(L$195-'Indicator Data'!AQ84)/(L$195-L$194)*10)),1))</f>
        <v>1</v>
      </c>
      <c r="M81" s="73">
        <f>IF('Indicator Data'!AR84="No data","x",IF('Indicator Data'!AR84=0,0,ROUND(IF('Indicator Data'!AR84&gt;M$195,10,IF('Indicator Data'!AR84&lt;M$194,0,10-(M$195-'Indicator Data'!AR84)/(M$195-M$194)*10)),1)))</f>
        <v>0.1</v>
      </c>
      <c r="N81" s="74">
        <f t="shared" si="27"/>
        <v>1.6</v>
      </c>
      <c r="O81" s="76">
        <f t="shared" si="28"/>
        <v>4.0999999999999996</v>
      </c>
      <c r="P81" s="87">
        <f>IF(AND('Indicator Data'!BE84="No data",'Indicator Data'!BF84="No data"),0,SUM('Indicator Data'!BE84:BG84)/1000)</f>
        <v>2235.4250000000002</v>
      </c>
      <c r="Q81" s="73">
        <f t="shared" si="29"/>
        <v>10</v>
      </c>
      <c r="R81" s="77">
        <f>P81*1000/'Indicator Data'!CA84</f>
        <v>5.6866878629137391E-2</v>
      </c>
      <c r="S81" s="73">
        <f t="shared" si="30"/>
        <v>8.6</v>
      </c>
      <c r="T81" s="78">
        <f t="shared" si="31"/>
        <v>9.3000000000000007</v>
      </c>
      <c r="U81" s="73" t="str">
        <f>IF('Indicator Data'!AV84="No data","x",ROUND(IF('Indicator Data'!AV84&gt;U$195,10,IF('Indicator Data'!AV84&lt;U$194,0,10-(U$195-'Indicator Data'!AV84)/(U$195-U$194)*10)),1))</f>
        <v>x</v>
      </c>
      <c r="V81" s="73" t="str">
        <f>IF('Indicator Data'!AW84="No data","x",IF('Indicator Data'!AW84=0,0,ROUND(IF('Indicator Data'!AW84&gt;V$195,10,IF('Indicator Data'!AW84&lt;V$194,0,10-(V$195-'Indicator Data'!AW84)/(V$195-V$194)*10)),1)))</f>
        <v>x</v>
      </c>
      <c r="W81" s="73" t="str">
        <f t="shared" si="32"/>
        <v>x</v>
      </c>
      <c r="X81" s="73">
        <f>IF('Indicator Data'!AU84="No data","x",ROUND(IF('Indicator Data'!AU84&gt;X$195,10,IF('Indicator Data'!AU84&lt;X$194,0,10-(X$195-'Indicator Data'!AU84)/(X$195-X$194)*10)),1))</f>
        <v>0.8</v>
      </c>
      <c r="Y81" s="200">
        <f>IF('Indicator Data'!AX84="No data","x",ROUND(IF('Indicator Data'!AX84&gt;Y$195,10,IF('Indicator Data'!AX84&lt;Y$194,0,10-(Y$195-'Indicator Data'!AX84)/(Y$195-Y$194)*10)),1))</f>
        <v>0</v>
      </c>
      <c r="Z81" s="77">
        <f>IF('Indicator Data'!AY84="No data","x",IF(('Indicator Data'!AY84/'Indicator Data'!CA84)&gt;1,1,IF('Indicator Data'!AY84&gt;'Indicator Data'!AY84,1,'Indicator Data'!AY84/'Indicator Data'!CA84)))</f>
        <v>5.521489825346048E-2</v>
      </c>
      <c r="AA81" s="200">
        <f t="shared" si="33"/>
        <v>0.6</v>
      </c>
      <c r="AB81" s="74">
        <f t="shared" si="20"/>
        <v>0.5</v>
      </c>
      <c r="AC81" s="73">
        <f>IF('Indicator Data'!AS84="No data","x",ROUND(IF('Indicator Data'!AS84&gt;AC$195,10,IF('Indicator Data'!AS84&lt;AC$194,0,10-(AC$195-'Indicator Data'!AS84)/(AC$195-AC$194)*10)),1))</f>
        <v>2.2999999999999998</v>
      </c>
      <c r="AD81" s="73">
        <f>IF('Indicator Data'!AT84="No data","x",ROUND(IF('Indicator Data'!AT84&gt;AD$195,10,IF('Indicator Data'!AT84&lt;AD$194,0,10-(AD$195-'Indicator Data'!AT84)/(AD$195-AD$194)*10)),1))</f>
        <v>1.9</v>
      </c>
      <c r="AE81" s="74">
        <f t="shared" si="34"/>
        <v>2.1</v>
      </c>
      <c r="AF81" s="87">
        <f>('Indicator Data'!BD84+'Indicator Data'!BC84*0.5+'Indicator Data'!BB84*0.25)/1000</f>
        <v>19.857250000000001</v>
      </c>
      <c r="AG81" s="79">
        <f>AF81*1000/'Indicator Data'!CA84</f>
        <v>5.0514771269822894E-4</v>
      </c>
      <c r="AH81" s="74">
        <f t="shared" si="35"/>
        <v>0.1</v>
      </c>
      <c r="AI81" s="73">
        <f>IF('Indicator Data'!BH84="No data","x",ROUND(IF('Indicator Data'!BH84&lt;$AI$194,10,IF('Indicator Data'!BH84&gt;$AI$195,0,($AI$195-'Indicator Data'!BH84)/($AI$195-$AI$194)*10)),1))</f>
        <v>5.5</v>
      </c>
      <c r="AJ81" s="73">
        <f>IF('Indicator Data'!BI84="No data","x",ROUND(IF('Indicator Data'!BI84&gt;$AJ$195,10,IF('Indicator Data'!BI84&lt;$AJ$194,0,10-($AJ$195-'Indicator Data'!BI84)/($AJ$195-$AJ$194)*10)),1))</f>
        <v>8</v>
      </c>
      <c r="AK81" s="74">
        <f t="shared" si="21"/>
        <v>6.8</v>
      </c>
      <c r="AL81" s="80">
        <f t="shared" si="22"/>
        <v>2.9</v>
      </c>
      <c r="AM81" s="81">
        <f t="shared" si="23"/>
        <v>7.3</v>
      </c>
    </row>
    <row r="82" spans="1:39" s="4" customFormat="1" x14ac:dyDescent="0.25">
      <c r="A82" s="121" t="str">
        <f>'Indicator Data'!A85</f>
        <v>Ireland</v>
      </c>
      <c r="B82" s="59" t="str">
        <f>'Indicator Data'!B85</f>
        <v>IRL</v>
      </c>
      <c r="C82" s="73">
        <f>ROUND(IF('Indicator Data'!AL85="No data",IF((0.1022*LN('Indicator Data'!BZ85)-0.1711)&gt;C$195,0,IF((0.1022*LN('Indicator Data'!BZ85)-0.1711)&lt;C$194,10,(C$195-(0.1022*LN('Indicator Data'!BZ85)-0.1711))/(C$195-C$194)*10)),IF('Indicator Data'!AL85&gt;C$195,0,IF('Indicator Data'!AL85&lt;C$194,10,(C$195-'Indicator Data'!AL85)/(C$195-C$194)*10))),1)</f>
        <v>0</v>
      </c>
      <c r="D82" s="73" t="str">
        <f>IF('Indicator Data'!AM85="No data","x",ROUND((IF(LOG('Indicator Data'!AM85*1000)&gt;D$195,10,IF(LOG('Indicator Data'!AM85*1000)&lt;D$194,0,10-(D$195-LOG('Indicator Data'!AM85*1000))/(D$195-D$194)*10))),1))</f>
        <v>x</v>
      </c>
      <c r="E82" s="74">
        <f t="shared" si="24"/>
        <v>0</v>
      </c>
      <c r="F82" s="73">
        <f>IF('Indicator Data'!AZ85="No data","x",ROUND(IF('Indicator Data'!AZ85&gt;F$195,10,IF('Indicator Data'!AZ85&lt;F$194,0,10-(F$195-'Indicator Data'!AZ85)/(F$195-F$194)*10)),1))</f>
        <v>1.5</v>
      </c>
      <c r="G82" s="73">
        <f>IF('Indicator Data'!BA85="No data","x",ROUND(IF('Indicator Data'!BA85&gt;G$195,10,IF('Indicator Data'!BA85&lt;G$194,0,10-(G$195-'Indicator Data'!BA85)/(G$195-G$194)*10)),1))</f>
        <v>1.7</v>
      </c>
      <c r="H82" s="74">
        <f t="shared" si="25"/>
        <v>1.6</v>
      </c>
      <c r="I82" s="75">
        <f>SUM(IF('Indicator Data'!AN85=0,0,'Indicator Data'!AN85),SUM('Indicator Data'!AO85:AP85))</f>
        <v>0.793458</v>
      </c>
      <c r="J82" s="75">
        <f>I82/'Indicator Data'!CA85*1000000</f>
        <v>0.16251066564697006</v>
      </c>
      <c r="K82" s="73">
        <f t="shared" si="26"/>
        <v>0</v>
      </c>
      <c r="L82" s="73" t="str">
        <f>IF('Indicator Data'!AQ85="No data","x",ROUND(IF('Indicator Data'!AQ85&gt;L$195,10,IF('Indicator Data'!AQ85&lt;L$194,0,10-(L$195-'Indicator Data'!AQ85)/(L$195-L$194)*10)),1))</f>
        <v>x</v>
      </c>
      <c r="M82" s="73">
        <f>IF('Indicator Data'!AR85="No data","x",IF('Indicator Data'!AR85=0,0,ROUND(IF('Indicator Data'!AR85&gt;M$195,10,IF('Indicator Data'!AR85&lt;M$194,0,10-(M$195-'Indicator Data'!AR85)/(M$195-M$194)*10)),1)))</f>
        <v>0.1</v>
      </c>
      <c r="N82" s="74">
        <f t="shared" si="27"/>
        <v>0.1</v>
      </c>
      <c r="O82" s="76">
        <f t="shared" si="28"/>
        <v>0.4</v>
      </c>
      <c r="P82" s="87">
        <f>IF(AND('Indicator Data'!BE85="No data",'Indicator Data'!BF85="No data"),0,SUM('Indicator Data'!BE85:BG85)/1000)</f>
        <v>13.237</v>
      </c>
      <c r="Q82" s="73">
        <f t="shared" si="29"/>
        <v>3.7</v>
      </c>
      <c r="R82" s="77">
        <f>P82*1000/'Indicator Data'!CA85</f>
        <v>2.7111122216537517E-3</v>
      </c>
      <c r="S82" s="73">
        <f t="shared" si="30"/>
        <v>4.0999999999999996</v>
      </c>
      <c r="T82" s="78">
        <f t="shared" si="31"/>
        <v>3.9</v>
      </c>
      <c r="U82" s="73">
        <f>IF('Indicator Data'!AV85="No data","x",ROUND(IF('Indicator Data'!AV85&gt;U$195,10,IF('Indicator Data'!AV85&lt;U$194,0,10-(U$195-'Indicator Data'!AV85)/(U$195-U$194)*10)),1))</f>
        <v>0.4</v>
      </c>
      <c r="V82" s="73" t="str">
        <f>IF('Indicator Data'!AW85="No data","x",IF('Indicator Data'!AW85=0,0,ROUND(IF('Indicator Data'!AW85&gt;V$195,10,IF('Indicator Data'!AW85&lt;V$194,0,10-(V$195-'Indicator Data'!AW85)/(V$195-V$194)*10)),1)))</f>
        <v>x</v>
      </c>
      <c r="W82" s="73">
        <f t="shared" si="32"/>
        <v>0.4</v>
      </c>
      <c r="X82" s="73">
        <f>IF('Indicator Data'!AU85="No data","x",ROUND(IF('Indicator Data'!AU85&gt;X$195,10,IF('Indicator Data'!AU85&lt;X$194,0,10-(X$195-'Indicator Data'!AU85)/(X$195-X$194)*10)),1))</f>
        <v>0.1</v>
      </c>
      <c r="Y82" s="200" t="str">
        <f>IF('Indicator Data'!AX85="No data","x",ROUND(IF('Indicator Data'!AX85&gt;Y$195,10,IF('Indicator Data'!AX85&lt;Y$194,0,10-(Y$195-'Indicator Data'!AX85)/(Y$195-Y$194)*10)),1))</f>
        <v>x</v>
      </c>
      <c r="Z82" s="77">
        <f>IF('Indicator Data'!AY85="No data","x",IF(('Indicator Data'!AY85/'Indicator Data'!CA85)&gt;1,1,IF('Indicator Data'!AY85&gt;'Indicator Data'!AY85,1,'Indicator Data'!AY85/'Indicator Data'!CA85)))</f>
        <v>2.048131919357673E-6</v>
      </c>
      <c r="AA82" s="200">
        <f t="shared" si="33"/>
        <v>0</v>
      </c>
      <c r="AB82" s="74">
        <f t="shared" si="20"/>
        <v>0.2</v>
      </c>
      <c r="AC82" s="73">
        <f>IF('Indicator Data'!AS85="No data","x",ROUND(IF('Indicator Data'!AS85&gt;AC$195,10,IF('Indicator Data'!AS85&lt;AC$194,0,10-(AC$195-'Indicator Data'!AS85)/(AC$195-AC$194)*10)),1))</f>
        <v>0.3</v>
      </c>
      <c r="AD82" s="73" t="str">
        <f>IF('Indicator Data'!AT85="No data","x",ROUND(IF('Indicator Data'!AT85&gt;AD$195,10,IF('Indicator Data'!AT85&lt;AD$194,0,10-(AD$195-'Indicator Data'!AT85)/(AD$195-AD$194)*10)),1))</f>
        <v>x</v>
      </c>
      <c r="AE82" s="74">
        <f t="shared" si="34"/>
        <v>0.3</v>
      </c>
      <c r="AF82" s="87">
        <f>('Indicator Data'!BD85+'Indicator Data'!BC85*0.5+'Indicator Data'!BB85*0.25)/1000</f>
        <v>7.4999999999999997E-2</v>
      </c>
      <c r="AG82" s="79">
        <f>AF82*1000/'Indicator Data'!CA85</f>
        <v>1.5360989395182548E-5</v>
      </c>
      <c r="AH82" s="74">
        <f t="shared" si="35"/>
        <v>0</v>
      </c>
      <c r="AI82" s="73">
        <f>IF('Indicator Data'!BH85="No data","x",ROUND(IF('Indicator Data'!BH85&lt;$AI$194,10,IF('Indicator Data'!BH85&gt;$AI$195,0,($AI$195-'Indicator Data'!BH85)/($AI$195-$AI$194)*10)),1))</f>
        <v>0.4</v>
      </c>
      <c r="AJ82" s="73">
        <f>IF('Indicator Data'!BI85="No data","x",ROUND(IF('Indicator Data'!BI85&gt;$AJ$195,10,IF('Indicator Data'!BI85&lt;$AJ$194,0,10-($AJ$195-'Indicator Data'!BI85)/($AJ$195-$AJ$194)*10)),1))</f>
        <v>0</v>
      </c>
      <c r="AK82" s="74">
        <f t="shared" si="21"/>
        <v>0.2</v>
      </c>
      <c r="AL82" s="80">
        <f t="shared" si="22"/>
        <v>0.2</v>
      </c>
      <c r="AM82" s="81">
        <f t="shared" si="23"/>
        <v>2.2000000000000002</v>
      </c>
    </row>
    <row r="83" spans="1:39" s="4" customFormat="1" x14ac:dyDescent="0.25">
      <c r="A83" s="121" t="str">
        <f>'Indicator Data'!A86</f>
        <v>Israel</v>
      </c>
      <c r="B83" s="59" t="str">
        <f>'Indicator Data'!B86</f>
        <v>ISR</v>
      </c>
      <c r="C83" s="73">
        <f>ROUND(IF('Indicator Data'!AL86="No data",IF((0.1022*LN('Indicator Data'!BZ86)-0.1711)&gt;C$195,0,IF((0.1022*LN('Indicator Data'!BZ86)-0.1711)&lt;C$194,10,(C$195-(0.1022*LN('Indicator Data'!BZ86)-0.1711))/(C$195-C$194)*10)),IF('Indicator Data'!AL86&gt;C$195,0,IF('Indicator Data'!AL86&lt;C$194,10,(C$195-'Indicator Data'!AL86)/(C$195-C$194)*10))),1)</f>
        <v>0</v>
      </c>
      <c r="D83" s="73" t="str">
        <f>IF('Indicator Data'!AM86="No data","x",ROUND((IF(LOG('Indicator Data'!AM86*1000)&gt;D$195,10,IF(LOG('Indicator Data'!AM86*1000)&lt;D$194,0,10-(D$195-LOG('Indicator Data'!AM86*1000))/(D$195-D$194)*10))),1))</f>
        <v>x</v>
      </c>
      <c r="E83" s="74">
        <f t="shared" si="24"/>
        <v>0</v>
      </c>
      <c r="F83" s="73">
        <f>IF('Indicator Data'!AZ86="No data","x",ROUND(IF('Indicator Data'!AZ86&gt;F$195,10,IF('Indicator Data'!AZ86&lt;F$194,0,10-(F$195-'Indicator Data'!AZ86)/(F$195-F$194)*10)),1))</f>
        <v>1.3</v>
      </c>
      <c r="G83" s="73">
        <f>IF('Indicator Data'!BA86="No data","x",ROUND(IF('Indicator Data'!BA86&gt;G$195,10,IF('Indicator Data'!BA86&lt;G$194,0,10-(G$195-'Indicator Data'!BA86)/(G$195-G$194)*10)),1))</f>
        <v>3.5</v>
      </c>
      <c r="H83" s="74">
        <f t="shared" si="25"/>
        <v>2.4</v>
      </c>
      <c r="I83" s="75">
        <f>SUM(IF('Indicator Data'!AN86=0,0,'Indicator Data'!AN86),SUM('Indicator Data'!AO86:AP86))</f>
        <v>9.7128999999999993E-2</v>
      </c>
      <c r="J83" s="75">
        <f>I83/'Indicator Data'!CA86*1000000</f>
        <v>1.1400956384935839E-2</v>
      </c>
      <c r="K83" s="73">
        <f t="shared" si="26"/>
        <v>0</v>
      </c>
      <c r="L83" s="73" t="str">
        <f>IF('Indicator Data'!AQ86="No data","x",ROUND(IF('Indicator Data'!AQ86&gt;L$195,10,IF('Indicator Data'!AQ86&lt;L$194,0,10-(L$195-'Indicator Data'!AQ86)/(L$195-L$194)*10)),1))</f>
        <v>x</v>
      </c>
      <c r="M83" s="73">
        <f>IF('Indicator Data'!AR86="No data","x",IF('Indicator Data'!AR86=0,0,ROUND(IF('Indicator Data'!AR86&gt;M$195,10,IF('Indicator Data'!AR86&lt;M$194,0,10-(M$195-'Indicator Data'!AR86)/(M$195-M$194)*10)),1)))</f>
        <v>0.1</v>
      </c>
      <c r="N83" s="74">
        <f t="shared" si="27"/>
        <v>0.1</v>
      </c>
      <c r="O83" s="76">
        <f t="shared" si="28"/>
        <v>0.6</v>
      </c>
      <c r="P83" s="87">
        <f>IF(AND('Indicator Data'!BE86="No data",'Indicator Data'!BF86="No data"),0,SUM('Indicator Data'!BE86:BG86)/1000)</f>
        <v>54.139000000000003</v>
      </c>
      <c r="Q83" s="73">
        <f t="shared" si="29"/>
        <v>5.8</v>
      </c>
      <c r="R83" s="77">
        <f>P83*1000/'Indicator Data'!CA86</f>
        <v>6.3548103833462859E-3</v>
      </c>
      <c r="S83" s="73">
        <f t="shared" si="30"/>
        <v>5</v>
      </c>
      <c r="T83" s="78">
        <f t="shared" si="31"/>
        <v>5.4</v>
      </c>
      <c r="U83" s="73" t="str">
        <f>IF('Indicator Data'!AV86="No data","x",ROUND(IF('Indicator Data'!AV86&gt;U$195,10,IF('Indicator Data'!AV86&lt;U$194,0,10-(U$195-'Indicator Data'!AV86)/(U$195-U$194)*10)),1))</f>
        <v>x</v>
      </c>
      <c r="V83" s="73" t="str">
        <f>IF('Indicator Data'!AW86="No data","x",IF('Indicator Data'!AW86=0,0,ROUND(IF('Indicator Data'!AW86&gt;V$195,10,IF('Indicator Data'!AW86&lt;V$194,0,10-(V$195-'Indicator Data'!AW86)/(V$195-V$194)*10)),1)))</f>
        <v>x</v>
      </c>
      <c r="W83" s="73" t="str">
        <f t="shared" si="32"/>
        <v>x</v>
      </c>
      <c r="X83" s="73">
        <f>IF('Indicator Data'!AU86="No data","x",ROUND(IF('Indicator Data'!AU86&gt;X$195,10,IF('Indicator Data'!AU86&lt;X$194,0,10-(X$195-'Indicator Data'!AU86)/(X$195-X$194)*10)),1))</f>
        <v>0.1</v>
      </c>
      <c r="Y83" s="200" t="str">
        <f>IF('Indicator Data'!AX86="No data","x",ROUND(IF('Indicator Data'!AX86&gt;Y$195,10,IF('Indicator Data'!AX86&lt;Y$194,0,10-(Y$195-'Indicator Data'!AX86)/(Y$195-Y$194)*10)),1))</f>
        <v>x</v>
      </c>
      <c r="Z83" s="77">
        <f>IF('Indicator Data'!AY86="No data","x",IF(('Indicator Data'!AY86/'Indicator Data'!CA86)&gt;1,1,IF('Indicator Data'!AY86&gt;'Indicator Data'!AY86,1,'Indicator Data'!AY86/'Indicator Data'!CA86)))</f>
        <v>0</v>
      </c>
      <c r="AA83" s="200">
        <f t="shared" si="33"/>
        <v>0</v>
      </c>
      <c r="AB83" s="74">
        <f t="shared" si="20"/>
        <v>0.1</v>
      </c>
      <c r="AC83" s="73">
        <f>IF('Indicator Data'!AS86="No data","x",ROUND(IF('Indicator Data'!AS86&gt;AC$195,10,IF('Indicator Data'!AS86&lt;AC$194,0,10-(AC$195-'Indicator Data'!AS86)/(AC$195-AC$194)*10)),1))</f>
        <v>0.3</v>
      </c>
      <c r="AD83" s="73" t="str">
        <f>IF('Indicator Data'!AT86="No data","x",ROUND(IF('Indicator Data'!AT86&gt;AD$195,10,IF('Indicator Data'!AT86&lt;AD$194,0,10-(AD$195-'Indicator Data'!AT86)/(AD$195-AD$194)*10)),1))</f>
        <v>x</v>
      </c>
      <c r="AE83" s="74">
        <f t="shared" si="34"/>
        <v>0.3</v>
      </c>
      <c r="AF83" s="87">
        <f>('Indicator Data'!BD86+'Indicator Data'!BC86*0.5+'Indicator Data'!BB86*0.25)/1000</f>
        <v>0</v>
      </c>
      <c r="AG83" s="79">
        <f>AF83*1000/'Indicator Data'!CA86</f>
        <v>0</v>
      </c>
      <c r="AH83" s="74">
        <f t="shared" si="35"/>
        <v>0</v>
      </c>
      <c r="AI83" s="73">
        <f>IF('Indicator Data'!BH86="No data","x",ROUND(IF('Indicator Data'!BH86&lt;$AI$194,10,IF('Indicator Data'!BH86&gt;$AI$195,0,($AI$195-'Indicator Data'!BH86)/($AI$195-$AI$194)*10)),1))</f>
        <v>0</v>
      </c>
      <c r="AJ83" s="73">
        <f>IF('Indicator Data'!BI86="No data","x",ROUND(IF('Indicator Data'!BI86&gt;$AJ$195,10,IF('Indicator Data'!BI86&lt;$AJ$194,0,10-($AJ$195-'Indicator Data'!BI86)/($AJ$195-$AJ$194)*10)),1))</f>
        <v>0</v>
      </c>
      <c r="AK83" s="74">
        <f t="shared" si="21"/>
        <v>0</v>
      </c>
      <c r="AL83" s="80">
        <f t="shared" si="22"/>
        <v>0.1</v>
      </c>
      <c r="AM83" s="81">
        <f t="shared" si="23"/>
        <v>3.2</v>
      </c>
    </row>
    <row r="84" spans="1:39" s="4" customFormat="1" x14ac:dyDescent="0.25">
      <c r="A84" s="121" t="str">
        <f>'Indicator Data'!A87</f>
        <v>Italy</v>
      </c>
      <c r="B84" s="59" t="str">
        <f>'Indicator Data'!B87</f>
        <v>ITA</v>
      </c>
      <c r="C84" s="73">
        <f>ROUND(IF('Indicator Data'!AL87="No data",IF((0.1022*LN('Indicator Data'!BZ87)-0.1711)&gt;C$195,0,IF((0.1022*LN('Indicator Data'!BZ87)-0.1711)&lt;C$194,10,(C$195-(0.1022*LN('Indicator Data'!BZ87)-0.1711))/(C$195-C$194)*10)),IF('Indicator Data'!AL87&gt;C$195,0,IF('Indicator Data'!AL87&lt;C$194,10,(C$195-'Indicator Data'!AL87)/(C$195-C$194)*10))),1)</f>
        <v>0.4</v>
      </c>
      <c r="D84" s="73" t="str">
        <f>IF('Indicator Data'!AM87="No data","x",ROUND((IF(LOG('Indicator Data'!AM87*1000)&gt;D$195,10,IF(LOG('Indicator Data'!AM87*1000)&lt;D$194,0,10-(D$195-LOG('Indicator Data'!AM87*1000))/(D$195-D$194)*10))),1))</f>
        <v>x</v>
      </c>
      <c r="E84" s="74">
        <f t="shared" si="24"/>
        <v>0.4</v>
      </c>
      <c r="F84" s="73">
        <f>IF('Indicator Data'!AZ87="No data","x",ROUND(IF('Indicator Data'!AZ87&gt;F$195,10,IF('Indicator Data'!AZ87&lt;F$194,0,10-(F$195-'Indicator Data'!AZ87)/(F$195-F$194)*10)),1))</f>
        <v>1.2</v>
      </c>
      <c r="G84" s="73">
        <f>IF('Indicator Data'!BA87="No data","x",ROUND(IF('Indicator Data'!BA87&gt;G$195,10,IF('Indicator Data'!BA87&lt;G$194,0,10-(G$195-'Indicator Data'!BA87)/(G$195-G$194)*10)),1))</f>
        <v>2.6</v>
      </c>
      <c r="H84" s="74">
        <f t="shared" si="25"/>
        <v>1.9</v>
      </c>
      <c r="I84" s="75">
        <f>SUM(IF('Indicator Data'!AN87=0,0,'Indicator Data'!AN87),SUM('Indicator Data'!AO87:AP87))</f>
        <v>2.7148180000000002</v>
      </c>
      <c r="J84" s="75">
        <f>I84/'Indicator Data'!CA87*1000000</f>
        <v>4.4835902148587979E-2</v>
      </c>
      <c r="K84" s="73">
        <f t="shared" si="26"/>
        <v>0</v>
      </c>
      <c r="L84" s="73" t="str">
        <f>IF('Indicator Data'!AQ87="No data","x",ROUND(IF('Indicator Data'!AQ87&gt;L$195,10,IF('Indicator Data'!AQ87&lt;L$194,0,10-(L$195-'Indicator Data'!AQ87)/(L$195-L$194)*10)),1))</f>
        <v>x</v>
      </c>
      <c r="M84" s="73">
        <f>IF('Indicator Data'!AR87="No data","x",IF('Indicator Data'!AR87=0,0,ROUND(IF('Indicator Data'!AR87&gt;M$195,10,IF('Indicator Data'!AR87&lt;M$194,0,10-(M$195-'Indicator Data'!AR87)/(M$195-M$194)*10)),1)))</f>
        <v>0.2</v>
      </c>
      <c r="N84" s="74">
        <f t="shared" si="27"/>
        <v>0.1</v>
      </c>
      <c r="O84" s="76">
        <f t="shared" si="28"/>
        <v>0.7</v>
      </c>
      <c r="P84" s="87">
        <f>IF(AND('Indicator Data'!BE87="No data",'Indicator Data'!BF87="No data"),0,SUM('Indicator Data'!BE87:BG87)/1000)</f>
        <v>294.86700000000002</v>
      </c>
      <c r="Q84" s="73">
        <f t="shared" si="29"/>
        <v>8.1999999999999993</v>
      </c>
      <c r="R84" s="77">
        <f>P84*1000/'Indicator Data'!CA87</f>
        <v>4.8698026751140197E-3</v>
      </c>
      <c r="S84" s="73">
        <f t="shared" si="30"/>
        <v>4.7</v>
      </c>
      <c r="T84" s="78">
        <f t="shared" si="31"/>
        <v>6.5</v>
      </c>
      <c r="U84" s="73">
        <f>IF('Indicator Data'!AV87="No data","x",ROUND(IF('Indicator Data'!AV87&gt;U$195,10,IF('Indicator Data'!AV87&lt;U$194,0,10-(U$195-'Indicator Data'!AV87)/(U$195-U$194)*10)),1))</f>
        <v>0.6</v>
      </c>
      <c r="V84" s="73">
        <f>IF('Indicator Data'!AW87="No data","x",IF('Indicator Data'!AW87=0,0,ROUND(IF('Indicator Data'!AW87&gt;V$195,10,IF('Indicator Data'!AW87&lt;V$194,0,10-(V$195-'Indicator Data'!AW87)/(V$195-V$194)*10)),1)))</f>
        <v>0.3</v>
      </c>
      <c r="W84" s="73">
        <f t="shared" si="32"/>
        <v>0.44999999999999996</v>
      </c>
      <c r="X84" s="73">
        <f>IF('Indicator Data'!AU87="No data","x",ROUND(IF('Indicator Data'!AU87&gt;X$195,10,IF('Indicator Data'!AU87&lt;X$194,0,10-(X$195-'Indicator Data'!AU87)/(X$195-X$194)*10)),1))</f>
        <v>0.1</v>
      </c>
      <c r="Y84" s="200" t="str">
        <f>IF('Indicator Data'!AX87="No data","x",ROUND(IF('Indicator Data'!AX87&gt;Y$195,10,IF('Indicator Data'!AX87&lt;Y$194,0,10-(Y$195-'Indicator Data'!AX87)/(Y$195-Y$194)*10)),1))</f>
        <v>x</v>
      </c>
      <c r="Z84" s="77">
        <f>IF('Indicator Data'!AY87="No data","x",IF(('Indicator Data'!AY87/'Indicator Data'!CA87)&gt;1,1,IF('Indicator Data'!AY87&gt;'Indicator Data'!AY87,1,'Indicator Data'!AY87/'Indicator Data'!CA87)))</f>
        <v>1.7010709083645984E-6</v>
      </c>
      <c r="AA84" s="200">
        <f t="shared" si="33"/>
        <v>0</v>
      </c>
      <c r="AB84" s="74">
        <f t="shared" si="20"/>
        <v>0.2</v>
      </c>
      <c r="AC84" s="73">
        <f>IF('Indicator Data'!AS87="No data","x",ROUND(IF('Indicator Data'!AS87&gt;AC$195,10,IF('Indicator Data'!AS87&lt;AC$194,0,10-(AC$195-'Indicator Data'!AS87)/(AC$195-AC$194)*10)),1))</f>
        <v>0.3</v>
      </c>
      <c r="AD84" s="73" t="str">
        <f>IF('Indicator Data'!AT87="No data","x",ROUND(IF('Indicator Data'!AT87&gt;AD$195,10,IF('Indicator Data'!AT87&lt;AD$194,0,10-(AD$195-'Indicator Data'!AT87)/(AD$195-AD$194)*10)),1))</f>
        <v>x</v>
      </c>
      <c r="AE84" s="74">
        <f t="shared" si="34"/>
        <v>0.3</v>
      </c>
      <c r="AF84" s="87">
        <f>('Indicator Data'!BD87+'Indicator Data'!BC87*0.5+'Indicator Data'!BB87*0.25)/1000</f>
        <v>3.6387499999999999</v>
      </c>
      <c r="AG84" s="79">
        <f>AF84*1000/'Indicator Data'!CA87</f>
        <v>6.0094871532152258E-5</v>
      </c>
      <c r="AH84" s="74">
        <f t="shared" si="35"/>
        <v>0</v>
      </c>
      <c r="AI84" s="73">
        <f>IF('Indicator Data'!BH87="No data","x",ROUND(IF('Indicator Data'!BH87&lt;$AI$194,10,IF('Indicator Data'!BH87&gt;$AI$195,0,($AI$195-'Indicator Data'!BH87)/($AI$195-$AI$194)*10)),1))</f>
        <v>0.8</v>
      </c>
      <c r="AJ84" s="73">
        <f>IF('Indicator Data'!BI87="No data","x",ROUND(IF('Indicator Data'!BI87&gt;$AJ$195,10,IF('Indicator Data'!BI87&lt;$AJ$194,0,10-($AJ$195-'Indicator Data'!BI87)/($AJ$195-$AJ$194)*10)),1))</f>
        <v>0</v>
      </c>
      <c r="AK84" s="74">
        <f t="shared" si="21"/>
        <v>0.4</v>
      </c>
      <c r="AL84" s="80">
        <f t="shared" si="22"/>
        <v>0.2</v>
      </c>
      <c r="AM84" s="81">
        <f t="shared" si="23"/>
        <v>4</v>
      </c>
    </row>
    <row r="85" spans="1:39" s="4" customFormat="1" x14ac:dyDescent="0.25">
      <c r="A85" s="121" t="str">
        <f>'Indicator Data'!A88</f>
        <v>Jamaica</v>
      </c>
      <c r="B85" s="59" t="str">
        <f>'Indicator Data'!B88</f>
        <v>JAM</v>
      </c>
      <c r="C85" s="73">
        <f>ROUND(IF('Indicator Data'!AL88="No data",IF((0.1022*LN('Indicator Data'!BZ88)-0.1711)&gt;C$195,0,IF((0.1022*LN('Indicator Data'!BZ88)-0.1711)&lt;C$194,10,(C$195-(0.1022*LN('Indicator Data'!BZ88)-0.1711))/(C$195-C$194)*10)),IF('Indicator Data'!AL88&gt;C$195,0,IF('Indicator Data'!AL88&lt;C$194,10,(C$195-'Indicator Data'!AL88)/(C$195-C$194)*10))),1)</f>
        <v>3.4</v>
      </c>
      <c r="D85" s="73">
        <f>IF('Indicator Data'!AM88="No data","x",ROUND((IF(LOG('Indicator Data'!AM88*1000)&gt;D$195,10,IF(LOG('Indicator Data'!AM88*1000)&lt;D$194,0,10-(D$195-LOG('Indicator Data'!AM88*1000))/(D$195-D$194)*10))),1))</f>
        <v>3.9</v>
      </c>
      <c r="E85" s="74">
        <f t="shared" si="24"/>
        <v>3.7</v>
      </c>
      <c r="F85" s="73">
        <f>IF('Indicator Data'!AZ88="No data","x",ROUND(IF('Indicator Data'!AZ88&gt;F$195,10,IF('Indicator Data'!AZ88&lt;F$194,0,10-(F$195-'Indicator Data'!AZ88)/(F$195-F$194)*10)),1))</f>
        <v>5.5</v>
      </c>
      <c r="G85" s="73" t="str">
        <f>IF('Indicator Data'!BA88="No data","x",ROUND(IF('Indicator Data'!BA88&gt;G$195,10,IF('Indicator Data'!BA88&lt;G$194,0,10-(G$195-'Indicator Data'!BA88)/(G$195-G$194)*10)),1))</f>
        <v>x</v>
      </c>
      <c r="H85" s="74">
        <f t="shared" si="25"/>
        <v>5.5</v>
      </c>
      <c r="I85" s="75">
        <f>SUM(IF('Indicator Data'!AN88=0,0,'Indicator Data'!AN88),SUM('Indicator Data'!AO88:AP88))</f>
        <v>49.141570999999992</v>
      </c>
      <c r="J85" s="75">
        <f>I85/'Indicator Data'!CA88*1000000</f>
        <v>16.667894841631227</v>
      </c>
      <c r="K85" s="73">
        <f t="shared" si="26"/>
        <v>0.3</v>
      </c>
      <c r="L85" s="73">
        <f>IF('Indicator Data'!AQ88="No data","x",ROUND(IF('Indicator Data'!AQ88&gt;L$195,10,IF('Indicator Data'!AQ88&lt;L$194,0,10-(L$195-'Indicator Data'!AQ88)/(L$195-L$194)*10)),1))</f>
        <v>0.3</v>
      </c>
      <c r="M85" s="73">
        <f>IF('Indicator Data'!AR88="No data","x",IF('Indicator Data'!AR88=0,0,ROUND(IF('Indicator Data'!AR88&gt;M$195,10,IF('Indicator Data'!AR88&lt;M$194,0,10-(M$195-'Indicator Data'!AR88)/(M$195-M$194)*10)),1)))</f>
        <v>5.3</v>
      </c>
      <c r="N85" s="74">
        <f t="shared" si="27"/>
        <v>2</v>
      </c>
      <c r="O85" s="76">
        <f t="shared" si="28"/>
        <v>3.7</v>
      </c>
      <c r="P85" s="87">
        <f>IF(AND('Indicator Data'!BE88="No data",'Indicator Data'!BF88="No data"),0,SUM('Indicator Data'!BE88:BG88)/1000)</f>
        <v>3.6999999999999998E-2</v>
      </c>
      <c r="Q85" s="73">
        <f t="shared" si="29"/>
        <v>0</v>
      </c>
      <c r="R85" s="77">
        <f>P85*1000/'Indicator Data'!CA88</f>
        <v>1.2549702758594258E-5</v>
      </c>
      <c r="S85" s="73">
        <f t="shared" si="30"/>
        <v>0</v>
      </c>
      <c r="T85" s="78">
        <f t="shared" si="31"/>
        <v>0</v>
      </c>
      <c r="U85" s="73">
        <f>IF('Indicator Data'!AV88="No data","x",ROUND(IF('Indicator Data'!AV88&gt;U$195,10,IF('Indicator Data'!AV88&lt;U$194,0,10-(U$195-'Indicator Data'!AV88)/(U$195-U$194)*10)),1))</f>
        <v>3.4</v>
      </c>
      <c r="V85" s="73">
        <f>IF('Indicator Data'!AW88="No data","x",IF('Indicator Data'!AW88=0,0,ROUND(IF('Indicator Data'!AW88&gt;V$195,10,IF('Indicator Data'!AW88&lt;V$194,0,10-(V$195-'Indicator Data'!AW88)/(V$195-V$194)*10)),1)))</f>
        <v>3.9</v>
      </c>
      <c r="W85" s="73">
        <f t="shared" si="32"/>
        <v>3.65</v>
      </c>
      <c r="X85" s="73">
        <f>IF('Indicator Data'!AU88="No data","x",ROUND(IF('Indicator Data'!AU88&gt;X$195,10,IF('Indicator Data'!AU88&lt;X$194,0,10-(X$195-'Indicator Data'!AU88)/(X$195-X$194)*10)),1))</f>
        <v>0.1</v>
      </c>
      <c r="Y85" s="200" t="str">
        <f>IF('Indicator Data'!AX88="No data","x",ROUND(IF('Indicator Data'!AX88&gt;Y$195,10,IF('Indicator Data'!AX88&lt;Y$194,0,10-(Y$195-'Indicator Data'!AX88)/(Y$195-Y$194)*10)),1))</f>
        <v>x</v>
      </c>
      <c r="Z85" s="77">
        <f>IF('Indicator Data'!AY88="No data","x",IF(('Indicator Data'!AY88/'Indicator Data'!CA88)&gt;1,1,IF('Indicator Data'!AY88&gt;'Indicator Data'!AY88,1,'Indicator Data'!AY88/'Indicator Data'!CA88)))</f>
        <v>0.10375246287916637</v>
      </c>
      <c r="AA85" s="200">
        <f t="shared" si="33"/>
        <v>1.2</v>
      </c>
      <c r="AB85" s="74">
        <f t="shared" si="20"/>
        <v>1.7</v>
      </c>
      <c r="AC85" s="73">
        <f>IF('Indicator Data'!AS88="No data","x",ROUND(IF('Indicator Data'!AS88&gt;AC$195,10,IF('Indicator Data'!AS88&lt;AC$194,0,10-(AC$195-'Indicator Data'!AS88)/(AC$195-AC$194)*10)),1))</f>
        <v>1.2</v>
      </c>
      <c r="AD85" s="73">
        <f>IF('Indicator Data'!AT88="No data","x",ROUND(IF('Indicator Data'!AT88&gt;AD$195,10,IF('Indicator Data'!AT88&lt;AD$194,0,10-(AD$195-'Indicator Data'!AT88)/(AD$195-AD$194)*10)),1))</f>
        <v>0.6</v>
      </c>
      <c r="AE85" s="74">
        <f t="shared" si="34"/>
        <v>0.9</v>
      </c>
      <c r="AF85" s="87">
        <f>('Indicator Data'!BD88+'Indicator Data'!BC88*0.5+'Indicator Data'!BB88*0.25)/1000</f>
        <v>1.25</v>
      </c>
      <c r="AG85" s="79">
        <f>AF85*1000/'Indicator Data'!CA88</f>
        <v>4.2397644454710329E-4</v>
      </c>
      <c r="AH85" s="74">
        <f t="shared" si="35"/>
        <v>0</v>
      </c>
      <c r="AI85" s="73">
        <f>IF('Indicator Data'!BH88="No data","x",ROUND(IF('Indicator Data'!BH88&lt;$AI$194,10,IF('Indicator Data'!BH88&gt;$AI$195,0,($AI$195-'Indicator Data'!BH88)/($AI$195-$AI$194)*10)),1))</f>
        <v>4.8</v>
      </c>
      <c r="AJ85" s="73">
        <f>IF('Indicator Data'!BI88="No data","x",ROUND(IF('Indicator Data'!BI88&gt;$AJ$195,10,IF('Indicator Data'!BI88&lt;$AJ$194,0,10-($AJ$195-'Indicator Data'!BI88)/($AJ$195-$AJ$194)*10)),1))</f>
        <v>1</v>
      </c>
      <c r="AK85" s="74">
        <f t="shared" si="21"/>
        <v>2.9</v>
      </c>
      <c r="AL85" s="80">
        <f t="shared" si="22"/>
        <v>1.4</v>
      </c>
      <c r="AM85" s="81">
        <f t="shared" si="23"/>
        <v>0.7</v>
      </c>
    </row>
    <row r="86" spans="1:39" s="4" customFormat="1" x14ac:dyDescent="0.25">
      <c r="A86" s="121" t="str">
        <f>'Indicator Data'!A89</f>
        <v>Japan</v>
      </c>
      <c r="B86" s="59" t="str">
        <f>'Indicator Data'!B89</f>
        <v>JPN</v>
      </c>
      <c r="C86" s="73">
        <f>ROUND(IF('Indicator Data'!AL89="No data",IF((0.1022*LN('Indicator Data'!BZ89)-0.1711)&gt;C$195,0,IF((0.1022*LN('Indicator Data'!BZ89)-0.1711)&lt;C$194,10,(C$195-(0.1022*LN('Indicator Data'!BZ89)-0.1711))/(C$195-C$194)*10)),IF('Indicator Data'!AL89&gt;C$195,0,IF('Indicator Data'!AL89&lt;C$194,10,(C$195-'Indicator Data'!AL89)/(C$195-C$194)*10))),1)</f>
        <v>0</v>
      </c>
      <c r="D86" s="73" t="str">
        <f>IF('Indicator Data'!AM89="No data","x",ROUND((IF(LOG('Indicator Data'!AM89*1000)&gt;D$195,10,IF(LOG('Indicator Data'!AM89*1000)&lt;D$194,0,10-(D$195-LOG('Indicator Data'!AM89*1000))/(D$195-D$194)*10))),1))</f>
        <v>x</v>
      </c>
      <c r="E86" s="74">
        <f t="shared" si="24"/>
        <v>0</v>
      </c>
      <c r="F86" s="73">
        <f>IF('Indicator Data'!AZ89="No data","x",ROUND(IF('Indicator Data'!AZ89&gt;F$195,10,IF('Indicator Data'!AZ89&lt;F$194,0,10-(F$195-'Indicator Data'!AZ89)/(F$195-F$194)*10)),1))</f>
        <v>1.4</v>
      </c>
      <c r="G86" s="73" t="str">
        <f>IF('Indicator Data'!BA89="No data","x",ROUND(IF('Indicator Data'!BA89&gt;G$195,10,IF('Indicator Data'!BA89&lt;G$194,0,10-(G$195-'Indicator Data'!BA89)/(G$195-G$194)*10)),1))</f>
        <v>x</v>
      </c>
      <c r="H86" s="74">
        <f t="shared" si="25"/>
        <v>1.4</v>
      </c>
      <c r="I86" s="75">
        <f>SUM(IF('Indicator Data'!AN89=0,0,'Indicator Data'!AN89),SUM('Indicator Data'!AO89:AP89))</f>
        <v>0.55000000000000004</v>
      </c>
      <c r="J86" s="75">
        <f>I86/'Indicator Data'!CA89*1000000</f>
        <v>4.3354777210480961E-3</v>
      </c>
      <c r="K86" s="73">
        <f t="shared" si="26"/>
        <v>0</v>
      </c>
      <c r="L86" s="73" t="str">
        <f>IF('Indicator Data'!AQ89="No data","x",ROUND(IF('Indicator Data'!AQ89&gt;L$195,10,IF('Indicator Data'!AQ89&lt;L$194,0,10-(L$195-'Indicator Data'!AQ89)/(L$195-L$194)*10)),1))</f>
        <v>x</v>
      </c>
      <c r="M86" s="73">
        <f>IF('Indicator Data'!AR89="No data","x",IF('Indicator Data'!AR89=0,0,ROUND(IF('Indicator Data'!AR89&gt;M$195,10,IF('Indicator Data'!AR89&lt;M$194,0,10-(M$195-'Indicator Data'!AR89)/(M$195-M$194)*10)),1)))</f>
        <v>0</v>
      </c>
      <c r="N86" s="74">
        <f t="shared" si="27"/>
        <v>0</v>
      </c>
      <c r="O86" s="76">
        <f t="shared" si="28"/>
        <v>0.4</v>
      </c>
      <c r="P86" s="87">
        <f>IF(AND('Indicator Data'!BE89="No data",'Indicator Data'!BF89="No data"),0,SUM('Indicator Data'!BE89:BG89)/1000)</f>
        <v>30.934999999999999</v>
      </c>
      <c r="Q86" s="73">
        <f t="shared" si="29"/>
        <v>5</v>
      </c>
      <c r="R86" s="77">
        <f>P86*1000/'Indicator Data'!CA89</f>
        <v>2.4385091509204152E-4</v>
      </c>
      <c r="S86" s="73">
        <f t="shared" si="30"/>
        <v>2.2999999999999998</v>
      </c>
      <c r="T86" s="78">
        <f t="shared" si="31"/>
        <v>3.7</v>
      </c>
      <c r="U86" s="73">
        <f>IF('Indicator Data'!AV89="No data","x",ROUND(IF('Indicator Data'!AV89&gt;U$195,10,IF('Indicator Data'!AV89&lt;U$194,0,10-(U$195-'Indicator Data'!AV89)/(U$195-U$194)*10)),1))</f>
        <v>0.2</v>
      </c>
      <c r="V86" s="73">
        <f>IF('Indicator Data'!AW89="No data","x",IF('Indicator Data'!AW89=0,0,ROUND(IF('Indicator Data'!AW89&gt;V$195,10,IF('Indicator Data'!AW89&lt;V$194,0,10-(V$195-'Indicator Data'!AW89)/(V$195-V$194)*10)),1)))</f>
        <v>0.1</v>
      </c>
      <c r="W86" s="73">
        <f t="shared" si="32"/>
        <v>0.15000000000000002</v>
      </c>
      <c r="X86" s="73">
        <f>IF('Indicator Data'!AU89="No data","x",ROUND(IF('Indicator Data'!AU89&gt;X$195,10,IF('Indicator Data'!AU89&lt;X$194,0,10-(X$195-'Indicator Data'!AU89)/(X$195-X$194)*10)),1))</f>
        <v>0.3</v>
      </c>
      <c r="Y86" s="200" t="str">
        <f>IF('Indicator Data'!AX89="No data","x",ROUND(IF('Indicator Data'!AX89&gt;Y$195,10,IF('Indicator Data'!AX89&lt;Y$194,0,10-(Y$195-'Indicator Data'!AX89)/(Y$195-Y$194)*10)),1))</f>
        <v>x</v>
      </c>
      <c r="Z86" s="77">
        <f>IF('Indicator Data'!AY89="No data","x",IF(('Indicator Data'!AY89/'Indicator Data'!CA89)&gt;1,1,IF('Indicator Data'!AY89&gt;'Indicator Data'!AY89,1,'Indicator Data'!AY89/'Indicator Data'!CA89)))</f>
        <v>6.306149412433593E-8</v>
      </c>
      <c r="AA86" s="200">
        <f t="shared" si="33"/>
        <v>0</v>
      </c>
      <c r="AB86" s="74">
        <f t="shared" si="20"/>
        <v>0.2</v>
      </c>
      <c r="AC86" s="73">
        <f>IF('Indicator Data'!AS89="No data","x",ROUND(IF('Indicator Data'!AS89&gt;AC$195,10,IF('Indicator Data'!AS89&lt;AC$194,0,10-(AC$195-'Indicator Data'!AS89)/(AC$195-AC$194)*10)),1))</f>
        <v>0.2</v>
      </c>
      <c r="AD86" s="73">
        <f>IF('Indicator Data'!AT89="No data","x",ROUND(IF('Indicator Data'!AT89&gt;AD$195,10,IF('Indicator Data'!AT89&lt;AD$194,0,10-(AD$195-'Indicator Data'!AT89)/(AD$195-AD$194)*10)),1))</f>
        <v>0.8</v>
      </c>
      <c r="AE86" s="74">
        <f t="shared" si="34"/>
        <v>0.5</v>
      </c>
      <c r="AF86" s="87">
        <f>('Indicator Data'!BD89+'Indicator Data'!BC89*0.5+'Indicator Data'!BB89*0.25)/1000</f>
        <v>814.58924999999999</v>
      </c>
      <c r="AG86" s="79">
        <f>AF86*1000/'Indicator Data'!CA89</f>
        <v>6.4211519003277767E-3</v>
      </c>
      <c r="AH86" s="74">
        <f t="shared" si="35"/>
        <v>0.6</v>
      </c>
      <c r="AI86" s="73">
        <f>IF('Indicator Data'!BH89="No data","x",ROUND(IF('Indicator Data'!BH89&lt;$AI$194,10,IF('Indicator Data'!BH89&gt;$AI$195,0,($AI$195-'Indicator Data'!BH89)/($AI$195-$AI$194)*10)),1))</f>
        <v>4.8</v>
      </c>
      <c r="AJ86" s="73">
        <f>IF('Indicator Data'!BI89="No data","x",ROUND(IF('Indicator Data'!BI89&gt;$AJ$195,10,IF('Indicator Data'!BI89&lt;$AJ$194,0,10-($AJ$195-'Indicator Data'!BI89)/($AJ$195-$AJ$194)*10)),1))</f>
        <v>0</v>
      </c>
      <c r="AK86" s="74">
        <f t="shared" si="21"/>
        <v>2.4</v>
      </c>
      <c r="AL86" s="80">
        <f t="shared" si="22"/>
        <v>1</v>
      </c>
      <c r="AM86" s="81">
        <f t="shared" si="23"/>
        <v>2.5</v>
      </c>
    </row>
    <row r="87" spans="1:39" s="4" customFormat="1" x14ac:dyDescent="0.25">
      <c r="A87" s="121" t="str">
        <f>'Indicator Data'!A90</f>
        <v>Jordan</v>
      </c>
      <c r="B87" s="59" t="str">
        <f>'Indicator Data'!B90</f>
        <v>JOR</v>
      </c>
      <c r="C87" s="73">
        <f>ROUND(IF('Indicator Data'!AL90="No data",IF((0.1022*LN('Indicator Data'!BZ90)-0.1711)&gt;C$195,0,IF((0.1022*LN('Indicator Data'!BZ90)-0.1711)&lt;C$194,10,(C$195-(0.1022*LN('Indicator Data'!BZ90)-0.1711))/(C$195-C$194)*10)),IF('Indicator Data'!AL90&gt;C$195,0,IF('Indicator Data'!AL90&lt;C$194,10,(C$195-'Indicator Data'!AL90)/(C$195-C$194)*10))),1)</f>
        <v>3.3</v>
      </c>
      <c r="D87" s="73">
        <f>IF('Indicator Data'!AM90="No data","x",ROUND((IF(LOG('Indicator Data'!AM90*1000)&gt;D$195,10,IF(LOG('Indicator Data'!AM90*1000)&lt;D$194,0,10-(D$195-LOG('Indicator Data'!AM90*1000))/(D$195-D$194)*10))),1))</f>
        <v>2.2999999999999998</v>
      </c>
      <c r="E87" s="74">
        <f t="shared" si="24"/>
        <v>2.8</v>
      </c>
      <c r="F87" s="73">
        <f>IF('Indicator Data'!AZ90="No data","x",ROUND(IF('Indicator Data'!AZ90&gt;F$195,10,IF('Indicator Data'!AZ90&lt;F$194,0,10-(F$195-'Indicator Data'!AZ90)/(F$195-F$194)*10)),1))</f>
        <v>6.1</v>
      </c>
      <c r="G87" s="73">
        <f>IF('Indicator Data'!BA90="No data","x",ROUND(IF('Indicator Data'!BA90&gt;G$195,10,IF('Indicator Data'!BA90&lt;G$194,0,10-(G$195-'Indicator Data'!BA90)/(G$195-G$194)*10)),1))</f>
        <v>2.2000000000000002</v>
      </c>
      <c r="H87" s="74">
        <f t="shared" si="25"/>
        <v>4.2</v>
      </c>
      <c r="I87" s="75">
        <f>SUM(IF('Indicator Data'!AN90=0,0,'Indicator Data'!AN90),SUM('Indicator Data'!AO90:AP90))</f>
        <v>5472.4428260000004</v>
      </c>
      <c r="J87" s="75">
        <f>I87/'Indicator Data'!CA90*1000000</f>
        <v>541.73500016878359</v>
      </c>
      <c r="K87" s="73">
        <f t="shared" si="26"/>
        <v>10</v>
      </c>
      <c r="L87" s="73">
        <f>IF('Indicator Data'!AQ90="No data","x",ROUND(IF('Indicator Data'!AQ90&gt;L$195,10,IF('Indicator Data'!AQ90&lt;L$194,0,10-(L$195-'Indicator Data'!AQ90)/(L$195-L$194)*10)),1))</f>
        <v>4.9000000000000004</v>
      </c>
      <c r="M87" s="73">
        <f>IF('Indicator Data'!AR90="No data","x",IF('Indicator Data'!AR90=0,0,ROUND(IF('Indicator Data'!AR90&gt;M$195,10,IF('Indicator Data'!AR90&lt;M$194,0,10-(M$195-'Indicator Data'!AR90)/(M$195-M$194)*10)),1)))</f>
        <v>3.4</v>
      </c>
      <c r="N87" s="74">
        <f t="shared" si="27"/>
        <v>6.1</v>
      </c>
      <c r="O87" s="76">
        <f t="shared" si="28"/>
        <v>4</v>
      </c>
      <c r="P87" s="87">
        <f>IF(AND('Indicator Data'!BE90="No data",'Indicator Data'!BF90="No data"),0,SUM('Indicator Data'!BE90:BG90)/1000)</f>
        <v>3128.402</v>
      </c>
      <c r="Q87" s="73">
        <f t="shared" si="29"/>
        <v>10</v>
      </c>
      <c r="R87" s="77">
        <f>P87*1000/'Indicator Data'!CA90</f>
        <v>0.30969073810073694</v>
      </c>
      <c r="S87" s="73">
        <f t="shared" si="30"/>
        <v>10</v>
      </c>
      <c r="T87" s="78">
        <f t="shared" si="31"/>
        <v>10</v>
      </c>
      <c r="U87" s="73">
        <f>IF('Indicator Data'!AV90="No data","x",ROUND(IF('Indicator Data'!AV90&gt;U$195,10,IF('Indicator Data'!AV90&lt;U$194,0,10-(U$195-'Indicator Data'!AV90)/(U$195-U$194)*10)),1))</f>
        <v>0.2</v>
      </c>
      <c r="V87" s="73" t="str">
        <f>IF('Indicator Data'!AW90="No data","x",IF('Indicator Data'!AW90=0,0,ROUND(IF('Indicator Data'!AW90&gt;V$195,10,IF('Indicator Data'!AW90&lt;V$194,0,10-(V$195-'Indicator Data'!AW90)/(V$195-V$194)*10)),1)))</f>
        <v>x</v>
      </c>
      <c r="W87" s="73">
        <f t="shared" si="32"/>
        <v>0.2</v>
      </c>
      <c r="X87" s="73">
        <f>IF('Indicator Data'!AU90="No data","x",ROUND(IF('Indicator Data'!AU90&gt;X$195,10,IF('Indicator Data'!AU90&lt;X$194,0,10-(X$195-'Indicator Data'!AU90)/(X$195-X$194)*10)),1))</f>
        <v>0.1</v>
      </c>
      <c r="Y87" s="200" t="str">
        <f>IF('Indicator Data'!AX90="No data","x",ROUND(IF('Indicator Data'!AX90&gt;Y$195,10,IF('Indicator Data'!AX90&lt;Y$194,0,10-(Y$195-'Indicator Data'!AX90)/(Y$195-Y$194)*10)),1))</f>
        <v>x</v>
      </c>
      <c r="Z87" s="77">
        <f>IF('Indicator Data'!AY90="No data","x",IF(('Indicator Data'!AY90/'Indicator Data'!CA90)&gt;1,1,IF('Indicator Data'!AY90&gt;'Indicator Data'!AY90,1,'Indicator Data'!AY90/'Indicator Data'!CA90)))</f>
        <v>1.5343956564921716E-5</v>
      </c>
      <c r="AA87" s="200">
        <f t="shared" si="33"/>
        <v>0</v>
      </c>
      <c r="AB87" s="74">
        <f t="shared" si="20"/>
        <v>0.1</v>
      </c>
      <c r="AC87" s="73">
        <f>IF('Indicator Data'!AS90="No data","x",ROUND(IF('Indicator Data'!AS90&gt;AC$195,10,IF('Indicator Data'!AS90&lt;AC$194,0,10-(AC$195-'Indicator Data'!AS90)/(AC$195-AC$194)*10)),1))</f>
        <v>1.3</v>
      </c>
      <c r="AD87" s="73">
        <f>IF('Indicator Data'!AT90="No data","x",ROUND(IF('Indicator Data'!AT90&gt;AD$195,10,IF('Indicator Data'!AT90&lt;AD$194,0,10-(AD$195-'Indicator Data'!AT90)/(AD$195-AD$194)*10)),1))</f>
        <v>0.7</v>
      </c>
      <c r="AE87" s="74">
        <f t="shared" si="34"/>
        <v>1</v>
      </c>
      <c r="AF87" s="87">
        <f>('Indicator Data'!BD90+'Indicator Data'!BC90*0.5+'Indicator Data'!BB90*0.25)/1000</f>
        <v>3.2000000000000001E-2</v>
      </c>
      <c r="AG87" s="79">
        <f>AF87*1000/'Indicator Data'!CA90</f>
        <v>3.1677845811451284E-6</v>
      </c>
      <c r="AH87" s="74">
        <f t="shared" si="35"/>
        <v>0</v>
      </c>
      <c r="AI87" s="73">
        <f>IF('Indicator Data'!BH90="No data","x",ROUND(IF('Indicator Data'!BH90&lt;$AI$194,10,IF('Indicator Data'!BH90&gt;$AI$195,0,($AI$195-'Indicator Data'!BH90)/($AI$195-$AI$194)*10)),1))</f>
        <v>4.8</v>
      </c>
      <c r="AJ87" s="73">
        <f>IF('Indicator Data'!BI90="No data","x",ROUND(IF('Indicator Data'!BI90&gt;$AJ$195,10,IF('Indicator Data'!BI90&lt;$AJ$194,0,10-($AJ$195-'Indicator Data'!BI90)/($AJ$195-$AJ$194)*10)),1))</f>
        <v>2.4</v>
      </c>
      <c r="AK87" s="74">
        <f t="shared" si="21"/>
        <v>3.6</v>
      </c>
      <c r="AL87" s="80">
        <f t="shared" si="22"/>
        <v>1.3</v>
      </c>
      <c r="AM87" s="81">
        <f t="shared" si="23"/>
        <v>7.8</v>
      </c>
    </row>
    <row r="88" spans="1:39" s="4" customFormat="1" x14ac:dyDescent="0.25">
      <c r="A88" s="121" t="str">
        <f>'Indicator Data'!A91</f>
        <v>Kazakhstan</v>
      </c>
      <c r="B88" s="59" t="str">
        <f>'Indicator Data'!B91</f>
        <v>KAZ</v>
      </c>
      <c r="C88" s="73">
        <f>ROUND(IF('Indicator Data'!AL91="No data",IF((0.1022*LN('Indicator Data'!BZ91)-0.1711)&gt;C$195,0,IF((0.1022*LN('Indicator Data'!BZ91)-0.1711)&lt;C$194,10,(C$195-(0.1022*LN('Indicator Data'!BZ91)-0.1711))/(C$195-C$194)*10)),IF('Indicator Data'!AL91&gt;C$195,0,IF('Indicator Data'!AL91&lt;C$194,10,(C$195-'Indicator Data'!AL91)/(C$195-C$194)*10))),1)</f>
        <v>2</v>
      </c>
      <c r="D88" s="73">
        <f>IF('Indicator Data'!AM91="No data","x",ROUND((IF(LOG('Indicator Data'!AM91*1000)&gt;D$195,10,IF(LOG('Indicator Data'!AM91*1000)&lt;D$194,0,10-(D$195-LOG('Indicator Data'!AM91*1000))/(D$195-D$194)*10))),1))</f>
        <v>0.8</v>
      </c>
      <c r="E88" s="74">
        <f t="shared" si="24"/>
        <v>1.4</v>
      </c>
      <c r="F88" s="73">
        <f>IF('Indicator Data'!AZ91="No data","x",ROUND(IF('Indicator Data'!AZ91&gt;F$195,10,IF('Indicator Data'!AZ91&lt;F$194,0,10-(F$195-'Indicator Data'!AZ91)/(F$195-F$194)*10)),1))</f>
        <v>2.6</v>
      </c>
      <c r="G88" s="73">
        <f>IF('Indicator Data'!BA91="No data","x",ROUND(IF('Indicator Data'!BA91&gt;G$195,10,IF('Indicator Data'!BA91&lt;G$194,0,10-(G$195-'Indicator Data'!BA91)/(G$195-G$194)*10)),1))</f>
        <v>0.6</v>
      </c>
      <c r="H88" s="74">
        <f t="shared" si="25"/>
        <v>1.6</v>
      </c>
      <c r="I88" s="75">
        <f>SUM(IF('Indicator Data'!AN91=0,0,'Indicator Data'!AN91),SUM('Indicator Data'!AO91:AP91))</f>
        <v>12.535015</v>
      </c>
      <c r="J88" s="75">
        <f>I88/'Indicator Data'!CA91*1000000</f>
        <v>0.67569003313383746</v>
      </c>
      <c r="K88" s="73">
        <f t="shared" si="26"/>
        <v>0</v>
      </c>
      <c r="L88" s="73">
        <f>IF('Indicator Data'!AQ91="No data","x",ROUND(IF('Indicator Data'!AQ91&gt;L$195,10,IF('Indicator Data'!AQ91&lt;L$194,0,10-(L$195-'Indicator Data'!AQ91)/(L$195-L$194)*10)),1))</f>
        <v>0</v>
      </c>
      <c r="M88" s="73">
        <f>IF('Indicator Data'!AR91="No data","x",IF('Indicator Data'!AR91=0,0,ROUND(IF('Indicator Data'!AR91&gt;M$195,10,IF('Indicator Data'!AR91&lt;M$194,0,10-(M$195-'Indicator Data'!AR91)/(M$195-M$194)*10)),1)))</f>
        <v>0.1</v>
      </c>
      <c r="N88" s="74">
        <f t="shared" si="27"/>
        <v>0</v>
      </c>
      <c r="O88" s="76">
        <f t="shared" si="28"/>
        <v>1.1000000000000001</v>
      </c>
      <c r="P88" s="87">
        <f>IF(AND('Indicator Data'!BE91="No data",'Indicator Data'!BF91="No data"),0,SUM('Indicator Data'!BE91:BG91)/1000)</f>
        <v>0.76900000000000002</v>
      </c>
      <c r="Q88" s="73">
        <f t="shared" si="29"/>
        <v>0</v>
      </c>
      <c r="R88" s="77">
        <f>P88*1000/'Indicator Data'!CA91</f>
        <v>4.1452334558827496E-5</v>
      </c>
      <c r="S88" s="73">
        <f t="shared" si="30"/>
        <v>0</v>
      </c>
      <c r="T88" s="78">
        <f t="shared" si="31"/>
        <v>0</v>
      </c>
      <c r="U88" s="73">
        <f>IF('Indicator Data'!AV91="No data","x",ROUND(IF('Indicator Data'!AV91&gt;U$195,10,IF('Indicator Data'!AV91&lt;U$194,0,10-(U$195-'Indicator Data'!AV91)/(U$195-U$194)*10)),1))</f>
        <v>0.4</v>
      </c>
      <c r="V88" s="73">
        <f>IF('Indicator Data'!AW91="No data","x",IF('Indicator Data'!AW91=0,0,ROUND(IF('Indicator Data'!AW91&gt;V$195,10,IF('Indicator Data'!AW91&lt;V$194,0,10-(V$195-'Indicator Data'!AW91)/(V$195-V$194)*10)),1)))</f>
        <v>1.1000000000000001</v>
      </c>
      <c r="W88" s="73">
        <f t="shared" si="32"/>
        <v>0.75</v>
      </c>
      <c r="X88" s="73">
        <f>IF('Indicator Data'!AU91="No data","x",ROUND(IF('Indicator Data'!AU91&gt;X$195,10,IF('Indicator Data'!AU91&lt;X$194,0,10-(X$195-'Indicator Data'!AU91)/(X$195-X$194)*10)),1))</f>
        <v>1.2</v>
      </c>
      <c r="Y88" s="200">
        <f>IF('Indicator Data'!AX91="No data","x",ROUND(IF('Indicator Data'!AX91&gt;Y$195,10,IF('Indicator Data'!AX91&lt;Y$194,0,10-(Y$195-'Indicator Data'!AX91)/(Y$195-Y$194)*10)),1))</f>
        <v>0</v>
      </c>
      <c r="Z88" s="77">
        <f>IF('Indicator Data'!AY91="No data","x",IF(('Indicator Data'!AY91/'Indicator Data'!CA91)&gt;1,1,IF('Indicator Data'!AY91&gt;'Indicator Data'!AY91,1,'Indicator Data'!AY91/'Indicator Data'!CA91)))</f>
        <v>5.3904206188332241E-8</v>
      </c>
      <c r="AA88" s="200">
        <f t="shared" si="33"/>
        <v>0</v>
      </c>
      <c r="AB88" s="74">
        <f t="shared" si="20"/>
        <v>0.5</v>
      </c>
      <c r="AC88" s="73">
        <f>IF('Indicator Data'!AS91="No data","x",ROUND(IF('Indicator Data'!AS91&gt;AC$195,10,IF('Indicator Data'!AS91&lt;AC$194,0,10-(AC$195-'Indicator Data'!AS91)/(AC$195-AC$194)*10)),1))</f>
        <v>0.8</v>
      </c>
      <c r="AD88" s="73">
        <f>IF('Indicator Data'!AT91="No data","x",ROUND(IF('Indicator Data'!AT91&gt;AD$195,10,IF('Indicator Data'!AT91&lt;AD$194,0,10-(AD$195-'Indicator Data'!AT91)/(AD$195-AD$194)*10)),1))</f>
        <v>0.8</v>
      </c>
      <c r="AE88" s="74">
        <f t="shared" si="34"/>
        <v>0.8</v>
      </c>
      <c r="AF88" s="87">
        <f>('Indicator Data'!BD91+'Indicator Data'!BC91*0.5+'Indicator Data'!BB91*0.25)/1000</f>
        <v>1.95</v>
      </c>
      <c r="AG88" s="79">
        <f>AF88*1000/'Indicator Data'!CA91</f>
        <v>1.0511320206724787E-4</v>
      </c>
      <c r="AH88" s="74">
        <f t="shared" si="35"/>
        <v>0</v>
      </c>
      <c r="AI88" s="73">
        <f>IF('Indicator Data'!BH91="No data","x",ROUND(IF('Indicator Data'!BH91&lt;$AI$194,10,IF('Indicator Data'!BH91&gt;$AI$195,0,($AI$195-'Indicator Data'!BH91)/($AI$195-$AI$194)*10)),1))</f>
        <v>1.6</v>
      </c>
      <c r="AJ88" s="73">
        <f>IF('Indicator Data'!BI91="No data","x",ROUND(IF('Indicator Data'!BI91&gt;$AJ$195,10,IF('Indicator Data'!BI91&lt;$AJ$194,0,10-($AJ$195-'Indicator Data'!BI91)/($AJ$195-$AJ$194)*10)),1))</f>
        <v>0</v>
      </c>
      <c r="AK88" s="74">
        <f t="shared" si="21"/>
        <v>0.8</v>
      </c>
      <c r="AL88" s="80">
        <f t="shared" si="22"/>
        <v>0.5</v>
      </c>
      <c r="AM88" s="81">
        <f t="shared" si="23"/>
        <v>0.3</v>
      </c>
    </row>
    <row r="89" spans="1:39" s="4" customFormat="1" x14ac:dyDescent="0.25">
      <c r="A89" s="121" t="str">
        <f>'Indicator Data'!A92</f>
        <v>Kenya</v>
      </c>
      <c r="B89" s="59" t="str">
        <f>'Indicator Data'!B92</f>
        <v>KEN</v>
      </c>
      <c r="C89" s="73">
        <f>ROUND(IF('Indicator Data'!AL92="No data",IF((0.1022*LN('Indicator Data'!BZ92)-0.1711)&gt;C$195,0,IF((0.1022*LN('Indicator Data'!BZ92)-0.1711)&lt;C$194,10,(C$195-(0.1022*LN('Indicator Data'!BZ92)-0.1711))/(C$195-C$194)*10)),IF('Indicator Data'!AL92&gt;C$195,0,IF('Indicator Data'!AL92&lt;C$194,10,(C$195-'Indicator Data'!AL92)/(C$195-C$194)*10))),1)</f>
        <v>6.2</v>
      </c>
      <c r="D89" s="73">
        <f>IF('Indicator Data'!AM92="No data","x",ROUND((IF(LOG('Indicator Data'!AM92*1000)&gt;D$195,10,IF(LOG('Indicator Data'!AM92*1000)&lt;D$194,0,10-(D$195-LOG('Indicator Data'!AM92*1000))/(D$195-D$194)*10))),1))</f>
        <v>8.1999999999999993</v>
      </c>
      <c r="E89" s="74">
        <f t="shared" si="24"/>
        <v>7.3</v>
      </c>
      <c r="F89" s="73">
        <f>IF('Indicator Data'!AZ92="No data","x",ROUND(IF('Indicator Data'!AZ92&gt;F$195,10,IF('Indicator Data'!AZ92&lt;F$194,0,10-(F$195-'Indicator Data'!AZ92)/(F$195-F$194)*10)),1))</f>
        <v>7.3</v>
      </c>
      <c r="G89" s="73">
        <f>IF('Indicator Data'!BA92="No data","x",ROUND(IF('Indicator Data'!BA92&gt;G$195,10,IF('Indicator Data'!BA92&lt;G$194,0,10-(G$195-'Indicator Data'!BA92)/(G$195-G$194)*10)),1))</f>
        <v>4</v>
      </c>
      <c r="H89" s="74">
        <f t="shared" si="25"/>
        <v>5.7</v>
      </c>
      <c r="I89" s="75">
        <f>SUM(IF('Indicator Data'!AN92=0,0,'Indicator Data'!AN92),SUM('Indicator Data'!AO92:AP92))</f>
        <v>3495.5547740000002</v>
      </c>
      <c r="J89" s="75">
        <f>I89/'Indicator Data'!CA92*1000000</f>
        <v>66.488320616931944</v>
      </c>
      <c r="K89" s="73">
        <f t="shared" si="26"/>
        <v>1.3</v>
      </c>
      <c r="L89" s="73">
        <f>IF('Indicator Data'!AQ92="No data","x",ROUND(IF('Indicator Data'!AQ92&gt;L$195,10,IF('Indicator Data'!AQ92&lt;L$194,0,10-(L$195-'Indicator Data'!AQ92)/(L$195-L$194)*10)),1))</f>
        <v>2.1</v>
      </c>
      <c r="M89" s="73">
        <f>IF('Indicator Data'!AR92="No data","x",IF('Indicator Data'!AR92=0,0,ROUND(IF('Indicator Data'!AR92&gt;M$195,10,IF('Indicator Data'!AR92&lt;M$194,0,10-(M$195-'Indicator Data'!AR92)/(M$195-M$194)*10)),1)))</f>
        <v>1</v>
      </c>
      <c r="N89" s="74">
        <f t="shared" si="27"/>
        <v>1.5</v>
      </c>
      <c r="O89" s="76">
        <f t="shared" si="28"/>
        <v>5.5</v>
      </c>
      <c r="P89" s="87">
        <f>IF(AND('Indicator Data'!BE92="No data",'Indicator Data'!BF92="No data"),0,SUM('Indicator Data'!BE92:BG92)/1000)</f>
        <v>659.38300000000004</v>
      </c>
      <c r="Q89" s="73">
        <f t="shared" si="29"/>
        <v>9.4</v>
      </c>
      <c r="R89" s="77">
        <f>P89*1000/'Indicator Data'!CA92</f>
        <v>1.2542005818202763E-2</v>
      </c>
      <c r="S89" s="73">
        <f t="shared" si="30"/>
        <v>6</v>
      </c>
      <c r="T89" s="78">
        <f t="shared" si="31"/>
        <v>7.7</v>
      </c>
      <c r="U89" s="73">
        <f>IF('Indicator Data'!AV92="No data","x",ROUND(IF('Indicator Data'!AV92&gt;U$195,10,IF('Indicator Data'!AV92&lt;U$194,0,10-(U$195-'Indicator Data'!AV92)/(U$195-U$194)*10)),1))</f>
        <v>10</v>
      </c>
      <c r="V89" s="73">
        <f>IF('Indicator Data'!AW92="No data","x",IF('Indicator Data'!AW92=0,0,ROUND(IF('Indicator Data'!AW92&gt;V$195,10,IF('Indicator Data'!AW92&lt;V$194,0,10-(V$195-'Indicator Data'!AW92)/(V$195-V$194)*10)),1)))</f>
        <v>6.5</v>
      </c>
      <c r="W89" s="73">
        <f t="shared" si="32"/>
        <v>8.25</v>
      </c>
      <c r="X89" s="73">
        <f>IF('Indicator Data'!AU92="No data","x",ROUND(IF('Indicator Data'!AU92&gt;X$195,10,IF('Indicator Data'!AU92&lt;X$194,0,10-(X$195-'Indicator Data'!AU92)/(X$195-X$194)*10)),1))</f>
        <v>5.8</v>
      </c>
      <c r="Y89" s="200">
        <f>IF('Indicator Data'!AX92="No data","x",ROUND(IF('Indicator Data'!AX92&gt;Y$195,10,IF('Indicator Data'!AX92&lt;Y$194,0,10-(Y$195-'Indicator Data'!AX92)/(Y$195-Y$194)*10)),1))</f>
        <v>1.8</v>
      </c>
      <c r="Z89" s="77">
        <f>IF('Indicator Data'!AY92="No data","x",IF(('Indicator Data'!AY92/'Indicator Data'!CA92)&gt;1,1,IF('Indicator Data'!AY92&gt;'Indicator Data'!AY92,1,'Indicator Data'!AY92/'Indicator Data'!CA92)))</f>
        <v>0.22113724079447913</v>
      </c>
      <c r="AA89" s="200">
        <f t="shared" si="33"/>
        <v>2.5</v>
      </c>
      <c r="AB89" s="74">
        <f t="shared" si="20"/>
        <v>4.5999999999999996</v>
      </c>
      <c r="AC89" s="73">
        <f>IF('Indicator Data'!AS92="No data","x",ROUND(IF('Indicator Data'!AS92&gt;AC$195,10,IF('Indicator Data'!AS92&lt;AC$194,0,10-(AC$195-'Indicator Data'!AS92)/(AC$195-AC$194)*10)),1))</f>
        <v>3.5</v>
      </c>
      <c r="AD89" s="73">
        <f>IF('Indicator Data'!AT92="No data","x",ROUND(IF('Indicator Data'!AT92&gt;AD$195,10,IF('Indicator Data'!AT92&lt;AD$194,0,10-(AD$195-'Indicator Data'!AT92)/(AD$195-AD$194)*10)),1))</f>
        <v>2.4</v>
      </c>
      <c r="AE89" s="74">
        <f t="shared" si="34"/>
        <v>3</v>
      </c>
      <c r="AF89" s="87">
        <f>('Indicator Data'!BD92+'Indicator Data'!BC92*0.5+'Indicator Data'!BB92*0.25)/1000</f>
        <v>1224.4492499999999</v>
      </c>
      <c r="AG89" s="79">
        <f>AF89*1000/'Indicator Data'!CA92</f>
        <v>2.3290029645280524E-2</v>
      </c>
      <c r="AH89" s="74">
        <f t="shared" si="35"/>
        <v>2.2999999999999998</v>
      </c>
      <c r="AI89" s="73">
        <f>IF('Indicator Data'!BH92="No data","x",ROUND(IF('Indicator Data'!BH92&lt;$AI$194,10,IF('Indicator Data'!BH92&gt;$AI$195,0,($AI$195-'Indicator Data'!BH92)/($AI$195-$AI$194)*10)),1))</f>
        <v>6.9</v>
      </c>
      <c r="AJ89" s="73">
        <f>IF('Indicator Data'!BI92="No data","x",ROUND(IF('Indicator Data'!BI92&gt;$AJ$195,10,IF('Indicator Data'!BI92&lt;$AJ$194,0,10-($AJ$195-'Indicator Data'!BI92)/($AJ$195-$AJ$194)*10)),1))</f>
        <v>8.1</v>
      </c>
      <c r="AK89" s="74">
        <f t="shared" si="21"/>
        <v>7.5</v>
      </c>
      <c r="AL89" s="80">
        <f t="shared" si="22"/>
        <v>4.7</v>
      </c>
      <c r="AM89" s="81">
        <f t="shared" si="23"/>
        <v>6.4</v>
      </c>
    </row>
    <row r="90" spans="1:39" s="4" customFormat="1" x14ac:dyDescent="0.25">
      <c r="A90" s="121" t="str">
        <f>'Indicator Data'!A93</f>
        <v>Kiribati</v>
      </c>
      <c r="B90" s="59" t="str">
        <f>'Indicator Data'!B93</f>
        <v>KIR</v>
      </c>
      <c r="C90" s="73">
        <f>ROUND(IF('Indicator Data'!AL93="No data",IF((0.1022*LN('Indicator Data'!BZ93)-0.1711)&gt;C$195,0,IF((0.1022*LN('Indicator Data'!BZ93)-0.1711)&lt;C$194,10,(C$195-(0.1022*LN('Indicator Data'!BZ93)-0.1711))/(C$195-C$194)*10)),IF('Indicator Data'!AL93&gt;C$195,0,IF('Indicator Data'!AL93&lt;C$194,10,(C$195-'Indicator Data'!AL93)/(C$195-C$194)*10))),1)</f>
        <v>5.8</v>
      </c>
      <c r="D90" s="73" t="str">
        <f>IF('Indicator Data'!AM93="No data","x",ROUND((IF(LOG('Indicator Data'!AM93*1000)&gt;D$195,10,IF(LOG('Indicator Data'!AM93*1000)&lt;D$194,0,10-(D$195-LOG('Indicator Data'!AM93*1000))/(D$195-D$194)*10))),1))</f>
        <v>x</v>
      </c>
      <c r="E90" s="74">
        <f t="shared" si="24"/>
        <v>5.8</v>
      </c>
      <c r="F90" s="73" t="str">
        <f>IF('Indicator Data'!AZ93="No data","x",ROUND(IF('Indicator Data'!AZ93&gt;F$195,10,IF('Indicator Data'!AZ93&lt;F$194,0,10-(F$195-'Indicator Data'!AZ93)/(F$195-F$194)*10)),1))</f>
        <v>x</v>
      </c>
      <c r="G90" s="73">
        <f>IF('Indicator Data'!BA93="No data","x",ROUND(IF('Indicator Data'!BA93&gt;G$195,10,IF('Indicator Data'!BA93&lt;G$194,0,10-(G$195-'Indicator Data'!BA93)/(G$195-G$194)*10)),1))</f>
        <v>3</v>
      </c>
      <c r="H90" s="74">
        <f t="shared" si="25"/>
        <v>3</v>
      </c>
      <c r="I90" s="75">
        <f>SUM(IF('Indicator Data'!AN93=0,0,'Indicator Data'!AN93),SUM('Indicator Data'!AO93:AP93))</f>
        <v>78.243603000000007</v>
      </c>
      <c r="J90" s="75">
        <f>I90/'Indicator Data'!CA93*1000000</f>
        <v>665.29150227875664</v>
      </c>
      <c r="K90" s="73">
        <f t="shared" si="26"/>
        <v>10</v>
      </c>
      <c r="L90" s="73">
        <f>IF('Indicator Data'!AQ93="No data","x",ROUND(IF('Indicator Data'!AQ93&gt;L$195,10,IF('Indicator Data'!AQ93&lt;L$194,0,10-(L$195-'Indicator Data'!AQ93)/(L$195-L$194)*10)),1))</f>
        <v>10</v>
      </c>
      <c r="M90" s="73">
        <f>IF('Indicator Data'!AR93="No data","x",IF('Indicator Data'!AR93=0,0,ROUND(IF('Indicator Data'!AR93&gt;M$195,10,IF('Indicator Data'!AR93&lt;M$194,0,10-(M$195-'Indicator Data'!AR93)/(M$195-M$194)*10)),1)))</f>
        <v>3.2</v>
      </c>
      <c r="N90" s="74">
        <f t="shared" si="27"/>
        <v>7.7</v>
      </c>
      <c r="O90" s="76">
        <f t="shared" si="28"/>
        <v>5.6</v>
      </c>
      <c r="P90" s="87">
        <f>IF(AND('Indicator Data'!BE93="No data",'Indicator Data'!BF93="No data"),0,SUM('Indicator Data'!BE93:BG93)/1000)</f>
        <v>0</v>
      </c>
      <c r="Q90" s="73">
        <f t="shared" si="29"/>
        <v>0</v>
      </c>
      <c r="R90" s="77">
        <f>P90*1000/'Indicator Data'!CA93</f>
        <v>0</v>
      </c>
      <c r="S90" s="73">
        <f t="shared" si="30"/>
        <v>0</v>
      </c>
      <c r="T90" s="78">
        <f t="shared" si="31"/>
        <v>0</v>
      </c>
      <c r="U90" s="73" t="str">
        <f>IF('Indicator Data'!AV93="No data","x",ROUND(IF('Indicator Data'!AV93&gt;U$195,10,IF('Indicator Data'!AV93&lt;U$194,0,10-(U$195-'Indicator Data'!AV93)/(U$195-U$194)*10)),1))</f>
        <v>x</v>
      </c>
      <c r="V90" s="73" t="str">
        <f>IF('Indicator Data'!AW93="No data","x",IF('Indicator Data'!AW93=0,0,ROUND(IF('Indicator Data'!AW93&gt;V$195,10,IF('Indicator Data'!AW93&lt;V$194,0,10-(V$195-'Indicator Data'!AW93)/(V$195-V$194)*10)),1)))</f>
        <v>x</v>
      </c>
      <c r="W90" s="73" t="str">
        <f t="shared" si="32"/>
        <v>x</v>
      </c>
      <c r="X90" s="73">
        <f>IF('Indicator Data'!AU93="No data","x",ROUND(IF('Indicator Data'!AU93&gt;X$195,10,IF('Indicator Data'!AU93&lt;X$194,0,10-(X$195-'Indicator Data'!AU93)/(X$195-X$194)*10)),1))</f>
        <v>7.5</v>
      </c>
      <c r="Y90" s="200" t="str">
        <f>IF('Indicator Data'!AX93="No data","x",ROUND(IF('Indicator Data'!AX93&gt;Y$195,10,IF('Indicator Data'!AX93&lt;Y$194,0,10-(Y$195-'Indicator Data'!AX93)/(Y$195-Y$194)*10)),1))</f>
        <v>x</v>
      </c>
      <c r="Z90" s="77">
        <f>IF('Indicator Data'!AY93="No data","x",IF(('Indicator Data'!AY93/'Indicator Data'!CA93)&gt;1,1,IF('Indicator Data'!AY93&gt;'Indicator Data'!AY93,1,'Indicator Data'!AY93/'Indicator Data'!CA93)))</f>
        <v>1</v>
      </c>
      <c r="AA90" s="200">
        <f t="shared" si="33"/>
        <v>10</v>
      </c>
      <c r="AB90" s="74">
        <f t="shared" si="20"/>
        <v>8.8000000000000007</v>
      </c>
      <c r="AC90" s="73">
        <f>IF('Indicator Data'!AS93="No data","x",ROUND(IF('Indicator Data'!AS93&gt;AC$195,10,IF('Indicator Data'!AS93&lt;AC$194,0,10-(AC$195-'Indicator Data'!AS93)/(AC$195-AC$194)*10)),1))</f>
        <v>4.2</v>
      </c>
      <c r="AD90" s="73">
        <f>IF('Indicator Data'!AT93="No data","x",ROUND(IF('Indicator Data'!AT93&gt;AD$195,10,IF('Indicator Data'!AT93&lt;AD$194,0,10-(AD$195-'Indicator Data'!AT93)/(AD$195-AD$194)*10)),1))</f>
        <v>3.3</v>
      </c>
      <c r="AE90" s="74">
        <f t="shared" si="34"/>
        <v>3.8</v>
      </c>
      <c r="AF90" s="87">
        <f>('Indicator Data'!BD93+'Indicator Data'!BC93*0.5+'Indicator Data'!BB93*0.25)/1000</f>
        <v>0</v>
      </c>
      <c r="AG90" s="79">
        <f>AF90*1000/'Indicator Data'!CA93</f>
        <v>0</v>
      </c>
      <c r="AH90" s="74">
        <f t="shared" si="35"/>
        <v>0</v>
      </c>
      <c r="AI90" s="73">
        <f>IF('Indicator Data'!BH93="No data","x",ROUND(IF('Indicator Data'!BH93&lt;$AI$194,10,IF('Indicator Data'!BH93&gt;$AI$195,0,($AI$195-'Indicator Data'!BH93)/($AI$195-$AI$194)*10)),1))</f>
        <v>1.2</v>
      </c>
      <c r="AJ90" s="73">
        <f>IF('Indicator Data'!BI93="No data","x",ROUND(IF('Indicator Data'!BI93&gt;$AJ$195,10,IF('Indicator Data'!BI93&lt;$AJ$194,0,10-($AJ$195-'Indicator Data'!BI93)/($AJ$195-$AJ$194)*10)),1))</f>
        <v>0</v>
      </c>
      <c r="AK90" s="74">
        <f t="shared" si="21"/>
        <v>0.6</v>
      </c>
      <c r="AL90" s="80">
        <f t="shared" si="22"/>
        <v>4.4000000000000004</v>
      </c>
      <c r="AM90" s="81">
        <f t="shared" si="23"/>
        <v>2.5</v>
      </c>
    </row>
    <row r="91" spans="1:39" s="4" customFormat="1" x14ac:dyDescent="0.25">
      <c r="A91" s="121" t="str">
        <f>'Indicator Data'!A94</f>
        <v>Korea DPR</v>
      </c>
      <c r="B91" s="59" t="str">
        <f>'Indicator Data'!B94</f>
        <v>PRK</v>
      </c>
      <c r="C91" s="73">
        <f>ROUND(IF('Indicator Data'!AL94="No data",IF((0.1201*LN('Indicator Data'!BZ94)-0.4115)&gt;C$195,0,IF((0.1201*LN('Indicator Data'!BZ94)-0.4115)&lt;C$194,10,(C$195-(0.1201*LN('Indicator Data'!BZ94)-0.4115))/(C$195-C$194)*10)),IF('Indicator Data'!AL94&gt;C$195,0,IF('Indicator Data'!AL94&lt;C$194,10,(C$195-'Indicator Data'!AL94)/(C$195-C$194)*10))),1)</f>
        <v>8.4</v>
      </c>
      <c r="D91" s="73" t="str">
        <f>IF('Indicator Data'!AM94="No data","x",ROUND((IF(LOG('Indicator Data'!AM94*1000)&gt;D$195,10,IF(LOG('Indicator Data'!AM94*1000)&lt;D$194,0,10-(D$195-LOG('Indicator Data'!AM94*1000))/(D$195-D$194)*10))),1))</f>
        <v>x</v>
      </c>
      <c r="E91" s="74">
        <f t="shared" si="24"/>
        <v>8.4</v>
      </c>
      <c r="F91" s="73">
        <f>IF('Indicator Data'!AZ94="No data","x",ROUND(IF('Indicator Data'!AZ94&gt;F$195,10,IF('Indicator Data'!AZ94&lt;F$194,0,10-(F$195-'Indicator Data'!AZ94)/(F$195-F$194)*10)),1))</f>
        <v>6.1</v>
      </c>
      <c r="G91" s="73" t="str">
        <f>IF('Indicator Data'!BA94="No data","x",ROUND(IF('Indicator Data'!BA94&gt;G$195,10,IF('Indicator Data'!BA94&lt;G$194,0,10-(G$195-'Indicator Data'!BA94)/(G$195-G$194)*10)),1))</f>
        <v>x</v>
      </c>
      <c r="H91" s="74">
        <f t="shared" si="25"/>
        <v>6.1</v>
      </c>
      <c r="I91" s="75">
        <f>SUM(IF('Indicator Data'!AN94=0,0,'Indicator Data'!AN94),SUM('Indicator Data'!AO94:AP94))</f>
        <v>141.91832399999998</v>
      </c>
      <c r="J91" s="75">
        <f>I91/'Indicator Data'!CA94*1000000</f>
        <v>5.5293949332034815</v>
      </c>
      <c r="K91" s="73">
        <f t="shared" si="26"/>
        <v>0.1</v>
      </c>
      <c r="L91" s="73" t="str">
        <f>IF('Indicator Data'!AQ94="No data","x",ROUND(IF('Indicator Data'!AQ94&gt;L$195,10,IF('Indicator Data'!AQ94&lt;L$194,0,10-(L$195-'Indicator Data'!AQ94)/(L$195-L$194)*10)),1))</f>
        <v>x</v>
      </c>
      <c r="M91" s="73" t="str">
        <f>IF('Indicator Data'!AR94="No data","x",IF('Indicator Data'!AR94=0,0,ROUND(IF('Indicator Data'!AR94&gt;M$195,10,IF('Indicator Data'!AR94&lt;M$194,0,10-(M$195-'Indicator Data'!AR94)/(M$195-M$194)*10)),1)))</f>
        <v>x</v>
      </c>
      <c r="N91" s="74">
        <f t="shared" si="27"/>
        <v>0.1</v>
      </c>
      <c r="O91" s="76">
        <f t="shared" si="28"/>
        <v>5.8</v>
      </c>
      <c r="P91" s="87">
        <f>IF(AND('Indicator Data'!BE94="No data",'Indicator Data'!BF94="No data"),0,SUM('Indicator Data'!BE94:BG94)/1000)</f>
        <v>0</v>
      </c>
      <c r="Q91" s="73">
        <f t="shared" si="29"/>
        <v>0</v>
      </c>
      <c r="R91" s="77">
        <f>P91*1000/'Indicator Data'!CA94</f>
        <v>0</v>
      </c>
      <c r="S91" s="73">
        <f t="shared" si="30"/>
        <v>0</v>
      </c>
      <c r="T91" s="78">
        <f t="shared" si="31"/>
        <v>0</v>
      </c>
      <c r="U91" s="73" t="str">
        <f>IF('Indicator Data'!AV94="No data","x",ROUND(IF('Indicator Data'!AV94&gt;U$195,10,IF('Indicator Data'!AV94&lt;U$194,0,10-(U$195-'Indicator Data'!AV94)/(U$195-U$194)*10)),1))</f>
        <v>x</v>
      </c>
      <c r="V91" s="73" t="str">
        <f>IF('Indicator Data'!AW94="No data","x",IF('Indicator Data'!AW94=0,0,ROUND(IF('Indicator Data'!AW94&gt;V$195,10,IF('Indicator Data'!AW94&lt;V$194,0,10-(V$195-'Indicator Data'!AW94)/(V$195-V$194)*10)),1)))</f>
        <v>x</v>
      </c>
      <c r="W91" s="73" t="str">
        <f t="shared" si="32"/>
        <v>x</v>
      </c>
      <c r="X91" s="73">
        <f>IF('Indicator Data'!AU94="No data","x",ROUND(IF('Indicator Data'!AU94&gt;X$195,10,IF('Indicator Data'!AU94&lt;X$194,0,10-(X$195-'Indicator Data'!AU94)/(X$195-X$194)*10)),1))</f>
        <v>9.3000000000000007</v>
      </c>
      <c r="Y91" s="200">
        <f>IF('Indicator Data'!AX94="No data","x",ROUND(IF('Indicator Data'!AX94&gt;Y$195,10,IF('Indicator Data'!AX94&lt;Y$194,0,10-(Y$195-'Indicator Data'!AX94)/(Y$195-Y$194)*10)),1))</f>
        <v>0</v>
      </c>
      <c r="Z91" s="77">
        <f>IF('Indicator Data'!AY94="No data","x",IF(('Indicator Data'!AY94/'Indicator Data'!CA94)&gt;1,1,IF('Indicator Data'!AY94&gt;'Indicator Data'!AY94,1,'Indicator Data'!AY94/'Indicator Data'!CA94)))</f>
        <v>0.21643122433829012</v>
      </c>
      <c r="AA91" s="200">
        <f t="shared" si="33"/>
        <v>2.4</v>
      </c>
      <c r="AB91" s="74">
        <f t="shared" si="20"/>
        <v>3.9</v>
      </c>
      <c r="AC91" s="73">
        <f>IF('Indicator Data'!AS94="No data","x",ROUND(IF('Indicator Data'!AS94&gt;AC$195,10,IF('Indicator Data'!AS94&lt;AC$194,0,10-(AC$195-'Indicator Data'!AS94)/(AC$195-AC$194)*10)),1))</f>
        <v>1.5</v>
      </c>
      <c r="AD91" s="73">
        <f>IF('Indicator Data'!AT94="No data","x",ROUND(IF('Indicator Data'!AT94&gt;AD$195,10,IF('Indicator Data'!AT94&lt;AD$194,0,10-(AD$195-'Indicator Data'!AT94)/(AD$195-AD$194)*10)),1))</f>
        <v>3.4</v>
      </c>
      <c r="AE91" s="74">
        <f t="shared" si="34"/>
        <v>2.5</v>
      </c>
      <c r="AF91" s="87">
        <f>('Indicator Data'!BD94+'Indicator Data'!BC94*0.5+'Indicator Data'!BB94*0.25)/1000</f>
        <v>661.14350000000002</v>
      </c>
      <c r="AG91" s="79">
        <f>AF91*1000/'Indicator Data'!CA94</f>
        <v>2.5759348165783128E-2</v>
      </c>
      <c r="AH91" s="74">
        <f t="shared" si="35"/>
        <v>2.6</v>
      </c>
      <c r="AI91" s="73">
        <f>IF('Indicator Data'!BH94="No data","x",ROUND(IF('Indicator Data'!BH94&lt;$AI$194,10,IF('Indicator Data'!BH94&gt;$AI$195,0,($AI$195-'Indicator Data'!BH94)/($AI$195-$AI$194)*10)),1))</f>
        <v>8.8000000000000007</v>
      </c>
      <c r="AJ91" s="73">
        <f>IF('Indicator Data'!BI94="No data","x",ROUND(IF('Indicator Data'!BI94&gt;$AJ$195,10,IF('Indicator Data'!BI94&lt;$AJ$194,0,10-($AJ$195-'Indicator Data'!BI94)/($AJ$195-$AJ$194)*10)),1))</f>
        <v>10</v>
      </c>
      <c r="AK91" s="74">
        <f t="shared" si="21"/>
        <v>9.4</v>
      </c>
      <c r="AL91" s="80">
        <f t="shared" si="22"/>
        <v>5.6</v>
      </c>
      <c r="AM91" s="81">
        <f t="shared" si="23"/>
        <v>3.3</v>
      </c>
    </row>
    <row r="92" spans="1:39" s="4" customFormat="1" x14ac:dyDescent="0.25">
      <c r="A92" s="121" t="str">
        <f>'Indicator Data'!A95</f>
        <v>Korea Republic of</v>
      </c>
      <c r="B92" s="59" t="str">
        <f>'Indicator Data'!B95</f>
        <v>KOR</v>
      </c>
      <c r="C92" s="73">
        <f>ROUND(IF('Indicator Data'!AL95="No data",IF((0.1022*LN('Indicator Data'!BZ95)-0.1711)&gt;C$195,0,IF((0.1022*LN('Indicator Data'!BZ95)-0.1711)&lt;C$194,10,(C$195-(0.1022*LN('Indicator Data'!BZ95)-0.1711))/(C$195-C$194)*10)),IF('Indicator Data'!AL95&gt;C$195,0,IF('Indicator Data'!AL95&lt;C$194,10,(C$195-'Indicator Data'!AL95)/(C$195-C$194)*10))),1)</f>
        <v>0</v>
      </c>
      <c r="D92" s="73" t="str">
        <f>IF('Indicator Data'!AM95="No data","x",ROUND((IF(LOG('Indicator Data'!AM95*1000)&gt;D$195,10,IF(LOG('Indicator Data'!AM95*1000)&lt;D$194,0,10-(D$195-LOG('Indicator Data'!AM95*1000))/(D$195-D$194)*10))),1))</f>
        <v>x</v>
      </c>
      <c r="E92" s="74">
        <f t="shared" si="24"/>
        <v>0</v>
      </c>
      <c r="F92" s="73">
        <f>IF('Indicator Data'!AZ95="No data","x",ROUND(IF('Indicator Data'!AZ95&gt;F$195,10,IF('Indicator Data'!AZ95&lt;F$194,0,10-(F$195-'Indicator Data'!AZ95)/(F$195-F$194)*10)),1))</f>
        <v>0.8</v>
      </c>
      <c r="G92" s="73">
        <f>IF('Indicator Data'!BA95="No data","x",ROUND(IF('Indicator Data'!BA95&gt;G$195,10,IF('Indicator Data'!BA95&lt;G$194,0,10-(G$195-'Indicator Data'!BA95)/(G$195-G$194)*10)),1))</f>
        <v>1.7</v>
      </c>
      <c r="H92" s="74">
        <f t="shared" si="25"/>
        <v>1.3</v>
      </c>
      <c r="I92" s="75">
        <f>SUM(IF('Indicator Data'!AN95=0,0,'Indicator Data'!AN95),SUM('Indicator Data'!AO95:AP95))</f>
        <v>0.76786500000000002</v>
      </c>
      <c r="J92" s="75">
        <f>I92/'Indicator Data'!CA95*1000000</f>
        <v>1.4989949989771661E-2</v>
      </c>
      <c r="K92" s="73">
        <f t="shared" si="26"/>
        <v>0</v>
      </c>
      <c r="L92" s="73" t="str">
        <f>IF('Indicator Data'!AQ95="No data","x",ROUND(IF('Indicator Data'!AQ95&gt;L$195,10,IF('Indicator Data'!AQ95&lt;L$194,0,10-(L$195-'Indicator Data'!AQ95)/(L$195-L$194)*10)),1))</f>
        <v>x</v>
      </c>
      <c r="M92" s="73">
        <f>IF('Indicator Data'!AR95="No data","x",IF('Indicator Data'!AR95=0,0,ROUND(IF('Indicator Data'!AR95&gt;M$195,10,IF('Indicator Data'!AR95&lt;M$194,0,10-(M$195-'Indicator Data'!AR95)/(M$195-M$194)*10)),1)))</f>
        <v>0.1</v>
      </c>
      <c r="N92" s="74">
        <f t="shared" si="27"/>
        <v>0.1</v>
      </c>
      <c r="O92" s="76">
        <f t="shared" si="28"/>
        <v>0.4</v>
      </c>
      <c r="P92" s="87">
        <f>IF(AND('Indicator Data'!BE95="No data",'Indicator Data'!BF95="No data"),0,SUM('Indicator Data'!BE95:BG95)/1000)</f>
        <v>22.739000000000001</v>
      </c>
      <c r="Q92" s="73">
        <f t="shared" si="29"/>
        <v>4.5</v>
      </c>
      <c r="R92" s="77">
        <f>P92*1000/'Indicator Data'!CA95</f>
        <v>4.4390156188577127E-4</v>
      </c>
      <c r="S92" s="73">
        <f t="shared" si="30"/>
        <v>2.6</v>
      </c>
      <c r="T92" s="78">
        <f t="shared" si="31"/>
        <v>3.6</v>
      </c>
      <c r="U92" s="73" t="str">
        <f>IF('Indicator Data'!AV95="No data","x",ROUND(IF('Indicator Data'!AV95&gt;U$195,10,IF('Indicator Data'!AV95&lt;U$194,0,10-(U$195-'Indicator Data'!AV95)/(U$195-U$194)*10)),1))</f>
        <v>x</v>
      </c>
      <c r="V92" s="73" t="str">
        <f>IF('Indicator Data'!AW95="No data","x",IF('Indicator Data'!AW95=0,0,ROUND(IF('Indicator Data'!AW95&gt;V$195,10,IF('Indicator Data'!AW95&lt;V$194,0,10-(V$195-'Indicator Data'!AW95)/(V$195-V$194)*10)),1)))</f>
        <v>x</v>
      </c>
      <c r="W92" s="73" t="str">
        <f t="shared" si="32"/>
        <v>x</v>
      </c>
      <c r="X92" s="73">
        <f>IF('Indicator Data'!AU95="No data","x",ROUND(IF('Indicator Data'!AU95&gt;X$195,10,IF('Indicator Data'!AU95&lt;X$194,0,10-(X$195-'Indicator Data'!AU95)/(X$195-X$194)*10)),1))</f>
        <v>1.3</v>
      </c>
      <c r="Y92" s="200">
        <f>IF('Indicator Data'!AX95="No data","x",ROUND(IF('Indicator Data'!AX95&gt;Y$195,10,IF('Indicator Data'!AX95&lt;Y$194,0,10-(Y$195-'Indicator Data'!AX95)/(Y$195-Y$194)*10)),1))</f>
        <v>0</v>
      </c>
      <c r="Z92" s="77">
        <f>IF('Indicator Data'!AY95="No data","x",IF(('Indicator Data'!AY95/'Indicator Data'!CA95)&gt;1,1,IF('Indicator Data'!AY95&gt;'Indicator Data'!AY95,1,'Indicator Data'!AY95/'Indicator Data'!CA95)))</f>
        <v>5.8564786738964507E-8</v>
      </c>
      <c r="AA92" s="200">
        <f t="shared" si="33"/>
        <v>0</v>
      </c>
      <c r="AB92" s="74">
        <f t="shared" si="20"/>
        <v>0.4</v>
      </c>
      <c r="AC92" s="73">
        <f>IF('Indicator Data'!AS95="No data","x",ROUND(IF('Indicator Data'!AS95&gt;AC$195,10,IF('Indicator Data'!AS95&lt;AC$194,0,10-(AC$195-'Indicator Data'!AS95)/(AC$195-AC$194)*10)),1))</f>
        <v>0.3</v>
      </c>
      <c r="AD92" s="73">
        <f>IF('Indicator Data'!AT95="No data","x",ROUND(IF('Indicator Data'!AT95&gt;AD$195,10,IF('Indicator Data'!AT95&lt;AD$194,0,10-(AD$195-'Indicator Data'!AT95)/(AD$195-AD$194)*10)),1))</f>
        <v>0.1</v>
      </c>
      <c r="AE92" s="74">
        <f t="shared" si="34"/>
        <v>0.2</v>
      </c>
      <c r="AF92" s="87">
        <f>('Indicator Data'!BD95+'Indicator Data'!BC95*0.5+'Indicator Data'!BB95*0.25)/1000</f>
        <v>4.2992499999999998</v>
      </c>
      <c r="AG92" s="79">
        <f>AF92*1000/'Indicator Data'!CA95</f>
        <v>8.3928219795831045E-5</v>
      </c>
      <c r="AH92" s="74">
        <f t="shared" si="35"/>
        <v>0</v>
      </c>
      <c r="AI92" s="73">
        <f>IF('Indicator Data'!BH95="No data","x",ROUND(IF('Indicator Data'!BH95&lt;$AI$194,10,IF('Indicator Data'!BH95&gt;$AI$195,0,($AI$195-'Indicator Data'!BH95)/($AI$195-$AI$194)*10)),1))</f>
        <v>2</v>
      </c>
      <c r="AJ92" s="73">
        <f>IF('Indicator Data'!BI95="No data","x",ROUND(IF('Indicator Data'!BI95&gt;$AJ$195,10,IF('Indicator Data'!BI95&lt;$AJ$194,0,10-($AJ$195-'Indicator Data'!BI95)/($AJ$195-$AJ$194)*10)),1))</f>
        <v>0</v>
      </c>
      <c r="AK92" s="74">
        <f t="shared" si="21"/>
        <v>1</v>
      </c>
      <c r="AL92" s="80">
        <f t="shared" si="22"/>
        <v>0.4</v>
      </c>
      <c r="AM92" s="81">
        <f t="shared" si="23"/>
        <v>2.1</v>
      </c>
    </row>
    <row r="93" spans="1:39" s="4" customFormat="1" x14ac:dyDescent="0.25">
      <c r="A93" s="121" t="str">
        <f>'Indicator Data'!A96</f>
        <v>Kuwait</v>
      </c>
      <c r="B93" s="59" t="str">
        <f>'Indicator Data'!B96</f>
        <v>KWT</v>
      </c>
      <c r="C93" s="73">
        <f>ROUND(IF('Indicator Data'!AL96="No data",IF((0.1022*LN('Indicator Data'!BZ96)-0.1711)&gt;C$195,0,IF((0.1022*LN('Indicator Data'!BZ96)-0.1711)&lt;C$194,10,(C$195-(0.1022*LN('Indicator Data'!BZ96)-0.1711))/(C$195-C$194)*10)),IF('Indicator Data'!AL96&gt;C$195,0,IF('Indicator Data'!AL96&lt;C$194,10,(C$195-'Indicator Data'!AL96)/(C$195-C$194)*10))),1)</f>
        <v>1.9</v>
      </c>
      <c r="D93" s="73" t="str">
        <f>IF('Indicator Data'!AM96="No data","x",ROUND((IF(LOG('Indicator Data'!AM96*1000)&gt;D$195,10,IF(LOG('Indicator Data'!AM96*1000)&lt;D$194,0,10-(D$195-LOG('Indicator Data'!AM96*1000))/(D$195-D$194)*10))),1))</f>
        <v>x</v>
      </c>
      <c r="E93" s="74">
        <f t="shared" si="24"/>
        <v>1.9</v>
      </c>
      <c r="F93" s="73">
        <f>IF('Indicator Data'!AZ96="No data","x",ROUND(IF('Indicator Data'!AZ96&gt;F$195,10,IF('Indicator Data'!AZ96&lt;F$194,0,10-(F$195-'Indicator Data'!AZ96)/(F$195-F$194)*10)),1))</f>
        <v>3.6</v>
      </c>
      <c r="G93" s="73" t="str">
        <f>IF('Indicator Data'!BA96="No data","x",ROUND(IF('Indicator Data'!BA96&gt;G$195,10,IF('Indicator Data'!BA96&lt;G$194,0,10-(G$195-'Indicator Data'!BA96)/(G$195-G$194)*10)),1))</f>
        <v>x</v>
      </c>
      <c r="H93" s="74">
        <f t="shared" si="25"/>
        <v>3.6</v>
      </c>
      <c r="I93" s="75">
        <f>SUM(IF('Indicator Data'!AN96=0,0,'Indicator Data'!AN96),SUM('Indicator Data'!AO96:AP96))</f>
        <v>-1.876844</v>
      </c>
      <c r="J93" s="75">
        <f>I93/'Indicator Data'!CA96*1000000</f>
        <v>-0.44611591373297899</v>
      </c>
      <c r="K93" s="73">
        <f t="shared" si="26"/>
        <v>0</v>
      </c>
      <c r="L93" s="73" t="str">
        <f>IF('Indicator Data'!AQ96="No data","x",ROUND(IF('Indicator Data'!AQ96&gt;L$195,10,IF('Indicator Data'!AQ96&lt;L$194,0,10-(L$195-'Indicator Data'!AQ96)/(L$195-L$194)*10)),1))</f>
        <v>x</v>
      </c>
      <c r="M93" s="73">
        <f>IF('Indicator Data'!AR96="No data","x",IF('Indicator Data'!AR96=0,0,ROUND(IF('Indicator Data'!AR96&gt;M$195,10,IF('Indicator Data'!AR96&lt;M$194,0,10-(M$195-'Indicator Data'!AR96)/(M$195-M$194)*10)),1)))</f>
        <v>0</v>
      </c>
      <c r="N93" s="74">
        <f t="shared" si="27"/>
        <v>0</v>
      </c>
      <c r="O93" s="76">
        <f t="shared" si="28"/>
        <v>1.9</v>
      </c>
      <c r="P93" s="87">
        <f>IF(AND('Indicator Data'!BE96="No data",'Indicator Data'!BF96="No data"),0,SUM('Indicator Data'!BE96:BG96)/1000)</f>
        <v>1.6539999999999999</v>
      </c>
      <c r="Q93" s="73">
        <f t="shared" si="29"/>
        <v>0.7</v>
      </c>
      <c r="R93" s="77">
        <f>P93*1000/'Indicator Data'!CA96</f>
        <v>3.931470709948974E-4</v>
      </c>
      <c r="S93" s="73">
        <f t="shared" si="30"/>
        <v>2.5</v>
      </c>
      <c r="T93" s="78">
        <f t="shared" si="31"/>
        <v>1.6</v>
      </c>
      <c r="U93" s="73">
        <f>IF('Indicator Data'!AV96="No data","x",ROUND(IF('Indicator Data'!AV96&gt;U$195,10,IF('Indicator Data'!AV96&lt;U$194,0,10-(U$195-'Indicator Data'!AV96)/(U$195-U$194)*10)),1))</f>
        <v>0.2</v>
      </c>
      <c r="V93" s="73">
        <f>IF('Indicator Data'!AW96="No data","x",IF('Indicator Data'!AW96=0,0,ROUND(IF('Indicator Data'!AW96&gt;V$195,10,IF('Indicator Data'!AW96&lt;V$194,0,10-(V$195-'Indicator Data'!AW96)/(V$195-V$194)*10)),1)))</f>
        <v>0.3</v>
      </c>
      <c r="W93" s="73">
        <f t="shared" si="32"/>
        <v>0.25</v>
      </c>
      <c r="X93" s="73">
        <f>IF('Indicator Data'!AU96="No data","x",ROUND(IF('Indicator Data'!AU96&gt;X$195,10,IF('Indicator Data'!AU96&lt;X$194,0,10-(X$195-'Indicator Data'!AU96)/(X$195-X$194)*10)),1))</f>
        <v>0.5</v>
      </c>
      <c r="Y93" s="200" t="str">
        <f>IF('Indicator Data'!AX96="No data","x",ROUND(IF('Indicator Data'!AX96&gt;Y$195,10,IF('Indicator Data'!AX96&lt;Y$194,0,10-(Y$195-'Indicator Data'!AX96)/(Y$195-Y$194)*10)),1))</f>
        <v>x</v>
      </c>
      <c r="Z93" s="77">
        <f>IF('Indicator Data'!AY96="No data","x",IF(('Indicator Data'!AY96/'Indicator Data'!CA96)&gt;1,1,IF('Indicator Data'!AY96&gt;'Indicator Data'!AY96,1,'Indicator Data'!AY96/'Indicator Data'!CA96)))</f>
        <v>1.4261683349270764E-6</v>
      </c>
      <c r="AA93" s="200">
        <f t="shared" si="33"/>
        <v>0</v>
      </c>
      <c r="AB93" s="74">
        <f t="shared" si="20"/>
        <v>0.3</v>
      </c>
      <c r="AC93" s="73">
        <f>IF('Indicator Data'!AS96="No data","x",ROUND(IF('Indicator Data'!AS96&gt;AC$195,10,IF('Indicator Data'!AS96&lt;AC$194,0,10-(AC$195-'Indicator Data'!AS96)/(AC$195-AC$194)*10)),1))</f>
        <v>0.6</v>
      </c>
      <c r="AD93" s="73">
        <f>IF('Indicator Data'!AT96="No data","x",ROUND(IF('Indicator Data'!AT96&gt;AD$195,10,IF('Indicator Data'!AT96&lt;AD$194,0,10-(AD$195-'Indicator Data'!AT96)/(AD$195-AD$194)*10)),1))</f>
        <v>0.7</v>
      </c>
      <c r="AE93" s="74">
        <f t="shared" si="34"/>
        <v>0.7</v>
      </c>
      <c r="AF93" s="87">
        <f>('Indicator Data'!BD96+'Indicator Data'!BC96*0.5+'Indicator Data'!BB96*0.25)/1000</f>
        <v>0</v>
      </c>
      <c r="AG93" s="79">
        <f>AF93*1000/'Indicator Data'!CA96</f>
        <v>0</v>
      </c>
      <c r="AH93" s="74">
        <f t="shared" si="35"/>
        <v>0</v>
      </c>
      <c r="AI93" s="73">
        <f>IF('Indicator Data'!BH96="No data","x",ROUND(IF('Indicator Data'!BH96&lt;$AI$194,10,IF('Indicator Data'!BH96&gt;$AI$195,0,($AI$195-'Indicator Data'!BH96)/($AI$195-$AI$194)*10)),1))</f>
        <v>1.9</v>
      </c>
      <c r="AJ93" s="73">
        <f>IF('Indicator Data'!BI96="No data","x",ROUND(IF('Indicator Data'!BI96&gt;$AJ$195,10,IF('Indicator Data'!BI96&lt;$AJ$194,0,10-($AJ$195-'Indicator Data'!BI96)/($AJ$195-$AJ$194)*10)),1))</f>
        <v>0</v>
      </c>
      <c r="AK93" s="74">
        <f t="shared" si="21"/>
        <v>1</v>
      </c>
      <c r="AL93" s="80">
        <f t="shared" si="22"/>
        <v>0.5</v>
      </c>
      <c r="AM93" s="81">
        <f t="shared" si="23"/>
        <v>1.1000000000000001</v>
      </c>
    </row>
    <row r="94" spans="1:39" s="4" customFormat="1" x14ac:dyDescent="0.25">
      <c r="A94" s="121" t="str">
        <f>'Indicator Data'!A97</f>
        <v>Kyrgyzstan</v>
      </c>
      <c r="B94" s="59" t="str">
        <f>'Indicator Data'!B97</f>
        <v>KGZ</v>
      </c>
      <c r="C94" s="73">
        <f>ROUND(IF('Indicator Data'!AL97="No data",IF((0.1022*LN('Indicator Data'!BZ97)-0.1711)&gt;C$195,0,IF((0.1022*LN('Indicator Data'!BZ97)-0.1711)&lt;C$194,10,(C$195-(0.1022*LN('Indicator Data'!BZ97)-0.1711))/(C$195-C$194)*10)),IF('Indicator Data'!AL97&gt;C$195,0,IF('Indicator Data'!AL97&lt;C$194,10,(C$195-'Indicator Data'!AL97)/(C$195-C$194)*10))),1)</f>
        <v>4.5999999999999996</v>
      </c>
      <c r="D94" s="73">
        <f>IF('Indicator Data'!AM97="No data","x",ROUND((IF(LOG('Indicator Data'!AM97*1000)&gt;D$195,10,IF(LOG('Indicator Data'!AM97*1000)&lt;D$194,0,10-(D$195-LOG('Indicator Data'!AM97*1000))/(D$195-D$194)*10))),1))</f>
        <v>3.3</v>
      </c>
      <c r="E94" s="74">
        <f t="shared" si="24"/>
        <v>4</v>
      </c>
      <c r="F94" s="73">
        <f>IF('Indicator Data'!AZ97="No data","x",ROUND(IF('Indicator Data'!AZ97&gt;F$195,10,IF('Indicator Data'!AZ97&lt;F$194,0,10-(F$195-'Indicator Data'!AZ97)/(F$195-F$194)*10)),1))</f>
        <v>5.2</v>
      </c>
      <c r="G94" s="73">
        <f>IF('Indicator Data'!BA97="No data","x",ROUND(IF('Indicator Data'!BA97&gt;G$195,10,IF('Indicator Data'!BA97&lt;G$194,0,10-(G$195-'Indicator Data'!BA97)/(G$195-G$194)*10)),1))</f>
        <v>0.6</v>
      </c>
      <c r="H94" s="74">
        <f t="shared" si="25"/>
        <v>2.9</v>
      </c>
      <c r="I94" s="75">
        <f>SUM(IF('Indicator Data'!AN97=0,0,'Indicator Data'!AN97),SUM('Indicator Data'!AO97:AP97))</f>
        <v>280.59359899999998</v>
      </c>
      <c r="J94" s="75">
        <f>I94/'Indicator Data'!CA97*1000000</f>
        <v>43.73443195610372</v>
      </c>
      <c r="K94" s="73">
        <f t="shared" si="26"/>
        <v>0.9</v>
      </c>
      <c r="L94" s="73">
        <f>IF('Indicator Data'!AQ97="No data","x",ROUND(IF('Indicator Data'!AQ97&gt;L$195,10,IF('Indicator Data'!AQ97&lt;L$194,0,10-(L$195-'Indicator Data'!AQ97)/(L$195-L$194)*10)),1))</f>
        <v>4.2</v>
      </c>
      <c r="M94" s="73">
        <f>IF('Indicator Data'!AR97="No data","x",IF('Indicator Data'!AR97=0,0,ROUND(IF('Indicator Data'!AR97&gt;M$195,10,IF('Indicator Data'!AR97&lt;M$194,0,10-(M$195-'Indicator Data'!AR97)/(M$195-M$194)*10)),1)))</f>
        <v>10</v>
      </c>
      <c r="N94" s="74">
        <f t="shared" si="27"/>
        <v>5</v>
      </c>
      <c r="O94" s="76">
        <f t="shared" si="28"/>
        <v>4</v>
      </c>
      <c r="P94" s="87">
        <f>IF(AND('Indicator Data'!BE97="No data",'Indicator Data'!BF97="No data"),0,SUM('Indicator Data'!BE97:BG97)/1000)</f>
        <v>0.442</v>
      </c>
      <c r="Q94" s="73">
        <f t="shared" si="29"/>
        <v>0</v>
      </c>
      <c r="R94" s="77">
        <f>P94*1000/'Indicator Data'!CA97</f>
        <v>6.8891874203437709E-5</v>
      </c>
      <c r="S94" s="73">
        <f t="shared" si="30"/>
        <v>1.6</v>
      </c>
      <c r="T94" s="78">
        <f t="shared" si="31"/>
        <v>0.8</v>
      </c>
      <c r="U94" s="73">
        <f>IF('Indicator Data'!AV97="No data","x",ROUND(IF('Indicator Data'!AV97&gt;U$195,10,IF('Indicator Data'!AV97&lt;U$194,0,10-(U$195-'Indicator Data'!AV97)/(U$195-U$194)*10)),1))</f>
        <v>0.4</v>
      </c>
      <c r="V94" s="73">
        <f>IF('Indicator Data'!AW97="No data","x",IF('Indicator Data'!AW97=0,0,ROUND(IF('Indicator Data'!AW97&gt;V$195,10,IF('Indicator Data'!AW97&lt;V$194,0,10-(V$195-'Indicator Data'!AW97)/(V$195-V$194)*10)),1)))</f>
        <v>0.6</v>
      </c>
      <c r="W94" s="73">
        <f t="shared" si="32"/>
        <v>0.5</v>
      </c>
      <c r="X94" s="73">
        <f>IF('Indicator Data'!AU97="No data","x",ROUND(IF('Indicator Data'!AU97&gt;X$195,10,IF('Indicator Data'!AU97&lt;X$194,0,10-(X$195-'Indicator Data'!AU97)/(X$195-X$194)*10)),1))</f>
        <v>2.6</v>
      </c>
      <c r="Y94" s="200">
        <f>IF('Indicator Data'!AX97="No data","x",ROUND(IF('Indicator Data'!AX97&gt;Y$195,10,IF('Indicator Data'!AX97&lt;Y$194,0,10-(Y$195-'Indicator Data'!AX97)/(Y$195-Y$194)*10)),1))</f>
        <v>0</v>
      </c>
      <c r="Z94" s="77">
        <f>IF('Indicator Data'!AY97="No data","x",IF(('Indicator Data'!AY97/'Indicator Data'!CA97)&gt;1,1,IF('Indicator Data'!AY97&gt;'Indicator Data'!AY97,1,'Indicator Data'!AY97/'Indicator Data'!CA97)))</f>
        <v>1.7710043453315859E-2</v>
      </c>
      <c r="AA94" s="200">
        <f t="shared" si="33"/>
        <v>0.2</v>
      </c>
      <c r="AB94" s="74">
        <f t="shared" si="20"/>
        <v>0.8</v>
      </c>
      <c r="AC94" s="73">
        <f>IF('Indicator Data'!AS97="No data","x",ROUND(IF('Indicator Data'!AS97&gt;AC$195,10,IF('Indicator Data'!AS97&lt;AC$194,0,10-(AC$195-'Indicator Data'!AS97)/(AC$195-AC$194)*10)),1))</f>
        <v>1.5</v>
      </c>
      <c r="AD94" s="73">
        <f>IF('Indicator Data'!AT97="No data","x",ROUND(IF('Indicator Data'!AT97&gt;AD$195,10,IF('Indicator Data'!AT97&lt;AD$194,0,10-(AD$195-'Indicator Data'!AT97)/(AD$195-AD$194)*10)),1))</f>
        <v>0.6</v>
      </c>
      <c r="AE94" s="74">
        <f t="shared" si="34"/>
        <v>1.1000000000000001</v>
      </c>
      <c r="AF94" s="87">
        <f>('Indicator Data'!BD97+'Indicator Data'!BC97*0.5+'Indicator Data'!BB97*0.25)/1000</f>
        <v>1.2637499999999999</v>
      </c>
      <c r="AG94" s="79">
        <f>AF94*1000/'Indicator Data'!CA97</f>
        <v>1.9697309055338098E-4</v>
      </c>
      <c r="AH94" s="74">
        <f t="shared" si="35"/>
        <v>0</v>
      </c>
      <c r="AI94" s="73">
        <f>IF('Indicator Data'!BH97="No data","x",ROUND(IF('Indicator Data'!BH97&lt;$AI$194,10,IF('Indicator Data'!BH97&gt;$AI$195,0,($AI$195-'Indicator Data'!BH97)/($AI$195-$AI$194)*10)),1))</f>
        <v>4</v>
      </c>
      <c r="AJ94" s="73">
        <f>IF('Indicator Data'!BI97="No data","x",ROUND(IF('Indicator Data'!BI97&gt;$AJ$195,10,IF('Indicator Data'!BI97&lt;$AJ$194,0,10-($AJ$195-'Indicator Data'!BI97)/($AJ$195-$AJ$194)*10)),1))</f>
        <v>0.7</v>
      </c>
      <c r="AK94" s="74">
        <f t="shared" si="21"/>
        <v>2.4</v>
      </c>
      <c r="AL94" s="80">
        <f t="shared" si="22"/>
        <v>1.1000000000000001</v>
      </c>
      <c r="AM94" s="81">
        <f t="shared" si="23"/>
        <v>1</v>
      </c>
    </row>
    <row r="95" spans="1:39" s="4" customFormat="1" x14ac:dyDescent="0.25">
      <c r="A95" s="121" t="str">
        <f>'Indicator Data'!A98</f>
        <v>Lao PDR</v>
      </c>
      <c r="B95" s="59" t="str">
        <f>'Indicator Data'!B98</f>
        <v>LAO</v>
      </c>
      <c r="C95" s="73">
        <f>ROUND(IF('Indicator Data'!AL98="No data",IF((0.1022*LN('Indicator Data'!BZ98)-0.1711)&gt;C$195,0,IF((0.1022*LN('Indicator Data'!BZ98)-0.1711)&lt;C$194,10,(C$195-(0.1022*LN('Indicator Data'!BZ98)-0.1711))/(C$195-C$194)*10)),IF('Indicator Data'!AL98&gt;C$195,0,IF('Indicator Data'!AL98&lt;C$194,10,(C$195-'Indicator Data'!AL98)/(C$195-C$194)*10))),1)</f>
        <v>6</v>
      </c>
      <c r="D95" s="73">
        <f>IF('Indicator Data'!AM98="No data","x",ROUND((IF(LOG('Indicator Data'!AM98*1000)&gt;D$195,10,IF(LOG('Indicator Data'!AM98*1000)&lt;D$194,0,10-(D$195-LOG('Indicator Data'!AM98*1000))/(D$195-D$194)*10))),1))</f>
        <v>8.4</v>
      </c>
      <c r="E95" s="74">
        <f t="shared" si="24"/>
        <v>7.4</v>
      </c>
      <c r="F95" s="73">
        <f>IF('Indicator Data'!AZ98="No data","x",ROUND(IF('Indicator Data'!AZ98&gt;F$195,10,IF('Indicator Data'!AZ98&lt;F$194,0,10-(F$195-'Indicator Data'!AZ98)/(F$195-F$194)*10)),1))</f>
        <v>6.2</v>
      </c>
      <c r="G95" s="73">
        <f>IF('Indicator Data'!BA98="No data","x",ROUND(IF('Indicator Data'!BA98&gt;G$195,10,IF('Indicator Data'!BA98&lt;G$194,0,10-(G$195-'Indicator Data'!BA98)/(G$195-G$194)*10)),1))</f>
        <v>2.9</v>
      </c>
      <c r="H95" s="74">
        <f t="shared" si="25"/>
        <v>4.5999999999999996</v>
      </c>
      <c r="I95" s="75">
        <f>SUM(IF('Indicator Data'!AN98=0,0,'Indicator Data'!AN98),SUM('Indicator Data'!AO98:AP98))</f>
        <v>552.62363300000004</v>
      </c>
      <c r="J95" s="75">
        <f>I95/'Indicator Data'!CA98*1000000</f>
        <v>77.080274012421583</v>
      </c>
      <c r="K95" s="73">
        <f t="shared" si="26"/>
        <v>1.5</v>
      </c>
      <c r="L95" s="73">
        <f>IF('Indicator Data'!AQ98="No data","x",ROUND(IF('Indicator Data'!AQ98&gt;L$195,10,IF('Indicator Data'!AQ98&lt;L$194,0,10-(L$195-'Indicator Data'!AQ98)/(L$195-L$194)*10)),1))</f>
        <v>2</v>
      </c>
      <c r="M95" s="73">
        <f>IF('Indicator Data'!AR98="No data","x",IF('Indicator Data'!AR98=0,0,ROUND(IF('Indicator Data'!AR98&gt;M$195,10,IF('Indicator Data'!AR98&lt;M$194,0,10-(M$195-'Indicator Data'!AR98)/(M$195-M$194)*10)),1)))</f>
        <v>0.5</v>
      </c>
      <c r="N95" s="74">
        <f t="shared" si="27"/>
        <v>1.3</v>
      </c>
      <c r="O95" s="76">
        <f t="shared" si="28"/>
        <v>5.2</v>
      </c>
      <c r="P95" s="87">
        <f>IF(AND('Indicator Data'!BE98="No data",'Indicator Data'!BF98="No data"),0,SUM('Indicator Data'!BE98:BG98)/1000)</f>
        <v>0</v>
      </c>
      <c r="Q95" s="73">
        <f t="shared" si="29"/>
        <v>0</v>
      </c>
      <c r="R95" s="77">
        <f>P95*1000/'Indicator Data'!CA98</f>
        <v>0</v>
      </c>
      <c r="S95" s="73">
        <f t="shared" si="30"/>
        <v>0</v>
      </c>
      <c r="T95" s="78">
        <f t="shared" si="31"/>
        <v>0</v>
      </c>
      <c r="U95" s="73">
        <f>IF('Indicator Data'!AV98="No data","x",ROUND(IF('Indicator Data'!AV98&gt;U$195,10,IF('Indicator Data'!AV98&lt;U$194,0,10-(U$195-'Indicator Data'!AV98)/(U$195-U$194)*10)),1))</f>
        <v>0.6</v>
      </c>
      <c r="V95" s="73" t="str">
        <f>IF('Indicator Data'!AW98="No data","x",IF('Indicator Data'!AW98=0,0,ROUND(IF('Indicator Data'!AW98&gt;V$195,10,IF('Indicator Data'!AW98&lt;V$194,0,10-(V$195-'Indicator Data'!AW98)/(V$195-V$194)*10)),1)))</f>
        <v>x</v>
      </c>
      <c r="W95" s="73">
        <f t="shared" si="32"/>
        <v>0.6</v>
      </c>
      <c r="X95" s="73">
        <f>IF('Indicator Data'!AU98="No data","x",ROUND(IF('Indicator Data'!AU98&gt;X$195,10,IF('Indicator Data'!AU98&lt;X$194,0,10-(X$195-'Indicator Data'!AU98)/(X$195-X$194)*10)),1))</f>
        <v>3.1</v>
      </c>
      <c r="Y95" s="200">
        <f>IF('Indicator Data'!AX98="No data","x",ROUND(IF('Indicator Data'!AX98&gt;Y$195,10,IF('Indicator Data'!AX98&lt;Y$194,0,10-(Y$195-'Indicator Data'!AX98)/(Y$195-Y$194)*10)),1))</f>
        <v>0.1</v>
      </c>
      <c r="Z95" s="77">
        <f>IF('Indicator Data'!AY98="No data","x",IF(('Indicator Data'!AY98/'Indicator Data'!CA98)&gt;1,1,IF('Indicator Data'!AY98&gt;'Indicator Data'!AY98,1,'Indicator Data'!AY98/'Indicator Data'!CA98)))</f>
        <v>0.27240588407265487</v>
      </c>
      <c r="AA95" s="200">
        <f t="shared" si="33"/>
        <v>3</v>
      </c>
      <c r="AB95" s="74">
        <f t="shared" si="20"/>
        <v>1.7</v>
      </c>
      <c r="AC95" s="73">
        <f>IF('Indicator Data'!AS98="No data","x",ROUND(IF('Indicator Data'!AS98&gt;AC$195,10,IF('Indicator Data'!AS98&lt;AC$194,0,10-(AC$195-'Indicator Data'!AS98)/(AC$195-AC$194)*10)),1))</f>
        <v>4.9000000000000004</v>
      </c>
      <c r="AD95" s="73">
        <f>IF('Indicator Data'!AT98="No data","x",ROUND(IF('Indicator Data'!AT98&gt;AD$195,10,IF('Indicator Data'!AT98&lt;AD$194,0,10-(AD$195-'Indicator Data'!AT98)/(AD$195-AD$194)*10)),1))</f>
        <v>5.9</v>
      </c>
      <c r="AE95" s="74">
        <f t="shared" si="34"/>
        <v>5.4</v>
      </c>
      <c r="AF95" s="87">
        <f>('Indicator Data'!BD98+'Indicator Data'!BC98*0.5+'Indicator Data'!BB98*0.25)/1000</f>
        <v>374.1225</v>
      </c>
      <c r="AG95" s="79">
        <f>AF95*1000/'Indicator Data'!CA98</f>
        <v>5.2182829492223679E-2</v>
      </c>
      <c r="AH95" s="74">
        <f t="shared" si="35"/>
        <v>5.2</v>
      </c>
      <c r="AI95" s="73">
        <f>IF('Indicator Data'!BH98="No data","x",ROUND(IF('Indicator Data'!BH98&lt;$AI$194,10,IF('Indicator Data'!BH98&gt;$AI$195,0,($AI$195-'Indicator Data'!BH98)/($AI$195-$AI$194)*10)),1))</f>
        <v>5.9</v>
      </c>
      <c r="AJ95" s="73">
        <f>IF('Indicator Data'!BI98="No data","x",ROUND(IF('Indicator Data'!BI98&gt;$AJ$195,10,IF('Indicator Data'!BI98&lt;$AJ$194,0,10-($AJ$195-'Indicator Data'!BI98)/($AJ$195-$AJ$194)*10)),1))</f>
        <v>3.8</v>
      </c>
      <c r="AK95" s="74">
        <f t="shared" si="21"/>
        <v>4.9000000000000004</v>
      </c>
      <c r="AL95" s="80">
        <f t="shared" si="22"/>
        <v>4.4000000000000004</v>
      </c>
      <c r="AM95" s="81">
        <f t="shared" si="23"/>
        <v>2.5</v>
      </c>
    </row>
    <row r="96" spans="1:39" s="4" customFormat="1" x14ac:dyDescent="0.25">
      <c r="A96" s="121" t="str">
        <f>'Indicator Data'!A99</f>
        <v>Latvia</v>
      </c>
      <c r="B96" s="59" t="str">
        <f>'Indicator Data'!B99</f>
        <v>LVA</v>
      </c>
      <c r="C96" s="73">
        <f>ROUND(IF('Indicator Data'!AL99="No data",IF((0.1022*LN('Indicator Data'!BZ99)-0.1711)&gt;C$195,0,IF((0.1022*LN('Indicator Data'!BZ99)-0.1711)&lt;C$194,10,(C$195-(0.1022*LN('Indicator Data'!BZ99)-0.1711))/(C$195-C$194)*10)),IF('Indicator Data'!AL99&gt;C$195,0,IF('Indicator Data'!AL99&lt;C$194,10,(C$195-'Indicator Data'!AL99)/(C$195-C$194)*10))),1)</f>
        <v>1.1000000000000001</v>
      </c>
      <c r="D96" s="73" t="str">
        <f>IF('Indicator Data'!AM99="No data","x",ROUND((IF(LOG('Indicator Data'!AM99*1000)&gt;D$195,10,IF(LOG('Indicator Data'!AM99*1000)&lt;D$194,0,10-(D$195-LOG('Indicator Data'!AM99*1000))/(D$195-D$194)*10))),1))</f>
        <v>x</v>
      </c>
      <c r="E96" s="74">
        <f t="shared" si="24"/>
        <v>1.1000000000000001</v>
      </c>
      <c r="F96" s="73">
        <f>IF('Indicator Data'!AZ99="No data","x",ROUND(IF('Indicator Data'!AZ99&gt;F$195,10,IF('Indicator Data'!AZ99&lt;F$194,0,10-(F$195-'Indicator Data'!AZ99)/(F$195-F$194)*10)),1))</f>
        <v>2.6</v>
      </c>
      <c r="G96" s="73">
        <f>IF('Indicator Data'!BA99="No data","x",ROUND(IF('Indicator Data'!BA99&gt;G$195,10,IF('Indicator Data'!BA99&lt;G$194,0,10-(G$195-'Indicator Data'!BA99)/(G$195-G$194)*10)),1))</f>
        <v>2.2999999999999998</v>
      </c>
      <c r="H96" s="74">
        <f t="shared" si="25"/>
        <v>2.5</v>
      </c>
      <c r="I96" s="75">
        <f>SUM(IF('Indicator Data'!AN99=0,0,'Indicator Data'!AN99),SUM('Indicator Data'!AO99:AP99))</f>
        <v>1.5252999999999999E-2</v>
      </c>
      <c r="J96" s="75">
        <f>I96/'Indicator Data'!CA99*1000000</f>
        <v>7.9995175010751339E-3</v>
      </c>
      <c r="K96" s="73">
        <f t="shared" si="26"/>
        <v>0</v>
      </c>
      <c r="L96" s="73" t="str">
        <f>IF('Indicator Data'!AQ99="No data","x",ROUND(IF('Indicator Data'!AQ99&gt;L$195,10,IF('Indicator Data'!AQ99&lt;L$194,0,10-(L$195-'Indicator Data'!AQ99)/(L$195-L$194)*10)),1))</f>
        <v>x</v>
      </c>
      <c r="M96" s="73">
        <f>IF('Indicator Data'!AR99="No data","x",IF('Indicator Data'!AR99=0,0,ROUND(IF('Indicator Data'!AR99&gt;M$195,10,IF('Indicator Data'!AR99&lt;M$194,0,10-(M$195-'Indicator Data'!AR99)/(M$195-M$194)*10)),1)))</f>
        <v>1.2</v>
      </c>
      <c r="N96" s="74">
        <f t="shared" si="27"/>
        <v>0.6</v>
      </c>
      <c r="O96" s="76">
        <f t="shared" si="28"/>
        <v>1.3</v>
      </c>
      <c r="P96" s="87">
        <f>IF(AND('Indicator Data'!BE99="No data",'Indicator Data'!BF99="No data"),0,SUM('Indicator Data'!BE99:BG99)/1000)</f>
        <v>0.72799999999999998</v>
      </c>
      <c r="Q96" s="73">
        <f t="shared" si="29"/>
        <v>0</v>
      </c>
      <c r="R96" s="77">
        <f>P96*1000/'Indicator Data'!CA99</f>
        <v>3.8180349706829457E-4</v>
      </c>
      <c r="S96" s="73">
        <f t="shared" si="30"/>
        <v>2.5</v>
      </c>
      <c r="T96" s="78">
        <f t="shared" si="31"/>
        <v>1.3</v>
      </c>
      <c r="U96" s="73">
        <f>IF('Indicator Data'!AV99="No data","x",ROUND(IF('Indicator Data'!AV99&gt;U$195,10,IF('Indicator Data'!AV99&lt;U$194,0,10-(U$195-'Indicator Data'!AV99)/(U$195-U$194)*10)),1))</f>
        <v>1.4</v>
      </c>
      <c r="V96" s="73" t="str">
        <f>IF('Indicator Data'!AW99="No data","x",IF('Indicator Data'!AW99=0,0,ROUND(IF('Indicator Data'!AW99&gt;V$195,10,IF('Indicator Data'!AW99&lt;V$194,0,10-(V$195-'Indicator Data'!AW99)/(V$195-V$194)*10)),1)))</f>
        <v>x</v>
      </c>
      <c r="W96" s="73">
        <f t="shared" si="32"/>
        <v>1.4</v>
      </c>
      <c r="X96" s="73">
        <f>IF('Indicator Data'!AU99="No data","x",ROUND(IF('Indicator Data'!AU99&gt;X$195,10,IF('Indicator Data'!AU99&lt;X$194,0,10-(X$195-'Indicator Data'!AU99)/(X$195-X$194)*10)),1))</f>
        <v>0.6</v>
      </c>
      <c r="Y96" s="200" t="str">
        <f>IF('Indicator Data'!AX99="No data","x",ROUND(IF('Indicator Data'!AX99&gt;Y$195,10,IF('Indicator Data'!AX99&lt;Y$194,0,10-(Y$195-'Indicator Data'!AX99)/(Y$195-Y$194)*10)),1))</f>
        <v>x</v>
      </c>
      <c r="Z96" s="77">
        <f>IF('Indicator Data'!AY99="No data","x",IF(('Indicator Data'!AY99/'Indicator Data'!CA99)&gt;1,1,IF('Indicator Data'!AY99&gt;'Indicator Data'!AY99,1,'Indicator Data'!AY99/'Indicator Data'!CA99)))</f>
        <v>9.964651709199996E-6</v>
      </c>
      <c r="AA96" s="200">
        <f t="shared" si="33"/>
        <v>0</v>
      </c>
      <c r="AB96" s="74">
        <f t="shared" si="20"/>
        <v>0.7</v>
      </c>
      <c r="AC96" s="73">
        <f>IF('Indicator Data'!AS99="No data","x",ROUND(IF('Indicator Data'!AS99&gt;AC$195,10,IF('Indicator Data'!AS99&lt;AC$194,0,10-(AC$195-'Indicator Data'!AS99)/(AC$195-AC$194)*10)),1))</f>
        <v>0.3</v>
      </c>
      <c r="AD96" s="73" t="str">
        <f>IF('Indicator Data'!AT99="No data","x",ROUND(IF('Indicator Data'!AT99&gt;AD$195,10,IF('Indicator Data'!AT99&lt;AD$194,0,10-(AD$195-'Indicator Data'!AT99)/(AD$195-AD$194)*10)),1))</f>
        <v>x</v>
      </c>
      <c r="AE96" s="74">
        <f t="shared" si="34"/>
        <v>0.3</v>
      </c>
      <c r="AF96" s="87">
        <f>('Indicator Data'!BD99+'Indicator Data'!BC99*0.5+'Indicator Data'!BB99*0.25)/1000</f>
        <v>0</v>
      </c>
      <c r="AG96" s="79">
        <f>AF96*1000/'Indicator Data'!CA99</f>
        <v>0</v>
      </c>
      <c r="AH96" s="74">
        <f t="shared" si="35"/>
        <v>0</v>
      </c>
      <c r="AI96" s="73">
        <f>IF('Indicator Data'!BH99="No data","x",ROUND(IF('Indicator Data'!BH99&lt;$AI$194,10,IF('Indicator Data'!BH99&gt;$AI$195,0,($AI$195-'Indicator Data'!BH99)/($AI$195-$AI$194)*10)),1))</f>
        <v>2.7</v>
      </c>
      <c r="AJ96" s="73">
        <f>IF('Indicator Data'!BI99="No data","x",ROUND(IF('Indicator Data'!BI99&gt;$AJ$195,10,IF('Indicator Data'!BI99&lt;$AJ$194,0,10-($AJ$195-'Indicator Data'!BI99)/($AJ$195-$AJ$194)*10)),1))</f>
        <v>0</v>
      </c>
      <c r="AK96" s="74">
        <f t="shared" si="21"/>
        <v>1.4</v>
      </c>
      <c r="AL96" s="80">
        <f t="shared" si="22"/>
        <v>0.6</v>
      </c>
      <c r="AM96" s="81">
        <f t="shared" si="23"/>
        <v>1</v>
      </c>
    </row>
    <row r="97" spans="1:39" s="4" customFormat="1" x14ac:dyDescent="0.25">
      <c r="A97" s="121" t="str">
        <f>'Indicator Data'!A100</f>
        <v>Lebanon</v>
      </c>
      <c r="B97" s="59" t="str">
        <f>'Indicator Data'!B100</f>
        <v>LBN</v>
      </c>
      <c r="C97" s="73">
        <f>ROUND(IF('Indicator Data'!AL100="No data",IF((0.1022*LN('Indicator Data'!BZ100)-0.1711)&gt;C$195,0,IF((0.1022*LN('Indicator Data'!BZ100)-0.1711)&lt;C$194,10,(C$195-(0.1022*LN('Indicator Data'!BZ100)-0.1711))/(C$195-C$194)*10)),IF('Indicator Data'!AL100&gt;C$195,0,IF('Indicator Data'!AL100&lt;C$194,10,(C$195-'Indicator Data'!AL100)/(C$195-C$194)*10))),1)</f>
        <v>2.9</v>
      </c>
      <c r="D97" s="73" t="str">
        <f>IF('Indicator Data'!AM100="No data","x",ROUND((IF(LOG('Indicator Data'!AM100*1000)&gt;D$195,10,IF(LOG('Indicator Data'!AM100*1000)&lt;D$194,0,10-(D$195-LOG('Indicator Data'!AM100*1000))/(D$195-D$194)*10))),1))</f>
        <v>x</v>
      </c>
      <c r="E97" s="74">
        <f t="shared" si="24"/>
        <v>2.9</v>
      </c>
      <c r="F97" s="73">
        <f>IF('Indicator Data'!AZ100="No data","x",ROUND(IF('Indicator Data'!AZ100&gt;F$195,10,IF('Indicator Data'!AZ100&lt;F$194,0,10-(F$195-'Indicator Data'!AZ100)/(F$195-F$194)*10)),1))</f>
        <v>5.0999999999999996</v>
      </c>
      <c r="G97" s="73">
        <f>IF('Indicator Data'!BA100="No data","x",ROUND(IF('Indicator Data'!BA100&gt;G$195,10,IF('Indicator Data'!BA100&lt;G$194,0,10-(G$195-'Indicator Data'!BA100)/(G$195-G$194)*10)),1))</f>
        <v>1.7</v>
      </c>
      <c r="H97" s="74">
        <f t="shared" si="25"/>
        <v>3.4</v>
      </c>
      <c r="I97" s="75">
        <f>SUM(IF('Indicator Data'!AN100=0,0,'Indicator Data'!AN100),SUM('Indicator Data'!AO100:AP100))</f>
        <v>4327.2182640000001</v>
      </c>
      <c r="J97" s="75">
        <f>I97/'Indicator Data'!CA100*1000000</f>
        <v>631.18464683959019</v>
      </c>
      <c r="K97" s="73">
        <f t="shared" si="26"/>
        <v>10</v>
      </c>
      <c r="L97" s="73">
        <f>IF('Indicator Data'!AQ100="No data","x",ROUND(IF('Indicator Data'!AQ100&gt;L$195,10,IF('Indicator Data'!AQ100&lt;L$194,0,10-(L$195-'Indicator Data'!AQ100)/(L$195-L$194)*10)),1))</f>
        <v>1.6</v>
      </c>
      <c r="M97" s="73">
        <f>IF('Indicator Data'!AR100="No data","x",IF('Indicator Data'!AR100=0,0,ROUND(IF('Indicator Data'!AR100&gt;M$195,10,IF('Indicator Data'!AR100&lt;M$194,0,10-(M$195-'Indicator Data'!AR100)/(M$195-M$194)*10)),1)))</f>
        <v>4.2</v>
      </c>
      <c r="N97" s="74">
        <f t="shared" si="27"/>
        <v>5.3</v>
      </c>
      <c r="O97" s="76">
        <f t="shared" si="28"/>
        <v>3.6</v>
      </c>
      <c r="P97" s="87">
        <f>IF(AND('Indicator Data'!BE100="No data",'Indicator Data'!BF100="No data"),0,SUM('Indicator Data'!BE100:BG100)/1000)</f>
        <v>1493.51</v>
      </c>
      <c r="Q97" s="73">
        <f t="shared" si="29"/>
        <v>10</v>
      </c>
      <c r="R97" s="77">
        <f>P97*1000/'Indicator Data'!CA100</f>
        <v>0.21784909482009812</v>
      </c>
      <c r="S97" s="73">
        <f t="shared" si="30"/>
        <v>10</v>
      </c>
      <c r="T97" s="78">
        <f t="shared" si="31"/>
        <v>10</v>
      </c>
      <c r="U97" s="73">
        <f>IF('Indicator Data'!AV100="No data","x",ROUND(IF('Indicator Data'!AV100&gt;U$195,10,IF('Indicator Data'!AV100&lt;U$194,0,10-(U$195-'Indicator Data'!AV100)/(U$195-U$194)*10)),1))</f>
        <v>0.2</v>
      </c>
      <c r="V97" s="73">
        <f>IF('Indicator Data'!AW100="No data","x",IF('Indicator Data'!AW100=0,0,ROUND(IF('Indicator Data'!AW100&gt;V$195,10,IF('Indicator Data'!AW100&lt;V$194,0,10-(V$195-'Indicator Data'!AW100)/(V$195-V$194)*10)),1)))</f>
        <v>0.1</v>
      </c>
      <c r="W97" s="73">
        <f t="shared" si="32"/>
        <v>0.15000000000000002</v>
      </c>
      <c r="X97" s="73">
        <f>IF('Indicator Data'!AU100="No data","x",ROUND(IF('Indicator Data'!AU100&gt;X$195,10,IF('Indicator Data'!AU100&lt;X$194,0,10-(X$195-'Indicator Data'!AU100)/(X$195-X$194)*10)),1))</f>
        <v>0.2</v>
      </c>
      <c r="Y97" s="200" t="str">
        <f>IF('Indicator Data'!AX100="No data","x",ROUND(IF('Indicator Data'!AX100&gt;Y$195,10,IF('Indicator Data'!AX100&lt;Y$194,0,10-(Y$195-'Indicator Data'!AX100)/(Y$195-Y$194)*10)),1))</f>
        <v>x</v>
      </c>
      <c r="Z97" s="77">
        <f>IF('Indicator Data'!AY100="No data","x",IF(('Indicator Data'!AY100/'Indicator Data'!CA100)&gt;1,1,IF('Indicator Data'!AY100&gt;'Indicator Data'!AY100,1,'Indicator Data'!AY100/'Indicator Data'!CA100)))</f>
        <v>1.458638340688031E-7</v>
      </c>
      <c r="AA97" s="200">
        <f t="shared" si="33"/>
        <v>0</v>
      </c>
      <c r="AB97" s="74">
        <f t="shared" si="20"/>
        <v>0.1</v>
      </c>
      <c r="AC97" s="73">
        <f>IF('Indicator Data'!AS100="No data","x",ROUND(IF('Indicator Data'!AS100&gt;AC$195,10,IF('Indicator Data'!AS100&lt;AC$194,0,10-(AC$195-'Indicator Data'!AS100)/(AC$195-AC$194)*10)),1))</f>
        <v>0.6</v>
      </c>
      <c r="AD97" s="73" t="str">
        <f>IF('Indicator Data'!AT100="No data","x",ROUND(IF('Indicator Data'!AT100&gt;AD$195,10,IF('Indicator Data'!AT100&lt;AD$194,0,10-(AD$195-'Indicator Data'!AT100)/(AD$195-AD$194)*10)),1))</f>
        <v>x</v>
      </c>
      <c r="AE97" s="74">
        <f t="shared" si="34"/>
        <v>0.6</v>
      </c>
      <c r="AF97" s="87">
        <f>('Indicator Data'!BD100+'Indicator Data'!BC100*0.5+'Indicator Data'!BB100*0.25)/1000</f>
        <v>11.009</v>
      </c>
      <c r="AG97" s="79">
        <f>AF97*1000/'Indicator Data'!CA100</f>
        <v>1.6058149492634533E-3</v>
      </c>
      <c r="AH97" s="74">
        <f t="shared" si="35"/>
        <v>0.2</v>
      </c>
      <c r="AI97" s="73">
        <f>IF('Indicator Data'!BH100="No data","x",ROUND(IF('Indicator Data'!BH100&lt;$AI$194,10,IF('Indicator Data'!BH100&gt;$AI$195,0,($AI$195-'Indicator Data'!BH100)/($AI$195-$AI$194)*10)),1))</f>
        <v>4.8</v>
      </c>
      <c r="AJ97" s="73">
        <f>IF('Indicator Data'!BI100="No data","x",ROUND(IF('Indicator Data'!BI100&gt;$AJ$195,10,IF('Indicator Data'!BI100&lt;$AJ$194,0,10-($AJ$195-'Indicator Data'!BI100)/($AJ$195-$AJ$194)*10)),1))</f>
        <v>2</v>
      </c>
      <c r="AK97" s="74">
        <f t="shared" si="21"/>
        <v>3.4</v>
      </c>
      <c r="AL97" s="80">
        <f t="shared" si="22"/>
        <v>1.2</v>
      </c>
      <c r="AM97" s="81">
        <f t="shared" si="23"/>
        <v>7.8</v>
      </c>
    </row>
    <row r="98" spans="1:39" s="4" customFormat="1" x14ac:dyDescent="0.25">
      <c r="A98" s="121" t="str">
        <f>'Indicator Data'!A101</f>
        <v>Lesotho</v>
      </c>
      <c r="B98" s="59" t="str">
        <f>'Indicator Data'!B101</f>
        <v>LSO</v>
      </c>
      <c r="C98" s="73">
        <f>ROUND(IF('Indicator Data'!AL101="No data",IF((0.1022*LN('Indicator Data'!BZ101)-0.1711)&gt;C$195,0,IF((0.1022*LN('Indicator Data'!BZ101)-0.1711)&lt;C$194,10,(C$195-(0.1022*LN('Indicator Data'!BZ101)-0.1711))/(C$195-C$194)*10)),IF('Indicator Data'!AL101&gt;C$195,0,IF('Indicator Data'!AL101&lt;C$194,10,(C$195-'Indicator Data'!AL101)/(C$195-C$194)*10))),1)</f>
        <v>7.6</v>
      </c>
      <c r="D98" s="73">
        <f>IF('Indicator Data'!AM101="No data","x",ROUND((IF(LOG('Indicator Data'!AM101*1000)&gt;D$195,10,IF(LOG('Indicator Data'!AM101*1000)&lt;D$194,0,10-(D$195-LOG('Indicator Data'!AM101*1000))/(D$195-D$194)*10))),1))</f>
        <v>8.6999999999999993</v>
      </c>
      <c r="E98" s="74">
        <f t="shared" si="24"/>
        <v>8.1999999999999993</v>
      </c>
      <c r="F98" s="73">
        <f>IF('Indicator Data'!AZ101="No data","x",ROUND(IF('Indicator Data'!AZ101&gt;F$195,10,IF('Indicator Data'!AZ101&lt;F$194,0,10-(F$195-'Indicator Data'!AZ101)/(F$195-F$194)*10)),1))</f>
        <v>7.3</v>
      </c>
      <c r="G98" s="73">
        <f>IF('Indicator Data'!BA101="No data","x",ROUND(IF('Indicator Data'!BA101&gt;G$195,10,IF('Indicator Data'!BA101&lt;G$194,0,10-(G$195-'Indicator Data'!BA101)/(G$195-G$194)*10)),1))</f>
        <v>7.3</v>
      </c>
      <c r="H98" s="74">
        <f t="shared" si="25"/>
        <v>7.3</v>
      </c>
      <c r="I98" s="75">
        <f>SUM(IF('Indicator Data'!AN101=0,0,'Indicator Data'!AN101),SUM('Indicator Data'!AO101:AP101))</f>
        <v>155.89985100000001</v>
      </c>
      <c r="J98" s="75">
        <f>I98/'Indicator Data'!CA101*1000000</f>
        <v>73.35541887207583</v>
      </c>
      <c r="K98" s="73">
        <f t="shared" si="26"/>
        <v>1.5</v>
      </c>
      <c r="L98" s="73">
        <f>IF('Indicator Data'!AQ101="No data","x",ROUND(IF('Indicator Data'!AQ101&gt;L$195,10,IF('Indicator Data'!AQ101&lt;L$194,0,10-(L$195-'Indicator Data'!AQ101)/(L$195-L$194)*10)),1))</f>
        <v>3.4</v>
      </c>
      <c r="M98" s="73">
        <f>IF('Indicator Data'!AR101="No data","x",IF('Indicator Data'!AR101=0,0,ROUND(IF('Indicator Data'!AR101&gt;M$195,10,IF('Indicator Data'!AR101&lt;M$194,0,10-(M$195-'Indicator Data'!AR101)/(M$195-M$194)*10)),1)))</f>
        <v>5.0999999999999996</v>
      </c>
      <c r="N98" s="74">
        <f t="shared" si="27"/>
        <v>3.3</v>
      </c>
      <c r="O98" s="76">
        <f t="shared" si="28"/>
        <v>6.8</v>
      </c>
      <c r="P98" s="87">
        <f>IF(AND('Indicator Data'!BE101="No data",'Indicator Data'!BF101="No data"),0,SUM('Indicator Data'!BE101:BG101)/1000)</f>
        <v>9.5000000000000001E-2</v>
      </c>
      <c r="Q98" s="73">
        <f t="shared" si="29"/>
        <v>0</v>
      </c>
      <c r="R98" s="77">
        <f>P98*1000/'Indicator Data'!CA101</f>
        <v>4.4700265896002714E-5</v>
      </c>
      <c r="S98" s="73">
        <f t="shared" si="30"/>
        <v>0</v>
      </c>
      <c r="T98" s="78">
        <f t="shared" si="31"/>
        <v>0</v>
      </c>
      <c r="U98" s="73">
        <f>IF('Indicator Data'!AV101="No data","x",ROUND(IF('Indicator Data'!AV101&gt;U$195,10,IF('Indicator Data'!AV101&lt;U$194,0,10-(U$195-'Indicator Data'!AV101)/(U$195-U$194)*10)),1))</f>
        <v>10</v>
      </c>
      <c r="V98" s="73">
        <f>IF('Indicator Data'!AW101="No data","x",IF('Indicator Data'!AW101=0,0,ROUND(IF('Indicator Data'!AW101&gt;V$195,10,IF('Indicator Data'!AW101&lt;V$194,0,10-(V$195-'Indicator Data'!AW101)/(V$195-V$194)*10)),1)))</f>
        <v>10</v>
      </c>
      <c r="W98" s="73">
        <f t="shared" si="32"/>
        <v>10</v>
      </c>
      <c r="X98" s="73">
        <f>IF('Indicator Data'!AU101="No data","x",ROUND(IF('Indicator Data'!AU101&gt;X$195,10,IF('Indicator Data'!AU101&lt;X$194,0,10-(X$195-'Indicator Data'!AU101)/(X$195-X$194)*10)),1))</f>
        <v>10</v>
      </c>
      <c r="Y98" s="200" t="str">
        <f>IF('Indicator Data'!AX101="No data","x",ROUND(IF('Indicator Data'!AX101&gt;Y$195,10,IF('Indicator Data'!AX101&lt;Y$194,0,10-(Y$195-'Indicator Data'!AX101)/(Y$195-Y$194)*10)),1))</f>
        <v>x</v>
      </c>
      <c r="Z98" s="77">
        <f>IF('Indicator Data'!AY101="No data","x",IF(('Indicator Data'!AY101/'Indicator Data'!CA101)&gt;1,1,IF('Indicator Data'!AY101&gt;'Indicator Data'!AY101,1,'Indicator Data'!AY101/'Indicator Data'!CA101)))</f>
        <v>0.18236438056959431</v>
      </c>
      <c r="AA98" s="200">
        <f t="shared" si="33"/>
        <v>2</v>
      </c>
      <c r="AB98" s="74">
        <f t="shared" si="20"/>
        <v>7.3</v>
      </c>
      <c r="AC98" s="73">
        <f>IF('Indicator Data'!AS101="No data","x",ROUND(IF('Indicator Data'!AS101&gt;AC$195,10,IF('Indicator Data'!AS101&lt;AC$194,0,10-(AC$195-'Indicator Data'!AS101)/(AC$195-AC$194)*10)),1))</f>
        <v>6.6</v>
      </c>
      <c r="AD98" s="73">
        <f>IF('Indicator Data'!AT101="No data","x",ROUND(IF('Indicator Data'!AT101&gt;AD$195,10,IF('Indicator Data'!AT101&lt;AD$194,0,10-(AD$195-'Indicator Data'!AT101)/(AD$195-AD$194)*10)),1))</f>
        <v>2.2999999999999998</v>
      </c>
      <c r="AE98" s="74">
        <f t="shared" si="34"/>
        <v>4.5</v>
      </c>
      <c r="AF98" s="87">
        <f>('Indicator Data'!BD101+'Indicator Data'!BC101*0.5+'Indicator Data'!BB101*0.25)/1000</f>
        <v>0</v>
      </c>
      <c r="AG98" s="79">
        <f>AF98*1000/'Indicator Data'!CA101</f>
        <v>0</v>
      </c>
      <c r="AH98" s="74">
        <f t="shared" si="35"/>
        <v>0</v>
      </c>
      <c r="AI98" s="73">
        <f>IF('Indicator Data'!BH101="No data","x",ROUND(IF('Indicator Data'!BH101&lt;$AI$194,10,IF('Indicator Data'!BH101&gt;$AI$195,0,($AI$195-'Indicator Data'!BH101)/($AI$195-$AI$194)*10)),1))</f>
        <v>4.9000000000000004</v>
      </c>
      <c r="AJ98" s="73">
        <f>IF('Indicator Data'!BI101="No data","x",ROUND(IF('Indicator Data'!BI101&gt;$AJ$195,10,IF('Indicator Data'!BI101&lt;$AJ$194,0,10-($AJ$195-'Indicator Data'!BI101)/($AJ$195-$AJ$194)*10)),1))</f>
        <v>2.7</v>
      </c>
      <c r="AK98" s="74">
        <f t="shared" si="21"/>
        <v>3.8</v>
      </c>
      <c r="AL98" s="80">
        <f t="shared" si="22"/>
        <v>4.4000000000000004</v>
      </c>
      <c r="AM98" s="81">
        <f t="shared" si="23"/>
        <v>2.5</v>
      </c>
    </row>
    <row r="99" spans="1:39" s="4" customFormat="1" x14ac:dyDescent="0.25">
      <c r="A99" s="121" t="str">
        <f>'Indicator Data'!A102</f>
        <v>Liberia</v>
      </c>
      <c r="B99" s="59" t="str">
        <f>'Indicator Data'!B102</f>
        <v>LBR</v>
      </c>
      <c r="C99" s="73">
        <f>ROUND(IF('Indicator Data'!AL102="No data",IF((0.1022*LN('Indicator Data'!BZ102)-0.1711)&gt;C$195,0,IF((0.1022*LN('Indicator Data'!BZ102)-0.1711)&lt;C$194,10,(C$195-(0.1022*LN('Indicator Data'!BZ102)-0.1711))/(C$195-C$194)*10)),IF('Indicator Data'!AL102&gt;C$195,0,IF('Indicator Data'!AL102&lt;C$194,10,(C$195-'Indicator Data'!AL102)/(C$195-C$194)*10))),1)</f>
        <v>9.3000000000000007</v>
      </c>
      <c r="D99" s="73">
        <f>IF('Indicator Data'!AM102="No data","x",ROUND((IF(LOG('Indicator Data'!AM102*1000)&gt;D$195,10,IF(LOG('Indicator Data'!AM102*1000)&lt;D$194,0,10-(D$195-LOG('Indicator Data'!AM102*1000))/(D$195-D$194)*10))),1))</f>
        <v>9.5</v>
      </c>
      <c r="E99" s="74">
        <f t="shared" si="24"/>
        <v>9.4</v>
      </c>
      <c r="F99" s="73">
        <f>IF('Indicator Data'!AZ102="No data","x",ROUND(IF('Indicator Data'!AZ102&gt;F$195,10,IF('Indicator Data'!AZ102&lt;F$194,0,10-(F$195-'Indicator Data'!AZ102)/(F$195-F$194)*10)),1))</f>
        <v>8.6999999999999993</v>
      </c>
      <c r="G99" s="73">
        <f>IF('Indicator Data'!BA102="No data","x",ROUND(IF('Indicator Data'!BA102&gt;G$195,10,IF('Indicator Data'!BA102&lt;G$194,0,10-(G$195-'Indicator Data'!BA102)/(G$195-G$194)*10)),1))</f>
        <v>2.6</v>
      </c>
      <c r="H99" s="74">
        <f t="shared" si="25"/>
        <v>5.7</v>
      </c>
      <c r="I99" s="75">
        <f>SUM(IF('Indicator Data'!AN102=0,0,'Indicator Data'!AN102),SUM('Indicator Data'!AO102:AP102))</f>
        <v>945.53172599999994</v>
      </c>
      <c r="J99" s="75">
        <f>I99/'Indicator Data'!CA102*1000000</f>
        <v>191.50498341831101</v>
      </c>
      <c r="K99" s="73">
        <f t="shared" si="26"/>
        <v>3.8</v>
      </c>
      <c r="L99" s="73">
        <f>IF('Indicator Data'!AQ102="No data","x",ROUND(IF('Indicator Data'!AQ102&gt;L$195,10,IF('Indicator Data'!AQ102&lt;L$194,0,10-(L$195-'Indicator Data'!AQ102)/(L$195-L$194)*10)),1))</f>
        <v>10</v>
      </c>
      <c r="M99" s="73">
        <f>IF('Indicator Data'!AR102="No data","x",IF('Indicator Data'!AR102=0,0,ROUND(IF('Indicator Data'!AR102&gt;M$195,10,IF('Indicator Data'!AR102&lt;M$194,0,10-(M$195-'Indicator Data'!AR102)/(M$195-M$194)*10)),1)))</f>
        <v>4</v>
      </c>
      <c r="N99" s="74">
        <f t="shared" si="27"/>
        <v>5.9</v>
      </c>
      <c r="O99" s="76">
        <f t="shared" si="28"/>
        <v>7.6</v>
      </c>
      <c r="P99" s="87">
        <f>IF(AND('Indicator Data'!BE102="No data",'Indicator Data'!BF102="No data"),0,SUM('Indicator Data'!BE102:BG102)/1000)</f>
        <v>8.7319999999999993</v>
      </c>
      <c r="Q99" s="73">
        <f t="shared" si="29"/>
        <v>3.1</v>
      </c>
      <c r="R99" s="77">
        <f>P99*1000/'Indicator Data'!CA102</f>
        <v>1.7685514607562645E-3</v>
      </c>
      <c r="S99" s="73">
        <f t="shared" si="30"/>
        <v>3.7</v>
      </c>
      <c r="T99" s="78">
        <f t="shared" si="31"/>
        <v>3.4</v>
      </c>
      <c r="U99" s="73">
        <f>IF('Indicator Data'!AV102="No data","x",ROUND(IF('Indicator Data'!AV102&gt;U$195,10,IF('Indicator Data'!AV102&lt;U$194,0,10-(U$195-'Indicator Data'!AV102)/(U$195-U$194)*10)),1))</f>
        <v>3.2</v>
      </c>
      <c r="V99" s="73">
        <f>IF('Indicator Data'!AW102="No data","x",IF('Indicator Data'!AW102=0,0,ROUND(IF('Indicator Data'!AW102&gt;V$195,10,IF('Indicator Data'!AW102&lt;V$194,0,10-(V$195-'Indicator Data'!AW102)/(V$195-V$194)*10)),1)))</f>
        <v>3</v>
      </c>
      <c r="W99" s="73">
        <f t="shared" si="32"/>
        <v>3.1</v>
      </c>
      <c r="X99" s="73">
        <f>IF('Indicator Data'!AU102="No data","x",ROUND(IF('Indicator Data'!AU102&gt;X$195,10,IF('Indicator Data'!AU102&lt;X$194,0,10-(X$195-'Indicator Data'!AU102)/(X$195-X$194)*10)),1))</f>
        <v>5.6</v>
      </c>
      <c r="Y99" s="200">
        <f>IF('Indicator Data'!AX102="No data","x",ROUND(IF('Indicator Data'!AX102&gt;Y$195,10,IF('Indicator Data'!AX102&lt;Y$194,0,10-(Y$195-'Indicator Data'!AX102)/(Y$195-Y$194)*10)),1))</f>
        <v>4.8</v>
      </c>
      <c r="Z99" s="77">
        <f>IF('Indicator Data'!AY102="No data","x",IF(('Indicator Data'!AY102/'Indicator Data'!CA102)&gt;1,1,IF('Indicator Data'!AY102&gt;'Indicator Data'!AY102,1,'Indicator Data'!AY102/'Indicator Data'!CA102)))</f>
        <v>0.52469612389095899</v>
      </c>
      <c r="AA99" s="200">
        <f t="shared" si="33"/>
        <v>5.8</v>
      </c>
      <c r="AB99" s="74">
        <f t="shared" ref="AB99:AB130" si="36">IF(AND(W99="x",X99="x",Y99="x",AA99="x"),"x",ROUND(AVERAGE(W99,X99,Y99,AA99),1))</f>
        <v>4.8</v>
      </c>
      <c r="AC99" s="73">
        <f>IF('Indicator Data'!AS102="No data","x",ROUND(IF('Indicator Data'!AS102&gt;AC$195,10,IF('Indicator Data'!AS102&lt;AC$194,0,10-(AC$195-'Indicator Data'!AS102)/(AC$195-AC$194)*10)),1))</f>
        <v>5.7</v>
      </c>
      <c r="AD99" s="73">
        <f>IF('Indicator Data'!AT102="No data","x",ROUND(IF('Indicator Data'!AT102&gt;AD$195,10,IF('Indicator Data'!AT102&lt;AD$194,0,10-(AD$195-'Indicator Data'!AT102)/(AD$195-AD$194)*10)),1))</f>
        <v>3.4</v>
      </c>
      <c r="AE99" s="74">
        <f t="shared" si="34"/>
        <v>4.5999999999999996</v>
      </c>
      <c r="AF99" s="87">
        <f>('Indicator Data'!BD102+'Indicator Data'!BC102*0.5+'Indicator Data'!BB102*0.25)/1000</f>
        <v>0</v>
      </c>
      <c r="AG99" s="79">
        <f>AF99*1000/'Indicator Data'!CA102</f>
        <v>0</v>
      </c>
      <c r="AH99" s="74">
        <f t="shared" si="35"/>
        <v>0</v>
      </c>
      <c r="AI99" s="73">
        <f>IF('Indicator Data'!BH102="No data","x",ROUND(IF('Indicator Data'!BH102&lt;$AI$194,10,IF('Indicator Data'!BH102&gt;$AI$195,0,($AI$195-'Indicator Data'!BH102)/($AI$195-$AI$194)*10)),1))</f>
        <v>6.5</v>
      </c>
      <c r="AJ99" s="73">
        <f>IF('Indicator Data'!BI102="No data","x",ROUND(IF('Indicator Data'!BI102&gt;$AJ$195,10,IF('Indicator Data'!BI102&lt;$AJ$194,0,10-($AJ$195-'Indicator Data'!BI102)/($AJ$195-$AJ$194)*10)),1))</f>
        <v>10</v>
      </c>
      <c r="AK99" s="74">
        <f t="shared" ref="AK99:AK130" si="37">ROUND(AVERAGE(AJ99,AI99),1)</f>
        <v>8.3000000000000007</v>
      </c>
      <c r="AL99" s="80">
        <f t="shared" ref="AL99:AL130" si="38">ROUND(IF(AND(AB99="x",AE99="x",AK99="x"),AH99,IF(AND(AB99="x",AE99="x"),(10-GEOMEAN(((10-AK99)/10*9+1),((10-AH99)/10*9+1)))/9*10,IF(AK99="x",(10-GEOMEAN(((10-AB99)/10*9+1),((10-AE99)/10*9+1),((10-AH99)/10*9+1)))/9*10,IF(AB99="x",(10-GEOMEAN(((10-AK99)/10*9+1),((10-AE99)/10*9+1),((10-AH99)/10*9+1)))/9*10,(10-GEOMEAN(((10-AB99)/10*9+1),((10-AE99)/10*9+1),((10-AH99)/10*9+1),((10-AK99)/10*9+1)))/9*10)))),1)</f>
        <v>5.0999999999999996</v>
      </c>
      <c r="AM99" s="81">
        <f t="shared" ref="AM99:AM130" si="39">ROUND((10-GEOMEAN(((10-T99)/10*9+1),((10-AL99)/10*9+1)))/9*10,1)</f>
        <v>4.3</v>
      </c>
    </row>
    <row r="100" spans="1:39" s="4" customFormat="1" x14ac:dyDescent="0.25">
      <c r="A100" s="121" t="str">
        <f>'Indicator Data'!A103</f>
        <v>Libya</v>
      </c>
      <c r="B100" s="59" t="str">
        <f>'Indicator Data'!B103</f>
        <v>LBY</v>
      </c>
      <c r="C100" s="73">
        <f>ROUND(IF('Indicator Data'!AL103="No data",IF((0.1022*LN('Indicator Data'!BZ103)-0.1711)&gt;C$195,0,IF((0.1022*LN('Indicator Data'!BZ103)-0.1711)&lt;C$194,10,(C$195-(0.1022*LN('Indicator Data'!BZ103)-0.1711))/(C$195-C$194)*10)),IF('Indicator Data'!AL103&gt;C$195,0,IF('Indicator Data'!AL103&lt;C$194,10,(C$195-'Indicator Data'!AL103)/(C$195-C$194)*10))),1)</f>
        <v>3.9</v>
      </c>
      <c r="D100" s="73">
        <f>IF('Indicator Data'!AM103="No data","x",ROUND((IF(LOG('Indicator Data'!AM103*1000)&gt;D$195,10,IF(LOG('Indicator Data'!AM103*1000)&lt;D$194,0,10-(D$195-LOG('Indicator Data'!AM103*1000))/(D$195-D$194)*10))),1))</f>
        <v>2.6</v>
      </c>
      <c r="E100" s="74">
        <f t="shared" si="24"/>
        <v>3.3</v>
      </c>
      <c r="F100" s="73">
        <f>IF('Indicator Data'!AZ103="No data","x",ROUND(IF('Indicator Data'!AZ103&gt;F$195,10,IF('Indicator Data'!AZ103&lt;F$194,0,10-(F$195-'Indicator Data'!AZ103)/(F$195-F$194)*10)),1))</f>
        <v>2.2999999999999998</v>
      </c>
      <c r="G100" s="73" t="str">
        <f>IF('Indicator Data'!BA103="No data","x",ROUND(IF('Indicator Data'!BA103&gt;G$195,10,IF('Indicator Data'!BA103&lt;G$194,0,10-(G$195-'Indicator Data'!BA103)/(G$195-G$194)*10)),1))</f>
        <v>x</v>
      </c>
      <c r="H100" s="74">
        <f t="shared" si="25"/>
        <v>2.2999999999999998</v>
      </c>
      <c r="I100" s="75">
        <f>SUM(IF('Indicator Data'!AN103=0,0,'Indicator Data'!AN103),SUM('Indicator Data'!AO103:AP103))</f>
        <v>800.29650500000002</v>
      </c>
      <c r="J100" s="75">
        <f>I100/'Indicator Data'!CA103*1000000</f>
        <v>118.08219179092795</v>
      </c>
      <c r="K100" s="73">
        <f t="shared" si="26"/>
        <v>2.4</v>
      </c>
      <c r="L100" s="73">
        <f>IF('Indicator Data'!AQ103="No data","x",ROUND(IF('Indicator Data'!AQ103&gt;L$195,10,IF('Indicator Data'!AQ103&lt;L$194,0,10-(L$195-'Indicator Data'!AQ103)/(L$195-L$194)*10)),1))</f>
        <v>0.7</v>
      </c>
      <c r="M100" s="73" t="str">
        <f>IF('Indicator Data'!AR103="No data","x",IF('Indicator Data'!AR103=0,0,ROUND(IF('Indicator Data'!AR103&gt;M$195,10,IF('Indicator Data'!AR103&lt;M$194,0,10-(M$195-'Indicator Data'!AR103)/(M$195-M$194)*10)),1)))</f>
        <v>x</v>
      </c>
      <c r="N100" s="74">
        <f t="shared" si="27"/>
        <v>1.6</v>
      </c>
      <c r="O100" s="76">
        <f t="shared" si="28"/>
        <v>2.6</v>
      </c>
      <c r="P100" s="87">
        <f>IF(AND('Indicator Data'!BE103="No data",'Indicator Data'!BF103="No data"),0,SUM('Indicator Data'!BE103:BG103)/1000)</f>
        <v>324.83699999999999</v>
      </c>
      <c r="Q100" s="73">
        <f t="shared" si="29"/>
        <v>8.4</v>
      </c>
      <c r="R100" s="77">
        <f>P100*1000/'Indicator Data'!CA103</f>
        <v>4.7929067158414822E-2</v>
      </c>
      <c r="S100" s="73">
        <f t="shared" si="30"/>
        <v>8.3000000000000007</v>
      </c>
      <c r="T100" s="78">
        <f t="shared" si="31"/>
        <v>8.4</v>
      </c>
      <c r="U100" s="73" t="str">
        <f>IF('Indicator Data'!AV103="No data","x",ROUND(IF('Indicator Data'!AV103&gt;U$195,10,IF('Indicator Data'!AV103&lt;U$194,0,10-(U$195-'Indicator Data'!AV103)/(U$195-U$194)*10)),1))</f>
        <v>x</v>
      </c>
      <c r="V100" s="73" t="str">
        <f>IF('Indicator Data'!AW103="No data","x",IF('Indicator Data'!AW103=0,0,ROUND(IF('Indicator Data'!AW103&gt;V$195,10,IF('Indicator Data'!AW103&lt;V$194,0,10-(V$195-'Indicator Data'!AW103)/(V$195-V$194)*10)),1)))</f>
        <v>x</v>
      </c>
      <c r="W100" s="73" t="str">
        <f t="shared" si="32"/>
        <v>x</v>
      </c>
      <c r="X100" s="73">
        <f>IF('Indicator Data'!AU103="No data","x",ROUND(IF('Indicator Data'!AU103&gt;X$195,10,IF('Indicator Data'!AU103&lt;X$194,0,10-(X$195-'Indicator Data'!AU103)/(X$195-X$194)*10)),1))</f>
        <v>0.7</v>
      </c>
      <c r="Y100" s="200" t="str">
        <f>IF('Indicator Data'!AX103="No data","x",ROUND(IF('Indicator Data'!AX103&gt;Y$195,10,IF('Indicator Data'!AX103&lt;Y$194,0,10-(Y$195-'Indicator Data'!AX103)/(Y$195-Y$194)*10)),1))</f>
        <v>x</v>
      </c>
      <c r="Z100" s="77">
        <f>IF('Indicator Data'!AY103="No data","x",IF(('Indicator Data'!AY103/'Indicator Data'!CA103)&gt;1,1,IF('Indicator Data'!AY103&gt;'Indicator Data'!AY103,1,'Indicator Data'!AY103/'Indicator Data'!CA103)))</f>
        <v>4.1815118452315345E-4</v>
      </c>
      <c r="AA100" s="200">
        <f t="shared" si="33"/>
        <v>0</v>
      </c>
      <c r="AB100" s="74">
        <f t="shared" si="36"/>
        <v>0.4</v>
      </c>
      <c r="AC100" s="73">
        <f>IF('Indicator Data'!AS103="No data","x",ROUND(IF('Indicator Data'!AS103&gt;AC$195,10,IF('Indicator Data'!AS103&lt;AC$194,0,10-(AC$195-'Indicator Data'!AS103)/(AC$195-AC$194)*10)),1))</f>
        <v>1</v>
      </c>
      <c r="AD100" s="73">
        <f>IF('Indicator Data'!AT103="No data","x",ROUND(IF('Indicator Data'!AT103&gt;AD$195,10,IF('Indicator Data'!AT103&lt;AD$194,0,10-(AD$195-'Indicator Data'!AT103)/(AD$195-AD$194)*10)),1))</f>
        <v>1.2</v>
      </c>
      <c r="AE100" s="74">
        <f t="shared" si="34"/>
        <v>1.1000000000000001</v>
      </c>
      <c r="AF100" s="87">
        <f>('Indicator Data'!BD103+'Indicator Data'!BC103*0.5+'Indicator Data'!BB103*0.25)/1000</f>
        <v>20.03</v>
      </c>
      <c r="AG100" s="79">
        <f>AF100*1000/'Indicator Data'!CA103</f>
        <v>2.9553875179953296E-3</v>
      </c>
      <c r="AH100" s="74">
        <f t="shared" si="35"/>
        <v>0.3</v>
      </c>
      <c r="AI100" s="73">
        <f>IF('Indicator Data'!BH103="No data","x",ROUND(IF('Indicator Data'!BH103&lt;$AI$194,10,IF('Indicator Data'!BH103&gt;$AI$195,0,($AI$195-'Indicator Data'!BH103)/($AI$195-$AI$194)*10)),1))</f>
        <v>1.5</v>
      </c>
      <c r="AJ100" s="73">
        <f>IF('Indicator Data'!BI103="No data","x",ROUND(IF('Indicator Data'!BI103&gt;$AJ$195,10,IF('Indicator Data'!BI103&lt;$AJ$194,0,10-($AJ$195-'Indicator Data'!BI103)/($AJ$195-$AJ$194)*10)),1))</f>
        <v>1.8</v>
      </c>
      <c r="AK100" s="74">
        <f t="shared" si="37"/>
        <v>1.7</v>
      </c>
      <c r="AL100" s="80">
        <f t="shared" si="38"/>
        <v>0.9</v>
      </c>
      <c r="AM100" s="81">
        <f t="shared" si="39"/>
        <v>5.8</v>
      </c>
    </row>
    <row r="101" spans="1:39" s="4" customFormat="1" x14ac:dyDescent="0.25">
      <c r="A101" s="121" t="str">
        <f>'Indicator Data'!A104</f>
        <v>Liechtenstein</v>
      </c>
      <c r="B101" s="59" t="str">
        <f>'Indicator Data'!B104</f>
        <v>LIE</v>
      </c>
      <c r="C101" s="73">
        <f>ROUND(IF('Indicator Data'!AL104="No data",IF((0.1022*LN('Indicator Data'!BZ104)-0.1711)&gt;C$195,0,IF((0.1022*LN('Indicator Data'!BZ104)-0.1711)&lt;C$194,10,(C$195-(0.1022*LN('Indicator Data'!BZ104)-0.1711))/(C$195-C$194)*10)),IF('Indicator Data'!AL104&gt;C$195,0,IF('Indicator Data'!AL104&lt;C$194,10,(C$195-'Indicator Data'!AL104)/(C$195-C$194)*10))),1)</f>
        <v>0</v>
      </c>
      <c r="D101" s="73" t="str">
        <f>IF('Indicator Data'!AM104="No data","x",ROUND((IF(LOG('Indicator Data'!AM104*1000)&gt;D$195,10,IF(LOG('Indicator Data'!AM104*1000)&lt;D$194,0,10-(D$195-LOG('Indicator Data'!AM104*1000))/(D$195-D$194)*10))),1))</f>
        <v>x</v>
      </c>
      <c r="E101" s="74">
        <f t="shared" si="24"/>
        <v>0</v>
      </c>
      <c r="F101" s="73" t="str">
        <f>IF('Indicator Data'!AZ104="No data","x",ROUND(IF('Indicator Data'!AZ104&gt;F$195,10,IF('Indicator Data'!AZ104&lt;F$194,0,10-(F$195-'Indicator Data'!AZ104)/(F$195-F$194)*10)),1))</f>
        <v>x</v>
      </c>
      <c r="G101" s="73" t="str">
        <f>IF('Indicator Data'!BA104="No data","x",ROUND(IF('Indicator Data'!BA104&gt;G$195,10,IF('Indicator Data'!BA104&lt;G$194,0,10-(G$195-'Indicator Data'!BA104)/(G$195-G$194)*10)),1))</f>
        <v>x</v>
      </c>
      <c r="H101" s="74" t="str">
        <f t="shared" si="25"/>
        <v>x</v>
      </c>
      <c r="I101" s="75">
        <f>SUM(IF('Indicator Data'!AN104=0,0,'Indicator Data'!AN104),SUM('Indicator Data'!AO104:AP104))</f>
        <v>0</v>
      </c>
      <c r="J101" s="75">
        <f>I101/'Indicator Data'!CA104*1000000</f>
        <v>0</v>
      </c>
      <c r="K101" s="73">
        <f t="shared" si="26"/>
        <v>0</v>
      </c>
      <c r="L101" s="73" t="str">
        <f>IF('Indicator Data'!AQ104="No data","x",ROUND(IF('Indicator Data'!AQ104&gt;L$195,10,IF('Indicator Data'!AQ104&lt;L$194,0,10-(L$195-'Indicator Data'!AQ104)/(L$195-L$194)*10)),1))</f>
        <v>x</v>
      </c>
      <c r="M101" s="73" t="str">
        <f>IF('Indicator Data'!AR104="No data","x",IF('Indicator Data'!AR104=0,0,ROUND(IF('Indicator Data'!AR104&gt;M$195,10,IF('Indicator Data'!AR104&lt;M$194,0,10-(M$195-'Indicator Data'!AR104)/(M$195-M$194)*10)),1)))</f>
        <v>x</v>
      </c>
      <c r="N101" s="74">
        <f t="shared" si="27"/>
        <v>0</v>
      </c>
      <c r="O101" s="76">
        <f t="shared" si="28"/>
        <v>0</v>
      </c>
      <c r="P101" s="87">
        <f>IF(AND('Indicator Data'!BE104="No data",'Indicator Data'!BF104="No data"),0,SUM('Indicator Data'!BE104:BG104)/1000)</f>
        <v>0.245</v>
      </c>
      <c r="Q101" s="73">
        <f t="shared" si="29"/>
        <v>0</v>
      </c>
      <c r="R101" s="77">
        <f>P101*1000/'Indicator Data'!CA104</f>
        <v>6.4439768542872171E-3</v>
      </c>
      <c r="S101" s="73">
        <f t="shared" si="30"/>
        <v>5.0999999999999996</v>
      </c>
      <c r="T101" s="78">
        <f t="shared" si="31"/>
        <v>2.6</v>
      </c>
      <c r="U101" s="73" t="str">
        <f>IF('Indicator Data'!AV104="No data","x",ROUND(IF('Indicator Data'!AV104&gt;U$195,10,IF('Indicator Data'!AV104&lt;U$194,0,10-(U$195-'Indicator Data'!AV104)/(U$195-U$194)*10)),1))</f>
        <v>x</v>
      </c>
      <c r="V101" s="73" t="str">
        <f>IF('Indicator Data'!AW104="No data","x",IF('Indicator Data'!AW104=0,0,ROUND(IF('Indicator Data'!AW104&gt;V$195,10,IF('Indicator Data'!AW104&lt;V$194,0,10-(V$195-'Indicator Data'!AW104)/(V$195-V$194)*10)),1)))</f>
        <v>x</v>
      </c>
      <c r="W101" s="73" t="str">
        <f t="shared" si="32"/>
        <v>x</v>
      </c>
      <c r="X101" s="73" t="str">
        <f>IF('Indicator Data'!AU104="No data","x",ROUND(IF('Indicator Data'!AU104&gt;X$195,10,IF('Indicator Data'!AU104&lt;X$194,0,10-(X$195-'Indicator Data'!AU104)/(X$195-X$194)*10)),1))</f>
        <v>x</v>
      </c>
      <c r="Y101" s="200" t="str">
        <f>IF('Indicator Data'!AX104="No data","x",ROUND(IF('Indicator Data'!AX104&gt;Y$195,10,IF('Indicator Data'!AX104&lt;Y$194,0,10-(Y$195-'Indicator Data'!AX104)/(Y$195-Y$194)*10)),1))</f>
        <v>x</v>
      </c>
      <c r="Z101" s="77" t="str">
        <f>IF('Indicator Data'!AY104="No data","x",IF(('Indicator Data'!AY104/'Indicator Data'!CA104)&gt;1,1,IF('Indicator Data'!AY104&gt;'Indicator Data'!AY104,1,'Indicator Data'!AY104/'Indicator Data'!CA104)))</f>
        <v>x</v>
      </c>
      <c r="AA101" s="200" t="str">
        <f t="shared" si="33"/>
        <v>x</v>
      </c>
      <c r="AB101" s="74" t="str">
        <f t="shared" si="36"/>
        <v>x</v>
      </c>
      <c r="AC101" s="73" t="str">
        <f>IF('Indicator Data'!AS104="No data","x",ROUND(IF('Indicator Data'!AS104&gt;AC$195,10,IF('Indicator Data'!AS104&lt;AC$194,0,10-(AC$195-'Indicator Data'!AS104)/(AC$195-AC$194)*10)),1))</f>
        <v>x</v>
      </c>
      <c r="AD101" s="73" t="str">
        <f>IF('Indicator Data'!AT104="No data","x",ROUND(IF('Indicator Data'!AT104&gt;AD$195,10,IF('Indicator Data'!AT104&lt;AD$194,0,10-(AD$195-'Indicator Data'!AT104)/(AD$195-AD$194)*10)),1))</f>
        <v>x</v>
      </c>
      <c r="AE101" s="74" t="str">
        <f t="shared" si="34"/>
        <v>x</v>
      </c>
      <c r="AF101" s="87">
        <f>('Indicator Data'!BD104+'Indicator Data'!BC104*0.5+'Indicator Data'!BB104*0.25)/1000</f>
        <v>0</v>
      </c>
      <c r="AG101" s="79">
        <f>AF101*1000/'Indicator Data'!CA104</f>
        <v>0</v>
      </c>
      <c r="AH101" s="74">
        <f t="shared" si="35"/>
        <v>0</v>
      </c>
      <c r="AI101" s="73">
        <f>IF('Indicator Data'!BH104="No data","x",ROUND(IF('Indicator Data'!BH104&lt;$AI$194,10,IF('Indicator Data'!BH104&gt;$AI$195,0,($AI$195-'Indicator Data'!BH104)/($AI$195-$AI$194)*10)),1))</f>
        <v>1.6</v>
      </c>
      <c r="AJ101" s="73">
        <f>IF('Indicator Data'!BI104="No data","x",ROUND(IF('Indicator Data'!BI104&gt;$AJ$195,10,IF('Indicator Data'!BI104&lt;$AJ$194,0,10-($AJ$195-'Indicator Data'!BI104)/($AJ$195-$AJ$194)*10)),1))</f>
        <v>0</v>
      </c>
      <c r="AK101" s="74">
        <f t="shared" si="37"/>
        <v>0.8</v>
      </c>
      <c r="AL101" s="80">
        <f t="shared" si="38"/>
        <v>0.4</v>
      </c>
      <c r="AM101" s="81">
        <f t="shared" si="39"/>
        <v>1.6</v>
      </c>
    </row>
    <row r="102" spans="1:39" s="4" customFormat="1" x14ac:dyDescent="0.25">
      <c r="A102" s="121" t="str">
        <f>'Indicator Data'!A105</f>
        <v>Lithuania</v>
      </c>
      <c r="B102" s="59" t="str">
        <f>'Indicator Data'!B105</f>
        <v>LTU</v>
      </c>
      <c r="C102" s="73">
        <f>ROUND(IF('Indicator Data'!AL105="No data",IF((0.1022*LN('Indicator Data'!BZ105)-0.1711)&gt;C$195,0,IF((0.1022*LN('Indicator Data'!BZ105)-0.1711)&lt;C$194,10,(C$195-(0.1022*LN('Indicator Data'!BZ105)-0.1711))/(C$195-C$194)*10)),IF('Indicator Data'!AL105&gt;C$195,0,IF('Indicator Data'!AL105&lt;C$194,10,(C$195-'Indicator Data'!AL105)/(C$195-C$194)*10))),1)</f>
        <v>0.8</v>
      </c>
      <c r="D102" s="73" t="str">
        <f>IF('Indicator Data'!AM105="No data","x",ROUND((IF(LOG('Indicator Data'!AM105*1000)&gt;D$195,10,IF(LOG('Indicator Data'!AM105*1000)&lt;D$194,0,10-(D$195-LOG('Indicator Data'!AM105*1000))/(D$195-D$194)*10))),1))</f>
        <v>x</v>
      </c>
      <c r="E102" s="74">
        <f t="shared" si="24"/>
        <v>0.8</v>
      </c>
      <c r="F102" s="73">
        <f>IF('Indicator Data'!AZ105="No data","x",ROUND(IF('Indicator Data'!AZ105&gt;F$195,10,IF('Indicator Data'!AZ105&lt;F$194,0,10-(F$195-'Indicator Data'!AZ105)/(F$195-F$194)*10)),1))</f>
        <v>1.6</v>
      </c>
      <c r="G102" s="73">
        <f>IF('Indicator Data'!BA105="No data","x",ROUND(IF('Indicator Data'!BA105&gt;G$195,10,IF('Indicator Data'!BA105&lt;G$194,0,10-(G$195-'Indicator Data'!BA105)/(G$195-G$194)*10)),1))</f>
        <v>3.1</v>
      </c>
      <c r="H102" s="74">
        <f t="shared" si="25"/>
        <v>2.4</v>
      </c>
      <c r="I102" s="75">
        <f>SUM(IF('Indicator Data'!AN105=0,0,'Indicator Data'!AN105),SUM('Indicator Data'!AO105:AP105))</f>
        <v>0</v>
      </c>
      <c r="J102" s="75">
        <f>I102/'Indicator Data'!CA105*1000000</f>
        <v>0</v>
      </c>
      <c r="K102" s="73">
        <f t="shared" si="26"/>
        <v>0</v>
      </c>
      <c r="L102" s="73" t="str">
        <f>IF('Indicator Data'!AQ105="No data","x",ROUND(IF('Indicator Data'!AQ105&gt;L$195,10,IF('Indicator Data'!AQ105&lt;L$194,0,10-(L$195-'Indicator Data'!AQ105)/(L$195-L$194)*10)),1))</f>
        <v>x</v>
      </c>
      <c r="M102" s="73">
        <f>IF('Indicator Data'!AR105="No data","x",IF('Indicator Data'!AR105=0,0,ROUND(IF('Indicator Data'!AR105&gt;M$195,10,IF('Indicator Data'!AR105&lt;M$194,0,10-(M$195-'Indicator Data'!AR105)/(M$195-M$194)*10)),1)))</f>
        <v>0.9</v>
      </c>
      <c r="N102" s="74">
        <f t="shared" si="27"/>
        <v>0.5</v>
      </c>
      <c r="O102" s="76">
        <f t="shared" si="28"/>
        <v>1.1000000000000001</v>
      </c>
      <c r="P102" s="87">
        <f>IF(AND('Indicator Data'!BE105="No data",'Indicator Data'!BF105="No data"),0,SUM('Indicator Data'!BE105:BG105)/1000)</f>
        <v>2.0110000000000001</v>
      </c>
      <c r="Q102" s="73">
        <f t="shared" si="29"/>
        <v>1</v>
      </c>
      <c r="R102" s="77">
        <f>P102*1000/'Indicator Data'!CA105</f>
        <v>7.2872061518369671E-4</v>
      </c>
      <c r="S102" s="73">
        <f t="shared" si="30"/>
        <v>3</v>
      </c>
      <c r="T102" s="78">
        <f t="shared" si="31"/>
        <v>2</v>
      </c>
      <c r="U102" s="73">
        <f>IF('Indicator Data'!AV105="No data","x",ROUND(IF('Indicator Data'!AV105&gt;U$195,10,IF('Indicator Data'!AV105&lt;U$194,0,10-(U$195-'Indicator Data'!AV105)/(U$195-U$194)*10)),1))</f>
        <v>0.4</v>
      </c>
      <c r="V102" s="73">
        <f>IF('Indicator Data'!AW105="No data","x",IF('Indicator Data'!AW105=0,0,ROUND(IF('Indicator Data'!AW105&gt;V$195,10,IF('Indicator Data'!AW105&lt;V$194,0,10-(V$195-'Indicator Data'!AW105)/(V$195-V$194)*10)),1)))</f>
        <v>0.8</v>
      </c>
      <c r="W102" s="73">
        <f t="shared" si="32"/>
        <v>0.60000000000000009</v>
      </c>
      <c r="X102" s="73">
        <f>IF('Indicator Data'!AU105="No data","x",ROUND(IF('Indicator Data'!AU105&gt;X$195,10,IF('Indicator Data'!AU105&lt;X$194,0,10-(X$195-'Indicator Data'!AU105)/(X$195-X$194)*10)),1))</f>
        <v>0.9</v>
      </c>
      <c r="Y102" s="200" t="str">
        <f>IF('Indicator Data'!AX105="No data","x",ROUND(IF('Indicator Data'!AX105&gt;Y$195,10,IF('Indicator Data'!AX105&lt;Y$194,0,10-(Y$195-'Indicator Data'!AX105)/(Y$195-Y$194)*10)),1))</f>
        <v>x</v>
      </c>
      <c r="Z102" s="77">
        <f>IF('Indicator Data'!AY105="No data","x",IF(('Indicator Data'!AY105/'Indicator Data'!CA105)&gt;1,1,IF('Indicator Data'!AY105&gt;'Indicator Data'!AY105,1,'Indicator Data'!AY105/'Indicator Data'!CA105)))</f>
        <v>2.06549353881008E-5</v>
      </c>
      <c r="AA102" s="200">
        <f t="shared" si="33"/>
        <v>0</v>
      </c>
      <c r="AB102" s="74">
        <f t="shared" si="36"/>
        <v>0.5</v>
      </c>
      <c r="AC102" s="73">
        <f>IF('Indicator Data'!AS105="No data","x",ROUND(IF('Indicator Data'!AS105&gt;AC$195,10,IF('Indicator Data'!AS105&lt;AC$194,0,10-(AC$195-'Indicator Data'!AS105)/(AC$195-AC$194)*10)),1))</f>
        <v>0.3</v>
      </c>
      <c r="AD102" s="73" t="str">
        <f>IF('Indicator Data'!AT105="No data","x",ROUND(IF('Indicator Data'!AT105&gt;AD$195,10,IF('Indicator Data'!AT105&lt;AD$194,0,10-(AD$195-'Indicator Data'!AT105)/(AD$195-AD$194)*10)),1))</f>
        <v>x</v>
      </c>
      <c r="AE102" s="74">
        <f t="shared" si="34"/>
        <v>0.3</v>
      </c>
      <c r="AF102" s="87">
        <f>('Indicator Data'!BD105+'Indicator Data'!BC105*0.5+'Indicator Data'!BB105*0.25)/1000</f>
        <v>0</v>
      </c>
      <c r="AG102" s="79">
        <f>AF102*1000/'Indicator Data'!CA105</f>
        <v>0</v>
      </c>
      <c r="AH102" s="74">
        <f t="shared" si="35"/>
        <v>0</v>
      </c>
      <c r="AI102" s="73">
        <f>IF('Indicator Data'!BH105="No data","x",ROUND(IF('Indicator Data'!BH105&lt;$AI$194,10,IF('Indicator Data'!BH105&gt;$AI$195,0,($AI$195-'Indicator Data'!BH105)/($AI$195-$AI$194)*10)),1))</f>
        <v>1.6</v>
      </c>
      <c r="AJ102" s="73">
        <f>IF('Indicator Data'!BI105="No data","x",ROUND(IF('Indicator Data'!BI105&gt;$AJ$195,10,IF('Indicator Data'!BI105&lt;$AJ$194,0,10-($AJ$195-'Indicator Data'!BI105)/($AJ$195-$AJ$194)*10)),1))</f>
        <v>0</v>
      </c>
      <c r="AK102" s="74">
        <f t="shared" si="37"/>
        <v>0.8</v>
      </c>
      <c r="AL102" s="80">
        <f t="shared" si="38"/>
        <v>0.4</v>
      </c>
      <c r="AM102" s="81">
        <f t="shared" si="39"/>
        <v>1.2</v>
      </c>
    </row>
    <row r="103" spans="1:39" s="4" customFormat="1" x14ac:dyDescent="0.25">
      <c r="A103" s="121" t="str">
        <f>'Indicator Data'!A106</f>
        <v>Luxembourg</v>
      </c>
      <c r="B103" s="59" t="str">
        <f>'Indicator Data'!B106</f>
        <v>LUX</v>
      </c>
      <c r="C103" s="73">
        <f>ROUND(IF('Indicator Data'!AL106="No data",IF((0.1022*LN('Indicator Data'!BZ106)-0.1711)&gt;C$195,0,IF((0.1022*LN('Indicator Data'!BZ106)-0.1711)&lt;C$194,10,(C$195-(0.1022*LN('Indicator Data'!BZ106)-0.1711))/(C$195-C$194)*10)),IF('Indicator Data'!AL106&gt;C$195,0,IF('Indicator Data'!AL106&lt;C$194,10,(C$195-'Indicator Data'!AL106)/(C$195-C$194)*10))),1)</f>
        <v>0</v>
      </c>
      <c r="D103" s="73" t="str">
        <f>IF('Indicator Data'!AM106="No data","x",ROUND((IF(LOG('Indicator Data'!AM106*1000)&gt;D$195,10,IF(LOG('Indicator Data'!AM106*1000)&lt;D$194,0,10-(D$195-LOG('Indicator Data'!AM106*1000))/(D$195-D$194)*10))),1))</f>
        <v>x</v>
      </c>
      <c r="E103" s="74">
        <f t="shared" si="24"/>
        <v>0</v>
      </c>
      <c r="F103" s="73">
        <f>IF('Indicator Data'!AZ106="No data","x",ROUND(IF('Indicator Data'!AZ106&gt;F$195,10,IF('Indicator Data'!AZ106&lt;F$194,0,10-(F$195-'Indicator Data'!AZ106)/(F$195-F$194)*10)),1))</f>
        <v>0.9</v>
      </c>
      <c r="G103" s="73">
        <f>IF('Indicator Data'!BA106="No data","x",ROUND(IF('Indicator Data'!BA106&gt;G$195,10,IF('Indicator Data'!BA106&lt;G$194,0,10-(G$195-'Indicator Data'!BA106)/(G$195-G$194)*10)),1))</f>
        <v>2.2000000000000002</v>
      </c>
      <c r="H103" s="74">
        <f t="shared" si="25"/>
        <v>1.6</v>
      </c>
      <c r="I103" s="75">
        <f>SUM(IF('Indicator Data'!AN106=0,0,'Indicator Data'!AN106),SUM('Indicator Data'!AO106:AP106))</f>
        <v>0</v>
      </c>
      <c r="J103" s="75">
        <f>I103/'Indicator Data'!CA106*1000000</f>
        <v>0</v>
      </c>
      <c r="K103" s="73">
        <f t="shared" si="26"/>
        <v>0</v>
      </c>
      <c r="L103" s="73" t="str">
        <f>IF('Indicator Data'!AQ106="No data","x",ROUND(IF('Indicator Data'!AQ106&gt;L$195,10,IF('Indicator Data'!AQ106&lt;L$194,0,10-(L$195-'Indicator Data'!AQ106)/(L$195-L$194)*10)),1))</f>
        <v>x</v>
      </c>
      <c r="M103" s="73">
        <f>IF('Indicator Data'!AR106="No data","x",IF('Indicator Data'!AR106=0,0,ROUND(IF('Indicator Data'!AR106&gt;M$195,10,IF('Indicator Data'!AR106&lt;M$194,0,10-(M$195-'Indicator Data'!AR106)/(M$195-M$194)*10)),1)))</f>
        <v>1</v>
      </c>
      <c r="N103" s="74">
        <f t="shared" si="27"/>
        <v>0.5</v>
      </c>
      <c r="O103" s="76">
        <f t="shared" si="28"/>
        <v>0.5</v>
      </c>
      <c r="P103" s="87">
        <f>IF(AND('Indicator Data'!BE106="No data",'Indicator Data'!BF106="No data"),0,SUM('Indicator Data'!BE106:BG106)/1000)</f>
        <v>3.5310000000000001</v>
      </c>
      <c r="Q103" s="73">
        <f t="shared" si="29"/>
        <v>1.8</v>
      </c>
      <c r="R103" s="77">
        <f>P103*1000/'Indicator Data'!CA106</f>
        <v>5.7346564240819842E-3</v>
      </c>
      <c r="S103" s="73">
        <f t="shared" si="30"/>
        <v>4.9000000000000004</v>
      </c>
      <c r="T103" s="78">
        <f t="shared" si="31"/>
        <v>3.4</v>
      </c>
      <c r="U103" s="73" t="str">
        <f>IF('Indicator Data'!AV106="No data","x",ROUND(IF('Indicator Data'!AV106&gt;U$195,10,IF('Indicator Data'!AV106&lt;U$194,0,10-(U$195-'Indicator Data'!AV106)/(U$195-U$194)*10)),1))</f>
        <v>x</v>
      </c>
      <c r="V103" s="73">
        <f>IF('Indicator Data'!AW106="No data","x",IF('Indicator Data'!AW106=0,0,ROUND(IF('Indicator Data'!AW106&gt;V$195,10,IF('Indicator Data'!AW106&lt;V$194,0,10-(V$195-'Indicator Data'!AW106)/(V$195-V$194)*10)),1)))</f>
        <v>0.7</v>
      </c>
      <c r="W103" s="73">
        <f t="shared" si="32"/>
        <v>0.7</v>
      </c>
      <c r="X103" s="73">
        <f>IF('Indicator Data'!AU106="No data","x",ROUND(IF('Indicator Data'!AU106&gt;X$195,10,IF('Indicator Data'!AU106&lt;X$194,0,10-(X$195-'Indicator Data'!AU106)/(X$195-X$194)*10)),1))</f>
        <v>0.1</v>
      </c>
      <c r="Y103" s="200" t="str">
        <f>IF('Indicator Data'!AX106="No data","x",ROUND(IF('Indicator Data'!AX106&gt;Y$195,10,IF('Indicator Data'!AX106&lt;Y$194,0,10-(Y$195-'Indicator Data'!AX106)/(Y$195-Y$194)*10)),1))</f>
        <v>x</v>
      </c>
      <c r="Z103" s="77">
        <f>IF('Indicator Data'!AY106="No data","x",IF(('Indicator Data'!AY106/'Indicator Data'!CA106)&gt;1,1,IF('Indicator Data'!AY106&gt;'Indicator Data'!AY106,1,'Indicator Data'!AY106/'Indicator Data'!CA106)))</f>
        <v>3.2481769606808179E-6</v>
      </c>
      <c r="AA103" s="200">
        <f t="shared" si="33"/>
        <v>0</v>
      </c>
      <c r="AB103" s="74">
        <f t="shared" si="36"/>
        <v>0.3</v>
      </c>
      <c r="AC103" s="73">
        <f>IF('Indicator Data'!AS106="No data","x",ROUND(IF('Indicator Data'!AS106&gt;AC$195,10,IF('Indicator Data'!AS106&lt;AC$194,0,10-(AC$195-'Indicator Data'!AS106)/(AC$195-AC$194)*10)),1))</f>
        <v>0.2</v>
      </c>
      <c r="AD103" s="73" t="str">
        <f>IF('Indicator Data'!AT106="No data","x",ROUND(IF('Indicator Data'!AT106&gt;AD$195,10,IF('Indicator Data'!AT106&lt;AD$194,0,10-(AD$195-'Indicator Data'!AT106)/(AD$195-AD$194)*10)),1))</f>
        <v>x</v>
      </c>
      <c r="AE103" s="74">
        <f t="shared" si="34"/>
        <v>0.2</v>
      </c>
      <c r="AF103" s="87">
        <f>('Indicator Data'!BD106+'Indicator Data'!BC106*0.5+'Indicator Data'!BB106*0.25)/1000</f>
        <v>0</v>
      </c>
      <c r="AG103" s="79">
        <f>AF103*1000/'Indicator Data'!CA106</f>
        <v>0</v>
      </c>
      <c r="AH103" s="74">
        <f t="shared" si="35"/>
        <v>0</v>
      </c>
      <c r="AI103" s="73">
        <f>IF('Indicator Data'!BH106="No data","x",ROUND(IF('Indicator Data'!BH106&lt;$AI$194,10,IF('Indicator Data'!BH106&gt;$AI$195,0,($AI$195-'Indicator Data'!BH106)/($AI$195-$AI$194)*10)),1))</f>
        <v>2.1</v>
      </c>
      <c r="AJ103" s="73">
        <f>IF('Indicator Data'!BI106="No data","x",ROUND(IF('Indicator Data'!BI106&gt;$AJ$195,10,IF('Indicator Data'!BI106&lt;$AJ$194,0,10-($AJ$195-'Indicator Data'!BI106)/($AJ$195-$AJ$194)*10)),1))</f>
        <v>0</v>
      </c>
      <c r="AK103" s="74">
        <f t="shared" si="37"/>
        <v>1.1000000000000001</v>
      </c>
      <c r="AL103" s="80">
        <f t="shared" si="38"/>
        <v>0.4</v>
      </c>
      <c r="AM103" s="81">
        <f t="shared" si="39"/>
        <v>2</v>
      </c>
    </row>
    <row r="104" spans="1:39" s="4" customFormat="1" x14ac:dyDescent="0.25">
      <c r="A104" s="121" t="str">
        <f>'Indicator Data'!A107</f>
        <v>Madagascar</v>
      </c>
      <c r="B104" s="59" t="str">
        <f>'Indicator Data'!B107</f>
        <v>MDG</v>
      </c>
      <c r="C104" s="73">
        <f>ROUND(IF('Indicator Data'!AL107="No data",IF((0.1022*LN('Indicator Data'!BZ107)-0.1711)&gt;C$195,0,IF((0.1022*LN('Indicator Data'!BZ107)-0.1711)&lt;C$194,10,(C$195-(0.1022*LN('Indicator Data'!BZ107)-0.1711))/(C$195-C$194)*10)),IF('Indicator Data'!AL107&gt;C$195,0,IF('Indicator Data'!AL107&lt;C$194,10,(C$195-'Indicator Data'!AL107)/(C$195-C$194)*10))),1)</f>
        <v>7.6</v>
      </c>
      <c r="D104" s="73">
        <f>IF('Indicator Data'!AM107="No data","x",ROUND((IF(LOG('Indicator Data'!AM107*1000)&gt;D$195,10,IF(LOG('Indicator Data'!AM107*1000)&lt;D$194,0,10-(D$195-LOG('Indicator Data'!AM107*1000))/(D$195-D$194)*10))),1))</f>
        <v>9.6999999999999993</v>
      </c>
      <c r="E104" s="74">
        <f t="shared" si="24"/>
        <v>8.9</v>
      </c>
      <c r="F104" s="73" t="str">
        <f>IF('Indicator Data'!AZ107="No data","x",ROUND(IF('Indicator Data'!AZ107&gt;F$195,10,IF('Indicator Data'!AZ107&lt;F$194,0,10-(F$195-'Indicator Data'!AZ107)/(F$195-F$194)*10)),1))</f>
        <v>x</v>
      </c>
      <c r="G104" s="73">
        <f>IF('Indicator Data'!BA107="No data","x",ROUND(IF('Indicator Data'!BA107&gt;G$195,10,IF('Indicator Data'!BA107&lt;G$194,0,10-(G$195-'Indicator Data'!BA107)/(G$195-G$194)*10)),1))</f>
        <v>4.4000000000000004</v>
      </c>
      <c r="H104" s="74">
        <f t="shared" si="25"/>
        <v>4.4000000000000004</v>
      </c>
      <c r="I104" s="75">
        <f>SUM(IF('Indicator Data'!AN107=0,0,'Indicator Data'!AN107),SUM('Indicator Data'!AO107:AP107))</f>
        <v>649.68505400000004</v>
      </c>
      <c r="J104" s="75">
        <f>I104/'Indicator Data'!CA107*1000000</f>
        <v>24.089795043298484</v>
      </c>
      <c r="K104" s="73">
        <f t="shared" si="26"/>
        <v>0.5</v>
      </c>
      <c r="L104" s="73">
        <f>IF('Indicator Data'!AQ107="No data","x",ROUND(IF('Indicator Data'!AQ107&gt;L$195,10,IF('Indicator Data'!AQ107&lt;L$194,0,10-(L$195-'Indicator Data'!AQ107)/(L$195-L$194)*10)),1))</f>
        <v>4.7</v>
      </c>
      <c r="M104" s="73">
        <f>IF('Indicator Data'!AR107="No data","x",IF('Indicator Data'!AR107=0,0,ROUND(IF('Indicator Data'!AR107&gt;M$195,10,IF('Indicator Data'!AR107&lt;M$194,0,10-(M$195-'Indicator Data'!AR107)/(M$195-M$194)*10)),1)))</f>
        <v>1</v>
      </c>
      <c r="N104" s="74">
        <f t="shared" si="27"/>
        <v>2.1</v>
      </c>
      <c r="O104" s="76">
        <f t="shared" si="28"/>
        <v>6.1</v>
      </c>
      <c r="P104" s="87">
        <f>IF(AND('Indicator Data'!BE107="No data",'Indicator Data'!BF107="No data"),0,SUM('Indicator Data'!BE107:BG107)/1000)</f>
        <v>2.15</v>
      </c>
      <c r="Q104" s="73">
        <f t="shared" si="29"/>
        <v>1.1000000000000001</v>
      </c>
      <c r="R104" s="77">
        <f>P104*1000/'Indicator Data'!CA107</f>
        <v>7.9720256798599125E-5</v>
      </c>
      <c r="S104" s="73">
        <f t="shared" si="30"/>
        <v>1.7</v>
      </c>
      <c r="T104" s="78">
        <f t="shared" si="31"/>
        <v>1.4</v>
      </c>
      <c r="U104" s="73">
        <f>IF('Indicator Data'!AV107="No data","x",ROUND(IF('Indicator Data'!AV107&gt;U$195,10,IF('Indicator Data'!AV107&lt;U$194,0,10-(U$195-'Indicator Data'!AV107)/(U$195-U$194)*10)),1))</f>
        <v>0.4</v>
      </c>
      <c r="V104" s="73">
        <f>IF('Indicator Data'!AW107="No data","x",IF('Indicator Data'!AW107=0,0,ROUND(IF('Indicator Data'!AW107&gt;V$195,10,IF('Indicator Data'!AW107&lt;V$194,0,10-(V$195-'Indicator Data'!AW107)/(V$195-V$194)*10)),1)))</f>
        <v>1.4</v>
      </c>
      <c r="W104" s="73">
        <f t="shared" si="32"/>
        <v>0.89999999999999991</v>
      </c>
      <c r="X104" s="73">
        <f>IF('Indicator Data'!AU107="No data","x",ROUND(IF('Indicator Data'!AU107&gt;X$195,10,IF('Indicator Data'!AU107&lt;X$194,0,10-(X$195-'Indicator Data'!AU107)/(X$195-X$194)*10)),1))</f>
        <v>4.3</v>
      </c>
      <c r="Y104" s="200">
        <f>IF('Indicator Data'!AX107="No data","x",ROUND(IF('Indicator Data'!AX107&gt;Y$195,10,IF('Indicator Data'!AX107&lt;Y$194,0,10-(Y$195-'Indicator Data'!AX107)/(Y$195-Y$194)*10)),1))</f>
        <v>2.2999999999999998</v>
      </c>
      <c r="Z104" s="77">
        <f>IF('Indicator Data'!AY107="No data","x",IF(('Indicator Data'!AY107/'Indicator Data'!CA107)&gt;1,1,IF('Indicator Data'!AY107&gt;'Indicator Data'!AY107,1,'Indicator Data'!AY107/'Indicator Data'!CA107)))</f>
        <v>0.74958413835343041</v>
      </c>
      <c r="AA104" s="200">
        <f t="shared" si="33"/>
        <v>8.3000000000000007</v>
      </c>
      <c r="AB104" s="74">
        <f t="shared" si="36"/>
        <v>4</v>
      </c>
      <c r="AC104" s="73">
        <f>IF('Indicator Data'!AS107="No data","x",ROUND(IF('Indicator Data'!AS107&gt;AC$195,10,IF('Indicator Data'!AS107&lt;AC$194,0,10-(AC$195-'Indicator Data'!AS107)/(AC$195-AC$194)*10)),1))</f>
        <v>3.4</v>
      </c>
      <c r="AD104" s="73" t="str">
        <f>IF('Indicator Data'!AT107="No data","x",ROUND(IF('Indicator Data'!AT107&gt;AD$195,10,IF('Indicator Data'!AT107&lt;AD$194,0,10-(AD$195-'Indicator Data'!AT107)/(AD$195-AD$194)*10)),1))</f>
        <v>x</v>
      </c>
      <c r="AE104" s="74">
        <f t="shared" si="34"/>
        <v>3.4</v>
      </c>
      <c r="AF104" s="87">
        <f>('Indicator Data'!BD107+'Indicator Data'!BC107*0.5+'Indicator Data'!BB107*0.25)/1000</f>
        <v>846.87374999999997</v>
      </c>
      <c r="AG104" s="79">
        <f>AF104*1000/'Indicator Data'!CA107</f>
        <v>3.1401392012089593E-2</v>
      </c>
      <c r="AH104" s="74">
        <f t="shared" si="35"/>
        <v>3.1</v>
      </c>
      <c r="AI104" s="73">
        <f>IF('Indicator Data'!BH107="No data","x",ROUND(IF('Indicator Data'!BH107&lt;$AI$194,10,IF('Indicator Data'!BH107&gt;$AI$195,0,($AI$195-'Indicator Data'!BH107)/($AI$195-$AI$194)*10)),1))</f>
        <v>8.1</v>
      </c>
      <c r="AJ104" s="73">
        <f>IF('Indicator Data'!BI107="No data","x",ROUND(IF('Indicator Data'!BI107&gt;$AJ$195,10,IF('Indicator Data'!BI107&lt;$AJ$194,0,10-($AJ$195-'Indicator Data'!BI107)/($AJ$195-$AJ$194)*10)),1))</f>
        <v>10</v>
      </c>
      <c r="AK104" s="74">
        <f t="shared" si="37"/>
        <v>9.1</v>
      </c>
      <c r="AL104" s="80">
        <f t="shared" si="38"/>
        <v>5.7</v>
      </c>
      <c r="AM104" s="81">
        <f t="shared" si="39"/>
        <v>3.9</v>
      </c>
    </row>
    <row r="105" spans="1:39" s="4" customFormat="1" x14ac:dyDescent="0.25">
      <c r="A105" s="121" t="str">
        <f>'Indicator Data'!A108</f>
        <v>Malawi</v>
      </c>
      <c r="B105" s="59" t="str">
        <f>'Indicator Data'!B108</f>
        <v>MWI</v>
      </c>
      <c r="C105" s="73">
        <f>ROUND(IF('Indicator Data'!AL108="No data",IF((0.1022*LN('Indicator Data'!BZ108)-0.1711)&gt;C$195,0,IF((0.1022*LN('Indicator Data'!BZ108)-0.1711)&lt;C$194,10,(C$195-(0.1022*LN('Indicator Data'!BZ108)-0.1711))/(C$195-C$194)*10)),IF('Indicator Data'!AL108&gt;C$195,0,IF('Indicator Data'!AL108&lt;C$194,10,(C$195-'Indicator Data'!AL108)/(C$195-C$194)*10))),1)</f>
        <v>8.5</v>
      </c>
      <c r="D105" s="73">
        <f>IF('Indicator Data'!AM108="No data","x",ROUND((IF(LOG('Indicator Data'!AM108*1000)&gt;D$195,10,IF(LOG('Indicator Data'!AM108*1000)&lt;D$194,0,10-(D$195-LOG('Indicator Data'!AM108*1000))/(D$195-D$194)*10))),1))</f>
        <v>8.8000000000000007</v>
      </c>
      <c r="E105" s="74">
        <f t="shared" si="24"/>
        <v>8.6999999999999993</v>
      </c>
      <c r="F105" s="73">
        <f>IF('Indicator Data'!AZ108="No data","x",ROUND(IF('Indicator Data'!AZ108&gt;F$195,10,IF('Indicator Data'!AZ108&lt;F$194,0,10-(F$195-'Indicator Data'!AZ108)/(F$195-F$194)*10)),1))</f>
        <v>8.3000000000000007</v>
      </c>
      <c r="G105" s="73">
        <f>IF('Indicator Data'!BA108="No data","x",ROUND(IF('Indicator Data'!BA108&gt;G$195,10,IF('Indicator Data'!BA108&lt;G$194,0,10-(G$195-'Indicator Data'!BA108)/(G$195-G$194)*10)),1))</f>
        <v>4.9000000000000004</v>
      </c>
      <c r="H105" s="74">
        <f t="shared" si="25"/>
        <v>6.6</v>
      </c>
      <c r="I105" s="75">
        <f>SUM(IF('Indicator Data'!AN108=0,0,'Indicator Data'!AN108),SUM('Indicator Data'!AO108:AP108))</f>
        <v>1622.2239670000001</v>
      </c>
      <c r="J105" s="75">
        <f>I105/'Indicator Data'!CA108*1000000</f>
        <v>87.081744834288131</v>
      </c>
      <c r="K105" s="73">
        <f t="shared" si="26"/>
        <v>1.7</v>
      </c>
      <c r="L105" s="73">
        <f>IF('Indicator Data'!AQ108="No data","x",ROUND(IF('Indicator Data'!AQ108&gt;L$195,10,IF('Indicator Data'!AQ108&lt;L$194,0,10-(L$195-'Indicator Data'!AQ108)/(L$195-L$194)*10)),1))</f>
        <v>10</v>
      </c>
      <c r="M105" s="73">
        <f>IF('Indicator Data'!AR108="No data","x",IF('Indicator Data'!AR108=0,0,ROUND(IF('Indicator Data'!AR108&gt;M$195,10,IF('Indicator Data'!AR108&lt;M$194,0,10-(M$195-'Indicator Data'!AR108)/(M$195-M$194)*10)),1)))</f>
        <v>0.2</v>
      </c>
      <c r="N105" s="74">
        <f t="shared" si="27"/>
        <v>4</v>
      </c>
      <c r="O105" s="76">
        <f t="shared" si="28"/>
        <v>7</v>
      </c>
      <c r="P105" s="87">
        <f>IF(AND('Indicator Data'!BE108="No data",'Indicator Data'!BF108="No data"),0,SUM('Indicator Data'!BE108:BG108)/1000)</f>
        <v>52.982999999999997</v>
      </c>
      <c r="Q105" s="73">
        <f t="shared" si="29"/>
        <v>5.7</v>
      </c>
      <c r="R105" s="77">
        <f>P105*1000/'Indicator Data'!CA108</f>
        <v>2.8441523367994277E-3</v>
      </c>
      <c r="S105" s="73">
        <f t="shared" si="30"/>
        <v>4.0999999999999996</v>
      </c>
      <c r="T105" s="78">
        <f t="shared" si="31"/>
        <v>4.9000000000000004</v>
      </c>
      <c r="U105" s="73">
        <f>IF('Indicator Data'!AV108="No data","x",ROUND(IF('Indicator Data'!AV108&gt;U$195,10,IF('Indicator Data'!AV108&lt;U$194,0,10-(U$195-'Indicator Data'!AV108)/(U$195-U$194)*10)),1))</f>
        <v>10</v>
      </c>
      <c r="V105" s="73">
        <f>IF('Indicator Data'!AW108="No data","x",IF('Indicator Data'!AW108=0,0,ROUND(IF('Indicator Data'!AW108&gt;V$195,10,IF('Indicator Data'!AW108&lt;V$194,0,10-(V$195-'Indicator Data'!AW108)/(V$195-V$194)*10)),1)))</f>
        <v>10</v>
      </c>
      <c r="W105" s="73">
        <f t="shared" si="32"/>
        <v>10</v>
      </c>
      <c r="X105" s="73">
        <f>IF('Indicator Data'!AU108="No data","x",ROUND(IF('Indicator Data'!AU108&gt;X$195,10,IF('Indicator Data'!AU108&lt;X$194,0,10-(X$195-'Indicator Data'!AU108)/(X$195-X$194)*10)),1))</f>
        <v>2.4</v>
      </c>
      <c r="Y105" s="200">
        <f>IF('Indicator Data'!AX108="No data","x",ROUND(IF('Indicator Data'!AX108&gt;Y$195,10,IF('Indicator Data'!AX108&lt;Y$194,0,10-(Y$195-'Indicator Data'!AX108)/(Y$195-Y$194)*10)),1))</f>
        <v>5.8</v>
      </c>
      <c r="Z105" s="77">
        <f>IF('Indicator Data'!AY108="No data","x",IF(('Indicator Data'!AY108/'Indicator Data'!CA108)&gt;1,1,IF('Indicator Data'!AY108&gt;'Indicator Data'!AY108,1,'Indicator Data'!AY108/'Indicator Data'!CA108)))</f>
        <v>0.63191554086643176</v>
      </c>
      <c r="AA105" s="200">
        <f t="shared" si="33"/>
        <v>7</v>
      </c>
      <c r="AB105" s="74">
        <f t="shared" si="36"/>
        <v>6.3</v>
      </c>
      <c r="AC105" s="73">
        <f>IF('Indicator Data'!AS108="No data","x",ROUND(IF('Indicator Data'!AS108&gt;AC$195,10,IF('Indicator Data'!AS108&lt;AC$194,0,10-(AC$195-'Indicator Data'!AS108)/(AC$195-AC$194)*10)),1))</f>
        <v>4.3</v>
      </c>
      <c r="AD105" s="73">
        <f>IF('Indicator Data'!AT108="No data","x",ROUND(IF('Indicator Data'!AT108&gt;AD$195,10,IF('Indicator Data'!AT108&lt;AD$194,0,10-(AD$195-'Indicator Data'!AT108)/(AD$195-AD$194)*10)),1))</f>
        <v>3.7</v>
      </c>
      <c r="AE105" s="74">
        <f t="shared" si="34"/>
        <v>4</v>
      </c>
      <c r="AF105" s="87">
        <f>('Indicator Data'!BD108+'Indicator Data'!BC108*0.5+'Indicator Data'!BB108*0.25)/1000</f>
        <v>905.55425000000002</v>
      </c>
      <c r="AG105" s="79">
        <f>AF105*1000/'Indicator Data'!CA108</f>
        <v>4.8610577661441466E-2</v>
      </c>
      <c r="AH105" s="74">
        <f t="shared" si="35"/>
        <v>4.9000000000000004</v>
      </c>
      <c r="AI105" s="73">
        <f>IF('Indicator Data'!BH108="No data","x",ROUND(IF('Indicator Data'!BH108&lt;$AI$194,10,IF('Indicator Data'!BH108&gt;$AI$195,0,($AI$195-'Indicator Data'!BH108)/($AI$195-$AI$194)*10)),1))</f>
        <v>4.7</v>
      </c>
      <c r="AJ105" s="73">
        <f>IF('Indicator Data'!BI108="No data","x",ROUND(IF('Indicator Data'!BI108&gt;$AJ$195,10,IF('Indicator Data'!BI108&lt;$AJ$194,0,10-($AJ$195-'Indicator Data'!BI108)/($AJ$195-$AJ$194)*10)),1))</f>
        <v>4.2</v>
      </c>
      <c r="AK105" s="74">
        <f t="shared" si="37"/>
        <v>4.5</v>
      </c>
      <c r="AL105" s="80">
        <f t="shared" si="38"/>
        <v>5</v>
      </c>
      <c r="AM105" s="81">
        <f t="shared" si="39"/>
        <v>5</v>
      </c>
    </row>
    <row r="106" spans="1:39" s="4" customFormat="1" x14ac:dyDescent="0.25">
      <c r="A106" s="121" t="str">
        <f>'Indicator Data'!A109</f>
        <v>Malaysia</v>
      </c>
      <c r="B106" s="59" t="str">
        <f>'Indicator Data'!B109</f>
        <v>MYS</v>
      </c>
      <c r="C106" s="73">
        <f>ROUND(IF('Indicator Data'!AL109="No data",IF((0.1022*LN('Indicator Data'!BZ109)-0.1711)&gt;C$195,0,IF((0.1022*LN('Indicator Data'!BZ109)-0.1711)&lt;C$194,10,(C$195-(0.1022*LN('Indicator Data'!BZ109)-0.1711))/(C$195-C$194)*10)),IF('Indicator Data'!AL109&gt;C$195,0,IF('Indicator Data'!AL109&lt;C$194,10,(C$195-'Indicator Data'!AL109)/(C$195-C$194)*10))),1)</f>
        <v>2</v>
      </c>
      <c r="D106" s="73" t="str">
        <f>IF('Indicator Data'!AM109="No data","x",ROUND((IF(LOG('Indicator Data'!AM109*1000)&gt;D$195,10,IF(LOG('Indicator Data'!AM109*1000)&lt;D$194,0,10-(D$195-LOG('Indicator Data'!AM109*1000))/(D$195-D$194)*10))),1))</f>
        <v>x</v>
      </c>
      <c r="E106" s="74">
        <f t="shared" si="24"/>
        <v>2</v>
      </c>
      <c r="F106" s="73">
        <f>IF('Indicator Data'!AZ109="No data","x",ROUND(IF('Indicator Data'!AZ109&gt;F$195,10,IF('Indicator Data'!AZ109&lt;F$194,0,10-(F$195-'Indicator Data'!AZ109)/(F$195-F$194)*10)),1))</f>
        <v>3.8</v>
      </c>
      <c r="G106" s="73">
        <f>IF('Indicator Data'!BA109="No data","x",ROUND(IF('Indicator Data'!BA109&gt;G$195,10,IF('Indicator Data'!BA109&lt;G$194,0,10-(G$195-'Indicator Data'!BA109)/(G$195-G$194)*10)),1))</f>
        <v>4</v>
      </c>
      <c r="H106" s="74">
        <f t="shared" si="25"/>
        <v>3.9</v>
      </c>
      <c r="I106" s="75">
        <f>SUM(IF('Indicator Data'!AN109=0,0,'Indicator Data'!AN109),SUM('Indicator Data'!AO109:AP109))</f>
        <v>-110.512371</v>
      </c>
      <c r="J106" s="75">
        <f>I106/'Indicator Data'!CA109*1000000</f>
        <v>-3.4589389933060279</v>
      </c>
      <c r="K106" s="73">
        <f t="shared" si="26"/>
        <v>0</v>
      </c>
      <c r="L106" s="73">
        <f>IF('Indicator Data'!AQ109="No data","x",ROUND(IF('Indicator Data'!AQ109&gt;L$195,10,IF('Indicator Data'!AQ109&lt;L$194,0,10-(L$195-'Indicator Data'!AQ109)/(L$195-L$194)*10)),1))</f>
        <v>0</v>
      </c>
      <c r="M106" s="73">
        <f>IF('Indicator Data'!AR109="No data","x",IF('Indicator Data'!AR109=0,0,ROUND(IF('Indicator Data'!AR109&gt;M$195,10,IF('Indicator Data'!AR109&lt;M$194,0,10-(M$195-'Indicator Data'!AR109)/(M$195-M$194)*10)),1)))</f>
        <v>0.2</v>
      </c>
      <c r="N106" s="74">
        <f t="shared" si="27"/>
        <v>0.1</v>
      </c>
      <c r="O106" s="76">
        <f t="shared" si="28"/>
        <v>2</v>
      </c>
      <c r="P106" s="87">
        <f>IF(AND('Indicator Data'!BE109="No data",'Indicator Data'!BF109="No data"),0,SUM('Indicator Data'!BE109:BG109)/1000)</f>
        <v>163.11099999999999</v>
      </c>
      <c r="Q106" s="73">
        <f t="shared" si="29"/>
        <v>7.4</v>
      </c>
      <c r="R106" s="77">
        <f>P106*1000/'Indicator Data'!CA109</f>
        <v>5.105229333439416E-3</v>
      </c>
      <c r="S106" s="73">
        <f t="shared" si="30"/>
        <v>4.8</v>
      </c>
      <c r="T106" s="78">
        <f t="shared" si="31"/>
        <v>6.1</v>
      </c>
      <c r="U106" s="73">
        <f>IF('Indicator Data'!AV109="No data","x",ROUND(IF('Indicator Data'!AV109&gt;U$195,10,IF('Indicator Data'!AV109&lt;U$194,0,10-(U$195-'Indicator Data'!AV109)/(U$195-U$194)*10)),1))</f>
        <v>0.8</v>
      </c>
      <c r="V106" s="73">
        <f>IF('Indicator Data'!AW109="No data","x",IF('Indicator Data'!AW109=0,0,ROUND(IF('Indicator Data'!AW109&gt;V$195,10,IF('Indicator Data'!AW109&lt;V$194,0,10-(V$195-'Indicator Data'!AW109)/(V$195-V$194)*10)),1)))</f>
        <v>1.4</v>
      </c>
      <c r="W106" s="73">
        <f t="shared" si="32"/>
        <v>1.1000000000000001</v>
      </c>
      <c r="X106" s="73">
        <f>IF('Indicator Data'!AU109="No data","x",ROUND(IF('Indicator Data'!AU109&gt;X$195,10,IF('Indicator Data'!AU109&lt;X$194,0,10-(X$195-'Indicator Data'!AU109)/(X$195-X$194)*10)),1))</f>
        <v>1.7</v>
      </c>
      <c r="Y106" s="200">
        <f>IF('Indicator Data'!AX109="No data","x",ROUND(IF('Indicator Data'!AX109&gt;Y$195,10,IF('Indicator Data'!AX109&lt;Y$194,0,10-(Y$195-'Indicator Data'!AX109)/(Y$195-Y$194)*10)),1))</f>
        <v>0</v>
      </c>
      <c r="Z106" s="77">
        <f>IF('Indicator Data'!AY109="No data","x",IF(('Indicator Data'!AY109/'Indicator Data'!CA109)&gt;1,1,IF('Indicator Data'!AY109&gt;'Indicator Data'!AY109,1,'Indicator Data'!AY109/'Indicator Data'!CA109)))</f>
        <v>2.5991407955777111E-3</v>
      </c>
      <c r="AA106" s="200">
        <f t="shared" si="33"/>
        <v>0</v>
      </c>
      <c r="AB106" s="74">
        <f t="shared" si="36"/>
        <v>0.7</v>
      </c>
      <c r="AC106" s="73">
        <f>IF('Indicator Data'!AS109="No data","x",ROUND(IF('Indicator Data'!AS109&gt;AC$195,10,IF('Indicator Data'!AS109&lt;AC$194,0,10-(AC$195-'Indicator Data'!AS109)/(AC$195-AC$194)*10)),1))</f>
        <v>0.6</v>
      </c>
      <c r="AD106" s="73">
        <f>IF('Indicator Data'!AT109="No data","x",ROUND(IF('Indicator Data'!AT109&gt;AD$195,10,IF('Indicator Data'!AT109&lt;AD$194,0,10-(AD$195-'Indicator Data'!AT109)/(AD$195-AD$194)*10)),1))</f>
        <v>3</v>
      </c>
      <c r="AE106" s="74">
        <f t="shared" si="34"/>
        <v>1.8</v>
      </c>
      <c r="AF106" s="87">
        <f>('Indicator Data'!BD109+'Indicator Data'!BC109*0.5+'Indicator Data'!BB109*0.25)/1000</f>
        <v>14.05175</v>
      </c>
      <c r="AG106" s="79">
        <f>AF106*1000/'Indicator Data'!CA109</f>
        <v>4.398072863642386E-4</v>
      </c>
      <c r="AH106" s="74">
        <f t="shared" si="35"/>
        <v>0</v>
      </c>
      <c r="AI106" s="73">
        <f>IF('Indicator Data'!BH109="No data","x",ROUND(IF('Indicator Data'!BH109&lt;$AI$194,10,IF('Indicator Data'!BH109&gt;$AI$195,0,($AI$195-'Indicator Data'!BH109)/($AI$195-$AI$194)*10)),1))</f>
        <v>3.3</v>
      </c>
      <c r="AJ106" s="73">
        <f>IF('Indicator Data'!BI109="No data","x",ROUND(IF('Indicator Data'!BI109&gt;$AJ$195,10,IF('Indicator Data'!BI109&lt;$AJ$194,0,10-($AJ$195-'Indicator Data'!BI109)/($AJ$195-$AJ$194)*10)),1))</f>
        <v>0</v>
      </c>
      <c r="AK106" s="74">
        <f t="shared" si="37"/>
        <v>1.7</v>
      </c>
      <c r="AL106" s="80">
        <f t="shared" si="38"/>
        <v>1.1000000000000001</v>
      </c>
      <c r="AM106" s="81">
        <f t="shared" si="39"/>
        <v>4</v>
      </c>
    </row>
    <row r="107" spans="1:39" s="4" customFormat="1" x14ac:dyDescent="0.25">
      <c r="A107" s="121" t="str">
        <f>'Indicator Data'!A110</f>
        <v>Maldives</v>
      </c>
      <c r="B107" s="59" t="str">
        <f>'Indicator Data'!B110</f>
        <v>MDV</v>
      </c>
      <c r="C107" s="73">
        <f>ROUND(IF('Indicator Data'!AL110="No data",IF((0.1022*LN('Indicator Data'!BZ110)-0.1711)&gt;C$195,0,IF((0.1022*LN('Indicator Data'!BZ110)-0.1711)&lt;C$194,10,(C$195-(0.1022*LN('Indicator Data'!BZ110)-0.1711))/(C$195-C$194)*10)),IF('Indicator Data'!AL110&gt;C$195,0,IF('Indicator Data'!AL110&lt;C$194,10,(C$195-'Indicator Data'!AL110)/(C$195-C$194)*10))),1)</f>
        <v>3.7</v>
      </c>
      <c r="D107" s="73">
        <f>IF('Indicator Data'!AM110="No data","x",ROUND((IF(LOG('Indicator Data'!AM110*1000)&gt;D$195,10,IF(LOG('Indicator Data'!AM110*1000)&lt;D$194,0,10-(D$195-LOG('Indicator Data'!AM110*1000))/(D$195-D$194)*10))),1))</f>
        <v>3.2</v>
      </c>
      <c r="E107" s="74">
        <f t="shared" si="24"/>
        <v>3.5</v>
      </c>
      <c r="F107" s="73">
        <f>IF('Indicator Data'!AZ110="No data","x",ROUND(IF('Indicator Data'!AZ110&gt;F$195,10,IF('Indicator Data'!AZ110&lt;F$194,0,10-(F$195-'Indicator Data'!AZ110)/(F$195-F$194)*10)),1))</f>
        <v>4.5999999999999996</v>
      </c>
      <c r="G107" s="73">
        <f>IF('Indicator Data'!BA110="No data","x",ROUND(IF('Indicator Data'!BA110&gt;G$195,10,IF('Indicator Data'!BA110&lt;G$194,0,10-(G$195-'Indicator Data'!BA110)/(G$195-G$194)*10)),1))</f>
        <v>3.4</v>
      </c>
      <c r="H107" s="74">
        <f t="shared" si="25"/>
        <v>4</v>
      </c>
      <c r="I107" s="75">
        <f>SUM(IF('Indicator Data'!AN110=0,0,'Indicator Data'!AN110),SUM('Indicator Data'!AO110:AP110))</f>
        <v>21.705124000000001</v>
      </c>
      <c r="J107" s="75">
        <f>I107/'Indicator Data'!CA110*1000000</f>
        <v>40.879250108765874</v>
      </c>
      <c r="K107" s="73">
        <f t="shared" si="26"/>
        <v>0.8</v>
      </c>
      <c r="L107" s="73">
        <f>IF('Indicator Data'!AQ110="No data","x",ROUND(IF('Indicator Data'!AQ110&gt;L$195,10,IF('Indicator Data'!AQ110&lt;L$194,0,10-(L$195-'Indicator Data'!AQ110)/(L$195-L$194)*10)),1))</f>
        <v>0.6</v>
      </c>
      <c r="M107" s="73">
        <f>IF('Indicator Data'!AR110="No data","x",IF('Indicator Data'!AR110=0,0,ROUND(IF('Indicator Data'!AR110&gt;M$195,10,IF('Indicator Data'!AR110&lt;M$194,0,10-(M$195-'Indicator Data'!AR110)/(M$195-M$194)*10)),1)))</f>
        <v>0</v>
      </c>
      <c r="N107" s="74">
        <f t="shared" si="27"/>
        <v>0.5</v>
      </c>
      <c r="O107" s="76">
        <f t="shared" si="28"/>
        <v>2.9</v>
      </c>
      <c r="P107" s="87">
        <f>IF(AND('Indicator Data'!BE110="No data",'Indicator Data'!BF110="No data"),0,SUM('Indicator Data'!BE110:BG110)/1000)</f>
        <v>0</v>
      </c>
      <c r="Q107" s="73">
        <f t="shared" si="29"/>
        <v>0</v>
      </c>
      <c r="R107" s="77">
        <f>P107*1000/'Indicator Data'!CA110</f>
        <v>0</v>
      </c>
      <c r="S107" s="73">
        <f t="shared" si="30"/>
        <v>0</v>
      </c>
      <c r="T107" s="78">
        <f t="shared" si="31"/>
        <v>0</v>
      </c>
      <c r="U107" s="73">
        <f>IF('Indicator Data'!AV110="No data","x",ROUND(IF('Indicator Data'!AV110&gt;U$195,10,IF('Indicator Data'!AV110&lt;U$194,0,10-(U$195-'Indicator Data'!AV110)/(U$195-U$194)*10)),1))</f>
        <v>0.2</v>
      </c>
      <c r="V107" s="73" t="str">
        <f>IF('Indicator Data'!AW110="No data","x",IF('Indicator Data'!AW110=0,0,ROUND(IF('Indicator Data'!AW110&gt;V$195,10,IF('Indicator Data'!AW110&lt;V$194,0,10-(V$195-'Indicator Data'!AW110)/(V$195-V$194)*10)),1)))</f>
        <v>x</v>
      </c>
      <c r="W107" s="73">
        <f t="shared" si="32"/>
        <v>0.2</v>
      </c>
      <c r="X107" s="73">
        <f>IF('Indicator Data'!AU110="No data","x",ROUND(IF('Indicator Data'!AU110&gt;X$195,10,IF('Indicator Data'!AU110&lt;X$194,0,10-(X$195-'Indicator Data'!AU110)/(X$195-X$194)*10)),1))</f>
        <v>0.7</v>
      </c>
      <c r="Y107" s="200" t="str">
        <f>IF('Indicator Data'!AX110="No data","x",ROUND(IF('Indicator Data'!AX110&gt;Y$195,10,IF('Indicator Data'!AX110&lt;Y$194,0,10-(Y$195-'Indicator Data'!AX110)/(Y$195-Y$194)*10)),1))</f>
        <v>x</v>
      </c>
      <c r="Z107" s="77">
        <f>IF('Indicator Data'!AY110="No data","x",IF(('Indicator Data'!AY110/'Indicator Data'!CA110)&gt;1,1,IF('Indicator Data'!AY110&gt;'Indicator Data'!AY110,1,'Indicator Data'!AY110/'Indicator Data'!CA110)))</f>
        <v>1.8909252538341146E-3</v>
      </c>
      <c r="AA107" s="200">
        <f t="shared" si="33"/>
        <v>0</v>
      </c>
      <c r="AB107" s="74">
        <f t="shared" si="36"/>
        <v>0.3</v>
      </c>
      <c r="AC107" s="73">
        <f>IF('Indicator Data'!AS110="No data","x",ROUND(IF('Indicator Data'!AS110&gt;AC$195,10,IF('Indicator Data'!AS110&lt;AC$194,0,10-(AC$195-'Indicator Data'!AS110)/(AC$195-AC$194)*10)),1))</f>
        <v>0.6</v>
      </c>
      <c r="AD107" s="73">
        <f>IF('Indicator Data'!AT110="No data","x",ROUND(IF('Indicator Data'!AT110&gt;AD$195,10,IF('Indicator Data'!AT110&lt;AD$194,0,10-(AD$195-'Indicator Data'!AT110)/(AD$195-AD$194)*10)),1))</f>
        <v>4</v>
      </c>
      <c r="AE107" s="74">
        <f t="shared" si="34"/>
        <v>2.2999999999999998</v>
      </c>
      <c r="AF107" s="87">
        <f>('Indicator Data'!BD110+'Indicator Data'!BC110*0.5+'Indicator Data'!BB110*0.25)/1000</f>
        <v>0</v>
      </c>
      <c r="AG107" s="79">
        <f>AF107*1000/'Indicator Data'!CA110</f>
        <v>0</v>
      </c>
      <c r="AH107" s="74">
        <f t="shared" si="35"/>
        <v>0</v>
      </c>
      <c r="AI107" s="73">
        <f>IF('Indicator Data'!BH110="No data","x",ROUND(IF('Indicator Data'!BH110&lt;$AI$194,10,IF('Indicator Data'!BH110&gt;$AI$195,0,($AI$195-'Indicator Data'!BH110)/($AI$195-$AI$194)*10)),1))</f>
        <v>4.4000000000000004</v>
      </c>
      <c r="AJ107" s="73">
        <f>IF('Indicator Data'!BI110="No data","x",ROUND(IF('Indicator Data'!BI110&gt;$AJ$195,10,IF('Indicator Data'!BI110&lt;$AJ$194,0,10-($AJ$195-'Indicator Data'!BI110)/($AJ$195-$AJ$194)*10)),1))</f>
        <v>1.8</v>
      </c>
      <c r="AK107" s="74">
        <f t="shared" si="37"/>
        <v>3.1</v>
      </c>
      <c r="AL107" s="80">
        <f t="shared" si="38"/>
        <v>1.5</v>
      </c>
      <c r="AM107" s="81">
        <f t="shared" si="39"/>
        <v>0.8</v>
      </c>
    </row>
    <row r="108" spans="1:39" s="4" customFormat="1" x14ac:dyDescent="0.25">
      <c r="A108" s="121" t="str">
        <f>'Indicator Data'!A111</f>
        <v>Mali</v>
      </c>
      <c r="B108" s="59" t="str">
        <f>'Indicator Data'!B111</f>
        <v>MLI</v>
      </c>
      <c r="C108" s="73">
        <f>ROUND(IF('Indicator Data'!AL111="No data",IF((0.1022*LN('Indicator Data'!BZ111)-0.1711)&gt;C$195,0,IF((0.1022*LN('Indicator Data'!BZ111)-0.1711)&lt;C$194,10,(C$195-(0.1022*LN('Indicator Data'!BZ111)-0.1711))/(C$195-C$194)*10)),IF('Indicator Data'!AL111&gt;C$195,0,IF('Indicator Data'!AL111&lt;C$194,10,(C$195-'Indicator Data'!AL111)/(C$195-C$194)*10))),1)</f>
        <v>9.5</v>
      </c>
      <c r="D108" s="73">
        <f>IF('Indicator Data'!AM111="No data","x",ROUND((IF(LOG('Indicator Data'!AM111*1000)&gt;D$195,10,IF(LOG('Indicator Data'!AM111*1000)&lt;D$194,0,10-(D$195-LOG('Indicator Data'!AM111*1000))/(D$195-D$194)*10))),1))</f>
        <v>9.9</v>
      </c>
      <c r="E108" s="74">
        <f t="shared" si="24"/>
        <v>9.6999999999999993</v>
      </c>
      <c r="F108" s="73">
        <f>IF('Indicator Data'!AZ111="No data","x",ROUND(IF('Indicator Data'!AZ111&gt;F$195,10,IF('Indicator Data'!AZ111&lt;F$194,0,10-(F$195-'Indicator Data'!AZ111)/(F$195-F$194)*10)),1))</f>
        <v>9</v>
      </c>
      <c r="G108" s="73">
        <f>IF('Indicator Data'!BA111="No data","x",ROUND(IF('Indicator Data'!BA111&gt;G$195,10,IF('Indicator Data'!BA111&lt;G$194,0,10-(G$195-'Indicator Data'!BA111)/(G$195-G$194)*10)),1))</f>
        <v>2</v>
      </c>
      <c r="H108" s="74">
        <f t="shared" si="25"/>
        <v>5.5</v>
      </c>
      <c r="I108" s="75">
        <f>SUM(IF('Indicator Data'!AN111=0,0,'Indicator Data'!AN111),SUM('Indicator Data'!AO111:AP111))</f>
        <v>1969.6195809999999</v>
      </c>
      <c r="J108" s="75">
        <f>I108/'Indicator Data'!CA111*1000000</f>
        <v>100.19418437957876</v>
      </c>
      <c r="K108" s="73">
        <f t="shared" si="26"/>
        <v>2</v>
      </c>
      <c r="L108" s="73">
        <f>IF('Indicator Data'!AQ111="No data","x",ROUND(IF('Indicator Data'!AQ111&gt;L$195,10,IF('Indicator Data'!AQ111&lt;L$194,0,10-(L$195-'Indicator Data'!AQ111)/(L$195-L$194)*10)),1))</f>
        <v>6</v>
      </c>
      <c r="M108" s="73">
        <f>IF('Indicator Data'!AR111="No data","x",IF('Indicator Data'!AR111=0,0,ROUND(IF('Indicator Data'!AR111&gt;M$195,10,IF('Indicator Data'!AR111&lt;M$194,0,10-(M$195-'Indicator Data'!AR111)/(M$195-M$194)*10)),1)))</f>
        <v>1.7</v>
      </c>
      <c r="N108" s="74">
        <f t="shared" si="27"/>
        <v>3.2</v>
      </c>
      <c r="O108" s="76">
        <f t="shared" si="28"/>
        <v>7</v>
      </c>
      <c r="P108" s="87">
        <f>IF(AND('Indicator Data'!BE111="No data",'Indicator Data'!BF111="No data"),0,SUM('Indicator Data'!BE111:BG111)/1000)</f>
        <v>154.13399999999999</v>
      </c>
      <c r="Q108" s="73">
        <f t="shared" si="29"/>
        <v>7.3</v>
      </c>
      <c r="R108" s="77">
        <f>P108*1000/'Indicator Data'!CA111</f>
        <v>7.8407681179333243E-3</v>
      </c>
      <c r="S108" s="73">
        <f t="shared" si="30"/>
        <v>5.3</v>
      </c>
      <c r="T108" s="78">
        <f t="shared" si="31"/>
        <v>6.3</v>
      </c>
      <c r="U108" s="73">
        <f>IF('Indicator Data'!AV111="No data","x",ROUND(IF('Indicator Data'!AV111&gt;U$195,10,IF('Indicator Data'!AV111&lt;U$194,0,10-(U$195-'Indicator Data'!AV111)/(U$195-U$194)*10)),1))</f>
        <v>2</v>
      </c>
      <c r="V108" s="73">
        <f>IF('Indicator Data'!AW111="No data","x",IF('Indicator Data'!AW111=0,0,ROUND(IF('Indicator Data'!AW111&gt;V$195,10,IF('Indicator Data'!AW111&lt;V$194,0,10-(V$195-'Indicator Data'!AW111)/(V$195-V$194)*10)),1)))</f>
        <v>3.1</v>
      </c>
      <c r="W108" s="73">
        <f t="shared" si="32"/>
        <v>2.5499999999999998</v>
      </c>
      <c r="X108" s="73">
        <f>IF('Indicator Data'!AU111="No data","x",ROUND(IF('Indicator Data'!AU111&gt;X$195,10,IF('Indicator Data'!AU111&lt;X$194,0,10-(X$195-'Indicator Data'!AU111)/(X$195-X$194)*10)),1))</f>
        <v>1</v>
      </c>
      <c r="Y108" s="200">
        <f>IF('Indicator Data'!AX111="No data","x",ROUND(IF('Indicator Data'!AX111&gt;Y$195,10,IF('Indicator Data'!AX111&lt;Y$194,0,10-(Y$195-'Indicator Data'!AX111)/(Y$195-Y$194)*10)),1))</f>
        <v>9.6999999999999993</v>
      </c>
      <c r="Z108" s="77">
        <f>IF('Indicator Data'!AY111="No data","x",IF(('Indicator Data'!AY111/'Indicator Data'!CA111)&gt;1,1,IF('Indicator Data'!AY111&gt;'Indicator Data'!AY111,1,'Indicator Data'!AY111/'Indicator Data'!CA111)))</f>
        <v>0.34803194604055554</v>
      </c>
      <c r="AA108" s="200">
        <f t="shared" si="33"/>
        <v>3.9</v>
      </c>
      <c r="AB108" s="74">
        <f t="shared" si="36"/>
        <v>4.3</v>
      </c>
      <c r="AC108" s="73">
        <f>IF('Indicator Data'!AS111="No data","x",ROUND(IF('Indicator Data'!AS111&gt;AC$195,10,IF('Indicator Data'!AS111&lt;AC$194,0,10-(AC$195-'Indicator Data'!AS111)/(AC$195-AC$194)*10)),1))</f>
        <v>8.1999999999999993</v>
      </c>
      <c r="AD108" s="73">
        <f>IF('Indicator Data'!AT111="No data","x",ROUND(IF('Indicator Data'!AT111&gt;AD$195,10,IF('Indicator Data'!AT111&lt;AD$194,0,10-(AD$195-'Indicator Data'!AT111)/(AD$195-AD$194)*10)),1))</f>
        <v>6.2</v>
      </c>
      <c r="AE108" s="74">
        <f t="shared" si="34"/>
        <v>7.2</v>
      </c>
      <c r="AF108" s="87">
        <f>('Indicator Data'!BD111+'Indicator Data'!BC111*0.5+'Indicator Data'!BB111*0.25)/1000</f>
        <v>7.0819999999999999</v>
      </c>
      <c r="AG108" s="79">
        <f>AF108*1000/'Indicator Data'!CA111</f>
        <v>3.6026003225248031E-4</v>
      </c>
      <c r="AH108" s="74">
        <f t="shared" si="35"/>
        <v>0</v>
      </c>
      <c r="AI108" s="73">
        <f>IF('Indicator Data'!BH111="No data","x",ROUND(IF('Indicator Data'!BH111&lt;$AI$194,10,IF('Indicator Data'!BH111&gt;$AI$195,0,($AI$195-'Indicator Data'!BH111)/($AI$195-$AI$194)*10)),1))</f>
        <v>1.2</v>
      </c>
      <c r="AJ108" s="73">
        <f>IF('Indicator Data'!BI111="No data","x",ROUND(IF('Indicator Data'!BI111&gt;$AJ$195,10,IF('Indicator Data'!BI111&lt;$AJ$194,0,10-($AJ$195-'Indicator Data'!BI111)/($AJ$195-$AJ$194)*10)),1))</f>
        <v>0.4</v>
      </c>
      <c r="AK108" s="74">
        <f t="shared" si="37"/>
        <v>0.8</v>
      </c>
      <c r="AL108" s="80">
        <f t="shared" si="38"/>
        <v>3.7</v>
      </c>
      <c r="AM108" s="81">
        <f t="shared" si="39"/>
        <v>5.0999999999999996</v>
      </c>
    </row>
    <row r="109" spans="1:39" s="4" customFormat="1" x14ac:dyDescent="0.25">
      <c r="A109" s="121" t="str">
        <f>'Indicator Data'!A112</f>
        <v>Malta</v>
      </c>
      <c r="B109" s="59" t="str">
        <f>'Indicator Data'!B112</f>
        <v>MLT</v>
      </c>
      <c r="C109" s="73">
        <f>ROUND(IF('Indicator Data'!AL112="No data",IF((0.1022*LN('Indicator Data'!BZ112)-0.1711)&gt;C$195,0,IF((0.1022*LN('Indicator Data'!BZ112)-0.1711)&lt;C$194,10,(C$195-(0.1022*LN('Indicator Data'!BZ112)-0.1711))/(C$195-C$194)*10)),IF('Indicator Data'!AL112&gt;C$195,0,IF('Indicator Data'!AL112&lt;C$194,10,(C$195-'Indicator Data'!AL112)/(C$195-C$194)*10))),1)</f>
        <v>0.4</v>
      </c>
      <c r="D109" s="73" t="str">
        <f>IF('Indicator Data'!AM112="No data","x",ROUND((IF(LOG('Indicator Data'!AM112*1000)&gt;D$195,10,IF(LOG('Indicator Data'!AM112*1000)&lt;D$194,0,10-(D$195-LOG('Indicator Data'!AM112*1000))/(D$195-D$194)*10))),1))</f>
        <v>x</v>
      </c>
      <c r="E109" s="74">
        <f t="shared" si="24"/>
        <v>0.4</v>
      </c>
      <c r="F109" s="73">
        <f>IF('Indicator Data'!AZ112="No data","x",ROUND(IF('Indicator Data'!AZ112&gt;F$195,10,IF('Indicator Data'!AZ112&lt;F$194,0,10-(F$195-'Indicator Data'!AZ112)/(F$195-F$194)*10)),1))</f>
        <v>2.9</v>
      </c>
      <c r="G109" s="73">
        <f>IF('Indicator Data'!BA112="No data","x",ROUND(IF('Indicator Data'!BA112&gt;G$195,10,IF('Indicator Data'!BA112&lt;G$194,0,10-(G$195-'Indicator Data'!BA112)/(G$195-G$194)*10)),1))</f>
        <v>1.1000000000000001</v>
      </c>
      <c r="H109" s="74">
        <f t="shared" si="25"/>
        <v>2</v>
      </c>
      <c r="I109" s="75">
        <f>SUM(IF('Indicator Data'!AN112=0,0,'Indicator Data'!AN112),SUM('Indicator Data'!AO112:AP112))</f>
        <v>0</v>
      </c>
      <c r="J109" s="75">
        <f>I109/'Indicator Data'!CA112*1000000</f>
        <v>0</v>
      </c>
      <c r="K109" s="73">
        <f t="shared" si="26"/>
        <v>0</v>
      </c>
      <c r="L109" s="73" t="str">
        <f>IF('Indicator Data'!AQ112="No data","x",ROUND(IF('Indicator Data'!AQ112&gt;L$195,10,IF('Indicator Data'!AQ112&lt;L$194,0,10-(L$195-'Indicator Data'!AQ112)/(L$195-L$194)*10)),1))</f>
        <v>x</v>
      </c>
      <c r="M109" s="73">
        <f>IF('Indicator Data'!AR112="No data","x",IF('Indicator Data'!AR112=0,0,ROUND(IF('Indicator Data'!AR112&gt;M$195,10,IF('Indicator Data'!AR112&lt;M$194,0,10-(M$195-'Indicator Data'!AR112)/(M$195-M$194)*10)),1)))</f>
        <v>0.6</v>
      </c>
      <c r="N109" s="74">
        <f t="shared" si="27"/>
        <v>0.3</v>
      </c>
      <c r="O109" s="76">
        <f t="shared" si="28"/>
        <v>0.8</v>
      </c>
      <c r="P109" s="87">
        <f>IF(AND('Indicator Data'!BE112="No data",'Indicator Data'!BF112="No data"),0,SUM('Indicator Data'!BE112:BG112)/1000)</f>
        <v>10.45</v>
      </c>
      <c r="Q109" s="73">
        <f t="shared" si="29"/>
        <v>3.4</v>
      </c>
      <c r="R109" s="77">
        <f>P109*1000/'Indicator Data'!CA112</f>
        <v>2.3729667989018498E-2</v>
      </c>
      <c r="S109" s="73">
        <f t="shared" si="30"/>
        <v>7</v>
      </c>
      <c r="T109" s="78">
        <f t="shared" si="31"/>
        <v>5.2</v>
      </c>
      <c r="U109" s="73">
        <f>IF('Indicator Data'!AV112="No data","x",ROUND(IF('Indicator Data'!AV112&gt;U$195,10,IF('Indicator Data'!AV112&lt;U$194,0,10-(U$195-'Indicator Data'!AV112)/(U$195-U$194)*10)),1))</f>
        <v>0.2</v>
      </c>
      <c r="V109" s="73" t="str">
        <f>IF('Indicator Data'!AW112="No data","x",IF('Indicator Data'!AW112=0,0,ROUND(IF('Indicator Data'!AW112&gt;V$195,10,IF('Indicator Data'!AW112&lt;V$194,0,10-(V$195-'Indicator Data'!AW112)/(V$195-V$194)*10)),1)))</f>
        <v>x</v>
      </c>
      <c r="W109" s="73">
        <f t="shared" si="32"/>
        <v>0.2</v>
      </c>
      <c r="X109" s="73">
        <f>IF('Indicator Data'!AU112="No data","x",ROUND(IF('Indicator Data'!AU112&gt;X$195,10,IF('Indicator Data'!AU112&lt;X$194,0,10-(X$195-'Indicator Data'!AU112)/(X$195-X$194)*10)),1))</f>
        <v>0.2</v>
      </c>
      <c r="Y109" s="200" t="str">
        <f>IF('Indicator Data'!AX112="No data","x",ROUND(IF('Indicator Data'!AX112&gt;Y$195,10,IF('Indicator Data'!AX112&lt;Y$194,0,10-(Y$195-'Indicator Data'!AX112)/(Y$195-Y$194)*10)),1))</f>
        <v>x</v>
      </c>
      <c r="Z109" s="77">
        <f>IF('Indicator Data'!AY112="No data","x",IF(('Indicator Data'!AY112/'Indicator Data'!CA112)&gt;1,1,IF('Indicator Data'!AY112&gt;'Indicator Data'!AY112,1,'Indicator Data'!AY112/'Indicator Data'!CA112)))</f>
        <v>2.0437034631690576E-5</v>
      </c>
      <c r="AA109" s="200">
        <f t="shared" si="33"/>
        <v>0</v>
      </c>
      <c r="AB109" s="74">
        <f t="shared" si="36"/>
        <v>0.1</v>
      </c>
      <c r="AC109" s="73">
        <f>IF('Indicator Data'!AS112="No data","x",ROUND(IF('Indicator Data'!AS112&gt;AC$195,10,IF('Indicator Data'!AS112&lt;AC$194,0,10-(AC$195-'Indicator Data'!AS112)/(AC$195-AC$194)*10)),1))</f>
        <v>0.5</v>
      </c>
      <c r="AD109" s="73" t="str">
        <f>IF('Indicator Data'!AT112="No data","x",ROUND(IF('Indicator Data'!AT112&gt;AD$195,10,IF('Indicator Data'!AT112&lt;AD$194,0,10-(AD$195-'Indicator Data'!AT112)/(AD$195-AD$194)*10)),1))</f>
        <v>x</v>
      </c>
      <c r="AE109" s="74">
        <f t="shared" si="34"/>
        <v>0.5</v>
      </c>
      <c r="AF109" s="87">
        <f>('Indicator Data'!BD112+'Indicator Data'!BC112*0.5+'Indicator Data'!BB112*0.25)/1000</f>
        <v>0</v>
      </c>
      <c r="AG109" s="79">
        <f>AF109*1000/'Indicator Data'!CA112</f>
        <v>0</v>
      </c>
      <c r="AH109" s="74">
        <f t="shared" si="35"/>
        <v>0</v>
      </c>
      <c r="AI109" s="73">
        <f>IF('Indicator Data'!BH112="No data","x",ROUND(IF('Indicator Data'!BH112&lt;$AI$194,10,IF('Indicator Data'!BH112&gt;$AI$195,0,($AI$195-'Indicator Data'!BH112)/($AI$195-$AI$194)*10)),1))</f>
        <v>2</v>
      </c>
      <c r="AJ109" s="73">
        <f>IF('Indicator Data'!BI112="No data","x",ROUND(IF('Indicator Data'!BI112&gt;$AJ$195,10,IF('Indicator Data'!BI112&lt;$AJ$194,0,10-($AJ$195-'Indicator Data'!BI112)/($AJ$195-$AJ$194)*10)),1))</f>
        <v>0</v>
      </c>
      <c r="AK109" s="74">
        <f t="shared" si="37"/>
        <v>1</v>
      </c>
      <c r="AL109" s="80">
        <f t="shared" si="38"/>
        <v>0.4</v>
      </c>
      <c r="AM109" s="81">
        <f t="shared" si="39"/>
        <v>3.2</v>
      </c>
    </row>
    <row r="110" spans="1:39" s="4" customFormat="1" x14ac:dyDescent="0.25">
      <c r="A110" s="121" t="str">
        <f>'Indicator Data'!A113</f>
        <v>Marshall Islands</v>
      </c>
      <c r="B110" s="59" t="str">
        <f>'Indicator Data'!B113</f>
        <v>MHL</v>
      </c>
      <c r="C110" s="73">
        <f>ROUND(IF('Indicator Data'!AL113="No data",IF((0.1022*LN('Indicator Data'!BZ113)-0.1711)&gt;C$195,0,IF((0.1022*LN('Indicator Data'!BZ113)-0.1711)&lt;C$194,10,(C$195-(0.1022*LN('Indicator Data'!BZ113)-0.1711))/(C$195-C$194)*10)),IF('Indicator Data'!AL113&gt;C$195,0,IF('Indicator Data'!AL113&lt;C$194,10,(C$195-'Indicator Data'!AL113)/(C$195-C$194)*10))),1)</f>
        <v>3.8</v>
      </c>
      <c r="D110" s="73" t="str">
        <f>IF('Indicator Data'!AM113="No data","x",ROUND((IF(LOG('Indicator Data'!AM113*1000)&gt;D$195,10,IF(LOG('Indicator Data'!AM113*1000)&lt;D$194,0,10-(D$195-LOG('Indicator Data'!AM113*1000))/(D$195-D$194)*10))),1))</f>
        <v>x</v>
      </c>
      <c r="E110" s="74">
        <f t="shared" si="24"/>
        <v>3.8</v>
      </c>
      <c r="F110" s="73" t="str">
        <f>IF('Indicator Data'!AZ113="No data","x",ROUND(IF('Indicator Data'!AZ113&gt;F$195,10,IF('Indicator Data'!AZ113&lt;F$194,0,10-(F$195-'Indicator Data'!AZ113)/(F$195-F$194)*10)),1))</f>
        <v>x</v>
      </c>
      <c r="G110" s="73" t="str">
        <f>IF('Indicator Data'!BA113="No data","x",ROUND(IF('Indicator Data'!BA113&gt;G$195,10,IF('Indicator Data'!BA113&lt;G$194,0,10-(G$195-'Indicator Data'!BA113)/(G$195-G$194)*10)),1))</f>
        <v>x</v>
      </c>
      <c r="H110" s="74" t="str">
        <f t="shared" si="25"/>
        <v>x</v>
      </c>
      <c r="I110" s="75">
        <f>SUM(IF('Indicator Data'!AN113=0,0,'Indicator Data'!AN113),SUM('Indicator Data'!AO113:AP113))</f>
        <v>84.72</v>
      </c>
      <c r="J110" s="75">
        <f>I110/'Indicator Data'!CA113*1000000</f>
        <v>1441.0368934020512</v>
      </c>
      <c r="K110" s="73">
        <f t="shared" si="26"/>
        <v>10</v>
      </c>
      <c r="L110" s="73">
        <f>IF('Indicator Data'!AQ113="No data","x",ROUND(IF('Indicator Data'!AQ113&gt;L$195,10,IF('Indicator Data'!AQ113&lt;L$194,0,10-(L$195-'Indicator Data'!AQ113)/(L$195-L$194)*10)),1))</f>
        <v>10</v>
      </c>
      <c r="M110" s="73">
        <f>IF('Indicator Data'!AR113="No data","x",IF('Indicator Data'!AR113=0,0,ROUND(IF('Indicator Data'!AR113&gt;M$195,10,IF('Indicator Data'!AR113&lt;M$194,0,10-(M$195-'Indicator Data'!AR113)/(M$195-M$194)*10)),1)))</f>
        <v>4.7</v>
      </c>
      <c r="N110" s="74">
        <f t="shared" si="27"/>
        <v>8.1999999999999993</v>
      </c>
      <c r="O110" s="76">
        <f t="shared" si="28"/>
        <v>5.3</v>
      </c>
      <c r="P110" s="87">
        <f>IF(AND('Indicator Data'!BE113="No data",'Indicator Data'!BF113="No data"),0,SUM('Indicator Data'!BE113:BG113)/1000)</f>
        <v>0</v>
      </c>
      <c r="Q110" s="73">
        <f t="shared" si="29"/>
        <v>0</v>
      </c>
      <c r="R110" s="77">
        <f>P110*1000/'Indicator Data'!CA113</f>
        <v>0</v>
      </c>
      <c r="S110" s="73">
        <f t="shared" si="30"/>
        <v>0</v>
      </c>
      <c r="T110" s="78">
        <f t="shared" si="31"/>
        <v>0</v>
      </c>
      <c r="U110" s="73" t="str">
        <f>IF('Indicator Data'!AV113="No data","x",ROUND(IF('Indicator Data'!AV113&gt;U$195,10,IF('Indicator Data'!AV113&lt;U$194,0,10-(U$195-'Indicator Data'!AV113)/(U$195-U$194)*10)),1))</f>
        <v>x</v>
      </c>
      <c r="V110" s="73" t="str">
        <f>IF('Indicator Data'!AW113="No data","x",IF('Indicator Data'!AW113=0,0,ROUND(IF('Indicator Data'!AW113&gt;V$195,10,IF('Indicator Data'!AW113&lt;V$194,0,10-(V$195-'Indicator Data'!AW113)/(V$195-V$194)*10)),1)))</f>
        <v>x</v>
      </c>
      <c r="W110" s="73" t="str">
        <f t="shared" si="32"/>
        <v>x</v>
      </c>
      <c r="X110" s="73">
        <f>IF('Indicator Data'!AU113="No data","x",ROUND(IF('Indicator Data'!AU113&gt;X$195,10,IF('Indicator Data'!AU113&lt;X$194,0,10-(X$195-'Indicator Data'!AU113)/(X$195-X$194)*10)),1))</f>
        <v>8.6999999999999993</v>
      </c>
      <c r="Y110" s="200" t="str">
        <f>IF('Indicator Data'!AX113="No data","x",ROUND(IF('Indicator Data'!AX113&gt;Y$195,10,IF('Indicator Data'!AX113&lt;Y$194,0,10-(Y$195-'Indicator Data'!AX113)/(Y$195-Y$194)*10)),1))</f>
        <v>x</v>
      </c>
      <c r="Z110" s="77">
        <f>IF('Indicator Data'!AY113="No data","x",IF(('Indicator Data'!AY113/'Indicator Data'!CA113)&gt;1,1,IF('Indicator Data'!AY113&gt;'Indicator Data'!AY113,1,'Indicator Data'!AY113/'Indicator Data'!CA113)))</f>
        <v>0.33328230511472845</v>
      </c>
      <c r="AA110" s="200">
        <f t="shared" si="33"/>
        <v>3.7</v>
      </c>
      <c r="AB110" s="74">
        <f t="shared" si="36"/>
        <v>6.2</v>
      </c>
      <c r="AC110" s="73">
        <f>IF('Indicator Data'!AS113="No data","x",ROUND(IF('Indicator Data'!AS113&gt;AC$195,10,IF('Indicator Data'!AS113&lt;AC$194,0,10-(AC$195-'Indicator Data'!AS113)/(AC$195-AC$194)*10)),1))</f>
        <v>2.6</v>
      </c>
      <c r="AD110" s="73">
        <f>IF('Indicator Data'!AT113="No data","x",ROUND(IF('Indicator Data'!AT113&gt;AD$195,10,IF('Indicator Data'!AT113&lt;AD$194,0,10-(AD$195-'Indicator Data'!AT113)/(AD$195-AD$194)*10)),1))</f>
        <v>2.9</v>
      </c>
      <c r="AE110" s="74">
        <f t="shared" si="34"/>
        <v>2.8</v>
      </c>
      <c r="AF110" s="87">
        <f>('Indicator Data'!BD113+'Indicator Data'!BC113*0.5+'Indicator Data'!BB113*0.25)/1000</f>
        <v>0</v>
      </c>
      <c r="AG110" s="79">
        <f>AF110*1000/'Indicator Data'!CA113</f>
        <v>0</v>
      </c>
      <c r="AH110" s="74">
        <f t="shared" si="35"/>
        <v>0</v>
      </c>
      <c r="AI110" s="73">
        <f>IF('Indicator Data'!BH113="No data","x",ROUND(IF('Indicator Data'!BH113&lt;$AI$194,10,IF('Indicator Data'!BH113&gt;$AI$195,0,($AI$195-'Indicator Data'!BH113)/($AI$195-$AI$194)*10)),1))</f>
        <v>10</v>
      </c>
      <c r="AJ110" s="73">
        <f>IF('Indicator Data'!BI113="No data","x",ROUND(IF('Indicator Data'!BI113&gt;$AJ$195,10,IF('Indicator Data'!BI113&lt;$AJ$194,0,10-($AJ$195-'Indicator Data'!BI113)/($AJ$195-$AJ$194)*10)),1))</f>
        <v>0</v>
      </c>
      <c r="AK110" s="74">
        <f t="shared" si="37"/>
        <v>5</v>
      </c>
      <c r="AL110" s="80">
        <f t="shared" si="38"/>
        <v>3.9</v>
      </c>
      <c r="AM110" s="81">
        <f t="shared" si="39"/>
        <v>2.2000000000000002</v>
      </c>
    </row>
    <row r="111" spans="1:39" s="4" customFormat="1" x14ac:dyDescent="0.25">
      <c r="A111" s="121" t="str">
        <f>'Indicator Data'!A114</f>
        <v>Mauritania</v>
      </c>
      <c r="B111" s="59" t="str">
        <f>'Indicator Data'!B114</f>
        <v>MRT</v>
      </c>
      <c r="C111" s="73">
        <f>ROUND(IF('Indicator Data'!AL114="No data",IF((0.1022*LN('Indicator Data'!BZ114)-0.1711)&gt;C$195,0,IF((0.1022*LN('Indicator Data'!BZ114)-0.1711)&lt;C$194,10,(C$195-(0.1022*LN('Indicator Data'!BZ114)-0.1711))/(C$195-C$194)*10)),IF('Indicator Data'!AL114&gt;C$195,0,IF('Indicator Data'!AL114&lt;C$194,10,(C$195-'Indicator Data'!AL114)/(C$195-C$194)*10))),1)</f>
        <v>7.6</v>
      </c>
      <c r="D111" s="73">
        <f>IF('Indicator Data'!AM114="No data","x",ROUND((IF(LOG('Indicator Data'!AM114*1000)&gt;D$195,10,IF(LOG('Indicator Data'!AM114*1000)&lt;D$194,0,10-(D$195-LOG('Indicator Data'!AM114*1000))/(D$195-D$194)*10))),1))</f>
        <v>9</v>
      </c>
      <c r="E111" s="74">
        <f t="shared" si="24"/>
        <v>8.4</v>
      </c>
      <c r="F111" s="73">
        <f>IF('Indicator Data'!AZ114="No data","x",ROUND(IF('Indicator Data'!AZ114&gt;F$195,10,IF('Indicator Data'!AZ114&lt;F$194,0,10-(F$195-'Indicator Data'!AZ114)/(F$195-F$194)*10)),1))</f>
        <v>8.1999999999999993</v>
      </c>
      <c r="G111" s="73">
        <f>IF('Indicator Data'!BA114="No data","x",ROUND(IF('Indicator Data'!BA114&gt;G$195,10,IF('Indicator Data'!BA114&lt;G$194,0,10-(G$195-'Indicator Data'!BA114)/(G$195-G$194)*10)),1))</f>
        <v>1.9</v>
      </c>
      <c r="H111" s="74">
        <f t="shared" si="25"/>
        <v>5.0999999999999996</v>
      </c>
      <c r="I111" s="75">
        <f>SUM(IF('Indicator Data'!AN114=0,0,'Indicator Data'!AN114),SUM('Indicator Data'!AO114:AP114))</f>
        <v>276.30048399999998</v>
      </c>
      <c r="J111" s="75">
        <f>I111/'Indicator Data'!CA114*1000000</f>
        <v>61.051463000845395</v>
      </c>
      <c r="K111" s="73">
        <f t="shared" si="26"/>
        <v>1.2</v>
      </c>
      <c r="L111" s="73">
        <f>IF('Indicator Data'!AQ114="No data","x",ROUND(IF('Indicator Data'!AQ114&gt;L$195,10,IF('Indicator Data'!AQ114&lt;L$194,0,10-(L$195-'Indicator Data'!AQ114)/(L$195-L$194)*10)),1))</f>
        <v>3.8</v>
      </c>
      <c r="M111" s="73">
        <f>IF('Indicator Data'!AR114="No data","x",IF('Indicator Data'!AR114=0,0,ROUND(IF('Indicator Data'!AR114&gt;M$195,10,IF('Indicator Data'!AR114&lt;M$194,0,10-(M$195-'Indicator Data'!AR114)/(M$195-M$194)*10)),1)))</f>
        <v>0.5</v>
      </c>
      <c r="N111" s="74">
        <f t="shared" si="27"/>
        <v>1.8</v>
      </c>
      <c r="O111" s="76">
        <f t="shared" si="28"/>
        <v>5.9</v>
      </c>
      <c r="P111" s="87">
        <f>IF(AND('Indicator Data'!BE114="No data",'Indicator Data'!BF114="No data"),0,SUM('Indicator Data'!BE114:BG114)/1000)</f>
        <v>85.46</v>
      </c>
      <c r="Q111" s="73">
        <f t="shared" si="29"/>
        <v>6.4</v>
      </c>
      <c r="R111" s="77">
        <f>P111*1000/'Indicator Data'!CA114</f>
        <v>1.8883275021886126E-2</v>
      </c>
      <c r="S111" s="73">
        <f t="shared" si="30"/>
        <v>6.6</v>
      </c>
      <c r="T111" s="78">
        <f t="shared" si="31"/>
        <v>6.5</v>
      </c>
      <c r="U111" s="73">
        <f>IF('Indicator Data'!AV114="No data","x",ROUND(IF('Indicator Data'!AV114&gt;U$195,10,IF('Indicator Data'!AV114&lt;U$194,0,10-(U$195-'Indicator Data'!AV114)/(U$195-U$194)*10)),1))</f>
        <v>1</v>
      </c>
      <c r="V111" s="73">
        <f>IF('Indicator Data'!AW114="No data","x",IF('Indicator Data'!AW114=0,0,ROUND(IF('Indicator Data'!AW114&gt;V$195,10,IF('Indicator Data'!AW114&lt;V$194,0,10-(V$195-'Indicator Data'!AW114)/(V$195-V$194)*10)),1)))</f>
        <v>0.3</v>
      </c>
      <c r="W111" s="73">
        <f t="shared" si="32"/>
        <v>0.65</v>
      </c>
      <c r="X111" s="73">
        <f>IF('Indicator Data'!AU114="No data","x",ROUND(IF('Indicator Data'!AU114&gt;X$195,10,IF('Indicator Data'!AU114&lt;X$194,0,10-(X$195-'Indicator Data'!AU114)/(X$195-X$194)*10)),1))</f>
        <v>1.8</v>
      </c>
      <c r="Y111" s="200">
        <f>IF('Indicator Data'!AX114="No data","x",ROUND(IF('Indicator Data'!AX114&gt;Y$195,10,IF('Indicator Data'!AX114&lt;Y$194,0,10-(Y$195-'Indicator Data'!AX114)/(Y$195-Y$194)*10)),1))</f>
        <v>1.3</v>
      </c>
      <c r="Z111" s="77">
        <f>IF('Indicator Data'!AY114="No data","x",IF(('Indicator Data'!AY114/'Indicator Data'!CA114)&gt;1,1,IF('Indicator Data'!AY114&gt;'Indicator Data'!AY114,1,'Indicator Data'!AY114/'Indicator Data'!CA114)))</f>
        <v>0.18893969504814506</v>
      </c>
      <c r="AA111" s="200">
        <f t="shared" si="33"/>
        <v>2.1</v>
      </c>
      <c r="AB111" s="74">
        <f t="shared" si="36"/>
        <v>1.5</v>
      </c>
      <c r="AC111" s="73">
        <f>IF('Indicator Data'!AS114="No data","x",ROUND(IF('Indicator Data'!AS114&gt;AC$195,10,IF('Indicator Data'!AS114&lt;AC$194,0,10-(AC$195-'Indicator Data'!AS114)/(AC$195-AC$194)*10)),1))</f>
        <v>6.1</v>
      </c>
      <c r="AD111" s="73">
        <f>IF('Indicator Data'!AT114="No data","x",ROUND(IF('Indicator Data'!AT114&gt;AD$195,10,IF('Indicator Data'!AT114&lt;AD$194,0,10-(AD$195-'Indicator Data'!AT114)/(AD$195-AD$194)*10)),1))</f>
        <v>4.3</v>
      </c>
      <c r="AE111" s="74">
        <f t="shared" si="34"/>
        <v>5.2</v>
      </c>
      <c r="AF111" s="87">
        <f>('Indicator Data'!BD114+'Indicator Data'!BC114*0.5+'Indicator Data'!BB114*0.25)/1000</f>
        <v>1149.2535</v>
      </c>
      <c r="AG111" s="79">
        <f>AF111*1000/'Indicator Data'!CA114</f>
        <v>0.2539395028126048</v>
      </c>
      <c r="AH111" s="74">
        <f t="shared" si="35"/>
        <v>10</v>
      </c>
      <c r="AI111" s="73">
        <f>IF('Indicator Data'!BH114="No data","x",ROUND(IF('Indicator Data'!BH114&lt;$AI$194,10,IF('Indicator Data'!BH114&gt;$AI$195,0,($AI$195-'Indicator Data'!BH114)/($AI$195-$AI$194)*10)),1))</f>
        <v>3.5</v>
      </c>
      <c r="AJ111" s="73">
        <f>IF('Indicator Data'!BI114="No data","x",ROUND(IF('Indicator Data'!BI114&gt;$AJ$195,10,IF('Indicator Data'!BI114&lt;$AJ$194,0,10-($AJ$195-'Indicator Data'!BI114)/($AJ$195-$AJ$194)*10)),1))</f>
        <v>1.8</v>
      </c>
      <c r="AK111" s="74">
        <f t="shared" si="37"/>
        <v>2.7</v>
      </c>
      <c r="AL111" s="80">
        <f t="shared" si="38"/>
        <v>6.3</v>
      </c>
      <c r="AM111" s="81">
        <f t="shared" si="39"/>
        <v>6.4</v>
      </c>
    </row>
    <row r="112" spans="1:39" s="4" customFormat="1" x14ac:dyDescent="0.25">
      <c r="A112" s="121" t="str">
        <f>'Indicator Data'!A115</f>
        <v>Mauritius</v>
      </c>
      <c r="B112" s="59" t="str">
        <f>'Indicator Data'!B115</f>
        <v>MUS</v>
      </c>
      <c r="C112" s="73">
        <f>ROUND(IF('Indicator Data'!AL115="No data",IF((0.1022*LN('Indicator Data'!BZ115)-0.1711)&gt;C$195,0,IF((0.1022*LN('Indicator Data'!BZ115)-0.1711)&lt;C$194,10,(C$195-(0.1022*LN('Indicator Data'!BZ115)-0.1711))/(C$195-C$194)*10)),IF('Indicator Data'!AL115&gt;C$195,0,IF('Indicator Data'!AL115&lt;C$194,10,(C$195-'Indicator Data'!AL115)/(C$195-C$194)*10))),1)</f>
        <v>2.2000000000000002</v>
      </c>
      <c r="D112" s="73" t="str">
        <f>IF('Indicator Data'!AM115="No data","x",ROUND((IF(LOG('Indicator Data'!AM115*1000)&gt;D$195,10,IF(LOG('Indicator Data'!AM115*1000)&lt;D$194,0,10-(D$195-LOG('Indicator Data'!AM115*1000))/(D$195-D$194)*10))),1))</f>
        <v>x</v>
      </c>
      <c r="E112" s="74">
        <f t="shared" si="24"/>
        <v>2.2000000000000002</v>
      </c>
      <c r="F112" s="73">
        <f>IF('Indicator Data'!AZ115="No data","x",ROUND(IF('Indicator Data'!AZ115&gt;F$195,10,IF('Indicator Data'!AZ115&lt;F$194,0,10-(F$195-'Indicator Data'!AZ115)/(F$195-F$194)*10)),1))</f>
        <v>5</v>
      </c>
      <c r="G112" s="73">
        <f>IF('Indicator Data'!BA115="No data","x",ROUND(IF('Indicator Data'!BA115&gt;G$195,10,IF('Indicator Data'!BA115&lt;G$194,0,10-(G$195-'Indicator Data'!BA115)/(G$195-G$194)*10)),1))</f>
        <v>2.7</v>
      </c>
      <c r="H112" s="74">
        <f t="shared" si="25"/>
        <v>3.9</v>
      </c>
      <c r="I112" s="75">
        <f>SUM(IF('Indicator Data'!AN115=0,0,'Indicator Data'!AN115),SUM('Indicator Data'!AO115:AP115))</f>
        <v>15.57</v>
      </c>
      <c r="J112" s="75">
        <f>I112/'Indicator Data'!CA115*1000000</f>
        <v>12.263028976033143</v>
      </c>
      <c r="K112" s="73">
        <f t="shared" si="26"/>
        <v>0.2</v>
      </c>
      <c r="L112" s="73">
        <f>IF('Indicator Data'!AQ115="No data","x",ROUND(IF('Indicator Data'!AQ115&gt;L$195,10,IF('Indicator Data'!AQ115&lt;L$194,0,10-(L$195-'Indicator Data'!AQ115)/(L$195-L$194)*10)),1))</f>
        <v>0.1</v>
      </c>
      <c r="M112" s="73">
        <f>IF('Indicator Data'!AR115="No data","x",IF('Indicator Data'!AR115=0,0,ROUND(IF('Indicator Data'!AR115&gt;M$195,10,IF('Indicator Data'!AR115&lt;M$194,0,10-(M$195-'Indicator Data'!AR115)/(M$195-M$194)*10)),1)))</f>
        <v>0.6</v>
      </c>
      <c r="N112" s="74">
        <f t="shared" si="27"/>
        <v>0.3</v>
      </c>
      <c r="O112" s="76">
        <f t="shared" si="28"/>
        <v>2.2000000000000002</v>
      </c>
      <c r="P112" s="87">
        <f>IF(AND('Indicator Data'!BE115="No data",'Indicator Data'!BF115="No data"),0,SUM('Indicator Data'!BE115:BG115)/1000)</f>
        <v>1.4999999999999999E-2</v>
      </c>
      <c r="Q112" s="73">
        <f t="shared" si="29"/>
        <v>0</v>
      </c>
      <c r="R112" s="77">
        <f>P112*1000/'Indicator Data'!CA115</f>
        <v>1.1814093425850812E-5</v>
      </c>
      <c r="S112" s="73">
        <f t="shared" si="30"/>
        <v>0</v>
      </c>
      <c r="T112" s="78">
        <f t="shared" si="31"/>
        <v>0</v>
      </c>
      <c r="U112" s="73">
        <f>IF('Indicator Data'!AV115="No data","x",ROUND(IF('Indicator Data'!AV115&gt;U$195,10,IF('Indicator Data'!AV115&lt;U$194,0,10-(U$195-'Indicator Data'!AV115)/(U$195-U$194)*10)),1))</f>
        <v>1.8</v>
      </c>
      <c r="V112" s="73" t="str">
        <f>IF('Indicator Data'!AW115="No data","x",IF('Indicator Data'!AW115=0,0,ROUND(IF('Indicator Data'!AW115&gt;V$195,10,IF('Indicator Data'!AW115&lt;V$194,0,10-(V$195-'Indicator Data'!AW115)/(V$195-V$194)*10)),1)))</f>
        <v>x</v>
      </c>
      <c r="W112" s="73">
        <f t="shared" si="32"/>
        <v>1.8</v>
      </c>
      <c r="X112" s="73">
        <f>IF('Indicator Data'!AU115="No data","x",ROUND(IF('Indicator Data'!AU115&gt;X$195,10,IF('Indicator Data'!AU115&lt;X$194,0,10-(X$195-'Indicator Data'!AU115)/(X$195-X$194)*10)),1))</f>
        <v>0.2</v>
      </c>
      <c r="Y112" s="200" t="str">
        <f>IF('Indicator Data'!AX115="No data","x",ROUND(IF('Indicator Data'!AX115&gt;Y$195,10,IF('Indicator Data'!AX115&lt;Y$194,0,10-(Y$195-'Indicator Data'!AX115)/(Y$195-Y$194)*10)),1))</f>
        <v>x</v>
      </c>
      <c r="Z112" s="77">
        <f>IF('Indicator Data'!AY115="No data","x",IF(('Indicator Data'!AY115/'Indicator Data'!CA115)&gt;1,1,IF('Indicator Data'!AY115&gt;'Indicator Data'!AY115,1,'Indicator Data'!AY115/'Indicator Data'!CA115)))</f>
        <v>0</v>
      </c>
      <c r="AA112" s="200">
        <f t="shared" si="33"/>
        <v>0</v>
      </c>
      <c r="AB112" s="74">
        <f t="shared" si="36"/>
        <v>0.7</v>
      </c>
      <c r="AC112" s="73">
        <f>IF('Indicator Data'!AS115="No data","x",ROUND(IF('Indicator Data'!AS115&gt;AC$195,10,IF('Indicator Data'!AS115&lt;AC$194,0,10-(AC$195-'Indicator Data'!AS115)/(AC$195-AC$194)*10)),1))</f>
        <v>1</v>
      </c>
      <c r="AD112" s="73" t="str">
        <f>IF('Indicator Data'!AT115="No data","x",ROUND(IF('Indicator Data'!AT115&gt;AD$195,10,IF('Indicator Data'!AT115&lt;AD$194,0,10-(AD$195-'Indicator Data'!AT115)/(AD$195-AD$194)*10)),1))</f>
        <v>x</v>
      </c>
      <c r="AE112" s="74">
        <f t="shared" si="34"/>
        <v>1</v>
      </c>
      <c r="AF112" s="87">
        <f>('Indicator Data'!BD115+'Indicator Data'!BC115*0.5+'Indicator Data'!BB115*0.25)/1000</f>
        <v>15</v>
      </c>
      <c r="AG112" s="79">
        <f>AF112*1000/'Indicator Data'!CA115</f>
        <v>1.1814093425850812E-2</v>
      </c>
      <c r="AH112" s="74">
        <f t="shared" si="35"/>
        <v>1.2</v>
      </c>
      <c r="AI112" s="73">
        <f>IF('Indicator Data'!BH115="No data","x",ROUND(IF('Indicator Data'!BH115&lt;$AI$194,10,IF('Indicator Data'!BH115&gt;$AI$195,0,($AI$195-'Indicator Data'!BH115)/($AI$195-$AI$194)*10)),1))</f>
        <v>3.5</v>
      </c>
      <c r="AJ112" s="73">
        <f>IF('Indicator Data'!BI115="No data","x",ROUND(IF('Indicator Data'!BI115&gt;$AJ$195,10,IF('Indicator Data'!BI115&lt;$AJ$194,0,10-($AJ$195-'Indicator Data'!BI115)/($AJ$195-$AJ$194)*10)),1))</f>
        <v>0.5</v>
      </c>
      <c r="AK112" s="74">
        <f t="shared" si="37"/>
        <v>2</v>
      </c>
      <c r="AL112" s="80">
        <f t="shared" si="38"/>
        <v>1.2</v>
      </c>
      <c r="AM112" s="81">
        <f t="shared" si="39"/>
        <v>0.6</v>
      </c>
    </row>
    <row r="113" spans="1:39" s="4" customFormat="1" x14ac:dyDescent="0.25">
      <c r="A113" s="121" t="str">
        <f>'Indicator Data'!A116</f>
        <v>Mexico</v>
      </c>
      <c r="B113" s="59" t="str">
        <f>'Indicator Data'!B116</f>
        <v>MEX</v>
      </c>
      <c r="C113" s="73">
        <f>ROUND(IF('Indicator Data'!AL116="No data",IF((0.1022*LN('Indicator Data'!BZ116)-0.1711)&gt;C$195,0,IF((0.1022*LN('Indicator Data'!BZ116)-0.1711)&lt;C$194,10,(C$195-(0.1022*LN('Indicator Data'!BZ116)-0.1711))/(C$195-C$194)*10)),IF('Indicator Data'!AL116&gt;C$195,0,IF('Indicator Data'!AL116&lt;C$194,10,(C$195-'Indicator Data'!AL116)/(C$195-C$194)*10))),1)</f>
        <v>2.5</v>
      </c>
      <c r="D113" s="73">
        <f>IF('Indicator Data'!AM116="No data","x",ROUND((IF(LOG('Indicator Data'!AM116*1000)&gt;D$195,10,IF(LOG('Indicator Data'!AM116*1000)&lt;D$194,0,10-(D$195-LOG('Indicator Data'!AM116*1000))/(D$195-D$194)*10))),1))</f>
        <v>5.2</v>
      </c>
      <c r="E113" s="74">
        <f t="shared" si="24"/>
        <v>4</v>
      </c>
      <c r="F113" s="73">
        <f>IF('Indicator Data'!AZ116="No data","x",ROUND(IF('Indicator Data'!AZ116&gt;F$195,10,IF('Indicator Data'!AZ116&lt;F$194,0,10-(F$195-'Indicator Data'!AZ116)/(F$195-F$194)*10)),1))</f>
        <v>4.5999999999999996</v>
      </c>
      <c r="G113" s="73">
        <f>IF('Indicator Data'!BA116="No data","x",ROUND(IF('Indicator Data'!BA116&gt;G$195,10,IF('Indicator Data'!BA116&lt;G$194,0,10-(G$195-'Indicator Data'!BA116)/(G$195-G$194)*10)),1))</f>
        <v>4.5999999999999996</v>
      </c>
      <c r="H113" s="74">
        <f t="shared" si="25"/>
        <v>4.5999999999999996</v>
      </c>
      <c r="I113" s="75">
        <f>SUM(IF('Indicator Data'!AN116=0,0,'Indicator Data'!AN116),SUM('Indicator Data'!AO116:AP116))</f>
        <v>1367.9368889999998</v>
      </c>
      <c r="J113" s="75">
        <f>I113/'Indicator Data'!CA116*1000000</f>
        <v>10.72256489722257</v>
      </c>
      <c r="K113" s="73">
        <f t="shared" si="26"/>
        <v>0.2</v>
      </c>
      <c r="L113" s="73">
        <f>IF('Indicator Data'!AQ116="No data","x",ROUND(IF('Indicator Data'!AQ116&gt;L$195,10,IF('Indicator Data'!AQ116&lt;L$194,0,10-(L$195-'Indicator Data'!AQ116)/(L$195-L$194)*10)),1))</f>
        <v>0</v>
      </c>
      <c r="M113" s="73">
        <f>IF('Indicator Data'!AR116="No data","x",IF('Indicator Data'!AR116=0,0,ROUND(IF('Indicator Data'!AR116&gt;M$195,10,IF('Indicator Data'!AR116&lt;M$194,0,10-(M$195-'Indicator Data'!AR116)/(M$195-M$194)*10)),1)))</f>
        <v>1</v>
      </c>
      <c r="N113" s="74">
        <f t="shared" si="27"/>
        <v>0.4</v>
      </c>
      <c r="O113" s="76">
        <f t="shared" si="28"/>
        <v>3.3</v>
      </c>
      <c r="P113" s="87">
        <f>IF(AND('Indicator Data'!BE116="No data",'Indicator Data'!BF116="No data"),0,SUM('Indicator Data'!BE116:BG116)/1000)</f>
        <v>378.39600000000002</v>
      </c>
      <c r="Q113" s="73">
        <f t="shared" si="29"/>
        <v>8.6</v>
      </c>
      <c r="R113" s="77">
        <f>P113*1000/'Indicator Data'!CA116</f>
        <v>2.9660547204158564E-3</v>
      </c>
      <c r="S113" s="73">
        <f t="shared" si="30"/>
        <v>4.2</v>
      </c>
      <c r="T113" s="78">
        <f t="shared" si="31"/>
        <v>6.4</v>
      </c>
      <c r="U113" s="73">
        <f>IF('Indicator Data'!AV116="No data","x",ROUND(IF('Indicator Data'!AV116&gt;U$195,10,IF('Indicator Data'!AV116&lt;U$194,0,10-(U$195-'Indicator Data'!AV116)/(U$195-U$194)*10)),1))</f>
        <v>0.6</v>
      </c>
      <c r="V113" s="73">
        <f>IF('Indicator Data'!AW116="No data","x",IF('Indicator Data'!AW116=0,0,ROUND(IF('Indicator Data'!AW116&gt;V$195,10,IF('Indicator Data'!AW116&lt;V$194,0,10-(V$195-'Indicator Data'!AW116)/(V$195-V$194)*10)),1)))</f>
        <v>0.7</v>
      </c>
      <c r="W113" s="73">
        <f t="shared" si="32"/>
        <v>0.64999999999999991</v>
      </c>
      <c r="X113" s="73">
        <f>IF('Indicator Data'!AU116="No data","x",ROUND(IF('Indicator Data'!AU116&gt;X$195,10,IF('Indicator Data'!AU116&lt;X$194,0,10-(X$195-'Indicator Data'!AU116)/(X$195-X$194)*10)),1))</f>
        <v>0.4</v>
      </c>
      <c r="Y113" s="200">
        <f>IF('Indicator Data'!AX116="No data","x",ROUND(IF('Indicator Data'!AX116&gt;Y$195,10,IF('Indicator Data'!AX116&lt;Y$194,0,10-(Y$195-'Indicator Data'!AX116)/(Y$195-Y$194)*10)),1))</f>
        <v>0</v>
      </c>
      <c r="Z113" s="77">
        <f>IF('Indicator Data'!AY116="No data","x",IF(('Indicator Data'!AY116/'Indicator Data'!CA116)&gt;1,1,IF('Indicator Data'!AY116&gt;'Indicator Data'!AY116,1,'Indicator Data'!AY116/'Indicator Data'!CA116)))</f>
        <v>0.22642597076748158</v>
      </c>
      <c r="AA113" s="200">
        <f t="shared" si="33"/>
        <v>2.5</v>
      </c>
      <c r="AB113" s="74">
        <f t="shared" si="36"/>
        <v>0.9</v>
      </c>
      <c r="AC113" s="73">
        <f>IF('Indicator Data'!AS116="No data","x",ROUND(IF('Indicator Data'!AS116&gt;AC$195,10,IF('Indicator Data'!AS116&lt;AC$194,0,10-(AC$195-'Indicator Data'!AS116)/(AC$195-AC$194)*10)),1))</f>
        <v>1</v>
      </c>
      <c r="AD113" s="73">
        <f>IF('Indicator Data'!AT116="No data","x",ROUND(IF('Indicator Data'!AT116&gt;AD$195,10,IF('Indicator Data'!AT116&lt;AD$194,0,10-(AD$195-'Indicator Data'!AT116)/(AD$195-AD$194)*10)),1))</f>
        <v>0.6</v>
      </c>
      <c r="AE113" s="74">
        <f t="shared" si="34"/>
        <v>0.8</v>
      </c>
      <c r="AF113" s="87">
        <f>('Indicator Data'!BD116+'Indicator Data'!BC116*0.5+'Indicator Data'!BB116*0.25)/1000</f>
        <v>374.71899999999999</v>
      </c>
      <c r="AG113" s="79">
        <f>AF113*1000/'Indicator Data'!CA116</f>
        <v>2.9372325785143325E-3</v>
      </c>
      <c r="AH113" s="74">
        <f t="shared" si="35"/>
        <v>0.3</v>
      </c>
      <c r="AI113" s="73">
        <f>IF('Indicator Data'!BH116="No data","x",ROUND(IF('Indicator Data'!BH116&lt;$AI$194,10,IF('Indicator Data'!BH116&gt;$AI$195,0,($AI$195-'Indicator Data'!BH116)/($AI$195-$AI$194)*10)),1))</f>
        <v>2.4</v>
      </c>
      <c r="AJ113" s="73">
        <f>IF('Indicator Data'!BI116="No data","x",ROUND(IF('Indicator Data'!BI116&gt;$AJ$195,10,IF('Indicator Data'!BI116&lt;$AJ$194,0,10-($AJ$195-'Indicator Data'!BI116)/($AJ$195-$AJ$194)*10)),1))</f>
        <v>0</v>
      </c>
      <c r="AK113" s="74">
        <f t="shared" si="37"/>
        <v>1.2</v>
      </c>
      <c r="AL113" s="80">
        <f t="shared" si="38"/>
        <v>0.8</v>
      </c>
      <c r="AM113" s="81">
        <f t="shared" si="39"/>
        <v>4.0999999999999996</v>
      </c>
    </row>
    <row r="114" spans="1:39" s="4" customFormat="1" x14ac:dyDescent="0.25">
      <c r="A114" s="121" t="str">
        <f>'Indicator Data'!A117</f>
        <v>Micronesia</v>
      </c>
      <c r="B114" s="59" t="str">
        <f>'Indicator Data'!B117</f>
        <v>FSM</v>
      </c>
      <c r="C114" s="73">
        <f>ROUND(IF('Indicator Data'!AL117="No data",IF((0.1022*LN('Indicator Data'!BZ117)-0.1711)&gt;C$195,0,IF((0.1022*LN('Indicator Data'!BZ117)-0.1711)&lt;C$194,10,(C$195-(0.1022*LN('Indicator Data'!BZ117)-0.1711))/(C$195-C$194)*10)),IF('Indicator Data'!AL117&gt;C$195,0,IF('Indicator Data'!AL117&lt;C$194,10,(C$195-'Indicator Data'!AL117)/(C$195-C$194)*10))),1)</f>
        <v>5.5</v>
      </c>
      <c r="D114" s="73" t="str">
        <f>IF('Indicator Data'!AM117="No data","x",ROUND((IF(LOG('Indicator Data'!AM117*1000)&gt;D$195,10,IF(LOG('Indicator Data'!AM117*1000)&lt;D$194,0,10-(D$195-LOG('Indicator Data'!AM117*1000))/(D$195-D$194)*10))),1))</f>
        <v>x</v>
      </c>
      <c r="E114" s="74">
        <f t="shared" si="24"/>
        <v>5.5</v>
      </c>
      <c r="F114" s="73" t="str">
        <f>IF('Indicator Data'!AZ117="No data","x",ROUND(IF('Indicator Data'!AZ117&gt;F$195,10,IF('Indicator Data'!AZ117&lt;F$194,0,10-(F$195-'Indicator Data'!AZ117)/(F$195-F$194)*10)),1))</f>
        <v>x</v>
      </c>
      <c r="G114" s="73">
        <f>IF('Indicator Data'!BA117="No data","x",ROUND(IF('Indicator Data'!BA117&gt;G$195,10,IF('Indicator Data'!BA117&lt;G$194,0,10-(G$195-'Indicator Data'!BA117)/(G$195-G$194)*10)),1))</f>
        <v>3.8</v>
      </c>
      <c r="H114" s="74">
        <f t="shared" si="25"/>
        <v>3.8</v>
      </c>
      <c r="I114" s="75">
        <f>SUM(IF('Indicator Data'!AN117=0,0,'Indicator Data'!AN117),SUM('Indicator Data'!AO117:AP117))</f>
        <v>145.22053099999999</v>
      </c>
      <c r="J114" s="75">
        <f>I114/'Indicator Data'!CA117*1000000</f>
        <v>1275.9797471246188</v>
      </c>
      <c r="K114" s="73">
        <f t="shared" si="26"/>
        <v>10</v>
      </c>
      <c r="L114" s="73">
        <f>IF('Indicator Data'!AQ117="No data","x",ROUND(IF('Indicator Data'!AQ117&gt;L$195,10,IF('Indicator Data'!AQ117&lt;L$194,0,10-(L$195-'Indicator Data'!AQ117)/(L$195-L$194)*10)),1))</f>
        <v>10</v>
      </c>
      <c r="M114" s="73">
        <f>IF('Indicator Data'!AR117="No data","x",IF('Indicator Data'!AR117=0,0,ROUND(IF('Indicator Data'!AR117&gt;M$195,10,IF('Indicator Data'!AR117&lt;M$194,0,10-(M$195-'Indicator Data'!AR117)/(M$195-M$194)*10)),1)))</f>
        <v>2.4</v>
      </c>
      <c r="N114" s="74">
        <f t="shared" si="27"/>
        <v>7.5</v>
      </c>
      <c r="O114" s="76">
        <f t="shared" si="28"/>
        <v>5.6</v>
      </c>
      <c r="P114" s="87">
        <f>IF(AND('Indicator Data'!BE117="No data",'Indicator Data'!BF117="No data"),0,SUM('Indicator Data'!BE117:BG117)/1000)</f>
        <v>0</v>
      </c>
      <c r="Q114" s="73">
        <f t="shared" si="29"/>
        <v>0</v>
      </c>
      <c r="R114" s="77">
        <f>P114*1000/'Indicator Data'!CA117</f>
        <v>0</v>
      </c>
      <c r="S114" s="73">
        <f t="shared" si="30"/>
        <v>0</v>
      </c>
      <c r="T114" s="78">
        <f t="shared" si="31"/>
        <v>0</v>
      </c>
      <c r="U114" s="73" t="str">
        <f>IF('Indicator Data'!AV117="No data","x",ROUND(IF('Indicator Data'!AV117&gt;U$195,10,IF('Indicator Data'!AV117&lt;U$194,0,10-(U$195-'Indicator Data'!AV117)/(U$195-U$194)*10)),1))</f>
        <v>x</v>
      </c>
      <c r="V114" s="73" t="str">
        <f>IF('Indicator Data'!AW117="No data","x",IF('Indicator Data'!AW117=0,0,ROUND(IF('Indicator Data'!AW117&gt;V$195,10,IF('Indicator Data'!AW117&lt;V$194,0,10-(V$195-'Indicator Data'!AW117)/(V$195-V$194)*10)),1)))</f>
        <v>x</v>
      </c>
      <c r="W114" s="73" t="str">
        <f t="shared" si="32"/>
        <v>x</v>
      </c>
      <c r="X114" s="73">
        <f>IF('Indicator Data'!AU117="No data","x",ROUND(IF('Indicator Data'!AU117&gt;X$195,10,IF('Indicator Data'!AU117&lt;X$194,0,10-(X$195-'Indicator Data'!AU117)/(X$195-X$194)*10)),1))</f>
        <v>3</v>
      </c>
      <c r="Y114" s="200" t="str">
        <f>IF('Indicator Data'!AX117="No data","x",ROUND(IF('Indicator Data'!AX117&gt;Y$195,10,IF('Indicator Data'!AX117&lt;Y$194,0,10-(Y$195-'Indicator Data'!AX117)/(Y$195-Y$194)*10)),1))</f>
        <v>x</v>
      </c>
      <c r="Z114" s="77">
        <f>IF('Indicator Data'!AY117="No data","x",IF(('Indicator Data'!AY117/'Indicator Data'!CA117)&gt;1,1,IF('Indicator Data'!AY117&gt;'Indicator Data'!AY117,1,'Indicator Data'!AY117/'Indicator Data'!CA117)))</f>
        <v>0.62152164553514155</v>
      </c>
      <c r="AA114" s="200">
        <f t="shared" si="33"/>
        <v>6.9</v>
      </c>
      <c r="AB114" s="74">
        <f t="shared" si="36"/>
        <v>5</v>
      </c>
      <c r="AC114" s="73">
        <f>IF('Indicator Data'!AS117="No data","x",ROUND(IF('Indicator Data'!AS117&gt;AC$195,10,IF('Indicator Data'!AS117&lt;AC$194,0,10-(AC$195-'Indicator Data'!AS117)/(AC$195-AC$194)*10)),1))</f>
        <v>2.5</v>
      </c>
      <c r="AD114" s="73" t="str">
        <f>IF('Indicator Data'!AT117="No data","x",ROUND(IF('Indicator Data'!AT117&gt;AD$195,10,IF('Indicator Data'!AT117&lt;AD$194,0,10-(AD$195-'Indicator Data'!AT117)/(AD$195-AD$194)*10)),1))</f>
        <v>x</v>
      </c>
      <c r="AE114" s="74">
        <f t="shared" si="34"/>
        <v>2.5</v>
      </c>
      <c r="AF114" s="87">
        <f>('Indicator Data'!BD117+'Indicator Data'!BC117*0.5+'Indicator Data'!BB117*0.25)/1000</f>
        <v>10</v>
      </c>
      <c r="AG114" s="79">
        <f>AF114*1000/'Indicator Data'!CA117</f>
        <v>8.7864969115463362E-2</v>
      </c>
      <c r="AH114" s="74">
        <f t="shared" si="35"/>
        <v>8.8000000000000007</v>
      </c>
      <c r="AI114" s="73">
        <f>IF('Indicator Data'!BH117="No data","x",ROUND(IF('Indicator Data'!BH117&lt;$AI$194,10,IF('Indicator Data'!BH117&gt;$AI$195,0,($AI$195-'Indicator Data'!BH117)/($AI$195-$AI$194)*10)),1))</f>
        <v>10</v>
      </c>
      <c r="AJ114" s="73">
        <f>IF('Indicator Data'!BI117="No data","x",ROUND(IF('Indicator Data'!BI117&gt;$AJ$195,10,IF('Indicator Data'!BI117&lt;$AJ$194,0,10-($AJ$195-'Indicator Data'!BI117)/($AJ$195-$AJ$194)*10)),1))</f>
        <v>0</v>
      </c>
      <c r="AK114" s="74">
        <f t="shared" si="37"/>
        <v>5</v>
      </c>
      <c r="AL114" s="80">
        <f t="shared" si="38"/>
        <v>5.9</v>
      </c>
      <c r="AM114" s="81">
        <f t="shared" si="39"/>
        <v>3.5</v>
      </c>
    </row>
    <row r="115" spans="1:39" s="4" customFormat="1" x14ac:dyDescent="0.25">
      <c r="A115" s="121" t="str">
        <f>'Indicator Data'!A118</f>
        <v>Moldova Republic of</v>
      </c>
      <c r="B115" s="59" t="str">
        <f>'Indicator Data'!B118</f>
        <v>MDA</v>
      </c>
      <c r="C115" s="73">
        <f>ROUND(IF('Indicator Data'!AL118="No data",IF((0.1022*LN('Indicator Data'!BZ118)-0.1711)&gt;C$195,0,IF((0.1022*LN('Indicator Data'!BZ118)-0.1711)&lt;C$194,10,(C$195-(0.1022*LN('Indicator Data'!BZ118)-0.1711))/(C$195-C$194)*10)),IF('Indicator Data'!AL118&gt;C$195,0,IF('Indicator Data'!AL118&lt;C$194,10,(C$195-'Indicator Data'!AL118)/(C$195-C$194)*10))),1)</f>
        <v>4</v>
      </c>
      <c r="D115" s="73">
        <f>IF('Indicator Data'!AM118="No data","x",ROUND((IF(LOG('Indicator Data'!AM118*1000)&gt;D$195,10,IF(LOG('Indicator Data'!AM118*1000)&lt;D$194,0,10-(D$195-LOG('Indicator Data'!AM118*1000))/(D$195-D$194)*10))),1))</f>
        <v>2.2999999999999998</v>
      </c>
      <c r="E115" s="74">
        <f t="shared" si="24"/>
        <v>3.2</v>
      </c>
      <c r="F115" s="73">
        <f>IF('Indicator Data'!AZ118="No data","x",ROUND(IF('Indicator Data'!AZ118&gt;F$195,10,IF('Indicator Data'!AZ118&lt;F$194,0,10-(F$195-'Indicator Data'!AZ118)/(F$195-F$194)*10)),1))</f>
        <v>3</v>
      </c>
      <c r="G115" s="73">
        <f>IF('Indicator Data'!BA118="No data","x",ROUND(IF('Indicator Data'!BA118&gt;G$195,10,IF('Indicator Data'!BA118&lt;G$194,0,10-(G$195-'Indicator Data'!BA118)/(G$195-G$194)*10)),1))</f>
        <v>0.2</v>
      </c>
      <c r="H115" s="74">
        <f t="shared" si="25"/>
        <v>1.6</v>
      </c>
      <c r="I115" s="75">
        <f>SUM(IF('Indicator Data'!AN118=0,0,'Indicator Data'!AN118),SUM('Indicator Data'!AO118:AP118))</f>
        <v>188.37245100000001</v>
      </c>
      <c r="J115" s="75">
        <f>I115/'Indicator Data'!CA118*1000000</f>
        <v>46.589273056530153</v>
      </c>
      <c r="K115" s="73">
        <f t="shared" si="26"/>
        <v>0.9</v>
      </c>
      <c r="L115" s="73">
        <f>IF('Indicator Data'!AQ118="No data","x",ROUND(IF('Indicator Data'!AQ118&gt;L$195,10,IF('Indicator Data'!AQ118&lt;L$194,0,10-(L$195-'Indicator Data'!AQ118)/(L$195-L$194)*10)),1))</f>
        <v>1.9</v>
      </c>
      <c r="M115" s="73">
        <f>IF('Indicator Data'!AR118="No data","x",IF('Indicator Data'!AR118=0,0,ROUND(IF('Indicator Data'!AR118&gt;M$195,10,IF('Indicator Data'!AR118&lt;M$194,0,10-(M$195-'Indicator Data'!AR118)/(M$195-M$194)*10)),1)))</f>
        <v>5.4</v>
      </c>
      <c r="N115" s="74">
        <f t="shared" si="27"/>
        <v>2.7</v>
      </c>
      <c r="O115" s="76">
        <f t="shared" si="28"/>
        <v>2.7</v>
      </c>
      <c r="P115" s="87">
        <f>IF(AND('Indicator Data'!BE118="No data",'Indicator Data'!BF118="No data"),0,SUM('Indicator Data'!BE118:BG118)/1000)</f>
        <v>0.52200000000000002</v>
      </c>
      <c r="Q115" s="73">
        <f t="shared" si="29"/>
        <v>0</v>
      </c>
      <c r="R115" s="77">
        <f>P115*1000/'Indicator Data'!CA118</f>
        <v>1.2910380688049093E-4</v>
      </c>
      <c r="S115" s="73">
        <f t="shared" si="30"/>
        <v>1.9</v>
      </c>
      <c r="T115" s="78">
        <f t="shared" si="31"/>
        <v>1</v>
      </c>
      <c r="U115" s="73">
        <f>IF('Indicator Data'!AV118="No data","x",ROUND(IF('Indicator Data'!AV118&gt;U$195,10,IF('Indicator Data'!AV118&lt;U$194,0,10-(U$195-'Indicator Data'!AV118)/(U$195-U$194)*10)),1))</f>
        <v>1.2</v>
      </c>
      <c r="V115" s="73">
        <f>IF('Indicator Data'!AW118="No data","x",IF('Indicator Data'!AW118=0,0,ROUND(IF('Indicator Data'!AW118&gt;V$195,10,IF('Indicator Data'!AW118&lt;V$194,0,10-(V$195-'Indicator Data'!AW118)/(V$195-V$194)*10)),1)))</f>
        <v>1.9</v>
      </c>
      <c r="W115" s="73">
        <f t="shared" si="32"/>
        <v>1.5499999999999998</v>
      </c>
      <c r="X115" s="73">
        <f>IF('Indicator Data'!AU118="No data","x",ROUND(IF('Indicator Data'!AU118&gt;X$195,10,IF('Indicator Data'!AU118&lt;X$194,0,10-(X$195-'Indicator Data'!AU118)/(X$195-X$194)*10)),1))</f>
        <v>1.7</v>
      </c>
      <c r="Y115" s="200" t="str">
        <f>IF('Indicator Data'!AX118="No data","x",ROUND(IF('Indicator Data'!AX118&gt;Y$195,10,IF('Indicator Data'!AX118&lt;Y$194,0,10-(Y$195-'Indicator Data'!AX118)/(Y$195-Y$194)*10)),1))</f>
        <v>x</v>
      </c>
      <c r="Z115" s="77">
        <f>IF('Indicator Data'!AY118="No data","x",IF(('Indicator Data'!AY118/'Indicator Data'!CA118)&gt;1,1,IF('Indicator Data'!AY118&gt;'Indicator Data'!AY118,1,'Indicator Data'!AY118/'Indicator Data'!CA118)))</f>
        <v>0</v>
      </c>
      <c r="AA115" s="200">
        <f t="shared" si="33"/>
        <v>0</v>
      </c>
      <c r="AB115" s="74">
        <f t="shared" si="36"/>
        <v>1.1000000000000001</v>
      </c>
      <c r="AC115" s="73">
        <f>IF('Indicator Data'!AS118="No data","x",ROUND(IF('Indicator Data'!AS118&gt;AC$195,10,IF('Indicator Data'!AS118&lt;AC$194,0,10-(AC$195-'Indicator Data'!AS118)/(AC$195-AC$194)*10)),1))</f>
        <v>1.2</v>
      </c>
      <c r="AD115" s="73">
        <f>IF('Indicator Data'!AT118="No data","x",ROUND(IF('Indicator Data'!AT118&gt;AD$195,10,IF('Indicator Data'!AT118&lt;AD$194,0,10-(AD$195-'Indicator Data'!AT118)/(AD$195-AD$194)*10)),1))</f>
        <v>0.5</v>
      </c>
      <c r="AE115" s="74">
        <f t="shared" si="34"/>
        <v>0.9</v>
      </c>
      <c r="AF115" s="87">
        <f>('Indicator Data'!BD118+'Indicator Data'!BC118*0.5+'Indicator Data'!BB118*0.25)/1000</f>
        <v>5.46</v>
      </c>
      <c r="AG115" s="79">
        <f>AF115*1000/'Indicator Data'!CA118</f>
        <v>1.3503961409338707E-3</v>
      </c>
      <c r="AH115" s="74">
        <f t="shared" si="35"/>
        <v>0.1</v>
      </c>
      <c r="AI115" s="73">
        <f>IF('Indicator Data'!BH118="No data","x",ROUND(IF('Indicator Data'!BH118&lt;$AI$194,10,IF('Indicator Data'!BH118&gt;$AI$195,0,($AI$195-'Indicator Data'!BH118)/($AI$195-$AI$194)*10)),1))</f>
        <v>5.9</v>
      </c>
      <c r="AJ115" s="73">
        <f>IF('Indicator Data'!BI118="No data","x",ROUND(IF('Indicator Data'!BI118&gt;$AJ$195,10,IF('Indicator Data'!BI118&lt;$AJ$194,0,10-($AJ$195-'Indicator Data'!BI118)/($AJ$195-$AJ$194)*10)),1))</f>
        <v>0</v>
      </c>
      <c r="AK115" s="74">
        <f t="shared" si="37"/>
        <v>3</v>
      </c>
      <c r="AL115" s="80">
        <f t="shared" si="38"/>
        <v>1.3</v>
      </c>
      <c r="AM115" s="81">
        <f t="shared" si="39"/>
        <v>1.2</v>
      </c>
    </row>
    <row r="116" spans="1:39" s="4" customFormat="1" x14ac:dyDescent="0.25">
      <c r="A116" s="121" t="str">
        <f>'Indicator Data'!A119</f>
        <v>Mongolia</v>
      </c>
      <c r="B116" s="59" t="str">
        <f>'Indicator Data'!B119</f>
        <v>MNG</v>
      </c>
      <c r="C116" s="73">
        <f>ROUND(IF('Indicator Data'!AL119="No data",IF((0.1022*LN('Indicator Data'!BZ119)-0.1711)&gt;C$195,0,IF((0.1022*LN('Indicator Data'!BZ119)-0.1711)&lt;C$194,10,(C$195-(0.1022*LN('Indicator Data'!BZ119)-0.1711))/(C$195-C$194)*10)),IF('Indicator Data'!AL119&gt;C$195,0,IF('Indicator Data'!AL119&lt;C$194,10,(C$195-'Indicator Data'!AL119)/(C$195-C$194)*10))),1)</f>
        <v>3.2</v>
      </c>
      <c r="D116" s="73">
        <f>IF('Indicator Data'!AM119="No data","x",ROUND((IF(LOG('Indicator Data'!AM119*1000)&gt;D$195,10,IF(LOG('Indicator Data'!AM119*1000)&lt;D$194,0,10-(D$195-LOG('Indicator Data'!AM119*1000))/(D$195-D$194)*10))),1))</f>
        <v>6.2</v>
      </c>
      <c r="E116" s="74">
        <f t="shared" si="24"/>
        <v>4.9000000000000004</v>
      </c>
      <c r="F116" s="73">
        <f>IF('Indicator Data'!AZ119="No data","x",ROUND(IF('Indicator Data'!AZ119&gt;F$195,10,IF('Indicator Data'!AZ119&lt;F$194,0,10-(F$195-'Indicator Data'!AZ119)/(F$195-F$194)*10)),1))</f>
        <v>4</v>
      </c>
      <c r="G116" s="73">
        <f>IF('Indicator Data'!BA119="No data","x",ROUND(IF('Indicator Data'!BA119&gt;G$195,10,IF('Indicator Data'!BA119&lt;G$194,0,10-(G$195-'Indicator Data'!BA119)/(G$195-G$194)*10)),1))</f>
        <v>1.8</v>
      </c>
      <c r="H116" s="74">
        <f t="shared" si="25"/>
        <v>2.9</v>
      </c>
      <c r="I116" s="75">
        <f>SUM(IF('Indicator Data'!AN119=0,0,'Indicator Data'!AN119),SUM('Indicator Data'!AO119:AP119))</f>
        <v>885.15271700000005</v>
      </c>
      <c r="J116" s="75">
        <f>I116/'Indicator Data'!CA119*1000000</f>
        <v>274.45183193671272</v>
      </c>
      <c r="K116" s="73">
        <f t="shared" si="26"/>
        <v>5.5</v>
      </c>
      <c r="L116" s="73">
        <f>IF('Indicator Data'!AQ119="No data","x",ROUND(IF('Indicator Data'!AQ119&gt;L$195,10,IF('Indicator Data'!AQ119&lt;L$194,0,10-(L$195-'Indicator Data'!AQ119)/(L$195-L$194)*10)),1))</f>
        <v>5.2</v>
      </c>
      <c r="M116" s="73">
        <f>IF('Indicator Data'!AR119="No data","x",IF('Indicator Data'!AR119=0,0,ROUND(IF('Indicator Data'!AR119&gt;M$195,10,IF('Indicator Data'!AR119&lt;M$194,0,10-(M$195-'Indicator Data'!AR119)/(M$195-M$194)*10)),1)))</f>
        <v>1.5</v>
      </c>
      <c r="N116" s="74">
        <f t="shared" si="27"/>
        <v>4.0999999999999996</v>
      </c>
      <c r="O116" s="76">
        <f t="shared" si="28"/>
        <v>4.2</v>
      </c>
      <c r="P116" s="87">
        <f>IF(AND('Indicator Data'!BE119="No data",'Indicator Data'!BF119="No data"),0,SUM('Indicator Data'!BE119:BG119)/1000)</f>
        <v>8.9999999999999993E-3</v>
      </c>
      <c r="Q116" s="73">
        <f t="shared" si="29"/>
        <v>0</v>
      </c>
      <c r="R116" s="77">
        <f>P116*1000/'Indicator Data'!CA119</f>
        <v>2.7905540365984264E-6</v>
      </c>
      <c r="S116" s="73">
        <f t="shared" si="30"/>
        <v>0</v>
      </c>
      <c r="T116" s="78">
        <f t="shared" si="31"/>
        <v>0</v>
      </c>
      <c r="U116" s="73">
        <f>IF('Indicator Data'!AV119="No data","x",ROUND(IF('Indicator Data'!AV119&gt;U$195,10,IF('Indicator Data'!AV119&lt;U$194,0,10-(U$195-'Indicator Data'!AV119)/(U$195-U$194)*10)),1))</f>
        <v>0.2</v>
      </c>
      <c r="V116" s="73">
        <f>IF('Indicator Data'!AW119="No data","x",IF('Indicator Data'!AW119=0,0,ROUND(IF('Indicator Data'!AW119&gt;V$195,10,IF('Indicator Data'!AW119&lt;V$194,0,10-(V$195-'Indicator Data'!AW119)/(V$195-V$194)*10)),1)))</f>
        <v>0</v>
      </c>
      <c r="W116" s="73">
        <f t="shared" si="32"/>
        <v>0.1</v>
      </c>
      <c r="X116" s="73">
        <f>IF('Indicator Data'!AU119="No data","x",ROUND(IF('Indicator Data'!AU119&gt;X$195,10,IF('Indicator Data'!AU119&lt;X$194,0,10-(X$195-'Indicator Data'!AU119)/(X$195-X$194)*10)),1))</f>
        <v>7.8</v>
      </c>
      <c r="Y116" s="200" t="str">
        <f>IF('Indicator Data'!AX119="No data","x",ROUND(IF('Indicator Data'!AX119&gt;Y$195,10,IF('Indicator Data'!AX119&lt;Y$194,0,10-(Y$195-'Indicator Data'!AX119)/(Y$195-Y$194)*10)),1))</f>
        <v>x</v>
      </c>
      <c r="Z116" s="77">
        <f>IF('Indicator Data'!AY119="No data","x",IF(('Indicator Data'!AY119/'Indicator Data'!CA119)&gt;1,1,IF('Indicator Data'!AY119&gt;'Indicator Data'!AY119,1,'Indicator Data'!AY119/'Indicator Data'!CA119)))</f>
        <v>5.2710465135748055E-6</v>
      </c>
      <c r="AA116" s="200">
        <f t="shared" si="33"/>
        <v>0</v>
      </c>
      <c r="AB116" s="74">
        <f t="shared" si="36"/>
        <v>2.6</v>
      </c>
      <c r="AC116" s="73">
        <f>IF('Indicator Data'!AS119="No data","x",ROUND(IF('Indicator Data'!AS119&gt;AC$195,10,IF('Indicator Data'!AS119&lt;AC$194,0,10-(AC$195-'Indicator Data'!AS119)/(AC$195-AC$194)*10)),1))</f>
        <v>1.3</v>
      </c>
      <c r="AD116" s="73">
        <f>IF('Indicator Data'!AT119="No data","x",ROUND(IF('Indicator Data'!AT119&gt;AD$195,10,IF('Indicator Data'!AT119&lt;AD$194,0,10-(AD$195-'Indicator Data'!AT119)/(AD$195-AD$194)*10)),1))</f>
        <v>0.4</v>
      </c>
      <c r="AE116" s="74">
        <f t="shared" si="34"/>
        <v>0.9</v>
      </c>
      <c r="AF116" s="87">
        <f>('Indicator Data'!BD119+'Indicator Data'!BC119*0.5+'Indicator Data'!BB119*0.25)/1000</f>
        <v>138.65049999999999</v>
      </c>
      <c r="AG116" s="79">
        <f>AF116*1000/'Indicator Data'!CA119</f>
        <v>4.2990190272376674E-2</v>
      </c>
      <c r="AH116" s="74">
        <f t="shared" si="35"/>
        <v>4.3</v>
      </c>
      <c r="AI116" s="73">
        <f>IF('Indicator Data'!BH119="No data","x",ROUND(IF('Indicator Data'!BH119&lt;$AI$194,10,IF('Indicator Data'!BH119&gt;$AI$195,0,($AI$195-'Indicator Data'!BH119)/($AI$195-$AI$194)*10)),1))</f>
        <v>4.9000000000000004</v>
      </c>
      <c r="AJ116" s="73">
        <f>IF('Indicator Data'!BI119="No data","x",ROUND(IF('Indicator Data'!BI119&gt;$AJ$195,10,IF('Indicator Data'!BI119&lt;$AJ$194,0,10-($AJ$195-'Indicator Data'!BI119)/($AJ$195-$AJ$194)*10)),1))</f>
        <v>2.8</v>
      </c>
      <c r="AK116" s="74">
        <f t="shared" si="37"/>
        <v>3.9</v>
      </c>
      <c r="AL116" s="80">
        <f t="shared" si="38"/>
        <v>3</v>
      </c>
      <c r="AM116" s="81">
        <f t="shared" si="39"/>
        <v>1.6</v>
      </c>
    </row>
    <row r="117" spans="1:39" s="4" customFormat="1" x14ac:dyDescent="0.25">
      <c r="A117" s="121" t="str">
        <f>'Indicator Data'!A120</f>
        <v>Montenegro</v>
      </c>
      <c r="B117" s="59" t="str">
        <f>'Indicator Data'!B120</f>
        <v>MNE</v>
      </c>
      <c r="C117" s="73">
        <f>ROUND(IF('Indicator Data'!AL120="No data",IF((0.1022*LN('Indicator Data'!BZ120)-0.1711)&gt;C$195,0,IF((0.1022*LN('Indicator Data'!BZ120)-0.1711)&lt;C$194,10,(C$195-(0.1022*LN('Indicator Data'!BZ120)-0.1711))/(C$195-C$194)*10)),IF('Indicator Data'!AL120&gt;C$195,0,IF('Indicator Data'!AL120&lt;C$194,10,(C$195-'Indicator Data'!AL120)/(C$195-C$194)*10))),1)</f>
        <v>1.7</v>
      </c>
      <c r="D117" s="73">
        <f>IF('Indicator Data'!AM120="No data","x",ROUND((IF(LOG('Indicator Data'!AM120*1000)&gt;D$195,10,IF(LOG('Indicator Data'!AM120*1000)&lt;D$194,0,10-(D$195-LOG('Indicator Data'!AM120*1000))/(D$195-D$194)*10))),1))</f>
        <v>1</v>
      </c>
      <c r="E117" s="74">
        <f t="shared" si="24"/>
        <v>1.4</v>
      </c>
      <c r="F117" s="73">
        <f>IF('Indicator Data'!AZ120="No data","x",ROUND(IF('Indicator Data'!AZ120&gt;F$195,10,IF('Indicator Data'!AZ120&lt;F$194,0,10-(F$195-'Indicator Data'!AZ120)/(F$195-F$194)*10)),1))</f>
        <v>1.8</v>
      </c>
      <c r="G117" s="73">
        <f>IF('Indicator Data'!BA120="No data","x",ROUND(IF('Indicator Data'!BA120&gt;G$195,10,IF('Indicator Data'!BA120&lt;G$194,0,10-(G$195-'Indicator Data'!BA120)/(G$195-G$194)*10)),1))</f>
        <v>1.7</v>
      </c>
      <c r="H117" s="74">
        <f t="shared" si="25"/>
        <v>1.8</v>
      </c>
      <c r="I117" s="75">
        <f>SUM(IF('Indicator Data'!AN120=0,0,'Indicator Data'!AN120),SUM('Indicator Data'!AO120:AP120))</f>
        <v>24.23799</v>
      </c>
      <c r="J117" s="75">
        <f>I117/'Indicator Data'!CA120*1000000</f>
        <v>38.596262985916923</v>
      </c>
      <c r="K117" s="73">
        <f t="shared" si="26"/>
        <v>0.8</v>
      </c>
      <c r="L117" s="73">
        <f>IF('Indicator Data'!AQ120="No data","x",ROUND(IF('Indicator Data'!AQ120&gt;L$195,10,IF('Indicator Data'!AQ120&lt;L$194,0,10-(L$195-'Indicator Data'!AQ120)/(L$195-L$194)*10)),1))</f>
        <v>1.6</v>
      </c>
      <c r="M117" s="73">
        <f>IF('Indicator Data'!AR120="No data","x",IF('Indicator Data'!AR120=0,0,ROUND(IF('Indicator Data'!AR120&gt;M$195,10,IF('Indicator Data'!AR120&lt;M$194,0,10-(M$195-'Indicator Data'!AR120)/(M$195-M$194)*10)),1)))</f>
        <v>3.6</v>
      </c>
      <c r="N117" s="74">
        <f t="shared" si="27"/>
        <v>2</v>
      </c>
      <c r="O117" s="76">
        <f t="shared" si="28"/>
        <v>1.7</v>
      </c>
      <c r="P117" s="87">
        <f>IF(AND('Indicator Data'!BE120="No data",'Indicator Data'!BF120="No data"),0,SUM('Indicator Data'!BE120:BG120)/1000)</f>
        <v>0.89800000000000002</v>
      </c>
      <c r="Q117" s="73">
        <f t="shared" si="29"/>
        <v>0</v>
      </c>
      <c r="R117" s="77">
        <f>P117*1000/'Indicator Data'!CA120</f>
        <v>1.429963629878278E-3</v>
      </c>
      <c r="S117" s="73">
        <f t="shared" si="30"/>
        <v>3.5</v>
      </c>
      <c r="T117" s="78">
        <f t="shared" si="31"/>
        <v>1.8</v>
      </c>
      <c r="U117" s="73">
        <f>IF('Indicator Data'!AV120="No data","x",ROUND(IF('Indicator Data'!AV120&gt;U$195,10,IF('Indicator Data'!AV120&lt;U$194,0,10-(U$195-'Indicator Data'!AV120)/(U$195-U$194)*10)),1))</f>
        <v>0.2</v>
      </c>
      <c r="V117" s="73">
        <f>IF('Indicator Data'!AW120="No data","x",IF('Indicator Data'!AW120=0,0,ROUND(IF('Indicator Data'!AW120&gt;V$195,10,IF('Indicator Data'!AW120&lt;V$194,0,10-(V$195-'Indicator Data'!AW120)/(V$195-V$194)*10)),1)))</f>
        <v>0.3</v>
      </c>
      <c r="W117" s="73">
        <f t="shared" si="32"/>
        <v>0.25</v>
      </c>
      <c r="X117" s="73">
        <f>IF('Indicator Data'!AU120="No data","x",ROUND(IF('Indicator Data'!AU120&gt;X$195,10,IF('Indicator Data'!AU120&lt;X$194,0,10-(X$195-'Indicator Data'!AU120)/(X$195-X$194)*10)),1))</f>
        <v>0.3</v>
      </c>
      <c r="Y117" s="200" t="str">
        <f>IF('Indicator Data'!AX120="No data","x",ROUND(IF('Indicator Data'!AX120&gt;Y$195,10,IF('Indicator Data'!AX120&lt;Y$194,0,10-(Y$195-'Indicator Data'!AX120)/(Y$195-Y$194)*10)),1))</f>
        <v>x</v>
      </c>
      <c r="Z117" s="77">
        <f>IF('Indicator Data'!AY120="No data","x",IF(('Indicator Data'!AY120/'Indicator Data'!CA120)&gt;1,1,IF('Indicator Data'!AY120&gt;'Indicator Data'!AY120,1,'Indicator Data'!AY120/'Indicator Data'!CA120)))</f>
        <v>6.3695484627094786E-6</v>
      </c>
      <c r="AA117" s="200">
        <f t="shared" si="33"/>
        <v>0</v>
      </c>
      <c r="AB117" s="74">
        <f t="shared" si="36"/>
        <v>0.2</v>
      </c>
      <c r="AC117" s="73">
        <f>IF('Indicator Data'!AS120="No data","x",ROUND(IF('Indicator Data'!AS120&gt;AC$195,10,IF('Indicator Data'!AS120&lt;AC$194,0,10-(AC$195-'Indicator Data'!AS120)/(AC$195-AC$194)*10)),1))</f>
        <v>0.3</v>
      </c>
      <c r="AD117" s="73">
        <f>IF('Indicator Data'!AT120="No data","x",ROUND(IF('Indicator Data'!AT120&gt;AD$195,10,IF('Indicator Data'!AT120&lt;AD$194,0,10-(AD$195-'Indicator Data'!AT120)/(AD$195-AD$194)*10)),1))</f>
        <v>0.2</v>
      </c>
      <c r="AE117" s="74">
        <f t="shared" si="34"/>
        <v>0.3</v>
      </c>
      <c r="AF117" s="87">
        <f>('Indicator Data'!BD120+'Indicator Data'!BC120*0.5+'Indicator Data'!BB120*0.25)/1000</f>
        <v>0.05</v>
      </c>
      <c r="AG117" s="79">
        <f>AF117*1000/'Indicator Data'!CA120</f>
        <v>7.9619355783868483E-5</v>
      </c>
      <c r="AH117" s="74">
        <f t="shared" si="35"/>
        <v>0</v>
      </c>
      <c r="AI117" s="73">
        <f>IF('Indicator Data'!BH120="No data","x",ROUND(IF('Indicator Data'!BH120&lt;$AI$194,10,IF('Indicator Data'!BH120&gt;$AI$195,0,($AI$195-'Indicator Data'!BH120)/($AI$195-$AI$194)*10)),1))</f>
        <v>1.2</v>
      </c>
      <c r="AJ117" s="73">
        <f>IF('Indicator Data'!BI120="No data","x",ROUND(IF('Indicator Data'!BI120&gt;$AJ$195,10,IF('Indicator Data'!BI120&lt;$AJ$194,0,10-($AJ$195-'Indicator Data'!BI120)/($AJ$195-$AJ$194)*10)),1))</f>
        <v>0</v>
      </c>
      <c r="AK117" s="74">
        <f t="shared" si="37"/>
        <v>0.6</v>
      </c>
      <c r="AL117" s="80">
        <f t="shared" si="38"/>
        <v>0.3</v>
      </c>
      <c r="AM117" s="81">
        <f t="shared" si="39"/>
        <v>1.1000000000000001</v>
      </c>
    </row>
    <row r="118" spans="1:39" s="4" customFormat="1" x14ac:dyDescent="0.25">
      <c r="A118" s="121" t="str">
        <f>'Indicator Data'!A121</f>
        <v>Morocco</v>
      </c>
      <c r="B118" s="59" t="str">
        <f>'Indicator Data'!B121</f>
        <v>MAR</v>
      </c>
      <c r="C118" s="73">
        <f>ROUND(IF('Indicator Data'!AL121="No data",IF((0.1022*LN('Indicator Data'!BZ121)-0.1711)&gt;C$195,0,IF((0.1022*LN('Indicator Data'!BZ121)-0.1711)&lt;C$194,10,(C$195-(0.1022*LN('Indicator Data'!BZ121)-0.1711))/(C$195-C$194)*10)),IF('Indicator Data'!AL121&gt;C$195,0,IF('Indicator Data'!AL121&lt;C$194,10,(C$195-'Indicator Data'!AL121)/(C$195-C$194)*10))),1)</f>
        <v>4.7</v>
      </c>
      <c r="D118" s="73">
        <f>IF('Indicator Data'!AM121="No data","x",ROUND((IF(LOG('Indicator Data'!AM121*1000)&gt;D$195,10,IF(LOG('Indicator Data'!AM121*1000)&lt;D$194,0,10-(D$195-LOG('Indicator Data'!AM121*1000))/(D$195-D$194)*10))),1))</f>
        <v>6.8</v>
      </c>
      <c r="E118" s="74">
        <f t="shared" si="24"/>
        <v>5.9</v>
      </c>
      <c r="F118" s="73">
        <f>IF('Indicator Data'!AZ121="No data","x",ROUND(IF('Indicator Data'!AZ121&gt;F$195,10,IF('Indicator Data'!AZ121&lt;F$194,0,10-(F$195-'Indicator Data'!AZ121)/(F$195-F$194)*10)),1))</f>
        <v>6.4</v>
      </c>
      <c r="G118" s="73">
        <f>IF('Indicator Data'!BA121="No data","x",ROUND(IF('Indicator Data'!BA121&gt;G$195,10,IF('Indicator Data'!BA121&lt;G$194,0,10-(G$195-'Indicator Data'!BA121)/(G$195-G$194)*10)),1))</f>
        <v>3.6</v>
      </c>
      <c r="H118" s="74">
        <f t="shared" si="25"/>
        <v>5</v>
      </c>
      <c r="I118" s="75">
        <f>SUM(IF('Indicator Data'!AN121=0,0,'Indicator Data'!AN121),SUM('Indicator Data'!AO121:AP121))</f>
        <v>1815.3561649999999</v>
      </c>
      <c r="J118" s="75">
        <f>I118/'Indicator Data'!CA121*1000000</f>
        <v>49.774287458413724</v>
      </c>
      <c r="K118" s="73">
        <f t="shared" si="26"/>
        <v>1</v>
      </c>
      <c r="L118" s="73">
        <f>IF('Indicator Data'!AQ121="No data","x",ROUND(IF('Indicator Data'!AQ121&gt;L$195,10,IF('Indicator Data'!AQ121&lt;L$194,0,10-(L$195-'Indicator Data'!AQ121)/(L$195-L$194)*10)),1))</f>
        <v>1.2</v>
      </c>
      <c r="M118" s="73">
        <f>IF('Indicator Data'!AR121="No data","x",IF('Indicator Data'!AR121=0,0,ROUND(IF('Indicator Data'!AR121&gt;M$195,10,IF('Indicator Data'!AR121&lt;M$194,0,10-(M$195-'Indicator Data'!AR121)/(M$195-M$194)*10)),1)))</f>
        <v>1.9</v>
      </c>
      <c r="N118" s="74">
        <f t="shared" si="27"/>
        <v>1.4</v>
      </c>
      <c r="O118" s="76">
        <f t="shared" si="28"/>
        <v>4.5999999999999996</v>
      </c>
      <c r="P118" s="87">
        <f>IF(AND('Indicator Data'!BE121="No data",'Indicator Data'!BF121="No data"),0,SUM('Indicator Data'!BE121:BG121)/1000)</f>
        <v>7.7750000000000004</v>
      </c>
      <c r="Q118" s="73">
        <f t="shared" si="29"/>
        <v>3</v>
      </c>
      <c r="R118" s="77">
        <f>P118*1000/'Indicator Data'!CA121</f>
        <v>2.1317859957754718E-4</v>
      </c>
      <c r="S118" s="73">
        <f t="shared" si="30"/>
        <v>2.2000000000000002</v>
      </c>
      <c r="T118" s="78">
        <f t="shared" si="31"/>
        <v>2.6</v>
      </c>
      <c r="U118" s="73">
        <f>IF('Indicator Data'!AV121="No data","x",ROUND(IF('Indicator Data'!AV121&gt;U$195,10,IF('Indicator Data'!AV121&lt;U$194,0,10-(U$195-'Indicator Data'!AV121)/(U$195-U$194)*10)),1))</f>
        <v>0.2</v>
      </c>
      <c r="V118" s="73">
        <f>IF('Indicator Data'!AW121="No data","x",IF('Indicator Data'!AW121=0,0,ROUND(IF('Indicator Data'!AW121&gt;V$195,10,IF('Indicator Data'!AW121&lt;V$194,0,10-(V$195-'Indicator Data'!AW121)/(V$195-V$194)*10)),1)))</f>
        <v>0.2</v>
      </c>
      <c r="W118" s="73">
        <f t="shared" si="32"/>
        <v>0.2</v>
      </c>
      <c r="X118" s="73">
        <f>IF('Indicator Data'!AU121="No data","x",ROUND(IF('Indicator Data'!AU121&gt;X$195,10,IF('Indicator Data'!AU121&lt;X$194,0,10-(X$195-'Indicator Data'!AU121)/(X$195-X$194)*10)),1))</f>
        <v>1.8</v>
      </c>
      <c r="Y118" s="200">
        <f>IF('Indicator Data'!AX121="No data","x",ROUND(IF('Indicator Data'!AX121&gt;Y$195,10,IF('Indicator Data'!AX121&lt;Y$194,0,10-(Y$195-'Indicator Data'!AX121)/(Y$195-Y$194)*10)),1))</f>
        <v>0</v>
      </c>
      <c r="Z118" s="77">
        <f>IF('Indicator Data'!AY121="No data","x",IF(('Indicator Data'!AY121/'Indicator Data'!CA121)&gt;1,1,IF('Indicator Data'!AY121&gt;'Indicator Data'!AY121,1,'Indicator Data'!AY121/'Indicator Data'!CA121)))</f>
        <v>1.8990031905776101E-4</v>
      </c>
      <c r="AA118" s="200">
        <f t="shared" si="33"/>
        <v>0</v>
      </c>
      <c r="AB118" s="74">
        <f t="shared" si="36"/>
        <v>0.5</v>
      </c>
      <c r="AC118" s="73">
        <f>IF('Indicator Data'!AS121="No data","x",ROUND(IF('Indicator Data'!AS121&gt;AC$195,10,IF('Indicator Data'!AS121&lt;AC$194,0,10-(AC$195-'Indicator Data'!AS121)/(AC$195-AC$194)*10)),1))</f>
        <v>1.8</v>
      </c>
      <c r="AD118" s="73">
        <f>IF('Indicator Data'!AT121="No data","x",ROUND(IF('Indicator Data'!AT121&gt;AD$195,10,IF('Indicator Data'!AT121&lt;AD$194,0,10-(AD$195-'Indicator Data'!AT121)/(AD$195-AD$194)*10)),1))</f>
        <v>0.7</v>
      </c>
      <c r="AE118" s="74">
        <f t="shared" si="34"/>
        <v>1.3</v>
      </c>
      <c r="AF118" s="87">
        <f>('Indicator Data'!BD121+'Indicator Data'!BC121*0.5+'Indicator Data'!BB121*0.25)/1000</f>
        <v>447.5</v>
      </c>
      <c r="AG118" s="79">
        <f>AF118*1000/'Indicator Data'!CA121</f>
        <v>1.2269765056071044E-2</v>
      </c>
      <c r="AH118" s="74">
        <f t="shared" si="35"/>
        <v>1.2</v>
      </c>
      <c r="AI118" s="73">
        <f>IF('Indicator Data'!BH121="No data","x",ROUND(IF('Indicator Data'!BH121&lt;$AI$194,10,IF('Indicator Data'!BH121&gt;$AI$195,0,($AI$195-'Indicator Data'!BH121)/($AI$195-$AI$194)*10)),1))</f>
        <v>0</v>
      </c>
      <c r="AJ118" s="73">
        <f>IF('Indicator Data'!BI121="No data","x",ROUND(IF('Indicator Data'!BI121&gt;$AJ$195,10,IF('Indicator Data'!BI121&lt;$AJ$194,0,10-($AJ$195-'Indicator Data'!BI121)/($AJ$195-$AJ$194)*10)),1))</f>
        <v>0</v>
      </c>
      <c r="AK118" s="74">
        <f t="shared" si="37"/>
        <v>0</v>
      </c>
      <c r="AL118" s="80">
        <f t="shared" si="38"/>
        <v>0.8</v>
      </c>
      <c r="AM118" s="81">
        <f t="shared" si="39"/>
        <v>1.7</v>
      </c>
    </row>
    <row r="119" spans="1:39" s="4" customFormat="1" x14ac:dyDescent="0.25">
      <c r="A119" s="121" t="str">
        <f>'Indicator Data'!A122</f>
        <v>Mozambique</v>
      </c>
      <c r="B119" s="59" t="str">
        <f>'Indicator Data'!B122</f>
        <v>MOZ</v>
      </c>
      <c r="C119" s="73">
        <f>ROUND(IF('Indicator Data'!AL122="No data",IF((0.1022*LN('Indicator Data'!BZ122)-0.1711)&gt;C$195,0,IF((0.1022*LN('Indicator Data'!BZ122)-0.1711)&lt;C$194,10,(C$195-(0.1022*LN('Indicator Data'!BZ122)-0.1711))/(C$195-C$194)*10)),IF('Indicator Data'!AL122&gt;C$195,0,IF('Indicator Data'!AL122&lt;C$194,10,(C$195-'Indicator Data'!AL122)/(C$195-C$194)*10))),1)</f>
        <v>9.3000000000000007</v>
      </c>
      <c r="D119" s="73">
        <f>IF('Indicator Data'!AM122="No data","x",ROUND((IF(LOG('Indicator Data'!AM122*1000)&gt;D$195,10,IF(LOG('Indicator Data'!AM122*1000)&lt;D$194,0,10-(D$195-LOG('Indicator Data'!AM122*1000))/(D$195-D$194)*10))),1))</f>
        <v>9.6</v>
      </c>
      <c r="E119" s="74">
        <f t="shared" si="24"/>
        <v>9.5</v>
      </c>
      <c r="F119" s="73">
        <f>IF('Indicator Data'!AZ122="No data","x",ROUND(IF('Indicator Data'!AZ122&gt;F$195,10,IF('Indicator Data'!AZ122&lt;F$194,0,10-(F$195-'Indicator Data'!AZ122)/(F$195-F$194)*10)),1))</f>
        <v>7.4</v>
      </c>
      <c r="G119" s="73">
        <f>IF('Indicator Data'!BA122="No data","x",ROUND(IF('Indicator Data'!BA122&gt;G$195,10,IF('Indicator Data'!BA122&lt;G$194,0,10-(G$195-'Indicator Data'!BA122)/(G$195-G$194)*10)),1))</f>
        <v>7.3</v>
      </c>
      <c r="H119" s="74">
        <f t="shared" si="25"/>
        <v>7.4</v>
      </c>
      <c r="I119" s="75">
        <f>SUM(IF('Indicator Data'!AN122=0,0,'Indicator Data'!AN122),SUM('Indicator Data'!AO122:AP122))</f>
        <v>2577.3894599999999</v>
      </c>
      <c r="J119" s="75">
        <f>I119/'Indicator Data'!CA122*1000000</f>
        <v>84.877356592032754</v>
      </c>
      <c r="K119" s="73">
        <f t="shared" si="26"/>
        <v>1.7</v>
      </c>
      <c r="L119" s="73">
        <f>IF('Indicator Data'!AQ122="No data","x",ROUND(IF('Indicator Data'!AQ122&gt;L$195,10,IF('Indicator Data'!AQ122&lt;L$194,0,10-(L$195-'Indicator Data'!AQ122)/(L$195-L$194)*10)),1))</f>
        <v>9.6999999999999993</v>
      </c>
      <c r="M119" s="73">
        <f>IF('Indicator Data'!AR122="No data","x",IF('Indicator Data'!AR122=0,0,ROUND(IF('Indicator Data'!AR122&gt;M$195,10,IF('Indicator Data'!AR122&lt;M$194,0,10-(M$195-'Indicator Data'!AR122)/(M$195-M$194)*10)),1)))</f>
        <v>0.8</v>
      </c>
      <c r="N119" s="74">
        <f t="shared" si="27"/>
        <v>4.0999999999999996</v>
      </c>
      <c r="O119" s="76">
        <f t="shared" si="28"/>
        <v>7.6</v>
      </c>
      <c r="P119" s="87">
        <f>IF(AND('Indicator Data'!BE122="No data",'Indicator Data'!BF122="No data"),0,SUM('Indicator Data'!BE122:BG122)/1000)</f>
        <v>55.756</v>
      </c>
      <c r="Q119" s="73">
        <f t="shared" si="29"/>
        <v>5.8</v>
      </c>
      <c r="R119" s="77">
        <f>P119*1000/'Indicator Data'!CA122</f>
        <v>1.8361299165650263E-3</v>
      </c>
      <c r="S119" s="73">
        <f t="shared" si="30"/>
        <v>3.7</v>
      </c>
      <c r="T119" s="78">
        <f t="shared" si="31"/>
        <v>4.8</v>
      </c>
      <c r="U119" s="73">
        <f>IF('Indicator Data'!AV122="No data","x",ROUND(IF('Indicator Data'!AV122&gt;U$195,10,IF('Indicator Data'!AV122&lt;U$194,0,10-(U$195-'Indicator Data'!AV122)/(U$195-U$194)*10)),1))</f>
        <v>10</v>
      </c>
      <c r="V119" s="73">
        <f>IF('Indicator Data'!AW122="No data","x",IF('Indicator Data'!AW122=0,0,ROUND(IF('Indicator Data'!AW122&gt;V$195,10,IF('Indicator Data'!AW122&lt;V$194,0,10-(V$195-'Indicator Data'!AW122)/(V$195-V$194)*10)),1)))</f>
        <v>10</v>
      </c>
      <c r="W119" s="73">
        <f t="shared" si="32"/>
        <v>10</v>
      </c>
      <c r="X119" s="73">
        <f>IF('Indicator Data'!AU122="No data","x",ROUND(IF('Indicator Data'!AU122&gt;X$195,10,IF('Indicator Data'!AU122&lt;X$194,0,10-(X$195-'Indicator Data'!AU122)/(X$195-X$194)*10)),1))</f>
        <v>10</v>
      </c>
      <c r="Y119" s="200">
        <f>IF('Indicator Data'!AX122="No data","x",ROUND(IF('Indicator Data'!AX122&gt;Y$195,10,IF('Indicator Data'!AX122&lt;Y$194,0,10-(Y$195-'Indicator Data'!AX122)/(Y$195-Y$194)*10)),1))</f>
        <v>8.4</v>
      </c>
      <c r="Z119" s="77">
        <f>IF('Indicator Data'!AY122="No data","x",IF(('Indicator Data'!AY122/'Indicator Data'!CA122)&gt;1,1,IF('Indicator Data'!AY122&gt;'Indicator Data'!AY122,1,'Indicator Data'!AY122/'Indicator Data'!CA122)))</f>
        <v>0.77241881663672807</v>
      </c>
      <c r="AA119" s="200">
        <f t="shared" si="33"/>
        <v>8.6</v>
      </c>
      <c r="AB119" s="74">
        <f t="shared" si="36"/>
        <v>9.3000000000000007</v>
      </c>
      <c r="AC119" s="73">
        <f>IF('Indicator Data'!AS122="No data","x",ROUND(IF('Indicator Data'!AS122&gt;AC$195,10,IF('Indicator Data'!AS122&lt;AC$194,0,10-(AC$195-'Indicator Data'!AS122)/(AC$195-AC$194)*10)),1))</f>
        <v>5.6</v>
      </c>
      <c r="AD119" s="73">
        <f>IF('Indicator Data'!AT122="No data","x",ROUND(IF('Indicator Data'!AT122&gt;AD$195,10,IF('Indicator Data'!AT122&lt;AD$194,0,10-(AD$195-'Indicator Data'!AT122)/(AD$195-AD$194)*10)),1))</f>
        <v>3.5</v>
      </c>
      <c r="AE119" s="74">
        <f t="shared" si="34"/>
        <v>4.5999999999999996</v>
      </c>
      <c r="AF119" s="87">
        <f>('Indicator Data'!BD122+'Indicator Data'!BC122*0.5+'Indicator Data'!BB122*0.25)/1000</f>
        <v>935.87725</v>
      </c>
      <c r="AG119" s="79">
        <f>AF119*1000/'Indicator Data'!CA122</f>
        <v>3.0819861843704825E-2</v>
      </c>
      <c r="AH119" s="74">
        <f t="shared" si="35"/>
        <v>3.1</v>
      </c>
      <c r="AI119" s="73">
        <f>IF('Indicator Data'!BH122="No data","x",ROUND(IF('Indicator Data'!BH122&lt;$AI$194,10,IF('Indicator Data'!BH122&gt;$AI$195,0,($AI$195-'Indicator Data'!BH122)/($AI$195-$AI$194)*10)),1))</f>
        <v>5.9</v>
      </c>
      <c r="AJ119" s="73">
        <f>IF('Indicator Data'!BI122="No data","x",ROUND(IF('Indicator Data'!BI122&gt;$AJ$195,10,IF('Indicator Data'!BI122&lt;$AJ$194,0,10-($AJ$195-'Indicator Data'!BI122)/($AJ$195-$AJ$194)*10)),1))</f>
        <v>7.6</v>
      </c>
      <c r="AK119" s="74">
        <f t="shared" si="37"/>
        <v>6.8</v>
      </c>
      <c r="AL119" s="80">
        <f t="shared" si="38"/>
        <v>6.6</v>
      </c>
      <c r="AM119" s="81">
        <f t="shared" si="39"/>
        <v>5.8</v>
      </c>
    </row>
    <row r="120" spans="1:39" s="4" customFormat="1" x14ac:dyDescent="0.25">
      <c r="A120" s="121" t="str">
        <f>'Indicator Data'!A123</f>
        <v>Myanmar</v>
      </c>
      <c r="B120" s="59" t="str">
        <f>'Indicator Data'!B123</f>
        <v>MMR</v>
      </c>
      <c r="C120" s="73">
        <f>ROUND(IF('Indicator Data'!AL123="No data",IF((0.1022*LN('Indicator Data'!BZ123)-0.1711)&gt;C$195,0,IF((0.1022*LN('Indicator Data'!BZ123)-0.1711)&lt;C$194,10,(C$195-(0.1022*LN('Indicator Data'!BZ123)-0.1711))/(C$195-C$194)*10)),IF('Indicator Data'!AL123&gt;C$195,0,IF('Indicator Data'!AL123&lt;C$194,10,(C$195-'Indicator Data'!AL123)/(C$195-C$194)*10))),1)</f>
        <v>6.4</v>
      </c>
      <c r="D120" s="73">
        <f>IF('Indicator Data'!AM123="No data","x",ROUND((IF(LOG('Indicator Data'!AM123*1000)&gt;D$195,10,IF(LOG('Indicator Data'!AM123*1000)&lt;D$194,0,10-(D$195-LOG('Indicator Data'!AM123*1000))/(D$195-D$194)*10))),1))</f>
        <v>8.3000000000000007</v>
      </c>
      <c r="E120" s="74">
        <f t="shared" si="24"/>
        <v>7.5</v>
      </c>
      <c r="F120" s="73">
        <f>IF('Indicator Data'!AZ123="No data","x",ROUND(IF('Indicator Data'!AZ123&gt;F$195,10,IF('Indicator Data'!AZ123&lt;F$194,0,10-(F$195-'Indicator Data'!AZ123)/(F$195-F$194)*10)),1))</f>
        <v>6.1</v>
      </c>
      <c r="G120" s="73">
        <f>IF('Indicator Data'!BA123="No data","x",ROUND(IF('Indicator Data'!BA123&gt;G$195,10,IF('Indicator Data'!BA123&lt;G$194,0,10-(G$195-'Indicator Data'!BA123)/(G$195-G$194)*10)),1))</f>
        <v>3.3</v>
      </c>
      <c r="H120" s="74">
        <f t="shared" si="25"/>
        <v>4.7</v>
      </c>
      <c r="I120" s="75">
        <f>SUM(IF('Indicator Data'!AN123=0,0,'Indicator Data'!AN123),SUM('Indicator Data'!AO123:AP123))</f>
        <v>2637.7661279999998</v>
      </c>
      <c r="J120" s="75">
        <f>I120/'Indicator Data'!CA123*1000000</f>
        <v>48.806467419201567</v>
      </c>
      <c r="K120" s="73">
        <f t="shared" si="26"/>
        <v>1</v>
      </c>
      <c r="L120" s="73">
        <f>IF('Indicator Data'!AQ123="No data","x",ROUND(IF('Indicator Data'!AQ123&gt;L$195,10,IF('Indicator Data'!AQ123&lt;L$194,0,10-(L$195-'Indicator Data'!AQ123)/(L$195-L$194)*10)),1))</f>
        <v>1.6</v>
      </c>
      <c r="M120" s="73">
        <f>IF('Indicator Data'!AR123="No data","x",IF('Indicator Data'!AR123=0,0,ROUND(IF('Indicator Data'!AR123&gt;M$195,10,IF('Indicator Data'!AR123&lt;M$194,0,10-(M$195-'Indicator Data'!AR123)/(M$195-M$194)*10)),1)))</f>
        <v>1.3</v>
      </c>
      <c r="N120" s="74">
        <f t="shared" si="27"/>
        <v>1.3</v>
      </c>
      <c r="O120" s="76">
        <f t="shared" si="28"/>
        <v>5.3</v>
      </c>
      <c r="P120" s="87">
        <f>IF(AND('Indicator Data'!BE123="No data",'Indicator Data'!BF123="No data"),0,SUM('Indicator Data'!BE123:BG123)/1000)</f>
        <v>401.09500000000003</v>
      </c>
      <c r="Q120" s="73">
        <f t="shared" si="29"/>
        <v>8.6999999999999993</v>
      </c>
      <c r="R120" s="77">
        <f>P120*1000/'Indicator Data'!CA123</f>
        <v>7.4214426524414961E-3</v>
      </c>
      <c r="S120" s="73">
        <f t="shared" si="30"/>
        <v>5.2</v>
      </c>
      <c r="T120" s="78">
        <f t="shared" si="31"/>
        <v>7</v>
      </c>
      <c r="U120" s="73">
        <f>IF('Indicator Data'!AV123="No data","x",ROUND(IF('Indicator Data'!AV123&gt;U$195,10,IF('Indicator Data'!AV123&lt;U$194,0,10-(U$195-'Indicator Data'!AV123)/(U$195-U$194)*10)),1))</f>
        <v>1.6</v>
      </c>
      <c r="V120" s="73">
        <f>IF('Indicator Data'!AW123="No data","x",IF('Indicator Data'!AW123=0,0,ROUND(IF('Indicator Data'!AW123&gt;V$195,10,IF('Indicator Data'!AW123&lt;V$194,0,10-(V$195-'Indicator Data'!AW123)/(V$195-V$194)*10)),1)))</f>
        <v>1.2</v>
      </c>
      <c r="W120" s="73">
        <f t="shared" si="32"/>
        <v>1.4</v>
      </c>
      <c r="X120" s="73">
        <f>IF('Indicator Data'!AU123="No data","x",ROUND(IF('Indicator Data'!AU123&gt;X$195,10,IF('Indicator Data'!AU123&lt;X$194,0,10-(X$195-'Indicator Data'!AU123)/(X$195-X$194)*10)),1))</f>
        <v>6.5</v>
      </c>
      <c r="Y120" s="200">
        <f>IF('Indicator Data'!AX123="No data","x",ROUND(IF('Indicator Data'!AX123&gt;Y$195,10,IF('Indicator Data'!AX123&lt;Y$194,0,10-(Y$195-'Indicator Data'!AX123)/(Y$195-Y$194)*10)),1))</f>
        <v>0.1</v>
      </c>
      <c r="Z120" s="77">
        <f>IF('Indicator Data'!AY123="No data","x",IF(('Indicator Data'!AY123/'Indicator Data'!CA123)&gt;1,1,IF('Indicator Data'!AY123&gt;'Indicator Data'!AY123,1,'Indicator Data'!AY123/'Indicator Data'!CA123)))</f>
        <v>0.69353165565068586</v>
      </c>
      <c r="AA120" s="200">
        <f t="shared" si="33"/>
        <v>7.7</v>
      </c>
      <c r="AB120" s="74">
        <f t="shared" si="36"/>
        <v>3.9</v>
      </c>
      <c r="AC120" s="73">
        <f>IF('Indicator Data'!AS123="No data","x",ROUND(IF('Indicator Data'!AS123&gt;AC$195,10,IF('Indicator Data'!AS123&lt;AC$194,0,10-(AC$195-'Indicator Data'!AS123)/(AC$195-AC$194)*10)),1))</f>
        <v>3.7</v>
      </c>
      <c r="AD120" s="73">
        <f>IF('Indicator Data'!AT123="No data","x",ROUND(IF('Indicator Data'!AT123&gt;AD$195,10,IF('Indicator Data'!AT123&lt;AD$194,0,10-(AD$195-'Indicator Data'!AT123)/(AD$195-AD$194)*10)),1))</f>
        <v>4.2</v>
      </c>
      <c r="AE120" s="74">
        <f t="shared" si="34"/>
        <v>4</v>
      </c>
      <c r="AF120" s="87">
        <f>('Indicator Data'!BD123+'Indicator Data'!BC123*0.5+'Indicator Data'!BB123*0.25)/1000</f>
        <v>142.6275</v>
      </c>
      <c r="AG120" s="79">
        <f>AF120*1000/'Indicator Data'!CA123</f>
        <v>2.6390301846472767E-3</v>
      </c>
      <c r="AH120" s="74">
        <f t="shared" si="35"/>
        <v>0.3</v>
      </c>
      <c r="AI120" s="73">
        <f>IF('Indicator Data'!BH123="No data","x",ROUND(IF('Indicator Data'!BH123&lt;$AI$194,10,IF('Indicator Data'!BH123&gt;$AI$195,0,($AI$195-'Indicator Data'!BH123)/($AI$195-$AI$194)*10)),1))</f>
        <v>4.3</v>
      </c>
      <c r="AJ120" s="73">
        <f>IF('Indicator Data'!BI123="No data","x",ROUND(IF('Indicator Data'!BI123&gt;$AJ$195,10,IF('Indicator Data'!BI123&lt;$AJ$194,0,10-($AJ$195-'Indicator Data'!BI123)/($AJ$195-$AJ$194)*10)),1))</f>
        <v>1.9</v>
      </c>
      <c r="AK120" s="74">
        <f t="shared" si="37"/>
        <v>3.1</v>
      </c>
      <c r="AL120" s="80">
        <f t="shared" si="38"/>
        <v>2.9</v>
      </c>
      <c r="AM120" s="81">
        <f t="shared" si="39"/>
        <v>5.3</v>
      </c>
    </row>
    <row r="121" spans="1:39" s="4" customFormat="1" x14ac:dyDescent="0.25">
      <c r="A121" s="121" t="str">
        <f>'Indicator Data'!A124</f>
        <v>Namibia</v>
      </c>
      <c r="B121" s="59" t="str">
        <f>'Indicator Data'!B124</f>
        <v>NAM</v>
      </c>
      <c r="C121" s="73">
        <f>ROUND(IF('Indicator Data'!AL124="No data",IF((0.1022*LN('Indicator Data'!BZ124)-0.1711)&gt;C$195,0,IF((0.1022*LN('Indicator Data'!BZ124)-0.1711)&lt;C$194,10,(C$195-(0.1022*LN('Indicator Data'!BZ124)-0.1711))/(C$195-C$194)*10)),IF('Indicator Data'!AL124&gt;C$195,0,IF('Indicator Data'!AL124&lt;C$194,10,(C$195-'Indicator Data'!AL124)/(C$195-C$194)*10))),1)</f>
        <v>5.0999999999999996</v>
      </c>
      <c r="D121" s="73">
        <f>IF('Indicator Data'!AM124="No data","x",ROUND((IF(LOG('Indicator Data'!AM124*1000)&gt;D$195,10,IF(LOG('Indicator Data'!AM124*1000)&lt;D$194,0,10-(D$195-LOG('Indicator Data'!AM124*1000))/(D$195-D$194)*10))),1))</f>
        <v>8.6</v>
      </c>
      <c r="E121" s="74">
        <f t="shared" si="24"/>
        <v>7.2</v>
      </c>
      <c r="F121" s="73">
        <f>IF('Indicator Data'!AZ124="No data","x",ROUND(IF('Indicator Data'!AZ124&gt;F$195,10,IF('Indicator Data'!AZ124&lt;F$194,0,10-(F$195-'Indicator Data'!AZ124)/(F$195-F$194)*10)),1))</f>
        <v>6.3</v>
      </c>
      <c r="G121" s="73">
        <f>IF('Indicator Data'!BA124="No data","x",ROUND(IF('Indicator Data'!BA124&gt;G$195,10,IF('Indicator Data'!BA124&lt;G$194,0,10-(G$195-'Indicator Data'!BA124)/(G$195-G$194)*10)),1))</f>
        <v>8.5</v>
      </c>
      <c r="H121" s="74">
        <f t="shared" si="25"/>
        <v>7.4</v>
      </c>
      <c r="I121" s="75">
        <f>SUM(IF('Indicator Data'!AN124=0,0,'Indicator Data'!AN124),SUM('Indicator Data'!AO124:AP124))</f>
        <v>259.45000000000005</v>
      </c>
      <c r="J121" s="75">
        <f>I121/'Indicator Data'!CA124*1000000</f>
        <v>104.00781872613774</v>
      </c>
      <c r="K121" s="73">
        <f t="shared" si="26"/>
        <v>2.1</v>
      </c>
      <c r="L121" s="73">
        <f>IF('Indicator Data'!AQ124="No data","x",ROUND(IF('Indicator Data'!AQ124&gt;L$195,10,IF('Indicator Data'!AQ124&lt;L$194,0,10-(L$195-'Indicator Data'!AQ124)/(L$195-L$194)*10)),1))</f>
        <v>1</v>
      </c>
      <c r="M121" s="73">
        <f>IF('Indicator Data'!AR124="No data","x",IF('Indicator Data'!AR124=0,0,ROUND(IF('Indicator Data'!AR124&gt;M$195,10,IF('Indicator Data'!AR124&lt;M$194,0,10-(M$195-'Indicator Data'!AR124)/(M$195-M$194)*10)),1)))</f>
        <v>0.1</v>
      </c>
      <c r="N121" s="74">
        <f t="shared" si="27"/>
        <v>1.1000000000000001</v>
      </c>
      <c r="O121" s="76">
        <f t="shared" si="28"/>
        <v>5.7</v>
      </c>
      <c r="P121" s="87">
        <f>IF(AND('Indicator Data'!BE124="No data",'Indicator Data'!BF124="No data"),0,SUM('Indicator Data'!BE124:BG124)/1000)</f>
        <v>4.0309999999999997</v>
      </c>
      <c r="Q121" s="73">
        <f t="shared" si="29"/>
        <v>2</v>
      </c>
      <c r="R121" s="77">
        <f>P121*1000/'Indicator Data'!CA124</f>
        <v>1.6159395539990793E-3</v>
      </c>
      <c r="S121" s="73">
        <f t="shared" si="30"/>
        <v>3.6</v>
      </c>
      <c r="T121" s="78">
        <f t="shared" si="31"/>
        <v>2.8</v>
      </c>
      <c r="U121" s="73">
        <f>IF('Indicator Data'!AV124="No data","x",ROUND(IF('Indicator Data'!AV124&gt;U$195,10,IF('Indicator Data'!AV124&lt;U$194,0,10-(U$195-'Indicator Data'!AV124)/(U$195-U$194)*10)),1))</f>
        <v>10</v>
      </c>
      <c r="V121" s="73">
        <f>IF('Indicator Data'!AW124="No data","x",IF('Indicator Data'!AW124=0,0,ROUND(IF('Indicator Data'!AW124&gt;V$195,10,IF('Indicator Data'!AW124&lt;V$194,0,10-(V$195-'Indicator Data'!AW124)/(V$195-V$194)*10)),1)))</f>
        <v>10</v>
      </c>
      <c r="W121" s="73">
        <f t="shared" si="32"/>
        <v>10</v>
      </c>
      <c r="X121" s="73">
        <f>IF('Indicator Data'!AU124="No data","x",ROUND(IF('Indicator Data'!AU124&gt;X$195,10,IF('Indicator Data'!AU124&lt;X$194,0,10-(X$195-'Indicator Data'!AU124)/(X$195-X$194)*10)),1))</f>
        <v>7.7</v>
      </c>
      <c r="Y121" s="200">
        <f>IF('Indicator Data'!AX124="No data","x",ROUND(IF('Indicator Data'!AX124&gt;Y$195,10,IF('Indicator Data'!AX124&lt;Y$194,0,10-(Y$195-'Indicator Data'!AX124)/(Y$195-Y$194)*10)),1))</f>
        <v>1.1000000000000001</v>
      </c>
      <c r="Z121" s="77">
        <f>IF('Indicator Data'!AY124="No data","x",IF(('Indicator Data'!AY124/'Indicator Data'!CA124)&gt;1,1,IF('Indicator Data'!AY124&gt;'Indicator Data'!AY124,1,'Indicator Data'!AY124/'Indicator Data'!CA124)))</f>
        <v>0.44253051884848571</v>
      </c>
      <c r="AA121" s="200">
        <f t="shared" si="33"/>
        <v>4.9000000000000004</v>
      </c>
      <c r="AB121" s="74">
        <f t="shared" si="36"/>
        <v>5.9</v>
      </c>
      <c r="AC121" s="73">
        <f>IF('Indicator Data'!AS124="No data","x",ROUND(IF('Indicator Data'!AS124&gt;AC$195,10,IF('Indicator Data'!AS124&lt;AC$194,0,10-(AC$195-'Indicator Data'!AS124)/(AC$195-AC$194)*10)),1))</f>
        <v>3.4</v>
      </c>
      <c r="AD121" s="73">
        <f>IF('Indicator Data'!AT124="No data","x",ROUND(IF('Indicator Data'!AT124&gt;AD$195,10,IF('Indicator Data'!AT124&lt;AD$194,0,10-(AD$195-'Indicator Data'!AT124)/(AD$195-AD$194)*10)),1))</f>
        <v>2.9</v>
      </c>
      <c r="AE121" s="74">
        <f t="shared" si="34"/>
        <v>3.2</v>
      </c>
      <c r="AF121" s="87">
        <f>('Indicator Data'!BD124+'Indicator Data'!BC124*0.5+'Indicator Data'!BB124*0.25)/1000</f>
        <v>0.62549999999999994</v>
      </c>
      <c r="AG121" s="79">
        <f>AF121*1000/'Indicator Data'!CA124</f>
        <v>2.5074924113778821E-4</v>
      </c>
      <c r="AH121" s="74">
        <f t="shared" si="35"/>
        <v>0</v>
      </c>
      <c r="AI121" s="73">
        <f>IF('Indicator Data'!BH124="No data","x",ROUND(IF('Indicator Data'!BH124&lt;$AI$194,10,IF('Indicator Data'!BH124&gt;$AI$195,0,($AI$195-'Indicator Data'!BH124)/($AI$195-$AI$194)*10)),1))</f>
        <v>4.3</v>
      </c>
      <c r="AJ121" s="73">
        <f>IF('Indicator Data'!BI124="No data","x",ROUND(IF('Indicator Data'!BI124&gt;$AJ$195,10,IF('Indicator Data'!BI124&lt;$AJ$194,0,10-($AJ$195-'Indicator Data'!BI124)/($AJ$195-$AJ$194)*10)),1))</f>
        <v>7.4</v>
      </c>
      <c r="AK121" s="74">
        <f t="shared" si="37"/>
        <v>5.9</v>
      </c>
      <c r="AL121" s="80">
        <f t="shared" si="38"/>
        <v>4.0999999999999996</v>
      </c>
      <c r="AM121" s="81">
        <f t="shared" si="39"/>
        <v>3.5</v>
      </c>
    </row>
    <row r="122" spans="1:39" s="4" customFormat="1" x14ac:dyDescent="0.25">
      <c r="A122" s="121" t="str">
        <f>'Indicator Data'!A125</f>
        <v>Nauru</v>
      </c>
      <c r="B122" s="59" t="str">
        <f>'Indicator Data'!B125</f>
        <v>NRU</v>
      </c>
      <c r="C122" s="73">
        <f>ROUND(IF('Indicator Data'!AL125="No data",IF((0.1022*LN('Indicator Data'!BZ125)-0.1711)&gt;C$195,0,IF((0.1022*LN('Indicator Data'!BZ125)-0.1711)&lt;C$194,10,(C$195-(0.1022*LN('Indicator Data'!BZ125)-0.1711))/(C$195-C$194)*10)),IF('Indicator Data'!AL125&gt;C$195,0,IF('Indicator Data'!AL125&lt;C$194,10,(C$195-'Indicator Data'!AL125)/(C$195-C$194)*10))),1)</f>
        <v>2.8</v>
      </c>
      <c r="D122" s="73" t="str">
        <f>IF('Indicator Data'!AM125="No data","x",ROUND((IF(LOG('Indicator Data'!AM125*1000)&gt;D$195,10,IF(LOG('Indicator Data'!AM125*1000)&lt;D$194,0,10-(D$195-LOG('Indicator Data'!AM125*1000))/(D$195-D$194)*10))),1))</f>
        <v>x</v>
      </c>
      <c r="E122" s="74">
        <f t="shared" si="24"/>
        <v>2.8</v>
      </c>
      <c r="F122" s="73" t="str">
        <f>IF('Indicator Data'!AZ125="No data","x",ROUND(IF('Indicator Data'!AZ125&gt;F$195,10,IF('Indicator Data'!AZ125&lt;F$194,0,10-(F$195-'Indicator Data'!AZ125)/(F$195-F$194)*10)),1))</f>
        <v>x</v>
      </c>
      <c r="G122" s="73" t="str">
        <f>IF('Indicator Data'!BA125="No data","x",ROUND(IF('Indicator Data'!BA125&gt;G$195,10,IF('Indicator Data'!BA125&lt;G$194,0,10-(G$195-'Indicator Data'!BA125)/(G$195-G$194)*10)),1))</f>
        <v>x</v>
      </c>
      <c r="H122" s="74" t="str">
        <f t="shared" si="25"/>
        <v>x</v>
      </c>
      <c r="I122" s="75">
        <f>SUM(IF('Indicator Data'!AN125=0,0,'Indicator Data'!AN125),SUM('Indicator Data'!AO125:AP125))</f>
        <v>42.26</v>
      </c>
      <c r="J122" s="75">
        <f>I122/'Indicator Data'!CA125*1000000</f>
        <v>3926.049795615013</v>
      </c>
      <c r="K122" s="73">
        <f t="shared" si="26"/>
        <v>10</v>
      </c>
      <c r="L122" s="73">
        <f>IF('Indicator Data'!AQ125="No data","x",ROUND(IF('Indicator Data'!AQ125&gt;L$195,10,IF('Indicator Data'!AQ125&lt;L$194,0,10-(L$195-'Indicator Data'!AQ125)/(L$195-L$194)*10)),1))</f>
        <v>10</v>
      </c>
      <c r="M122" s="73" t="str">
        <f>IF('Indicator Data'!AR125="No data","x",IF('Indicator Data'!AR125=0,0,ROUND(IF('Indicator Data'!AR125&gt;M$195,10,IF('Indicator Data'!AR125&lt;M$194,0,10-(M$195-'Indicator Data'!AR125)/(M$195-M$194)*10)),1)))</f>
        <v>x</v>
      </c>
      <c r="N122" s="74">
        <f t="shared" si="27"/>
        <v>10</v>
      </c>
      <c r="O122" s="76">
        <f t="shared" si="28"/>
        <v>5.2</v>
      </c>
      <c r="P122" s="87">
        <f>IF(AND('Indicator Data'!BE125="No data",'Indicator Data'!BF125="No data"),0,SUM('Indicator Data'!BE125:BG125)/1000)</f>
        <v>1.379</v>
      </c>
      <c r="Q122" s="73">
        <f t="shared" si="29"/>
        <v>0.5</v>
      </c>
      <c r="R122" s="77">
        <f>P122*1000/'Indicator Data'!CA125</f>
        <v>0.1281122259383129</v>
      </c>
      <c r="S122" s="73">
        <f t="shared" si="30"/>
        <v>10</v>
      </c>
      <c r="T122" s="78">
        <f t="shared" si="31"/>
        <v>5.3</v>
      </c>
      <c r="U122" s="73" t="str">
        <f>IF('Indicator Data'!AV125="No data","x",ROUND(IF('Indicator Data'!AV125&gt;U$195,10,IF('Indicator Data'!AV125&lt;U$194,0,10-(U$195-'Indicator Data'!AV125)/(U$195-U$194)*10)),1))</f>
        <v>x</v>
      </c>
      <c r="V122" s="73" t="str">
        <f>IF('Indicator Data'!AW125="No data","x",IF('Indicator Data'!AW125=0,0,ROUND(IF('Indicator Data'!AW125&gt;V$195,10,IF('Indicator Data'!AW125&lt;V$194,0,10-(V$195-'Indicator Data'!AW125)/(V$195-V$194)*10)),1)))</f>
        <v>x</v>
      </c>
      <c r="W122" s="73" t="str">
        <f t="shared" si="32"/>
        <v>x</v>
      </c>
      <c r="X122" s="73">
        <f>IF('Indicator Data'!AU125="No data","x",ROUND(IF('Indicator Data'!AU125&gt;X$195,10,IF('Indicator Data'!AU125&lt;X$194,0,10-(X$195-'Indicator Data'!AU125)/(X$195-X$194)*10)),1))</f>
        <v>1.7</v>
      </c>
      <c r="Y122" s="200" t="str">
        <f>IF('Indicator Data'!AX125="No data","x",ROUND(IF('Indicator Data'!AX125&gt;Y$195,10,IF('Indicator Data'!AX125&lt;Y$194,0,10-(Y$195-'Indicator Data'!AX125)/(Y$195-Y$194)*10)),1))</f>
        <v>x</v>
      </c>
      <c r="Z122" s="77">
        <f>IF('Indicator Data'!AY125="No data","x",IF(('Indicator Data'!AY125/'Indicator Data'!CA125)&gt;1,1,IF('Indicator Data'!AY125&gt;'Indicator Data'!AY125,1,'Indicator Data'!AY125/'Indicator Data'!CA125)))</f>
        <v>0.26421404682274247</v>
      </c>
      <c r="AA122" s="200">
        <f t="shared" si="33"/>
        <v>2.9</v>
      </c>
      <c r="AB122" s="74">
        <f t="shared" si="36"/>
        <v>2.2999999999999998</v>
      </c>
      <c r="AC122" s="73">
        <f>IF('Indicator Data'!AS125="No data","x",ROUND(IF('Indicator Data'!AS125&gt;AC$195,10,IF('Indicator Data'!AS125&lt;AC$194,0,10-(AC$195-'Indicator Data'!AS125)/(AC$195-AC$194)*10)),1))</f>
        <v>2.5</v>
      </c>
      <c r="AD122" s="73">
        <f>IF('Indicator Data'!AT125="No data","x",ROUND(IF('Indicator Data'!AT125&gt;AD$195,10,IF('Indicator Data'!AT125&lt;AD$194,0,10-(AD$195-'Indicator Data'!AT125)/(AD$195-AD$194)*10)),1))</f>
        <v>1.1000000000000001</v>
      </c>
      <c r="AE122" s="74">
        <f t="shared" si="34"/>
        <v>1.8</v>
      </c>
      <c r="AF122" s="87">
        <f>('Indicator Data'!BD125+'Indicator Data'!BC125*0.5+'Indicator Data'!BB125*0.25)/1000</f>
        <v>0</v>
      </c>
      <c r="AG122" s="79">
        <f>AF122*1000/'Indicator Data'!CA125</f>
        <v>0</v>
      </c>
      <c r="AH122" s="74">
        <f t="shared" si="35"/>
        <v>0</v>
      </c>
      <c r="AI122" s="73">
        <f>IF('Indicator Data'!BH125="No data","x",ROUND(IF('Indicator Data'!BH125&lt;$AI$194,10,IF('Indicator Data'!BH125&gt;$AI$195,0,($AI$195-'Indicator Data'!BH125)/($AI$195-$AI$194)*10)),1))</f>
        <v>10</v>
      </c>
      <c r="AJ122" s="73">
        <f>IF('Indicator Data'!BI125="No data","x",ROUND(IF('Indicator Data'!BI125&gt;$AJ$195,10,IF('Indicator Data'!BI125&lt;$AJ$194,0,10-($AJ$195-'Indicator Data'!BI125)/($AJ$195-$AJ$194)*10)),1))</f>
        <v>0</v>
      </c>
      <c r="AK122" s="74">
        <f t="shared" si="37"/>
        <v>5</v>
      </c>
      <c r="AL122" s="80">
        <f t="shared" si="38"/>
        <v>2.5</v>
      </c>
      <c r="AM122" s="81">
        <f t="shared" si="39"/>
        <v>4</v>
      </c>
    </row>
    <row r="123" spans="1:39" s="4" customFormat="1" x14ac:dyDescent="0.25">
      <c r="A123" s="121" t="str">
        <f>'Indicator Data'!A126</f>
        <v>Nepal</v>
      </c>
      <c r="B123" s="59" t="str">
        <f>'Indicator Data'!B126</f>
        <v>NPL</v>
      </c>
      <c r="C123" s="73">
        <f>ROUND(IF('Indicator Data'!AL126="No data",IF((0.1022*LN('Indicator Data'!BZ126)-0.1711)&gt;C$195,0,IF((0.1022*LN('Indicator Data'!BZ126)-0.1711)&lt;C$194,10,(C$195-(0.1022*LN('Indicator Data'!BZ126)-0.1711))/(C$195-C$194)*10)),IF('Indicator Data'!AL126&gt;C$195,0,IF('Indicator Data'!AL126&lt;C$194,10,(C$195-'Indicator Data'!AL126)/(C$195-C$194)*10))),1)</f>
        <v>6.5</v>
      </c>
      <c r="D123" s="73">
        <f>IF('Indicator Data'!AM126="No data","x",ROUND((IF(LOG('Indicator Data'!AM126*1000)&gt;D$195,10,IF(LOG('Indicator Data'!AM126*1000)&lt;D$194,0,10-(D$195-LOG('Indicator Data'!AM126*1000))/(D$195-D$194)*10))),1))</f>
        <v>8.1</v>
      </c>
      <c r="E123" s="74">
        <f t="shared" si="24"/>
        <v>7.4</v>
      </c>
      <c r="F123" s="73">
        <f>IF('Indicator Data'!AZ126="No data","x",ROUND(IF('Indicator Data'!AZ126&gt;F$195,10,IF('Indicator Data'!AZ126&lt;F$194,0,10-(F$195-'Indicator Data'!AZ126)/(F$195-F$194)*10)),1))</f>
        <v>6.4</v>
      </c>
      <c r="G123" s="73">
        <f>IF('Indicator Data'!BA126="No data","x",ROUND(IF('Indicator Data'!BA126&gt;G$195,10,IF('Indicator Data'!BA126&lt;G$194,0,10-(G$195-'Indicator Data'!BA126)/(G$195-G$194)*10)),1))</f>
        <v>2</v>
      </c>
      <c r="H123" s="74">
        <f t="shared" si="25"/>
        <v>4.2</v>
      </c>
      <c r="I123" s="75">
        <f>SUM(IF('Indicator Data'!AN126=0,0,'Indicator Data'!AN126),SUM('Indicator Data'!AO126:AP126))</f>
        <v>1243.5273239999999</v>
      </c>
      <c r="J123" s="75">
        <f>I123/'Indicator Data'!CA126*1000000</f>
        <v>43.46673116915597</v>
      </c>
      <c r="K123" s="73">
        <f t="shared" si="26"/>
        <v>0.9</v>
      </c>
      <c r="L123" s="73">
        <f>IF('Indicator Data'!AQ126="No data","x",ROUND(IF('Indicator Data'!AQ126&gt;L$195,10,IF('Indicator Data'!AQ126&lt;L$194,0,10-(L$195-'Indicator Data'!AQ126)/(L$195-L$194)*10)),1))</f>
        <v>3.3</v>
      </c>
      <c r="M123" s="73">
        <f>IF('Indicator Data'!AR126="No data","x",IF('Indicator Data'!AR126=0,0,ROUND(IF('Indicator Data'!AR126&gt;M$195,10,IF('Indicator Data'!AR126&lt;M$194,0,10-(M$195-'Indicator Data'!AR126)/(M$195-M$194)*10)),1)))</f>
        <v>9.3000000000000007</v>
      </c>
      <c r="N123" s="74">
        <f t="shared" si="27"/>
        <v>4.5</v>
      </c>
      <c r="O123" s="76">
        <f t="shared" si="28"/>
        <v>5.9</v>
      </c>
      <c r="P123" s="87">
        <f>IF(AND('Indicator Data'!BE126="No data",'Indicator Data'!BF126="No data"),0,SUM('Indicator Data'!BE126:BG126)/1000)</f>
        <v>20.863</v>
      </c>
      <c r="Q123" s="73">
        <f t="shared" si="29"/>
        <v>4.4000000000000004</v>
      </c>
      <c r="R123" s="77">
        <f>P123*1000/'Indicator Data'!CA126</f>
        <v>7.2925330620407102E-4</v>
      </c>
      <c r="S123" s="73">
        <f t="shared" si="30"/>
        <v>3</v>
      </c>
      <c r="T123" s="78">
        <f t="shared" si="31"/>
        <v>3.7</v>
      </c>
      <c r="U123" s="73">
        <f>IF('Indicator Data'!AV126="No data","x",ROUND(IF('Indicator Data'!AV126&gt;U$195,10,IF('Indicator Data'!AV126&lt;U$194,0,10-(U$195-'Indicator Data'!AV126)/(U$195-U$194)*10)),1))</f>
        <v>0.4</v>
      </c>
      <c r="V123" s="73">
        <f>IF('Indicator Data'!AW126="No data","x",IF('Indicator Data'!AW126=0,0,ROUND(IF('Indicator Data'!AW126&gt;V$195,10,IF('Indicator Data'!AW126&lt;V$194,0,10-(V$195-'Indicator Data'!AW126)/(V$195-V$194)*10)),1)))</f>
        <v>0</v>
      </c>
      <c r="W123" s="73">
        <f t="shared" si="32"/>
        <v>0.2</v>
      </c>
      <c r="X123" s="73">
        <f>IF('Indicator Data'!AU126="No data","x",ROUND(IF('Indicator Data'!AU126&gt;X$195,10,IF('Indicator Data'!AU126&lt;X$194,0,10-(X$195-'Indicator Data'!AU126)/(X$195-X$194)*10)),1))</f>
        <v>2.8</v>
      </c>
      <c r="Y123" s="200">
        <f>IF('Indicator Data'!AX126="No data","x",ROUND(IF('Indicator Data'!AX126&gt;Y$195,10,IF('Indicator Data'!AX126&lt;Y$194,0,10-(Y$195-'Indicator Data'!AX126)/(Y$195-Y$194)*10)),1))</f>
        <v>0</v>
      </c>
      <c r="Z123" s="77">
        <f>IF('Indicator Data'!AY126="No data","x",IF(('Indicator Data'!AY126/'Indicator Data'!CA126)&gt;1,1,IF('Indicator Data'!AY126&gt;'Indicator Data'!AY126,1,'Indicator Data'!AY126/'Indicator Data'!CA126)))</f>
        <v>0.56144014157923561</v>
      </c>
      <c r="AA123" s="200">
        <f t="shared" si="33"/>
        <v>6.2</v>
      </c>
      <c r="AB123" s="74">
        <f t="shared" si="36"/>
        <v>2.2999999999999998</v>
      </c>
      <c r="AC123" s="73">
        <f>IF('Indicator Data'!AS126="No data","x",ROUND(IF('Indicator Data'!AS126&gt;AC$195,10,IF('Indicator Data'!AS126&lt;AC$194,0,10-(AC$195-'Indicator Data'!AS126)/(AC$195-AC$194)*10)),1))</f>
        <v>2.6</v>
      </c>
      <c r="AD123" s="73">
        <f>IF('Indicator Data'!AT126="No data","x",ROUND(IF('Indicator Data'!AT126&gt;AD$195,10,IF('Indicator Data'!AT126&lt;AD$194,0,10-(AD$195-'Indicator Data'!AT126)/(AD$195-AD$194)*10)),1))</f>
        <v>6</v>
      </c>
      <c r="AE123" s="74">
        <f t="shared" si="34"/>
        <v>4.3</v>
      </c>
      <c r="AF123" s="87">
        <f>('Indicator Data'!BD126+'Indicator Data'!BC126*0.5+'Indicator Data'!BB126*0.25)/1000</f>
        <v>511.65249999999997</v>
      </c>
      <c r="AG123" s="79">
        <f>AF123*1000/'Indicator Data'!CA126</f>
        <v>1.7884497783280374E-2</v>
      </c>
      <c r="AH123" s="74">
        <f t="shared" si="35"/>
        <v>1.8</v>
      </c>
      <c r="AI123" s="73">
        <f>IF('Indicator Data'!BH126="No data","x",ROUND(IF('Indicator Data'!BH126&lt;$AI$194,10,IF('Indicator Data'!BH126&gt;$AI$195,0,($AI$195-'Indicator Data'!BH126)/($AI$195-$AI$194)*10)),1))</f>
        <v>4.0999999999999996</v>
      </c>
      <c r="AJ123" s="73">
        <f>IF('Indicator Data'!BI126="No data","x",ROUND(IF('Indicator Data'!BI126&gt;$AJ$195,10,IF('Indicator Data'!BI126&lt;$AJ$194,0,10-($AJ$195-'Indicator Data'!BI126)/($AJ$195-$AJ$194)*10)),1))</f>
        <v>1.2</v>
      </c>
      <c r="AK123" s="74">
        <f t="shared" si="37"/>
        <v>2.7</v>
      </c>
      <c r="AL123" s="80">
        <f t="shared" si="38"/>
        <v>2.8</v>
      </c>
      <c r="AM123" s="81">
        <f t="shared" si="39"/>
        <v>3.3</v>
      </c>
    </row>
    <row r="124" spans="1:39" s="4" customFormat="1" x14ac:dyDescent="0.25">
      <c r="A124" s="121" t="str">
        <f>'Indicator Data'!A127</f>
        <v>Netherlands</v>
      </c>
      <c r="B124" s="59" t="str">
        <f>'Indicator Data'!B127</f>
        <v>NLD</v>
      </c>
      <c r="C124" s="73">
        <f>ROUND(IF('Indicator Data'!AL127="No data",IF((0.1022*LN('Indicator Data'!BZ127)-0.1711)&gt;C$195,0,IF((0.1022*LN('Indicator Data'!BZ127)-0.1711)&lt;C$194,10,(C$195-(0.1022*LN('Indicator Data'!BZ127)-0.1711))/(C$195-C$194)*10)),IF('Indicator Data'!AL127&gt;C$195,0,IF('Indicator Data'!AL127&lt;C$194,10,(C$195-'Indicator Data'!AL127)/(C$195-C$194)*10))),1)</f>
        <v>0</v>
      </c>
      <c r="D124" s="73" t="str">
        <f>IF('Indicator Data'!AM127="No data","x",ROUND((IF(LOG('Indicator Data'!AM127*1000)&gt;D$195,10,IF(LOG('Indicator Data'!AM127*1000)&lt;D$194,0,10-(D$195-LOG('Indicator Data'!AM127*1000))/(D$195-D$194)*10))),1))</f>
        <v>x</v>
      </c>
      <c r="E124" s="74">
        <f t="shared" si="24"/>
        <v>0</v>
      </c>
      <c r="F124" s="73">
        <f>IF('Indicator Data'!AZ127="No data","x",ROUND(IF('Indicator Data'!AZ127&gt;F$195,10,IF('Indicator Data'!AZ127&lt;F$194,0,10-(F$195-'Indicator Data'!AZ127)/(F$195-F$194)*10)),1))</f>
        <v>0.6</v>
      </c>
      <c r="G124" s="73">
        <f>IF('Indicator Data'!BA127="No data","x",ROUND(IF('Indicator Data'!BA127&gt;G$195,10,IF('Indicator Data'!BA127&lt;G$194,0,10-(G$195-'Indicator Data'!BA127)/(G$195-G$194)*10)),1))</f>
        <v>0.8</v>
      </c>
      <c r="H124" s="74">
        <f t="shared" si="25"/>
        <v>0.7</v>
      </c>
      <c r="I124" s="75">
        <f>SUM(IF('Indicator Data'!AN127=0,0,'Indicator Data'!AN127),SUM('Indicator Data'!AO127:AP127))</f>
        <v>0</v>
      </c>
      <c r="J124" s="75">
        <f>I124/'Indicator Data'!CA127*1000000</f>
        <v>0</v>
      </c>
      <c r="K124" s="73">
        <f t="shared" si="26"/>
        <v>0</v>
      </c>
      <c r="L124" s="73" t="str">
        <f>IF('Indicator Data'!AQ127="No data","x",ROUND(IF('Indicator Data'!AQ127&gt;L$195,10,IF('Indicator Data'!AQ127&lt;L$194,0,10-(L$195-'Indicator Data'!AQ127)/(L$195-L$194)*10)),1))</f>
        <v>x</v>
      </c>
      <c r="M124" s="73">
        <f>IF('Indicator Data'!AR127="No data","x",IF('Indicator Data'!AR127=0,0,ROUND(IF('Indicator Data'!AR127&gt;M$195,10,IF('Indicator Data'!AR127&lt;M$194,0,10-(M$195-'Indicator Data'!AR127)/(M$195-M$194)*10)),1)))</f>
        <v>0.1</v>
      </c>
      <c r="N124" s="74">
        <f t="shared" si="27"/>
        <v>0.1</v>
      </c>
      <c r="O124" s="76">
        <f t="shared" si="28"/>
        <v>0.2</v>
      </c>
      <c r="P124" s="87">
        <f>IF(AND('Indicator Data'!BE127="No data",'Indicator Data'!BF127="No data"),0,SUM('Indicator Data'!BE127:BG127)/1000)</f>
        <v>114.14</v>
      </c>
      <c r="Q124" s="73">
        <f t="shared" si="29"/>
        <v>6.9</v>
      </c>
      <c r="R124" s="77">
        <f>P124*1000/'Indicator Data'!CA127</f>
        <v>6.6759770050200846E-3</v>
      </c>
      <c r="S124" s="73">
        <f t="shared" si="30"/>
        <v>5.0999999999999996</v>
      </c>
      <c r="T124" s="78">
        <f t="shared" si="31"/>
        <v>6</v>
      </c>
      <c r="U124" s="73">
        <f>IF('Indicator Data'!AV127="No data","x",ROUND(IF('Indicator Data'!AV127&gt;U$195,10,IF('Indicator Data'!AV127&lt;U$194,0,10-(U$195-'Indicator Data'!AV127)/(U$195-U$194)*10)),1))</f>
        <v>0.4</v>
      </c>
      <c r="V124" s="73">
        <f>IF('Indicator Data'!AW127="No data","x",IF('Indicator Data'!AW127=0,0,ROUND(IF('Indicator Data'!AW127&gt;V$195,10,IF('Indicator Data'!AW127&lt;V$194,0,10-(V$195-'Indicator Data'!AW127)/(V$195-V$194)*10)),1)))</f>
        <v>0.2</v>
      </c>
      <c r="W124" s="73">
        <f t="shared" si="32"/>
        <v>0.30000000000000004</v>
      </c>
      <c r="X124" s="73">
        <f>IF('Indicator Data'!AU127="No data","x",ROUND(IF('Indicator Data'!AU127&gt;X$195,10,IF('Indicator Data'!AU127&lt;X$194,0,10-(X$195-'Indicator Data'!AU127)/(X$195-X$194)*10)),1))</f>
        <v>0.1</v>
      </c>
      <c r="Y124" s="200" t="str">
        <f>IF('Indicator Data'!AX127="No data","x",ROUND(IF('Indicator Data'!AX127&gt;Y$195,10,IF('Indicator Data'!AX127&lt;Y$194,0,10-(Y$195-'Indicator Data'!AX127)/(Y$195-Y$194)*10)),1))</f>
        <v>x</v>
      </c>
      <c r="Z124" s="77">
        <f>IF('Indicator Data'!AY127="No data","x",IF(('Indicator Data'!AY127/'Indicator Data'!CA127)&gt;1,1,IF('Indicator Data'!AY127&gt;'Indicator Data'!AY127,1,'Indicator Data'!AY127/'Indicator Data'!CA127)))</f>
        <v>2.3980642825111571E-6</v>
      </c>
      <c r="AA124" s="200">
        <f t="shared" si="33"/>
        <v>0</v>
      </c>
      <c r="AB124" s="74">
        <f t="shared" si="36"/>
        <v>0.1</v>
      </c>
      <c r="AC124" s="73">
        <f>IF('Indicator Data'!AS127="No data","x",ROUND(IF('Indicator Data'!AS127&gt;AC$195,10,IF('Indicator Data'!AS127&lt;AC$194,0,10-(AC$195-'Indicator Data'!AS127)/(AC$195-AC$194)*10)),1))</f>
        <v>0.3</v>
      </c>
      <c r="AD124" s="73" t="str">
        <f>IF('Indicator Data'!AT127="No data","x",ROUND(IF('Indicator Data'!AT127&gt;AD$195,10,IF('Indicator Data'!AT127&lt;AD$194,0,10-(AD$195-'Indicator Data'!AT127)/(AD$195-AD$194)*10)),1))</f>
        <v>x</v>
      </c>
      <c r="AE124" s="74">
        <f t="shared" si="34"/>
        <v>0.3</v>
      </c>
      <c r="AF124" s="87">
        <f>('Indicator Data'!BD127+'Indicator Data'!BC127*0.5+'Indicator Data'!BB127*0.25)/1000</f>
        <v>0</v>
      </c>
      <c r="AG124" s="79">
        <f>AF124*1000/'Indicator Data'!CA127</f>
        <v>0</v>
      </c>
      <c r="AH124" s="74">
        <f t="shared" si="35"/>
        <v>0</v>
      </c>
      <c r="AI124" s="73">
        <f>IF('Indicator Data'!BH127="No data","x",ROUND(IF('Indicator Data'!BH127&lt;$AI$194,10,IF('Indicator Data'!BH127&gt;$AI$195,0,($AI$195-'Indicator Data'!BH127)/($AI$195-$AI$194)*10)),1))</f>
        <v>3.2</v>
      </c>
      <c r="AJ124" s="73">
        <f>IF('Indicator Data'!BI127="No data","x",ROUND(IF('Indicator Data'!BI127&gt;$AJ$195,10,IF('Indicator Data'!BI127&lt;$AJ$194,0,10-($AJ$195-'Indicator Data'!BI127)/($AJ$195-$AJ$194)*10)),1))</f>
        <v>0</v>
      </c>
      <c r="AK124" s="74">
        <f t="shared" si="37"/>
        <v>1.6</v>
      </c>
      <c r="AL124" s="80">
        <f t="shared" si="38"/>
        <v>0.5</v>
      </c>
      <c r="AM124" s="81">
        <f t="shared" si="39"/>
        <v>3.7</v>
      </c>
    </row>
    <row r="125" spans="1:39" s="4" customFormat="1" x14ac:dyDescent="0.25">
      <c r="A125" s="121" t="str">
        <f>'Indicator Data'!A128</f>
        <v>New Zealand</v>
      </c>
      <c r="B125" s="59" t="str">
        <f>'Indicator Data'!B128</f>
        <v>NZL</v>
      </c>
      <c r="C125" s="73">
        <f>ROUND(IF('Indicator Data'!AL128="No data",IF((0.1022*LN('Indicator Data'!BZ128)-0.1711)&gt;C$195,0,IF((0.1022*LN('Indicator Data'!BZ128)-0.1711)&lt;C$194,10,(C$195-(0.1022*LN('Indicator Data'!BZ128)-0.1711))/(C$195-C$194)*10)),IF('Indicator Data'!AL128&gt;C$195,0,IF('Indicator Data'!AL128&lt;C$194,10,(C$195-'Indicator Data'!AL128)/(C$195-C$194)*10))),1)</f>
        <v>0</v>
      </c>
      <c r="D125" s="73" t="str">
        <f>IF('Indicator Data'!AM128="No data","x",ROUND((IF(LOG('Indicator Data'!AM128*1000)&gt;D$195,10,IF(LOG('Indicator Data'!AM128*1000)&lt;D$194,0,10-(D$195-LOG('Indicator Data'!AM128*1000))/(D$195-D$194)*10))),1))</f>
        <v>x</v>
      </c>
      <c r="E125" s="74">
        <f t="shared" si="24"/>
        <v>0</v>
      </c>
      <c r="F125" s="73">
        <f>IF('Indicator Data'!AZ128="No data","x",ROUND(IF('Indicator Data'!AZ128&gt;F$195,10,IF('Indicator Data'!AZ128&lt;F$194,0,10-(F$195-'Indicator Data'!AZ128)/(F$195-F$194)*10)),1))</f>
        <v>1.8</v>
      </c>
      <c r="G125" s="73" t="str">
        <f>IF('Indicator Data'!BA128="No data","x",ROUND(IF('Indicator Data'!BA128&gt;G$195,10,IF('Indicator Data'!BA128&lt;G$194,0,10-(G$195-'Indicator Data'!BA128)/(G$195-G$194)*10)),1))</f>
        <v>x</v>
      </c>
      <c r="H125" s="74">
        <f t="shared" si="25"/>
        <v>1.8</v>
      </c>
      <c r="I125" s="75">
        <f>SUM(IF('Indicator Data'!AN128=0,0,'Indicator Data'!AN128),SUM('Indicator Data'!AO128:AP128))</f>
        <v>-1.1745E-2</v>
      </c>
      <c r="J125" s="75">
        <f>I125/'Indicator Data'!CA128*1000000</f>
        <v>-2.4555399867281671E-3</v>
      </c>
      <c r="K125" s="73">
        <f t="shared" si="26"/>
        <v>0</v>
      </c>
      <c r="L125" s="73" t="str">
        <f>IF('Indicator Data'!AQ128="No data","x",ROUND(IF('Indicator Data'!AQ128&gt;L$195,10,IF('Indicator Data'!AQ128&lt;L$194,0,10-(L$195-'Indicator Data'!AQ128)/(L$195-L$194)*10)),1))</f>
        <v>x</v>
      </c>
      <c r="M125" s="73">
        <f>IF('Indicator Data'!AR128="No data","x",IF('Indicator Data'!AR128=0,0,ROUND(IF('Indicator Data'!AR128&gt;M$195,10,IF('Indicator Data'!AR128&lt;M$194,0,10-(M$195-'Indicator Data'!AR128)/(M$195-M$194)*10)),1)))</f>
        <v>0.1</v>
      </c>
      <c r="N125" s="74">
        <f t="shared" si="27"/>
        <v>0.1</v>
      </c>
      <c r="O125" s="76">
        <f t="shared" si="28"/>
        <v>0.5</v>
      </c>
      <c r="P125" s="87">
        <f>IF(AND('Indicator Data'!BE128="No data",'Indicator Data'!BF128="No data"),0,SUM('Indicator Data'!BE128:BG128)/1000)</f>
        <v>2.0390000000000001</v>
      </c>
      <c r="Q125" s="73">
        <f t="shared" si="29"/>
        <v>1</v>
      </c>
      <c r="R125" s="77">
        <f>P125*1000/'Indicator Data'!CA128</f>
        <v>4.2629595853033061E-4</v>
      </c>
      <c r="S125" s="73">
        <f t="shared" si="30"/>
        <v>2.6</v>
      </c>
      <c r="T125" s="78">
        <f t="shared" si="31"/>
        <v>1.8</v>
      </c>
      <c r="U125" s="73">
        <f>IF('Indicator Data'!AV128="No data","x",ROUND(IF('Indicator Data'!AV128&gt;U$195,10,IF('Indicator Data'!AV128&lt;U$194,0,10-(U$195-'Indicator Data'!AV128)/(U$195-U$194)*10)),1))</f>
        <v>0.2</v>
      </c>
      <c r="V125" s="73" t="str">
        <f>IF('Indicator Data'!AW128="No data","x",IF('Indicator Data'!AW128=0,0,ROUND(IF('Indicator Data'!AW128&gt;V$195,10,IF('Indicator Data'!AW128&lt;V$194,0,10-(V$195-'Indicator Data'!AW128)/(V$195-V$194)*10)),1)))</f>
        <v>x</v>
      </c>
      <c r="W125" s="73">
        <f t="shared" si="32"/>
        <v>0.2</v>
      </c>
      <c r="X125" s="73">
        <f>IF('Indicator Data'!AU128="No data","x",ROUND(IF('Indicator Data'!AU128&gt;X$195,10,IF('Indicator Data'!AU128&lt;X$194,0,10-(X$195-'Indicator Data'!AU128)/(X$195-X$194)*10)),1))</f>
        <v>0.1</v>
      </c>
      <c r="Y125" s="200" t="str">
        <f>IF('Indicator Data'!AX128="No data","x",ROUND(IF('Indicator Data'!AX128&gt;Y$195,10,IF('Indicator Data'!AX128&lt;Y$194,0,10-(Y$195-'Indicator Data'!AX128)/(Y$195-Y$194)*10)),1))</f>
        <v>x</v>
      </c>
      <c r="Z125" s="77">
        <f>IF('Indicator Data'!AY128="No data","x",IF(('Indicator Data'!AY128/'Indicator Data'!CA128)&gt;1,1,IF('Indicator Data'!AY128&gt;'Indicator Data'!AY128,1,'Indicator Data'!AY128/'Indicator Data'!CA128)))</f>
        <v>6.272132788577694E-7</v>
      </c>
      <c r="AA125" s="200">
        <f t="shared" si="33"/>
        <v>0</v>
      </c>
      <c r="AB125" s="74">
        <f t="shared" si="36"/>
        <v>0.1</v>
      </c>
      <c r="AC125" s="73">
        <f>IF('Indicator Data'!AS128="No data","x",ROUND(IF('Indicator Data'!AS128&gt;AC$195,10,IF('Indicator Data'!AS128&lt;AC$194,0,10-(AC$195-'Indicator Data'!AS128)/(AC$195-AC$194)*10)),1))</f>
        <v>0.4</v>
      </c>
      <c r="AD125" s="73" t="str">
        <f>IF('Indicator Data'!AT128="No data","x",ROUND(IF('Indicator Data'!AT128&gt;AD$195,10,IF('Indicator Data'!AT128&lt;AD$194,0,10-(AD$195-'Indicator Data'!AT128)/(AD$195-AD$194)*10)),1))</f>
        <v>x</v>
      </c>
      <c r="AE125" s="74">
        <f t="shared" si="34"/>
        <v>0.4</v>
      </c>
      <c r="AF125" s="87">
        <f>('Indicator Data'!BD128+'Indicator Data'!BC128*0.5+'Indicator Data'!BB128*0.25)/1000</f>
        <v>0.64575000000000005</v>
      </c>
      <c r="AG125" s="79">
        <f>AF125*1000/'Indicator Data'!CA128</f>
        <v>1.3500765827413486E-4</v>
      </c>
      <c r="AH125" s="74">
        <f t="shared" si="35"/>
        <v>0</v>
      </c>
      <c r="AI125" s="73">
        <f>IF('Indicator Data'!BH128="No data","x",ROUND(IF('Indicator Data'!BH128&lt;$AI$194,10,IF('Indicator Data'!BH128&gt;$AI$195,0,($AI$195-'Indicator Data'!BH128)/($AI$195-$AI$194)*10)),1))</f>
        <v>2.8</v>
      </c>
      <c r="AJ125" s="73">
        <f>IF('Indicator Data'!BI128="No data","x",ROUND(IF('Indicator Data'!BI128&gt;$AJ$195,10,IF('Indicator Data'!BI128&lt;$AJ$194,0,10-($AJ$195-'Indicator Data'!BI128)/($AJ$195-$AJ$194)*10)),1))</f>
        <v>0</v>
      </c>
      <c r="AK125" s="74">
        <f t="shared" si="37"/>
        <v>1.4</v>
      </c>
      <c r="AL125" s="80">
        <f t="shared" si="38"/>
        <v>0.5</v>
      </c>
      <c r="AM125" s="81">
        <f t="shared" si="39"/>
        <v>1.2</v>
      </c>
    </row>
    <row r="126" spans="1:39" s="4" customFormat="1" x14ac:dyDescent="0.25">
      <c r="A126" s="121" t="str">
        <f>'Indicator Data'!A129</f>
        <v>Nicaragua</v>
      </c>
      <c r="B126" s="59" t="str">
        <f>'Indicator Data'!B129</f>
        <v>NIC</v>
      </c>
      <c r="C126" s="73">
        <f>ROUND(IF('Indicator Data'!AL129="No data",IF((0.1022*LN('Indicator Data'!BZ129)-0.1711)&gt;C$195,0,IF((0.1022*LN('Indicator Data'!BZ129)-0.1711)&lt;C$194,10,(C$195-(0.1022*LN('Indicator Data'!BZ129)-0.1711))/(C$195-C$194)*10)),IF('Indicator Data'!AL129&gt;C$195,0,IF('Indicator Data'!AL129&lt;C$194,10,(C$195-'Indicator Data'!AL129)/(C$195-C$194)*10))),1)</f>
        <v>4.8</v>
      </c>
      <c r="D126" s="73">
        <f>IF('Indicator Data'!AM129="No data","x",ROUND((IF(LOG('Indicator Data'!AM129*1000)&gt;D$195,10,IF(LOG('Indicator Data'!AM129*1000)&lt;D$194,0,10-(D$195-LOG('Indicator Data'!AM129*1000))/(D$195-D$194)*10))),1))</f>
        <v>7.2</v>
      </c>
      <c r="E126" s="74">
        <f t="shared" si="24"/>
        <v>6.1</v>
      </c>
      <c r="F126" s="73">
        <f>IF('Indicator Data'!AZ129="No data","x",ROUND(IF('Indicator Data'!AZ129&gt;F$195,10,IF('Indicator Data'!AZ129&lt;F$194,0,10-(F$195-'Indicator Data'!AZ129)/(F$195-F$194)*10)),1))</f>
        <v>6.1</v>
      </c>
      <c r="G126" s="73">
        <f>IF('Indicator Data'!BA129="No data","x",ROUND(IF('Indicator Data'!BA129&gt;G$195,10,IF('Indicator Data'!BA129&lt;G$194,0,10-(G$195-'Indicator Data'!BA129)/(G$195-G$194)*10)),1))</f>
        <v>5.3</v>
      </c>
      <c r="H126" s="74">
        <f t="shared" si="25"/>
        <v>5.7</v>
      </c>
      <c r="I126" s="75">
        <f>SUM(IF('Indicator Data'!AN129=0,0,'Indicator Data'!AN129),SUM('Indicator Data'!AO129:AP129))</f>
        <v>364.77191600000003</v>
      </c>
      <c r="J126" s="75">
        <f>I126/'Indicator Data'!CA129*1000000</f>
        <v>55.728630175557178</v>
      </c>
      <c r="K126" s="73">
        <f t="shared" si="26"/>
        <v>1.1000000000000001</v>
      </c>
      <c r="L126" s="73">
        <f>IF('Indicator Data'!AQ129="No data","x",ROUND(IF('Indicator Data'!AQ129&gt;L$195,10,IF('Indicator Data'!AQ129&lt;L$194,0,10-(L$195-'Indicator Data'!AQ129)/(L$195-L$194)*10)),1))</f>
        <v>2.8</v>
      </c>
      <c r="M126" s="73">
        <f>IF('Indicator Data'!AR129="No data","x",IF('Indicator Data'!AR129=0,0,ROUND(IF('Indicator Data'!AR129&gt;M$195,10,IF('Indicator Data'!AR129&lt;M$194,0,10-(M$195-'Indicator Data'!AR129)/(M$195-M$194)*10)),1)))</f>
        <v>3.8</v>
      </c>
      <c r="N126" s="74">
        <f t="shared" si="27"/>
        <v>2.6</v>
      </c>
      <c r="O126" s="76">
        <f t="shared" si="28"/>
        <v>5.0999999999999996</v>
      </c>
      <c r="P126" s="87">
        <f>IF(AND('Indicator Data'!BE129="No data",'Indicator Data'!BF129="No data"),0,SUM('Indicator Data'!BE129:BG129)/1000)</f>
        <v>0.45700000000000002</v>
      </c>
      <c r="Q126" s="73">
        <f t="shared" si="29"/>
        <v>0</v>
      </c>
      <c r="R126" s="77">
        <f>P126*1000/'Indicator Data'!CA129</f>
        <v>6.9818927590438814E-5</v>
      </c>
      <c r="S126" s="73">
        <f t="shared" si="30"/>
        <v>1.7</v>
      </c>
      <c r="T126" s="78">
        <f t="shared" si="31"/>
        <v>0.9</v>
      </c>
      <c r="U126" s="73">
        <f>IF('Indicator Data'!AV129="No data","x",ROUND(IF('Indicator Data'!AV129&gt;U$195,10,IF('Indicator Data'!AV129&lt;U$194,0,10-(U$195-'Indicator Data'!AV129)/(U$195-U$194)*10)),1))</f>
        <v>0.4</v>
      </c>
      <c r="V126" s="73">
        <f>IF('Indicator Data'!AW129="No data","x",IF('Indicator Data'!AW129=0,0,ROUND(IF('Indicator Data'!AW129&gt;V$195,10,IF('Indicator Data'!AW129&lt;V$194,0,10-(V$195-'Indicator Data'!AW129)/(V$195-V$194)*10)),1)))</f>
        <v>0.4</v>
      </c>
      <c r="W126" s="73">
        <f t="shared" si="32"/>
        <v>0.4</v>
      </c>
      <c r="X126" s="73">
        <f>IF('Indicator Data'!AU129="No data","x",ROUND(IF('Indicator Data'!AU129&gt;X$195,10,IF('Indicator Data'!AU129&lt;X$194,0,10-(X$195-'Indicator Data'!AU129)/(X$195-X$194)*10)),1))</f>
        <v>0.8</v>
      </c>
      <c r="Y126" s="200">
        <f>IF('Indicator Data'!AX129="No data","x",ROUND(IF('Indicator Data'!AX129&gt;Y$195,10,IF('Indicator Data'!AX129&lt;Y$194,0,10-(Y$195-'Indicator Data'!AX129)/(Y$195-Y$194)*10)),1))</f>
        <v>0.1</v>
      </c>
      <c r="Z126" s="77">
        <f>IF('Indicator Data'!AY129="No data","x",IF(('Indicator Data'!AY129/'Indicator Data'!CA129)&gt;1,1,IF('Indicator Data'!AY129&gt;'Indicator Data'!AY129,1,'Indicator Data'!AY129/'Indicator Data'!CA129)))</f>
        <v>0.24659999391948945</v>
      </c>
      <c r="AA126" s="200">
        <f t="shared" si="33"/>
        <v>2.7</v>
      </c>
      <c r="AB126" s="74">
        <f t="shared" si="36"/>
        <v>1</v>
      </c>
      <c r="AC126" s="73">
        <f>IF('Indicator Data'!AS129="No data","x",ROUND(IF('Indicator Data'!AS129&gt;AC$195,10,IF('Indicator Data'!AS129&lt;AC$194,0,10-(AC$195-'Indicator Data'!AS129)/(AC$195-AC$194)*10)),1))</f>
        <v>1.3</v>
      </c>
      <c r="AD126" s="73">
        <f>IF('Indicator Data'!AT129="No data","x",ROUND(IF('Indicator Data'!AT129&gt;AD$195,10,IF('Indicator Data'!AT129&lt;AD$194,0,10-(AD$195-'Indicator Data'!AT129)/(AD$195-AD$194)*10)),1))</f>
        <v>1.3</v>
      </c>
      <c r="AE126" s="74">
        <f t="shared" si="34"/>
        <v>1.3</v>
      </c>
      <c r="AF126" s="87">
        <f>('Indicator Data'!BD129+'Indicator Data'!BC129*0.5+'Indicator Data'!BB129*0.25)/1000</f>
        <v>169.72874999999999</v>
      </c>
      <c r="AG126" s="79">
        <f>AF126*1000/'Indicator Data'!CA129</f>
        <v>2.5930589291609827E-2</v>
      </c>
      <c r="AH126" s="74">
        <f t="shared" si="35"/>
        <v>2.6</v>
      </c>
      <c r="AI126" s="73">
        <f>IF('Indicator Data'!BH129="No data","x",ROUND(IF('Indicator Data'!BH129&lt;$AI$194,10,IF('Indicator Data'!BH129&gt;$AI$195,0,($AI$195-'Indicator Data'!BH129)/($AI$195-$AI$194)*10)),1))</f>
        <v>4.5</v>
      </c>
      <c r="AJ126" s="73">
        <f>IF('Indicator Data'!BI129="No data","x",ROUND(IF('Indicator Data'!BI129&gt;$AJ$195,10,IF('Indicator Data'!BI129&lt;$AJ$194,0,10-($AJ$195-'Indicator Data'!BI129)/($AJ$195-$AJ$194)*10)),1))</f>
        <v>4</v>
      </c>
      <c r="AK126" s="74">
        <f t="shared" si="37"/>
        <v>4.3</v>
      </c>
      <c r="AL126" s="80">
        <f t="shared" si="38"/>
        <v>2.4</v>
      </c>
      <c r="AM126" s="81">
        <f t="shared" si="39"/>
        <v>1.7</v>
      </c>
    </row>
    <row r="127" spans="1:39" s="4" customFormat="1" x14ac:dyDescent="0.25">
      <c r="A127" s="121" t="str">
        <f>'Indicator Data'!A130</f>
        <v>Niger</v>
      </c>
      <c r="B127" s="59" t="str">
        <f>'Indicator Data'!B130</f>
        <v>NER</v>
      </c>
      <c r="C127" s="73">
        <f>ROUND(IF('Indicator Data'!AL130="No data",IF((0.1022*LN('Indicator Data'!BZ130)-0.1711)&gt;C$195,0,IF((0.1022*LN('Indicator Data'!BZ130)-0.1711)&lt;C$194,10,(C$195-(0.1022*LN('Indicator Data'!BZ130)-0.1711))/(C$195-C$194)*10)),IF('Indicator Data'!AL130&gt;C$195,0,IF('Indicator Data'!AL130&lt;C$194,10,(C$195-'Indicator Data'!AL130)/(C$195-C$194)*10))),1)</f>
        <v>10</v>
      </c>
      <c r="D127" s="73">
        <f>IF('Indicator Data'!AM130="No data","x",ROUND((IF(LOG('Indicator Data'!AM130*1000)&gt;D$195,10,IF(LOG('Indicator Data'!AM130*1000)&lt;D$194,0,10-(D$195-LOG('Indicator Data'!AM130*1000))/(D$195-D$194)*10))),1))</f>
        <v>10</v>
      </c>
      <c r="E127" s="74">
        <f t="shared" si="24"/>
        <v>10</v>
      </c>
      <c r="F127" s="73">
        <f>IF('Indicator Data'!AZ130="No data","x",ROUND(IF('Indicator Data'!AZ130&gt;F$195,10,IF('Indicator Data'!AZ130&lt;F$194,0,10-(F$195-'Indicator Data'!AZ130)/(F$195-F$194)*10)),1))</f>
        <v>8.6999999999999993</v>
      </c>
      <c r="G127" s="73">
        <f>IF('Indicator Data'!BA130="No data","x",ROUND(IF('Indicator Data'!BA130&gt;G$195,10,IF('Indicator Data'!BA130&lt;G$194,0,10-(G$195-'Indicator Data'!BA130)/(G$195-G$194)*10)),1))</f>
        <v>2.2999999999999998</v>
      </c>
      <c r="H127" s="74">
        <f t="shared" si="25"/>
        <v>5.5</v>
      </c>
      <c r="I127" s="75">
        <f>SUM(IF('Indicator Data'!AN130=0,0,'Indicator Data'!AN130),SUM('Indicator Data'!AO130:AP130))</f>
        <v>1548.4578259999998</v>
      </c>
      <c r="J127" s="75">
        <f>I127/'Indicator Data'!CA130*1000000</f>
        <v>66.426858219173752</v>
      </c>
      <c r="K127" s="73">
        <f t="shared" si="26"/>
        <v>1.3</v>
      </c>
      <c r="L127" s="73">
        <f>IF('Indicator Data'!AQ130="No data","x",ROUND(IF('Indicator Data'!AQ130&gt;L$195,10,IF('Indicator Data'!AQ130&lt;L$194,0,10-(L$195-'Indicator Data'!AQ130)/(L$195-L$194)*10)),1))</f>
        <v>10</v>
      </c>
      <c r="M127" s="73">
        <f>IF('Indicator Data'!AR130="No data","x",IF('Indicator Data'!AR130=0,0,ROUND(IF('Indicator Data'!AR130&gt;M$195,10,IF('Indicator Data'!AR130&lt;M$194,0,10-(M$195-'Indicator Data'!AR130)/(M$195-M$194)*10)),1)))</f>
        <v>1</v>
      </c>
      <c r="N127" s="74">
        <f t="shared" si="27"/>
        <v>4.0999999999999996</v>
      </c>
      <c r="O127" s="76">
        <f t="shared" si="28"/>
        <v>7.4</v>
      </c>
      <c r="P127" s="87">
        <f>IF(AND('Indicator Data'!BE130="No data",'Indicator Data'!BF130="No data"),0,SUM('Indicator Data'!BE130:BG130)/1000)</f>
        <v>335.77600000000001</v>
      </c>
      <c r="Q127" s="73">
        <f t="shared" si="29"/>
        <v>8.4</v>
      </c>
      <c r="R127" s="77">
        <f>P127*1000/'Indicator Data'!CA130</f>
        <v>1.4404360500420429E-2</v>
      </c>
      <c r="S127" s="73">
        <f t="shared" si="30"/>
        <v>6.2</v>
      </c>
      <c r="T127" s="78">
        <f t="shared" si="31"/>
        <v>7.3</v>
      </c>
      <c r="U127" s="73">
        <f>IF('Indicator Data'!AV130="No data","x",ROUND(IF('Indicator Data'!AV130&gt;U$195,10,IF('Indicator Data'!AV130&lt;U$194,0,10-(U$195-'Indicator Data'!AV130)/(U$195-U$194)*10)),1))</f>
        <v>0.8</v>
      </c>
      <c r="V127" s="73">
        <f>IF('Indicator Data'!AW130="No data","x",IF('Indicator Data'!AW130=0,0,ROUND(IF('Indicator Data'!AW130&gt;V$195,10,IF('Indicator Data'!AW130&lt;V$194,0,10-(V$195-'Indicator Data'!AW130)/(V$195-V$194)*10)),1)))</f>
        <v>0.5</v>
      </c>
      <c r="W127" s="73">
        <f t="shared" si="32"/>
        <v>0.65</v>
      </c>
      <c r="X127" s="73">
        <f>IF('Indicator Data'!AU130="No data","x",ROUND(IF('Indicator Data'!AU130&gt;X$195,10,IF('Indicator Data'!AU130&lt;X$194,0,10-(X$195-'Indicator Data'!AU130)/(X$195-X$194)*10)),1))</f>
        <v>1.6</v>
      </c>
      <c r="Y127" s="200">
        <f>IF('Indicator Data'!AX130="No data","x",ROUND(IF('Indicator Data'!AX130&gt;Y$195,10,IF('Indicator Data'!AX130&lt;Y$194,0,10-(Y$195-'Indicator Data'!AX130)/(Y$195-Y$194)*10)),1))</f>
        <v>9</v>
      </c>
      <c r="Z127" s="77">
        <f>IF('Indicator Data'!AY130="No data","x",IF(('Indicator Data'!AY130/'Indicator Data'!CA130)&gt;1,1,IF('Indicator Data'!AY130&gt;'Indicator Data'!AY130,1,'Indicator Data'!AY130/'Indicator Data'!CA130)))</f>
        <v>0.60352715847160265</v>
      </c>
      <c r="AA127" s="200">
        <f t="shared" si="33"/>
        <v>6.7</v>
      </c>
      <c r="AB127" s="74">
        <f t="shared" si="36"/>
        <v>4.5</v>
      </c>
      <c r="AC127" s="73">
        <f>IF('Indicator Data'!AS130="No data","x",ROUND(IF('Indicator Data'!AS130&gt;AC$195,10,IF('Indicator Data'!AS130&lt;AC$194,0,10-(AC$195-'Indicator Data'!AS130)/(AC$195-AC$194)*10)),1))</f>
        <v>6.5</v>
      </c>
      <c r="AD127" s="73">
        <f>IF('Indicator Data'!AT130="No data","x",ROUND(IF('Indicator Data'!AT130&gt;AD$195,10,IF('Indicator Data'!AT130&lt;AD$194,0,10-(AD$195-'Indicator Data'!AT130)/(AD$195-AD$194)*10)),1))</f>
        <v>7</v>
      </c>
      <c r="AE127" s="74">
        <f t="shared" si="34"/>
        <v>6.8</v>
      </c>
      <c r="AF127" s="87">
        <f>('Indicator Data'!BD130+'Indicator Data'!BC130*0.5+'Indicator Data'!BB130*0.25)/1000</f>
        <v>402.94675000000001</v>
      </c>
      <c r="AG127" s="79">
        <f>AF127*1000/'Indicator Data'!CA130</f>
        <v>1.728589967559559E-2</v>
      </c>
      <c r="AH127" s="74">
        <f t="shared" si="35"/>
        <v>1.7</v>
      </c>
      <c r="AI127" s="73">
        <f>IF('Indicator Data'!BH130="No data","x",ROUND(IF('Indicator Data'!BH130&lt;$AI$194,10,IF('Indicator Data'!BH130&gt;$AI$195,0,($AI$195-'Indicator Data'!BH130)/($AI$195-$AI$194)*10)),1))</f>
        <v>3.5</v>
      </c>
      <c r="AJ127" s="73">
        <f>IF('Indicator Data'!BI130="No data","x",ROUND(IF('Indicator Data'!BI130&gt;$AJ$195,10,IF('Indicator Data'!BI130&lt;$AJ$194,0,10-($AJ$195-'Indicator Data'!BI130)/($AJ$195-$AJ$194)*10)),1))</f>
        <v>3.8</v>
      </c>
      <c r="AK127" s="74">
        <f t="shared" si="37"/>
        <v>3.7</v>
      </c>
      <c r="AL127" s="80">
        <f t="shared" si="38"/>
        <v>4.4000000000000004</v>
      </c>
      <c r="AM127" s="81">
        <f t="shared" si="39"/>
        <v>6.1</v>
      </c>
    </row>
    <row r="128" spans="1:39" s="4" customFormat="1" x14ac:dyDescent="0.25">
      <c r="A128" s="121" t="str">
        <f>'Indicator Data'!A131</f>
        <v>Nigeria</v>
      </c>
      <c r="B128" s="59" t="str">
        <f>'Indicator Data'!B131</f>
        <v>NGA</v>
      </c>
      <c r="C128" s="73">
        <f>ROUND(IF('Indicator Data'!AL131="No data",IF((0.1022*LN('Indicator Data'!BZ131)-0.1711)&gt;C$195,0,IF((0.1022*LN('Indicator Data'!BZ131)-0.1711)&lt;C$194,10,(C$195-(0.1022*LN('Indicator Data'!BZ131)-0.1711))/(C$195-C$194)*10)),IF('Indicator Data'!AL131&gt;C$195,0,IF('Indicator Data'!AL131&lt;C$194,10,(C$195-'Indicator Data'!AL131)/(C$195-C$194)*10))),1)</f>
        <v>7.4</v>
      </c>
      <c r="D128" s="73">
        <f>IF('Indicator Data'!AM131="No data","x",ROUND((IF(LOG('Indicator Data'!AM131*1000)&gt;D$195,10,IF(LOG('Indicator Data'!AM131*1000)&lt;D$194,0,10-(D$195-LOG('Indicator Data'!AM131*1000))/(D$195-D$194)*10))),1))</f>
        <v>9.1</v>
      </c>
      <c r="E128" s="74">
        <f t="shared" si="24"/>
        <v>8.4</v>
      </c>
      <c r="F128" s="73" t="str">
        <f>IF('Indicator Data'!AZ131="No data","x",ROUND(IF('Indicator Data'!AZ131&gt;F$195,10,IF('Indicator Data'!AZ131&lt;F$194,0,10-(F$195-'Indicator Data'!AZ131)/(F$195-F$194)*10)),1))</f>
        <v>x</v>
      </c>
      <c r="G128" s="73">
        <f>IF('Indicator Data'!BA131="No data","x",ROUND(IF('Indicator Data'!BA131&gt;G$195,10,IF('Indicator Data'!BA131&lt;G$194,0,10-(G$195-'Indicator Data'!BA131)/(G$195-G$194)*10)),1))</f>
        <v>4.5</v>
      </c>
      <c r="H128" s="74">
        <f t="shared" si="25"/>
        <v>4.5</v>
      </c>
      <c r="I128" s="75">
        <f>SUM(IF('Indicator Data'!AN131=0,0,'Indicator Data'!AN131),SUM('Indicator Data'!AO131:AP131))</f>
        <v>5340.9229099999993</v>
      </c>
      <c r="J128" s="75">
        <f>I128/'Indicator Data'!CA131*1000000</f>
        <v>26.57656824554444</v>
      </c>
      <c r="K128" s="73">
        <f t="shared" si="26"/>
        <v>0.5</v>
      </c>
      <c r="L128" s="73">
        <f>IF('Indicator Data'!AQ131="No data","x",ROUND(IF('Indicator Data'!AQ131&gt;L$195,10,IF('Indicator Data'!AQ131&lt;L$194,0,10-(L$195-'Indicator Data'!AQ131)/(L$195-L$194)*10)),1))</f>
        <v>0.6</v>
      </c>
      <c r="M128" s="73">
        <f>IF('Indicator Data'!AR131="No data","x",IF('Indicator Data'!AR131=0,0,ROUND(IF('Indicator Data'!AR131&gt;M$195,10,IF('Indicator Data'!AR131&lt;M$194,0,10-(M$195-'Indicator Data'!AR131)/(M$195-M$194)*10)),1)))</f>
        <v>2</v>
      </c>
      <c r="N128" s="74">
        <f t="shared" si="27"/>
        <v>1</v>
      </c>
      <c r="O128" s="76">
        <f t="shared" si="28"/>
        <v>5.6</v>
      </c>
      <c r="P128" s="87">
        <f>IF(AND('Indicator Data'!BE131="No data",'Indicator Data'!BF131="No data"),0,SUM('Indicator Data'!BE131:BG131)/1000)</f>
        <v>2251.6819999999998</v>
      </c>
      <c r="Q128" s="73">
        <f t="shared" si="29"/>
        <v>10</v>
      </c>
      <c r="R128" s="77">
        <f>P128*1000/'Indicator Data'!CA131</f>
        <v>1.1204426903114391E-2</v>
      </c>
      <c r="S128" s="73">
        <f t="shared" si="30"/>
        <v>5.8</v>
      </c>
      <c r="T128" s="78">
        <f t="shared" si="31"/>
        <v>7.9</v>
      </c>
      <c r="U128" s="73">
        <f>IF('Indicator Data'!AV131="No data","x",ROUND(IF('Indicator Data'!AV131&gt;U$195,10,IF('Indicator Data'!AV131&lt;U$194,0,10-(U$195-'Indicator Data'!AV131)/(U$195-U$194)*10)),1))</f>
        <v>5.8</v>
      </c>
      <c r="V128" s="73" t="str">
        <f>IF('Indicator Data'!AW131="No data","x",IF('Indicator Data'!AW131=0,0,ROUND(IF('Indicator Data'!AW131&gt;V$195,10,IF('Indicator Data'!AW131&lt;V$194,0,10-(V$195-'Indicator Data'!AW131)/(V$195-V$194)*10)),1)))</f>
        <v>x</v>
      </c>
      <c r="W128" s="73">
        <f t="shared" si="32"/>
        <v>5.8</v>
      </c>
      <c r="X128" s="73">
        <f>IF('Indicator Data'!AU131="No data","x",ROUND(IF('Indicator Data'!AU131&gt;X$195,10,IF('Indicator Data'!AU131&lt;X$194,0,10-(X$195-'Indicator Data'!AU131)/(X$195-X$194)*10)),1))</f>
        <v>4</v>
      </c>
      <c r="Y128" s="200">
        <f>IF('Indicator Data'!AX131="No data","x",ROUND(IF('Indicator Data'!AX131&gt;Y$195,10,IF('Indicator Data'!AX131&lt;Y$194,0,10-(Y$195-'Indicator Data'!AX131)/(Y$195-Y$194)*10)),1))</f>
        <v>7</v>
      </c>
      <c r="Z128" s="77">
        <f>IF('Indicator Data'!AY131="No data","x",IF(('Indicator Data'!AY131/'Indicator Data'!CA131)&gt;1,1,IF('Indicator Data'!AY131&gt;'Indicator Data'!AY131,1,'Indicator Data'!AY131/'Indicator Data'!CA131)))</f>
        <v>0.66665168219540727</v>
      </c>
      <c r="AA128" s="200">
        <f t="shared" si="33"/>
        <v>7.4</v>
      </c>
      <c r="AB128" s="74">
        <f t="shared" si="36"/>
        <v>6.1</v>
      </c>
      <c r="AC128" s="73">
        <f>IF('Indicator Data'!AS131="No data","x",ROUND(IF('Indicator Data'!AS131&gt;AC$195,10,IF('Indicator Data'!AS131&lt;AC$194,0,10-(AC$195-'Indicator Data'!AS131)/(AC$195-AC$194)*10)),1))</f>
        <v>7.7</v>
      </c>
      <c r="AD128" s="73">
        <f>IF('Indicator Data'!AT131="No data","x",ROUND(IF('Indicator Data'!AT131&gt;AD$195,10,IF('Indicator Data'!AT131&lt;AD$194,0,10-(AD$195-'Indicator Data'!AT131)/(AD$195-AD$194)*10)),1))</f>
        <v>7</v>
      </c>
      <c r="AE128" s="74">
        <f t="shared" si="34"/>
        <v>7.4</v>
      </c>
      <c r="AF128" s="87">
        <f>('Indicator Data'!BD131+'Indicator Data'!BC131*0.5+'Indicator Data'!BB131*0.25)/1000</f>
        <v>994.69349999999997</v>
      </c>
      <c r="AG128" s="79">
        <f>AF128*1000/'Indicator Data'!CA131</f>
        <v>4.9496201558448371E-3</v>
      </c>
      <c r="AH128" s="74">
        <f t="shared" si="35"/>
        <v>0.5</v>
      </c>
      <c r="AI128" s="73">
        <f>IF('Indicator Data'!BH131="No data","x",ROUND(IF('Indicator Data'!BH131&lt;$AI$194,10,IF('Indicator Data'!BH131&gt;$AI$195,0,($AI$195-'Indicator Data'!BH131)/($AI$195-$AI$194)*10)),1))</f>
        <v>4.5</v>
      </c>
      <c r="AJ128" s="73">
        <f>IF('Indicator Data'!BI131="No data","x",ROUND(IF('Indicator Data'!BI131&gt;$AJ$195,10,IF('Indicator Data'!BI131&lt;$AJ$194,0,10-($AJ$195-'Indicator Data'!BI131)/($AJ$195-$AJ$194)*10)),1))</f>
        <v>2.8</v>
      </c>
      <c r="AK128" s="74">
        <f t="shared" si="37"/>
        <v>3.7</v>
      </c>
      <c r="AL128" s="80">
        <f t="shared" si="38"/>
        <v>4.9000000000000004</v>
      </c>
      <c r="AM128" s="81">
        <f t="shared" si="39"/>
        <v>6.6</v>
      </c>
    </row>
    <row r="129" spans="1:39" s="4" customFormat="1" x14ac:dyDescent="0.25">
      <c r="A129" s="121" t="str">
        <f>'Indicator Data'!A132</f>
        <v>North Macedonia</v>
      </c>
      <c r="B129" s="59" t="str">
        <f>'Indicator Data'!B132</f>
        <v>MKD</v>
      </c>
      <c r="C129" s="73">
        <f>ROUND(IF('Indicator Data'!AL132="No data",IF((0.1022*LN('Indicator Data'!BZ132)-0.1711)&gt;C$195,0,IF((0.1022*LN('Indicator Data'!BZ132)-0.1711)&lt;C$194,10,(C$195-(0.1022*LN('Indicator Data'!BZ132)-0.1711))/(C$195-C$194)*10)),IF('Indicator Data'!AL132&gt;C$195,0,IF('Indicator Data'!AL132&lt;C$194,10,(C$195-'Indicator Data'!AL132)/(C$195-C$194)*10))),1)</f>
        <v>2.9</v>
      </c>
      <c r="D129" s="73">
        <f>IF('Indicator Data'!AM132="No data","x",ROUND((IF(LOG('Indicator Data'!AM132*1000)&gt;D$195,10,IF(LOG('Indicator Data'!AM132*1000)&lt;D$194,0,10-(D$195-LOG('Indicator Data'!AM132*1000))/(D$195-D$194)*10))),1))</f>
        <v>3</v>
      </c>
      <c r="E129" s="74">
        <f t="shared" si="24"/>
        <v>3</v>
      </c>
      <c r="F129" s="73">
        <f>IF('Indicator Data'!AZ132="No data","x",ROUND(IF('Indicator Data'!AZ132&gt;F$195,10,IF('Indicator Data'!AZ132&lt;F$194,0,10-(F$195-'Indicator Data'!AZ132)/(F$195-F$194)*10)),1))</f>
        <v>2</v>
      </c>
      <c r="G129" s="73">
        <f>IF('Indicator Data'!BA132="No data","x",ROUND(IF('Indicator Data'!BA132&gt;G$195,10,IF('Indicator Data'!BA132&lt;G$194,0,10-(G$195-'Indicator Data'!BA132)/(G$195-G$194)*10)),1))</f>
        <v>2.7</v>
      </c>
      <c r="H129" s="74">
        <f t="shared" si="25"/>
        <v>2.4</v>
      </c>
      <c r="I129" s="75">
        <f>SUM(IF('Indicator Data'!AN132=0,0,'Indicator Data'!AN132),SUM('Indicator Data'!AO132:AP132))</f>
        <v>105.851557</v>
      </c>
      <c r="J129" s="75">
        <f>I129/'Indicator Data'!CA132*1000000</f>
        <v>50.805707146484352</v>
      </c>
      <c r="K129" s="73">
        <f t="shared" si="26"/>
        <v>1</v>
      </c>
      <c r="L129" s="73">
        <f>IF('Indicator Data'!AQ132="No data","x",ROUND(IF('Indicator Data'!AQ132&gt;L$195,10,IF('Indicator Data'!AQ132&lt;L$194,0,10-(L$195-'Indicator Data'!AQ132)/(L$195-L$194)*10)),1))</f>
        <v>0.9</v>
      </c>
      <c r="M129" s="73">
        <f>IF('Indicator Data'!AR132="No data","x",IF('Indicator Data'!AR132=0,0,ROUND(IF('Indicator Data'!AR132&gt;M$195,10,IF('Indicator Data'!AR132&lt;M$194,0,10-(M$195-'Indicator Data'!AR132)/(M$195-M$194)*10)),1)))</f>
        <v>0.9</v>
      </c>
      <c r="N129" s="74">
        <f t="shared" si="27"/>
        <v>0.9</v>
      </c>
      <c r="O129" s="76">
        <f t="shared" si="28"/>
        <v>2.2999999999999998</v>
      </c>
      <c r="P129" s="87">
        <f>IF(AND('Indicator Data'!BE132="No data",'Indicator Data'!BF132="No data"),0,SUM('Indicator Data'!BE132:BG132)/1000)</f>
        <v>0.56599999999999995</v>
      </c>
      <c r="Q129" s="73">
        <f t="shared" si="29"/>
        <v>0</v>
      </c>
      <c r="R129" s="77">
        <f>P129*1000/'Indicator Data'!CA132</f>
        <v>2.716637436415805E-4</v>
      </c>
      <c r="S129" s="73">
        <f t="shared" si="30"/>
        <v>2.2999999999999998</v>
      </c>
      <c r="T129" s="78">
        <f t="shared" si="31"/>
        <v>1.2</v>
      </c>
      <c r="U129" s="73">
        <f>IF('Indicator Data'!AV132="No data","x",ROUND(IF('Indicator Data'!AV132&gt;U$195,10,IF('Indicator Data'!AV132&lt;U$194,0,10-(U$195-'Indicator Data'!AV132)/(U$195-U$194)*10)),1))</f>
        <v>0.2</v>
      </c>
      <c r="V129" s="73">
        <f>IF('Indicator Data'!AW132="No data","x",IF('Indicator Data'!AW132=0,0,ROUND(IF('Indicator Data'!AW132&gt;V$195,10,IF('Indicator Data'!AW132&lt;V$194,0,10-(V$195-'Indicator Data'!AW132)/(V$195-V$194)*10)),1)))</f>
        <v>0.1</v>
      </c>
      <c r="W129" s="73">
        <f t="shared" si="32"/>
        <v>0.15000000000000002</v>
      </c>
      <c r="X129" s="73">
        <f>IF('Indicator Data'!AU132="No data","x",ROUND(IF('Indicator Data'!AU132&gt;X$195,10,IF('Indicator Data'!AU132&lt;X$194,0,10-(X$195-'Indicator Data'!AU132)/(X$195-X$194)*10)),1))</f>
        <v>0.2</v>
      </c>
      <c r="Y129" s="200" t="str">
        <f>IF('Indicator Data'!AX132="No data","x",ROUND(IF('Indicator Data'!AX132&gt;Y$195,10,IF('Indicator Data'!AX132&lt;Y$194,0,10-(Y$195-'Indicator Data'!AX132)/(Y$195-Y$194)*10)),1))</f>
        <v>x</v>
      </c>
      <c r="Z129" s="77">
        <f>IF('Indicator Data'!AY132="No data","x",IF(('Indicator Data'!AY132/'Indicator Data'!CA132)&gt;1,1,IF('Indicator Data'!AY132&gt;'Indicator Data'!AY132,1,'Indicator Data'!AY132/'Indicator Data'!CA132)))</f>
        <v>4.3197415066682411E-6</v>
      </c>
      <c r="AA129" s="200">
        <f t="shared" si="33"/>
        <v>0</v>
      </c>
      <c r="AB129" s="74">
        <f t="shared" si="36"/>
        <v>0.1</v>
      </c>
      <c r="AC129" s="73">
        <f>IF('Indicator Data'!AS132="No data","x",ROUND(IF('Indicator Data'!AS132&gt;AC$195,10,IF('Indicator Data'!AS132&lt;AC$194,0,10-(AC$195-'Indicator Data'!AS132)/(AC$195-AC$194)*10)),1))</f>
        <v>1.1000000000000001</v>
      </c>
      <c r="AD129" s="73">
        <f>IF('Indicator Data'!AT132="No data","x",ROUND(IF('Indicator Data'!AT132&gt;AD$195,10,IF('Indicator Data'!AT132&lt;AD$194,0,10-(AD$195-'Indicator Data'!AT132)/(AD$195-AD$194)*10)),1))</f>
        <v>0.3</v>
      </c>
      <c r="AE129" s="74">
        <f t="shared" si="34"/>
        <v>0.7</v>
      </c>
      <c r="AF129" s="87">
        <f>('Indicator Data'!BD132+'Indicator Data'!BC132*0.5+'Indicator Data'!BB132*0.25)/1000</f>
        <v>0.55500000000000005</v>
      </c>
      <c r="AG129" s="79">
        <f>AF129*1000/'Indicator Data'!CA132</f>
        <v>2.6638405957787485E-4</v>
      </c>
      <c r="AH129" s="74">
        <f t="shared" si="35"/>
        <v>0</v>
      </c>
      <c r="AI129" s="73">
        <f>IF('Indicator Data'!BH132="No data","x",ROUND(IF('Indicator Data'!BH132&lt;$AI$194,10,IF('Indicator Data'!BH132&gt;$AI$195,0,($AI$195-'Indicator Data'!BH132)/($AI$195-$AI$194)*10)),1))</f>
        <v>4</v>
      </c>
      <c r="AJ129" s="73">
        <f>IF('Indicator Data'!BI132="No data","x",ROUND(IF('Indicator Data'!BI132&gt;$AJ$195,10,IF('Indicator Data'!BI132&lt;$AJ$194,0,10-($AJ$195-'Indicator Data'!BI132)/($AJ$195-$AJ$194)*10)),1))</f>
        <v>0</v>
      </c>
      <c r="AK129" s="74">
        <f t="shared" si="37"/>
        <v>2</v>
      </c>
      <c r="AL129" s="80">
        <f t="shared" si="38"/>
        <v>0.7</v>
      </c>
      <c r="AM129" s="81">
        <f t="shared" si="39"/>
        <v>1</v>
      </c>
    </row>
    <row r="130" spans="1:39" s="4" customFormat="1" x14ac:dyDescent="0.25">
      <c r="A130" s="121" t="str">
        <f>'Indicator Data'!A133</f>
        <v>Norway</v>
      </c>
      <c r="B130" s="59" t="str">
        <f>'Indicator Data'!B133</f>
        <v>NOR</v>
      </c>
      <c r="C130" s="73">
        <f>ROUND(IF('Indicator Data'!AL133="No data",IF((0.1022*LN('Indicator Data'!BZ133)-0.1711)&gt;C$195,0,IF((0.1022*LN('Indicator Data'!BZ133)-0.1711)&lt;C$194,10,(C$195-(0.1022*LN('Indicator Data'!BZ133)-0.1711))/(C$195-C$194)*10)),IF('Indicator Data'!AL133&gt;C$195,0,IF('Indicator Data'!AL133&lt;C$194,10,(C$195-'Indicator Data'!AL133)/(C$195-C$194)*10))),1)</f>
        <v>0</v>
      </c>
      <c r="D130" s="73" t="str">
        <f>IF('Indicator Data'!AM133="No data","x",ROUND((IF(LOG('Indicator Data'!AM133*1000)&gt;D$195,10,IF(LOG('Indicator Data'!AM133*1000)&lt;D$194,0,10-(D$195-LOG('Indicator Data'!AM133*1000))/(D$195-D$194)*10))),1))</f>
        <v>x</v>
      </c>
      <c r="E130" s="74">
        <f t="shared" si="24"/>
        <v>0</v>
      </c>
      <c r="F130" s="73">
        <f>IF('Indicator Data'!AZ133="No data","x",ROUND(IF('Indicator Data'!AZ133&gt;F$195,10,IF('Indicator Data'!AZ133&lt;F$194,0,10-(F$195-'Indicator Data'!AZ133)/(F$195-F$194)*10)),1))</f>
        <v>0.6</v>
      </c>
      <c r="G130" s="73">
        <f>IF('Indicator Data'!BA133="No data","x",ROUND(IF('Indicator Data'!BA133&gt;G$195,10,IF('Indicator Data'!BA133&lt;G$194,0,10-(G$195-'Indicator Data'!BA133)/(G$195-G$194)*10)),1))</f>
        <v>0.6</v>
      </c>
      <c r="H130" s="74">
        <f t="shared" si="25"/>
        <v>0.6</v>
      </c>
      <c r="I130" s="75">
        <f>SUM(IF('Indicator Data'!AN133=0,0,'Indicator Data'!AN133),SUM('Indicator Data'!AO133:AP133))</f>
        <v>0</v>
      </c>
      <c r="J130" s="75">
        <f>I130/'Indicator Data'!CA133*1000000</f>
        <v>0</v>
      </c>
      <c r="K130" s="73">
        <f t="shared" si="26"/>
        <v>0</v>
      </c>
      <c r="L130" s="73" t="str">
        <f>IF('Indicator Data'!AQ133="No data","x",ROUND(IF('Indicator Data'!AQ133&gt;L$195,10,IF('Indicator Data'!AQ133&lt;L$194,0,10-(L$195-'Indicator Data'!AQ133)/(L$195-L$194)*10)),1))</f>
        <v>x</v>
      </c>
      <c r="M130" s="73">
        <f>IF('Indicator Data'!AR133="No data","x",IF('Indicator Data'!AR133=0,0,ROUND(IF('Indicator Data'!AR133&gt;M$195,10,IF('Indicator Data'!AR133&lt;M$194,0,10-(M$195-'Indicator Data'!AR133)/(M$195-M$194)*10)),1)))</f>
        <v>0</v>
      </c>
      <c r="N130" s="74">
        <f t="shared" si="27"/>
        <v>0</v>
      </c>
      <c r="O130" s="76">
        <f t="shared" si="28"/>
        <v>0.2</v>
      </c>
      <c r="P130" s="87">
        <f>IF(AND('Indicator Data'!BE133="No data",'Indicator Data'!BF133="No data"),0,SUM('Indicator Data'!BE133:BG133)/1000)</f>
        <v>59.317999999999998</v>
      </c>
      <c r="Q130" s="73">
        <f t="shared" si="29"/>
        <v>5.9</v>
      </c>
      <c r="R130" s="77">
        <f>P130*1000/'Indicator Data'!CA133</f>
        <v>1.1027989393289543E-2</v>
      </c>
      <c r="S130" s="73">
        <f t="shared" si="30"/>
        <v>5.8</v>
      </c>
      <c r="T130" s="78">
        <f t="shared" si="31"/>
        <v>5.9</v>
      </c>
      <c r="U130" s="73">
        <f>IF('Indicator Data'!AV133="No data","x",ROUND(IF('Indicator Data'!AV133&gt;U$195,10,IF('Indicator Data'!AV133&lt;U$194,0,10-(U$195-'Indicator Data'!AV133)/(U$195-U$194)*10)),1))</f>
        <v>0.4</v>
      </c>
      <c r="V130" s="73" t="str">
        <f>IF('Indicator Data'!AW133="No data","x",IF('Indicator Data'!AW133=0,0,ROUND(IF('Indicator Data'!AW133&gt;V$195,10,IF('Indicator Data'!AW133&lt;V$194,0,10-(V$195-'Indicator Data'!AW133)/(V$195-V$194)*10)),1)))</f>
        <v>x</v>
      </c>
      <c r="W130" s="73">
        <f t="shared" si="32"/>
        <v>0.4</v>
      </c>
      <c r="X130" s="73">
        <f>IF('Indicator Data'!AU133="No data","x",ROUND(IF('Indicator Data'!AU133&gt;X$195,10,IF('Indicator Data'!AU133&lt;X$194,0,10-(X$195-'Indicator Data'!AU133)/(X$195-X$194)*10)),1))</f>
        <v>0.1</v>
      </c>
      <c r="Y130" s="200" t="str">
        <f>IF('Indicator Data'!AX133="No data","x",ROUND(IF('Indicator Data'!AX133&gt;Y$195,10,IF('Indicator Data'!AX133&lt;Y$194,0,10-(Y$195-'Indicator Data'!AX133)/(Y$195-Y$194)*10)),1))</f>
        <v>x</v>
      </c>
      <c r="Z130" s="77">
        <f>IF('Indicator Data'!AY133="No data","x",IF(('Indicator Data'!AY133/'Indicator Data'!CA133)&gt;1,1,IF('Indicator Data'!AY133&gt;'Indicator Data'!AY133,1,'Indicator Data'!AY133/'Indicator Data'!CA133)))</f>
        <v>7.4365213886439483E-6</v>
      </c>
      <c r="AA130" s="200">
        <f t="shared" si="33"/>
        <v>0</v>
      </c>
      <c r="AB130" s="74">
        <f t="shared" si="36"/>
        <v>0.2</v>
      </c>
      <c r="AC130" s="73">
        <f>IF('Indicator Data'!AS133="No data","x",ROUND(IF('Indicator Data'!AS133&gt;AC$195,10,IF('Indicator Data'!AS133&lt;AC$194,0,10-(AC$195-'Indicator Data'!AS133)/(AC$195-AC$194)*10)),1))</f>
        <v>0.2</v>
      </c>
      <c r="AD130" s="73" t="str">
        <f>IF('Indicator Data'!AT133="No data","x",ROUND(IF('Indicator Data'!AT133&gt;AD$195,10,IF('Indicator Data'!AT133&lt;AD$194,0,10-(AD$195-'Indicator Data'!AT133)/(AD$195-AD$194)*10)),1))</f>
        <v>x</v>
      </c>
      <c r="AE130" s="74">
        <f t="shared" si="34"/>
        <v>0.2</v>
      </c>
      <c r="AF130" s="87">
        <f>('Indicator Data'!BD133+'Indicator Data'!BC133*0.5+'Indicator Data'!BB133*0.25)/1000</f>
        <v>0</v>
      </c>
      <c r="AG130" s="79">
        <f>AF130*1000/'Indicator Data'!CA133</f>
        <v>0</v>
      </c>
      <c r="AH130" s="74">
        <f t="shared" si="35"/>
        <v>0</v>
      </c>
      <c r="AI130" s="73">
        <f>IF('Indicator Data'!BH133="No data","x",ROUND(IF('Indicator Data'!BH133&lt;$AI$194,10,IF('Indicator Data'!BH133&gt;$AI$195,0,($AI$195-'Indicator Data'!BH133)/($AI$195-$AI$194)*10)),1))</f>
        <v>2</v>
      </c>
      <c r="AJ130" s="73">
        <f>IF('Indicator Data'!BI133="No data","x",ROUND(IF('Indicator Data'!BI133&gt;$AJ$195,10,IF('Indicator Data'!BI133&lt;$AJ$194,0,10-($AJ$195-'Indicator Data'!BI133)/($AJ$195-$AJ$194)*10)),1))</f>
        <v>0</v>
      </c>
      <c r="AK130" s="74">
        <f t="shared" si="37"/>
        <v>1</v>
      </c>
      <c r="AL130" s="80">
        <f t="shared" si="38"/>
        <v>0.4</v>
      </c>
      <c r="AM130" s="81">
        <f t="shared" si="39"/>
        <v>3.6</v>
      </c>
    </row>
    <row r="131" spans="1:39" s="4" customFormat="1" x14ac:dyDescent="0.25">
      <c r="A131" s="121" t="str">
        <f>'Indicator Data'!A134</f>
        <v>Oman</v>
      </c>
      <c r="B131" s="59" t="str">
        <f>'Indicator Data'!B134</f>
        <v>OMN</v>
      </c>
      <c r="C131" s="73">
        <f>ROUND(IF('Indicator Data'!AL134="No data",IF((0.1022*LN('Indicator Data'!BZ134)-0.1711)&gt;C$195,0,IF((0.1022*LN('Indicator Data'!BZ134)-0.1711)&lt;C$194,10,(C$195-(0.1022*LN('Indicator Data'!BZ134)-0.1711))/(C$195-C$194)*10)),IF('Indicator Data'!AL134&gt;C$195,0,IF('Indicator Data'!AL134&lt;C$194,10,(C$195-'Indicator Data'!AL134)/(C$195-C$194)*10))),1)</f>
        <v>1.6</v>
      </c>
      <c r="D131" s="73" t="str">
        <f>IF('Indicator Data'!AM134="No data","x",ROUND((IF(LOG('Indicator Data'!AM134*1000)&gt;D$195,10,IF(LOG('Indicator Data'!AM134*1000)&lt;D$194,0,10-(D$195-LOG('Indicator Data'!AM134*1000))/(D$195-D$194)*10))),1))</f>
        <v>x</v>
      </c>
      <c r="E131" s="74">
        <f t="shared" si="24"/>
        <v>1.6</v>
      </c>
      <c r="F131" s="73">
        <f>IF('Indicator Data'!AZ134="No data","x",ROUND(IF('Indicator Data'!AZ134&gt;F$195,10,IF('Indicator Data'!AZ134&lt;F$194,0,10-(F$195-'Indicator Data'!AZ134)/(F$195-F$194)*10)),1))</f>
        <v>3.5</v>
      </c>
      <c r="G131" s="73" t="str">
        <f>IF('Indicator Data'!BA134="No data","x",ROUND(IF('Indicator Data'!BA134&gt;G$195,10,IF('Indicator Data'!BA134&lt;G$194,0,10-(G$195-'Indicator Data'!BA134)/(G$195-G$194)*10)),1))</f>
        <v>x</v>
      </c>
      <c r="H131" s="74">
        <f t="shared" si="25"/>
        <v>3.5</v>
      </c>
      <c r="I131" s="75">
        <f>SUM(IF('Indicator Data'!AN134=0,0,'Indicator Data'!AN134),SUM('Indicator Data'!AO134:AP134))</f>
        <v>0</v>
      </c>
      <c r="J131" s="75">
        <f>I131/'Indicator Data'!CA134*1000000</f>
        <v>0</v>
      </c>
      <c r="K131" s="73">
        <f t="shared" si="26"/>
        <v>0</v>
      </c>
      <c r="L131" s="73" t="str">
        <f>IF('Indicator Data'!AQ134="No data","x",ROUND(IF('Indicator Data'!AQ134&gt;L$195,10,IF('Indicator Data'!AQ134&lt;L$194,0,10-(L$195-'Indicator Data'!AQ134)/(L$195-L$194)*10)),1))</f>
        <v>x</v>
      </c>
      <c r="M131" s="73">
        <f>IF('Indicator Data'!AR134="No data","x",IF('Indicator Data'!AR134=0,0,ROUND(IF('Indicator Data'!AR134&gt;M$195,10,IF('Indicator Data'!AR134&lt;M$194,0,10-(M$195-'Indicator Data'!AR134)/(M$195-M$194)*10)),1)))</f>
        <v>0</v>
      </c>
      <c r="N131" s="74">
        <f t="shared" si="27"/>
        <v>0</v>
      </c>
      <c r="O131" s="76">
        <f t="shared" si="28"/>
        <v>1.7</v>
      </c>
      <c r="P131" s="87">
        <f>IF(AND('Indicator Data'!BE134="No data",'Indicator Data'!BF134="No data"),0,SUM('Indicator Data'!BE134:BG134)/1000)</f>
        <v>0.56399999999999995</v>
      </c>
      <c r="Q131" s="73">
        <f t="shared" si="29"/>
        <v>0</v>
      </c>
      <c r="R131" s="77">
        <f>P131*1000/'Indicator Data'!CA134</f>
        <v>1.1336701646957423E-4</v>
      </c>
      <c r="S131" s="73">
        <f t="shared" si="30"/>
        <v>1.9</v>
      </c>
      <c r="T131" s="78">
        <f t="shared" si="31"/>
        <v>1</v>
      </c>
      <c r="U131" s="73">
        <f>IF('Indicator Data'!AV134="No data","x",ROUND(IF('Indicator Data'!AV134&gt;U$195,10,IF('Indicator Data'!AV134&lt;U$194,0,10-(U$195-'Indicator Data'!AV134)/(U$195-U$194)*10)),1))</f>
        <v>0.4</v>
      </c>
      <c r="V131" s="73" t="str">
        <f>IF('Indicator Data'!AW134="No data","x",IF('Indicator Data'!AW134=0,0,ROUND(IF('Indicator Data'!AW134&gt;V$195,10,IF('Indicator Data'!AW134&lt;V$194,0,10-(V$195-'Indicator Data'!AW134)/(V$195-V$194)*10)),1)))</f>
        <v>x</v>
      </c>
      <c r="W131" s="73">
        <f t="shared" si="32"/>
        <v>0.4</v>
      </c>
      <c r="X131" s="73">
        <f>IF('Indicator Data'!AU134="No data","x",ROUND(IF('Indicator Data'!AU134&gt;X$195,10,IF('Indicator Data'!AU134&lt;X$194,0,10-(X$195-'Indicator Data'!AU134)/(X$195-X$194)*10)),1))</f>
        <v>0.1</v>
      </c>
      <c r="Y131" s="200">
        <f>IF('Indicator Data'!AX134="No data","x",ROUND(IF('Indicator Data'!AX134&gt;Y$195,10,IF('Indicator Data'!AX134&lt;Y$194,0,10-(Y$195-'Indicator Data'!AX134)/(Y$195-Y$194)*10)),1))</f>
        <v>0</v>
      </c>
      <c r="Z131" s="77">
        <f>IF('Indicator Data'!AY134="No data","x",IF(('Indicator Data'!AY134/'Indicator Data'!CA134)&gt;1,1,IF('Indicator Data'!AY134&gt;'Indicator Data'!AY134,1,'Indicator Data'!AY134/'Indicator Data'!CA134)))</f>
        <v>2.0100534835030891E-7</v>
      </c>
      <c r="AA131" s="200">
        <f t="shared" si="33"/>
        <v>0</v>
      </c>
      <c r="AB131" s="74">
        <f t="shared" ref="AB131:AB162" si="40">IF(AND(W131="x",X131="x",Y131="x",AA131="x"),"x",ROUND(AVERAGE(W131,X131,Y131,AA131),1))</f>
        <v>0.1</v>
      </c>
      <c r="AC131" s="73">
        <f>IF('Indicator Data'!AS134="No data","x",ROUND(IF('Indicator Data'!AS134&gt;AC$195,10,IF('Indicator Data'!AS134&lt;AC$194,0,10-(AC$195-'Indicator Data'!AS134)/(AC$195-AC$194)*10)),1))</f>
        <v>0.9</v>
      </c>
      <c r="AD131" s="73">
        <f>IF('Indicator Data'!AT134="No data","x",ROUND(IF('Indicator Data'!AT134&gt;AD$195,10,IF('Indicator Data'!AT134&lt;AD$194,0,10-(AD$195-'Indicator Data'!AT134)/(AD$195-AD$194)*10)),1))</f>
        <v>1.9</v>
      </c>
      <c r="AE131" s="74">
        <f t="shared" si="34"/>
        <v>1.4</v>
      </c>
      <c r="AF131" s="87">
        <f>('Indicator Data'!BD134+'Indicator Data'!BC134*0.5+'Indicator Data'!BB134*0.25)/1000</f>
        <v>0.05</v>
      </c>
      <c r="AG131" s="79">
        <f>AF131*1000/'Indicator Data'!CA134</f>
        <v>1.0050267417515446E-5</v>
      </c>
      <c r="AH131" s="74">
        <f t="shared" si="35"/>
        <v>0</v>
      </c>
      <c r="AI131" s="73">
        <f>IF('Indicator Data'!BH134="No data","x",ROUND(IF('Indicator Data'!BH134&lt;$AI$194,10,IF('Indicator Data'!BH134&gt;$AI$195,0,($AI$195-'Indicator Data'!BH134)/($AI$195-$AI$194)*10)),1))</f>
        <v>3.9</v>
      </c>
      <c r="AJ131" s="73">
        <f>IF('Indicator Data'!BI134="No data","x",ROUND(IF('Indicator Data'!BI134&gt;$AJ$195,10,IF('Indicator Data'!BI134&lt;$AJ$194,0,10-($AJ$195-'Indicator Data'!BI134)/($AJ$195-$AJ$194)*10)),1))</f>
        <v>0.6</v>
      </c>
      <c r="AK131" s="74">
        <f t="shared" ref="AK131:AK162" si="41">ROUND(AVERAGE(AJ131,AI131),1)</f>
        <v>2.2999999999999998</v>
      </c>
      <c r="AL131" s="80">
        <f t="shared" ref="AL131:AL162" si="42">ROUND(IF(AND(AB131="x",AE131="x",AK131="x"),AH131,IF(AND(AB131="x",AE131="x"),(10-GEOMEAN(((10-AK131)/10*9+1),((10-AH131)/10*9+1)))/9*10,IF(AK131="x",(10-GEOMEAN(((10-AB131)/10*9+1),((10-AE131)/10*9+1),((10-AH131)/10*9+1)))/9*10,IF(AB131="x",(10-GEOMEAN(((10-AK131)/10*9+1),((10-AE131)/10*9+1),((10-AH131)/10*9+1)))/9*10,(10-GEOMEAN(((10-AB131)/10*9+1),((10-AE131)/10*9+1),((10-AH131)/10*9+1),((10-AK131)/10*9+1)))/9*10)))),1)</f>
        <v>1</v>
      </c>
      <c r="AM131" s="81">
        <f t="shared" ref="AM131:AM162" si="43">ROUND((10-GEOMEAN(((10-T131)/10*9+1),((10-AL131)/10*9+1)))/9*10,1)</f>
        <v>1</v>
      </c>
    </row>
    <row r="132" spans="1:39" s="4" customFormat="1" x14ac:dyDescent="0.25">
      <c r="A132" s="121" t="str">
        <f>'Indicator Data'!A135</f>
        <v>Pakistan</v>
      </c>
      <c r="B132" s="59" t="str">
        <f>'Indicator Data'!B135</f>
        <v>PAK</v>
      </c>
      <c r="C132" s="73">
        <f>ROUND(IF('Indicator Data'!AL135="No data",IF((0.1022*LN('Indicator Data'!BZ135)-0.1711)&gt;C$195,0,IF((0.1022*LN('Indicator Data'!BZ135)-0.1711)&lt;C$194,10,(C$195-(0.1022*LN('Indicator Data'!BZ135)-0.1711))/(C$195-C$194)*10)),IF('Indicator Data'!AL135&gt;C$195,0,IF('Indicator Data'!AL135&lt;C$194,10,(C$195-'Indicator Data'!AL135)/(C$195-C$194)*10))),1)</f>
        <v>6.8</v>
      </c>
      <c r="D132" s="73">
        <f>IF('Indicator Data'!AM135="No data","x",ROUND((IF(LOG('Indicator Data'!AM135*1000)&gt;D$195,10,IF(LOG('Indicator Data'!AM135*1000)&lt;D$194,0,10-(D$195-LOG('Indicator Data'!AM135*1000))/(D$195-D$194)*10))),1))</f>
        <v>8.8000000000000007</v>
      </c>
      <c r="E132" s="74">
        <f t="shared" ref="E132:E193" si="44">ROUND(IF(D132="x",C132,(10-GEOMEAN(((10-C132)/10*9+1),((10-D132)/10*9+1)))/9*10),1)</f>
        <v>8</v>
      </c>
      <c r="F132" s="73">
        <f>IF('Indicator Data'!AZ135="No data","x",ROUND(IF('Indicator Data'!AZ135&gt;F$195,10,IF('Indicator Data'!AZ135&lt;F$194,0,10-(F$195-'Indicator Data'!AZ135)/(F$195-F$194)*10)),1))</f>
        <v>7.2</v>
      </c>
      <c r="G132" s="73">
        <f>IF('Indicator Data'!BA135="No data","x",ROUND(IF('Indicator Data'!BA135&gt;G$195,10,IF('Indicator Data'!BA135&lt;G$194,0,10-(G$195-'Indicator Data'!BA135)/(G$195-G$194)*10)),1))</f>
        <v>2.1</v>
      </c>
      <c r="H132" s="74">
        <f t="shared" ref="H132:H193" si="45">IF(AND(F132="x",G132="x"),"x",ROUND(AVERAGE(F132,G132),1))</f>
        <v>4.7</v>
      </c>
      <c r="I132" s="75">
        <f>SUM(IF('Indicator Data'!AN135=0,0,'Indicator Data'!AN135),SUM('Indicator Data'!AO135:AP135))</f>
        <v>3355.9103129999999</v>
      </c>
      <c r="J132" s="75">
        <f>I132/'Indicator Data'!CA135*1000000</f>
        <v>15.496065387977152</v>
      </c>
      <c r="K132" s="73">
        <f t="shared" ref="K132:K193" si="46">IF(J132="x","x",ROUND(IF(J132&gt;K$195,10,IF(J132&lt;K$194,0,10-(K$195-J132)/(K$195-K$194)*10)),1))</f>
        <v>0.3</v>
      </c>
      <c r="L132" s="73">
        <f>IF('Indicator Data'!AQ135="No data","x",ROUND(IF('Indicator Data'!AQ135&gt;L$195,10,IF('Indicator Data'!AQ135&lt;L$194,0,10-(L$195-'Indicator Data'!AQ135)/(L$195-L$194)*10)),1))</f>
        <v>0.5</v>
      </c>
      <c r="M132" s="73">
        <f>IF('Indicator Data'!AR135="No data","x",IF('Indicator Data'!AR135=0,0,ROUND(IF('Indicator Data'!AR135&gt;M$195,10,IF('Indicator Data'!AR135&lt;M$194,0,10-(M$195-'Indicator Data'!AR135)/(M$195-M$194)*10)),1)))</f>
        <v>2.2000000000000002</v>
      </c>
      <c r="N132" s="74">
        <f t="shared" ref="N132:N193" si="47">ROUND(AVERAGE(K132,L132,M132),1)</f>
        <v>1</v>
      </c>
      <c r="O132" s="76">
        <f t="shared" ref="O132:O193" si="48">ROUND(AVERAGE(E132,E132,H132,N132),1)</f>
        <v>5.4</v>
      </c>
      <c r="P132" s="87">
        <f>IF(AND('Indicator Data'!BE135="No data",'Indicator Data'!BF135="No data"),0,SUM('Indicator Data'!BE135:BG135)/1000)</f>
        <v>1528.212</v>
      </c>
      <c r="Q132" s="73">
        <f t="shared" ref="Q132:Q193" si="49">ROUND(IF(P132=0,0,IF(LOG(P132*1000)&gt;$Q$195,10,IF(LOG(P132*1000)&lt;Q$194,0,10-(Q$195-LOG(P132*1000))/(Q$195-Q$194)*10))),1)</f>
        <v>10</v>
      </c>
      <c r="R132" s="77">
        <f>P132*1000/'Indicator Data'!CA135</f>
        <v>7.0565869972614315E-3</v>
      </c>
      <c r="S132" s="73">
        <f t="shared" ref="S132:S193" si="50">IF(R132="x","x",ROUND(IF(R132&gt;$S$195,10,IF(R132&lt;$S$194,0,((R132*100)/0.0052)^(1/4.0545)/6.5*10)),1))</f>
        <v>5.2</v>
      </c>
      <c r="T132" s="78">
        <f t="shared" ref="T132:T193" si="51">ROUND(AVERAGE(Q132,S132),1)</f>
        <v>7.6</v>
      </c>
      <c r="U132" s="73">
        <f>IF('Indicator Data'!AV135="No data","x",ROUND(IF('Indicator Data'!AV135&gt;U$195,10,IF('Indicator Data'!AV135&lt;U$194,0,10-(U$195-'Indicator Data'!AV135)/(U$195-U$194)*10)),1))</f>
        <v>0.2</v>
      </c>
      <c r="V132" s="73">
        <f>IF('Indicator Data'!AW135="No data","x",IF('Indicator Data'!AW135=0,0,ROUND(IF('Indicator Data'!AW135&gt;V$195,10,IF('Indicator Data'!AW135&lt;V$194,0,10-(V$195-'Indicator Data'!AW135)/(V$195-V$194)*10)),1)))</f>
        <v>0.6</v>
      </c>
      <c r="W132" s="73">
        <f t="shared" ref="W132:W193" si="52">IF(AND(U132="x",V132="x"),"x",AVERAGE(U132,V132))</f>
        <v>0.4</v>
      </c>
      <c r="X132" s="73">
        <f>IF('Indicator Data'!AU135="No data","x",ROUND(IF('Indicator Data'!AU135&gt;X$195,10,IF('Indicator Data'!AU135&lt;X$194,0,10-(X$195-'Indicator Data'!AU135)/(X$195-X$194)*10)),1))</f>
        <v>4.9000000000000004</v>
      </c>
      <c r="Y132" s="200">
        <f>IF('Indicator Data'!AX135="No data","x",ROUND(IF('Indicator Data'!AX135&gt;Y$195,10,IF('Indicator Data'!AX135&lt;Y$194,0,10-(Y$195-'Indicator Data'!AX135)/(Y$195-Y$194)*10)),1))</f>
        <v>0.1</v>
      </c>
      <c r="Z132" s="77">
        <f>IF('Indicator Data'!AY135="No data","x",IF(('Indicator Data'!AY135/'Indicator Data'!CA135)&gt;1,1,IF('Indicator Data'!AY135&gt;'Indicator Data'!AY135,1,'Indicator Data'!AY135/'Indicator Data'!CA135)))</f>
        <v>0.14629864300939749</v>
      </c>
      <c r="AA132" s="200">
        <f t="shared" ref="AA132:AA193" si="53">IF(Z132="x","x",ROUND(IF(Z132&gt;AA$195,10,IF(Z132&lt;AA$194,0,10-(AA$195-Z132)/(AA$195-AA$194)*10)),1))</f>
        <v>1.6</v>
      </c>
      <c r="AB132" s="74">
        <f t="shared" si="40"/>
        <v>1.8</v>
      </c>
      <c r="AC132" s="73">
        <f>IF('Indicator Data'!AS135="No data","x",ROUND(IF('Indicator Data'!AS135&gt;AC$195,10,IF('Indicator Data'!AS135&lt;AC$194,0,10-(AC$195-'Indicator Data'!AS135)/(AC$195-AC$194)*10)),1))</f>
        <v>5.8</v>
      </c>
      <c r="AD132" s="73">
        <f>IF('Indicator Data'!AT135="No data","x",ROUND(IF('Indicator Data'!AT135&gt;AD$195,10,IF('Indicator Data'!AT135&lt;AD$194,0,10-(AD$195-'Indicator Data'!AT135)/(AD$195-AD$194)*10)),1))</f>
        <v>7</v>
      </c>
      <c r="AE132" s="74">
        <f t="shared" ref="AE132:AE193" si="54">IF(AND(AC132="x",AD132="x"),"x",ROUND(AVERAGE(AD132,AC132),1))</f>
        <v>6.4</v>
      </c>
      <c r="AF132" s="87">
        <f>('Indicator Data'!BD135+'Indicator Data'!BC135*0.5+'Indicator Data'!BB135*0.25)/1000</f>
        <v>4698.0077499999998</v>
      </c>
      <c r="AG132" s="79">
        <f>AF132*1000/'Indicator Data'!CA135</f>
        <v>2.1693260098522609E-2</v>
      </c>
      <c r="AH132" s="74">
        <f t="shared" ref="AH132:AH193" si="55">IF(AG132="x","x",ROUND(IF(AG132&gt;AH$195,10,IF(AG132&lt;AH$194,0,10-(AH$195-AG132)/(AH$195-AH$194)*10)),1))</f>
        <v>2.2000000000000002</v>
      </c>
      <c r="AI132" s="73">
        <f>IF('Indicator Data'!BH135="No data","x",ROUND(IF('Indicator Data'!BH135&lt;$AI$194,10,IF('Indicator Data'!BH135&gt;$AI$195,0,($AI$195-'Indicator Data'!BH135)/($AI$195-$AI$194)*10)),1))</f>
        <v>5.5</v>
      </c>
      <c r="AJ132" s="73">
        <f>IF('Indicator Data'!BI135="No data","x",ROUND(IF('Indicator Data'!BI135&gt;$AJ$195,10,IF('Indicator Data'!BI135&lt;$AJ$194,0,10-($AJ$195-'Indicator Data'!BI135)/($AJ$195-$AJ$194)*10)),1))</f>
        <v>5.0999999999999996</v>
      </c>
      <c r="AK132" s="74">
        <f t="shared" si="41"/>
        <v>5.3</v>
      </c>
      <c r="AL132" s="80">
        <f t="shared" si="42"/>
        <v>4.2</v>
      </c>
      <c r="AM132" s="81">
        <f t="shared" si="43"/>
        <v>6.2</v>
      </c>
    </row>
    <row r="133" spans="1:39" s="4" customFormat="1" x14ac:dyDescent="0.25">
      <c r="A133" s="121" t="str">
        <f>'Indicator Data'!A136</f>
        <v>Palau</v>
      </c>
      <c r="B133" s="59" t="str">
        <f>'Indicator Data'!B136</f>
        <v>PLW</v>
      </c>
      <c r="C133" s="73">
        <f>ROUND(IF('Indicator Data'!AL136="No data",IF((0.1022*LN('Indicator Data'!BZ136)-0.1711)&gt;C$195,0,IF((0.1022*LN('Indicator Data'!BZ136)-0.1711)&lt;C$194,10,(C$195-(0.1022*LN('Indicator Data'!BZ136)-0.1711))/(C$195-C$194)*10)),IF('Indicator Data'!AL136&gt;C$195,0,IF('Indicator Data'!AL136&lt;C$194,10,(C$195-'Indicator Data'!AL136)/(C$195-C$194)*10))),1)</f>
        <v>2</v>
      </c>
      <c r="D133" s="73" t="str">
        <f>IF('Indicator Data'!AM136="No data","x",ROUND((IF(LOG('Indicator Data'!AM136*1000)&gt;D$195,10,IF(LOG('Indicator Data'!AM136*1000)&lt;D$194,0,10-(D$195-LOG('Indicator Data'!AM136*1000))/(D$195-D$194)*10))),1))</f>
        <v>x</v>
      </c>
      <c r="E133" s="74">
        <f t="shared" si="44"/>
        <v>2</v>
      </c>
      <c r="F133" s="73" t="str">
        <f>IF('Indicator Data'!AZ136="No data","x",ROUND(IF('Indicator Data'!AZ136&gt;F$195,10,IF('Indicator Data'!AZ136&lt;F$194,0,10-(F$195-'Indicator Data'!AZ136)/(F$195-F$194)*10)),1))</f>
        <v>x</v>
      </c>
      <c r="G133" s="73" t="str">
        <f>IF('Indicator Data'!BA136="No data","x",ROUND(IF('Indicator Data'!BA136&gt;G$195,10,IF('Indicator Data'!BA136&lt;G$194,0,10-(G$195-'Indicator Data'!BA136)/(G$195-G$194)*10)),1))</f>
        <v>x</v>
      </c>
      <c r="H133" s="74" t="str">
        <f t="shared" si="45"/>
        <v>x</v>
      </c>
      <c r="I133" s="75">
        <f>SUM(IF('Indicator Data'!AN136=0,0,'Indicator Data'!AN136),SUM('Indicator Data'!AO136:AP136))</f>
        <v>31.27</v>
      </c>
      <c r="J133" s="75">
        <f>I133/'Indicator Data'!CA136*1000000</f>
        <v>1737.1257152380424</v>
      </c>
      <c r="K133" s="73">
        <f t="shared" si="46"/>
        <v>10</v>
      </c>
      <c r="L133" s="73">
        <f>IF('Indicator Data'!AQ136="No data","x",ROUND(IF('Indicator Data'!AQ136&gt;L$195,10,IF('Indicator Data'!AQ136&lt;L$194,0,10-(L$195-'Indicator Data'!AQ136)/(L$195-L$194)*10)),1))</f>
        <v>5.2</v>
      </c>
      <c r="M133" s="73">
        <f>IF('Indicator Data'!AR136="No data","x",IF('Indicator Data'!AR136=0,0,ROUND(IF('Indicator Data'!AR136&gt;M$195,10,IF('Indicator Data'!AR136&lt;M$194,0,10-(M$195-'Indicator Data'!AR136)/(M$195-M$194)*10)),1)))</f>
        <v>0.3</v>
      </c>
      <c r="N133" s="74">
        <f t="shared" si="47"/>
        <v>5.2</v>
      </c>
      <c r="O133" s="76">
        <f t="shared" si="48"/>
        <v>3.1</v>
      </c>
      <c r="P133" s="87">
        <f>IF(AND('Indicator Data'!BE136="No data",'Indicator Data'!BF136="No data"),0,SUM('Indicator Data'!BE136:BG136)/1000)</f>
        <v>0</v>
      </c>
      <c r="Q133" s="73">
        <f t="shared" si="49"/>
        <v>0</v>
      </c>
      <c r="R133" s="77">
        <f>P133*1000/'Indicator Data'!CA136</f>
        <v>0</v>
      </c>
      <c r="S133" s="73">
        <f t="shared" si="50"/>
        <v>0</v>
      </c>
      <c r="T133" s="78">
        <f t="shared" si="51"/>
        <v>0</v>
      </c>
      <c r="U133" s="73" t="str">
        <f>IF('Indicator Data'!AV136="No data","x",ROUND(IF('Indicator Data'!AV136&gt;U$195,10,IF('Indicator Data'!AV136&lt;U$194,0,10-(U$195-'Indicator Data'!AV136)/(U$195-U$194)*10)),1))</f>
        <v>x</v>
      </c>
      <c r="V133" s="73" t="str">
        <f>IF('Indicator Data'!AW136="No data","x",IF('Indicator Data'!AW136=0,0,ROUND(IF('Indicator Data'!AW136&gt;V$195,10,IF('Indicator Data'!AW136&lt;V$194,0,10-(V$195-'Indicator Data'!AW136)/(V$195-V$194)*10)),1)))</f>
        <v>x</v>
      </c>
      <c r="W133" s="73" t="str">
        <f t="shared" si="52"/>
        <v>x</v>
      </c>
      <c r="X133" s="73">
        <f>IF('Indicator Data'!AU136="No data","x",ROUND(IF('Indicator Data'!AU136&gt;X$195,10,IF('Indicator Data'!AU136&lt;X$194,0,10-(X$195-'Indicator Data'!AU136)/(X$195-X$194)*10)),1))</f>
        <v>1.9</v>
      </c>
      <c r="Y133" s="200" t="str">
        <f>IF('Indicator Data'!AX136="No data","x",ROUND(IF('Indicator Data'!AX136&gt;Y$195,10,IF('Indicator Data'!AX136&lt;Y$194,0,10-(Y$195-'Indicator Data'!AX136)/(Y$195-Y$194)*10)),1))</f>
        <v>x</v>
      </c>
      <c r="Z133" s="77">
        <f>IF('Indicator Data'!AY136="No data","x",IF(('Indicator Data'!AY136/'Indicator Data'!CA136)&gt;1,1,IF('Indicator Data'!AY136&gt;'Indicator Data'!AY136,1,'Indicator Data'!AY136/'Indicator Data'!CA136)))</f>
        <v>0</v>
      </c>
      <c r="AA133" s="200">
        <f t="shared" si="53"/>
        <v>0</v>
      </c>
      <c r="AB133" s="74">
        <f t="shared" si="40"/>
        <v>1</v>
      </c>
      <c r="AC133" s="73">
        <f>IF('Indicator Data'!AS136="No data","x",ROUND(IF('Indicator Data'!AS136&gt;AC$195,10,IF('Indicator Data'!AS136&lt;AC$194,0,10-(AC$195-'Indicator Data'!AS136)/(AC$195-AC$194)*10)),1))</f>
        <v>1.2</v>
      </c>
      <c r="AD133" s="73">
        <f>IF('Indicator Data'!AT136="No data","x",ROUND(IF('Indicator Data'!AT136&gt;AD$195,10,IF('Indicator Data'!AT136&lt;AD$194,0,10-(AD$195-'Indicator Data'!AT136)/(AD$195-AD$194)*10)),1))</f>
        <v>0.5</v>
      </c>
      <c r="AE133" s="74">
        <f t="shared" si="54"/>
        <v>0.9</v>
      </c>
      <c r="AF133" s="87">
        <f>('Indicator Data'!BD136+'Indicator Data'!BC136*0.5+'Indicator Data'!BB136*0.25)/1000</f>
        <v>6.2E-2</v>
      </c>
      <c r="AG133" s="79">
        <f>AF133*1000/'Indicator Data'!CA136</f>
        <v>3.4442530970501639E-3</v>
      </c>
      <c r="AH133" s="74">
        <f t="shared" si="55"/>
        <v>0.3</v>
      </c>
      <c r="AI133" s="73">
        <f>IF('Indicator Data'!BH136="No data","x",ROUND(IF('Indicator Data'!BH136&lt;$AI$194,10,IF('Indicator Data'!BH136&gt;$AI$195,0,($AI$195-'Indicator Data'!BH136)/($AI$195-$AI$194)*10)),1))</f>
        <v>10</v>
      </c>
      <c r="AJ133" s="73">
        <f>IF('Indicator Data'!BI136="No data","x",ROUND(IF('Indicator Data'!BI136&gt;$AJ$195,10,IF('Indicator Data'!BI136&lt;$AJ$194,0,10-($AJ$195-'Indicator Data'!BI136)/($AJ$195-$AJ$194)*10)),1))</f>
        <v>0</v>
      </c>
      <c r="AK133" s="74">
        <f t="shared" si="41"/>
        <v>5</v>
      </c>
      <c r="AL133" s="80">
        <f t="shared" si="42"/>
        <v>2</v>
      </c>
      <c r="AM133" s="81">
        <f t="shared" si="43"/>
        <v>1</v>
      </c>
    </row>
    <row r="134" spans="1:39" s="4" customFormat="1" x14ac:dyDescent="0.25">
      <c r="A134" s="121" t="str">
        <f>'Indicator Data'!A137</f>
        <v>Palestine</v>
      </c>
      <c r="B134" s="59" t="str">
        <f>'Indicator Data'!B137</f>
        <v>PSE</v>
      </c>
      <c r="C134" s="73">
        <f>ROUND(IF('Indicator Data'!AL137="No data",IF((0.1022*LN('Indicator Data'!BZ137)-0.1711)&gt;C$195,0,IF((0.1022*LN('Indicator Data'!BZ137)-0.1711)&lt;C$194,10,(C$195-(0.1022*LN('Indicator Data'!BZ137)-0.1711))/(C$195-C$194)*10)),IF('Indicator Data'!AL137&gt;C$195,0,IF('Indicator Data'!AL137&lt;C$194,10,(C$195-'Indicator Data'!AL137)/(C$195-C$194)*10))),1)</f>
        <v>4.3</v>
      </c>
      <c r="D134" s="73">
        <f>IF('Indicator Data'!AM137="No data","x",ROUND((IF(LOG('Indicator Data'!AM137*1000)&gt;D$195,10,IF(LOG('Indicator Data'!AM137*1000)&lt;D$194,0,10-(D$195-LOG('Indicator Data'!AM137*1000))/(D$195-D$194)*10))),1))</f>
        <v>2.7</v>
      </c>
      <c r="E134" s="74">
        <f t="shared" si="44"/>
        <v>3.5</v>
      </c>
      <c r="F134" s="73" t="str">
        <f>IF('Indicator Data'!AZ137="No data","x",ROUND(IF('Indicator Data'!AZ137&gt;F$195,10,IF('Indicator Data'!AZ137&lt;F$194,0,10-(F$195-'Indicator Data'!AZ137)/(F$195-F$194)*10)),1))</f>
        <v>x</v>
      </c>
      <c r="G134" s="73">
        <f>IF('Indicator Data'!BA137="No data","x",ROUND(IF('Indicator Data'!BA137&gt;G$195,10,IF('Indicator Data'!BA137&lt;G$194,0,10-(G$195-'Indicator Data'!BA137)/(G$195-G$194)*10)),1))</f>
        <v>2.2000000000000002</v>
      </c>
      <c r="H134" s="74">
        <f t="shared" si="45"/>
        <v>2.2000000000000002</v>
      </c>
      <c r="I134" s="75">
        <f>SUM(IF('Indicator Data'!AN137=0,0,'Indicator Data'!AN137),SUM('Indicator Data'!AO137:AP137))</f>
        <v>3244.0457249999999</v>
      </c>
      <c r="J134" s="75">
        <f>I134/'Indicator Data'!CA137*1000000</f>
        <v>651.22885091847263</v>
      </c>
      <c r="K134" s="73">
        <f t="shared" si="46"/>
        <v>10</v>
      </c>
      <c r="L134" s="73">
        <f>IF('Indicator Data'!AQ137="No data","x",ROUND(IF('Indicator Data'!AQ137&gt;L$195,10,IF('Indicator Data'!AQ137&lt;L$194,0,10-(L$195-'Indicator Data'!AQ137)/(L$195-L$194)*10)),1))</f>
        <v>8.5</v>
      </c>
      <c r="M134" s="73">
        <f>IF('Indicator Data'!AR137="No data","x",IF('Indicator Data'!AR137=0,0,ROUND(IF('Indicator Data'!AR137&gt;M$195,10,IF('Indicator Data'!AR137&lt;M$194,0,10-(M$195-'Indicator Data'!AR137)/(M$195-M$194)*10)),1)))</f>
        <v>5.7</v>
      </c>
      <c r="N134" s="74">
        <f t="shared" si="47"/>
        <v>8.1</v>
      </c>
      <c r="O134" s="76">
        <f t="shared" si="48"/>
        <v>4.3</v>
      </c>
      <c r="P134" s="87">
        <f>IF(AND('Indicator Data'!BE137="No data",'Indicator Data'!BF137="No data"),0,SUM('Indicator Data'!BE137:BG137)/1000)</f>
        <v>2856.2860000000001</v>
      </c>
      <c r="Q134" s="73">
        <f t="shared" si="49"/>
        <v>10</v>
      </c>
      <c r="R134" s="77">
        <f>P134*1000/'Indicator Data'!CA137</f>
        <v>0.57338767926106238</v>
      </c>
      <c r="S134" s="73">
        <f t="shared" si="50"/>
        <v>10</v>
      </c>
      <c r="T134" s="78">
        <f t="shared" si="51"/>
        <v>10</v>
      </c>
      <c r="U134" s="73" t="str">
        <f>IF('Indicator Data'!AV137="No data","x",ROUND(IF('Indicator Data'!AV137&gt;U$195,10,IF('Indicator Data'!AV137&lt;U$194,0,10-(U$195-'Indicator Data'!AV137)/(U$195-U$194)*10)),1))</f>
        <v>x</v>
      </c>
      <c r="V134" s="73" t="str">
        <f>IF('Indicator Data'!AW137="No data","x",IF('Indicator Data'!AW137=0,0,ROUND(IF('Indicator Data'!AW137&gt;V$195,10,IF('Indicator Data'!AW137&lt;V$194,0,10-(V$195-'Indicator Data'!AW137)/(V$195-V$194)*10)),1)))</f>
        <v>x</v>
      </c>
      <c r="W134" s="73" t="str">
        <f t="shared" si="52"/>
        <v>x</v>
      </c>
      <c r="X134" s="73">
        <f>IF('Indicator Data'!AU137="No data","x",ROUND(IF('Indicator Data'!AU137&gt;X$195,10,IF('Indicator Data'!AU137&lt;X$194,0,10-(X$195-'Indicator Data'!AU137)/(X$195-X$194)*10)),1))</f>
        <v>0</v>
      </c>
      <c r="Y134" s="200" t="str">
        <f>IF('Indicator Data'!AX137="No data","x",ROUND(IF('Indicator Data'!AX137&gt;Y$195,10,IF('Indicator Data'!AX137&lt;Y$194,0,10-(Y$195-'Indicator Data'!AX137)/(Y$195-Y$194)*10)),1))</f>
        <v>x</v>
      </c>
      <c r="Z134" s="77" t="str">
        <f>IF('Indicator Data'!AY137="No data","x",IF(('Indicator Data'!AY137/'Indicator Data'!CA137)&gt;1,1,IF('Indicator Data'!AY137&gt;'Indicator Data'!AY137,1,'Indicator Data'!AY137/'Indicator Data'!CA137)))</f>
        <v>x</v>
      </c>
      <c r="AA134" s="200" t="str">
        <f t="shared" si="53"/>
        <v>x</v>
      </c>
      <c r="AB134" s="74">
        <f t="shared" si="40"/>
        <v>0</v>
      </c>
      <c r="AC134" s="73">
        <f>IF('Indicator Data'!AS137="No data","x",ROUND(IF('Indicator Data'!AS137&gt;AC$195,10,IF('Indicator Data'!AS137&lt;AC$194,0,10-(AC$195-'Indicator Data'!AS137)/(AC$195-AC$194)*10)),1))</f>
        <v>1.6</v>
      </c>
      <c r="AD134" s="73">
        <f>IF('Indicator Data'!AT137="No data","x",ROUND(IF('Indicator Data'!AT137&gt;AD$195,10,IF('Indicator Data'!AT137&lt;AD$194,0,10-(AD$195-'Indicator Data'!AT137)/(AD$195-AD$194)*10)),1))</f>
        <v>0.3</v>
      </c>
      <c r="AE134" s="74">
        <f t="shared" si="54"/>
        <v>1</v>
      </c>
      <c r="AF134" s="87">
        <f>('Indicator Data'!BD137+'Indicator Data'!BC137*0.5+'Indicator Data'!BB137*0.25)/1000</f>
        <v>0</v>
      </c>
      <c r="AG134" s="79">
        <f>AF134*1000/'Indicator Data'!CA137</f>
        <v>0</v>
      </c>
      <c r="AH134" s="74">
        <f t="shared" si="55"/>
        <v>0</v>
      </c>
      <c r="AI134" s="73">
        <f>IF('Indicator Data'!BH137="No data","x",ROUND(IF('Indicator Data'!BH137&lt;$AI$194,10,IF('Indicator Data'!BH137&gt;$AI$195,0,($AI$195-'Indicator Data'!BH137)/($AI$195-$AI$194)*10)),1))</f>
        <v>3.2</v>
      </c>
      <c r="AJ134" s="73">
        <f>IF('Indicator Data'!BI137="No data","x",ROUND(IF('Indicator Data'!BI137&gt;$AJ$195,10,IF('Indicator Data'!BI137&lt;$AJ$194,0,10-($AJ$195-'Indicator Data'!BI137)/($AJ$195-$AJ$194)*10)),1))</f>
        <v>2.4</v>
      </c>
      <c r="AK134" s="74">
        <f t="shared" si="41"/>
        <v>2.8</v>
      </c>
      <c r="AL134" s="80">
        <f t="shared" si="42"/>
        <v>1</v>
      </c>
      <c r="AM134" s="81">
        <f t="shared" si="43"/>
        <v>7.8</v>
      </c>
    </row>
    <row r="135" spans="1:39" s="4" customFormat="1" x14ac:dyDescent="0.25">
      <c r="A135" s="121" t="str">
        <f>'Indicator Data'!A138</f>
        <v>Panama</v>
      </c>
      <c r="B135" s="59" t="str">
        <f>'Indicator Data'!B138</f>
        <v>PAN</v>
      </c>
      <c r="C135" s="73">
        <f>ROUND(IF('Indicator Data'!AL138="No data",IF((0.1022*LN('Indicator Data'!BZ138)-0.1711)&gt;C$195,0,IF((0.1022*LN('Indicator Data'!BZ138)-0.1711)&lt;C$194,10,(C$195-(0.1022*LN('Indicator Data'!BZ138)-0.1711))/(C$195-C$194)*10)),IF('Indicator Data'!AL138&gt;C$195,0,IF('Indicator Data'!AL138&lt;C$194,10,(C$195-'Indicator Data'!AL138)/(C$195-C$194)*10))),1)</f>
        <v>2.2000000000000002</v>
      </c>
      <c r="D135" s="73" t="str">
        <f>IF('Indicator Data'!AM138="No data","x",ROUND((IF(LOG('Indicator Data'!AM138*1000)&gt;D$195,10,IF(LOG('Indicator Data'!AM138*1000)&lt;D$194,0,10-(D$195-LOG('Indicator Data'!AM138*1000))/(D$195-D$194)*10))),1))</f>
        <v>x</v>
      </c>
      <c r="E135" s="74">
        <f t="shared" si="44"/>
        <v>2.2000000000000002</v>
      </c>
      <c r="F135" s="73">
        <f>IF('Indicator Data'!AZ138="No data","x",ROUND(IF('Indicator Data'!AZ138&gt;F$195,10,IF('Indicator Data'!AZ138&lt;F$194,0,10-(F$195-'Indicator Data'!AZ138)/(F$195-F$194)*10)),1))</f>
        <v>6.1</v>
      </c>
      <c r="G135" s="73">
        <f>IF('Indicator Data'!BA138="No data","x",ROUND(IF('Indicator Data'!BA138&gt;G$195,10,IF('Indicator Data'!BA138&lt;G$194,0,10-(G$195-'Indicator Data'!BA138)/(G$195-G$194)*10)),1))</f>
        <v>6.2</v>
      </c>
      <c r="H135" s="74">
        <f t="shared" si="45"/>
        <v>6.2</v>
      </c>
      <c r="I135" s="75">
        <f>SUM(IF('Indicator Data'!AN138=0,0,'Indicator Data'!AN138),SUM('Indicator Data'!AO138:AP138))</f>
        <v>21.959845999999999</v>
      </c>
      <c r="J135" s="75">
        <f>I135/'Indicator Data'!CA138*1000000</f>
        <v>5.1713543580034091</v>
      </c>
      <c r="K135" s="73">
        <f t="shared" si="46"/>
        <v>0.1</v>
      </c>
      <c r="L135" s="73">
        <f>IF('Indicator Data'!AQ138="No data","x",ROUND(IF('Indicator Data'!AQ138&gt;L$195,10,IF('Indicator Data'!AQ138&lt;L$194,0,10-(L$195-'Indicator Data'!AQ138)/(L$195-L$194)*10)),1))</f>
        <v>0</v>
      </c>
      <c r="M135" s="73">
        <f>IF('Indicator Data'!AR138="No data","x",IF('Indicator Data'!AR138=0,0,ROUND(IF('Indicator Data'!AR138&gt;M$195,10,IF('Indicator Data'!AR138&lt;M$194,0,10-(M$195-'Indicator Data'!AR138)/(M$195-M$194)*10)),1)))</f>
        <v>0.3</v>
      </c>
      <c r="N135" s="74">
        <f t="shared" si="47"/>
        <v>0.1</v>
      </c>
      <c r="O135" s="76">
        <f t="shared" si="48"/>
        <v>2.7</v>
      </c>
      <c r="P135" s="87">
        <f>IF(AND('Indicator Data'!BE138="No data",'Indicator Data'!BF138="No data"),0,SUM('Indicator Data'!BE138:BG138)/1000)</f>
        <v>16.134</v>
      </c>
      <c r="Q135" s="73">
        <f t="shared" si="49"/>
        <v>4</v>
      </c>
      <c r="R135" s="77">
        <f>P135*1000/'Indicator Data'!CA138</f>
        <v>3.7994178653177721E-3</v>
      </c>
      <c r="S135" s="73">
        <f t="shared" si="50"/>
        <v>4.4000000000000004</v>
      </c>
      <c r="T135" s="78">
        <f t="shared" si="51"/>
        <v>4.2</v>
      </c>
      <c r="U135" s="73">
        <f>IF('Indicator Data'!AV138="No data","x",ROUND(IF('Indicator Data'!AV138&gt;U$195,10,IF('Indicator Data'!AV138&lt;U$194,0,10-(U$195-'Indicator Data'!AV138)/(U$195-U$194)*10)),1))</f>
        <v>1.6</v>
      </c>
      <c r="V135" s="73">
        <f>IF('Indicator Data'!AW138="No data","x",IF('Indicator Data'!AW138=0,0,ROUND(IF('Indicator Data'!AW138&gt;V$195,10,IF('Indicator Data'!AW138&lt;V$194,0,10-(V$195-'Indicator Data'!AW138)/(V$195-V$194)*10)),1)))</f>
        <v>2.5</v>
      </c>
      <c r="W135" s="73">
        <f t="shared" si="52"/>
        <v>2.0499999999999998</v>
      </c>
      <c r="X135" s="73">
        <f>IF('Indicator Data'!AU138="No data","x",ROUND(IF('Indicator Data'!AU138&gt;X$195,10,IF('Indicator Data'!AU138&lt;X$194,0,10-(X$195-'Indicator Data'!AU138)/(X$195-X$194)*10)),1))</f>
        <v>1</v>
      </c>
      <c r="Y135" s="200">
        <f>IF('Indicator Data'!AX138="No data","x",ROUND(IF('Indicator Data'!AX138&gt;Y$195,10,IF('Indicator Data'!AX138&lt;Y$194,0,10-(Y$195-'Indicator Data'!AX138)/(Y$195-Y$194)*10)),1))</f>
        <v>0</v>
      </c>
      <c r="Z135" s="77">
        <f>IF('Indicator Data'!AY138="No data","x",IF(('Indicator Data'!AY138/'Indicator Data'!CA138)&gt;1,1,IF('Indicator Data'!AY138&gt;'Indicator Data'!AY138,1,'Indicator Data'!AY138/'Indicator Data'!CA138)))</f>
        <v>0.10268106931924154</v>
      </c>
      <c r="AA135" s="200">
        <f t="shared" si="53"/>
        <v>1.1000000000000001</v>
      </c>
      <c r="AB135" s="74">
        <f t="shared" si="40"/>
        <v>1</v>
      </c>
      <c r="AC135" s="73">
        <f>IF('Indicator Data'!AS138="No data","x",ROUND(IF('Indicator Data'!AS138&gt;AC$195,10,IF('Indicator Data'!AS138&lt;AC$194,0,10-(AC$195-'Indicator Data'!AS138)/(AC$195-AC$194)*10)),1))</f>
        <v>1.2</v>
      </c>
      <c r="AD135" s="73">
        <f>IF('Indicator Data'!AT138="No data","x",ROUND(IF('Indicator Data'!AT138&gt;AD$195,10,IF('Indicator Data'!AT138&lt;AD$194,0,10-(AD$195-'Indicator Data'!AT138)/(AD$195-AD$194)*10)),1))</f>
        <v>0.9</v>
      </c>
      <c r="AE135" s="74">
        <f t="shared" si="54"/>
        <v>1.1000000000000001</v>
      </c>
      <c r="AF135" s="87">
        <f>('Indicator Data'!BD138+'Indicator Data'!BC138*0.5+'Indicator Data'!BB138*0.25)/1000</f>
        <v>3</v>
      </c>
      <c r="AG135" s="79">
        <f>AF135*1000/'Indicator Data'!CA138</f>
        <v>7.0647412891739901E-4</v>
      </c>
      <c r="AH135" s="74">
        <f t="shared" si="55"/>
        <v>0.1</v>
      </c>
      <c r="AI135" s="73">
        <f>IF('Indicator Data'!BH138="No data","x",ROUND(IF('Indicator Data'!BH138&lt;$AI$194,10,IF('Indicator Data'!BH138&gt;$AI$195,0,($AI$195-'Indicator Data'!BH138)/($AI$195-$AI$194)*10)),1))</f>
        <v>4.0999999999999996</v>
      </c>
      <c r="AJ135" s="73">
        <f>IF('Indicator Data'!BI138="No data","x",ROUND(IF('Indicator Data'!BI138&gt;$AJ$195,10,IF('Indicator Data'!BI138&lt;$AJ$194,0,10-($AJ$195-'Indicator Data'!BI138)/($AJ$195-$AJ$194)*10)),1))</f>
        <v>1.7</v>
      </c>
      <c r="AK135" s="74">
        <f t="shared" si="41"/>
        <v>2.9</v>
      </c>
      <c r="AL135" s="80">
        <f t="shared" si="42"/>
        <v>1.3</v>
      </c>
      <c r="AM135" s="81">
        <f t="shared" si="43"/>
        <v>2.9</v>
      </c>
    </row>
    <row r="136" spans="1:39" s="4" customFormat="1" x14ac:dyDescent="0.25">
      <c r="A136" s="121" t="str">
        <f>'Indicator Data'!A139</f>
        <v>Papua New Guinea</v>
      </c>
      <c r="B136" s="59" t="str">
        <f>'Indicator Data'!B139</f>
        <v>PNG</v>
      </c>
      <c r="C136" s="73">
        <f>ROUND(IF('Indicator Data'!AL139="No data",IF((0.1022*LN('Indicator Data'!BZ139)-0.1711)&gt;C$195,0,IF((0.1022*LN('Indicator Data'!BZ139)-0.1711)&lt;C$194,10,(C$195-(0.1022*LN('Indicator Data'!BZ139)-0.1711))/(C$195-C$194)*10)),IF('Indicator Data'!AL139&gt;C$195,0,IF('Indicator Data'!AL139&lt;C$194,10,(C$195-'Indicator Data'!AL139)/(C$195-C$194)*10))),1)</f>
        <v>7.1</v>
      </c>
      <c r="D136" s="73" t="str">
        <f>IF('Indicator Data'!AM139="No data","x",ROUND((IF(LOG('Indicator Data'!AM139*1000)&gt;D$195,10,IF(LOG('Indicator Data'!AM139*1000)&lt;D$194,0,10-(D$195-LOG('Indicator Data'!AM139*1000))/(D$195-D$194)*10))),1))</f>
        <v>x</v>
      </c>
      <c r="E136" s="74">
        <f t="shared" si="44"/>
        <v>7.1</v>
      </c>
      <c r="F136" s="73">
        <f>IF('Indicator Data'!AZ139="No data","x",ROUND(IF('Indicator Data'!AZ139&gt;F$195,10,IF('Indicator Data'!AZ139&lt;F$194,0,10-(F$195-'Indicator Data'!AZ139)/(F$195-F$194)*10)),1))</f>
        <v>9.9</v>
      </c>
      <c r="G136" s="73">
        <f>IF('Indicator Data'!BA139="No data","x",ROUND(IF('Indicator Data'!BA139&gt;G$195,10,IF('Indicator Data'!BA139&lt;G$194,0,10-(G$195-'Indicator Data'!BA139)/(G$195-G$194)*10)),1))</f>
        <v>4.2</v>
      </c>
      <c r="H136" s="74">
        <f t="shared" si="45"/>
        <v>7.1</v>
      </c>
      <c r="I136" s="75">
        <f>SUM(IF('Indicator Data'!AN139=0,0,'Indicator Data'!AN139),SUM('Indicator Data'!AO139:AP139))</f>
        <v>888.1167989999999</v>
      </c>
      <c r="J136" s="75">
        <f>I136/'Indicator Data'!CA139*1000000</f>
        <v>101.19698684577999</v>
      </c>
      <c r="K136" s="73">
        <f t="shared" si="46"/>
        <v>2</v>
      </c>
      <c r="L136" s="73">
        <f>IF('Indicator Data'!AQ139="No data","x",ROUND(IF('Indicator Data'!AQ139&gt;L$195,10,IF('Indicator Data'!AQ139&lt;L$194,0,10-(L$195-'Indicator Data'!AQ139)/(L$195-L$194)*10)),1))</f>
        <v>1.8</v>
      </c>
      <c r="M136" s="73">
        <f>IF('Indicator Data'!AR139="No data","x",IF('Indicator Data'!AR139=0,0,ROUND(IF('Indicator Data'!AR139&gt;M$195,10,IF('Indicator Data'!AR139&lt;M$194,0,10-(M$195-'Indicator Data'!AR139)/(M$195-M$194)*10)),1)))</f>
        <v>0</v>
      </c>
      <c r="N136" s="74">
        <f t="shared" si="47"/>
        <v>1.3</v>
      </c>
      <c r="O136" s="76">
        <f t="shared" si="48"/>
        <v>5.7</v>
      </c>
      <c r="P136" s="87">
        <f>IF(AND('Indicator Data'!BE139="No data",'Indicator Data'!BF139="No data"),0,SUM('Indicator Data'!BE139:BG139)/1000)</f>
        <v>22.177</v>
      </c>
      <c r="Q136" s="73">
        <f t="shared" si="49"/>
        <v>4.5</v>
      </c>
      <c r="R136" s="77">
        <f>P136*1000/'Indicator Data'!CA139</f>
        <v>2.526971204469766E-3</v>
      </c>
      <c r="S136" s="73">
        <f t="shared" si="50"/>
        <v>4</v>
      </c>
      <c r="T136" s="78">
        <f t="shared" si="51"/>
        <v>4.3</v>
      </c>
      <c r="U136" s="73">
        <f>IF('Indicator Data'!AV139="No data","x",ROUND(IF('Indicator Data'!AV139&gt;U$195,10,IF('Indicator Data'!AV139&lt;U$194,0,10-(U$195-'Indicator Data'!AV139)/(U$195-U$194)*10)),1))</f>
        <v>1.8</v>
      </c>
      <c r="V136" s="73">
        <f>IF('Indicator Data'!AW139="No data","x",IF('Indicator Data'!AW139=0,0,ROUND(IF('Indicator Data'!AW139&gt;V$195,10,IF('Indicator Data'!AW139&lt;V$194,0,10-(V$195-'Indicator Data'!AW139)/(V$195-V$194)*10)),1)))</f>
        <v>2</v>
      </c>
      <c r="W136" s="73">
        <f t="shared" si="52"/>
        <v>1.9</v>
      </c>
      <c r="X136" s="73">
        <f>IF('Indicator Data'!AU139="No data","x",ROUND(IF('Indicator Data'!AU139&gt;X$195,10,IF('Indicator Data'!AU139&lt;X$194,0,10-(X$195-'Indicator Data'!AU139)/(X$195-X$194)*10)),1))</f>
        <v>7.9</v>
      </c>
      <c r="Y136" s="200">
        <f>IF('Indicator Data'!AX139="No data","x",ROUND(IF('Indicator Data'!AX139&gt;Y$195,10,IF('Indicator Data'!AX139&lt;Y$194,0,10-(Y$195-'Indicator Data'!AX139)/(Y$195-Y$194)*10)),1))</f>
        <v>4.5</v>
      </c>
      <c r="Z136" s="77">
        <f>IF('Indicator Data'!AY139="No data","x",IF(('Indicator Data'!AY139/'Indicator Data'!CA139)&gt;1,1,IF('Indicator Data'!AY139&gt;'Indicator Data'!AY139,1,'Indicator Data'!AY139/'Indicator Data'!CA139)))</f>
        <v>0.74596174003565818</v>
      </c>
      <c r="AA136" s="200">
        <f t="shared" si="53"/>
        <v>8.3000000000000007</v>
      </c>
      <c r="AB136" s="74">
        <f t="shared" si="40"/>
        <v>5.7</v>
      </c>
      <c r="AC136" s="73">
        <f>IF('Indicator Data'!AS139="No data","x",ROUND(IF('Indicator Data'!AS139&gt;AC$195,10,IF('Indicator Data'!AS139&lt;AC$194,0,10-(AC$195-'Indicator Data'!AS139)/(AC$195-AC$194)*10)),1))</f>
        <v>4.0999999999999996</v>
      </c>
      <c r="AD136" s="73">
        <f>IF('Indicator Data'!AT139="No data","x",ROUND(IF('Indicator Data'!AT139&gt;AD$195,10,IF('Indicator Data'!AT139&lt;AD$194,0,10-(AD$195-'Indicator Data'!AT139)/(AD$195-AD$194)*10)),1))</f>
        <v>6.2</v>
      </c>
      <c r="AE136" s="74">
        <f t="shared" si="54"/>
        <v>5.2</v>
      </c>
      <c r="AF136" s="87">
        <f>('Indicator Data'!BD139+'Indicator Data'!BC139*0.5+'Indicator Data'!BB139*0.25)/1000</f>
        <v>288.41899999999998</v>
      </c>
      <c r="AG136" s="79">
        <f>AF136*1000/'Indicator Data'!CA139</f>
        <v>3.2864071236955651E-2</v>
      </c>
      <c r="AH136" s="74">
        <f t="shared" si="55"/>
        <v>3.3</v>
      </c>
      <c r="AI136" s="73">
        <f>IF('Indicator Data'!BH139="No data","x",ROUND(IF('Indicator Data'!BH139&lt;$AI$194,10,IF('Indicator Data'!BH139&gt;$AI$195,0,($AI$195-'Indicator Data'!BH139)/($AI$195-$AI$194)*10)),1))</f>
        <v>6.5</v>
      </c>
      <c r="AJ136" s="73">
        <f>IF('Indicator Data'!BI139="No data","x",ROUND(IF('Indicator Data'!BI139&gt;$AJ$195,10,IF('Indicator Data'!BI139&lt;$AJ$194,0,10-($AJ$195-'Indicator Data'!BI139)/($AJ$195-$AJ$194)*10)),1))</f>
        <v>1.3</v>
      </c>
      <c r="AK136" s="74">
        <f t="shared" si="41"/>
        <v>3.9</v>
      </c>
      <c r="AL136" s="80">
        <f t="shared" si="42"/>
        <v>4.5999999999999996</v>
      </c>
      <c r="AM136" s="81">
        <f t="shared" si="43"/>
        <v>4.5</v>
      </c>
    </row>
    <row r="137" spans="1:39" s="4" customFormat="1" x14ac:dyDescent="0.25">
      <c r="A137" s="121" t="str">
        <f>'Indicator Data'!A140</f>
        <v>Paraguay</v>
      </c>
      <c r="B137" s="59" t="str">
        <f>'Indicator Data'!B140</f>
        <v>PRY</v>
      </c>
      <c r="C137" s="73">
        <f>ROUND(IF('Indicator Data'!AL140="No data",IF((0.1022*LN('Indicator Data'!BZ140)-0.1711)&gt;C$195,0,IF((0.1022*LN('Indicator Data'!BZ140)-0.1711)&lt;C$194,10,(C$195-(0.1022*LN('Indicator Data'!BZ140)-0.1711))/(C$195-C$194)*10)),IF('Indicator Data'!AL140&gt;C$195,0,IF('Indicator Data'!AL140&lt;C$194,10,(C$195-'Indicator Data'!AL140)/(C$195-C$194)*10))),1)</f>
        <v>4</v>
      </c>
      <c r="D137" s="73">
        <f>IF('Indicator Data'!AM140="No data","x",ROUND((IF(LOG('Indicator Data'!AM140*1000)&gt;D$195,10,IF(LOG('Indicator Data'!AM140*1000)&lt;D$194,0,10-(D$195-LOG('Indicator Data'!AM140*1000))/(D$195-D$194)*10))),1))</f>
        <v>4.8</v>
      </c>
      <c r="E137" s="74">
        <f t="shared" si="44"/>
        <v>4.4000000000000004</v>
      </c>
      <c r="F137" s="73">
        <f>IF('Indicator Data'!AZ140="No data","x",ROUND(IF('Indicator Data'!AZ140&gt;F$195,10,IF('Indicator Data'!AZ140&lt;F$194,0,10-(F$195-'Indicator Data'!AZ140)/(F$195-F$194)*10)),1))</f>
        <v>6.2</v>
      </c>
      <c r="G137" s="73">
        <f>IF('Indicator Data'!BA140="No data","x",ROUND(IF('Indicator Data'!BA140&gt;G$195,10,IF('Indicator Data'!BA140&lt;G$194,0,10-(G$195-'Indicator Data'!BA140)/(G$195-G$194)*10)),1))</f>
        <v>6</v>
      </c>
      <c r="H137" s="74">
        <f t="shared" si="45"/>
        <v>6.1</v>
      </c>
      <c r="I137" s="75">
        <f>SUM(IF('Indicator Data'!AN140=0,0,'Indicator Data'!AN140),SUM('Indicator Data'!AO140:AP140))</f>
        <v>73.267200000000003</v>
      </c>
      <c r="J137" s="75">
        <f>I137/'Indicator Data'!CA140*1000000</f>
        <v>10.40041938273913</v>
      </c>
      <c r="K137" s="73">
        <f t="shared" si="46"/>
        <v>0.2</v>
      </c>
      <c r="L137" s="73">
        <f>IF('Indicator Data'!AQ140="No data","x",ROUND(IF('Indicator Data'!AQ140&gt;L$195,10,IF('Indicator Data'!AQ140&lt;L$194,0,10-(L$195-'Indicator Data'!AQ140)/(L$195-L$194)*10)),1))</f>
        <v>0.2</v>
      </c>
      <c r="M137" s="73">
        <f>IF('Indicator Data'!AR140="No data","x",IF('Indicator Data'!AR140=0,0,ROUND(IF('Indicator Data'!AR140&gt;M$195,10,IF('Indicator Data'!AR140&lt;M$194,0,10-(M$195-'Indicator Data'!AR140)/(M$195-M$194)*10)),1)))</f>
        <v>0.6</v>
      </c>
      <c r="N137" s="74">
        <f t="shared" si="47"/>
        <v>0.3</v>
      </c>
      <c r="O137" s="76">
        <f t="shared" si="48"/>
        <v>3.8</v>
      </c>
      <c r="P137" s="87">
        <f>IF(AND('Indicator Data'!BE140="No data",'Indicator Data'!BF140="No data"),0,SUM('Indicator Data'!BE140:BG140)/1000)</f>
        <v>0.61799999999999999</v>
      </c>
      <c r="Q137" s="73">
        <f t="shared" si="49"/>
        <v>0</v>
      </c>
      <c r="R137" s="77">
        <f>P137*1000/'Indicator Data'!CA140</f>
        <v>8.7726283774086931E-5</v>
      </c>
      <c r="S137" s="73">
        <f t="shared" si="50"/>
        <v>1.8</v>
      </c>
      <c r="T137" s="78">
        <f t="shared" si="51"/>
        <v>0.9</v>
      </c>
      <c r="U137" s="73">
        <f>IF('Indicator Data'!AV140="No data","x",ROUND(IF('Indicator Data'!AV140&gt;U$195,10,IF('Indicator Data'!AV140&lt;U$194,0,10-(U$195-'Indicator Data'!AV140)/(U$195-U$194)*10)),1))</f>
        <v>1</v>
      </c>
      <c r="V137" s="73">
        <f>IF('Indicator Data'!AW140="No data","x",IF('Indicator Data'!AW140=0,0,ROUND(IF('Indicator Data'!AW140&gt;V$195,10,IF('Indicator Data'!AW140&lt;V$194,0,10-(V$195-'Indicator Data'!AW140)/(V$195-V$194)*10)),1)))</f>
        <v>1.2</v>
      </c>
      <c r="W137" s="73">
        <f t="shared" si="52"/>
        <v>1.1000000000000001</v>
      </c>
      <c r="X137" s="73">
        <f>IF('Indicator Data'!AU140="No data","x",ROUND(IF('Indicator Data'!AU140&gt;X$195,10,IF('Indicator Data'!AU140&lt;X$194,0,10-(X$195-'Indicator Data'!AU140)/(X$195-X$194)*10)),1))</f>
        <v>0.8</v>
      </c>
      <c r="Y137" s="200">
        <f>IF('Indicator Data'!AX140="No data","x",ROUND(IF('Indicator Data'!AX140&gt;Y$195,10,IF('Indicator Data'!AX140&lt;Y$194,0,10-(Y$195-'Indicator Data'!AX140)/(Y$195-Y$194)*10)),1))</f>
        <v>0</v>
      </c>
      <c r="Z137" s="77">
        <f>IF('Indicator Data'!AY140="No data","x",IF(('Indicator Data'!AY140/'Indicator Data'!CA140)&gt;1,1,IF('Indicator Data'!AY140&gt;'Indicator Data'!AY140,1,'Indicator Data'!AY140/'Indicator Data'!CA140)))</f>
        <v>0.2803341661652215</v>
      </c>
      <c r="AA137" s="200">
        <f t="shared" si="53"/>
        <v>3.1</v>
      </c>
      <c r="AB137" s="74">
        <f t="shared" si="40"/>
        <v>1.3</v>
      </c>
      <c r="AC137" s="73">
        <f>IF('Indicator Data'!AS140="No data","x",ROUND(IF('Indicator Data'!AS140&gt;AC$195,10,IF('Indicator Data'!AS140&lt;AC$194,0,10-(AC$195-'Indicator Data'!AS140)/(AC$195-AC$194)*10)),1))</f>
        <v>1.6</v>
      </c>
      <c r="AD137" s="73">
        <f>IF('Indicator Data'!AT140="No data","x",ROUND(IF('Indicator Data'!AT140&gt;AD$195,10,IF('Indicator Data'!AT140&lt;AD$194,0,10-(AD$195-'Indicator Data'!AT140)/(AD$195-AD$194)*10)),1))</f>
        <v>0.3</v>
      </c>
      <c r="AE137" s="74">
        <f t="shared" si="54"/>
        <v>1</v>
      </c>
      <c r="AF137" s="87">
        <f>('Indicator Data'!BD140+'Indicator Data'!BC140*0.5+'Indicator Data'!BB140*0.25)/1000</f>
        <v>646.34</v>
      </c>
      <c r="AG137" s="79">
        <f>AF137*1000/'Indicator Data'!CA140</f>
        <v>9.1749201059131633E-2</v>
      </c>
      <c r="AH137" s="74">
        <f t="shared" si="55"/>
        <v>9.1999999999999993</v>
      </c>
      <c r="AI137" s="73">
        <f>IF('Indicator Data'!BH140="No data","x",ROUND(IF('Indicator Data'!BH140&lt;$AI$194,10,IF('Indicator Data'!BH140&gt;$AI$195,0,($AI$195-'Indicator Data'!BH140)/($AI$195-$AI$194)*10)),1))</f>
        <v>5.0999999999999996</v>
      </c>
      <c r="AJ137" s="73">
        <f>IF('Indicator Data'!BI140="No data","x",ROUND(IF('Indicator Data'!BI140&gt;$AJ$195,10,IF('Indicator Data'!BI140&lt;$AJ$194,0,10-($AJ$195-'Indicator Data'!BI140)/($AJ$195-$AJ$194)*10)),1))</f>
        <v>1.9</v>
      </c>
      <c r="AK137" s="74">
        <f t="shared" si="41"/>
        <v>3.5</v>
      </c>
      <c r="AL137" s="80">
        <f t="shared" si="42"/>
        <v>4.9000000000000004</v>
      </c>
      <c r="AM137" s="81">
        <f t="shared" si="43"/>
        <v>3.1</v>
      </c>
    </row>
    <row r="138" spans="1:39" s="4" customFormat="1" x14ac:dyDescent="0.25">
      <c r="A138" s="121" t="str">
        <f>'Indicator Data'!A141</f>
        <v>Peru</v>
      </c>
      <c r="B138" s="59" t="str">
        <f>'Indicator Data'!B141</f>
        <v>PER</v>
      </c>
      <c r="C138" s="73">
        <f>ROUND(IF('Indicator Data'!AL141="No data",IF((0.1022*LN('Indicator Data'!BZ141)-0.1711)&gt;C$195,0,IF((0.1022*LN('Indicator Data'!BZ141)-0.1711)&lt;C$194,10,(C$195-(0.1022*LN('Indicator Data'!BZ141)-0.1711))/(C$195-C$194)*10)),IF('Indicator Data'!AL141&gt;C$195,0,IF('Indicator Data'!AL141&lt;C$194,10,(C$195-'Indicator Data'!AL141)/(C$195-C$194)*10))),1)</f>
        <v>3</v>
      </c>
      <c r="D138" s="73">
        <f>IF('Indicator Data'!AM141="No data","x",ROUND((IF(LOG('Indicator Data'!AM141*1000)&gt;D$195,10,IF(LOG('Indicator Data'!AM141*1000)&lt;D$194,0,10-(D$195-LOG('Indicator Data'!AM141*1000))/(D$195-D$194)*10))),1))</f>
        <v>6.1</v>
      </c>
      <c r="E138" s="74">
        <f t="shared" si="44"/>
        <v>4.7</v>
      </c>
      <c r="F138" s="73">
        <f>IF('Indicator Data'!AZ141="No data","x",ROUND(IF('Indicator Data'!AZ141&gt;F$195,10,IF('Indicator Data'!AZ141&lt;F$194,0,10-(F$195-'Indicator Data'!AZ141)/(F$195-F$194)*10)),1))</f>
        <v>4.9000000000000004</v>
      </c>
      <c r="G138" s="73">
        <f>IF('Indicator Data'!BA141="No data","x",ROUND(IF('Indicator Data'!BA141&gt;G$195,10,IF('Indicator Data'!BA141&lt;G$194,0,10-(G$195-'Indicator Data'!BA141)/(G$195-G$194)*10)),1))</f>
        <v>4.5999999999999996</v>
      </c>
      <c r="H138" s="74">
        <f t="shared" si="45"/>
        <v>4.8</v>
      </c>
      <c r="I138" s="75">
        <f>SUM(IF('Indicator Data'!AN141=0,0,'Indicator Data'!AN141),SUM('Indicator Data'!AO141:AP141))</f>
        <v>154.64040700000001</v>
      </c>
      <c r="J138" s="75">
        <f>I138/'Indicator Data'!CA141*1000000</f>
        <v>4.7566351717794717</v>
      </c>
      <c r="K138" s="73">
        <f t="shared" si="46"/>
        <v>0.1</v>
      </c>
      <c r="L138" s="73">
        <f>IF('Indicator Data'!AQ141="No data","x",ROUND(IF('Indicator Data'!AQ141&gt;L$195,10,IF('Indicator Data'!AQ141&lt;L$194,0,10-(L$195-'Indicator Data'!AQ141)/(L$195-L$194)*10)),1))</f>
        <v>0</v>
      </c>
      <c r="M138" s="73">
        <f>IF('Indicator Data'!AR141="No data","x",IF('Indicator Data'!AR141=0,0,ROUND(IF('Indicator Data'!AR141&gt;M$195,10,IF('Indicator Data'!AR141&lt;M$194,0,10-(M$195-'Indicator Data'!AR141)/(M$195-M$194)*10)),1)))</f>
        <v>0.5</v>
      </c>
      <c r="N138" s="74">
        <f t="shared" si="47"/>
        <v>0.2</v>
      </c>
      <c r="O138" s="76">
        <f t="shared" si="48"/>
        <v>3.6</v>
      </c>
      <c r="P138" s="87">
        <f>IF(AND('Indicator Data'!BE141="No data",'Indicator Data'!BF141="No data"),0,SUM('Indicator Data'!BE141:BG141)/1000)</f>
        <v>292.39999999999998</v>
      </c>
      <c r="Q138" s="73">
        <f t="shared" si="49"/>
        <v>8.1999999999999993</v>
      </c>
      <c r="R138" s="77">
        <f>P138*1000/'Indicator Data'!CA141</f>
        <v>8.9940278301797131E-3</v>
      </c>
      <c r="S138" s="73">
        <f t="shared" si="50"/>
        <v>5.5</v>
      </c>
      <c r="T138" s="78">
        <f t="shared" si="51"/>
        <v>6.9</v>
      </c>
      <c r="U138" s="73">
        <f>IF('Indicator Data'!AV141="No data","x",ROUND(IF('Indicator Data'!AV141&gt;U$195,10,IF('Indicator Data'!AV141&lt;U$194,0,10-(U$195-'Indicator Data'!AV141)/(U$195-U$194)*10)),1))</f>
        <v>0.6</v>
      </c>
      <c r="V138" s="73">
        <f>IF('Indicator Data'!AW141="No data","x",IF('Indicator Data'!AW141=0,0,ROUND(IF('Indicator Data'!AW141&gt;V$195,10,IF('Indicator Data'!AW141&lt;V$194,0,10-(V$195-'Indicator Data'!AW141)/(V$195-V$194)*10)),1)))</f>
        <v>0.5</v>
      </c>
      <c r="W138" s="73">
        <f t="shared" si="52"/>
        <v>0.55000000000000004</v>
      </c>
      <c r="X138" s="73">
        <f>IF('Indicator Data'!AU141="No data","x",ROUND(IF('Indicator Data'!AU141&gt;X$195,10,IF('Indicator Data'!AU141&lt;X$194,0,10-(X$195-'Indicator Data'!AU141)/(X$195-X$194)*10)),1))</f>
        <v>2.1</v>
      </c>
      <c r="Y138" s="200">
        <f>IF('Indicator Data'!AX141="No data","x",ROUND(IF('Indicator Data'!AX141&gt;Y$195,10,IF('Indicator Data'!AX141&lt;Y$194,0,10-(Y$195-'Indicator Data'!AX141)/(Y$195-Y$194)*10)),1))</f>
        <v>0.1</v>
      </c>
      <c r="Z138" s="77">
        <f>IF('Indicator Data'!AY141="No data","x",IF(('Indicator Data'!AY141/'Indicator Data'!CA141)&gt;1,1,IF('Indicator Data'!AY141&gt;'Indicator Data'!AY141,1,'Indicator Data'!AY141/'Indicator Data'!CA141)))</f>
        <v>8.2410917445590287E-2</v>
      </c>
      <c r="AA138" s="200">
        <f t="shared" si="53"/>
        <v>0.9</v>
      </c>
      <c r="AB138" s="74">
        <f t="shared" si="40"/>
        <v>0.9</v>
      </c>
      <c r="AC138" s="73">
        <f>IF('Indicator Data'!AS141="No data","x",ROUND(IF('Indicator Data'!AS141&gt;AC$195,10,IF('Indicator Data'!AS141&lt;AC$194,0,10-(AC$195-'Indicator Data'!AS141)/(AC$195-AC$194)*10)),1))</f>
        <v>1.2</v>
      </c>
      <c r="AD138" s="73">
        <f>IF('Indicator Data'!AT141="No data","x",ROUND(IF('Indicator Data'!AT141&gt;AD$195,10,IF('Indicator Data'!AT141&lt;AD$194,0,10-(AD$195-'Indicator Data'!AT141)/(AD$195-AD$194)*10)),1))</f>
        <v>0.7</v>
      </c>
      <c r="AE138" s="74">
        <f t="shared" si="54"/>
        <v>1</v>
      </c>
      <c r="AF138" s="87">
        <f>('Indicator Data'!BD141+'Indicator Data'!BC141*0.5+'Indicator Data'!BB141*0.25)/1000</f>
        <v>594.46474999999998</v>
      </c>
      <c r="AG138" s="79">
        <f>AF138*1000/'Indicator Data'!CA141</f>
        <v>1.8285336886322931E-2</v>
      </c>
      <c r="AH138" s="74">
        <f t="shared" si="55"/>
        <v>1.8</v>
      </c>
      <c r="AI138" s="73">
        <f>IF('Indicator Data'!BH141="No data","x",ROUND(IF('Indicator Data'!BH141&lt;$AI$194,10,IF('Indicator Data'!BH141&gt;$AI$195,0,($AI$195-'Indicator Data'!BH141)/($AI$195-$AI$194)*10)),1))</f>
        <v>4.4000000000000004</v>
      </c>
      <c r="AJ138" s="73">
        <f>IF('Indicator Data'!BI141="No data","x",ROUND(IF('Indicator Data'!BI141&gt;$AJ$195,10,IF('Indicator Data'!BI141&lt;$AJ$194,0,10-($AJ$195-'Indicator Data'!BI141)/($AJ$195-$AJ$194)*10)),1))</f>
        <v>1.6</v>
      </c>
      <c r="AK138" s="74">
        <f t="shared" si="41"/>
        <v>3</v>
      </c>
      <c r="AL138" s="80">
        <f t="shared" si="42"/>
        <v>1.7</v>
      </c>
      <c r="AM138" s="81">
        <f t="shared" si="43"/>
        <v>4.8</v>
      </c>
    </row>
    <row r="139" spans="1:39" s="4" customFormat="1" x14ac:dyDescent="0.25">
      <c r="A139" s="121" t="str">
        <f>'Indicator Data'!A142</f>
        <v>Philippines</v>
      </c>
      <c r="B139" s="59" t="str">
        <f>'Indicator Data'!B142</f>
        <v>PHL</v>
      </c>
      <c r="C139" s="73">
        <f>ROUND(IF('Indicator Data'!AL142="No data",IF((0.1022*LN('Indicator Data'!BZ142)-0.1711)&gt;C$195,0,IF((0.1022*LN('Indicator Data'!BZ142)-0.1711)&lt;C$194,10,(C$195-(0.1022*LN('Indicator Data'!BZ142)-0.1711))/(C$195-C$194)*10)),IF('Indicator Data'!AL142&gt;C$195,0,IF('Indicator Data'!AL142&lt;C$194,10,(C$195-'Indicator Data'!AL142)/(C$195-C$194)*10))),1)</f>
        <v>4</v>
      </c>
      <c r="D139" s="73">
        <f>IF('Indicator Data'!AM142="No data","x",ROUND((IF(LOG('Indicator Data'!AM142*1000)&gt;D$195,10,IF(LOG('Indicator Data'!AM142*1000)&lt;D$194,0,10-(D$195-LOG('Indicator Data'!AM142*1000))/(D$195-D$194)*10))),1))</f>
        <v>5.6</v>
      </c>
      <c r="E139" s="74">
        <f t="shared" si="44"/>
        <v>4.9000000000000004</v>
      </c>
      <c r="F139" s="73">
        <f>IF('Indicator Data'!AZ142="No data","x",ROUND(IF('Indicator Data'!AZ142&gt;F$195,10,IF('Indicator Data'!AZ142&lt;F$194,0,10-(F$195-'Indicator Data'!AZ142)/(F$195-F$194)*10)),1))</f>
        <v>5.7</v>
      </c>
      <c r="G139" s="73">
        <f>IF('Indicator Data'!BA142="No data","x",ROUND(IF('Indicator Data'!BA142&gt;G$195,10,IF('Indicator Data'!BA142&lt;G$194,0,10-(G$195-'Indicator Data'!BA142)/(G$195-G$194)*10)),1))</f>
        <v>3.8</v>
      </c>
      <c r="H139" s="74">
        <f t="shared" si="45"/>
        <v>4.8</v>
      </c>
      <c r="I139" s="75">
        <f>SUM(IF('Indicator Data'!AN142=0,0,'Indicator Data'!AN142),SUM('Indicator Data'!AO142:AP142))</f>
        <v>544.20430299999998</v>
      </c>
      <c r="J139" s="75">
        <f>I139/'Indicator Data'!CA142*1000000</f>
        <v>5.0334933975277174</v>
      </c>
      <c r="K139" s="73">
        <f t="shared" si="46"/>
        <v>0.1</v>
      </c>
      <c r="L139" s="73">
        <f>IF('Indicator Data'!AQ142="No data","x",ROUND(IF('Indicator Data'!AQ142&gt;L$195,10,IF('Indicator Data'!AQ142&lt;L$194,0,10-(L$195-'Indicator Data'!AQ142)/(L$195-L$194)*10)),1))</f>
        <v>0</v>
      </c>
      <c r="M139" s="73">
        <f>IF('Indicator Data'!AR142="No data","x",IF('Indicator Data'!AR142=0,0,ROUND(IF('Indicator Data'!AR142&gt;M$195,10,IF('Indicator Data'!AR142&lt;M$194,0,10-(M$195-'Indicator Data'!AR142)/(M$195-M$194)*10)),1)))</f>
        <v>3.4</v>
      </c>
      <c r="N139" s="74">
        <f t="shared" si="47"/>
        <v>1.2</v>
      </c>
      <c r="O139" s="76">
        <f t="shared" si="48"/>
        <v>4</v>
      </c>
      <c r="P139" s="87">
        <f>IF(AND('Indicator Data'!BE142="No data",'Indicator Data'!BF142="No data"),0,SUM('Indicator Data'!BE142:BG142)/1000)</f>
        <v>301.89</v>
      </c>
      <c r="Q139" s="73">
        <f t="shared" si="49"/>
        <v>8.3000000000000007</v>
      </c>
      <c r="R139" s="77">
        <f>P139*1000/'Indicator Data'!CA142</f>
        <v>2.7922625995473664E-3</v>
      </c>
      <c r="S139" s="73">
        <f t="shared" si="50"/>
        <v>4.0999999999999996</v>
      </c>
      <c r="T139" s="78">
        <f t="shared" si="51"/>
        <v>6.2</v>
      </c>
      <c r="U139" s="73">
        <f>IF('Indicator Data'!AV142="No data","x",ROUND(IF('Indicator Data'!AV142&gt;U$195,10,IF('Indicator Data'!AV142&lt;U$194,0,10-(U$195-'Indicator Data'!AV142)/(U$195-U$194)*10)),1))</f>
        <v>0.2</v>
      </c>
      <c r="V139" s="73">
        <f>IF('Indicator Data'!AW142="No data","x",IF('Indicator Data'!AW142=0,0,ROUND(IF('Indicator Data'!AW142&gt;V$195,10,IF('Indicator Data'!AW142&lt;V$194,0,10-(V$195-'Indicator Data'!AW142)/(V$195-V$194)*10)),1)))</f>
        <v>0.7</v>
      </c>
      <c r="W139" s="73">
        <f t="shared" si="52"/>
        <v>0.44999999999999996</v>
      </c>
      <c r="X139" s="73">
        <f>IF('Indicator Data'!AU142="No data","x",ROUND(IF('Indicator Data'!AU142&gt;X$195,10,IF('Indicator Data'!AU142&lt;X$194,0,10-(X$195-'Indicator Data'!AU142)/(X$195-X$194)*10)),1))</f>
        <v>10</v>
      </c>
      <c r="Y139" s="200">
        <f>IF('Indicator Data'!AX142="No data","x",ROUND(IF('Indicator Data'!AX142&gt;Y$195,10,IF('Indicator Data'!AX142&lt;Y$194,0,10-(Y$195-'Indicator Data'!AX142)/(Y$195-Y$194)*10)),1))</f>
        <v>0</v>
      </c>
      <c r="Z139" s="77">
        <f>IF('Indicator Data'!AY142="No data","x",IF(('Indicator Data'!AY142/'Indicator Data'!CA142)&gt;1,1,IF('Indicator Data'!AY142&gt;'Indicator Data'!AY142,1,'Indicator Data'!AY142/'Indicator Data'!CA142)))</f>
        <v>0.45453963591278312</v>
      </c>
      <c r="AA139" s="200">
        <f t="shared" si="53"/>
        <v>5.0999999999999996</v>
      </c>
      <c r="AB139" s="74">
        <f t="shared" si="40"/>
        <v>3.9</v>
      </c>
      <c r="AC139" s="73">
        <f>IF('Indicator Data'!AS142="No data","x",ROUND(IF('Indicator Data'!AS142&gt;AC$195,10,IF('Indicator Data'!AS142&lt;AC$194,0,10-(AC$195-'Indicator Data'!AS142)/(AC$195-AC$194)*10)),1))</f>
        <v>2.2000000000000002</v>
      </c>
      <c r="AD139" s="73">
        <f>IF('Indicator Data'!AT142="No data","x",ROUND(IF('Indicator Data'!AT142&gt;AD$195,10,IF('Indicator Data'!AT142&lt;AD$194,0,10-(AD$195-'Indicator Data'!AT142)/(AD$195-AD$194)*10)),1))</f>
        <v>4.5</v>
      </c>
      <c r="AE139" s="74">
        <f t="shared" si="54"/>
        <v>3.4</v>
      </c>
      <c r="AF139" s="87">
        <f>('Indicator Data'!BD142+'Indicator Data'!BC142*0.5+'Indicator Data'!BB142*0.25)/1000</f>
        <v>7041.9607500000002</v>
      </c>
      <c r="AG139" s="79">
        <f>AF139*1000/'Indicator Data'!CA142</f>
        <v>6.5133007485195016E-2</v>
      </c>
      <c r="AH139" s="74">
        <f t="shared" si="55"/>
        <v>6.5</v>
      </c>
      <c r="AI139" s="73">
        <f>IF('Indicator Data'!BH142="No data","x",ROUND(IF('Indicator Data'!BH142&lt;$AI$194,10,IF('Indicator Data'!BH142&gt;$AI$195,0,($AI$195-'Indicator Data'!BH142)/($AI$195-$AI$194)*10)),1))</f>
        <v>4</v>
      </c>
      <c r="AJ139" s="73">
        <f>IF('Indicator Data'!BI142="No data","x",ROUND(IF('Indicator Data'!BI142&gt;$AJ$195,10,IF('Indicator Data'!BI142&lt;$AJ$194,0,10-($AJ$195-'Indicator Data'!BI142)/($AJ$195-$AJ$194)*10)),1))</f>
        <v>2.8</v>
      </c>
      <c r="AK139" s="74">
        <f t="shared" si="41"/>
        <v>3.4</v>
      </c>
      <c r="AL139" s="80">
        <f t="shared" si="42"/>
        <v>4.4000000000000004</v>
      </c>
      <c r="AM139" s="81">
        <f t="shared" si="43"/>
        <v>5.4</v>
      </c>
    </row>
    <row r="140" spans="1:39" s="4" customFormat="1" x14ac:dyDescent="0.25">
      <c r="A140" s="121" t="str">
        <f>'Indicator Data'!A143</f>
        <v>Poland</v>
      </c>
      <c r="B140" s="59" t="str">
        <f>'Indicator Data'!B143</f>
        <v>POL</v>
      </c>
      <c r="C140" s="73">
        <f>ROUND(IF('Indicator Data'!AL143="No data",IF((0.1022*LN('Indicator Data'!BZ143)-0.1711)&gt;C$195,0,IF((0.1022*LN('Indicator Data'!BZ143)-0.1711)&lt;C$194,10,(C$195-(0.1022*LN('Indicator Data'!BZ143)-0.1711))/(C$195-C$194)*10)),IF('Indicator Data'!AL143&gt;C$195,0,IF('Indicator Data'!AL143&lt;C$194,10,(C$195-'Indicator Data'!AL143)/(C$195-C$194)*10))),1)</f>
        <v>0.7</v>
      </c>
      <c r="D140" s="73" t="str">
        <f>IF('Indicator Data'!AM143="No data","x",ROUND((IF(LOG('Indicator Data'!AM143*1000)&gt;D$195,10,IF(LOG('Indicator Data'!AM143*1000)&lt;D$194,0,10-(D$195-LOG('Indicator Data'!AM143*1000))/(D$195-D$194)*10))),1))</f>
        <v>x</v>
      </c>
      <c r="E140" s="74">
        <f t="shared" si="44"/>
        <v>0.7</v>
      </c>
      <c r="F140" s="73">
        <f>IF('Indicator Data'!AZ143="No data","x",ROUND(IF('Indicator Data'!AZ143&gt;F$195,10,IF('Indicator Data'!AZ143&lt;F$194,0,10-(F$195-'Indicator Data'!AZ143)/(F$195-F$194)*10)),1))</f>
        <v>1.8</v>
      </c>
      <c r="G140" s="73">
        <f>IF('Indicator Data'!BA143="No data","x",ROUND(IF('Indicator Data'!BA143&gt;G$195,10,IF('Indicator Data'!BA143&lt;G$194,0,10-(G$195-'Indicator Data'!BA143)/(G$195-G$194)*10)),1))</f>
        <v>1.5</v>
      </c>
      <c r="H140" s="74">
        <f t="shared" si="45"/>
        <v>1.7</v>
      </c>
      <c r="I140" s="75">
        <f>SUM(IF('Indicator Data'!AN143=0,0,'Indicator Data'!AN143),SUM('Indicator Data'!AO143:AP143))</f>
        <v>0.1</v>
      </c>
      <c r="J140" s="75">
        <f>I140/'Indicator Data'!CA143*1000000</f>
        <v>2.6393740608282286E-3</v>
      </c>
      <c r="K140" s="73">
        <f t="shared" si="46"/>
        <v>0</v>
      </c>
      <c r="L140" s="73" t="str">
        <f>IF('Indicator Data'!AQ143="No data","x",ROUND(IF('Indicator Data'!AQ143&gt;L$195,10,IF('Indicator Data'!AQ143&lt;L$194,0,10-(L$195-'Indicator Data'!AQ143)/(L$195-L$194)*10)),1))</f>
        <v>x</v>
      </c>
      <c r="M140" s="73">
        <f>IF('Indicator Data'!AR143="No data","x",IF('Indicator Data'!AR143=0,0,ROUND(IF('Indicator Data'!AR143&gt;M$195,10,IF('Indicator Data'!AR143&lt;M$194,0,10-(M$195-'Indicator Data'!AR143)/(M$195-M$194)*10)),1)))</f>
        <v>0.4</v>
      </c>
      <c r="N140" s="74">
        <f t="shared" si="47"/>
        <v>0.2</v>
      </c>
      <c r="O140" s="76">
        <f t="shared" si="48"/>
        <v>0.8</v>
      </c>
      <c r="P140" s="87">
        <f>IF(AND('Indicator Data'!BE143="No data",'Indicator Data'!BF143="No data"),0,SUM('Indicator Data'!BE143:BG143)/1000)</f>
        <v>15.571</v>
      </c>
      <c r="Q140" s="73">
        <f t="shared" si="49"/>
        <v>4</v>
      </c>
      <c r="R140" s="77">
        <f>P140*1000/'Indicator Data'!CA143</f>
        <v>4.1097693501156347E-4</v>
      </c>
      <c r="S140" s="73">
        <f t="shared" si="50"/>
        <v>2.6</v>
      </c>
      <c r="T140" s="78">
        <f t="shared" si="51"/>
        <v>3.3</v>
      </c>
      <c r="U140" s="73">
        <f>IF('Indicator Data'!AV143="No data","x",ROUND(IF('Indicator Data'!AV143&gt;U$195,10,IF('Indicator Data'!AV143&lt;U$194,0,10-(U$195-'Indicator Data'!AV143)/(U$195-U$194)*10)),1))</f>
        <v>0.2</v>
      </c>
      <c r="V140" s="73" t="str">
        <f>IF('Indicator Data'!AW143="No data","x",IF('Indicator Data'!AW143=0,0,ROUND(IF('Indicator Data'!AW143&gt;V$195,10,IF('Indicator Data'!AW143&lt;V$194,0,10-(V$195-'Indicator Data'!AW143)/(V$195-V$194)*10)),1)))</f>
        <v>x</v>
      </c>
      <c r="W140" s="73">
        <f t="shared" si="52"/>
        <v>0.2</v>
      </c>
      <c r="X140" s="73">
        <f>IF('Indicator Data'!AU143="No data","x",ROUND(IF('Indicator Data'!AU143&gt;X$195,10,IF('Indicator Data'!AU143&lt;X$194,0,10-(X$195-'Indicator Data'!AU143)/(X$195-X$194)*10)),1))</f>
        <v>0.3</v>
      </c>
      <c r="Y140" s="200" t="str">
        <f>IF('Indicator Data'!AX143="No data","x",ROUND(IF('Indicator Data'!AX143&gt;Y$195,10,IF('Indicator Data'!AX143&lt;Y$194,0,10-(Y$195-'Indicator Data'!AX143)/(Y$195-Y$194)*10)),1))</f>
        <v>x</v>
      </c>
      <c r="Z140" s="77">
        <f>IF('Indicator Data'!AY143="No data","x",IF(('Indicator Data'!AY143/'Indicator Data'!CA143)&gt;1,1,IF('Indicator Data'!AY143&gt;'Indicator Data'!AY143,1,'Indicator Data'!AY143/'Indicator Data'!CA143)))</f>
        <v>2.7449490232613578E-6</v>
      </c>
      <c r="AA140" s="200">
        <f t="shared" si="53"/>
        <v>0</v>
      </c>
      <c r="AB140" s="74">
        <f t="shared" si="40"/>
        <v>0.2</v>
      </c>
      <c r="AC140" s="73">
        <f>IF('Indicator Data'!AS143="No data","x",ROUND(IF('Indicator Data'!AS143&gt;AC$195,10,IF('Indicator Data'!AS143&lt;AC$194,0,10-(AC$195-'Indicator Data'!AS143)/(AC$195-AC$194)*10)),1))</f>
        <v>0.4</v>
      </c>
      <c r="AD140" s="73" t="str">
        <f>IF('Indicator Data'!AT143="No data","x",ROUND(IF('Indicator Data'!AT143&gt;AD$195,10,IF('Indicator Data'!AT143&lt;AD$194,0,10-(AD$195-'Indicator Data'!AT143)/(AD$195-AD$194)*10)),1))</f>
        <v>x</v>
      </c>
      <c r="AE140" s="74">
        <f t="shared" si="54"/>
        <v>0.4</v>
      </c>
      <c r="AF140" s="87">
        <f>('Indicator Data'!BD143+'Indicator Data'!BC143*0.5+'Indicator Data'!BB143*0.25)/1000</f>
        <v>1.4610000000000001</v>
      </c>
      <c r="AG140" s="79">
        <f>AF140*1000/'Indicator Data'!CA143</f>
        <v>3.856125502870042E-5</v>
      </c>
      <c r="AH140" s="74">
        <f t="shared" si="55"/>
        <v>0</v>
      </c>
      <c r="AI140" s="73">
        <f>IF('Indicator Data'!BH143="No data","x",ROUND(IF('Indicator Data'!BH143&lt;$AI$194,10,IF('Indicator Data'!BH143&gt;$AI$195,0,($AI$195-'Indicator Data'!BH143)/($AI$195-$AI$194)*10)),1))</f>
        <v>1.6</v>
      </c>
      <c r="AJ140" s="73">
        <f>IF('Indicator Data'!BI143="No data","x",ROUND(IF('Indicator Data'!BI143&gt;$AJ$195,10,IF('Indicator Data'!BI143&lt;$AJ$194,0,10-($AJ$195-'Indicator Data'!BI143)/($AJ$195-$AJ$194)*10)),1))</f>
        <v>0</v>
      </c>
      <c r="AK140" s="74">
        <f t="shared" si="41"/>
        <v>0.8</v>
      </c>
      <c r="AL140" s="80">
        <f t="shared" si="42"/>
        <v>0.4</v>
      </c>
      <c r="AM140" s="81">
        <f t="shared" si="43"/>
        <v>2</v>
      </c>
    </row>
    <row r="141" spans="1:39" s="4" customFormat="1" x14ac:dyDescent="0.25">
      <c r="A141" s="121" t="str">
        <f>'Indicator Data'!A144</f>
        <v>Portugal</v>
      </c>
      <c r="B141" s="59" t="str">
        <f>'Indicator Data'!B144</f>
        <v>PRT</v>
      </c>
      <c r="C141" s="73">
        <f>ROUND(IF('Indicator Data'!AL144="No data",IF((0.1022*LN('Indicator Data'!BZ144)-0.1711)&gt;C$195,0,IF((0.1022*LN('Indicator Data'!BZ144)-0.1711)&lt;C$194,10,(C$195-(0.1022*LN('Indicator Data'!BZ144)-0.1711))/(C$195-C$194)*10)),IF('Indicator Data'!AL144&gt;C$195,0,IF('Indicator Data'!AL144&lt;C$194,10,(C$195-'Indicator Data'!AL144)/(C$195-C$194)*10))),1)</f>
        <v>1.1000000000000001</v>
      </c>
      <c r="D141" s="73" t="str">
        <f>IF('Indicator Data'!AM144="No data","x",ROUND((IF(LOG('Indicator Data'!AM144*1000)&gt;D$195,10,IF(LOG('Indicator Data'!AM144*1000)&lt;D$194,0,10-(D$195-LOG('Indicator Data'!AM144*1000))/(D$195-D$194)*10))),1))</f>
        <v>x</v>
      </c>
      <c r="E141" s="74">
        <f t="shared" si="44"/>
        <v>1.1000000000000001</v>
      </c>
      <c r="F141" s="73">
        <f>IF('Indicator Data'!AZ144="No data","x",ROUND(IF('Indicator Data'!AZ144&gt;F$195,10,IF('Indicator Data'!AZ144&lt;F$194,0,10-(F$195-'Indicator Data'!AZ144)/(F$195-F$194)*10)),1))</f>
        <v>1.2</v>
      </c>
      <c r="G141" s="73">
        <f>IF('Indicator Data'!BA144="No data","x",ROUND(IF('Indicator Data'!BA144&gt;G$195,10,IF('Indicator Data'!BA144&lt;G$194,0,10-(G$195-'Indicator Data'!BA144)/(G$195-G$194)*10)),1))</f>
        <v>2.6</v>
      </c>
      <c r="H141" s="74">
        <f t="shared" si="45"/>
        <v>1.9</v>
      </c>
      <c r="I141" s="75">
        <f>SUM(IF('Indicator Data'!AN144=0,0,'Indicator Data'!AN144),SUM('Indicator Data'!AO144:AP144))</f>
        <v>0.21287700000000001</v>
      </c>
      <c r="J141" s="75">
        <f>I141/'Indicator Data'!CA144*1000000</f>
        <v>2.0816868237576149E-2</v>
      </c>
      <c r="K141" s="73">
        <f t="shared" si="46"/>
        <v>0</v>
      </c>
      <c r="L141" s="73" t="str">
        <f>IF('Indicator Data'!AQ144="No data","x",ROUND(IF('Indicator Data'!AQ144&gt;L$195,10,IF('Indicator Data'!AQ144&lt;L$194,0,10-(L$195-'Indicator Data'!AQ144)/(L$195-L$194)*10)),1))</f>
        <v>x</v>
      </c>
      <c r="M141" s="73">
        <f>IF('Indicator Data'!AR144="No data","x",IF('Indicator Data'!AR144=0,0,ROUND(IF('Indicator Data'!AR144&gt;M$195,10,IF('Indicator Data'!AR144&lt;M$194,0,10-(M$195-'Indicator Data'!AR144)/(M$195-M$194)*10)),1)))</f>
        <v>0.1</v>
      </c>
      <c r="N141" s="74">
        <f t="shared" si="47"/>
        <v>0.1</v>
      </c>
      <c r="O141" s="76">
        <f t="shared" si="48"/>
        <v>1.1000000000000001</v>
      </c>
      <c r="P141" s="87">
        <f>IF(AND('Indicator Data'!BE144="No data",'Indicator Data'!BF144="No data"),0,SUM('Indicator Data'!BE144:BG144)/1000)</f>
        <v>2.2210000000000001</v>
      </c>
      <c r="Q141" s="73">
        <f t="shared" si="49"/>
        <v>1.2</v>
      </c>
      <c r="R141" s="77">
        <f>P141*1000/'Indicator Data'!CA144</f>
        <v>2.1718769221501914E-4</v>
      </c>
      <c r="S141" s="73">
        <f t="shared" si="50"/>
        <v>2.2000000000000002</v>
      </c>
      <c r="T141" s="78">
        <f t="shared" si="51"/>
        <v>1.7</v>
      </c>
      <c r="U141" s="73" t="str">
        <f>IF('Indicator Data'!AV144="No data","x",ROUND(IF('Indicator Data'!AV144&gt;U$195,10,IF('Indicator Data'!AV144&lt;U$194,0,10-(U$195-'Indicator Data'!AV144)/(U$195-U$194)*10)),1))</f>
        <v>x</v>
      </c>
      <c r="V141" s="73">
        <f>IF('Indicator Data'!AW144="No data","x",IF('Indicator Data'!AW144=0,0,ROUND(IF('Indicator Data'!AW144&gt;V$195,10,IF('Indicator Data'!AW144&lt;V$194,0,10-(V$195-'Indicator Data'!AW144)/(V$195-V$194)*10)),1)))</f>
        <v>0.5</v>
      </c>
      <c r="W141" s="73">
        <f t="shared" si="52"/>
        <v>0.5</v>
      </c>
      <c r="X141" s="73">
        <f>IF('Indicator Data'!AU144="No data","x",ROUND(IF('Indicator Data'!AU144&gt;X$195,10,IF('Indicator Data'!AU144&lt;X$194,0,10-(X$195-'Indicator Data'!AU144)/(X$195-X$194)*10)),1))</f>
        <v>0.4</v>
      </c>
      <c r="Y141" s="200" t="str">
        <f>IF('Indicator Data'!AX144="No data","x",ROUND(IF('Indicator Data'!AX144&gt;Y$195,10,IF('Indicator Data'!AX144&lt;Y$194,0,10-(Y$195-'Indicator Data'!AX144)/(Y$195-Y$194)*10)),1))</f>
        <v>x</v>
      </c>
      <c r="Z141" s="77">
        <f>IF('Indicator Data'!AY144="No data","x",IF(('Indicator Data'!AY144/'Indicator Data'!CA144)&gt;1,1,IF('Indicator Data'!AY144&gt;'Indicator Data'!AY144,1,'Indicator Data'!AY144/'Indicator Data'!CA144)))</f>
        <v>1.2712471854098375E-6</v>
      </c>
      <c r="AA141" s="200">
        <f t="shared" si="53"/>
        <v>0</v>
      </c>
      <c r="AB141" s="74">
        <f t="shared" si="40"/>
        <v>0.3</v>
      </c>
      <c r="AC141" s="73">
        <f>IF('Indicator Data'!AS144="No data","x",ROUND(IF('Indicator Data'!AS144&gt;AC$195,10,IF('Indicator Data'!AS144&lt;AC$194,0,10-(AC$195-'Indicator Data'!AS144)/(AC$195-AC$194)*10)),1))</f>
        <v>0.3</v>
      </c>
      <c r="AD141" s="73" t="str">
        <f>IF('Indicator Data'!AT144="No data","x",ROUND(IF('Indicator Data'!AT144&gt;AD$195,10,IF('Indicator Data'!AT144&lt;AD$194,0,10-(AD$195-'Indicator Data'!AT144)/(AD$195-AD$194)*10)),1))</f>
        <v>x</v>
      </c>
      <c r="AE141" s="74">
        <f t="shared" si="54"/>
        <v>0.3</v>
      </c>
      <c r="AF141" s="87">
        <f>('Indicator Data'!BD144+'Indicator Data'!BC144*0.5+'Indicator Data'!BB144*0.25)/1000</f>
        <v>1.07725</v>
      </c>
      <c r="AG141" s="79">
        <f>AF141*1000/'Indicator Data'!CA144</f>
        <v>1.0534238696021133E-4</v>
      </c>
      <c r="AH141" s="74">
        <f t="shared" si="55"/>
        <v>0</v>
      </c>
      <c r="AI141" s="73">
        <f>IF('Indicator Data'!BH144="No data","x",ROUND(IF('Indicator Data'!BH144&lt;$AI$194,10,IF('Indicator Data'!BH144&gt;$AI$195,0,($AI$195-'Indicator Data'!BH144)/($AI$195-$AI$194)*10)),1))</f>
        <v>1.5</v>
      </c>
      <c r="AJ141" s="73">
        <f>IF('Indicator Data'!BI144="No data","x",ROUND(IF('Indicator Data'!BI144&gt;$AJ$195,10,IF('Indicator Data'!BI144&lt;$AJ$194,0,10-($AJ$195-'Indicator Data'!BI144)/($AJ$195-$AJ$194)*10)),1))</f>
        <v>0</v>
      </c>
      <c r="AK141" s="74">
        <f t="shared" si="41"/>
        <v>0.8</v>
      </c>
      <c r="AL141" s="80">
        <f t="shared" si="42"/>
        <v>0.4</v>
      </c>
      <c r="AM141" s="81">
        <f t="shared" si="43"/>
        <v>1.1000000000000001</v>
      </c>
    </row>
    <row r="142" spans="1:39" s="4" customFormat="1" x14ac:dyDescent="0.25">
      <c r="A142" s="121" t="str">
        <f>'Indicator Data'!A145</f>
        <v>Qatar</v>
      </c>
      <c r="B142" s="59" t="str">
        <f>'Indicator Data'!B145</f>
        <v>QAT</v>
      </c>
      <c r="C142" s="73">
        <f>ROUND(IF('Indicator Data'!AL145="No data",IF((0.1022*LN('Indicator Data'!BZ145)-0.1711)&gt;C$195,0,IF((0.1022*LN('Indicator Data'!BZ145)-0.1711)&lt;C$194,10,(C$195-(0.1022*LN('Indicator Data'!BZ145)-0.1711))/(C$195-C$194)*10)),IF('Indicator Data'!AL145&gt;C$195,0,IF('Indicator Data'!AL145&lt;C$194,10,(C$195-'Indicator Data'!AL145)/(C$195-C$194)*10))),1)</f>
        <v>0.9</v>
      </c>
      <c r="D142" s="73" t="str">
        <f>IF('Indicator Data'!AM145="No data","x",ROUND((IF(LOG('Indicator Data'!AM145*1000)&gt;D$195,10,IF(LOG('Indicator Data'!AM145*1000)&lt;D$194,0,10-(D$195-LOG('Indicator Data'!AM145*1000))/(D$195-D$194)*10))),1))</f>
        <v>x</v>
      </c>
      <c r="E142" s="74">
        <f t="shared" si="44"/>
        <v>0.9</v>
      </c>
      <c r="F142" s="73">
        <f>IF('Indicator Data'!AZ145="No data","x",ROUND(IF('Indicator Data'!AZ145&gt;F$195,10,IF('Indicator Data'!AZ145&lt;F$194,0,10-(F$195-'Indicator Data'!AZ145)/(F$195-F$194)*10)),1))</f>
        <v>2.7</v>
      </c>
      <c r="G142" s="73" t="str">
        <f>IF('Indicator Data'!BA145="No data","x",ROUND(IF('Indicator Data'!BA145&gt;G$195,10,IF('Indicator Data'!BA145&lt;G$194,0,10-(G$195-'Indicator Data'!BA145)/(G$195-G$194)*10)),1))</f>
        <v>x</v>
      </c>
      <c r="H142" s="74">
        <f t="shared" si="45"/>
        <v>2.7</v>
      </c>
      <c r="I142" s="75">
        <f>SUM(IF('Indicator Data'!AN145=0,0,'Indicator Data'!AN145),SUM('Indicator Data'!AO145:AP145))</f>
        <v>3.5</v>
      </c>
      <c r="J142" s="75">
        <f>I142/'Indicator Data'!CA145*1000000</f>
        <v>1.2358447228194489</v>
      </c>
      <c r="K142" s="73">
        <f t="shared" si="46"/>
        <v>0</v>
      </c>
      <c r="L142" s="73" t="str">
        <f>IF('Indicator Data'!AQ145="No data","x",ROUND(IF('Indicator Data'!AQ145&gt;L$195,10,IF('Indicator Data'!AQ145&lt;L$194,0,10-(L$195-'Indicator Data'!AQ145)/(L$195-L$194)*10)),1))</f>
        <v>x</v>
      </c>
      <c r="M142" s="73">
        <f>IF('Indicator Data'!AR145="No data","x",IF('Indicator Data'!AR145=0,0,ROUND(IF('Indicator Data'!AR145&gt;M$195,10,IF('Indicator Data'!AR145&lt;M$194,0,10-(M$195-'Indicator Data'!AR145)/(M$195-M$194)*10)),1)))</f>
        <v>0.1</v>
      </c>
      <c r="N142" s="74">
        <f t="shared" si="47"/>
        <v>0.1</v>
      </c>
      <c r="O142" s="76">
        <f t="shared" si="48"/>
        <v>1.2</v>
      </c>
      <c r="P142" s="87">
        <f>IF(AND('Indicator Data'!BE145="No data",'Indicator Data'!BF145="No data"),0,SUM('Indicator Data'!BE145:BG145)/1000)</f>
        <v>0.28199999999999997</v>
      </c>
      <c r="Q142" s="73">
        <f t="shared" si="49"/>
        <v>0</v>
      </c>
      <c r="R142" s="77">
        <f>P142*1000/'Indicator Data'!CA145</f>
        <v>9.9573774810024181E-5</v>
      </c>
      <c r="S142" s="73">
        <f t="shared" si="50"/>
        <v>1.8</v>
      </c>
      <c r="T142" s="78">
        <f t="shared" si="51"/>
        <v>0.9</v>
      </c>
      <c r="U142" s="73">
        <f>IF('Indicator Data'!AV145="No data","x",ROUND(IF('Indicator Data'!AV145&gt;U$195,10,IF('Indicator Data'!AV145&lt;U$194,0,10-(U$195-'Indicator Data'!AV145)/(U$195-U$194)*10)),1))</f>
        <v>0.2</v>
      </c>
      <c r="V142" s="73">
        <f>IF('Indicator Data'!AW145="No data","x",IF('Indicator Data'!AW145=0,0,ROUND(IF('Indicator Data'!AW145&gt;V$195,10,IF('Indicator Data'!AW145&lt;V$194,0,10-(V$195-'Indicator Data'!AW145)/(V$195-V$194)*10)),1)))</f>
        <v>0.4</v>
      </c>
      <c r="W142" s="73">
        <f t="shared" si="52"/>
        <v>0.30000000000000004</v>
      </c>
      <c r="X142" s="73">
        <f>IF('Indicator Data'!AU145="No data","x",ROUND(IF('Indicator Data'!AU145&gt;X$195,10,IF('Indicator Data'!AU145&lt;X$194,0,10-(X$195-'Indicator Data'!AU145)/(X$195-X$194)*10)),1))</f>
        <v>0.5</v>
      </c>
      <c r="Y142" s="200" t="str">
        <f>IF('Indicator Data'!AX145="No data","x",ROUND(IF('Indicator Data'!AX145&gt;Y$195,10,IF('Indicator Data'!AX145&lt;Y$194,0,10-(Y$195-'Indicator Data'!AX145)/(Y$195-Y$194)*10)),1))</f>
        <v>x</v>
      </c>
      <c r="Z142" s="77">
        <f>IF('Indicator Data'!AY145="No data","x",IF(('Indicator Data'!AY145/'Indicator Data'!CA145)&gt;1,1,IF('Indicator Data'!AY145&gt;'Indicator Data'!AY145,1,'Indicator Data'!AY145/'Indicator Data'!CA145)))</f>
        <v>7.4150683369166945E-6</v>
      </c>
      <c r="AA142" s="200">
        <f t="shared" si="53"/>
        <v>0</v>
      </c>
      <c r="AB142" s="74">
        <f t="shared" si="40"/>
        <v>0.3</v>
      </c>
      <c r="AC142" s="73">
        <f>IF('Indicator Data'!AS145="No data","x",ROUND(IF('Indicator Data'!AS145&gt;AC$195,10,IF('Indicator Data'!AS145&lt;AC$194,0,10-(AC$195-'Indicator Data'!AS145)/(AC$195-AC$194)*10)),1))</f>
        <v>0.6</v>
      </c>
      <c r="AD142" s="73" t="str">
        <f>IF('Indicator Data'!AT145="No data","x",ROUND(IF('Indicator Data'!AT145&gt;AD$195,10,IF('Indicator Data'!AT145&lt;AD$194,0,10-(AD$195-'Indicator Data'!AT145)/(AD$195-AD$194)*10)),1))</f>
        <v>x</v>
      </c>
      <c r="AE142" s="74">
        <f t="shared" si="54"/>
        <v>0.6</v>
      </c>
      <c r="AF142" s="87">
        <f>('Indicator Data'!BD145+'Indicator Data'!BC145*0.5+'Indicator Data'!BB145*0.25)/1000</f>
        <v>0.75</v>
      </c>
      <c r="AG142" s="79">
        <f>AF142*1000/'Indicator Data'!CA145</f>
        <v>2.6482386917559621E-4</v>
      </c>
      <c r="AH142" s="74">
        <f t="shared" si="55"/>
        <v>0</v>
      </c>
      <c r="AI142" s="73">
        <f>IF('Indicator Data'!BH145="No data","x",ROUND(IF('Indicator Data'!BH145&lt;$AI$194,10,IF('Indicator Data'!BH145&gt;$AI$195,0,($AI$195-'Indicator Data'!BH145)/($AI$195-$AI$194)*10)),1))</f>
        <v>1.9</v>
      </c>
      <c r="AJ142" s="73">
        <f>IF('Indicator Data'!BI145="No data","x",ROUND(IF('Indicator Data'!BI145&gt;$AJ$195,10,IF('Indicator Data'!BI145&lt;$AJ$194,0,10-($AJ$195-'Indicator Data'!BI145)/($AJ$195-$AJ$194)*10)),1))</f>
        <v>0</v>
      </c>
      <c r="AK142" s="74">
        <f t="shared" si="41"/>
        <v>1</v>
      </c>
      <c r="AL142" s="80">
        <f t="shared" si="42"/>
        <v>0.5</v>
      </c>
      <c r="AM142" s="81">
        <f t="shared" si="43"/>
        <v>0.7</v>
      </c>
    </row>
    <row r="143" spans="1:39" s="4" customFormat="1" x14ac:dyDescent="0.25">
      <c r="A143" s="121" t="str">
        <f>'Indicator Data'!A146</f>
        <v>Romania</v>
      </c>
      <c r="B143" s="59" t="str">
        <f>'Indicator Data'!B146</f>
        <v>ROU</v>
      </c>
      <c r="C143" s="73">
        <f>ROUND(IF('Indicator Data'!AL146="No data",IF((0.1022*LN('Indicator Data'!BZ146)-0.1711)&gt;C$195,0,IF((0.1022*LN('Indicator Data'!BZ146)-0.1711)&lt;C$194,10,(C$195-(0.1022*LN('Indicator Data'!BZ146)-0.1711))/(C$195-C$194)*10)),IF('Indicator Data'!AL146&gt;C$195,0,IF('Indicator Data'!AL146&lt;C$194,10,(C$195-'Indicator Data'!AL146)/(C$195-C$194)*10))),1)</f>
        <v>1.8</v>
      </c>
      <c r="D143" s="73" t="str">
        <f>IF('Indicator Data'!AM146="No data","x",ROUND((IF(LOG('Indicator Data'!AM146*1000)&gt;D$195,10,IF(LOG('Indicator Data'!AM146*1000)&lt;D$194,0,10-(D$195-LOG('Indicator Data'!AM146*1000))/(D$195-D$194)*10))),1))</f>
        <v>x</v>
      </c>
      <c r="E143" s="74">
        <f t="shared" si="44"/>
        <v>1.8</v>
      </c>
      <c r="F143" s="73">
        <f>IF('Indicator Data'!AZ146="No data","x",ROUND(IF('Indicator Data'!AZ146&gt;F$195,10,IF('Indicator Data'!AZ146&lt;F$194,0,10-(F$195-'Indicator Data'!AZ146)/(F$195-F$194)*10)),1))</f>
        <v>4.0999999999999996</v>
      </c>
      <c r="G143" s="73">
        <f>IF('Indicator Data'!BA146="No data","x",ROUND(IF('Indicator Data'!BA146&gt;G$195,10,IF('Indicator Data'!BA146&lt;G$194,0,10-(G$195-'Indicator Data'!BA146)/(G$195-G$194)*10)),1))</f>
        <v>2.7</v>
      </c>
      <c r="H143" s="74">
        <f t="shared" si="45"/>
        <v>3.4</v>
      </c>
      <c r="I143" s="75">
        <f>SUM(IF('Indicator Data'!AN146=0,0,'Indicator Data'!AN146),SUM('Indicator Data'!AO146:AP146))</f>
        <v>0</v>
      </c>
      <c r="J143" s="75">
        <f>I143/'Indicator Data'!CA146*1000000</f>
        <v>0</v>
      </c>
      <c r="K143" s="73">
        <f t="shared" si="46"/>
        <v>0</v>
      </c>
      <c r="L143" s="73" t="str">
        <f>IF('Indicator Data'!AQ146="No data","x",ROUND(IF('Indicator Data'!AQ146&gt;L$195,10,IF('Indicator Data'!AQ146&lt;L$194,0,10-(L$195-'Indicator Data'!AQ146)/(L$195-L$194)*10)),1))</f>
        <v>x</v>
      </c>
      <c r="M143" s="73">
        <f>IF('Indicator Data'!AR146="No data","x",IF('Indicator Data'!AR146=0,0,ROUND(IF('Indicator Data'!AR146&gt;M$195,10,IF('Indicator Data'!AR146&lt;M$194,0,10-(M$195-'Indicator Data'!AR146)/(M$195-M$194)*10)),1)))</f>
        <v>0.7</v>
      </c>
      <c r="N143" s="74">
        <f t="shared" si="47"/>
        <v>0.4</v>
      </c>
      <c r="O143" s="76">
        <f t="shared" si="48"/>
        <v>1.9</v>
      </c>
      <c r="P143" s="87">
        <f>IF(AND('Indicator Data'!BE146="No data",'Indicator Data'!BF146="No data"),0,SUM('Indicator Data'!BE146:BG146)/1000)</f>
        <v>5.6440000000000001</v>
      </c>
      <c r="Q143" s="73">
        <f t="shared" si="49"/>
        <v>2.5</v>
      </c>
      <c r="R143" s="77">
        <f>P143*1000/'Indicator Data'!CA146</f>
        <v>2.9146030598787746E-4</v>
      </c>
      <c r="S143" s="73">
        <f t="shared" si="50"/>
        <v>2.4</v>
      </c>
      <c r="T143" s="78">
        <f t="shared" si="51"/>
        <v>2.5</v>
      </c>
      <c r="U143" s="73">
        <f>IF('Indicator Data'!AV146="No data","x",ROUND(IF('Indicator Data'!AV146&gt;U$195,10,IF('Indicator Data'!AV146&lt;U$194,0,10-(U$195-'Indicator Data'!AV146)/(U$195-U$194)*10)),1))</f>
        <v>0.2</v>
      </c>
      <c r="V143" s="73">
        <f>IF('Indicator Data'!AW146="No data","x",IF('Indicator Data'!AW146=0,0,ROUND(IF('Indicator Data'!AW146&gt;V$195,10,IF('Indicator Data'!AW146&lt;V$194,0,10-(V$195-'Indicator Data'!AW146)/(V$195-V$194)*10)),1)))</f>
        <v>0.2</v>
      </c>
      <c r="W143" s="73">
        <f t="shared" si="52"/>
        <v>0.2</v>
      </c>
      <c r="X143" s="73">
        <f>IF('Indicator Data'!AU146="No data","x",ROUND(IF('Indicator Data'!AU146&gt;X$195,10,IF('Indicator Data'!AU146&lt;X$194,0,10-(X$195-'Indicator Data'!AU146)/(X$195-X$194)*10)),1))</f>
        <v>1.3</v>
      </c>
      <c r="Y143" s="200" t="str">
        <f>IF('Indicator Data'!AX146="No data","x",ROUND(IF('Indicator Data'!AX146&gt;Y$195,10,IF('Indicator Data'!AX146&lt;Y$194,0,10-(Y$195-'Indicator Data'!AX146)/(Y$195-Y$194)*10)),1))</f>
        <v>x</v>
      </c>
      <c r="Z143" s="77">
        <f>IF('Indicator Data'!AY146="No data","x",IF(('Indicator Data'!AY146/'Indicator Data'!CA146)&gt;1,1,IF('Indicator Data'!AY146&gt;'Indicator Data'!AY146,1,'Indicator Data'!AY146/'Indicator Data'!CA146)))</f>
        <v>1.1360961608315562E-6</v>
      </c>
      <c r="AA143" s="200">
        <f t="shared" si="53"/>
        <v>0</v>
      </c>
      <c r="AB143" s="74">
        <f t="shared" si="40"/>
        <v>0.5</v>
      </c>
      <c r="AC143" s="73">
        <f>IF('Indicator Data'!AS146="No data","x",ROUND(IF('Indicator Data'!AS146&gt;AC$195,10,IF('Indicator Data'!AS146&lt;AC$194,0,10-(AC$195-'Indicator Data'!AS146)/(AC$195-AC$194)*10)),1))</f>
        <v>0.6</v>
      </c>
      <c r="AD143" s="73" t="str">
        <f>IF('Indicator Data'!AT146="No data","x",ROUND(IF('Indicator Data'!AT146&gt;AD$195,10,IF('Indicator Data'!AT146&lt;AD$194,0,10-(AD$195-'Indicator Data'!AT146)/(AD$195-AD$194)*10)),1))</f>
        <v>x</v>
      </c>
      <c r="AE143" s="74">
        <f t="shared" si="54"/>
        <v>0.6</v>
      </c>
      <c r="AF143" s="87">
        <f>('Indicator Data'!BD146+'Indicator Data'!BC146*0.5+'Indicator Data'!BB146*0.25)/1000</f>
        <v>1.38425</v>
      </c>
      <c r="AG143" s="79">
        <f>AF143*1000/'Indicator Data'!CA146</f>
        <v>7.1483686846867352E-5</v>
      </c>
      <c r="AH143" s="74">
        <f t="shared" si="55"/>
        <v>0</v>
      </c>
      <c r="AI143" s="73">
        <f>IF('Indicator Data'!BH146="No data","x",ROUND(IF('Indicator Data'!BH146&lt;$AI$194,10,IF('Indicator Data'!BH146&gt;$AI$195,0,($AI$195-'Indicator Data'!BH146)/($AI$195-$AI$194)*10)),1))</f>
        <v>0.7</v>
      </c>
      <c r="AJ143" s="73">
        <f>IF('Indicator Data'!BI146="No data","x",ROUND(IF('Indicator Data'!BI146&gt;$AJ$195,10,IF('Indicator Data'!BI146&lt;$AJ$194,0,10-($AJ$195-'Indicator Data'!BI146)/($AJ$195-$AJ$194)*10)),1))</f>
        <v>0</v>
      </c>
      <c r="AK143" s="74">
        <f t="shared" si="41"/>
        <v>0.4</v>
      </c>
      <c r="AL143" s="80">
        <f t="shared" si="42"/>
        <v>0.4</v>
      </c>
      <c r="AM143" s="81">
        <f t="shared" si="43"/>
        <v>1.5</v>
      </c>
    </row>
    <row r="144" spans="1:39" s="4" customFormat="1" x14ac:dyDescent="0.25">
      <c r="A144" s="121" t="str">
        <f>'Indicator Data'!A147</f>
        <v>Russian Federation</v>
      </c>
      <c r="B144" s="59" t="str">
        <f>'Indicator Data'!B147</f>
        <v>RUS</v>
      </c>
      <c r="C144" s="73">
        <f>ROUND(IF('Indicator Data'!AL147="No data",IF((0.1022*LN('Indicator Data'!BZ147)-0.1711)&gt;C$195,0,IF((0.1022*LN('Indicator Data'!BZ147)-0.1711)&lt;C$194,10,(C$195-(0.1022*LN('Indicator Data'!BZ147)-0.1711))/(C$195-C$194)*10)),IF('Indicator Data'!AL147&gt;C$195,0,IF('Indicator Data'!AL147&lt;C$194,10,(C$195-'Indicator Data'!AL147)/(C$195-C$194)*10))),1)</f>
        <v>1.7</v>
      </c>
      <c r="D144" s="73" t="str">
        <f>IF('Indicator Data'!AM147="No data","x",ROUND((IF(LOG('Indicator Data'!AM147*1000)&gt;D$195,10,IF(LOG('Indicator Data'!AM147*1000)&lt;D$194,0,10-(D$195-LOG('Indicator Data'!AM147*1000))/(D$195-D$194)*10))),1))</f>
        <v>x</v>
      </c>
      <c r="E144" s="74">
        <f t="shared" si="44"/>
        <v>1.7</v>
      </c>
      <c r="F144" s="73">
        <f>IF('Indicator Data'!AZ147="No data","x",ROUND(IF('Indicator Data'!AZ147&gt;F$195,10,IF('Indicator Data'!AZ147&lt;F$194,0,10-(F$195-'Indicator Data'!AZ147)/(F$195-F$194)*10)),1))</f>
        <v>3.4</v>
      </c>
      <c r="G144" s="73">
        <f>IF('Indicator Data'!BA147="No data","x",ROUND(IF('Indicator Data'!BA147&gt;G$195,10,IF('Indicator Data'!BA147&lt;G$194,0,10-(G$195-'Indicator Data'!BA147)/(G$195-G$194)*10)),1))</f>
        <v>3.2</v>
      </c>
      <c r="H144" s="74">
        <f t="shared" si="45"/>
        <v>3.3</v>
      </c>
      <c r="I144" s="75">
        <f>SUM(IF('Indicator Data'!AN147=0,0,'Indicator Data'!AN147),SUM('Indicator Data'!AO147:AP147))</f>
        <v>0.98609899999999995</v>
      </c>
      <c r="J144" s="75">
        <f>I144/'Indicator Data'!CA147*1000000</f>
        <v>6.7600172918415059E-3</v>
      </c>
      <c r="K144" s="73">
        <f t="shared" si="46"/>
        <v>0</v>
      </c>
      <c r="L144" s="73" t="str">
        <f>IF('Indicator Data'!AQ147="No data","x",ROUND(IF('Indicator Data'!AQ147&gt;L$195,10,IF('Indicator Data'!AQ147&lt;L$194,0,10-(L$195-'Indicator Data'!AQ147)/(L$195-L$194)*10)),1))</f>
        <v>x</v>
      </c>
      <c r="M144" s="73">
        <f>IF('Indicator Data'!AR147="No data","x",IF('Indicator Data'!AR147=0,0,ROUND(IF('Indicator Data'!AR147&gt;M$195,10,IF('Indicator Data'!AR147&lt;M$194,0,10-(M$195-'Indicator Data'!AR147)/(M$195-M$194)*10)),1)))</f>
        <v>0.2</v>
      </c>
      <c r="N144" s="74">
        <f t="shared" si="47"/>
        <v>0.1</v>
      </c>
      <c r="O144" s="76">
        <f t="shared" si="48"/>
        <v>1.7</v>
      </c>
      <c r="P144" s="87">
        <f>IF(AND('Indicator Data'!BE147="No data",'Indicator Data'!BF147="No data"),0,SUM('Indicator Data'!BE147:BG147)/1000)</f>
        <v>81.11</v>
      </c>
      <c r="Q144" s="73">
        <f t="shared" si="49"/>
        <v>6.4</v>
      </c>
      <c r="R144" s="77">
        <f>P144*1000/'Indicator Data'!CA147</f>
        <v>5.5603443725352577E-4</v>
      </c>
      <c r="S144" s="73">
        <f t="shared" si="50"/>
        <v>2.8</v>
      </c>
      <c r="T144" s="78">
        <f t="shared" si="51"/>
        <v>4.5999999999999996</v>
      </c>
      <c r="U144" s="73" t="str">
        <f>IF('Indicator Data'!AV147="No data","x",ROUND(IF('Indicator Data'!AV147&gt;U$195,10,IF('Indicator Data'!AV147&lt;U$194,0,10-(U$195-'Indicator Data'!AV147)/(U$195-U$194)*10)),1))</f>
        <v>x</v>
      </c>
      <c r="V144" s="73">
        <f>IF('Indicator Data'!AW147="No data","x",IF('Indicator Data'!AW147=0,0,ROUND(IF('Indicator Data'!AW147&gt;V$195,10,IF('Indicator Data'!AW147&lt;V$194,0,10-(V$195-'Indicator Data'!AW147)/(V$195-V$194)*10)),1)))</f>
        <v>4.3</v>
      </c>
      <c r="W144" s="73">
        <f t="shared" si="52"/>
        <v>4.3</v>
      </c>
      <c r="X144" s="73">
        <f>IF('Indicator Data'!AU147="No data","x",ROUND(IF('Indicator Data'!AU147&gt;X$195,10,IF('Indicator Data'!AU147&lt;X$194,0,10-(X$195-'Indicator Data'!AU147)/(X$195-X$194)*10)),1))</f>
        <v>1.1000000000000001</v>
      </c>
      <c r="Y144" s="200" t="str">
        <f>IF('Indicator Data'!AX147="No data","x",ROUND(IF('Indicator Data'!AX147&gt;Y$195,10,IF('Indicator Data'!AX147&lt;Y$194,0,10-(Y$195-'Indicator Data'!AX147)/(Y$195-Y$194)*10)),1))</f>
        <v>x</v>
      </c>
      <c r="Z144" s="77">
        <f>IF('Indicator Data'!AY147="No data","x",IF(('Indicator Data'!AY147/'Indicator Data'!CA147)&gt;1,1,IF('Indicator Data'!AY147&gt;'Indicator Data'!AY147,1,'Indicator Data'!AY147/'Indicator Data'!CA147)))</f>
        <v>2.0565938993472781E-8</v>
      </c>
      <c r="AA144" s="200">
        <f t="shared" si="53"/>
        <v>0</v>
      </c>
      <c r="AB144" s="74">
        <f t="shared" si="40"/>
        <v>1.8</v>
      </c>
      <c r="AC144" s="73">
        <f>IF('Indicator Data'!AS147="No data","x",ROUND(IF('Indicator Data'!AS147&gt;AC$195,10,IF('Indicator Data'!AS147&lt;AC$194,0,10-(AC$195-'Indicator Data'!AS147)/(AC$195-AC$194)*10)),1))</f>
        <v>0.6</v>
      </c>
      <c r="AD144" s="73" t="str">
        <f>IF('Indicator Data'!AT147="No data","x",ROUND(IF('Indicator Data'!AT147&gt;AD$195,10,IF('Indicator Data'!AT147&lt;AD$194,0,10-(AD$195-'Indicator Data'!AT147)/(AD$195-AD$194)*10)),1))</f>
        <v>x</v>
      </c>
      <c r="AE144" s="74">
        <f t="shared" si="54"/>
        <v>0.6</v>
      </c>
      <c r="AF144" s="87">
        <f>('Indicator Data'!BD147+'Indicator Data'!BC147*0.5+'Indicator Data'!BB147*0.25)/1000</f>
        <v>44.658000000000001</v>
      </c>
      <c r="AG144" s="79">
        <f>AF144*1000/'Indicator Data'!CA147</f>
        <v>3.0614456785683583E-4</v>
      </c>
      <c r="AH144" s="74">
        <f t="shared" si="55"/>
        <v>0</v>
      </c>
      <c r="AI144" s="73">
        <f>IF('Indicator Data'!BH147="No data","x",ROUND(IF('Indicator Data'!BH147&lt;$AI$194,10,IF('Indicator Data'!BH147&gt;$AI$195,0,($AI$195-'Indicator Data'!BH147)/($AI$195-$AI$194)*10)),1))</f>
        <v>1.6</v>
      </c>
      <c r="AJ144" s="73">
        <f>IF('Indicator Data'!BI147="No data","x",ROUND(IF('Indicator Data'!BI147&gt;$AJ$195,10,IF('Indicator Data'!BI147&lt;$AJ$194,0,10-($AJ$195-'Indicator Data'!BI147)/($AJ$195-$AJ$194)*10)),1))</f>
        <v>0</v>
      </c>
      <c r="AK144" s="74">
        <f t="shared" si="41"/>
        <v>0.8</v>
      </c>
      <c r="AL144" s="80">
        <f t="shared" si="42"/>
        <v>0.8</v>
      </c>
      <c r="AM144" s="81">
        <f t="shared" si="43"/>
        <v>2.9</v>
      </c>
    </row>
    <row r="145" spans="1:39" s="4" customFormat="1" x14ac:dyDescent="0.25">
      <c r="A145" s="121" t="str">
        <f>'Indicator Data'!A148</f>
        <v>Rwanda</v>
      </c>
      <c r="B145" s="59" t="str">
        <f>'Indicator Data'!B148</f>
        <v>RWA</v>
      </c>
      <c r="C145" s="73">
        <f>ROUND(IF('Indicator Data'!AL148="No data",IF((0.1022*LN('Indicator Data'!BZ148)-0.1711)&gt;C$195,0,IF((0.1022*LN('Indicator Data'!BZ148)-0.1711)&lt;C$194,10,(C$195-(0.1022*LN('Indicator Data'!BZ148)-0.1711))/(C$195-C$194)*10)),IF('Indicator Data'!AL148&gt;C$195,0,IF('Indicator Data'!AL148&lt;C$194,10,(C$195-'Indicator Data'!AL148)/(C$195-C$194)*10))),1)</f>
        <v>7.5</v>
      </c>
      <c r="D145" s="73">
        <f>IF('Indicator Data'!AM148="No data","x",ROUND((IF(LOG('Indicator Data'!AM148*1000)&gt;D$195,10,IF(LOG('Indicator Data'!AM148*1000)&lt;D$194,0,10-(D$195-LOG('Indicator Data'!AM148*1000))/(D$195-D$194)*10))),1))</f>
        <v>9</v>
      </c>
      <c r="E145" s="74">
        <f t="shared" si="44"/>
        <v>8.4</v>
      </c>
      <c r="F145" s="73">
        <f>IF('Indicator Data'!AZ148="No data","x",ROUND(IF('Indicator Data'!AZ148&gt;F$195,10,IF('Indicator Data'!AZ148&lt;F$194,0,10-(F$195-'Indicator Data'!AZ148)/(F$195-F$194)*10)),1))</f>
        <v>5.0999999999999996</v>
      </c>
      <c r="G145" s="73">
        <f>IF('Indicator Data'!BA148="No data","x",ROUND(IF('Indicator Data'!BA148&gt;G$195,10,IF('Indicator Data'!BA148&lt;G$194,0,10-(G$195-'Indicator Data'!BA148)/(G$195-G$194)*10)),1))</f>
        <v>4.7</v>
      </c>
      <c r="H145" s="74">
        <f t="shared" si="45"/>
        <v>4.9000000000000004</v>
      </c>
      <c r="I145" s="75">
        <f>SUM(IF('Indicator Data'!AN148=0,0,'Indicator Data'!AN148),SUM('Indicator Data'!AO148:AP148))</f>
        <v>1060.8965049999999</v>
      </c>
      <c r="J145" s="75">
        <f>I145/'Indicator Data'!CA148*1000000</f>
        <v>84.018509079556736</v>
      </c>
      <c r="K145" s="73">
        <f t="shared" si="46"/>
        <v>1.7</v>
      </c>
      <c r="L145" s="73">
        <f>IF('Indicator Data'!AQ148="No data","x",ROUND(IF('Indicator Data'!AQ148&gt;L$195,10,IF('Indicator Data'!AQ148&lt;L$194,0,10-(L$195-'Indicator Data'!AQ148)/(L$195-L$194)*10)),1))</f>
        <v>9.1</v>
      </c>
      <c r="M145" s="73">
        <f>IF('Indicator Data'!AR148="No data","x",IF('Indicator Data'!AR148=0,0,ROUND(IF('Indicator Data'!AR148&gt;M$195,10,IF('Indicator Data'!AR148&lt;M$194,0,10-(M$195-'Indicator Data'!AR148)/(M$195-M$194)*10)),1)))</f>
        <v>0.8</v>
      </c>
      <c r="N145" s="74">
        <f t="shared" si="47"/>
        <v>3.9</v>
      </c>
      <c r="O145" s="76">
        <f t="shared" si="48"/>
        <v>6.4</v>
      </c>
      <c r="P145" s="87">
        <f>IF(AND('Indicator Data'!BE148="No data",'Indicator Data'!BF148="No data"),0,SUM('Indicator Data'!BE148:BG148)/1000)</f>
        <v>151.41999999999999</v>
      </c>
      <c r="Q145" s="73">
        <f t="shared" si="49"/>
        <v>7.3</v>
      </c>
      <c r="R145" s="77">
        <f>P145*1000/'Indicator Data'!CA148</f>
        <v>1.1991822562207877E-2</v>
      </c>
      <c r="S145" s="73">
        <f t="shared" si="50"/>
        <v>5.9</v>
      </c>
      <c r="T145" s="78">
        <f t="shared" si="51"/>
        <v>6.6</v>
      </c>
      <c r="U145" s="73">
        <f>IF('Indicator Data'!AV148="No data","x",ROUND(IF('Indicator Data'!AV148&gt;U$195,10,IF('Indicator Data'!AV148&lt;U$194,0,10-(U$195-'Indicator Data'!AV148)/(U$195-U$194)*10)),1))</f>
        <v>6.2</v>
      </c>
      <c r="V145" s="73">
        <f>IF('Indicator Data'!AW148="No data","x",IF('Indicator Data'!AW148=0,0,ROUND(IF('Indicator Data'!AW148&gt;V$195,10,IF('Indicator Data'!AW148&lt;V$194,0,10-(V$195-'Indicator Data'!AW148)/(V$195-V$194)*10)),1)))</f>
        <v>3.5</v>
      </c>
      <c r="W145" s="73">
        <f t="shared" si="52"/>
        <v>4.8499999999999996</v>
      </c>
      <c r="X145" s="73">
        <f>IF('Indicator Data'!AU148="No data","x",ROUND(IF('Indicator Data'!AU148&gt;X$195,10,IF('Indicator Data'!AU148&lt;X$194,0,10-(X$195-'Indicator Data'!AU148)/(X$195-X$194)*10)),1))</f>
        <v>1</v>
      </c>
      <c r="Y145" s="200">
        <f>IF('Indicator Data'!AX148="No data","x",ROUND(IF('Indicator Data'!AX148&gt;Y$195,10,IF('Indicator Data'!AX148&lt;Y$194,0,10-(Y$195-'Indicator Data'!AX148)/(Y$195-Y$194)*10)),1))</f>
        <v>10</v>
      </c>
      <c r="Z145" s="77">
        <f>IF('Indicator Data'!AY148="No data","x",IF(('Indicator Data'!AY148/'Indicator Data'!CA148)&gt;1,1,IF('Indicator Data'!AY148&gt;'Indicator Data'!AY148,1,'Indicator Data'!AY148/'Indicator Data'!CA148)))</f>
        <v>0.4219956572210935</v>
      </c>
      <c r="AA145" s="200">
        <f t="shared" si="53"/>
        <v>4.7</v>
      </c>
      <c r="AB145" s="74">
        <f t="shared" si="40"/>
        <v>5.0999999999999996</v>
      </c>
      <c r="AC145" s="73">
        <f>IF('Indicator Data'!AS148="No data","x",ROUND(IF('Indicator Data'!AS148&gt;AC$195,10,IF('Indicator Data'!AS148&lt;AC$194,0,10-(AC$195-'Indicator Data'!AS148)/(AC$195-AC$194)*10)),1))</f>
        <v>2.9</v>
      </c>
      <c r="AD145" s="73">
        <f>IF('Indicator Data'!AT148="No data","x",ROUND(IF('Indicator Data'!AT148&gt;AD$195,10,IF('Indicator Data'!AT148&lt;AD$194,0,10-(AD$195-'Indicator Data'!AT148)/(AD$195-AD$194)*10)),1))</f>
        <v>2.6</v>
      </c>
      <c r="AE145" s="74">
        <f t="shared" si="54"/>
        <v>2.8</v>
      </c>
      <c r="AF145" s="87">
        <f>('Indicator Data'!BD148+'Indicator Data'!BC148*0.5+'Indicator Data'!BB148*0.25)/1000</f>
        <v>14.84975</v>
      </c>
      <c r="AG145" s="79">
        <f>AF145*1000/'Indicator Data'!CA148</f>
        <v>1.1760372942355463E-3</v>
      </c>
      <c r="AH145" s="74">
        <f t="shared" si="55"/>
        <v>0.1</v>
      </c>
      <c r="AI145" s="73">
        <f>IF('Indicator Data'!BH148="No data","x",ROUND(IF('Indicator Data'!BH148&lt;$AI$194,10,IF('Indicator Data'!BH148&gt;$AI$195,0,($AI$195-'Indicator Data'!BH148)/($AI$195-$AI$194)*10)),1))</f>
        <v>6.8</v>
      </c>
      <c r="AJ145" s="73">
        <f>IF('Indicator Data'!BI148="No data","x",ROUND(IF('Indicator Data'!BI148&gt;$AJ$195,10,IF('Indicator Data'!BI148&lt;$AJ$194,0,10-($AJ$195-'Indicator Data'!BI148)/($AJ$195-$AJ$194)*10)),1))</f>
        <v>10</v>
      </c>
      <c r="AK145" s="74">
        <f t="shared" si="41"/>
        <v>8.4</v>
      </c>
      <c r="AL145" s="80">
        <f t="shared" si="42"/>
        <v>4.9000000000000004</v>
      </c>
      <c r="AM145" s="81">
        <f t="shared" si="43"/>
        <v>5.8</v>
      </c>
    </row>
    <row r="146" spans="1:39" s="4" customFormat="1" x14ac:dyDescent="0.25">
      <c r="A146" s="121" t="str">
        <f>'Indicator Data'!A149</f>
        <v>Saint Kitts and Nevis</v>
      </c>
      <c r="B146" s="59" t="str">
        <f>'Indicator Data'!B149</f>
        <v>KNA</v>
      </c>
      <c r="C146" s="73">
        <f>ROUND(IF('Indicator Data'!AL149="No data",IF((0.1022*LN('Indicator Data'!BZ149)-0.1711)&gt;C$195,0,IF((0.1022*LN('Indicator Data'!BZ149)-0.1711)&lt;C$194,10,(C$195-(0.1022*LN('Indicator Data'!BZ149)-0.1711))/(C$195-C$194)*10)),IF('Indicator Data'!AL149&gt;C$195,0,IF('Indicator Data'!AL149&lt;C$194,10,(C$195-'Indicator Data'!AL149)/(C$195-C$194)*10))),1)</f>
        <v>2.4</v>
      </c>
      <c r="D146" s="73" t="str">
        <f>IF('Indicator Data'!AM149="No data","x",ROUND((IF(LOG('Indicator Data'!AM149*1000)&gt;D$195,10,IF(LOG('Indicator Data'!AM149*1000)&lt;D$194,0,10-(D$195-LOG('Indicator Data'!AM149*1000))/(D$195-D$194)*10))),1))</f>
        <v>x</v>
      </c>
      <c r="E146" s="74">
        <f t="shared" si="44"/>
        <v>2.4</v>
      </c>
      <c r="F146" s="73" t="str">
        <f>IF('Indicator Data'!AZ149="No data","x",ROUND(IF('Indicator Data'!AZ149&gt;F$195,10,IF('Indicator Data'!AZ149&lt;F$194,0,10-(F$195-'Indicator Data'!AZ149)/(F$195-F$194)*10)),1))</f>
        <v>x</v>
      </c>
      <c r="G146" s="73" t="str">
        <f>IF('Indicator Data'!BA149="No data","x",ROUND(IF('Indicator Data'!BA149&gt;G$195,10,IF('Indicator Data'!BA149&lt;G$194,0,10-(G$195-'Indicator Data'!BA149)/(G$195-G$194)*10)),1))</f>
        <v>x</v>
      </c>
      <c r="H146" s="74" t="str">
        <f t="shared" si="45"/>
        <v>x</v>
      </c>
      <c r="I146" s="75">
        <f>SUM(IF('Indicator Data'!AN149=0,0,'Indicator Data'!AN149),SUM('Indicator Data'!AO149:AP149))</f>
        <v>0.49619200000000002</v>
      </c>
      <c r="J146" s="75">
        <f>I146/'Indicator Data'!CA149*1000000</f>
        <v>9.391528182609683</v>
      </c>
      <c r="K146" s="73">
        <f t="shared" si="46"/>
        <v>0.2</v>
      </c>
      <c r="L146" s="73" t="str">
        <f>IF('Indicator Data'!AQ149="No data","x",ROUND(IF('Indicator Data'!AQ149&gt;L$195,10,IF('Indicator Data'!AQ149&lt;L$194,0,10-(L$195-'Indicator Data'!AQ149)/(L$195-L$194)*10)),1))</f>
        <v>x</v>
      </c>
      <c r="M146" s="73">
        <f>IF('Indicator Data'!AR149="No data","x",IF('Indicator Data'!AR149=0,0,ROUND(IF('Indicator Data'!AR149&gt;M$195,10,IF('Indicator Data'!AR149&lt;M$194,0,10-(M$195-'Indicator Data'!AR149)/(M$195-M$194)*10)),1)))</f>
        <v>0.7</v>
      </c>
      <c r="N146" s="74">
        <f t="shared" si="47"/>
        <v>0.5</v>
      </c>
      <c r="O146" s="76">
        <f t="shared" si="48"/>
        <v>1.8</v>
      </c>
      <c r="P146" s="87">
        <f>IF(AND('Indicator Data'!BE149="No data",'Indicator Data'!BF149="No data"),0,SUM('Indicator Data'!BE149:BG149)/1000)</f>
        <v>4.0000000000000001E-3</v>
      </c>
      <c r="Q146" s="73">
        <f t="shared" si="49"/>
        <v>0</v>
      </c>
      <c r="R146" s="77">
        <f>P146*1000/'Indicator Data'!CA149</f>
        <v>7.5708823863421279E-5</v>
      </c>
      <c r="S146" s="73">
        <f t="shared" si="50"/>
        <v>1.7</v>
      </c>
      <c r="T146" s="78">
        <f t="shared" si="51"/>
        <v>0.9</v>
      </c>
      <c r="U146" s="73" t="str">
        <f>IF('Indicator Data'!AV149="No data","x",ROUND(IF('Indicator Data'!AV149&gt;U$195,10,IF('Indicator Data'!AV149&lt;U$194,0,10-(U$195-'Indicator Data'!AV149)/(U$195-U$194)*10)),1))</f>
        <v>x</v>
      </c>
      <c r="V146" s="73" t="str">
        <f>IF('Indicator Data'!AW149="No data","x",IF('Indicator Data'!AW149=0,0,ROUND(IF('Indicator Data'!AW149&gt;V$195,10,IF('Indicator Data'!AW149&lt;V$194,0,10-(V$195-'Indicator Data'!AW149)/(V$195-V$194)*10)),1)))</f>
        <v>x</v>
      </c>
      <c r="W146" s="73" t="str">
        <f t="shared" si="52"/>
        <v>x</v>
      </c>
      <c r="X146" s="73">
        <f>IF('Indicator Data'!AU149="No data","x",ROUND(IF('Indicator Data'!AU149&gt;X$195,10,IF('Indicator Data'!AU149&lt;X$194,0,10-(X$195-'Indicator Data'!AU149)/(X$195-X$194)*10)),1))</f>
        <v>0</v>
      </c>
      <c r="Y146" s="200" t="str">
        <f>IF('Indicator Data'!AX149="No data","x",ROUND(IF('Indicator Data'!AX149&gt;Y$195,10,IF('Indicator Data'!AX149&lt;Y$194,0,10-(Y$195-'Indicator Data'!AX149)/(Y$195-Y$194)*10)),1))</f>
        <v>x</v>
      </c>
      <c r="Z146" s="77">
        <f>IF('Indicator Data'!AY149="No data","x",IF(('Indicator Data'!AY149/'Indicator Data'!CA149)&gt;1,1,IF('Indicator Data'!AY149&gt;'Indicator Data'!AY149,1,'Indicator Data'!AY149/'Indicator Data'!CA149)))</f>
        <v>1.892720596585532E-4</v>
      </c>
      <c r="AA146" s="200">
        <f t="shared" si="53"/>
        <v>0</v>
      </c>
      <c r="AB146" s="74">
        <f t="shared" si="40"/>
        <v>0</v>
      </c>
      <c r="AC146" s="73">
        <f>IF('Indicator Data'!AS149="No data","x",ROUND(IF('Indicator Data'!AS149&gt;AC$195,10,IF('Indicator Data'!AS149&lt;AC$194,0,10-(AC$195-'Indicator Data'!AS149)/(AC$195-AC$194)*10)),1))</f>
        <v>1.1000000000000001</v>
      </c>
      <c r="AD146" s="73" t="str">
        <f>IF('Indicator Data'!AT149="No data","x",ROUND(IF('Indicator Data'!AT149&gt;AD$195,10,IF('Indicator Data'!AT149&lt;AD$194,0,10-(AD$195-'Indicator Data'!AT149)/(AD$195-AD$194)*10)),1))</f>
        <v>x</v>
      </c>
      <c r="AE146" s="74">
        <f t="shared" si="54"/>
        <v>1.1000000000000001</v>
      </c>
      <c r="AF146" s="87">
        <f>('Indicator Data'!BD149+'Indicator Data'!BC149*0.5+'Indicator Data'!BB149*0.25)/1000</f>
        <v>0</v>
      </c>
      <c r="AG146" s="79">
        <f>AF146*1000/'Indicator Data'!CA149</f>
        <v>0</v>
      </c>
      <c r="AH146" s="74">
        <f t="shared" si="55"/>
        <v>0</v>
      </c>
      <c r="AI146" s="73">
        <f>IF('Indicator Data'!BH149="No data","x",ROUND(IF('Indicator Data'!BH149&lt;$AI$194,10,IF('Indicator Data'!BH149&gt;$AI$195,0,($AI$195-'Indicator Data'!BH149)/($AI$195-$AI$194)*10)),1))</f>
        <v>6.7</v>
      </c>
      <c r="AJ146" s="73">
        <f>IF('Indicator Data'!BI149="No data","x",ROUND(IF('Indicator Data'!BI149&gt;$AJ$195,10,IF('Indicator Data'!BI149&lt;$AJ$194,0,10-($AJ$195-'Indicator Data'!BI149)/($AJ$195-$AJ$194)*10)),1))</f>
        <v>0.2</v>
      </c>
      <c r="AK146" s="74">
        <f t="shared" si="41"/>
        <v>3.5</v>
      </c>
      <c r="AL146" s="80">
        <f t="shared" si="42"/>
        <v>1.3</v>
      </c>
      <c r="AM146" s="81">
        <f t="shared" si="43"/>
        <v>1.1000000000000001</v>
      </c>
    </row>
    <row r="147" spans="1:39" s="4" customFormat="1" x14ac:dyDescent="0.25">
      <c r="A147" s="121" t="str">
        <f>'Indicator Data'!A150</f>
        <v>Saint Lucia</v>
      </c>
      <c r="B147" s="59" t="str">
        <f>'Indicator Data'!B150</f>
        <v>LCA</v>
      </c>
      <c r="C147" s="73">
        <f>ROUND(IF('Indicator Data'!AL150="No data",IF((0.1022*LN('Indicator Data'!BZ150)-0.1711)&gt;C$195,0,IF((0.1022*LN('Indicator Data'!BZ150)-0.1711)&lt;C$194,10,(C$195-(0.1022*LN('Indicator Data'!BZ150)-0.1711))/(C$195-C$194)*10)),IF('Indicator Data'!AL150&gt;C$195,0,IF('Indicator Data'!AL150&lt;C$194,10,(C$195-'Indicator Data'!AL150)/(C$195-C$194)*10))),1)</f>
        <v>3.1</v>
      </c>
      <c r="D147" s="73">
        <f>IF('Indicator Data'!AM150="No data","x",ROUND((IF(LOG('Indicator Data'!AM150*1000)&gt;D$195,10,IF(LOG('Indicator Data'!AM150*1000)&lt;D$194,0,10-(D$195-LOG('Indicator Data'!AM150*1000))/(D$195-D$194)*10))),1))</f>
        <v>1.7</v>
      </c>
      <c r="E147" s="74">
        <f t="shared" si="44"/>
        <v>2.4</v>
      </c>
      <c r="F147" s="73">
        <f>IF('Indicator Data'!AZ150="No data","x",ROUND(IF('Indicator Data'!AZ150&gt;F$195,10,IF('Indicator Data'!AZ150&lt;F$194,0,10-(F$195-'Indicator Data'!AZ150)/(F$195-F$194)*10)),1))</f>
        <v>4.4000000000000004</v>
      </c>
      <c r="G147" s="73">
        <f>IF('Indicator Data'!BA150="No data","x",ROUND(IF('Indicator Data'!BA150&gt;G$195,10,IF('Indicator Data'!BA150&lt;G$194,0,10-(G$195-'Indicator Data'!BA150)/(G$195-G$194)*10)),1))</f>
        <v>6.6</v>
      </c>
      <c r="H147" s="74">
        <f t="shared" si="45"/>
        <v>5.5</v>
      </c>
      <c r="I147" s="75">
        <f>SUM(IF('Indicator Data'!AN150=0,0,'Indicator Data'!AN150),SUM('Indicator Data'!AO150:AP150))</f>
        <v>10.780000000000001</v>
      </c>
      <c r="J147" s="75">
        <f>I147/'Indicator Data'!CA150*1000000</f>
        <v>58.973166662107836</v>
      </c>
      <c r="K147" s="73">
        <f t="shared" si="46"/>
        <v>1.2</v>
      </c>
      <c r="L147" s="73">
        <f>IF('Indicator Data'!AQ150="No data","x",ROUND(IF('Indicator Data'!AQ150&gt;L$195,10,IF('Indicator Data'!AQ150&lt;L$194,0,10-(L$195-'Indicator Data'!AQ150)/(L$195-L$194)*10)),1))</f>
        <v>0.5</v>
      </c>
      <c r="M147" s="73">
        <f>IF('Indicator Data'!AR150="No data","x",IF('Indicator Data'!AR150=0,0,ROUND(IF('Indicator Data'!AR150&gt;M$195,10,IF('Indicator Data'!AR150&lt;M$194,0,10-(M$195-'Indicator Data'!AR150)/(M$195-M$194)*10)),1)))</f>
        <v>0.6</v>
      </c>
      <c r="N147" s="74">
        <f t="shared" si="47"/>
        <v>0.8</v>
      </c>
      <c r="O147" s="76">
        <f t="shared" si="48"/>
        <v>2.8</v>
      </c>
      <c r="P147" s="87">
        <f>IF(AND('Indicator Data'!BE150="No data",'Indicator Data'!BF150="No data"),0,SUM('Indicator Data'!BE150:BG150)/1000)</f>
        <v>2E-3</v>
      </c>
      <c r="Q147" s="73">
        <f t="shared" si="49"/>
        <v>0</v>
      </c>
      <c r="R147" s="77">
        <f>P147*1000/'Indicator Data'!CA150</f>
        <v>1.0941218304658224E-5</v>
      </c>
      <c r="S147" s="73">
        <f t="shared" si="50"/>
        <v>0</v>
      </c>
      <c r="T147" s="78">
        <f t="shared" si="51"/>
        <v>0</v>
      </c>
      <c r="U147" s="73" t="str">
        <f>IF('Indicator Data'!AV150="No data","x",ROUND(IF('Indicator Data'!AV150&gt;U$195,10,IF('Indicator Data'!AV150&lt;U$194,0,10-(U$195-'Indicator Data'!AV150)/(U$195-U$194)*10)),1))</f>
        <v>x</v>
      </c>
      <c r="V147" s="73" t="str">
        <f>IF('Indicator Data'!AW150="No data","x",IF('Indicator Data'!AW150=0,0,ROUND(IF('Indicator Data'!AW150&gt;V$195,10,IF('Indicator Data'!AW150&lt;V$194,0,10-(V$195-'Indicator Data'!AW150)/(V$195-V$194)*10)),1)))</f>
        <v>x</v>
      </c>
      <c r="W147" s="73" t="str">
        <f t="shared" si="52"/>
        <v>x</v>
      </c>
      <c r="X147" s="73">
        <f>IF('Indicator Data'!AU150="No data","x",ROUND(IF('Indicator Data'!AU150&gt;X$195,10,IF('Indicator Data'!AU150&lt;X$194,0,10-(X$195-'Indicator Data'!AU150)/(X$195-X$194)*10)),1))</f>
        <v>0.1</v>
      </c>
      <c r="Y147" s="200" t="str">
        <f>IF('Indicator Data'!AX150="No data","x",ROUND(IF('Indicator Data'!AX150&gt;Y$195,10,IF('Indicator Data'!AX150&lt;Y$194,0,10-(Y$195-'Indicator Data'!AX150)/(Y$195-Y$194)*10)),1))</f>
        <v>x</v>
      </c>
      <c r="Z147" s="77">
        <f>IF('Indicator Data'!AY150="No data","x",IF(('Indicator Data'!AY150/'Indicator Data'!CA150)&gt;1,1,IF('Indicator Data'!AY150&gt;'Indicator Data'!AY150,1,'Indicator Data'!AY150/'Indicator Data'!CA150)))</f>
        <v>0.12836784375940261</v>
      </c>
      <c r="AA147" s="200">
        <f t="shared" si="53"/>
        <v>1.4</v>
      </c>
      <c r="AB147" s="74">
        <f t="shared" si="40"/>
        <v>0.8</v>
      </c>
      <c r="AC147" s="73">
        <f>IF('Indicator Data'!AS150="No data","x",ROUND(IF('Indicator Data'!AS150&gt;AC$195,10,IF('Indicator Data'!AS150&lt;AC$194,0,10-(AC$195-'Indicator Data'!AS150)/(AC$195-AC$194)*10)),1))</f>
        <v>1.3</v>
      </c>
      <c r="AD147" s="73">
        <f>IF('Indicator Data'!AT150="No data","x",ROUND(IF('Indicator Data'!AT150&gt;AD$195,10,IF('Indicator Data'!AT150&lt;AD$194,0,10-(AD$195-'Indicator Data'!AT150)/(AD$195-AD$194)*10)),1))</f>
        <v>0.6</v>
      </c>
      <c r="AE147" s="74">
        <f t="shared" si="54"/>
        <v>1</v>
      </c>
      <c r="AF147" s="87">
        <f>('Indicator Data'!BD150+'Indicator Data'!BC150*0.5+'Indicator Data'!BB150*0.25)/1000</f>
        <v>0</v>
      </c>
      <c r="AG147" s="79">
        <f>AF147*1000/'Indicator Data'!CA150</f>
        <v>0</v>
      </c>
      <c r="AH147" s="74">
        <f t="shared" si="55"/>
        <v>0</v>
      </c>
      <c r="AI147" s="73">
        <f>IF('Indicator Data'!BH150="No data","x",ROUND(IF('Indicator Data'!BH150&lt;$AI$194,10,IF('Indicator Data'!BH150&gt;$AI$195,0,($AI$195-'Indicator Data'!BH150)/($AI$195-$AI$194)*10)),1))</f>
        <v>7.5</v>
      </c>
      <c r="AJ147" s="73">
        <f>IF('Indicator Data'!BI150="No data","x",ROUND(IF('Indicator Data'!BI150&gt;$AJ$195,10,IF('Indicator Data'!BI150&lt;$AJ$194,0,10-($AJ$195-'Indicator Data'!BI150)/($AJ$195-$AJ$194)*10)),1))</f>
        <v>4.4000000000000004</v>
      </c>
      <c r="AK147" s="74">
        <f t="shared" si="41"/>
        <v>6</v>
      </c>
      <c r="AL147" s="80">
        <f t="shared" si="42"/>
        <v>2.2999999999999998</v>
      </c>
      <c r="AM147" s="81">
        <f t="shared" si="43"/>
        <v>1.2</v>
      </c>
    </row>
    <row r="148" spans="1:39" s="4" customFormat="1" x14ac:dyDescent="0.25">
      <c r="A148" s="121" t="str">
        <f>'Indicator Data'!A151</f>
        <v>Saint Vincent and the Grenadines</v>
      </c>
      <c r="B148" s="59" t="str">
        <f>'Indicator Data'!B151</f>
        <v>VCT</v>
      </c>
      <c r="C148" s="73">
        <f>ROUND(IF('Indicator Data'!AL151="No data",IF((0.1022*LN('Indicator Data'!BZ151)-0.1711)&gt;C$195,0,IF((0.1022*LN('Indicator Data'!BZ151)-0.1711)&lt;C$194,10,(C$195-(0.1022*LN('Indicator Data'!BZ151)-0.1711))/(C$195-C$194)*10)),IF('Indicator Data'!AL151&gt;C$195,0,IF('Indicator Data'!AL151&lt;C$194,10,(C$195-'Indicator Data'!AL151)/(C$195-C$194)*10))),1)</f>
        <v>3.5</v>
      </c>
      <c r="D148" s="73" t="str">
        <f>IF('Indicator Data'!AM151="No data","x",ROUND((IF(LOG('Indicator Data'!AM151*1000)&gt;D$195,10,IF(LOG('Indicator Data'!AM151*1000)&lt;D$194,0,10-(D$195-LOG('Indicator Data'!AM151*1000))/(D$195-D$194)*10))),1))</f>
        <v>x</v>
      </c>
      <c r="E148" s="74">
        <f t="shared" si="44"/>
        <v>3.5</v>
      </c>
      <c r="F148" s="73" t="str">
        <f>IF('Indicator Data'!AZ151="No data","x",ROUND(IF('Indicator Data'!AZ151&gt;F$195,10,IF('Indicator Data'!AZ151&lt;F$194,0,10-(F$195-'Indicator Data'!AZ151)/(F$195-F$194)*10)),1))</f>
        <v>x</v>
      </c>
      <c r="G148" s="73" t="str">
        <f>IF('Indicator Data'!BA151="No data","x",ROUND(IF('Indicator Data'!BA151&gt;G$195,10,IF('Indicator Data'!BA151&lt;G$194,0,10-(G$195-'Indicator Data'!BA151)/(G$195-G$194)*10)),1))</f>
        <v>x</v>
      </c>
      <c r="H148" s="74" t="str">
        <f t="shared" si="45"/>
        <v>x</v>
      </c>
      <c r="I148" s="75">
        <f>SUM(IF('Indicator Data'!AN151=0,0,'Indicator Data'!AN151),SUM('Indicator Data'!AO151:AP151))</f>
        <v>7.3699999999999992</v>
      </c>
      <c r="J148" s="75">
        <f>I148/'Indicator Data'!CA151*1000000</f>
        <v>66.640745797654461</v>
      </c>
      <c r="K148" s="73">
        <f t="shared" si="46"/>
        <v>1.3</v>
      </c>
      <c r="L148" s="73">
        <f>IF('Indicator Data'!AQ151="No data","x",ROUND(IF('Indicator Data'!AQ151&gt;L$195,10,IF('Indicator Data'!AQ151&lt;L$194,0,10-(L$195-'Indicator Data'!AQ151)/(L$195-L$194)*10)),1))</f>
        <v>0.6</v>
      </c>
      <c r="M148" s="73">
        <f>IF('Indicator Data'!AR151="No data","x",IF('Indicator Data'!AR151=0,0,ROUND(IF('Indicator Data'!AR151&gt;M$195,10,IF('Indicator Data'!AR151&lt;M$194,0,10-(M$195-'Indicator Data'!AR151)/(M$195-M$194)*10)),1)))</f>
        <v>1.7</v>
      </c>
      <c r="N148" s="74">
        <f t="shared" si="47"/>
        <v>1.2</v>
      </c>
      <c r="O148" s="76">
        <f t="shared" si="48"/>
        <v>2.7</v>
      </c>
      <c r="P148" s="87">
        <f>IF(AND('Indicator Data'!BE151="No data",'Indicator Data'!BF151="No data"),0,SUM('Indicator Data'!BE151:BG151)/1000)</f>
        <v>0</v>
      </c>
      <c r="Q148" s="73">
        <f t="shared" si="49"/>
        <v>0</v>
      </c>
      <c r="R148" s="77">
        <f>P148*1000/'Indicator Data'!CA151</f>
        <v>0</v>
      </c>
      <c r="S148" s="73">
        <f t="shared" si="50"/>
        <v>0</v>
      </c>
      <c r="T148" s="78">
        <f t="shared" si="51"/>
        <v>0</v>
      </c>
      <c r="U148" s="73" t="str">
        <f>IF('Indicator Data'!AV151="No data","x",ROUND(IF('Indicator Data'!AV151&gt;U$195,10,IF('Indicator Data'!AV151&lt;U$194,0,10-(U$195-'Indicator Data'!AV151)/(U$195-U$194)*10)),1))</f>
        <v>x</v>
      </c>
      <c r="V148" s="73" t="str">
        <f>IF('Indicator Data'!AW151="No data","x",IF('Indicator Data'!AW151=0,0,ROUND(IF('Indicator Data'!AW151&gt;V$195,10,IF('Indicator Data'!AW151&lt;V$194,0,10-(V$195-'Indicator Data'!AW151)/(V$195-V$194)*10)),1)))</f>
        <v>x</v>
      </c>
      <c r="W148" s="73" t="str">
        <f t="shared" si="52"/>
        <v>x</v>
      </c>
      <c r="X148" s="73">
        <f>IF('Indicator Data'!AU151="No data","x",ROUND(IF('Indicator Data'!AU151&gt;X$195,10,IF('Indicator Data'!AU151&lt;X$194,0,10-(X$195-'Indicator Data'!AU151)/(X$195-X$194)*10)),1))</f>
        <v>0</v>
      </c>
      <c r="Y148" s="200" t="str">
        <f>IF('Indicator Data'!AX151="No data","x",ROUND(IF('Indicator Data'!AX151&gt;Y$195,10,IF('Indicator Data'!AX151&lt;Y$194,0,10-(Y$195-'Indicator Data'!AX151)/(Y$195-Y$194)*10)),1))</f>
        <v>x</v>
      </c>
      <c r="Z148" s="77">
        <f>IF('Indicator Data'!AY151="No data","x",IF(('Indicator Data'!AY151/'Indicator Data'!CA151)&gt;1,1,IF('Indicator Data'!AY151&gt;'Indicator Data'!AY151,1,'Indicator Data'!AY151/'Indicator Data'!CA151)))</f>
        <v>4.5210818044541695E-5</v>
      </c>
      <c r="AA148" s="200">
        <f t="shared" si="53"/>
        <v>0</v>
      </c>
      <c r="AB148" s="74">
        <f t="shared" si="40"/>
        <v>0</v>
      </c>
      <c r="AC148" s="73">
        <f>IF('Indicator Data'!AS151="No data","x",ROUND(IF('Indicator Data'!AS151&gt;AC$195,10,IF('Indicator Data'!AS151&lt;AC$194,0,10-(AC$195-'Indicator Data'!AS151)/(AC$195-AC$194)*10)),1))</f>
        <v>1.2</v>
      </c>
      <c r="AD148" s="73" t="str">
        <f>IF('Indicator Data'!AT151="No data","x",ROUND(IF('Indicator Data'!AT151&gt;AD$195,10,IF('Indicator Data'!AT151&lt;AD$194,0,10-(AD$195-'Indicator Data'!AT151)/(AD$195-AD$194)*10)),1))</f>
        <v>x</v>
      </c>
      <c r="AE148" s="74">
        <f t="shared" si="54"/>
        <v>1.2</v>
      </c>
      <c r="AF148" s="87">
        <f>('Indicator Data'!BD151+'Indicator Data'!BC151*0.5+'Indicator Data'!BB151*0.25)/1000</f>
        <v>0</v>
      </c>
      <c r="AG148" s="79">
        <f>AF148*1000/'Indicator Data'!CA151</f>
        <v>0</v>
      </c>
      <c r="AH148" s="74">
        <f t="shared" si="55"/>
        <v>0</v>
      </c>
      <c r="AI148" s="73">
        <f>IF('Indicator Data'!BH151="No data","x",ROUND(IF('Indicator Data'!BH151&lt;$AI$194,10,IF('Indicator Data'!BH151&gt;$AI$195,0,($AI$195-'Indicator Data'!BH151)/($AI$195-$AI$194)*10)),1))</f>
        <v>3.9</v>
      </c>
      <c r="AJ148" s="73">
        <f>IF('Indicator Data'!BI151="No data","x",ROUND(IF('Indicator Data'!BI151&gt;$AJ$195,10,IF('Indicator Data'!BI151&lt;$AJ$194,0,10-($AJ$195-'Indicator Data'!BI151)/($AJ$195-$AJ$194)*10)),1))</f>
        <v>0.2</v>
      </c>
      <c r="AK148" s="74">
        <f t="shared" si="41"/>
        <v>2.1</v>
      </c>
      <c r="AL148" s="80">
        <f t="shared" si="42"/>
        <v>0.9</v>
      </c>
      <c r="AM148" s="81">
        <f t="shared" si="43"/>
        <v>0.5</v>
      </c>
    </row>
    <row r="149" spans="1:39" s="4" customFormat="1" x14ac:dyDescent="0.25">
      <c r="A149" s="121" t="str">
        <f>'Indicator Data'!A152</f>
        <v>Samoa</v>
      </c>
      <c r="B149" s="59" t="str">
        <f>'Indicator Data'!B152</f>
        <v>WSM</v>
      </c>
      <c r="C149" s="73">
        <f>ROUND(IF('Indicator Data'!AL152="No data",IF((0.1022*LN('Indicator Data'!BZ152)-0.1711)&gt;C$195,0,IF((0.1022*LN('Indicator Data'!BZ152)-0.1711)&lt;C$194,10,(C$195-(0.1022*LN('Indicator Data'!BZ152)-0.1711))/(C$195-C$194)*10)),IF('Indicator Data'!AL152&gt;C$195,0,IF('Indicator Data'!AL152&lt;C$194,10,(C$195-'Indicator Data'!AL152)/(C$195-C$194)*10))),1)</f>
        <v>3.7</v>
      </c>
      <c r="D149" s="73" t="str">
        <f>IF('Indicator Data'!AM152="No data","x",ROUND((IF(LOG('Indicator Data'!AM152*1000)&gt;D$195,10,IF(LOG('Indicator Data'!AM152*1000)&lt;D$194,0,10-(D$195-LOG('Indicator Data'!AM152*1000))/(D$195-D$194)*10))),1))</f>
        <v>x</v>
      </c>
      <c r="E149" s="74">
        <f t="shared" si="44"/>
        <v>3.7</v>
      </c>
      <c r="F149" s="73">
        <f>IF('Indicator Data'!AZ152="No data","x",ROUND(IF('Indicator Data'!AZ152&gt;F$195,10,IF('Indicator Data'!AZ152&lt;F$194,0,10-(F$195-'Indicator Data'!AZ152)/(F$195-F$194)*10)),1))</f>
        <v>4.9000000000000004</v>
      </c>
      <c r="G149" s="73">
        <f>IF('Indicator Data'!BA152="No data","x",ROUND(IF('Indicator Data'!BA152&gt;G$195,10,IF('Indicator Data'!BA152&lt;G$194,0,10-(G$195-'Indicator Data'!BA152)/(G$195-G$194)*10)),1))</f>
        <v>3.4</v>
      </c>
      <c r="H149" s="74">
        <f t="shared" si="45"/>
        <v>4.2</v>
      </c>
      <c r="I149" s="75">
        <f>SUM(IF('Indicator Data'!AN152=0,0,'Indicator Data'!AN152),SUM('Indicator Data'!AO152:AP152))</f>
        <v>135.09718300000003</v>
      </c>
      <c r="J149" s="75">
        <f>I149/'Indicator Data'!CA152*1000000</f>
        <v>685.44891497922322</v>
      </c>
      <c r="K149" s="73">
        <f t="shared" si="46"/>
        <v>10</v>
      </c>
      <c r="L149" s="73">
        <f>IF('Indicator Data'!AQ152="No data","x",ROUND(IF('Indicator Data'!AQ152&gt;L$195,10,IF('Indicator Data'!AQ152&lt;L$194,0,10-(L$195-'Indicator Data'!AQ152)/(L$195-L$194)*10)),1))</f>
        <v>10</v>
      </c>
      <c r="M149" s="73">
        <f>IF('Indicator Data'!AR152="No data","x",IF('Indicator Data'!AR152=0,0,ROUND(IF('Indicator Data'!AR152&gt;M$195,10,IF('Indicator Data'!AR152&lt;M$194,0,10-(M$195-'Indicator Data'!AR152)/(M$195-M$194)*10)),1)))</f>
        <v>5.5</v>
      </c>
      <c r="N149" s="74">
        <f t="shared" si="47"/>
        <v>8.5</v>
      </c>
      <c r="O149" s="76">
        <f t="shared" si="48"/>
        <v>5</v>
      </c>
      <c r="P149" s="87">
        <f>IF(AND('Indicator Data'!BE152="No data",'Indicator Data'!BF152="No data"),0,SUM('Indicator Data'!BE152:BG152)/1000)</f>
        <v>0</v>
      </c>
      <c r="Q149" s="73">
        <f t="shared" si="49"/>
        <v>0</v>
      </c>
      <c r="R149" s="77">
        <f>P149*1000/'Indicator Data'!CA152</f>
        <v>0</v>
      </c>
      <c r="S149" s="73">
        <f t="shared" si="50"/>
        <v>0</v>
      </c>
      <c r="T149" s="78">
        <f t="shared" si="51"/>
        <v>0</v>
      </c>
      <c r="U149" s="73" t="str">
        <f>IF('Indicator Data'!AV152="No data","x",ROUND(IF('Indicator Data'!AV152&gt;U$195,10,IF('Indicator Data'!AV152&lt;U$194,0,10-(U$195-'Indicator Data'!AV152)/(U$195-U$194)*10)),1))</f>
        <v>x</v>
      </c>
      <c r="V149" s="73" t="str">
        <f>IF('Indicator Data'!AW152="No data","x",IF('Indicator Data'!AW152=0,0,ROUND(IF('Indicator Data'!AW152&gt;V$195,10,IF('Indicator Data'!AW152&lt;V$194,0,10-(V$195-'Indicator Data'!AW152)/(V$195-V$194)*10)),1)))</f>
        <v>x</v>
      </c>
      <c r="W149" s="73" t="str">
        <f t="shared" si="52"/>
        <v>x</v>
      </c>
      <c r="X149" s="73">
        <f>IF('Indicator Data'!AU152="No data","x",ROUND(IF('Indicator Data'!AU152&gt;X$195,10,IF('Indicator Data'!AU152&lt;X$194,0,10-(X$195-'Indicator Data'!AU152)/(X$195-X$194)*10)),1))</f>
        <v>0.3</v>
      </c>
      <c r="Y149" s="200" t="str">
        <f>IF('Indicator Data'!AX152="No data","x",ROUND(IF('Indicator Data'!AX152&gt;Y$195,10,IF('Indicator Data'!AX152&lt;Y$194,0,10-(Y$195-'Indicator Data'!AX152)/(Y$195-Y$194)*10)),1))</f>
        <v>x</v>
      </c>
      <c r="Z149" s="77">
        <f>IF('Indicator Data'!AY152="No data","x",IF(('Indicator Data'!AY152/'Indicator Data'!CA152)&gt;1,1,IF('Indicator Data'!AY152&gt;'Indicator Data'!AY152,1,'Indicator Data'!AY152/'Indicator Data'!CA152)))</f>
        <v>0.31114752933894152</v>
      </c>
      <c r="AA149" s="200">
        <f t="shared" si="53"/>
        <v>3.5</v>
      </c>
      <c r="AB149" s="74">
        <f t="shared" si="40"/>
        <v>1.9</v>
      </c>
      <c r="AC149" s="73">
        <f>IF('Indicator Data'!AS152="No data","x",ROUND(IF('Indicator Data'!AS152&gt;AC$195,10,IF('Indicator Data'!AS152&lt;AC$194,0,10-(AC$195-'Indicator Data'!AS152)/(AC$195-AC$194)*10)),1))</f>
        <v>1.3</v>
      </c>
      <c r="AD149" s="73">
        <f>IF('Indicator Data'!AT152="No data","x",ROUND(IF('Indicator Data'!AT152&gt;AD$195,10,IF('Indicator Data'!AT152&lt;AD$194,0,10-(AD$195-'Indicator Data'!AT152)/(AD$195-AD$194)*10)),1))</f>
        <v>0.6</v>
      </c>
      <c r="AE149" s="74">
        <f t="shared" si="54"/>
        <v>1</v>
      </c>
      <c r="AF149" s="87">
        <f>('Indicator Data'!BD152+'Indicator Data'!BC152*0.5+'Indicator Data'!BB152*0.25)/1000</f>
        <v>0</v>
      </c>
      <c r="AG149" s="79">
        <f>AF149*1000/'Indicator Data'!CA152</f>
        <v>0</v>
      </c>
      <c r="AH149" s="74">
        <f t="shared" si="55"/>
        <v>0</v>
      </c>
      <c r="AI149" s="73">
        <f>IF('Indicator Data'!BH152="No data","x",ROUND(IF('Indicator Data'!BH152&lt;$AI$194,10,IF('Indicator Data'!BH152&gt;$AI$195,0,($AI$195-'Indicator Data'!BH152)/($AI$195-$AI$194)*10)),1))</f>
        <v>2.5</v>
      </c>
      <c r="AJ149" s="73">
        <f>IF('Indicator Data'!BI152="No data","x",ROUND(IF('Indicator Data'!BI152&gt;$AJ$195,10,IF('Indicator Data'!BI152&lt;$AJ$194,0,10-($AJ$195-'Indicator Data'!BI152)/($AJ$195-$AJ$194)*10)),1))</f>
        <v>0</v>
      </c>
      <c r="AK149" s="74">
        <f t="shared" si="41"/>
        <v>1.3</v>
      </c>
      <c r="AL149" s="80">
        <f t="shared" si="42"/>
        <v>1.1000000000000001</v>
      </c>
      <c r="AM149" s="81">
        <f t="shared" si="43"/>
        <v>0.6</v>
      </c>
    </row>
    <row r="150" spans="1:39" s="4" customFormat="1" x14ac:dyDescent="0.25">
      <c r="A150" s="121" t="str">
        <f>'Indicator Data'!A153</f>
        <v>Sao Tome and Principe</v>
      </c>
      <c r="B150" s="59" t="str">
        <f>'Indicator Data'!B153</f>
        <v>STP</v>
      </c>
      <c r="C150" s="73">
        <f>ROUND(IF('Indicator Data'!AL153="No data",IF((0.1022*LN('Indicator Data'!BZ153)-0.1711)&gt;C$195,0,IF((0.1022*LN('Indicator Data'!BZ153)-0.1711)&lt;C$194,10,(C$195-(0.1022*LN('Indicator Data'!BZ153)-0.1711))/(C$195-C$194)*10)),IF('Indicator Data'!AL153&gt;C$195,0,IF('Indicator Data'!AL153&lt;C$194,10,(C$195-'Indicator Data'!AL153)/(C$195-C$194)*10))),1)</f>
        <v>6.2</v>
      </c>
      <c r="D150" s="73">
        <f>IF('Indicator Data'!AM153="No data","x",ROUND((IF(LOG('Indicator Data'!AM153*1000)&gt;D$195,10,IF(LOG('Indicator Data'!AM153*1000)&lt;D$194,0,10-(D$195-LOG('Indicator Data'!AM153*1000))/(D$195-D$194)*10))),1))</f>
        <v>8.6999999999999993</v>
      </c>
      <c r="E150" s="74">
        <f t="shared" si="44"/>
        <v>7.7</v>
      </c>
      <c r="F150" s="73">
        <f>IF('Indicator Data'!AZ153="No data","x",ROUND(IF('Indicator Data'!AZ153&gt;F$195,10,IF('Indicator Data'!AZ153&lt;F$194,0,10-(F$195-'Indicator Data'!AZ153)/(F$195-F$194)*10)),1))</f>
        <v>7.2</v>
      </c>
      <c r="G150" s="73">
        <f>IF('Indicator Data'!BA153="No data","x",ROUND(IF('Indicator Data'!BA153&gt;G$195,10,IF('Indicator Data'!BA153&lt;G$194,0,10-(G$195-'Indicator Data'!BA153)/(G$195-G$194)*10)),1))</f>
        <v>1.5</v>
      </c>
      <c r="H150" s="74">
        <f t="shared" si="45"/>
        <v>4.4000000000000004</v>
      </c>
      <c r="I150" s="75">
        <f>SUM(IF('Indicator Data'!AN153=0,0,'Indicator Data'!AN153),SUM('Indicator Data'!AO153:AP153))</f>
        <v>33.200000000000003</v>
      </c>
      <c r="J150" s="75">
        <f>I150/'Indicator Data'!CA153*1000000</f>
        <v>154.38413749488487</v>
      </c>
      <c r="K150" s="73">
        <f t="shared" si="46"/>
        <v>3.1</v>
      </c>
      <c r="L150" s="73">
        <f>IF('Indicator Data'!AQ153="No data","x",ROUND(IF('Indicator Data'!AQ153&gt;L$195,10,IF('Indicator Data'!AQ153&lt;L$194,0,10-(L$195-'Indicator Data'!AQ153)/(L$195-L$194)*10)),1))</f>
        <v>6.8</v>
      </c>
      <c r="M150" s="73">
        <f>IF('Indicator Data'!AR153="No data","x",IF('Indicator Data'!AR153=0,0,ROUND(IF('Indicator Data'!AR153&gt;M$195,10,IF('Indicator Data'!AR153&lt;M$194,0,10-(M$195-'Indicator Data'!AR153)/(M$195-M$194)*10)),1)))</f>
        <v>1.4</v>
      </c>
      <c r="N150" s="74">
        <f t="shared" si="47"/>
        <v>3.8</v>
      </c>
      <c r="O150" s="76">
        <f t="shared" si="48"/>
        <v>5.9</v>
      </c>
      <c r="P150" s="87">
        <f>IF(AND('Indicator Data'!BE153="No data",'Indicator Data'!BF153="No data"),0,SUM('Indicator Data'!BE153:BG153)/1000)</f>
        <v>0</v>
      </c>
      <c r="Q150" s="73">
        <f t="shared" si="49"/>
        <v>0</v>
      </c>
      <c r="R150" s="77">
        <f>P150*1000/'Indicator Data'!CA153</f>
        <v>0</v>
      </c>
      <c r="S150" s="73">
        <f t="shared" si="50"/>
        <v>0</v>
      </c>
      <c r="T150" s="78">
        <f t="shared" si="51"/>
        <v>0</v>
      </c>
      <c r="U150" s="73">
        <f>IF('Indicator Data'!AV153="No data","x",ROUND(IF('Indicator Data'!AV153&gt;U$195,10,IF('Indicator Data'!AV153&lt;U$194,0,10-(U$195-'Indicator Data'!AV153)/(U$195-U$194)*10)),1))</f>
        <v>1.6</v>
      </c>
      <c r="V150" s="73" t="str">
        <f>IF('Indicator Data'!AW153="No data","x",IF('Indicator Data'!AW153=0,0,ROUND(IF('Indicator Data'!AW153&gt;V$195,10,IF('Indicator Data'!AW153&lt;V$194,0,10-(V$195-'Indicator Data'!AW153)/(V$195-V$194)*10)),1)))</f>
        <v>x</v>
      </c>
      <c r="W150" s="73">
        <f t="shared" si="52"/>
        <v>1.6</v>
      </c>
      <c r="X150" s="73">
        <f>IF('Indicator Data'!AU153="No data","x",ROUND(IF('Indicator Data'!AU153&gt;X$195,10,IF('Indicator Data'!AU153&lt;X$194,0,10-(X$195-'Indicator Data'!AU153)/(X$195-X$194)*10)),1))</f>
        <v>2.1</v>
      </c>
      <c r="Y150" s="200">
        <f>IF('Indicator Data'!AX153="No data","x",ROUND(IF('Indicator Data'!AX153&gt;Y$195,10,IF('Indicator Data'!AX153&lt;Y$194,0,10-(Y$195-'Indicator Data'!AX153)/(Y$195-Y$194)*10)),1))</f>
        <v>0.3</v>
      </c>
      <c r="Z150" s="77">
        <f>IF('Indicator Data'!AY153="No data","x",IF(('Indicator Data'!AY153/'Indicator Data'!CA153)&gt;1,1,IF('Indicator Data'!AY153&gt;'Indicator Data'!AY153,1,'Indicator Data'!AY153/'Indicator Data'!CA153)))</f>
        <v>0.89654402737993377</v>
      </c>
      <c r="AA150" s="200">
        <f t="shared" si="53"/>
        <v>10</v>
      </c>
      <c r="AB150" s="74">
        <f t="shared" si="40"/>
        <v>3.5</v>
      </c>
      <c r="AC150" s="73">
        <f>IF('Indicator Data'!AS153="No data","x",ROUND(IF('Indicator Data'!AS153&gt;AC$195,10,IF('Indicator Data'!AS153&lt;AC$194,0,10-(AC$195-'Indicator Data'!AS153)/(AC$195-AC$194)*10)),1))</f>
        <v>2.5</v>
      </c>
      <c r="AD150" s="73">
        <f>IF('Indicator Data'!AT153="No data","x",ROUND(IF('Indicator Data'!AT153&gt;AD$195,10,IF('Indicator Data'!AT153&lt;AD$194,0,10-(AD$195-'Indicator Data'!AT153)/(AD$195-AD$194)*10)),1))</f>
        <v>3.2</v>
      </c>
      <c r="AE150" s="74">
        <f t="shared" si="54"/>
        <v>2.9</v>
      </c>
      <c r="AF150" s="87">
        <f>('Indicator Data'!BD153+'Indicator Data'!BC153*0.5+'Indicator Data'!BB153*0.25)/1000</f>
        <v>0</v>
      </c>
      <c r="AG150" s="79">
        <f>AF150*1000/'Indicator Data'!CA153</f>
        <v>0</v>
      </c>
      <c r="AH150" s="74">
        <f t="shared" si="55"/>
        <v>0</v>
      </c>
      <c r="AI150" s="73">
        <f>IF('Indicator Data'!BH153="No data","x",ROUND(IF('Indicator Data'!BH153&lt;$AI$194,10,IF('Indicator Data'!BH153&gt;$AI$195,0,($AI$195-'Indicator Data'!BH153)/($AI$195-$AI$194)*10)),1))</f>
        <v>4.3</v>
      </c>
      <c r="AJ150" s="73">
        <f>IF('Indicator Data'!BI153="No data","x",ROUND(IF('Indicator Data'!BI153&gt;$AJ$195,10,IF('Indicator Data'!BI153&lt;$AJ$194,0,10-($AJ$195-'Indicator Data'!BI153)/($AJ$195-$AJ$194)*10)),1))</f>
        <v>0.7</v>
      </c>
      <c r="AK150" s="74">
        <f t="shared" si="41"/>
        <v>2.5</v>
      </c>
      <c r="AL150" s="80">
        <f t="shared" si="42"/>
        <v>2.2999999999999998</v>
      </c>
      <c r="AM150" s="81">
        <f t="shared" si="43"/>
        <v>1.2</v>
      </c>
    </row>
    <row r="151" spans="1:39" s="4" customFormat="1" x14ac:dyDescent="0.25">
      <c r="A151" s="121" t="str">
        <f>'Indicator Data'!A154</f>
        <v>Saudi Arabia</v>
      </c>
      <c r="B151" s="59" t="str">
        <f>'Indicator Data'!B154</f>
        <v>SAU</v>
      </c>
      <c r="C151" s="73">
        <f>ROUND(IF('Indicator Data'!AL154="No data",IF((0.1022*LN('Indicator Data'!BZ154)-0.1711)&gt;C$195,0,IF((0.1022*LN('Indicator Data'!BZ154)-0.1711)&lt;C$194,10,(C$195-(0.1022*LN('Indicator Data'!BZ154)-0.1711))/(C$195-C$194)*10)),IF('Indicator Data'!AL154&gt;C$195,0,IF('Indicator Data'!AL154&lt;C$194,10,(C$195-'Indicator Data'!AL154)/(C$195-C$194)*10))),1)</f>
        <v>0.9</v>
      </c>
      <c r="D151" s="73" t="str">
        <f>IF('Indicator Data'!AM154="No data","x",ROUND((IF(LOG('Indicator Data'!AM154*1000)&gt;D$195,10,IF(LOG('Indicator Data'!AM154*1000)&lt;D$194,0,10-(D$195-LOG('Indicator Data'!AM154*1000))/(D$195-D$194)*10))),1))</f>
        <v>x</v>
      </c>
      <c r="E151" s="74">
        <f t="shared" si="44"/>
        <v>0.9</v>
      </c>
      <c r="F151" s="73">
        <f>IF('Indicator Data'!AZ154="No data","x",ROUND(IF('Indicator Data'!AZ154&gt;F$195,10,IF('Indicator Data'!AZ154&lt;F$194,0,10-(F$195-'Indicator Data'!AZ154)/(F$195-F$194)*10)),1))</f>
        <v>3.1</v>
      </c>
      <c r="G151" s="73" t="str">
        <f>IF('Indicator Data'!BA154="No data","x",ROUND(IF('Indicator Data'!BA154&gt;G$195,10,IF('Indicator Data'!BA154&lt;G$194,0,10-(G$195-'Indicator Data'!BA154)/(G$195-G$194)*10)),1))</f>
        <v>x</v>
      </c>
      <c r="H151" s="74">
        <f t="shared" si="45"/>
        <v>3.1</v>
      </c>
      <c r="I151" s="75">
        <f>SUM(IF('Indicator Data'!AN154=0,0,'Indicator Data'!AN154),SUM('Indicator Data'!AO154:AP154))</f>
        <v>0</v>
      </c>
      <c r="J151" s="75">
        <f>I151/'Indicator Data'!CA154*1000000</f>
        <v>0</v>
      </c>
      <c r="K151" s="73">
        <f t="shared" si="46"/>
        <v>0</v>
      </c>
      <c r="L151" s="73" t="str">
        <f>IF('Indicator Data'!AQ154="No data","x",ROUND(IF('Indicator Data'!AQ154&gt;L$195,10,IF('Indicator Data'!AQ154&lt;L$194,0,10-(L$195-'Indicator Data'!AQ154)/(L$195-L$194)*10)),1))</f>
        <v>x</v>
      </c>
      <c r="M151" s="73">
        <f>IF('Indicator Data'!AR154="No data","x",IF('Indicator Data'!AR154=0,0,ROUND(IF('Indicator Data'!AR154&gt;M$195,10,IF('Indicator Data'!AR154&lt;M$194,0,10-(M$195-'Indicator Data'!AR154)/(M$195-M$194)*10)),1)))</f>
        <v>0</v>
      </c>
      <c r="N151" s="74">
        <f t="shared" si="47"/>
        <v>0</v>
      </c>
      <c r="O151" s="76">
        <f t="shared" si="48"/>
        <v>1.2</v>
      </c>
      <c r="P151" s="87">
        <f>IF(AND('Indicator Data'!BE154="No data",'Indicator Data'!BF154="No data"),0,SUM('Indicator Data'!BE154:BG154)/1000)</f>
        <v>2.4359999999999999</v>
      </c>
      <c r="Q151" s="73">
        <f t="shared" si="49"/>
        <v>1.3</v>
      </c>
      <c r="R151" s="77">
        <f>P151*1000/'Indicator Data'!CA154</f>
        <v>7.1085630783860029E-5</v>
      </c>
      <c r="S151" s="73">
        <f t="shared" si="50"/>
        <v>1.7</v>
      </c>
      <c r="T151" s="78">
        <f t="shared" si="51"/>
        <v>1.5</v>
      </c>
      <c r="U151" s="73">
        <f>IF('Indicator Data'!AV154="No data","x",ROUND(IF('Indicator Data'!AV154&gt;U$195,10,IF('Indicator Data'!AV154&lt;U$194,0,10-(U$195-'Indicator Data'!AV154)/(U$195-U$194)*10)),1))</f>
        <v>0.2</v>
      </c>
      <c r="V151" s="73" t="str">
        <f>IF('Indicator Data'!AW154="No data","x",IF('Indicator Data'!AW154=0,0,ROUND(IF('Indicator Data'!AW154&gt;V$195,10,IF('Indicator Data'!AW154&lt;V$194,0,10-(V$195-'Indicator Data'!AW154)/(V$195-V$194)*10)),1)))</f>
        <v>x</v>
      </c>
      <c r="W151" s="73">
        <f t="shared" si="52"/>
        <v>0.2</v>
      </c>
      <c r="X151" s="73">
        <f>IF('Indicator Data'!AU154="No data","x",ROUND(IF('Indicator Data'!AU154&gt;X$195,10,IF('Indicator Data'!AU154&lt;X$194,0,10-(X$195-'Indicator Data'!AU154)/(X$195-X$194)*10)),1))</f>
        <v>0.2</v>
      </c>
      <c r="Y151" s="200">
        <f>IF('Indicator Data'!AX154="No data","x",ROUND(IF('Indicator Data'!AX154&gt;Y$195,10,IF('Indicator Data'!AX154&lt;Y$194,0,10-(Y$195-'Indicator Data'!AX154)/(Y$195-Y$194)*10)),1))</f>
        <v>0</v>
      </c>
      <c r="Z151" s="77">
        <f>IF('Indicator Data'!AY154="No data","x",IF(('Indicator Data'!AY154/'Indicator Data'!CA154)&gt;1,1,IF('Indicator Data'!AY154&gt;'Indicator Data'!AY154,1,'Indicator Data'!AY154/'Indicator Data'!CA154)))</f>
        <v>2.9794100587159722E-5</v>
      </c>
      <c r="AA151" s="200">
        <f t="shared" si="53"/>
        <v>0</v>
      </c>
      <c r="AB151" s="74">
        <f t="shared" si="40"/>
        <v>0.1</v>
      </c>
      <c r="AC151" s="73">
        <f>IF('Indicator Data'!AS154="No data","x",ROUND(IF('Indicator Data'!AS154&gt;AC$195,10,IF('Indicator Data'!AS154&lt;AC$194,0,10-(AC$195-'Indicator Data'!AS154)/(AC$195-AC$194)*10)),1))</f>
        <v>0.6</v>
      </c>
      <c r="AD151" s="73" t="str">
        <f>IF('Indicator Data'!AT154="No data","x",ROUND(IF('Indicator Data'!AT154&gt;AD$195,10,IF('Indicator Data'!AT154&lt;AD$194,0,10-(AD$195-'Indicator Data'!AT154)/(AD$195-AD$194)*10)),1))</f>
        <v>x</v>
      </c>
      <c r="AE151" s="74">
        <f t="shared" si="54"/>
        <v>0.6</v>
      </c>
      <c r="AF151" s="87">
        <f>('Indicator Data'!BD154+'Indicator Data'!BC154*0.5+'Indicator Data'!BB154*0.25)/1000</f>
        <v>0.39124999999999999</v>
      </c>
      <c r="AG151" s="79">
        <f>AF151*1000/'Indicator Data'!CA154</f>
        <v>1.1417181052621196E-5</v>
      </c>
      <c r="AH151" s="74">
        <f t="shared" si="55"/>
        <v>0</v>
      </c>
      <c r="AI151" s="73">
        <f>IF('Indicator Data'!BH154="No data","x",ROUND(IF('Indicator Data'!BH154&lt;$AI$194,10,IF('Indicator Data'!BH154&gt;$AI$195,0,($AI$195-'Indicator Data'!BH154)/($AI$195-$AI$194)*10)),1))</f>
        <v>2.7</v>
      </c>
      <c r="AJ151" s="73">
        <f>IF('Indicator Data'!BI154="No data","x",ROUND(IF('Indicator Data'!BI154&gt;$AJ$195,10,IF('Indicator Data'!BI154&lt;$AJ$194,0,10-($AJ$195-'Indicator Data'!BI154)/($AJ$195-$AJ$194)*10)),1))</f>
        <v>0.7</v>
      </c>
      <c r="AK151" s="74">
        <f t="shared" si="41"/>
        <v>1.7</v>
      </c>
      <c r="AL151" s="80">
        <f t="shared" si="42"/>
        <v>0.6</v>
      </c>
      <c r="AM151" s="81">
        <f t="shared" si="43"/>
        <v>1.1000000000000001</v>
      </c>
    </row>
    <row r="152" spans="1:39" s="4" customFormat="1" x14ac:dyDescent="0.25">
      <c r="A152" s="121" t="str">
        <f>'Indicator Data'!A155</f>
        <v>Senegal</v>
      </c>
      <c r="B152" s="59" t="str">
        <f>'Indicator Data'!B155</f>
        <v>SEN</v>
      </c>
      <c r="C152" s="73">
        <f>ROUND(IF('Indicator Data'!AL155="No data",IF((0.1022*LN('Indicator Data'!BZ155)-0.1711)&gt;C$195,0,IF((0.1022*LN('Indicator Data'!BZ155)-0.1711)&lt;C$194,10,(C$195-(0.1022*LN('Indicator Data'!BZ155)-0.1711))/(C$195-C$194)*10)),IF('Indicator Data'!AL155&gt;C$195,0,IF('Indicator Data'!AL155&lt;C$194,10,(C$195-'Indicator Data'!AL155)/(C$195-C$194)*10))),1)</f>
        <v>7.9</v>
      </c>
      <c r="D152" s="73">
        <f>IF('Indicator Data'!AM155="No data","x",ROUND((IF(LOG('Indicator Data'!AM155*1000)&gt;D$195,10,IF(LOG('Indicator Data'!AM155*1000)&lt;D$194,0,10-(D$195-LOG('Indicator Data'!AM155*1000))/(D$195-D$194)*10))),1))</f>
        <v>9.1</v>
      </c>
      <c r="E152" s="74">
        <f t="shared" si="44"/>
        <v>8.6</v>
      </c>
      <c r="F152" s="73">
        <f>IF('Indicator Data'!AZ155="No data","x",ROUND(IF('Indicator Data'!AZ155&gt;F$195,10,IF('Indicator Data'!AZ155&lt;F$194,0,10-(F$195-'Indicator Data'!AZ155)/(F$195-F$194)*10)),1))</f>
        <v>6.9</v>
      </c>
      <c r="G152" s="73">
        <f>IF('Indicator Data'!BA155="No data","x",ROUND(IF('Indicator Data'!BA155&gt;G$195,10,IF('Indicator Data'!BA155&lt;G$194,0,10-(G$195-'Indicator Data'!BA155)/(G$195-G$194)*10)),1))</f>
        <v>3.8</v>
      </c>
      <c r="H152" s="74">
        <f t="shared" si="45"/>
        <v>5.4</v>
      </c>
      <c r="I152" s="75">
        <f>SUM(IF('Indicator Data'!AN155=0,0,'Indicator Data'!AN155),SUM('Indicator Data'!AO155:AP155))</f>
        <v>980.31364200000007</v>
      </c>
      <c r="J152" s="75">
        <f>I152/'Indicator Data'!CA155*1000000</f>
        <v>60.155367314496331</v>
      </c>
      <c r="K152" s="73">
        <f t="shared" si="46"/>
        <v>1.2</v>
      </c>
      <c r="L152" s="73">
        <f>IF('Indicator Data'!AQ155="No data","x",ROUND(IF('Indicator Data'!AQ155&gt;L$195,10,IF('Indicator Data'!AQ155&lt;L$194,0,10-(L$195-'Indicator Data'!AQ155)/(L$195-L$194)*10)),1))</f>
        <v>3</v>
      </c>
      <c r="M152" s="73">
        <f>IF('Indicator Data'!AR155="No data","x",IF('Indicator Data'!AR155=0,0,ROUND(IF('Indicator Data'!AR155&gt;M$195,10,IF('Indicator Data'!AR155&lt;M$194,0,10-(M$195-'Indicator Data'!AR155)/(M$195-M$194)*10)),1)))</f>
        <v>3.1</v>
      </c>
      <c r="N152" s="74">
        <f t="shared" si="47"/>
        <v>2.4</v>
      </c>
      <c r="O152" s="76">
        <f t="shared" si="48"/>
        <v>6.3</v>
      </c>
      <c r="P152" s="87">
        <f>IF(AND('Indicator Data'!BE155="No data",'Indicator Data'!BF155="No data"),0,SUM('Indicator Data'!BE155:BG155)/1000)</f>
        <v>34.069000000000003</v>
      </c>
      <c r="Q152" s="73">
        <f t="shared" si="49"/>
        <v>5.0999999999999996</v>
      </c>
      <c r="R152" s="77">
        <f>P152*1000/'Indicator Data'!CA155</f>
        <v>2.0905892983967833E-3</v>
      </c>
      <c r="S152" s="73">
        <f t="shared" si="50"/>
        <v>3.8</v>
      </c>
      <c r="T152" s="78">
        <f t="shared" si="51"/>
        <v>4.5</v>
      </c>
      <c r="U152" s="73">
        <f>IF('Indicator Data'!AV155="No data","x",ROUND(IF('Indicator Data'!AV155&gt;U$195,10,IF('Indicator Data'!AV155&lt;U$194,0,10-(U$195-'Indicator Data'!AV155)/(U$195-U$194)*10)),1))</f>
        <v>0.8</v>
      </c>
      <c r="V152" s="73">
        <f>IF('Indicator Data'!AW155="No data","x",IF('Indicator Data'!AW155=0,0,ROUND(IF('Indicator Data'!AW155&gt;V$195,10,IF('Indicator Data'!AW155&lt;V$194,0,10-(V$195-'Indicator Data'!AW155)/(V$195-V$194)*10)),1)))</f>
        <v>0.5</v>
      </c>
      <c r="W152" s="73">
        <f t="shared" si="52"/>
        <v>0.65</v>
      </c>
      <c r="X152" s="73">
        <f>IF('Indicator Data'!AU155="No data","x",ROUND(IF('Indicator Data'!AU155&gt;X$195,10,IF('Indicator Data'!AU155&lt;X$194,0,10-(X$195-'Indicator Data'!AU155)/(X$195-X$194)*10)),1))</f>
        <v>2.2000000000000002</v>
      </c>
      <c r="Y152" s="200">
        <f>IF('Indicator Data'!AX155="No data","x",ROUND(IF('Indicator Data'!AX155&gt;Y$195,10,IF('Indicator Data'!AX155&lt;Y$194,0,10-(Y$195-'Indicator Data'!AX155)/(Y$195-Y$194)*10)),1))</f>
        <v>1.6</v>
      </c>
      <c r="Z152" s="77">
        <f>IF('Indicator Data'!AY155="No data","x",IF(('Indicator Data'!AY155/'Indicator Data'!CA155)&gt;1,1,IF('Indicator Data'!AY155&gt;'Indicator Data'!AY155,1,'Indicator Data'!AY155/'Indicator Data'!CA155)))</f>
        <v>0.73670381156235976</v>
      </c>
      <c r="AA152" s="200">
        <f t="shared" si="53"/>
        <v>8.1999999999999993</v>
      </c>
      <c r="AB152" s="74">
        <f t="shared" si="40"/>
        <v>3.2</v>
      </c>
      <c r="AC152" s="73">
        <f>IF('Indicator Data'!AS155="No data","x",ROUND(IF('Indicator Data'!AS155&gt;AC$195,10,IF('Indicator Data'!AS155&lt;AC$194,0,10-(AC$195-'Indicator Data'!AS155)/(AC$195-AC$194)*10)),1))</f>
        <v>3.5</v>
      </c>
      <c r="AD152" s="73">
        <f>IF('Indicator Data'!AT155="No data","x",ROUND(IF('Indicator Data'!AT155&gt;AD$195,10,IF('Indicator Data'!AT155&lt;AD$194,0,10-(AD$195-'Indicator Data'!AT155)/(AD$195-AD$194)*10)),1))</f>
        <v>3</v>
      </c>
      <c r="AE152" s="74">
        <f t="shared" si="54"/>
        <v>3.3</v>
      </c>
      <c r="AF152" s="87">
        <f>('Indicator Data'!BD155+'Indicator Data'!BC155*0.5+'Indicator Data'!BB155*0.25)/1000</f>
        <v>0</v>
      </c>
      <c r="AG152" s="79">
        <f>AF152*1000/'Indicator Data'!CA155</f>
        <v>0</v>
      </c>
      <c r="AH152" s="74">
        <f t="shared" si="55"/>
        <v>0</v>
      </c>
      <c r="AI152" s="73">
        <f>IF('Indicator Data'!BH155="No data","x",ROUND(IF('Indicator Data'!BH155&lt;$AI$194,10,IF('Indicator Data'!BH155&gt;$AI$195,0,($AI$195-'Indicator Data'!BH155)/($AI$195-$AI$194)*10)),1))</f>
        <v>4.8</v>
      </c>
      <c r="AJ152" s="73">
        <f>IF('Indicator Data'!BI155="No data","x",ROUND(IF('Indicator Data'!BI155&gt;$AJ$195,10,IF('Indicator Data'!BI155&lt;$AJ$194,0,10-($AJ$195-'Indicator Data'!BI155)/($AJ$195-$AJ$194)*10)),1))</f>
        <v>2.1</v>
      </c>
      <c r="AK152" s="74">
        <f t="shared" si="41"/>
        <v>3.5</v>
      </c>
      <c r="AL152" s="80">
        <f t="shared" si="42"/>
        <v>2.6</v>
      </c>
      <c r="AM152" s="81">
        <f t="shared" si="43"/>
        <v>3.6</v>
      </c>
    </row>
    <row r="153" spans="1:39" s="4" customFormat="1" x14ac:dyDescent="0.25">
      <c r="A153" s="121" t="str">
        <f>'Indicator Data'!A156</f>
        <v>Serbia</v>
      </c>
      <c r="B153" s="59" t="str">
        <f>'Indicator Data'!B156</f>
        <v>SRB</v>
      </c>
      <c r="C153" s="73">
        <f>ROUND(IF('Indicator Data'!AL156="No data",IF((0.1022*LN('Indicator Data'!BZ156)-0.1711)&gt;C$195,0,IF((0.1022*LN('Indicator Data'!BZ156)-0.1711)&lt;C$194,10,(C$195-(0.1022*LN('Indicator Data'!BZ156)-0.1711))/(C$195-C$194)*10)),IF('Indicator Data'!AL156&gt;C$195,0,IF('Indicator Data'!AL156&lt;C$194,10,(C$195-'Indicator Data'!AL156)/(C$195-C$194)*10))),1)</f>
        <v>2.2999999999999998</v>
      </c>
      <c r="D153" s="73">
        <f>IF('Indicator Data'!AM156="No data","x",ROUND((IF(LOG('Indicator Data'!AM156*1000)&gt;D$195,10,IF(LOG('Indicator Data'!AM156*1000)&lt;D$194,0,10-(D$195-LOG('Indicator Data'!AM156*1000))/(D$195-D$194)*10))),1))</f>
        <v>0.9</v>
      </c>
      <c r="E153" s="74">
        <f t="shared" si="44"/>
        <v>1.6</v>
      </c>
      <c r="F153" s="73">
        <f>IF('Indicator Data'!AZ156="No data","x",ROUND(IF('Indicator Data'!AZ156&gt;F$195,10,IF('Indicator Data'!AZ156&lt;F$194,0,10-(F$195-'Indicator Data'!AZ156)/(F$195-F$194)*10)),1))</f>
        <v>2.4</v>
      </c>
      <c r="G153" s="73">
        <f>IF('Indicator Data'!BA156="No data","x",ROUND(IF('Indicator Data'!BA156&gt;G$195,10,IF('Indicator Data'!BA156&lt;G$194,0,10-(G$195-'Indicator Data'!BA156)/(G$195-G$194)*10)),1))</f>
        <v>0.9</v>
      </c>
      <c r="H153" s="74">
        <f t="shared" si="45"/>
        <v>1.7</v>
      </c>
      <c r="I153" s="75">
        <f>SUM(IF('Indicator Data'!AN156=0,0,'Indicator Data'!AN156),SUM('Indicator Data'!AO156:AP156))</f>
        <v>451.66687400000001</v>
      </c>
      <c r="J153" s="75">
        <f>I153/'Indicator Data'!CA156*1000000</f>
        <v>51.488273446609</v>
      </c>
      <c r="K153" s="73">
        <f t="shared" si="46"/>
        <v>1</v>
      </c>
      <c r="L153" s="73">
        <f>IF('Indicator Data'!AQ156="No data","x",ROUND(IF('Indicator Data'!AQ156&gt;L$195,10,IF('Indicator Data'!AQ156&lt;L$194,0,10-(L$195-'Indicator Data'!AQ156)/(L$195-L$194)*10)),1))</f>
        <v>2.9</v>
      </c>
      <c r="M153" s="73">
        <f>IF('Indicator Data'!AR156="No data","x",IF('Indicator Data'!AR156=0,0,ROUND(IF('Indicator Data'!AR156&gt;M$195,10,IF('Indicator Data'!AR156&lt;M$194,0,10-(M$195-'Indicator Data'!AR156)/(M$195-M$194)*10)),1)))</f>
        <v>2.9</v>
      </c>
      <c r="N153" s="74">
        <f t="shared" si="47"/>
        <v>2.2999999999999998</v>
      </c>
      <c r="O153" s="76">
        <f t="shared" si="48"/>
        <v>1.8</v>
      </c>
      <c r="P153" s="87">
        <f>IF(AND('Indicator Data'!BE156="No data",'Indicator Data'!BF156="No data"),0,SUM('Indicator Data'!BE156:BG156)/1000)</f>
        <v>31.199000000000002</v>
      </c>
      <c r="Q153" s="73">
        <f t="shared" si="49"/>
        <v>5</v>
      </c>
      <c r="R153" s="77">
        <f>P153*1000/'Indicator Data'!CA156</f>
        <v>3.5565651052389428E-3</v>
      </c>
      <c r="S153" s="73">
        <f t="shared" si="50"/>
        <v>4.4000000000000004</v>
      </c>
      <c r="T153" s="78">
        <f t="shared" si="51"/>
        <v>4.7</v>
      </c>
      <c r="U153" s="73">
        <f>IF('Indicator Data'!AV156="No data","x",ROUND(IF('Indicator Data'!AV156&gt;U$195,10,IF('Indicator Data'!AV156&lt;U$194,0,10-(U$195-'Indicator Data'!AV156)/(U$195-U$194)*10)),1))</f>
        <v>0.2</v>
      </c>
      <c r="V153" s="73">
        <f>IF('Indicator Data'!AW156="No data","x",IF('Indicator Data'!AW156=0,0,ROUND(IF('Indicator Data'!AW156&gt;V$195,10,IF('Indicator Data'!AW156&lt;V$194,0,10-(V$195-'Indicator Data'!AW156)/(V$195-V$194)*10)),1)))</f>
        <v>0.1</v>
      </c>
      <c r="W153" s="73">
        <f t="shared" si="52"/>
        <v>0.15000000000000002</v>
      </c>
      <c r="X153" s="73">
        <f>IF('Indicator Data'!AU156="No data","x",ROUND(IF('Indicator Data'!AU156&gt;X$195,10,IF('Indicator Data'!AU156&lt;X$194,0,10-(X$195-'Indicator Data'!AU156)/(X$195-X$194)*10)),1))</f>
        <v>0.3</v>
      </c>
      <c r="Y153" s="200" t="str">
        <f>IF('Indicator Data'!AX156="No data","x",ROUND(IF('Indicator Data'!AX156&gt;Y$195,10,IF('Indicator Data'!AX156&lt;Y$194,0,10-(Y$195-'Indicator Data'!AX156)/(Y$195-Y$194)*10)),1))</f>
        <v>x</v>
      </c>
      <c r="Z153" s="77">
        <f>IF('Indicator Data'!AY156="No data","x",IF(('Indicator Data'!AY156/'Indicator Data'!CA156)&gt;1,1,IF('Indicator Data'!AY156&gt;'Indicator Data'!AY156,1,'Indicator Data'!AY156/'Indicator Data'!CA156)))</f>
        <v>0</v>
      </c>
      <c r="AA153" s="200">
        <f t="shared" si="53"/>
        <v>0</v>
      </c>
      <c r="AB153" s="74">
        <f t="shared" si="40"/>
        <v>0.2</v>
      </c>
      <c r="AC153" s="73">
        <f>IF('Indicator Data'!AS156="No data","x",ROUND(IF('Indicator Data'!AS156&gt;AC$195,10,IF('Indicator Data'!AS156&lt;AC$194,0,10-(AC$195-'Indicator Data'!AS156)/(AC$195-AC$194)*10)),1))</f>
        <v>0.4</v>
      </c>
      <c r="AD153" s="73">
        <f>IF('Indicator Data'!AT156="No data","x",ROUND(IF('Indicator Data'!AT156&gt;AD$195,10,IF('Indicator Data'!AT156&lt;AD$194,0,10-(AD$195-'Indicator Data'!AT156)/(AD$195-AD$194)*10)),1))</f>
        <v>0.4</v>
      </c>
      <c r="AE153" s="74">
        <f t="shared" si="54"/>
        <v>0.4</v>
      </c>
      <c r="AF153" s="87">
        <f>('Indicator Data'!BD156+'Indicator Data'!BC156*0.5+'Indicator Data'!BB156*0.25)/1000</f>
        <v>11.765499999999999</v>
      </c>
      <c r="AG153" s="79">
        <f>AF153*1000/'Indicator Data'!CA156</f>
        <v>1.3412214092018585E-3</v>
      </c>
      <c r="AH153" s="74">
        <f t="shared" si="55"/>
        <v>0.1</v>
      </c>
      <c r="AI153" s="73">
        <f>IF('Indicator Data'!BH156="No data","x",ROUND(IF('Indicator Data'!BH156&lt;$AI$194,10,IF('Indicator Data'!BH156&gt;$AI$195,0,($AI$195-'Indicator Data'!BH156)/($AI$195-$AI$194)*10)),1))</f>
        <v>5.3</v>
      </c>
      <c r="AJ153" s="73">
        <f>IF('Indicator Data'!BI156="No data","x",ROUND(IF('Indicator Data'!BI156&gt;$AJ$195,10,IF('Indicator Data'!BI156&lt;$AJ$194,0,10-($AJ$195-'Indicator Data'!BI156)/($AJ$195-$AJ$194)*10)),1))</f>
        <v>0.2</v>
      </c>
      <c r="AK153" s="74">
        <f t="shared" si="41"/>
        <v>2.8</v>
      </c>
      <c r="AL153" s="80">
        <f t="shared" si="42"/>
        <v>0.9</v>
      </c>
      <c r="AM153" s="81">
        <f t="shared" si="43"/>
        <v>3</v>
      </c>
    </row>
    <row r="154" spans="1:39" s="4" customFormat="1" x14ac:dyDescent="0.25">
      <c r="A154" s="121" t="str">
        <f>'Indicator Data'!A157</f>
        <v>Seychelles</v>
      </c>
      <c r="B154" s="59" t="str">
        <f>'Indicator Data'!B157</f>
        <v>SYC</v>
      </c>
      <c r="C154" s="73">
        <f>ROUND(IF('Indicator Data'!AL157="No data",IF((0.1022*LN('Indicator Data'!BZ157)-0.1711)&gt;C$195,0,IF((0.1022*LN('Indicator Data'!BZ157)-0.1711)&lt;C$194,10,(C$195-(0.1022*LN('Indicator Data'!BZ157)-0.1711))/(C$195-C$194)*10)),IF('Indicator Data'!AL157&gt;C$195,0,IF('Indicator Data'!AL157&lt;C$194,10,(C$195-'Indicator Data'!AL157)/(C$195-C$194)*10))),1)</f>
        <v>2.1</v>
      </c>
      <c r="D154" s="73" t="str">
        <f>IF('Indicator Data'!AM157="No data","x",ROUND((IF(LOG('Indicator Data'!AM157*1000)&gt;D$195,10,IF(LOG('Indicator Data'!AM157*1000)&lt;D$194,0,10-(D$195-LOG('Indicator Data'!AM157*1000))/(D$195-D$194)*10))),1))</f>
        <v>x</v>
      </c>
      <c r="E154" s="74">
        <f t="shared" si="44"/>
        <v>2.1</v>
      </c>
      <c r="F154" s="73" t="str">
        <f>IF('Indicator Data'!AZ157="No data","x",ROUND(IF('Indicator Data'!AZ157&gt;F$195,10,IF('Indicator Data'!AZ157&lt;F$194,0,10-(F$195-'Indicator Data'!AZ157)/(F$195-F$194)*10)),1))</f>
        <v>x</v>
      </c>
      <c r="G154" s="73">
        <f>IF('Indicator Data'!BA157="No data","x",ROUND(IF('Indicator Data'!BA157&gt;G$195,10,IF('Indicator Data'!BA157&lt;G$194,0,10-(G$195-'Indicator Data'!BA157)/(G$195-G$194)*10)),1))</f>
        <v>5.5</v>
      </c>
      <c r="H154" s="74">
        <f t="shared" si="45"/>
        <v>5.5</v>
      </c>
      <c r="I154" s="75">
        <f>SUM(IF('Indicator Data'!AN157=0,0,'Indicator Data'!AN157),SUM('Indicator Data'!AO157:AP157))</f>
        <v>0.67999999999999972</v>
      </c>
      <c r="J154" s="75">
        <f>I154/'Indicator Data'!CA157*1000000</f>
        <v>6.9571622962727995</v>
      </c>
      <c r="K154" s="73">
        <f t="shared" si="46"/>
        <v>0.1</v>
      </c>
      <c r="L154" s="73">
        <f>IF('Indicator Data'!AQ157="No data","x",ROUND(IF('Indicator Data'!AQ157&gt;L$195,10,IF('Indicator Data'!AQ157&lt;L$194,0,10-(L$195-'Indicator Data'!AQ157)/(L$195-L$194)*10)),1))</f>
        <v>0.9</v>
      </c>
      <c r="M154" s="73">
        <f>IF('Indicator Data'!AR157="No data","x",IF('Indicator Data'!AR157=0,0,ROUND(IF('Indicator Data'!AR157&gt;M$195,10,IF('Indicator Data'!AR157&lt;M$194,0,10-(M$195-'Indicator Data'!AR157)/(M$195-M$194)*10)),1)))</f>
        <v>0.5</v>
      </c>
      <c r="N154" s="74">
        <f t="shared" si="47"/>
        <v>0.5</v>
      </c>
      <c r="O154" s="76">
        <f t="shared" si="48"/>
        <v>2.6</v>
      </c>
      <c r="P154" s="87">
        <f>IF(AND('Indicator Data'!BE157="No data",'Indicator Data'!BF157="No data"),0,SUM('Indicator Data'!BE157:BG157)/1000)</f>
        <v>0</v>
      </c>
      <c r="Q154" s="73">
        <f t="shared" si="49"/>
        <v>0</v>
      </c>
      <c r="R154" s="77">
        <f>P154*1000/'Indicator Data'!CA157</f>
        <v>0</v>
      </c>
      <c r="S154" s="73">
        <f t="shared" si="50"/>
        <v>0</v>
      </c>
      <c r="T154" s="78">
        <f t="shared" si="51"/>
        <v>0</v>
      </c>
      <c r="U154" s="73" t="str">
        <f>IF('Indicator Data'!AV157="No data","x",ROUND(IF('Indicator Data'!AV157&gt;U$195,10,IF('Indicator Data'!AV157&lt;U$194,0,10-(U$195-'Indicator Data'!AV157)/(U$195-U$194)*10)),1))</f>
        <v>x</v>
      </c>
      <c r="V154" s="73" t="str">
        <f>IF('Indicator Data'!AW157="No data","x",IF('Indicator Data'!AW157=0,0,ROUND(IF('Indicator Data'!AW157&gt;V$195,10,IF('Indicator Data'!AW157&lt;V$194,0,10-(V$195-'Indicator Data'!AW157)/(V$195-V$194)*10)),1)))</f>
        <v>x</v>
      </c>
      <c r="W154" s="73" t="str">
        <f t="shared" si="52"/>
        <v>x</v>
      </c>
      <c r="X154" s="73">
        <f>IF('Indicator Data'!AU157="No data","x",ROUND(IF('Indicator Data'!AU157&gt;X$195,10,IF('Indicator Data'!AU157&lt;X$194,0,10-(X$195-'Indicator Data'!AU157)/(X$195-X$194)*10)),1))</f>
        <v>0.3</v>
      </c>
      <c r="Y154" s="200" t="str">
        <f>IF('Indicator Data'!AX157="No data","x",ROUND(IF('Indicator Data'!AX157&gt;Y$195,10,IF('Indicator Data'!AX157&lt;Y$194,0,10-(Y$195-'Indicator Data'!AX157)/(Y$195-Y$194)*10)),1))</f>
        <v>x</v>
      </c>
      <c r="Z154" s="77">
        <f>IF('Indicator Data'!AY157="No data","x",IF(('Indicator Data'!AY157/'Indicator Data'!CA157)&gt;1,1,IF('Indicator Data'!AY157&gt;'Indicator Data'!AY157,1,'Indicator Data'!AY157/'Indicator Data'!CA157)))</f>
        <v>0</v>
      </c>
      <c r="AA154" s="200">
        <f t="shared" si="53"/>
        <v>0</v>
      </c>
      <c r="AB154" s="74">
        <f t="shared" si="40"/>
        <v>0.2</v>
      </c>
      <c r="AC154" s="73">
        <f>IF('Indicator Data'!AS157="No data","x",ROUND(IF('Indicator Data'!AS157&gt;AC$195,10,IF('Indicator Data'!AS157&lt;AC$194,0,10-(AC$195-'Indicator Data'!AS157)/(AC$195-AC$194)*10)),1))</f>
        <v>1.1000000000000001</v>
      </c>
      <c r="AD154" s="73">
        <f>IF('Indicator Data'!AT157="No data","x",ROUND(IF('Indicator Data'!AT157&gt;AD$195,10,IF('Indicator Data'!AT157&lt;AD$194,0,10-(AD$195-'Indicator Data'!AT157)/(AD$195-AD$194)*10)),1))</f>
        <v>0.8</v>
      </c>
      <c r="AE154" s="74">
        <f t="shared" si="54"/>
        <v>1</v>
      </c>
      <c r="AF154" s="87">
        <f>('Indicator Data'!BD157+'Indicator Data'!BC157*0.5+'Indicator Data'!BB157*0.25)/1000</f>
        <v>0</v>
      </c>
      <c r="AG154" s="79">
        <f>AF154*1000/'Indicator Data'!CA157</f>
        <v>0</v>
      </c>
      <c r="AH154" s="74">
        <f t="shared" si="55"/>
        <v>0</v>
      </c>
      <c r="AI154" s="73">
        <f>IF('Indicator Data'!BH157="No data","x",ROUND(IF('Indicator Data'!BH157&lt;$AI$194,10,IF('Indicator Data'!BH157&gt;$AI$195,0,($AI$195-'Indicator Data'!BH157)/($AI$195-$AI$194)*10)),1))</f>
        <v>6.8</v>
      </c>
      <c r="AJ154" s="73">
        <f>IF('Indicator Data'!BI157="No data","x",ROUND(IF('Indicator Data'!BI157&gt;$AJ$195,10,IF('Indicator Data'!BI157&lt;$AJ$194,0,10-($AJ$195-'Indicator Data'!BI157)/($AJ$195-$AJ$194)*10)),1))</f>
        <v>0.5</v>
      </c>
      <c r="AK154" s="74">
        <f t="shared" si="41"/>
        <v>3.7</v>
      </c>
      <c r="AL154" s="80">
        <f t="shared" si="42"/>
        <v>1.3</v>
      </c>
      <c r="AM154" s="81">
        <f t="shared" si="43"/>
        <v>0.7</v>
      </c>
    </row>
    <row r="155" spans="1:39" s="4" customFormat="1" x14ac:dyDescent="0.25">
      <c r="A155" s="121" t="str">
        <f>'Indicator Data'!A158</f>
        <v>Sierra Leone</v>
      </c>
      <c r="B155" s="59" t="str">
        <f>'Indicator Data'!B158</f>
        <v>SLE</v>
      </c>
      <c r="C155" s="73">
        <f>ROUND(IF('Indicator Data'!AL158="No data",IF((0.1022*LN('Indicator Data'!BZ158)-0.1711)&gt;C$195,0,IF((0.1022*LN('Indicator Data'!BZ158)-0.1711)&lt;C$194,10,(C$195-(0.1022*LN('Indicator Data'!BZ158)-0.1711))/(C$195-C$194)*10)),IF('Indicator Data'!AL158&gt;C$195,0,IF('Indicator Data'!AL158&lt;C$194,10,(C$195-'Indicator Data'!AL158)/(C$195-C$194)*10))),1)</f>
        <v>9.6</v>
      </c>
      <c r="D155" s="73">
        <f>IF('Indicator Data'!AM158="No data","x",ROUND((IF(LOG('Indicator Data'!AM158*1000)&gt;D$195,10,IF(LOG('Indicator Data'!AM158*1000)&lt;D$194,0,10-(D$195-LOG('Indicator Data'!AM158*1000))/(D$195-D$194)*10))),1))</f>
        <v>9.6999999999999993</v>
      </c>
      <c r="E155" s="74">
        <f t="shared" si="44"/>
        <v>9.6999999999999993</v>
      </c>
      <c r="F155" s="73">
        <f>IF('Indicator Data'!AZ158="No data","x",ROUND(IF('Indicator Data'!AZ158&gt;F$195,10,IF('Indicator Data'!AZ158&lt;F$194,0,10-(F$195-'Indicator Data'!AZ158)/(F$195-F$194)*10)),1))</f>
        <v>8.6</v>
      </c>
      <c r="G155" s="73">
        <f>IF('Indicator Data'!BA158="No data","x",ROUND(IF('Indicator Data'!BA158&gt;G$195,10,IF('Indicator Data'!BA158&lt;G$194,0,10-(G$195-'Indicator Data'!BA158)/(G$195-G$194)*10)),1))</f>
        <v>2.2999999999999998</v>
      </c>
      <c r="H155" s="74">
        <f t="shared" si="45"/>
        <v>5.5</v>
      </c>
      <c r="I155" s="75">
        <f>SUM(IF('Indicator Data'!AN158=0,0,'Indicator Data'!AN158),SUM('Indicator Data'!AO158:AP158))</f>
        <v>700.37798799999996</v>
      </c>
      <c r="J155" s="75">
        <f>I155/'Indicator Data'!CA158*1000000</f>
        <v>89.640270378091856</v>
      </c>
      <c r="K155" s="73">
        <f t="shared" si="46"/>
        <v>1.8</v>
      </c>
      <c r="L155" s="73">
        <f>IF('Indicator Data'!AQ158="No data","x",ROUND(IF('Indicator Data'!AQ158&gt;L$195,10,IF('Indicator Data'!AQ158&lt;L$194,0,10-(L$195-'Indicator Data'!AQ158)/(L$195-L$194)*10)),1))</f>
        <v>9.6</v>
      </c>
      <c r="M155" s="73">
        <f>IF('Indicator Data'!AR158="No data","x",IF('Indicator Data'!AR158=0,0,ROUND(IF('Indicator Data'!AR158&gt;M$195,10,IF('Indicator Data'!AR158&lt;M$194,0,10-(M$195-'Indicator Data'!AR158)/(M$195-M$194)*10)),1)))</f>
        <v>0.4</v>
      </c>
      <c r="N155" s="74">
        <f t="shared" si="47"/>
        <v>3.9</v>
      </c>
      <c r="O155" s="76">
        <f t="shared" si="48"/>
        <v>7.2</v>
      </c>
      <c r="P155" s="87">
        <f>IF(AND('Indicator Data'!BE158="No data",'Indicator Data'!BF158="No data"),0,SUM('Indicator Data'!BE158:BG158)/1000)</f>
        <v>0.59199999999999997</v>
      </c>
      <c r="Q155" s="73">
        <f t="shared" si="49"/>
        <v>0</v>
      </c>
      <c r="R155" s="77">
        <f>P155*1000/'Indicator Data'!CA158</f>
        <v>7.5769143195617364E-5</v>
      </c>
      <c r="S155" s="73">
        <f t="shared" si="50"/>
        <v>1.7</v>
      </c>
      <c r="T155" s="78">
        <f t="shared" si="51"/>
        <v>0.9</v>
      </c>
      <c r="U155" s="73">
        <f>IF('Indicator Data'!AV158="No data","x",ROUND(IF('Indicator Data'!AV158&gt;U$195,10,IF('Indicator Data'!AV158&lt;U$194,0,10-(U$195-'Indicator Data'!AV158)/(U$195-U$194)*10)),1))</f>
        <v>3.4</v>
      </c>
      <c r="V155" s="73">
        <f>IF('Indicator Data'!AW158="No data","x",IF('Indicator Data'!AW158=0,0,ROUND(IF('Indicator Data'!AW158&gt;V$195,10,IF('Indicator Data'!AW158&lt;V$194,0,10-(V$195-'Indicator Data'!AW158)/(V$195-V$194)*10)),1)))</f>
        <v>2.4</v>
      </c>
      <c r="W155" s="73">
        <f t="shared" si="52"/>
        <v>2.9</v>
      </c>
      <c r="X155" s="73">
        <f>IF('Indicator Data'!AU158="No data","x",ROUND(IF('Indicator Data'!AU158&gt;X$195,10,IF('Indicator Data'!AU158&lt;X$194,0,10-(X$195-'Indicator Data'!AU158)/(X$195-X$194)*10)),1))</f>
        <v>5.5</v>
      </c>
      <c r="Y155" s="200">
        <f>IF('Indicator Data'!AX158="No data","x",ROUND(IF('Indicator Data'!AX158&gt;Y$195,10,IF('Indicator Data'!AX158&lt;Y$194,0,10-(Y$195-'Indicator Data'!AX158)/(Y$195-Y$194)*10)),1))</f>
        <v>9.5</v>
      </c>
      <c r="Z155" s="77">
        <f>IF('Indicator Data'!AY158="No data","x",IF(('Indicator Data'!AY158/'Indicator Data'!CA158)&gt;1,1,IF('Indicator Data'!AY158&gt;'Indicator Data'!AY158,1,'Indicator Data'!AY158/'Indicator Data'!CA158)))</f>
        <v>0.89602873698341789</v>
      </c>
      <c r="AA155" s="200">
        <f t="shared" si="53"/>
        <v>10</v>
      </c>
      <c r="AB155" s="74">
        <f t="shared" si="40"/>
        <v>7</v>
      </c>
      <c r="AC155" s="73">
        <f>IF('Indicator Data'!AS158="No data","x",ROUND(IF('Indicator Data'!AS158&gt;AC$195,10,IF('Indicator Data'!AS158&lt;AC$194,0,10-(AC$195-'Indicator Data'!AS158)/(AC$195-AC$194)*10)),1))</f>
        <v>8.5</v>
      </c>
      <c r="AD155" s="73">
        <f>IF('Indicator Data'!AT158="No data","x",ROUND(IF('Indicator Data'!AT158&gt;AD$195,10,IF('Indicator Data'!AT158&lt;AD$194,0,10-(AD$195-'Indicator Data'!AT158)/(AD$195-AD$194)*10)),1))</f>
        <v>4</v>
      </c>
      <c r="AE155" s="74">
        <f t="shared" si="54"/>
        <v>6.3</v>
      </c>
      <c r="AF155" s="87">
        <f>('Indicator Data'!BD158+'Indicator Data'!BC158*0.5+'Indicator Data'!BB158*0.25)/1000</f>
        <v>2.9790000000000001</v>
      </c>
      <c r="AG155" s="79">
        <f>AF155*1000/'Indicator Data'!CA158</f>
        <v>3.8127749591172999E-4</v>
      </c>
      <c r="AH155" s="74">
        <f t="shared" si="55"/>
        <v>0</v>
      </c>
      <c r="AI155" s="73">
        <f>IF('Indicator Data'!BH158="No data","x",ROUND(IF('Indicator Data'!BH158&lt;$AI$194,10,IF('Indicator Data'!BH158&gt;$AI$195,0,($AI$195-'Indicator Data'!BH158)/($AI$195-$AI$194)*10)),1))</f>
        <v>5.3</v>
      </c>
      <c r="AJ155" s="73">
        <f>IF('Indicator Data'!BI158="No data","x",ROUND(IF('Indicator Data'!BI158&gt;$AJ$195,10,IF('Indicator Data'!BI158&lt;$AJ$194,0,10-($AJ$195-'Indicator Data'!BI158)/($AJ$195-$AJ$194)*10)),1))</f>
        <v>6.9</v>
      </c>
      <c r="AK155" s="74">
        <f t="shared" si="41"/>
        <v>6.1</v>
      </c>
      <c r="AL155" s="80">
        <f t="shared" si="42"/>
        <v>5.4</v>
      </c>
      <c r="AM155" s="81">
        <f t="shared" si="43"/>
        <v>3.5</v>
      </c>
    </row>
    <row r="156" spans="1:39" s="4" customFormat="1" x14ac:dyDescent="0.25">
      <c r="A156" s="121" t="str">
        <f>'Indicator Data'!A159</f>
        <v>Singapore</v>
      </c>
      <c r="B156" s="59" t="str">
        <f>'Indicator Data'!B159</f>
        <v>SGP</v>
      </c>
      <c r="C156" s="73">
        <f>ROUND(IF('Indicator Data'!AL159="No data",IF((0.1022*LN('Indicator Data'!BZ159)-0.1711)&gt;C$195,0,IF((0.1022*LN('Indicator Data'!BZ159)-0.1711)&lt;C$194,10,(C$195-(0.1022*LN('Indicator Data'!BZ159)-0.1711))/(C$195-C$194)*10)),IF('Indicator Data'!AL159&gt;C$195,0,IF('Indicator Data'!AL159&lt;C$194,10,(C$195-'Indicator Data'!AL159)/(C$195-C$194)*10))),1)</f>
        <v>0</v>
      </c>
      <c r="D156" s="73" t="str">
        <f>IF('Indicator Data'!AM159="No data","x",ROUND((IF(LOG('Indicator Data'!AM159*1000)&gt;D$195,10,IF(LOG('Indicator Data'!AM159*1000)&lt;D$194,0,10-(D$195-LOG('Indicator Data'!AM159*1000))/(D$195-D$194)*10))),1))</f>
        <v>x</v>
      </c>
      <c r="E156" s="74">
        <f t="shared" si="44"/>
        <v>0</v>
      </c>
      <c r="F156" s="73">
        <f>IF('Indicator Data'!AZ159="No data","x",ROUND(IF('Indicator Data'!AZ159&gt;F$195,10,IF('Indicator Data'!AZ159&lt;F$194,0,10-(F$195-'Indicator Data'!AZ159)/(F$195-F$194)*10)),1))</f>
        <v>0.9</v>
      </c>
      <c r="G156" s="73" t="str">
        <f>IF('Indicator Data'!BA159="No data","x",ROUND(IF('Indicator Data'!BA159&gt;G$195,10,IF('Indicator Data'!BA159&lt;G$194,0,10-(G$195-'Indicator Data'!BA159)/(G$195-G$194)*10)),1))</f>
        <v>x</v>
      </c>
      <c r="H156" s="74">
        <f t="shared" si="45"/>
        <v>0.9</v>
      </c>
      <c r="I156" s="75">
        <f>SUM(IF('Indicator Data'!AN159=0,0,'Indicator Data'!AN159),SUM('Indicator Data'!AO159:AP159))</f>
        <v>-0.05</v>
      </c>
      <c r="J156" s="75">
        <f>I156/'Indicator Data'!CA159*1000000</f>
        <v>-8.6142393721391035E-3</v>
      </c>
      <c r="K156" s="73">
        <f t="shared" si="46"/>
        <v>0</v>
      </c>
      <c r="L156" s="73" t="str">
        <f>IF('Indicator Data'!AQ159="No data","x",ROUND(IF('Indicator Data'!AQ159&gt;L$195,10,IF('Indicator Data'!AQ159&lt;L$194,0,10-(L$195-'Indicator Data'!AQ159)/(L$195-L$194)*10)),1))</f>
        <v>x</v>
      </c>
      <c r="M156" s="73" t="str">
        <f>IF('Indicator Data'!AR159="No data","x",IF('Indicator Data'!AR159=0,0,ROUND(IF('Indicator Data'!AR159&gt;M$195,10,IF('Indicator Data'!AR159&lt;M$194,0,10-(M$195-'Indicator Data'!AR159)/(M$195-M$194)*10)),1)))</f>
        <v>x</v>
      </c>
      <c r="N156" s="74">
        <f t="shared" si="47"/>
        <v>0</v>
      </c>
      <c r="O156" s="76">
        <f t="shared" si="48"/>
        <v>0.2</v>
      </c>
      <c r="P156" s="87">
        <f>IF(AND('Indicator Data'!BE159="No data",'Indicator Data'!BF159="No data"),0,SUM('Indicator Data'!BE159:BG159)/1000)</f>
        <v>0</v>
      </c>
      <c r="Q156" s="73">
        <f t="shared" si="49"/>
        <v>0</v>
      </c>
      <c r="R156" s="77">
        <f>P156*1000/'Indicator Data'!CA159</f>
        <v>0</v>
      </c>
      <c r="S156" s="73">
        <f t="shared" si="50"/>
        <v>0</v>
      </c>
      <c r="T156" s="78">
        <f t="shared" si="51"/>
        <v>0</v>
      </c>
      <c r="U156" s="73">
        <f>IF('Indicator Data'!AV159="No data","x",ROUND(IF('Indicator Data'!AV159&gt;U$195,10,IF('Indicator Data'!AV159&lt;U$194,0,10-(U$195-'Indicator Data'!AV159)/(U$195-U$194)*10)),1))</f>
        <v>0.3</v>
      </c>
      <c r="V156" s="73">
        <f>IF('Indicator Data'!AW159="No data","x",IF('Indicator Data'!AW159=0,0,ROUND(IF('Indicator Data'!AW159&gt;V$195,10,IF('Indicator Data'!AW159&lt;V$194,0,10-(V$195-'Indicator Data'!AW159)/(V$195-V$194)*10)),1)))</f>
        <v>0.4</v>
      </c>
      <c r="W156" s="73">
        <f t="shared" si="52"/>
        <v>0.35</v>
      </c>
      <c r="X156" s="73">
        <f>IF('Indicator Data'!AU159="No data","x",ROUND(IF('Indicator Data'!AU159&gt;X$195,10,IF('Indicator Data'!AU159&lt;X$194,0,10-(X$195-'Indicator Data'!AU159)/(X$195-X$194)*10)),1))</f>
        <v>0.9</v>
      </c>
      <c r="Y156" s="200" t="str">
        <f>IF('Indicator Data'!AX159="No data","x",ROUND(IF('Indicator Data'!AX159&gt;Y$195,10,IF('Indicator Data'!AX159&lt;Y$194,0,10-(Y$195-'Indicator Data'!AX159)/(Y$195-Y$194)*10)),1))</f>
        <v>x</v>
      </c>
      <c r="Z156" s="77">
        <f>IF('Indicator Data'!AY159="No data","x",IF(('Indicator Data'!AY159/'Indicator Data'!CA159)&gt;1,1,IF('Indicator Data'!AY159&gt;'Indicator Data'!AY159,1,'Indicator Data'!AY159/'Indicator Data'!CA159)))</f>
        <v>4.6430750215829765E-4</v>
      </c>
      <c r="AA156" s="200">
        <f t="shared" si="53"/>
        <v>0</v>
      </c>
      <c r="AB156" s="74">
        <f t="shared" si="40"/>
        <v>0.4</v>
      </c>
      <c r="AC156" s="73">
        <f>IF('Indicator Data'!AS159="No data","x",ROUND(IF('Indicator Data'!AS159&gt;AC$195,10,IF('Indicator Data'!AS159&lt;AC$194,0,10-(AC$195-'Indicator Data'!AS159)/(AC$195-AC$194)*10)),1))</f>
        <v>0.2</v>
      </c>
      <c r="AD156" s="73" t="str">
        <f>IF('Indicator Data'!AT159="No data","x",ROUND(IF('Indicator Data'!AT159&gt;AD$195,10,IF('Indicator Data'!AT159&lt;AD$194,0,10-(AD$195-'Indicator Data'!AT159)/(AD$195-AD$194)*10)),1))</f>
        <v>x</v>
      </c>
      <c r="AE156" s="74">
        <f t="shared" si="54"/>
        <v>0.2</v>
      </c>
      <c r="AF156" s="87">
        <f>('Indicator Data'!BD159+'Indicator Data'!BC159*0.5+'Indicator Data'!BB159*0.25)/1000</f>
        <v>0</v>
      </c>
      <c r="AG156" s="79">
        <f>AF156*1000/'Indicator Data'!CA159</f>
        <v>0</v>
      </c>
      <c r="AH156" s="74">
        <f t="shared" si="55"/>
        <v>0</v>
      </c>
      <c r="AI156" s="73">
        <f>IF('Indicator Data'!BH159="No data","x",ROUND(IF('Indicator Data'!BH159&lt;$AI$194,10,IF('Indicator Data'!BH159&gt;$AI$195,0,($AI$195-'Indicator Data'!BH159)/($AI$195-$AI$194)*10)),1))</f>
        <v>3.3</v>
      </c>
      <c r="AJ156" s="73">
        <f>IF('Indicator Data'!BI159="No data","x",ROUND(IF('Indicator Data'!BI159&gt;$AJ$195,10,IF('Indicator Data'!BI159&lt;$AJ$194,0,10-($AJ$195-'Indicator Data'!BI159)/($AJ$195-$AJ$194)*10)),1))</f>
        <v>0</v>
      </c>
      <c r="AK156" s="74">
        <f t="shared" si="41"/>
        <v>1.7</v>
      </c>
      <c r="AL156" s="80">
        <f t="shared" si="42"/>
        <v>0.6</v>
      </c>
      <c r="AM156" s="81">
        <f t="shared" si="43"/>
        <v>0.3</v>
      </c>
    </row>
    <row r="157" spans="1:39" s="4" customFormat="1" x14ac:dyDescent="0.25">
      <c r="A157" s="121" t="str">
        <f>'Indicator Data'!A160</f>
        <v>Slovakia</v>
      </c>
      <c r="B157" s="59" t="str">
        <f>'Indicator Data'!B160</f>
        <v>SVK</v>
      </c>
      <c r="C157" s="73">
        <f>ROUND(IF('Indicator Data'!AL160="No data",IF((0.1022*LN('Indicator Data'!BZ160)-0.1711)&gt;C$195,0,IF((0.1022*LN('Indicator Data'!BZ160)-0.1711)&lt;C$194,10,(C$195-(0.1022*LN('Indicator Data'!BZ160)-0.1711))/(C$195-C$194)*10)),IF('Indicator Data'!AL160&gt;C$195,0,IF('Indicator Data'!AL160&lt;C$194,10,(C$195-'Indicator Data'!AL160)/(C$195-C$194)*10))),1)</f>
        <v>0.9</v>
      </c>
      <c r="D157" s="73" t="str">
        <f>IF('Indicator Data'!AM160="No data","x",ROUND((IF(LOG('Indicator Data'!AM160*1000)&gt;D$195,10,IF(LOG('Indicator Data'!AM160*1000)&lt;D$194,0,10-(D$195-LOG('Indicator Data'!AM160*1000))/(D$195-D$194)*10))),1))</f>
        <v>x</v>
      </c>
      <c r="E157" s="74">
        <f t="shared" si="44"/>
        <v>0.9</v>
      </c>
      <c r="F157" s="73">
        <f>IF('Indicator Data'!AZ160="No data","x",ROUND(IF('Indicator Data'!AZ160&gt;F$195,10,IF('Indicator Data'!AZ160&lt;F$194,0,10-(F$195-'Indicator Data'!AZ160)/(F$195-F$194)*10)),1))</f>
        <v>2.4</v>
      </c>
      <c r="G157" s="73">
        <f>IF('Indicator Data'!BA160="No data","x",ROUND(IF('Indicator Data'!BA160&gt;G$195,10,IF('Indicator Data'!BA160&lt;G$194,0,10-(G$195-'Indicator Data'!BA160)/(G$195-G$194)*10)),1))</f>
        <v>0.4</v>
      </c>
      <c r="H157" s="74">
        <f t="shared" si="45"/>
        <v>1.4</v>
      </c>
      <c r="I157" s="75">
        <f>SUM(IF('Indicator Data'!AN160=0,0,'Indicator Data'!AN160),SUM('Indicator Data'!AO160:AP160))</f>
        <v>0</v>
      </c>
      <c r="J157" s="75">
        <f>I157/'Indicator Data'!CA160*1000000</f>
        <v>0</v>
      </c>
      <c r="K157" s="73">
        <f t="shared" si="46"/>
        <v>0</v>
      </c>
      <c r="L157" s="73" t="str">
        <f>IF('Indicator Data'!AQ160="No data","x",ROUND(IF('Indicator Data'!AQ160&gt;L$195,10,IF('Indicator Data'!AQ160&lt;L$194,0,10-(L$195-'Indicator Data'!AQ160)/(L$195-L$194)*10)),1))</f>
        <v>x</v>
      </c>
      <c r="M157" s="73">
        <f>IF('Indicator Data'!AR160="No data","x",IF('Indicator Data'!AR160=0,0,ROUND(IF('Indicator Data'!AR160&gt;M$195,10,IF('Indicator Data'!AR160&lt;M$194,0,10-(M$195-'Indicator Data'!AR160)/(M$195-M$194)*10)),1)))</f>
        <v>0.7</v>
      </c>
      <c r="N157" s="74">
        <f t="shared" si="47"/>
        <v>0.4</v>
      </c>
      <c r="O157" s="76">
        <f t="shared" si="48"/>
        <v>0.9</v>
      </c>
      <c r="P157" s="87">
        <f>IF(AND('Indicator Data'!BE160="No data",'Indicator Data'!BF160="No data"),0,SUM('Indicator Data'!BE160:BG160)/1000)</f>
        <v>0.96599999999999997</v>
      </c>
      <c r="Q157" s="73">
        <f t="shared" si="49"/>
        <v>0</v>
      </c>
      <c r="R157" s="77">
        <f>P157*1000/'Indicator Data'!CA160</f>
        <v>1.7701995157789647E-4</v>
      </c>
      <c r="S157" s="73">
        <f t="shared" si="50"/>
        <v>2.1</v>
      </c>
      <c r="T157" s="78">
        <f t="shared" si="51"/>
        <v>1.1000000000000001</v>
      </c>
      <c r="U157" s="73">
        <f>IF('Indicator Data'!AV160="No data","x",ROUND(IF('Indicator Data'!AV160&gt;U$195,10,IF('Indicator Data'!AV160&lt;U$194,0,10-(U$195-'Indicator Data'!AV160)/(U$195-U$194)*10)),1))</f>
        <v>0.2</v>
      </c>
      <c r="V157" s="73">
        <f>IF('Indicator Data'!AW160="No data","x",IF('Indicator Data'!AW160=0,0,ROUND(IF('Indicator Data'!AW160&gt;V$195,10,IF('Indicator Data'!AW160&lt;V$194,0,10-(V$195-'Indicator Data'!AW160)/(V$195-V$194)*10)),1)))</f>
        <v>0.1</v>
      </c>
      <c r="W157" s="73">
        <f t="shared" si="52"/>
        <v>0.15000000000000002</v>
      </c>
      <c r="X157" s="73">
        <f>IF('Indicator Data'!AU160="No data","x",ROUND(IF('Indicator Data'!AU160&gt;X$195,10,IF('Indicator Data'!AU160&lt;X$194,0,10-(X$195-'Indicator Data'!AU160)/(X$195-X$194)*10)),1))</f>
        <v>0.1</v>
      </c>
      <c r="Y157" s="200" t="str">
        <f>IF('Indicator Data'!AX160="No data","x",ROUND(IF('Indicator Data'!AX160&gt;Y$195,10,IF('Indicator Data'!AX160&lt;Y$194,0,10-(Y$195-'Indicator Data'!AX160)/(Y$195-Y$194)*10)),1))</f>
        <v>x</v>
      </c>
      <c r="Z157" s="77">
        <f>IF('Indicator Data'!AY160="No data","x",IF(('Indicator Data'!AY160/'Indicator Data'!CA160)&gt;1,1,IF('Indicator Data'!AY160&gt;'Indicator Data'!AY160,1,'Indicator Data'!AY160/'Indicator Data'!CA160)))</f>
        <v>1.6492542072474827E-6</v>
      </c>
      <c r="AA157" s="200">
        <f t="shared" si="53"/>
        <v>0</v>
      </c>
      <c r="AB157" s="74">
        <f t="shared" si="40"/>
        <v>0.1</v>
      </c>
      <c r="AC157" s="73">
        <f>IF('Indicator Data'!AS160="No data","x",ROUND(IF('Indicator Data'!AS160&gt;AC$195,10,IF('Indicator Data'!AS160&lt;AC$194,0,10-(AC$195-'Indicator Data'!AS160)/(AC$195-AC$194)*10)),1))</f>
        <v>0.4</v>
      </c>
      <c r="AD157" s="73" t="str">
        <f>IF('Indicator Data'!AT160="No data","x",ROUND(IF('Indicator Data'!AT160&gt;AD$195,10,IF('Indicator Data'!AT160&lt;AD$194,0,10-(AD$195-'Indicator Data'!AT160)/(AD$195-AD$194)*10)),1))</f>
        <v>x</v>
      </c>
      <c r="AE157" s="74">
        <f t="shared" si="54"/>
        <v>0.4</v>
      </c>
      <c r="AF157" s="87">
        <f>('Indicator Data'!BD160+'Indicator Data'!BC160*0.5+'Indicator Data'!BB160*0.25)/1000</f>
        <v>0</v>
      </c>
      <c r="AG157" s="79">
        <f>AF157*1000/'Indicator Data'!CA160</f>
        <v>0</v>
      </c>
      <c r="AH157" s="74">
        <f t="shared" si="55"/>
        <v>0</v>
      </c>
      <c r="AI157" s="73">
        <f>IF('Indicator Data'!BH160="No data","x",ROUND(IF('Indicator Data'!BH160&lt;$AI$194,10,IF('Indicator Data'!BH160&gt;$AI$195,0,($AI$195-'Indicator Data'!BH160)/($AI$195-$AI$194)*10)),1))</f>
        <v>4.5</v>
      </c>
      <c r="AJ157" s="73">
        <f>IF('Indicator Data'!BI160="No data","x",ROUND(IF('Indicator Data'!BI160&gt;$AJ$195,10,IF('Indicator Data'!BI160&lt;$AJ$194,0,10-($AJ$195-'Indicator Data'!BI160)/($AJ$195-$AJ$194)*10)),1))</f>
        <v>0</v>
      </c>
      <c r="AK157" s="74">
        <f t="shared" si="41"/>
        <v>2.2999999999999998</v>
      </c>
      <c r="AL157" s="80">
        <f t="shared" si="42"/>
        <v>0.7</v>
      </c>
      <c r="AM157" s="81">
        <f t="shared" si="43"/>
        <v>0.9</v>
      </c>
    </row>
    <row r="158" spans="1:39" s="4" customFormat="1" x14ac:dyDescent="0.25">
      <c r="A158" s="121" t="str">
        <f>'Indicator Data'!A161</f>
        <v>Slovenia</v>
      </c>
      <c r="B158" s="59" t="str">
        <f>'Indicator Data'!B161</f>
        <v>SVN</v>
      </c>
      <c r="C158" s="73">
        <f>ROUND(IF('Indicator Data'!AL161="No data",IF((0.1022*LN('Indicator Data'!BZ161)-0.1711)&gt;C$195,0,IF((0.1022*LN('Indicator Data'!BZ161)-0.1711)&lt;C$194,10,(C$195-(0.1022*LN('Indicator Data'!BZ161)-0.1711))/(C$195-C$194)*10)),IF('Indicator Data'!AL161&gt;C$195,0,IF('Indicator Data'!AL161&lt;C$194,10,(C$195-'Indicator Data'!AL161)/(C$195-C$194)*10))),1)</f>
        <v>0.1</v>
      </c>
      <c r="D158" s="73" t="str">
        <f>IF('Indicator Data'!AM161="No data","x",ROUND((IF(LOG('Indicator Data'!AM161*1000)&gt;D$195,10,IF(LOG('Indicator Data'!AM161*1000)&lt;D$194,0,10-(D$195-LOG('Indicator Data'!AM161*1000))/(D$195-D$194)*10))),1))</f>
        <v>x</v>
      </c>
      <c r="E158" s="74">
        <f t="shared" si="44"/>
        <v>0.1</v>
      </c>
      <c r="F158" s="73">
        <f>IF('Indicator Data'!AZ161="No data","x",ROUND(IF('Indicator Data'!AZ161&gt;F$195,10,IF('Indicator Data'!AZ161&lt;F$194,0,10-(F$195-'Indicator Data'!AZ161)/(F$195-F$194)*10)),1))</f>
        <v>0.7</v>
      </c>
      <c r="G158" s="73">
        <f>IF('Indicator Data'!BA161="No data","x",ROUND(IF('Indicator Data'!BA161&gt;G$195,10,IF('Indicator Data'!BA161&lt;G$194,0,10-(G$195-'Indicator Data'!BA161)/(G$195-G$194)*10)),1))</f>
        <v>0.1</v>
      </c>
      <c r="H158" s="74">
        <f t="shared" si="45"/>
        <v>0.4</v>
      </c>
      <c r="I158" s="75">
        <f>SUM(IF('Indicator Data'!AN161=0,0,'Indicator Data'!AN161),SUM('Indicator Data'!AO161:AP161))</f>
        <v>0</v>
      </c>
      <c r="J158" s="75">
        <f>I158/'Indicator Data'!CA161*1000000</f>
        <v>0</v>
      </c>
      <c r="K158" s="73">
        <f t="shared" si="46"/>
        <v>0</v>
      </c>
      <c r="L158" s="73" t="str">
        <f>IF('Indicator Data'!AQ161="No data","x",ROUND(IF('Indicator Data'!AQ161&gt;L$195,10,IF('Indicator Data'!AQ161&lt;L$194,0,10-(L$195-'Indicator Data'!AQ161)/(L$195-L$194)*10)),1))</f>
        <v>x</v>
      </c>
      <c r="M158" s="73">
        <f>IF('Indicator Data'!AR161="No data","x",IF('Indicator Data'!AR161=0,0,ROUND(IF('Indicator Data'!AR161&gt;M$195,10,IF('Indicator Data'!AR161&lt;M$194,0,10-(M$195-'Indicator Data'!AR161)/(M$195-M$194)*10)),1)))</f>
        <v>0.4</v>
      </c>
      <c r="N158" s="74">
        <f t="shared" si="47"/>
        <v>0.2</v>
      </c>
      <c r="O158" s="76">
        <f t="shared" si="48"/>
        <v>0.2</v>
      </c>
      <c r="P158" s="87">
        <f>IF(AND('Indicator Data'!BE161="No data",'Indicator Data'!BF161="No data"),0,SUM('Indicator Data'!BE161:BG161)/1000)</f>
        <v>1.012</v>
      </c>
      <c r="Q158" s="73">
        <f t="shared" si="49"/>
        <v>0</v>
      </c>
      <c r="R158" s="77">
        <f>P158*1000/'Indicator Data'!CA161</f>
        <v>4.8685351193608942E-4</v>
      </c>
      <c r="S158" s="73">
        <f t="shared" si="50"/>
        <v>2.7</v>
      </c>
      <c r="T158" s="78">
        <f t="shared" si="51"/>
        <v>1.4</v>
      </c>
      <c r="U158" s="73">
        <f>IF('Indicator Data'!AV161="No data","x",ROUND(IF('Indicator Data'!AV161&gt;U$195,10,IF('Indicator Data'!AV161&lt;U$194,0,10-(U$195-'Indicator Data'!AV161)/(U$195-U$194)*10)),1))</f>
        <v>0.2</v>
      </c>
      <c r="V158" s="73">
        <f>IF('Indicator Data'!AW161="No data","x",IF('Indicator Data'!AW161=0,0,ROUND(IF('Indicator Data'!AW161&gt;V$195,10,IF('Indicator Data'!AW161&lt;V$194,0,10-(V$195-'Indicator Data'!AW161)/(V$195-V$194)*10)),1)))</f>
        <v>0.2</v>
      </c>
      <c r="W158" s="73">
        <f t="shared" si="52"/>
        <v>0.2</v>
      </c>
      <c r="X158" s="73">
        <f>IF('Indicator Data'!AU161="No data","x",ROUND(IF('Indicator Data'!AU161&gt;X$195,10,IF('Indicator Data'!AU161&lt;X$194,0,10-(X$195-'Indicator Data'!AU161)/(X$195-X$194)*10)),1))</f>
        <v>0.1</v>
      </c>
      <c r="Y158" s="200" t="str">
        <f>IF('Indicator Data'!AX161="No data","x",ROUND(IF('Indicator Data'!AX161&gt;Y$195,10,IF('Indicator Data'!AX161&lt;Y$194,0,10-(Y$195-'Indicator Data'!AX161)/(Y$195-Y$194)*10)),1))</f>
        <v>x</v>
      </c>
      <c r="Z158" s="77">
        <f>IF('Indicator Data'!AY161="No data","x",IF(('Indicator Data'!AY161/'Indicator Data'!CA161)&gt;1,1,IF('Indicator Data'!AY161&gt;'Indicator Data'!AY161,1,'Indicator Data'!AY161/'Indicator Data'!CA161)))</f>
        <v>5.7729665446967128E-6</v>
      </c>
      <c r="AA158" s="200">
        <f t="shared" si="53"/>
        <v>0</v>
      </c>
      <c r="AB158" s="74">
        <f t="shared" si="40"/>
        <v>0.1</v>
      </c>
      <c r="AC158" s="73">
        <f>IF('Indicator Data'!AS161="No data","x",ROUND(IF('Indicator Data'!AS161&gt;AC$195,10,IF('Indicator Data'!AS161&lt;AC$194,0,10-(AC$195-'Indicator Data'!AS161)/(AC$195-AC$194)*10)),1))</f>
        <v>0.2</v>
      </c>
      <c r="AD158" s="73" t="str">
        <f>IF('Indicator Data'!AT161="No data","x",ROUND(IF('Indicator Data'!AT161&gt;AD$195,10,IF('Indicator Data'!AT161&lt;AD$194,0,10-(AD$195-'Indicator Data'!AT161)/(AD$195-AD$194)*10)),1))</f>
        <v>x</v>
      </c>
      <c r="AE158" s="74">
        <f t="shared" si="54"/>
        <v>0.2</v>
      </c>
      <c r="AF158" s="87">
        <f>('Indicator Data'!BD161+'Indicator Data'!BC161*0.5+'Indicator Data'!BB161*0.25)/1000</f>
        <v>0</v>
      </c>
      <c r="AG158" s="79">
        <f>AF158*1000/'Indicator Data'!CA161</f>
        <v>0</v>
      </c>
      <c r="AH158" s="74">
        <f t="shared" si="55"/>
        <v>0</v>
      </c>
      <c r="AI158" s="73">
        <f>IF('Indicator Data'!BH161="No data","x",ROUND(IF('Indicator Data'!BH161&lt;$AI$194,10,IF('Indicator Data'!BH161&gt;$AI$195,0,($AI$195-'Indicator Data'!BH161)/($AI$195-$AI$194)*10)),1))</f>
        <v>3.2</v>
      </c>
      <c r="AJ158" s="73">
        <f>IF('Indicator Data'!BI161="No data","x",ROUND(IF('Indicator Data'!BI161&gt;$AJ$195,10,IF('Indicator Data'!BI161&lt;$AJ$194,0,10-($AJ$195-'Indicator Data'!BI161)/($AJ$195-$AJ$194)*10)),1))</f>
        <v>0</v>
      </c>
      <c r="AK158" s="74">
        <f t="shared" si="41"/>
        <v>1.6</v>
      </c>
      <c r="AL158" s="80">
        <f t="shared" si="42"/>
        <v>0.5</v>
      </c>
      <c r="AM158" s="81">
        <f t="shared" si="43"/>
        <v>1</v>
      </c>
    </row>
    <row r="159" spans="1:39" s="4" customFormat="1" x14ac:dyDescent="0.25">
      <c r="A159" s="121" t="str">
        <f>'Indicator Data'!A162</f>
        <v>Solomon Islands</v>
      </c>
      <c r="B159" s="59" t="str">
        <f>'Indicator Data'!B162</f>
        <v>SLB</v>
      </c>
      <c r="C159" s="73">
        <f>ROUND(IF('Indicator Data'!AL162="No data",IF((0.1022*LN('Indicator Data'!BZ162)-0.1711)&gt;C$195,0,IF((0.1022*LN('Indicator Data'!BZ162)-0.1711)&lt;C$194,10,(C$195-(0.1022*LN('Indicator Data'!BZ162)-0.1711))/(C$195-C$194)*10)),IF('Indicator Data'!AL162&gt;C$195,0,IF('Indicator Data'!AL162&lt;C$194,10,(C$195-'Indicator Data'!AL162)/(C$195-C$194)*10))),1)</f>
        <v>7.1</v>
      </c>
      <c r="D159" s="73" t="str">
        <f>IF('Indicator Data'!AM162="No data","x",ROUND((IF(LOG('Indicator Data'!AM162*1000)&gt;D$195,10,IF(LOG('Indicator Data'!AM162*1000)&lt;D$194,0,10-(D$195-LOG('Indicator Data'!AM162*1000))/(D$195-D$194)*10))),1))</f>
        <v>x</v>
      </c>
      <c r="E159" s="74">
        <f t="shared" si="44"/>
        <v>7.1</v>
      </c>
      <c r="F159" s="73" t="str">
        <f>IF('Indicator Data'!AZ162="No data","x",ROUND(IF('Indicator Data'!AZ162&gt;F$195,10,IF('Indicator Data'!AZ162&lt;F$194,0,10-(F$195-'Indicator Data'!AZ162)/(F$195-F$194)*10)),1))</f>
        <v>x</v>
      </c>
      <c r="G159" s="73">
        <f>IF('Indicator Data'!BA162="No data","x",ROUND(IF('Indicator Data'!BA162&gt;G$195,10,IF('Indicator Data'!BA162&lt;G$194,0,10-(G$195-'Indicator Data'!BA162)/(G$195-G$194)*10)),1))</f>
        <v>3</v>
      </c>
      <c r="H159" s="74">
        <f t="shared" si="45"/>
        <v>3</v>
      </c>
      <c r="I159" s="75">
        <f>SUM(IF('Indicator Data'!AN162=0,0,'Indicator Data'!AN162),SUM('Indicator Data'!AO162:AP162))</f>
        <v>310.15731900000003</v>
      </c>
      <c r="J159" s="75">
        <f>I159/'Indicator Data'!CA162*1000000</f>
        <v>463.04508070066481</v>
      </c>
      <c r="K159" s="73">
        <f t="shared" si="46"/>
        <v>9.3000000000000007</v>
      </c>
      <c r="L159" s="73">
        <f>IF('Indicator Data'!AQ162="No data","x",ROUND(IF('Indicator Data'!AQ162&gt;L$195,10,IF('Indicator Data'!AQ162&lt;L$194,0,10-(L$195-'Indicator Data'!AQ162)/(L$195-L$194)*10)),1))</f>
        <v>10</v>
      </c>
      <c r="M159" s="73">
        <f>IF('Indicator Data'!AR162="No data","x",IF('Indicator Data'!AR162=0,0,ROUND(IF('Indicator Data'!AR162&gt;M$195,10,IF('Indicator Data'!AR162&lt;M$194,0,10-(M$195-'Indicator Data'!AR162)/(M$195-M$194)*10)),1)))</f>
        <v>0.4</v>
      </c>
      <c r="N159" s="74">
        <f t="shared" si="47"/>
        <v>6.6</v>
      </c>
      <c r="O159" s="76">
        <f t="shared" si="48"/>
        <v>6</v>
      </c>
      <c r="P159" s="87">
        <f>IF(AND('Indicator Data'!BE162="No data",'Indicator Data'!BF162="No data"),0,SUM('Indicator Data'!BE162:BG162)/1000)</f>
        <v>4.0000000000000001E-3</v>
      </c>
      <c r="Q159" s="73">
        <f t="shared" si="49"/>
        <v>0</v>
      </c>
      <c r="R159" s="77">
        <f>P159*1000/'Indicator Data'!CA162</f>
        <v>5.9717446899992682E-6</v>
      </c>
      <c r="S159" s="73">
        <f t="shared" si="50"/>
        <v>0</v>
      </c>
      <c r="T159" s="78">
        <f t="shared" si="51"/>
        <v>0</v>
      </c>
      <c r="U159" s="73" t="str">
        <f>IF('Indicator Data'!AV162="No data","x",ROUND(IF('Indicator Data'!AV162&gt;U$195,10,IF('Indicator Data'!AV162&lt;U$194,0,10-(U$195-'Indicator Data'!AV162)/(U$195-U$194)*10)),1))</f>
        <v>x</v>
      </c>
      <c r="V159" s="73" t="str">
        <f>IF('Indicator Data'!AW162="No data","x",IF('Indicator Data'!AW162=0,0,ROUND(IF('Indicator Data'!AW162&gt;V$195,10,IF('Indicator Data'!AW162&lt;V$194,0,10-(V$195-'Indicator Data'!AW162)/(V$195-V$194)*10)),1)))</f>
        <v>x</v>
      </c>
      <c r="W159" s="73" t="str">
        <f t="shared" si="52"/>
        <v>x</v>
      </c>
      <c r="X159" s="73">
        <f>IF('Indicator Data'!AU162="No data","x",ROUND(IF('Indicator Data'!AU162&gt;X$195,10,IF('Indicator Data'!AU162&lt;X$194,0,10-(X$195-'Indicator Data'!AU162)/(X$195-X$194)*10)),1))</f>
        <v>1.4</v>
      </c>
      <c r="Y159" s="200">
        <f>IF('Indicator Data'!AX162="No data","x",ROUND(IF('Indicator Data'!AX162&gt;Y$195,10,IF('Indicator Data'!AX162&lt;Y$194,0,10-(Y$195-'Indicator Data'!AX162)/(Y$195-Y$194)*10)),1))</f>
        <v>4.3</v>
      </c>
      <c r="Z159" s="77">
        <f>IF('Indicator Data'!AY162="No data","x",IF(('Indicator Data'!AY162/'Indicator Data'!CA162)&gt;1,1,IF('Indicator Data'!AY162&gt;'Indicator Data'!AY162,1,'Indicator Data'!AY162/'Indicator Data'!CA162)))</f>
        <v>0.79128901602069812</v>
      </c>
      <c r="AA159" s="200">
        <f t="shared" si="53"/>
        <v>8.8000000000000007</v>
      </c>
      <c r="AB159" s="74">
        <f t="shared" si="40"/>
        <v>4.8</v>
      </c>
      <c r="AC159" s="73">
        <f>IF('Indicator Data'!AS162="No data","x",ROUND(IF('Indicator Data'!AS162&gt;AC$195,10,IF('Indicator Data'!AS162&lt;AC$194,0,10-(AC$195-'Indicator Data'!AS162)/(AC$195-AC$194)*10)),1))</f>
        <v>1.6</v>
      </c>
      <c r="AD159" s="73">
        <f>IF('Indicator Data'!AT162="No data","x",ROUND(IF('Indicator Data'!AT162&gt;AD$195,10,IF('Indicator Data'!AT162&lt;AD$194,0,10-(AD$195-'Indicator Data'!AT162)/(AD$195-AD$194)*10)),1))</f>
        <v>2.6</v>
      </c>
      <c r="AE159" s="74">
        <f t="shared" si="54"/>
        <v>2.1</v>
      </c>
      <c r="AF159" s="87">
        <f>('Indicator Data'!BD162+'Indicator Data'!BC162*0.5+'Indicator Data'!BB162*0.25)/1000</f>
        <v>0.5</v>
      </c>
      <c r="AG159" s="79">
        <f>AF159*1000/'Indicator Data'!CA162</f>
        <v>7.4646808624990861E-4</v>
      </c>
      <c r="AH159" s="74">
        <f t="shared" si="55"/>
        <v>0.1</v>
      </c>
      <c r="AI159" s="73">
        <f>IF('Indicator Data'!BH162="No data","x",ROUND(IF('Indicator Data'!BH162&lt;$AI$194,10,IF('Indicator Data'!BH162&gt;$AI$195,0,($AI$195-'Indicator Data'!BH162)/($AI$195-$AI$194)*10)),1))</f>
        <v>4.3</v>
      </c>
      <c r="AJ159" s="73">
        <f>IF('Indicator Data'!BI162="No data","x",ROUND(IF('Indicator Data'!BI162&gt;$AJ$195,10,IF('Indicator Data'!BI162&lt;$AJ$194,0,10-($AJ$195-'Indicator Data'!BI162)/($AJ$195-$AJ$194)*10)),1))</f>
        <v>1.3</v>
      </c>
      <c r="AK159" s="74">
        <f t="shared" si="41"/>
        <v>2.8</v>
      </c>
      <c r="AL159" s="80">
        <f t="shared" si="42"/>
        <v>2.6</v>
      </c>
      <c r="AM159" s="81">
        <f t="shared" si="43"/>
        <v>1.4</v>
      </c>
    </row>
    <row r="160" spans="1:39" s="4" customFormat="1" x14ac:dyDescent="0.25">
      <c r="A160" s="121" t="str">
        <f>'Indicator Data'!A163</f>
        <v>Somalia</v>
      </c>
      <c r="B160" s="59" t="str">
        <f>'Indicator Data'!B163</f>
        <v>SOM</v>
      </c>
      <c r="C160" s="73">
        <f>ROUND(IF('Indicator Data'!AL163="No data",IF((0.1022*LN('Indicator Data'!BZ163)-0.1711)&gt;C$195,0,IF((0.1022*LN('Indicator Data'!BZ163)-0.1711)&lt;C$194,10,(C$195-(0.1022*LN('Indicator Data'!BZ163)-0.1711))/(C$195-C$194)*10)),IF('Indicator Data'!AL163&gt;C$195,0,IF('Indicator Data'!AL163&lt;C$194,10,(C$195-'Indicator Data'!AL163)/(C$195-C$194)*10))),1)</f>
        <v>8.6999999999999993</v>
      </c>
      <c r="D160" s="73" t="str">
        <f>IF('Indicator Data'!AM163="No data","x",ROUND((IF(LOG('Indicator Data'!AM163*1000)&gt;D$195,10,IF(LOG('Indicator Data'!AM163*1000)&lt;D$194,0,10-(D$195-LOG('Indicator Data'!AM163*1000))/(D$195-D$194)*10))),1))</f>
        <v>x</v>
      </c>
      <c r="E160" s="74">
        <f t="shared" si="44"/>
        <v>8.6999999999999993</v>
      </c>
      <c r="F160" s="73">
        <f>IF('Indicator Data'!AZ163="No data","x",ROUND(IF('Indicator Data'!AZ163&gt;F$195,10,IF('Indicator Data'!AZ163&lt;F$194,0,10-(F$195-'Indicator Data'!AZ163)/(F$195-F$194)*10)),1))</f>
        <v>10</v>
      </c>
      <c r="G160" s="73" t="str">
        <f>IF('Indicator Data'!BA163="No data","x",ROUND(IF('Indicator Data'!BA163&gt;G$195,10,IF('Indicator Data'!BA163&lt;G$194,0,10-(G$195-'Indicator Data'!BA163)/(G$195-G$194)*10)),1))</f>
        <v>x</v>
      </c>
      <c r="H160" s="74">
        <f t="shared" si="45"/>
        <v>10</v>
      </c>
      <c r="I160" s="75">
        <f>SUM(IF('Indicator Data'!AN163=0,0,'Indicator Data'!AN163),SUM('Indicator Data'!AO163:AP163))</f>
        <v>5138.5440159999998</v>
      </c>
      <c r="J160" s="75">
        <f>I160/'Indicator Data'!CA163*1000000</f>
        <v>332.74462824548692</v>
      </c>
      <c r="K160" s="73">
        <f t="shared" si="46"/>
        <v>6.7</v>
      </c>
      <c r="L160" s="73">
        <f>IF('Indicator Data'!AQ163="No data","x",ROUND(IF('Indicator Data'!AQ163&gt;L$195,10,IF('Indicator Data'!AQ163&lt;L$194,0,10-(L$195-'Indicator Data'!AQ163)/(L$195-L$194)*10)),1))</f>
        <v>10</v>
      </c>
      <c r="M160" s="73" t="str">
        <f>IF('Indicator Data'!AR163="No data","x",IF('Indicator Data'!AR163=0,0,ROUND(IF('Indicator Data'!AR163&gt;M$195,10,IF('Indicator Data'!AR163&lt;M$194,0,10-(M$195-'Indicator Data'!AR163)/(M$195-M$194)*10)),1)))</f>
        <v>x</v>
      </c>
      <c r="N160" s="74">
        <f t="shared" si="47"/>
        <v>8.4</v>
      </c>
      <c r="O160" s="76">
        <f t="shared" si="48"/>
        <v>9</v>
      </c>
      <c r="P160" s="87">
        <f>IF(AND('Indicator Data'!BE163="No data",'Indicator Data'!BF163="No data"),0,SUM('Indicator Data'!BE163:BG163)/1000)</f>
        <v>2768.6460000000002</v>
      </c>
      <c r="Q160" s="73">
        <f t="shared" si="49"/>
        <v>10</v>
      </c>
      <c r="R160" s="77">
        <f>P160*1000/'Indicator Data'!CA163</f>
        <v>0.17928270754222037</v>
      </c>
      <c r="S160" s="73">
        <f t="shared" si="50"/>
        <v>10</v>
      </c>
      <c r="T160" s="78">
        <f t="shared" si="51"/>
        <v>10</v>
      </c>
      <c r="U160" s="73">
        <f>IF('Indicator Data'!AV163="No data","x",ROUND(IF('Indicator Data'!AV163&gt;U$195,10,IF('Indicator Data'!AV163&lt;U$194,0,10-(U$195-'Indicator Data'!AV163)/(U$195-U$194)*10)),1))</f>
        <v>0.8</v>
      </c>
      <c r="V160" s="73">
        <f>IF('Indicator Data'!AW163="No data","x",IF('Indicator Data'!AW163=0,0,ROUND(IF('Indicator Data'!AW163&gt;V$195,10,IF('Indicator Data'!AW163&lt;V$194,0,10-(V$195-'Indicator Data'!AW163)/(V$195-V$194)*10)),1)))</f>
        <v>0.1</v>
      </c>
      <c r="W160" s="73">
        <f t="shared" si="52"/>
        <v>0.45</v>
      </c>
      <c r="X160" s="73">
        <f>IF('Indicator Data'!AU163="No data","x",ROUND(IF('Indicator Data'!AU163&gt;X$195,10,IF('Indicator Data'!AU163&lt;X$194,0,10-(X$195-'Indicator Data'!AU163)/(X$195-X$194)*10)),1))</f>
        <v>4.8</v>
      </c>
      <c r="Y160" s="200">
        <f>IF('Indicator Data'!AX163="No data","x",ROUND(IF('Indicator Data'!AX163&gt;Y$195,10,IF('Indicator Data'!AX163&lt;Y$194,0,10-(Y$195-'Indicator Data'!AX163)/(Y$195-Y$194)*10)),1))</f>
        <v>0.9</v>
      </c>
      <c r="Z160" s="77">
        <f>IF('Indicator Data'!AY163="No data","x",IF(('Indicator Data'!AY163/'Indicator Data'!CA163)&gt;1,1,IF('Indicator Data'!AY163&gt;'Indicator Data'!AY163,1,'Indicator Data'!AY163/'Indicator Data'!CA163)))</f>
        <v>0.16398539238664017</v>
      </c>
      <c r="AA160" s="200">
        <f t="shared" si="53"/>
        <v>1.8</v>
      </c>
      <c r="AB160" s="74">
        <f t="shared" si="40"/>
        <v>2</v>
      </c>
      <c r="AC160" s="73">
        <f>IF('Indicator Data'!AS163="No data","x",ROUND(IF('Indicator Data'!AS163&gt;AC$195,10,IF('Indicator Data'!AS163&lt;AC$194,0,10-(AC$195-'Indicator Data'!AS163)/(AC$195-AC$194)*10)),1))</f>
        <v>9.8000000000000007</v>
      </c>
      <c r="AD160" s="73">
        <f>IF('Indicator Data'!AT163="No data","x",ROUND(IF('Indicator Data'!AT163&gt;AD$195,10,IF('Indicator Data'!AT163&lt;AD$194,0,10-(AD$195-'Indicator Data'!AT163)/(AD$195-AD$194)*10)),1))</f>
        <v>5.0999999999999996</v>
      </c>
      <c r="AE160" s="74">
        <f t="shared" si="54"/>
        <v>7.5</v>
      </c>
      <c r="AF160" s="87">
        <f>('Indicator Data'!BD163+'Indicator Data'!BC163*0.5+'Indicator Data'!BB163*0.25)/1000</f>
        <v>1967.2815000000001</v>
      </c>
      <c r="AG160" s="79">
        <f>AF160*1000/'Indicator Data'!CA163</f>
        <v>0.12739062842187862</v>
      </c>
      <c r="AH160" s="74">
        <f t="shared" si="55"/>
        <v>10</v>
      </c>
      <c r="AI160" s="73">
        <f>IF('Indicator Data'!BH163="No data","x",ROUND(IF('Indicator Data'!BH163&lt;$AI$194,10,IF('Indicator Data'!BH163&gt;$AI$195,0,($AI$195-'Indicator Data'!BH163)/($AI$195-$AI$194)*10)),1))</f>
        <v>7.5</v>
      </c>
      <c r="AJ160" s="73">
        <f>IF('Indicator Data'!BI163="No data","x",ROUND(IF('Indicator Data'!BI163&gt;$AJ$195,10,IF('Indicator Data'!BI163&lt;$AJ$194,0,10-($AJ$195-'Indicator Data'!BI163)/($AJ$195-$AJ$194)*10)),1))</f>
        <v>5.2</v>
      </c>
      <c r="AK160" s="74">
        <f t="shared" si="41"/>
        <v>6.4</v>
      </c>
      <c r="AL160" s="80">
        <f t="shared" si="42"/>
        <v>7.5</v>
      </c>
      <c r="AM160" s="81">
        <f t="shared" si="43"/>
        <v>9.1</v>
      </c>
    </row>
    <row r="161" spans="1:39" s="4" customFormat="1" x14ac:dyDescent="0.25">
      <c r="A161" s="121" t="str">
        <f>'Indicator Data'!A164</f>
        <v>South Africa</v>
      </c>
      <c r="B161" s="59" t="str">
        <f>'Indicator Data'!B164</f>
        <v>ZAF</v>
      </c>
      <c r="C161" s="73">
        <f>ROUND(IF('Indicator Data'!AL164="No data",IF((0.1022*LN('Indicator Data'!BZ164)-0.1711)&gt;C$195,0,IF((0.1022*LN('Indicator Data'!BZ164)-0.1711)&lt;C$194,10,(C$195-(0.1022*LN('Indicator Data'!BZ164)-0.1711))/(C$195-C$194)*10)),IF('Indicator Data'!AL164&gt;C$195,0,IF('Indicator Data'!AL164&lt;C$194,10,(C$195-'Indicator Data'!AL164)/(C$195-C$194)*10))),1)</f>
        <v>4</v>
      </c>
      <c r="D161" s="73">
        <f>IF('Indicator Data'!AM164="No data","x",ROUND((IF(LOG('Indicator Data'!AM164*1000)&gt;D$195,10,IF(LOG('Indicator Data'!AM164*1000)&lt;D$194,0,10-(D$195-LOG('Indicator Data'!AM164*1000))/(D$195-D$194)*10))),1))</f>
        <v>5</v>
      </c>
      <c r="E161" s="74">
        <f t="shared" si="44"/>
        <v>4.5</v>
      </c>
      <c r="F161" s="73">
        <f>IF('Indicator Data'!AZ164="No data","x",ROUND(IF('Indicator Data'!AZ164&gt;F$195,10,IF('Indicator Data'!AZ164&lt;F$194,0,10-(F$195-'Indicator Data'!AZ164)/(F$195-F$194)*10)),1))</f>
        <v>5.2</v>
      </c>
      <c r="G161" s="73">
        <f>IF('Indicator Data'!BA164="No data","x",ROUND(IF('Indicator Data'!BA164&gt;G$195,10,IF('Indicator Data'!BA164&lt;G$194,0,10-(G$195-'Indicator Data'!BA164)/(G$195-G$194)*10)),1))</f>
        <v>9.5</v>
      </c>
      <c r="H161" s="74">
        <f t="shared" si="45"/>
        <v>7.4</v>
      </c>
      <c r="I161" s="75">
        <f>SUM(IF('Indicator Data'!AN164=0,0,'Indicator Data'!AN164),SUM('Indicator Data'!AO164:AP164))</f>
        <v>1753.3220470000001</v>
      </c>
      <c r="J161" s="75">
        <f>I161/'Indicator Data'!CA164*1000000</f>
        <v>29.941494802091739</v>
      </c>
      <c r="K161" s="73">
        <f t="shared" si="46"/>
        <v>0.6</v>
      </c>
      <c r="L161" s="73">
        <f>IF('Indicator Data'!AQ164="No data","x",ROUND(IF('Indicator Data'!AQ164&gt;L$195,10,IF('Indicator Data'!AQ164&lt;L$194,0,10-(L$195-'Indicator Data'!AQ164)/(L$195-L$194)*10)),1))</f>
        <v>0.2</v>
      </c>
      <c r="M161" s="73">
        <f>IF('Indicator Data'!AR164="No data","x",IF('Indicator Data'!AR164=0,0,ROUND(IF('Indicator Data'!AR164&gt;M$195,10,IF('Indicator Data'!AR164&lt;M$194,0,10-(M$195-'Indicator Data'!AR164)/(M$195-M$194)*10)),1)))</f>
        <v>0.1</v>
      </c>
      <c r="N161" s="74">
        <f t="shared" si="47"/>
        <v>0.3</v>
      </c>
      <c r="O161" s="76">
        <f t="shared" si="48"/>
        <v>4.2</v>
      </c>
      <c r="P161" s="87">
        <f>IF(AND('Indicator Data'!BE164="No data",'Indicator Data'!BF164="No data"),0,SUM('Indicator Data'!BE164:BG164)/1000)</f>
        <v>306.70499999999998</v>
      </c>
      <c r="Q161" s="73">
        <f t="shared" si="49"/>
        <v>8.3000000000000007</v>
      </c>
      <c r="R161" s="77">
        <f>P161*1000/'Indicator Data'!CA164</f>
        <v>5.2376037699339703E-3</v>
      </c>
      <c r="S161" s="73">
        <f t="shared" si="50"/>
        <v>4.8</v>
      </c>
      <c r="T161" s="78">
        <f t="shared" si="51"/>
        <v>6.6</v>
      </c>
      <c r="U161" s="73">
        <f>IF('Indicator Data'!AV164="No data","x",ROUND(IF('Indicator Data'!AV164&gt;U$195,10,IF('Indicator Data'!AV164&lt;U$194,0,10-(U$195-'Indicator Data'!AV164)/(U$195-U$194)*10)),1))</f>
        <v>10</v>
      </c>
      <c r="V161" s="73">
        <f>IF('Indicator Data'!AW164="No data","x",IF('Indicator Data'!AW164=0,0,ROUND(IF('Indicator Data'!AW164&gt;V$195,10,IF('Indicator Data'!AW164&lt;V$194,0,10-(V$195-'Indicator Data'!AW164)/(V$195-V$194)*10)),1)))</f>
        <v>10</v>
      </c>
      <c r="W161" s="73">
        <f t="shared" si="52"/>
        <v>10</v>
      </c>
      <c r="X161" s="73">
        <f>IF('Indicator Data'!AU164="No data","x",ROUND(IF('Indicator Data'!AU164&gt;X$195,10,IF('Indicator Data'!AU164&lt;X$194,0,10-(X$195-'Indicator Data'!AU164)/(X$195-X$194)*10)),1))</f>
        <v>10</v>
      </c>
      <c r="Y161" s="200">
        <f>IF('Indicator Data'!AX164="No data","x",ROUND(IF('Indicator Data'!AX164&gt;Y$195,10,IF('Indicator Data'!AX164&lt;Y$194,0,10-(Y$195-'Indicator Data'!AX164)/(Y$195-Y$194)*10)),1))</f>
        <v>0.1</v>
      </c>
      <c r="Z161" s="77">
        <f>IF('Indicator Data'!AY164="No data","x",IF(('Indicator Data'!AY164/'Indicator Data'!CA164)&gt;1,1,IF('Indicator Data'!AY164&gt;'Indicator Data'!AY164,1,'Indicator Data'!AY164/'Indicator Data'!CA164)))</f>
        <v>0.33017749654374162</v>
      </c>
      <c r="AA161" s="200">
        <f t="shared" si="53"/>
        <v>3.7</v>
      </c>
      <c r="AB161" s="74">
        <f t="shared" si="40"/>
        <v>6</v>
      </c>
      <c r="AC161" s="73">
        <f>IF('Indicator Data'!AS164="No data","x",ROUND(IF('Indicator Data'!AS164&gt;AC$195,10,IF('Indicator Data'!AS164&lt;AC$194,0,10-(AC$195-'Indicator Data'!AS164)/(AC$195-AC$194)*10)),1))</f>
        <v>2.9</v>
      </c>
      <c r="AD161" s="73">
        <f>IF('Indicator Data'!AT164="No data","x",ROUND(IF('Indicator Data'!AT164&gt;AD$195,10,IF('Indicator Data'!AT164&lt;AD$194,0,10-(AD$195-'Indicator Data'!AT164)/(AD$195-AD$194)*10)),1))</f>
        <v>1.3</v>
      </c>
      <c r="AE161" s="74">
        <f t="shared" si="54"/>
        <v>2.1</v>
      </c>
      <c r="AF161" s="87">
        <f>('Indicator Data'!BD164+'Indicator Data'!BC164*0.5+'Indicator Data'!BB164*0.25)/1000</f>
        <v>4.2839999999999998</v>
      </c>
      <c r="AG161" s="79">
        <f>AF161*1000/'Indicator Data'!CA164</f>
        <v>7.3157902709108518E-5</v>
      </c>
      <c r="AH161" s="74">
        <f t="shared" si="55"/>
        <v>0</v>
      </c>
      <c r="AI161" s="73">
        <f>IF('Indicator Data'!BH164="No data","x",ROUND(IF('Indicator Data'!BH164&lt;$AI$194,10,IF('Indicator Data'!BH164&gt;$AI$195,0,($AI$195-'Indicator Data'!BH164)/($AI$195-$AI$194)*10)),1))</f>
        <v>3.3</v>
      </c>
      <c r="AJ161" s="73">
        <f>IF('Indicator Data'!BI164="No data","x",ROUND(IF('Indicator Data'!BI164&gt;$AJ$195,10,IF('Indicator Data'!BI164&lt;$AJ$194,0,10-($AJ$195-'Indicator Data'!BI164)/($AJ$195-$AJ$194)*10)),1))</f>
        <v>0.4</v>
      </c>
      <c r="AK161" s="74">
        <f t="shared" si="41"/>
        <v>1.9</v>
      </c>
      <c r="AL161" s="80">
        <f t="shared" si="42"/>
        <v>2.8</v>
      </c>
      <c r="AM161" s="81">
        <f t="shared" si="43"/>
        <v>5</v>
      </c>
    </row>
    <row r="162" spans="1:39" s="4" customFormat="1" x14ac:dyDescent="0.25">
      <c r="A162" s="121" t="str">
        <f>'Indicator Data'!A165</f>
        <v>South Sudan</v>
      </c>
      <c r="B162" s="59" t="str">
        <f>'Indicator Data'!B165</f>
        <v>SSD</v>
      </c>
      <c r="C162" s="73">
        <f>ROUND(IF('Indicator Data'!AL165="No data",IF((0.1022*LN('Indicator Data'!BZ165)-0.1711)&gt;C$195,0,IF((0.1022*LN('Indicator Data'!BZ165)-0.1711)&lt;C$194,10,(C$195-(0.1022*LN('Indicator Data'!BZ165)-0.1711))/(C$195-C$194)*10)),IF('Indicator Data'!AL165&gt;C$195,0,IF('Indicator Data'!AL165&lt;C$194,10,(C$195-'Indicator Data'!AL165)/(C$195-C$194)*10))),1)</f>
        <v>10</v>
      </c>
      <c r="D162" s="73">
        <f>IF('Indicator Data'!AM165="No data","x",ROUND((IF(LOG('Indicator Data'!AM165*1000)&gt;D$195,10,IF(LOG('Indicator Data'!AM165*1000)&lt;D$194,0,10-(D$195-LOG('Indicator Data'!AM165*1000))/(D$195-D$194)*10))),1))</f>
        <v>10</v>
      </c>
      <c r="E162" s="74">
        <f t="shared" si="44"/>
        <v>10</v>
      </c>
      <c r="F162" s="73" t="str">
        <f>IF('Indicator Data'!AZ165="No data","x",ROUND(IF('Indicator Data'!AZ165&gt;F$195,10,IF('Indicator Data'!AZ165&lt;F$194,0,10-(F$195-'Indicator Data'!AZ165)/(F$195-F$194)*10)),1))</f>
        <v>x</v>
      </c>
      <c r="G162" s="73">
        <f>IF('Indicator Data'!BA165="No data","x",ROUND(IF('Indicator Data'!BA165&gt;G$195,10,IF('Indicator Data'!BA165&lt;G$194,0,10-(G$195-'Indicator Data'!BA165)/(G$195-G$194)*10)),1))</f>
        <v>5.3</v>
      </c>
      <c r="H162" s="74">
        <f t="shared" si="45"/>
        <v>5.3</v>
      </c>
      <c r="I162" s="75">
        <f>SUM(IF('Indicator Data'!AN165=0,0,'Indicator Data'!AN165),SUM('Indicator Data'!AO165:AP165))</f>
        <v>6656.4241540000003</v>
      </c>
      <c r="J162" s="75">
        <f>I162/'Indicator Data'!CA165*1000000</f>
        <v>601.73165400392725</v>
      </c>
      <c r="K162" s="73">
        <f t="shared" si="46"/>
        <v>10</v>
      </c>
      <c r="L162" s="73" t="str">
        <f>IF('Indicator Data'!AQ165="No data","x",ROUND(IF('Indicator Data'!AQ165&gt;L$195,10,IF('Indicator Data'!AQ165&lt;L$194,0,10-(L$195-'Indicator Data'!AQ165)/(L$195-L$194)*10)),1))</f>
        <v>x</v>
      </c>
      <c r="M162" s="73">
        <f>IF('Indicator Data'!AR165="No data","x",IF('Indicator Data'!AR165=0,0,ROUND(IF('Indicator Data'!AR165&gt;M$195,10,IF('Indicator Data'!AR165&lt;M$194,0,10-(M$195-'Indicator Data'!AR165)/(M$195-M$194)*10)),1)))</f>
        <v>10</v>
      </c>
      <c r="N162" s="74">
        <f t="shared" si="47"/>
        <v>10</v>
      </c>
      <c r="O162" s="76">
        <f t="shared" si="48"/>
        <v>8.8000000000000007</v>
      </c>
      <c r="P162" s="87">
        <f>IF(AND('Indicator Data'!BE165="No data",'Indicator Data'!BF165="No data"),0,SUM('Indicator Data'!BE165:BG165)/1000)</f>
        <v>2299.933</v>
      </c>
      <c r="Q162" s="73">
        <f t="shared" si="49"/>
        <v>10</v>
      </c>
      <c r="R162" s="77">
        <f>P162*1000/'Indicator Data'!CA165</f>
        <v>0.20791080258258052</v>
      </c>
      <c r="S162" s="73">
        <f t="shared" si="50"/>
        <v>10</v>
      </c>
      <c r="T162" s="78">
        <f t="shared" si="51"/>
        <v>10</v>
      </c>
      <c r="U162" s="73">
        <f>IF('Indicator Data'!AV165="No data","x",ROUND(IF('Indicator Data'!AV165&gt;U$195,10,IF('Indicator Data'!AV165&lt;U$194,0,10-(U$195-'Indicator Data'!AV165)/(U$195-U$194)*10)),1))</f>
        <v>5.4</v>
      </c>
      <c r="V162" s="73">
        <f>IF('Indicator Data'!AW165="No data","x",IF('Indicator Data'!AW165=0,0,ROUND(IF('Indicator Data'!AW165&gt;V$195,10,IF('Indicator Data'!AW165&lt;V$194,0,10-(V$195-'Indicator Data'!AW165)/(V$195-V$194)*10)),1)))</f>
        <v>6.7</v>
      </c>
      <c r="W162" s="73">
        <f t="shared" si="52"/>
        <v>6.0500000000000007</v>
      </c>
      <c r="X162" s="73">
        <f>IF('Indicator Data'!AU165="No data","x",ROUND(IF('Indicator Data'!AU165&gt;X$195,10,IF('Indicator Data'!AU165&lt;X$194,0,10-(X$195-'Indicator Data'!AU165)/(X$195-X$194)*10)),1))</f>
        <v>2.7</v>
      </c>
      <c r="Y162" s="200">
        <f>IF('Indicator Data'!AX165="No data","x",ROUND(IF('Indicator Data'!AX165&gt;Y$195,10,IF('Indicator Data'!AX165&lt;Y$194,0,10-(Y$195-'Indicator Data'!AX165)/(Y$195-Y$194)*10)),1))</f>
        <v>3.5</v>
      </c>
      <c r="Z162" s="77">
        <f>IF('Indicator Data'!AY165="No data","x",IF(('Indicator Data'!AY165/'Indicator Data'!CA165)&gt;1,1,IF('Indicator Data'!AY165&gt;'Indicator Data'!AY165,1,'Indicator Data'!AY165/'Indicator Data'!CA165)))</f>
        <v>0.85880718640216513</v>
      </c>
      <c r="AA162" s="200">
        <f t="shared" si="53"/>
        <v>9.5</v>
      </c>
      <c r="AB162" s="74">
        <f t="shared" si="40"/>
        <v>5.4</v>
      </c>
      <c r="AC162" s="73">
        <f>IF('Indicator Data'!AS165="No data","x",ROUND(IF('Indicator Data'!AS165&gt;AC$195,10,IF('Indicator Data'!AS165&lt;AC$194,0,10-(AC$195-'Indicator Data'!AS165)/(AC$195-AC$194)*10)),1))</f>
        <v>7.4</v>
      </c>
      <c r="AD162" s="73">
        <f>IF('Indicator Data'!AT165="No data","x",ROUND(IF('Indicator Data'!AT165&gt;AD$195,10,IF('Indicator Data'!AT165&lt;AD$194,0,10-(AD$195-'Indicator Data'!AT165)/(AD$195-AD$194)*10)),1))</f>
        <v>6.1</v>
      </c>
      <c r="AE162" s="74">
        <f t="shared" si="54"/>
        <v>6.8</v>
      </c>
      <c r="AF162" s="87">
        <f>('Indicator Data'!BD165+'Indicator Data'!BC165*0.5+'Indicator Data'!BB165*0.25)/1000</f>
        <v>65.352000000000004</v>
      </c>
      <c r="AG162" s="79">
        <f>AF162*1000/'Indicator Data'!CA165</f>
        <v>5.9077315601701458E-3</v>
      </c>
      <c r="AH162" s="74">
        <f t="shared" si="55"/>
        <v>0.6</v>
      </c>
      <c r="AI162" s="73">
        <f>IF('Indicator Data'!BH165="No data","x",ROUND(IF('Indicator Data'!BH165&lt;$AI$194,10,IF('Indicator Data'!BH165&gt;$AI$195,0,($AI$195-'Indicator Data'!BH165)/($AI$195-$AI$194)*10)),1))</f>
        <v>7.5</v>
      </c>
      <c r="AJ162" s="73">
        <f>IF('Indicator Data'!BI165="No data","x",ROUND(IF('Indicator Data'!BI165&gt;$AJ$195,10,IF('Indicator Data'!BI165&lt;$AJ$194,0,10-($AJ$195-'Indicator Data'!BI165)/($AJ$195-$AJ$194)*10)),1))</f>
        <v>8.6</v>
      </c>
      <c r="AK162" s="74">
        <f t="shared" si="41"/>
        <v>8.1</v>
      </c>
      <c r="AL162" s="80">
        <f t="shared" si="42"/>
        <v>5.8</v>
      </c>
      <c r="AM162" s="81">
        <f t="shared" si="43"/>
        <v>8.6999999999999993</v>
      </c>
    </row>
    <row r="163" spans="1:39" s="4" customFormat="1" x14ac:dyDescent="0.25">
      <c r="A163" s="121" t="str">
        <f>'Indicator Data'!A166</f>
        <v>Spain</v>
      </c>
      <c r="B163" s="59" t="str">
        <f>'Indicator Data'!B166</f>
        <v>ESP</v>
      </c>
      <c r="C163" s="73">
        <f>ROUND(IF('Indicator Data'!AL166="No data",IF((0.1022*LN('Indicator Data'!BZ166)-0.1711)&gt;C$195,0,IF((0.1022*LN('Indicator Data'!BZ166)-0.1711)&lt;C$194,10,(C$195-(0.1022*LN('Indicator Data'!BZ166)-0.1711))/(C$195-C$194)*10)),IF('Indicator Data'!AL166&gt;C$195,0,IF('Indicator Data'!AL166&lt;C$194,10,(C$195-'Indicator Data'!AL166)/(C$195-C$194)*10))),1)</f>
        <v>0.2</v>
      </c>
      <c r="D163" s="73" t="str">
        <f>IF('Indicator Data'!AM166="No data","x",ROUND((IF(LOG('Indicator Data'!AM166*1000)&gt;D$195,10,IF(LOG('Indicator Data'!AM166*1000)&lt;D$194,0,10-(D$195-LOG('Indicator Data'!AM166*1000))/(D$195-D$194)*10))),1))</f>
        <v>x</v>
      </c>
      <c r="E163" s="74">
        <f t="shared" si="44"/>
        <v>0.2</v>
      </c>
      <c r="F163" s="73">
        <f>IF('Indicator Data'!AZ166="No data","x",ROUND(IF('Indicator Data'!AZ166&gt;F$195,10,IF('Indicator Data'!AZ166&lt;F$194,0,10-(F$195-'Indicator Data'!AZ166)/(F$195-F$194)*10)),1))</f>
        <v>1.1000000000000001</v>
      </c>
      <c r="G163" s="73">
        <f>IF('Indicator Data'!BA166="No data","x",ROUND(IF('Indicator Data'!BA166&gt;G$195,10,IF('Indicator Data'!BA166&lt;G$194,0,10-(G$195-'Indicator Data'!BA166)/(G$195-G$194)*10)),1))</f>
        <v>2.8</v>
      </c>
      <c r="H163" s="74">
        <f t="shared" si="45"/>
        <v>2</v>
      </c>
      <c r="I163" s="75">
        <f>SUM(IF('Indicator Data'!AN166=0,0,'Indicator Data'!AN166),SUM('Indicator Data'!AO166:AP166))</f>
        <v>-4.6837999999999998E-2</v>
      </c>
      <c r="J163" s="75">
        <f>I163/'Indicator Data'!CA166*1000000</f>
        <v>-1.0021657032356227E-3</v>
      </c>
      <c r="K163" s="73">
        <f t="shared" si="46"/>
        <v>0</v>
      </c>
      <c r="L163" s="73" t="str">
        <f>IF('Indicator Data'!AQ166="No data","x",ROUND(IF('Indicator Data'!AQ166&gt;L$195,10,IF('Indicator Data'!AQ166&lt;L$194,0,10-(L$195-'Indicator Data'!AQ166)/(L$195-L$194)*10)),1))</f>
        <v>x</v>
      </c>
      <c r="M163" s="73">
        <f>IF('Indicator Data'!AR166="No data","x",IF('Indicator Data'!AR166=0,0,ROUND(IF('Indicator Data'!AR166&gt;M$195,10,IF('Indicator Data'!AR166&lt;M$194,0,10-(M$195-'Indicator Data'!AR166)/(M$195-M$194)*10)),1)))</f>
        <v>0.1</v>
      </c>
      <c r="N163" s="74">
        <f t="shared" si="47"/>
        <v>0.1</v>
      </c>
      <c r="O163" s="76">
        <f t="shared" si="48"/>
        <v>0.6</v>
      </c>
      <c r="P163" s="87">
        <f>IF(AND('Indicator Data'!BE166="No data",'Indicator Data'!BF166="No data"),0,SUM('Indicator Data'!BE166:BG166)/1000)</f>
        <v>99.141999999999996</v>
      </c>
      <c r="Q163" s="73">
        <f t="shared" si="49"/>
        <v>6.7</v>
      </c>
      <c r="R163" s="77">
        <f>P163*1000/'Indicator Data'!CA166</f>
        <v>2.1212842595795321E-3</v>
      </c>
      <c r="S163" s="73">
        <f t="shared" si="50"/>
        <v>3.8</v>
      </c>
      <c r="T163" s="78">
        <f t="shared" si="51"/>
        <v>5.3</v>
      </c>
      <c r="U163" s="73">
        <f>IF('Indicator Data'!AV166="No data","x",ROUND(IF('Indicator Data'!AV166&gt;U$195,10,IF('Indicator Data'!AV166&lt;U$194,0,10-(U$195-'Indicator Data'!AV166)/(U$195-U$194)*10)),1))</f>
        <v>0.8</v>
      </c>
      <c r="V163" s="73">
        <f>IF('Indicator Data'!AW166="No data","x",IF('Indicator Data'!AW166=0,0,ROUND(IF('Indicator Data'!AW166&gt;V$195,10,IF('Indicator Data'!AW166&lt;V$194,0,10-(V$195-'Indicator Data'!AW166)/(V$195-V$194)*10)),1)))</f>
        <v>0.6</v>
      </c>
      <c r="W163" s="73">
        <f t="shared" si="52"/>
        <v>0.7</v>
      </c>
      <c r="X163" s="73">
        <f>IF('Indicator Data'!AU166="No data","x",ROUND(IF('Indicator Data'!AU166&gt;X$195,10,IF('Indicator Data'!AU166&lt;X$194,0,10-(X$195-'Indicator Data'!AU166)/(X$195-X$194)*10)),1))</f>
        <v>0.2</v>
      </c>
      <c r="Y163" s="200" t="str">
        <f>IF('Indicator Data'!AX166="No data","x",ROUND(IF('Indicator Data'!AX166&gt;Y$195,10,IF('Indicator Data'!AX166&lt;Y$194,0,10-(Y$195-'Indicator Data'!AX166)/(Y$195-Y$194)*10)),1))</f>
        <v>x</v>
      </c>
      <c r="Z163" s="77">
        <f>IF('Indicator Data'!AY166="No data","x",IF(('Indicator Data'!AY166/'Indicator Data'!CA166)&gt;1,1,IF('Indicator Data'!AY166&gt;'Indicator Data'!AY166,1,'Indicator Data'!AY166/'Indicator Data'!CA166)))</f>
        <v>6.7612699564980747E-6</v>
      </c>
      <c r="AA163" s="200">
        <f t="shared" si="53"/>
        <v>0</v>
      </c>
      <c r="AB163" s="74">
        <f t="shared" ref="AB163:AB193" si="56">IF(AND(W163="x",X163="x",Y163="x",AA163="x"),"x",ROUND(AVERAGE(W163,X163,Y163,AA163),1))</f>
        <v>0.3</v>
      </c>
      <c r="AC163" s="73">
        <f>IF('Indicator Data'!AS166="No data","x",ROUND(IF('Indicator Data'!AS166&gt;AC$195,10,IF('Indicator Data'!AS166&lt;AC$194,0,10-(AC$195-'Indicator Data'!AS166)/(AC$195-AC$194)*10)),1))</f>
        <v>0.2</v>
      </c>
      <c r="AD163" s="73" t="str">
        <f>IF('Indicator Data'!AT166="No data","x",ROUND(IF('Indicator Data'!AT166&gt;AD$195,10,IF('Indicator Data'!AT166&lt;AD$194,0,10-(AD$195-'Indicator Data'!AT166)/(AD$195-AD$194)*10)),1))</f>
        <v>x</v>
      </c>
      <c r="AE163" s="74">
        <f t="shared" si="54"/>
        <v>0.2</v>
      </c>
      <c r="AF163" s="87">
        <f>('Indicator Data'!BD166+'Indicator Data'!BC166*0.5+'Indicator Data'!BB166*0.25)/1000</f>
        <v>0.69499999999999995</v>
      </c>
      <c r="AG163" s="79">
        <f>AF163*1000/'Indicator Data'!CA166</f>
        <v>1.487051461951317E-5</v>
      </c>
      <c r="AH163" s="74">
        <f t="shared" si="55"/>
        <v>0</v>
      </c>
      <c r="AI163" s="73">
        <f>IF('Indicator Data'!BH166="No data","x",ROUND(IF('Indicator Data'!BH166&lt;$AI$194,10,IF('Indicator Data'!BH166&gt;$AI$195,0,($AI$195-'Indicator Data'!BH166)/($AI$195-$AI$194)*10)),1))</f>
        <v>2.7</v>
      </c>
      <c r="AJ163" s="73">
        <f>IF('Indicator Data'!BI166="No data","x",ROUND(IF('Indicator Data'!BI166&gt;$AJ$195,10,IF('Indicator Data'!BI166&lt;$AJ$194,0,10-($AJ$195-'Indicator Data'!BI166)/($AJ$195-$AJ$194)*10)),1))</f>
        <v>0</v>
      </c>
      <c r="AK163" s="74">
        <f t="shared" ref="AK163:AK193" si="57">ROUND(AVERAGE(AJ163,AI163),1)</f>
        <v>1.4</v>
      </c>
      <c r="AL163" s="80">
        <f t="shared" ref="AL163:AL193" si="58">ROUND(IF(AND(AB163="x",AE163="x",AK163="x"),AH163,IF(AND(AB163="x",AE163="x"),(10-GEOMEAN(((10-AK163)/10*9+1),((10-AH163)/10*9+1)))/9*10,IF(AK163="x",(10-GEOMEAN(((10-AB163)/10*9+1),((10-AE163)/10*9+1),((10-AH163)/10*9+1)))/9*10,IF(AB163="x",(10-GEOMEAN(((10-AK163)/10*9+1),((10-AE163)/10*9+1),((10-AH163)/10*9+1)))/9*10,(10-GEOMEAN(((10-AB163)/10*9+1),((10-AE163)/10*9+1),((10-AH163)/10*9+1),((10-AK163)/10*9+1)))/9*10)))),1)</f>
        <v>0.5</v>
      </c>
      <c r="AM163" s="81">
        <f t="shared" ref="AM163:AM193" si="59">ROUND((10-GEOMEAN(((10-T163)/10*9+1),((10-AL163)/10*9+1)))/9*10,1)</f>
        <v>3.3</v>
      </c>
    </row>
    <row r="164" spans="1:39" s="4" customFormat="1" x14ac:dyDescent="0.25">
      <c r="A164" s="121" t="str">
        <f>'Indicator Data'!A167</f>
        <v>Sri Lanka</v>
      </c>
      <c r="B164" s="59" t="str">
        <f>'Indicator Data'!B167</f>
        <v>LKA</v>
      </c>
      <c r="C164" s="73">
        <f>ROUND(IF('Indicator Data'!AL167="No data",IF((0.1022*LN('Indicator Data'!BZ167)-0.1711)&gt;C$195,0,IF((0.1022*LN('Indicator Data'!BZ167)-0.1711)&lt;C$194,10,(C$195-(0.1022*LN('Indicator Data'!BZ167)-0.1711))/(C$195-C$194)*10)),IF('Indicator Data'!AL167&gt;C$195,0,IF('Indicator Data'!AL167&lt;C$194,10,(C$195-'Indicator Data'!AL167)/(C$195-C$194)*10))),1)</f>
        <v>2.6</v>
      </c>
      <c r="D164" s="73" t="str">
        <f>IF('Indicator Data'!AM167="No data","x",ROUND((IF(LOG('Indicator Data'!AM167*1000)&gt;D$195,10,IF(LOG('Indicator Data'!AM167*1000)&lt;D$194,0,10-(D$195-LOG('Indicator Data'!AM167*1000))/(D$195-D$194)*10))),1))</f>
        <v>x</v>
      </c>
      <c r="E164" s="74">
        <f t="shared" si="44"/>
        <v>2.6</v>
      </c>
      <c r="F164" s="73">
        <f>IF('Indicator Data'!AZ167="No data","x",ROUND(IF('Indicator Data'!AZ167&gt;F$195,10,IF('Indicator Data'!AZ167&lt;F$194,0,10-(F$195-'Indicator Data'!AZ167)/(F$195-F$194)*10)),1))</f>
        <v>4.7</v>
      </c>
      <c r="G164" s="73">
        <f>IF('Indicator Data'!BA167="No data","x",ROUND(IF('Indicator Data'!BA167&gt;G$195,10,IF('Indicator Data'!BA167&lt;G$194,0,10-(G$195-'Indicator Data'!BA167)/(G$195-G$194)*10)),1))</f>
        <v>3.7</v>
      </c>
      <c r="H164" s="74">
        <f t="shared" si="45"/>
        <v>4.2</v>
      </c>
      <c r="I164" s="75">
        <f>SUM(IF('Indicator Data'!AN167=0,0,'Indicator Data'!AN167),SUM('Indicator Data'!AO167:AP167))</f>
        <v>210.07629400000002</v>
      </c>
      <c r="J164" s="75">
        <f>I164/'Indicator Data'!CA167*1000000</f>
        <v>9.8517592650517969</v>
      </c>
      <c r="K164" s="73">
        <f t="shared" si="46"/>
        <v>0.2</v>
      </c>
      <c r="L164" s="73">
        <f>IF('Indicator Data'!AQ167="No data","x",ROUND(IF('Indicator Data'!AQ167&gt;L$195,10,IF('Indicator Data'!AQ167&lt;L$194,0,10-(L$195-'Indicator Data'!AQ167)/(L$195-L$194)*10)),1))</f>
        <v>0.2</v>
      </c>
      <c r="M164" s="73">
        <f>IF('Indicator Data'!AR167="No data","x",IF('Indicator Data'!AR167=0,0,ROUND(IF('Indicator Data'!AR167&gt;M$195,10,IF('Indicator Data'!AR167&lt;M$194,0,10-(M$195-'Indicator Data'!AR167)/(M$195-M$194)*10)),1)))</f>
        <v>2.8</v>
      </c>
      <c r="N164" s="74">
        <f t="shared" si="47"/>
        <v>1.1000000000000001</v>
      </c>
      <c r="O164" s="76">
        <f t="shared" si="48"/>
        <v>2.6</v>
      </c>
      <c r="P164" s="87">
        <f>IF(AND('Indicator Data'!BE167="No data",'Indicator Data'!BF167="No data"),0,SUM('Indicator Data'!BE167:BG167)/1000)</f>
        <v>39.963000000000001</v>
      </c>
      <c r="Q164" s="73">
        <f t="shared" si="49"/>
        <v>5.3</v>
      </c>
      <c r="R164" s="77">
        <f>P164*1000/'Indicator Data'!CA167</f>
        <v>1.8741089154460471E-3</v>
      </c>
      <c r="S164" s="73">
        <f t="shared" si="50"/>
        <v>3.7</v>
      </c>
      <c r="T164" s="78">
        <f t="shared" si="51"/>
        <v>4.5</v>
      </c>
      <c r="U164" s="73">
        <f>IF('Indicator Data'!AV167="No data","x",ROUND(IF('Indicator Data'!AV167&gt;U$195,10,IF('Indicator Data'!AV167&lt;U$194,0,10-(U$195-'Indicator Data'!AV167)/(U$195-U$194)*10)),1))</f>
        <v>0.2</v>
      </c>
      <c r="V164" s="73">
        <f>IF('Indicator Data'!AW167="No data","x",IF('Indicator Data'!AW167=0,0,ROUND(IF('Indicator Data'!AW167&gt;V$195,10,IF('Indicator Data'!AW167&lt;V$194,0,10-(V$195-'Indicator Data'!AW167)/(V$195-V$194)*10)),1)))</f>
        <v>0.1</v>
      </c>
      <c r="W164" s="73">
        <f t="shared" si="52"/>
        <v>0.15000000000000002</v>
      </c>
      <c r="X164" s="73">
        <f>IF('Indicator Data'!AU167="No data","x",ROUND(IF('Indicator Data'!AU167&gt;X$195,10,IF('Indicator Data'!AU167&lt;X$194,0,10-(X$195-'Indicator Data'!AU167)/(X$195-X$194)*10)),1))</f>
        <v>1.2</v>
      </c>
      <c r="Y164" s="200">
        <f>IF('Indicator Data'!AX167="No data","x",ROUND(IF('Indicator Data'!AX167&gt;Y$195,10,IF('Indicator Data'!AX167&lt;Y$194,0,10-(Y$195-'Indicator Data'!AX167)/(Y$195-Y$194)*10)),1))</f>
        <v>0</v>
      </c>
      <c r="Z164" s="77">
        <f>IF('Indicator Data'!AY167="No data","x",IF(('Indicator Data'!AY167/'Indicator Data'!CA167)&gt;1,1,IF('Indicator Data'!AY167&gt;'Indicator Data'!AY167,1,'Indicator Data'!AY167/'Indicator Data'!CA167)))</f>
        <v>8.7971459407625331E-3</v>
      </c>
      <c r="AA164" s="200">
        <f t="shared" si="53"/>
        <v>0.1</v>
      </c>
      <c r="AB164" s="74">
        <f t="shared" si="56"/>
        <v>0.4</v>
      </c>
      <c r="AC164" s="73">
        <f>IF('Indicator Data'!AS167="No data","x",ROUND(IF('Indicator Data'!AS167&gt;AC$195,10,IF('Indicator Data'!AS167&lt;AC$194,0,10-(AC$195-'Indicator Data'!AS167)/(AC$195-AC$194)*10)),1))</f>
        <v>0.7</v>
      </c>
      <c r="AD164" s="73">
        <f>IF('Indicator Data'!AT167="No data","x",ROUND(IF('Indicator Data'!AT167&gt;AD$195,10,IF('Indicator Data'!AT167&lt;AD$194,0,10-(AD$195-'Indicator Data'!AT167)/(AD$195-AD$194)*10)),1))</f>
        <v>4.5999999999999996</v>
      </c>
      <c r="AE164" s="74">
        <f t="shared" si="54"/>
        <v>2.7</v>
      </c>
      <c r="AF164" s="87">
        <f>('Indicator Data'!BD167+'Indicator Data'!BC167*0.5+'Indicator Data'!BB167*0.25)/1000</f>
        <v>454.08625000000001</v>
      </c>
      <c r="AG164" s="79">
        <f>AF164*1000/'Indicator Data'!CA167</f>
        <v>2.1294874997033822E-2</v>
      </c>
      <c r="AH164" s="74">
        <f t="shared" si="55"/>
        <v>2.1</v>
      </c>
      <c r="AI164" s="73">
        <f>IF('Indicator Data'!BH167="No data","x",ROUND(IF('Indicator Data'!BH167&lt;$AI$194,10,IF('Indicator Data'!BH167&gt;$AI$195,0,($AI$195-'Indicator Data'!BH167)/($AI$195-$AI$194)*10)),1))</f>
        <v>4.7</v>
      </c>
      <c r="AJ164" s="73">
        <f>IF('Indicator Data'!BI167="No data","x",ROUND(IF('Indicator Data'!BI167&gt;$AJ$195,10,IF('Indicator Data'!BI167&lt;$AJ$194,0,10-($AJ$195-'Indicator Data'!BI167)/($AJ$195-$AJ$194)*10)),1))</f>
        <v>1.3</v>
      </c>
      <c r="AK164" s="74">
        <f t="shared" si="57"/>
        <v>3</v>
      </c>
      <c r="AL164" s="80">
        <f t="shared" si="58"/>
        <v>2.1</v>
      </c>
      <c r="AM164" s="81">
        <f t="shared" si="59"/>
        <v>3.4</v>
      </c>
    </row>
    <row r="165" spans="1:39" s="4" customFormat="1" x14ac:dyDescent="0.25">
      <c r="A165" s="122" t="str">
        <f>'Indicator Data'!A168</f>
        <v>Sudan</v>
      </c>
      <c r="B165" s="59" t="str">
        <f>'Indicator Data'!B168</f>
        <v>SDN</v>
      </c>
      <c r="C165" s="73">
        <f>ROUND(IF('Indicator Data'!AL168="No data",IF((0.1022*LN('Indicator Data'!BZ168)-0.1711)&gt;C$195,0,IF((0.1022*LN('Indicator Data'!BZ168)-0.1711)&lt;C$194,10,(C$195-(0.1022*LN('Indicator Data'!BZ168)-0.1711))/(C$195-C$194)*10)),IF('Indicator Data'!AL168&gt;C$195,0,IF('Indicator Data'!AL168&lt;C$194,10,(C$195-'Indicator Data'!AL168)/(C$195-C$194)*10))),1)</f>
        <v>8</v>
      </c>
      <c r="D165" s="73">
        <f>IF('Indicator Data'!AM168="No data","x",ROUND((IF(LOG('Indicator Data'!AM168*1000)&gt;D$195,10,IF(LOG('Indicator Data'!AM168*1000)&lt;D$194,0,10-(D$195-LOG('Indicator Data'!AM168*1000))/(D$195-D$194)*10))),1))</f>
        <v>9.1</v>
      </c>
      <c r="E165" s="74">
        <f t="shared" si="44"/>
        <v>8.6</v>
      </c>
      <c r="F165" s="73">
        <f>IF('Indicator Data'!AZ168="No data","x",ROUND(IF('Indicator Data'!AZ168&gt;F$195,10,IF('Indicator Data'!AZ168&lt;F$194,0,10-(F$195-'Indicator Data'!AZ168)/(F$195-F$194)*10)),1))</f>
        <v>7.5</v>
      </c>
      <c r="G165" s="73">
        <f>IF('Indicator Data'!BA168="No data","x",ROUND(IF('Indicator Data'!BA168&gt;G$195,10,IF('Indicator Data'!BA168&lt;G$194,0,10-(G$195-'Indicator Data'!BA168)/(G$195-G$194)*10)),1))</f>
        <v>2.6</v>
      </c>
      <c r="H165" s="74">
        <f t="shared" si="45"/>
        <v>5.0999999999999996</v>
      </c>
      <c r="I165" s="75">
        <f>SUM(IF('Indicator Data'!AN168=0,0,'Indicator Data'!AN168),SUM('Indicator Data'!AO168:AP168))</f>
        <v>2336.7952059999998</v>
      </c>
      <c r="J165" s="75">
        <f>I165/'Indicator Data'!CA168*1000000</f>
        <v>54.58113821199737</v>
      </c>
      <c r="K165" s="73">
        <f t="shared" si="46"/>
        <v>1.1000000000000001</v>
      </c>
      <c r="L165" s="73">
        <f>IF('Indicator Data'!AQ168="No data","x",ROUND(IF('Indicator Data'!AQ168&gt;L$195,10,IF('Indicator Data'!AQ168&lt;L$194,0,10-(L$195-'Indicator Data'!AQ168)/(L$195-L$194)*10)),1))</f>
        <v>0.5</v>
      </c>
      <c r="M165" s="73">
        <f>IF('Indicator Data'!AR168="No data","x",IF('Indicator Data'!AR168=0,0,ROUND(IF('Indicator Data'!AR168&gt;M$195,10,IF('Indicator Data'!AR168&lt;M$194,0,10-(M$195-'Indicator Data'!AR168)/(M$195-M$194)*10)),1)))</f>
        <v>0.3</v>
      </c>
      <c r="N165" s="74">
        <f t="shared" si="47"/>
        <v>0.6</v>
      </c>
      <c r="O165" s="76">
        <f t="shared" si="48"/>
        <v>5.7</v>
      </c>
      <c r="P165" s="87">
        <f>IF(AND('Indicator Data'!BE168="No data",'Indicator Data'!BF168="No data"),0,SUM('Indicator Data'!BE168:BG168)/1000)</f>
        <v>3178.5349999999999</v>
      </c>
      <c r="Q165" s="73">
        <f t="shared" si="49"/>
        <v>10</v>
      </c>
      <c r="R165" s="77">
        <f>P165*1000/'Indicator Data'!CA168</f>
        <v>7.4241875240594404E-2</v>
      </c>
      <c r="S165" s="73">
        <f t="shared" si="50"/>
        <v>9.1999999999999993</v>
      </c>
      <c r="T165" s="78">
        <f t="shared" si="51"/>
        <v>9.6</v>
      </c>
      <c r="U165" s="73">
        <f>IF('Indicator Data'!AV168="No data","x",ROUND(IF('Indicator Data'!AV168&gt;U$195,10,IF('Indicator Data'!AV168&lt;U$194,0,10-(U$195-'Indicator Data'!AV168)/(U$195-U$194)*10)),1))</f>
        <v>0.4</v>
      </c>
      <c r="V165" s="73">
        <f>IF('Indicator Data'!AW168="No data","x",IF('Indicator Data'!AW168=0,0,ROUND(IF('Indicator Data'!AW168&gt;V$195,10,IF('Indicator Data'!AW168&lt;V$194,0,10-(V$195-'Indicator Data'!AW168)/(V$195-V$194)*10)),1)))</f>
        <v>0.7</v>
      </c>
      <c r="W165" s="73">
        <f t="shared" si="52"/>
        <v>0.55000000000000004</v>
      </c>
      <c r="X165" s="73">
        <f>IF('Indicator Data'!AU168="No data","x",ROUND(IF('Indicator Data'!AU168&gt;X$195,10,IF('Indicator Data'!AU168&lt;X$194,0,10-(X$195-'Indicator Data'!AU168)/(X$195-X$194)*10)),1))</f>
        <v>1.4</v>
      </c>
      <c r="Y165" s="200">
        <f>IF('Indicator Data'!AX168="No data","x",ROUND(IF('Indicator Data'!AX168&gt;Y$195,10,IF('Indicator Data'!AX168&lt;Y$194,0,10-(Y$195-'Indicator Data'!AX168)/(Y$195-Y$194)*10)),1))</f>
        <v>0.9</v>
      </c>
      <c r="Z165" s="77">
        <f>IF('Indicator Data'!AY168="No data","x",IF(('Indicator Data'!AY168/'Indicator Data'!CA168)&gt;1,1,IF('Indicator Data'!AY168&gt;'Indicator Data'!AY168,1,'Indicator Data'!AY168/'Indicator Data'!CA168)))</f>
        <v>0.25766220386465988</v>
      </c>
      <c r="AA165" s="200">
        <f t="shared" si="53"/>
        <v>2.9</v>
      </c>
      <c r="AB165" s="74">
        <f t="shared" si="56"/>
        <v>1.4</v>
      </c>
      <c r="AC165" s="73">
        <f>IF('Indicator Data'!AS168="No data","x",ROUND(IF('Indicator Data'!AS168&gt;AC$195,10,IF('Indicator Data'!AS168&lt;AC$194,0,10-(AC$195-'Indicator Data'!AS168)/(AC$195-AC$194)*10)),1))</f>
        <v>4.9000000000000004</v>
      </c>
      <c r="AD165" s="73">
        <f>IF('Indicator Data'!AT168="No data","x",ROUND(IF('Indicator Data'!AT168&gt;AD$195,10,IF('Indicator Data'!AT168&lt;AD$194,0,10-(AD$195-'Indicator Data'!AT168)/(AD$195-AD$194)*10)),1))</f>
        <v>7.3</v>
      </c>
      <c r="AE165" s="74">
        <f t="shared" si="54"/>
        <v>6.1</v>
      </c>
      <c r="AF165" s="87">
        <f>('Indicator Data'!BD168+'Indicator Data'!BC168*0.5+'Indicator Data'!BB168*0.25)/1000</f>
        <v>91.538250000000005</v>
      </c>
      <c r="AG165" s="79">
        <f>AF165*1000/'Indicator Data'!CA168</f>
        <v>2.138082901790397E-3</v>
      </c>
      <c r="AH165" s="74">
        <f t="shared" si="55"/>
        <v>0.2</v>
      </c>
      <c r="AI165" s="73">
        <f>IF('Indicator Data'!BH168="No data","x",ROUND(IF('Indicator Data'!BH168&lt;$AI$194,10,IF('Indicator Data'!BH168&gt;$AI$195,0,($AI$195-'Indicator Data'!BH168)/($AI$195-$AI$194)*10)),1))</f>
        <v>5.2</v>
      </c>
      <c r="AJ165" s="73">
        <f>IF('Indicator Data'!BI168="No data","x",ROUND(IF('Indicator Data'!BI168&gt;$AJ$195,10,IF('Indicator Data'!BI168&lt;$AJ$194,0,10-($AJ$195-'Indicator Data'!BI168)/($AJ$195-$AJ$194)*10)),1))</f>
        <v>5</v>
      </c>
      <c r="AK165" s="74">
        <f t="shared" si="57"/>
        <v>5.0999999999999996</v>
      </c>
      <c r="AL165" s="80">
        <f t="shared" si="58"/>
        <v>3.6</v>
      </c>
      <c r="AM165" s="81">
        <f t="shared" si="59"/>
        <v>7.7</v>
      </c>
    </row>
    <row r="166" spans="1:39" s="4" customFormat="1" x14ac:dyDescent="0.25">
      <c r="A166" s="121" t="str">
        <f>'Indicator Data'!A169</f>
        <v>Suriname</v>
      </c>
      <c r="B166" s="59" t="str">
        <f>'Indicator Data'!B169</f>
        <v>SUR</v>
      </c>
      <c r="C166" s="73">
        <f>ROUND(IF('Indicator Data'!AL169="No data",IF((0.1022*LN('Indicator Data'!BZ169)-0.1711)&gt;C$195,0,IF((0.1022*LN('Indicator Data'!BZ169)-0.1711)&lt;C$194,10,(C$195-(0.1022*LN('Indicator Data'!BZ169)-0.1711))/(C$195-C$194)*10)),IF('Indicator Data'!AL169&gt;C$195,0,IF('Indicator Data'!AL169&lt;C$194,10,(C$195-'Indicator Data'!AL169)/(C$195-C$194)*10))),1)</f>
        <v>3.6</v>
      </c>
      <c r="D166" s="73">
        <f>IF('Indicator Data'!AM169="No data","x",ROUND((IF(LOG('Indicator Data'!AM169*1000)&gt;D$195,10,IF(LOG('Indicator Data'!AM169*1000)&lt;D$194,0,10-(D$195-LOG('Indicator Data'!AM169*1000))/(D$195-D$194)*10))),1))</f>
        <v>5.6</v>
      </c>
      <c r="E166" s="74">
        <f t="shared" si="44"/>
        <v>4.7</v>
      </c>
      <c r="F166" s="73">
        <f>IF('Indicator Data'!AZ169="No data","x",ROUND(IF('Indicator Data'!AZ169&gt;F$195,10,IF('Indicator Data'!AZ169&lt;F$194,0,10-(F$195-'Indicator Data'!AZ169)/(F$195-F$194)*10)),1))</f>
        <v>5.9</v>
      </c>
      <c r="G166" s="73" t="str">
        <f>IF('Indicator Data'!BA169="No data","x",ROUND(IF('Indicator Data'!BA169&gt;G$195,10,IF('Indicator Data'!BA169&lt;G$194,0,10-(G$195-'Indicator Data'!BA169)/(G$195-G$194)*10)),1))</f>
        <v>x</v>
      </c>
      <c r="H166" s="74">
        <f t="shared" si="45"/>
        <v>5.9</v>
      </c>
      <c r="I166" s="75">
        <f>SUM(IF('Indicator Data'!AN169=0,0,'Indicator Data'!AN169),SUM('Indicator Data'!AO169:AP169))</f>
        <v>11.01</v>
      </c>
      <c r="J166" s="75">
        <f>I166/'Indicator Data'!CA169*1000000</f>
        <v>18.938253724437228</v>
      </c>
      <c r="K166" s="73">
        <f t="shared" si="46"/>
        <v>0.4</v>
      </c>
      <c r="L166" s="73">
        <f>IF('Indicator Data'!AQ169="No data","x",ROUND(IF('Indicator Data'!AQ169&gt;L$195,10,IF('Indicator Data'!AQ169&lt;L$194,0,10-(L$195-'Indicator Data'!AQ169)/(L$195-L$194)*10)),1))</f>
        <v>0.5</v>
      </c>
      <c r="M166" s="73">
        <f>IF('Indicator Data'!AR169="No data","x",IF('Indicator Data'!AR169=0,0,ROUND(IF('Indicator Data'!AR169&gt;M$195,10,IF('Indicator Data'!AR169&lt;M$194,0,10-(M$195-'Indicator Data'!AR169)/(M$195-M$194)*10)),1)))</f>
        <v>0</v>
      </c>
      <c r="N166" s="74">
        <f t="shared" si="47"/>
        <v>0.3</v>
      </c>
      <c r="O166" s="76">
        <f t="shared" si="48"/>
        <v>3.9</v>
      </c>
      <c r="P166" s="87">
        <f>IF(AND('Indicator Data'!BE169="No data",'Indicator Data'!BF169="No data"),0,SUM('Indicator Data'!BE169:BG169)/1000)</f>
        <v>0.255</v>
      </c>
      <c r="Q166" s="73">
        <f t="shared" si="49"/>
        <v>0</v>
      </c>
      <c r="R166" s="77">
        <f>P166*1000/'Indicator Data'!CA169</f>
        <v>4.3862440506189763E-4</v>
      </c>
      <c r="S166" s="73">
        <f t="shared" si="50"/>
        <v>2.6</v>
      </c>
      <c r="T166" s="78">
        <f t="shared" si="51"/>
        <v>1.3</v>
      </c>
      <c r="U166" s="73">
        <f>IF('Indicator Data'!AV169="No data","x",ROUND(IF('Indicator Data'!AV169&gt;U$195,10,IF('Indicator Data'!AV169&lt;U$194,0,10-(U$195-'Indicator Data'!AV169)/(U$195-U$194)*10)),1))</f>
        <v>2.8</v>
      </c>
      <c r="V166" s="73">
        <f>IF('Indicator Data'!AW169="No data","x",IF('Indicator Data'!AW169=0,0,ROUND(IF('Indicator Data'!AW169&gt;V$195,10,IF('Indicator Data'!AW169&lt;V$194,0,10-(V$195-'Indicator Data'!AW169)/(V$195-V$194)*10)),1)))</f>
        <v>3.3</v>
      </c>
      <c r="W166" s="73">
        <f t="shared" si="52"/>
        <v>3.05</v>
      </c>
      <c r="X166" s="73">
        <f>IF('Indicator Data'!AU169="No data","x",ROUND(IF('Indicator Data'!AU169&gt;X$195,10,IF('Indicator Data'!AU169&lt;X$194,0,10-(X$195-'Indicator Data'!AU169)/(X$195-X$194)*10)),1))</f>
        <v>0.5</v>
      </c>
      <c r="Y166" s="200">
        <f>IF('Indicator Data'!AX169="No data","x",ROUND(IF('Indicator Data'!AX169&gt;Y$195,10,IF('Indicator Data'!AX169&lt;Y$194,0,10-(Y$195-'Indicator Data'!AX169)/(Y$195-Y$194)*10)),1))</f>
        <v>0</v>
      </c>
      <c r="Z166" s="77">
        <f>IF('Indicator Data'!AY169="No data","x",IF(('Indicator Data'!AY169/'Indicator Data'!CA169)&gt;1,1,IF('Indicator Data'!AY169&gt;'Indicator Data'!AY169,1,'Indicator Data'!AY169/'Indicator Data'!CA169)))</f>
        <v>9.3688452825515217E-2</v>
      </c>
      <c r="AA166" s="200">
        <f t="shared" si="53"/>
        <v>1</v>
      </c>
      <c r="AB166" s="74">
        <f t="shared" si="56"/>
        <v>1.1000000000000001</v>
      </c>
      <c r="AC166" s="73">
        <f>IF('Indicator Data'!AS169="No data","x",ROUND(IF('Indicator Data'!AS169&gt;AC$195,10,IF('Indicator Data'!AS169&lt;AC$194,0,10-(AC$195-'Indicator Data'!AS169)/(AC$195-AC$194)*10)),1))</f>
        <v>1.5</v>
      </c>
      <c r="AD166" s="73">
        <f>IF('Indicator Data'!AT169="No data","x",ROUND(IF('Indicator Data'!AT169&gt;AD$195,10,IF('Indicator Data'!AT169&lt;AD$194,0,10-(AD$195-'Indicator Data'!AT169)/(AD$195-AD$194)*10)),1))</f>
        <v>1.3</v>
      </c>
      <c r="AE166" s="74">
        <f t="shared" si="54"/>
        <v>1.4</v>
      </c>
      <c r="AF166" s="87">
        <f>('Indicator Data'!BD169+'Indicator Data'!BC169*0.5+'Indicator Data'!BB169*0.25)/1000</f>
        <v>0</v>
      </c>
      <c r="AG166" s="79">
        <f>AF166*1000/'Indicator Data'!CA169</f>
        <v>0</v>
      </c>
      <c r="AH166" s="74">
        <f t="shared" si="55"/>
        <v>0</v>
      </c>
      <c r="AI166" s="73">
        <f>IF('Indicator Data'!BH169="No data","x",ROUND(IF('Indicator Data'!BH169&lt;$AI$194,10,IF('Indicator Data'!BH169&gt;$AI$195,0,($AI$195-'Indicator Data'!BH169)/($AI$195-$AI$194)*10)),1))</f>
        <v>4.7</v>
      </c>
      <c r="AJ166" s="73">
        <f>IF('Indicator Data'!BI169="No data","x",ROUND(IF('Indicator Data'!BI169&gt;$AJ$195,10,IF('Indicator Data'!BI169&lt;$AJ$194,0,10-($AJ$195-'Indicator Data'!BI169)/($AJ$195-$AJ$194)*10)),1))</f>
        <v>1.2</v>
      </c>
      <c r="AK166" s="74">
        <f t="shared" si="57"/>
        <v>3</v>
      </c>
      <c r="AL166" s="80">
        <f t="shared" si="58"/>
        <v>1.4</v>
      </c>
      <c r="AM166" s="81">
        <f t="shared" si="59"/>
        <v>1.4</v>
      </c>
    </row>
    <row r="167" spans="1:39" s="4" customFormat="1" x14ac:dyDescent="0.25">
      <c r="A167" s="121" t="str">
        <f>'Indicator Data'!A170</f>
        <v>Sweden</v>
      </c>
      <c r="B167" s="59" t="str">
        <f>'Indicator Data'!B170</f>
        <v>SWE</v>
      </c>
      <c r="C167" s="73">
        <f>ROUND(IF('Indicator Data'!AL170="No data",IF((0.1022*LN('Indicator Data'!BZ170)-0.1711)&gt;C$195,0,IF((0.1022*LN('Indicator Data'!BZ170)-0.1711)&lt;C$194,10,(C$195-(0.1022*LN('Indicator Data'!BZ170)-0.1711))/(C$195-C$194)*10)),IF('Indicator Data'!AL170&gt;C$195,0,IF('Indicator Data'!AL170&lt;C$194,10,(C$195-'Indicator Data'!AL170)/(C$195-C$194)*10))),1)</f>
        <v>0</v>
      </c>
      <c r="D167" s="73" t="str">
        <f>IF('Indicator Data'!AM170="No data","x",ROUND((IF(LOG('Indicator Data'!AM170*1000)&gt;D$195,10,IF(LOG('Indicator Data'!AM170*1000)&lt;D$194,0,10-(D$195-LOG('Indicator Data'!AM170*1000))/(D$195-D$194)*10))),1))</f>
        <v>x</v>
      </c>
      <c r="E167" s="74">
        <f t="shared" si="44"/>
        <v>0</v>
      </c>
      <c r="F167" s="73">
        <f>IF('Indicator Data'!AZ170="No data","x",ROUND(IF('Indicator Data'!AZ170&gt;F$195,10,IF('Indicator Data'!AZ170&lt;F$194,0,10-(F$195-'Indicator Data'!AZ170)/(F$195-F$194)*10)),1))</f>
        <v>0.6</v>
      </c>
      <c r="G167" s="73">
        <f>IF('Indicator Data'!BA170="No data","x",ROUND(IF('Indicator Data'!BA170&gt;G$195,10,IF('Indicator Data'!BA170&lt;G$194,0,10-(G$195-'Indicator Data'!BA170)/(G$195-G$194)*10)),1))</f>
        <v>1.1000000000000001</v>
      </c>
      <c r="H167" s="74">
        <f t="shared" si="45"/>
        <v>0.9</v>
      </c>
      <c r="I167" s="75">
        <f>SUM(IF('Indicator Data'!AN170=0,0,'Indicator Data'!AN170),SUM('Indicator Data'!AO170:AP170))</f>
        <v>0</v>
      </c>
      <c r="J167" s="75">
        <f>I167/'Indicator Data'!CA170*1000000</f>
        <v>0</v>
      </c>
      <c r="K167" s="73">
        <f t="shared" si="46"/>
        <v>0</v>
      </c>
      <c r="L167" s="73" t="str">
        <f>IF('Indicator Data'!AQ170="No data","x",ROUND(IF('Indicator Data'!AQ170&gt;L$195,10,IF('Indicator Data'!AQ170&lt;L$194,0,10-(L$195-'Indicator Data'!AQ170)/(L$195-L$194)*10)),1))</f>
        <v>x</v>
      </c>
      <c r="M167" s="73">
        <f>IF('Indicator Data'!AR170="No data","x",IF('Indicator Data'!AR170=0,0,ROUND(IF('Indicator Data'!AR170&gt;M$195,10,IF('Indicator Data'!AR170&lt;M$194,0,10-(M$195-'Indicator Data'!AR170)/(M$195-M$194)*10)),1)))</f>
        <v>0.2</v>
      </c>
      <c r="N167" s="74">
        <f t="shared" si="47"/>
        <v>0.1</v>
      </c>
      <c r="O167" s="76">
        <f t="shared" si="48"/>
        <v>0.3</v>
      </c>
      <c r="P167" s="87">
        <f>IF(AND('Indicator Data'!BE170="No data",'Indicator Data'!BF170="No data"),0,SUM('Indicator Data'!BE170:BG170)/1000)</f>
        <v>286.16800000000001</v>
      </c>
      <c r="Q167" s="73">
        <f t="shared" si="49"/>
        <v>8.1999999999999993</v>
      </c>
      <c r="R167" s="77">
        <f>P167*1000/'Indicator Data'!CA170</f>
        <v>2.851303820267664E-2</v>
      </c>
      <c r="S167" s="73">
        <f t="shared" si="50"/>
        <v>7.3</v>
      </c>
      <c r="T167" s="78">
        <f t="shared" si="51"/>
        <v>7.8</v>
      </c>
      <c r="U167" s="73">
        <f>IF('Indicator Data'!AV170="No data","x",ROUND(IF('Indicator Data'!AV170&gt;U$195,10,IF('Indicator Data'!AV170&lt;U$194,0,10-(U$195-'Indicator Data'!AV170)/(U$195-U$194)*10)),1))</f>
        <v>0.4</v>
      </c>
      <c r="V167" s="73" t="str">
        <f>IF('Indicator Data'!AW170="No data","x",IF('Indicator Data'!AW170=0,0,ROUND(IF('Indicator Data'!AW170&gt;V$195,10,IF('Indicator Data'!AW170&lt;V$194,0,10-(V$195-'Indicator Data'!AW170)/(V$195-V$194)*10)),1)))</f>
        <v>x</v>
      </c>
      <c r="W167" s="73">
        <f t="shared" si="52"/>
        <v>0.4</v>
      </c>
      <c r="X167" s="73">
        <f>IF('Indicator Data'!AU170="No data","x",ROUND(IF('Indicator Data'!AU170&gt;X$195,10,IF('Indicator Data'!AU170&lt;X$194,0,10-(X$195-'Indicator Data'!AU170)/(X$195-X$194)*10)),1))</f>
        <v>0.1</v>
      </c>
      <c r="Y167" s="200" t="str">
        <f>IF('Indicator Data'!AX170="No data","x",ROUND(IF('Indicator Data'!AX170&gt;Y$195,10,IF('Indicator Data'!AX170&lt;Y$194,0,10-(Y$195-'Indicator Data'!AX170)/(Y$195-Y$194)*10)),1))</f>
        <v>x</v>
      </c>
      <c r="Z167" s="77">
        <f>IF('Indicator Data'!AY170="No data","x",IF(('Indicator Data'!AY170/'Indicator Data'!CA170)&gt;1,1,IF('Indicator Data'!AY170&gt;'Indicator Data'!AY170,1,'Indicator Data'!AY170/'Indicator Data'!CA170)))</f>
        <v>1.3949237330430829E-5</v>
      </c>
      <c r="AA167" s="200">
        <f t="shared" si="53"/>
        <v>0</v>
      </c>
      <c r="AB167" s="74">
        <f t="shared" si="56"/>
        <v>0.2</v>
      </c>
      <c r="AC167" s="73">
        <f>IF('Indicator Data'!AS170="No data","x",ROUND(IF('Indicator Data'!AS170&gt;AC$195,10,IF('Indicator Data'!AS170&lt;AC$194,0,10-(AC$195-'Indicator Data'!AS170)/(AC$195-AC$194)*10)),1))</f>
        <v>0.2</v>
      </c>
      <c r="AD167" s="73" t="str">
        <f>IF('Indicator Data'!AT170="No data","x",ROUND(IF('Indicator Data'!AT170&gt;AD$195,10,IF('Indicator Data'!AT170&lt;AD$194,0,10-(AD$195-'Indicator Data'!AT170)/(AD$195-AD$194)*10)),1))</f>
        <v>x</v>
      </c>
      <c r="AE167" s="74">
        <f t="shared" si="54"/>
        <v>0.2</v>
      </c>
      <c r="AF167" s="87">
        <f>('Indicator Data'!BD170+'Indicator Data'!BC170*0.5+'Indicator Data'!BB170*0.25)/1000</f>
        <v>0</v>
      </c>
      <c r="AG167" s="79">
        <f>AF167*1000/'Indicator Data'!CA170</f>
        <v>0</v>
      </c>
      <c r="AH167" s="74">
        <f t="shared" si="55"/>
        <v>0</v>
      </c>
      <c r="AI167" s="73">
        <f>IF('Indicator Data'!BH170="No data","x",ROUND(IF('Indicator Data'!BH170&lt;$AI$194,10,IF('Indicator Data'!BH170&gt;$AI$195,0,($AI$195-'Indicator Data'!BH170)/($AI$195-$AI$194)*10)),1))</f>
        <v>3.2</v>
      </c>
      <c r="AJ167" s="73">
        <f>IF('Indicator Data'!BI170="No data","x",ROUND(IF('Indicator Data'!BI170&gt;$AJ$195,10,IF('Indicator Data'!BI170&lt;$AJ$194,0,10-($AJ$195-'Indicator Data'!BI170)/($AJ$195-$AJ$194)*10)),1))</f>
        <v>0</v>
      </c>
      <c r="AK167" s="74">
        <f t="shared" si="57"/>
        <v>1.6</v>
      </c>
      <c r="AL167" s="80">
        <f t="shared" si="58"/>
        <v>0.5</v>
      </c>
      <c r="AM167" s="81">
        <f t="shared" si="59"/>
        <v>5.2</v>
      </c>
    </row>
    <row r="168" spans="1:39" s="4" customFormat="1" x14ac:dyDescent="0.25">
      <c r="A168" s="121" t="str">
        <f>'Indicator Data'!A171</f>
        <v>Switzerland</v>
      </c>
      <c r="B168" s="59" t="str">
        <f>'Indicator Data'!B171</f>
        <v>CHE</v>
      </c>
      <c r="C168" s="73">
        <f>ROUND(IF('Indicator Data'!AL171="No data",IF((0.1022*LN('Indicator Data'!BZ171)-0.1711)&gt;C$195,0,IF((0.1022*LN('Indicator Data'!BZ171)-0.1711)&lt;C$194,10,(C$195-(0.1022*LN('Indicator Data'!BZ171)-0.1711))/(C$195-C$194)*10)),IF('Indicator Data'!AL171&gt;C$195,0,IF('Indicator Data'!AL171&lt;C$194,10,(C$195-'Indicator Data'!AL171)/(C$195-C$194)*10))),1)</f>
        <v>0</v>
      </c>
      <c r="D168" s="73" t="str">
        <f>IF('Indicator Data'!AM171="No data","x",ROUND((IF(LOG('Indicator Data'!AM171*1000)&gt;D$195,10,IF(LOG('Indicator Data'!AM171*1000)&lt;D$194,0,10-(D$195-LOG('Indicator Data'!AM171*1000))/(D$195-D$194)*10))),1))</f>
        <v>x</v>
      </c>
      <c r="E168" s="74">
        <f t="shared" si="44"/>
        <v>0</v>
      </c>
      <c r="F168" s="73">
        <f>IF('Indicator Data'!AZ171="No data","x",ROUND(IF('Indicator Data'!AZ171&gt;F$195,10,IF('Indicator Data'!AZ171&lt;F$194,0,10-(F$195-'Indicator Data'!AZ171)/(F$195-F$194)*10)),1))</f>
        <v>0.5</v>
      </c>
      <c r="G168" s="73">
        <f>IF('Indicator Data'!BA171="No data","x",ROUND(IF('Indicator Data'!BA171&gt;G$195,10,IF('Indicator Data'!BA171&lt;G$194,0,10-(G$195-'Indicator Data'!BA171)/(G$195-G$194)*10)),1))</f>
        <v>1.8</v>
      </c>
      <c r="H168" s="74">
        <f t="shared" si="45"/>
        <v>1.2</v>
      </c>
      <c r="I168" s="75">
        <f>SUM(IF('Indicator Data'!AN171=0,0,'Indicator Data'!AN171),SUM('Indicator Data'!AO171:AP171))</f>
        <v>-0.161773</v>
      </c>
      <c r="J168" s="75">
        <f>I168/'Indicator Data'!CA171*1000000</f>
        <v>-1.8829729073193406E-2</v>
      </c>
      <c r="K168" s="73">
        <f t="shared" si="46"/>
        <v>0</v>
      </c>
      <c r="L168" s="73" t="str">
        <f>IF('Indicator Data'!AQ171="No data","x",ROUND(IF('Indicator Data'!AQ171&gt;L$195,10,IF('Indicator Data'!AQ171&lt;L$194,0,10-(L$195-'Indicator Data'!AQ171)/(L$195-L$194)*10)),1))</f>
        <v>x</v>
      </c>
      <c r="M168" s="73">
        <f>IF('Indicator Data'!AR171="No data","x",IF('Indicator Data'!AR171=0,0,ROUND(IF('Indicator Data'!AR171&gt;M$195,10,IF('Indicator Data'!AR171&lt;M$194,0,10-(M$195-'Indicator Data'!AR171)/(M$195-M$194)*10)),1)))</f>
        <v>0.1</v>
      </c>
      <c r="N168" s="74">
        <f t="shared" si="47"/>
        <v>0.1</v>
      </c>
      <c r="O168" s="76">
        <f t="shared" si="48"/>
        <v>0.3</v>
      </c>
      <c r="P168" s="87">
        <f>IF(AND('Indicator Data'!BE171="No data",'Indicator Data'!BF171="No data"),0,SUM('Indicator Data'!BE171:BG171)/1000)</f>
        <v>118.834</v>
      </c>
      <c r="Q168" s="73">
        <f t="shared" si="49"/>
        <v>6.9</v>
      </c>
      <c r="R168" s="77">
        <f>P168*1000/'Indicator Data'!CA171</f>
        <v>1.3831801503859516E-2</v>
      </c>
      <c r="S168" s="73">
        <f t="shared" si="50"/>
        <v>6.1</v>
      </c>
      <c r="T168" s="78">
        <f t="shared" si="51"/>
        <v>6.5</v>
      </c>
      <c r="U168" s="73">
        <f>IF('Indicator Data'!AV171="No data","x",ROUND(IF('Indicator Data'!AV171&gt;U$195,10,IF('Indicator Data'!AV171&lt;U$194,0,10-(U$195-'Indicator Data'!AV171)/(U$195-U$194)*10)),1))</f>
        <v>0.6</v>
      </c>
      <c r="V168" s="73" t="str">
        <f>IF('Indicator Data'!AW171="No data","x",IF('Indicator Data'!AW171=0,0,ROUND(IF('Indicator Data'!AW171&gt;V$195,10,IF('Indicator Data'!AW171&lt;V$194,0,10-(V$195-'Indicator Data'!AW171)/(V$195-V$194)*10)),1)))</f>
        <v>x</v>
      </c>
      <c r="W168" s="73">
        <f t="shared" si="52"/>
        <v>0.6</v>
      </c>
      <c r="X168" s="73">
        <f>IF('Indicator Data'!AU171="No data","x",ROUND(IF('Indicator Data'!AU171&gt;X$195,10,IF('Indicator Data'!AU171&lt;X$194,0,10-(X$195-'Indicator Data'!AU171)/(X$195-X$194)*10)),1))</f>
        <v>0.1</v>
      </c>
      <c r="Y168" s="200" t="str">
        <f>IF('Indicator Data'!AX171="No data","x",ROUND(IF('Indicator Data'!AX171&gt;Y$195,10,IF('Indicator Data'!AX171&lt;Y$194,0,10-(Y$195-'Indicator Data'!AX171)/(Y$195-Y$194)*10)),1))</f>
        <v>x</v>
      </c>
      <c r="Z168" s="77">
        <f>IF('Indicator Data'!AY171="No data","x",IF(('Indicator Data'!AY171/'Indicator Data'!CA171)&gt;1,1,IF('Indicator Data'!AY171&gt;'Indicator Data'!AY171,1,'Indicator Data'!AY171/'Indicator Data'!CA171)))</f>
        <v>0</v>
      </c>
      <c r="AA168" s="200">
        <f t="shared" si="53"/>
        <v>0</v>
      </c>
      <c r="AB168" s="74">
        <f t="shared" si="56"/>
        <v>0.2</v>
      </c>
      <c r="AC168" s="73">
        <f>IF('Indicator Data'!AS171="No data","x",ROUND(IF('Indicator Data'!AS171&gt;AC$195,10,IF('Indicator Data'!AS171&lt;AC$194,0,10-(AC$195-'Indicator Data'!AS171)/(AC$195-AC$194)*10)),1))</f>
        <v>0.3</v>
      </c>
      <c r="AD168" s="73" t="str">
        <f>IF('Indicator Data'!AT171="No data","x",ROUND(IF('Indicator Data'!AT171&gt;AD$195,10,IF('Indicator Data'!AT171&lt;AD$194,0,10-(AD$195-'Indicator Data'!AT171)/(AD$195-AD$194)*10)),1))</f>
        <v>x</v>
      </c>
      <c r="AE168" s="74">
        <f t="shared" si="54"/>
        <v>0.3</v>
      </c>
      <c r="AF168" s="87">
        <f>('Indicator Data'!BD171+'Indicator Data'!BC171*0.5+'Indicator Data'!BB171*0.25)/1000</f>
        <v>5.8000000000000003E-2</v>
      </c>
      <c r="AG168" s="79">
        <f>AF168*1000/'Indicator Data'!CA171</f>
        <v>6.750967628993823E-6</v>
      </c>
      <c r="AH168" s="74">
        <f t="shared" si="55"/>
        <v>0</v>
      </c>
      <c r="AI168" s="73">
        <f>IF('Indicator Data'!BH171="No data","x",ROUND(IF('Indicator Data'!BH171&lt;$AI$194,10,IF('Indicator Data'!BH171&gt;$AI$195,0,($AI$195-'Indicator Data'!BH171)/($AI$195-$AI$194)*10)),1))</f>
        <v>2.5</v>
      </c>
      <c r="AJ168" s="73">
        <f>IF('Indicator Data'!BI171="No data","x",ROUND(IF('Indicator Data'!BI171&gt;$AJ$195,10,IF('Indicator Data'!BI171&lt;$AJ$194,0,10-($AJ$195-'Indicator Data'!BI171)/($AJ$195-$AJ$194)*10)),1))</f>
        <v>0</v>
      </c>
      <c r="AK168" s="74">
        <f t="shared" si="57"/>
        <v>1.3</v>
      </c>
      <c r="AL168" s="80">
        <f t="shared" si="58"/>
        <v>0.5</v>
      </c>
      <c r="AM168" s="81">
        <f t="shared" si="59"/>
        <v>4.0999999999999996</v>
      </c>
    </row>
    <row r="169" spans="1:39" s="4" customFormat="1" x14ac:dyDescent="0.25">
      <c r="A169" s="121" t="str">
        <f>'Indicator Data'!A172</f>
        <v>Syria</v>
      </c>
      <c r="B169" s="59" t="str">
        <f>'Indicator Data'!B172</f>
        <v>SYR</v>
      </c>
      <c r="C169" s="73">
        <f>ROUND(IF('Indicator Data'!AL172="No data",IF((0.1022*LN('Indicator Data'!BZ172)-0.1711)&gt;C$195,0,IF((0.1022*LN('Indicator Data'!BZ172)-0.1711)&lt;C$194,10,(C$195-(0.1022*LN('Indicator Data'!BZ172)-0.1711))/(C$195-C$194)*10)),IF('Indicator Data'!AL172&gt;C$195,0,IF('Indicator Data'!AL172&lt;C$194,10,(C$195-'Indicator Data'!AL172)/(C$195-C$194)*10))),1)</f>
        <v>7.3</v>
      </c>
      <c r="D169" s="73">
        <f>IF('Indicator Data'!AM172="No data","x",ROUND((IF(LOG('Indicator Data'!AM172*1000)&gt;D$195,10,IF(LOG('Indicator Data'!AM172*1000)&lt;D$194,0,10-(D$195-LOG('Indicator Data'!AM172*1000))/(D$195-D$194)*10))),1))</f>
        <v>5.4</v>
      </c>
      <c r="E169" s="74">
        <f t="shared" si="44"/>
        <v>6.4</v>
      </c>
      <c r="F169" s="73">
        <f>IF('Indicator Data'!AZ172="No data","x",ROUND(IF('Indicator Data'!AZ172&gt;F$195,10,IF('Indicator Data'!AZ172&lt;F$194,0,10-(F$195-'Indicator Data'!AZ172)/(F$195-F$194)*10)),1))</f>
        <v>7.3</v>
      </c>
      <c r="G169" s="73" t="str">
        <f>IF('Indicator Data'!BA172="No data","x",ROUND(IF('Indicator Data'!BA172&gt;G$195,10,IF('Indicator Data'!BA172&lt;G$194,0,10-(G$195-'Indicator Data'!BA172)/(G$195-G$194)*10)),1))</f>
        <v>x</v>
      </c>
      <c r="H169" s="74">
        <f t="shared" si="45"/>
        <v>7.3</v>
      </c>
      <c r="I169" s="75">
        <f>SUM(IF('Indicator Data'!AN172=0,0,'Indicator Data'!AN172),SUM('Indicator Data'!AO172:AP172))</f>
        <v>11237.609816</v>
      </c>
      <c r="J169" s="75">
        <f>I169/'Indicator Data'!CA172*1000000</f>
        <v>658.32003033134129</v>
      </c>
      <c r="K169" s="73">
        <f t="shared" si="46"/>
        <v>10</v>
      </c>
      <c r="L169" s="73" t="str">
        <f>IF('Indicator Data'!AQ172="No data","x",ROUND(IF('Indicator Data'!AQ172&gt;L$195,10,IF('Indicator Data'!AQ172&lt;L$194,0,10-(L$195-'Indicator Data'!AQ172)/(L$195-L$194)*10)),1))</f>
        <v>x</v>
      </c>
      <c r="M169" s="73" t="str">
        <f>IF('Indicator Data'!AR172="No data","x",IF('Indicator Data'!AR172=0,0,ROUND(IF('Indicator Data'!AR172&gt;M$195,10,IF('Indicator Data'!AR172&lt;M$194,0,10-(M$195-'Indicator Data'!AR172)/(M$195-M$194)*10)),1)))</f>
        <v>x</v>
      </c>
      <c r="N169" s="74">
        <f t="shared" si="47"/>
        <v>10</v>
      </c>
      <c r="O169" s="76">
        <f t="shared" si="48"/>
        <v>7.5</v>
      </c>
      <c r="P169" s="87">
        <f>IF(AND('Indicator Data'!BE172="No data",'Indicator Data'!BF172="No data"),0,SUM('Indicator Data'!BE172:BG172)/1000)</f>
        <v>7010.56</v>
      </c>
      <c r="Q169" s="73">
        <f t="shared" si="49"/>
        <v>10</v>
      </c>
      <c r="R169" s="77">
        <f>P169*1000/'Indicator Data'!CA172</f>
        <v>0.4106916103519293</v>
      </c>
      <c r="S169" s="73">
        <f t="shared" si="50"/>
        <v>10</v>
      </c>
      <c r="T169" s="78">
        <f t="shared" si="51"/>
        <v>10</v>
      </c>
      <c r="U169" s="73">
        <f>IF('Indicator Data'!AV172="No data","x",ROUND(IF('Indicator Data'!AV172&gt;U$195,10,IF('Indicator Data'!AV172&lt;U$194,0,10-(U$195-'Indicator Data'!AV172)/(U$195-U$194)*10)),1))</f>
        <v>0.2</v>
      </c>
      <c r="V169" s="73" t="str">
        <f>IF('Indicator Data'!AW172="No data","x",IF('Indicator Data'!AW172=0,0,ROUND(IF('Indicator Data'!AW172&gt;V$195,10,IF('Indicator Data'!AW172&lt;V$194,0,10-(V$195-'Indicator Data'!AW172)/(V$195-V$194)*10)),1)))</f>
        <v>x</v>
      </c>
      <c r="W169" s="73">
        <f t="shared" si="52"/>
        <v>0.2</v>
      </c>
      <c r="X169" s="73">
        <f>IF('Indicator Data'!AU172="No data","x",ROUND(IF('Indicator Data'!AU172&gt;X$195,10,IF('Indicator Data'!AU172&lt;X$194,0,10-(X$195-'Indicator Data'!AU172)/(X$195-X$194)*10)),1))</f>
        <v>0.3</v>
      </c>
      <c r="Y169" s="200">
        <f>IF('Indicator Data'!AX172="No data","x",ROUND(IF('Indicator Data'!AX172&gt;Y$195,10,IF('Indicator Data'!AX172&lt;Y$194,0,10-(Y$195-'Indicator Data'!AX172)/(Y$195-Y$194)*10)),1))</f>
        <v>0</v>
      </c>
      <c r="Z169" s="77">
        <f>IF('Indicator Data'!AY172="No data","x",IF(('Indicator Data'!AY172/'Indicator Data'!CA172)&gt;1,1,IF('Indicator Data'!AY172&gt;'Indicator Data'!AY172,1,'Indicator Data'!AY172/'Indicator Data'!CA172)))</f>
        <v>0.11277007113946161</v>
      </c>
      <c r="AA169" s="200">
        <f t="shared" si="53"/>
        <v>1.3</v>
      </c>
      <c r="AB169" s="74">
        <f t="shared" si="56"/>
        <v>0.5</v>
      </c>
      <c r="AC169" s="73">
        <f>IF('Indicator Data'!AS172="No data","x",ROUND(IF('Indicator Data'!AS172&gt;AC$195,10,IF('Indicator Data'!AS172&lt;AC$194,0,10-(AC$195-'Indicator Data'!AS172)/(AC$195-AC$194)*10)),1))</f>
        <v>1.3</v>
      </c>
      <c r="AD169" s="73">
        <f>IF('Indicator Data'!AT172="No data","x",ROUND(IF('Indicator Data'!AT172&gt;AD$195,10,IF('Indicator Data'!AT172&lt;AD$194,0,10-(AD$195-'Indicator Data'!AT172)/(AD$195-AD$194)*10)),1))</f>
        <v>2.2000000000000002</v>
      </c>
      <c r="AE169" s="74">
        <f t="shared" si="54"/>
        <v>1.8</v>
      </c>
      <c r="AF169" s="87">
        <f>('Indicator Data'!BD172+'Indicator Data'!BC172*0.5+'Indicator Data'!BB172*0.25)/1000</f>
        <v>235</v>
      </c>
      <c r="AG169" s="79">
        <f>AF169*1000/'Indicator Data'!CA172</f>
        <v>1.3766735957284924E-2</v>
      </c>
      <c r="AH169" s="74">
        <f t="shared" si="55"/>
        <v>1.4</v>
      </c>
      <c r="AI169" s="73">
        <f>IF('Indicator Data'!BH172="No data","x",ROUND(IF('Indicator Data'!BH172&lt;$AI$194,10,IF('Indicator Data'!BH172&gt;$AI$195,0,($AI$195-'Indicator Data'!BH172)/($AI$195-$AI$194)*10)),1))</f>
        <v>3.1</v>
      </c>
      <c r="AJ169" s="73">
        <f>IF('Indicator Data'!BI172="No data","x",ROUND(IF('Indicator Data'!BI172&gt;$AJ$195,10,IF('Indicator Data'!BI172&lt;$AJ$194,0,10-($AJ$195-'Indicator Data'!BI172)/($AJ$195-$AJ$194)*10)),1))</f>
        <v>8</v>
      </c>
      <c r="AK169" s="74">
        <f t="shared" si="57"/>
        <v>5.6</v>
      </c>
      <c r="AL169" s="80">
        <f t="shared" si="58"/>
        <v>2.6</v>
      </c>
      <c r="AM169" s="81">
        <f t="shared" si="59"/>
        <v>8</v>
      </c>
    </row>
    <row r="170" spans="1:39" s="4" customFormat="1" x14ac:dyDescent="0.25">
      <c r="A170" s="121" t="str">
        <f>'Indicator Data'!A173</f>
        <v>Tajikistan</v>
      </c>
      <c r="B170" s="59" t="str">
        <f>'Indicator Data'!B173</f>
        <v>TJK</v>
      </c>
      <c r="C170" s="73">
        <f>ROUND(IF('Indicator Data'!AL173="No data",IF((0.1022*LN('Indicator Data'!BZ173)-0.1711)&gt;C$195,0,IF((0.1022*LN('Indicator Data'!BZ173)-0.1711)&lt;C$194,10,(C$195-(0.1022*LN('Indicator Data'!BZ173)-0.1711))/(C$195-C$194)*10)),IF('Indicator Data'!AL173&gt;C$195,0,IF('Indicator Data'!AL173&lt;C$194,10,(C$195-'Indicator Data'!AL173)/(C$195-C$194)*10))),1)</f>
        <v>5</v>
      </c>
      <c r="D170" s="73">
        <f>IF('Indicator Data'!AM173="No data","x",ROUND((IF(LOG('Indicator Data'!AM173*1000)&gt;D$195,10,IF(LOG('Indicator Data'!AM173*1000)&lt;D$194,0,10-(D$195-LOG('Indicator Data'!AM173*1000))/(D$195-D$194)*10))),1))</f>
        <v>5.5</v>
      </c>
      <c r="E170" s="74">
        <f t="shared" si="44"/>
        <v>5.3</v>
      </c>
      <c r="F170" s="73">
        <f>IF('Indicator Data'!AZ173="No data","x",ROUND(IF('Indicator Data'!AZ173&gt;F$195,10,IF('Indicator Data'!AZ173&lt;F$194,0,10-(F$195-'Indicator Data'!AZ173)/(F$195-F$194)*10)),1))</f>
        <v>4.2</v>
      </c>
      <c r="G170" s="73">
        <f>IF('Indicator Data'!BA173="No data","x",ROUND(IF('Indicator Data'!BA173&gt;G$195,10,IF('Indicator Data'!BA173&lt;G$194,0,10-(G$195-'Indicator Data'!BA173)/(G$195-G$194)*10)),1))</f>
        <v>2.2999999999999998</v>
      </c>
      <c r="H170" s="74">
        <f t="shared" si="45"/>
        <v>3.3</v>
      </c>
      <c r="I170" s="75">
        <f>SUM(IF('Indicator Data'!AN173=0,0,'Indicator Data'!AN173),SUM('Indicator Data'!AO173:AP173))</f>
        <v>238.91574199999999</v>
      </c>
      <c r="J170" s="75">
        <f>I170/'Indicator Data'!CA173*1000000</f>
        <v>25.631922805039746</v>
      </c>
      <c r="K170" s="73">
        <f t="shared" si="46"/>
        <v>0.5</v>
      </c>
      <c r="L170" s="73">
        <f>IF('Indicator Data'!AQ173="No data","x",ROUND(IF('Indicator Data'!AQ173&gt;L$195,10,IF('Indicator Data'!AQ173&lt;L$194,0,10-(L$195-'Indicator Data'!AQ173)/(L$195-L$194)*10)),1))</f>
        <v>2.5</v>
      </c>
      <c r="M170" s="73">
        <f>IF('Indicator Data'!AR173="No data","x",IF('Indicator Data'!AR173=0,0,ROUND(IF('Indicator Data'!AR173&gt;M$195,10,IF('Indicator Data'!AR173&lt;M$194,0,10-(M$195-'Indicator Data'!AR173)/(M$195-M$194)*10)),1)))</f>
        <v>9.6999999999999993</v>
      </c>
      <c r="N170" s="74">
        <f t="shared" si="47"/>
        <v>4.2</v>
      </c>
      <c r="O170" s="76">
        <f t="shared" si="48"/>
        <v>4.5</v>
      </c>
      <c r="P170" s="87">
        <f>IF(AND('Indicator Data'!BE173="No data",'Indicator Data'!BF173="No data"),0,SUM('Indicator Data'!BE173:BG173)/1000)</f>
        <v>2.972</v>
      </c>
      <c r="Q170" s="73">
        <f t="shared" si="49"/>
        <v>1.6</v>
      </c>
      <c r="R170" s="77">
        <f>P170*1000/'Indicator Data'!CA173</f>
        <v>3.1884912203306438E-4</v>
      </c>
      <c r="S170" s="73">
        <f t="shared" si="50"/>
        <v>2.4</v>
      </c>
      <c r="T170" s="78">
        <f t="shared" si="51"/>
        <v>2</v>
      </c>
      <c r="U170" s="73">
        <f>IF('Indicator Data'!AV173="No data","x",ROUND(IF('Indicator Data'!AV173&gt;U$195,10,IF('Indicator Data'!AV173&lt;U$194,0,10-(U$195-'Indicator Data'!AV173)/(U$195-U$194)*10)),1))</f>
        <v>0.6</v>
      </c>
      <c r="V170" s="73">
        <f>IF('Indicator Data'!AW173="No data","x",IF('Indicator Data'!AW173=0,0,ROUND(IF('Indicator Data'!AW173&gt;V$195,10,IF('Indicator Data'!AW173&lt;V$194,0,10-(V$195-'Indicator Data'!AW173)/(V$195-V$194)*10)),1)))</f>
        <v>0.8</v>
      </c>
      <c r="W170" s="73">
        <f t="shared" si="52"/>
        <v>0.7</v>
      </c>
      <c r="X170" s="73">
        <f>IF('Indicator Data'!AU173="No data","x",ROUND(IF('Indicator Data'!AU173&gt;X$195,10,IF('Indicator Data'!AU173&lt;X$194,0,10-(X$195-'Indicator Data'!AU173)/(X$195-X$194)*10)),1))</f>
        <v>1.5</v>
      </c>
      <c r="Y170" s="200">
        <f>IF('Indicator Data'!AX173="No data","x",ROUND(IF('Indicator Data'!AX173&gt;Y$195,10,IF('Indicator Data'!AX173&lt;Y$194,0,10-(Y$195-'Indicator Data'!AX173)/(Y$195-Y$194)*10)),1))</f>
        <v>0</v>
      </c>
      <c r="Z170" s="77">
        <f>IF('Indicator Data'!AY173="No data","x",IF(('Indicator Data'!AY173/'Indicator Data'!CA173)&gt;1,1,IF('Indicator Data'!AY173&gt;'Indicator Data'!AY173,1,'Indicator Data'!AY173/'Indicator Data'!CA173)))</f>
        <v>0.30521521081967073</v>
      </c>
      <c r="AA170" s="200">
        <f t="shared" si="53"/>
        <v>3.4</v>
      </c>
      <c r="AB170" s="74">
        <f t="shared" si="56"/>
        <v>1.4</v>
      </c>
      <c r="AC170" s="73">
        <f>IF('Indicator Data'!AS173="No data","x",ROUND(IF('Indicator Data'!AS173&gt;AC$195,10,IF('Indicator Data'!AS173&lt;AC$194,0,10-(AC$195-'Indicator Data'!AS173)/(AC$195-AC$194)*10)),1))</f>
        <v>2.6</v>
      </c>
      <c r="AD170" s="73">
        <f>IF('Indicator Data'!AT173="No data","x",ROUND(IF('Indicator Data'!AT173&gt;AD$195,10,IF('Indicator Data'!AT173&lt;AD$194,0,10-(AD$195-'Indicator Data'!AT173)/(AD$195-AD$194)*10)),1))</f>
        <v>3</v>
      </c>
      <c r="AE170" s="74">
        <f t="shared" si="54"/>
        <v>2.8</v>
      </c>
      <c r="AF170" s="87">
        <f>('Indicator Data'!BD173+'Indicator Data'!BC173*0.5+'Indicator Data'!BB173*0.25)/1000</f>
        <v>9.7874999999999996</v>
      </c>
      <c r="AG170" s="79">
        <f>AF170*1000/'Indicator Data'!CA173</f>
        <v>1.0500456870452953E-3</v>
      </c>
      <c r="AH170" s="74">
        <f t="shared" si="55"/>
        <v>0.1</v>
      </c>
      <c r="AI170" s="73">
        <f>IF('Indicator Data'!BH173="No data","x",ROUND(IF('Indicator Data'!BH173&lt;$AI$194,10,IF('Indicator Data'!BH173&gt;$AI$195,0,($AI$195-'Indicator Data'!BH173)/($AI$195-$AI$194)*10)),1))</f>
        <v>7.7</v>
      </c>
      <c r="AJ170" s="73">
        <f>IF('Indicator Data'!BI173="No data","x",ROUND(IF('Indicator Data'!BI173&gt;$AJ$195,10,IF('Indicator Data'!BI173&lt;$AJ$194,0,10-($AJ$195-'Indicator Data'!BI173)/($AJ$195-$AJ$194)*10)),1))</f>
        <v>0.2</v>
      </c>
      <c r="AK170" s="74">
        <f t="shared" si="57"/>
        <v>4</v>
      </c>
      <c r="AL170" s="80">
        <f t="shared" si="58"/>
        <v>2.2000000000000002</v>
      </c>
      <c r="AM170" s="81">
        <f t="shared" si="59"/>
        <v>2.1</v>
      </c>
    </row>
    <row r="171" spans="1:39" s="4" customFormat="1" x14ac:dyDescent="0.25">
      <c r="A171" s="121" t="str">
        <f>'Indicator Data'!A174</f>
        <v>Tanzania</v>
      </c>
      <c r="B171" s="59" t="str">
        <f>'Indicator Data'!B174</f>
        <v>TZA</v>
      </c>
      <c r="C171" s="73">
        <f>ROUND(IF('Indicator Data'!AL174="No data",IF((0.1022*LN('Indicator Data'!BZ174)-0.1711)&gt;C$195,0,IF((0.1022*LN('Indicator Data'!BZ174)-0.1711)&lt;C$194,10,(C$195-(0.1022*LN('Indicator Data'!BZ174)-0.1711))/(C$195-C$194)*10)),IF('Indicator Data'!AL174&gt;C$195,0,IF('Indicator Data'!AL174&lt;C$194,10,(C$195-'Indicator Data'!AL174)/(C$195-C$194)*10))),1)</f>
        <v>7.2</v>
      </c>
      <c r="D171" s="73">
        <f>IF('Indicator Data'!AM174="No data","x",ROUND((IF(LOG('Indicator Data'!AM174*1000)&gt;D$195,10,IF(LOG('Indicator Data'!AM174*1000)&lt;D$194,0,10-(D$195-LOG('Indicator Data'!AM174*1000))/(D$195-D$194)*10))),1))</f>
        <v>9</v>
      </c>
      <c r="E171" s="74">
        <f t="shared" si="44"/>
        <v>8.1999999999999993</v>
      </c>
      <c r="F171" s="73">
        <f>IF('Indicator Data'!AZ174="No data","x",ROUND(IF('Indicator Data'!AZ174&gt;F$195,10,IF('Indicator Data'!AZ174&lt;F$194,0,10-(F$195-'Indicator Data'!AZ174)/(F$195-F$194)*10)),1))</f>
        <v>7.2</v>
      </c>
      <c r="G171" s="73">
        <f>IF('Indicator Data'!BA174="No data","x",ROUND(IF('Indicator Data'!BA174&gt;G$195,10,IF('Indicator Data'!BA174&lt;G$194,0,10-(G$195-'Indicator Data'!BA174)/(G$195-G$194)*10)),1))</f>
        <v>3.2</v>
      </c>
      <c r="H171" s="74">
        <f t="shared" si="45"/>
        <v>5.2</v>
      </c>
      <c r="I171" s="75">
        <f>SUM(IF('Indicator Data'!AN174=0,0,'Indicator Data'!AN174),SUM('Indicator Data'!AO174:AP174))</f>
        <v>3047.4721090000003</v>
      </c>
      <c r="J171" s="75">
        <f>I171/'Indicator Data'!CA174*1000000</f>
        <v>52.537675875035291</v>
      </c>
      <c r="K171" s="73">
        <f t="shared" si="46"/>
        <v>1.1000000000000001</v>
      </c>
      <c r="L171" s="73">
        <f>IF('Indicator Data'!AQ174="No data","x",ROUND(IF('Indicator Data'!AQ174&gt;L$195,10,IF('Indicator Data'!AQ174&lt;L$194,0,10-(L$195-'Indicator Data'!AQ174)/(L$195-L$194)*10)),1))</f>
        <v>3.3</v>
      </c>
      <c r="M171" s="73">
        <f>IF('Indicator Data'!AR174="No data","x",IF('Indicator Data'!AR174=0,0,ROUND(IF('Indicator Data'!AR174&gt;M$195,10,IF('Indicator Data'!AR174&lt;M$194,0,10-(M$195-'Indicator Data'!AR174)/(M$195-M$194)*10)),1)))</f>
        <v>0.2</v>
      </c>
      <c r="N171" s="74">
        <f t="shared" si="47"/>
        <v>1.5</v>
      </c>
      <c r="O171" s="76">
        <f t="shared" si="48"/>
        <v>5.8</v>
      </c>
      <c r="P171" s="87">
        <f>IF(AND('Indicator Data'!BE174="No data",'Indicator Data'!BF174="No data"),0,SUM('Indicator Data'!BE174:BG174)/1000)</f>
        <v>303.16199999999998</v>
      </c>
      <c r="Q171" s="73">
        <f t="shared" si="49"/>
        <v>8.3000000000000007</v>
      </c>
      <c r="R171" s="77">
        <f>P171*1000/'Indicator Data'!CA174</f>
        <v>5.2264389382234199E-3</v>
      </c>
      <c r="S171" s="73">
        <f t="shared" si="50"/>
        <v>4.8</v>
      </c>
      <c r="T171" s="78">
        <f t="shared" si="51"/>
        <v>6.6</v>
      </c>
      <c r="U171" s="73">
        <f>IF('Indicator Data'!AV174="No data","x",ROUND(IF('Indicator Data'!AV174&gt;U$195,10,IF('Indicator Data'!AV174&lt;U$194,0,10-(U$195-'Indicator Data'!AV174)/(U$195-U$194)*10)),1))</f>
        <v>9.4</v>
      </c>
      <c r="V171" s="73">
        <f>IF('Indicator Data'!AW174="No data","x",IF('Indicator Data'!AW174=0,0,ROUND(IF('Indicator Data'!AW174&gt;V$195,10,IF('Indicator Data'!AW174&lt;V$194,0,10-(V$195-'Indicator Data'!AW174)/(V$195-V$194)*10)),1)))</f>
        <v>7.4</v>
      </c>
      <c r="W171" s="73">
        <f t="shared" si="52"/>
        <v>8.4</v>
      </c>
      <c r="X171" s="73">
        <f>IF('Indicator Data'!AU174="No data","x",ROUND(IF('Indicator Data'!AU174&gt;X$195,10,IF('Indicator Data'!AU174&lt;X$194,0,10-(X$195-'Indicator Data'!AU174)/(X$195-X$194)*10)),1))</f>
        <v>4.9000000000000004</v>
      </c>
      <c r="Y171" s="200">
        <f>IF('Indicator Data'!AX174="No data","x",ROUND(IF('Indicator Data'!AX174&gt;Y$195,10,IF('Indicator Data'!AX174&lt;Y$194,0,10-(Y$195-'Indicator Data'!AX174)/(Y$195-Y$194)*10)),1))</f>
        <v>2.8</v>
      </c>
      <c r="Z171" s="77">
        <f>IF('Indicator Data'!AY174="No data","x",IF(('Indicator Data'!AY174/'Indicator Data'!CA174)&gt;1,1,IF('Indicator Data'!AY174&gt;'Indicator Data'!AY174,1,'Indicator Data'!AY174/'Indicator Data'!CA174)))</f>
        <v>0.46046359324684966</v>
      </c>
      <c r="AA171" s="200">
        <f t="shared" si="53"/>
        <v>5.0999999999999996</v>
      </c>
      <c r="AB171" s="74">
        <f t="shared" si="56"/>
        <v>5.3</v>
      </c>
      <c r="AC171" s="73">
        <f>IF('Indicator Data'!AS174="No data","x",ROUND(IF('Indicator Data'!AS174&gt;AC$195,10,IF('Indicator Data'!AS174&lt;AC$194,0,10-(AC$195-'Indicator Data'!AS174)/(AC$195-AC$194)*10)),1))</f>
        <v>4.2</v>
      </c>
      <c r="AD171" s="73">
        <f>IF('Indicator Data'!AT174="No data","x",ROUND(IF('Indicator Data'!AT174&gt;AD$195,10,IF('Indicator Data'!AT174&lt;AD$194,0,10-(AD$195-'Indicator Data'!AT174)/(AD$195-AD$194)*10)),1))</f>
        <v>3</v>
      </c>
      <c r="AE171" s="74">
        <f t="shared" si="54"/>
        <v>3.6</v>
      </c>
      <c r="AF171" s="87">
        <f>('Indicator Data'!BD174+'Indicator Data'!BC174*0.5+'Indicator Data'!BB174*0.25)/1000</f>
        <v>2012.9365</v>
      </c>
      <c r="AG171" s="79">
        <f>AF171*1000/'Indicator Data'!CA174</f>
        <v>3.4702534301037619E-2</v>
      </c>
      <c r="AH171" s="74">
        <f t="shared" si="55"/>
        <v>3.5</v>
      </c>
      <c r="AI171" s="73">
        <f>IF('Indicator Data'!BH174="No data","x",ROUND(IF('Indicator Data'!BH174&lt;$AI$194,10,IF('Indicator Data'!BH174&gt;$AI$195,0,($AI$195-'Indicator Data'!BH174)/($AI$195-$AI$194)*10)),1))</f>
        <v>5.6</v>
      </c>
      <c r="AJ171" s="73">
        <f>IF('Indicator Data'!BI174="No data","x",ROUND(IF('Indicator Data'!BI174&gt;$AJ$195,10,IF('Indicator Data'!BI174&lt;$AJ$194,0,10-($AJ$195-'Indicator Data'!BI174)/($AJ$195-$AJ$194)*10)),1))</f>
        <v>8.6</v>
      </c>
      <c r="AK171" s="74">
        <f t="shared" si="57"/>
        <v>7.1</v>
      </c>
      <c r="AL171" s="80">
        <f t="shared" si="58"/>
        <v>5.0999999999999996</v>
      </c>
      <c r="AM171" s="81">
        <f t="shared" si="59"/>
        <v>5.9</v>
      </c>
    </row>
    <row r="172" spans="1:39" s="4" customFormat="1" x14ac:dyDescent="0.25">
      <c r="A172" s="121" t="str">
        <f>'Indicator Data'!A175</f>
        <v>Thailand</v>
      </c>
      <c r="B172" s="59" t="str">
        <f>'Indicator Data'!B175</f>
        <v>THA</v>
      </c>
      <c r="C172" s="73">
        <f>ROUND(IF('Indicator Data'!AL175="No data",IF((0.1022*LN('Indicator Data'!BZ175)-0.1711)&gt;C$195,0,IF((0.1022*LN('Indicator Data'!BZ175)-0.1711)&lt;C$194,10,(C$195-(0.1022*LN('Indicator Data'!BZ175)-0.1711))/(C$195-C$194)*10)),IF('Indicator Data'!AL175&gt;C$195,0,IF('Indicator Data'!AL175&lt;C$194,10,(C$195-'Indicator Data'!AL175)/(C$195-C$194)*10))),1)</f>
        <v>2.9</v>
      </c>
      <c r="D172" s="73">
        <f>IF('Indicator Data'!AM175="No data","x",ROUND((IF(LOG('Indicator Data'!AM175*1000)&gt;D$195,10,IF(LOG('Indicator Data'!AM175*1000)&lt;D$194,0,10-(D$195-LOG('Indicator Data'!AM175*1000))/(D$195-D$194)*10))),1))</f>
        <v>1.8</v>
      </c>
      <c r="E172" s="74">
        <f t="shared" si="44"/>
        <v>2.4</v>
      </c>
      <c r="F172" s="73">
        <f>IF('Indicator Data'!AZ175="No data","x",ROUND(IF('Indicator Data'!AZ175&gt;F$195,10,IF('Indicator Data'!AZ175&lt;F$194,0,10-(F$195-'Indicator Data'!AZ175)/(F$195-F$194)*10)),1))</f>
        <v>5.2</v>
      </c>
      <c r="G172" s="73">
        <f>IF('Indicator Data'!BA175="No data","x",ROUND(IF('Indicator Data'!BA175&gt;G$195,10,IF('Indicator Data'!BA175&lt;G$194,0,10-(G$195-'Indicator Data'!BA175)/(G$195-G$194)*10)),1))</f>
        <v>2.9</v>
      </c>
      <c r="H172" s="74">
        <f t="shared" si="45"/>
        <v>4.0999999999999996</v>
      </c>
      <c r="I172" s="75">
        <f>SUM(IF('Indicator Data'!AN175=0,0,'Indicator Data'!AN175),SUM('Indicator Data'!AO175:AP175))</f>
        <v>370.27205399999997</v>
      </c>
      <c r="J172" s="75">
        <f>I172/'Indicator Data'!CA175*1000000</f>
        <v>5.3180461646704238</v>
      </c>
      <c r="K172" s="73">
        <f t="shared" si="46"/>
        <v>0.1</v>
      </c>
      <c r="L172" s="73">
        <f>IF('Indicator Data'!AQ175="No data","x",ROUND(IF('Indicator Data'!AQ175&gt;L$195,10,IF('Indicator Data'!AQ175&lt;L$194,0,10-(L$195-'Indicator Data'!AQ175)/(L$195-L$194)*10)),1))</f>
        <v>0</v>
      </c>
      <c r="M172" s="73">
        <f>IF('Indicator Data'!AR175="No data","x",IF('Indicator Data'!AR175=0,0,ROUND(IF('Indicator Data'!AR175&gt;M$195,10,IF('Indicator Data'!AR175&lt;M$194,0,10-(M$195-'Indicator Data'!AR175)/(M$195-M$194)*10)),1)))</f>
        <v>0.5</v>
      </c>
      <c r="N172" s="74">
        <f t="shared" si="47"/>
        <v>0.2</v>
      </c>
      <c r="O172" s="76">
        <f t="shared" si="48"/>
        <v>2.2999999999999998</v>
      </c>
      <c r="P172" s="87">
        <f>IF(AND('Indicator Data'!BE175="No data",'Indicator Data'!BF175="No data"),0,SUM('Indicator Data'!BE175:BG175)/1000)</f>
        <v>144.18899999999999</v>
      </c>
      <c r="Q172" s="73">
        <f t="shared" si="49"/>
        <v>7.2</v>
      </c>
      <c r="R172" s="77">
        <f>P172*1000/'Indicator Data'!CA175</f>
        <v>2.070919882162276E-3</v>
      </c>
      <c r="S172" s="73">
        <f t="shared" si="50"/>
        <v>3.8</v>
      </c>
      <c r="T172" s="78">
        <f t="shared" si="51"/>
        <v>5.5</v>
      </c>
      <c r="U172" s="73">
        <f>IF('Indicator Data'!AV175="No data","x",ROUND(IF('Indicator Data'!AV175&gt;U$195,10,IF('Indicator Data'!AV175&lt;U$194,0,10-(U$195-'Indicator Data'!AV175)/(U$195-U$194)*10)),1))</f>
        <v>2.2000000000000002</v>
      </c>
      <c r="V172" s="73" t="str">
        <f>IF('Indicator Data'!AW175="No data","x",IF('Indicator Data'!AW175=0,0,ROUND(IF('Indicator Data'!AW175&gt;V$195,10,IF('Indicator Data'!AW175&lt;V$194,0,10-(V$195-'Indicator Data'!AW175)/(V$195-V$194)*10)),1)))</f>
        <v>x</v>
      </c>
      <c r="W172" s="73">
        <f t="shared" si="52"/>
        <v>2.2000000000000002</v>
      </c>
      <c r="X172" s="73">
        <f>IF('Indicator Data'!AU175="No data","x",ROUND(IF('Indicator Data'!AU175&gt;X$195,10,IF('Indicator Data'!AU175&lt;X$194,0,10-(X$195-'Indicator Data'!AU175)/(X$195-X$194)*10)),1))</f>
        <v>2.8</v>
      </c>
      <c r="Y172" s="200">
        <f>IF('Indicator Data'!AX175="No data","x",ROUND(IF('Indicator Data'!AX175&gt;Y$195,10,IF('Indicator Data'!AX175&lt;Y$194,0,10-(Y$195-'Indicator Data'!AX175)/(Y$195-Y$194)*10)),1))</f>
        <v>0</v>
      </c>
      <c r="Z172" s="77">
        <f>IF('Indicator Data'!AY175="No data","x",IF(('Indicator Data'!AY175/'Indicator Data'!CA175)&gt;1,1,IF('Indicator Data'!AY175&gt;'Indicator Data'!AY175,1,'Indicator Data'!AY175/'Indicator Data'!CA175)))</f>
        <v>7.6649988744797689E-4</v>
      </c>
      <c r="AA172" s="200">
        <f t="shared" si="53"/>
        <v>0</v>
      </c>
      <c r="AB172" s="74">
        <f t="shared" si="56"/>
        <v>1.3</v>
      </c>
      <c r="AC172" s="73">
        <f>IF('Indicator Data'!AS175="No data","x",ROUND(IF('Indicator Data'!AS175&gt;AC$195,10,IF('Indicator Data'!AS175&lt;AC$194,0,10-(AC$195-'Indicator Data'!AS175)/(AC$195-AC$194)*10)),1))</f>
        <v>0.7</v>
      </c>
      <c r="AD172" s="73">
        <f>IF('Indicator Data'!AT175="No data","x",ROUND(IF('Indicator Data'!AT175&gt;AD$195,10,IF('Indicator Data'!AT175&lt;AD$194,0,10-(AD$195-'Indicator Data'!AT175)/(AD$195-AD$194)*10)),1))</f>
        <v>1.5</v>
      </c>
      <c r="AE172" s="74">
        <f t="shared" si="54"/>
        <v>1.1000000000000001</v>
      </c>
      <c r="AF172" s="87">
        <f>('Indicator Data'!BD175+'Indicator Data'!BC175*0.5+'Indicator Data'!BB175*0.25)/1000</f>
        <v>1675.6495</v>
      </c>
      <c r="AG172" s="79">
        <f>AF172*1000/'Indicator Data'!CA175</f>
        <v>2.406657834568016E-2</v>
      </c>
      <c r="AH172" s="74">
        <f t="shared" si="55"/>
        <v>2.4</v>
      </c>
      <c r="AI172" s="73">
        <f>IF('Indicator Data'!BH175="No data","x",ROUND(IF('Indicator Data'!BH175&lt;$AI$194,10,IF('Indicator Data'!BH175&gt;$AI$195,0,($AI$195-'Indicator Data'!BH175)/($AI$195-$AI$194)*10)),1))</f>
        <v>4.5</v>
      </c>
      <c r="AJ172" s="73">
        <f>IF('Indicator Data'!BI175="No data","x",ROUND(IF('Indicator Data'!BI175&gt;$AJ$195,10,IF('Indicator Data'!BI175&lt;$AJ$194,0,10-($AJ$195-'Indicator Data'!BI175)/($AJ$195-$AJ$194)*10)),1))</f>
        <v>0.9</v>
      </c>
      <c r="AK172" s="74">
        <f t="shared" si="57"/>
        <v>2.7</v>
      </c>
      <c r="AL172" s="80">
        <f t="shared" si="58"/>
        <v>1.9</v>
      </c>
      <c r="AM172" s="81">
        <f t="shared" si="59"/>
        <v>3.9</v>
      </c>
    </row>
    <row r="173" spans="1:39" s="4" customFormat="1" x14ac:dyDescent="0.25">
      <c r="A173" s="121" t="str">
        <f>'Indicator Data'!A176</f>
        <v>Timor-Leste</v>
      </c>
      <c r="B173" s="59" t="str">
        <f>'Indicator Data'!B176</f>
        <v>TLS</v>
      </c>
      <c r="C173" s="73">
        <f>ROUND(IF('Indicator Data'!AL176="No data",IF((0.1022*LN('Indicator Data'!BZ176)-0.1711)&gt;C$195,0,IF((0.1022*LN('Indicator Data'!BZ176)-0.1711)&lt;C$194,10,(C$195-(0.1022*LN('Indicator Data'!BZ176)-0.1711))/(C$195-C$194)*10)),IF('Indicator Data'!AL176&gt;C$195,0,IF('Indicator Data'!AL176&lt;C$194,10,(C$195-'Indicator Data'!AL176)/(C$195-C$194)*10))),1)</f>
        <v>5.5</v>
      </c>
      <c r="D173" s="73">
        <f>IF('Indicator Data'!AM176="No data","x",ROUND((IF(LOG('Indicator Data'!AM176*1000)&gt;D$195,10,IF(LOG('Indicator Data'!AM176*1000)&lt;D$194,0,10-(D$195-LOG('Indicator Data'!AM176*1000))/(D$195-D$194)*10))),1))</f>
        <v>8.6</v>
      </c>
      <c r="E173" s="74">
        <f t="shared" si="44"/>
        <v>7.4</v>
      </c>
      <c r="F173" s="73" t="str">
        <f>IF('Indicator Data'!AZ176="No data","x",ROUND(IF('Indicator Data'!AZ176&gt;F$195,10,IF('Indicator Data'!AZ176&lt;F$194,0,10-(F$195-'Indicator Data'!AZ176)/(F$195-F$194)*10)),1))</f>
        <v>x</v>
      </c>
      <c r="G173" s="73">
        <f>IF('Indicator Data'!BA176="No data","x",ROUND(IF('Indicator Data'!BA176&gt;G$195,10,IF('Indicator Data'!BA176&lt;G$194,0,10-(G$195-'Indicator Data'!BA176)/(G$195-G$194)*10)),1))</f>
        <v>0.9</v>
      </c>
      <c r="H173" s="74">
        <f t="shared" si="45"/>
        <v>0.9</v>
      </c>
      <c r="I173" s="75">
        <f>SUM(IF('Indicator Data'!AN176=0,0,'Indicator Data'!AN176),SUM('Indicator Data'!AO176:AP176))</f>
        <v>336.11877300000003</v>
      </c>
      <c r="J173" s="75">
        <f>I173/'Indicator Data'!CA176*1000000</f>
        <v>259.9285240348924</v>
      </c>
      <c r="K173" s="73">
        <f t="shared" si="46"/>
        <v>5.2</v>
      </c>
      <c r="L173" s="73">
        <f>IF('Indicator Data'!AQ176="No data","x",ROUND(IF('Indicator Data'!AQ176&gt;L$195,10,IF('Indicator Data'!AQ176&lt;L$194,0,10-(L$195-'Indicator Data'!AQ176)/(L$195-L$194)*10)),1))</f>
        <v>6</v>
      </c>
      <c r="M173" s="73">
        <f>IF('Indicator Data'!AR176="No data","x",IF('Indicator Data'!AR176=0,0,ROUND(IF('Indicator Data'!AR176&gt;M$195,10,IF('Indicator Data'!AR176&lt;M$194,0,10-(M$195-'Indicator Data'!AR176)/(M$195-M$194)*10)),1)))</f>
        <v>1.1000000000000001</v>
      </c>
      <c r="N173" s="74">
        <f t="shared" si="47"/>
        <v>4.0999999999999996</v>
      </c>
      <c r="O173" s="76">
        <f t="shared" si="48"/>
        <v>5</v>
      </c>
      <c r="P173" s="87">
        <f>IF(AND('Indicator Data'!BE176="No data",'Indicator Data'!BF176="No data"),0,SUM('Indicator Data'!BE176:BG176)/1000)</f>
        <v>0</v>
      </c>
      <c r="Q173" s="73">
        <f t="shared" si="49"/>
        <v>0</v>
      </c>
      <c r="R173" s="77">
        <f>P173*1000/'Indicator Data'!CA176</f>
        <v>0</v>
      </c>
      <c r="S173" s="73">
        <f t="shared" si="50"/>
        <v>0</v>
      </c>
      <c r="T173" s="78">
        <f t="shared" si="51"/>
        <v>0</v>
      </c>
      <c r="U173" s="73" t="str">
        <f>IF('Indicator Data'!AV176="No data","x",ROUND(IF('Indicator Data'!AV176&gt;U$195,10,IF('Indicator Data'!AV176&lt;U$194,0,10-(U$195-'Indicator Data'!AV176)/(U$195-U$194)*10)),1))</f>
        <v>x</v>
      </c>
      <c r="V173" s="73" t="str">
        <f>IF('Indicator Data'!AW176="No data","x",IF('Indicator Data'!AW176=0,0,ROUND(IF('Indicator Data'!AW176&gt;V$195,10,IF('Indicator Data'!AW176&lt;V$194,0,10-(V$195-'Indicator Data'!AW176)/(V$195-V$194)*10)),1)))</f>
        <v>x</v>
      </c>
      <c r="W173" s="73" t="str">
        <f t="shared" si="52"/>
        <v>x</v>
      </c>
      <c r="X173" s="73">
        <f>IF('Indicator Data'!AU176="No data","x",ROUND(IF('Indicator Data'!AU176&gt;X$195,10,IF('Indicator Data'!AU176&lt;X$194,0,10-(X$195-'Indicator Data'!AU176)/(X$195-X$194)*10)),1))</f>
        <v>9.1</v>
      </c>
      <c r="Y173" s="200">
        <f>IF('Indicator Data'!AX176="No data","x",ROUND(IF('Indicator Data'!AX176&gt;Y$195,10,IF('Indicator Data'!AX176&lt;Y$194,0,10-(Y$195-'Indicator Data'!AX176)/(Y$195-Y$194)*10)),1))</f>
        <v>0</v>
      </c>
      <c r="Z173" s="77">
        <f>IF('Indicator Data'!AY176="No data","x",IF(('Indicator Data'!AY176/'Indicator Data'!CA176)&gt;1,1,IF('Indicator Data'!AY176&gt;'Indicator Data'!AY176,1,'Indicator Data'!AY176/'Indicator Data'!CA176)))</f>
        <v>0.98981378371690176</v>
      </c>
      <c r="AA173" s="200">
        <f t="shared" si="53"/>
        <v>10</v>
      </c>
      <c r="AB173" s="74">
        <f t="shared" si="56"/>
        <v>6.4</v>
      </c>
      <c r="AC173" s="73">
        <f>IF('Indicator Data'!AS176="No data","x",ROUND(IF('Indicator Data'!AS176&gt;AC$195,10,IF('Indicator Data'!AS176&lt;AC$194,0,10-(AC$195-'Indicator Data'!AS176)/(AC$195-AC$194)*10)),1))</f>
        <v>3.7</v>
      </c>
      <c r="AD173" s="73">
        <f>IF('Indicator Data'!AT176="No data","x",ROUND(IF('Indicator Data'!AT176&gt;AD$195,10,IF('Indicator Data'!AT176&lt;AD$194,0,10-(AD$195-'Indicator Data'!AT176)/(AD$195-AD$194)*10)),1))</f>
        <v>10</v>
      </c>
      <c r="AE173" s="74">
        <f t="shared" si="54"/>
        <v>6.9</v>
      </c>
      <c r="AF173" s="87">
        <f>('Indicator Data'!BD176+'Indicator Data'!BC176*0.5+'Indicator Data'!BB176*0.25)/1000</f>
        <v>0</v>
      </c>
      <c r="AG173" s="79">
        <f>AF173*1000/'Indicator Data'!CA176</f>
        <v>0</v>
      </c>
      <c r="AH173" s="74">
        <f t="shared" si="55"/>
        <v>0</v>
      </c>
      <c r="AI173" s="73">
        <f>IF('Indicator Data'!BH176="No data","x",ROUND(IF('Indicator Data'!BH176&lt;$AI$194,10,IF('Indicator Data'!BH176&gt;$AI$195,0,($AI$195-'Indicator Data'!BH176)/($AI$195-$AI$194)*10)),1))</f>
        <v>6.3</v>
      </c>
      <c r="AJ173" s="73">
        <f>IF('Indicator Data'!BI176="No data","x",ROUND(IF('Indicator Data'!BI176&gt;$AJ$195,10,IF('Indicator Data'!BI176&lt;$AJ$194,0,10-($AJ$195-'Indicator Data'!BI176)/($AJ$195-$AJ$194)*10)),1))</f>
        <v>6.6</v>
      </c>
      <c r="AK173" s="74">
        <f t="shared" si="57"/>
        <v>6.5</v>
      </c>
      <c r="AL173" s="80">
        <f t="shared" si="58"/>
        <v>5.5</v>
      </c>
      <c r="AM173" s="81">
        <f t="shared" si="59"/>
        <v>3.2</v>
      </c>
    </row>
    <row r="174" spans="1:39" s="4" customFormat="1" x14ac:dyDescent="0.25">
      <c r="A174" s="121" t="str">
        <f>'Indicator Data'!A177</f>
        <v>Togo</v>
      </c>
      <c r="B174" s="59" t="str">
        <f>'Indicator Data'!B177</f>
        <v>TGO</v>
      </c>
      <c r="C174" s="73">
        <f>ROUND(IF('Indicator Data'!AL177="No data",IF((0.1022*LN('Indicator Data'!BZ177)-0.1711)&gt;C$195,0,IF((0.1022*LN('Indicator Data'!BZ177)-0.1711)&lt;C$194,10,(C$195-(0.1022*LN('Indicator Data'!BZ177)-0.1711))/(C$195-C$194)*10)),IF('Indicator Data'!AL177&gt;C$195,0,IF('Indicator Data'!AL177&lt;C$194,10,(C$195-'Indicator Data'!AL177)/(C$195-C$194)*10))),1)</f>
        <v>7.9</v>
      </c>
      <c r="D174" s="73">
        <f>IF('Indicator Data'!AM177="No data","x",ROUND((IF(LOG('Indicator Data'!AM177*1000)&gt;D$195,10,IF(LOG('Indicator Data'!AM177*1000)&lt;D$194,0,10-(D$195-LOG('Indicator Data'!AM177*1000))/(D$195-D$194)*10))),1))</f>
        <v>8.8000000000000007</v>
      </c>
      <c r="E174" s="74">
        <f t="shared" si="44"/>
        <v>8.4</v>
      </c>
      <c r="F174" s="73">
        <f>IF('Indicator Data'!AZ177="No data","x",ROUND(IF('Indicator Data'!AZ177&gt;F$195,10,IF('Indicator Data'!AZ177&lt;F$194,0,10-(F$195-'Indicator Data'!AZ177)/(F$195-F$194)*10)),1))</f>
        <v>7.6</v>
      </c>
      <c r="G174" s="73">
        <f>IF('Indicator Data'!BA177="No data","x",ROUND(IF('Indicator Data'!BA177&gt;G$195,10,IF('Indicator Data'!BA177&lt;G$194,0,10-(G$195-'Indicator Data'!BA177)/(G$195-G$194)*10)),1))</f>
        <v>4.5</v>
      </c>
      <c r="H174" s="74">
        <f t="shared" si="45"/>
        <v>6.1</v>
      </c>
      <c r="I174" s="75">
        <f>SUM(IF('Indicator Data'!AN177=0,0,'Indicator Data'!AN177),SUM('Indicator Data'!AO177:AP177))</f>
        <v>142.00921099999999</v>
      </c>
      <c r="J174" s="75">
        <f>I174/'Indicator Data'!CA177*1000000</f>
        <v>17.570267665665433</v>
      </c>
      <c r="K174" s="73">
        <f t="shared" si="46"/>
        <v>0.4</v>
      </c>
      <c r="L174" s="73">
        <f>IF('Indicator Data'!AQ177="No data","x",ROUND(IF('Indicator Data'!AQ177&gt;L$195,10,IF('Indicator Data'!AQ177&lt;L$194,0,10-(L$195-'Indicator Data'!AQ177)/(L$195-L$194)*10)),1))</f>
        <v>4.7</v>
      </c>
      <c r="M174" s="73">
        <f>IF('Indicator Data'!AR177="No data","x",IF('Indicator Data'!AR177=0,0,ROUND(IF('Indicator Data'!AR177&gt;M$195,10,IF('Indicator Data'!AR177&lt;M$194,0,10-(M$195-'Indicator Data'!AR177)/(M$195-M$194)*10)),1)))</f>
        <v>2.8</v>
      </c>
      <c r="N174" s="74">
        <f t="shared" si="47"/>
        <v>2.6</v>
      </c>
      <c r="O174" s="76">
        <f t="shared" si="48"/>
        <v>6.4</v>
      </c>
      <c r="P174" s="87">
        <f>IF(AND('Indicator Data'!BE177="No data",'Indicator Data'!BF177="No data"),0,SUM('Indicator Data'!BE177:BG177)/1000)</f>
        <v>11.821999999999999</v>
      </c>
      <c r="Q174" s="73">
        <f t="shared" si="49"/>
        <v>3.6</v>
      </c>
      <c r="R174" s="77">
        <f>P174*1000/'Indicator Data'!CA177</f>
        <v>1.4626917710534757E-3</v>
      </c>
      <c r="S174" s="73">
        <f t="shared" si="50"/>
        <v>3.5</v>
      </c>
      <c r="T174" s="78">
        <f t="shared" si="51"/>
        <v>3.6</v>
      </c>
      <c r="U174" s="73">
        <f>IF('Indicator Data'!AV177="No data","x",ROUND(IF('Indicator Data'!AV177&gt;U$195,10,IF('Indicator Data'!AV177&lt;U$194,0,10-(U$195-'Indicator Data'!AV177)/(U$195-U$194)*10)),1))</f>
        <v>4.2</v>
      </c>
      <c r="V174" s="73">
        <f>IF('Indicator Data'!AW177="No data","x",IF('Indicator Data'!AW177=0,0,ROUND(IF('Indicator Data'!AW177&gt;V$195,10,IF('Indicator Data'!AW177&lt;V$194,0,10-(V$195-'Indicator Data'!AW177)/(V$195-V$194)*10)),1)))</f>
        <v>3.3</v>
      </c>
      <c r="W174" s="73">
        <f t="shared" si="52"/>
        <v>3.75</v>
      </c>
      <c r="X174" s="73">
        <f>IF('Indicator Data'!AU177="No data","x",ROUND(IF('Indicator Data'!AU177&gt;X$195,10,IF('Indicator Data'!AU177&lt;X$194,0,10-(X$195-'Indicator Data'!AU177)/(X$195-X$194)*10)),1))</f>
        <v>0.7</v>
      </c>
      <c r="Y174" s="200">
        <f>IF('Indicator Data'!AX177="No data","x",ROUND(IF('Indicator Data'!AX177&gt;Y$195,10,IF('Indicator Data'!AX177&lt;Y$194,0,10-(Y$195-'Indicator Data'!AX177)/(Y$195-Y$194)*10)),1))</f>
        <v>9.3000000000000007</v>
      </c>
      <c r="Z174" s="77">
        <f>IF('Indicator Data'!AY177="No data","x",IF(('Indicator Data'!AY177/'Indicator Data'!CA177)&gt;1,1,IF('Indicator Data'!AY177&gt;'Indicator Data'!AY177,1,'Indicator Data'!AY177/'Indicator Data'!CA177)))</f>
        <v>0.66516495988361812</v>
      </c>
      <c r="AA174" s="200">
        <f t="shared" si="53"/>
        <v>7.4</v>
      </c>
      <c r="AB174" s="74">
        <f t="shared" si="56"/>
        <v>5.3</v>
      </c>
      <c r="AC174" s="73">
        <f>IF('Indicator Data'!AS177="No data","x",ROUND(IF('Indicator Data'!AS177&gt;AC$195,10,IF('Indicator Data'!AS177&lt;AC$194,0,10-(AC$195-'Indicator Data'!AS177)/(AC$195-AC$194)*10)),1))</f>
        <v>5.6</v>
      </c>
      <c r="AD174" s="73">
        <f>IF('Indicator Data'!AT177="No data","x",ROUND(IF('Indicator Data'!AT177&gt;AD$195,10,IF('Indicator Data'!AT177&lt;AD$194,0,10-(AD$195-'Indicator Data'!AT177)/(AD$195-AD$194)*10)),1))</f>
        <v>3.6</v>
      </c>
      <c r="AE174" s="74">
        <f t="shared" si="54"/>
        <v>4.5999999999999996</v>
      </c>
      <c r="AF174" s="87">
        <f>('Indicator Data'!BD177+'Indicator Data'!BC177*0.5+'Indicator Data'!BB177*0.25)/1000</f>
        <v>0.90300000000000002</v>
      </c>
      <c r="AG174" s="79">
        <f>AF174*1000/'Indicator Data'!CA177</f>
        <v>1.1172480707674578E-4</v>
      </c>
      <c r="AH174" s="74">
        <f t="shared" si="55"/>
        <v>0</v>
      </c>
      <c r="AI174" s="73">
        <f>IF('Indicator Data'!BH177="No data","x",ROUND(IF('Indicator Data'!BH177&lt;$AI$194,10,IF('Indicator Data'!BH177&gt;$AI$195,0,($AI$195-'Indicator Data'!BH177)/($AI$195-$AI$194)*10)),1))</f>
        <v>4.9000000000000004</v>
      </c>
      <c r="AJ174" s="73">
        <f>IF('Indicator Data'!BI177="No data","x",ROUND(IF('Indicator Data'!BI177&gt;$AJ$195,10,IF('Indicator Data'!BI177&lt;$AJ$194,0,10-($AJ$195-'Indicator Data'!BI177)/($AJ$195-$AJ$194)*10)),1))</f>
        <v>3.7</v>
      </c>
      <c r="AK174" s="74">
        <f t="shared" si="57"/>
        <v>4.3</v>
      </c>
      <c r="AL174" s="80">
        <f t="shared" si="58"/>
        <v>3.8</v>
      </c>
      <c r="AM174" s="81">
        <f t="shared" si="59"/>
        <v>3.7</v>
      </c>
    </row>
    <row r="175" spans="1:39" s="4" customFormat="1" x14ac:dyDescent="0.25">
      <c r="A175" s="121" t="str">
        <f>'Indicator Data'!A178</f>
        <v>Tonga</v>
      </c>
      <c r="B175" s="59" t="str">
        <f>'Indicator Data'!B178</f>
        <v>TON</v>
      </c>
      <c r="C175" s="73">
        <f>ROUND(IF('Indicator Data'!AL178="No data",IF((0.1022*LN('Indicator Data'!BZ178)-0.1711)&gt;C$195,0,IF((0.1022*LN('Indicator Data'!BZ178)-0.1711)&lt;C$194,10,(C$195-(0.1022*LN('Indicator Data'!BZ178)-0.1711))/(C$195-C$194)*10)),IF('Indicator Data'!AL178&gt;C$195,0,IF('Indicator Data'!AL178&lt;C$194,10,(C$195-'Indicator Data'!AL178)/(C$195-C$194)*10))),1)</f>
        <v>3.5</v>
      </c>
      <c r="D175" s="73" t="str">
        <f>IF('Indicator Data'!AM178="No data","x",ROUND((IF(LOG('Indicator Data'!AM178*1000)&gt;D$195,10,IF(LOG('Indicator Data'!AM178*1000)&lt;D$194,0,10-(D$195-LOG('Indicator Data'!AM178*1000))/(D$195-D$194)*10))),1))</f>
        <v>x</v>
      </c>
      <c r="E175" s="74">
        <f t="shared" si="44"/>
        <v>3.5</v>
      </c>
      <c r="F175" s="73">
        <f>IF('Indicator Data'!AZ178="No data","x",ROUND(IF('Indicator Data'!AZ178&gt;F$195,10,IF('Indicator Data'!AZ178&lt;F$194,0,10-(F$195-'Indicator Data'!AZ178)/(F$195-F$194)*10)),1))</f>
        <v>5.5</v>
      </c>
      <c r="G175" s="73">
        <f>IF('Indicator Data'!BA178="No data","x",ROUND(IF('Indicator Data'!BA178&gt;G$195,10,IF('Indicator Data'!BA178&lt;G$194,0,10-(G$195-'Indicator Data'!BA178)/(G$195-G$194)*10)),1))</f>
        <v>3.2</v>
      </c>
      <c r="H175" s="74">
        <f t="shared" si="45"/>
        <v>4.4000000000000004</v>
      </c>
      <c r="I175" s="75">
        <f>SUM(IF('Indicator Data'!AN178=0,0,'Indicator Data'!AN178),SUM('Indicator Data'!AO178:AP178))</f>
        <v>118.894407</v>
      </c>
      <c r="J175" s="75">
        <f>I175/'Indicator Data'!CA178*1000000</f>
        <v>1137.7781850196657</v>
      </c>
      <c r="K175" s="73">
        <f t="shared" si="46"/>
        <v>10</v>
      </c>
      <c r="L175" s="73">
        <f>IF('Indicator Data'!AQ178="No data","x",ROUND(IF('Indicator Data'!AQ178&gt;L$195,10,IF('Indicator Data'!AQ178&lt;L$194,0,10-(L$195-'Indicator Data'!AQ178)/(L$195-L$194)*10)),1))</f>
        <v>10</v>
      </c>
      <c r="M175" s="73">
        <f>IF('Indicator Data'!AR178="No data","x",IF('Indicator Data'!AR178=0,0,ROUND(IF('Indicator Data'!AR178&gt;M$195,10,IF('Indicator Data'!AR178&lt;M$194,0,10-(M$195-'Indicator Data'!AR178)/(M$195-M$194)*10)),1)))</f>
        <v>10</v>
      </c>
      <c r="N175" s="74">
        <f t="shared" si="47"/>
        <v>10</v>
      </c>
      <c r="O175" s="76">
        <f t="shared" si="48"/>
        <v>5.4</v>
      </c>
      <c r="P175" s="87">
        <f>IF(AND('Indicator Data'!BE178="No data",'Indicator Data'!BF178="No data"),0,SUM('Indicator Data'!BE178:BG178)/1000)</f>
        <v>0</v>
      </c>
      <c r="Q175" s="73">
        <f t="shared" si="49"/>
        <v>0</v>
      </c>
      <c r="R175" s="77">
        <f>P175*1000/'Indicator Data'!CA178</f>
        <v>0</v>
      </c>
      <c r="S175" s="73">
        <f t="shared" si="50"/>
        <v>0</v>
      </c>
      <c r="T175" s="78">
        <f t="shared" si="51"/>
        <v>0</v>
      </c>
      <c r="U175" s="73" t="str">
        <f>IF('Indicator Data'!AV178="No data","x",ROUND(IF('Indicator Data'!AV178&gt;U$195,10,IF('Indicator Data'!AV178&lt;U$194,0,10-(U$195-'Indicator Data'!AV178)/(U$195-U$194)*10)),1))</f>
        <v>x</v>
      </c>
      <c r="V175" s="73" t="str">
        <f>IF('Indicator Data'!AW178="No data","x",IF('Indicator Data'!AW178=0,0,ROUND(IF('Indicator Data'!AW178&gt;V$195,10,IF('Indicator Data'!AW178&lt;V$194,0,10-(V$195-'Indicator Data'!AW178)/(V$195-V$194)*10)),1)))</f>
        <v>x</v>
      </c>
      <c r="W175" s="73" t="str">
        <f t="shared" si="52"/>
        <v>x</v>
      </c>
      <c r="X175" s="73">
        <f>IF('Indicator Data'!AU178="No data","x",ROUND(IF('Indicator Data'!AU178&gt;X$195,10,IF('Indicator Data'!AU178&lt;X$194,0,10-(X$195-'Indicator Data'!AU178)/(X$195-X$194)*10)),1))</f>
        <v>0.2</v>
      </c>
      <c r="Y175" s="200" t="str">
        <f>IF('Indicator Data'!AX178="No data","x",ROUND(IF('Indicator Data'!AX178&gt;Y$195,10,IF('Indicator Data'!AX178&lt;Y$194,0,10-(Y$195-'Indicator Data'!AX178)/(Y$195-Y$194)*10)),1))</f>
        <v>x</v>
      </c>
      <c r="Z175" s="77">
        <f>IF('Indicator Data'!AY178="No data","x",IF(('Indicator Data'!AY178/'Indicator Data'!CA178)&gt;1,1,IF('Indicator Data'!AY178&gt;'Indicator Data'!AY178,1,'Indicator Data'!AY178/'Indicator Data'!CA178)))</f>
        <v>0.35533077504617355</v>
      </c>
      <c r="AA175" s="200">
        <f t="shared" si="53"/>
        <v>3.9</v>
      </c>
      <c r="AB175" s="74">
        <f t="shared" si="56"/>
        <v>2.1</v>
      </c>
      <c r="AC175" s="73">
        <f>IF('Indicator Data'!AS178="No data","x",ROUND(IF('Indicator Data'!AS178&gt;AC$195,10,IF('Indicator Data'!AS178&lt;AC$194,0,10-(AC$195-'Indicator Data'!AS178)/(AC$195-AC$194)*10)),1))</f>
        <v>1.2</v>
      </c>
      <c r="AD175" s="73">
        <f>IF('Indicator Data'!AT178="No data","x",ROUND(IF('Indicator Data'!AT178&gt;AD$195,10,IF('Indicator Data'!AT178&lt;AD$194,0,10-(AD$195-'Indicator Data'!AT178)/(AD$195-AD$194)*10)),1))</f>
        <v>0.4</v>
      </c>
      <c r="AE175" s="74">
        <f t="shared" si="54"/>
        <v>0.8</v>
      </c>
      <c r="AF175" s="87">
        <f>('Indicator Data'!BD178+'Indicator Data'!BC178*0.5+'Indicator Data'!BB178*0.25)/1000</f>
        <v>43.5</v>
      </c>
      <c r="AG175" s="79">
        <f>AF175*1000/'Indicator Data'!CA178</f>
        <v>0.41627989320267567</v>
      </c>
      <c r="AH175" s="74">
        <f t="shared" si="55"/>
        <v>10</v>
      </c>
      <c r="AI175" s="73">
        <f>IF('Indicator Data'!BH178="No data","x",ROUND(IF('Indicator Data'!BH178&lt;$AI$194,10,IF('Indicator Data'!BH178&gt;$AI$195,0,($AI$195-'Indicator Data'!BH178)/($AI$195-$AI$194)*10)),1))</f>
        <v>8.4</v>
      </c>
      <c r="AJ175" s="73">
        <f>IF('Indicator Data'!BI178="No data","x",ROUND(IF('Indicator Data'!BI178&gt;$AJ$195,10,IF('Indicator Data'!BI178&lt;$AJ$194,0,10-($AJ$195-'Indicator Data'!BI178)/($AJ$195-$AJ$194)*10)),1))</f>
        <v>0</v>
      </c>
      <c r="AK175" s="74">
        <f t="shared" si="57"/>
        <v>4.2</v>
      </c>
      <c r="AL175" s="80">
        <f t="shared" si="58"/>
        <v>5.9</v>
      </c>
      <c r="AM175" s="81">
        <f t="shared" si="59"/>
        <v>3.5</v>
      </c>
    </row>
    <row r="176" spans="1:39" s="4" customFormat="1" x14ac:dyDescent="0.25">
      <c r="A176" s="121" t="str">
        <f>'Indicator Data'!A179</f>
        <v>Trinidad and Tobago</v>
      </c>
      <c r="B176" s="59" t="str">
        <f>'Indicator Data'!B179</f>
        <v>TTO</v>
      </c>
      <c r="C176" s="73">
        <f>ROUND(IF('Indicator Data'!AL179="No data",IF((0.1022*LN('Indicator Data'!BZ179)-0.1711)&gt;C$195,0,IF((0.1022*LN('Indicator Data'!BZ179)-0.1711)&lt;C$194,10,(C$195-(0.1022*LN('Indicator Data'!BZ179)-0.1711))/(C$195-C$194)*10)),IF('Indicator Data'!AL179&gt;C$195,0,IF('Indicator Data'!AL179&lt;C$194,10,(C$195-'Indicator Data'!AL179)/(C$195-C$194)*10))),1)</f>
        <v>2.2999999999999998</v>
      </c>
      <c r="D176" s="73" t="str">
        <f>IF('Indicator Data'!AM179="No data","x",ROUND((IF(LOG('Indicator Data'!AM179*1000)&gt;D$195,10,IF(LOG('Indicator Data'!AM179*1000)&lt;D$194,0,10-(D$195-LOG('Indicator Data'!AM179*1000))/(D$195-D$194)*10))),1))</f>
        <v>x</v>
      </c>
      <c r="E176" s="74">
        <f t="shared" si="44"/>
        <v>2.2999999999999998</v>
      </c>
      <c r="F176" s="73">
        <f>IF('Indicator Data'!AZ179="No data","x",ROUND(IF('Indicator Data'!AZ179&gt;F$195,10,IF('Indicator Data'!AZ179&lt;F$194,0,10-(F$195-'Indicator Data'!AZ179)/(F$195-F$194)*10)),1))</f>
        <v>4.3</v>
      </c>
      <c r="G176" s="73" t="str">
        <f>IF('Indicator Data'!BA179="No data","x",ROUND(IF('Indicator Data'!BA179&gt;G$195,10,IF('Indicator Data'!BA179&lt;G$194,0,10-(G$195-'Indicator Data'!BA179)/(G$195-G$194)*10)),1))</f>
        <v>x</v>
      </c>
      <c r="H176" s="74">
        <f t="shared" si="45"/>
        <v>4.3</v>
      </c>
      <c r="I176" s="75">
        <f>SUM(IF('Indicator Data'!AN179=0,0,'Indicator Data'!AN179),SUM('Indicator Data'!AO179:AP179))</f>
        <v>3.8528229999999999</v>
      </c>
      <c r="J176" s="75">
        <f>I176/'Indicator Data'!CA179*1000000</f>
        <v>2.7619416632197562</v>
      </c>
      <c r="K176" s="73">
        <f t="shared" si="46"/>
        <v>0.1</v>
      </c>
      <c r="L176" s="73" t="str">
        <f>IF('Indicator Data'!AQ179="No data","x",ROUND(IF('Indicator Data'!AQ179&gt;L$195,10,IF('Indicator Data'!AQ179&lt;L$194,0,10-(L$195-'Indicator Data'!AQ179)/(L$195-L$194)*10)),1))</f>
        <v>x</v>
      </c>
      <c r="M176" s="73">
        <f>IF('Indicator Data'!AR179="No data","x",IF('Indicator Data'!AR179=0,0,ROUND(IF('Indicator Data'!AR179&gt;M$195,10,IF('Indicator Data'!AR179&lt;M$194,0,10-(M$195-'Indicator Data'!AR179)/(M$195-M$194)*10)),1)))</f>
        <v>0.2</v>
      </c>
      <c r="N176" s="74">
        <f t="shared" si="47"/>
        <v>0.2</v>
      </c>
      <c r="O176" s="76">
        <f t="shared" si="48"/>
        <v>2.2999999999999998</v>
      </c>
      <c r="P176" s="87">
        <f>IF(AND('Indicator Data'!BE179="No data",'Indicator Data'!BF179="No data"),0,SUM('Indicator Data'!BE179:BG179)/1000)</f>
        <v>10.733000000000001</v>
      </c>
      <c r="Q176" s="73">
        <f t="shared" si="49"/>
        <v>3.4</v>
      </c>
      <c r="R176" s="77">
        <f>P176*1000/'Indicator Data'!CA179</f>
        <v>7.6940777895422767E-3</v>
      </c>
      <c r="S176" s="73">
        <f t="shared" si="50"/>
        <v>5.3</v>
      </c>
      <c r="T176" s="78">
        <f t="shared" si="51"/>
        <v>4.4000000000000004</v>
      </c>
      <c r="U176" s="73">
        <f>IF('Indicator Data'!AV179="No data","x",ROUND(IF('Indicator Data'!AV179&gt;U$195,10,IF('Indicator Data'!AV179&lt;U$194,0,10-(U$195-'Indicator Data'!AV179)/(U$195-U$194)*10)),1))</f>
        <v>2.4</v>
      </c>
      <c r="V176" s="73">
        <f>IF('Indicator Data'!AW179="No data","x",IF('Indicator Data'!AW179=0,0,ROUND(IF('Indicator Data'!AW179&gt;V$195,10,IF('Indicator Data'!AW179&lt;V$194,0,10-(V$195-'Indicator Data'!AW179)/(V$195-V$194)*10)),1)))</f>
        <v>1.4</v>
      </c>
      <c r="W176" s="73">
        <f t="shared" si="52"/>
        <v>1.9</v>
      </c>
      <c r="X176" s="73">
        <f>IF('Indicator Data'!AU179="No data","x",ROUND(IF('Indicator Data'!AU179&gt;X$195,10,IF('Indicator Data'!AU179&lt;X$194,0,10-(X$195-'Indicator Data'!AU179)/(X$195-X$194)*10)),1))</f>
        <v>0.3</v>
      </c>
      <c r="Y176" s="200" t="str">
        <f>IF('Indicator Data'!AX179="No data","x",ROUND(IF('Indicator Data'!AX179&gt;Y$195,10,IF('Indicator Data'!AX179&lt;Y$194,0,10-(Y$195-'Indicator Data'!AX179)/(Y$195-Y$194)*10)),1))</f>
        <v>x</v>
      </c>
      <c r="Z176" s="77">
        <f>IF('Indicator Data'!AY179="No data","x",IF(('Indicator Data'!AY179/'Indicator Data'!CA179)&gt;1,1,IF('Indicator Data'!AY179&gt;'Indicator Data'!AY179,1,'Indicator Data'!AY179/'Indicator Data'!CA179)))</f>
        <v>1.3065523319873058E-2</v>
      </c>
      <c r="AA176" s="200">
        <f t="shared" si="53"/>
        <v>0.1</v>
      </c>
      <c r="AB176" s="74">
        <f t="shared" si="56"/>
        <v>0.8</v>
      </c>
      <c r="AC176" s="73">
        <f>IF('Indicator Data'!AS179="No data","x",ROUND(IF('Indicator Data'!AS179&gt;AC$195,10,IF('Indicator Data'!AS179&lt;AC$194,0,10-(AC$195-'Indicator Data'!AS179)/(AC$195-AC$194)*10)),1))</f>
        <v>2</v>
      </c>
      <c r="AD176" s="73" t="str">
        <f>IF('Indicator Data'!AT179="No data","x",ROUND(IF('Indicator Data'!AT179&gt;AD$195,10,IF('Indicator Data'!AT179&lt;AD$194,0,10-(AD$195-'Indicator Data'!AT179)/(AD$195-AD$194)*10)),1))</f>
        <v>x</v>
      </c>
      <c r="AE176" s="74">
        <f t="shared" si="54"/>
        <v>2</v>
      </c>
      <c r="AF176" s="87">
        <f>('Indicator Data'!BD179+'Indicator Data'!BC179*0.5+'Indicator Data'!BB179*0.25)/1000</f>
        <v>75</v>
      </c>
      <c r="AG176" s="79">
        <f>AF176*1000/'Indicator Data'!CA179</f>
        <v>5.3764635629895717E-2</v>
      </c>
      <c r="AH176" s="74">
        <f t="shared" si="55"/>
        <v>5.4</v>
      </c>
      <c r="AI176" s="73">
        <f>IF('Indicator Data'!BH179="No data","x",ROUND(IF('Indicator Data'!BH179&lt;$AI$194,10,IF('Indicator Data'!BH179&gt;$AI$195,0,($AI$195-'Indicator Data'!BH179)/($AI$195-$AI$194)*10)),1))</f>
        <v>2.9</v>
      </c>
      <c r="AJ176" s="73">
        <f>IF('Indicator Data'!BI179="No data","x",ROUND(IF('Indicator Data'!BI179&gt;$AJ$195,10,IF('Indicator Data'!BI179&lt;$AJ$194,0,10-($AJ$195-'Indicator Data'!BI179)/($AJ$195-$AJ$194)*10)),1))</f>
        <v>0.2</v>
      </c>
      <c r="AK176" s="74">
        <f t="shared" si="57"/>
        <v>1.6</v>
      </c>
      <c r="AL176" s="80">
        <f t="shared" si="58"/>
        <v>2.7</v>
      </c>
      <c r="AM176" s="81">
        <f t="shared" si="59"/>
        <v>3.6</v>
      </c>
    </row>
    <row r="177" spans="1:39" s="4" customFormat="1" x14ac:dyDescent="0.25">
      <c r="A177" s="121" t="str">
        <f>'Indicator Data'!A180</f>
        <v>Tunisia</v>
      </c>
      <c r="B177" s="59" t="str">
        <f>'Indicator Data'!B180</f>
        <v>TUN</v>
      </c>
      <c r="C177" s="73">
        <f>ROUND(IF('Indicator Data'!AL180="No data",IF((0.1022*LN('Indicator Data'!BZ180)-0.1711)&gt;C$195,0,IF((0.1022*LN('Indicator Data'!BZ180)-0.1711)&lt;C$194,10,(C$195-(0.1022*LN('Indicator Data'!BZ180)-0.1711))/(C$195-C$194)*10)),IF('Indicator Data'!AL180&gt;C$195,0,IF('Indicator Data'!AL180&lt;C$194,10,(C$195-'Indicator Data'!AL180)/(C$195-C$194)*10))),1)</f>
        <v>3.3</v>
      </c>
      <c r="D177" s="73">
        <f>IF('Indicator Data'!AM180="No data","x",ROUND((IF(LOG('Indicator Data'!AM180*1000)&gt;D$195,10,IF(LOG('Indicator Data'!AM180*1000)&lt;D$194,0,10-(D$195-LOG('Indicator Data'!AM180*1000))/(D$195-D$194)*10))),1))</f>
        <v>2.8</v>
      </c>
      <c r="E177" s="74">
        <f t="shared" si="44"/>
        <v>3.1</v>
      </c>
      <c r="F177" s="73">
        <f>IF('Indicator Data'!AZ180="No data","x",ROUND(IF('Indicator Data'!AZ180&gt;F$195,10,IF('Indicator Data'!AZ180&lt;F$194,0,10-(F$195-'Indicator Data'!AZ180)/(F$195-F$194)*10)),1))</f>
        <v>4</v>
      </c>
      <c r="G177" s="73">
        <f>IF('Indicator Data'!BA180="No data","x",ROUND(IF('Indicator Data'!BA180&gt;G$195,10,IF('Indicator Data'!BA180&lt;G$194,0,10-(G$195-'Indicator Data'!BA180)/(G$195-G$194)*10)),1))</f>
        <v>2</v>
      </c>
      <c r="H177" s="74">
        <f t="shared" si="45"/>
        <v>3</v>
      </c>
      <c r="I177" s="75">
        <f>SUM(IF('Indicator Data'!AN180=0,0,'Indicator Data'!AN180),SUM('Indicator Data'!AO180:AP180))</f>
        <v>678.47327899999993</v>
      </c>
      <c r="J177" s="75">
        <f>I177/'Indicator Data'!CA180*1000000</f>
        <v>58.015345470832514</v>
      </c>
      <c r="K177" s="73">
        <f t="shared" si="46"/>
        <v>1.2</v>
      </c>
      <c r="L177" s="73">
        <f>IF('Indicator Data'!AQ180="No data","x",ROUND(IF('Indicator Data'!AQ180&gt;L$195,10,IF('Indicator Data'!AQ180&lt;L$194,0,10-(L$195-'Indicator Data'!AQ180)/(L$195-L$194)*10)),1))</f>
        <v>1.3</v>
      </c>
      <c r="M177" s="73">
        <f>IF('Indicator Data'!AR180="No data","x",IF('Indicator Data'!AR180=0,0,ROUND(IF('Indicator Data'!AR180&gt;M$195,10,IF('Indicator Data'!AR180&lt;M$194,0,10-(M$195-'Indicator Data'!AR180)/(M$195-M$194)*10)),1)))</f>
        <v>1.7</v>
      </c>
      <c r="N177" s="74">
        <f t="shared" si="47"/>
        <v>1.4</v>
      </c>
      <c r="O177" s="76">
        <f t="shared" si="48"/>
        <v>2.7</v>
      </c>
      <c r="P177" s="87">
        <f>IF(AND('Indicator Data'!BE180="No data",'Indicator Data'!BF180="No data"),0,SUM('Indicator Data'!BE180:BG180)/1000)</f>
        <v>1.3220000000000001</v>
      </c>
      <c r="Q177" s="73">
        <f t="shared" si="49"/>
        <v>0.4</v>
      </c>
      <c r="R177" s="77">
        <f>P177*1000/'Indicator Data'!CA180</f>
        <v>1.1304245736174467E-4</v>
      </c>
      <c r="S177" s="73">
        <f t="shared" si="50"/>
        <v>1.9</v>
      </c>
      <c r="T177" s="78">
        <f t="shared" si="51"/>
        <v>1.2</v>
      </c>
      <c r="U177" s="73">
        <f>IF('Indicator Data'!AV180="No data","x",ROUND(IF('Indicator Data'!AV180&gt;U$195,10,IF('Indicator Data'!AV180&lt;U$194,0,10-(U$195-'Indicator Data'!AV180)/(U$195-U$194)*10)),1))</f>
        <v>0.2</v>
      </c>
      <c r="V177" s="73">
        <f>IF('Indicator Data'!AW180="No data","x",IF('Indicator Data'!AW180=0,0,ROUND(IF('Indicator Data'!AW180&gt;V$195,10,IF('Indicator Data'!AW180&lt;V$194,0,10-(V$195-'Indicator Data'!AW180)/(V$195-V$194)*10)),1)))</f>
        <v>0.2</v>
      </c>
      <c r="W177" s="73">
        <f t="shared" si="52"/>
        <v>0.2</v>
      </c>
      <c r="X177" s="73">
        <f>IF('Indicator Data'!AU180="No data","x",ROUND(IF('Indicator Data'!AU180&gt;X$195,10,IF('Indicator Data'!AU180&lt;X$194,0,10-(X$195-'Indicator Data'!AU180)/(X$195-X$194)*10)),1))</f>
        <v>0.6</v>
      </c>
      <c r="Y177" s="200" t="str">
        <f>IF('Indicator Data'!AX180="No data","x",ROUND(IF('Indicator Data'!AX180&gt;Y$195,10,IF('Indicator Data'!AX180&lt;Y$194,0,10-(Y$195-'Indicator Data'!AX180)/(Y$195-Y$194)*10)),1))</f>
        <v>x</v>
      </c>
      <c r="Z177" s="77">
        <f>IF('Indicator Data'!AY180="No data","x",IF(('Indicator Data'!AY180/'Indicator Data'!CA180)&gt;1,1,IF('Indicator Data'!AY180&gt;'Indicator Data'!AY180,1,'Indicator Data'!AY180/'Indicator Data'!CA180)))</f>
        <v>4.1044160010315765E-4</v>
      </c>
      <c r="AA177" s="200">
        <f t="shared" si="53"/>
        <v>0</v>
      </c>
      <c r="AB177" s="74">
        <f t="shared" si="56"/>
        <v>0.3</v>
      </c>
      <c r="AC177" s="73">
        <f>IF('Indicator Data'!AS180="No data","x",ROUND(IF('Indicator Data'!AS180&gt;AC$195,10,IF('Indicator Data'!AS180&lt;AC$194,0,10-(AC$195-'Indicator Data'!AS180)/(AC$195-AC$194)*10)),1))</f>
        <v>1</v>
      </c>
      <c r="AD177" s="73">
        <f>IF('Indicator Data'!AT180="No data","x",ROUND(IF('Indicator Data'!AT180&gt;AD$195,10,IF('Indicator Data'!AT180&lt;AD$194,0,10-(AD$195-'Indicator Data'!AT180)/(AD$195-AD$194)*10)),1))</f>
        <v>0.5</v>
      </c>
      <c r="AE177" s="74">
        <f t="shared" si="54"/>
        <v>0.8</v>
      </c>
      <c r="AF177" s="87">
        <f>('Indicator Data'!BD180+'Indicator Data'!BC180*0.5+'Indicator Data'!BB180*0.25)/1000</f>
        <v>15.5</v>
      </c>
      <c r="AG177" s="79">
        <f>AF177*1000/'Indicator Data'!CA180</f>
        <v>1.3253843336664467E-3</v>
      </c>
      <c r="AH177" s="74">
        <f t="shared" si="55"/>
        <v>0.1</v>
      </c>
      <c r="AI177" s="73">
        <f>IF('Indicator Data'!BH180="No data","x",ROUND(IF('Indicator Data'!BH180&lt;$AI$194,10,IF('Indicator Data'!BH180&gt;$AI$195,0,($AI$195-'Indicator Data'!BH180)/($AI$195-$AI$194)*10)),1))</f>
        <v>0.8</v>
      </c>
      <c r="AJ177" s="73">
        <f>IF('Indicator Data'!BI180="No data","x",ROUND(IF('Indicator Data'!BI180&gt;$AJ$195,10,IF('Indicator Data'!BI180&lt;$AJ$194,0,10-($AJ$195-'Indicator Data'!BI180)/($AJ$195-$AJ$194)*10)),1))</f>
        <v>0</v>
      </c>
      <c r="AK177" s="74">
        <f t="shared" si="57"/>
        <v>0.4</v>
      </c>
      <c r="AL177" s="80">
        <f t="shared" si="58"/>
        <v>0.4</v>
      </c>
      <c r="AM177" s="81">
        <f t="shared" si="59"/>
        <v>0.8</v>
      </c>
    </row>
    <row r="178" spans="1:39" s="4" customFormat="1" x14ac:dyDescent="0.25">
      <c r="A178" s="121" t="str">
        <f>'Indicator Data'!A181</f>
        <v>Turkey</v>
      </c>
      <c r="B178" s="59" t="str">
        <f>'Indicator Data'!B181</f>
        <v>TUR</v>
      </c>
      <c r="C178" s="73">
        <f>ROUND(IF('Indicator Data'!AL181="No data",IF((0.1022*LN('Indicator Data'!BZ181)-0.1711)&gt;C$195,0,IF((0.1022*LN('Indicator Data'!BZ181)-0.1711)&lt;C$194,10,(C$195-(0.1022*LN('Indicator Data'!BZ181)-0.1711))/(C$195-C$194)*10)),IF('Indicator Data'!AL181&gt;C$195,0,IF('Indicator Data'!AL181&lt;C$194,10,(C$195-'Indicator Data'!AL181)/(C$195-C$194)*10))),1)</f>
        <v>2.2000000000000002</v>
      </c>
      <c r="D178" s="73" t="str">
        <f>IF('Indicator Data'!AM181="No data","x",ROUND((IF(LOG('Indicator Data'!AM181*1000)&gt;D$195,10,IF(LOG('Indicator Data'!AM181*1000)&lt;D$194,0,10-(D$195-LOG('Indicator Data'!AM181*1000))/(D$195-D$194)*10))),1))</f>
        <v>x</v>
      </c>
      <c r="E178" s="74">
        <f t="shared" si="44"/>
        <v>2.2000000000000002</v>
      </c>
      <c r="F178" s="73">
        <f>IF('Indicator Data'!AZ181="No data","x",ROUND(IF('Indicator Data'!AZ181&gt;F$195,10,IF('Indicator Data'!AZ181&lt;F$194,0,10-(F$195-'Indicator Data'!AZ181)/(F$195-F$194)*10)),1))</f>
        <v>4.2</v>
      </c>
      <c r="G178" s="73">
        <f>IF('Indicator Data'!BA181="No data","x",ROUND(IF('Indicator Data'!BA181&gt;G$195,10,IF('Indicator Data'!BA181&lt;G$194,0,10-(G$195-'Indicator Data'!BA181)/(G$195-G$194)*10)),1))</f>
        <v>4.2</v>
      </c>
      <c r="H178" s="74">
        <f t="shared" si="45"/>
        <v>4.2</v>
      </c>
      <c r="I178" s="75">
        <f>SUM(IF('Indicator Data'!AN181=0,0,'Indicator Data'!AN181),SUM('Indicator Data'!AO181:AP181))</f>
        <v>5031.9571409999999</v>
      </c>
      <c r="J178" s="75">
        <f>I178/'Indicator Data'!CA181*1000000</f>
        <v>60.313806116814142</v>
      </c>
      <c r="K178" s="73">
        <f t="shared" si="46"/>
        <v>1.2</v>
      </c>
      <c r="L178" s="73">
        <f>IF('Indicator Data'!AQ181="No data","x",ROUND(IF('Indicator Data'!AQ181&gt;L$195,10,IF('Indicator Data'!AQ181&lt;L$194,0,10-(L$195-'Indicator Data'!AQ181)/(L$195-L$194)*10)),1))</f>
        <v>0.2</v>
      </c>
      <c r="M178" s="73">
        <f>IF('Indicator Data'!AR181="No data","x",IF('Indicator Data'!AR181=0,0,ROUND(IF('Indicator Data'!AR181&gt;M$195,10,IF('Indicator Data'!AR181&lt;M$194,0,10-(M$195-'Indicator Data'!AR181)/(M$195-M$194)*10)),1)))</f>
        <v>0</v>
      </c>
      <c r="N178" s="74">
        <f t="shared" si="47"/>
        <v>0.5</v>
      </c>
      <c r="O178" s="76">
        <f t="shared" si="48"/>
        <v>2.2999999999999998</v>
      </c>
      <c r="P178" s="87">
        <f>IF(AND('Indicator Data'!BE181="No data",'Indicator Data'!BF181="No data"),0,SUM('Indicator Data'!BE181:BG181)/1000)</f>
        <v>5122.2120000000004</v>
      </c>
      <c r="Q178" s="73">
        <f t="shared" si="49"/>
        <v>10</v>
      </c>
      <c r="R178" s="77">
        <f>P178*1000/'Indicator Data'!CA181</f>
        <v>6.1395614628749241E-2</v>
      </c>
      <c r="S178" s="73">
        <f t="shared" si="50"/>
        <v>8.8000000000000007</v>
      </c>
      <c r="T178" s="78">
        <f t="shared" si="51"/>
        <v>9.4</v>
      </c>
      <c r="U178" s="73" t="str">
        <f>IF('Indicator Data'!AV181="No data","x",ROUND(IF('Indicator Data'!AV181&gt;U$195,10,IF('Indicator Data'!AV181&lt;U$194,0,10-(U$195-'Indicator Data'!AV181)/(U$195-U$194)*10)),1))</f>
        <v>x</v>
      </c>
      <c r="V178" s="73" t="str">
        <f>IF('Indicator Data'!AW181="No data","x",IF('Indicator Data'!AW181=0,0,ROUND(IF('Indicator Data'!AW181&gt;V$195,10,IF('Indicator Data'!AW181&lt;V$194,0,10-(V$195-'Indicator Data'!AW181)/(V$195-V$194)*10)),1)))</f>
        <v>x</v>
      </c>
      <c r="W178" s="73" t="str">
        <f t="shared" si="52"/>
        <v>x</v>
      </c>
      <c r="X178" s="73">
        <f>IF('Indicator Data'!AU181="No data","x",ROUND(IF('Indicator Data'!AU181&gt;X$195,10,IF('Indicator Data'!AU181&lt;X$194,0,10-(X$195-'Indicator Data'!AU181)/(X$195-X$194)*10)),1))</f>
        <v>0.3</v>
      </c>
      <c r="Y178" s="200">
        <f>IF('Indicator Data'!AX181="No data","x",ROUND(IF('Indicator Data'!AX181&gt;Y$195,10,IF('Indicator Data'!AX181&lt;Y$194,0,10-(Y$195-'Indicator Data'!AX181)/(Y$195-Y$194)*10)),1))</f>
        <v>0</v>
      </c>
      <c r="Z178" s="77">
        <f>IF('Indicator Data'!AY181="No data","x",IF(('Indicator Data'!AY181/'Indicator Data'!CA181)&gt;1,1,IF('Indicator Data'!AY181&gt;'Indicator Data'!AY181,1,'Indicator Data'!AY181/'Indicator Data'!CA181)))</f>
        <v>0</v>
      </c>
      <c r="AA178" s="200">
        <f t="shared" si="53"/>
        <v>0</v>
      </c>
      <c r="AB178" s="74">
        <f t="shared" si="56"/>
        <v>0.1</v>
      </c>
      <c r="AC178" s="73">
        <f>IF('Indicator Data'!AS181="No data","x",ROUND(IF('Indicator Data'!AS181&gt;AC$195,10,IF('Indicator Data'!AS181&lt;AC$194,0,10-(AC$195-'Indicator Data'!AS181)/(AC$195-AC$194)*10)),1))</f>
        <v>0.9</v>
      </c>
      <c r="AD178" s="73">
        <f>IF('Indicator Data'!AT181="No data","x",ROUND(IF('Indicator Data'!AT181&gt;AD$195,10,IF('Indicator Data'!AT181&lt;AD$194,0,10-(AD$195-'Indicator Data'!AT181)/(AD$195-AD$194)*10)),1))</f>
        <v>0.4</v>
      </c>
      <c r="AE178" s="74">
        <f t="shared" si="54"/>
        <v>0.7</v>
      </c>
      <c r="AF178" s="87">
        <f>('Indicator Data'!BD181+'Indicator Data'!BC181*0.5+'Indicator Data'!BB181*0.25)/1000</f>
        <v>0.42749999999999999</v>
      </c>
      <c r="AG178" s="79">
        <f>AF178*1000/'Indicator Data'!CA181</f>
        <v>5.1240802320931466E-6</v>
      </c>
      <c r="AH178" s="74">
        <f t="shared" si="55"/>
        <v>0</v>
      </c>
      <c r="AI178" s="73">
        <f>IF('Indicator Data'!BH181="No data","x",ROUND(IF('Indicator Data'!BH181&lt;$AI$194,10,IF('Indicator Data'!BH181&gt;$AI$195,0,($AI$195-'Indicator Data'!BH181)/($AI$195-$AI$194)*10)),1))</f>
        <v>0</v>
      </c>
      <c r="AJ178" s="73">
        <f>IF('Indicator Data'!BI181="No data","x",ROUND(IF('Indicator Data'!BI181&gt;$AJ$195,10,IF('Indicator Data'!BI181&lt;$AJ$194,0,10-($AJ$195-'Indicator Data'!BI181)/($AJ$195-$AJ$194)*10)),1))</f>
        <v>0</v>
      </c>
      <c r="AK178" s="74">
        <f t="shared" si="57"/>
        <v>0</v>
      </c>
      <c r="AL178" s="80">
        <f t="shared" si="58"/>
        <v>0.2</v>
      </c>
      <c r="AM178" s="81">
        <f t="shared" si="59"/>
        <v>6.8</v>
      </c>
    </row>
    <row r="179" spans="1:39" s="4" customFormat="1" x14ac:dyDescent="0.25">
      <c r="A179" s="121" t="str">
        <f>'Indicator Data'!A182</f>
        <v>Turkmenistan</v>
      </c>
      <c r="B179" s="59" t="str">
        <f>'Indicator Data'!B182</f>
        <v>TKM</v>
      </c>
      <c r="C179" s="73">
        <f>ROUND(IF('Indicator Data'!AL182="No data",IF((0.1022*LN('Indicator Data'!BZ182)-0.1711)&gt;C$195,0,IF((0.1022*LN('Indicator Data'!BZ182)-0.1711)&lt;C$194,10,(C$195-(0.1022*LN('Indicator Data'!BZ182)-0.1711))/(C$195-C$194)*10)),IF('Indicator Data'!AL182&gt;C$195,0,IF('Indicator Data'!AL182&lt;C$194,10,(C$195-'Indicator Data'!AL182)/(C$195-C$194)*10))),1)</f>
        <v>3.9</v>
      </c>
      <c r="D179" s="73">
        <f>IF('Indicator Data'!AM182="No data","x",ROUND((IF(LOG('Indicator Data'!AM182*1000)&gt;D$195,10,IF(LOG('Indicator Data'!AM182*1000)&lt;D$194,0,10-(D$195-LOG('Indicator Data'!AM182*1000))/(D$195-D$194)*10))),1))</f>
        <v>0.6</v>
      </c>
      <c r="E179" s="74">
        <f t="shared" si="44"/>
        <v>2.4</v>
      </c>
      <c r="F179" s="73" t="str">
        <f>IF('Indicator Data'!AZ182="No data","x",ROUND(IF('Indicator Data'!AZ182&gt;F$195,10,IF('Indicator Data'!AZ182&lt;F$194,0,10-(F$195-'Indicator Data'!AZ182)/(F$195-F$194)*10)),1))</f>
        <v>x</v>
      </c>
      <c r="G179" s="73" t="str">
        <f>IF('Indicator Data'!BA182="No data","x",ROUND(IF('Indicator Data'!BA182&gt;G$195,10,IF('Indicator Data'!BA182&lt;G$194,0,10-(G$195-'Indicator Data'!BA182)/(G$195-G$194)*10)),1))</f>
        <v>x</v>
      </c>
      <c r="H179" s="74" t="str">
        <f t="shared" si="45"/>
        <v>x</v>
      </c>
      <c r="I179" s="75">
        <f>SUM(IF('Indicator Data'!AN182=0,0,'Indicator Data'!AN182),SUM('Indicator Data'!AO182:AP182))</f>
        <v>10.11</v>
      </c>
      <c r="J179" s="75">
        <f>I179/'Indicator Data'!CA182*1000000</f>
        <v>1.7014204083610927</v>
      </c>
      <c r="K179" s="73">
        <f t="shared" si="46"/>
        <v>0</v>
      </c>
      <c r="L179" s="73">
        <f>IF('Indicator Data'!AQ182="No data","x",ROUND(IF('Indicator Data'!AQ182&gt;L$195,10,IF('Indicator Data'!AQ182&lt;L$194,0,10-(L$195-'Indicator Data'!AQ182)/(L$195-L$194)*10)),1))</f>
        <v>0.1</v>
      </c>
      <c r="M179" s="73">
        <f>IF('Indicator Data'!AR182="No data","x",IF('Indicator Data'!AR182=0,0,ROUND(IF('Indicator Data'!AR182&gt;M$195,10,IF('Indicator Data'!AR182&lt;M$194,0,10-(M$195-'Indicator Data'!AR182)/(M$195-M$194)*10)),1)))</f>
        <v>0</v>
      </c>
      <c r="N179" s="74">
        <f t="shared" si="47"/>
        <v>0</v>
      </c>
      <c r="O179" s="76">
        <f t="shared" si="48"/>
        <v>1.6</v>
      </c>
      <c r="P179" s="87">
        <f>IF(AND('Indicator Data'!BE182="No data",'Indicator Data'!BF182="No data"),0,SUM('Indicator Data'!BE182:BG182)/1000)</f>
        <v>2.1999999999999999E-2</v>
      </c>
      <c r="Q179" s="73">
        <f t="shared" si="49"/>
        <v>0</v>
      </c>
      <c r="R179" s="77">
        <f>P179*1000/'Indicator Data'!CA182</f>
        <v>3.7023985147323487E-6</v>
      </c>
      <c r="S179" s="73">
        <f t="shared" si="50"/>
        <v>0</v>
      </c>
      <c r="T179" s="78">
        <f t="shared" si="51"/>
        <v>0</v>
      </c>
      <c r="U179" s="73" t="str">
        <f>IF('Indicator Data'!AV182="No data","x",ROUND(IF('Indicator Data'!AV182&gt;U$195,10,IF('Indicator Data'!AV182&lt;U$194,0,10-(U$195-'Indicator Data'!AV182)/(U$195-U$194)*10)),1))</f>
        <v>x</v>
      </c>
      <c r="V179" s="73" t="str">
        <f>IF('Indicator Data'!AW182="No data","x",IF('Indicator Data'!AW182=0,0,ROUND(IF('Indicator Data'!AW182&gt;V$195,10,IF('Indicator Data'!AW182&lt;V$194,0,10-(V$195-'Indicator Data'!AW182)/(V$195-V$194)*10)),1)))</f>
        <v>x</v>
      </c>
      <c r="W179" s="73" t="str">
        <f t="shared" si="52"/>
        <v>x</v>
      </c>
      <c r="X179" s="73">
        <f>IF('Indicator Data'!AU182="No data","x",ROUND(IF('Indicator Data'!AU182&gt;X$195,10,IF('Indicator Data'!AU182&lt;X$194,0,10-(X$195-'Indicator Data'!AU182)/(X$195-X$194)*10)),1))</f>
        <v>0.8</v>
      </c>
      <c r="Y179" s="200">
        <f>IF('Indicator Data'!AX182="No data","x",ROUND(IF('Indicator Data'!AX182&gt;Y$195,10,IF('Indicator Data'!AX182&lt;Y$194,0,10-(Y$195-'Indicator Data'!AX182)/(Y$195-Y$194)*10)),1))</f>
        <v>0</v>
      </c>
      <c r="Z179" s="77">
        <f>IF('Indicator Data'!AY182="No data","x",IF(('Indicator Data'!AY182/'Indicator Data'!CA182)&gt;1,1,IF('Indicator Data'!AY182&gt;'Indicator Data'!AY182,1,'Indicator Data'!AY182/'Indicator Data'!CA182)))</f>
        <v>3.0628933167331248E-5</v>
      </c>
      <c r="AA179" s="200">
        <f t="shared" si="53"/>
        <v>0</v>
      </c>
      <c r="AB179" s="74">
        <f t="shared" si="56"/>
        <v>0.3</v>
      </c>
      <c r="AC179" s="73">
        <f>IF('Indicator Data'!AS182="No data","x",ROUND(IF('Indicator Data'!AS182&gt;AC$195,10,IF('Indicator Data'!AS182&lt;AC$194,0,10-(AC$195-'Indicator Data'!AS182)/(AC$195-AC$194)*10)),1))</f>
        <v>3.6</v>
      </c>
      <c r="AD179" s="73" t="str">
        <f>IF('Indicator Data'!AT182="No data","x",ROUND(IF('Indicator Data'!AT182&gt;AD$195,10,IF('Indicator Data'!AT182&lt;AD$194,0,10-(AD$195-'Indicator Data'!AT182)/(AD$195-AD$194)*10)),1))</f>
        <v>x</v>
      </c>
      <c r="AE179" s="74">
        <f t="shared" si="54"/>
        <v>3.6</v>
      </c>
      <c r="AF179" s="87">
        <f>('Indicator Data'!BD182+'Indicator Data'!BC182*0.5+'Indicator Data'!BB182*0.25)/1000</f>
        <v>0</v>
      </c>
      <c r="AG179" s="79">
        <f>AF179*1000/'Indicator Data'!CA182</f>
        <v>0</v>
      </c>
      <c r="AH179" s="74">
        <f t="shared" si="55"/>
        <v>0</v>
      </c>
      <c r="AI179" s="73">
        <f>IF('Indicator Data'!BH182="No data","x",ROUND(IF('Indicator Data'!BH182&lt;$AI$194,10,IF('Indicator Data'!BH182&gt;$AI$195,0,($AI$195-'Indicator Data'!BH182)/($AI$195-$AI$194)*10)),1))</f>
        <v>3.9</v>
      </c>
      <c r="AJ179" s="73">
        <f>IF('Indicator Data'!BI182="No data","x",ROUND(IF('Indicator Data'!BI182&gt;$AJ$195,10,IF('Indicator Data'!BI182&lt;$AJ$194,0,10-($AJ$195-'Indicator Data'!BI182)/($AJ$195-$AJ$194)*10)),1))</f>
        <v>0.1</v>
      </c>
      <c r="AK179" s="74">
        <f t="shared" si="57"/>
        <v>2</v>
      </c>
      <c r="AL179" s="80">
        <f t="shared" si="58"/>
        <v>1.6</v>
      </c>
      <c r="AM179" s="81">
        <f t="shared" si="59"/>
        <v>0.8</v>
      </c>
    </row>
    <row r="180" spans="1:39" s="4" customFormat="1" x14ac:dyDescent="0.25">
      <c r="A180" s="121" t="str">
        <f>'Indicator Data'!A183</f>
        <v>Tuvalu</v>
      </c>
      <c r="B180" s="59" t="str">
        <f>'Indicator Data'!B183</f>
        <v>TUV</v>
      </c>
      <c r="C180" s="73">
        <f>ROUND(IF('Indicator Data'!AL183="No data",IF((0.1022*LN('Indicator Data'!BZ183)-0.1711)&gt;C$195,0,IF((0.1022*LN('Indicator Data'!BZ183)-0.1711)&lt;C$194,10,(C$195-(0.1022*LN('Indicator Data'!BZ183)-0.1711))/(C$195-C$194)*10)),IF('Indicator Data'!AL183&gt;C$195,0,IF('Indicator Data'!AL183&lt;C$194,10,(C$195-'Indicator Data'!AL183)/(C$195-C$194)*10))),1)</f>
        <v>4.5999999999999996</v>
      </c>
      <c r="D180" s="73" t="str">
        <f>IF('Indicator Data'!AM183="No data","x",ROUND((IF(LOG('Indicator Data'!AM183*1000)&gt;D$195,10,IF(LOG('Indicator Data'!AM183*1000)&lt;D$194,0,10-(D$195-LOG('Indicator Data'!AM183*1000))/(D$195-D$194)*10))),1))</f>
        <v>x</v>
      </c>
      <c r="E180" s="74">
        <f t="shared" si="44"/>
        <v>4.5999999999999996</v>
      </c>
      <c r="F180" s="73" t="str">
        <f>IF('Indicator Data'!AZ183="No data","x",ROUND(IF('Indicator Data'!AZ183&gt;F$195,10,IF('Indicator Data'!AZ183&lt;F$194,0,10-(F$195-'Indicator Data'!AZ183)/(F$195-F$194)*10)),1))</f>
        <v>x</v>
      </c>
      <c r="G180" s="73">
        <f>IF('Indicator Data'!BA183="No data","x",ROUND(IF('Indicator Data'!BA183&gt;G$195,10,IF('Indicator Data'!BA183&lt;G$194,0,10-(G$195-'Indicator Data'!BA183)/(G$195-G$194)*10)),1))</f>
        <v>3.5</v>
      </c>
      <c r="H180" s="74">
        <f t="shared" si="45"/>
        <v>3.5</v>
      </c>
      <c r="I180" s="75">
        <f>SUM(IF('Indicator Data'!AN183=0,0,'Indicator Data'!AN183),SUM('Indicator Data'!AO183:AP183))</f>
        <v>35.44</v>
      </c>
      <c r="J180" s="75">
        <f>I180/'Indicator Data'!CA183*1000000</f>
        <v>3040.7550407550402</v>
      </c>
      <c r="K180" s="73">
        <f t="shared" si="46"/>
        <v>10</v>
      </c>
      <c r="L180" s="73">
        <f>IF('Indicator Data'!AQ183="No data","x",ROUND(IF('Indicator Data'!AQ183&gt;L$195,10,IF('Indicator Data'!AQ183&lt;L$194,0,10-(L$195-'Indicator Data'!AQ183)/(L$195-L$194)*10)),1))</f>
        <v>10</v>
      </c>
      <c r="M180" s="73">
        <f>IF('Indicator Data'!AR183="No data","x",IF('Indicator Data'!AR183=0,0,ROUND(IF('Indicator Data'!AR183&gt;M$195,10,IF('Indicator Data'!AR183&lt;M$194,0,10-(M$195-'Indicator Data'!AR183)/(M$195-M$194)*10)),1)))</f>
        <v>3.2</v>
      </c>
      <c r="N180" s="74">
        <f t="shared" si="47"/>
        <v>7.7</v>
      </c>
      <c r="O180" s="76">
        <f t="shared" si="48"/>
        <v>5.0999999999999996</v>
      </c>
      <c r="P180" s="87">
        <f>IF(AND('Indicator Data'!BE183="No data",'Indicator Data'!BF183="No data"),0,SUM('Indicator Data'!BE183:BG183)/1000)</f>
        <v>0</v>
      </c>
      <c r="Q180" s="73">
        <f t="shared" si="49"/>
        <v>0</v>
      </c>
      <c r="R180" s="77">
        <f>P180*1000/'Indicator Data'!CA183</f>
        <v>0</v>
      </c>
      <c r="S180" s="73">
        <f t="shared" si="50"/>
        <v>0</v>
      </c>
      <c r="T180" s="78">
        <f t="shared" si="51"/>
        <v>0</v>
      </c>
      <c r="U180" s="73" t="str">
        <f>IF('Indicator Data'!AV183="No data","x",ROUND(IF('Indicator Data'!AV183&gt;U$195,10,IF('Indicator Data'!AV183&lt;U$194,0,10-(U$195-'Indicator Data'!AV183)/(U$195-U$194)*10)),1))</f>
        <v>x</v>
      </c>
      <c r="V180" s="73" t="str">
        <f>IF('Indicator Data'!AW183="No data","x",IF('Indicator Data'!AW183=0,0,ROUND(IF('Indicator Data'!AW183&gt;V$195,10,IF('Indicator Data'!AW183&lt;V$194,0,10-(V$195-'Indicator Data'!AW183)/(V$195-V$194)*10)),1)))</f>
        <v>x</v>
      </c>
      <c r="W180" s="73" t="str">
        <f t="shared" si="52"/>
        <v>x</v>
      </c>
      <c r="X180" s="73">
        <f>IF('Indicator Data'!AU183="No data","x",ROUND(IF('Indicator Data'!AU183&gt;X$195,10,IF('Indicator Data'!AU183&lt;X$194,0,10-(X$195-'Indicator Data'!AU183)/(X$195-X$194)*10)),1))</f>
        <v>4.3</v>
      </c>
      <c r="Y180" s="200" t="str">
        <f>IF('Indicator Data'!AX183="No data","x",ROUND(IF('Indicator Data'!AX183&gt;Y$195,10,IF('Indicator Data'!AX183&lt;Y$194,0,10-(Y$195-'Indicator Data'!AX183)/(Y$195-Y$194)*10)),1))</f>
        <v>x</v>
      </c>
      <c r="Z180" s="77">
        <f>IF('Indicator Data'!AY183="No data","x",IF(('Indicator Data'!AY183/'Indicator Data'!CA183)&gt;1,1,IF('Indicator Data'!AY183&gt;'Indicator Data'!AY183,1,'Indicator Data'!AY183/'Indicator Data'!CA183)))</f>
        <v>0.92509652509652507</v>
      </c>
      <c r="AA180" s="200">
        <f t="shared" si="53"/>
        <v>10</v>
      </c>
      <c r="AB180" s="74">
        <f t="shared" si="56"/>
        <v>7.2</v>
      </c>
      <c r="AC180" s="73">
        <f>IF('Indicator Data'!AS183="No data","x",ROUND(IF('Indicator Data'!AS183&gt;AC$195,10,IF('Indicator Data'!AS183&lt;AC$194,0,10-(AC$195-'Indicator Data'!AS183)/(AC$195-AC$194)*10)),1))</f>
        <v>1.9</v>
      </c>
      <c r="AD180" s="73">
        <f>IF('Indicator Data'!AT183="No data","x",ROUND(IF('Indicator Data'!AT183&gt;AD$195,10,IF('Indicator Data'!AT183&lt;AD$194,0,10-(AD$195-'Indicator Data'!AT183)/(AD$195-AD$194)*10)),1))</f>
        <v>0.4</v>
      </c>
      <c r="AE180" s="74">
        <f t="shared" si="54"/>
        <v>1.2</v>
      </c>
      <c r="AF180" s="87">
        <f>('Indicator Data'!BD183+'Indicator Data'!BC183*0.5+'Indicator Data'!BB183*0.25)/1000</f>
        <v>0</v>
      </c>
      <c r="AG180" s="79">
        <f>AF180*1000/'Indicator Data'!CA183</f>
        <v>0</v>
      </c>
      <c r="AH180" s="74">
        <f t="shared" si="55"/>
        <v>0</v>
      </c>
      <c r="AI180" s="73">
        <f>IF('Indicator Data'!BH183="No data","x",ROUND(IF('Indicator Data'!BH183&lt;$AI$194,10,IF('Indicator Data'!BH183&gt;$AI$195,0,($AI$195-'Indicator Data'!BH183)/($AI$195-$AI$194)*10)),1))</f>
        <v>8.4</v>
      </c>
      <c r="AJ180" s="73">
        <f>IF('Indicator Data'!BI183="No data","x",ROUND(IF('Indicator Data'!BI183&gt;$AJ$195,10,IF('Indicator Data'!BI183&lt;$AJ$194,0,10-($AJ$195-'Indicator Data'!BI183)/($AJ$195-$AJ$194)*10)),1))</f>
        <v>0</v>
      </c>
      <c r="AK180" s="74">
        <f t="shared" si="57"/>
        <v>4.2</v>
      </c>
      <c r="AL180" s="80">
        <f t="shared" si="58"/>
        <v>3.7</v>
      </c>
      <c r="AM180" s="81">
        <f t="shared" si="59"/>
        <v>2</v>
      </c>
    </row>
    <row r="181" spans="1:39" s="4" customFormat="1" x14ac:dyDescent="0.25">
      <c r="A181" s="121" t="str">
        <f>'Indicator Data'!A184</f>
        <v>Uganda</v>
      </c>
      <c r="B181" s="59" t="str">
        <f>'Indicator Data'!B184</f>
        <v>UGA</v>
      </c>
      <c r="C181" s="73">
        <f>ROUND(IF('Indicator Data'!AL184="No data",IF((0.1022*LN('Indicator Data'!BZ184)-0.1711)&gt;C$195,0,IF((0.1022*LN('Indicator Data'!BZ184)-0.1711)&lt;C$194,10,(C$195-(0.1022*LN('Indicator Data'!BZ184)-0.1711))/(C$195-C$194)*10)),IF('Indicator Data'!AL184&gt;C$195,0,IF('Indicator Data'!AL184&lt;C$194,10,(C$195-'Indicator Data'!AL184)/(C$195-C$194)*10))),1)</f>
        <v>7.7</v>
      </c>
      <c r="D181" s="73">
        <f>IF('Indicator Data'!AM184="No data","x",ROUND((IF(LOG('Indicator Data'!AM184*1000)&gt;D$195,10,IF(LOG('Indicator Data'!AM184*1000)&lt;D$194,0,10-(D$195-LOG('Indicator Data'!AM184*1000))/(D$195-D$194)*10))),1))</f>
        <v>9.1</v>
      </c>
      <c r="E181" s="74">
        <f t="shared" si="44"/>
        <v>8.5</v>
      </c>
      <c r="F181" s="73">
        <f>IF('Indicator Data'!AZ184="No data","x",ROUND(IF('Indicator Data'!AZ184&gt;F$195,10,IF('Indicator Data'!AZ184&lt;F$194,0,10-(F$195-'Indicator Data'!AZ184)/(F$195-F$194)*10)),1))</f>
        <v>7</v>
      </c>
      <c r="G181" s="73">
        <f>IF('Indicator Data'!BA184="No data","x",ROUND(IF('Indicator Data'!BA184&gt;G$195,10,IF('Indicator Data'!BA184&lt;G$194,0,10-(G$195-'Indicator Data'!BA184)/(G$195-G$194)*10)),1))</f>
        <v>4.5</v>
      </c>
      <c r="H181" s="74">
        <f t="shared" si="45"/>
        <v>5.8</v>
      </c>
      <c r="I181" s="75">
        <f>SUM(IF('Indicator Data'!AN184=0,0,'Indicator Data'!AN184),SUM('Indicator Data'!AO184:AP184))</f>
        <v>3163.5087779999999</v>
      </c>
      <c r="J181" s="75">
        <f>I181/'Indicator Data'!CA184*1000000</f>
        <v>71.460092410620419</v>
      </c>
      <c r="K181" s="73">
        <f t="shared" si="46"/>
        <v>1.4</v>
      </c>
      <c r="L181" s="73">
        <f>IF('Indicator Data'!AQ184="No data","x",ROUND(IF('Indicator Data'!AQ184&gt;L$195,10,IF('Indicator Data'!AQ184&lt;L$194,0,10-(L$195-'Indicator Data'!AQ184)/(L$195-L$194)*10)),1))</f>
        <v>5.3</v>
      </c>
      <c r="M181" s="73">
        <f>IF('Indicator Data'!AR184="No data","x",IF('Indicator Data'!AR184=0,0,ROUND(IF('Indicator Data'!AR184&gt;M$195,10,IF('Indicator Data'!AR184&lt;M$194,0,10-(M$195-'Indicator Data'!AR184)/(M$195-M$194)*10)),1)))</f>
        <v>1.5</v>
      </c>
      <c r="N181" s="74">
        <f t="shared" si="47"/>
        <v>2.7</v>
      </c>
      <c r="O181" s="76">
        <f t="shared" si="48"/>
        <v>6.4</v>
      </c>
      <c r="P181" s="87">
        <f>IF(AND('Indicator Data'!BE184="No data",'Indicator Data'!BF184="No data"),0,SUM('Indicator Data'!BE184:BG184)/1000)</f>
        <v>1358.7760000000001</v>
      </c>
      <c r="Q181" s="73">
        <f t="shared" si="49"/>
        <v>10</v>
      </c>
      <c r="R181" s="77">
        <f>P181*1000/'Indicator Data'!CA184</f>
        <v>3.0693216089863227E-2</v>
      </c>
      <c r="S181" s="73">
        <f t="shared" si="50"/>
        <v>7.4</v>
      </c>
      <c r="T181" s="78">
        <f t="shared" si="51"/>
        <v>8.6999999999999993</v>
      </c>
      <c r="U181" s="73">
        <f>IF('Indicator Data'!AV184="No data","x",ROUND(IF('Indicator Data'!AV184&gt;U$195,10,IF('Indicator Data'!AV184&lt;U$194,0,10-(U$195-'Indicator Data'!AV184)/(U$195-U$194)*10)),1))</f>
        <v>10</v>
      </c>
      <c r="V181" s="73">
        <f>IF('Indicator Data'!AW184="No data","x",IF('Indicator Data'!AW184=0,0,ROUND(IF('Indicator Data'!AW184&gt;V$195,10,IF('Indicator Data'!AW184&lt;V$194,0,10-(V$195-'Indicator Data'!AW184)/(V$195-V$194)*10)),1)))</f>
        <v>8.4</v>
      </c>
      <c r="W181" s="73">
        <f t="shared" si="52"/>
        <v>9.1999999999999993</v>
      </c>
      <c r="X181" s="73">
        <f>IF('Indicator Data'!AU184="No data","x",ROUND(IF('Indicator Data'!AU184&gt;X$195,10,IF('Indicator Data'!AU184&lt;X$194,0,10-(X$195-'Indicator Data'!AU184)/(X$195-X$194)*10)),1))</f>
        <v>3.7</v>
      </c>
      <c r="Y181" s="200">
        <f>IF('Indicator Data'!AX184="No data","x",ROUND(IF('Indicator Data'!AX184&gt;Y$195,10,IF('Indicator Data'!AX184&lt;Y$194,0,10-(Y$195-'Indicator Data'!AX184)/(Y$195-Y$194)*10)),1))</f>
        <v>5</v>
      </c>
      <c r="Z181" s="77">
        <f>IF('Indicator Data'!AY184="No data","x",IF(('Indicator Data'!AY184/'Indicator Data'!CA184)&gt;1,1,IF('Indicator Data'!AY184&gt;'Indicator Data'!AY184,1,'Indicator Data'!AY184/'Indicator Data'!CA184)))</f>
        <v>0.51681396982537919</v>
      </c>
      <c r="AA181" s="200">
        <f t="shared" si="53"/>
        <v>5.7</v>
      </c>
      <c r="AB181" s="74">
        <f t="shared" si="56"/>
        <v>5.9</v>
      </c>
      <c r="AC181" s="73">
        <f>IF('Indicator Data'!AS184="No data","x",ROUND(IF('Indicator Data'!AS184&gt;AC$195,10,IF('Indicator Data'!AS184&lt;AC$194,0,10-(AC$195-'Indicator Data'!AS184)/(AC$195-AC$194)*10)),1))</f>
        <v>3.8</v>
      </c>
      <c r="AD181" s="73">
        <f>IF('Indicator Data'!AT184="No data","x",ROUND(IF('Indicator Data'!AT184&gt;AD$195,10,IF('Indicator Data'!AT184&lt;AD$194,0,10-(AD$195-'Indicator Data'!AT184)/(AD$195-AD$194)*10)),1))</f>
        <v>2.2999999999999998</v>
      </c>
      <c r="AE181" s="74">
        <f t="shared" si="54"/>
        <v>3.1</v>
      </c>
      <c r="AF181" s="87">
        <f>('Indicator Data'!BD184+'Indicator Data'!BC184*0.5+'Indicator Data'!BB184*0.25)/1000</f>
        <v>133.0565</v>
      </c>
      <c r="AG181" s="79">
        <f>AF181*1000/'Indicator Data'!CA184</f>
        <v>3.0055961443688191E-3</v>
      </c>
      <c r="AH181" s="74">
        <f t="shared" si="55"/>
        <v>0.3</v>
      </c>
      <c r="AI181" s="73">
        <f>IF('Indicator Data'!BH184="No data","x",ROUND(IF('Indicator Data'!BH184&lt;$AI$194,10,IF('Indicator Data'!BH184&gt;$AI$195,0,($AI$195-'Indicator Data'!BH184)/($AI$195-$AI$194)*10)),1))</f>
        <v>7.3</v>
      </c>
      <c r="AJ181" s="73">
        <f>IF('Indicator Data'!BI184="No data","x",ROUND(IF('Indicator Data'!BI184&gt;$AJ$195,10,IF('Indicator Data'!BI184&lt;$AJ$194,0,10-($AJ$195-'Indicator Data'!BI184)/($AJ$195-$AJ$194)*10)),1))</f>
        <v>10</v>
      </c>
      <c r="AK181" s="74">
        <f t="shared" si="57"/>
        <v>8.6999999999999993</v>
      </c>
      <c r="AL181" s="80">
        <f t="shared" si="58"/>
        <v>5.4</v>
      </c>
      <c r="AM181" s="81">
        <f t="shared" si="59"/>
        <v>7.4</v>
      </c>
    </row>
    <row r="182" spans="1:39" s="4" customFormat="1" x14ac:dyDescent="0.25">
      <c r="A182" s="121" t="str">
        <f>'Indicator Data'!A185</f>
        <v>Ukraine</v>
      </c>
      <c r="B182" s="59" t="str">
        <f>'Indicator Data'!B185</f>
        <v>UKR</v>
      </c>
      <c r="C182" s="73">
        <f>ROUND(IF('Indicator Data'!AL185="No data",IF((0.1022*LN('Indicator Data'!BZ185)-0.1711)&gt;C$195,0,IF((0.1022*LN('Indicator Data'!BZ185)-0.1711)&lt;C$194,10,(C$195-(0.1022*LN('Indicator Data'!BZ185)-0.1711))/(C$195-C$194)*10)),IF('Indicator Data'!AL185&gt;C$195,0,IF('Indicator Data'!AL185&lt;C$194,10,(C$195-'Indicator Data'!AL185)/(C$195-C$194)*10))),1)</f>
        <v>3</v>
      </c>
      <c r="D182" s="73">
        <f>IF('Indicator Data'!AM185="No data","x",ROUND((IF(LOG('Indicator Data'!AM185*1000)&gt;D$195,10,IF(LOG('Indicator Data'!AM185*1000)&lt;D$194,0,10-(D$195-LOG('Indicator Data'!AM185*1000))/(D$195-D$194)*10))),1))</f>
        <v>0.3</v>
      </c>
      <c r="E182" s="74">
        <f t="shared" si="44"/>
        <v>1.7</v>
      </c>
      <c r="F182" s="73">
        <f>IF('Indicator Data'!AZ185="No data","x",ROUND(IF('Indicator Data'!AZ185&gt;F$195,10,IF('Indicator Data'!AZ185&lt;F$194,0,10-(F$195-'Indicator Data'!AZ185)/(F$195-F$194)*10)),1))</f>
        <v>3.8</v>
      </c>
      <c r="G182" s="73">
        <f>IF('Indicator Data'!BA185="No data","x",ROUND(IF('Indicator Data'!BA185&gt;G$195,10,IF('Indicator Data'!BA185&lt;G$194,0,10-(G$195-'Indicator Data'!BA185)/(G$195-G$194)*10)),1))</f>
        <v>0</v>
      </c>
      <c r="H182" s="74">
        <f t="shared" si="45"/>
        <v>1.9</v>
      </c>
      <c r="I182" s="75">
        <f>SUM(IF('Indicator Data'!AN185=0,0,'Indicator Data'!AN185),SUM('Indicator Data'!AO185:AP185))</f>
        <v>2086.3808249999997</v>
      </c>
      <c r="J182" s="75">
        <f>I182/'Indicator Data'!CA185*1000000</f>
        <v>47.424597799277493</v>
      </c>
      <c r="K182" s="73">
        <f t="shared" si="46"/>
        <v>0.9</v>
      </c>
      <c r="L182" s="73">
        <f>IF('Indicator Data'!AQ185="No data","x",ROUND(IF('Indicator Data'!AQ185&gt;L$195,10,IF('Indicator Data'!AQ185&lt;L$194,0,10-(L$195-'Indicator Data'!AQ185)/(L$195-L$194)*10)),1))</f>
        <v>0.7</v>
      </c>
      <c r="M182" s="73">
        <f>IF('Indicator Data'!AR185="No data","x",IF('Indicator Data'!AR185=0,0,ROUND(IF('Indicator Data'!AR185&gt;M$195,10,IF('Indicator Data'!AR185&lt;M$194,0,10-(M$195-'Indicator Data'!AR185)/(M$195-M$194)*10)),1)))</f>
        <v>3.7</v>
      </c>
      <c r="N182" s="74">
        <f t="shared" si="47"/>
        <v>1.8</v>
      </c>
      <c r="O182" s="76">
        <f t="shared" si="48"/>
        <v>1.8</v>
      </c>
      <c r="P182" s="87">
        <f>IF(AND('Indicator Data'!BE185="No data",'Indicator Data'!BF185="No data"),0,SUM('Indicator Data'!BE185:BG185)/1000)</f>
        <v>809.03399999999999</v>
      </c>
      <c r="Q182" s="73">
        <f t="shared" si="49"/>
        <v>9.6999999999999993</v>
      </c>
      <c r="R182" s="77">
        <f>P182*1000/'Indicator Data'!CA185</f>
        <v>1.838979327081415E-2</v>
      </c>
      <c r="S182" s="73">
        <f t="shared" si="50"/>
        <v>6.5</v>
      </c>
      <c r="T182" s="78">
        <f t="shared" si="51"/>
        <v>8.1</v>
      </c>
      <c r="U182" s="73">
        <f>IF('Indicator Data'!AV185="No data","x",ROUND(IF('Indicator Data'!AV185&gt;U$195,10,IF('Indicator Data'!AV185&lt;U$194,0,10-(U$195-'Indicator Data'!AV185)/(U$195-U$194)*10)),1))</f>
        <v>1.8</v>
      </c>
      <c r="V182" s="73">
        <f>IF('Indicator Data'!AW185="No data","x",IF('Indicator Data'!AW185=0,0,ROUND(IF('Indicator Data'!AW185&gt;V$195,10,IF('Indicator Data'!AW185&lt;V$194,0,10-(V$195-'Indicator Data'!AW185)/(V$195-V$194)*10)),1)))</f>
        <v>1.8</v>
      </c>
      <c r="W182" s="73">
        <f t="shared" si="52"/>
        <v>1.8</v>
      </c>
      <c r="X182" s="73">
        <f>IF('Indicator Data'!AU185="No data","x",ROUND(IF('Indicator Data'!AU185&gt;X$195,10,IF('Indicator Data'!AU185&lt;X$194,0,10-(X$195-'Indicator Data'!AU185)/(X$195-X$194)*10)),1))</f>
        <v>1.5</v>
      </c>
      <c r="Y182" s="200" t="str">
        <f>IF('Indicator Data'!AX185="No data","x",ROUND(IF('Indicator Data'!AX185&gt;Y$195,10,IF('Indicator Data'!AX185&lt;Y$194,0,10-(Y$195-'Indicator Data'!AX185)/(Y$195-Y$194)*10)),1))</f>
        <v>x</v>
      </c>
      <c r="Z182" s="77">
        <f>IF('Indicator Data'!AY185="No data","x",IF(('Indicator Data'!AY185/'Indicator Data'!CA185)&gt;1,1,IF('Indicator Data'!AY185&gt;'Indicator Data'!AY185,1,'Indicator Data'!AY185/'Indicator Data'!CA185)))</f>
        <v>0</v>
      </c>
      <c r="AA182" s="200">
        <f t="shared" si="53"/>
        <v>0</v>
      </c>
      <c r="AB182" s="74">
        <f t="shared" si="56"/>
        <v>1.1000000000000001</v>
      </c>
      <c r="AC182" s="73">
        <f>IF('Indicator Data'!AS185="No data","x",ROUND(IF('Indicator Data'!AS185&gt;AC$195,10,IF('Indicator Data'!AS185&lt;AC$194,0,10-(AC$195-'Indicator Data'!AS185)/(AC$195-AC$194)*10)),1))</f>
        <v>0.7</v>
      </c>
      <c r="AD182" s="73" t="str">
        <f>IF('Indicator Data'!AT185="No data","x",ROUND(IF('Indicator Data'!AT185&gt;AD$195,10,IF('Indicator Data'!AT185&lt;AD$194,0,10-(AD$195-'Indicator Data'!AT185)/(AD$195-AD$194)*10)),1))</f>
        <v>x</v>
      </c>
      <c r="AE182" s="74">
        <f t="shared" si="54"/>
        <v>0.7</v>
      </c>
      <c r="AF182" s="87">
        <f>('Indicator Data'!BD185+'Indicator Data'!BC185*0.5+'Indicator Data'!BB185*0.25)/1000</f>
        <v>0.3</v>
      </c>
      <c r="AG182" s="79">
        <f>AF182*1000/'Indicator Data'!CA185</f>
        <v>6.8191670328369945E-6</v>
      </c>
      <c r="AH182" s="74">
        <f t="shared" si="55"/>
        <v>0</v>
      </c>
      <c r="AI182" s="73">
        <f>IF('Indicator Data'!BH185="No data","x",ROUND(IF('Indicator Data'!BH185&lt;$AI$194,10,IF('Indicator Data'!BH185&gt;$AI$195,0,($AI$195-'Indicator Data'!BH185)/($AI$195-$AI$194)*10)),1))</f>
        <v>4.0999999999999996</v>
      </c>
      <c r="AJ182" s="73">
        <f>IF('Indicator Data'!BI185="No data","x",ROUND(IF('Indicator Data'!BI185&gt;$AJ$195,10,IF('Indicator Data'!BI185&lt;$AJ$194,0,10-($AJ$195-'Indicator Data'!BI185)/($AJ$195-$AJ$194)*10)),1))</f>
        <v>0</v>
      </c>
      <c r="AK182" s="74">
        <f t="shared" si="57"/>
        <v>2.1</v>
      </c>
      <c r="AL182" s="80">
        <f t="shared" si="58"/>
        <v>1</v>
      </c>
      <c r="AM182" s="81">
        <f t="shared" si="59"/>
        <v>5.6</v>
      </c>
    </row>
    <row r="183" spans="1:39" s="4" customFormat="1" x14ac:dyDescent="0.25">
      <c r="A183" s="121" t="str">
        <f>'Indicator Data'!A186</f>
        <v>United Arab Emirates</v>
      </c>
      <c r="B183" s="59" t="str">
        <f>'Indicator Data'!B186</f>
        <v>ARE</v>
      </c>
      <c r="C183" s="73">
        <f>ROUND(IF('Indicator Data'!AL186="No data",IF((0.1022*LN('Indicator Data'!BZ186)-0.1711)&gt;C$195,0,IF((0.1022*LN('Indicator Data'!BZ186)-0.1711)&lt;C$194,10,(C$195-(0.1022*LN('Indicator Data'!BZ186)-0.1711))/(C$195-C$194)*10)),IF('Indicator Data'!AL186&gt;C$195,0,IF('Indicator Data'!AL186&lt;C$194,10,(C$195-'Indicator Data'!AL186)/(C$195-C$194)*10))),1)</f>
        <v>0.7</v>
      </c>
      <c r="D183" s="73" t="str">
        <f>IF('Indicator Data'!AM186="No data","x",ROUND((IF(LOG('Indicator Data'!AM186*1000)&gt;D$195,10,IF(LOG('Indicator Data'!AM186*1000)&lt;D$194,0,10-(D$195-LOG('Indicator Data'!AM186*1000))/(D$195-D$194)*10))),1))</f>
        <v>x</v>
      </c>
      <c r="E183" s="74">
        <f t="shared" si="44"/>
        <v>0.7</v>
      </c>
      <c r="F183" s="73">
        <f>IF('Indicator Data'!AZ186="No data","x",ROUND(IF('Indicator Data'!AZ186&gt;F$195,10,IF('Indicator Data'!AZ186&lt;F$194,0,10-(F$195-'Indicator Data'!AZ186)/(F$195-F$194)*10)),1))</f>
        <v>3.1</v>
      </c>
      <c r="G183" s="73" t="str">
        <f>IF('Indicator Data'!BA186="No data","x",ROUND(IF('Indicator Data'!BA186&gt;G$195,10,IF('Indicator Data'!BA186&lt;G$194,0,10-(G$195-'Indicator Data'!BA186)/(G$195-G$194)*10)),1))</f>
        <v>x</v>
      </c>
      <c r="H183" s="74">
        <f t="shared" si="45"/>
        <v>3.1</v>
      </c>
      <c r="I183" s="75">
        <f>SUM(IF('Indicator Data'!AN186=0,0,'Indicator Data'!AN186),SUM('Indicator Data'!AO186:AP186))</f>
        <v>0.03</v>
      </c>
      <c r="J183" s="75">
        <f>I183/'Indicator Data'!CA186*1000000</f>
        <v>3.070459052051036E-3</v>
      </c>
      <c r="K183" s="73">
        <f t="shared" si="46"/>
        <v>0</v>
      </c>
      <c r="L183" s="73" t="str">
        <f>IF('Indicator Data'!AQ186="No data","x",ROUND(IF('Indicator Data'!AQ186&gt;L$195,10,IF('Indicator Data'!AQ186&lt;L$194,0,10-(L$195-'Indicator Data'!AQ186)/(L$195-L$194)*10)),1))</f>
        <v>x</v>
      </c>
      <c r="M183" s="73" t="str">
        <f>IF('Indicator Data'!AR186="No data","x",IF('Indicator Data'!AR186=0,0,ROUND(IF('Indicator Data'!AR186&gt;M$195,10,IF('Indicator Data'!AR186&lt;M$194,0,10-(M$195-'Indicator Data'!AR186)/(M$195-M$194)*10)),1)))</f>
        <v>x</v>
      </c>
      <c r="N183" s="74">
        <f t="shared" si="47"/>
        <v>0</v>
      </c>
      <c r="O183" s="76">
        <f t="shared" si="48"/>
        <v>1.1000000000000001</v>
      </c>
      <c r="P183" s="87">
        <f>IF(AND('Indicator Data'!BE186="No data",'Indicator Data'!BF186="No data"),0,SUM('Indicator Data'!BE186:BG186)/1000)</f>
        <v>7.67</v>
      </c>
      <c r="Q183" s="73">
        <f t="shared" si="49"/>
        <v>2.9</v>
      </c>
      <c r="R183" s="77">
        <f>P183*1000/'Indicator Data'!CA186</f>
        <v>7.8501403097438148E-4</v>
      </c>
      <c r="S183" s="73">
        <f t="shared" si="50"/>
        <v>3</v>
      </c>
      <c r="T183" s="78">
        <f t="shared" si="51"/>
        <v>3</v>
      </c>
      <c r="U183" s="73" t="str">
        <f>IF('Indicator Data'!AV186="No data","x",ROUND(IF('Indicator Data'!AV186&gt;U$195,10,IF('Indicator Data'!AV186&lt;U$194,0,10-(U$195-'Indicator Data'!AV186)/(U$195-U$194)*10)),1))</f>
        <v>x</v>
      </c>
      <c r="V183" s="73" t="str">
        <f>IF('Indicator Data'!AW186="No data","x",IF('Indicator Data'!AW186=0,0,ROUND(IF('Indicator Data'!AW186&gt;V$195,10,IF('Indicator Data'!AW186&lt;V$194,0,10-(V$195-'Indicator Data'!AW186)/(V$195-V$194)*10)),1)))</f>
        <v>x</v>
      </c>
      <c r="W183" s="73" t="str">
        <f t="shared" si="52"/>
        <v>x</v>
      </c>
      <c r="X183" s="73">
        <f>IF('Indicator Data'!AU186="No data","x",ROUND(IF('Indicator Data'!AU186&gt;X$195,10,IF('Indicator Data'!AU186&lt;X$194,0,10-(X$195-'Indicator Data'!AU186)/(X$195-X$194)*10)),1))</f>
        <v>0</v>
      </c>
      <c r="Y183" s="200">
        <f>IF('Indicator Data'!AX186="No data","x",ROUND(IF('Indicator Data'!AX186&gt;Y$195,10,IF('Indicator Data'!AX186&lt;Y$194,0,10-(Y$195-'Indicator Data'!AX186)/(Y$195-Y$194)*10)),1))</f>
        <v>0</v>
      </c>
      <c r="Z183" s="77">
        <f>IF('Indicator Data'!AY186="No data","x",IF(('Indicator Data'!AY186/'Indicator Data'!CA186)&gt;1,1,IF('Indicator Data'!AY186&gt;'Indicator Data'!AY186,1,'Indicator Data'!AY186/'Indicator Data'!CA186)))</f>
        <v>0</v>
      </c>
      <c r="AA183" s="200">
        <f t="shared" si="53"/>
        <v>0</v>
      </c>
      <c r="AB183" s="74">
        <f t="shared" si="56"/>
        <v>0</v>
      </c>
      <c r="AC183" s="73">
        <f>IF('Indicator Data'!AS186="No data","x",ROUND(IF('Indicator Data'!AS186&gt;AC$195,10,IF('Indicator Data'!AS186&lt;AC$194,0,10-(AC$195-'Indicator Data'!AS186)/(AC$195-AC$194)*10)),1))</f>
        <v>0.7</v>
      </c>
      <c r="AD183" s="73" t="str">
        <f>IF('Indicator Data'!AT186="No data","x",ROUND(IF('Indicator Data'!AT186&gt;AD$195,10,IF('Indicator Data'!AT186&lt;AD$194,0,10-(AD$195-'Indicator Data'!AT186)/(AD$195-AD$194)*10)),1))</f>
        <v>x</v>
      </c>
      <c r="AE183" s="74">
        <f t="shared" si="54"/>
        <v>0.7</v>
      </c>
      <c r="AF183" s="87">
        <f>('Indicator Data'!BD186+'Indicator Data'!BC186*0.5+'Indicator Data'!BB186*0.25)/1000</f>
        <v>4.7E-2</v>
      </c>
      <c r="AG183" s="79">
        <f>AF183*1000/'Indicator Data'!CA186</f>
        <v>4.8103858482132897E-6</v>
      </c>
      <c r="AH183" s="74">
        <f t="shared" si="55"/>
        <v>0</v>
      </c>
      <c r="AI183" s="73">
        <f>IF('Indicator Data'!BH186="No data","x",ROUND(IF('Indicator Data'!BH186&lt;$AI$194,10,IF('Indicator Data'!BH186&gt;$AI$195,0,($AI$195-'Indicator Data'!BH186)/($AI$195-$AI$194)*10)),1))</f>
        <v>2.9</v>
      </c>
      <c r="AJ183" s="73">
        <f>IF('Indicator Data'!BI186="No data","x",ROUND(IF('Indicator Data'!BI186&gt;$AJ$195,10,IF('Indicator Data'!BI186&lt;$AJ$194,0,10-($AJ$195-'Indicator Data'!BI186)/($AJ$195-$AJ$194)*10)),1))</f>
        <v>0</v>
      </c>
      <c r="AK183" s="74">
        <f t="shared" si="57"/>
        <v>1.5</v>
      </c>
      <c r="AL183" s="80">
        <f t="shared" si="58"/>
        <v>0.6</v>
      </c>
      <c r="AM183" s="81">
        <f t="shared" si="59"/>
        <v>1.9</v>
      </c>
    </row>
    <row r="184" spans="1:39" s="4" customFormat="1" x14ac:dyDescent="0.25">
      <c r="A184" s="121" t="str">
        <f>'Indicator Data'!A187</f>
        <v>United Kingdom</v>
      </c>
      <c r="B184" s="59" t="str">
        <f>'Indicator Data'!B187</f>
        <v>GBR</v>
      </c>
      <c r="C184" s="73">
        <f>ROUND(IF('Indicator Data'!AL187="No data",IF((0.1022*LN('Indicator Data'!BZ187)-0.1711)&gt;C$195,0,IF((0.1022*LN('Indicator Data'!BZ187)-0.1711)&lt;C$194,10,(C$195-(0.1022*LN('Indicator Data'!BZ187)-0.1711))/(C$195-C$194)*10)),IF('Indicator Data'!AL187&gt;C$195,0,IF('Indicator Data'!AL187&lt;C$194,10,(C$195-'Indicator Data'!AL187)/(C$195-C$194)*10))),1)</f>
        <v>0</v>
      </c>
      <c r="D184" s="73" t="str">
        <f>IF('Indicator Data'!AM187="No data","x",ROUND((IF(LOG('Indicator Data'!AM187*1000)&gt;D$195,10,IF(LOG('Indicator Data'!AM187*1000)&lt;D$194,0,10-(D$195-LOG('Indicator Data'!AM187*1000))/(D$195-D$194)*10))),1))</f>
        <v>x</v>
      </c>
      <c r="E184" s="74">
        <f t="shared" si="44"/>
        <v>0</v>
      </c>
      <c r="F184" s="73">
        <f>IF('Indicator Data'!AZ187="No data","x",ROUND(IF('Indicator Data'!AZ187&gt;F$195,10,IF('Indicator Data'!AZ187&lt;F$194,0,10-(F$195-'Indicator Data'!AZ187)/(F$195-F$194)*10)),1))</f>
        <v>1.5</v>
      </c>
      <c r="G184" s="73">
        <f>IF('Indicator Data'!BA187="No data","x",ROUND(IF('Indicator Data'!BA187&gt;G$195,10,IF('Indicator Data'!BA187&lt;G$194,0,10-(G$195-'Indicator Data'!BA187)/(G$195-G$194)*10)),1))</f>
        <v>2.1</v>
      </c>
      <c r="H184" s="74">
        <f t="shared" si="45"/>
        <v>1.8</v>
      </c>
      <c r="I184" s="75">
        <f>SUM(IF('Indicator Data'!AN187=0,0,'Indicator Data'!AN187),SUM('Indicator Data'!AO187:AP187))</f>
        <v>0</v>
      </c>
      <c r="J184" s="75">
        <f>I184/'Indicator Data'!CA187*1000000</f>
        <v>0</v>
      </c>
      <c r="K184" s="73">
        <f t="shared" si="46"/>
        <v>0</v>
      </c>
      <c r="L184" s="73" t="str">
        <f>IF('Indicator Data'!AQ187="No data","x",ROUND(IF('Indicator Data'!AQ187&gt;L$195,10,IF('Indicator Data'!AQ187&lt;L$194,0,10-(L$195-'Indicator Data'!AQ187)/(L$195-L$194)*10)),1))</f>
        <v>x</v>
      </c>
      <c r="M184" s="73">
        <f>IF('Indicator Data'!AR187="No data","x",IF('Indicator Data'!AR187=0,0,ROUND(IF('Indicator Data'!AR187&gt;M$195,10,IF('Indicator Data'!AR187&lt;M$194,0,10-(M$195-'Indicator Data'!AR187)/(M$195-M$194)*10)),1)))</f>
        <v>0.1</v>
      </c>
      <c r="N184" s="74">
        <f t="shared" si="47"/>
        <v>0.1</v>
      </c>
      <c r="O184" s="76">
        <f t="shared" si="48"/>
        <v>0.5</v>
      </c>
      <c r="P184" s="87">
        <f>IF(AND('Indicator Data'!BE187="No data",'Indicator Data'!BF187="No data"),0,SUM('Indicator Data'!BE187:BG187)/1000)</f>
        <v>171.964</v>
      </c>
      <c r="Q184" s="73">
        <f t="shared" si="49"/>
        <v>7.5</v>
      </c>
      <c r="R184" s="77">
        <f>P184*1000/'Indicator Data'!CA187</f>
        <v>2.546476973451907E-3</v>
      </c>
      <c r="S184" s="73">
        <f t="shared" si="50"/>
        <v>4</v>
      </c>
      <c r="T184" s="78">
        <f t="shared" si="51"/>
        <v>5.8</v>
      </c>
      <c r="U184" s="73">
        <f>IF('Indicator Data'!AV187="No data","x",ROUND(IF('Indicator Data'!AV187&gt;U$195,10,IF('Indicator Data'!AV187&lt;U$194,0,10-(U$195-'Indicator Data'!AV187)/(U$195-U$194)*10)),1))</f>
        <v>0.6</v>
      </c>
      <c r="V184" s="73" t="str">
        <f>IF('Indicator Data'!AW187="No data","x",IF('Indicator Data'!AW187=0,0,ROUND(IF('Indicator Data'!AW187&gt;V$195,10,IF('Indicator Data'!AW187&lt;V$194,0,10-(V$195-'Indicator Data'!AW187)/(V$195-V$194)*10)),1)))</f>
        <v>x</v>
      </c>
      <c r="W184" s="73">
        <f t="shared" si="52"/>
        <v>0.6</v>
      </c>
      <c r="X184" s="73">
        <f>IF('Indicator Data'!AU187="No data","x",ROUND(IF('Indicator Data'!AU187&gt;X$195,10,IF('Indicator Data'!AU187&lt;X$194,0,10-(X$195-'Indicator Data'!AU187)/(X$195-X$194)*10)),1))</f>
        <v>0.2</v>
      </c>
      <c r="Y184" s="200" t="str">
        <f>IF('Indicator Data'!AX187="No data","x",ROUND(IF('Indicator Data'!AX187&gt;Y$195,10,IF('Indicator Data'!AX187&lt;Y$194,0,10-(Y$195-'Indicator Data'!AX187)/(Y$195-Y$194)*10)),1))</f>
        <v>x</v>
      </c>
      <c r="Z184" s="77">
        <f>IF('Indicator Data'!AY187="No data","x",IF(('Indicator Data'!AY187/'Indicator Data'!CA187)&gt;1,1,IF('Indicator Data'!AY187&gt;'Indicator Data'!AY187,1,'Indicator Data'!AY187/'Indicator Data'!CA187)))</f>
        <v>7.0042776886019867E-6</v>
      </c>
      <c r="AA184" s="200">
        <f t="shared" si="53"/>
        <v>0</v>
      </c>
      <c r="AB184" s="74">
        <f t="shared" si="56"/>
        <v>0.3</v>
      </c>
      <c r="AC184" s="73">
        <f>IF('Indicator Data'!AS187="No data","x",ROUND(IF('Indicator Data'!AS187&gt;AC$195,10,IF('Indicator Data'!AS187&lt;AC$194,0,10-(AC$195-'Indicator Data'!AS187)/(AC$195-AC$194)*10)),1))</f>
        <v>0.3</v>
      </c>
      <c r="AD184" s="73" t="str">
        <f>IF('Indicator Data'!AT187="No data","x",ROUND(IF('Indicator Data'!AT187&gt;AD$195,10,IF('Indicator Data'!AT187&lt;AD$194,0,10-(AD$195-'Indicator Data'!AT187)/(AD$195-AD$194)*10)),1))</f>
        <v>x</v>
      </c>
      <c r="AE184" s="74">
        <f t="shared" si="54"/>
        <v>0.3</v>
      </c>
      <c r="AF184" s="87">
        <f>('Indicator Data'!BD187+'Indicator Data'!BC187*0.5+'Indicator Data'!BB187*0.25)/1000</f>
        <v>1.95E-2</v>
      </c>
      <c r="AG184" s="79">
        <f>AF184*1000/'Indicator Data'!CA187</f>
        <v>2.8875986242650896E-7</v>
      </c>
      <c r="AH184" s="74">
        <f t="shared" si="55"/>
        <v>0</v>
      </c>
      <c r="AI184" s="73">
        <f>IF('Indicator Data'!BH187="No data","x",ROUND(IF('Indicator Data'!BH187&lt;$AI$194,10,IF('Indicator Data'!BH187&gt;$AI$195,0,($AI$195-'Indicator Data'!BH187)/($AI$195-$AI$194)*10)),1))</f>
        <v>2</v>
      </c>
      <c r="AJ184" s="73">
        <f>IF('Indicator Data'!BI187="No data","x",ROUND(IF('Indicator Data'!BI187&gt;$AJ$195,10,IF('Indicator Data'!BI187&lt;$AJ$194,0,10-($AJ$195-'Indicator Data'!BI187)/($AJ$195-$AJ$194)*10)),1))</f>
        <v>0</v>
      </c>
      <c r="AK184" s="74">
        <f t="shared" si="57"/>
        <v>1</v>
      </c>
      <c r="AL184" s="80">
        <f t="shared" si="58"/>
        <v>0.4</v>
      </c>
      <c r="AM184" s="81">
        <f t="shared" si="59"/>
        <v>3.6</v>
      </c>
    </row>
    <row r="185" spans="1:39" s="4" customFormat="1" x14ac:dyDescent="0.25">
      <c r="A185" s="121" t="str">
        <f>'Indicator Data'!A188</f>
        <v>United States of America</v>
      </c>
      <c r="B185" s="59" t="str">
        <f>'Indicator Data'!B188</f>
        <v>USA</v>
      </c>
      <c r="C185" s="73">
        <f>ROUND(IF('Indicator Data'!AL188="No data",IF((0.1022*LN('Indicator Data'!BZ188)-0.1711)&gt;C$195,0,IF((0.1022*LN('Indicator Data'!BZ188)-0.1711)&lt;C$194,10,(C$195-(0.1022*LN('Indicator Data'!BZ188)-0.1711))/(C$195-C$194)*10)),IF('Indicator Data'!AL188&gt;C$195,0,IF('Indicator Data'!AL188&lt;C$194,10,(C$195-'Indicator Data'!AL188)/(C$195-C$194)*10))),1)</f>
        <v>0</v>
      </c>
      <c r="D185" s="73" t="str">
        <f>IF('Indicator Data'!AM188="No data","x",ROUND((IF(LOG('Indicator Data'!AM188*1000)&gt;D$195,10,IF(LOG('Indicator Data'!AM188*1000)&lt;D$194,0,10-(D$195-LOG('Indicator Data'!AM188*1000))/(D$195-D$194)*10))),1))</f>
        <v>x</v>
      </c>
      <c r="E185" s="74">
        <f t="shared" si="44"/>
        <v>0</v>
      </c>
      <c r="F185" s="73">
        <f>IF('Indicator Data'!AZ188="No data","x",ROUND(IF('Indicator Data'!AZ188&gt;F$195,10,IF('Indicator Data'!AZ188&lt;F$194,0,10-(F$195-'Indicator Data'!AZ188)/(F$195-F$194)*10)),1))</f>
        <v>2.5</v>
      </c>
      <c r="G185" s="73">
        <f>IF('Indicator Data'!BA188="No data","x",ROUND(IF('Indicator Data'!BA188&gt;G$195,10,IF('Indicator Data'!BA188&lt;G$194,0,10-(G$195-'Indicator Data'!BA188)/(G$195-G$194)*10)),1))</f>
        <v>4.0999999999999996</v>
      </c>
      <c r="H185" s="74">
        <f t="shared" si="45"/>
        <v>3.3</v>
      </c>
      <c r="I185" s="75">
        <f>SUM(IF('Indicator Data'!AN188=0,0,'Indicator Data'!AN188),SUM('Indicator Data'!AO188:AP188))</f>
        <v>-2.2796129999999999</v>
      </c>
      <c r="J185" s="75">
        <f>I185/'Indicator Data'!CA188*1000000</f>
        <v>-6.9275479768024003E-3</v>
      </c>
      <c r="K185" s="73">
        <f t="shared" si="46"/>
        <v>0</v>
      </c>
      <c r="L185" s="73" t="str">
        <f>IF('Indicator Data'!AQ188="No data","x",ROUND(IF('Indicator Data'!AQ188&gt;L$195,10,IF('Indicator Data'!AQ188&lt;L$194,0,10-(L$195-'Indicator Data'!AQ188)/(L$195-L$194)*10)),1))</f>
        <v>x</v>
      </c>
      <c r="M185" s="73">
        <f>IF('Indicator Data'!AR188="No data","x",IF('Indicator Data'!AR188=0,0,ROUND(IF('Indicator Data'!AR188&gt;M$195,10,IF('Indicator Data'!AR188&lt;M$194,0,10-(M$195-'Indicator Data'!AR188)/(M$195-M$194)*10)),1)))</f>
        <v>0</v>
      </c>
      <c r="N185" s="74">
        <f t="shared" si="47"/>
        <v>0</v>
      </c>
      <c r="O185" s="76">
        <f t="shared" si="48"/>
        <v>0.8</v>
      </c>
      <c r="P185" s="87">
        <f>IF(AND('Indicator Data'!BE188="No data",'Indicator Data'!BF188="No data"),0,SUM('Indicator Data'!BE188:BG188)/1000)</f>
        <v>1032.2349999999999</v>
      </c>
      <c r="Q185" s="73">
        <f t="shared" si="49"/>
        <v>10</v>
      </c>
      <c r="R185" s="77">
        <f>P185*1000/'Indicator Data'!CA188</f>
        <v>3.1368734455517783E-3</v>
      </c>
      <c r="S185" s="73">
        <f t="shared" si="50"/>
        <v>4.2</v>
      </c>
      <c r="T185" s="78">
        <f t="shared" si="51"/>
        <v>7.1</v>
      </c>
      <c r="U185" s="73" t="str">
        <f>IF('Indicator Data'!AV188="No data","x",ROUND(IF('Indicator Data'!AV188&gt;U$195,10,IF('Indicator Data'!AV188&lt;U$194,0,10-(U$195-'Indicator Data'!AV188)/(U$195-U$194)*10)),1))</f>
        <v>x</v>
      </c>
      <c r="V185" s="73" t="str">
        <f>IF('Indicator Data'!AW188="No data","x",IF('Indicator Data'!AW188=0,0,ROUND(IF('Indicator Data'!AW188&gt;V$195,10,IF('Indicator Data'!AW188&lt;V$194,0,10-(V$195-'Indicator Data'!AW188)/(V$195-V$194)*10)),1)))</f>
        <v>x</v>
      </c>
      <c r="W185" s="73" t="str">
        <f t="shared" si="52"/>
        <v>x</v>
      </c>
      <c r="X185" s="73">
        <f>IF('Indicator Data'!AU188="No data","x",ROUND(IF('Indicator Data'!AU188&gt;X$195,10,IF('Indicator Data'!AU188&lt;X$194,0,10-(X$195-'Indicator Data'!AU188)/(X$195-X$194)*10)),1))</f>
        <v>0.1</v>
      </c>
      <c r="Y185" s="200" t="str">
        <f>IF('Indicator Data'!AX188="No data","x",ROUND(IF('Indicator Data'!AX188&gt;Y$195,10,IF('Indicator Data'!AX188&lt;Y$194,0,10-(Y$195-'Indicator Data'!AX188)/(Y$195-Y$194)*10)),1))</f>
        <v>x</v>
      </c>
      <c r="Z185" s="77">
        <f>IF('Indicator Data'!AY188="No data","x",IF(('Indicator Data'!AY188/'Indicator Data'!CA188)&gt;1,1,IF('Indicator Data'!AY188&gt;'Indicator Data'!AY188,1,'Indicator Data'!AY188/'Indicator Data'!CA188)))</f>
        <v>1.6379746735505081E-6</v>
      </c>
      <c r="AA185" s="200">
        <f t="shared" si="53"/>
        <v>0</v>
      </c>
      <c r="AB185" s="74">
        <f t="shared" si="56"/>
        <v>0.1</v>
      </c>
      <c r="AC185" s="73">
        <f>IF('Indicator Data'!AS188="No data","x",ROUND(IF('Indicator Data'!AS188&gt;AC$195,10,IF('Indicator Data'!AS188&lt;AC$194,0,10-(AC$195-'Indicator Data'!AS188)/(AC$195-AC$194)*10)),1))</f>
        <v>0.5</v>
      </c>
      <c r="AD185" s="73">
        <f>IF('Indicator Data'!AT188="No data","x",ROUND(IF('Indicator Data'!AT188&gt;AD$195,10,IF('Indicator Data'!AT188&lt;AD$194,0,10-(AD$195-'Indicator Data'!AT188)/(AD$195-AD$194)*10)),1))</f>
        <v>0.1</v>
      </c>
      <c r="AE185" s="74">
        <f t="shared" si="54"/>
        <v>0.3</v>
      </c>
      <c r="AF185" s="87">
        <f>('Indicator Data'!BD188+'Indicator Data'!BC188*0.5+'Indicator Data'!BB188*0.25)/1000</f>
        <v>1115.6712500000001</v>
      </c>
      <c r="AG185" s="79">
        <f>AF185*1000/'Indicator Data'!CA188</f>
        <v>3.3904290380490486E-3</v>
      </c>
      <c r="AH185" s="74">
        <f t="shared" si="55"/>
        <v>0.3</v>
      </c>
      <c r="AI185" s="73">
        <f>IF('Indicator Data'!BH188="No data","x",ROUND(IF('Indicator Data'!BH188&lt;$AI$194,10,IF('Indicator Data'!BH188&gt;$AI$195,0,($AI$195-'Indicator Data'!BH188)/($AI$195-$AI$194)*10)),1))</f>
        <v>0.3</v>
      </c>
      <c r="AJ185" s="73">
        <f>IF('Indicator Data'!BI188="No data","x",ROUND(IF('Indicator Data'!BI188&gt;$AJ$195,10,IF('Indicator Data'!BI188&lt;$AJ$194,0,10-($AJ$195-'Indicator Data'!BI188)/($AJ$195-$AJ$194)*10)),1))</f>
        <v>0</v>
      </c>
      <c r="AK185" s="74">
        <f t="shared" si="57"/>
        <v>0.2</v>
      </c>
      <c r="AL185" s="80">
        <f t="shared" si="58"/>
        <v>0.2</v>
      </c>
      <c r="AM185" s="81">
        <f t="shared" si="59"/>
        <v>4.5</v>
      </c>
    </row>
    <row r="186" spans="1:39" s="4" customFormat="1" x14ac:dyDescent="0.25">
      <c r="A186" s="121" t="str">
        <f>'Indicator Data'!A189</f>
        <v>Uruguay</v>
      </c>
      <c r="B186" s="59" t="str">
        <f>'Indicator Data'!B189</f>
        <v>URY</v>
      </c>
      <c r="C186" s="73">
        <f>ROUND(IF('Indicator Data'!AL189="No data",IF((0.1022*LN('Indicator Data'!BZ189)-0.1711)&gt;C$195,0,IF((0.1022*LN('Indicator Data'!BZ189)-0.1711)&lt;C$194,10,(C$195-(0.1022*LN('Indicator Data'!BZ189)-0.1711))/(C$195-C$194)*10)),IF('Indicator Data'!AL189&gt;C$195,0,IF('Indicator Data'!AL189&lt;C$194,10,(C$195-'Indicator Data'!AL189)/(C$195-C$194)*10))),1)</f>
        <v>1.9</v>
      </c>
      <c r="D186" s="73" t="str">
        <f>IF('Indicator Data'!AM189="No data","x",ROUND((IF(LOG('Indicator Data'!AM189*1000)&gt;D$195,10,IF(LOG('Indicator Data'!AM189*1000)&lt;D$194,0,10-(D$195-LOG('Indicator Data'!AM189*1000))/(D$195-D$194)*10))),1))</f>
        <v>x</v>
      </c>
      <c r="E186" s="74">
        <f t="shared" si="44"/>
        <v>1.9</v>
      </c>
      <c r="F186" s="73">
        <f>IF('Indicator Data'!AZ189="No data","x",ROUND(IF('Indicator Data'!AZ189&gt;F$195,10,IF('Indicator Data'!AZ189&lt;F$194,0,10-(F$195-'Indicator Data'!AZ189)/(F$195-F$194)*10)),1))</f>
        <v>3.6</v>
      </c>
      <c r="G186" s="73">
        <f>IF('Indicator Data'!BA189="No data","x",ROUND(IF('Indicator Data'!BA189&gt;G$195,10,IF('Indicator Data'!BA189&lt;G$194,0,10-(G$195-'Indicator Data'!BA189)/(G$195-G$194)*10)),1))</f>
        <v>3.6</v>
      </c>
      <c r="H186" s="74">
        <f t="shared" si="45"/>
        <v>3.6</v>
      </c>
      <c r="I186" s="75">
        <f>SUM(IF('Indicator Data'!AN189=0,0,'Indicator Data'!AN189),SUM('Indicator Data'!AO189:AP189))</f>
        <v>37.980000000000004</v>
      </c>
      <c r="J186" s="75">
        <f>I186/'Indicator Data'!CA189*1000000</f>
        <v>10.971389746921412</v>
      </c>
      <c r="K186" s="73">
        <f t="shared" si="46"/>
        <v>0.2</v>
      </c>
      <c r="L186" s="73">
        <f>IF('Indicator Data'!AQ189="No data","x",ROUND(IF('Indicator Data'!AQ189&gt;L$195,10,IF('Indicator Data'!AQ189&lt;L$194,0,10-(L$195-'Indicator Data'!AQ189)/(L$195-L$194)*10)),1))</f>
        <v>0</v>
      </c>
      <c r="M186" s="73">
        <f>IF('Indicator Data'!AR189="No data","x",IF('Indicator Data'!AR189=0,0,ROUND(IF('Indicator Data'!AR189&gt;M$195,10,IF('Indicator Data'!AR189&lt;M$194,0,10-(M$195-'Indicator Data'!AR189)/(M$195-M$194)*10)),1)))</f>
        <v>0.1</v>
      </c>
      <c r="N186" s="74">
        <f t="shared" si="47"/>
        <v>0.1</v>
      </c>
      <c r="O186" s="76">
        <f t="shared" si="48"/>
        <v>1.9</v>
      </c>
      <c r="P186" s="87">
        <f>IF(AND('Indicator Data'!BE189="No data",'Indicator Data'!BF189="No data"),0,SUM('Indicator Data'!BE189:BG189)/1000)</f>
        <v>6.8159999999999998</v>
      </c>
      <c r="Q186" s="73">
        <f t="shared" si="49"/>
        <v>2.8</v>
      </c>
      <c r="R186" s="77">
        <f>P186*1000/'Indicator Data'!CA189</f>
        <v>1.9689571488945849E-3</v>
      </c>
      <c r="S186" s="73">
        <f t="shared" si="50"/>
        <v>3.8</v>
      </c>
      <c r="T186" s="78">
        <f t="shared" si="51"/>
        <v>3.3</v>
      </c>
      <c r="U186" s="73">
        <f>IF('Indicator Data'!AV189="No data","x",ROUND(IF('Indicator Data'!AV189&gt;U$195,10,IF('Indicator Data'!AV189&lt;U$194,0,10-(U$195-'Indicator Data'!AV189)/(U$195-U$194)*10)),1))</f>
        <v>1.2</v>
      </c>
      <c r="V186" s="73">
        <f>IF('Indicator Data'!AW189="No data","x",IF('Indicator Data'!AW189=0,0,ROUND(IF('Indicator Data'!AW189&gt;V$195,10,IF('Indicator Data'!AW189&lt;V$194,0,10-(V$195-'Indicator Data'!AW189)/(V$195-V$194)*10)),1)))</f>
        <v>1.3</v>
      </c>
      <c r="W186" s="73">
        <f t="shared" si="52"/>
        <v>1.25</v>
      </c>
      <c r="X186" s="73">
        <f>IF('Indicator Data'!AU189="No data","x",ROUND(IF('Indicator Data'!AU189&gt;X$195,10,IF('Indicator Data'!AU189&lt;X$194,0,10-(X$195-'Indicator Data'!AU189)/(X$195-X$194)*10)),1))</f>
        <v>0.6</v>
      </c>
      <c r="Y186" s="200" t="str">
        <f>IF('Indicator Data'!AX189="No data","x",ROUND(IF('Indicator Data'!AX189&gt;Y$195,10,IF('Indicator Data'!AX189&lt;Y$194,0,10-(Y$195-'Indicator Data'!AX189)/(Y$195-Y$194)*10)),1))</f>
        <v>x</v>
      </c>
      <c r="Z186" s="77">
        <f>IF('Indicator Data'!AY189="No data","x",IF(('Indicator Data'!AY189/'Indicator Data'!CA189)&gt;1,1,IF('Indicator Data'!AY189&gt;'Indicator Data'!AY189,1,'Indicator Data'!AY189/'Indicator Data'!CA189)))</f>
        <v>1.4443641057031873E-6</v>
      </c>
      <c r="AA186" s="200">
        <f t="shared" si="53"/>
        <v>0</v>
      </c>
      <c r="AB186" s="74">
        <f t="shared" si="56"/>
        <v>0.6</v>
      </c>
      <c r="AC186" s="73">
        <f>IF('Indicator Data'!AS189="No data","x",ROUND(IF('Indicator Data'!AS189&gt;AC$195,10,IF('Indicator Data'!AS189&lt;AC$194,0,10-(AC$195-'Indicator Data'!AS189)/(AC$195-AC$194)*10)),1))</f>
        <v>0.6</v>
      </c>
      <c r="AD186" s="73">
        <f>IF('Indicator Data'!AT189="No data","x",ROUND(IF('Indicator Data'!AT189&gt;AD$195,10,IF('Indicator Data'!AT189&lt;AD$194,0,10-(AD$195-'Indicator Data'!AT189)/(AD$195-AD$194)*10)),1))</f>
        <v>1</v>
      </c>
      <c r="AE186" s="74">
        <f t="shared" si="54"/>
        <v>0.8</v>
      </c>
      <c r="AF186" s="87">
        <f>('Indicator Data'!BD189+'Indicator Data'!BC189*0.5+'Indicator Data'!BB189*0.25)/1000</f>
        <v>20.06025</v>
      </c>
      <c r="AG186" s="79">
        <f>AF186*1000/'Indicator Data'!CA189</f>
        <v>5.7948610102864723E-3</v>
      </c>
      <c r="AH186" s="74">
        <f t="shared" si="55"/>
        <v>0.6</v>
      </c>
      <c r="AI186" s="73">
        <f>IF('Indicator Data'!BH189="No data","x",ROUND(IF('Indicator Data'!BH189&lt;$AI$194,10,IF('Indicator Data'!BH189&gt;$AI$195,0,($AI$195-'Indicator Data'!BH189)/($AI$195-$AI$194)*10)),1))</f>
        <v>2.5</v>
      </c>
      <c r="AJ186" s="73">
        <f>IF('Indicator Data'!BI189="No data","x",ROUND(IF('Indicator Data'!BI189&gt;$AJ$195,10,IF('Indicator Data'!BI189&lt;$AJ$194,0,10-($AJ$195-'Indicator Data'!BI189)/($AJ$195-$AJ$194)*10)),1))</f>
        <v>0</v>
      </c>
      <c r="AK186" s="74">
        <f t="shared" si="57"/>
        <v>1.3</v>
      </c>
      <c r="AL186" s="80">
        <f t="shared" si="58"/>
        <v>0.8</v>
      </c>
      <c r="AM186" s="81">
        <f t="shared" si="59"/>
        <v>2.1</v>
      </c>
    </row>
    <row r="187" spans="1:39" s="4" customFormat="1" x14ac:dyDescent="0.25">
      <c r="A187" s="121" t="str">
        <f>'Indicator Data'!A190</f>
        <v>Uzbekistan</v>
      </c>
      <c r="B187" s="59" t="str">
        <f>'Indicator Data'!B190</f>
        <v>UZB</v>
      </c>
      <c r="C187" s="73">
        <f>ROUND(IF('Indicator Data'!AL190="No data",IF((0.1022*LN('Indicator Data'!BZ190)-0.1711)&gt;C$195,0,IF((0.1022*LN('Indicator Data'!BZ190)-0.1711)&lt;C$194,10,(C$195-(0.1022*LN('Indicator Data'!BZ190)-0.1711))/(C$195-C$194)*10)),IF('Indicator Data'!AL190&gt;C$195,0,IF('Indicator Data'!AL190&lt;C$194,10,(C$195-'Indicator Data'!AL190)/(C$195-C$194)*10))),1)</f>
        <v>3.8</v>
      </c>
      <c r="D187" s="73" t="str">
        <f>IF('Indicator Data'!AM190="No data","x",ROUND((IF(LOG('Indicator Data'!AM190*1000)&gt;D$195,10,IF(LOG('Indicator Data'!AM190*1000)&lt;D$194,0,10-(D$195-LOG('Indicator Data'!AM190*1000))/(D$195-D$194)*10))),1))</f>
        <v>x</v>
      </c>
      <c r="E187" s="74">
        <f t="shared" si="44"/>
        <v>3.8</v>
      </c>
      <c r="F187" s="73">
        <f>IF('Indicator Data'!AZ190="No data","x",ROUND(IF('Indicator Data'!AZ190&gt;F$195,10,IF('Indicator Data'!AZ190&lt;F$194,0,10-(F$195-'Indicator Data'!AZ190)/(F$195-F$194)*10)),1))</f>
        <v>3.7</v>
      </c>
      <c r="G187" s="73" t="str">
        <f>IF('Indicator Data'!BA190="No data","x",ROUND(IF('Indicator Data'!BA190&gt;G$195,10,IF('Indicator Data'!BA190&lt;G$194,0,10-(G$195-'Indicator Data'!BA190)/(G$195-G$194)*10)),1))</f>
        <v>x</v>
      </c>
      <c r="H187" s="74">
        <f t="shared" si="45"/>
        <v>3.7</v>
      </c>
      <c r="I187" s="75">
        <f>SUM(IF('Indicator Data'!AN190=0,0,'Indicator Data'!AN190),SUM('Indicator Data'!AO190:AP190))</f>
        <v>563.03575000000001</v>
      </c>
      <c r="J187" s="75">
        <f>I187/'Indicator Data'!CA190*1000000</f>
        <v>17.071148362054551</v>
      </c>
      <c r="K187" s="73">
        <f t="shared" si="46"/>
        <v>0.3</v>
      </c>
      <c r="L187" s="73">
        <f>IF('Indicator Data'!AQ190="No data","x",ROUND(IF('Indicator Data'!AQ190&gt;L$195,10,IF('Indicator Data'!AQ190&lt;L$194,0,10-(L$195-'Indicator Data'!AQ190)/(L$195-L$194)*10)),1))</f>
        <v>0.8</v>
      </c>
      <c r="M187" s="73">
        <f>IF('Indicator Data'!AR190="No data","x",IF('Indicator Data'!AR190=0,0,ROUND(IF('Indicator Data'!AR190&gt;M$195,10,IF('Indicator Data'!AR190&lt;M$194,0,10-(M$195-'Indicator Data'!AR190)/(M$195-M$194)*10)),1)))</f>
        <v>1</v>
      </c>
      <c r="N187" s="74">
        <f t="shared" si="47"/>
        <v>0.7</v>
      </c>
      <c r="O187" s="76">
        <f t="shared" si="48"/>
        <v>3</v>
      </c>
      <c r="P187" s="87">
        <f>IF(AND('Indicator Data'!BE190="No data",'Indicator Data'!BF190="No data"),0,SUM('Indicator Data'!BE190:BG190)/1000)</f>
        <v>1.7999999999999999E-2</v>
      </c>
      <c r="Q187" s="73">
        <f t="shared" si="49"/>
        <v>0</v>
      </c>
      <c r="R187" s="77">
        <f>P187*1000/'Indicator Data'!CA190</f>
        <v>5.4575694441601961E-7</v>
      </c>
      <c r="S187" s="73">
        <f t="shared" si="50"/>
        <v>0</v>
      </c>
      <c r="T187" s="78">
        <f t="shared" si="51"/>
        <v>0</v>
      </c>
      <c r="U187" s="73">
        <f>IF('Indicator Data'!AV190="No data","x",ROUND(IF('Indicator Data'!AV190&gt;U$195,10,IF('Indicator Data'!AV190&lt;U$194,0,10-(U$195-'Indicator Data'!AV190)/(U$195-U$194)*10)),1))</f>
        <v>0.4</v>
      </c>
      <c r="V187" s="73">
        <f>IF('Indicator Data'!AW190="No data","x",IF('Indicator Data'!AW190=0,0,ROUND(IF('Indicator Data'!AW190&gt;V$195,10,IF('Indicator Data'!AW190&lt;V$194,0,10-(V$195-'Indicator Data'!AW190)/(V$195-V$194)*10)),1)))</f>
        <v>1.2</v>
      </c>
      <c r="W187" s="73">
        <f t="shared" si="52"/>
        <v>0.8</v>
      </c>
      <c r="X187" s="73">
        <f>IF('Indicator Data'!AU190="No data","x",ROUND(IF('Indicator Data'!AU190&gt;X$195,10,IF('Indicator Data'!AU190&lt;X$194,0,10-(X$195-'Indicator Data'!AU190)/(X$195-X$194)*10)),1))</f>
        <v>1.3</v>
      </c>
      <c r="Y187" s="200">
        <f>IF('Indicator Data'!AX190="No data","x",ROUND(IF('Indicator Data'!AX190&gt;Y$195,10,IF('Indicator Data'!AX190&lt;Y$194,0,10-(Y$195-'Indicator Data'!AX190)/(Y$195-Y$194)*10)),1))</f>
        <v>0</v>
      </c>
      <c r="Z187" s="77">
        <f>IF('Indicator Data'!AY190="No data","x",IF(('Indicator Data'!AY190/'Indicator Data'!CA190)&gt;1,1,IF('Indicator Data'!AY190&gt;'Indicator Data'!AY190,1,'Indicator Data'!AY190/'Indicator Data'!CA190)))</f>
        <v>1.2308365407923755E-2</v>
      </c>
      <c r="AA187" s="200">
        <f t="shared" si="53"/>
        <v>0.1</v>
      </c>
      <c r="AB187" s="74">
        <f t="shared" si="56"/>
        <v>0.6</v>
      </c>
      <c r="AC187" s="73">
        <f>IF('Indicator Data'!AS190="No data","x",ROUND(IF('Indicator Data'!AS190&gt;AC$195,10,IF('Indicator Data'!AS190&lt;AC$194,0,10-(AC$195-'Indicator Data'!AS190)/(AC$195-AC$194)*10)),1))</f>
        <v>1.7</v>
      </c>
      <c r="AD187" s="73">
        <f>IF('Indicator Data'!AT190="No data","x",ROUND(IF('Indicator Data'!AT190&gt;AD$195,10,IF('Indicator Data'!AT190&lt;AD$194,0,10-(AD$195-'Indicator Data'!AT190)/(AD$195-AD$194)*10)),1))</f>
        <v>1</v>
      </c>
      <c r="AE187" s="74">
        <f t="shared" si="54"/>
        <v>1.4</v>
      </c>
      <c r="AF187" s="87">
        <f>('Indicator Data'!BD190+'Indicator Data'!BC190*0.5+'Indicator Data'!BB190*0.25)/1000</f>
        <v>0</v>
      </c>
      <c r="AG187" s="79">
        <f>AF187*1000/'Indicator Data'!CA190</f>
        <v>0</v>
      </c>
      <c r="AH187" s="74">
        <f t="shared" si="55"/>
        <v>0</v>
      </c>
      <c r="AI187" s="73">
        <f>IF('Indicator Data'!BH190="No data","x",ROUND(IF('Indicator Data'!BH190&lt;$AI$194,10,IF('Indicator Data'!BH190&gt;$AI$195,0,($AI$195-'Indicator Data'!BH190)/($AI$195-$AI$194)*10)),1))</f>
        <v>4.4000000000000004</v>
      </c>
      <c r="AJ187" s="73">
        <f>IF('Indicator Data'!BI190="No data","x",ROUND(IF('Indicator Data'!BI190&gt;$AJ$195,10,IF('Indicator Data'!BI190&lt;$AJ$194,0,10-($AJ$195-'Indicator Data'!BI190)/($AJ$195-$AJ$194)*10)),1))</f>
        <v>0.4</v>
      </c>
      <c r="AK187" s="74">
        <f t="shared" si="57"/>
        <v>2.4</v>
      </c>
      <c r="AL187" s="80">
        <f t="shared" si="58"/>
        <v>1.1000000000000001</v>
      </c>
      <c r="AM187" s="81">
        <f t="shared" si="59"/>
        <v>0.6</v>
      </c>
    </row>
    <row r="188" spans="1:39" s="4" customFormat="1" x14ac:dyDescent="0.25">
      <c r="A188" s="121" t="str">
        <f>'Indicator Data'!A191</f>
        <v>Vanuatu</v>
      </c>
      <c r="B188" s="59" t="str">
        <f>'Indicator Data'!B191</f>
        <v>VUT</v>
      </c>
      <c r="C188" s="73">
        <f>ROUND(IF('Indicator Data'!AL191="No data",IF((0.1022*LN('Indicator Data'!BZ191)-0.1711)&gt;C$195,0,IF((0.1022*LN('Indicator Data'!BZ191)-0.1711)&lt;C$194,10,(C$195-(0.1022*LN('Indicator Data'!BZ191)-0.1711))/(C$195-C$194)*10)),IF('Indicator Data'!AL191&gt;C$195,0,IF('Indicator Data'!AL191&lt;C$194,10,(C$195-'Indicator Data'!AL191)/(C$195-C$194)*10))),1)</f>
        <v>5.9</v>
      </c>
      <c r="D188" s="73">
        <f>IF('Indicator Data'!AM191="No data","x",ROUND((IF(LOG('Indicator Data'!AM191*1000)&gt;D$195,10,IF(LOG('Indicator Data'!AM191*1000)&lt;D$194,0,10-(D$195-LOG('Indicator Data'!AM191*1000))/(D$195-D$194)*10))),1))</f>
        <v>7.9</v>
      </c>
      <c r="E188" s="74">
        <f t="shared" si="44"/>
        <v>7</v>
      </c>
      <c r="F188" s="73" t="str">
        <f>IF('Indicator Data'!AZ191="No data","x",ROUND(IF('Indicator Data'!AZ191&gt;F$195,10,IF('Indicator Data'!AZ191&lt;F$194,0,10-(F$195-'Indicator Data'!AZ191)/(F$195-F$194)*10)),1))</f>
        <v>x</v>
      </c>
      <c r="G188" s="73">
        <f>IF('Indicator Data'!BA191="No data","x",ROUND(IF('Indicator Data'!BA191&gt;G$195,10,IF('Indicator Data'!BA191&lt;G$194,0,10-(G$195-'Indicator Data'!BA191)/(G$195-G$194)*10)),1))</f>
        <v>3.2</v>
      </c>
      <c r="H188" s="74">
        <f t="shared" si="45"/>
        <v>3.2</v>
      </c>
      <c r="I188" s="75">
        <f>SUM(IF('Indicator Data'!AN191=0,0,'Indicator Data'!AN191),SUM('Indicator Data'!AO191:AP191))</f>
        <v>211.96645699999999</v>
      </c>
      <c r="J188" s="75">
        <f>I188/'Indicator Data'!CA191*1000000</f>
        <v>706.83287759852203</v>
      </c>
      <c r="K188" s="73">
        <f t="shared" si="46"/>
        <v>10</v>
      </c>
      <c r="L188" s="73">
        <f>IF('Indicator Data'!AQ191="No data","x",ROUND(IF('Indicator Data'!AQ191&gt;L$195,10,IF('Indicator Data'!AQ191&lt;L$194,0,10-(L$195-'Indicator Data'!AQ191)/(L$195-L$194)*10)),1))</f>
        <v>10</v>
      </c>
      <c r="M188" s="73">
        <f>IF('Indicator Data'!AR191="No data","x",IF('Indicator Data'!AR191=0,0,ROUND(IF('Indicator Data'!AR191&gt;M$195,10,IF('Indicator Data'!AR191&lt;M$194,0,10-(M$195-'Indicator Data'!AR191)/(M$195-M$194)*10)),1)))</f>
        <v>0.7</v>
      </c>
      <c r="N188" s="74">
        <f t="shared" si="47"/>
        <v>6.9</v>
      </c>
      <c r="O188" s="76">
        <f t="shared" si="48"/>
        <v>6</v>
      </c>
      <c r="P188" s="87">
        <f>IF(AND('Indicator Data'!BE191="No data",'Indicator Data'!BF191="No data"),0,SUM('Indicator Data'!BE191:BG191)/1000)</f>
        <v>1E-3</v>
      </c>
      <c r="Q188" s="73">
        <f t="shared" si="49"/>
        <v>0</v>
      </c>
      <c r="R188" s="77">
        <f>P188*1000/'Indicator Data'!CA191</f>
        <v>3.3346449603510713E-6</v>
      </c>
      <c r="S188" s="73">
        <f t="shared" si="50"/>
        <v>0</v>
      </c>
      <c r="T188" s="78">
        <f t="shared" si="51"/>
        <v>0</v>
      </c>
      <c r="U188" s="73" t="str">
        <f>IF('Indicator Data'!AV191="No data","x",ROUND(IF('Indicator Data'!AV191&gt;U$195,10,IF('Indicator Data'!AV191&lt;U$194,0,10-(U$195-'Indicator Data'!AV191)/(U$195-U$194)*10)),1))</f>
        <v>x</v>
      </c>
      <c r="V188" s="73" t="str">
        <f>IF('Indicator Data'!AW191="No data","x",IF('Indicator Data'!AW191=0,0,ROUND(IF('Indicator Data'!AW191&gt;V$195,10,IF('Indicator Data'!AW191&lt;V$194,0,10-(V$195-'Indicator Data'!AW191)/(V$195-V$194)*10)),1)))</f>
        <v>x</v>
      </c>
      <c r="W188" s="73" t="str">
        <f t="shared" si="52"/>
        <v>x</v>
      </c>
      <c r="X188" s="73">
        <f>IF('Indicator Data'!AU191="No data","x",ROUND(IF('Indicator Data'!AU191&gt;X$195,10,IF('Indicator Data'!AU191&lt;X$194,0,10-(X$195-'Indicator Data'!AU191)/(X$195-X$194)*10)),1))</f>
        <v>0.9</v>
      </c>
      <c r="Y188" s="200">
        <f>IF('Indicator Data'!AX191="No data","x",ROUND(IF('Indicator Data'!AX191&gt;Y$195,10,IF('Indicator Data'!AX191&lt;Y$194,0,10-(Y$195-'Indicator Data'!AX191)/(Y$195-Y$194)*10)),1))</f>
        <v>0.2</v>
      </c>
      <c r="Z188" s="77">
        <f>IF('Indicator Data'!AY191="No data","x",IF(('Indicator Data'!AY191/'Indicator Data'!CA191)&gt;1,1,IF('Indicator Data'!AY191&gt;'Indicator Data'!AY191,1,'Indicator Data'!AY191/'Indicator Data'!CA191)))</f>
        <v>0.92605758264917537</v>
      </c>
      <c r="AA188" s="200">
        <f t="shared" si="53"/>
        <v>10</v>
      </c>
      <c r="AB188" s="74">
        <f t="shared" si="56"/>
        <v>3.7</v>
      </c>
      <c r="AC188" s="73">
        <f>IF('Indicator Data'!AS191="No data","x",ROUND(IF('Indicator Data'!AS191&gt;AC$195,10,IF('Indicator Data'!AS191&lt;AC$194,0,10-(AC$195-'Indicator Data'!AS191)/(AC$195-AC$194)*10)),1))</f>
        <v>2.1</v>
      </c>
      <c r="AD188" s="73">
        <f>IF('Indicator Data'!AT191="No data","x",ROUND(IF('Indicator Data'!AT191&gt;AD$195,10,IF('Indicator Data'!AT191&lt;AD$194,0,10-(AD$195-'Indicator Data'!AT191)/(AD$195-AD$194)*10)),1))</f>
        <v>2.4</v>
      </c>
      <c r="AE188" s="74">
        <f t="shared" si="54"/>
        <v>2.2999999999999998</v>
      </c>
      <c r="AF188" s="87">
        <f>('Indicator Data'!BD191+'Indicator Data'!BC191*0.5+'Indicator Data'!BB191*0.25)/1000</f>
        <v>7.0339999999999998</v>
      </c>
      <c r="AG188" s="79">
        <f>AF188*1000/'Indicator Data'!CA191</f>
        <v>2.3455892651109436E-2</v>
      </c>
      <c r="AH188" s="74">
        <f t="shared" si="55"/>
        <v>2.2999999999999998</v>
      </c>
      <c r="AI188" s="73">
        <f>IF('Indicator Data'!BH191="No data","x",ROUND(IF('Indicator Data'!BH191&lt;$AI$194,10,IF('Indicator Data'!BH191&gt;$AI$195,0,($AI$195-'Indicator Data'!BH191)/($AI$195-$AI$194)*10)),1))</f>
        <v>2.9</v>
      </c>
      <c r="AJ188" s="73">
        <f>IF('Indicator Data'!BI191="No data","x",ROUND(IF('Indicator Data'!BI191&gt;$AJ$195,10,IF('Indicator Data'!BI191&lt;$AJ$194,0,10-($AJ$195-'Indicator Data'!BI191)/($AJ$195-$AJ$194)*10)),1))</f>
        <v>0.7</v>
      </c>
      <c r="AK188" s="74">
        <f t="shared" si="57"/>
        <v>1.8</v>
      </c>
      <c r="AL188" s="80">
        <f t="shared" si="58"/>
        <v>2.6</v>
      </c>
      <c r="AM188" s="81">
        <f t="shared" si="59"/>
        <v>1.4</v>
      </c>
    </row>
    <row r="189" spans="1:39" s="4" customFormat="1" x14ac:dyDescent="0.25">
      <c r="A189" s="121" t="str">
        <f>'Indicator Data'!A192</f>
        <v>Venezuela</v>
      </c>
      <c r="B189" s="59" t="str">
        <f>'Indicator Data'!B192</f>
        <v>VEN</v>
      </c>
      <c r="C189" s="73">
        <f>ROUND(IF('Indicator Data'!AL192="No data",IF((0.1022*LN('Indicator Data'!BZ192)-0.1711)&gt;C$195,0,IF((0.1022*LN('Indicator Data'!BZ192)-0.1711)&lt;C$194,10,(C$195-(0.1022*LN('Indicator Data'!BZ192)-0.1711))/(C$195-C$194)*10)),IF('Indicator Data'!AL192&gt;C$195,0,IF('Indicator Data'!AL192&lt;C$194,10,(C$195-'Indicator Data'!AL192)/(C$195-C$194)*10))),1)</f>
        <v>2.8</v>
      </c>
      <c r="D189" s="73" t="str">
        <f>IF('Indicator Data'!AM192="No data","x",ROUND((IF(LOG('Indicator Data'!AM192*1000)&gt;D$195,10,IF(LOG('Indicator Data'!AM192*1000)&lt;D$194,0,10-(D$195-LOG('Indicator Data'!AM192*1000))/(D$195-D$194)*10))),1))</f>
        <v>x</v>
      </c>
      <c r="E189" s="74">
        <f t="shared" si="44"/>
        <v>2.8</v>
      </c>
      <c r="F189" s="73">
        <f>IF('Indicator Data'!AZ192="No data","x",ROUND(IF('Indicator Data'!AZ192&gt;F$195,10,IF('Indicator Data'!AZ192&lt;F$194,0,10-(F$195-'Indicator Data'!AZ192)/(F$195-F$194)*10)),1))</f>
        <v>6.1</v>
      </c>
      <c r="G189" s="73" t="str">
        <f>IF('Indicator Data'!BA192="No data","x",ROUND(IF('Indicator Data'!BA192&gt;G$195,10,IF('Indicator Data'!BA192&lt;G$194,0,10-(G$195-'Indicator Data'!BA192)/(G$195-G$194)*10)),1))</f>
        <v>x</v>
      </c>
      <c r="H189" s="74">
        <f t="shared" si="45"/>
        <v>6.1</v>
      </c>
      <c r="I189" s="75">
        <f>SUM(IF('Indicator Data'!AN192=0,0,'Indicator Data'!AN192),SUM('Indicator Data'!AO192:AP192))</f>
        <v>105.93</v>
      </c>
      <c r="J189" s="75">
        <f>I189/'Indicator Data'!CA192*1000000</f>
        <v>3.7147789040255503</v>
      </c>
      <c r="K189" s="73">
        <f t="shared" si="46"/>
        <v>0.1</v>
      </c>
      <c r="L189" s="73" t="str">
        <f>IF('Indicator Data'!AQ192="No data","x",ROUND(IF('Indicator Data'!AQ192&gt;L$195,10,IF('Indicator Data'!AQ192&lt;L$194,0,10-(L$195-'Indicator Data'!AQ192)/(L$195-L$194)*10)),1))</f>
        <v>x</v>
      </c>
      <c r="M189" s="73">
        <f>IF('Indicator Data'!AR192="No data","x",IF('Indicator Data'!AR192=0,0,ROUND(IF('Indicator Data'!AR192&gt;M$195,10,IF('Indicator Data'!AR192&lt;M$194,0,10-(M$195-'Indicator Data'!AR192)/(M$195-M$194)*10)),1)))</f>
        <v>0</v>
      </c>
      <c r="N189" s="74">
        <f t="shared" si="47"/>
        <v>0.1</v>
      </c>
      <c r="O189" s="76">
        <f t="shared" si="48"/>
        <v>3</v>
      </c>
      <c r="P189" s="87">
        <f>IF(AND('Indicator Data'!BE192="No data",'Indicator Data'!BF192="No data"),0,SUM('Indicator Data'!BE192:BG192)/1000)</f>
        <v>67.433999999999997</v>
      </c>
      <c r="Q189" s="73">
        <f t="shared" si="49"/>
        <v>6.1</v>
      </c>
      <c r="R189" s="77">
        <f>P189*1000/'Indicator Data'!CA192</f>
        <v>2.3647918494671856E-3</v>
      </c>
      <c r="S189" s="73">
        <f t="shared" si="50"/>
        <v>3.9</v>
      </c>
      <c r="T189" s="78">
        <f t="shared" si="51"/>
        <v>5</v>
      </c>
      <c r="U189" s="73">
        <f>IF('Indicator Data'!AV192="No data","x",ROUND(IF('Indicator Data'!AV192&gt;U$195,10,IF('Indicator Data'!AV192&lt;U$194,0,10-(U$195-'Indicator Data'!AV192)/(U$195-U$194)*10)),1))</f>
        <v>1.2</v>
      </c>
      <c r="V189" s="73" t="str">
        <f>IF('Indicator Data'!AW192="No data","x",IF('Indicator Data'!AW192=0,0,ROUND(IF('Indicator Data'!AW192&gt;V$195,10,IF('Indicator Data'!AW192&lt;V$194,0,10-(V$195-'Indicator Data'!AW192)/(V$195-V$194)*10)),1)))</f>
        <v>x</v>
      </c>
      <c r="W189" s="73">
        <f t="shared" si="52"/>
        <v>1.2</v>
      </c>
      <c r="X189" s="73">
        <f>IF('Indicator Data'!AU192="No data","x",ROUND(IF('Indicator Data'!AU192&gt;X$195,10,IF('Indicator Data'!AU192&lt;X$194,0,10-(X$195-'Indicator Data'!AU192)/(X$195-X$194)*10)),1))</f>
        <v>0.8</v>
      </c>
      <c r="Y189" s="200">
        <f>IF('Indicator Data'!AX192="No data","x",ROUND(IF('Indicator Data'!AX192&gt;Y$195,10,IF('Indicator Data'!AX192&lt;Y$194,0,10-(Y$195-'Indicator Data'!AX192)/(Y$195-Y$194)*10)),1))</f>
        <v>1.2</v>
      </c>
      <c r="Z189" s="77">
        <f>IF('Indicator Data'!AY192="No data","x",IF(('Indicator Data'!AY192/'Indicator Data'!CA192)&gt;1,1,IF('Indicator Data'!AY192&gt;'Indicator Data'!AY192,1,'Indicator Data'!AY192/'Indicator Data'!CA192)))</f>
        <v>0.15622509168504273</v>
      </c>
      <c r="AA189" s="200">
        <f t="shared" si="53"/>
        <v>1.7</v>
      </c>
      <c r="AB189" s="74">
        <f t="shared" si="56"/>
        <v>1.2</v>
      </c>
      <c r="AC189" s="73">
        <f>IF('Indicator Data'!AS192="No data","x",ROUND(IF('Indicator Data'!AS192&gt;AC$195,10,IF('Indicator Data'!AS192&lt;AC$194,0,10-(AC$195-'Indicator Data'!AS192)/(AC$195-AC$194)*10)),1))</f>
        <v>2.4</v>
      </c>
      <c r="AD189" s="73">
        <f>IF('Indicator Data'!AT192="No data","x",ROUND(IF('Indicator Data'!AT192&gt;AD$195,10,IF('Indicator Data'!AT192&lt;AD$194,0,10-(AD$195-'Indicator Data'!AT192)/(AD$195-AD$194)*10)),1))</f>
        <v>0.6</v>
      </c>
      <c r="AE189" s="74">
        <f t="shared" si="54"/>
        <v>1.5</v>
      </c>
      <c r="AF189" s="87">
        <f>('Indicator Data'!BD192+'Indicator Data'!BC192*0.5+'Indicator Data'!BB192*0.25)/1000</f>
        <v>5.35</v>
      </c>
      <c r="AG189" s="79">
        <f>AF189*1000/'Indicator Data'!CA192</f>
        <v>1.8761509616290658E-4</v>
      </c>
      <c r="AH189" s="74">
        <f t="shared" si="55"/>
        <v>0</v>
      </c>
      <c r="AI189" s="73">
        <f>IF('Indicator Data'!BH192="No data","x",ROUND(IF('Indicator Data'!BH192&lt;$AI$194,10,IF('Indicator Data'!BH192&gt;$AI$195,0,($AI$195-'Indicator Data'!BH192)/($AI$195-$AI$194)*10)),1))</f>
        <v>6.8</v>
      </c>
      <c r="AJ189" s="73">
        <f>IF('Indicator Data'!BI192="No data","x",ROUND(IF('Indicator Data'!BI192&gt;$AJ$195,10,IF('Indicator Data'!BI192&lt;$AJ$194,0,10-($AJ$195-'Indicator Data'!BI192)/($AJ$195-$AJ$194)*10)),1))</f>
        <v>5.4</v>
      </c>
      <c r="AK189" s="74">
        <f t="shared" si="57"/>
        <v>6.1</v>
      </c>
      <c r="AL189" s="80">
        <f t="shared" si="58"/>
        <v>2.6</v>
      </c>
      <c r="AM189" s="81">
        <f t="shared" si="59"/>
        <v>3.9</v>
      </c>
    </row>
    <row r="190" spans="1:39" s="4" customFormat="1" x14ac:dyDescent="0.25">
      <c r="A190" s="121" t="str">
        <f>'Indicator Data'!A193</f>
        <v>Viet Nam</v>
      </c>
      <c r="B190" s="59" t="str">
        <f>'Indicator Data'!B193</f>
        <v>VNM</v>
      </c>
      <c r="C190" s="73">
        <f>ROUND(IF('Indicator Data'!AL193="No data",IF((0.1022*LN('Indicator Data'!BZ193)-0.1711)&gt;C$195,0,IF((0.1022*LN('Indicator Data'!BZ193)-0.1711)&lt;C$194,10,(C$195-(0.1022*LN('Indicator Data'!BZ193)-0.1711))/(C$195-C$194)*10)),IF('Indicator Data'!AL193&gt;C$195,0,IF('Indicator Data'!AL193&lt;C$194,10,(C$195-'Indicator Data'!AL193)/(C$195-C$194)*10))),1)</f>
        <v>4.0999999999999996</v>
      </c>
      <c r="D190" s="73">
        <f>IF('Indicator Data'!AM193="No data","x",ROUND((IF(LOG('Indicator Data'!AM193*1000)&gt;D$195,10,IF(LOG('Indicator Data'!AM193*1000)&lt;D$194,0,10-(D$195-LOG('Indicator Data'!AM193*1000))/(D$195-D$194)*10))),1))</f>
        <v>4.4000000000000004</v>
      </c>
      <c r="E190" s="74">
        <f t="shared" si="44"/>
        <v>4.3</v>
      </c>
      <c r="F190" s="73">
        <f>IF('Indicator Data'!AZ193="No data","x",ROUND(IF('Indicator Data'!AZ193&gt;F$195,10,IF('Indicator Data'!AZ193&lt;F$194,0,10-(F$195-'Indicator Data'!AZ193)/(F$195-F$194)*10)),1))</f>
        <v>4.0999999999999996</v>
      </c>
      <c r="G190" s="73">
        <f>IF('Indicator Data'!BA193="No data","x",ROUND(IF('Indicator Data'!BA193&gt;G$195,10,IF('Indicator Data'!BA193&lt;G$194,0,10-(G$195-'Indicator Data'!BA193)/(G$195-G$194)*10)),1))</f>
        <v>2.6</v>
      </c>
      <c r="H190" s="74">
        <f t="shared" si="45"/>
        <v>3.4</v>
      </c>
      <c r="I190" s="75">
        <f>SUM(IF('Indicator Data'!AN193=0,0,'Indicator Data'!AN193),SUM('Indicator Data'!AO193:AP193))</f>
        <v>3422.3913619999998</v>
      </c>
      <c r="J190" s="75">
        <f>I190/'Indicator Data'!CA193*1000000</f>
        <v>35.479126809047131</v>
      </c>
      <c r="K190" s="73">
        <f t="shared" si="46"/>
        <v>0.7</v>
      </c>
      <c r="L190" s="73">
        <f>IF('Indicator Data'!AQ193="No data","x",ROUND(IF('Indicator Data'!AQ193&gt;L$195,10,IF('Indicator Data'!AQ193&lt;L$194,0,10-(L$195-'Indicator Data'!AQ193)/(L$195-L$194)*10)),1))</f>
        <v>0.7</v>
      </c>
      <c r="M190" s="73">
        <f>IF('Indicator Data'!AR193="No data","x",IF('Indicator Data'!AR193=0,0,ROUND(IF('Indicator Data'!AR193&gt;M$195,10,IF('Indicator Data'!AR193&lt;M$194,0,10-(M$195-'Indicator Data'!AR193)/(M$195-M$194)*10)),1)))</f>
        <v>2.2000000000000002</v>
      </c>
      <c r="N190" s="74">
        <f t="shared" si="47"/>
        <v>1.2</v>
      </c>
      <c r="O190" s="76">
        <f t="shared" si="48"/>
        <v>3.3</v>
      </c>
      <c r="P190" s="87">
        <f>IF(AND('Indicator Data'!BE193="No data",'Indicator Data'!BF193="No data"),0,SUM('Indicator Data'!BE193:BG193)/1000)</f>
        <v>0</v>
      </c>
      <c r="Q190" s="73">
        <f t="shared" si="49"/>
        <v>0</v>
      </c>
      <c r="R190" s="77">
        <f>P190*1000/'Indicator Data'!CA193</f>
        <v>0</v>
      </c>
      <c r="S190" s="73">
        <f t="shared" si="50"/>
        <v>0</v>
      </c>
      <c r="T190" s="78">
        <f t="shared" si="51"/>
        <v>0</v>
      </c>
      <c r="U190" s="73">
        <f>IF('Indicator Data'!AV193="No data","x",ROUND(IF('Indicator Data'!AV193&gt;U$195,10,IF('Indicator Data'!AV193&lt;U$194,0,10-(U$195-'Indicator Data'!AV193)/(U$195-U$194)*10)),1))</f>
        <v>0.8</v>
      </c>
      <c r="V190" s="73" t="str">
        <f>IF('Indicator Data'!AW193="No data","x",IF('Indicator Data'!AW193=0,0,ROUND(IF('Indicator Data'!AW193&gt;V$195,10,IF('Indicator Data'!AW193&lt;V$194,0,10-(V$195-'Indicator Data'!AW193)/(V$195-V$194)*10)),1)))</f>
        <v>x</v>
      </c>
      <c r="W190" s="73">
        <f t="shared" si="52"/>
        <v>0.8</v>
      </c>
      <c r="X190" s="73">
        <f>IF('Indicator Data'!AU193="No data","x",ROUND(IF('Indicator Data'!AU193&gt;X$195,10,IF('Indicator Data'!AU193&lt;X$194,0,10-(X$195-'Indicator Data'!AU193)/(X$195-X$194)*10)),1))</f>
        <v>2.2999999999999998</v>
      </c>
      <c r="Y190" s="200">
        <f>IF('Indicator Data'!AX193="No data","x",ROUND(IF('Indicator Data'!AX193&gt;Y$195,10,IF('Indicator Data'!AX193&lt;Y$194,0,10-(Y$195-'Indicator Data'!AX193)/(Y$195-Y$194)*10)),1))</f>
        <v>0</v>
      </c>
      <c r="Z190" s="77">
        <f>IF('Indicator Data'!AY193="No data","x",IF(('Indicator Data'!AY193/'Indicator Data'!CA193)&gt;1,1,IF('Indicator Data'!AY193&gt;'Indicator Data'!AY193,1,'Indicator Data'!AY193/'Indicator Data'!CA193)))</f>
        <v>7.2090255377790416E-2</v>
      </c>
      <c r="AA190" s="200">
        <f t="shared" si="53"/>
        <v>0.8</v>
      </c>
      <c r="AB190" s="74">
        <f t="shared" si="56"/>
        <v>1</v>
      </c>
      <c r="AC190" s="73">
        <f>IF('Indicator Data'!AS193="No data","x",ROUND(IF('Indicator Data'!AS193&gt;AC$195,10,IF('Indicator Data'!AS193&lt;AC$194,0,10-(AC$195-'Indicator Data'!AS193)/(AC$195-AC$194)*10)),1))</f>
        <v>1.6</v>
      </c>
      <c r="AD190" s="73">
        <f>IF('Indicator Data'!AT193="No data","x",ROUND(IF('Indicator Data'!AT193&gt;AD$195,10,IF('Indicator Data'!AT193&lt;AD$194,0,10-(AD$195-'Indicator Data'!AT193)/(AD$195-AD$194)*10)),1))</f>
        <v>2.7</v>
      </c>
      <c r="AE190" s="74">
        <f t="shared" si="54"/>
        <v>2.2000000000000002</v>
      </c>
      <c r="AF190" s="87">
        <f>('Indicator Data'!BD193+'Indicator Data'!BC193*0.5+'Indicator Data'!BB193*0.25)/1000</f>
        <v>1425.182</v>
      </c>
      <c r="AG190" s="79">
        <f>AF190*1000/'Indicator Data'!CA193</f>
        <v>1.4774526801757224E-2</v>
      </c>
      <c r="AH190" s="74">
        <f t="shared" si="55"/>
        <v>1.5</v>
      </c>
      <c r="AI190" s="73">
        <f>IF('Indicator Data'!BH193="No data","x",ROUND(IF('Indicator Data'!BH193&lt;$AI$194,10,IF('Indicator Data'!BH193&gt;$AI$195,0,($AI$195-'Indicator Data'!BH193)/($AI$195-$AI$194)*10)),1))</f>
        <v>3.2</v>
      </c>
      <c r="AJ190" s="73">
        <f>IF('Indicator Data'!BI193="No data","x",ROUND(IF('Indicator Data'!BI193&gt;$AJ$195,10,IF('Indicator Data'!BI193&lt;$AJ$194,0,10-($AJ$195-'Indicator Data'!BI193)/($AJ$195-$AJ$194)*10)),1))</f>
        <v>1.4</v>
      </c>
      <c r="AK190" s="74">
        <f t="shared" si="57"/>
        <v>2.2999999999999998</v>
      </c>
      <c r="AL190" s="80">
        <f t="shared" si="58"/>
        <v>1.8</v>
      </c>
      <c r="AM190" s="81">
        <f t="shared" si="59"/>
        <v>0.9</v>
      </c>
    </row>
    <row r="191" spans="1:39" s="4" customFormat="1" x14ac:dyDescent="0.25">
      <c r="A191" s="121" t="str">
        <f>'Indicator Data'!A194</f>
        <v>Yemen</v>
      </c>
      <c r="B191" s="59" t="str">
        <f>'Indicator Data'!B194</f>
        <v>YEM</v>
      </c>
      <c r="C191" s="73">
        <f>ROUND(IF('Indicator Data'!AL194="No data",IF((0.1022*LN('Indicator Data'!BZ194)-0.1711)&gt;C$195,0,IF((0.1022*LN('Indicator Data'!BZ194)-0.1711)&lt;C$194,10,(C$195-(0.1022*LN('Indicator Data'!BZ194)-0.1711))/(C$195-C$194)*10)),IF('Indicator Data'!AL194&gt;C$195,0,IF('Indicator Data'!AL194&lt;C$194,10,(C$195-'Indicator Data'!AL194)/(C$195-C$194)*10))),1)</f>
        <v>9</v>
      </c>
      <c r="D191" s="73">
        <f>IF('Indicator Data'!AM194="No data","x",ROUND((IF(LOG('Indicator Data'!AM194*1000)&gt;D$195,10,IF(LOG('Indicator Data'!AM194*1000)&lt;D$194,0,10-(D$195-LOG('Indicator Data'!AM194*1000))/(D$195-D$194)*10))),1))</f>
        <v>8.5</v>
      </c>
      <c r="E191" s="74">
        <f t="shared" si="44"/>
        <v>8.8000000000000007</v>
      </c>
      <c r="F191" s="73">
        <f>IF('Indicator Data'!AZ194="No data","x",ROUND(IF('Indicator Data'!AZ194&gt;F$195,10,IF('Indicator Data'!AZ194&lt;F$194,0,10-(F$195-'Indicator Data'!AZ194)/(F$195-F$194)*10)),1))</f>
        <v>10</v>
      </c>
      <c r="G191" s="73">
        <f>IF('Indicator Data'!BA194="No data","x",ROUND(IF('Indicator Data'!BA194&gt;G$195,10,IF('Indicator Data'!BA194&lt;G$194,0,10-(G$195-'Indicator Data'!BA194)/(G$195-G$194)*10)),1))</f>
        <v>2.9</v>
      </c>
      <c r="H191" s="74">
        <f t="shared" si="45"/>
        <v>6.5</v>
      </c>
      <c r="I191" s="75">
        <f>SUM(IF('Indicator Data'!AN194=0,0,'Indicator Data'!AN194),SUM('Indicator Data'!AO194:AP194))</f>
        <v>11244.106745999999</v>
      </c>
      <c r="J191" s="75">
        <f>I191/'Indicator Data'!CA194*1000000</f>
        <v>385.57495442172842</v>
      </c>
      <c r="K191" s="73">
        <f t="shared" si="46"/>
        <v>7.7</v>
      </c>
      <c r="L191" s="73">
        <f>IF('Indicator Data'!AQ194="No data","x",ROUND(IF('Indicator Data'!AQ194&gt;L$195,10,IF('Indicator Data'!AQ194&lt;L$194,0,10-(L$195-'Indicator Data'!AQ194)/(L$195-L$194)*10)),1))</f>
        <v>6.9</v>
      </c>
      <c r="M191" s="73">
        <f>IF('Indicator Data'!AR194="No data","x",IF('Indicator Data'!AR194=0,0,ROUND(IF('Indicator Data'!AR194&gt;M$195,10,IF('Indicator Data'!AR194&lt;M$194,0,10-(M$195-'Indicator Data'!AR194)/(M$195-M$194)*10)),1)))</f>
        <v>4.0999999999999996</v>
      </c>
      <c r="N191" s="74">
        <f t="shared" si="47"/>
        <v>6.2</v>
      </c>
      <c r="O191" s="76">
        <f t="shared" si="48"/>
        <v>7.6</v>
      </c>
      <c r="P191" s="87">
        <f>IF(AND('Indicator Data'!BE194="No data",'Indicator Data'!BF194="No data"),0,SUM('Indicator Data'!BE194:BG194)/1000)</f>
        <v>4243.6270000000004</v>
      </c>
      <c r="Q191" s="73">
        <f t="shared" si="49"/>
        <v>10</v>
      </c>
      <c r="R191" s="77">
        <f>P191*1000/'Indicator Data'!CA194</f>
        <v>0.14551945513056375</v>
      </c>
      <c r="S191" s="73">
        <f t="shared" si="50"/>
        <v>10</v>
      </c>
      <c r="T191" s="78">
        <f t="shared" si="51"/>
        <v>10</v>
      </c>
      <c r="U191" s="73">
        <f>IF('Indicator Data'!AV194="No data","x",ROUND(IF('Indicator Data'!AV194&gt;U$195,10,IF('Indicator Data'!AV194&lt;U$194,0,10-(U$195-'Indicator Data'!AV194)/(U$195-U$194)*10)),1))</f>
        <v>0.2</v>
      </c>
      <c r="V191" s="73" t="str">
        <f>IF('Indicator Data'!AW194="No data","x",IF('Indicator Data'!AW194=0,0,ROUND(IF('Indicator Data'!AW194&gt;V$195,10,IF('Indicator Data'!AW194&lt;V$194,0,10-(V$195-'Indicator Data'!AW194)/(V$195-V$194)*10)),1)))</f>
        <v>x</v>
      </c>
      <c r="W191" s="73">
        <f t="shared" si="52"/>
        <v>0.2</v>
      </c>
      <c r="X191" s="73">
        <f>IF('Indicator Data'!AU194="No data","x",ROUND(IF('Indicator Data'!AU194&gt;X$195,10,IF('Indicator Data'!AU194&lt;X$194,0,10-(X$195-'Indicator Data'!AU194)/(X$195-X$194)*10)),1))</f>
        <v>0.9</v>
      </c>
      <c r="Y191" s="200">
        <f>IF('Indicator Data'!AX194="No data","x",ROUND(IF('Indicator Data'!AX194&gt;Y$195,10,IF('Indicator Data'!AX194&lt;Y$194,0,10-(Y$195-'Indicator Data'!AX194)/(Y$195-Y$194)*10)),1))</f>
        <v>1</v>
      </c>
      <c r="Z191" s="77">
        <f>IF('Indicator Data'!AY194="No data","x",IF(('Indicator Data'!AY194/'Indicator Data'!CA194)&gt;1,1,IF('Indicator Data'!AY194&gt;'Indicator Data'!AY194,1,'Indicator Data'!AY194/'Indicator Data'!CA194)))</f>
        <v>0.25177246547741261</v>
      </c>
      <c r="AA191" s="200">
        <f t="shared" si="53"/>
        <v>2.8</v>
      </c>
      <c r="AB191" s="74">
        <f t="shared" si="56"/>
        <v>1.2</v>
      </c>
      <c r="AC191" s="73">
        <f>IF('Indicator Data'!AS194="No data","x",ROUND(IF('Indicator Data'!AS194&gt;AC$195,10,IF('Indicator Data'!AS194&lt;AC$194,0,10-(AC$195-'Indicator Data'!AS194)/(AC$195-AC$194)*10)),1))</f>
        <v>4.3</v>
      </c>
      <c r="AD191" s="73">
        <f>IF('Indicator Data'!AT194="No data","x",ROUND(IF('Indicator Data'!AT194&gt;AD$195,10,IF('Indicator Data'!AT194&lt;AD$194,0,10-(AD$195-'Indicator Data'!AT194)/(AD$195-AD$194)*10)),1))</f>
        <v>8.9</v>
      </c>
      <c r="AE191" s="74">
        <f t="shared" si="54"/>
        <v>6.6</v>
      </c>
      <c r="AF191" s="87">
        <f>('Indicator Data'!BD194+'Indicator Data'!BC194*0.5+'Indicator Data'!BB194*0.25)/1000</f>
        <v>549.55550000000005</v>
      </c>
      <c r="AG191" s="79">
        <f>AF191*1000/'Indicator Data'!CA194</f>
        <v>1.8844968448924596E-2</v>
      </c>
      <c r="AH191" s="74">
        <f t="shared" si="55"/>
        <v>1.9</v>
      </c>
      <c r="AI191" s="73">
        <f>IF('Indicator Data'!BH194="No data","x",ROUND(IF('Indicator Data'!BH194&lt;$AI$194,10,IF('Indicator Data'!BH194&gt;$AI$195,0,($AI$195-'Indicator Data'!BH194)/($AI$195-$AI$194)*10)),1))</f>
        <v>7.9</v>
      </c>
      <c r="AJ191" s="73">
        <f>IF('Indicator Data'!BI194="No data","x",ROUND(IF('Indicator Data'!BI194&gt;$AJ$195,10,IF('Indicator Data'!BI194&lt;$AJ$194,0,10-($AJ$195-'Indicator Data'!BI194)/($AJ$195-$AJ$194)*10)),1))</f>
        <v>10</v>
      </c>
      <c r="AK191" s="74">
        <f t="shared" si="57"/>
        <v>9</v>
      </c>
      <c r="AL191" s="80">
        <f t="shared" si="58"/>
        <v>5.7</v>
      </c>
      <c r="AM191" s="81">
        <f t="shared" si="59"/>
        <v>8.6999999999999993</v>
      </c>
    </row>
    <row r="192" spans="1:39" s="4" customFormat="1" x14ac:dyDescent="0.25">
      <c r="A192" s="121" t="str">
        <f>'Indicator Data'!A195</f>
        <v>Zambia</v>
      </c>
      <c r="B192" s="59" t="str">
        <f>'Indicator Data'!B195</f>
        <v>ZMB</v>
      </c>
      <c r="C192" s="73">
        <f>ROUND(IF('Indicator Data'!AL195="No data",IF((0.1022*LN('Indicator Data'!BZ195)-0.1711)&gt;C$195,0,IF((0.1022*LN('Indicator Data'!BZ195)-0.1711)&lt;C$194,10,(C$195-(0.1022*LN('Indicator Data'!BZ195)-0.1711))/(C$195-C$194)*10)),IF('Indicator Data'!AL195&gt;C$195,0,IF('Indicator Data'!AL195&lt;C$194,10,(C$195-'Indicator Data'!AL195)/(C$195-C$194)*10))),1)</f>
        <v>6.2</v>
      </c>
      <c r="D192" s="73">
        <f>IF('Indicator Data'!AM195="No data","x",ROUND((IF(LOG('Indicator Data'!AM195*1000)&gt;D$195,10,IF(LOG('Indicator Data'!AM195*1000)&lt;D$194,0,10-(D$195-LOG('Indicator Data'!AM195*1000))/(D$195-D$194)*10))),1))</f>
        <v>9</v>
      </c>
      <c r="E192" s="74">
        <f t="shared" si="44"/>
        <v>7.9</v>
      </c>
      <c r="F192" s="73">
        <f>IF('Indicator Data'!AZ195="No data","x",ROUND(IF('Indicator Data'!AZ195&gt;F$195,10,IF('Indicator Data'!AZ195&lt;F$194,0,10-(F$195-'Indicator Data'!AZ195)/(F$195-F$194)*10)),1))</f>
        <v>6.9</v>
      </c>
      <c r="G192" s="73">
        <f>IF('Indicator Data'!BA195="No data","x",ROUND(IF('Indicator Data'!BA195&gt;G$195,10,IF('Indicator Data'!BA195&lt;G$194,0,10-(G$195-'Indicator Data'!BA195)/(G$195-G$194)*10)),1))</f>
        <v>8</v>
      </c>
      <c r="H192" s="74">
        <f t="shared" si="45"/>
        <v>7.5</v>
      </c>
      <c r="I192" s="75">
        <f>SUM(IF('Indicator Data'!AN195=0,0,'Indicator Data'!AN195),SUM('Indicator Data'!AO195:AP195))</f>
        <v>1385.004629</v>
      </c>
      <c r="J192" s="75">
        <f>I192/'Indicator Data'!CA195*1000000</f>
        <v>77.543362215199863</v>
      </c>
      <c r="K192" s="73">
        <f t="shared" si="46"/>
        <v>1.6</v>
      </c>
      <c r="L192" s="73">
        <f>IF('Indicator Data'!AQ195="No data","x",ROUND(IF('Indicator Data'!AQ195&gt;L$195,10,IF('Indicator Data'!AQ195&lt;L$194,0,10-(L$195-'Indicator Data'!AQ195)/(L$195-L$194)*10)),1))</f>
        <v>2.7</v>
      </c>
      <c r="M192" s="73">
        <f>IF('Indicator Data'!AR195="No data","x",IF('Indicator Data'!AR195=0,0,ROUND(IF('Indicator Data'!AR195&gt;M$195,10,IF('Indicator Data'!AR195&lt;M$194,0,10-(M$195-'Indicator Data'!AR195)/(M$195-M$194)*10)),1)))</f>
        <v>0.1</v>
      </c>
      <c r="N192" s="74">
        <f t="shared" si="47"/>
        <v>1.5</v>
      </c>
      <c r="O192" s="76">
        <f t="shared" si="48"/>
        <v>6.2</v>
      </c>
      <c r="P192" s="87">
        <f>IF(AND('Indicator Data'!BE195="No data",'Indicator Data'!BF195="No data"),0,SUM('Indicator Data'!BE195:BG195)/1000)</f>
        <v>55.805999999999997</v>
      </c>
      <c r="Q192" s="73">
        <f t="shared" si="49"/>
        <v>5.8</v>
      </c>
      <c r="R192" s="77">
        <f>P192*1000/'Indicator Data'!CA195</f>
        <v>3.1244551687209152E-3</v>
      </c>
      <c r="S192" s="73">
        <f t="shared" si="50"/>
        <v>4.2</v>
      </c>
      <c r="T192" s="78">
        <f t="shared" si="51"/>
        <v>5</v>
      </c>
      <c r="U192" s="73">
        <f>IF('Indicator Data'!AV195="No data","x",ROUND(IF('Indicator Data'!AV195&gt;U$195,10,IF('Indicator Data'!AV195&lt;U$194,0,10-(U$195-'Indicator Data'!AV195)/(U$195-U$194)*10)),1))</f>
        <v>10</v>
      </c>
      <c r="V192" s="73">
        <f>IF('Indicator Data'!AW195="No data","x",IF('Indicator Data'!AW195=0,0,ROUND(IF('Indicator Data'!AW195&gt;V$195,10,IF('Indicator Data'!AW195&lt;V$194,0,10-(V$195-'Indicator Data'!AW195)/(V$195-V$194)*10)),1)))</f>
        <v>10</v>
      </c>
      <c r="W192" s="73">
        <f t="shared" si="52"/>
        <v>10</v>
      </c>
      <c r="X192" s="73">
        <f>IF('Indicator Data'!AU195="No data","x",ROUND(IF('Indicator Data'!AU195&gt;X$195,10,IF('Indicator Data'!AU195&lt;X$194,0,10-(X$195-'Indicator Data'!AU195)/(X$195-X$194)*10)),1))</f>
        <v>6.6</v>
      </c>
      <c r="Y192" s="200">
        <f>IF('Indicator Data'!AX195="No data","x",ROUND(IF('Indicator Data'!AX195&gt;Y$195,10,IF('Indicator Data'!AX195&lt;Y$194,0,10-(Y$195-'Indicator Data'!AX195)/(Y$195-Y$194)*10)),1))</f>
        <v>5.0999999999999996</v>
      </c>
      <c r="Z192" s="77">
        <f>IF('Indicator Data'!AY195="No data","x",IF(('Indicator Data'!AY195/'Indicator Data'!CA195)&gt;1,1,IF('Indicator Data'!AY195&gt;'Indicator Data'!AY195,1,'Indicator Data'!AY195/'Indicator Data'!CA195)))</f>
        <v>0.70742488928692482</v>
      </c>
      <c r="AA192" s="200">
        <f t="shared" si="53"/>
        <v>7.9</v>
      </c>
      <c r="AB192" s="74">
        <f t="shared" si="56"/>
        <v>7.4</v>
      </c>
      <c r="AC192" s="73">
        <f>IF('Indicator Data'!AS195="No data","x",ROUND(IF('Indicator Data'!AS195&gt;AC$195,10,IF('Indicator Data'!AS195&lt;AC$194,0,10-(AC$195-'Indicator Data'!AS195)/(AC$195-AC$194)*10)),1))</f>
        <v>4.5999999999999996</v>
      </c>
      <c r="AD192" s="73">
        <f>IF('Indicator Data'!AT195="No data","x",ROUND(IF('Indicator Data'!AT195&gt;AD$195,10,IF('Indicator Data'!AT195&lt;AD$194,0,10-(AD$195-'Indicator Data'!AT195)/(AD$195-AD$194)*10)),1))</f>
        <v>3.3</v>
      </c>
      <c r="AE192" s="74">
        <f t="shared" si="54"/>
        <v>4</v>
      </c>
      <c r="AF192" s="87">
        <f>('Indicator Data'!BD195+'Indicator Data'!BC195*0.5+'Indicator Data'!BB195*0.25)/1000</f>
        <v>1.0927500000000001</v>
      </c>
      <c r="AG192" s="79">
        <f>AF192*1000/'Indicator Data'!CA195</f>
        <v>6.1180668487613877E-5</v>
      </c>
      <c r="AH192" s="74">
        <f t="shared" si="55"/>
        <v>0</v>
      </c>
      <c r="AI192" s="73">
        <f>IF('Indicator Data'!BH195="No data","x",ROUND(IF('Indicator Data'!BH195&lt;$AI$194,10,IF('Indicator Data'!BH195&gt;$AI$195,0,($AI$195-'Indicator Data'!BH195)/($AI$195-$AI$194)*10)),1))</f>
        <v>7.9</v>
      </c>
      <c r="AJ192" s="73">
        <f>IF('Indicator Data'!BI195="No data","x",ROUND(IF('Indicator Data'!BI195&gt;$AJ$195,10,IF('Indicator Data'!BI195&lt;$AJ$194,0,10-($AJ$195-'Indicator Data'!BI195)/($AJ$195-$AJ$194)*10)),1))</f>
        <v>10</v>
      </c>
      <c r="AK192" s="74">
        <f t="shared" si="57"/>
        <v>9</v>
      </c>
      <c r="AL192" s="80">
        <f t="shared" si="58"/>
        <v>6.1</v>
      </c>
      <c r="AM192" s="81">
        <f t="shared" si="59"/>
        <v>5.6</v>
      </c>
    </row>
    <row r="193" spans="1:39" s="4" customFormat="1" x14ac:dyDescent="0.25">
      <c r="A193" s="121" t="str">
        <f>'Indicator Data'!A196</f>
        <v>Zimbabwe</v>
      </c>
      <c r="B193" s="59" t="str">
        <f>'Indicator Data'!B196</f>
        <v>ZWE</v>
      </c>
      <c r="C193" s="73">
        <f>ROUND(IF('Indicator Data'!AL196="No data",IF((0.1022*LN('Indicator Data'!BZ196)-0.1711)&gt;C$195,0,IF((0.1022*LN('Indicator Data'!BZ196)-0.1711)&lt;C$194,10,(C$195-(0.1022*LN('Indicator Data'!BZ196)-0.1711))/(C$195-C$194)*10)),IF('Indicator Data'!AL196&gt;C$195,0,IF('Indicator Data'!AL196&lt;C$194,10,(C$195-'Indicator Data'!AL196)/(C$195-C$194)*10))),1)</f>
        <v>7.3</v>
      </c>
      <c r="D193" s="73">
        <f>IF('Indicator Data'!AM196="No data","x",ROUND((IF(LOG('Indicator Data'!AM196*1000)&gt;D$195,10,IF(LOG('Indicator Data'!AM196*1000)&lt;D$194,0,10-(D$195-LOG('Indicator Data'!AM196*1000))/(D$195-D$194)*10))),1))</f>
        <v>8</v>
      </c>
      <c r="E193" s="74">
        <f t="shared" si="44"/>
        <v>7.7</v>
      </c>
      <c r="F193" s="73">
        <f>IF('Indicator Data'!AZ196="No data","x",ROUND(IF('Indicator Data'!AZ196&gt;F$195,10,IF('Indicator Data'!AZ196&lt;F$194,0,10-(F$195-'Indicator Data'!AZ196)/(F$195-F$194)*10)),1))</f>
        <v>7.1</v>
      </c>
      <c r="G193" s="73">
        <f>IF('Indicator Data'!BA196="No data","x",ROUND(IF('Indicator Data'!BA196&gt;G$195,10,IF('Indicator Data'!BA196&lt;G$194,0,10-(G$195-'Indicator Data'!BA196)/(G$195-G$194)*10)),1))</f>
        <v>4.5999999999999996</v>
      </c>
      <c r="H193" s="74">
        <f t="shared" si="45"/>
        <v>5.9</v>
      </c>
      <c r="I193" s="75">
        <f>SUM(IF('Indicator Data'!AN196=0,0,'Indicator Data'!AN196),SUM('Indicator Data'!AO196:AP196))</f>
        <v>1268.003414</v>
      </c>
      <c r="J193" s="75">
        <f>I193/'Indicator Data'!CA196*1000000</f>
        <v>86.579888133350153</v>
      </c>
      <c r="K193" s="73">
        <f t="shared" si="46"/>
        <v>1.7</v>
      </c>
      <c r="L193" s="73">
        <f>IF('Indicator Data'!AQ196="No data","x",ROUND(IF('Indicator Data'!AQ196&gt;L$195,10,IF('Indicator Data'!AQ196&lt;L$194,0,10-(L$195-'Indicator Data'!AQ196)/(L$195-L$194)*10)),1))</f>
        <v>2.4</v>
      </c>
      <c r="M193" s="73">
        <f>IF('Indicator Data'!AR196="No data","x",IF('Indicator Data'!AR196=0,0,ROUND(IF('Indicator Data'!AR196&gt;M$195,10,IF('Indicator Data'!AR196&lt;M$194,0,10-(M$195-'Indicator Data'!AR196)/(M$195-M$194)*10)),1)))</f>
        <v>2</v>
      </c>
      <c r="N193" s="74">
        <f t="shared" si="47"/>
        <v>2</v>
      </c>
      <c r="O193" s="76">
        <f t="shared" si="48"/>
        <v>5.8</v>
      </c>
      <c r="P193" s="87">
        <f>IF(AND('Indicator Data'!BE196="No data",'Indicator Data'!BF196="No data"),0,SUM('Indicator Data'!BE196:BG196)/1000)</f>
        <v>22.195</v>
      </c>
      <c r="Q193" s="73">
        <f t="shared" si="49"/>
        <v>4.5</v>
      </c>
      <c r="R193" s="77">
        <f>P193*1000/'Indicator Data'!CA196</f>
        <v>1.5154853653412219E-3</v>
      </c>
      <c r="S193" s="73">
        <f t="shared" si="50"/>
        <v>3.5</v>
      </c>
      <c r="T193" s="78">
        <f t="shared" si="51"/>
        <v>4</v>
      </c>
      <c r="U193" s="73">
        <f>IF('Indicator Data'!AV196="No data","x",ROUND(IF('Indicator Data'!AV196&gt;U$195,10,IF('Indicator Data'!AV196&lt;U$194,0,10-(U$195-'Indicator Data'!AV196)/(U$195-U$194)*10)),1))</f>
        <v>10</v>
      </c>
      <c r="V193" s="73">
        <f>IF('Indicator Data'!AW196="No data","x",IF('Indicator Data'!AW196=0,0,ROUND(IF('Indicator Data'!AW196&gt;V$195,10,IF('Indicator Data'!AW196&lt;V$194,0,10-(V$195-'Indicator Data'!AW196)/(V$195-V$194)*10)),1)))</f>
        <v>10</v>
      </c>
      <c r="W193" s="73">
        <f t="shared" si="52"/>
        <v>10</v>
      </c>
      <c r="X193" s="73">
        <f>IF('Indicator Data'!AU196="No data","x",ROUND(IF('Indicator Data'!AU196&gt;X$195,10,IF('Indicator Data'!AU196&lt;X$194,0,10-(X$195-'Indicator Data'!AU196)/(X$195-X$194)*10)),1))</f>
        <v>4</v>
      </c>
      <c r="Y193" s="200">
        <f>IF('Indicator Data'!AX196="No data","x",ROUND(IF('Indicator Data'!AX196&gt;Y$195,10,IF('Indicator Data'!AX196&lt;Y$194,0,10-(Y$195-'Indicator Data'!AX196)/(Y$195-Y$194)*10)),1))</f>
        <v>2.4</v>
      </c>
      <c r="Z193" s="77">
        <f>IF('Indicator Data'!AY196="No data","x",IF(('Indicator Data'!AY196/'Indicator Data'!CA196)&gt;1,1,IF('Indicator Data'!AY196&gt;'Indicator Data'!AY196,1,'Indicator Data'!AY196/'Indicator Data'!CA196)))</f>
        <v>0.72792548250234046</v>
      </c>
      <c r="AA193" s="200">
        <f t="shared" si="53"/>
        <v>8.1</v>
      </c>
      <c r="AB193" s="74">
        <f t="shared" si="56"/>
        <v>6.1</v>
      </c>
      <c r="AC193" s="73">
        <f>IF('Indicator Data'!AS196="No data","x",ROUND(IF('Indicator Data'!AS196&gt;AC$195,10,IF('Indicator Data'!AS196&lt;AC$194,0,10-(AC$195-'Indicator Data'!AS196)/(AC$195-AC$194)*10)),1))</f>
        <v>3.9</v>
      </c>
      <c r="AD193" s="73">
        <f>IF('Indicator Data'!AT196="No data","x",ROUND(IF('Indicator Data'!AT196&gt;AD$195,10,IF('Indicator Data'!AT196&lt;AD$194,0,10-(AD$195-'Indicator Data'!AT196)/(AD$195-AD$194)*10)),1))</f>
        <v>2.5</v>
      </c>
      <c r="AE193" s="74">
        <f t="shared" si="54"/>
        <v>3.2</v>
      </c>
      <c r="AF193" s="87">
        <f>('Indicator Data'!BD196+'Indicator Data'!BC196*0.5+'Indicator Data'!BB196*0.25)/1000</f>
        <v>47.33775</v>
      </c>
      <c r="AG193" s="79">
        <f>AF193*1000/'Indicator Data'!CA196</f>
        <v>3.2322445304429565E-3</v>
      </c>
      <c r="AH193" s="74">
        <f t="shared" si="55"/>
        <v>0.3</v>
      </c>
      <c r="AI193" s="73">
        <f>IF('Indicator Data'!BH196="No data","x",ROUND(IF('Indicator Data'!BH196&lt;$AI$194,10,IF('Indicator Data'!BH196&gt;$AI$195,0,($AI$195-'Indicator Data'!BH196)/($AI$195-$AI$194)*10)),1))</f>
        <v>8.6999999999999993</v>
      </c>
      <c r="AJ193" s="73">
        <f>IF('Indicator Data'!BI196="No data","x",ROUND(IF('Indicator Data'!BI196&gt;$AJ$195,10,IF('Indicator Data'!BI196&lt;$AJ$194,0,10-($AJ$195-'Indicator Data'!BI196)/($AJ$195-$AJ$194)*10)),1))</f>
        <v>10</v>
      </c>
      <c r="AK193" s="74">
        <f t="shared" si="57"/>
        <v>9.4</v>
      </c>
      <c r="AL193" s="80">
        <f t="shared" si="58"/>
        <v>5.9</v>
      </c>
      <c r="AM193" s="81">
        <f t="shared" si="59"/>
        <v>5</v>
      </c>
    </row>
    <row r="194" spans="1:39" s="4" customFormat="1" x14ac:dyDescent="0.25">
      <c r="A194" s="82"/>
      <c r="B194" s="83" t="s">
        <v>389</v>
      </c>
      <c r="C194" s="83">
        <v>0.4</v>
      </c>
      <c r="D194" s="83">
        <v>0</v>
      </c>
      <c r="E194" s="83"/>
      <c r="F194" s="83">
        <v>0</v>
      </c>
      <c r="G194" s="83">
        <v>25</v>
      </c>
      <c r="H194" s="83"/>
      <c r="I194" s="83"/>
      <c r="J194" s="83"/>
      <c r="K194" s="83">
        <v>0</v>
      </c>
      <c r="L194" s="83">
        <v>0</v>
      </c>
      <c r="M194" s="83">
        <v>0</v>
      </c>
      <c r="N194" s="83"/>
      <c r="O194" s="83"/>
      <c r="P194" s="83"/>
      <c r="Q194" s="83">
        <v>3</v>
      </c>
      <c r="R194" s="83"/>
      <c r="S194" s="84">
        <v>5.0000000000000002E-5</v>
      </c>
      <c r="T194" s="83"/>
      <c r="U194" s="83">
        <v>0</v>
      </c>
      <c r="V194" s="83">
        <v>0</v>
      </c>
      <c r="W194" s="83"/>
      <c r="X194" s="83">
        <v>0</v>
      </c>
      <c r="Y194" s="83">
        <v>0</v>
      </c>
      <c r="Z194" s="83"/>
      <c r="AA194" s="83">
        <v>0</v>
      </c>
      <c r="AB194" s="83"/>
      <c r="AC194" s="83">
        <v>0</v>
      </c>
      <c r="AD194" s="83">
        <v>0</v>
      </c>
      <c r="AE194" s="83"/>
      <c r="AF194" s="83"/>
      <c r="AG194" s="83"/>
      <c r="AH194" s="85">
        <v>0</v>
      </c>
      <c r="AI194" s="83">
        <v>75</v>
      </c>
      <c r="AJ194" s="83">
        <v>5</v>
      </c>
      <c r="AK194" s="83"/>
      <c r="AL194" s="83"/>
      <c r="AM194" s="83"/>
    </row>
    <row r="195" spans="1:39" s="4" customFormat="1" x14ac:dyDescent="0.25">
      <c r="A195" s="82"/>
      <c r="B195" s="83" t="s">
        <v>390</v>
      </c>
      <c r="C195" s="83">
        <v>0.9</v>
      </c>
      <c r="D195" s="83">
        <v>2.7</v>
      </c>
      <c r="E195" s="83"/>
      <c r="F195" s="83">
        <v>0.75</v>
      </c>
      <c r="G195" s="83">
        <v>65</v>
      </c>
      <c r="H195" s="83"/>
      <c r="I195" s="83"/>
      <c r="J195" s="83"/>
      <c r="K195" s="83">
        <v>500</v>
      </c>
      <c r="L195" s="83">
        <v>15</v>
      </c>
      <c r="M195" s="83">
        <v>30</v>
      </c>
      <c r="N195" s="83"/>
      <c r="O195" s="83"/>
      <c r="P195" s="83"/>
      <c r="Q195" s="83">
        <v>6</v>
      </c>
      <c r="R195" s="83"/>
      <c r="S195" s="86">
        <v>0.1</v>
      </c>
      <c r="T195" s="83"/>
      <c r="U195" s="83">
        <v>5</v>
      </c>
      <c r="V195" s="83">
        <v>3</v>
      </c>
      <c r="W195" s="83"/>
      <c r="X195" s="83">
        <v>550</v>
      </c>
      <c r="Y195" s="83">
        <v>400</v>
      </c>
      <c r="Z195" s="83"/>
      <c r="AA195" s="83">
        <v>0.9</v>
      </c>
      <c r="AB195" s="83"/>
      <c r="AC195" s="83">
        <v>130</v>
      </c>
      <c r="AD195" s="83">
        <v>45</v>
      </c>
      <c r="AE195" s="83"/>
      <c r="AF195" s="83"/>
      <c r="AG195" s="83"/>
      <c r="AH195" s="86">
        <v>0.1</v>
      </c>
      <c r="AI195" s="83">
        <v>150</v>
      </c>
      <c r="AJ195" s="83">
        <v>35</v>
      </c>
      <c r="AK195" s="83"/>
      <c r="AL195" s="83"/>
      <c r="AM195" s="83"/>
    </row>
  </sheetData>
  <sortState ref="A3:B193">
    <sortCondition ref="A3:A193"/>
  </sortState>
  <mergeCells count="1">
    <mergeCell ref="A1:AM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A1:AB195"/>
  <sheetViews>
    <sheetView showGridLines="0" workbookViewId="0">
      <pane xSplit="2" ySplit="2" topLeftCell="C3" activePane="bottomRight" state="frozen"/>
      <selection pane="topRight" activeCell="B1" sqref="B1"/>
      <selection pane="bottomLeft" activeCell="A4" sqref="A4"/>
      <selection pane="bottomRight" sqref="A1:AA1"/>
    </sheetView>
  </sheetViews>
  <sheetFormatPr defaultRowHeight="15" x14ac:dyDescent="0.25"/>
  <cols>
    <col min="1" max="1" width="25.7109375" style="1" customWidth="1"/>
    <col min="2" max="2" width="8.140625" style="13" customWidth="1"/>
    <col min="3" max="3" width="7.85546875" style="1" customWidth="1"/>
    <col min="4" max="4" width="7.85546875" style="14" customWidth="1"/>
    <col min="5" max="6" width="7.85546875" style="1" customWidth="1"/>
    <col min="7" max="8" width="7.85546875" style="14" customWidth="1"/>
    <col min="9" max="12" width="7.85546875" style="1" customWidth="1"/>
    <col min="13" max="14" width="7.85546875" style="14" customWidth="1"/>
    <col min="15" max="15" width="7.85546875" style="1" customWidth="1"/>
    <col min="16" max="17" width="7.85546875" style="9" customWidth="1"/>
    <col min="18" max="18" width="7.85546875" style="1" customWidth="1"/>
    <col min="19" max="25" width="7.85546875" style="9" customWidth="1"/>
    <col min="26" max="26" width="7.85546875" style="1" customWidth="1"/>
    <col min="27" max="27" width="7.85546875" style="14" customWidth="1"/>
    <col min="28" max="16384" width="9.140625" style="1"/>
  </cols>
  <sheetData>
    <row r="1" spans="1:28" x14ac:dyDescent="0.25">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row>
    <row r="2" spans="1:28" s="4" customFormat="1" ht="109.5" customHeight="1" thickBot="1" x14ac:dyDescent="0.3">
      <c r="A2" s="121" t="s">
        <v>379</v>
      </c>
      <c r="B2" s="88" t="s">
        <v>357</v>
      </c>
      <c r="C2" s="89" t="s">
        <v>466</v>
      </c>
      <c r="D2" s="90" t="s">
        <v>409</v>
      </c>
      <c r="E2" s="89" t="s">
        <v>404</v>
      </c>
      <c r="F2" s="89" t="s">
        <v>359</v>
      </c>
      <c r="G2" s="90" t="s">
        <v>410</v>
      </c>
      <c r="H2" s="91" t="s">
        <v>819</v>
      </c>
      <c r="I2" s="89" t="s">
        <v>360</v>
      </c>
      <c r="J2" s="89" t="s">
        <v>361</v>
      </c>
      <c r="K2" s="89" t="s">
        <v>362</v>
      </c>
      <c r="L2" s="89" t="s">
        <v>363</v>
      </c>
      <c r="M2" s="90" t="s">
        <v>380</v>
      </c>
      <c r="N2" s="139" t="s">
        <v>421</v>
      </c>
      <c r="O2" s="89" t="s">
        <v>421</v>
      </c>
      <c r="P2" s="89" t="s">
        <v>1310</v>
      </c>
      <c r="Q2" s="89" t="s">
        <v>1311</v>
      </c>
      <c r="R2" s="90" t="s">
        <v>381</v>
      </c>
      <c r="S2" s="89" t="s">
        <v>859</v>
      </c>
      <c r="T2" s="139" t="s">
        <v>1234</v>
      </c>
      <c r="U2" s="139" t="s">
        <v>1235</v>
      </c>
      <c r="V2" s="139" t="s">
        <v>1236</v>
      </c>
      <c r="W2" s="89" t="s">
        <v>1244</v>
      </c>
      <c r="X2" s="89" t="s">
        <v>402</v>
      </c>
      <c r="Y2" s="89" t="s">
        <v>961</v>
      </c>
      <c r="Z2" s="90" t="s">
        <v>401</v>
      </c>
      <c r="AA2" s="91" t="s">
        <v>818</v>
      </c>
    </row>
    <row r="3" spans="1:28" s="4" customFormat="1" x14ac:dyDescent="0.25">
      <c r="A3" s="121" t="str">
        <f>'Indicator Data'!A6</f>
        <v>Afghanistan</v>
      </c>
      <c r="B3" s="47" t="str">
        <f>'Indicator Data'!B6</f>
        <v>AFG</v>
      </c>
      <c r="C3" s="92">
        <f>IF('Indicator Data'!BJ6="No data","x",ROUND(IF('Indicator Data'!BJ6&gt;C$195,0,IF('Indicator Data'!BJ6&lt;C$194,10,(C$195-'Indicator Data'!BJ6)/(C$195-C$194)*10)),1))</f>
        <v>6.3</v>
      </c>
      <c r="D3" s="93">
        <f>IF(C3="x","x",C3)</f>
        <v>6.3</v>
      </c>
      <c r="E3" s="92">
        <f>IF('Indicator Data'!BL6="No data","x",ROUND(IF('Indicator Data'!BL6&gt;E$195,0,IF('Indicator Data'!BL6&lt;E$194,10,(E$195-'Indicator Data'!BL6)/(E$195-E$194)*10)),1))</f>
        <v>8.4</v>
      </c>
      <c r="F3" s="92">
        <f>IF('Indicator Data'!BK6="No data","x",ROUND(IF('Indicator Data'!BK6&gt;F$195,0,IF('Indicator Data'!BK6&lt;F$194,10,(F$195-'Indicator Data'!BK6)/(F$195-F$194)*10)),1))</f>
        <v>7.7</v>
      </c>
      <c r="G3" s="93">
        <f>IF(AND(E3="x",F3="x"),"x",ROUND(AVERAGE(E3,F3),1))</f>
        <v>8.1</v>
      </c>
      <c r="H3" s="94">
        <f>ROUND(AVERAGE(D3,G3),1)</f>
        <v>7.2</v>
      </c>
      <c r="I3" s="92">
        <f>IF('Indicator Data'!BN6="No data","x",ROUND(IF('Indicator Data'!BN6^2&gt;I$195,0,IF('Indicator Data'!BN6^2&lt;I$194,10,(I$195-'Indicator Data'!BN6^2)/(I$195-I$194)*10)),1))</f>
        <v>9.4</v>
      </c>
      <c r="J3" s="92">
        <f>IF(OR('Indicator Data'!BM6=0,'Indicator Data'!BM6="No data"),"x",ROUND(IF('Indicator Data'!BM6&gt;J$195,0,IF('Indicator Data'!BM6&lt;J$194,10,(J$195-'Indicator Data'!BM6)/(J$195-J$194)*10)),1))</f>
        <v>0.2</v>
      </c>
      <c r="K3" s="92">
        <f>IF('Indicator Data'!BO6="No data","x",ROUND(IF('Indicator Data'!BO6&gt;K$195,0,IF('Indicator Data'!BO6&lt;K$194,10,(K$195-'Indicator Data'!BO6)/(K$195-K$194)*10)),1))</f>
        <v>8.9</v>
      </c>
      <c r="L3" s="92">
        <f>IF('Indicator Data'!BP6="No data","x",ROUND(IF('Indicator Data'!BP6&gt;L$195,0,IF('Indicator Data'!BP6&lt;L$194,10,(L$195-'Indicator Data'!BP6)/(L$195-L$194)*10)),1))</f>
        <v>6.8</v>
      </c>
      <c r="M3" s="93">
        <f>IF(AND(I3="x",J3="x",K3="x",L3="x"),"x",ROUND(AVERAGE(I3,J3,K3,L3),1))</f>
        <v>6.3</v>
      </c>
      <c r="N3" s="138">
        <f>IF('Indicator Data'!BQ6="No data","x",'Indicator Data'!BQ6/'Indicator Data'!CC6*100)</f>
        <v>11.039050641644819</v>
      </c>
      <c r="O3" s="92">
        <f>IF(N3="x","x",ROUND(IF(N3&gt;O$195,0,IF(N3&lt;O$194,10,(O$195-N3)/(O$195-O$194)*10)),1))</f>
        <v>9</v>
      </c>
      <c r="P3" s="92">
        <f>IF('Indicator Data'!BR6="No data","x",ROUND(IF('Indicator Data'!BR6&gt;P$195,0,IF('Indicator Data'!BR6&lt;P$194,10,(P$195-'Indicator Data'!BR6)/(P$195-P$194)*10)),1))</f>
        <v>6.3</v>
      </c>
      <c r="Q3" s="92">
        <f>IF('Indicator Data'!BS6="No data","x",ROUND(IF('Indicator Data'!BS6&gt;Q$195,0,IF('Indicator Data'!BS6&lt;Q$194,10,(Q$195-'Indicator Data'!BS6)/(Q$195-Q$194)*10)),1))</f>
        <v>6.6</v>
      </c>
      <c r="R3" s="93">
        <f>IF(AND(O3="x",P3="x",Q3="x"),"x",ROUND(AVERAGE(O3,Q3,P3),1))</f>
        <v>7.3</v>
      </c>
      <c r="S3" s="92">
        <f>IF('Indicator Data'!BT6="No data","x",ROUND(IF('Indicator Data'!BT6&gt;S$195,0,IF('Indicator Data'!BT6&lt;S$194,10,(S$195-'Indicator Data'!BT6)/(S$195-S$194)*10)),1))</f>
        <v>9.3000000000000007</v>
      </c>
      <c r="T3" s="138">
        <f>IF('Indicator Data'!BU6="No data","x",ROUND(IF('Indicator Data'!BU6&gt;T$195,0,IF('Indicator Data'!BU6&lt;T$194,10,(T$195-'Indicator Data'!BU6)/(T$195-T$194)*10)),1))</f>
        <v>5.8</v>
      </c>
      <c r="U3" s="138">
        <f>IF('Indicator Data'!BV6="No data","x",ROUND(IF('Indicator Data'!BV6&gt;U$195,0,IF('Indicator Data'!BV6&lt;U$194,10,(U$195-'Indicator Data'!BV6)/(U$195-U$194)*10)),1))</f>
        <v>10</v>
      </c>
      <c r="V3" s="138">
        <f>IF('Indicator Data'!BW6="No data","x",ROUND(IF('Indicator Data'!BW6&gt;V$195,0,IF('Indicator Data'!BW6&lt;V$194,10,(V$195-'Indicator Data'!BW6)/(V$195-V$194)*10)),1))</f>
        <v>5.8</v>
      </c>
      <c r="W3" s="92">
        <f>IF(AND(T3="X",U3="x",V3="x"),"x",AVERAGE(T3:V3))</f>
        <v>7.2</v>
      </c>
      <c r="X3" s="92">
        <f>IF('Indicator Data'!BX6="No data","x",ROUND(IF('Indicator Data'!BX6&gt;X$195,0,IF('Indicator Data'!BX6&lt;X$194,10,(X$195-'Indicator Data'!BX6)/(X$195-X$194)*10)),1))</f>
        <v>9.6</v>
      </c>
      <c r="Y3" s="92">
        <f>IF('Indicator Data'!BY6="No data","x",ROUND(IF('Indicator Data'!BY6&gt;Y$195,10,IF('Indicator Data'!BY6&lt;Y$194,0,10-(Y$195-'Indicator Data'!BY6)/(Y$195-Y$194)*10)),1))</f>
        <v>4.4000000000000004</v>
      </c>
      <c r="Z3" s="93">
        <f t="shared" ref="Z3:Z34" si="0">IF(AND(S3="x",W3="x",X3="x",Y3="x"),"x",ROUND(AVERAGE(S3,W3,X3,Y3),1))</f>
        <v>7.6</v>
      </c>
      <c r="AA3" s="94">
        <f t="shared" ref="AA3:AA34" si="1">ROUND(AVERAGE(R3,M3,Z3),1)</f>
        <v>7.1</v>
      </c>
      <c r="AB3" s="170"/>
    </row>
    <row r="4" spans="1:28" s="4" customFormat="1" x14ac:dyDescent="0.25">
      <c r="A4" s="121" t="str">
        <f>'Indicator Data'!A7</f>
        <v>Albania</v>
      </c>
      <c r="B4" s="47" t="str">
        <f>'Indicator Data'!B7</f>
        <v>ALB</v>
      </c>
      <c r="C4" s="92" t="str">
        <f>IF('Indicator Data'!BJ7="No data","x",ROUND(IF('Indicator Data'!BJ7&gt;C$195,0,IF('Indicator Data'!BJ7&lt;C$194,10,(C$195-'Indicator Data'!BJ7)/(C$195-C$194)*10)),1))</f>
        <v>x</v>
      </c>
      <c r="D4" s="93" t="str">
        <f t="shared" ref="D4:D67" si="2">IF(C4="x","x",C4)</f>
        <v>x</v>
      </c>
      <c r="E4" s="92">
        <f>IF('Indicator Data'!BL7="No data","x",ROUND(IF('Indicator Data'!BL7&gt;E$195,0,IF('Indicator Data'!BL7&lt;E$194,10,(E$195-'Indicator Data'!BL7)/(E$195-E$194)*10)),1))</f>
        <v>6.4</v>
      </c>
      <c r="F4" s="92">
        <f>IF('Indicator Data'!BK7="No data","x",ROUND(IF('Indicator Data'!BK7&gt;F$195,0,IF('Indicator Data'!BK7&lt;F$194,10,(F$195-'Indicator Data'!BK7)/(F$195-F$194)*10)),1))</f>
        <v>4.8</v>
      </c>
      <c r="G4" s="93">
        <f t="shared" ref="G4:G67" si="3">IF(AND(E4="x",F4="x"),"x",ROUND(AVERAGE(E4,F4),1))</f>
        <v>5.6</v>
      </c>
      <c r="H4" s="94">
        <f t="shared" ref="H4:H67" si="4">ROUND(AVERAGE(D4,G4),1)</f>
        <v>5.6</v>
      </c>
      <c r="I4" s="92">
        <f>IF('Indicator Data'!BN7="No data","x",ROUND(IF('Indicator Data'!BN7^2&gt;I$195,0,IF('Indicator Data'!BN7^2&lt;I$194,10,(I$195-'Indicator Data'!BN7^2)/(I$195-I$194)*10)),1))</f>
        <v>0.5</v>
      </c>
      <c r="J4" s="92">
        <f>IF(OR('Indicator Data'!BM7=0,'Indicator Data'!BM7="No data"),"x",ROUND(IF('Indicator Data'!BM7&gt;J$195,0,IF('Indicator Data'!BM7&lt;J$194,10,(J$195-'Indicator Data'!BM7)/(J$195-J$194)*10)),1))</f>
        <v>0</v>
      </c>
      <c r="K4" s="92">
        <f>IF('Indicator Data'!BO7="No data","x",ROUND(IF('Indicator Data'!BO7&gt;K$195,0,IF('Indicator Data'!BO7&lt;K$194,10,(K$195-'Indicator Data'!BO7)/(K$195-K$194)*10)),1))</f>
        <v>3.4</v>
      </c>
      <c r="L4" s="92">
        <f>IF('Indicator Data'!BP7="No data","x",ROUND(IF('Indicator Data'!BP7&gt;L$195,0,IF('Indicator Data'!BP7&lt;L$194,10,(L$195-'Indicator Data'!BP7)/(L$195-L$194)*10)),1))</f>
        <v>3.9</v>
      </c>
      <c r="M4" s="93">
        <f t="shared" ref="M4:M67" si="5">IF(AND(I4="x",J4="x",K4="x",L4="x"),"x",ROUND(AVERAGE(I4,J4,K4,L4),1))</f>
        <v>2</v>
      </c>
      <c r="N4" s="138">
        <f>IF('Indicator Data'!BQ7="No data","x",'Indicator Data'!BQ7/'Indicator Data'!CC7*100)</f>
        <v>69.34306569343066</v>
      </c>
      <c r="O4" s="92">
        <f t="shared" ref="O4:O67" si="6">IF(N4="x","x",ROUND(IF(N4&gt;O$195,0,IF(N4&lt;O$194,10,(O$195-N4)/(O$195-O$194)*10)),1))</f>
        <v>3.1</v>
      </c>
      <c r="P4" s="92">
        <f>IF('Indicator Data'!BR7="No data","x",ROUND(IF('Indicator Data'!BR7&gt;P$195,0,IF('Indicator Data'!BR7&lt;P$194,10,(P$195-'Indicator Data'!BR7)/(P$195-P$194)*10)),1))</f>
        <v>0.3</v>
      </c>
      <c r="Q4" s="92">
        <f>IF('Indicator Data'!BS7="No data","x",ROUND(IF('Indicator Data'!BS7&gt;Q$195,0,IF('Indicator Data'!BS7&lt;Q$194,10,(Q$195-'Indicator Data'!BS7)/(Q$195-Q$194)*10)),1))</f>
        <v>1.8</v>
      </c>
      <c r="R4" s="93">
        <f t="shared" ref="R4:R67" si="7">IF(AND(O4="x",P4="x",Q4="x"),"x",ROUND(AVERAGE(O4,Q4,P4),1))</f>
        <v>1.7</v>
      </c>
      <c r="S4" s="92">
        <f>IF('Indicator Data'!BT7="No data","x",ROUND(IF('Indicator Data'!BT7&gt;S$195,0,IF('Indicator Data'!BT7&lt;S$194,10,(S$195-'Indicator Data'!BT7)/(S$195-S$194)*10)),1))</f>
        <v>7</v>
      </c>
      <c r="T4" s="138">
        <f>IF('Indicator Data'!BU7="No data","x",ROUND(IF('Indicator Data'!BU7&gt;T$195,0,IF('Indicator Data'!BU7&lt;T$194,10,(T$195-'Indicator Data'!BU7)/(T$195-T$194)*10)),1))</f>
        <v>0</v>
      </c>
      <c r="U4" s="138">
        <f>IF('Indicator Data'!BV7="No data","x",ROUND(IF('Indicator Data'!BV7&gt;U$195,0,IF('Indicator Data'!BV7&lt;U$194,10,(U$195-'Indicator Data'!BV7)/(U$195-U$194)*10)),1))</f>
        <v>0.2</v>
      </c>
      <c r="V4" s="138">
        <f>IF('Indicator Data'!BW7="No data","x",ROUND(IF('Indicator Data'!BW7&gt;V$195,0,IF('Indicator Data'!BW7&lt;V$194,10,(V$195-'Indicator Data'!BW7)/(V$195-V$194)*10)),1))</f>
        <v>0</v>
      </c>
      <c r="W4" s="92">
        <f t="shared" ref="W4:W67" si="8">IF(AND(T4="X",U4="x",V4="x"),"x",AVERAGE(T4:V4))</f>
        <v>6.6666666666666666E-2</v>
      </c>
      <c r="X4" s="92">
        <f>IF('Indicator Data'!BX7="No data","x",ROUND(IF('Indicator Data'!BX7&gt;X$195,0,IF('Indicator Data'!BX7&lt;X$194,10,(X$195-'Indicator Data'!BX7)/(X$195-X$194)*10)),1))</f>
        <v>7.6</v>
      </c>
      <c r="Y4" s="92">
        <f>IF('Indicator Data'!BY7="No data","x",ROUND(IF('Indicator Data'!BY7&gt;Y$195,10,IF('Indicator Data'!BY7&lt;Y$194,0,10-(Y$195-'Indicator Data'!BY7)/(Y$195-Y$194)*10)),1))</f>
        <v>0.3</v>
      </c>
      <c r="Z4" s="93">
        <f t="shared" si="0"/>
        <v>3.7</v>
      </c>
      <c r="AA4" s="94">
        <f t="shared" si="1"/>
        <v>2.5</v>
      </c>
      <c r="AB4" s="170"/>
    </row>
    <row r="5" spans="1:28" s="4" customFormat="1" x14ac:dyDescent="0.25">
      <c r="A5" s="121" t="str">
        <f>'Indicator Data'!A8</f>
        <v>Algeria</v>
      </c>
      <c r="B5" s="47" t="str">
        <f>'Indicator Data'!B8</f>
        <v>DZA</v>
      </c>
      <c r="C5" s="92">
        <f>IF('Indicator Data'!BJ8="No data","x",ROUND(IF('Indicator Data'!BJ8&gt;C$195,0,IF('Indicator Data'!BJ8&lt;C$194,10,(C$195-'Indicator Data'!BJ8)/(C$195-C$194)*10)),1))</f>
        <v>3.5</v>
      </c>
      <c r="D5" s="93">
        <f t="shared" si="2"/>
        <v>3.5</v>
      </c>
      <c r="E5" s="92">
        <f>IF('Indicator Data'!BL8="No data","x",ROUND(IF('Indicator Data'!BL8&gt;E$195,0,IF('Indicator Data'!BL8&lt;E$194,10,(E$195-'Indicator Data'!BL8)/(E$195-E$194)*10)),1))</f>
        <v>6.5</v>
      </c>
      <c r="F5" s="92">
        <f>IF('Indicator Data'!BK8="No data","x",ROUND(IF('Indicator Data'!BK8&gt;F$195,0,IF('Indicator Data'!BK8&lt;F$194,10,(F$195-'Indicator Data'!BK8)/(F$195-F$194)*10)),1))</f>
        <v>6.2</v>
      </c>
      <c r="G5" s="93">
        <f t="shared" si="3"/>
        <v>6.4</v>
      </c>
      <c r="H5" s="94">
        <f t="shared" si="4"/>
        <v>5</v>
      </c>
      <c r="I5" s="92">
        <f>IF('Indicator Data'!BN8="No data","x",ROUND(IF('Indicator Data'!BN8^2&gt;I$195,0,IF('Indicator Data'!BN8^2&lt;I$194,10,(I$195-'Indicator Data'!BN8^2)/(I$195-I$194)*10)),1))</f>
        <v>4</v>
      </c>
      <c r="J5" s="92">
        <f>IF(OR('Indicator Data'!BM8=0,'Indicator Data'!BM8="No data"),"x",ROUND(IF('Indicator Data'!BM8&gt;J$195,0,IF('Indicator Data'!BM8&lt;J$194,10,(J$195-'Indicator Data'!BM8)/(J$195-J$194)*10)),1))</f>
        <v>0</v>
      </c>
      <c r="K5" s="92">
        <f>IF('Indicator Data'!BO8="No data","x",ROUND(IF('Indicator Data'!BO8&gt;K$195,0,IF('Indicator Data'!BO8&lt;K$194,10,(K$195-'Indicator Data'!BO8)/(K$195-K$194)*10)),1))</f>
        <v>5.7</v>
      </c>
      <c r="L5" s="92">
        <f>IF('Indicator Data'!BP8="No data","x",ROUND(IF('Indicator Data'!BP8&gt;L$195,0,IF('Indicator Data'!BP8&lt;L$194,10,(L$195-'Indicator Data'!BP8)/(L$195-L$194)*10)),1))</f>
        <v>4.5999999999999996</v>
      </c>
      <c r="M5" s="93">
        <f t="shared" si="5"/>
        <v>3.6</v>
      </c>
      <c r="N5" s="138">
        <f>IF('Indicator Data'!BQ8="No data","x",'Indicator Data'!BQ8/'Indicator Data'!CC8*100)</f>
        <v>4.6184722093931327</v>
      </c>
      <c r="O5" s="92">
        <f t="shared" si="6"/>
        <v>9.6</v>
      </c>
      <c r="P5" s="92">
        <f>IF('Indicator Data'!BR8="No data","x",ROUND(IF('Indicator Data'!BR8&gt;P$195,0,IF('Indicator Data'!BR8&lt;P$194,10,(P$195-'Indicator Data'!BR8)/(P$195-P$194)*10)),1))</f>
        <v>1.4</v>
      </c>
      <c r="Q5" s="92">
        <f>IF('Indicator Data'!BS8="No data","x",ROUND(IF('Indicator Data'!BS8&gt;Q$195,0,IF('Indicator Data'!BS8&lt;Q$194,10,(Q$195-'Indicator Data'!BS8)/(Q$195-Q$194)*10)),1))</f>
        <v>1.3</v>
      </c>
      <c r="R5" s="93">
        <f t="shared" si="7"/>
        <v>4.0999999999999996</v>
      </c>
      <c r="S5" s="92">
        <f>IF('Indicator Data'!BT8="No data","x",ROUND(IF('Indicator Data'!BT8&gt;S$195,0,IF('Indicator Data'!BT8&lt;S$194,10,(S$195-'Indicator Data'!BT8)/(S$195-S$194)*10)),1))</f>
        <v>5.4</v>
      </c>
      <c r="T5" s="138">
        <f>IF('Indicator Data'!BU8="No data","x",ROUND(IF('Indicator Data'!BU8&gt;T$195,0,IF('Indicator Data'!BU8&lt;T$194,10,(T$195-'Indicator Data'!BU8)/(T$195-T$194)*10)),1))</f>
        <v>1.4</v>
      </c>
      <c r="U5" s="138">
        <f>IF('Indicator Data'!BV8="No data","x",ROUND(IF('Indicator Data'!BV8&gt;U$195,0,IF('Indicator Data'!BV8&lt;U$194,10,(U$195-'Indicator Data'!BV8)/(U$195-U$194)*10)),1))</f>
        <v>1.2</v>
      </c>
      <c r="V5" s="138">
        <f>IF('Indicator Data'!BW8="No data","x",ROUND(IF('Indicator Data'!BW8&gt;V$195,0,IF('Indicator Data'!BW8&lt;V$194,10,(V$195-'Indicator Data'!BW8)/(V$195-V$194)*10)),1))</f>
        <v>1.7</v>
      </c>
      <c r="W5" s="92">
        <f t="shared" si="8"/>
        <v>1.4333333333333333</v>
      </c>
      <c r="X5" s="92">
        <f>IF('Indicator Data'!BX8="No data","x",ROUND(IF('Indicator Data'!BX8&gt;X$195,0,IF('Indicator Data'!BX8&lt;X$194,10,(X$195-'Indicator Data'!BX8)/(X$195-X$194)*10)),1))</f>
        <v>6.8</v>
      </c>
      <c r="Y5" s="92">
        <f>IF('Indicator Data'!BY8="No data","x",ROUND(IF('Indicator Data'!BY8&gt;Y$195,10,IF('Indicator Data'!BY8&lt;Y$194,0,10-(Y$195-'Indicator Data'!BY8)/(Y$195-Y$194)*10)),1))</f>
        <v>1.6</v>
      </c>
      <c r="Z5" s="93">
        <f t="shared" si="0"/>
        <v>3.8</v>
      </c>
      <c r="AA5" s="94">
        <f t="shared" si="1"/>
        <v>3.8</v>
      </c>
      <c r="AB5" s="170"/>
    </row>
    <row r="6" spans="1:28" s="4" customFormat="1" x14ac:dyDescent="0.25">
      <c r="A6" s="121" t="str">
        <f>'Indicator Data'!A9</f>
        <v>Angola</v>
      </c>
      <c r="B6" s="47" t="str">
        <f>'Indicator Data'!B9</f>
        <v>AGO</v>
      </c>
      <c r="C6" s="92">
        <f>IF('Indicator Data'!BJ9="No data","x",ROUND(IF('Indicator Data'!BJ9&gt;C$195,0,IF('Indicator Data'!BJ9&lt;C$194,10,(C$195-'Indicator Data'!BJ9)/(C$195-C$194)*10)),1))</f>
        <v>5.3</v>
      </c>
      <c r="D6" s="93">
        <f t="shared" si="2"/>
        <v>5.3</v>
      </c>
      <c r="E6" s="92">
        <f>IF('Indicator Data'!BL9="No data","x",ROUND(IF('Indicator Data'!BL9&gt;E$195,0,IF('Indicator Data'!BL9&lt;E$194,10,(E$195-'Indicator Data'!BL9)/(E$195-E$194)*10)),1))</f>
        <v>8.1</v>
      </c>
      <c r="F6" s="92">
        <f>IF('Indicator Data'!BK9="No data","x",ROUND(IF('Indicator Data'!BK9&gt;F$195,0,IF('Indicator Data'!BK9&lt;F$194,10,(F$195-'Indicator Data'!BK9)/(F$195-F$194)*10)),1))</f>
        <v>7.1</v>
      </c>
      <c r="G6" s="93">
        <f t="shared" si="3"/>
        <v>7.6</v>
      </c>
      <c r="H6" s="94">
        <f t="shared" si="4"/>
        <v>6.5</v>
      </c>
      <c r="I6" s="92">
        <f>IF('Indicator Data'!BN9="No data","x",ROUND(IF('Indicator Data'!BN9^2&gt;I$195,0,IF('Indicator Data'!BN9^2&lt;I$194,10,(I$195-'Indicator Data'!BN9^2)/(I$195-I$194)*10)),1))</f>
        <v>5.4</v>
      </c>
      <c r="J6" s="92">
        <f>IF(OR('Indicator Data'!BM9=0,'Indicator Data'!BM9="No data"),"x",ROUND(IF('Indicator Data'!BM9&gt;J$195,0,IF('Indicator Data'!BM9&lt;J$194,10,(J$195-'Indicator Data'!BM9)/(J$195-J$194)*10)),1))</f>
        <v>5.8</v>
      </c>
      <c r="K6" s="92">
        <f>IF('Indicator Data'!BO9="No data","x",ROUND(IF('Indicator Data'!BO9&gt;K$195,0,IF('Indicator Data'!BO9&lt;K$194,10,(K$195-'Indicator Data'!BO9)/(K$195-K$194)*10)),1))</f>
        <v>8.6999999999999993</v>
      </c>
      <c r="L6" s="92">
        <f>IF('Indicator Data'!BP9="No data","x",ROUND(IF('Indicator Data'!BP9&gt;L$195,0,IF('Indicator Data'!BP9&lt;L$194,10,(L$195-'Indicator Data'!BP9)/(L$195-L$194)*10)),1))</f>
        <v>8</v>
      </c>
      <c r="M6" s="93">
        <f t="shared" si="5"/>
        <v>7</v>
      </c>
      <c r="N6" s="138">
        <f>IF('Indicator Data'!BQ9="No data","x",'Indicator Data'!BQ9/'Indicator Data'!CC9*100)</f>
        <v>4.0907997112376675</v>
      </c>
      <c r="O6" s="92">
        <f t="shared" si="6"/>
        <v>9.6999999999999993</v>
      </c>
      <c r="P6" s="92">
        <f>IF('Indicator Data'!BR9="No data","x",ROUND(IF('Indicator Data'!BR9&gt;P$195,0,IF('Indicator Data'!BR9&lt;P$194,10,(P$195-'Indicator Data'!BR9)/(P$195-P$194)*10)),1))</f>
        <v>5.6</v>
      </c>
      <c r="Q6" s="92">
        <f>IF('Indicator Data'!BS9="No data","x",ROUND(IF('Indicator Data'!BS9&gt;Q$195,0,IF('Indicator Data'!BS9&lt;Q$194,10,(Q$195-'Indicator Data'!BS9)/(Q$195-Q$194)*10)),1))</f>
        <v>8.8000000000000007</v>
      </c>
      <c r="R6" s="93">
        <f t="shared" si="7"/>
        <v>8</v>
      </c>
      <c r="S6" s="92">
        <f>IF('Indicator Data'!BT9="No data","x",ROUND(IF('Indicator Data'!BT9&gt;S$195,0,IF('Indicator Data'!BT9&lt;S$194,10,(S$195-'Indicator Data'!BT9)/(S$195-S$194)*10)),1))</f>
        <v>9.5</v>
      </c>
      <c r="T6" s="138">
        <f>IF('Indicator Data'!BU9="No data","x",ROUND(IF('Indicator Data'!BU9&gt;T$195,0,IF('Indicator Data'!BU9&lt;T$194,10,(T$195-'Indicator Data'!BU9)/(T$195-T$194)*10)),1))</f>
        <v>8</v>
      </c>
      <c r="U6" s="138">
        <f>IF('Indicator Data'!BV9="No data","x",ROUND(IF('Indicator Data'!BV9&gt;U$195,0,IF('Indicator Data'!BV9&lt;U$194,10,(U$195-'Indicator Data'!BV9)/(U$195-U$194)*10)),1))</f>
        <v>10</v>
      </c>
      <c r="V6" s="138">
        <f>IF('Indicator Data'!BW9="No data","x",ROUND(IF('Indicator Data'!BW9&gt;V$195,0,IF('Indicator Data'!BW9&lt;V$194,10,(V$195-'Indicator Data'!BW9)/(V$195-V$194)*10)),1))</f>
        <v>6.8</v>
      </c>
      <c r="W6" s="92">
        <f t="shared" si="8"/>
        <v>8.2666666666666675</v>
      </c>
      <c r="X6" s="92">
        <f>IF('Indicator Data'!BX9="No data","x",ROUND(IF('Indicator Data'!BX9&gt;X$195,0,IF('Indicator Data'!BX9&lt;X$194,10,(X$195-'Indicator Data'!BX9)/(X$195-X$194)*10)),1))</f>
        <v>9.5</v>
      </c>
      <c r="Y6" s="92">
        <f>IF('Indicator Data'!BY9="No data","x",ROUND(IF('Indicator Data'!BY9&gt;Y$195,10,IF('Indicator Data'!BY9&lt;Y$194,0,10-(Y$195-'Indicator Data'!BY9)/(Y$195-Y$194)*10)),1))</f>
        <v>5.3</v>
      </c>
      <c r="Z6" s="93">
        <f t="shared" si="0"/>
        <v>8.1</v>
      </c>
      <c r="AA6" s="94">
        <f t="shared" si="1"/>
        <v>7.7</v>
      </c>
      <c r="AB6" s="170"/>
    </row>
    <row r="7" spans="1:28" s="4" customFormat="1" x14ac:dyDescent="0.25">
      <c r="A7" s="121" t="str">
        <f>'Indicator Data'!A10</f>
        <v>Antigua and Barbuda</v>
      </c>
      <c r="B7" s="47" t="str">
        <f>'Indicator Data'!B10</f>
        <v>ATG</v>
      </c>
      <c r="C7" s="92">
        <f>IF('Indicator Data'!BJ10="No data","x",ROUND(IF('Indicator Data'!BJ10&gt;C$195,0,IF('Indicator Data'!BJ10&lt;C$194,10,(C$195-'Indicator Data'!BJ10)/(C$195-C$194)*10)),1))</f>
        <v>5.4</v>
      </c>
      <c r="D7" s="93">
        <f t="shared" si="2"/>
        <v>5.4</v>
      </c>
      <c r="E7" s="92" t="str">
        <f>IF('Indicator Data'!BL10="No data","x",ROUND(IF('Indicator Data'!BL10&gt;E$195,0,IF('Indicator Data'!BL10&lt;E$194,10,(E$195-'Indicator Data'!BL10)/(E$195-E$194)*10)),1))</f>
        <v>x</v>
      </c>
      <c r="F7" s="92">
        <f>IF('Indicator Data'!BK10="No data","x",ROUND(IF('Indicator Data'!BK10&gt;F$195,0,IF('Indicator Data'!BK10&lt;F$194,10,(F$195-'Indicator Data'!BK10)/(F$195-F$194)*10)),1))</f>
        <v>5</v>
      </c>
      <c r="G7" s="93">
        <f t="shared" si="3"/>
        <v>5</v>
      </c>
      <c r="H7" s="94">
        <f t="shared" si="4"/>
        <v>5.2</v>
      </c>
      <c r="I7" s="92">
        <f>IF('Indicator Data'!BN10="No data","x",ROUND(IF('Indicator Data'!BN10^2&gt;I$195,0,IF('Indicator Data'!BN10^2&lt;I$194,10,(I$195-'Indicator Data'!BN10^2)/(I$195-I$194)*10)),1))</f>
        <v>0.2</v>
      </c>
      <c r="J7" s="92">
        <f>IF(OR('Indicator Data'!BM10=0,'Indicator Data'!BM10="No data"),"x",ROUND(IF('Indicator Data'!BM10&gt;J$195,0,IF('Indicator Data'!BM10&lt;J$194,10,(J$195-'Indicator Data'!BM10)/(J$195-J$194)*10)),1))</f>
        <v>0</v>
      </c>
      <c r="K7" s="92">
        <f>IF('Indicator Data'!BO10="No data","x",ROUND(IF('Indicator Data'!BO10&gt;K$195,0,IF('Indicator Data'!BO10&lt;K$194,10,(K$195-'Indicator Data'!BO10)/(K$195-K$194)*10)),1))</f>
        <v>2.7</v>
      </c>
      <c r="L7" s="92">
        <f>IF('Indicator Data'!BP10="No data","x",ROUND(IF('Indicator Data'!BP10&gt;L$195,0,IF('Indicator Data'!BP10&lt;L$194,10,(L$195-'Indicator Data'!BP10)/(L$195-L$194)*10)),1))</f>
        <v>1</v>
      </c>
      <c r="M7" s="93">
        <f t="shared" si="5"/>
        <v>1</v>
      </c>
      <c r="N7" s="138">
        <f>IF('Indicator Data'!BQ10="No data","x",'Indicator Data'!BQ10/'Indicator Data'!CC10*100)</f>
        <v>222.72727272727272</v>
      </c>
      <c r="O7" s="92">
        <f t="shared" si="6"/>
        <v>0</v>
      </c>
      <c r="P7" s="92">
        <f>IF('Indicator Data'!BR10="No data","x",ROUND(IF('Indicator Data'!BR10&gt;P$195,0,IF('Indicator Data'!BR10&lt;P$194,10,(P$195-'Indicator Data'!BR10)/(P$195-P$194)*10)),1))</f>
        <v>1.4</v>
      </c>
      <c r="Q7" s="92">
        <f>IF('Indicator Data'!BS10="No data","x",ROUND(IF('Indicator Data'!BS10&gt;Q$195,0,IF('Indicator Data'!BS10&lt;Q$194,10,(Q$195-'Indicator Data'!BS10)/(Q$195-Q$194)*10)),1))</f>
        <v>0.7</v>
      </c>
      <c r="R7" s="93">
        <f t="shared" si="7"/>
        <v>0.7</v>
      </c>
      <c r="S7" s="92">
        <f>IF('Indicator Data'!BT10="No data","x",ROUND(IF('Indicator Data'!BT10&gt;S$195,0,IF('Indicator Data'!BT10&lt;S$194,10,(S$195-'Indicator Data'!BT10)/(S$195-S$194)*10)),1))</f>
        <v>3.1</v>
      </c>
      <c r="T7" s="138">
        <f>IF('Indicator Data'!BU10="No data","x",ROUND(IF('Indicator Data'!BU10&gt;T$195,0,IF('Indicator Data'!BU10&lt;T$194,10,(T$195-'Indicator Data'!BU10)/(T$195-T$194)*10)),1))</f>
        <v>0.7</v>
      </c>
      <c r="U7" s="138">
        <f>IF('Indicator Data'!BV10="No data","x",ROUND(IF('Indicator Data'!BV10&gt;U$195,0,IF('Indicator Data'!BV10&lt;U$194,10,(U$195-'Indicator Data'!BV10)/(U$195-U$194)*10)),1))</f>
        <v>5.3</v>
      </c>
      <c r="V7" s="138" t="str">
        <f>IF('Indicator Data'!BW10="No data","x",ROUND(IF('Indicator Data'!BW10&gt;V$195,0,IF('Indicator Data'!BW10&lt;V$194,10,(V$195-'Indicator Data'!BW10)/(V$195-V$194)*10)),1))</f>
        <v>x</v>
      </c>
      <c r="W7" s="92">
        <f t="shared" si="8"/>
        <v>3</v>
      </c>
      <c r="X7" s="92">
        <f>IF('Indicator Data'!BX10="No data","x",ROUND(IF('Indicator Data'!BX10&gt;X$195,0,IF('Indicator Data'!BX10&lt;X$194,10,(X$195-'Indicator Data'!BX10)/(X$195-X$194)*10)),1))</f>
        <v>6.9</v>
      </c>
      <c r="Y7" s="92" t="str">
        <f>IF('Indicator Data'!BY10="No data","x",ROUND(IF('Indicator Data'!BY10&gt;Y$195,10,IF('Indicator Data'!BY10&lt;Y$194,0,10-(Y$195-'Indicator Data'!BY10)/(Y$195-Y$194)*10)),1))</f>
        <v>x</v>
      </c>
      <c r="Z7" s="93">
        <f t="shared" si="0"/>
        <v>4.3</v>
      </c>
      <c r="AA7" s="94">
        <f t="shared" si="1"/>
        <v>2</v>
      </c>
      <c r="AB7" s="170"/>
    </row>
    <row r="8" spans="1:28" s="4" customFormat="1" x14ac:dyDescent="0.25">
      <c r="A8" s="121" t="str">
        <f>'Indicator Data'!A11</f>
        <v>Argentina</v>
      </c>
      <c r="B8" s="47" t="str">
        <f>'Indicator Data'!B11</f>
        <v>ARG</v>
      </c>
      <c r="C8" s="92">
        <f>IF('Indicator Data'!BJ11="No data","x",ROUND(IF('Indicator Data'!BJ11&gt;C$195,0,IF('Indicator Data'!BJ11&lt;C$194,10,(C$195-'Indicator Data'!BJ11)/(C$195-C$194)*10)),1))</f>
        <v>3.8</v>
      </c>
      <c r="D8" s="93">
        <f t="shared" si="2"/>
        <v>3.8</v>
      </c>
      <c r="E8" s="92">
        <f>IF('Indicator Data'!BL11="No data","x",ROUND(IF('Indicator Data'!BL11&gt;E$195,0,IF('Indicator Data'!BL11&lt;E$194,10,(E$195-'Indicator Data'!BL11)/(E$195-E$194)*10)),1))</f>
        <v>6</v>
      </c>
      <c r="F8" s="92">
        <f>IF('Indicator Data'!BK11="No data","x",ROUND(IF('Indicator Data'!BK11&gt;F$195,0,IF('Indicator Data'!BK11&lt;F$194,10,(F$195-'Indicator Data'!BK11)/(F$195-F$194)*10)),1))</f>
        <v>4.7</v>
      </c>
      <c r="G8" s="93">
        <f t="shared" si="3"/>
        <v>5.4</v>
      </c>
      <c r="H8" s="94">
        <f t="shared" si="4"/>
        <v>4.5999999999999996</v>
      </c>
      <c r="I8" s="92">
        <f>IF('Indicator Data'!BN11="No data","x",ROUND(IF('Indicator Data'!BN11^2&gt;I$195,0,IF('Indicator Data'!BN11^2&lt;I$194,10,(I$195-'Indicator Data'!BN11^2)/(I$195-I$194)*10)),1))</f>
        <v>0.4</v>
      </c>
      <c r="J8" s="92">
        <f>IF(OR('Indicator Data'!BM11=0,'Indicator Data'!BM11="No data"),"x",ROUND(IF('Indicator Data'!BM11&gt;J$195,0,IF('Indicator Data'!BM11&lt;J$194,10,(J$195-'Indicator Data'!BM11)/(J$195-J$194)*10)),1))</f>
        <v>0</v>
      </c>
      <c r="K8" s="92">
        <f>IF('Indicator Data'!BO11="No data","x",ROUND(IF('Indicator Data'!BO11&gt;K$195,0,IF('Indicator Data'!BO11&lt;K$194,10,(K$195-'Indicator Data'!BO11)/(K$195-K$194)*10)),1))</f>
        <v>2.9</v>
      </c>
      <c r="L8" s="92">
        <f>IF('Indicator Data'!BP11="No data","x",ROUND(IF('Indicator Data'!BP11&gt;L$195,0,IF('Indicator Data'!BP11&lt;L$194,10,(L$195-'Indicator Data'!BP11)/(L$195-L$194)*10)),1))</f>
        <v>3.1</v>
      </c>
      <c r="M8" s="93">
        <f t="shared" si="5"/>
        <v>1.6</v>
      </c>
      <c r="N8" s="138">
        <f>IF('Indicator Data'!BQ11="No data","x",'Indicator Data'!BQ11/'Indicator Data'!CC11*100)</f>
        <v>19.001056020228816</v>
      </c>
      <c r="O8" s="92">
        <f t="shared" si="6"/>
        <v>8.1999999999999993</v>
      </c>
      <c r="P8" s="92">
        <f>IF('Indicator Data'!BR11="No data","x",ROUND(IF('Indicator Data'!BR11&gt;P$195,0,IF('Indicator Data'!BR11&lt;P$194,10,(P$195-'Indicator Data'!BR11)/(P$195-P$194)*10)),1))</f>
        <v>0.6</v>
      </c>
      <c r="Q8" s="92">
        <f>IF('Indicator Data'!BS11="No data","x",ROUND(IF('Indicator Data'!BS11&gt;Q$195,0,IF('Indicator Data'!BS11&lt;Q$194,10,(Q$195-'Indicator Data'!BS11)/(Q$195-Q$194)*10)),1))</f>
        <v>0.2</v>
      </c>
      <c r="R8" s="93">
        <f t="shared" si="7"/>
        <v>3</v>
      </c>
      <c r="S8" s="92">
        <f>IF('Indicator Data'!BT11="No data","x",ROUND(IF('Indicator Data'!BT11&gt;S$195,0,IF('Indicator Data'!BT11&lt;S$194,10,(S$195-'Indicator Data'!BT11)/(S$195-S$194)*10)),1))</f>
        <v>0.1</v>
      </c>
      <c r="T8" s="138">
        <f>IF('Indicator Data'!BU11="No data","x",ROUND(IF('Indicator Data'!BU11&gt;T$195,0,IF('Indicator Data'!BU11&lt;T$194,10,(T$195-'Indicator Data'!BU11)/(T$195-T$194)*10)),1))</f>
        <v>2.2000000000000002</v>
      </c>
      <c r="U8" s="138">
        <f>IF('Indicator Data'!BV11="No data","x",ROUND(IF('Indicator Data'!BV11&gt;U$195,0,IF('Indicator Data'!BV11&lt;U$194,10,(U$195-'Indicator Data'!BV11)/(U$195-U$194)*10)),1))</f>
        <v>1.7</v>
      </c>
      <c r="V8" s="138">
        <f>IF('Indicator Data'!BW11="No data","x",ROUND(IF('Indicator Data'!BW11&gt;V$195,0,IF('Indicator Data'!BW11&lt;V$194,10,(V$195-'Indicator Data'!BW11)/(V$195-V$194)*10)),1))</f>
        <v>3.9</v>
      </c>
      <c r="W8" s="92">
        <f t="shared" si="8"/>
        <v>2.6</v>
      </c>
      <c r="X8" s="92">
        <f>IF('Indicator Data'!BX11="No data","x",ROUND(IF('Indicator Data'!BX11&gt;X$195,0,IF('Indicator Data'!BX11&lt;X$194,10,(X$195-'Indicator Data'!BX11)/(X$195-X$194)*10)),1))</f>
        <v>5</v>
      </c>
      <c r="Y8" s="92">
        <f>IF('Indicator Data'!BY11="No data","x",ROUND(IF('Indicator Data'!BY11&gt;Y$195,10,IF('Indicator Data'!BY11&lt;Y$194,0,10-(Y$195-'Indicator Data'!BY11)/(Y$195-Y$194)*10)),1))</f>
        <v>0.6</v>
      </c>
      <c r="Z8" s="93">
        <f t="shared" si="0"/>
        <v>2.1</v>
      </c>
      <c r="AA8" s="94">
        <f t="shared" si="1"/>
        <v>2.2000000000000002</v>
      </c>
      <c r="AB8" s="170"/>
    </row>
    <row r="9" spans="1:28" s="4" customFormat="1" x14ac:dyDescent="0.25">
      <c r="A9" s="121" t="str">
        <f>'Indicator Data'!A12</f>
        <v>Armenia</v>
      </c>
      <c r="B9" s="47" t="str">
        <f>'Indicator Data'!B12</f>
        <v>ARM</v>
      </c>
      <c r="C9" s="92">
        <f>IF('Indicator Data'!BJ12="No data","x",ROUND(IF('Indicator Data'!BJ12&gt;C$195,0,IF('Indicator Data'!BJ12&lt;C$194,10,(C$195-'Indicator Data'!BJ12)/(C$195-C$194)*10)),1))</f>
        <v>7.5</v>
      </c>
      <c r="D9" s="93">
        <f t="shared" si="2"/>
        <v>7.5</v>
      </c>
      <c r="E9" s="92">
        <f>IF('Indicator Data'!BL12="No data","x",ROUND(IF('Indicator Data'!BL12&gt;E$195,0,IF('Indicator Data'!BL12&lt;E$194,10,(E$195-'Indicator Data'!BL12)/(E$195-E$194)*10)),1))</f>
        <v>6.5</v>
      </c>
      <c r="F9" s="92">
        <f>IF('Indicator Data'!BK12="No data","x",ROUND(IF('Indicator Data'!BK12&gt;F$195,0,IF('Indicator Data'!BK12&lt;F$194,10,(F$195-'Indicator Data'!BK12)/(F$195-F$194)*10)),1))</f>
        <v>5.2</v>
      </c>
      <c r="G9" s="93">
        <f t="shared" si="3"/>
        <v>5.9</v>
      </c>
      <c r="H9" s="94">
        <f t="shared" si="4"/>
        <v>6.7</v>
      </c>
      <c r="I9" s="92">
        <f>IF('Indicator Data'!BN12="No data","x",ROUND(IF('Indicator Data'!BN12^2&gt;I$195,0,IF('Indicator Data'!BN12^2&lt;I$194,10,(I$195-'Indicator Data'!BN12^2)/(I$195-I$194)*10)),1))</f>
        <v>0.1</v>
      </c>
      <c r="J9" s="92">
        <f>IF(OR('Indicator Data'!BM12=0,'Indicator Data'!BM12="No data"),"x",ROUND(IF('Indicator Data'!BM12&gt;J$195,0,IF('Indicator Data'!BM12&lt;J$194,10,(J$195-'Indicator Data'!BM12)/(J$195-J$194)*10)),1))</f>
        <v>0</v>
      </c>
      <c r="K9" s="92">
        <f>IF('Indicator Data'!BO12="No data","x",ROUND(IF('Indicator Data'!BO12&gt;K$195,0,IF('Indicator Data'!BO12&lt;K$194,10,(K$195-'Indicator Data'!BO12)/(K$195-K$194)*10)),1))</f>
        <v>3.6</v>
      </c>
      <c r="L9" s="92">
        <f>IF('Indicator Data'!BP12="No data","x",ROUND(IF('Indicator Data'!BP12&gt;L$195,0,IF('Indicator Data'!BP12&lt;L$194,10,(L$195-'Indicator Data'!BP12)/(L$195-L$194)*10)),1))</f>
        <v>4.2</v>
      </c>
      <c r="M9" s="93">
        <f t="shared" si="5"/>
        <v>2</v>
      </c>
      <c r="N9" s="138">
        <f>IF('Indicator Data'!BQ12="No data","x",'Indicator Data'!BQ12/'Indicator Data'!CC12*100)</f>
        <v>70.224719101123597</v>
      </c>
      <c r="O9" s="92">
        <f t="shared" si="6"/>
        <v>3</v>
      </c>
      <c r="P9" s="92">
        <f>IF('Indicator Data'!BR12="No data","x",ROUND(IF('Indicator Data'!BR12&gt;P$195,0,IF('Indicator Data'!BR12&lt;P$194,10,(P$195-'Indicator Data'!BR12)/(P$195-P$194)*10)),1))</f>
        <v>0.7</v>
      </c>
      <c r="Q9" s="92">
        <f>IF('Indicator Data'!BS12="No data","x",ROUND(IF('Indicator Data'!BS12&gt;Q$195,0,IF('Indicator Data'!BS12&lt;Q$194,10,(Q$195-'Indicator Data'!BS12)/(Q$195-Q$194)*10)),1))</f>
        <v>0</v>
      </c>
      <c r="R9" s="93">
        <f t="shared" si="7"/>
        <v>1.2</v>
      </c>
      <c r="S9" s="92">
        <f>IF('Indicator Data'!BT12="No data","x",ROUND(IF('Indicator Data'!BT12&gt;S$195,0,IF('Indicator Data'!BT12&lt;S$194,10,(S$195-'Indicator Data'!BT12)/(S$195-S$194)*10)),1))</f>
        <v>2.8</v>
      </c>
      <c r="T9" s="138">
        <f>IF('Indicator Data'!BU12="No data","x",ROUND(IF('Indicator Data'!BU12&gt;T$195,0,IF('Indicator Data'!BU12&lt;T$194,10,(T$195-'Indicator Data'!BU12)/(T$195-T$194)*10)),1))</f>
        <v>0.8</v>
      </c>
      <c r="U9" s="138">
        <f>IF('Indicator Data'!BV12="No data","x",ROUND(IF('Indicator Data'!BV12&gt;U$195,0,IF('Indicator Data'!BV12&lt;U$194,10,(U$195-'Indicator Data'!BV12)/(U$195-U$194)*10)),1))</f>
        <v>0.3</v>
      </c>
      <c r="V9" s="138">
        <f>IF('Indicator Data'!BW12="No data","x",ROUND(IF('Indicator Data'!BW12&gt;V$195,0,IF('Indicator Data'!BW12&lt;V$194,10,(V$195-'Indicator Data'!BW12)/(V$195-V$194)*10)),1))</f>
        <v>0.8</v>
      </c>
      <c r="W9" s="92">
        <f t="shared" si="8"/>
        <v>0.63333333333333341</v>
      </c>
      <c r="X9" s="92">
        <f>IF('Indicator Data'!BX12="No data","x",ROUND(IF('Indicator Data'!BX12&gt;X$195,0,IF('Indicator Data'!BX12&lt;X$194,10,(X$195-'Indicator Data'!BX12)/(X$195-X$194)*10)),1))</f>
        <v>7.2</v>
      </c>
      <c r="Y9" s="92">
        <f>IF('Indicator Data'!BY12="No data","x",ROUND(IF('Indicator Data'!BY12&gt;Y$195,10,IF('Indicator Data'!BY12&lt;Y$194,0,10-(Y$195-'Indicator Data'!BY12)/(Y$195-Y$194)*10)),1))</f>
        <v>0.3</v>
      </c>
      <c r="Z9" s="93">
        <f t="shared" si="0"/>
        <v>2.7</v>
      </c>
      <c r="AA9" s="94">
        <f t="shared" si="1"/>
        <v>2</v>
      </c>
      <c r="AB9" s="170"/>
    </row>
    <row r="10" spans="1:28" s="4" customFormat="1" x14ac:dyDescent="0.25">
      <c r="A10" s="121" t="str">
        <f>'Indicator Data'!A13</f>
        <v>Australia</v>
      </c>
      <c r="B10" s="47" t="str">
        <f>'Indicator Data'!B13</f>
        <v>AUS</v>
      </c>
      <c r="C10" s="92">
        <f>IF('Indicator Data'!BJ13="No data","x",ROUND(IF('Indicator Data'!BJ13&gt;C$195,0,IF('Indicator Data'!BJ13&lt;C$194,10,(C$195-'Indicator Data'!BJ13)/(C$195-C$194)*10)),1))</f>
        <v>2.4</v>
      </c>
      <c r="D10" s="93">
        <f t="shared" si="2"/>
        <v>2.4</v>
      </c>
      <c r="E10" s="92">
        <f>IF('Indicator Data'!BL13="No data","x",ROUND(IF('Indicator Data'!BL13&gt;E$195,0,IF('Indicator Data'!BL13&lt;E$194,10,(E$195-'Indicator Data'!BL13)/(E$195-E$194)*10)),1))</f>
        <v>2.2999999999999998</v>
      </c>
      <c r="F10" s="92">
        <f>IF('Indicator Data'!BK13="No data","x",ROUND(IF('Indicator Data'!BK13&gt;F$195,0,IF('Indicator Data'!BK13&lt;F$194,10,(F$195-'Indicator Data'!BK13)/(F$195-F$194)*10)),1))</f>
        <v>1.9</v>
      </c>
      <c r="G10" s="93">
        <f t="shared" si="3"/>
        <v>2.1</v>
      </c>
      <c r="H10" s="94">
        <f t="shared" si="4"/>
        <v>2.2999999999999998</v>
      </c>
      <c r="I10" s="92" t="str">
        <f>IF('Indicator Data'!BN13="No data","x",ROUND(IF('Indicator Data'!BN13^2&gt;I$195,0,IF('Indicator Data'!BN13^2&lt;I$194,10,(I$195-'Indicator Data'!BN13^2)/(I$195-I$194)*10)),1))</f>
        <v>x</v>
      </c>
      <c r="J10" s="92">
        <f>IF(OR('Indicator Data'!BM13=0,'Indicator Data'!BM13="No data"),"x",ROUND(IF('Indicator Data'!BM13&gt;J$195,0,IF('Indicator Data'!BM13&lt;J$194,10,(J$195-'Indicator Data'!BM13)/(J$195-J$194)*10)),1))</f>
        <v>0</v>
      </c>
      <c r="K10" s="92">
        <f>IF('Indicator Data'!BO13="No data","x",ROUND(IF('Indicator Data'!BO13&gt;K$195,0,IF('Indicator Data'!BO13&lt;K$194,10,(K$195-'Indicator Data'!BO13)/(K$195-K$194)*10)),1))</f>
        <v>1.2</v>
      </c>
      <c r="L10" s="92">
        <f>IF('Indicator Data'!BP13="No data","x",ROUND(IF('Indicator Data'!BP13&gt;L$195,0,IF('Indicator Data'!BP13&lt;L$194,10,(L$195-'Indicator Data'!BP13)/(L$195-L$194)*10)),1))</f>
        <v>4.5</v>
      </c>
      <c r="M10" s="93">
        <f t="shared" si="5"/>
        <v>1.9</v>
      </c>
      <c r="N10" s="138">
        <f>IF('Indicator Data'!BQ13="No data","x",'Indicator Data'!BQ13/'Indicator Data'!CC13*100)</f>
        <v>10.023039975007485</v>
      </c>
      <c r="O10" s="92">
        <f t="shared" si="6"/>
        <v>9.1</v>
      </c>
      <c r="P10" s="92">
        <f>IF('Indicator Data'!BR13="No data","x",ROUND(IF('Indicator Data'!BR13&gt;P$195,0,IF('Indicator Data'!BR13&lt;P$194,10,(P$195-'Indicator Data'!BR13)/(P$195-P$194)*10)),1))</f>
        <v>0</v>
      </c>
      <c r="Q10" s="92">
        <f>IF('Indicator Data'!BS13="No data","x",ROUND(IF('Indicator Data'!BS13&gt;Q$195,0,IF('Indicator Data'!BS13&lt;Q$194,10,(Q$195-'Indicator Data'!BS13)/(Q$195-Q$194)*10)),1))</f>
        <v>0</v>
      </c>
      <c r="R10" s="93">
        <f t="shared" si="7"/>
        <v>3</v>
      </c>
      <c r="S10" s="92">
        <f>IF('Indicator Data'!BT13="No data","x",ROUND(IF('Indicator Data'!BT13&gt;S$195,0,IF('Indicator Data'!BT13&lt;S$194,10,(S$195-'Indicator Data'!BT13)/(S$195-S$194)*10)),1))</f>
        <v>1</v>
      </c>
      <c r="T10" s="138">
        <f>IF('Indicator Data'!BU13="No data","x",ROUND(IF('Indicator Data'!BU13&gt;T$195,0,IF('Indicator Data'!BU13&lt;T$194,10,(T$195-'Indicator Data'!BU13)/(T$195-T$194)*10)),1))</f>
        <v>0.7</v>
      </c>
      <c r="U10" s="138">
        <f>IF('Indicator Data'!BV13="No data","x",ROUND(IF('Indicator Data'!BV13&gt;U$195,0,IF('Indicator Data'!BV13&lt;U$194,10,(U$195-'Indicator Data'!BV13)/(U$195-U$194)*10)),1))</f>
        <v>1</v>
      </c>
      <c r="V10" s="138">
        <f>IF('Indicator Data'!BW13="No data","x",ROUND(IF('Indicator Data'!BW13&gt;V$195,0,IF('Indicator Data'!BW13&lt;V$194,10,(V$195-'Indicator Data'!BW13)/(V$195-V$194)*10)),1))</f>
        <v>0.8</v>
      </c>
      <c r="W10" s="92">
        <f t="shared" si="8"/>
        <v>0.83333333333333337</v>
      </c>
      <c r="X10" s="92">
        <f>IF('Indicator Data'!BX13="No data","x",ROUND(IF('Indicator Data'!BX13&gt;X$195,0,IF('Indicator Data'!BX13&lt;X$194,10,(X$195-'Indicator Data'!BX13)/(X$195-X$194)*10)),1))</f>
        <v>0</v>
      </c>
      <c r="Y10" s="92">
        <f>IF('Indicator Data'!BY13="No data","x",ROUND(IF('Indicator Data'!BY13&gt;Y$195,10,IF('Indicator Data'!BY13&lt;Y$194,0,10-(Y$195-'Indicator Data'!BY13)/(Y$195-Y$194)*10)),1))</f>
        <v>0.1</v>
      </c>
      <c r="Z10" s="93">
        <f t="shared" si="0"/>
        <v>0.5</v>
      </c>
      <c r="AA10" s="94">
        <f t="shared" si="1"/>
        <v>1.8</v>
      </c>
      <c r="AB10" s="170"/>
    </row>
    <row r="11" spans="1:28" s="4" customFormat="1" x14ac:dyDescent="0.25">
      <c r="A11" s="121" t="str">
        <f>'Indicator Data'!A14</f>
        <v>Austria</v>
      </c>
      <c r="B11" s="47" t="str">
        <f>'Indicator Data'!B14</f>
        <v>AUT</v>
      </c>
      <c r="C11" s="92">
        <f>IF('Indicator Data'!BJ14="No data","x",ROUND(IF('Indicator Data'!BJ14&gt;C$195,0,IF('Indicator Data'!BJ14&lt;C$194,10,(C$195-'Indicator Data'!BJ14)/(C$195-C$194)*10)),1))</f>
        <v>2</v>
      </c>
      <c r="D11" s="93">
        <f t="shared" si="2"/>
        <v>2</v>
      </c>
      <c r="E11" s="92">
        <f>IF('Indicator Data'!BL14="No data","x",ROUND(IF('Indicator Data'!BL14&gt;E$195,0,IF('Indicator Data'!BL14&lt;E$194,10,(E$195-'Indicator Data'!BL14)/(E$195-E$194)*10)),1))</f>
        <v>2.4</v>
      </c>
      <c r="F11" s="92">
        <f>IF('Indicator Data'!BK14="No data","x",ROUND(IF('Indicator Data'!BK14&gt;F$195,0,IF('Indicator Data'!BK14&lt;F$194,10,(F$195-'Indicator Data'!BK14)/(F$195-F$194)*10)),1))</f>
        <v>2.1</v>
      </c>
      <c r="G11" s="93">
        <f t="shared" si="3"/>
        <v>2.2999999999999998</v>
      </c>
      <c r="H11" s="94">
        <f t="shared" si="4"/>
        <v>2.2000000000000002</v>
      </c>
      <c r="I11" s="92" t="str">
        <f>IF('Indicator Data'!BN14="No data","x",ROUND(IF('Indicator Data'!BN14^2&gt;I$195,0,IF('Indicator Data'!BN14^2&lt;I$194,10,(I$195-'Indicator Data'!BN14^2)/(I$195-I$194)*10)),1))</f>
        <v>x</v>
      </c>
      <c r="J11" s="92">
        <f>IF(OR('Indicator Data'!BM14=0,'Indicator Data'!BM14="No data"),"x",ROUND(IF('Indicator Data'!BM14&gt;J$195,0,IF('Indicator Data'!BM14&lt;J$194,10,(J$195-'Indicator Data'!BM14)/(J$195-J$194)*10)),1))</f>
        <v>0</v>
      </c>
      <c r="K11" s="92">
        <f>IF('Indicator Data'!BO14="No data","x",ROUND(IF('Indicator Data'!BO14&gt;K$195,0,IF('Indicator Data'!BO14&lt;K$194,10,(K$195-'Indicator Data'!BO14)/(K$195-K$194)*10)),1))</f>
        <v>1.6</v>
      </c>
      <c r="L11" s="92">
        <f>IF('Indicator Data'!BP14="No data","x",ROUND(IF('Indicator Data'!BP14&gt;L$195,0,IF('Indicator Data'!BP14&lt;L$194,10,(L$195-'Indicator Data'!BP14)/(L$195-L$194)*10)),1))</f>
        <v>1.5</v>
      </c>
      <c r="M11" s="93">
        <f t="shared" si="5"/>
        <v>1</v>
      </c>
      <c r="N11" s="138">
        <f>IF('Indicator Data'!BQ14="No data","x",'Indicator Data'!BQ14/'Indicator Data'!CC14*100)</f>
        <v>351.90331153150748</v>
      </c>
      <c r="O11" s="92">
        <f t="shared" si="6"/>
        <v>0</v>
      </c>
      <c r="P11" s="92">
        <f>IF('Indicator Data'!BR14="No data","x",ROUND(IF('Indicator Data'!BR14&gt;P$195,0,IF('Indicator Data'!BR14&lt;P$194,10,(P$195-'Indicator Data'!BR14)/(P$195-P$194)*10)),1))</f>
        <v>0</v>
      </c>
      <c r="Q11" s="92">
        <f>IF('Indicator Data'!BS14="No data","x",ROUND(IF('Indicator Data'!BS14&gt;Q$195,0,IF('Indicator Data'!BS14&lt;Q$194,10,(Q$195-'Indicator Data'!BS14)/(Q$195-Q$194)*10)),1))</f>
        <v>0</v>
      </c>
      <c r="R11" s="93">
        <f t="shared" si="7"/>
        <v>0</v>
      </c>
      <c r="S11" s="92">
        <f>IF('Indicator Data'!BT14="No data","x",ROUND(IF('Indicator Data'!BT14&gt;S$195,0,IF('Indicator Data'!BT14&lt;S$194,10,(S$195-'Indicator Data'!BT14)/(S$195-S$194)*10)),1))</f>
        <v>0</v>
      </c>
      <c r="T11" s="138">
        <f>IF('Indicator Data'!BU14="No data","x",ROUND(IF('Indicator Data'!BU14&gt;T$195,0,IF('Indicator Data'!BU14&lt;T$194,10,(T$195-'Indicator Data'!BU14)/(T$195-T$194)*10)),1))</f>
        <v>1.5</v>
      </c>
      <c r="U11" s="138">
        <f>IF('Indicator Data'!BV14="No data","x",ROUND(IF('Indicator Data'!BV14&gt;U$195,0,IF('Indicator Data'!BV14&lt;U$194,10,(U$195-'Indicator Data'!BV14)/(U$195-U$194)*10)),1))</f>
        <v>2.5</v>
      </c>
      <c r="V11" s="138" t="str">
        <f>IF('Indicator Data'!BW14="No data","x",ROUND(IF('Indicator Data'!BW14&gt;V$195,0,IF('Indicator Data'!BW14&lt;V$194,10,(V$195-'Indicator Data'!BW14)/(V$195-V$194)*10)),1))</f>
        <v>x</v>
      </c>
      <c r="W11" s="92">
        <f t="shared" si="8"/>
        <v>2</v>
      </c>
      <c r="X11" s="92">
        <f>IF('Indicator Data'!BX14="No data","x",ROUND(IF('Indicator Data'!BX14&gt;X$195,0,IF('Indicator Data'!BX14&lt;X$194,10,(X$195-'Indicator Data'!BX14)/(X$195-X$194)*10)),1))</f>
        <v>0</v>
      </c>
      <c r="Y11" s="92">
        <f>IF('Indicator Data'!BY14="No data","x",ROUND(IF('Indicator Data'!BY14&gt;Y$195,10,IF('Indicator Data'!BY14&lt;Y$194,0,10-(Y$195-'Indicator Data'!BY14)/(Y$195-Y$194)*10)),1))</f>
        <v>0</v>
      </c>
      <c r="Z11" s="93">
        <f t="shared" si="0"/>
        <v>0.5</v>
      </c>
      <c r="AA11" s="94">
        <f t="shared" si="1"/>
        <v>0.5</v>
      </c>
      <c r="AB11" s="170"/>
    </row>
    <row r="12" spans="1:28" s="4" customFormat="1" x14ac:dyDescent="0.25">
      <c r="A12" s="121" t="str">
        <f>'Indicator Data'!A15</f>
        <v>Azerbaijan</v>
      </c>
      <c r="B12" s="47" t="str">
        <f>'Indicator Data'!B15</f>
        <v>AZE</v>
      </c>
      <c r="C12" s="92" t="str">
        <f>IF('Indicator Data'!BJ15="No data","x",ROUND(IF('Indicator Data'!BJ15&gt;C$195,0,IF('Indicator Data'!BJ15&lt;C$194,10,(C$195-'Indicator Data'!BJ15)/(C$195-C$194)*10)),1))</f>
        <v>x</v>
      </c>
      <c r="D12" s="93" t="str">
        <f t="shared" si="2"/>
        <v>x</v>
      </c>
      <c r="E12" s="92">
        <f>IF('Indicator Data'!BL15="No data","x",ROUND(IF('Indicator Data'!BL15&gt;E$195,0,IF('Indicator Data'!BL15&lt;E$194,10,(E$195-'Indicator Data'!BL15)/(E$195-E$194)*10)),1))</f>
        <v>7.5</v>
      </c>
      <c r="F12" s="92">
        <f>IF('Indicator Data'!BK15="No data","x",ROUND(IF('Indicator Data'!BK15&gt;F$195,0,IF('Indicator Data'!BK15&lt;F$194,10,(F$195-'Indicator Data'!BK15)/(F$195-F$194)*10)),1))</f>
        <v>5.3</v>
      </c>
      <c r="G12" s="93">
        <f t="shared" si="3"/>
        <v>6.4</v>
      </c>
      <c r="H12" s="94">
        <f t="shared" si="4"/>
        <v>6.4</v>
      </c>
      <c r="I12" s="92">
        <f>IF('Indicator Data'!BN15="No data","x",ROUND(IF('Indicator Data'!BN15^2&gt;I$195,0,IF('Indicator Data'!BN15^2&lt;I$194,10,(I$195-'Indicator Data'!BN15^2)/(I$195-I$194)*10)),1))</f>
        <v>0</v>
      </c>
      <c r="J12" s="92">
        <f>IF(OR('Indicator Data'!BM15=0,'Indicator Data'!BM15="No data"),"x",ROUND(IF('Indicator Data'!BM15&gt;J$195,0,IF('Indicator Data'!BM15&lt;J$194,10,(J$195-'Indicator Data'!BM15)/(J$195-J$194)*10)),1))</f>
        <v>0</v>
      </c>
      <c r="K12" s="92">
        <f>IF('Indicator Data'!BO15="No data","x",ROUND(IF('Indicator Data'!BO15&gt;K$195,0,IF('Indicator Data'!BO15&lt;K$194,10,(K$195-'Indicator Data'!BO15)/(K$195-K$194)*10)),1))</f>
        <v>2.2000000000000002</v>
      </c>
      <c r="L12" s="92">
        <f>IF('Indicator Data'!BP15="No data","x",ROUND(IF('Indicator Data'!BP15&gt;L$195,0,IF('Indicator Data'!BP15&lt;L$194,10,(L$195-'Indicator Data'!BP15)/(L$195-L$194)*10)),1))</f>
        <v>5</v>
      </c>
      <c r="M12" s="93">
        <f t="shared" si="5"/>
        <v>1.8</v>
      </c>
      <c r="N12" s="138">
        <f>IF('Indicator Data'!BQ15="No data","x",'Indicator Data'!BQ15/'Indicator Data'!CC15*100)</f>
        <v>31.454910595465652</v>
      </c>
      <c r="O12" s="92">
        <f t="shared" si="6"/>
        <v>6.9</v>
      </c>
      <c r="P12" s="92">
        <f>IF('Indicator Data'!BR15="No data","x",ROUND(IF('Indicator Data'!BR15&gt;P$195,0,IF('Indicator Data'!BR15&lt;P$194,10,(P$195-'Indicator Data'!BR15)/(P$195-P$194)*10)),1))</f>
        <v>0.8</v>
      </c>
      <c r="Q12" s="92">
        <f>IF('Indicator Data'!BS15="No data","x",ROUND(IF('Indicator Data'!BS15&gt;Q$195,0,IF('Indicator Data'!BS15&lt;Q$194,10,(Q$195-'Indicator Data'!BS15)/(Q$195-Q$194)*10)),1))</f>
        <v>1.7</v>
      </c>
      <c r="R12" s="93">
        <f t="shared" si="7"/>
        <v>3.1</v>
      </c>
      <c r="S12" s="92">
        <f>IF('Indicator Data'!BT15="No data","x",ROUND(IF('Indicator Data'!BT15&gt;S$195,0,IF('Indicator Data'!BT15&lt;S$194,10,(S$195-'Indicator Data'!BT15)/(S$195-S$194)*10)),1))</f>
        <v>1.4</v>
      </c>
      <c r="T12" s="138">
        <f>IF('Indicator Data'!BU15="No data","x",ROUND(IF('Indicator Data'!BU15&gt;T$195,0,IF('Indicator Data'!BU15&lt;T$194,10,(T$195-'Indicator Data'!BU15)/(T$195-T$194)*10)),1))</f>
        <v>0.7</v>
      </c>
      <c r="U12" s="138">
        <f>IF('Indicator Data'!BV15="No data","x",ROUND(IF('Indicator Data'!BV15&gt;U$195,0,IF('Indicator Data'!BV15&lt;U$194,10,(U$195-'Indicator Data'!BV15)/(U$195-U$194)*10)),1))</f>
        <v>0.3</v>
      </c>
      <c r="V12" s="138">
        <f>IF('Indicator Data'!BW15="No data","x",ROUND(IF('Indicator Data'!BW15&gt;V$195,0,IF('Indicator Data'!BW15&lt;V$194,10,(V$195-'Indicator Data'!BW15)/(V$195-V$194)*10)),1))</f>
        <v>0.5</v>
      </c>
      <c r="W12" s="92">
        <f t="shared" si="8"/>
        <v>0.5</v>
      </c>
      <c r="X12" s="92">
        <f>IF('Indicator Data'!BX15="No data","x",ROUND(IF('Indicator Data'!BX15&gt;X$195,0,IF('Indicator Data'!BX15&lt;X$194,10,(X$195-'Indicator Data'!BX15)/(X$195-X$194)*10)),1))</f>
        <v>6.1</v>
      </c>
      <c r="Y12" s="92">
        <f>IF('Indicator Data'!BY15="No data","x",ROUND(IF('Indicator Data'!BY15&gt;Y$195,10,IF('Indicator Data'!BY15&lt;Y$194,0,10-(Y$195-'Indicator Data'!BY15)/(Y$195-Y$194)*10)),1))</f>
        <v>0.3</v>
      </c>
      <c r="Z12" s="93">
        <f t="shared" si="0"/>
        <v>2.1</v>
      </c>
      <c r="AA12" s="94">
        <f t="shared" si="1"/>
        <v>2.2999999999999998</v>
      </c>
      <c r="AB12" s="170"/>
    </row>
    <row r="13" spans="1:28" s="4" customFormat="1" x14ac:dyDescent="0.25">
      <c r="A13" s="121" t="str">
        <f>'Indicator Data'!A16</f>
        <v>Bahamas</v>
      </c>
      <c r="B13" s="47" t="str">
        <f>'Indicator Data'!B16</f>
        <v>BHS</v>
      </c>
      <c r="C13" s="92" t="str">
        <f>IF('Indicator Data'!BJ16="No data","x",ROUND(IF('Indicator Data'!BJ16&gt;C$195,0,IF('Indicator Data'!BJ16&lt;C$194,10,(C$195-'Indicator Data'!BJ16)/(C$195-C$194)*10)),1))</f>
        <v>x</v>
      </c>
      <c r="D13" s="93" t="str">
        <f t="shared" si="2"/>
        <v>x</v>
      </c>
      <c r="E13" s="92">
        <f>IF('Indicator Data'!BL16="No data","x",ROUND(IF('Indicator Data'!BL16&gt;E$195,0,IF('Indicator Data'!BL16&lt;E$194,10,(E$195-'Indicator Data'!BL16)/(E$195-E$194)*10)),1))</f>
        <v>3.5</v>
      </c>
      <c r="F13" s="92">
        <f>IF('Indicator Data'!BK16="No data","x",ROUND(IF('Indicator Data'!BK16&gt;F$195,0,IF('Indicator Data'!BK16&lt;F$194,10,(F$195-'Indicator Data'!BK16)/(F$195-F$194)*10)),1))</f>
        <v>3.8</v>
      </c>
      <c r="G13" s="93">
        <f t="shared" si="3"/>
        <v>3.7</v>
      </c>
      <c r="H13" s="94">
        <f t="shared" si="4"/>
        <v>3.7</v>
      </c>
      <c r="I13" s="92" t="str">
        <f>IF('Indicator Data'!BN16="No data","x",ROUND(IF('Indicator Data'!BN16^2&gt;I$195,0,IF('Indicator Data'!BN16^2&lt;I$194,10,(I$195-'Indicator Data'!BN16^2)/(I$195-I$194)*10)),1))</f>
        <v>x</v>
      </c>
      <c r="J13" s="92">
        <f>IF(OR('Indicator Data'!BM16=0,'Indicator Data'!BM16="No data"),"x",ROUND(IF('Indicator Data'!BM16&gt;J$195,0,IF('Indicator Data'!BM16&lt;J$194,10,(J$195-'Indicator Data'!BM16)/(J$195-J$194)*10)),1))</f>
        <v>0</v>
      </c>
      <c r="K13" s="92">
        <f>IF('Indicator Data'!BO16="No data","x",ROUND(IF('Indicator Data'!BO16&gt;K$195,0,IF('Indicator Data'!BO16&lt;K$194,10,(K$195-'Indicator Data'!BO16)/(K$195-K$194)*10)),1))</f>
        <v>2</v>
      </c>
      <c r="L13" s="92">
        <f>IF('Indicator Data'!BP16="No data","x",ROUND(IF('Indicator Data'!BP16&gt;L$195,0,IF('Indicator Data'!BP16&lt;L$194,10,(L$195-'Indicator Data'!BP16)/(L$195-L$194)*10)),1))</f>
        <v>5.7</v>
      </c>
      <c r="M13" s="93">
        <f t="shared" si="5"/>
        <v>2.6</v>
      </c>
      <c r="N13" s="138">
        <f>IF('Indicator Data'!BQ16="No data","x",'Indicator Data'!BQ16/'Indicator Data'!CC16*100)</f>
        <v>47.952047952047955</v>
      </c>
      <c r="O13" s="92">
        <f t="shared" si="6"/>
        <v>5.3</v>
      </c>
      <c r="P13" s="92">
        <f>IF('Indicator Data'!BR16="No data","x",ROUND(IF('Indicator Data'!BR16&gt;P$195,0,IF('Indicator Data'!BR16&lt;P$194,10,(P$195-'Indicator Data'!BR16)/(P$195-P$194)*10)),1))</f>
        <v>0.6</v>
      </c>
      <c r="Q13" s="92">
        <f>IF('Indicator Data'!BS16="No data","x",ROUND(IF('Indicator Data'!BS16&gt;Q$195,0,IF('Indicator Data'!BS16&lt;Q$194,10,(Q$195-'Indicator Data'!BS16)/(Q$195-Q$194)*10)),1))</f>
        <v>0.2</v>
      </c>
      <c r="R13" s="93">
        <f t="shared" si="7"/>
        <v>2</v>
      </c>
      <c r="S13" s="92">
        <f>IF('Indicator Data'!BT16="No data","x",ROUND(IF('Indicator Data'!BT16&gt;S$195,0,IF('Indicator Data'!BT16&lt;S$194,10,(S$195-'Indicator Data'!BT16)/(S$195-S$194)*10)),1))</f>
        <v>5.2</v>
      </c>
      <c r="T13" s="138">
        <f>IF('Indicator Data'!BU16="No data","x",ROUND(IF('Indicator Data'!BU16&gt;T$195,0,IF('Indicator Data'!BU16&lt;T$194,10,(T$195-'Indicator Data'!BU16)/(T$195-T$194)*10)),1))</f>
        <v>0.8</v>
      </c>
      <c r="U13" s="138">
        <f>IF('Indicator Data'!BV16="No data","x",ROUND(IF('Indicator Data'!BV16&gt;U$195,0,IF('Indicator Data'!BV16&lt;U$194,10,(U$195-'Indicator Data'!BV16)/(U$195-U$194)*10)),1))</f>
        <v>3.9</v>
      </c>
      <c r="V13" s="138">
        <f>IF('Indicator Data'!BW16="No data","x",ROUND(IF('Indicator Data'!BW16&gt;V$195,0,IF('Indicator Data'!BW16&lt;V$194,10,(V$195-'Indicator Data'!BW16)/(V$195-V$194)*10)),1))</f>
        <v>1</v>
      </c>
      <c r="W13" s="92">
        <f t="shared" si="8"/>
        <v>1.9000000000000001</v>
      </c>
      <c r="X13" s="92">
        <f>IF('Indicator Data'!BX16="No data","x",ROUND(IF('Indicator Data'!BX16&gt;X$195,0,IF('Indicator Data'!BX16&lt;X$194,10,(X$195-'Indicator Data'!BX16)/(X$195-X$194)*10)),1))</f>
        <v>5.3</v>
      </c>
      <c r="Y13" s="92">
        <f>IF('Indicator Data'!BY16="No data","x",ROUND(IF('Indicator Data'!BY16&gt;Y$195,10,IF('Indicator Data'!BY16&lt;Y$194,0,10-(Y$195-'Indicator Data'!BY16)/(Y$195-Y$194)*10)),1))</f>
        <v>0.9</v>
      </c>
      <c r="Z13" s="93">
        <f t="shared" si="0"/>
        <v>3.3</v>
      </c>
      <c r="AA13" s="94">
        <f t="shared" si="1"/>
        <v>2.6</v>
      </c>
      <c r="AB13" s="170"/>
    </row>
    <row r="14" spans="1:28" s="4" customFormat="1" x14ac:dyDescent="0.25">
      <c r="A14" s="121" t="str">
        <f>'Indicator Data'!A17</f>
        <v>Bahrain</v>
      </c>
      <c r="B14" s="47" t="str">
        <f>'Indicator Data'!B17</f>
        <v>BHR</v>
      </c>
      <c r="C14" s="92">
        <f>IF('Indicator Data'!BJ17="No data","x",ROUND(IF('Indicator Data'!BJ17&gt;C$195,0,IF('Indicator Data'!BJ17&lt;C$194,10,(C$195-'Indicator Data'!BJ17)/(C$195-C$194)*10)),1))</f>
        <v>3.8</v>
      </c>
      <c r="D14" s="93">
        <f t="shared" si="2"/>
        <v>3.8</v>
      </c>
      <c r="E14" s="92">
        <f>IF('Indicator Data'!BL17="No data","x",ROUND(IF('Indicator Data'!BL17&gt;E$195,0,IF('Indicator Data'!BL17&lt;E$194,10,(E$195-'Indicator Data'!BL17)/(E$195-E$194)*10)),1))</f>
        <v>6.4</v>
      </c>
      <c r="F14" s="92">
        <f>IF('Indicator Data'!BK17="No data","x",ROUND(IF('Indicator Data'!BK17&gt;F$195,0,IF('Indicator Data'!BK17&lt;F$194,10,(F$195-'Indicator Data'!BK17)/(F$195-F$194)*10)),1))</f>
        <v>4.5999999999999996</v>
      </c>
      <c r="G14" s="93">
        <f t="shared" si="3"/>
        <v>5.5</v>
      </c>
      <c r="H14" s="94">
        <f t="shared" si="4"/>
        <v>4.7</v>
      </c>
      <c r="I14" s="92">
        <f>IF('Indicator Data'!BN17="No data","x",ROUND(IF('Indicator Data'!BN17^2&gt;I$195,0,IF('Indicator Data'!BN17^2&lt;I$194,10,(I$195-'Indicator Data'!BN17^2)/(I$195-I$194)*10)),1))</f>
        <v>0.9</v>
      </c>
      <c r="J14" s="92">
        <f>IF(OR('Indicator Data'!BM17=0,'Indicator Data'!BM17="No data"),"x",ROUND(IF('Indicator Data'!BM17&gt;J$195,0,IF('Indicator Data'!BM17&lt;J$194,10,(J$195-'Indicator Data'!BM17)/(J$195-J$194)*10)),1))</f>
        <v>0</v>
      </c>
      <c r="K14" s="92">
        <f>IF('Indicator Data'!BO17="No data","x",ROUND(IF('Indicator Data'!BO17&gt;K$195,0,IF('Indicator Data'!BO17&lt;K$194,10,(K$195-'Indicator Data'!BO17)/(K$195-K$194)*10)),1))</f>
        <v>0.2</v>
      </c>
      <c r="L14" s="92">
        <f>IF('Indicator Data'!BP17="No data","x",ROUND(IF('Indicator Data'!BP17&gt;L$195,0,IF('Indicator Data'!BP17&lt;L$194,10,(L$195-'Indicator Data'!BP17)/(L$195-L$194)*10)),1))</f>
        <v>2.1</v>
      </c>
      <c r="M14" s="93">
        <f t="shared" si="5"/>
        <v>0.8</v>
      </c>
      <c r="N14" s="138">
        <f>IF('Indicator Data'!BQ17="No data","x",'Indicator Data'!BQ17/'Indicator Data'!CC17*100)</f>
        <v>447.36842105263162</v>
      </c>
      <c r="O14" s="92">
        <f t="shared" si="6"/>
        <v>0</v>
      </c>
      <c r="P14" s="92">
        <f>IF('Indicator Data'!BR17="No data","x",ROUND(IF('Indicator Data'!BR17&gt;P$195,0,IF('Indicator Data'!BR17&lt;P$194,10,(P$195-'Indicator Data'!BR17)/(P$195-P$194)*10)),1))</f>
        <v>0</v>
      </c>
      <c r="Q14" s="92">
        <f>IF('Indicator Data'!BS17="No data","x",ROUND(IF('Indicator Data'!BS17&gt;Q$195,0,IF('Indicator Data'!BS17&lt;Q$194,10,(Q$195-'Indicator Data'!BS17)/(Q$195-Q$194)*10)),1))</f>
        <v>0</v>
      </c>
      <c r="R14" s="93">
        <f t="shared" si="7"/>
        <v>0</v>
      </c>
      <c r="S14" s="92">
        <f>IF('Indicator Data'!BT17="No data","x",ROUND(IF('Indicator Data'!BT17&gt;S$195,0,IF('Indicator Data'!BT17&lt;S$194,10,(S$195-'Indicator Data'!BT17)/(S$195-S$194)*10)),1))</f>
        <v>7.7</v>
      </c>
      <c r="T14" s="138">
        <f>IF('Indicator Data'!BU17="No data","x",ROUND(IF('Indicator Data'!BU17&gt;T$195,0,IF('Indicator Data'!BU17&lt;T$194,10,(T$195-'Indicator Data'!BU17)/(T$195-T$194)*10)),1))</f>
        <v>0.3</v>
      </c>
      <c r="U14" s="138">
        <f>IF('Indicator Data'!BV17="No data","x",ROUND(IF('Indicator Data'!BV17&gt;U$195,0,IF('Indicator Data'!BV17&lt;U$194,10,(U$195-'Indicator Data'!BV17)/(U$195-U$194)*10)),1))</f>
        <v>0</v>
      </c>
      <c r="V14" s="138">
        <f>IF('Indicator Data'!BW17="No data","x",ROUND(IF('Indicator Data'!BW17&gt;V$195,0,IF('Indicator Data'!BW17&lt;V$194,10,(V$195-'Indicator Data'!BW17)/(V$195-V$194)*10)),1))</f>
        <v>0.3</v>
      </c>
      <c r="W14" s="92">
        <f t="shared" si="8"/>
        <v>0.19999999999999998</v>
      </c>
      <c r="X14" s="92">
        <f>IF('Indicator Data'!BX17="No data","x",ROUND(IF('Indicator Data'!BX17&gt;X$195,0,IF('Indicator Data'!BX17&lt;X$194,10,(X$195-'Indicator Data'!BX17)/(X$195-X$194)*10)),1))</f>
        <v>3.8</v>
      </c>
      <c r="Y14" s="92">
        <f>IF('Indicator Data'!BY17="No data","x",ROUND(IF('Indicator Data'!BY17&gt;Y$195,10,IF('Indicator Data'!BY17&lt;Y$194,0,10-(Y$195-'Indicator Data'!BY17)/(Y$195-Y$194)*10)),1))</f>
        <v>0.2</v>
      </c>
      <c r="Z14" s="93">
        <f t="shared" si="0"/>
        <v>3</v>
      </c>
      <c r="AA14" s="94">
        <f t="shared" si="1"/>
        <v>1.3</v>
      </c>
      <c r="AB14" s="170"/>
    </row>
    <row r="15" spans="1:28" s="4" customFormat="1" x14ac:dyDescent="0.25">
      <c r="A15" s="121" t="str">
        <f>'Indicator Data'!A18</f>
        <v>Bangladesh</v>
      </c>
      <c r="B15" s="47" t="str">
        <f>'Indicator Data'!B18</f>
        <v>BGD</v>
      </c>
      <c r="C15" s="92">
        <f>IF('Indicator Data'!BJ18="No data","x",ROUND(IF('Indicator Data'!BJ18&gt;C$195,0,IF('Indicator Data'!BJ18&lt;C$194,10,(C$195-'Indicator Data'!BJ18)/(C$195-C$194)*10)),1))</f>
        <v>3</v>
      </c>
      <c r="D15" s="93">
        <f t="shared" si="2"/>
        <v>3</v>
      </c>
      <c r="E15" s="92">
        <f>IF('Indicator Data'!BL18="No data","x",ROUND(IF('Indicator Data'!BL18&gt;E$195,0,IF('Indicator Data'!BL18&lt;E$194,10,(E$195-'Indicator Data'!BL18)/(E$195-E$194)*10)),1))</f>
        <v>7.4</v>
      </c>
      <c r="F15" s="92">
        <f>IF('Indicator Data'!BK18="No data","x",ROUND(IF('Indicator Data'!BK18&gt;F$195,0,IF('Indicator Data'!BK18&lt;F$194,10,(F$195-'Indicator Data'!BK18)/(F$195-F$194)*10)),1))</f>
        <v>6.5</v>
      </c>
      <c r="G15" s="93">
        <f t="shared" si="3"/>
        <v>7</v>
      </c>
      <c r="H15" s="94">
        <f t="shared" si="4"/>
        <v>5</v>
      </c>
      <c r="I15" s="92">
        <f>IF('Indicator Data'!BN18="No data","x",ROUND(IF('Indicator Data'!BN18^2&gt;I$195,0,IF('Indicator Data'!BN18^2&lt;I$194,10,(I$195-'Indicator Data'!BN18^2)/(I$195-I$194)*10)),1))</f>
        <v>5.2</v>
      </c>
      <c r="J15" s="92">
        <f>IF(OR('Indicator Data'!BM18=0,'Indicator Data'!BM18="No data"),"x",ROUND(IF('Indicator Data'!BM18&gt;J$195,0,IF('Indicator Data'!BM18&lt;J$194,10,(J$195-'Indicator Data'!BM18)/(J$195-J$194)*10)),1))</f>
        <v>1.2</v>
      </c>
      <c r="K15" s="92">
        <f>IF('Indicator Data'!BO18="No data","x",ROUND(IF('Indicator Data'!BO18&gt;K$195,0,IF('Indicator Data'!BO18&lt;K$194,10,(K$195-'Indicator Data'!BO18)/(K$195-K$194)*10)),1))</f>
        <v>8.1999999999999993</v>
      </c>
      <c r="L15" s="92">
        <f>IF('Indicator Data'!BP18="No data","x",ROUND(IF('Indicator Data'!BP18&gt;L$195,0,IF('Indicator Data'!BP18&lt;L$194,10,(L$195-'Indicator Data'!BP18)/(L$195-L$194)*10)),1))</f>
        <v>5.6</v>
      </c>
      <c r="M15" s="93">
        <f t="shared" si="5"/>
        <v>5.0999999999999996</v>
      </c>
      <c r="N15" s="138">
        <f>IF('Indicator Data'!BQ18="No data","x",'Indicator Data'!BQ18/'Indicator Data'!CC18*100)</f>
        <v>18.437427978796958</v>
      </c>
      <c r="O15" s="92">
        <f t="shared" si="6"/>
        <v>8.1999999999999993</v>
      </c>
      <c r="P15" s="92">
        <f>IF('Indicator Data'!BR18="No data","x",ROUND(IF('Indicator Data'!BR18&gt;P$195,0,IF('Indicator Data'!BR18&lt;P$194,10,(P$195-'Indicator Data'!BR18)/(P$195-P$194)*10)),1))</f>
        <v>5.8</v>
      </c>
      <c r="Q15" s="92">
        <f>IF('Indicator Data'!BS18="No data","x",ROUND(IF('Indicator Data'!BS18&gt;Q$195,0,IF('Indicator Data'!BS18&lt;Q$194,10,(Q$195-'Indicator Data'!BS18)/(Q$195-Q$194)*10)),1))</f>
        <v>0.6</v>
      </c>
      <c r="R15" s="93">
        <f t="shared" si="7"/>
        <v>4.9000000000000004</v>
      </c>
      <c r="S15" s="92">
        <f>IF('Indicator Data'!BT18="No data","x",ROUND(IF('Indicator Data'!BT18&gt;S$195,0,IF('Indicator Data'!BT18&lt;S$194,10,(S$195-'Indicator Data'!BT18)/(S$195-S$194)*10)),1))</f>
        <v>8.6999999999999993</v>
      </c>
      <c r="T15" s="138">
        <f>IF('Indicator Data'!BU18="No data","x",ROUND(IF('Indicator Data'!BU18&gt;T$195,0,IF('Indicator Data'!BU18&lt;T$194,10,(T$195-'Indicator Data'!BU18)/(T$195-T$194)*10)),1))</f>
        <v>0.3</v>
      </c>
      <c r="U15" s="138">
        <f>IF('Indicator Data'!BV18="No data","x",ROUND(IF('Indicator Data'!BV18&gt;U$195,0,IF('Indicator Data'!BV18&lt;U$194,10,(U$195-'Indicator Data'!BV18)/(U$195-U$194)*10)),1))</f>
        <v>0.5</v>
      </c>
      <c r="V15" s="138">
        <f>IF('Indicator Data'!BW18="No data","x",ROUND(IF('Indicator Data'!BW18&gt;V$195,0,IF('Indicator Data'!BW18&lt;V$194,10,(V$195-'Indicator Data'!BW18)/(V$195-V$194)*10)),1))</f>
        <v>0.3</v>
      </c>
      <c r="W15" s="92">
        <f t="shared" si="8"/>
        <v>0.3666666666666667</v>
      </c>
      <c r="X15" s="92">
        <f>IF('Indicator Data'!BX18="No data","x",ROUND(IF('Indicator Data'!BX18&gt;X$195,0,IF('Indicator Data'!BX18&lt;X$194,10,(X$195-'Indicator Data'!BX18)/(X$195-X$194)*10)),1))</f>
        <v>9.9</v>
      </c>
      <c r="Y15" s="92">
        <f>IF('Indicator Data'!BY18="No data","x",ROUND(IF('Indicator Data'!BY18&gt;Y$195,10,IF('Indicator Data'!BY18&lt;Y$194,0,10-(Y$195-'Indicator Data'!BY18)/(Y$195-Y$194)*10)),1))</f>
        <v>2</v>
      </c>
      <c r="Z15" s="93">
        <f t="shared" si="0"/>
        <v>5.2</v>
      </c>
      <c r="AA15" s="94">
        <f t="shared" si="1"/>
        <v>5.0999999999999996</v>
      </c>
      <c r="AB15" s="170"/>
    </row>
    <row r="16" spans="1:28" s="4" customFormat="1" x14ac:dyDescent="0.25">
      <c r="A16" s="121" t="str">
        <f>'Indicator Data'!A19</f>
        <v>Barbados</v>
      </c>
      <c r="B16" s="47" t="str">
        <f>'Indicator Data'!B19</f>
        <v>BRB</v>
      </c>
      <c r="C16" s="92">
        <f>IF('Indicator Data'!BJ19="No data","x",ROUND(IF('Indicator Data'!BJ19&gt;C$195,0,IF('Indicator Data'!BJ19&lt;C$194,10,(C$195-'Indicator Data'!BJ19)/(C$195-C$194)*10)),1))</f>
        <v>2.8</v>
      </c>
      <c r="D16" s="93">
        <f t="shared" si="2"/>
        <v>2.8</v>
      </c>
      <c r="E16" s="92">
        <f>IF('Indicator Data'!BL19="No data","x",ROUND(IF('Indicator Data'!BL19&gt;E$195,0,IF('Indicator Data'!BL19&lt;E$194,10,(E$195-'Indicator Data'!BL19)/(E$195-E$194)*10)),1))</f>
        <v>3.2</v>
      </c>
      <c r="F16" s="92">
        <f>IF('Indicator Data'!BK19="No data","x",ROUND(IF('Indicator Data'!BK19&gt;F$195,0,IF('Indicator Data'!BK19&lt;F$194,10,(F$195-'Indicator Data'!BK19)/(F$195-F$194)*10)),1))</f>
        <v>3.3</v>
      </c>
      <c r="G16" s="93">
        <f t="shared" si="3"/>
        <v>3.3</v>
      </c>
      <c r="H16" s="94">
        <f t="shared" si="4"/>
        <v>3.1</v>
      </c>
      <c r="I16" s="92" t="str">
        <f>IF('Indicator Data'!BN19="No data","x",ROUND(IF('Indicator Data'!BN19^2&gt;I$195,0,IF('Indicator Data'!BN19^2&lt;I$194,10,(I$195-'Indicator Data'!BN19^2)/(I$195-I$194)*10)),1))</f>
        <v>x</v>
      </c>
      <c r="J16" s="92">
        <f>IF(OR('Indicator Data'!BM19=0,'Indicator Data'!BM19="No data"),"x",ROUND(IF('Indicator Data'!BM19&gt;J$195,0,IF('Indicator Data'!BM19&lt;J$194,10,(J$195-'Indicator Data'!BM19)/(J$195-J$194)*10)),1))</f>
        <v>0</v>
      </c>
      <c r="K16" s="92">
        <f>IF('Indicator Data'!BO19="No data","x",ROUND(IF('Indicator Data'!BO19&gt;K$195,0,IF('Indicator Data'!BO19&lt;K$194,10,(K$195-'Indicator Data'!BO19)/(K$195-K$194)*10)),1))</f>
        <v>2.1</v>
      </c>
      <c r="L16" s="92">
        <f>IF('Indicator Data'!BP19="No data","x",ROUND(IF('Indicator Data'!BP19&gt;L$195,0,IF('Indicator Data'!BP19&lt;L$194,10,(L$195-'Indicator Data'!BP19)/(L$195-L$194)*10)),1))</f>
        <v>4.3</v>
      </c>
      <c r="M16" s="93">
        <f t="shared" si="5"/>
        <v>2.1</v>
      </c>
      <c r="N16" s="138">
        <f>IF('Indicator Data'!BQ19="No data","x",'Indicator Data'!BQ19/'Indicator Data'!CC19*100)</f>
        <v>418.60465116279073</v>
      </c>
      <c r="O16" s="92">
        <f t="shared" si="6"/>
        <v>0</v>
      </c>
      <c r="P16" s="92">
        <f>IF('Indicator Data'!BR19="No data","x",ROUND(IF('Indicator Data'!BR19&gt;P$195,0,IF('Indicator Data'!BR19&lt;P$194,10,(P$195-'Indicator Data'!BR19)/(P$195-P$194)*10)),1))</f>
        <v>0.3</v>
      </c>
      <c r="Q16" s="92">
        <f>IF('Indicator Data'!BS19="No data","x",ROUND(IF('Indicator Data'!BS19&gt;Q$195,0,IF('Indicator Data'!BS19&lt;Q$194,10,(Q$195-'Indicator Data'!BS19)/(Q$195-Q$194)*10)),1))</f>
        <v>0.3</v>
      </c>
      <c r="R16" s="93">
        <f t="shared" si="7"/>
        <v>0.2</v>
      </c>
      <c r="S16" s="92">
        <f>IF('Indicator Data'!BT19="No data","x",ROUND(IF('Indicator Data'!BT19&gt;S$195,0,IF('Indicator Data'!BT19&lt;S$194,10,(S$195-'Indicator Data'!BT19)/(S$195-S$194)*10)),1))</f>
        <v>3.8</v>
      </c>
      <c r="T16" s="138">
        <f>IF('Indicator Data'!BU19="No data","x",ROUND(IF('Indicator Data'!BU19&gt;T$195,0,IF('Indicator Data'!BU19&lt;T$194,10,(T$195-'Indicator Data'!BU19)/(T$195-T$194)*10)),1))</f>
        <v>1.5</v>
      </c>
      <c r="U16" s="138">
        <f>IF('Indicator Data'!BV19="No data","x",ROUND(IF('Indicator Data'!BV19&gt;U$195,0,IF('Indicator Data'!BV19&lt;U$194,10,(U$195-'Indicator Data'!BV19)/(U$195-U$194)*10)),1))</f>
        <v>3.7</v>
      </c>
      <c r="V16" s="138">
        <f>IF('Indicator Data'!BW19="No data","x",ROUND(IF('Indicator Data'!BW19&gt;V$195,0,IF('Indicator Data'!BW19&lt;V$194,10,(V$195-'Indicator Data'!BW19)/(V$195-V$194)*10)),1))</f>
        <v>1.7</v>
      </c>
      <c r="W16" s="92">
        <f t="shared" si="8"/>
        <v>2.3000000000000003</v>
      </c>
      <c r="X16" s="92">
        <f>IF('Indicator Data'!BX19="No data","x",ROUND(IF('Indicator Data'!BX19&gt;X$195,0,IF('Indicator Data'!BX19&lt;X$194,10,(X$195-'Indicator Data'!BX19)/(X$195-X$194)*10)),1))</f>
        <v>5.7</v>
      </c>
      <c r="Y16" s="92">
        <f>IF('Indicator Data'!BY19="No data","x",ROUND(IF('Indicator Data'!BY19&gt;Y$195,10,IF('Indicator Data'!BY19&lt;Y$194,0,10-(Y$195-'Indicator Data'!BY19)/(Y$195-Y$194)*10)),1))</f>
        <v>0.3</v>
      </c>
      <c r="Z16" s="93">
        <f t="shared" si="0"/>
        <v>3</v>
      </c>
      <c r="AA16" s="94">
        <f t="shared" si="1"/>
        <v>1.8</v>
      </c>
      <c r="AB16" s="170"/>
    </row>
    <row r="17" spans="1:28" s="4" customFormat="1" x14ac:dyDescent="0.25">
      <c r="A17" s="121" t="str">
        <f>'Indicator Data'!A20</f>
        <v>Belarus</v>
      </c>
      <c r="B17" s="47" t="str">
        <f>'Indicator Data'!B20</f>
        <v>BLR</v>
      </c>
      <c r="C17" s="92">
        <f>IF('Indicator Data'!BJ20="No data","x",ROUND(IF('Indicator Data'!BJ20&gt;C$195,0,IF('Indicator Data'!BJ20&lt;C$194,10,(C$195-'Indicator Data'!BJ20)/(C$195-C$194)*10)),1))</f>
        <v>2.8</v>
      </c>
      <c r="D17" s="93">
        <f t="shared" si="2"/>
        <v>2.8</v>
      </c>
      <c r="E17" s="92">
        <f>IF('Indicator Data'!BL20="No data","x",ROUND(IF('Indicator Data'!BL20&gt;E$195,0,IF('Indicator Data'!BL20&lt;E$194,10,(E$195-'Indicator Data'!BL20)/(E$195-E$194)*10)),1))</f>
        <v>5.6</v>
      </c>
      <c r="F17" s="92">
        <f>IF('Indicator Data'!BK20="No data","x",ROUND(IF('Indicator Data'!BK20&gt;F$195,0,IF('Indicator Data'!BK20&lt;F$194,10,(F$195-'Indicator Data'!BK20)/(F$195-F$194)*10)),1))</f>
        <v>5.7</v>
      </c>
      <c r="G17" s="93">
        <f t="shared" si="3"/>
        <v>5.7</v>
      </c>
      <c r="H17" s="94">
        <f t="shared" si="4"/>
        <v>4.3</v>
      </c>
      <c r="I17" s="92">
        <f>IF('Indicator Data'!BN20="No data","x",ROUND(IF('Indicator Data'!BN20^2&gt;I$195,0,IF('Indicator Data'!BN20^2&lt;I$194,10,(I$195-'Indicator Data'!BN20^2)/(I$195-I$194)*10)),1))</f>
        <v>0.1</v>
      </c>
      <c r="J17" s="92">
        <f>IF(OR('Indicator Data'!BM20=0,'Indicator Data'!BM20="No data"),"x",ROUND(IF('Indicator Data'!BM20&gt;J$195,0,IF('Indicator Data'!BM20&lt;J$194,10,(J$195-'Indicator Data'!BM20)/(J$195-J$194)*10)),1))</f>
        <v>0</v>
      </c>
      <c r="K17" s="92">
        <f>IF('Indicator Data'!BO20="No data","x",ROUND(IF('Indicator Data'!BO20&gt;K$195,0,IF('Indicator Data'!BO20&lt;K$194,10,(K$195-'Indicator Data'!BO20)/(K$195-K$194)*10)),1))</f>
        <v>2.9</v>
      </c>
      <c r="L17" s="92">
        <f>IF('Indicator Data'!BP20="No data","x",ROUND(IF('Indicator Data'!BP20&gt;L$195,0,IF('Indicator Data'!BP20&lt;L$194,10,(L$195-'Indicator Data'!BP20)/(L$195-L$194)*10)),1))</f>
        <v>4.0999999999999996</v>
      </c>
      <c r="M17" s="93">
        <f t="shared" si="5"/>
        <v>1.8</v>
      </c>
      <c r="N17" s="138">
        <f>IF('Indicator Data'!BQ20="No data","x",'Indicator Data'!BQ20/'Indicator Data'!CC20*100)</f>
        <v>98.565866640382438</v>
      </c>
      <c r="O17" s="92">
        <f t="shared" si="6"/>
        <v>0.1</v>
      </c>
      <c r="P17" s="92">
        <f>IF('Indicator Data'!BR20="No data","x",ROUND(IF('Indicator Data'!BR20&gt;P$195,0,IF('Indicator Data'!BR20&lt;P$194,10,(P$195-'Indicator Data'!BR20)/(P$195-P$194)*10)),1))</f>
        <v>0.2</v>
      </c>
      <c r="Q17" s="92">
        <f>IF('Indicator Data'!BS20="No data","x",ROUND(IF('Indicator Data'!BS20&gt;Q$195,0,IF('Indicator Data'!BS20&lt;Q$194,10,(Q$195-'Indicator Data'!BS20)/(Q$195-Q$194)*10)),1))</f>
        <v>0.7</v>
      </c>
      <c r="R17" s="93">
        <f t="shared" si="7"/>
        <v>0.3</v>
      </c>
      <c r="S17" s="92">
        <f>IF('Indicator Data'!BT20="No data","x",ROUND(IF('Indicator Data'!BT20&gt;S$195,0,IF('Indicator Data'!BT20&lt;S$194,10,(S$195-'Indicator Data'!BT20)/(S$195-S$194)*10)),1))</f>
        <v>0</v>
      </c>
      <c r="T17" s="138">
        <f>IF('Indicator Data'!BU20="No data","x",ROUND(IF('Indicator Data'!BU20&gt;T$195,0,IF('Indicator Data'!BU20&lt;T$194,10,(T$195-'Indicator Data'!BU20)/(T$195-T$194)*10)),1))</f>
        <v>0.3</v>
      </c>
      <c r="U17" s="138">
        <f>IF('Indicator Data'!BV20="No data","x",ROUND(IF('Indicator Data'!BV20&gt;U$195,0,IF('Indicator Data'!BV20&lt;U$194,10,(U$195-'Indicator Data'!BV20)/(U$195-U$194)*10)),1))</f>
        <v>0.2</v>
      </c>
      <c r="V17" s="138" t="str">
        <f>IF('Indicator Data'!BW20="No data","x",ROUND(IF('Indicator Data'!BW20&gt;V$195,0,IF('Indicator Data'!BW20&lt;V$194,10,(V$195-'Indicator Data'!BW20)/(V$195-V$194)*10)),1))</f>
        <v>x</v>
      </c>
      <c r="W17" s="92">
        <f t="shared" si="8"/>
        <v>0.25</v>
      </c>
      <c r="X17" s="92">
        <f>IF('Indicator Data'!BX20="No data","x",ROUND(IF('Indicator Data'!BX20&gt;X$195,0,IF('Indicator Data'!BX20&lt;X$194,10,(X$195-'Indicator Data'!BX20)/(X$195-X$194)*10)),1))</f>
        <v>6.3</v>
      </c>
      <c r="Y17" s="92">
        <f>IF('Indicator Data'!BY20="No data","x",ROUND(IF('Indicator Data'!BY20&gt;Y$195,10,IF('Indicator Data'!BY20&lt;Y$194,0,10-(Y$195-'Indicator Data'!BY20)/(Y$195-Y$194)*10)),1))</f>
        <v>0</v>
      </c>
      <c r="Z17" s="93">
        <f t="shared" si="0"/>
        <v>1.6</v>
      </c>
      <c r="AA17" s="94">
        <f t="shared" si="1"/>
        <v>1.2</v>
      </c>
      <c r="AB17" s="170"/>
    </row>
    <row r="18" spans="1:28" s="4" customFormat="1" x14ac:dyDescent="0.25">
      <c r="A18" s="121" t="str">
        <f>'Indicator Data'!A21</f>
        <v>Belgium</v>
      </c>
      <c r="B18" s="47" t="str">
        <f>'Indicator Data'!B21</f>
        <v>BEL</v>
      </c>
      <c r="C18" s="92" t="str">
        <f>IF('Indicator Data'!BJ21="No data","x",ROUND(IF('Indicator Data'!BJ21&gt;C$195,0,IF('Indicator Data'!BJ21&lt;C$194,10,(C$195-'Indicator Data'!BJ21)/(C$195-C$194)*10)),1))</f>
        <v>x</v>
      </c>
      <c r="D18" s="93" t="str">
        <f t="shared" si="2"/>
        <v>x</v>
      </c>
      <c r="E18" s="92">
        <f>IF('Indicator Data'!BL21="No data","x",ROUND(IF('Indicator Data'!BL21&gt;E$195,0,IF('Indicator Data'!BL21&lt;E$194,10,(E$195-'Indicator Data'!BL21)/(E$195-E$194)*10)),1))</f>
        <v>2.5</v>
      </c>
      <c r="F18" s="92">
        <f>IF('Indicator Data'!BK21="No data","x",ROUND(IF('Indicator Data'!BK21&gt;F$195,0,IF('Indicator Data'!BK21&lt;F$194,10,(F$195-'Indicator Data'!BK21)/(F$195-F$194)*10)),1))</f>
        <v>2.6</v>
      </c>
      <c r="G18" s="93">
        <f t="shared" si="3"/>
        <v>2.6</v>
      </c>
      <c r="H18" s="94">
        <f t="shared" si="4"/>
        <v>2.6</v>
      </c>
      <c r="I18" s="92" t="str">
        <f>IF('Indicator Data'!BN21="No data","x",ROUND(IF('Indicator Data'!BN21^2&gt;I$195,0,IF('Indicator Data'!BN21^2&lt;I$194,10,(I$195-'Indicator Data'!BN21^2)/(I$195-I$194)*10)),1))</f>
        <v>x</v>
      </c>
      <c r="J18" s="92">
        <f>IF(OR('Indicator Data'!BM21=0,'Indicator Data'!BM21="No data"),"x",ROUND(IF('Indicator Data'!BM21&gt;J$195,0,IF('Indicator Data'!BM21&lt;J$194,10,(J$195-'Indicator Data'!BM21)/(J$195-J$194)*10)),1))</f>
        <v>0</v>
      </c>
      <c r="K18" s="92">
        <f>IF('Indicator Data'!BO21="No data","x",ROUND(IF('Indicator Data'!BO21&gt;K$195,0,IF('Indicator Data'!BO21&lt;K$194,10,(K$195-'Indicator Data'!BO21)/(K$195-K$194)*10)),1))</f>
        <v>1.4</v>
      </c>
      <c r="L18" s="92">
        <f>IF('Indicator Data'!BP21="No data","x",ROUND(IF('Indicator Data'!BP21&gt;L$195,0,IF('Indicator Data'!BP21&lt;L$194,10,(L$195-'Indicator Data'!BP21)/(L$195-L$194)*10)),1))</f>
        <v>4.9000000000000004</v>
      </c>
      <c r="M18" s="93">
        <f t="shared" si="5"/>
        <v>2.1</v>
      </c>
      <c r="N18" s="138">
        <f>IF('Indicator Data'!BQ21="No data","x",'Indicator Data'!BQ21/'Indicator Data'!CC21*100)</f>
        <v>495.37648612945839</v>
      </c>
      <c r="O18" s="92">
        <f t="shared" si="6"/>
        <v>0</v>
      </c>
      <c r="P18" s="92">
        <f>IF('Indicator Data'!BR21="No data","x",ROUND(IF('Indicator Data'!BR21&gt;P$195,0,IF('Indicator Data'!BR21&lt;P$194,10,(P$195-'Indicator Data'!BR21)/(P$195-P$194)*10)),1))</f>
        <v>0.1</v>
      </c>
      <c r="Q18" s="92">
        <f>IF('Indicator Data'!BS21="No data","x",ROUND(IF('Indicator Data'!BS21&gt;Q$195,0,IF('Indicator Data'!BS21&lt;Q$194,10,(Q$195-'Indicator Data'!BS21)/(Q$195-Q$194)*10)),1))</f>
        <v>0</v>
      </c>
      <c r="R18" s="93">
        <f t="shared" si="7"/>
        <v>0</v>
      </c>
      <c r="S18" s="92">
        <f>IF('Indicator Data'!BT21="No data","x",ROUND(IF('Indicator Data'!BT21&gt;S$195,0,IF('Indicator Data'!BT21&lt;S$194,10,(S$195-'Indicator Data'!BT21)/(S$195-S$194)*10)),1))</f>
        <v>1.7</v>
      </c>
      <c r="T18" s="138">
        <f>IF('Indicator Data'!BU21="No data","x",ROUND(IF('Indicator Data'!BU21&gt;T$195,0,IF('Indicator Data'!BU21&lt;T$194,10,(T$195-'Indicator Data'!BU21)/(T$195-T$194)*10)),1))</f>
        <v>0.2</v>
      </c>
      <c r="U18" s="138">
        <f>IF('Indicator Data'!BV21="No data","x",ROUND(IF('Indicator Data'!BV21&gt;U$195,0,IF('Indicator Data'!BV21&lt;U$194,10,(U$195-'Indicator Data'!BV21)/(U$195-U$194)*10)),1))</f>
        <v>2.4</v>
      </c>
      <c r="V18" s="138">
        <f>IF('Indicator Data'!BW21="No data","x",ROUND(IF('Indicator Data'!BW21&gt;V$195,0,IF('Indicator Data'!BW21&lt;V$194,10,(V$195-'Indicator Data'!BW21)/(V$195-V$194)*10)),1))</f>
        <v>0.8</v>
      </c>
      <c r="W18" s="92">
        <f t="shared" si="8"/>
        <v>1.1333333333333335</v>
      </c>
      <c r="X18" s="92">
        <f>IF('Indicator Data'!BX21="No data","x",ROUND(IF('Indicator Data'!BX21&gt;X$195,0,IF('Indicator Data'!BX21&lt;X$194,10,(X$195-'Indicator Data'!BX21)/(X$195-X$194)*10)),1))</f>
        <v>0</v>
      </c>
      <c r="Y18" s="92">
        <f>IF('Indicator Data'!BY21="No data","x",ROUND(IF('Indicator Data'!BY21&gt;Y$195,10,IF('Indicator Data'!BY21&lt;Y$194,0,10-(Y$195-'Indicator Data'!BY21)/(Y$195-Y$194)*10)),1))</f>
        <v>0.1</v>
      </c>
      <c r="Z18" s="93">
        <f t="shared" si="0"/>
        <v>0.7</v>
      </c>
      <c r="AA18" s="94">
        <f t="shared" si="1"/>
        <v>0.9</v>
      </c>
      <c r="AB18" s="170"/>
    </row>
    <row r="19" spans="1:28" s="4" customFormat="1" x14ac:dyDescent="0.25">
      <c r="A19" s="121" t="str">
        <f>'Indicator Data'!A22</f>
        <v>Belize</v>
      </c>
      <c r="B19" s="47" t="str">
        <f>'Indicator Data'!B22</f>
        <v>BLZ</v>
      </c>
      <c r="C19" s="92" t="str">
        <f>IF('Indicator Data'!BJ22="No data","x",ROUND(IF('Indicator Data'!BJ22&gt;C$195,0,IF('Indicator Data'!BJ22&lt;C$194,10,(C$195-'Indicator Data'!BJ22)/(C$195-C$194)*10)),1))</f>
        <v>x</v>
      </c>
      <c r="D19" s="93" t="str">
        <f t="shared" si="2"/>
        <v>x</v>
      </c>
      <c r="E19" s="92" t="str">
        <f>IF('Indicator Data'!BL22="No data","x",ROUND(IF('Indicator Data'!BL22&gt;E$195,0,IF('Indicator Data'!BL22&lt;E$194,10,(E$195-'Indicator Data'!BL22)/(E$195-E$194)*10)),1))</f>
        <v>x</v>
      </c>
      <c r="F19" s="92">
        <f>IF('Indicator Data'!BK22="No data","x",ROUND(IF('Indicator Data'!BK22&gt;F$195,0,IF('Indicator Data'!BK22&lt;F$194,10,(F$195-'Indicator Data'!BK22)/(F$195-F$194)*10)),1))</f>
        <v>6.3</v>
      </c>
      <c r="G19" s="93">
        <f t="shared" si="3"/>
        <v>6.3</v>
      </c>
      <c r="H19" s="94">
        <f t="shared" si="4"/>
        <v>6.3</v>
      </c>
      <c r="I19" s="92">
        <f>IF('Indicator Data'!BN22="No data","x",ROUND(IF('Indicator Data'!BN22^2&gt;I$195,0,IF('Indicator Data'!BN22^2&lt;I$194,10,(I$195-'Indicator Data'!BN22^2)/(I$195-I$194)*10)),1))</f>
        <v>3.5</v>
      </c>
      <c r="J19" s="92">
        <f>IF(OR('Indicator Data'!BM22=0,'Indicator Data'!BM22="No data"),"x",ROUND(IF('Indicator Data'!BM22&gt;J$195,0,IF('Indicator Data'!BM22&lt;J$194,10,(J$195-'Indicator Data'!BM22)/(J$195-J$194)*10)),1))</f>
        <v>0.2</v>
      </c>
      <c r="K19" s="92">
        <f>IF('Indicator Data'!BO22="No data","x",ROUND(IF('Indicator Data'!BO22&gt;K$195,0,IF('Indicator Data'!BO22&lt;K$194,10,(K$195-'Indicator Data'!BO22)/(K$195-K$194)*10)),1))</f>
        <v>5.5</v>
      </c>
      <c r="L19" s="92">
        <f>IF('Indicator Data'!BP22="No data","x",ROUND(IF('Indicator Data'!BP22&gt;L$195,0,IF('Indicator Data'!BP22&lt;L$194,10,(L$195-'Indicator Data'!BP22)/(L$195-L$194)*10)),1))</f>
        <v>7</v>
      </c>
      <c r="M19" s="93">
        <f t="shared" si="5"/>
        <v>4.0999999999999996</v>
      </c>
      <c r="N19" s="138">
        <f>IF('Indicator Data'!BQ22="No data","x",'Indicator Data'!BQ22/'Indicator Data'!CC22*100)</f>
        <v>26.3042525208242</v>
      </c>
      <c r="O19" s="92">
        <f t="shared" si="6"/>
        <v>7.4</v>
      </c>
      <c r="P19" s="92">
        <f>IF('Indicator Data'!BR22="No data","x",ROUND(IF('Indicator Data'!BR22&gt;P$195,0,IF('Indicator Data'!BR22&lt;P$194,10,(P$195-'Indicator Data'!BR22)/(P$195-P$194)*10)),1))</f>
        <v>1.3</v>
      </c>
      <c r="Q19" s="92">
        <f>IF('Indicator Data'!BS22="No data","x",ROUND(IF('Indicator Data'!BS22&gt;Q$195,0,IF('Indicator Data'!BS22&lt;Q$194,10,(Q$195-'Indicator Data'!BS22)/(Q$195-Q$194)*10)),1))</f>
        <v>0.4</v>
      </c>
      <c r="R19" s="93">
        <f t="shared" si="7"/>
        <v>3</v>
      </c>
      <c r="S19" s="92">
        <f>IF('Indicator Data'!BT22="No data","x",ROUND(IF('Indicator Data'!BT22&gt;S$195,0,IF('Indicator Data'!BT22&lt;S$194,10,(S$195-'Indicator Data'!BT22)/(S$195-S$194)*10)),1))</f>
        <v>7.2</v>
      </c>
      <c r="T19" s="138">
        <f>IF('Indicator Data'!BU22="No data","x",ROUND(IF('Indicator Data'!BU22&gt;T$195,0,IF('Indicator Data'!BU22&lt;T$194,10,(T$195-'Indicator Data'!BU22)/(T$195-T$194)*10)),1))</f>
        <v>1.9</v>
      </c>
      <c r="U19" s="138">
        <f>IF('Indicator Data'!BV22="No data","x",ROUND(IF('Indicator Data'!BV22&gt;U$195,0,IF('Indicator Data'!BV22&lt;U$194,10,(U$195-'Indicator Data'!BV22)/(U$195-U$194)*10)),1))</f>
        <v>1.9</v>
      </c>
      <c r="V19" s="138" t="str">
        <f>IF('Indicator Data'!BW22="No data","x",ROUND(IF('Indicator Data'!BW22&gt;V$195,0,IF('Indicator Data'!BW22&lt;V$194,10,(V$195-'Indicator Data'!BW22)/(V$195-V$194)*10)),1))</f>
        <v>x</v>
      </c>
      <c r="W19" s="92">
        <f t="shared" si="8"/>
        <v>1.9</v>
      </c>
      <c r="X19" s="92">
        <f>IF('Indicator Data'!BX22="No data","x",ROUND(IF('Indicator Data'!BX22&gt;X$195,0,IF('Indicator Data'!BX22&lt;X$194,10,(X$195-'Indicator Data'!BX22)/(X$195-X$194)*10)),1))</f>
        <v>8.3000000000000007</v>
      </c>
      <c r="Y19" s="92">
        <f>IF('Indicator Data'!BY22="No data","x",ROUND(IF('Indicator Data'!BY22&gt;Y$195,10,IF('Indicator Data'!BY22&lt;Y$194,0,10-(Y$195-'Indicator Data'!BY22)/(Y$195-Y$194)*10)),1))</f>
        <v>0.3</v>
      </c>
      <c r="Z19" s="93">
        <f t="shared" si="0"/>
        <v>4.4000000000000004</v>
      </c>
      <c r="AA19" s="94">
        <f t="shared" si="1"/>
        <v>3.8</v>
      </c>
      <c r="AB19" s="170"/>
    </row>
    <row r="20" spans="1:28" s="4" customFormat="1" x14ac:dyDescent="0.25">
      <c r="A20" s="121" t="str">
        <f>'Indicator Data'!A23</f>
        <v>Benin</v>
      </c>
      <c r="B20" s="47" t="str">
        <f>'Indicator Data'!B23</f>
        <v>BEN</v>
      </c>
      <c r="C20" s="92">
        <f>IF('Indicator Data'!BJ23="No data","x",ROUND(IF('Indicator Data'!BJ23&gt;C$195,0,IF('Indicator Data'!BJ23&lt;C$194,10,(C$195-'Indicator Data'!BJ23)/(C$195-C$194)*10)),1))</f>
        <v>5.5</v>
      </c>
      <c r="D20" s="93">
        <f t="shared" si="2"/>
        <v>5.5</v>
      </c>
      <c r="E20" s="92">
        <f>IF('Indicator Data'!BL23="No data","x",ROUND(IF('Indicator Data'!BL23&gt;E$195,0,IF('Indicator Data'!BL23&lt;E$194,10,(E$195-'Indicator Data'!BL23)/(E$195-E$194)*10)),1))</f>
        <v>6</v>
      </c>
      <c r="F20" s="92">
        <f>IF('Indicator Data'!BK23="No data","x",ROUND(IF('Indicator Data'!BK23&gt;F$195,0,IF('Indicator Data'!BK23&lt;F$194,10,(F$195-'Indicator Data'!BK23)/(F$195-F$194)*10)),1))</f>
        <v>6.3</v>
      </c>
      <c r="G20" s="93">
        <f t="shared" si="3"/>
        <v>6.2</v>
      </c>
      <c r="H20" s="94">
        <f t="shared" si="4"/>
        <v>5.9</v>
      </c>
      <c r="I20" s="92">
        <f>IF('Indicator Data'!BN23="No data","x",ROUND(IF('Indicator Data'!BN23^2&gt;I$195,0,IF('Indicator Data'!BN23^2&lt;I$194,10,(I$195-'Indicator Data'!BN23^2)/(I$195-I$194)*10)),1))</f>
        <v>9.4</v>
      </c>
      <c r="J20" s="92">
        <f>IF(OR('Indicator Data'!BM23=0,'Indicator Data'!BM23="No data"),"x",ROUND(IF('Indicator Data'!BM23&gt;J$195,0,IF('Indicator Data'!BM23&lt;J$194,10,(J$195-'Indicator Data'!BM23)/(J$195-J$194)*10)),1))</f>
        <v>5.7</v>
      </c>
      <c r="K20" s="92">
        <f>IF('Indicator Data'!BO23="No data","x",ROUND(IF('Indicator Data'!BO23&gt;K$195,0,IF('Indicator Data'!BO23&lt;K$194,10,(K$195-'Indicator Data'!BO23)/(K$195-K$194)*10)),1))</f>
        <v>8.8000000000000007</v>
      </c>
      <c r="L20" s="92">
        <f>IF('Indicator Data'!BP23="No data","x",ROUND(IF('Indicator Data'!BP23&gt;L$195,0,IF('Indicator Data'!BP23&lt;L$194,10,(L$195-'Indicator Data'!BP23)/(L$195-L$194)*10)),1))</f>
        <v>6.2</v>
      </c>
      <c r="M20" s="93">
        <f t="shared" si="5"/>
        <v>7.5</v>
      </c>
      <c r="N20" s="138">
        <f>IF('Indicator Data'!BQ23="No data","x",'Indicator Data'!BQ23/'Indicator Data'!CC23*100)</f>
        <v>11.528910961333807</v>
      </c>
      <c r="O20" s="92">
        <f t="shared" si="6"/>
        <v>8.9</v>
      </c>
      <c r="P20" s="92">
        <f>IF('Indicator Data'!BR23="No data","x",ROUND(IF('Indicator Data'!BR23&gt;P$195,0,IF('Indicator Data'!BR23&lt;P$194,10,(P$195-'Indicator Data'!BR23)/(P$195-P$194)*10)),1))</f>
        <v>9.3000000000000007</v>
      </c>
      <c r="Q20" s="92">
        <f>IF('Indicator Data'!BS23="No data","x",ROUND(IF('Indicator Data'!BS23&gt;Q$195,0,IF('Indicator Data'!BS23&lt;Q$194,10,(Q$195-'Indicator Data'!BS23)/(Q$195-Q$194)*10)),1))</f>
        <v>6.7</v>
      </c>
      <c r="R20" s="93">
        <f t="shared" si="7"/>
        <v>8.3000000000000007</v>
      </c>
      <c r="S20" s="92">
        <f>IF('Indicator Data'!BT23="No data","x",ROUND(IF('Indicator Data'!BT23&gt;S$195,0,IF('Indicator Data'!BT23&lt;S$194,10,(S$195-'Indicator Data'!BT23)/(S$195-S$194)*10)),1))</f>
        <v>9.6</v>
      </c>
      <c r="T20" s="138">
        <f>IF('Indicator Data'!BU23="No data","x",ROUND(IF('Indicator Data'!BU23&gt;T$195,0,IF('Indicator Data'!BU23&lt;T$194,10,(T$195-'Indicator Data'!BU23)/(T$195-T$194)*10)),1))</f>
        <v>2.9</v>
      </c>
      <c r="U20" s="138" t="str">
        <f>IF('Indicator Data'!BV23="No data","x",ROUND(IF('Indicator Data'!BV23&gt;U$195,0,IF('Indicator Data'!BV23&lt;U$194,10,(U$195-'Indicator Data'!BV23)/(U$195-U$194)*10)),1))</f>
        <v>x</v>
      </c>
      <c r="V20" s="138">
        <f>IF('Indicator Data'!BW23="No data","x",ROUND(IF('Indicator Data'!BW23&gt;V$195,0,IF('Indicator Data'!BW23&lt;V$194,10,(V$195-'Indicator Data'!BW23)/(V$195-V$194)*10)),1))</f>
        <v>4.0999999999999996</v>
      </c>
      <c r="W20" s="92">
        <f t="shared" si="8"/>
        <v>3.5</v>
      </c>
      <c r="X20" s="92">
        <f>IF('Indicator Data'!BX23="No data","x",ROUND(IF('Indicator Data'!BX23&gt;X$195,0,IF('Indicator Data'!BX23&lt;X$194,10,(X$195-'Indicator Data'!BX23)/(X$195-X$194)*10)),1))</f>
        <v>9.9</v>
      </c>
      <c r="Y20" s="92">
        <f>IF('Indicator Data'!BY23="No data","x",ROUND(IF('Indicator Data'!BY23&gt;Y$195,10,IF('Indicator Data'!BY23&lt;Y$194,0,10-(Y$195-'Indicator Data'!BY23)/(Y$195-Y$194)*10)),1))</f>
        <v>4.5</v>
      </c>
      <c r="Z20" s="93">
        <f t="shared" si="0"/>
        <v>6.9</v>
      </c>
      <c r="AA20" s="94">
        <f t="shared" si="1"/>
        <v>7.6</v>
      </c>
      <c r="AB20" s="170"/>
    </row>
    <row r="21" spans="1:28" s="4" customFormat="1" x14ac:dyDescent="0.25">
      <c r="A21" s="121" t="str">
        <f>'Indicator Data'!A24</f>
        <v>Bhutan</v>
      </c>
      <c r="B21" s="47" t="str">
        <f>'Indicator Data'!B24</f>
        <v>BTN</v>
      </c>
      <c r="C21" s="92">
        <f>IF('Indicator Data'!BJ24="No data","x",ROUND(IF('Indicator Data'!BJ24&gt;C$195,0,IF('Indicator Data'!BJ24&lt;C$194,10,(C$195-'Indicator Data'!BJ24)/(C$195-C$194)*10)),1))</f>
        <v>4.5</v>
      </c>
      <c r="D21" s="93">
        <f t="shared" si="2"/>
        <v>4.5</v>
      </c>
      <c r="E21" s="92">
        <f>IF('Indicator Data'!BL24="No data","x",ROUND(IF('Indicator Data'!BL24&gt;E$195,0,IF('Indicator Data'!BL24&lt;E$194,10,(E$195-'Indicator Data'!BL24)/(E$195-E$194)*10)),1))</f>
        <v>3.2</v>
      </c>
      <c r="F21" s="92">
        <f>IF('Indicator Data'!BK24="No data","x",ROUND(IF('Indicator Data'!BK24&gt;F$195,0,IF('Indicator Data'!BK24&lt;F$194,10,(F$195-'Indicator Data'!BK24)/(F$195-F$194)*10)),1))</f>
        <v>3.9</v>
      </c>
      <c r="G21" s="93">
        <f t="shared" si="3"/>
        <v>3.6</v>
      </c>
      <c r="H21" s="94">
        <f t="shared" si="4"/>
        <v>4.0999999999999996</v>
      </c>
      <c r="I21" s="92">
        <f>IF('Indicator Data'!BN24="No data","x",ROUND(IF('Indicator Data'!BN24^2&gt;I$195,0,IF('Indicator Data'!BN24^2&lt;I$194,10,(I$195-'Indicator Data'!BN24^2)/(I$195-I$194)*10)),1))</f>
        <v>6.5</v>
      </c>
      <c r="J21" s="92">
        <f>IF(OR('Indicator Data'!BM24=0,'Indicator Data'!BM24="No data"),"x",ROUND(IF('Indicator Data'!BM24&gt;J$195,0,IF('Indicator Data'!BM24&lt;J$194,10,(J$195-'Indicator Data'!BM24)/(J$195-J$194)*10)),1))</f>
        <v>0.2</v>
      </c>
      <c r="K21" s="92">
        <f>IF('Indicator Data'!BO24="No data","x",ROUND(IF('Indicator Data'!BO24&gt;K$195,0,IF('Indicator Data'!BO24&lt;K$194,10,(K$195-'Indicator Data'!BO24)/(K$195-K$194)*10)),1))</f>
        <v>5.8</v>
      </c>
      <c r="L21" s="92">
        <f>IF('Indicator Data'!BP24="No data","x",ROUND(IF('Indicator Data'!BP24&gt;L$195,0,IF('Indicator Data'!BP24&lt;L$194,10,(L$195-'Indicator Data'!BP24)/(L$195-L$194)*10)),1))</f>
        <v>5.6</v>
      </c>
      <c r="M21" s="93">
        <f t="shared" si="5"/>
        <v>4.5</v>
      </c>
      <c r="N21" s="138">
        <f>IF('Indicator Data'!BQ24="No data","x",'Indicator Data'!BQ24/'Indicator Data'!CC24*100)</f>
        <v>4.1673178100744908</v>
      </c>
      <c r="O21" s="92">
        <f t="shared" si="6"/>
        <v>9.6999999999999993</v>
      </c>
      <c r="P21" s="92">
        <f>IF('Indicator Data'!BR24="No data","x",ROUND(IF('Indicator Data'!BR24&gt;P$195,0,IF('Indicator Data'!BR24&lt;P$194,10,(P$195-'Indicator Data'!BR24)/(P$195-P$194)*10)),1))</f>
        <v>3.4</v>
      </c>
      <c r="Q21" s="92">
        <f>IF('Indicator Data'!BS24="No data","x",ROUND(IF('Indicator Data'!BS24&gt;Q$195,0,IF('Indicator Data'!BS24&lt;Q$194,10,(Q$195-'Indicator Data'!BS24)/(Q$195-Q$194)*10)),1))</f>
        <v>0.6</v>
      </c>
      <c r="R21" s="93">
        <f t="shared" si="7"/>
        <v>4.5999999999999996</v>
      </c>
      <c r="S21" s="92">
        <f>IF('Indicator Data'!BT24="No data","x",ROUND(IF('Indicator Data'!BT24&gt;S$195,0,IF('Indicator Data'!BT24&lt;S$194,10,(S$195-'Indicator Data'!BT24)/(S$195-S$194)*10)),1))</f>
        <v>9.1</v>
      </c>
      <c r="T21" s="138">
        <f>IF('Indicator Data'!BU24="No data","x",ROUND(IF('Indicator Data'!BU24&gt;T$195,0,IF('Indicator Data'!BU24&lt;T$194,10,(T$195-'Indicator Data'!BU24)/(T$195-T$194)*10)),1))</f>
        <v>0.2</v>
      </c>
      <c r="U21" s="138">
        <f>IF('Indicator Data'!BV24="No data","x",ROUND(IF('Indicator Data'!BV24&gt;U$195,0,IF('Indicator Data'!BV24&lt;U$194,10,(U$195-'Indicator Data'!BV24)/(U$195-U$194)*10)),1))</f>
        <v>0</v>
      </c>
      <c r="V21" s="138" t="str">
        <f>IF('Indicator Data'!BW24="No data","x",ROUND(IF('Indicator Data'!BW24&gt;V$195,0,IF('Indicator Data'!BW24&lt;V$194,10,(V$195-'Indicator Data'!BW24)/(V$195-V$194)*10)),1))</f>
        <v>x</v>
      </c>
      <c r="W21" s="92">
        <f t="shared" si="8"/>
        <v>0.1</v>
      </c>
      <c r="X21" s="92">
        <f>IF('Indicator Data'!BX24="No data","x",ROUND(IF('Indicator Data'!BX24&gt;X$195,0,IF('Indicator Data'!BX24&lt;X$194,10,(X$195-'Indicator Data'!BX24)/(X$195-X$194)*10)),1))</f>
        <v>9.1999999999999993</v>
      </c>
      <c r="Y21" s="92">
        <f>IF('Indicator Data'!BY24="No data","x",ROUND(IF('Indicator Data'!BY24&gt;Y$195,10,IF('Indicator Data'!BY24&lt;Y$194,0,10-(Y$195-'Indicator Data'!BY24)/(Y$195-Y$194)*10)),1))</f>
        <v>1.6</v>
      </c>
      <c r="Z21" s="93">
        <f t="shared" si="0"/>
        <v>5</v>
      </c>
      <c r="AA21" s="94">
        <f t="shared" si="1"/>
        <v>4.7</v>
      </c>
      <c r="AB21" s="170"/>
    </row>
    <row r="22" spans="1:28" s="4" customFormat="1" x14ac:dyDescent="0.25">
      <c r="A22" s="121" t="str">
        <f>'Indicator Data'!A25</f>
        <v>Bolivia</v>
      </c>
      <c r="B22" s="47" t="str">
        <f>'Indicator Data'!B25</f>
        <v>BOL</v>
      </c>
      <c r="C22" s="92">
        <f>IF('Indicator Data'!BJ25="No data","x",ROUND(IF('Indicator Data'!BJ25&gt;C$195,0,IF('Indicator Data'!BJ25&lt;C$194,10,(C$195-'Indicator Data'!BJ25)/(C$195-C$194)*10)),1))</f>
        <v>5.6</v>
      </c>
      <c r="D22" s="93">
        <f t="shared" si="2"/>
        <v>5.6</v>
      </c>
      <c r="E22" s="92">
        <f>IF('Indicator Data'!BL25="No data","x",ROUND(IF('Indicator Data'!BL25&gt;E$195,0,IF('Indicator Data'!BL25&lt;E$194,10,(E$195-'Indicator Data'!BL25)/(E$195-E$194)*10)),1))</f>
        <v>7.1</v>
      </c>
      <c r="F22" s="92">
        <f>IF('Indicator Data'!BK25="No data","x",ROUND(IF('Indicator Data'!BK25&gt;F$195,0,IF('Indicator Data'!BK25&lt;F$194,10,(F$195-'Indicator Data'!BK25)/(F$195-F$194)*10)),1))</f>
        <v>5.8</v>
      </c>
      <c r="G22" s="93">
        <f t="shared" si="3"/>
        <v>6.5</v>
      </c>
      <c r="H22" s="94">
        <f t="shared" si="4"/>
        <v>6.1</v>
      </c>
      <c r="I22" s="92">
        <f>IF('Indicator Data'!BN25="No data","x",ROUND(IF('Indicator Data'!BN25^2&gt;I$195,0,IF('Indicator Data'!BN25^2&lt;I$194,10,(I$195-'Indicator Data'!BN25^2)/(I$195-I$194)*10)),1))</f>
        <v>1</v>
      </c>
      <c r="J22" s="92">
        <f>IF(OR('Indicator Data'!BM25=0,'Indicator Data'!BM25="No data"),"x",ROUND(IF('Indicator Data'!BM25&gt;J$195,0,IF('Indicator Data'!BM25&lt;J$194,10,(J$195-'Indicator Data'!BM25)/(J$195-J$194)*10)),1))</f>
        <v>0.8</v>
      </c>
      <c r="K22" s="92">
        <f>IF('Indicator Data'!BO25="No data","x",ROUND(IF('Indicator Data'!BO25&gt;K$195,0,IF('Indicator Data'!BO25&lt;K$194,10,(K$195-'Indicator Data'!BO25)/(K$195-K$194)*10)),1))</f>
        <v>6</v>
      </c>
      <c r="L22" s="92">
        <f>IF('Indicator Data'!BP25="No data","x",ROUND(IF('Indicator Data'!BP25&gt;L$195,0,IF('Indicator Data'!BP25&lt;L$194,10,(L$195-'Indicator Data'!BP25)/(L$195-L$194)*10)),1))</f>
        <v>5.2</v>
      </c>
      <c r="M22" s="93">
        <f t="shared" si="5"/>
        <v>3.3</v>
      </c>
      <c r="N22" s="138">
        <f>IF('Indicator Data'!BQ25="No data","x",'Indicator Data'!BQ25/'Indicator Data'!CC25*100)</f>
        <v>8.7695006000184623</v>
      </c>
      <c r="O22" s="92">
        <f t="shared" si="6"/>
        <v>9.1999999999999993</v>
      </c>
      <c r="P22" s="92">
        <f>IF('Indicator Data'!BR25="No data","x",ROUND(IF('Indicator Data'!BR25&gt;P$195,0,IF('Indicator Data'!BR25&lt;P$194,10,(P$195-'Indicator Data'!BR25)/(P$195-P$194)*10)),1))</f>
        <v>4.4000000000000004</v>
      </c>
      <c r="Q22" s="92">
        <f>IF('Indicator Data'!BS25="No data","x",ROUND(IF('Indicator Data'!BS25&gt;Q$195,0,IF('Indicator Data'!BS25&lt;Q$194,10,(Q$195-'Indicator Data'!BS25)/(Q$195-Q$194)*10)),1))</f>
        <v>1.4</v>
      </c>
      <c r="R22" s="93">
        <f t="shared" si="7"/>
        <v>5</v>
      </c>
      <c r="S22" s="92">
        <f>IF('Indicator Data'!BT25="No data","x",ROUND(IF('Indicator Data'!BT25&gt;S$195,0,IF('Indicator Data'!BT25&lt;S$194,10,(S$195-'Indicator Data'!BT25)/(S$195-S$194)*10)),1))</f>
        <v>6</v>
      </c>
      <c r="T22" s="138">
        <f>IF('Indicator Data'!BU25="No data","x",ROUND(IF('Indicator Data'!BU25&gt;T$195,0,IF('Indicator Data'!BU25&lt;T$194,10,(T$195-'Indicator Data'!BU25)/(T$195-T$194)*10)),1))</f>
        <v>2.5</v>
      </c>
      <c r="U22" s="138" t="str">
        <f>IF('Indicator Data'!BV25="No data","x",ROUND(IF('Indicator Data'!BV25&gt;U$195,0,IF('Indicator Data'!BV25&lt;U$194,10,(U$195-'Indicator Data'!BV25)/(U$195-U$194)*10)),1))</f>
        <v>x</v>
      </c>
      <c r="V22" s="138">
        <f>IF('Indicator Data'!BW25="No data","x",ROUND(IF('Indicator Data'!BW25&gt;V$195,0,IF('Indicator Data'!BW25&lt;V$194,10,(V$195-'Indicator Data'!BW25)/(V$195-V$194)*10)),1))</f>
        <v>2.7</v>
      </c>
      <c r="W22" s="92">
        <f t="shared" si="8"/>
        <v>2.6</v>
      </c>
      <c r="X22" s="92">
        <f>IF('Indicator Data'!BX25="No data","x",ROUND(IF('Indicator Data'!BX25&gt;X$195,0,IF('Indicator Data'!BX25&lt;X$194,10,(X$195-'Indicator Data'!BX25)/(X$195-X$194)*10)),1))</f>
        <v>8.5</v>
      </c>
      <c r="Y22" s="92">
        <f>IF('Indicator Data'!BY25="No data","x",ROUND(IF('Indicator Data'!BY25&gt;Y$195,10,IF('Indicator Data'!BY25&lt;Y$194,0,10-(Y$195-'Indicator Data'!BY25)/(Y$195-Y$194)*10)),1))</f>
        <v>2.2999999999999998</v>
      </c>
      <c r="Z22" s="93">
        <f t="shared" si="0"/>
        <v>4.9000000000000004</v>
      </c>
      <c r="AA22" s="94">
        <f t="shared" si="1"/>
        <v>4.4000000000000004</v>
      </c>
      <c r="AB22" s="170"/>
    </row>
    <row r="23" spans="1:28" s="4" customFormat="1" x14ac:dyDescent="0.25">
      <c r="A23" s="121" t="str">
        <f>'Indicator Data'!A26</f>
        <v>Bosnia and Herzegovina</v>
      </c>
      <c r="B23" s="47" t="str">
        <f>'Indicator Data'!B26</f>
        <v>BIH</v>
      </c>
      <c r="C23" s="92" t="str">
        <f>IF('Indicator Data'!BJ26="No data","x",ROUND(IF('Indicator Data'!BJ26&gt;C$195,0,IF('Indicator Data'!BJ26&lt;C$194,10,(C$195-'Indicator Data'!BJ26)/(C$195-C$194)*10)),1))</f>
        <v>x</v>
      </c>
      <c r="D23" s="93" t="str">
        <f t="shared" si="2"/>
        <v>x</v>
      </c>
      <c r="E23" s="92">
        <f>IF('Indicator Data'!BL26="No data","x",ROUND(IF('Indicator Data'!BL26&gt;E$195,0,IF('Indicator Data'!BL26&lt;E$194,10,(E$195-'Indicator Data'!BL26)/(E$195-E$194)*10)),1))</f>
        <v>6.2</v>
      </c>
      <c r="F23" s="92">
        <f>IF('Indicator Data'!BK26="No data","x",ROUND(IF('Indicator Data'!BK26&gt;F$195,0,IF('Indicator Data'!BK26&lt;F$194,10,(F$195-'Indicator Data'!BK26)/(F$195-F$194)*10)),1))</f>
        <v>6</v>
      </c>
      <c r="G23" s="93">
        <f t="shared" si="3"/>
        <v>6.1</v>
      </c>
      <c r="H23" s="94">
        <f t="shared" si="4"/>
        <v>6.1</v>
      </c>
      <c r="I23" s="92">
        <f>IF('Indicator Data'!BN26="No data","x",ROUND(IF('Indicator Data'!BN26^2&gt;I$195,0,IF('Indicator Data'!BN26^2&lt;I$194,10,(I$195-'Indicator Data'!BN26^2)/(I$195-I$194)*10)),1))</f>
        <v>0.3</v>
      </c>
      <c r="J23" s="92">
        <f>IF(OR('Indicator Data'!BM26=0,'Indicator Data'!BM26="No data"),"x",ROUND(IF('Indicator Data'!BM26&gt;J$195,0,IF('Indicator Data'!BM26&lt;J$194,10,(J$195-'Indicator Data'!BM26)/(J$195-J$194)*10)),1))</f>
        <v>0</v>
      </c>
      <c r="K23" s="92">
        <f>IF('Indicator Data'!BO26="No data","x",ROUND(IF('Indicator Data'!BO26&gt;K$195,0,IF('Indicator Data'!BO26&lt;K$194,10,(K$195-'Indicator Data'!BO26)/(K$195-K$194)*10)),1))</f>
        <v>4.5</v>
      </c>
      <c r="L23" s="92">
        <f>IF('Indicator Data'!BP26="No data","x",ROUND(IF('Indicator Data'!BP26&gt;L$195,0,IF('Indicator Data'!BP26&lt;L$194,10,(L$195-'Indicator Data'!BP26)/(L$195-L$194)*10)),1))</f>
        <v>5.2</v>
      </c>
      <c r="M23" s="93">
        <f t="shared" si="5"/>
        <v>2.5</v>
      </c>
      <c r="N23" s="138">
        <f>IF('Indicator Data'!BQ26="No data","x",'Indicator Data'!BQ26/'Indicator Data'!CC26*100)</f>
        <v>74.509803921568633</v>
      </c>
      <c r="O23" s="92">
        <f t="shared" si="6"/>
        <v>2.6</v>
      </c>
      <c r="P23" s="92">
        <f>IF('Indicator Data'!BR26="No data","x",ROUND(IF('Indicator Data'!BR26&gt;P$195,0,IF('Indicator Data'!BR26&lt;P$194,10,(P$195-'Indicator Data'!BR26)/(P$195-P$194)*10)),1))</f>
        <v>0.5</v>
      </c>
      <c r="Q23" s="92">
        <f>IF('Indicator Data'!BS26="No data","x",ROUND(IF('Indicator Data'!BS26&gt;Q$195,0,IF('Indicator Data'!BS26&lt;Q$194,10,(Q$195-'Indicator Data'!BS26)/(Q$195-Q$194)*10)),1))</f>
        <v>0.8</v>
      </c>
      <c r="R23" s="93">
        <f t="shared" si="7"/>
        <v>1.3</v>
      </c>
      <c r="S23" s="92">
        <f>IF('Indicator Data'!BT26="No data","x",ROUND(IF('Indicator Data'!BT26&gt;S$195,0,IF('Indicator Data'!BT26&lt;S$194,10,(S$195-'Indicator Data'!BT26)/(S$195-S$194)*10)),1))</f>
        <v>5</v>
      </c>
      <c r="T23" s="138">
        <f>IF('Indicator Data'!BU26="No data","x",ROUND(IF('Indicator Data'!BU26&gt;T$195,0,IF('Indicator Data'!BU26&lt;T$194,10,(T$195-'Indicator Data'!BU26)/(T$195-T$194)*10)),1))</f>
        <v>4.0999999999999996</v>
      </c>
      <c r="U23" s="138">
        <f>IF('Indicator Data'!BV26="No data","x",ROUND(IF('Indicator Data'!BV26&gt;U$195,0,IF('Indicator Data'!BV26&lt;U$194,10,(U$195-'Indicator Data'!BV26)/(U$195-U$194)*10)),1))</f>
        <v>3.2</v>
      </c>
      <c r="V23" s="138" t="str">
        <f>IF('Indicator Data'!BW26="No data","x",ROUND(IF('Indicator Data'!BW26&gt;V$195,0,IF('Indicator Data'!BW26&lt;V$194,10,(V$195-'Indicator Data'!BW26)/(V$195-V$194)*10)),1))</f>
        <v>x</v>
      </c>
      <c r="W23" s="92">
        <f t="shared" si="8"/>
        <v>3.65</v>
      </c>
      <c r="X23" s="92">
        <f>IF('Indicator Data'!BX26="No data","x",ROUND(IF('Indicator Data'!BX26&gt;X$195,0,IF('Indicator Data'!BX26&lt;X$194,10,(X$195-'Indicator Data'!BX26)/(X$195-X$194)*10)),1))</f>
        <v>6.4</v>
      </c>
      <c r="Y23" s="92">
        <f>IF('Indicator Data'!BY26="No data","x",ROUND(IF('Indicator Data'!BY26&gt;Y$195,10,IF('Indicator Data'!BY26&lt;Y$194,0,10-(Y$195-'Indicator Data'!BY26)/(Y$195-Y$194)*10)),1))</f>
        <v>0.1</v>
      </c>
      <c r="Z23" s="93">
        <f t="shared" si="0"/>
        <v>3.8</v>
      </c>
      <c r="AA23" s="94">
        <f t="shared" si="1"/>
        <v>2.5</v>
      </c>
      <c r="AB23" s="170"/>
    </row>
    <row r="24" spans="1:28" s="4" customFormat="1" x14ac:dyDescent="0.25">
      <c r="A24" s="121" t="str">
        <f>'Indicator Data'!A27</f>
        <v>Botswana</v>
      </c>
      <c r="B24" s="47" t="str">
        <f>'Indicator Data'!B27</f>
        <v>BWA</v>
      </c>
      <c r="C24" s="92">
        <f>IF('Indicator Data'!BJ27="No data","x",ROUND(IF('Indicator Data'!BJ27&gt;C$195,0,IF('Indicator Data'!BJ27&lt;C$194,10,(C$195-'Indicator Data'!BJ27)/(C$195-C$194)*10)),1))</f>
        <v>5.6</v>
      </c>
      <c r="D24" s="93">
        <f t="shared" si="2"/>
        <v>5.6</v>
      </c>
      <c r="E24" s="92">
        <f>IF('Indicator Data'!BL27="No data","x",ROUND(IF('Indicator Data'!BL27&gt;E$195,0,IF('Indicator Data'!BL27&lt;E$194,10,(E$195-'Indicator Data'!BL27)/(E$195-E$194)*10)),1))</f>
        <v>3.9</v>
      </c>
      <c r="F24" s="92">
        <f>IF('Indicator Data'!BK27="No data","x",ROUND(IF('Indicator Data'!BK27&gt;F$195,0,IF('Indicator Data'!BK27&lt;F$194,10,(F$195-'Indicator Data'!BK27)/(F$195-F$194)*10)),1))</f>
        <v>4.0999999999999996</v>
      </c>
      <c r="G24" s="93">
        <f t="shared" si="3"/>
        <v>4</v>
      </c>
      <c r="H24" s="94">
        <f t="shared" si="4"/>
        <v>4.8</v>
      </c>
      <c r="I24" s="92">
        <f>IF('Indicator Data'!BN27="No data","x",ROUND(IF('Indicator Data'!BN27^2&gt;I$195,0,IF('Indicator Data'!BN27^2&lt;I$194,10,(I$195-'Indicator Data'!BN27^2)/(I$195-I$194)*10)),1))</f>
        <v>2.4</v>
      </c>
      <c r="J24" s="92">
        <f>IF(OR('Indicator Data'!BM27=0,'Indicator Data'!BM27="No data"),"x",ROUND(IF('Indicator Data'!BM27&gt;J$195,0,IF('Indicator Data'!BM27&lt;J$194,10,(J$195-'Indicator Data'!BM27)/(J$195-J$194)*10)),1))</f>
        <v>3.7</v>
      </c>
      <c r="K24" s="92">
        <f>IF('Indicator Data'!BO27="No data","x",ROUND(IF('Indicator Data'!BO27&gt;K$195,0,IF('Indicator Data'!BO27&lt;K$194,10,(K$195-'Indicator Data'!BO27)/(K$195-K$194)*10)),1))</f>
        <v>6.1</v>
      </c>
      <c r="L24" s="92">
        <f>IF('Indicator Data'!BP27="No data","x",ROUND(IF('Indicator Data'!BP27&gt;L$195,0,IF('Indicator Data'!BP27&lt;L$194,10,(L$195-'Indicator Data'!BP27)/(L$195-L$194)*10)),1))</f>
        <v>3</v>
      </c>
      <c r="M24" s="93">
        <f t="shared" si="5"/>
        <v>3.8</v>
      </c>
      <c r="N24" s="138">
        <f>IF('Indicator Data'!BQ27="No data","x",'Indicator Data'!BQ27/'Indicator Data'!CC27*100)</f>
        <v>7.0580346902405031</v>
      </c>
      <c r="O24" s="92">
        <f t="shared" si="6"/>
        <v>9.4</v>
      </c>
      <c r="P24" s="92">
        <f>IF('Indicator Data'!BR27="No data","x",ROUND(IF('Indicator Data'!BR27&gt;P$195,0,IF('Indicator Data'!BR27&lt;P$194,10,(P$195-'Indicator Data'!BR27)/(P$195-P$194)*10)),1))</f>
        <v>2.5</v>
      </c>
      <c r="Q24" s="92">
        <f>IF('Indicator Data'!BS27="No data","x",ROUND(IF('Indicator Data'!BS27&gt;Q$195,0,IF('Indicator Data'!BS27&lt;Q$194,10,(Q$195-'Indicator Data'!BS27)/(Q$195-Q$194)*10)),1))</f>
        <v>1.9</v>
      </c>
      <c r="R24" s="93">
        <f t="shared" si="7"/>
        <v>4.5999999999999996</v>
      </c>
      <c r="S24" s="92">
        <f>IF('Indicator Data'!BT27="No data","x",ROUND(IF('Indicator Data'!BT27&gt;S$195,0,IF('Indicator Data'!BT27&lt;S$194,10,(S$195-'Indicator Data'!BT27)/(S$195-S$194)*10)),1))</f>
        <v>9.1</v>
      </c>
      <c r="T24" s="138">
        <f>IF('Indicator Data'!BU27="No data","x",ROUND(IF('Indicator Data'!BU27&gt;T$195,0,IF('Indicator Data'!BU27&lt;T$194,10,(T$195-'Indicator Data'!BU27)/(T$195-T$194)*10)),1))</f>
        <v>0.7</v>
      </c>
      <c r="U24" s="138">
        <f>IF('Indicator Data'!BV27="No data","x",ROUND(IF('Indicator Data'!BV27&gt;U$195,0,IF('Indicator Data'!BV27&lt;U$194,10,(U$195-'Indicator Data'!BV27)/(U$195-U$194)*10)),1))</f>
        <v>4.2</v>
      </c>
      <c r="V24" s="138">
        <f>IF('Indicator Data'!BW27="No data","x",ROUND(IF('Indicator Data'!BW27&gt;V$195,0,IF('Indicator Data'!BW27&lt;V$194,10,(V$195-'Indicator Data'!BW27)/(V$195-V$194)*10)),1))</f>
        <v>1.7</v>
      </c>
      <c r="W24" s="92">
        <f t="shared" si="8"/>
        <v>2.2000000000000002</v>
      </c>
      <c r="X24" s="92">
        <f>IF('Indicator Data'!BX27="No data","x",ROUND(IF('Indicator Data'!BX27&gt;X$195,0,IF('Indicator Data'!BX27&lt;X$194,10,(X$195-'Indicator Data'!BX27)/(X$195-X$194)*10)),1))</f>
        <v>7</v>
      </c>
      <c r="Y24" s="92">
        <f>IF('Indicator Data'!BY27="No data","x",ROUND(IF('Indicator Data'!BY27&gt;Y$195,10,IF('Indicator Data'!BY27&lt;Y$194,0,10-(Y$195-'Indicator Data'!BY27)/(Y$195-Y$194)*10)),1))</f>
        <v>1.4</v>
      </c>
      <c r="Z24" s="93">
        <f t="shared" si="0"/>
        <v>4.9000000000000004</v>
      </c>
      <c r="AA24" s="94">
        <f t="shared" si="1"/>
        <v>4.4000000000000004</v>
      </c>
      <c r="AB24" s="170"/>
    </row>
    <row r="25" spans="1:28" s="4" customFormat="1" x14ac:dyDescent="0.25">
      <c r="A25" s="121" t="str">
        <f>'Indicator Data'!A28</f>
        <v>Brazil</v>
      </c>
      <c r="B25" s="47" t="str">
        <f>'Indicator Data'!B28</f>
        <v>BRA</v>
      </c>
      <c r="C25" s="92">
        <f>IF('Indicator Data'!BJ28="No data","x",ROUND(IF('Indicator Data'!BJ28&gt;C$195,0,IF('Indicator Data'!BJ28&lt;C$194,10,(C$195-'Indicator Data'!BJ28)/(C$195-C$194)*10)),1))</f>
        <v>4.3</v>
      </c>
      <c r="D25" s="93">
        <f t="shared" si="2"/>
        <v>4.3</v>
      </c>
      <c r="E25" s="92">
        <f>IF('Indicator Data'!BL28="No data","x",ROUND(IF('Indicator Data'!BL28&gt;E$195,0,IF('Indicator Data'!BL28&lt;E$194,10,(E$195-'Indicator Data'!BL28)/(E$195-E$194)*10)),1))</f>
        <v>6.5</v>
      </c>
      <c r="F25" s="92">
        <f>IF('Indicator Data'!BK28="No data","x",ROUND(IF('Indicator Data'!BK28&gt;F$195,0,IF('Indicator Data'!BK28&lt;F$194,10,(F$195-'Indicator Data'!BK28)/(F$195-F$194)*10)),1))</f>
        <v>5.6</v>
      </c>
      <c r="G25" s="93">
        <f t="shared" si="3"/>
        <v>6.1</v>
      </c>
      <c r="H25" s="94">
        <f t="shared" si="4"/>
        <v>5.2</v>
      </c>
      <c r="I25" s="92">
        <f>IF('Indicator Data'!BN28="No data","x",ROUND(IF('Indicator Data'!BN28^2&gt;I$195,0,IF('Indicator Data'!BN28^2&lt;I$194,10,(I$195-'Indicator Data'!BN28^2)/(I$195-I$194)*10)),1))</f>
        <v>1.6</v>
      </c>
      <c r="J25" s="92">
        <f>IF(OR('Indicator Data'!BM28=0,'Indicator Data'!BM28="No data"),"x",ROUND(IF('Indicator Data'!BM28&gt;J$195,0,IF('Indicator Data'!BM28&lt;J$194,10,(J$195-'Indicator Data'!BM28)/(J$195-J$194)*10)),1))</f>
        <v>0</v>
      </c>
      <c r="K25" s="92">
        <f>IF('Indicator Data'!BO28="No data","x",ROUND(IF('Indicator Data'!BO28&gt;K$195,0,IF('Indicator Data'!BO28&lt;K$194,10,(K$195-'Indicator Data'!BO28)/(K$195-K$194)*10)),1))</f>
        <v>3.9</v>
      </c>
      <c r="L25" s="92">
        <f>IF('Indicator Data'!BP28="No data","x",ROUND(IF('Indicator Data'!BP28&gt;L$195,0,IF('Indicator Data'!BP28&lt;L$194,10,(L$195-'Indicator Data'!BP28)/(L$195-L$194)*10)),1))</f>
        <v>4.5</v>
      </c>
      <c r="M25" s="93">
        <f t="shared" si="5"/>
        <v>2.5</v>
      </c>
      <c r="N25" s="138">
        <f>IF('Indicator Data'!BQ28="No data","x",'Indicator Data'!BQ28/'Indicator Data'!CC28*100)</f>
        <v>10.639027261916302</v>
      </c>
      <c r="O25" s="92">
        <f t="shared" si="6"/>
        <v>9</v>
      </c>
      <c r="P25" s="92">
        <f>IF('Indicator Data'!BR28="No data","x",ROUND(IF('Indicator Data'!BR28&gt;P$195,0,IF('Indicator Data'!BR28&lt;P$194,10,(P$195-'Indicator Data'!BR28)/(P$195-P$194)*10)),1))</f>
        <v>1.3</v>
      </c>
      <c r="Q25" s="92">
        <f>IF('Indicator Data'!BS28="No data","x",ROUND(IF('Indicator Data'!BS28&gt;Q$195,0,IF('Indicator Data'!BS28&lt;Q$194,10,(Q$195-'Indicator Data'!BS28)/(Q$195-Q$194)*10)),1))</f>
        <v>0.4</v>
      </c>
      <c r="R25" s="93">
        <f t="shared" si="7"/>
        <v>3.6</v>
      </c>
      <c r="S25" s="92">
        <f>IF('Indicator Data'!BT28="No data","x",ROUND(IF('Indicator Data'!BT28&gt;S$195,0,IF('Indicator Data'!BT28&lt;S$194,10,(S$195-'Indicator Data'!BT28)/(S$195-S$194)*10)),1))</f>
        <v>4.5999999999999996</v>
      </c>
      <c r="T25" s="138">
        <f>IF('Indicator Data'!BU28="No data","x",ROUND(IF('Indicator Data'!BU28&gt;T$195,0,IF('Indicator Data'!BU28&lt;T$194,10,(T$195-'Indicator Data'!BU28)/(T$195-T$194)*10)),1))</f>
        <v>1.7</v>
      </c>
      <c r="U25" s="138">
        <f>IF('Indicator Data'!BV28="No data","x",ROUND(IF('Indicator Data'!BV28&gt;U$195,0,IF('Indicator Data'!BV28&lt;U$194,10,(U$195-'Indicator Data'!BV28)/(U$195-U$194)*10)),1))</f>
        <v>9.8000000000000007</v>
      </c>
      <c r="V25" s="138">
        <f>IF('Indicator Data'!BW28="No data","x",ROUND(IF('Indicator Data'!BW28&gt;V$195,0,IF('Indicator Data'!BW28&lt;V$194,10,(V$195-'Indicator Data'!BW28)/(V$195-V$194)*10)),1))</f>
        <v>2.5</v>
      </c>
      <c r="W25" s="92">
        <f t="shared" si="8"/>
        <v>4.666666666666667</v>
      </c>
      <c r="X25" s="92">
        <f>IF('Indicator Data'!BX28="No data","x",ROUND(IF('Indicator Data'!BX28&gt;X$195,0,IF('Indicator Data'!BX28&lt;X$194,10,(X$195-'Indicator Data'!BX28)/(X$195-X$194)*10)),1))</f>
        <v>4.0999999999999996</v>
      </c>
      <c r="Y25" s="92">
        <f>IF('Indicator Data'!BY28="No data","x",ROUND(IF('Indicator Data'!BY28&gt;Y$195,10,IF('Indicator Data'!BY28&lt;Y$194,0,10-(Y$195-'Indicator Data'!BY28)/(Y$195-Y$194)*10)),1))</f>
        <v>0.5</v>
      </c>
      <c r="Z25" s="93">
        <f t="shared" si="0"/>
        <v>3.5</v>
      </c>
      <c r="AA25" s="94">
        <f t="shared" si="1"/>
        <v>3.2</v>
      </c>
      <c r="AB25" s="170"/>
    </row>
    <row r="26" spans="1:28" s="4" customFormat="1" x14ac:dyDescent="0.25">
      <c r="A26" s="121" t="str">
        <f>'Indicator Data'!A29</f>
        <v>Brunei Darussalam</v>
      </c>
      <c r="B26" s="47" t="str">
        <f>'Indicator Data'!B29</f>
        <v>BRN</v>
      </c>
      <c r="C26" s="92">
        <f>IF('Indicator Data'!BJ29="No data","x",ROUND(IF('Indicator Data'!BJ29&gt;C$195,0,IF('Indicator Data'!BJ29&lt;C$194,10,(C$195-'Indicator Data'!BJ29)/(C$195-C$194)*10)),1))</f>
        <v>6</v>
      </c>
      <c r="D26" s="93">
        <f t="shared" si="2"/>
        <v>6</v>
      </c>
      <c r="E26" s="92">
        <f>IF('Indicator Data'!BL29="No data","x",ROUND(IF('Indicator Data'!BL29&gt;E$195,0,IF('Indicator Data'!BL29&lt;E$194,10,(E$195-'Indicator Data'!BL29)/(E$195-E$194)*10)),1))</f>
        <v>3.7</v>
      </c>
      <c r="F26" s="92">
        <f>IF('Indicator Data'!BK29="No data","x",ROUND(IF('Indicator Data'!BK29&gt;F$195,0,IF('Indicator Data'!BK29&lt;F$194,10,(F$195-'Indicator Data'!BK29)/(F$195-F$194)*10)),1))</f>
        <v>2.7</v>
      </c>
      <c r="G26" s="93">
        <f t="shared" si="3"/>
        <v>3.2</v>
      </c>
      <c r="H26" s="94">
        <f t="shared" si="4"/>
        <v>4.5999999999999996</v>
      </c>
      <c r="I26" s="92">
        <f>IF('Indicator Data'!BN29="No data","x",ROUND(IF('Indicator Data'!BN29^2&gt;I$195,0,IF('Indicator Data'!BN29^2&lt;I$194,10,(I$195-'Indicator Data'!BN29^2)/(I$195-I$194)*10)),1))</f>
        <v>0.7</v>
      </c>
      <c r="J26" s="92">
        <f>IF(OR('Indicator Data'!BM29=0,'Indicator Data'!BM29="No data"),"x",ROUND(IF('Indicator Data'!BM29&gt;J$195,0,IF('Indicator Data'!BM29&lt;J$194,10,(J$195-'Indicator Data'!BM29)/(J$195-J$194)*10)),1))</f>
        <v>0</v>
      </c>
      <c r="K26" s="92">
        <f>IF('Indicator Data'!BO29="No data","x",ROUND(IF('Indicator Data'!BO29&gt;K$195,0,IF('Indicator Data'!BO29&lt;K$194,10,(K$195-'Indicator Data'!BO29)/(K$195-K$194)*10)),1))</f>
        <v>1</v>
      </c>
      <c r="L26" s="92">
        <f>IF('Indicator Data'!BP29="No data","x",ROUND(IF('Indicator Data'!BP29&gt;L$195,0,IF('Indicator Data'!BP29&lt;L$194,10,(L$195-'Indicator Data'!BP29)/(L$195-L$194)*10)),1))</f>
        <v>3.7</v>
      </c>
      <c r="M26" s="93">
        <f t="shared" si="5"/>
        <v>1.4</v>
      </c>
      <c r="N26" s="138">
        <f>IF('Indicator Data'!BQ29="No data","x",'Indicator Data'!BQ29/'Indicator Data'!CC29*100)</f>
        <v>28.462998102466791</v>
      </c>
      <c r="O26" s="92">
        <f t="shared" si="6"/>
        <v>7.2</v>
      </c>
      <c r="P26" s="92">
        <f>IF('Indicator Data'!BR29="No data","x",ROUND(IF('Indicator Data'!BR29&gt;P$195,0,IF('Indicator Data'!BR29&lt;P$194,10,(P$195-'Indicator Data'!BR29)/(P$195-P$194)*10)),1))</f>
        <v>0.4</v>
      </c>
      <c r="Q26" s="92">
        <f>IF('Indicator Data'!BS29="No data","x",ROUND(IF('Indicator Data'!BS29&gt;Q$195,0,IF('Indicator Data'!BS29&lt;Q$194,10,(Q$195-'Indicator Data'!BS29)/(Q$195-Q$194)*10)),1))</f>
        <v>0</v>
      </c>
      <c r="R26" s="93">
        <f t="shared" si="7"/>
        <v>2.5</v>
      </c>
      <c r="S26" s="92">
        <f>IF('Indicator Data'!BT29="No data","x",ROUND(IF('Indicator Data'!BT29&gt;S$195,0,IF('Indicator Data'!BT29&lt;S$194,10,(S$195-'Indicator Data'!BT29)/(S$195-S$194)*10)),1))</f>
        <v>5.6</v>
      </c>
      <c r="T26" s="138">
        <f>IF('Indicator Data'!BU29="No data","x",ROUND(IF('Indicator Data'!BU29&gt;T$195,0,IF('Indicator Data'!BU29&lt;T$194,10,(T$195-'Indicator Data'!BU29)/(T$195-T$194)*10)),1))</f>
        <v>0</v>
      </c>
      <c r="U26" s="138">
        <f>IF('Indicator Data'!BV29="No data","x",ROUND(IF('Indicator Data'!BV29&gt;U$195,0,IF('Indicator Data'!BV29&lt;U$194,10,(U$195-'Indicator Data'!BV29)/(U$195-U$194)*10)),1))</f>
        <v>0.2</v>
      </c>
      <c r="V26" s="138" t="str">
        <f>IF('Indicator Data'!BW29="No data","x",ROUND(IF('Indicator Data'!BW29&gt;V$195,0,IF('Indicator Data'!BW29&lt;V$194,10,(V$195-'Indicator Data'!BW29)/(V$195-V$194)*10)),1))</f>
        <v>x</v>
      </c>
      <c r="W26" s="92">
        <f t="shared" si="8"/>
        <v>0.1</v>
      </c>
      <c r="X26" s="92">
        <f>IF('Indicator Data'!BX29="No data","x",ROUND(IF('Indicator Data'!BX29&gt;X$195,0,IF('Indicator Data'!BX29&lt;X$194,10,(X$195-'Indicator Data'!BX29)/(X$195-X$194)*10)),1))</f>
        <v>4</v>
      </c>
      <c r="Y26" s="92">
        <f>IF('Indicator Data'!BY29="No data","x",ROUND(IF('Indicator Data'!BY29&gt;Y$195,10,IF('Indicator Data'!BY29&lt;Y$194,0,10-(Y$195-'Indicator Data'!BY29)/(Y$195-Y$194)*10)),1))</f>
        <v>0.3</v>
      </c>
      <c r="Z26" s="93">
        <f t="shared" si="0"/>
        <v>2.5</v>
      </c>
      <c r="AA26" s="94">
        <f t="shared" si="1"/>
        <v>2.1</v>
      </c>
      <c r="AB26" s="170"/>
    </row>
    <row r="27" spans="1:28" s="4" customFormat="1" x14ac:dyDescent="0.25">
      <c r="A27" s="121" t="str">
        <f>'Indicator Data'!A30</f>
        <v>Bulgaria</v>
      </c>
      <c r="B27" s="47" t="str">
        <f>'Indicator Data'!B30</f>
        <v>BGR</v>
      </c>
      <c r="C27" s="92">
        <f>IF('Indicator Data'!BJ30="No data","x",ROUND(IF('Indicator Data'!BJ30&gt;C$195,0,IF('Indicator Data'!BJ30&lt;C$194,10,(C$195-'Indicator Data'!BJ30)/(C$195-C$194)*10)),1))</f>
        <v>3.2</v>
      </c>
      <c r="D27" s="93">
        <f t="shared" si="2"/>
        <v>3.2</v>
      </c>
      <c r="E27" s="92">
        <f>IF('Indicator Data'!BL30="No data","x",ROUND(IF('Indicator Data'!BL30&gt;E$195,0,IF('Indicator Data'!BL30&lt;E$194,10,(E$195-'Indicator Data'!BL30)/(E$195-E$194)*10)),1))</f>
        <v>5.8</v>
      </c>
      <c r="F27" s="92">
        <f>IF('Indicator Data'!BK30="No data","x",ROUND(IF('Indicator Data'!BK30&gt;F$195,0,IF('Indicator Data'!BK30&lt;F$194,10,(F$195-'Indicator Data'!BK30)/(F$195-F$194)*10)),1))</f>
        <v>4.5</v>
      </c>
      <c r="G27" s="93">
        <f t="shared" si="3"/>
        <v>5.2</v>
      </c>
      <c r="H27" s="94">
        <f t="shared" si="4"/>
        <v>4.2</v>
      </c>
      <c r="I27" s="92">
        <f>IF('Indicator Data'!BN30="No data","x",ROUND(IF('Indicator Data'!BN30^2&gt;I$195,0,IF('Indicator Data'!BN30^2&lt;I$194,10,(I$195-'Indicator Data'!BN30^2)/(I$195-I$194)*10)),1))</f>
        <v>0.4</v>
      </c>
      <c r="J27" s="92">
        <f>IF(OR('Indicator Data'!BM30=0,'Indicator Data'!BM30="No data"),"x",ROUND(IF('Indicator Data'!BM30&gt;J$195,0,IF('Indicator Data'!BM30&lt;J$194,10,(J$195-'Indicator Data'!BM30)/(J$195-J$194)*10)),1))</f>
        <v>0</v>
      </c>
      <c r="K27" s="92">
        <f>IF('Indicator Data'!BO30="No data","x",ROUND(IF('Indicator Data'!BO30&gt;K$195,0,IF('Indicator Data'!BO30&lt;K$194,10,(K$195-'Indicator Data'!BO30)/(K$195-K$194)*10)),1))</f>
        <v>4</v>
      </c>
      <c r="L27" s="92">
        <f>IF('Indicator Data'!BP30="No data","x",ROUND(IF('Indicator Data'!BP30&gt;L$195,0,IF('Indicator Data'!BP30&lt;L$194,10,(L$195-'Indicator Data'!BP30)/(L$195-L$194)*10)),1))</f>
        <v>4.0999999999999996</v>
      </c>
      <c r="M27" s="93">
        <f t="shared" si="5"/>
        <v>2.1</v>
      </c>
      <c r="N27" s="138">
        <f>IF('Indicator Data'!BQ30="No data","x",'Indicator Data'!BQ30/'Indicator Data'!CC30*100)</f>
        <v>77.376565954310976</v>
      </c>
      <c r="O27" s="92">
        <f t="shared" si="6"/>
        <v>2.2999999999999998</v>
      </c>
      <c r="P27" s="92">
        <f>IF('Indicator Data'!BR30="No data","x",ROUND(IF('Indicator Data'!BR30&gt;P$195,0,IF('Indicator Data'!BR30&lt;P$194,10,(P$195-'Indicator Data'!BR30)/(P$195-P$194)*10)),1))</f>
        <v>1.6</v>
      </c>
      <c r="Q27" s="92">
        <f>IF('Indicator Data'!BS30="No data","x",ROUND(IF('Indicator Data'!BS30&gt;Q$195,0,IF('Indicator Data'!BS30&lt;Q$194,10,(Q$195-'Indicator Data'!BS30)/(Q$195-Q$194)*10)),1))</f>
        <v>0.2</v>
      </c>
      <c r="R27" s="93">
        <f t="shared" si="7"/>
        <v>1.4</v>
      </c>
      <c r="S27" s="92">
        <f>IF('Indicator Data'!BT30="No data","x",ROUND(IF('Indicator Data'!BT30&gt;S$195,0,IF('Indicator Data'!BT30&lt;S$194,10,(S$195-'Indicator Data'!BT30)/(S$195-S$194)*10)),1))</f>
        <v>0</v>
      </c>
      <c r="T27" s="138">
        <f>IF('Indicator Data'!BU30="No data","x",ROUND(IF('Indicator Data'!BU30&gt;T$195,0,IF('Indicator Data'!BU30&lt;T$194,10,(T$195-'Indicator Data'!BU30)/(T$195-T$194)*10)),1))</f>
        <v>1.2</v>
      </c>
      <c r="U27" s="138">
        <f>IF('Indicator Data'!BV30="No data","x",ROUND(IF('Indicator Data'!BV30&gt;U$195,0,IF('Indicator Data'!BV30&lt;U$194,10,(U$195-'Indicator Data'!BV30)/(U$195-U$194)*10)),1))</f>
        <v>1.2</v>
      </c>
      <c r="V27" s="138">
        <f>IF('Indicator Data'!BW30="No data","x",ROUND(IF('Indicator Data'!BW30&gt;V$195,0,IF('Indicator Data'!BW30&lt;V$194,10,(V$195-'Indicator Data'!BW30)/(V$195-V$194)*10)),1))</f>
        <v>1.4</v>
      </c>
      <c r="W27" s="92">
        <f t="shared" si="8"/>
        <v>1.2666666666666666</v>
      </c>
      <c r="X27" s="92">
        <f>IF('Indicator Data'!BX30="No data","x",ROUND(IF('Indicator Data'!BX30&gt;X$195,0,IF('Indicator Data'!BX30&lt;X$194,10,(X$195-'Indicator Data'!BX30)/(X$195-X$194)*10)),1))</f>
        <v>4.8</v>
      </c>
      <c r="Y27" s="92">
        <f>IF('Indicator Data'!BY30="No data","x",ROUND(IF('Indicator Data'!BY30&gt;Y$195,10,IF('Indicator Data'!BY30&lt;Y$194,0,10-(Y$195-'Indicator Data'!BY30)/(Y$195-Y$194)*10)),1))</f>
        <v>0.1</v>
      </c>
      <c r="Z27" s="93">
        <f t="shared" si="0"/>
        <v>1.5</v>
      </c>
      <c r="AA27" s="94">
        <f t="shared" si="1"/>
        <v>1.7</v>
      </c>
      <c r="AB27" s="170"/>
    </row>
    <row r="28" spans="1:28" s="4" customFormat="1" x14ac:dyDescent="0.25">
      <c r="A28" s="121" t="str">
        <f>'Indicator Data'!A31</f>
        <v>Burkina Faso</v>
      </c>
      <c r="B28" s="47" t="str">
        <f>'Indicator Data'!B31</f>
        <v>BFA</v>
      </c>
      <c r="C28" s="92">
        <f>IF('Indicator Data'!BJ31="No data","x",ROUND(IF('Indicator Data'!BJ31&gt;C$195,0,IF('Indicator Data'!BJ31&lt;C$194,10,(C$195-'Indicator Data'!BJ31)/(C$195-C$194)*10)),1))</f>
        <v>3.2</v>
      </c>
      <c r="D28" s="93">
        <f t="shared" si="2"/>
        <v>3.2</v>
      </c>
      <c r="E28" s="92">
        <f>IF('Indicator Data'!BL31="No data","x",ROUND(IF('Indicator Data'!BL31&gt;E$195,0,IF('Indicator Data'!BL31&lt;E$194,10,(E$195-'Indicator Data'!BL31)/(E$195-E$194)*10)),1))</f>
        <v>5.9</v>
      </c>
      <c r="F28" s="92">
        <f>IF('Indicator Data'!BK31="No data","x",ROUND(IF('Indicator Data'!BK31&gt;F$195,0,IF('Indicator Data'!BK31&lt;F$194,10,(F$195-'Indicator Data'!BK31)/(F$195-F$194)*10)),1))</f>
        <v>6.2</v>
      </c>
      <c r="G28" s="93">
        <f t="shared" si="3"/>
        <v>6.1</v>
      </c>
      <c r="H28" s="94">
        <f t="shared" si="4"/>
        <v>4.7</v>
      </c>
      <c r="I28" s="92">
        <f>IF('Indicator Data'!BN31="No data","x",ROUND(IF('Indicator Data'!BN31^2&gt;I$195,0,IF('Indicator Data'!BN31^2&lt;I$194,10,(I$195-'Indicator Data'!BN31^2)/(I$195-I$194)*10)),1))</f>
        <v>9.4</v>
      </c>
      <c r="J28" s="92">
        <f>IF(OR('Indicator Data'!BM31=0,'Indicator Data'!BM31="No data"),"x",ROUND(IF('Indicator Data'!BM31&gt;J$195,0,IF('Indicator Data'!BM31&lt;J$194,10,(J$195-'Indicator Data'!BM31)/(J$195-J$194)*10)),1))</f>
        <v>7.5</v>
      </c>
      <c r="K28" s="92">
        <f>IF('Indicator Data'!BO31="No data","x",ROUND(IF('Indicator Data'!BO31&gt;K$195,0,IF('Indicator Data'!BO31&lt;K$194,10,(K$195-'Indicator Data'!BO31)/(K$195-K$194)*10)),1))</f>
        <v>8.6</v>
      </c>
      <c r="L28" s="92">
        <f>IF('Indicator Data'!BP31="No data","x",ROUND(IF('Indicator Data'!BP31&gt;L$195,0,IF('Indicator Data'!BP31&lt;L$194,10,(L$195-'Indicator Data'!BP31)/(L$195-L$194)*10)),1))</f>
        <v>5.5</v>
      </c>
      <c r="M28" s="93">
        <f t="shared" si="5"/>
        <v>7.8</v>
      </c>
      <c r="N28" s="138">
        <f>IF('Indicator Data'!BQ31="No data","x",'Indicator Data'!BQ31/'Indicator Data'!CC31*100)</f>
        <v>14.985380116959066</v>
      </c>
      <c r="O28" s="92">
        <f t="shared" si="6"/>
        <v>8.6</v>
      </c>
      <c r="P28" s="92">
        <f>IF('Indicator Data'!BR31="No data","x",ROUND(IF('Indicator Data'!BR31&gt;P$195,0,IF('Indicator Data'!BR31&lt;P$194,10,(P$195-'Indicator Data'!BR31)/(P$195-P$194)*10)),1))</f>
        <v>9</v>
      </c>
      <c r="Q28" s="92">
        <f>IF('Indicator Data'!BS31="No data","x",ROUND(IF('Indicator Data'!BS31&gt;Q$195,0,IF('Indicator Data'!BS31&lt;Q$194,10,(Q$195-'Indicator Data'!BS31)/(Q$195-Q$194)*10)),1))</f>
        <v>10</v>
      </c>
      <c r="R28" s="93">
        <f t="shared" si="7"/>
        <v>9.1999999999999993</v>
      </c>
      <c r="S28" s="92">
        <f>IF('Indicator Data'!BT31="No data","x",ROUND(IF('Indicator Data'!BT31&gt;S$195,0,IF('Indicator Data'!BT31&lt;S$194,10,(S$195-'Indicator Data'!BT31)/(S$195-S$194)*10)),1))</f>
        <v>9.9</v>
      </c>
      <c r="T28" s="138">
        <f>IF('Indicator Data'!BU31="No data","x",ROUND(IF('Indicator Data'!BU31&gt;T$195,0,IF('Indicator Data'!BU31&lt;T$194,10,(T$195-'Indicator Data'!BU31)/(T$195-T$194)*10)),1))</f>
        <v>1.4</v>
      </c>
      <c r="U28" s="138">
        <f>IF('Indicator Data'!BV31="No data","x",ROUND(IF('Indicator Data'!BV31&gt;U$195,0,IF('Indicator Data'!BV31&lt;U$194,10,(U$195-'Indicator Data'!BV31)/(U$195-U$194)*10)),1))</f>
        <v>8.3000000000000007</v>
      </c>
      <c r="V28" s="138">
        <f>IF('Indicator Data'!BW31="No data","x",ROUND(IF('Indicator Data'!BW31&gt;V$195,0,IF('Indicator Data'!BW31&lt;V$194,10,(V$195-'Indicator Data'!BW31)/(V$195-V$194)*10)),1))</f>
        <v>1.4</v>
      </c>
      <c r="W28" s="92">
        <f t="shared" si="8"/>
        <v>3.7000000000000006</v>
      </c>
      <c r="X28" s="92">
        <f>IF('Indicator Data'!BX31="No data","x",ROUND(IF('Indicator Data'!BX31&gt;X$195,0,IF('Indicator Data'!BX31&lt;X$194,10,(X$195-'Indicator Data'!BX31)/(X$195-X$194)*10)),1))</f>
        <v>9.8000000000000007</v>
      </c>
      <c r="Y28" s="92">
        <f>IF('Indicator Data'!BY31="No data","x",ROUND(IF('Indicator Data'!BY31&gt;Y$195,10,IF('Indicator Data'!BY31&lt;Y$194,0,10-(Y$195-'Indicator Data'!BY31)/(Y$195-Y$194)*10)),1))</f>
        <v>4.0999999999999996</v>
      </c>
      <c r="Z28" s="93">
        <f t="shared" si="0"/>
        <v>6.9</v>
      </c>
      <c r="AA28" s="94">
        <f t="shared" si="1"/>
        <v>8</v>
      </c>
      <c r="AB28" s="170"/>
    </row>
    <row r="29" spans="1:28" s="4" customFormat="1" x14ac:dyDescent="0.25">
      <c r="A29" s="121" t="str">
        <f>'Indicator Data'!A32</f>
        <v>Burundi</v>
      </c>
      <c r="B29" s="47" t="str">
        <f>'Indicator Data'!B32</f>
        <v>BDI</v>
      </c>
      <c r="C29" s="92">
        <f>IF('Indicator Data'!BJ32="No data","x",ROUND(IF('Indicator Data'!BJ32&gt;C$195,0,IF('Indicator Data'!BJ32&lt;C$194,10,(C$195-'Indicator Data'!BJ32)/(C$195-C$194)*10)),1))</f>
        <v>4.5999999999999996</v>
      </c>
      <c r="D29" s="93">
        <f t="shared" si="2"/>
        <v>4.5999999999999996</v>
      </c>
      <c r="E29" s="92">
        <f>IF('Indicator Data'!BL32="No data","x",ROUND(IF('Indicator Data'!BL32&gt;E$195,0,IF('Indicator Data'!BL32&lt;E$194,10,(E$195-'Indicator Data'!BL32)/(E$195-E$194)*10)),1))</f>
        <v>8.3000000000000007</v>
      </c>
      <c r="F29" s="92">
        <f>IF('Indicator Data'!BK32="No data","x",ROUND(IF('Indicator Data'!BK32&gt;F$195,0,IF('Indicator Data'!BK32&lt;F$194,10,(F$195-'Indicator Data'!BK32)/(F$195-F$194)*10)),1))</f>
        <v>7.7</v>
      </c>
      <c r="G29" s="93">
        <f t="shared" si="3"/>
        <v>8</v>
      </c>
      <c r="H29" s="94">
        <f t="shared" si="4"/>
        <v>6.3</v>
      </c>
      <c r="I29" s="92">
        <f>IF('Indicator Data'!BN32="No data","x",ROUND(IF('Indicator Data'!BN32^2&gt;I$195,0,IF('Indicator Data'!BN32^2&lt;I$194,10,(I$195-'Indicator Data'!BN32^2)/(I$195-I$194)*10)),1))</f>
        <v>3</v>
      </c>
      <c r="J29" s="92">
        <f>IF(OR('Indicator Data'!BM32=0,'Indicator Data'!BM32="No data"),"x",ROUND(IF('Indicator Data'!BM32&gt;J$195,0,IF('Indicator Data'!BM32&lt;J$194,10,(J$195-'Indicator Data'!BM32)/(J$195-J$194)*10)),1))</f>
        <v>9.1</v>
      </c>
      <c r="K29" s="92">
        <f>IF('Indicator Data'!BO32="No data","x",ROUND(IF('Indicator Data'!BO32&gt;K$195,0,IF('Indicator Data'!BO32&lt;K$194,10,(K$195-'Indicator Data'!BO32)/(K$195-K$194)*10)),1))</f>
        <v>9.5</v>
      </c>
      <c r="L29" s="92">
        <f>IF('Indicator Data'!BP32="No data","x",ROUND(IF('Indicator Data'!BP32&gt;L$195,0,IF('Indicator Data'!BP32&lt;L$194,10,(L$195-'Indicator Data'!BP32)/(L$195-L$194)*10)),1))</f>
        <v>7.5</v>
      </c>
      <c r="M29" s="93">
        <f t="shared" si="5"/>
        <v>7.3</v>
      </c>
      <c r="N29" s="138">
        <f>IF('Indicator Data'!BQ32="No data","x",'Indicator Data'!BQ32/'Indicator Data'!CC32*100)</f>
        <v>23.364485981308412</v>
      </c>
      <c r="O29" s="92">
        <f t="shared" si="6"/>
        <v>7.7</v>
      </c>
      <c r="P29" s="92">
        <f>IF('Indicator Data'!BR32="No data","x",ROUND(IF('Indicator Data'!BR32&gt;P$195,0,IF('Indicator Data'!BR32&lt;P$194,10,(P$195-'Indicator Data'!BR32)/(P$195-P$194)*10)),1))</f>
        <v>6</v>
      </c>
      <c r="Q29" s="92">
        <f>IF('Indicator Data'!BS32="No data","x",ROUND(IF('Indicator Data'!BS32&gt;Q$195,0,IF('Indicator Data'!BS32&lt;Q$194,10,(Q$195-'Indicator Data'!BS32)/(Q$195-Q$194)*10)),1))</f>
        <v>7.8</v>
      </c>
      <c r="R29" s="93">
        <f t="shared" si="7"/>
        <v>7.2</v>
      </c>
      <c r="S29" s="92">
        <f>IF('Indicator Data'!BT32="No data","x",ROUND(IF('Indicator Data'!BT32&gt;S$195,0,IF('Indicator Data'!BT32&lt;S$194,10,(S$195-'Indicator Data'!BT32)/(S$195-S$194)*10)),1))</f>
        <v>9.9</v>
      </c>
      <c r="T29" s="138">
        <f>IF('Indicator Data'!BU32="No data","x",ROUND(IF('Indicator Data'!BU32&gt;T$195,0,IF('Indicator Data'!BU32&lt;T$194,10,(T$195-'Indicator Data'!BU32)/(T$195-T$194)*10)),1))</f>
        <v>1.4</v>
      </c>
      <c r="U29" s="138">
        <f>IF('Indicator Data'!BV32="No data","x",ROUND(IF('Indicator Data'!BV32&gt;U$195,0,IF('Indicator Data'!BV32&lt;U$194,10,(U$195-'Indicator Data'!BV32)/(U$195-U$194)*10)),1))</f>
        <v>4.0999999999999996</v>
      </c>
      <c r="V29" s="138">
        <f>IF('Indicator Data'!BW32="No data","x",ROUND(IF('Indicator Data'!BW32&gt;V$195,0,IF('Indicator Data'!BW32&lt;V$194,10,(V$195-'Indicator Data'!BW32)/(V$195-V$194)*10)),1))</f>
        <v>1.4</v>
      </c>
      <c r="W29" s="92">
        <f t="shared" si="8"/>
        <v>2.3000000000000003</v>
      </c>
      <c r="X29" s="92">
        <f>IF('Indicator Data'!BX32="No data","x",ROUND(IF('Indicator Data'!BX32&gt;X$195,0,IF('Indicator Data'!BX32&lt;X$194,10,(X$195-'Indicator Data'!BX32)/(X$195-X$194)*10)),1))</f>
        <v>10</v>
      </c>
      <c r="Y29" s="92">
        <f>IF('Indicator Data'!BY32="No data","x",ROUND(IF('Indicator Data'!BY32&gt;Y$195,10,IF('Indicator Data'!BY32&lt;Y$194,0,10-(Y$195-'Indicator Data'!BY32)/(Y$195-Y$194)*10)),1))</f>
        <v>7.9</v>
      </c>
      <c r="Z29" s="93">
        <f t="shared" si="0"/>
        <v>7.5</v>
      </c>
      <c r="AA29" s="94">
        <f t="shared" si="1"/>
        <v>7.3</v>
      </c>
      <c r="AB29" s="170"/>
    </row>
    <row r="30" spans="1:28" s="4" customFormat="1" x14ac:dyDescent="0.25">
      <c r="A30" s="121" t="str">
        <f>'Indicator Data'!A33</f>
        <v>Cabo Verde</v>
      </c>
      <c r="B30" s="47" t="str">
        <f>'Indicator Data'!B33</f>
        <v>CPV</v>
      </c>
      <c r="C30" s="92">
        <f>IF('Indicator Data'!BJ33="No data","x",ROUND(IF('Indicator Data'!BJ33&gt;C$195,0,IF('Indicator Data'!BJ33&lt;C$194,10,(C$195-'Indicator Data'!BJ33)/(C$195-C$194)*10)),1))</f>
        <v>3.4</v>
      </c>
      <c r="D30" s="93">
        <f t="shared" si="2"/>
        <v>3.4</v>
      </c>
      <c r="E30" s="92">
        <f>IF('Indicator Data'!BL33="No data","x",ROUND(IF('Indicator Data'!BL33&gt;E$195,0,IF('Indicator Data'!BL33&lt;E$194,10,(E$195-'Indicator Data'!BL33)/(E$195-E$194)*10)),1))</f>
        <v>4.3</v>
      </c>
      <c r="F30" s="92">
        <f>IF('Indicator Data'!BK33="No data","x",ROUND(IF('Indicator Data'!BK33&gt;F$195,0,IF('Indicator Data'!BK33&lt;F$194,10,(F$195-'Indicator Data'!BK33)/(F$195-F$194)*10)),1))</f>
        <v>4.7</v>
      </c>
      <c r="G30" s="93">
        <f t="shared" si="3"/>
        <v>4.5</v>
      </c>
      <c r="H30" s="94">
        <f t="shared" si="4"/>
        <v>4</v>
      </c>
      <c r="I30" s="92">
        <f>IF('Indicator Data'!BN33="No data","x",ROUND(IF('Indicator Data'!BN33^2&gt;I$195,0,IF('Indicator Data'!BN33^2&lt;I$194,10,(I$195-'Indicator Data'!BN33^2)/(I$195-I$194)*10)),1))</f>
        <v>2.4</v>
      </c>
      <c r="J30" s="92">
        <f>IF(OR('Indicator Data'!BM33=0,'Indicator Data'!BM33="No data"),"x",ROUND(IF('Indicator Data'!BM33&gt;J$195,0,IF('Indicator Data'!BM33&lt;J$194,10,(J$195-'Indicator Data'!BM33)/(J$195-J$194)*10)),1))</f>
        <v>0.7</v>
      </c>
      <c r="K30" s="92">
        <f>IF('Indicator Data'!BO33="No data","x",ROUND(IF('Indicator Data'!BO33&gt;K$195,0,IF('Indicator Data'!BO33&lt;K$194,10,(K$195-'Indicator Data'!BO33)/(K$195-K$194)*10)),1))</f>
        <v>5</v>
      </c>
      <c r="L30" s="92">
        <f>IF('Indicator Data'!BP33="No data","x",ROUND(IF('Indicator Data'!BP33&gt;L$195,0,IF('Indicator Data'!BP33&lt;L$194,10,(L$195-'Indicator Data'!BP33)/(L$195-L$194)*10)),1))</f>
        <v>4.5</v>
      </c>
      <c r="M30" s="93">
        <f t="shared" si="5"/>
        <v>3.2</v>
      </c>
      <c r="N30" s="138">
        <f>IF('Indicator Data'!BQ33="No data","x",'Indicator Data'!BQ33/'Indicator Data'!CC33*100)</f>
        <v>59.553349875930515</v>
      </c>
      <c r="O30" s="92">
        <f t="shared" si="6"/>
        <v>4.0999999999999996</v>
      </c>
      <c r="P30" s="92">
        <f>IF('Indicator Data'!BR33="No data","x",ROUND(IF('Indicator Data'!BR33&gt;P$195,0,IF('Indicator Data'!BR33&lt;P$194,10,(P$195-'Indicator Data'!BR33)/(P$195-P$194)*10)),1))</f>
        <v>2.9</v>
      </c>
      <c r="Q30" s="92">
        <f>IF('Indicator Data'!BS33="No data","x",ROUND(IF('Indicator Data'!BS33&gt;Q$195,0,IF('Indicator Data'!BS33&lt;Q$194,10,(Q$195-'Indicator Data'!BS33)/(Q$195-Q$194)*10)),1))</f>
        <v>2.6</v>
      </c>
      <c r="R30" s="93">
        <f t="shared" si="7"/>
        <v>3.2</v>
      </c>
      <c r="S30" s="92">
        <f>IF('Indicator Data'!BT33="No data","x",ROUND(IF('Indicator Data'!BT33&gt;S$195,0,IF('Indicator Data'!BT33&lt;S$194,10,(S$195-'Indicator Data'!BT33)/(S$195-S$194)*10)),1))</f>
        <v>8.1</v>
      </c>
      <c r="T30" s="138">
        <f>IF('Indicator Data'!BU33="No data","x",ROUND(IF('Indicator Data'!BU33&gt;T$195,0,IF('Indicator Data'!BU33&lt;T$194,10,(T$195-'Indicator Data'!BU33)/(T$195-T$194)*10)),1))</f>
        <v>0.5</v>
      </c>
      <c r="U30" s="138">
        <f>IF('Indicator Data'!BV33="No data","x",ROUND(IF('Indicator Data'!BV33&gt;U$195,0,IF('Indicator Data'!BV33&lt;U$194,10,(U$195-'Indicator Data'!BV33)/(U$195-U$194)*10)),1))</f>
        <v>2.4</v>
      </c>
      <c r="V30" s="138" t="str">
        <f>IF('Indicator Data'!BW33="No data","x",ROUND(IF('Indicator Data'!BW33&gt;V$195,0,IF('Indicator Data'!BW33&lt;V$194,10,(V$195-'Indicator Data'!BW33)/(V$195-V$194)*10)),1))</f>
        <v>x</v>
      </c>
      <c r="W30" s="92">
        <f t="shared" si="8"/>
        <v>1.45</v>
      </c>
      <c r="X30" s="92">
        <f>IF('Indicator Data'!BX33="No data","x",ROUND(IF('Indicator Data'!BX33&gt;X$195,0,IF('Indicator Data'!BX33&lt;X$194,10,(X$195-'Indicator Data'!BX33)/(X$195-X$194)*10)),1))</f>
        <v>9</v>
      </c>
      <c r="Y30" s="92">
        <f>IF('Indicator Data'!BY33="No data","x",ROUND(IF('Indicator Data'!BY33&gt;Y$195,10,IF('Indicator Data'!BY33&lt;Y$194,0,10-(Y$195-'Indicator Data'!BY33)/(Y$195-Y$194)*10)),1))</f>
        <v>0.5</v>
      </c>
      <c r="Z30" s="93">
        <f t="shared" si="0"/>
        <v>4.8</v>
      </c>
      <c r="AA30" s="94">
        <f t="shared" si="1"/>
        <v>3.7</v>
      </c>
      <c r="AB30" s="170"/>
    </row>
    <row r="31" spans="1:28" s="4" customFormat="1" x14ac:dyDescent="0.25">
      <c r="A31" s="121" t="str">
        <f>'Indicator Data'!A34</f>
        <v>Cambodia</v>
      </c>
      <c r="B31" s="47" t="str">
        <f>'Indicator Data'!B34</f>
        <v>KHM</v>
      </c>
      <c r="C31" s="92">
        <f>IF('Indicator Data'!BJ34="No data","x",ROUND(IF('Indicator Data'!BJ34&gt;C$195,0,IF('Indicator Data'!BJ34&lt;C$194,10,(C$195-'Indicator Data'!BJ34)/(C$195-C$194)*10)),1))</f>
        <v>6.8</v>
      </c>
      <c r="D31" s="93">
        <f t="shared" si="2"/>
        <v>6.8</v>
      </c>
      <c r="E31" s="92">
        <f>IF('Indicator Data'!BL34="No data","x",ROUND(IF('Indicator Data'!BL34&gt;E$195,0,IF('Indicator Data'!BL34&lt;E$194,10,(E$195-'Indicator Data'!BL34)/(E$195-E$194)*10)),1))</f>
        <v>8</v>
      </c>
      <c r="F31" s="92">
        <f>IF('Indicator Data'!BK34="No data","x",ROUND(IF('Indicator Data'!BK34&gt;F$195,0,IF('Indicator Data'!BK34&lt;F$194,10,(F$195-'Indicator Data'!BK34)/(F$195-F$194)*10)),1))</f>
        <v>6.3</v>
      </c>
      <c r="G31" s="93">
        <f t="shared" si="3"/>
        <v>7.2</v>
      </c>
      <c r="H31" s="94">
        <f t="shared" si="4"/>
        <v>7</v>
      </c>
      <c r="I31" s="92">
        <f>IF('Indicator Data'!BN34="No data","x",ROUND(IF('Indicator Data'!BN34^2&gt;I$195,0,IF('Indicator Data'!BN34^2&lt;I$194,10,(I$195-'Indicator Data'!BN34^2)/(I$195-I$194)*10)),1))</f>
        <v>4.2</v>
      </c>
      <c r="J31" s="92">
        <f>IF(OR('Indicator Data'!BM34=0,'Indicator Data'!BM34="No data"),"x",ROUND(IF('Indicator Data'!BM34&gt;J$195,0,IF('Indicator Data'!BM34&lt;J$194,10,(J$195-'Indicator Data'!BM34)/(J$195-J$194)*10)),1))</f>
        <v>1.1000000000000001</v>
      </c>
      <c r="K31" s="92">
        <f>IF('Indicator Data'!BO34="No data","x",ROUND(IF('Indicator Data'!BO34&gt;K$195,0,IF('Indicator Data'!BO34&lt;K$194,10,(K$195-'Indicator Data'!BO34)/(K$195-K$194)*10)),1))</f>
        <v>6.8</v>
      </c>
      <c r="L31" s="92">
        <f>IF('Indicator Data'!BP34="No data","x",ROUND(IF('Indicator Data'!BP34&gt;L$195,0,IF('Indicator Data'!BP34&lt;L$194,10,(L$195-'Indicator Data'!BP34)/(L$195-L$194)*10)),1))</f>
        <v>4.3</v>
      </c>
      <c r="M31" s="93">
        <f t="shared" si="5"/>
        <v>4.0999999999999996</v>
      </c>
      <c r="N31" s="138">
        <f>IF('Indicator Data'!BQ34="No data","x",'Indicator Data'!BQ34/'Indicator Data'!CC34*100)</f>
        <v>18.694765465669612</v>
      </c>
      <c r="O31" s="92">
        <f t="shared" si="6"/>
        <v>8.1999999999999993</v>
      </c>
      <c r="P31" s="92">
        <f>IF('Indicator Data'!BR34="No data","x",ROUND(IF('Indicator Data'!BR34&gt;P$195,0,IF('Indicator Data'!BR34&lt;P$194,10,(P$195-'Indicator Data'!BR34)/(P$195-P$194)*10)),1))</f>
        <v>4.5</v>
      </c>
      <c r="Q31" s="92">
        <f>IF('Indicator Data'!BS34="No data","x",ROUND(IF('Indicator Data'!BS34&gt;Q$195,0,IF('Indicator Data'!BS34&lt;Q$194,10,(Q$195-'Indicator Data'!BS34)/(Q$195-Q$194)*10)),1))</f>
        <v>4.3</v>
      </c>
      <c r="R31" s="93">
        <f t="shared" si="7"/>
        <v>5.7</v>
      </c>
      <c r="S31" s="92">
        <f>IF('Indicator Data'!BT34="No data","x",ROUND(IF('Indicator Data'!BT34&gt;S$195,0,IF('Indicator Data'!BT34&lt;S$194,10,(S$195-'Indicator Data'!BT34)/(S$195-S$194)*10)),1))</f>
        <v>9.6</v>
      </c>
      <c r="T31" s="138">
        <f>IF('Indicator Data'!BU34="No data","x",ROUND(IF('Indicator Data'!BU34&gt;T$195,0,IF('Indicator Data'!BU34&lt;T$194,10,(T$195-'Indicator Data'!BU34)/(T$195-T$194)*10)),1))</f>
        <v>1</v>
      </c>
      <c r="U31" s="138">
        <f>IF('Indicator Data'!BV34="No data","x",ROUND(IF('Indicator Data'!BV34&gt;U$195,0,IF('Indicator Data'!BV34&lt;U$194,10,(U$195-'Indicator Data'!BV34)/(U$195-U$194)*10)),1))</f>
        <v>6.4</v>
      </c>
      <c r="V31" s="138">
        <f>IF('Indicator Data'!BW34="No data","x",ROUND(IF('Indicator Data'!BW34&gt;V$195,0,IF('Indicator Data'!BW34&lt;V$194,10,(V$195-'Indicator Data'!BW34)/(V$195-V$194)*10)),1))</f>
        <v>2.9</v>
      </c>
      <c r="W31" s="92">
        <f t="shared" si="8"/>
        <v>3.4333333333333336</v>
      </c>
      <c r="X31" s="92">
        <f>IF('Indicator Data'!BX34="No data","x",ROUND(IF('Indicator Data'!BX34&gt;X$195,0,IF('Indicator Data'!BX34&lt;X$194,10,(X$195-'Indicator Data'!BX34)/(X$195-X$194)*10)),1))</f>
        <v>9.4</v>
      </c>
      <c r="Y31" s="92">
        <f>IF('Indicator Data'!BY34="No data","x",ROUND(IF('Indicator Data'!BY34&gt;Y$195,10,IF('Indicator Data'!BY34&lt;Y$194,0,10-(Y$195-'Indicator Data'!BY34)/(Y$195-Y$194)*10)),1))</f>
        <v>1.8</v>
      </c>
      <c r="Z31" s="93">
        <f t="shared" si="0"/>
        <v>6.1</v>
      </c>
      <c r="AA31" s="94">
        <f t="shared" si="1"/>
        <v>5.3</v>
      </c>
      <c r="AB31" s="170"/>
    </row>
    <row r="32" spans="1:28" s="4" customFormat="1" x14ac:dyDescent="0.25">
      <c r="A32" s="121" t="str">
        <f>'Indicator Data'!A35</f>
        <v>Cameroon</v>
      </c>
      <c r="B32" s="47" t="str">
        <f>'Indicator Data'!B35</f>
        <v>CMR</v>
      </c>
      <c r="C32" s="92">
        <f>IF('Indicator Data'!BJ35="No data","x",ROUND(IF('Indicator Data'!BJ35&gt;C$195,0,IF('Indicator Data'!BJ35&lt;C$194,10,(C$195-'Indicator Data'!BJ35)/(C$195-C$194)*10)),1))</f>
        <v>2.6</v>
      </c>
      <c r="D32" s="93">
        <f t="shared" si="2"/>
        <v>2.6</v>
      </c>
      <c r="E32" s="92">
        <f>IF('Indicator Data'!BL35="No data","x",ROUND(IF('Indicator Data'!BL35&gt;E$195,0,IF('Indicator Data'!BL35&lt;E$194,10,(E$195-'Indicator Data'!BL35)/(E$195-E$194)*10)),1))</f>
        <v>7.5</v>
      </c>
      <c r="F32" s="92">
        <f>IF('Indicator Data'!BK35="No data","x",ROUND(IF('Indicator Data'!BK35&gt;F$195,0,IF('Indicator Data'!BK35&lt;F$194,10,(F$195-'Indicator Data'!BK35)/(F$195-F$194)*10)),1))</f>
        <v>6.6</v>
      </c>
      <c r="G32" s="93">
        <f t="shared" si="3"/>
        <v>7.1</v>
      </c>
      <c r="H32" s="94">
        <f t="shared" si="4"/>
        <v>4.9000000000000004</v>
      </c>
      <c r="I32" s="92">
        <f>IF('Indicator Data'!BN35="No data","x",ROUND(IF('Indicator Data'!BN35^2&gt;I$195,0,IF('Indicator Data'!BN35^2&lt;I$194,10,(I$195-'Indicator Data'!BN35^2)/(I$195-I$194)*10)),1))</f>
        <v>4.8</v>
      </c>
      <c r="J32" s="92">
        <f>IF(OR('Indicator Data'!BM35=0,'Indicator Data'!BM35="No data"),"x",ROUND(IF('Indicator Data'!BM35&gt;J$195,0,IF('Indicator Data'!BM35&lt;J$194,10,(J$195-'Indicator Data'!BM35)/(J$195-J$194)*10)),1))</f>
        <v>3.9</v>
      </c>
      <c r="K32" s="92">
        <f>IF('Indicator Data'!BO35="No data","x",ROUND(IF('Indicator Data'!BO35&gt;K$195,0,IF('Indicator Data'!BO35&lt;K$194,10,(K$195-'Indicator Data'!BO35)/(K$195-K$194)*10)),1))</f>
        <v>7.5</v>
      </c>
      <c r="L32" s="92">
        <f>IF('Indicator Data'!BP35="No data","x",ROUND(IF('Indicator Data'!BP35&gt;L$195,0,IF('Indicator Data'!BP35&lt;L$194,10,(L$195-'Indicator Data'!BP35)/(L$195-L$194)*10)),1))</f>
        <v>6</v>
      </c>
      <c r="M32" s="93">
        <f t="shared" si="5"/>
        <v>5.6</v>
      </c>
      <c r="N32" s="138">
        <f>IF('Indicator Data'!BQ35="No data","x",'Indicator Data'!BQ35/'Indicator Data'!CC35*100)</f>
        <v>7.8272090711006745</v>
      </c>
      <c r="O32" s="92">
        <f t="shared" si="6"/>
        <v>9.3000000000000007</v>
      </c>
      <c r="P32" s="92">
        <f>IF('Indicator Data'!BR35="No data","x",ROUND(IF('Indicator Data'!BR35&gt;P$195,0,IF('Indicator Data'!BR35&lt;P$194,10,(P$195-'Indicator Data'!BR35)/(P$195-P$194)*10)),1))</f>
        <v>6.8</v>
      </c>
      <c r="Q32" s="92">
        <f>IF('Indicator Data'!BS35="No data","x",ROUND(IF('Indicator Data'!BS35&gt;Q$195,0,IF('Indicator Data'!BS35&lt;Q$194,10,(Q$195-'Indicator Data'!BS35)/(Q$195-Q$194)*10)),1))</f>
        <v>7.9</v>
      </c>
      <c r="R32" s="93">
        <f t="shared" si="7"/>
        <v>8</v>
      </c>
      <c r="S32" s="92">
        <f>IF('Indicator Data'!BT35="No data","x",ROUND(IF('Indicator Data'!BT35&gt;S$195,0,IF('Indicator Data'!BT35&lt;S$194,10,(S$195-'Indicator Data'!BT35)/(S$195-S$194)*10)),1))</f>
        <v>9.8000000000000007</v>
      </c>
      <c r="T32" s="138">
        <f>IF('Indicator Data'!BU35="No data","x",ROUND(IF('Indicator Data'!BU35&gt;T$195,0,IF('Indicator Data'!BU35&lt;T$194,10,(T$195-'Indicator Data'!BU35)/(T$195-T$194)*10)),1))</f>
        <v>2.2000000000000002</v>
      </c>
      <c r="U32" s="138" t="str">
        <f>IF('Indicator Data'!BV35="No data","x",ROUND(IF('Indicator Data'!BV35&gt;U$195,0,IF('Indicator Data'!BV35&lt;U$194,10,(U$195-'Indicator Data'!BV35)/(U$195-U$194)*10)),1))</f>
        <v>x</v>
      </c>
      <c r="V32" s="138">
        <f>IF('Indicator Data'!BW35="No data","x",ROUND(IF('Indicator Data'!BW35&gt;V$195,0,IF('Indicator Data'!BW35&lt;V$194,10,(V$195-'Indicator Data'!BW35)/(V$195-V$194)*10)),1))</f>
        <v>2.5</v>
      </c>
      <c r="W32" s="92">
        <f t="shared" si="8"/>
        <v>2.35</v>
      </c>
      <c r="X32" s="92">
        <f>IF('Indicator Data'!BX35="No data","x",ROUND(IF('Indicator Data'!BX35&gt;X$195,0,IF('Indicator Data'!BX35&lt;X$194,10,(X$195-'Indicator Data'!BX35)/(X$195-X$194)*10)),1))</f>
        <v>9.6</v>
      </c>
      <c r="Y32" s="92">
        <f>IF('Indicator Data'!BY35="No data","x",ROUND(IF('Indicator Data'!BY35&gt;Y$195,10,IF('Indicator Data'!BY35&lt;Y$194,0,10-(Y$195-'Indicator Data'!BY35)/(Y$195-Y$194)*10)),1))</f>
        <v>6.6</v>
      </c>
      <c r="Z32" s="93">
        <f t="shared" si="0"/>
        <v>7.1</v>
      </c>
      <c r="AA32" s="94">
        <f t="shared" si="1"/>
        <v>6.9</v>
      </c>
      <c r="AB32" s="170"/>
    </row>
    <row r="33" spans="1:28" s="4" customFormat="1" x14ac:dyDescent="0.25">
      <c r="A33" s="121" t="str">
        <f>'Indicator Data'!A36</f>
        <v>Canada</v>
      </c>
      <c r="B33" s="47" t="str">
        <f>'Indicator Data'!B36</f>
        <v>CAN</v>
      </c>
      <c r="C33" s="92">
        <f>IF('Indicator Data'!BJ36="No data","x",ROUND(IF('Indicator Data'!BJ36&gt;C$195,0,IF('Indicator Data'!BJ36&lt;C$194,10,(C$195-'Indicator Data'!BJ36)/(C$195-C$194)*10)),1))</f>
        <v>2.8</v>
      </c>
      <c r="D33" s="93">
        <f t="shared" si="2"/>
        <v>2.8</v>
      </c>
      <c r="E33" s="92">
        <f>IF('Indicator Data'!BL36="No data","x",ROUND(IF('Indicator Data'!BL36&gt;E$195,0,IF('Indicator Data'!BL36&lt;E$194,10,(E$195-'Indicator Data'!BL36)/(E$195-E$194)*10)),1))</f>
        <v>1.9</v>
      </c>
      <c r="F33" s="92">
        <f>IF('Indicator Data'!BK36="No data","x",ROUND(IF('Indicator Data'!BK36&gt;F$195,0,IF('Indicator Data'!BK36&lt;F$194,10,(F$195-'Indicator Data'!BK36)/(F$195-F$194)*10)),1))</f>
        <v>1.3</v>
      </c>
      <c r="G33" s="93">
        <f t="shared" si="3"/>
        <v>1.6</v>
      </c>
      <c r="H33" s="94">
        <f t="shared" si="4"/>
        <v>2.2000000000000002</v>
      </c>
      <c r="I33" s="92" t="str">
        <f>IF('Indicator Data'!BN36="No data","x",ROUND(IF('Indicator Data'!BN36^2&gt;I$195,0,IF('Indicator Data'!BN36^2&lt;I$194,10,(I$195-'Indicator Data'!BN36^2)/(I$195-I$194)*10)),1))</f>
        <v>x</v>
      </c>
      <c r="J33" s="92">
        <f>IF(OR('Indicator Data'!BM36=0,'Indicator Data'!BM36="No data"),"x",ROUND(IF('Indicator Data'!BM36&gt;J$195,0,IF('Indicator Data'!BM36&lt;J$194,10,(J$195-'Indicator Data'!BM36)/(J$195-J$194)*10)),1))</f>
        <v>0</v>
      </c>
      <c r="K33" s="92">
        <f>IF('Indicator Data'!BO36="No data","x",ROUND(IF('Indicator Data'!BO36&gt;K$195,0,IF('Indicator Data'!BO36&lt;K$194,10,(K$195-'Indicator Data'!BO36)/(K$195-K$194)*10)),1))</f>
        <v>1</v>
      </c>
      <c r="L33" s="92">
        <f>IF('Indicator Data'!BP36="No data","x",ROUND(IF('Indicator Data'!BP36&gt;L$195,0,IF('Indicator Data'!BP36&lt;L$194,10,(L$195-'Indicator Data'!BP36)/(L$195-L$194)*10)),1))</f>
        <v>5.8</v>
      </c>
      <c r="M33" s="93">
        <f t="shared" si="5"/>
        <v>2.2999999999999998</v>
      </c>
      <c r="N33" s="138">
        <f>IF('Indicator Data'!BQ36="No data","x",'Indicator Data'!BQ36/'Indicator Data'!CC36*100)</f>
        <v>13.196224560153341</v>
      </c>
      <c r="O33" s="92">
        <f t="shared" si="6"/>
        <v>8.8000000000000007</v>
      </c>
      <c r="P33" s="92">
        <f>IF('Indicator Data'!BR36="No data","x",ROUND(IF('Indicator Data'!BR36&gt;P$195,0,IF('Indicator Data'!BR36&lt;P$194,10,(P$195-'Indicator Data'!BR36)/(P$195-P$194)*10)),1))</f>
        <v>0.1</v>
      </c>
      <c r="Q33" s="92">
        <f>IF('Indicator Data'!BS36="No data","x",ROUND(IF('Indicator Data'!BS36&gt;Q$195,0,IF('Indicator Data'!BS36&lt;Q$194,10,(Q$195-'Indicator Data'!BS36)/(Q$195-Q$194)*10)),1))</f>
        <v>0.1</v>
      </c>
      <c r="R33" s="93">
        <f t="shared" si="7"/>
        <v>3</v>
      </c>
      <c r="S33" s="92">
        <f>IF('Indicator Data'!BT36="No data","x",ROUND(IF('Indicator Data'!BT36&gt;S$195,0,IF('Indicator Data'!BT36&lt;S$194,10,(S$195-'Indicator Data'!BT36)/(S$195-S$194)*10)),1))</f>
        <v>3.5</v>
      </c>
      <c r="T33" s="138">
        <f>IF('Indicator Data'!BU36="No data","x",ROUND(IF('Indicator Data'!BU36&gt;T$195,0,IF('Indicator Data'!BU36&lt;T$194,10,(T$195-'Indicator Data'!BU36)/(T$195-T$194)*10)),1))</f>
        <v>1.4</v>
      </c>
      <c r="U33" s="138">
        <f>IF('Indicator Data'!BV36="No data","x",ROUND(IF('Indicator Data'!BV36&gt;U$195,0,IF('Indicator Data'!BV36&lt;U$194,10,(U$195-'Indicator Data'!BV36)/(U$195-U$194)*10)),1))</f>
        <v>2.2000000000000002</v>
      </c>
      <c r="V33" s="138">
        <f>IF('Indicator Data'!BW36="No data","x",ROUND(IF('Indicator Data'!BW36&gt;V$195,0,IF('Indicator Data'!BW36&lt;V$194,10,(V$195-'Indicator Data'!BW36)/(V$195-V$194)*10)),1))</f>
        <v>3.2</v>
      </c>
      <c r="W33" s="92">
        <f t="shared" si="8"/>
        <v>2.2666666666666671</v>
      </c>
      <c r="X33" s="92">
        <f>IF('Indicator Data'!BX36="No data","x",ROUND(IF('Indicator Data'!BX36&gt;X$195,0,IF('Indicator Data'!BX36&lt;X$194,10,(X$195-'Indicator Data'!BX36)/(X$195-X$194)*10)),1))</f>
        <v>0</v>
      </c>
      <c r="Y33" s="92">
        <f>IF('Indicator Data'!BY36="No data","x",ROUND(IF('Indicator Data'!BY36&gt;Y$195,10,IF('Indicator Data'!BY36&lt;Y$194,0,10-(Y$195-'Indicator Data'!BY36)/(Y$195-Y$194)*10)),1))</f>
        <v>0.1</v>
      </c>
      <c r="Z33" s="93">
        <f t="shared" si="0"/>
        <v>1.5</v>
      </c>
      <c r="AA33" s="94">
        <f t="shared" si="1"/>
        <v>2.2999999999999998</v>
      </c>
      <c r="AB33" s="170"/>
    </row>
    <row r="34" spans="1:28" s="4" customFormat="1" x14ac:dyDescent="0.25">
      <c r="A34" s="121" t="str">
        <f>'Indicator Data'!A37</f>
        <v>Central African Republic</v>
      </c>
      <c r="B34" s="47" t="str">
        <f>'Indicator Data'!B37</f>
        <v>CAF</v>
      </c>
      <c r="C34" s="92" t="str">
        <f>IF('Indicator Data'!BJ37="No data","x",ROUND(IF('Indicator Data'!BJ37&gt;C$195,0,IF('Indicator Data'!BJ37&lt;C$194,10,(C$195-'Indicator Data'!BJ37)/(C$195-C$194)*10)),1))</f>
        <v>x</v>
      </c>
      <c r="D34" s="93" t="str">
        <f t="shared" si="2"/>
        <v>x</v>
      </c>
      <c r="E34" s="92">
        <f>IF('Indicator Data'!BL37="No data","x",ROUND(IF('Indicator Data'!BL37&gt;E$195,0,IF('Indicator Data'!BL37&lt;E$194,10,(E$195-'Indicator Data'!BL37)/(E$195-E$194)*10)),1))</f>
        <v>7.4</v>
      </c>
      <c r="F34" s="92">
        <f>IF('Indicator Data'!BK37="No data","x",ROUND(IF('Indicator Data'!BK37&gt;F$195,0,IF('Indicator Data'!BK37&lt;F$194,10,(F$195-'Indicator Data'!BK37)/(F$195-F$194)*10)),1))</f>
        <v>8.5</v>
      </c>
      <c r="G34" s="93">
        <f t="shared" si="3"/>
        <v>8</v>
      </c>
      <c r="H34" s="94">
        <f t="shared" si="4"/>
        <v>8</v>
      </c>
      <c r="I34" s="92">
        <f>IF('Indicator Data'!BN37="No data","x",ROUND(IF('Indicator Data'!BN37^2&gt;I$195,0,IF('Indicator Data'!BN37^2&lt;I$194,10,(I$195-'Indicator Data'!BN37^2)/(I$195-I$194)*10)),1))</f>
        <v>9.5</v>
      </c>
      <c r="J34" s="92">
        <f>IF(OR('Indicator Data'!BM37=0,'Indicator Data'!BM37="No data"),"x",ROUND(IF('Indicator Data'!BM37&gt;J$195,0,IF('Indicator Data'!BM37&lt;J$194,10,(J$195-'Indicator Data'!BM37)/(J$195-J$194)*10)),1))</f>
        <v>7</v>
      </c>
      <c r="K34" s="92">
        <f>IF('Indicator Data'!BO37="No data","x",ROUND(IF('Indicator Data'!BO37&gt;K$195,0,IF('Indicator Data'!BO37&lt;K$194,10,(K$195-'Indicator Data'!BO37)/(K$195-K$194)*10)),1))</f>
        <v>9.6</v>
      </c>
      <c r="L34" s="92">
        <f>IF('Indicator Data'!BP37="No data","x",ROUND(IF('Indicator Data'!BP37&gt;L$195,0,IF('Indicator Data'!BP37&lt;L$194,10,(L$195-'Indicator Data'!BP37)/(L$195-L$194)*10)),1))</f>
        <v>9</v>
      </c>
      <c r="M34" s="93">
        <f t="shared" si="5"/>
        <v>8.8000000000000007</v>
      </c>
      <c r="N34" s="138">
        <f>IF('Indicator Data'!BQ37="No data","x",'Indicator Data'!BQ37/'Indicator Data'!CC37*100)</f>
        <v>4.8155639025329862</v>
      </c>
      <c r="O34" s="92">
        <f t="shared" si="6"/>
        <v>9.6</v>
      </c>
      <c r="P34" s="92">
        <f>IF('Indicator Data'!BR37="No data","x",ROUND(IF('Indicator Data'!BR37&gt;P$195,0,IF('Indicator Data'!BR37&lt;P$194,10,(P$195-'Indicator Data'!BR37)/(P$195-P$194)*10)),1))</f>
        <v>8.3000000000000007</v>
      </c>
      <c r="Q34" s="92">
        <f>IF('Indicator Data'!BS37="No data","x",ROUND(IF('Indicator Data'!BS37&gt;Q$195,0,IF('Indicator Data'!BS37&lt;Q$194,10,(Q$195-'Indicator Data'!BS37)/(Q$195-Q$194)*10)),1))</f>
        <v>10</v>
      </c>
      <c r="R34" s="93">
        <f t="shared" si="7"/>
        <v>9.3000000000000007</v>
      </c>
      <c r="S34" s="92">
        <f>IF('Indicator Data'!BT37="No data","x",ROUND(IF('Indicator Data'!BT37&gt;S$195,0,IF('Indicator Data'!BT37&lt;S$194,10,(S$195-'Indicator Data'!BT37)/(S$195-S$194)*10)),1))</f>
        <v>9.8000000000000007</v>
      </c>
      <c r="T34" s="138">
        <f>IF('Indicator Data'!BU37="No data","x",ROUND(IF('Indicator Data'!BU37&gt;T$195,0,IF('Indicator Data'!BU37&lt;T$194,10,(T$195-'Indicator Data'!BU37)/(T$195-T$194)*10)),1))</f>
        <v>8.8000000000000007</v>
      </c>
      <c r="U34" s="138" t="str">
        <f>IF('Indicator Data'!BV37="No data","x",ROUND(IF('Indicator Data'!BV37&gt;U$195,0,IF('Indicator Data'!BV37&lt;U$194,10,(U$195-'Indicator Data'!BV37)/(U$195-U$194)*10)),1))</f>
        <v>x</v>
      </c>
      <c r="V34" s="138">
        <f>IF('Indicator Data'!BW37="No data","x",ROUND(IF('Indicator Data'!BW37&gt;V$195,0,IF('Indicator Data'!BW37&lt;V$194,10,(V$195-'Indicator Data'!BW37)/(V$195-V$194)*10)),1))</f>
        <v>8.8000000000000007</v>
      </c>
      <c r="W34" s="92">
        <f t="shared" si="8"/>
        <v>8.8000000000000007</v>
      </c>
      <c r="X34" s="92">
        <f>IF('Indicator Data'!BX37="No data","x",ROUND(IF('Indicator Data'!BX37&gt;X$195,0,IF('Indicator Data'!BX37&lt;X$194,10,(X$195-'Indicator Data'!BX37)/(X$195-X$194)*10)),1))</f>
        <v>10</v>
      </c>
      <c r="Y34" s="92">
        <f>IF('Indicator Data'!BY37="No data","x",ROUND(IF('Indicator Data'!BY37&gt;Y$195,10,IF('Indicator Data'!BY37&lt;Y$194,0,10-(Y$195-'Indicator Data'!BY37)/(Y$195-Y$194)*10)),1))</f>
        <v>9.8000000000000007</v>
      </c>
      <c r="Z34" s="93">
        <f t="shared" si="0"/>
        <v>9.6</v>
      </c>
      <c r="AA34" s="94">
        <f t="shared" si="1"/>
        <v>9.1999999999999993</v>
      </c>
      <c r="AB34" s="170"/>
    </row>
    <row r="35" spans="1:28" s="4" customFormat="1" x14ac:dyDescent="0.25">
      <c r="A35" s="121" t="str">
        <f>'Indicator Data'!A38</f>
        <v>Chad</v>
      </c>
      <c r="B35" s="47" t="str">
        <f>'Indicator Data'!B38</f>
        <v>TCD</v>
      </c>
      <c r="C35" s="92" t="str">
        <f>IF('Indicator Data'!BJ38="No data","x",ROUND(IF('Indicator Data'!BJ38&gt;C$195,0,IF('Indicator Data'!BJ38&lt;C$194,10,(C$195-'Indicator Data'!BJ38)/(C$195-C$194)*10)),1))</f>
        <v>x</v>
      </c>
      <c r="D35" s="93" t="str">
        <f t="shared" si="2"/>
        <v>x</v>
      </c>
      <c r="E35" s="92">
        <f>IF('Indicator Data'!BL38="No data","x",ROUND(IF('Indicator Data'!BL38&gt;E$195,0,IF('Indicator Data'!BL38&lt;E$194,10,(E$195-'Indicator Data'!BL38)/(E$195-E$194)*10)),1))</f>
        <v>8.1</v>
      </c>
      <c r="F35" s="92">
        <f>IF('Indicator Data'!BK38="No data","x",ROUND(IF('Indicator Data'!BK38&gt;F$195,0,IF('Indicator Data'!BK38&lt;F$194,10,(F$195-'Indicator Data'!BK38)/(F$195-F$194)*10)),1))</f>
        <v>7.9</v>
      </c>
      <c r="G35" s="93">
        <f t="shared" si="3"/>
        <v>8</v>
      </c>
      <c r="H35" s="94">
        <f t="shared" si="4"/>
        <v>8</v>
      </c>
      <c r="I35" s="92">
        <f>IF('Indicator Data'!BN38="No data","x",ROUND(IF('Indicator Data'!BN38^2&gt;I$195,0,IF('Indicator Data'!BN38^2&lt;I$194,10,(I$195-'Indicator Data'!BN38^2)/(I$195-I$194)*10)),1))</f>
        <v>10</v>
      </c>
      <c r="J35" s="92">
        <f>IF(OR('Indicator Data'!BM38=0,'Indicator Data'!BM38="No data"),"x",ROUND(IF('Indicator Data'!BM38&gt;J$195,0,IF('Indicator Data'!BM38&lt;J$194,10,(J$195-'Indicator Data'!BM38)/(J$195-J$194)*10)),1))</f>
        <v>8.9</v>
      </c>
      <c r="K35" s="92">
        <f>IF('Indicator Data'!BO38="No data","x",ROUND(IF('Indicator Data'!BO38&gt;K$195,0,IF('Indicator Data'!BO38&lt;K$194,10,(K$195-'Indicator Data'!BO38)/(K$195-K$194)*10)),1))</f>
        <v>9.5</v>
      </c>
      <c r="L35" s="92">
        <f>IF('Indicator Data'!BP38="No data","x",ROUND(IF('Indicator Data'!BP38&gt;L$195,0,IF('Indicator Data'!BP38&lt;L$194,10,(L$195-'Indicator Data'!BP38)/(L$195-L$194)*10)),1))</f>
        <v>8.1</v>
      </c>
      <c r="M35" s="93">
        <f t="shared" si="5"/>
        <v>9.1</v>
      </c>
      <c r="N35" s="138">
        <f>IF('Indicator Data'!BQ38="No data","x",'Indicator Data'!BQ38/'Indicator Data'!CC38*100)</f>
        <v>2.4618805590851336</v>
      </c>
      <c r="O35" s="92">
        <f t="shared" si="6"/>
        <v>9.9</v>
      </c>
      <c r="P35" s="92">
        <f>IF('Indicator Data'!BR38="No data","x",ROUND(IF('Indicator Data'!BR38&gt;P$195,0,IF('Indicator Data'!BR38&lt;P$194,10,(P$195-'Indicator Data'!BR38)/(P$195-P$194)*10)),1))</f>
        <v>10</v>
      </c>
      <c r="Q35" s="92">
        <f>IF('Indicator Data'!BS38="No data","x",ROUND(IF('Indicator Data'!BS38&gt;Q$195,0,IF('Indicator Data'!BS38&lt;Q$194,10,(Q$195-'Indicator Data'!BS38)/(Q$195-Q$194)*10)),1))</f>
        <v>10</v>
      </c>
      <c r="R35" s="93">
        <f t="shared" si="7"/>
        <v>10</v>
      </c>
      <c r="S35" s="92">
        <f>IF('Indicator Data'!BT38="No data","x",ROUND(IF('Indicator Data'!BT38&gt;S$195,0,IF('Indicator Data'!BT38&lt;S$194,10,(S$195-'Indicator Data'!BT38)/(S$195-S$194)*10)),1))</f>
        <v>9.9</v>
      </c>
      <c r="T35" s="138">
        <f>IF('Indicator Data'!BU38="No data","x",ROUND(IF('Indicator Data'!BU38&gt;T$195,0,IF('Indicator Data'!BU38&lt;T$194,10,(T$195-'Indicator Data'!BU38)/(T$195-T$194)*10)),1))</f>
        <v>9.8000000000000007</v>
      </c>
      <c r="U35" s="138" t="str">
        <f>IF('Indicator Data'!BV38="No data","x",ROUND(IF('Indicator Data'!BV38&gt;U$195,0,IF('Indicator Data'!BV38&lt;U$194,10,(U$195-'Indicator Data'!BV38)/(U$195-U$194)*10)),1))</f>
        <v>x</v>
      </c>
      <c r="V35" s="138" t="str">
        <f>IF('Indicator Data'!BW38="No data","x",ROUND(IF('Indicator Data'!BW38&gt;V$195,0,IF('Indicator Data'!BW38&lt;V$194,10,(V$195-'Indicator Data'!BW38)/(V$195-V$194)*10)),1))</f>
        <v>x</v>
      </c>
      <c r="W35" s="92">
        <f t="shared" si="8"/>
        <v>9.8000000000000007</v>
      </c>
      <c r="X35" s="92">
        <f>IF('Indicator Data'!BX38="No data","x",ROUND(IF('Indicator Data'!BX38&gt;X$195,0,IF('Indicator Data'!BX38&lt;X$194,10,(X$195-'Indicator Data'!BX38)/(X$195-X$194)*10)),1))</f>
        <v>9.8000000000000007</v>
      </c>
      <c r="Y35" s="92">
        <f>IF('Indicator Data'!BY38="No data","x",ROUND(IF('Indicator Data'!BY38&gt;Y$195,10,IF('Indicator Data'!BY38&lt;Y$194,0,10-(Y$195-'Indicator Data'!BY38)/(Y$195-Y$194)*10)),1))</f>
        <v>9.5</v>
      </c>
      <c r="Z35" s="93">
        <f t="shared" ref="Z35:Z66" si="9">IF(AND(S35="x",W35="x",X35="x",Y35="x"),"x",ROUND(AVERAGE(S35,W35,X35,Y35),1))</f>
        <v>9.8000000000000007</v>
      </c>
      <c r="AA35" s="94">
        <f t="shared" ref="AA35:AA66" si="10">ROUND(AVERAGE(R35,M35,Z35),1)</f>
        <v>9.6</v>
      </c>
      <c r="AB35" s="170"/>
    </row>
    <row r="36" spans="1:28" s="4" customFormat="1" x14ac:dyDescent="0.25">
      <c r="A36" s="121" t="str">
        <f>'Indicator Data'!A39</f>
        <v>Chile</v>
      </c>
      <c r="B36" s="47" t="str">
        <f>'Indicator Data'!B39</f>
        <v>CHL</v>
      </c>
      <c r="C36" s="92">
        <f>IF('Indicator Data'!BJ39="No data","x",ROUND(IF('Indicator Data'!BJ39&gt;C$195,0,IF('Indicator Data'!BJ39&lt;C$194,10,(C$195-'Indicator Data'!BJ39)/(C$195-C$194)*10)),1))</f>
        <v>3.2</v>
      </c>
      <c r="D36" s="93">
        <f t="shared" si="2"/>
        <v>3.2</v>
      </c>
      <c r="E36" s="92">
        <f>IF('Indicator Data'!BL39="No data","x",ROUND(IF('Indicator Data'!BL39&gt;E$195,0,IF('Indicator Data'!BL39&lt;E$194,10,(E$195-'Indicator Data'!BL39)/(E$195-E$194)*10)),1))</f>
        <v>3.3</v>
      </c>
      <c r="F36" s="92">
        <f>IF('Indicator Data'!BK39="No data","x",ROUND(IF('Indicator Data'!BK39&gt;F$195,0,IF('Indicator Data'!BK39&lt;F$194,10,(F$195-'Indicator Data'!BK39)/(F$195-F$194)*10)),1))</f>
        <v>3.3</v>
      </c>
      <c r="G36" s="93">
        <f t="shared" si="3"/>
        <v>3.3</v>
      </c>
      <c r="H36" s="94">
        <f t="shared" si="4"/>
        <v>3.3</v>
      </c>
      <c r="I36" s="92">
        <f>IF('Indicator Data'!BN39="No data","x",ROUND(IF('Indicator Data'!BN39^2&gt;I$195,0,IF('Indicator Data'!BN39^2&lt;I$194,10,(I$195-'Indicator Data'!BN39^2)/(I$195-I$194)*10)),1))</f>
        <v>0.7</v>
      </c>
      <c r="J36" s="92">
        <f>IF(OR('Indicator Data'!BM39=0,'Indicator Data'!BM39="No data"),"x",ROUND(IF('Indicator Data'!BM39&gt;J$195,0,IF('Indicator Data'!BM39&lt;J$194,10,(J$195-'Indicator Data'!BM39)/(J$195-J$194)*10)),1))</f>
        <v>0</v>
      </c>
      <c r="K36" s="92">
        <f>IF('Indicator Data'!BO39="No data","x",ROUND(IF('Indicator Data'!BO39&gt;K$195,0,IF('Indicator Data'!BO39&lt;K$194,10,(K$195-'Indicator Data'!BO39)/(K$195-K$194)*10)),1))</f>
        <v>3.4</v>
      </c>
      <c r="L36" s="92">
        <f>IF('Indicator Data'!BP39="No data","x",ROUND(IF('Indicator Data'!BP39&gt;L$195,0,IF('Indicator Data'!BP39&lt;L$194,10,(L$195-'Indicator Data'!BP39)/(L$195-L$194)*10)),1))</f>
        <v>3.7</v>
      </c>
      <c r="M36" s="93">
        <f t="shared" si="5"/>
        <v>2</v>
      </c>
      <c r="N36" s="138">
        <f>IF('Indicator Data'!BQ39="No data","x",'Indicator Data'!BQ39/'Indicator Data'!CC39*100)</f>
        <v>20.173980407030228</v>
      </c>
      <c r="O36" s="92">
        <f t="shared" si="6"/>
        <v>8.1</v>
      </c>
      <c r="P36" s="92">
        <f>IF('Indicator Data'!BR39="No data","x",ROUND(IF('Indicator Data'!BR39&gt;P$195,0,IF('Indicator Data'!BR39&lt;P$194,10,(P$195-'Indicator Data'!BR39)/(P$195-P$194)*10)),1))</f>
        <v>0</v>
      </c>
      <c r="Q36" s="92">
        <f>IF('Indicator Data'!BS39="No data","x",ROUND(IF('Indicator Data'!BS39&gt;Q$195,0,IF('Indicator Data'!BS39&lt;Q$194,10,(Q$195-'Indicator Data'!BS39)/(Q$195-Q$194)*10)),1))</f>
        <v>0</v>
      </c>
      <c r="R36" s="93">
        <f t="shared" si="7"/>
        <v>2.7</v>
      </c>
      <c r="S36" s="92">
        <f>IF('Indicator Data'!BT39="No data","x",ROUND(IF('Indicator Data'!BT39&gt;S$195,0,IF('Indicator Data'!BT39&lt;S$194,10,(S$195-'Indicator Data'!BT39)/(S$195-S$194)*10)),1))</f>
        <v>7.3</v>
      </c>
      <c r="T36" s="138">
        <f>IF('Indicator Data'!BU39="No data","x",ROUND(IF('Indicator Data'!BU39&gt;T$195,0,IF('Indicator Data'!BU39&lt;T$194,10,(T$195-'Indicator Data'!BU39)/(T$195-T$194)*10)),1))</f>
        <v>1</v>
      </c>
      <c r="U36" s="138">
        <f>IF('Indicator Data'!BV39="No data","x",ROUND(IF('Indicator Data'!BV39&gt;U$195,0,IF('Indicator Data'!BV39&lt;U$194,10,(U$195-'Indicator Data'!BV39)/(U$195-U$194)*10)),1))</f>
        <v>1.5</v>
      </c>
      <c r="V36" s="138">
        <f>IF('Indicator Data'!BW39="No data","x",ROUND(IF('Indicator Data'!BW39&gt;V$195,0,IF('Indicator Data'!BW39&lt;V$194,10,(V$195-'Indicator Data'!BW39)/(V$195-V$194)*10)),1))</f>
        <v>1</v>
      </c>
      <c r="W36" s="92">
        <f t="shared" si="8"/>
        <v>1.1666666666666667</v>
      </c>
      <c r="X36" s="92">
        <f>IF('Indicator Data'!BX39="No data","x",ROUND(IF('Indicator Data'!BX39&gt;X$195,0,IF('Indicator Data'!BX39&lt;X$194,10,(X$195-'Indicator Data'!BX39)/(X$195-X$194)*10)),1))</f>
        <v>3.4</v>
      </c>
      <c r="Y36" s="92">
        <f>IF('Indicator Data'!BY39="No data","x",ROUND(IF('Indicator Data'!BY39&gt;Y$195,10,IF('Indicator Data'!BY39&lt;Y$194,0,10-(Y$195-'Indicator Data'!BY39)/(Y$195-Y$194)*10)),1))</f>
        <v>0.2</v>
      </c>
      <c r="Z36" s="93">
        <f t="shared" si="9"/>
        <v>3</v>
      </c>
      <c r="AA36" s="94">
        <f t="shared" si="10"/>
        <v>2.6</v>
      </c>
      <c r="AB36" s="170"/>
    </row>
    <row r="37" spans="1:28" s="4" customFormat="1" x14ac:dyDescent="0.25">
      <c r="A37" s="121" t="str">
        <f>'Indicator Data'!A40</f>
        <v>China</v>
      </c>
      <c r="B37" s="47" t="str">
        <f>'Indicator Data'!B40</f>
        <v>CHN</v>
      </c>
      <c r="C37" s="92">
        <f>IF('Indicator Data'!BJ40="No data","x",ROUND(IF('Indicator Data'!BJ40&gt;C$195,0,IF('Indicator Data'!BJ40&lt;C$194,10,(C$195-'Indicator Data'!BJ40)/(C$195-C$194)*10)),1))</f>
        <v>2.5</v>
      </c>
      <c r="D37" s="93">
        <f t="shared" si="2"/>
        <v>2.5</v>
      </c>
      <c r="E37" s="92">
        <f>IF('Indicator Data'!BL40="No data","x",ROUND(IF('Indicator Data'!BL40&gt;E$195,0,IF('Indicator Data'!BL40&lt;E$194,10,(E$195-'Indicator Data'!BL40)/(E$195-E$194)*10)),1))</f>
        <v>6.1</v>
      </c>
      <c r="F37" s="92">
        <f>IF('Indicator Data'!BK40="No data","x",ROUND(IF('Indicator Data'!BK40&gt;F$195,0,IF('Indicator Data'!BK40&lt;F$194,10,(F$195-'Indicator Data'!BK40)/(F$195-F$194)*10)),1))</f>
        <v>4.2</v>
      </c>
      <c r="G37" s="93">
        <f t="shared" si="3"/>
        <v>5.2</v>
      </c>
      <c r="H37" s="94">
        <f t="shared" si="4"/>
        <v>3.9</v>
      </c>
      <c r="I37" s="92">
        <f>IF('Indicator Data'!BN40="No data","x",ROUND(IF('Indicator Data'!BN40^2&gt;I$195,0,IF('Indicator Data'!BN40^2&lt;I$194,10,(I$195-'Indicator Data'!BN40^2)/(I$195-I$194)*10)),1))</f>
        <v>0.8</v>
      </c>
      <c r="J37" s="92">
        <f>IF(OR('Indicator Data'!BM40=0,'Indicator Data'!BM40="No data"),"x",ROUND(IF('Indicator Data'!BM40&gt;J$195,0,IF('Indicator Data'!BM40&lt;J$194,10,(J$195-'Indicator Data'!BM40)/(J$195-J$194)*10)),1))</f>
        <v>0</v>
      </c>
      <c r="K37" s="92">
        <f>IF('Indicator Data'!BO40="No data","x",ROUND(IF('Indicator Data'!BO40&gt;K$195,0,IF('Indicator Data'!BO40&lt;K$194,10,(K$195-'Indicator Data'!BO40)/(K$195-K$194)*10)),1))</f>
        <v>4.7</v>
      </c>
      <c r="L37" s="92">
        <f>IF('Indicator Data'!BP40="No data","x",ROUND(IF('Indicator Data'!BP40&gt;L$195,0,IF('Indicator Data'!BP40&lt;L$194,10,(L$195-'Indicator Data'!BP40)/(L$195-L$194)*10)),1))</f>
        <v>4.9000000000000004</v>
      </c>
      <c r="M37" s="93">
        <f t="shared" si="5"/>
        <v>2.6</v>
      </c>
      <c r="N37" s="138">
        <f>IF('Indicator Data'!BQ40="No data","x",'Indicator Data'!BQ40/'Indicator Data'!CC40*100)</f>
        <v>10.720997939649337</v>
      </c>
      <c r="O37" s="92">
        <f t="shared" si="6"/>
        <v>9</v>
      </c>
      <c r="P37" s="92">
        <f>IF('Indicator Data'!BR40="No data","x",ROUND(IF('Indicator Data'!BR40&gt;P$195,0,IF('Indicator Data'!BR40&lt;P$194,10,(P$195-'Indicator Data'!BR40)/(P$195-P$194)*10)),1))</f>
        <v>1.7</v>
      </c>
      <c r="Q37" s="92">
        <f>IF('Indicator Data'!BS40="No data","x",ROUND(IF('Indicator Data'!BS40&gt;Q$195,0,IF('Indicator Data'!BS40&lt;Q$194,10,(Q$195-'Indicator Data'!BS40)/(Q$195-Q$194)*10)),1))</f>
        <v>1.4</v>
      </c>
      <c r="R37" s="93">
        <f t="shared" si="7"/>
        <v>4</v>
      </c>
      <c r="S37" s="92">
        <f>IF('Indicator Data'!BT40="No data","x",ROUND(IF('Indicator Data'!BT40&gt;S$195,0,IF('Indicator Data'!BT40&lt;S$194,10,(S$195-'Indicator Data'!BT40)/(S$195-S$194)*10)),1))</f>
        <v>5.5</v>
      </c>
      <c r="T37" s="138">
        <f>IF('Indicator Data'!BU40="No data","x",ROUND(IF('Indicator Data'!BU40&gt;T$195,0,IF('Indicator Data'!BU40&lt;T$194,10,(T$195-'Indicator Data'!BU40)/(T$195-T$194)*10)),1))</f>
        <v>0</v>
      </c>
      <c r="U37" s="138">
        <f>IF('Indicator Data'!BV40="No data","x",ROUND(IF('Indicator Data'!BV40&gt;U$195,0,IF('Indicator Data'!BV40&lt;U$194,10,(U$195-'Indicator Data'!BV40)/(U$195-U$194)*10)),1))</f>
        <v>0</v>
      </c>
      <c r="V37" s="138" t="str">
        <f>IF('Indicator Data'!BW40="No data","x",ROUND(IF('Indicator Data'!BW40&gt;V$195,0,IF('Indicator Data'!BW40&lt;V$194,10,(V$195-'Indicator Data'!BW40)/(V$195-V$194)*10)),1))</f>
        <v>x</v>
      </c>
      <c r="W37" s="92">
        <f t="shared" si="8"/>
        <v>0</v>
      </c>
      <c r="X37" s="92">
        <f>IF('Indicator Data'!BX40="No data","x",ROUND(IF('Indicator Data'!BX40&gt;X$195,0,IF('Indicator Data'!BX40&lt;X$194,10,(X$195-'Indicator Data'!BX40)/(X$195-X$194)*10)),1))</f>
        <v>7.6</v>
      </c>
      <c r="Y37" s="92">
        <f>IF('Indicator Data'!BY40="No data","x",ROUND(IF('Indicator Data'!BY40&gt;Y$195,10,IF('Indicator Data'!BY40&lt;Y$194,0,10-(Y$195-'Indicator Data'!BY40)/(Y$195-Y$194)*10)),1))</f>
        <v>0.3</v>
      </c>
      <c r="Z37" s="93">
        <f t="shared" si="9"/>
        <v>3.4</v>
      </c>
      <c r="AA37" s="94">
        <f t="shared" si="10"/>
        <v>3.3</v>
      </c>
      <c r="AB37" s="170"/>
    </row>
    <row r="38" spans="1:28" s="4" customFormat="1" x14ac:dyDescent="0.25">
      <c r="A38" s="121" t="str">
        <f>'Indicator Data'!A41</f>
        <v>Colombia</v>
      </c>
      <c r="B38" s="47" t="str">
        <f>'Indicator Data'!B41</f>
        <v>COL</v>
      </c>
      <c r="C38" s="92">
        <f>IF('Indicator Data'!BJ41="No data","x",ROUND(IF('Indicator Data'!BJ41&gt;C$195,0,IF('Indicator Data'!BJ41&lt;C$194,10,(C$195-'Indicator Data'!BJ41)/(C$195-C$194)*10)),1))</f>
        <v>3</v>
      </c>
      <c r="D38" s="93">
        <f t="shared" si="2"/>
        <v>3</v>
      </c>
      <c r="E38" s="92">
        <f>IF('Indicator Data'!BL41="No data","x",ROUND(IF('Indicator Data'!BL41&gt;E$195,0,IF('Indicator Data'!BL41&lt;E$194,10,(E$195-'Indicator Data'!BL41)/(E$195-E$194)*10)),1))</f>
        <v>6.4</v>
      </c>
      <c r="F38" s="92">
        <f>IF('Indicator Data'!BK41="No data","x",ROUND(IF('Indicator Data'!BK41&gt;F$195,0,IF('Indicator Data'!BK41&lt;F$194,10,(F$195-'Indicator Data'!BK41)/(F$195-F$194)*10)),1))</f>
        <v>5.0999999999999996</v>
      </c>
      <c r="G38" s="93">
        <f t="shared" si="3"/>
        <v>5.8</v>
      </c>
      <c r="H38" s="94">
        <f t="shared" si="4"/>
        <v>4.4000000000000004</v>
      </c>
      <c r="I38" s="92">
        <f>IF('Indicator Data'!BN41="No data","x",ROUND(IF('Indicator Data'!BN41^2&gt;I$195,0,IF('Indicator Data'!BN41^2&lt;I$194,10,(I$195-'Indicator Data'!BN41^2)/(I$195-I$194)*10)),1))</f>
        <v>1.2</v>
      </c>
      <c r="J38" s="92">
        <f>IF(OR('Indicator Data'!BM41=0,'Indicator Data'!BM41="No data"),"x",ROUND(IF('Indicator Data'!BM41&gt;J$195,0,IF('Indicator Data'!BM41&lt;J$194,10,(J$195-'Indicator Data'!BM41)/(J$195-J$194)*10)),1))</f>
        <v>0</v>
      </c>
      <c r="K38" s="92">
        <f>IF('Indicator Data'!BO41="No data","x",ROUND(IF('Indicator Data'!BO41&gt;K$195,0,IF('Indicator Data'!BO41&lt;K$194,10,(K$195-'Indicator Data'!BO41)/(K$195-K$194)*10)),1))</f>
        <v>4.2</v>
      </c>
      <c r="L38" s="92">
        <f>IF('Indicator Data'!BP41="No data","x",ROUND(IF('Indicator Data'!BP41&gt;L$195,0,IF('Indicator Data'!BP41&lt;L$194,10,(L$195-'Indicator Data'!BP41)/(L$195-L$194)*10)),1))</f>
        <v>3.8</v>
      </c>
      <c r="M38" s="93">
        <f t="shared" si="5"/>
        <v>2.2999999999999998</v>
      </c>
      <c r="N38" s="138">
        <f>IF('Indicator Data'!BQ41="No data","x",'Indicator Data'!BQ41/'Indicator Data'!CC41*100)</f>
        <v>10.81568273997296</v>
      </c>
      <c r="O38" s="92">
        <f t="shared" si="6"/>
        <v>9</v>
      </c>
      <c r="P38" s="92">
        <f>IF('Indicator Data'!BR41="No data","x",ROUND(IF('Indicator Data'!BR41&gt;P$195,0,IF('Indicator Data'!BR41&lt;P$194,10,(P$195-'Indicator Data'!BR41)/(P$195-P$194)*10)),1))</f>
        <v>1.2</v>
      </c>
      <c r="Q38" s="92">
        <f>IF('Indicator Data'!BS41="No data","x",ROUND(IF('Indicator Data'!BS41&gt;Q$195,0,IF('Indicator Data'!BS41&lt;Q$194,10,(Q$195-'Indicator Data'!BS41)/(Q$195-Q$194)*10)),1))</f>
        <v>0.5</v>
      </c>
      <c r="R38" s="93">
        <f t="shared" si="7"/>
        <v>3.6</v>
      </c>
      <c r="S38" s="92">
        <f>IF('Indicator Data'!BT41="No data","x",ROUND(IF('Indicator Data'!BT41&gt;S$195,0,IF('Indicator Data'!BT41&lt;S$194,10,(S$195-'Indicator Data'!BT41)/(S$195-S$194)*10)),1))</f>
        <v>4.8</v>
      </c>
      <c r="T38" s="138">
        <f>IF('Indicator Data'!BU41="No data","x",ROUND(IF('Indicator Data'!BU41&gt;T$195,0,IF('Indicator Data'!BU41&lt;T$194,10,(T$195-'Indicator Data'!BU41)/(T$195-T$194)*10)),1))</f>
        <v>1.2</v>
      </c>
      <c r="U38" s="138">
        <f>IF('Indicator Data'!BV41="No data","x",ROUND(IF('Indicator Data'!BV41&gt;U$195,0,IF('Indicator Data'!BV41&lt;U$194,10,(U$195-'Indicator Data'!BV41)/(U$195-U$194)*10)),1))</f>
        <v>1.7</v>
      </c>
      <c r="V38" s="138">
        <f>IF('Indicator Data'!BW41="No data","x",ROUND(IF('Indicator Data'!BW41&gt;V$195,0,IF('Indicator Data'!BW41&lt;V$194,10,(V$195-'Indicator Data'!BW41)/(V$195-V$194)*10)),1))</f>
        <v>1.4</v>
      </c>
      <c r="W38" s="92">
        <f t="shared" si="8"/>
        <v>1.4333333333333333</v>
      </c>
      <c r="X38" s="92">
        <f>IF('Indicator Data'!BX41="No data","x",ROUND(IF('Indicator Data'!BX41&gt;X$195,0,IF('Indicator Data'!BX41&lt;X$194,10,(X$195-'Indicator Data'!BX41)/(X$195-X$194)*10)),1))</f>
        <v>7.4</v>
      </c>
      <c r="Y38" s="92">
        <f>IF('Indicator Data'!BY41="No data","x",ROUND(IF('Indicator Data'!BY41&gt;Y$195,10,IF('Indicator Data'!BY41&lt;Y$194,0,10-(Y$195-'Indicator Data'!BY41)/(Y$195-Y$194)*10)),1))</f>
        <v>0.7</v>
      </c>
      <c r="Z38" s="93">
        <f t="shared" si="9"/>
        <v>3.6</v>
      </c>
      <c r="AA38" s="94">
        <f t="shared" si="10"/>
        <v>3.2</v>
      </c>
      <c r="AB38" s="170"/>
    </row>
    <row r="39" spans="1:28" s="4" customFormat="1" x14ac:dyDescent="0.25">
      <c r="A39" s="121" t="str">
        <f>'Indicator Data'!A42</f>
        <v>Comoros</v>
      </c>
      <c r="B39" s="47" t="str">
        <f>'Indicator Data'!B42</f>
        <v>COM</v>
      </c>
      <c r="C39" s="92">
        <f>IF('Indicator Data'!BJ42="No data","x",ROUND(IF('Indicator Data'!BJ42&gt;C$195,0,IF('Indicator Data'!BJ42&lt;C$194,10,(C$195-'Indicator Data'!BJ42)/(C$195-C$194)*10)),1))</f>
        <v>7.8</v>
      </c>
      <c r="D39" s="93">
        <f t="shared" si="2"/>
        <v>7.8</v>
      </c>
      <c r="E39" s="92">
        <f>IF('Indicator Data'!BL42="No data","x",ROUND(IF('Indicator Data'!BL42&gt;E$195,0,IF('Indicator Data'!BL42&lt;E$194,10,(E$195-'Indicator Data'!BL42)/(E$195-E$194)*10)),1))</f>
        <v>7.3</v>
      </c>
      <c r="F39" s="92">
        <f>IF('Indicator Data'!BK42="No data","x",ROUND(IF('Indicator Data'!BK42&gt;F$195,0,IF('Indicator Data'!BK42&lt;F$194,10,(F$195-'Indicator Data'!BK42)/(F$195-F$194)*10)),1))</f>
        <v>8.1</v>
      </c>
      <c r="G39" s="93">
        <f t="shared" si="3"/>
        <v>7.7</v>
      </c>
      <c r="H39" s="94">
        <f t="shared" si="4"/>
        <v>7.8</v>
      </c>
      <c r="I39" s="92">
        <f>IF('Indicator Data'!BN42="No data","x",ROUND(IF('Indicator Data'!BN42^2&gt;I$195,0,IF('Indicator Data'!BN42^2&lt;I$194,10,(I$195-'Indicator Data'!BN42^2)/(I$195-I$194)*10)),1))</f>
        <v>4.3</v>
      </c>
      <c r="J39" s="92">
        <f>IF(OR('Indicator Data'!BM42=0,'Indicator Data'!BM42="No data"),"x",ROUND(IF('Indicator Data'!BM42&gt;J$195,0,IF('Indicator Data'!BM42&lt;J$194,10,(J$195-'Indicator Data'!BM42)/(J$195-J$194)*10)),1))</f>
        <v>2</v>
      </c>
      <c r="K39" s="92">
        <f>IF('Indicator Data'!BO42="No data","x",ROUND(IF('Indicator Data'!BO42&gt;K$195,0,IF('Indicator Data'!BO42&lt;K$194,10,(K$195-'Indicator Data'!BO42)/(K$195-K$194)*10)),1))</f>
        <v>9.1999999999999993</v>
      </c>
      <c r="L39" s="92">
        <f>IF('Indicator Data'!BP42="No data","x",ROUND(IF('Indicator Data'!BP42&gt;L$195,0,IF('Indicator Data'!BP42&lt;L$194,10,(L$195-'Indicator Data'!BP42)/(L$195-L$194)*10)),1))</f>
        <v>7.3</v>
      </c>
      <c r="M39" s="93">
        <f t="shared" si="5"/>
        <v>5.7</v>
      </c>
      <c r="N39" s="138">
        <f>IF('Indicator Data'!BQ42="No data","x",'Indicator Data'!BQ42/'Indicator Data'!CC42*100)</f>
        <v>37.076840408382587</v>
      </c>
      <c r="O39" s="92">
        <f t="shared" si="6"/>
        <v>6.4</v>
      </c>
      <c r="P39" s="92">
        <f>IF('Indicator Data'!BR42="No data","x",ROUND(IF('Indicator Data'!BR42&gt;P$195,0,IF('Indicator Data'!BR42&lt;P$194,10,(P$195-'Indicator Data'!BR42)/(P$195-P$194)*10)),1))</f>
        <v>7.1</v>
      </c>
      <c r="Q39" s="92">
        <f>IF('Indicator Data'!BS42="No data","x",ROUND(IF('Indicator Data'!BS42&gt;Q$195,0,IF('Indicator Data'!BS42&lt;Q$194,10,(Q$195-'Indicator Data'!BS42)/(Q$195-Q$194)*10)),1))</f>
        <v>4</v>
      </c>
      <c r="R39" s="93">
        <f t="shared" si="7"/>
        <v>5.8</v>
      </c>
      <c r="S39" s="92">
        <f>IF('Indicator Data'!BT42="No data","x",ROUND(IF('Indicator Data'!BT42&gt;S$195,0,IF('Indicator Data'!BT42&lt;S$194,10,(S$195-'Indicator Data'!BT42)/(S$195-S$194)*10)),1))</f>
        <v>9.6</v>
      </c>
      <c r="T39" s="138">
        <f>IF('Indicator Data'!BU42="No data","x",ROUND(IF('Indicator Data'!BU42&gt;T$195,0,IF('Indicator Data'!BU42&lt;T$194,10,(T$195-'Indicator Data'!BU42)/(T$195-T$194)*10)),1))</f>
        <v>1.4</v>
      </c>
      <c r="U39" s="138" t="str">
        <f>IF('Indicator Data'!BV42="No data","x",ROUND(IF('Indicator Data'!BV42&gt;U$195,0,IF('Indicator Data'!BV42&lt;U$194,10,(U$195-'Indicator Data'!BV42)/(U$195-U$194)*10)),1))</f>
        <v>x</v>
      </c>
      <c r="V39" s="138" t="str">
        <f>IF('Indicator Data'!BW42="No data","x",ROUND(IF('Indicator Data'!BW42&gt;V$195,0,IF('Indicator Data'!BW42&lt;V$194,10,(V$195-'Indicator Data'!BW42)/(V$195-V$194)*10)),1))</f>
        <v>x</v>
      </c>
      <c r="W39" s="92">
        <f t="shared" si="8"/>
        <v>1.4</v>
      </c>
      <c r="X39" s="92">
        <f>IF('Indicator Data'!BX42="No data","x",ROUND(IF('Indicator Data'!BX42&gt;X$195,0,IF('Indicator Data'!BX42&lt;X$194,10,(X$195-'Indicator Data'!BX42)/(X$195-X$194)*10)),1))</f>
        <v>9.8000000000000007</v>
      </c>
      <c r="Y39" s="92">
        <f>IF('Indicator Data'!BY42="No data","x",ROUND(IF('Indicator Data'!BY42&gt;Y$195,10,IF('Indicator Data'!BY42&lt;Y$194,0,10-(Y$195-'Indicator Data'!BY42)/(Y$195-Y$194)*10)),1))</f>
        <v>3.7</v>
      </c>
      <c r="Z39" s="93">
        <f t="shared" si="9"/>
        <v>6.1</v>
      </c>
      <c r="AA39" s="94">
        <f t="shared" si="10"/>
        <v>5.9</v>
      </c>
      <c r="AB39" s="170"/>
    </row>
    <row r="40" spans="1:28" s="4" customFormat="1" x14ac:dyDescent="0.25">
      <c r="A40" s="121" t="str">
        <f>'Indicator Data'!A43</f>
        <v>Congo</v>
      </c>
      <c r="B40" s="47" t="str">
        <f>'Indicator Data'!B43</f>
        <v>COG</v>
      </c>
      <c r="C40" s="92" t="str">
        <f>IF('Indicator Data'!BJ43="No data","x",ROUND(IF('Indicator Data'!BJ43&gt;C$195,0,IF('Indicator Data'!BJ43&lt;C$194,10,(C$195-'Indicator Data'!BJ43)/(C$195-C$194)*10)),1))</f>
        <v>x</v>
      </c>
      <c r="D40" s="93" t="str">
        <f t="shared" si="2"/>
        <v>x</v>
      </c>
      <c r="E40" s="92">
        <f>IF('Indicator Data'!BL43="No data","x",ROUND(IF('Indicator Data'!BL43&gt;E$195,0,IF('Indicator Data'!BL43&lt;E$194,10,(E$195-'Indicator Data'!BL43)/(E$195-E$194)*10)),1))</f>
        <v>8.1</v>
      </c>
      <c r="F40" s="92">
        <f>IF('Indicator Data'!BK43="No data","x",ROUND(IF('Indicator Data'!BK43&gt;F$195,0,IF('Indicator Data'!BK43&lt;F$194,10,(F$195-'Indicator Data'!BK43)/(F$195-F$194)*10)),1))</f>
        <v>7.4</v>
      </c>
      <c r="G40" s="93">
        <f t="shared" si="3"/>
        <v>7.8</v>
      </c>
      <c r="H40" s="94">
        <f t="shared" si="4"/>
        <v>7.8</v>
      </c>
      <c r="I40" s="92">
        <f>IF('Indicator Data'!BN43="No data","x",ROUND(IF('Indicator Data'!BN43^2&gt;I$195,0,IF('Indicator Data'!BN43^2&lt;I$194,10,(I$195-'Indicator Data'!BN43^2)/(I$195-I$194)*10)),1))</f>
        <v>4.0999999999999996</v>
      </c>
      <c r="J40" s="92">
        <f>IF(OR('Indicator Data'!BM43=0,'Indicator Data'!BM43="No data"),"x",ROUND(IF('Indicator Data'!BM43&gt;J$195,0,IF('Indicator Data'!BM43&lt;J$194,10,(J$195-'Indicator Data'!BM43)/(J$195-J$194)*10)),1))</f>
        <v>3.4</v>
      </c>
      <c r="K40" s="92">
        <f>IF('Indicator Data'!BO43="No data","x",ROUND(IF('Indicator Data'!BO43&gt;K$195,0,IF('Indicator Data'!BO43&lt;K$194,10,(K$195-'Indicator Data'!BO43)/(K$195-K$194)*10)),1))</f>
        <v>9.1999999999999993</v>
      </c>
      <c r="L40" s="92">
        <f>IF('Indicator Data'!BP43="No data","x",ROUND(IF('Indicator Data'!BP43&gt;L$195,0,IF('Indicator Data'!BP43&lt;L$194,10,(L$195-'Indicator Data'!BP43)/(L$195-L$194)*10)),1))</f>
        <v>5.3</v>
      </c>
      <c r="M40" s="93">
        <f t="shared" si="5"/>
        <v>5.5</v>
      </c>
      <c r="N40" s="138">
        <f>IF('Indicator Data'!BQ43="No data","x",'Indicator Data'!BQ43/'Indicator Data'!CC43*100)</f>
        <v>1.7276720351390922</v>
      </c>
      <c r="O40" s="92">
        <f t="shared" si="6"/>
        <v>9.9</v>
      </c>
      <c r="P40" s="92">
        <f>IF('Indicator Data'!BR43="No data","x",ROUND(IF('Indicator Data'!BR43&gt;P$195,0,IF('Indicator Data'!BR43&lt;P$194,10,(P$195-'Indicator Data'!BR43)/(P$195-P$194)*10)),1))</f>
        <v>8.9</v>
      </c>
      <c r="Q40" s="92">
        <f>IF('Indicator Data'!BS43="No data","x",ROUND(IF('Indicator Data'!BS43&gt;Q$195,0,IF('Indicator Data'!BS43&lt;Q$194,10,(Q$195-'Indicator Data'!BS43)/(Q$195-Q$194)*10)),1))</f>
        <v>5.4</v>
      </c>
      <c r="R40" s="93">
        <f t="shared" si="7"/>
        <v>8.1</v>
      </c>
      <c r="S40" s="92">
        <f>IF('Indicator Data'!BT43="No data","x",ROUND(IF('Indicator Data'!BT43&gt;S$195,0,IF('Indicator Data'!BT43&lt;S$194,10,(S$195-'Indicator Data'!BT43)/(S$195-S$194)*10)),1))</f>
        <v>9.6999999999999993</v>
      </c>
      <c r="T40" s="138">
        <f>IF('Indicator Data'!BU43="No data","x",ROUND(IF('Indicator Data'!BU43&gt;T$195,0,IF('Indicator Data'!BU43&lt;T$194,10,(T$195-'Indicator Data'!BU43)/(T$195-T$194)*10)),1))</f>
        <v>5.0999999999999996</v>
      </c>
      <c r="U40" s="138" t="str">
        <f>IF('Indicator Data'!BV43="No data","x",ROUND(IF('Indicator Data'!BV43&gt;U$195,0,IF('Indicator Data'!BV43&lt;U$194,10,(U$195-'Indicator Data'!BV43)/(U$195-U$194)*10)),1))</f>
        <v>x</v>
      </c>
      <c r="V40" s="138">
        <f>IF('Indicator Data'!BW43="No data","x",ROUND(IF('Indicator Data'!BW43&gt;V$195,0,IF('Indicator Data'!BW43&lt;V$194,10,(V$195-'Indicator Data'!BW43)/(V$195-V$194)*10)),1))</f>
        <v>5.6</v>
      </c>
      <c r="W40" s="92">
        <f t="shared" si="8"/>
        <v>5.35</v>
      </c>
      <c r="X40" s="92">
        <f>IF('Indicator Data'!BX43="No data","x",ROUND(IF('Indicator Data'!BX43&gt;X$195,0,IF('Indicator Data'!BX43&lt;X$194,10,(X$195-'Indicator Data'!BX43)/(X$195-X$194)*10)),1))</f>
        <v>9.3000000000000007</v>
      </c>
      <c r="Y40" s="92">
        <f>IF('Indicator Data'!BY43="No data","x",ROUND(IF('Indicator Data'!BY43&gt;Y$195,10,IF('Indicator Data'!BY43&lt;Y$194,0,10-(Y$195-'Indicator Data'!BY43)/(Y$195-Y$194)*10)),1))</f>
        <v>4.9000000000000004</v>
      </c>
      <c r="Z40" s="93">
        <f t="shared" si="9"/>
        <v>7.3</v>
      </c>
      <c r="AA40" s="94">
        <f t="shared" si="10"/>
        <v>7</v>
      </c>
      <c r="AB40" s="170"/>
    </row>
    <row r="41" spans="1:28" s="4" customFormat="1" x14ac:dyDescent="0.25">
      <c r="A41" s="121" t="str">
        <f>'Indicator Data'!A44</f>
        <v>Congo DR</v>
      </c>
      <c r="B41" s="47" t="str">
        <f>'Indicator Data'!B44</f>
        <v>COD</v>
      </c>
      <c r="C41" s="92">
        <f>IF('Indicator Data'!BJ44="No data","x",ROUND(IF('Indicator Data'!BJ44&gt;C$195,0,IF('Indicator Data'!BJ44&lt;C$194,10,(C$195-'Indicator Data'!BJ44)/(C$195-C$194)*10)),1))</f>
        <v>7.5</v>
      </c>
      <c r="D41" s="93">
        <f t="shared" si="2"/>
        <v>7.5</v>
      </c>
      <c r="E41" s="92">
        <f>IF('Indicator Data'!BL44="No data","x",ROUND(IF('Indicator Data'!BL44&gt;E$195,0,IF('Indicator Data'!BL44&lt;E$194,10,(E$195-'Indicator Data'!BL44)/(E$195-E$194)*10)),1))</f>
        <v>8</v>
      </c>
      <c r="F41" s="92">
        <f>IF('Indicator Data'!BK44="No data","x",ROUND(IF('Indicator Data'!BK44&gt;F$195,0,IF('Indicator Data'!BK44&lt;F$194,10,(F$195-'Indicator Data'!BK44)/(F$195-F$194)*10)),1))</f>
        <v>8.3000000000000007</v>
      </c>
      <c r="G41" s="93">
        <f t="shared" si="3"/>
        <v>8.1999999999999993</v>
      </c>
      <c r="H41" s="94">
        <f t="shared" si="4"/>
        <v>7.9</v>
      </c>
      <c r="I41" s="92">
        <f>IF('Indicator Data'!BN44="No data","x",ROUND(IF('Indicator Data'!BN44^2&gt;I$195,0,IF('Indicator Data'!BN44^2&lt;I$194,10,(I$195-'Indicator Data'!BN44^2)/(I$195-I$194)*10)),1))</f>
        <v>4.5</v>
      </c>
      <c r="J41" s="92">
        <f>IF(OR('Indicator Data'!BM44=0,'Indicator Data'!BM44="No data"),"x",ROUND(IF('Indicator Data'!BM44&gt;J$195,0,IF('Indicator Data'!BM44&lt;J$194,10,(J$195-'Indicator Data'!BM44)/(J$195-J$194)*10)),1))</f>
        <v>8.1</v>
      </c>
      <c r="K41" s="92">
        <f>IF('Indicator Data'!BO44="No data","x",ROUND(IF('Indicator Data'!BO44&gt;K$195,0,IF('Indicator Data'!BO44&lt;K$194,10,(K$195-'Indicator Data'!BO44)/(K$195-K$194)*10)),1))</f>
        <v>9.6</v>
      </c>
      <c r="L41" s="92">
        <f>IF('Indicator Data'!BP44="No data","x",ROUND(IF('Indicator Data'!BP44&gt;L$195,0,IF('Indicator Data'!BP44&lt;L$194,10,(L$195-'Indicator Data'!BP44)/(L$195-L$194)*10)),1))</f>
        <v>8</v>
      </c>
      <c r="M41" s="93">
        <f t="shared" si="5"/>
        <v>7.6</v>
      </c>
      <c r="N41" s="138">
        <f>IF('Indicator Data'!BQ44="No data","x",'Indicator Data'!BQ44/'Indicator Data'!CC44*100)</f>
        <v>7.9398337045940766</v>
      </c>
      <c r="O41" s="92">
        <f t="shared" si="6"/>
        <v>9.3000000000000007</v>
      </c>
      <c r="P41" s="92">
        <f>IF('Indicator Data'!BR44="No data","x",ROUND(IF('Indicator Data'!BR44&gt;P$195,0,IF('Indicator Data'!BR44&lt;P$194,10,(P$195-'Indicator Data'!BR44)/(P$195-P$194)*10)),1))</f>
        <v>8.8000000000000007</v>
      </c>
      <c r="Q41" s="92">
        <f>IF('Indicator Data'!BS44="No data","x",ROUND(IF('Indicator Data'!BS44&gt;Q$195,0,IF('Indicator Data'!BS44&lt;Q$194,10,(Q$195-'Indicator Data'!BS44)/(Q$195-Q$194)*10)),1))</f>
        <v>10</v>
      </c>
      <c r="R41" s="93">
        <f t="shared" si="7"/>
        <v>9.4</v>
      </c>
      <c r="S41" s="92">
        <f>IF('Indicator Data'!BT44="No data","x",ROUND(IF('Indicator Data'!BT44&gt;S$195,0,IF('Indicator Data'!BT44&lt;S$194,10,(S$195-'Indicator Data'!BT44)/(S$195-S$194)*10)),1))</f>
        <v>9.8000000000000007</v>
      </c>
      <c r="T41" s="138">
        <f>IF('Indicator Data'!BU44="No data","x",ROUND(IF('Indicator Data'!BU44&gt;T$195,0,IF('Indicator Data'!BU44&lt;T$194,10,(T$195-'Indicator Data'!BU44)/(T$195-T$194)*10)),1))</f>
        <v>3.1</v>
      </c>
      <c r="U41" s="138" t="str">
        <f>IF('Indicator Data'!BV44="No data","x",ROUND(IF('Indicator Data'!BV44&gt;U$195,0,IF('Indicator Data'!BV44&lt;U$194,10,(U$195-'Indicator Data'!BV44)/(U$195-U$194)*10)),1))</f>
        <v>x</v>
      </c>
      <c r="V41" s="138">
        <f>IF('Indicator Data'!BW44="No data","x",ROUND(IF('Indicator Data'!BW44&gt;V$195,0,IF('Indicator Data'!BW44&lt;V$194,10,(V$195-'Indicator Data'!BW44)/(V$195-V$194)*10)),1))</f>
        <v>3.4</v>
      </c>
      <c r="W41" s="92">
        <f t="shared" si="8"/>
        <v>3.25</v>
      </c>
      <c r="X41" s="92">
        <f>IF('Indicator Data'!BX44="No data","x",ROUND(IF('Indicator Data'!BX44&gt;X$195,0,IF('Indicator Data'!BX44&lt;X$194,10,(X$195-'Indicator Data'!BX44)/(X$195-X$194)*10)),1))</f>
        <v>10</v>
      </c>
      <c r="Y41" s="92">
        <f>IF('Indicator Data'!BY44="No data","x",ROUND(IF('Indicator Data'!BY44&gt;Y$195,10,IF('Indicator Data'!BY44&lt;Y$194,0,10-(Y$195-'Indicator Data'!BY44)/(Y$195-Y$194)*10)),1))</f>
        <v>7.7</v>
      </c>
      <c r="Z41" s="93">
        <f t="shared" si="9"/>
        <v>7.7</v>
      </c>
      <c r="AA41" s="94">
        <f t="shared" si="10"/>
        <v>8.1999999999999993</v>
      </c>
      <c r="AB41" s="170"/>
    </row>
    <row r="42" spans="1:28" s="4" customFormat="1" x14ac:dyDescent="0.25">
      <c r="A42" s="121" t="str">
        <f>'Indicator Data'!A45</f>
        <v>Costa Rica</v>
      </c>
      <c r="B42" s="47" t="str">
        <f>'Indicator Data'!B45</f>
        <v>CRI</v>
      </c>
      <c r="C42" s="92">
        <f>IF('Indicator Data'!BJ45="No data","x",ROUND(IF('Indicator Data'!BJ45&gt;C$195,0,IF('Indicator Data'!BJ45&lt;C$194,10,(C$195-'Indicator Data'!BJ45)/(C$195-C$194)*10)),1))</f>
        <v>1.5</v>
      </c>
      <c r="D42" s="93">
        <f t="shared" si="2"/>
        <v>1.5</v>
      </c>
      <c r="E42" s="92">
        <f>IF('Indicator Data'!BL45="No data","x",ROUND(IF('Indicator Data'!BL45&gt;E$195,0,IF('Indicator Data'!BL45&lt;E$194,10,(E$195-'Indicator Data'!BL45)/(E$195-E$194)*10)),1))</f>
        <v>4.4000000000000004</v>
      </c>
      <c r="F42" s="92">
        <f>IF('Indicator Data'!BK45="No data","x",ROUND(IF('Indicator Data'!BK45&gt;F$195,0,IF('Indicator Data'!BK45&lt;F$194,10,(F$195-'Indicator Data'!BK45)/(F$195-F$194)*10)),1))</f>
        <v>4.5</v>
      </c>
      <c r="G42" s="93">
        <f t="shared" si="3"/>
        <v>4.5</v>
      </c>
      <c r="H42" s="94">
        <f t="shared" si="4"/>
        <v>3</v>
      </c>
      <c r="I42" s="92">
        <f>IF('Indicator Data'!BN45="No data","x",ROUND(IF('Indicator Data'!BN45^2&gt;I$195,0,IF('Indicator Data'!BN45^2&lt;I$194,10,(I$195-'Indicator Data'!BN45^2)/(I$195-I$194)*10)),1))</f>
        <v>0.5</v>
      </c>
      <c r="J42" s="92">
        <f>IF(OR('Indicator Data'!BM45=0,'Indicator Data'!BM45="No data"),"x",ROUND(IF('Indicator Data'!BM45&gt;J$195,0,IF('Indicator Data'!BM45&lt;J$194,10,(J$195-'Indicator Data'!BM45)/(J$195-J$194)*10)),1))</f>
        <v>0</v>
      </c>
      <c r="K42" s="92">
        <f>IF('Indicator Data'!BO45="No data","x",ROUND(IF('Indicator Data'!BO45&gt;K$195,0,IF('Indicator Data'!BO45&lt;K$194,10,(K$195-'Indicator Data'!BO45)/(K$195-K$194)*10)),1))</f>
        <v>3.4</v>
      </c>
      <c r="L42" s="92">
        <f>IF('Indicator Data'!BP45="No data","x",ROUND(IF('Indicator Data'!BP45&gt;L$195,0,IF('Indicator Data'!BP45&lt;L$194,10,(L$195-'Indicator Data'!BP45)/(L$195-L$194)*10)),1))</f>
        <v>1</v>
      </c>
      <c r="M42" s="93">
        <f t="shared" si="5"/>
        <v>1.2</v>
      </c>
      <c r="N42" s="138">
        <f>IF('Indicator Data'!BQ45="No data","x",'Indicator Data'!BQ45/'Indicator Data'!CC45*100)</f>
        <v>45.045045045045043</v>
      </c>
      <c r="O42" s="92">
        <f t="shared" si="6"/>
        <v>5.6</v>
      </c>
      <c r="P42" s="92">
        <f>IF('Indicator Data'!BR45="No data","x",ROUND(IF('Indicator Data'!BR45&gt;P$195,0,IF('Indicator Data'!BR45&lt;P$194,10,(P$195-'Indicator Data'!BR45)/(P$195-P$194)*10)),1))</f>
        <v>0.2</v>
      </c>
      <c r="Q42" s="92">
        <f>IF('Indicator Data'!BS45="No data","x",ROUND(IF('Indicator Data'!BS45&gt;Q$195,0,IF('Indicator Data'!BS45&lt;Q$194,10,(Q$195-'Indicator Data'!BS45)/(Q$195-Q$194)*10)),1))</f>
        <v>0.1</v>
      </c>
      <c r="R42" s="93">
        <f t="shared" si="7"/>
        <v>2</v>
      </c>
      <c r="S42" s="92">
        <f>IF('Indicator Data'!BT45="No data","x",ROUND(IF('Indicator Data'!BT45&gt;S$195,0,IF('Indicator Data'!BT45&lt;S$194,10,(S$195-'Indicator Data'!BT45)/(S$195-S$194)*10)),1))</f>
        <v>7.1</v>
      </c>
      <c r="T42" s="138">
        <f>IF('Indicator Data'!BU45="No data","x",ROUND(IF('Indicator Data'!BU45&gt;T$195,0,IF('Indicator Data'!BU45&lt;T$194,10,(T$195-'Indicator Data'!BU45)/(T$195-T$194)*10)),1))</f>
        <v>0.5</v>
      </c>
      <c r="U42" s="138">
        <f>IF('Indicator Data'!BV45="No data","x",ROUND(IF('Indicator Data'!BV45&gt;U$195,0,IF('Indicator Data'!BV45&lt;U$194,10,(U$195-'Indicator Data'!BV45)/(U$195-U$194)*10)),1))</f>
        <v>1</v>
      </c>
      <c r="V42" s="138">
        <f>IF('Indicator Data'!BW45="No data","x",ROUND(IF('Indicator Data'!BW45&gt;V$195,0,IF('Indicator Data'!BW45&lt;V$194,10,(V$195-'Indicator Data'!BW45)/(V$195-V$194)*10)),1))</f>
        <v>0.5</v>
      </c>
      <c r="W42" s="92">
        <f t="shared" si="8"/>
        <v>0.66666666666666663</v>
      </c>
      <c r="X42" s="92">
        <f>IF('Indicator Data'!BX45="No data","x",ROUND(IF('Indicator Data'!BX45&gt;X$195,0,IF('Indicator Data'!BX45&lt;X$194,10,(X$195-'Indicator Data'!BX45)/(X$195-X$194)*10)),1))</f>
        <v>5.9</v>
      </c>
      <c r="Y42" s="92">
        <f>IF('Indicator Data'!BY45="No data","x",ROUND(IF('Indicator Data'!BY45&gt;Y$195,10,IF('Indicator Data'!BY45&lt;Y$194,0,10-(Y$195-'Indicator Data'!BY45)/(Y$195-Y$194)*10)),1))</f>
        <v>0.3</v>
      </c>
      <c r="Z42" s="93">
        <f t="shared" si="9"/>
        <v>3.5</v>
      </c>
      <c r="AA42" s="94">
        <f t="shared" si="10"/>
        <v>2.2000000000000002</v>
      </c>
      <c r="AB42" s="170"/>
    </row>
    <row r="43" spans="1:28" s="4" customFormat="1" x14ac:dyDescent="0.25">
      <c r="A43" s="121" t="str">
        <f>'Indicator Data'!A46</f>
        <v>Côte d'Ivoire</v>
      </c>
      <c r="B43" s="47" t="str">
        <f>'Indicator Data'!B46</f>
        <v>CIV</v>
      </c>
      <c r="C43" s="92">
        <f>IF('Indicator Data'!BJ46="No data","x",ROUND(IF('Indicator Data'!BJ46&gt;C$195,0,IF('Indicator Data'!BJ46&lt;C$194,10,(C$195-'Indicator Data'!BJ46)/(C$195-C$194)*10)),1))</f>
        <v>7.8</v>
      </c>
      <c r="D43" s="93">
        <f t="shared" si="2"/>
        <v>7.8</v>
      </c>
      <c r="E43" s="92">
        <f>IF('Indicator Data'!BL46="No data","x",ROUND(IF('Indicator Data'!BL46&gt;E$195,0,IF('Indicator Data'!BL46&lt;E$194,10,(E$195-'Indicator Data'!BL46)/(E$195-E$194)*10)),1))</f>
        <v>6.5</v>
      </c>
      <c r="F43" s="92">
        <f>IF('Indicator Data'!BK46="No data","x",ROUND(IF('Indicator Data'!BK46&gt;F$195,0,IF('Indicator Data'!BK46&lt;F$194,10,(F$195-'Indicator Data'!BK46)/(F$195-F$194)*10)),1))</f>
        <v>6.5</v>
      </c>
      <c r="G43" s="93">
        <f t="shared" si="3"/>
        <v>6.5</v>
      </c>
      <c r="H43" s="94">
        <f t="shared" si="4"/>
        <v>7.2</v>
      </c>
      <c r="I43" s="92">
        <f>IF('Indicator Data'!BN46="No data","x",ROUND(IF('Indicator Data'!BN46^2&gt;I$195,0,IF('Indicator Data'!BN46^2&lt;I$194,10,(I$195-'Indicator Data'!BN46^2)/(I$195-I$194)*10)),1))</f>
        <v>8.9</v>
      </c>
      <c r="J43" s="92">
        <f>IF(OR('Indicator Data'!BM46=0,'Indicator Data'!BM46="No data"),"x",ROUND(IF('Indicator Data'!BM46&gt;J$195,0,IF('Indicator Data'!BM46&lt;J$194,10,(J$195-'Indicator Data'!BM46)/(J$195-J$194)*10)),1))</f>
        <v>3.4</v>
      </c>
      <c r="K43" s="92">
        <f>IF('Indicator Data'!BO46="No data","x",ROUND(IF('Indicator Data'!BO46&gt;K$195,0,IF('Indicator Data'!BO46&lt;K$194,10,(K$195-'Indicator Data'!BO46)/(K$195-K$194)*10)),1))</f>
        <v>7.4</v>
      </c>
      <c r="L43" s="92">
        <f>IF('Indicator Data'!BP46="No data","x",ROUND(IF('Indicator Data'!BP46&gt;L$195,0,IF('Indicator Data'!BP46&lt;L$194,10,(L$195-'Indicator Data'!BP46)/(L$195-L$194)*10)),1))</f>
        <v>3.6</v>
      </c>
      <c r="M43" s="93">
        <f t="shared" si="5"/>
        <v>5.8</v>
      </c>
      <c r="N43" s="138">
        <f>IF('Indicator Data'!BQ46="No data","x",'Indicator Data'!BQ46/'Indicator Data'!CC46*100)</f>
        <v>10.062893081761008</v>
      </c>
      <c r="O43" s="92">
        <f t="shared" si="6"/>
        <v>9.1</v>
      </c>
      <c r="P43" s="92">
        <f>IF('Indicator Data'!BR46="No data","x",ROUND(IF('Indicator Data'!BR46&gt;P$195,0,IF('Indicator Data'!BR46&lt;P$194,10,(P$195-'Indicator Data'!BR46)/(P$195-P$194)*10)),1))</f>
        <v>7.5</v>
      </c>
      <c r="Q43" s="92">
        <f>IF('Indicator Data'!BS46="No data","x",ROUND(IF('Indicator Data'!BS46&gt;Q$195,0,IF('Indicator Data'!BS46&lt;Q$194,10,(Q$195-'Indicator Data'!BS46)/(Q$195-Q$194)*10)),1))</f>
        <v>5.4</v>
      </c>
      <c r="R43" s="93">
        <f t="shared" si="7"/>
        <v>7.3</v>
      </c>
      <c r="S43" s="92">
        <f>IF('Indicator Data'!BT46="No data","x",ROUND(IF('Indicator Data'!BT46&gt;S$195,0,IF('Indicator Data'!BT46&lt;S$194,10,(S$195-'Indicator Data'!BT46)/(S$195-S$194)*10)),1))</f>
        <v>9.4</v>
      </c>
      <c r="T43" s="138">
        <f>IF('Indicator Data'!BU46="No data","x",ROUND(IF('Indicator Data'!BU46&gt;T$195,0,IF('Indicator Data'!BU46&lt;T$194,10,(T$195-'Indicator Data'!BU46)/(T$195-T$194)*10)),1))</f>
        <v>2.5</v>
      </c>
      <c r="U43" s="138" t="str">
        <f>IF('Indicator Data'!BV46="No data","x",ROUND(IF('Indicator Data'!BV46&gt;U$195,0,IF('Indicator Data'!BV46&lt;U$194,10,(U$195-'Indicator Data'!BV46)/(U$195-U$194)*10)),1))</f>
        <v>x</v>
      </c>
      <c r="V43" s="138">
        <f>IF('Indicator Data'!BW46="No data","x",ROUND(IF('Indicator Data'!BW46&gt;V$195,0,IF('Indicator Data'!BW46&lt;V$194,10,(V$195-'Indicator Data'!BW46)/(V$195-V$194)*10)),1))</f>
        <v>0</v>
      </c>
      <c r="W43" s="92">
        <f t="shared" si="8"/>
        <v>1.25</v>
      </c>
      <c r="X43" s="92">
        <f>IF('Indicator Data'!BX46="No data","x",ROUND(IF('Indicator Data'!BX46&gt;X$195,0,IF('Indicator Data'!BX46&lt;X$194,10,(X$195-'Indicator Data'!BX46)/(X$195-X$194)*10)),1))</f>
        <v>9.6</v>
      </c>
      <c r="Y43" s="92">
        <f>IF('Indicator Data'!BY46="No data","x",ROUND(IF('Indicator Data'!BY46&gt;Y$195,10,IF('Indicator Data'!BY46&lt;Y$194,0,10-(Y$195-'Indicator Data'!BY46)/(Y$195-Y$194)*10)),1))</f>
        <v>7.2</v>
      </c>
      <c r="Z43" s="93">
        <f t="shared" si="9"/>
        <v>6.9</v>
      </c>
      <c r="AA43" s="94">
        <f t="shared" si="10"/>
        <v>6.7</v>
      </c>
      <c r="AB43" s="170"/>
    </row>
    <row r="44" spans="1:28" s="4" customFormat="1" x14ac:dyDescent="0.25">
      <c r="A44" s="121" t="str">
        <f>'Indicator Data'!A47</f>
        <v>Croatia</v>
      </c>
      <c r="B44" s="47" t="str">
        <f>'Indicator Data'!B47</f>
        <v>HRV</v>
      </c>
      <c r="C44" s="92">
        <f>IF('Indicator Data'!BJ47="No data","x",ROUND(IF('Indicator Data'!BJ47&gt;C$195,0,IF('Indicator Data'!BJ47&lt;C$194,10,(C$195-'Indicator Data'!BJ47)/(C$195-C$194)*10)),1))</f>
        <v>4.4000000000000004</v>
      </c>
      <c r="D44" s="93">
        <f t="shared" si="2"/>
        <v>4.4000000000000004</v>
      </c>
      <c r="E44" s="92">
        <f>IF('Indicator Data'!BL47="No data","x",ROUND(IF('Indicator Data'!BL47&gt;E$195,0,IF('Indicator Data'!BL47&lt;E$194,10,(E$195-'Indicator Data'!BL47)/(E$195-E$194)*10)),1))</f>
        <v>5.2</v>
      </c>
      <c r="F44" s="92">
        <f>IF('Indicator Data'!BK47="No data","x",ROUND(IF('Indicator Data'!BK47&gt;F$195,0,IF('Indicator Data'!BK47&lt;F$194,10,(F$195-'Indicator Data'!BK47)/(F$195-F$194)*10)),1))</f>
        <v>3.8</v>
      </c>
      <c r="G44" s="93">
        <f t="shared" si="3"/>
        <v>4.5</v>
      </c>
      <c r="H44" s="94">
        <f t="shared" si="4"/>
        <v>4.5</v>
      </c>
      <c r="I44" s="92">
        <f>IF('Indicator Data'!BN47="No data","x",ROUND(IF('Indicator Data'!BN47^2&gt;I$195,0,IF('Indicator Data'!BN47^2&lt;I$194,10,(I$195-'Indicator Data'!BN47^2)/(I$195-I$194)*10)),1))</f>
        <v>0.2</v>
      </c>
      <c r="J44" s="92">
        <f>IF(OR('Indicator Data'!BM47=0,'Indicator Data'!BM47="No data"),"x",ROUND(IF('Indicator Data'!BM47&gt;J$195,0,IF('Indicator Data'!BM47&lt;J$194,10,(J$195-'Indicator Data'!BM47)/(J$195-J$194)*10)),1))</f>
        <v>0</v>
      </c>
      <c r="K44" s="92">
        <f>IF('Indicator Data'!BO47="No data","x",ROUND(IF('Indicator Data'!BO47&gt;K$195,0,IF('Indicator Data'!BO47&lt;K$194,10,(K$195-'Indicator Data'!BO47)/(K$195-K$194)*10)),1))</f>
        <v>2.7</v>
      </c>
      <c r="L44" s="92">
        <f>IF('Indicator Data'!BP47="No data","x",ROUND(IF('Indicator Data'!BP47&gt;L$195,0,IF('Indicator Data'!BP47&lt;L$194,10,(L$195-'Indicator Data'!BP47)/(L$195-L$194)*10)),1))</f>
        <v>5</v>
      </c>
      <c r="M44" s="93">
        <f t="shared" si="5"/>
        <v>2</v>
      </c>
      <c r="N44" s="138">
        <f>IF('Indicator Data'!BQ47="No data","x",'Indicator Data'!BQ47/'Indicator Data'!CC47*100)</f>
        <v>148.3202287348106</v>
      </c>
      <c r="O44" s="92">
        <f t="shared" si="6"/>
        <v>0</v>
      </c>
      <c r="P44" s="92">
        <f>IF('Indicator Data'!BR47="No data","x",ROUND(IF('Indicator Data'!BR47&gt;P$195,0,IF('Indicator Data'!BR47&lt;P$194,10,(P$195-'Indicator Data'!BR47)/(P$195-P$194)*10)),1))</f>
        <v>0.4</v>
      </c>
      <c r="Q44" s="92">
        <f>IF('Indicator Data'!BS47="No data","x",ROUND(IF('Indicator Data'!BS47&gt;Q$195,0,IF('Indicator Data'!BS47&lt;Q$194,10,(Q$195-'Indicator Data'!BS47)/(Q$195-Q$194)*10)),1))</f>
        <v>0.1</v>
      </c>
      <c r="R44" s="93">
        <f t="shared" si="7"/>
        <v>0.2</v>
      </c>
      <c r="S44" s="92">
        <f>IF('Indicator Data'!BT47="No data","x",ROUND(IF('Indicator Data'!BT47&gt;S$195,0,IF('Indicator Data'!BT47&lt;S$194,10,(S$195-'Indicator Data'!BT47)/(S$195-S$194)*10)),1))</f>
        <v>2.5</v>
      </c>
      <c r="T44" s="138">
        <f>IF('Indicator Data'!BU47="No data","x",ROUND(IF('Indicator Data'!BU47&gt;T$195,0,IF('Indicator Data'!BU47&lt;T$194,10,(T$195-'Indicator Data'!BU47)/(T$195-T$194)*10)),1))</f>
        <v>1.2</v>
      </c>
      <c r="U44" s="138">
        <f>IF('Indicator Data'!BV47="No data","x",ROUND(IF('Indicator Data'!BV47&gt;U$195,0,IF('Indicator Data'!BV47&lt;U$194,10,(U$195-'Indicator Data'!BV47)/(U$195-U$194)*10)),1))</f>
        <v>0.7</v>
      </c>
      <c r="V44" s="138" t="str">
        <f>IF('Indicator Data'!BW47="No data","x",ROUND(IF('Indicator Data'!BW47&gt;V$195,0,IF('Indicator Data'!BW47&lt;V$194,10,(V$195-'Indicator Data'!BW47)/(V$195-V$194)*10)),1))</f>
        <v>x</v>
      </c>
      <c r="W44" s="92">
        <f t="shared" si="8"/>
        <v>0.95</v>
      </c>
      <c r="X44" s="92">
        <f>IF('Indicator Data'!BX47="No data","x",ROUND(IF('Indicator Data'!BX47&gt;X$195,0,IF('Indicator Data'!BX47&lt;X$194,10,(X$195-'Indicator Data'!BX47)/(X$195-X$194)*10)),1))</f>
        <v>4.4000000000000004</v>
      </c>
      <c r="Y44" s="92">
        <f>IF('Indicator Data'!BY47="No data","x",ROUND(IF('Indicator Data'!BY47&gt;Y$195,10,IF('Indicator Data'!BY47&lt;Y$194,0,10-(Y$195-'Indicator Data'!BY47)/(Y$195-Y$194)*10)),1))</f>
        <v>0.1</v>
      </c>
      <c r="Z44" s="93">
        <f t="shared" si="9"/>
        <v>2</v>
      </c>
      <c r="AA44" s="94">
        <f t="shared" si="10"/>
        <v>1.4</v>
      </c>
      <c r="AB44" s="170"/>
    </row>
    <row r="45" spans="1:28" s="4" customFormat="1" x14ac:dyDescent="0.25">
      <c r="A45" s="121" t="str">
        <f>'Indicator Data'!A48</f>
        <v>Cuba</v>
      </c>
      <c r="B45" s="47" t="str">
        <f>'Indicator Data'!B48</f>
        <v>CUB</v>
      </c>
      <c r="C45" s="92">
        <f>IF('Indicator Data'!BJ48="No data","x",ROUND(IF('Indicator Data'!BJ48&gt;C$195,0,IF('Indicator Data'!BJ48&lt;C$194,10,(C$195-'Indicator Data'!BJ48)/(C$195-C$194)*10)),1))</f>
        <v>2.5</v>
      </c>
      <c r="D45" s="93">
        <f t="shared" si="2"/>
        <v>2.5</v>
      </c>
      <c r="E45" s="92">
        <f>IF('Indicator Data'!BL48="No data","x",ROUND(IF('Indicator Data'!BL48&gt;E$195,0,IF('Indicator Data'!BL48&lt;E$194,10,(E$195-'Indicator Data'!BL48)/(E$195-E$194)*10)),1))</f>
        <v>5.3</v>
      </c>
      <c r="F45" s="92">
        <f>IF('Indicator Data'!BK48="No data","x",ROUND(IF('Indicator Data'!BK48&gt;F$195,0,IF('Indicator Data'!BK48&lt;F$194,10,(F$195-'Indicator Data'!BK48)/(F$195-F$194)*10)),1))</f>
        <v>5.4</v>
      </c>
      <c r="G45" s="93">
        <f t="shared" si="3"/>
        <v>5.4</v>
      </c>
      <c r="H45" s="94">
        <f t="shared" si="4"/>
        <v>4</v>
      </c>
      <c r="I45" s="92">
        <f>IF('Indicator Data'!BN48="No data","x",ROUND(IF('Indicator Data'!BN48^2&gt;I$195,0,IF('Indicator Data'!BN48^2&lt;I$194,10,(I$195-'Indicator Data'!BN48^2)/(I$195-I$194)*10)),1))</f>
        <v>0.1</v>
      </c>
      <c r="J45" s="92">
        <f>IF(OR('Indicator Data'!BM48=0,'Indicator Data'!BM48="No data"),"x",ROUND(IF('Indicator Data'!BM48&gt;J$195,0,IF('Indicator Data'!BM48&lt;J$194,10,(J$195-'Indicator Data'!BM48)/(J$195-J$194)*10)),1))</f>
        <v>0</v>
      </c>
      <c r="K45" s="92">
        <f>IF('Indicator Data'!BO48="No data","x",ROUND(IF('Indicator Data'!BO48&gt;K$195,0,IF('Indicator Data'!BO48&lt;K$194,10,(K$195-'Indicator Data'!BO48)/(K$195-K$194)*10)),1))</f>
        <v>6.1</v>
      </c>
      <c r="L45" s="92">
        <f>IF('Indicator Data'!BP48="No data","x",ROUND(IF('Indicator Data'!BP48&gt;L$195,0,IF('Indicator Data'!BP48&lt;L$194,10,(L$195-'Indicator Data'!BP48)/(L$195-L$194)*10)),1))</f>
        <v>8.1999999999999993</v>
      </c>
      <c r="M45" s="93">
        <f t="shared" si="5"/>
        <v>3.6</v>
      </c>
      <c r="N45" s="138">
        <f>IF('Indicator Data'!BQ48="No data","x",'Indicator Data'!BQ48/'Indicator Data'!CC48*100)</f>
        <v>62.94626080420894</v>
      </c>
      <c r="O45" s="92">
        <f t="shared" si="6"/>
        <v>3.7</v>
      </c>
      <c r="P45" s="92">
        <f>IF('Indicator Data'!BR48="No data","x",ROUND(IF('Indicator Data'!BR48&gt;P$195,0,IF('Indicator Data'!BR48&lt;P$194,10,(P$195-'Indicator Data'!BR48)/(P$195-P$194)*10)),1))</f>
        <v>0.8</v>
      </c>
      <c r="Q45" s="92">
        <f>IF('Indicator Data'!BS48="No data","x",ROUND(IF('Indicator Data'!BS48&gt;Q$195,0,IF('Indicator Data'!BS48&lt;Q$194,10,(Q$195-'Indicator Data'!BS48)/(Q$195-Q$194)*10)),1))</f>
        <v>0.9</v>
      </c>
      <c r="R45" s="93">
        <f t="shared" si="7"/>
        <v>1.8</v>
      </c>
      <c r="S45" s="92">
        <f>IF('Indicator Data'!BT48="No data","x",ROUND(IF('Indicator Data'!BT48&gt;S$195,0,IF('Indicator Data'!BT48&lt;S$194,10,(S$195-'Indicator Data'!BT48)/(S$195-S$194)*10)),1))</f>
        <v>0</v>
      </c>
      <c r="T45" s="138">
        <f>IF('Indicator Data'!BU48="No data","x",ROUND(IF('Indicator Data'!BU48&gt;T$195,0,IF('Indicator Data'!BU48&lt;T$194,10,(T$195-'Indicator Data'!BU48)/(T$195-T$194)*10)),1))</f>
        <v>0</v>
      </c>
      <c r="U45" s="138">
        <f>IF('Indicator Data'!BV48="No data","x",ROUND(IF('Indicator Data'!BV48&gt;U$195,0,IF('Indicator Data'!BV48&lt;U$194,10,(U$195-'Indicator Data'!BV48)/(U$195-U$194)*10)),1))</f>
        <v>0</v>
      </c>
      <c r="V45" s="138" t="str">
        <f>IF('Indicator Data'!BW48="No data","x",ROUND(IF('Indicator Data'!BW48&gt;V$195,0,IF('Indicator Data'!BW48&lt;V$194,10,(V$195-'Indicator Data'!BW48)/(V$195-V$194)*10)),1))</f>
        <v>x</v>
      </c>
      <c r="W45" s="92">
        <f t="shared" si="8"/>
        <v>0</v>
      </c>
      <c r="X45" s="92">
        <f>IF('Indicator Data'!BX48="No data","x",ROUND(IF('Indicator Data'!BX48&gt;X$195,0,IF('Indicator Data'!BX48&lt;X$194,10,(X$195-'Indicator Data'!BX48)/(X$195-X$194)*10)),1))</f>
        <v>1.8</v>
      </c>
      <c r="Y45" s="92">
        <f>IF('Indicator Data'!BY48="No data","x",ROUND(IF('Indicator Data'!BY48&gt;Y$195,10,IF('Indicator Data'!BY48&lt;Y$194,0,10-(Y$195-'Indicator Data'!BY48)/(Y$195-Y$194)*10)),1))</f>
        <v>0.4</v>
      </c>
      <c r="Z45" s="93">
        <f t="shared" si="9"/>
        <v>0.6</v>
      </c>
      <c r="AA45" s="94">
        <f t="shared" si="10"/>
        <v>2</v>
      </c>
      <c r="AB45" s="170"/>
    </row>
    <row r="46" spans="1:28" s="4" customFormat="1" x14ac:dyDescent="0.25">
      <c r="A46" s="121" t="str">
        <f>'Indicator Data'!A49</f>
        <v>Cyprus</v>
      </c>
      <c r="B46" s="47" t="str">
        <f>'Indicator Data'!B49</f>
        <v>CYP</v>
      </c>
      <c r="C46" s="92" t="str">
        <f>IF('Indicator Data'!BJ49="No data","x",ROUND(IF('Indicator Data'!BJ49&gt;C$195,0,IF('Indicator Data'!BJ49&lt;C$194,10,(C$195-'Indicator Data'!BJ49)/(C$195-C$194)*10)),1))</f>
        <v>x</v>
      </c>
      <c r="D46" s="93" t="str">
        <f t="shared" si="2"/>
        <v>x</v>
      </c>
      <c r="E46" s="92">
        <f>IF('Indicator Data'!BL49="No data","x",ROUND(IF('Indicator Data'!BL49&gt;E$195,0,IF('Indicator Data'!BL49&lt;E$194,10,(E$195-'Indicator Data'!BL49)/(E$195-E$194)*10)),1))</f>
        <v>4.0999999999999996</v>
      </c>
      <c r="F46" s="92">
        <f>IF('Indicator Data'!BK49="No data","x",ROUND(IF('Indicator Data'!BK49&gt;F$195,0,IF('Indicator Data'!BK49&lt;F$194,10,(F$195-'Indicator Data'!BK49)/(F$195-F$194)*10)),1))</f>
        <v>3.2</v>
      </c>
      <c r="G46" s="93">
        <f t="shared" si="3"/>
        <v>3.7</v>
      </c>
      <c r="H46" s="94">
        <f t="shared" si="4"/>
        <v>3.7</v>
      </c>
      <c r="I46" s="92">
        <f>IF('Indicator Data'!BN49="No data","x",ROUND(IF('Indicator Data'!BN49^2&gt;I$195,0,IF('Indicator Data'!BN49^2&lt;I$194,10,(I$195-'Indicator Data'!BN49^2)/(I$195-I$194)*10)),1))</f>
        <v>0.2</v>
      </c>
      <c r="J46" s="92">
        <f>IF(OR('Indicator Data'!BM49=0,'Indicator Data'!BM49="No data"),"x",ROUND(IF('Indicator Data'!BM49&gt;J$195,0,IF('Indicator Data'!BM49&lt;J$194,10,(J$195-'Indicator Data'!BM49)/(J$195-J$194)*10)),1))</f>
        <v>0</v>
      </c>
      <c r="K46" s="92">
        <f>IF('Indicator Data'!BO49="No data","x",ROUND(IF('Indicator Data'!BO49&gt;K$195,0,IF('Indicator Data'!BO49&lt;K$194,10,(K$195-'Indicator Data'!BO49)/(K$195-K$194)*10)),1))</f>
        <v>2.4</v>
      </c>
      <c r="L46" s="92">
        <f>IF('Indicator Data'!BP49="No data","x",ROUND(IF('Indicator Data'!BP49&gt;L$195,0,IF('Indicator Data'!BP49&lt;L$194,10,(L$195-'Indicator Data'!BP49)/(L$195-L$194)*10)),1))</f>
        <v>3.2</v>
      </c>
      <c r="M46" s="93">
        <f t="shared" si="5"/>
        <v>1.5</v>
      </c>
      <c r="N46" s="138">
        <f>IF('Indicator Data'!BQ49="No data","x",'Indicator Data'!BQ49/'Indicator Data'!CC49*100)</f>
        <v>205.62770562770564</v>
      </c>
      <c r="O46" s="92">
        <f t="shared" si="6"/>
        <v>0</v>
      </c>
      <c r="P46" s="92">
        <f>IF('Indicator Data'!BR49="No data","x",ROUND(IF('Indicator Data'!BR49&gt;P$195,0,IF('Indicator Data'!BR49&lt;P$194,10,(P$195-'Indicator Data'!BR49)/(P$195-P$194)*10)),1))</f>
        <v>0.1</v>
      </c>
      <c r="Q46" s="92">
        <f>IF('Indicator Data'!BS49="No data","x",ROUND(IF('Indicator Data'!BS49&gt;Q$195,0,IF('Indicator Data'!BS49&lt;Q$194,10,(Q$195-'Indicator Data'!BS49)/(Q$195-Q$194)*10)),1))</f>
        <v>0.1</v>
      </c>
      <c r="R46" s="93">
        <f t="shared" si="7"/>
        <v>0.1</v>
      </c>
      <c r="S46" s="92">
        <f>IF('Indicator Data'!BT49="No data","x",ROUND(IF('Indicator Data'!BT49&gt;S$195,0,IF('Indicator Data'!BT49&lt;S$194,10,(S$195-'Indicator Data'!BT49)/(S$195-S$194)*10)),1))</f>
        <v>5.0999999999999996</v>
      </c>
      <c r="T46" s="138">
        <f>IF('Indicator Data'!BU49="No data","x",ROUND(IF('Indicator Data'!BU49&gt;T$195,0,IF('Indicator Data'!BU49&lt;T$194,10,(T$195-'Indicator Data'!BU49)/(T$195-T$194)*10)),1))</f>
        <v>0.3</v>
      </c>
      <c r="U46" s="138">
        <f>IF('Indicator Data'!BV49="No data","x",ROUND(IF('Indicator Data'!BV49&gt;U$195,0,IF('Indicator Data'!BV49&lt;U$194,10,(U$195-'Indicator Data'!BV49)/(U$195-U$194)*10)),1))</f>
        <v>1.9</v>
      </c>
      <c r="V46" s="138">
        <f>IF('Indicator Data'!BW49="No data","x",ROUND(IF('Indicator Data'!BW49&gt;V$195,0,IF('Indicator Data'!BW49&lt;V$194,10,(V$195-'Indicator Data'!BW49)/(V$195-V$194)*10)),1))</f>
        <v>3.1</v>
      </c>
      <c r="W46" s="92">
        <f t="shared" si="8"/>
        <v>1.7666666666666666</v>
      </c>
      <c r="X46" s="92">
        <f>IF('Indicator Data'!BX49="No data","x",ROUND(IF('Indicator Data'!BX49&gt;X$195,0,IF('Indicator Data'!BX49&lt;X$194,10,(X$195-'Indicator Data'!BX49)/(X$195-X$194)*10)),1))</f>
        <v>2.5</v>
      </c>
      <c r="Y46" s="92">
        <f>IF('Indicator Data'!BY49="No data","x",ROUND(IF('Indicator Data'!BY49&gt;Y$195,10,IF('Indicator Data'!BY49&lt;Y$194,0,10-(Y$195-'Indicator Data'!BY49)/(Y$195-Y$194)*10)),1))</f>
        <v>0.1</v>
      </c>
      <c r="Z46" s="93">
        <f t="shared" si="9"/>
        <v>2.4</v>
      </c>
      <c r="AA46" s="94">
        <f t="shared" si="10"/>
        <v>1.3</v>
      </c>
      <c r="AB46" s="170"/>
    </row>
    <row r="47" spans="1:28" s="4" customFormat="1" x14ac:dyDescent="0.25">
      <c r="A47" s="121" t="str">
        <f>'Indicator Data'!A50</f>
        <v>Czech Republic</v>
      </c>
      <c r="B47" s="47" t="str">
        <f>'Indicator Data'!B50</f>
        <v>CZE</v>
      </c>
      <c r="C47" s="92">
        <f>IF('Indicator Data'!BJ50="No data","x",ROUND(IF('Indicator Data'!BJ50&gt;C$195,0,IF('Indicator Data'!BJ50&lt;C$194,10,(C$195-'Indicator Data'!BJ50)/(C$195-C$194)*10)),1))</f>
        <v>2.5</v>
      </c>
      <c r="D47" s="93">
        <f t="shared" si="2"/>
        <v>2.5</v>
      </c>
      <c r="E47" s="92">
        <f>IF('Indicator Data'!BL50="No data","x",ROUND(IF('Indicator Data'!BL50&gt;E$195,0,IF('Indicator Data'!BL50&lt;E$194,10,(E$195-'Indicator Data'!BL50)/(E$195-E$194)*10)),1))</f>
        <v>4.0999999999999996</v>
      </c>
      <c r="F47" s="92">
        <f>IF('Indicator Data'!BK50="No data","x",ROUND(IF('Indicator Data'!BK50&gt;F$195,0,IF('Indicator Data'!BK50&lt;F$194,10,(F$195-'Indicator Data'!BK50)/(F$195-F$194)*10)),1))</f>
        <v>3</v>
      </c>
      <c r="G47" s="93">
        <f t="shared" si="3"/>
        <v>3.6</v>
      </c>
      <c r="H47" s="94">
        <f t="shared" si="4"/>
        <v>3.1</v>
      </c>
      <c r="I47" s="92" t="str">
        <f>IF('Indicator Data'!BN50="No data","x",ROUND(IF('Indicator Data'!BN50^2&gt;I$195,0,IF('Indicator Data'!BN50^2&lt;I$194,10,(I$195-'Indicator Data'!BN50^2)/(I$195-I$194)*10)),1))</f>
        <v>x</v>
      </c>
      <c r="J47" s="92">
        <f>IF(OR('Indicator Data'!BM50=0,'Indicator Data'!BM50="No data"),"x",ROUND(IF('Indicator Data'!BM50&gt;J$195,0,IF('Indicator Data'!BM50&lt;J$194,10,(J$195-'Indicator Data'!BM50)/(J$195-J$194)*10)),1))</f>
        <v>0</v>
      </c>
      <c r="K47" s="92">
        <f>IF('Indicator Data'!BO50="No data","x",ROUND(IF('Indicator Data'!BO50&gt;K$195,0,IF('Indicator Data'!BO50&lt;K$194,10,(K$195-'Indicator Data'!BO50)/(K$195-K$194)*10)),1))</f>
        <v>2.4</v>
      </c>
      <c r="L47" s="92">
        <f>IF('Indicator Data'!BP50="No data","x",ROUND(IF('Indicator Data'!BP50&gt;L$195,0,IF('Indicator Data'!BP50&lt;L$194,10,(L$195-'Indicator Data'!BP50)/(L$195-L$194)*10)),1))</f>
        <v>4.2</v>
      </c>
      <c r="M47" s="93">
        <f t="shared" si="5"/>
        <v>2.2000000000000002</v>
      </c>
      <c r="N47" s="138">
        <f>IF('Indicator Data'!BQ50="No data","x",'Indicator Data'!BQ50/'Indicator Data'!CC50*100)</f>
        <v>271.87985499741069</v>
      </c>
      <c r="O47" s="92">
        <f t="shared" si="6"/>
        <v>0</v>
      </c>
      <c r="P47" s="92">
        <f>IF('Indicator Data'!BR50="No data","x",ROUND(IF('Indicator Data'!BR50&gt;P$195,0,IF('Indicator Data'!BR50&lt;P$194,10,(P$195-'Indicator Data'!BR50)/(P$195-P$194)*10)),1))</f>
        <v>0.1</v>
      </c>
      <c r="Q47" s="92">
        <f>IF('Indicator Data'!BS50="No data","x",ROUND(IF('Indicator Data'!BS50&gt;Q$195,0,IF('Indicator Data'!BS50&lt;Q$194,10,(Q$195-'Indicator Data'!BS50)/(Q$195-Q$194)*10)),1))</f>
        <v>0</v>
      </c>
      <c r="R47" s="93">
        <f t="shared" si="7"/>
        <v>0</v>
      </c>
      <c r="S47" s="92">
        <f>IF('Indicator Data'!BT50="No data","x",ROUND(IF('Indicator Data'!BT50&gt;S$195,0,IF('Indicator Data'!BT50&lt;S$194,10,(S$195-'Indicator Data'!BT50)/(S$195-S$194)*10)),1))</f>
        <v>0</v>
      </c>
      <c r="T47" s="138">
        <f>IF('Indicator Data'!BU50="No data","x",ROUND(IF('Indicator Data'!BU50&gt;T$195,0,IF('Indicator Data'!BU50&lt;T$194,10,(T$195-'Indicator Data'!BU50)/(T$195-T$194)*10)),1))</f>
        <v>0.5</v>
      </c>
      <c r="U47" s="138">
        <f>IF('Indicator Data'!BV50="No data","x",ROUND(IF('Indicator Data'!BV50&gt;U$195,0,IF('Indicator Data'!BV50&lt;U$194,10,(U$195-'Indicator Data'!BV50)/(U$195-U$194)*10)),1))</f>
        <v>1.5</v>
      </c>
      <c r="V47" s="138" t="str">
        <f>IF('Indicator Data'!BW50="No data","x",ROUND(IF('Indicator Data'!BW50&gt;V$195,0,IF('Indicator Data'!BW50&lt;V$194,10,(V$195-'Indicator Data'!BW50)/(V$195-V$194)*10)),1))</f>
        <v>x</v>
      </c>
      <c r="W47" s="92">
        <f t="shared" si="8"/>
        <v>1</v>
      </c>
      <c r="X47" s="92">
        <f>IF('Indicator Data'!BX50="No data","x",ROUND(IF('Indicator Data'!BX50&gt;X$195,0,IF('Indicator Data'!BX50&lt;X$194,10,(X$195-'Indicator Data'!BX50)/(X$195-X$194)*10)),1))</f>
        <v>1.7</v>
      </c>
      <c r="Y47" s="92">
        <f>IF('Indicator Data'!BY50="No data","x",ROUND(IF('Indicator Data'!BY50&gt;Y$195,10,IF('Indicator Data'!BY50&lt;Y$194,0,10-(Y$195-'Indicator Data'!BY50)/(Y$195-Y$194)*10)),1))</f>
        <v>0</v>
      </c>
      <c r="Z47" s="93">
        <f t="shared" si="9"/>
        <v>0.7</v>
      </c>
      <c r="AA47" s="94">
        <f t="shared" si="10"/>
        <v>1</v>
      </c>
      <c r="AB47" s="170"/>
    </row>
    <row r="48" spans="1:28" s="4" customFormat="1" x14ac:dyDescent="0.25">
      <c r="A48" s="121" t="str">
        <f>'Indicator Data'!A51</f>
        <v>Denmark</v>
      </c>
      <c r="B48" s="47" t="str">
        <f>'Indicator Data'!B51</f>
        <v>DNK</v>
      </c>
      <c r="C48" s="92">
        <f>IF('Indicator Data'!BJ51="No data","x",ROUND(IF('Indicator Data'!BJ51&gt;C$195,0,IF('Indicator Data'!BJ51&lt;C$194,10,(C$195-'Indicator Data'!BJ51)/(C$195-C$194)*10)),1))</f>
        <v>2.7</v>
      </c>
      <c r="D48" s="93">
        <f t="shared" si="2"/>
        <v>2.7</v>
      </c>
      <c r="E48" s="92">
        <f>IF('Indicator Data'!BL51="No data","x",ROUND(IF('Indicator Data'!BL51&gt;E$195,0,IF('Indicator Data'!BL51&lt;E$194,10,(E$195-'Indicator Data'!BL51)/(E$195-E$194)*10)),1))</f>
        <v>1.2</v>
      </c>
      <c r="F48" s="92">
        <f>IF('Indicator Data'!BK51="No data","x",ROUND(IF('Indicator Data'!BK51&gt;F$195,0,IF('Indicator Data'!BK51&lt;F$194,10,(F$195-'Indicator Data'!BK51)/(F$195-F$194)*10)),1))</f>
        <v>1.4</v>
      </c>
      <c r="G48" s="93">
        <f t="shared" si="3"/>
        <v>1.3</v>
      </c>
      <c r="H48" s="94">
        <f t="shared" si="4"/>
        <v>2</v>
      </c>
      <c r="I48" s="92" t="str">
        <f>IF('Indicator Data'!BN51="No data","x",ROUND(IF('Indicator Data'!BN51^2&gt;I$195,0,IF('Indicator Data'!BN51^2&lt;I$194,10,(I$195-'Indicator Data'!BN51^2)/(I$195-I$194)*10)),1))</f>
        <v>x</v>
      </c>
      <c r="J48" s="92">
        <f>IF(OR('Indicator Data'!BM51=0,'Indicator Data'!BM51="No data"),"x",ROUND(IF('Indicator Data'!BM51&gt;J$195,0,IF('Indicator Data'!BM51&lt;J$194,10,(J$195-'Indicator Data'!BM51)/(J$195-J$194)*10)),1))</f>
        <v>0</v>
      </c>
      <c r="K48" s="92">
        <f>IF('Indicator Data'!BO51="No data","x",ROUND(IF('Indicator Data'!BO51&gt;K$195,0,IF('Indicator Data'!BO51&lt;K$194,10,(K$195-'Indicator Data'!BO51)/(K$195-K$194)*10)),1))</f>
        <v>0.3</v>
      </c>
      <c r="L48" s="92">
        <f>IF('Indicator Data'!BP51="No data","x",ROUND(IF('Indicator Data'!BP51&gt;L$195,0,IF('Indicator Data'!BP51&lt;L$194,10,(L$195-'Indicator Data'!BP51)/(L$195-L$194)*10)),1))</f>
        <v>4</v>
      </c>
      <c r="M48" s="93">
        <f t="shared" si="5"/>
        <v>1.4</v>
      </c>
      <c r="N48" s="138">
        <f>IF('Indicator Data'!BQ51="No data","x",'Indicator Data'!BQ51/'Indicator Data'!CC51*100)</f>
        <v>353.5234503888758</v>
      </c>
      <c r="O48" s="92">
        <f t="shared" si="6"/>
        <v>0</v>
      </c>
      <c r="P48" s="92">
        <f>IF('Indicator Data'!BR51="No data","x",ROUND(IF('Indicator Data'!BR51&gt;P$195,0,IF('Indicator Data'!BR51&lt;P$194,10,(P$195-'Indicator Data'!BR51)/(P$195-P$194)*10)),1))</f>
        <v>0</v>
      </c>
      <c r="Q48" s="92">
        <f>IF('Indicator Data'!BS51="No data","x",ROUND(IF('Indicator Data'!BS51&gt;Q$195,0,IF('Indicator Data'!BS51&lt;Q$194,10,(Q$195-'Indicator Data'!BS51)/(Q$195-Q$194)*10)),1))</f>
        <v>0</v>
      </c>
      <c r="R48" s="93">
        <f t="shared" si="7"/>
        <v>0</v>
      </c>
      <c r="S48" s="92">
        <f>IF('Indicator Data'!BT51="No data","x",ROUND(IF('Indicator Data'!BT51&gt;S$195,0,IF('Indicator Data'!BT51&lt;S$194,10,(S$195-'Indicator Data'!BT51)/(S$195-S$194)*10)),1))</f>
        <v>0</v>
      </c>
      <c r="T48" s="138">
        <f>IF('Indicator Data'!BU51="No data","x",ROUND(IF('Indicator Data'!BU51&gt;T$195,0,IF('Indicator Data'!BU51&lt;T$194,10,(T$195-'Indicator Data'!BU51)/(T$195-T$194)*10)),1))</f>
        <v>0.2</v>
      </c>
      <c r="U48" s="138">
        <f>IF('Indicator Data'!BV51="No data","x",ROUND(IF('Indicator Data'!BV51&gt;U$195,0,IF('Indicator Data'!BV51&lt;U$194,10,(U$195-'Indicator Data'!BV51)/(U$195-U$194)*10)),1))</f>
        <v>1.9</v>
      </c>
      <c r="V48" s="138">
        <f>IF('Indicator Data'!BW51="No data","x",ROUND(IF('Indicator Data'!BW51&gt;V$195,0,IF('Indicator Data'!BW51&lt;V$194,10,(V$195-'Indicator Data'!BW51)/(V$195-V$194)*10)),1))</f>
        <v>0.3</v>
      </c>
      <c r="W48" s="92">
        <f t="shared" si="8"/>
        <v>0.79999999999999993</v>
      </c>
      <c r="X48" s="92">
        <f>IF('Indicator Data'!BX51="No data","x",ROUND(IF('Indicator Data'!BX51&gt;X$195,0,IF('Indicator Data'!BX51&lt;X$194,10,(X$195-'Indicator Data'!BX51)/(X$195-X$194)*10)),1))</f>
        <v>0</v>
      </c>
      <c r="Y48" s="92">
        <f>IF('Indicator Data'!BY51="No data","x",ROUND(IF('Indicator Data'!BY51&gt;Y$195,10,IF('Indicator Data'!BY51&lt;Y$194,0,10-(Y$195-'Indicator Data'!BY51)/(Y$195-Y$194)*10)),1))</f>
        <v>0.1</v>
      </c>
      <c r="Z48" s="93">
        <f t="shared" si="9"/>
        <v>0.2</v>
      </c>
      <c r="AA48" s="94">
        <f t="shared" si="10"/>
        <v>0.5</v>
      </c>
      <c r="AB48" s="170"/>
    </row>
    <row r="49" spans="1:28" s="4" customFormat="1" x14ac:dyDescent="0.25">
      <c r="A49" s="121" t="str">
        <f>'Indicator Data'!A52</f>
        <v>Djibouti</v>
      </c>
      <c r="B49" s="47" t="str">
        <f>'Indicator Data'!B52</f>
        <v>DJI</v>
      </c>
      <c r="C49" s="92">
        <f>IF('Indicator Data'!BJ52="No data","x",ROUND(IF('Indicator Data'!BJ52&gt;C$195,0,IF('Indicator Data'!BJ52&lt;C$194,10,(C$195-'Indicator Data'!BJ52)/(C$195-C$194)*10)),1))</f>
        <v>5.5</v>
      </c>
      <c r="D49" s="93">
        <f t="shared" si="2"/>
        <v>5.5</v>
      </c>
      <c r="E49" s="92">
        <f>IF('Indicator Data'!BL52="No data","x",ROUND(IF('Indicator Data'!BL52&gt;E$195,0,IF('Indicator Data'!BL52&lt;E$194,10,(E$195-'Indicator Data'!BL52)/(E$195-E$194)*10)),1))</f>
        <v>6.9</v>
      </c>
      <c r="F49" s="92">
        <f>IF('Indicator Data'!BK52="No data","x",ROUND(IF('Indicator Data'!BK52&gt;F$195,0,IF('Indicator Data'!BK52&lt;F$194,10,(F$195-'Indicator Data'!BK52)/(F$195-F$194)*10)),1))</f>
        <v>7.1</v>
      </c>
      <c r="G49" s="93">
        <f t="shared" si="3"/>
        <v>7</v>
      </c>
      <c r="H49" s="94">
        <f t="shared" si="4"/>
        <v>6.3</v>
      </c>
      <c r="I49" s="92" t="str">
        <f>IF('Indicator Data'!BN52="No data","x",ROUND(IF('Indicator Data'!BN52^2&gt;I$195,0,IF('Indicator Data'!BN52^2&lt;I$194,10,(I$195-'Indicator Data'!BN52^2)/(I$195-I$194)*10)),1))</f>
        <v>x</v>
      </c>
      <c r="J49" s="92">
        <f>IF(OR('Indicator Data'!BM52=0,'Indicator Data'!BM52="No data"),"x",ROUND(IF('Indicator Data'!BM52&gt;J$195,0,IF('Indicator Data'!BM52&lt;J$194,10,(J$195-'Indicator Data'!BM52)/(J$195-J$194)*10)),1))</f>
        <v>4</v>
      </c>
      <c r="K49" s="92">
        <f>IF('Indicator Data'!BO52="No data","x",ROUND(IF('Indicator Data'!BO52&gt;K$195,0,IF('Indicator Data'!BO52&lt;K$194,10,(K$195-'Indicator Data'!BO52)/(K$195-K$194)*10)),1))</f>
        <v>8.6999999999999993</v>
      </c>
      <c r="L49" s="92">
        <f>IF('Indicator Data'!BP52="No data","x",ROUND(IF('Indicator Data'!BP52&gt;L$195,0,IF('Indicator Data'!BP52&lt;L$194,10,(L$195-'Indicator Data'!BP52)/(L$195-L$194)*10)),1))</f>
        <v>8.3000000000000007</v>
      </c>
      <c r="M49" s="93">
        <f t="shared" si="5"/>
        <v>7</v>
      </c>
      <c r="N49" s="138">
        <f>IF('Indicator Data'!BQ52="No data","x",'Indicator Data'!BQ52/'Indicator Data'!CC52*100)</f>
        <v>11.216566005176878</v>
      </c>
      <c r="O49" s="92">
        <f t="shared" si="6"/>
        <v>9</v>
      </c>
      <c r="P49" s="92">
        <f>IF('Indicator Data'!BR52="No data","x",ROUND(IF('Indicator Data'!BR52&gt;P$195,0,IF('Indicator Data'!BR52&lt;P$194,10,(P$195-'Indicator Data'!BR52)/(P$195-P$194)*10)),1))</f>
        <v>4</v>
      </c>
      <c r="Q49" s="92">
        <f>IF('Indicator Data'!BS52="No data","x",ROUND(IF('Indicator Data'!BS52&gt;Q$195,0,IF('Indicator Data'!BS52&lt;Q$194,10,(Q$195-'Indicator Data'!BS52)/(Q$195-Q$194)*10)),1))</f>
        <v>4.9000000000000004</v>
      </c>
      <c r="R49" s="93">
        <f t="shared" si="7"/>
        <v>6</v>
      </c>
      <c r="S49" s="92">
        <f>IF('Indicator Data'!BT52="No data","x",ROUND(IF('Indicator Data'!BT52&gt;S$195,0,IF('Indicator Data'!BT52&lt;S$194,10,(S$195-'Indicator Data'!BT52)/(S$195-S$194)*10)),1))</f>
        <v>9.4</v>
      </c>
      <c r="T49" s="138">
        <f>IF('Indicator Data'!BU52="No data","x",ROUND(IF('Indicator Data'!BU52&gt;T$195,0,IF('Indicator Data'!BU52&lt;T$194,10,(T$195-'Indicator Data'!BU52)/(T$195-T$194)*10)),1))</f>
        <v>5.3</v>
      </c>
      <c r="U49" s="138">
        <f>IF('Indicator Data'!BV52="No data","x",ROUND(IF('Indicator Data'!BV52&gt;U$195,0,IF('Indicator Data'!BV52&lt;U$194,10,(U$195-'Indicator Data'!BV52)/(U$195-U$194)*10)),1))</f>
        <v>2.9</v>
      </c>
      <c r="V49" s="138">
        <f>IF('Indicator Data'!BW52="No data","x",ROUND(IF('Indicator Data'!BW52&gt;V$195,0,IF('Indicator Data'!BW52&lt;V$194,10,(V$195-'Indicator Data'!BW52)/(V$195-V$194)*10)),1))</f>
        <v>5.3</v>
      </c>
      <c r="W49" s="92">
        <f t="shared" si="8"/>
        <v>4.5</v>
      </c>
      <c r="X49" s="92">
        <f>IF('Indicator Data'!BX52="No data","x",ROUND(IF('Indicator Data'!BX52&gt;X$195,0,IF('Indicator Data'!BX52&lt;X$194,10,(X$195-'Indicator Data'!BX52)/(X$195-X$194)*10)),1))</f>
        <v>9.8000000000000007</v>
      </c>
      <c r="Y49" s="92">
        <f>IF('Indicator Data'!BY52="No data","x",ROUND(IF('Indicator Data'!BY52&gt;Y$195,10,IF('Indicator Data'!BY52&lt;Y$194,0,10-(Y$195-'Indicator Data'!BY52)/(Y$195-Y$194)*10)),1))</f>
        <v>2.5</v>
      </c>
      <c r="Z49" s="93">
        <f t="shared" si="9"/>
        <v>6.6</v>
      </c>
      <c r="AA49" s="94">
        <f t="shared" si="10"/>
        <v>6.5</v>
      </c>
      <c r="AB49" s="170"/>
    </row>
    <row r="50" spans="1:28" s="4" customFormat="1" x14ac:dyDescent="0.25">
      <c r="A50" s="121" t="str">
        <f>'Indicator Data'!A53</f>
        <v>Dominica</v>
      </c>
      <c r="B50" s="47" t="str">
        <f>'Indicator Data'!B53</f>
        <v>DMA</v>
      </c>
      <c r="C50" s="92" t="str">
        <f>IF('Indicator Data'!BJ53="No data","x",ROUND(IF('Indicator Data'!BJ53&gt;C$195,0,IF('Indicator Data'!BJ53&lt;C$194,10,(C$195-'Indicator Data'!BJ53)/(C$195-C$194)*10)),1))</f>
        <v>x</v>
      </c>
      <c r="D50" s="93" t="str">
        <f t="shared" si="2"/>
        <v>x</v>
      </c>
      <c r="E50" s="92">
        <f>IF('Indicator Data'!BL53="No data","x",ROUND(IF('Indicator Data'!BL53&gt;E$195,0,IF('Indicator Data'!BL53&lt;E$194,10,(E$195-'Indicator Data'!BL53)/(E$195-E$194)*10)),1))</f>
        <v>4.3</v>
      </c>
      <c r="F50" s="92">
        <f>IF('Indicator Data'!BK53="No data","x",ROUND(IF('Indicator Data'!BK53&gt;F$195,0,IF('Indicator Data'!BK53&lt;F$194,10,(F$195-'Indicator Data'!BK53)/(F$195-F$194)*10)),1))</f>
        <v>5.5</v>
      </c>
      <c r="G50" s="93">
        <f t="shared" si="3"/>
        <v>4.9000000000000004</v>
      </c>
      <c r="H50" s="94">
        <f t="shared" si="4"/>
        <v>4.9000000000000004</v>
      </c>
      <c r="I50" s="92" t="str">
        <f>IF('Indicator Data'!BN53="No data","x",ROUND(IF('Indicator Data'!BN53^2&gt;I$195,0,IF('Indicator Data'!BN53^2&lt;I$194,10,(I$195-'Indicator Data'!BN53^2)/(I$195-I$194)*10)),1))</f>
        <v>x</v>
      </c>
      <c r="J50" s="92">
        <f>IF(OR('Indicator Data'!BM53=0,'Indicator Data'!BM53="No data"),"x",ROUND(IF('Indicator Data'!BM53&gt;J$195,0,IF('Indicator Data'!BM53&lt;J$194,10,(J$195-'Indicator Data'!BM53)/(J$195-J$194)*10)),1))</f>
        <v>0</v>
      </c>
      <c r="K50" s="92">
        <f>IF('Indicator Data'!BO53="No data","x",ROUND(IF('Indicator Data'!BO53&gt;K$195,0,IF('Indicator Data'!BO53&lt;K$194,10,(K$195-'Indicator Data'!BO53)/(K$195-K$194)*10)),1))</f>
        <v>3.3</v>
      </c>
      <c r="L50" s="92">
        <f>IF('Indicator Data'!BP53="No data","x",ROUND(IF('Indicator Data'!BP53&gt;L$195,0,IF('Indicator Data'!BP53&lt;L$194,10,(L$195-'Indicator Data'!BP53)/(L$195-L$194)*10)),1))</f>
        <v>5</v>
      </c>
      <c r="M50" s="93">
        <f t="shared" si="5"/>
        <v>2.8</v>
      </c>
      <c r="N50" s="138">
        <f>IF('Indicator Data'!BQ53="No data","x",'Indicator Data'!BQ53/'Indicator Data'!CC53*100)</f>
        <v>133.33333333333331</v>
      </c>
      <c r="O50" s="92">
        <f t="shared" si="6"/>
        <v>0</v>
      </c>
      <c r="P50" s="92">
        <f>IF('Indicator Data'!BR53="No data","x",ROUND(IF('Indicator Data'!BR53&gt;P$195,0,IF('Indicator Data'!BR53&lt;P$194,10,(P$195-'Indicator Data'!BR53)/(P$195-P$194)*10)),1))</f>
        <v>2.5</v>
      </c>
      <c r="Q50" s="92">
        <f>IF('Indicator Data'!BS53="No data","x",ROUND(IF('Indicator Data'!BS53&gt;Q$195,0,IF('Indicator Data'!BS53&lt;Q$194,10,(Q$195-'Indicator Data'!BS53)/(Q$195-Q$194)*10)),1))</f>
        <v>0.7</v>
      </c>
      <c r="R50" s="93">
        <f t="shared" si="7"/>
        <v>1.1000000000000001</v>
      </c>
      <c r="S50" s="92">
        <f>IF('Indicator Data'!BT53="No data","x",ROUND(IF('Indicator Data'!BT53&gt;S$195,0,IF('Indicator Data'!BT53&lt;S$194,10,(S$195-'Indicator Data'!BT53)/(S$195-S$194)*10)),1))</f>
        <v>7.3</v>
      </c>
      <c r="T50" s="138">
        <f>IF('Indicator Data'!BU53="No data","x",ROUND(IF('Indicator Data'!BU53&gt;T$195,0,IF('Indicator Data'!BU53&lt;T$194,10,(T$195-'Indicator Data'!BU53)/(T$195-T$194)*10)),1))</f>
        <v>1.4</v>
      </c>
      <c r="U50" s="138">
        <f>IF('Indicator Data'!BV53="No data","x",ROUND(IF('Indicator Data'!BV53&gt;U$195,0,IF('Indicator Data'!BV53&lt;U$194,10,(U$195-'Indicator Data'!BV53)/(U$195-U$194)*10)),1))</f>
        <v>3.1</v>
      </c>
      <c r="V50" s="138" t="str">
        <f>IF('Indicator Data'!BW53="No data","x",ROUND(IF('Indicator Data'!BW53&gt;V$195,0,IF('Indicator Data'!BW53&lt;V$194,10,(V$195-'Indicator Data'!BW53)/(V$195-V$194)*10)),1))</f>
        <v>x</v>
      </c>
      <c r="W50" s="92">
        <f t="shared" si="8"/>
        <v>2.25</v>
      </c>
      <c r="X50" s="92">
        <f>IF('Indicator Data'!BX53="No data","x",ROUND(IF('Indicator Data'!BX53&gt;X$195,0,IF('Indicator Data'!BX53&lt;X$194,10,(X$195-'Indicator Data'!BX53)/(X$195-X$194)*10)),1))</f>
        <v>8.1999999999999993</v>
      </c>
      <c r="Y50" s="92" t="str">
        <f>IF('Indicator Data'!BY53="No data","x",ROUND(IF('Indicator Data'!BY53&gt;Y$195,10,IF('Indicator Data'!BY53&lt;Y$194,0,10-(Y$195-'Indicator Data'!BY53)/(Y$195-Y$194)*10)),1))</f>
        <v>x</v>
      </c>
      <c r="Z50" s="93">
        <f t="shared" si="9"/>
        <v>5.9</v>
      </c>
      <c r="AA50" s="94">
        <f t="shared" si="10"/>
        <v>3.3</v>
      </c>
      <c r="AB50" s="170"/>
    </row>
    <row r="51" spans="1:28" s="4" customFormat="1" x14ac:dyDescent="0.25">
      <c r="A51" s="121" t="str">
        <f>'Indicator Data'!A54</f>
        <v>Dominican Republic</v>
      </c>
      <c r="B51" s="47" t="str">
        <f>'Indicator Data'!B54</f>
        <v>DOM</v>
      </c>
      <c r="C51" s="92">
        <f>IF('Indicator Data'!BJ54="No data","x",ROUND(IF('Indicator Data'!BJ54&gt;C$195,0,IF('Indicator Data'!BJ54&lt;C$194,10,(C$195-'Indicator Data'!BJ54)/(C$195-C$194)*10)),1))</f>
        <v>4.5999999999999996</v>
      </c>
      <c r="D51" s="93">
        <f t="shared" si="2"/>
        <v>4.5999999999999996</v>
      </c>
      <c r="E51" s="92">
        <f>IF('Indicator Data'!BL54="No data","x",ROUND(IF('Indicator Data'!BL54&gt;E$195,0,IF('Indicator Data'!BL54&lt;E$194,10,(E$195-'Indicator Data'!BL54)/(E$195-E$194)*10)),1))</f>
        <v>7</v>
      </c>
      <c r="F51" s="92">
        <f>IF('Indicator Data'!BK54="No data","x",ROUND(IF('Indicator Data'!BK54&gt;F$195,0,IF('Indicator Data'!BK54&lt;F$194,10,(F$195-'Indicator Data'!BK54)/(F$195-F$194)*10)),1))</f>
        <v>5.7</v>
      </c>
      <c r="G51" s="93">
        <f t="shared" si="3"/>
        <v>6.4</v>
      </c>
      <c r="H51" s="94">
        <f t="shared" si="4"/>
        <v>5.5</v>
      </c>
      <c r="I51" s="92">
        <f>IF('Indicator Data'!BN54="No data","x",ROUND(IF('Indicator Data'!BN54^2&gt;I$195,0,IF('Indicator Data'!BN54^2&lt;I$194,10,(I$195-'Indicator Data'!BN54^2)/(I$195-I$194)*10)),1))</f>
        <v>1.6</v>
      </c>
      <c r="J51" s="92">
        <f>IF(OR('Indicator Data'!BM54=0,'Indicator Data'!BM54="No data"),"x",ROUND(IF('Indicator Data'!BM54&gt;J$195,0,IF('Indicator Data'!BM54&lt;J$194,10,(J$195-'Indicator Data'!BM54)/(J$195-J$194)*10)),1))</f>
        <v>0</v>
      </c>
      <c r="K51" s="92">
        <f>IF('Indicator Data'!BO54="No data","x",ROUND(IF('Indicator Data'!BO54&gt;K$195,0,IF('Indicator Data'!BO54&lt;K$194,10,(K$195-'Indicator Data'!BO54)/(K$195-K$194)*10)),1))</f>
        <v>3.9</v>
      </c>
      <c r="L51" s="92">
        <f>IF('Indicator Data'!BP54="No data","x",ROUND(IF('Indicator Data'!BP54&gt;L$195,0,IF('Indicator Data'!BP54&lt;L$194,10,(L$195-'Indicator Data'!BP54)/(L$195-L$194)*10)),1))</f>
        <v>6.1</v>
      </c>
      <c r="M51" s="93">
        <f t="shared" si="5"/>
        <v>2.9</v>
      </c>
      <c r="N51" s="138">
        <f>IF('Indicator Data'!BQ54="No data","x",'Indicator Data'!BQ54/'Indicator Data'!CC54*100)</f>
        <v>60.016556291390735</v>
      </c>
      <c r="O51" s="92">
        <f t="shared" si="6"/>
        <v>4</v>
      </c>
      <c r="P51" s="92">
        <f>IF('Indicator Data'!BR54="No data","x",ROUND(IF('Indicator Data'!BR54&gt;P$195,0,IF('Indicator Data'!BR54&lt;P$194,10,(P$195-'Indicator Data'!BR54)/(P$195-P$194)*10)),1))</f>
        <v>1.8</v>
      </c>
      <c r="Q51" s="92">
        <f>IF('Indicator Data'!BS54="No data","x",ROUND(IF('Indicator Data'!BS54&gt;Q$195,0,IF('Indicator Data'!BS54&lt;Q$194,10,(Q$195-'Indicator Data'!BS54)/(Q$195-Q$194)*10)),1))</f>
        <v>0.7</v>
      </c>
      <c r="R51" s="93">
        <f t="shared" si="7"/>
        <v>2.2000000000000002</v>
      </c>
      <c r="S51" s="92">
        <f>IF('Indicator Data'!BT54="No data","x",ROUND(IF('Indicator Data'!BT54&gt;S$195,0,IF('Indicator Data'!BT54&lt;S$194,10,(S$195-'Indicator Data'!BT54)/(S$195-S$194)*10)),1))</f>
        <v>6.1</v>
      </c>
      <c r="T51" s="138">
        <f>IF('Indicator Data'!BU54="No data","x",ROUND(IF('Indicator Data'!BU54&gt;T$195,0,IF('Indicator Data'!BU54&lt;T$194,10,(T$195-'Indicator Data'!BU54)/(T$195-T$194)*10)),1))</f>
        <v>2.5</v>
      </c>
      <c r="U51" s="138" t="str">
        <f>IF('Indicator Data'!BV54="No data","x",ROUND(IF('Indicator Data'!BV54&gt;U$195,0,IF('Indicator Data'!BV54&lt;U$194,10,(U$195-'Indicator Data'!BV54)/(U$195-U$194)*10)),1))</f>
        <v>x</v>
      </c>
      <c r="V51" s="138">
        <f>IF('Indicator Data'!BW54="No data","x",ROUND(IF('Indicator Data'!BW54&gt;V$195,0,IF('Indicator Data'!BW54&lt;V$194,10,(V$195-'Indicator Data'!BW54)/(V$195-V$194)*10)),1))</f>
        <v>5.9</v>
      </c>
      <c r="W51" s="92">
        <f t="shared" si="8"/>
        <v>4.2</v>
      </c>
      <c r="X51" s="92">
        <f>IF('Indicator Data'!BX54="No data","x",ROUND(IF('Indicator Data'!BX54&gt;X$195,0,IF('Indicator Data'!BX54&lt;X$194,10,(X$195-'Indicator Data'!BX54)/(X$195-X$194)*10)),1))</f>
        <v>7</v>
      </c>
      <c r="Y51" s="92">
        <f>IF('Indicator Data'!BY54="No data","x",ROUND(IF('Indicator Data'!BY54&gt;Y$195,10,IF('Indicator Data'!BY54&lt;Y$194,0,10-(Y$195-'Indicator Data'!BY54)/(Y$195-Y$194)*10)),1))</f>
        <v>1</v>
      </c>
      <c r="Z51" s="93">
        <f t="shared" si="9"/>
        <v>4.5999999999999996</v>
      </c>
      <c r="AA51" s="94">
        <f t="shared" si="10"/>
        <v>3.2</v>
      </c>
      <c r="AB51" s="170"/>
    </row>
    <row r="52" spans="1:28" s="4" customFormat="1" x14ac:dyDescent="0.25">
      <c r="A52" s="121" t="str">
        <f>'Indicator Data'!A55</f>
        <v>Ecuador</v>
      </c>
      <c r="B52" s="47" t="str">
        <f>'Indicator Data'!B55</f>
        <v>ECU</v>
      </c>
      <c r="C52" s="92">
        <f>IF('Indicator Data'!BJ55="No data","x",ROUND(IF('Indicator Data'!BJ55&gt;C$195,0,IF('Indicator Data'!BJ55&lt;C$194,10,(C$195-'Indicator Data'!BJ55)/(C$195-C$194)*10)),1))</f>
        <v>3</v>
      </c>
      <c r="D52" s="93">
        <f t="shared" si="2"/>
        <v>3</v>
      </c>
      <c r="E52" s="92">
        <f>IF('Indicator Data'!BL55="No data","x",ROUND(IF('Indicator Data'!BL55&gt;E$195,0,IF('Indicator Data'!BL55&lt;E$194,10,(E$195-'Indicator Data'!BL55)/(E$195-E$194)*10)),1))</f>
        <v>6.6</v>
      </c>
      <c r="F52" s="92">
        <f>IF('Indicator Data'!BK55="No data","x",ROUND(IF('Indicator Data'!BK55&gt;F$195,0,IF('Indicator Data'!BK55&lt;F$194,10,(F$195-'Indicator Data'!BK55)/(F$195-F$194)*10)),1))</f>
        <v>5.6</v>
      </c>
      <c r="G52" s="93">
        <f t="shared" si="3"/>
        <v>6.1</v>
      </c>
      <c r="H52" s="94">
        <f t="shared" si="4"/>
        <v>4.5999999999999996</v>
      </c>
      <c r="I52" s="92">
        <f>IF('Indicator Data'!BN55="No data","x",ROUND(IF('Indicator Data'!BN55^2&gt;I$195,0,IF('Indicator Data'!BN55^2&lt;I$194,10,(I$195-'Indicator Data'!BN55^2)/(I$195-I$194)*10)),1))</f>
        <v>1.2</v>
      </c>
      <c r="J52" s="92">
        <f>IF(OR('Indicator Data'!BM55=0,'Indicator Data'!BM55="No data"),"x",ROUND(IF('Indicator Data'!BM55&gt;J$195,0,IF('Indicator Data'!BM55&lt;J$194,10,(J$195-'Indicator Data'!BM55)/(J$195-J$194)*10)),1))</f>
        <v>0</v>
      </c>
      <c r="K52" s="92">
        <f>IF('Indicator Data'!BO55="No data","x",ROUND(IF('Indicator Data'!BO55&gt;K$195,0,IF('Indicator Data'!BO55&lt;K$194,10,(K$195-'Indicator Data'!BO55)/(K$195-K$194)*10)),1))</f>
        <v>4.5999999999999996</v>
      </c>
      <c r="L52" s="92">
        <f>IF('Indicator Data'!BP55="No data","x",ROUND(IF('Indicator Data'!BP55&gt;L$195,0,IF('Indicator Data'!BP55&lt;L$194,10,(L$195-'Indicator Data'!BP55)/(L$195-L$194)*10)),1))</f>
        <v>5.7</v>
      </c>
      <c r="M52" s="93">
        <f t="shared" si="5"/>
        <v>2.9</v>
      </c>
      <c r="N52" s="138">
        <f>IF('Indicator Data'!BQ55="No data","x",'Indicator Data'!BQ55/'Indicator Data'!CC55*100)</f>
        <v>24.963762280560477</v>
      </c>
      <c r="O52" s="92">
        <f t="shared" si="6"/>
        <v>7.6</v>
      </c>
      <c r="P52" s="92">
        <f>IF('Indicator Data'!BR55="No data","x",ROUND(IF('Indicator Data'!BR55&gt;P$195,0,IF('Indicator Data'!BR55&lt;P$194,10,(P$195-'Indicator Data'!BR55)/(P$195-P$194)*10)),1))</f>
        <v>1.3</v>
      </c>
      <c r="Q52" s="92">
        <f>IF('Indicator Data'!BS55="No data","x",ROUND(IF('Indicator Data'!BS55&gt;Q$195,0,IF('Indicator Data'!BS55&lt;Q$194,10,(Q$195-'Indicator Data'!BS55)/(Q$195-Q$194)*10)),1))</f>
        <v>1.2</v>
      </c>
      <c r="R52" s="93">
        <f t="shared" si="7"/>
        <v>3.4</v>
      </c>
      <c r="S52" s="92">
        <f>IF('Indicator Data'!BT55="No data","x",ROUND(IF('Indicator Data'!BT55&gt;S$195,0,IF('Indicator Data'!BT55&lt;S$194,10,(S$195-'Indicator Data'!BT55)/(S$195-S$194)*10)),1))</f>
        <v>4.9000000000000004</v>
      </c>
      <c r="T52" s="138">
        <f>IF('Indicator Data'!BU55="No data","x",ROUND(IF('Indicator Data'!BU55&gt;T$195,0,IF('Indicator Data'!BU55&lt;T$194,10,(T$195-'Indicator Data'!BU55)/(T$195-T$194)*10)),1))</f>
        <v>2.4</v>
      </c>
      <c r="U52" s="138">
        <f>IF('Indicator Data'!BV55="No data","x",ROUND(IF('Indicator Data'!BV55&gt;U$195,0,IF('Indicator Data'!BV55&lt;U$194,10,(U$195-'Indicator Data'!BV55)/(U$195-U$194)*10)),1))</f>
        <v>4.4000000000000004</v>
      </c>
      <c r="V52" s="138">
        <f>IF('Indicator Data'!BW55="No data","x",ROUND(IF('Indicator Data'!BW55&gt;V$195,0,IF('Indicator Data'!BW55&lt;V$194,10,(V$195-'Indicator Data'!BW55)/(V$195-V$194)*10)),1))</f>
        <v>2.5</v>
      </c>
      <c r="W52" s="92">
        <f t="shared" si="8"/>
        <v>3.1</v>
      </c>
      <c r="X52" s="92">
        <f>IF('Indicator Data'!BX55="No data","x",ROUND(IF('Indicator Data'!BX55&gt;X$195,0,IF('Indicator Data'!BX55&lt;X$194,10,(X$195-'Indicator Data'!BX55)/(X$195-X$194)*10)),1))</f>
        <v>7</v>
      </c>
      <c r="Y52" s="92">
        <f>IF('Indicator Data'!BY55="No data","x",ROUND(IF('Indicator Data'!BY55&gt;Y$195,10,IF('Indicator Data'!BY55&lt;Y$194,0,10-(Y$195-'Indicator Data'!BY55)/(Y$195-Y$194)*10)),1))</f>
        <v>0.7</v>
      </c>
      <c r="Z52" s="93">
        <f t="shared" si="9"/>
        <v>3.9</v>
      </c>
      <c r="AA52" s="94">
        <f t="shared" si="10"/>
        <v>3.4</v>
      </c>
      <c r="AB52" s="170"/>
    </row>
    <row r="53" spans="1:28" s="4" customFormat="1" x14ac:dyDescent="0.25">
      <c r="A53" s="121" t="str">
        <f>'Indicator Data'!A56</f>
        <v>Egypt</v>
      </c>
      <c r="B53" s="47" t="str">
        <f>'Indicator Data'!B56</f>
        <v>EGY</v>
      </c>
      <c r="C53" s="92">
        <f>IF('Indicator Data'!BJ56="No data","x",ROUND(IF('Indicator Data'!BJ56&gt;C$195,0,IF('Indicator Data'!BJ56&lt;C$194,10,(C$195-'Indicator Data'!BJ56)/(C$195-C$194)*10)),1))</f>
        <v>4.2</v>
      </c>
      <c r="D53" s="93">
        <f t="shared" si="2"/>
        <v>4.2</v>
      </c>
      <c r="E53" s="92">
        <f>IF('Indicator Data'!BL56="No data","x",ROUND(IF('Indicator Data'!BL56&gt;E$195,0,IF('Indicator Data'!BL56&lt;E$194,10,(E$195-'Indicator Data'!BL56)/(E$195-E$194)*10)),1))</f>
        <v>6.5</v>
      </c>
      <c r="F53" s="92">
        <f>IF('Indicator Data'!BK56="No data","x",ROUND(IF('Indicator Data'!BK56&gt;F$195,0,IF('Indicator Data'!BK56&lt;F$194,10,(F$195-'Indicator Data'!BK56)/(F$195-F$194)*10)),1))</f>
        <v>6.2</v>
      </c>
      <c r="G53" s="93">
        <f t="shared" si="3"/>
        <v>6.4</v>
      </c>
      <c r="H53" s="94">
        <f t="shared" si="4"/>
        <v>5.3</v>
      </c>
      <c r="I53" s="92">
        <f>IF('Indicator Data'!BN56="No data","x",ROUND(IF('Indicator Data'!BN56^2&gt;I$195,0,IF('Indicator Data'!BN56^2&lt;I$194,10,(I$195-'Indicator Data'!BN56^2)/(I$195-I$194)*10)),1))</f>
        <v>3.8</v>
      </c>
      <c r="J53" s="92">
        <f>IF(OR('Indicator Data'!BM56=0,'Indicator Data'!BM56="No data"),"x",ROUND(IF('Indicator Data'!BM56&gt;J$195,0,IF('Indicator Data'!BM56&lt;J$194,10,(J$195-'Indicator Data'!BM56)/(J$195-J$194)*10)),1))</f>
        <v>0</v>
      </c>
      <c r="K53" s="92">
        <f>IF('Indicator Data'!BO56="No data","x",ROUND(IF('Indicator Data'!BO56&gt;K$195,0,IF('Indicator Data'!BO56&lt;K$194,10,(K$195-'Indicator Data'!BO56)/(K$195-K$194)*10)),1))</f>
        <v>5.9</v>
      </c>
      <c r="L53" s="92">
        <f>IF('Indicator Data'!BP56="No data","x",ROUND(IF('Indicator Data'!BP56&gt;L$195,0,IF('Indicator Data'!BP56&lt;L$194,10,(L$195-'Indicator Data'!BP56)/(L$195-L$194)*10)),1))</f>
        <v>4.8</v>
      </c>
      <c r="M53" s="93">
        <f t="shared" si="5"/>
        <v>3.6</v>
      </c>
      <c r="N53" s="138">
        <f>IF('Indicator Data'!BQ56="No data","x",'Indicator Data'!BQ56/'Indicator Data'!CC56*100)</f>
        <v>8.3379376161534982</v>
      </c>
      <c r="O53" s="92">
        <f t="shared" si="6"/>
        <v>9.3000000000000007</v>
      </c>
      <c r="P53" s="92">
        <f>IF('Indicator Data'!BR56="No data","x",ROUND(IF('Indicator Data'!BR56&gt;P$195,0,IF('Indicator Data'!BR56&lt;P$194,10,(P$195-'Indicator Data'!BR56)/(P$195-P$194)*10)),1))</f>
        <v>0.6</v>
      </c>
      <c r="Q53" s="92">
        <f>IF('Indicator Data'!BS56="No data","x",ROUND(IF('Indicator Data'!BS56&gt;Q$195,0,IF('Indicator Data'!BS56&lt;Q$194,10,(Q$195-'Indicator Data'!BS56)/(Q$195-Q$194)*10)),1))</f>
        <v>0.2</v>
      </c>
      <c r="R53" s="93">
        <f t="shared" si="7"/>
        <v>3.4</v>
      </c>
      <c r="S53" s="92">
        <f>IF('Indicator Data'!BT56="No data","x",ROUND(IF('Indicator Data'!BT56&gt;S$195,0,IF('Indicator Data'!BT56&lt;S$194,10,(S$195-'Indicator Data'!BT56)/(S$195-S$194)*10)),1))</f>
        <v>8</v>
      </c>
      <c r="T53" s="138">
        <f>IF('Indicator Data'!BU56="No data","x",ROUND(IF('Indicator Data'!BU56&gt;T$195,0,IF('Indicator Data'!BU56&lt;T$194,10,(T$195-'Indicator Data'!BU56)/(T$195-T$194)*10)),1))</f>
        <v>0.8</v>
      </c>
      <c r="U53" s="138">
        <f>IF('Indicator Data'!BV56="No data","x",ROUND(IF('Indicator Data'!BV56&gt;U$195,0,IF('Indicator Data'!BV56&lt;U$194,10,(U$195-'Indicator Data'!BV56)/(U$195-U$194)*10)),1))</f>
        <v>0.8</v>
      </c>
      <c r="V53" s="138" t="str">
        <f>IF('Indicator Data'!BW56="No data","x",ROUND(IF('Indicator Data'!BW56&gt;V$195,0,IF('Indicator Data'!BW56&lt;V$194,10,(V$195-'Indicator Data'!BW56)/(V$195-V$194)*10)),1))</f>
        <v>x</v>
      </c>
      <c r="W53" s="92">
        <f t="shared" si="8"/>
        <v>0.8</v>
      </c>
      <c r="X53" s="92">
        <f>IF('Indicator Data'!BX56="No data","x",ROUND(IF('Indicator Data'!BX56&gt;X$195,0,IF('Indicator Data'!BX56&lt;X$194,10,(X$195-'Indicator Data'!BX56)/(X$195-X$194)*10)),1))</f>
        <v>8.4</v>
      </c>
      <c r="Y53" s="92">
        <f>IF('Indicator Data'!BY56="No data","x",ROUND(IF('Indicator Data'!BY56&gt;Y$195,10,IF('Indicator Data'!BY56&lt;Y$194,0,10-(Y$195-'Indicator Data'!BY56)/(Y$195-Y$194)*10)),1))</f>
        <v>0.4</v>
      </c>
      <c r="Z53" s="93">
        <f t="shared" si="9"/>
        <v>4.4000000000000004</v>
      </c>
      <c r="AA53" s="94">
        <f t="shared" si="10"/>
        <v>3.8</v>
      </c>
      <c r="AB53" s="170"/>
    </row>
    <row r="54" spans="1:28" s="4" customFormat="1" x14ac:dyDescent="0.25">
      <c r="A54" s="121" t="str">
        <f>'Indicator Data'!A57</f>
        <v>El Salvador</v>
      </c>
      <c r="B54" s="47" t="str">
        <f>'Indicator Data'!B57</f>
        <v>SLV</v>
      </c>
      <c r="C54" s="92">
        <f>IF('Indicator Data'!BJ57="No data","x",ROUND(IF('Indicator Data'!BJ57&gt;C$195,0,IF('Indicator Data'!BJ57&lt;C$194,10,(C$195-'Indicator Data'!BJ57)/(C$195-C$194)*10)),1))</f>
        <v>5.2</v>
      </c>
      <c r="D54" s="93">
        <f t="shared" si="2"/>
        <v>5.2</v>
      </c>
      <c r="E54" s="92">
        <f>IF('Indicator Data'!BL57="No data","x",ROUND(IF('Indicator Data'!BL57&gt;E$195,0,IF('Indicator Data'!BL57&lt;E$194,10,(E$195-'Indicator Data'!BL57)/(E$195-E$194)*10)),1))</f>
        <v>6.5</v>
      </c>
      <c r="F54" s="92">
        <f>IF('Indicator Data'!BK57="No data","x",ROUND(IF('Indicator Data'!BK57&gt;F$195,0,IF('Indicator Data'!BK57&lt;F$194,10,(F$195-'Indicator Data'!BK57)/(F$195-F$194)*10)),1))</f>
        <v>5.7</v>
      </c>
      <c r="G54" s="93">
        <f t="shared" si="3"/>
        <v>6.1</v>
      </c>
      <c r="H54" s="94">
        <f t="shared" si="4"/>
        <v>5.7</v>
      </c>
      <c r="I54" s="92">
        <f>IF('Indicator Data'!BN57="No data","x",ROUND(IF('Indicator Data'!BN57^2&gt;I$195,0,IF('Indicator Data'!BN57^2&lt;I$194,10,(I$195-'Indicator Data'!BN57^2)/(I$195-I$194)*10)),1))</f>
        <v>2.4</v>
      </c>
      <c r="J54" s="92">
        <f>IF(OR('Indicator Data'!BM57=0,'Indicator Data'!BM57="No data"),"x",ROUND(IF('Indicator Data'!BM57&gt;J$195,0,IF('Indicator Data'!BM57&lt;J$194,10,(J$195-'Indicator Data'!BM57)/(J$195-J$194)*10)),1))</f>
        <v>0.1</v>
      </c>
      <c r="K54" s="92">
        <f>IF('Indicator Data'!BO57="No data","x",ROUND(IF('Indicator Data'!BO57&gt;K$195,0,IF('Indicator Data'!BO57&lt;K$194,10,(K$195-'Indicator Data'!BO57)/(K$195-K$194)*10)),1))</f>
        <v>7.1</v>
      </c>
      <c r="L54" s="92">
        <f>IF('Indicator Data'!BP57="No data","x",ROUND(IF('Indicator Data'!BP57&gt;L$195,0,IF('Indicator Data'!BP57&lt;L$194,10,(L$195-'Indicator Data'!BP57)/(L$195-L$194)*10)),1))</f>
        <v>2.2000000000000002</v>
      </c>
      <c r="M54" s="93">
        <f t="shared" si="5"/>
        <v>3</v>
      </c>
      <c r="N54" s="138">
        <f>IF('Indicator Data'!BQ57="No data","x",'Indicator Data'!BQ57/'Indicator Data'!CC57*100)</f>
        <v>53.088803088803097</v>
      </c>
      <c r="O54" s="92">
        <f t="shared" si="6"/>
        <v>4.7</v>
      </c>
      <c r="P54" s="92">
        <f>IF('Indicator Data'!BR57="No data","x",ROUND(IF('Indicator Data'!BR57&gt;P$195,0,IF('Indicator Data'!BR57&lt;P$194,10,(P$195-'Indicator Data'!BR57)/(P$195-P$194)*10)),1))</f>
        <v>1.4</v>
      </c>
      <c r="Q54" s="92">
        <f>IF('Indicator Data'!BS57="No data","x",ROUND(IF('Indicator Data'!BS57&gt;Q$195,0,IF('Indicator Data'!BS57&lt;Q$194,10,(Q$195-'Indicator Data'!BS57)/(Q$195-Q$194)*10)),1))</f>
        <v>0.5</v>
      </c>
      <c r="R54" s="93">
        <f t="shared" si="7"/>
        <v>2.2000000000000002</v>
      </c>
      <c r="S54" s="92">
        <f>IF('Indicator Data'!BT57="No data","x",ROUND(IF('Indicator Data'!BT57&gt;S$195,0,IF('Indicator Data'!BT57&lt;S$194,10,(S$195-'Indicator Data'!BT57)/(S$195-S$194)*10)),1))</f>
        <v>6.1</v>
      </c>
      <c r="T54" s="138">
        <f>IF('Indicator Data'!BU57="No data","x",ROUND(IF('Indicator Data'!BU57&gt;T$195,0,IF('Indicator Data'!BU57&lt;T$194,10,(T$195-'Indicator Data'!BU57)/(T$195-T$194)*10)),1))</f>
        <v>2.4</v>
      </c>
      <c r="U54" s="138">
        <f>IF('Indicator Data'!BV57="No data","x",ROUND(IF('Indicator Data'!BV57&gt;U$195,0,IF('Indicator Data'!BV57&lt;U$194,10,(U$195-'Indicator Data'!BV57)/(U$195-U$194)*10)),1))</f>
        <v>2.2000000000000002</v>
      </c>
      <c r="V54" s="138">
        <f>IF('Indicator Data'!BW57="No data","x",ROUND(IF('Indicator Data'!BW57&gt;V$195,0,IF('Indicator Data'!BW57&lt;V$194,10,(V$195-'Indicator Data'!BW57)/(V$195-V$194)*10)),1))</f>
        <v>2</v>
      </c>
      <c r="W54" s="92">
        <f t="shared" si="8"/>
        <v>2.1999999999999997</v>
      </c>
      <c r="X54" s="92">
        <f>IF('Indicator Data'!BX57="No data","x",ROUND(IF('Indicator Data'!BX57&gt;X$195,0,IF('Indicator Data'!BX57&lt;X$194,10,(X$195-'Indicator Data'!BX57)/(X$195-X$194)*10)),1))</f>
        <v>8.1</v>
      </c>
      <c r="Y54" s="92">
        <f>IF('Indicator Data'!BY57="No data","x",ROUND(IF('Indicator Data'!BY57&gt;Y$195,10,IF('Indicator Data'!BY57&lt;Y$194,0,10-(Y$195-'Indicator Data'!BY57)/(Y$195-Y$194)*10)),1))</f>
        <v>0.6</v>
      </c>
      <c r="Z54" s="93">
        <f t="shared" si="9"/>
        <v>4.3</v>
      </c>
      <c r="AA54" s="94">
        <f t="shared" si="10"/>
        <v>3.2</v>
      </c>
      <c r="AB54" s="170"/>
    </row>
    <row r="55" spans="1:28" s="4" customFormat="1" x14ac:dyDescent="0.25">
      <c r="A55" s="121" t="str">
        <f>'Indicator Data'!A58</f>
        <v>Equatorial Guinea</v>
      </c>
      <c r="B55" s="47" t="str">
        <f>'Indicator Data'!B58</f>
        <v>GNQ</v>
      </c>
      <c r="C55" s="92" t="str">
        <f>IF('Indicator Data'!BJ58="No data","x",ROUND(IF('Indicator Data'!BJ58&gt;C$195,0,IF('Indicator Data'!BJ58&lt;C$194,10,(C$195-'Indicator Data'!BJ58)/(C$195-C$194)*10)),1))</f>
        <v>x</v>
      </c>
      <c r="D55" s="93" t="str">
        <f t="shared" si="2"/>
        <v>x</v>
      </c>
      <c r="E55" s="92">
        <f>IF('Indicator Data'!BL58="No data","x",ROUND(IF('Indicator Data'!BL58&gt;E$195,0,IF('Indicator Data'!BL58&lt;E$194,10,(E$195-'Indicator Data'!BL58)/(E$195-E$194)*10)),1))</f>
        <v>8.4</v>
      </c>
      <c r="F55" s="92">
        <f>IF('Indicator Data'!BK58="No data","x",ROUND(IF('Indicator Data'!BK58&gt;F$195,0,IF('Indicator Data'!BK58&lt;F$194,10,(F$195-'Indicator Data'!BK58)/(F$195-F$194)*10)),1))</f>
        <v>7.9</v>
      </c>
      <c r="G55" s="93">
        <f t="shared" si="3"/>
        <v>8.1999999999999993</v>
      </c>
      <c r="H55" s="94">
        <f t="shared" si="4"/>
        <v>8.1999999999999993</v>
      </c>
      <c r="I55" s="92">
        <f>IF('Indicator Data'!BN58="No data","x",ROUND(IF('Indicator Data'!BN58^2&gt;I$195,0,IF('Indicator Data'!BN58^2&lt;I$194,10,(I$195-'Indicator Data'!BN58^2)/(I$195-I$194)*10)),1))</f>
        <v>1</v>
      </c>
      <c r="J55" s="92">
        <f>IF(OR('Indicator Data'!BM58=0,'Indicator Data'!BM58="No data"),"x",ROUND(IF('Indicator Data'!BM58&gt;J$195,0,IF('Indicator Data'!BM58&lt;J$194,10,(J$195-'Indicator Data'!BM58)/(J$195-J$194)*10)),1))</f>
        <v>3.3</v>
      </c>
      <c r="K55" s="92">
        <f>IF('Indicator Data'!BO58="No data","x",ROUND(IF('Indicator Data'!BO58&gt;K$195,0,IF('Indicator Data'!BO58&lt;K$194,10,(K$195-'Indicator Data'!BO58)/(K$195-K$194)*10)),1))</f>
        <v>7.6</v>
      </c>
      <c r="L55" s="92">
        <f>IF('Indicator Data'!BP58="No data","x",ROUND(IF('Indicator Data'!BP58&gt;L$195,0,IF('Indicator Data'!BP58&lt;L$194,10,(L$195-'Indicator Data'!BP58)/(L$195-L$194)*10)),1))</f>
        <v>8</v>
      </c>
      <c r="M55" s="93">
        <f t="shared" si="5"/>
        <v>5</v>
      </c>
      <c r="N55" s="138">
        <f>IF('Indicator Data'!BQ58="No data","x",'Indicator Data'!BQ58/'Indicator Data'!CC58*100)</f>
        <v>11.408199643493761</v>
      </c>
      <c r="O55" s="92">
        <f t="shared" si="6"/>
        <v>8.9</v>
      </c>
      <c r="P55" s="92">
        <f>IF('Indicator Data'!BR58="No data","x",ROUND(IF('Indicator Data'!BR58&gt;P$195,0,IF('Indicator Data'!BR58&lt;P$194,10,(P$195-'Indicator Data'!BR58)/(P$195-P$194)*10)),1))</f>
        <v>3.7</v>
      </c>
      <c r="Q55" s="92">
        <f>IF('Indicator Data'!BS58="No data","x",ROUND(IF('Indicator Data'!BS58&gt;Q$195,0,IF('Indicator Data'!BS58&lt;Q$194,10,(Q$195-'Indicator Data'!BS58)/(Q$195-Q$194)*10)),1))</f>
        <v>7.1</v>
      </c>
      <c r="R55" s="93">
        <f t="shared" si="7"/>
        <v>6.6</v>
      </c>
      <c r="S55" s="92">
        <f>IF('Indicator Data'!BT58="No data","x",ROUND(IF('Indicator Data'!BT58&gt;S$195,0,IF('Indicator Data'!BT58&lt;S$194,10,(S$195-'Indicator Data'!BT58)/(S$195-S$194)*10)),1))</f>
        <v>9</v>
      </c>
      <c r="T55" s="138">
        <f>IF('Indicator Data'!BU58="No data","x",ROUND(IF('Indicator Data'!BU58&gt;T$195,0,IF('Indicator Data'!BU58&lt;T$194,10,(T$195-'Indicator Data'!BU58)/(T$195-T$194)*10)),1))</f>
        <v>10</v>
      </c>
      <c r="U55" s="138" t="str">
        <f>IF('Indicator Data'!BV58="No data","x",ROUND(IF('Indicator Data'!BV58&gt;U$195,0,IF('Indicator Data'!BV58&lt;U$194,10,(U$195-'Indicator Data'!BV58)/(U$195-U$194)*10)),1))</f>
        <v>x</v>
      </c>
      <c r="V55" s="138" t="str">
        <f>IF('Indicator Data'!BW58="No data","x",ROUND(IF('Indicator Data'!BW58&gt;V$195,0,IF('Indicator Data'!BW58&lt;V$194,10,(V$195-'Indicator Data'!BW58)/(V$195-V$194)*10)),1))</f>
        <v>x</v>
      </c>
      <c r="W55" s="92">
        <f t="shared" si="8"/>
        <v>10</v>
      </c>
      <c r="X55" s="92">
        <f>IF('Indicator Data'!BX58="No data","x",ROUND(IF('Indicator Data'!BX58&gt;X$195,0,IF('Indicator Data'!BX58&lt;X$194,10,(X$195-'Indicator Data'!BX58)/(X$195-X$194)*10)),1))</f>
        <v>7.3</v>
      </c>
      <c r="Y55" s="92">
        <f>IF('Indicator Data'!BY58="No data","x",ROUND(IF('Indicator Data'!BY58&gt;Y$195,10,IF('Indicator Data'!BY58&lt;Y$194,0,10-(Y$195-'Indicator Data'!BY58)/(Y$195-Y$194)*10)),1))</f>
        <v>3.8</v>
      </c>
      <c r="Z55" s="93">
        <f t="shared" si="9"/>
        <v>7.5</v>
      </c>
      <c r="AA55" s="94">
        <f t="shared" si="10"/>
        <v>6.4</v>
      </c>
      <c r="AB55" s="170"/>
    </row>
    <row r="56" spans="1:28" s="4" customFormat="1" x14ac:dyDescent="0.25">
      <c r="A56" s="121" t="str">
        <f>'Indicator Data'!A59</f>
        <v>Eritrea</v>
      </c>
      <c r="B56" s="47" t="str">
        <f>'Indicator Data'!B59</f>
        <v>ERI</v>
      </c>
      <c r="C56" s="92" t="str">
        <f>IF('Indicator Data'!BJ59="No data","x",ROUND(IF('Indicator Data'!BJ59&gt;C$195,0,IF('Indicator Data'!BJ59&lt;C$194,10,(C$195-'Indicator Data'!BJ59)/(C$195-C$194)*10)),1))</f>
        <v>x</v>
      </c>
      <c r="D56" s="93" t="str">
        <f t="shared" si="2"/>
        <v>x</v>
      </c>
      <c r="E56" s="92">
        <f>IF('Indicator Data'!BL59="No data","x",ROUND(IF('Indicator Data'!BL59&gt;E$195,0,IF('Indicator Data'!BL59&lt;E$194,10,(E$195-'Indicator Data'!BL59)/(E$195-E$194)*10)),1))</f>
        <v>7.6</v>
      </c>
      <c r="F56" s="92">
        <f>IF('Indicator Data'!BK59="No data","x",ROUND(IF('Indicator Data'!BK59&gt;F$195,0,IF('Indicator Data'!BK59&lt;F$194,10,(F$195-'Indicator Data'!BK59)/(F$195-F$194)*10)),1))</f>
        <v>8.5</v>
      </c>
      <c r="G56" s="93">
        <f t="shared" si="3"/>
        <v>8.1</v>
      </c>
      <c r="H56" s="94">
        <f t="shared" si="4"/>
        <v>8.1</v>
      </c>
      <c r="I56" s="92">
        <f>IF('Indicator Data'!BN59="No data","x",ROUND(IF('Indicator Data'!BN59^2&gt;I$195,0,IF('Indicator Data'!BN59^2&lt;I$194,10,(I$195-'Indicator Data'!BN59^2)/(I$195-I$194)*10)),1))</f>
        <v>5</v>
      </c>
      <c r="J56" s="92">
        <f>IF(OR('Indicator Data'!BM59=0,'Indicator Data'!BM59="No data"),"x",ROUND(IF('Indicator Data'!BM59&gt;J$195,0,IF('Indicator Data'!BM59&lt;J$194,10,(J$195-'Indicator Data'!BM59)/(J$195-J$194)*10)),1))</f>
        <v>5.2</v>
      </c>
      <c r="K56" s="92">
        <f>IF('Indicator Data'!BO59="No data","x",ROUND(IF('Indicator Data'!BO59&gt;K$195,0,IF('Indicator Data'!BO59&lt;K$194,10,(K$195-'Indicator Data'!BO59)/(K$195-K$194)*10)),1))</f>
        <v>9.9</v>
      </c>
      <c r="L56" s="92">
        <f>IF('Indicator Data'!BP59="No data","x",ROUND(IF('Indicator Data'!BP59&gt;L$195,0,IF('Indicator Data'!BP59&lt;L$194,10,(L$195-'Indicator Data'!BP59)/(L$195-L$194)*10)),1))</f>
        <v>9.6</v>
      </c>
      <c r="M56" s="93">
        <f t="shared" si="5"/>
        <v>7.4</v>
      </c>
      <c r="N56" s="138">
        <f>IF('Indicator Data'!BQ59="No data","x",'Indicator Data'!BQ59/'Indicator Data'!CC59*100)</f>
        <v>4.6534653465346532</v>
      </c>
      <c r="O56" s="92">
        <f t="shared" si="6"/>
        <v>9.6</v>
      </c>
      <c r="P56" s="92">
        <f>IF('Indicator Data'!BR59="No data","x",ROUND(IF('Indicator Data'!BR59&gt;P$195,0,IF('Indicator Data'!BR59&lt;P$194,10,(P$195-'Indicator Data'!BR59)/(P$195-P$194)*10)),1))</f>
        <v>9.8000000000000007</v>
      </c>
      <c r="Q56" s="92">
        <f>IF('Indicator Data'!BS59="No data","x",ROUND(IF('Indicator Data'!BS59&gt;Q$195,0,IF('Indicator Data'!BS59&lt;Q$194,10,(Q$195-'Indicator Data'!BS59)/(Q$195-Q$194)*10)),1))</f>
        <v>9.6</v>
      </c>
      <c r="R56" s="93">
        <f t="shared" si="7"/>
        <v>9.6999999999999993</v>
      </c>
      <c r="S56" s="92" t="str">
        <f>IF('Indicator Data'!BT59="No data","x",ROUND(IF('Indicator Data'!BT59&gt;S$195,0,IF('Indicator Data'!BT59&lt;S$194,10,(S$195-'Indicator Data'!BT59)/(S$195-S$194)*10)),1))</f>
        <v>x</v>
      </c>
      <c r="T56" s="138">
        <f>IF('Indicator Data'!BU59="No data","x",ROUND(IF('Indicator Data'!BU59&gt;T$195,0,IF('Indicator Data'!BU59&lt;T$194,10,(T$195-'Indicator Data'!BU59)/(T$195-T$194)*10)),1))</f>
        <v>0.7</v>
      </c>
      <c r="U56" s="138">
        <f>IF('Indicator Data'!BV59="No data","x",ROUND(IF('Indicator Data'!BV59&gt;U$195,0,IF('Indicator Data'!BV59&lt;U$194,10,(U$195-'Indicator Data'!BV59)/(U$195-U$194)*10)),1))</f>
        <v>1.9</v>
      </c>
      <c r="V56" s="138">
        <f>IF('Indicator Data'!BW59="No data","x",ROUND(IF('Indicator Data'!BW59&gt;V$195,0,IF('Indicator Data'!BW59&lt;V$194,10,(V$195-'Indicator Data'!BW59)/(V$195-V$194)*10)),1))</f>
        <v>0.7</v>
      </c>
      <c r="W56" s="92">
        <f t="shared" si="8"/>
        <v>1.0999999999999999</v>
      </c>
      <c r="X56" s="92">
        <f>IF('Indicator Data'!BX59="No data","x",ROUND(IF('Indicator Data'!BX59&gt;X$195,0,IF('Indicator Data'!BX59&lt;X$194,10,(X$195-'Indicator Data'!BX59)/(X$195-X$194)*10)),1))</f>
        <v>10</v>
      </c>
      <c r="Y56" s="92">
        <f>IF('Indicator Data'!BY59="No data","x",ROUND(IF('Indicator Data'!BY59&gt;Y$195,10,IF('Indicator Data'!BY59&lt;Y$194,0,10-(Y$195-'Indicator Data'!BY59)/(Y$195-Y$194)*10)),1))</f>
        <v>5.6</v>
      </c>
      <c r="Z56" s="93">
        <f t="shared" si="9"/>
        <v>5.6</v>
      </c>
      <c r="AA56" s="94">
        <f t="shared" si="10"/>
        <v>7.6</v>
      </c>
      <c r="AB56" s="170"/>
    </row>
    <row r="57" spans="1:28" s="4" customFormat="1" x14ac:dyDescent="0.25">
      <c r="A57" s="121" t="str">
        <f>'Indicator Data'!A60</f>
        <v>Estonia</v>
      </c>
      <c r="B57" s="47" t="str">
        <f>'Indicator Data'!B60</f>
        <v>EST</v>
      </c>
      <c r="C57" s="92" t="str">
        <f>IF('Indicator Data'!BJ60="No data","x",ROUND(IF('Indicator Data'!BJ60&gt;C$195,0,IF('Indicator Data'!BJ60&lt;C$194,10,(C$195-'Indicator Data'!BJ60)/(C$195-C$194)*10)),1))</f>
        <v>x</v>
      </c>
      <c r="D57" s="93" t="str">
        <f t="shared" si="2"/>
        <v>x</v>
      </c>
      <c r="E57" s="92">
        <f>IF('Indicator Data'!BL60="No data","x",ROUND(IF('Indicator Data'!BL60&gt;E$195,0,IF('Indicator Data'!BL60&lt;E$194,10,(E$195-'Indicator Data'!BL60)/(E$195-E$194)*10)),1))</f>
        <v>2.7</v>
      </c>
      <c r="F57" s="92">
        <f>IF('Indicator Data'!BK60="No data","x",ROUND(IF('Indicator Data'!BK60&gt;F$195,0,IF('Indicator Data'!BK60&lt;F$194,10,(F$195-'Indicator Data'!BK60)/(F$195-F$194)*10)),1))</f>
        <v>2.8</v>
      </c>
      <c r="G57" s="93">
        <f t="shared" si="3"/>
        <v>2.8</v>
      </c>
      <c r="H57" s="94">
        <f t="shared" si="4"/>
        <v>2.8</v>
      </c>
      <c r="I57" s="92">
        <f>IF('Indicator Data'!BN60="No data","x",ROUND(IF('Indicator Data'!BN60^2&gt;I$195,0,IF('Indicator Data'!BN60^2&lt;I$194,10,(I$195-'Indicator Data'!BN60^2)/(I$195-I$194)*10)),1))</f>
        <v>0</v>
      </c>
      <c r="J57" s="92">
        <f>IF(OR('Indicator Data'!BM60=0,'Indicator Data'!BM60="No data"),"x",ROUND(IF('Indicator Data'!BM60&gt;J$195,0,IF('Indicator Data'!BM60&lt;J$194,10,(J$195-'Indicator Data'!BM60)/(J$195-J$194)*10)),1))</f>
        <v>0</v>
      </c>
      <c r="K57" s="92">
        <f>IF('Indicator Data'!BO60="No data","x",ROUND(IF('Indicator Data'!BO60&gt;K$195,0,IF('Indicator Data'!BO60&lt;K$194,10,(K$195-'Indicator Data'!BO60)/(K$195-K$194)*10)),1))</f>
        <v>1.3</v>
      </c>
      <c r="L57" s="92">
        <f>IF('Indicator Data'!BP60="No data","x",ROUND(IF('Indicator Data'!BP60&gt;L$195,0,IF('Indicator Data'!BP60&lt;L$194,10,(L$195-'Indicator Data'!BP60)/(L$195-L$194)*10)),1))</f>
        <v>2.8</v>
      </c>
      <c r="M57" s="93">
        <f t="shared" si="5"/>
        <v>1</v>
      </c>
      <c r="N57" s="138">
        <f>IF('Indicator Data'!BQ60="No data","x",'Indicator Data'!BQ60/'Indicator Data'!CC60*100)</f>
        <v>125.02948808681293</v>
      </c>
      <c r="O57" s="92">
        <f t="shared" si="6"/>
        <v>0</v>
      </c>
      <c r="P57" s="92">
        <f>IF('Indicator Data'!BR60="No data","x",ROUND(IF('Indicator Data'!BR60&gt;P$195,0,IF('Indicator Data'!BR60&lt;P$194,10,(P$195-'Indicator Data'!BR60)/(P$195-P$194)*10)),1))</f>
        <v>0.1</v>
      </c>
      <c r="Q57" s="92">
        <f>IF('Indicator Data'!BS60="No data","x",ROUND(IF('Indicator Data'!BS60&gt;Q$195,0,IF('Indicator Data'!BS60&lt;Q$194,10,(Q$195-'Indicator Data'!BS60)/(Q$195-Q$194)*10)),1))</f>
        <v>0.1</v>
      </c>
      <c r="R57" s="93">
        <f t="shared" si="7"/>
        <v>0.1</v>
      </c>
      <c r="S57" s="92">
        <f>IF('Indicator Data'!BT60="No data","x",ROUND(IF('Indicator Data'!BT60&gt;S$195,0,IF('Indicator Data'!BT60&lt;S$194,10,(S$195-'Indicator Data'!BT60)/(S$195-S$194)*10)),1))</f>
        <v>1.3</v>
      </c>
      <c r="T57" s="138">
        <f>IF('Indicator Data'!BU60="No data","x",ROUND(IF('Indicator Data'!BU60&gt;T$195,0,IF('Indicator Data'!BU60&lt;T$194,10,(T$195-'Indicator Data'!BU60)/(T$195-T$194)*10)),1))</f>
        <v>1</v>
      </c>
      <c r="U57" s="138">
        <f>IF('Indicator Data'!BV60="No data","x",ROUND(IF('Indicator Data'!BV60&gt;U$195,0,IF('Indicator Data'!BV60&lt;U$194,10,(U$195-'Indicator Data'!BV60)/(U$195-U$194)*10)),1))</f>
        <v>1.4</v>
      </c>
      <c r="V57" s="138" t="str">
        <f>IF('Indicator Data'!BW60="No data","x",ROUND(IF('Indicator Data'!BW60&gt;V$195,0,IF('Indicator Data'!BW60&lt;V$194,10,(V$195-'Indicator Data'!BW60)/(V$195-V$194)*10)),1))</f>
        <v>x</v>
      </c>
      <c r="W57" s="92">
        <f t="shared" si="8"/>
        <v>1.2</v>
      </c>
      <c r="X57" s="92">
        <f>IF('Indicator Data'!BX60="No data","x",ROUND(IF('Indicator Data'!BX60&gt;X$195,0,IF('Indicator Data'!BX60&lt;X$194,10,(X$195-'Indicator Data'!BX60)/(X$195-X$194)*10)),1))</f>
        <v>3.4</v>
      </c>
      <c r="Y57" s="92">
        <f>IF('Indicator Data'!BY60="No data","x",ROUND(IF('Indicator Data'!BY60&gt;Y$195,10,IF('Indicator Data'!BY60&lt;Y$194,0,10-(Y$195-'Indicator Data'!BY60)/(Y$195-Y$194)*10)),1))</f>
        <v>0.1</v>
      </c>
      <c r="Z57" s="93">
        <f t="shared" si="9"/>
        <v>1.5</v>
      </c>
      <c r="AA57" s="94">
        <f t="shared" si="10"/>
        <v>0.9</v>
      </c>
      <c r="AB57" s="170"/>
    </row>
    <row r="58" spans="1:28" s="4" customFormat="1" x14ac:dyDescent="0.25">
      <c r="A58" s="121" t="str">
        <f>'Indicator Data'!A61</f>
        <v>Eswatini</v>
      </c>
      <c r="B58" s="47" t="str">
        <f>'Indicator Data'!B61</f>
        <v>SWZ</v>
      </c>
      <c r="C58" s="92">
        <f>IF('Indicator Data'!BJ61="No data","x",ROUND(IF('Indicator Data'!BJ61&gt;C$195,0,IF('Indicator Data'!BJ61&lt;C$194,10,(C$195-'Indicator Data'!BJ61)/(C$195-C$194)*10)),1))</f>
        <v>4.4000000000000004</v>
      </c>
      <c r="D58" s="93">
        <f t="shared" si="2"/>
        <v>4.4000000000000004</v>
      </c>
      <c r="E58" s="92">
        <f>IF('Indicator Data'!BL61="No data","x",ROUND(IF('Indicator Data'!BL61&gt;E$195,0,IF('Indicator Data'!BL61&lt;E$194,10,(E$195-'Indicator Data'!BL61)/(E$195-E$194)*10)),1))</f>
        <v>6.2</v>
      </c>
      <c r="F58" s="92">
        <f>IF('Indicator Data'!BK61="No data","x",ROUND(IF('Indicator Data'!BK61&gt;F$195,0,IF('Indicator Data'!BK61&lt;F$194,10,(F$195-'Indicator Data'!BK61)/(F$195-F$194)*10)),1))</f>
        <v>6.1</v>
      </c>
      <c r="G58" s="93">
        <f t="shared" si="3"/>
        <v>6.2</v>
      </c>
      <c r="H58" s="94">
        <f t="shared" si="4"/>
        <v>5.3</v>
      </c>
      <c r="I58" s="92">
        <f>IF('Indicator Data'!BN61="No data","x",ROUND(IF('Indicator Data'!BN61^2&gt;I$195,0,IF('Indicator Data'!BN61^2&lt;I$194,10,(I$195-'Indicator Data'!BN61^2)/(I$195-I$194)*10)),1))</f>
        <v>2.6</v>
      </c>
      <c r="J58" s="92">
        <f>IF(OR('Indicator Data'!BM61=0,'Indicator Data'!BM61="No data"),"x",ROUND(IF('Indicator Data'!BM61&gt;J$195,0,IF('Indicator Data'!BM61&lt;J$194,10,(J$195-'Indicator Data'!BM61)/(J$195-J$194)*10)),1))</f>
        <v>2.7</v>
      </c>
      <c r="K58" s="92">
        <f>IF('Indicator Data'!BO61="No data","x",ROUND(IF('Indicator Data'!BO61&gt;K$195,0,IF('Indicator Data'!BO61&lt;K$194,10,(K$195-'Indicator Data'!BO61)/(K$195-K$194)*10)),1))</f>
        <v>7.1</v>
      </c>
      <c r="L58" s="92">
        <f>IF('Indicator Data'!BP61="No data","x",ROUND(IF('Indicator Data'!BP61&gt;L$195,0,IF('Indicator Data'!BP61&lt;L$194,10,(L$195-'Indicator Data'!BP61)/(L$195-L$194)*10)),1))</f>
        <v>6.3</v>
      </c>
      <c r="M58" s="93">
        <f t="shared" si="5"/>
        <v>4.7</v>
      </c>
      <c r="N58" s="138">
        <f>IF('Indicator Data'!BQ61="No data","x",'Indicator Data'!BQ61/'Indicator Data'!CC61*100)</f>
        <v>41.860465116279073</v>
      </c>
      <c r="O58" s="92">
        <f t="shared" si="6"/>
        <v>5.9</v>
      </c>
      <c r="P58" s="92">
        <f>IF('Indicator Data'!BR61="No data","x",ROUND(IF('Indicator Data'!BR61&gt;P$195,0,IF('Indicator Data'!BR61&lt;P$194,10,(P$195-'Indicator Data'!BR61)/(P$195-P$194)*10)),1))</f>
        <v>4.5999999999999996</v>
      </c>
      <c r="Q58" s="92">
        <f>IF('Indicator Data'!BS61="No data","x",ROUND(IF('Indicator Data'!BS61&gt;Q$195,0,IF('Indicator Data'!BS61&lt;Q$194,10,(Q$195-'Indicator Data'!BS61)/(Q$195-Q$194)*10)),1))</f>
        <v>6.2</v>
      </c>
      <c r="R58" s="93">
        <f t="shared" si="7"/>
        <v>5.6</v>
      </c>
      <c r="S58" s="92">
        <f>IF('Indicator Data'!BT61="No data","x",ROUND(IF('Indicator Data'!BT61&gt;S$195,0,IF('Indicator Data'!BT61&lt;S$194,10,(S$195-'Indicator Data'!BT61)/(S$195-S$194)*10)),1))</f>
        <v>9.8000000000000007</v>
      </c>
      <c r="T58" s="138">
        <f>IF('Indicator Data'!BU61="No data","x",ROUND(IF('Indicator Data'!BU61&gt;T$195,0,IF('Indicator Data'!BU61&lt;T$194,10,(T$195-'Indicator Data'!BU61)/(T$195-T$194)*10)),1))</f>
        <v>1.5</v>
      </c>
      <c r="U58" s="138">
        <f>IF('Indicator Data'!BV61="No data","x",ROUND(IF('Indicator Data'!BV61&gt;U$195,0,IF('Indicator Data'!BV61&lt;U$194,10,(U$195-'Indicator Data'!BV61)/(U$195-U$194)*10)),1))</f>
        <v>1.7</v>
      </c>
      <c r="V58" s="138">
        <f>IF('Indicator Data'!BW61="No data","x",ROUND(IF('Indicator Data'!BW61&gt;V$195,0,IF('Indicator Data'!BW61&lt;V$194,10,(V$195-'Indicator Data'!BW61)/(V$195-V$194)*10)),1))</f>
        <v>2</v>
      </c>
      <c r="W58" s="92">
        <f t="shared" si="8"/>
        <v>1.7333333333333334</v>
      </c>
      <c r="X58" s="92">
        <f>IF('Indicator Data'!BX61="No data","x",ROUND(IF('Indicator Data'!BX61&gt;X$195,0,IF('Indicator Data'!BX61&lt;X$194,10,(X$195-'Indicator Data'!BX61)/(X$195-X$194)*10)),1))</f>
        <v>7.9</v>
      </c>
      <c r="Y58" s="92">
        <f>IF('Indicator Data'!BY61="No data","x",ROUND(IF('Indicator Data'!BY61&gt;Y$195,10,IF('Indicator Data'!BY61&lt;Y$194,0,10-(Y$195-'Indicator Data'!BY61)/(Y$195-Y$194)*10)),1))</f>
        <v>4.3</v>
      </c>
      <c r="Z58" s="93">
        <f t="shared" si="9"/>
        <v>5.9</v>
      </c>
      <c r="AA58" s="94">
        <f t="shared" si="10"/>
        <v>5.4</v>
      </c>
      <c r="AB58" s="170"/>
    </row>
    <row r="59" spans="1:28" s="4" customFormat="1" x14ac:dyDescent="0.25">
      <c r="A59" s="121" t="str">
        <f>'Indicator Data'!A62</f>
        <v>Ethiopia</v>
      </c>
      <c r="B59" s="47" t="str">
        <f>'Indicator Data'!B62</f>
        <v>ETH</v>
      </c>
      <c r="C59" s="92">
        <f>IF('Indicator Data'!BJ62="No data","x",ROUND(IF('Indicator Data'!BJ62&gt;C$195,0,IF('Indicator Data'!BJ62&lt;C$194,10,(C$195-'Indicator Data'!BJ62)/(C$195-C$194)*10)),1))</f>
        <v>2.9</v>
      </c>
      <c r="D59" s="93">
        <f t="shared" si="2"/>
        <v>2.9</v>
      </c>
      <c r="E59" s="92">
        <f>IF('Indicator Data'!BL62="No data","x",ROUND(IF('Indicator Data'!BL62&gt;E$195,0,IF('Indicator Data'!BL62&lt;E$194,10,(E$195-'Indicator Data'!BL62)/(E$195-E$194)*10)),1))</f>
        <v>6.6</v>
      </c>
      <c r="F59" s="92">
        <f>IF('Indicator Data'!BK62="No data","x",ROUND(IF('Indicator Data'!BK62&gt;F$195,0,IF('Indicator Data'!BK62&lt;F$194,10,(F$195-'Indicator Data'!BK62)/(F$195-F$194)*10)),1))</f>
        <v>6.4</v>
      </c>
      <c r="G59" s="93">
        <f t="shared" si="3"/>
        <v>6.5</v>
      </c>
      <c r="H59" s="94">
        <f t="shared" si="4"/>
        <v>4.7</v>
      </c>
      <c r="I59" s="92">
        <f>IF('Indicator Data'!BN62="No data","x",ROUND(IF('Indicator Data'!BN62^2&gt;I$195,0,IF('Indicator Data'!BN62^2&lt;I$194,10,(I$195-'Indicator Data'!BN62^2)/(I$195-I$194)*10)),1))</f>
        <v>8.3000000000000007</v>
      </c>
      <c r="J59" s="92">
        <f>IF(OR('Indicator Data'!BM62=0,'Indicator Data'!BM62="No data"),"x",ROUND(IF('Indicator Data'!BM62&gt;J$195,0,IF('Indicator Data'!BM62&lt;J$194,10,(J$195-'Indicator Data'!BM62)/(J$195-J$194)*10)),1))</f>
        <v>5.6</v>
      </c>
      <c r="K59" s="92">
        <f>IF('Indicator Data'!BO62="No data","x",ROUND(IF('Indicator Data'!BO62&gt;K$195,0,IF('Indicator Data'!BO62&lt;K$194,10,(K$195-'Indicator Data'!BO62)/(K$195-K$194)*10)),1))</f>
        <v>8.5</v>
      </c>
      <c r="L59" s="92">
        <f>IF('Indicator Data'!BP62="No data","x",ROUND(IF('Indicator Data'!BP62&gt;L$195,0,IF('Indicator Data'!BP62&lt;L$194,10,(L$195-'Indicator Data'!BP62)/(L$195-L$194)*10)),1))</f>
        <v>8.3000000000000007</v>
      </c>
      <c r="M59" s="93">
        <f t="shared" si="5"/>
        <v>7.7</v>
      </c>
      <c r="N59" s="138">
        <f>IF('Indicator Data'!BQ62="No data","x",'Indicator Data'!BQ62/'Indicator Data'!CC62*100)</f>
        <v>8.4</v>
      </c>
      <c r="O59" s="92">
        <f t="shared" si="6"/>
        <v>9.3000000000000007</v>
      </c>
      <c r="P59" s="92">
        <f>IF('Indicator Data'!BR62="No data","x",ROUND(IF('Indicator Data'!BR62&gt;P$195,0,IF('Indicator Data'!BR62&lt;P$194,10,(P$195-'Indicator Data'!BR62)/(P$195-P$194)*10)),1))</f>
        <v>10</v>
      </c>
      <c r="Q59" s="92">
        <f>IF('Indicator Data'!BS62="No data","x",ROUND(IF('Indicator Data'!BS62&gt;Q$195,0,IF('Indicator Data'!BS62&lt;Q$194,10,(Q$195-'Indicator Data'!BS62)/(Q$195-Q$194)*10)),1))</f>
        <v>10</v>
      </c>
      <c r="R59" s="93">
        <f t="shared" si="7"/>
        <v>9.8000000000000007</v>
      </c>
      <c r="S59" s="92">
        <f>IF('Indicator Data'!BT62="No data","x",ROUND(IF('Indicator Data'!BT62&gt;S$195,0,IF('Indicator Data'!BT62&lt;S$194,10,(S$195-'Indicator Data'!BT62)/(S$195-S$194)*10)),1))</f>
        <v>9.8000000000000007</v>
      </c>
      <c r="T59" s="138">
        <f>IF('Indicator Data'!BU62="No data","x",ROUND(IF('Indicator Data'!BU62&gt;T$195,0,IF('Indicator Data'!BU62&lt;T$194,10,(T$195-'Indicator Data'!BU62)/(T$195-T$194)*10)),1))</f>
        <v>4.4000000000000004</v>
      </c>
      <c r="U59" s="138" t="str">
        <f>IF('Indicator Data'!BV62="No data","x",ROUND(IF('Indicator Data'!BV62&gt;U$195,0,IF('Indicator Data'!BV62&lt;U$194,10,(U$195-'Indicator Data'!BV62)/(U$195-U$194)*10)),1))</f>
        <v>x</v>
      </c>
      <c r="V59" s="138">
        <f>IF('Indicator Data'!BW62="No data","x",ROUND(IF('Indicator Data'!BW62&gt;V$195,0,IF('Indicator Data'!BW62&lt;V$194,10,(V$195-'Indicator Data'!BW62)/(V$195-V$194)*10)),1))</f>
        <v>5.3</v>
      </c>
      <c r="W59" s="92">
        <f t="shared" si="8"/>
        <v>4.8499999999999996</v>
      </c>
      <c r="X59" s="92">
        <f>IF('Indicator Data'!BX62="No data","x",ROUND(IF('Indicator Data'!BX62&gt;X$195,0,IF('Indicator Data'!BX62&lt;X$194,10,(X$195-'Indicator Data'!BX62)/(X$195-X$194)*10)),1))</f>
        <v>9.9</v>
      </c>
      <c r="Y59" s="92">
        <f>IF('Indicator Data'!BY62="No data","x",ROUND(IF('Indicator Data'!BY62&gt;Y$195,10,IF('Indicator Data'!BY62&lt;Y$194,0,10-(Y$195-'Indicator Data'!BY62)/(Y$195-Y$194)*10)),1))</f>
        <v>3.9</v>
      </c>
      <c r="Z59" s="93">
        <f t="shared" si="9"/>
        <v>7.1</v>
      </c>
      <c r="AA59" s="94">
        <f t="shared" si="10"/>
        <v>8.1999999999999993</v>
      </c>
      <c r="AB59" s="170"/>
    </row>
    <row r="60" spans="1:28" s="4" customFormat="1" x14ac:dyDescent="0.25">
      <c r="A60" s="121" t="str">
        <f>'Indicator Data'!A63</f>
        <v>Fiji</v>
      </c>
      <c r="B60" s="47" t="str">
        <f>'Indicator Data'!B63</f>
        <v>FJI</v>
      </c>
      <c r="C60" s="92">
        <f>IF('Indicator Data'!BJ63="No data","x",ROUND(IF('Indicator Data'!BJ63&gt;C$195,0,IF('Indicator Data'!BJ63&lt;C$194,10,(C$195-'Indicator Data'!BJ63)/(C$195-C$194)*10)),1))</f>
        <v>0.1</v>
      </c>
      <c r="D60" s="93">
        <f t="shared" si="2"/>
        <v>0.1</v>
      </c>
      <c r="E60" s="92" t="str">
        <f>IF('Indicator Data'!BL63="No data","x",ROUND(IF('Indicator Data'!BL63&gt;E$195,0,IF('Indicator Data'!BL63&lt;E$194,10,(E$195-'Indicator Data'!BL63)/(E$195-E$194)*10)),1))</f>
        <v>x</v>
      </c>
      <c r="F60" s="92">
        <f>IF('Indicator Data'!BK63="No data","x",ROUND(IF('Indicator Data'!BK63&gt;F$195,0,IF('Indicator Data'!BK63&lt;F$194,10,(F$195-'Indicator Data'!BK63)/(F$195-F$194)*10)),1))</f>
        <v>4.8</v>
      </c>
      <c r="G60" s="93">
        <f t="shared" si="3"/>
        <v>4.8</v>
      </c>
      <c r="H60" s="94">
        <f t="shared" si="4"/>
        <v>2.5</v>
      </c>
      <c r="I60" s="92" t="str">
        <f>IF('Indicator Data'!BN63="No data","x",ROUND(IF('Indicator Data'!BN63^2&gt;I$195,0,IF('Indicator Data'!BN63^2&lt;I$194,10,(I$195-'Indicator Data'!BN63^2)/(I$195-I$194)*10)),1))</f>
        <v>x</v>
      </c>
      <c r="J60" s="92">
        <f>IF(OR('Indicator Data'!BM63=0,'Indicator Data'!BM63="No data"),"x",ROUND(IF('Indicator Data'!BM63&gt;J$195,0,IF('Indicator Data'!BM63&lt;J$194,10,(J$195-'Indicator Data'!BM63)/(J$195-J$194)*10)),1))</f>
        <v>0.4</v>
      </c>
      <c r="K60" s="92">
        <f>IF('Indicator Data'!BO63="No data","x",ROUND(IF('Indicator Data'!BO63&gt;K$195,0,IF('Indicator Data'!BO63&lt;K$194,10,(K$195-'Indicator Data'!BO63)/(K$195-K$194)*10)),1))</f>
        <v>5.4</v>
      </c>
      <c r="L60" s="92">
        <f>IF('Indicator Data'!BP63="No data","x",ROUND(IF('Indicator Data'!BP63&gt;L$195,0,IF('Indicator Data'!BP63&lt;L$194,10,(L$195-'Indicator Data'!BP63)/(L$195-L$194)*10)),1))</f>
        <v>4.4000000000000004</v>
      </c>
      <c r="M60" s="93">
        <f t="shared" si="5"/>
        <v>3.4</v>
      </c>
      <c r="N60" s="138">
        <f>IF('Indicator Data'!BQ63="No data","x",'Indicator Data'!BQ63/'Indicator Data'!CC63*100)</f>
        <v>18.609742747673781</v>
      </c>
      <c r="O60" s="92">
        <f t="shared" si="6"/>
        <v>8.1999999999999993</v>
      </c>
      <c r="P60" s="92">
        <f>IF('Indicator Data'!BR63="No data","x",ROUND(IF('Indicator Data'!BR63&gt;P$195,0,IF('Indicator Data'!BR63&lt;P$194,10,(P$195-'Indicator Data'!BR63)/(P$195-P$194)*10)),1))</f>
        <v>0.5</v>
      </c>
      <c r="Q60" s="92">
        <f>IF('Indicator Data'!BS63="No data","x",ROUND(IF('Indicator Data'!BS63&gt;Q$195,0,IF('Indicator Data'!BS63&lt;Q$194,10,(Q$195-'Indicator Data'!BS63)/(Q$195-Q$194)*10)),1))</f>
        <v>1.2</v>
      </c>
      <c r="R60" s="93">
        <f t="shared" si="7"/>
        <v>3.3</v>
      </c>
      <c r="S60" s="92">
        <f>IF('Indicator Data'!BT63="No data","x",ROUND(IF('Indicator Data'!BT63&gt;S$195,0,IF('Indicator Data'!BT63&lt;S$194,10,(S$195-'Indicator Data'!BT63)/(S$195-S$194)*10)),1))</f>
        <v>7.9</v>
      </c>
      <c r="T60" s="138">
        <f>IF('Indicator Data'!BU63="No data","x",ROUND(IF('Indicator Data'!BU63&gt;T$195,0,IF('Indicator Data'!BU63&lt;T$194,10,(T$195-'Indicator Data'!BU63)/(T$195-T$194)*10)),1))</f>
        <v>0</v>
      </c>
      <c r="U60" s="138">
        <f>IF('Indicator Data'!BV63="No data","x",ROUND(IF('Indicator Data'!BV63&gt;U$195,0,IF('Indicator Data'!BV63&lt;U$194,10,(U$195-'Indicator Data'!BV63)/(U$195-U$194)*10)),1))</f>
        <v>0.8</v>
      </c>
      <c r="V60" s="138">
        <f>IF('Indicator Data'!BW63="No data","x",ROUND(IF('Indicator Data'!BW63&gt;V$195,0,IF('Indicator Data'!BW63&lt;V$194,10,(V$195-'Indicator Data'!BW63)/(V$195-V$194)*10)),1))</f>
        <v>0</v>
      </c>
      <c r="W60" s="92">
        <f t="shared" si="8"/>
        <v>0.26666666666666666</v>
      </c>
      <c r="X60" s="92">
        <f>IF('Indicator Data'!BX63="No data","x",ROUND(IF('Indicator Data'!BX63&gt;X$195,0,IF('Indicator Data'!BX63&lt;X$194,10,(X$195-'Indicator Data'!BX63)/(X$195-X$194)*10)),1))</f>
        <v>9.1</v>
      </c>
      <c r="Y60" s="92">
        <f>IF('Indicator Data'!BY63="No data","x",ROUND(IF('Indicator Data'!BY63&gt;Y$195,10,IF('Indicator Data'!BY63&lt;Y$194,0,10-(Y$195-'Indicator Data'!BY63)/(Y$195-Y$194)*10)),1))</f>
        <v>0.3</v>
      </c>
      <c r="Z60" s="93">
        <f t="shared" si="9"/>
        <v>4.4000000000000004</v>
      </c>
      <c r="AA60" s="94">
        <f t="shared" si="10"/>
        <v>3.7</v>
      </c>
      <c r="AB60" s="170"/>
    </row>
    <row r="61" spans="1:28" s="4" customFormat="1" x14ac:dyDescent="0.25">
      <c r="A61" s="121" t="str">
        <f>'Indicator Data'!A64</f>
        <v>Finland</v>
      </c>
      <c r="B61" s="47" t="str">
        <f>'Indicator Data'!B64</f>
        <v>FIN</v>
      </c>
      <c r="C61" s="92">
        <f>IF('Indicator Data'!BJ64="No data","x",ROUND(IF('Indicator Data'!BJ64&gt;C$195,0,IF('Indicator Data'!BJ64&lt;C$194,10,(C$195-'Indicator Data'!BJ64)/(C$195-C$194)*10)),1))</f>
        <v>2.2000000000000002</v>
      </c>
      <c r="D61" s="93">
        <f t="shared" si="2"/>
        <v>2.2000000000000002</v>
      </c>
      <c r="E61" s="92">
        <f>IF('Indicator Data'!BL64="No data","x",ROUND(IF('Indicator Data'!BL64&gt;E$195,0,IF('Indicator Data'!BL64&lt;E$194,10,(E$195-'Indicator Data'!BL64)/(E$195-E$194)*10)),1))</f>
        <v>1.5</v>
      </c>
      <c r="F61" s="92">
        <f>IF('Indicator Data'!BK64="No data","x",ROUND(IF('Indicator Data'!BK64&gt;F$195,0,IF('Indicator Data'!BK64&lt;F$194,10,(F$195-'Indicator Data'!BK64)/(F$195-F$194)*10)),1))</f>
        <v>1.1000000000000001</v>
      </c>
      <c r="G61" s="93">
        <f t="shared" si="3"/>
        <v>1.3</v>
      </c>
      <c r="H61" s="94">
        <f t="shared" si="4"/>
        <v>1.8</v>
      </c>
      <c r="I61" s="92" t="str">
        <f>IF('Indicator Data'!BN64="No data","x",ROUND(IF('Indicator Data'!BN64^2&gt;I$195,0,IF('Indicator Data'!BN64^2&lt;I$194,10,(I$195-'Indicator Data'!BN64^2)/(I$195-I$194)*10)),1))</f>
        <v>x</v>
      </c>
      <c r="J61" s="92">
        <f>IF(OR('Indicator Data'!BM64=0,'Indicator Data'!BM64="No data"),"x",ROUND(IF('Indicator Data'!BM64&gt;J$195,0,IF('Indicator Data'!BM64&lt;J$194,10,(J$195-'Indicator Data'!BM64)/(J$195-J$194)*10)),1))</f>
        <v>0</v>
      </c>
      <c r="K61" s="92">
        <f>IF('Indicator Data'!BO64="No data","x",ROUND(IF('Indicator Data'!BO64&gt;K$195,0,IF('Indicator Data'!BO64&lt;K$194,10,(K$195-'Indicator Data'!BO64)/(K$195-K$194)*10)),1))</f>
        <v>1.2</v>
      </c>
      <c r="L61" s="92">
        <f>IF('Indicator Data'!BP64="No data","x",ROUND(IF('Indicator Data'!BP64&gt;L$195,0,IF('Indicator Data'!BP64&lt;L$194,10,(L$195-'Indicator Data'!BP64)/(L$195-L$194)*10)),1))</f>
        <v>3.5</v>
      </c>
      <c r="M61" s="93">
        <f t="shared" si="5"/>
        <v>1.6</v>
      </c>
      <c r="N61" s="138">
        <f>IF('Indicator Data'!BQ64="No data","x",'Indicator Data'!BQ64/'Indicator Data'!CC64*100)</f>
        <v>85.557274013623356</v>
      </c>
      <c r="O61" s="92">
        <f t="shared" si="6"/>
        <v>1.5</v>
      </c>
      <c r="P61" s="92">
        <f>IF('Indicator Data'!BR64="No data","x",ROUND(IF('Indicator Data'!BR64&gt;P$195,0,IF('Indicator Data'!BR64&lt;P$194,10,(P$195-'Indicator Data'!BR64)/(P$195-P$194)*10)),1))</f>
        <v>0.1</v>
      </c>
      <c r="Q61" s="92">
        <f>IF('Indicator Data'!BS64="No data","x",ROUND(IF('Indicator Data'!BS64&gt;Q$195,0,IF('Indicator Data'!BS64&lt;Q$194,10,(Q$195-'Indicator Data'!BS64)/(Q$195-Q$194)*10)),1))</f>
        <v>0</v>
      </c>
      <c r="R61" s="93">
        <f t="shared" si="7"/>
        <v>0.5</v>
      </c>
      <c r="S61" s="92">
        <f>IF('Indicator Data'!BT64="No data","x",ROUND(IF('Indicator Data'!BT64&gt;S$195,0,IF('Indicator Data'!BT64&lt;S$194,10,(S$195-'Indicator Data'!BT64)/(S$195-S$194)*10)),1))</f>
        <v>0.5</v>
      </c>
      <c r="T61" s="138">
        <f>IF('Indicator Data'!BU64="No data","x",ROUND(IF('Indicator Data'!BU64&gt;T$195,0,IF('Indicator Data'!BU64&lt;T$194,10,(T$195-'Indicator Data'!BU64)/(T$195-T$194)*10)),1))</f>
        <v>1.7</v>
      </c>
      <c r="U61" s="138">
        <f>IF('Indicator Data'!BV64="No data","x",ROUND(IF('Indicator Data'!BV64&gt;U$195,0,IF('Indicator Data'!BV64&lt;U$194,10,(U$195-'Indicator Data'!BV64)/(U$195-U$194)*10)),1))</f>
        <v>1.2</v>
      </c>
      <c r="V61" s="138">
        <f>IF('Indicator Data'!BW64="No data","x",ROUND(IF('Indicator Data'!BW64&gt;V$195,0,IF('Indicator Data'!BW64&lt;V$194,10,(V$195-'Indicator Data'!BW64)/(V$195-V$194)*10)),1))</f>
        <v>2.4</v>
      </c>
      <c r="W61" s="92">
        <f t="shared" si="8"/>
        <v>1.7666666666666666</v>
      </c>
      <c r="X61" s="92">
        <f>IF('Indicator Data'!BX64="No data","x",ROUND(IF('Indicator Data'!BX64&gt;X$195,0,IF('Indicator Data'!BX64&lt;X$194,10,(X$195-'Indicator Data'!BX64)/(X$195-X$194)*10)),1))</f>
        <v>0</v>
      </c>
      <c r="Y61" s="92">
        <f>IF('Indicator Data'!BY64="No data","x",ROUND(IF('Indicator Data'!BY64&gt;Y$195,10,IF('Indicator Data'!BY64&lt;Y$194,0,10-(Y$195-'Indicator Data'!BY64)/(Y$195-Y$194)*10)),1))</f>
        <v>0</v>
      </c>
      <c r="Z61" s="93">
        <f t="shared" si="9"/>
        <v>0.6</v>
      </c>
      <c r="AA61" s="94">
        <f t="shared" si="10"/>
        <v>0.9</v>
      </c>
      <c r="AB61" s="170"/>
    </row>
    <row r="62" spans="1:28" s="4" customFormat="1" x14ac:dyDescent="0.25">
      <c r="A62" s="121" t="str">
        <f>'Indicator Data'!A65</f>
        <v>France</v>
      </c>
      <c r="B62" s="47" t="str">
        <f>'Indicator Data'!B65</f>
        <v>FRA</v>
      </c>
      <c r="C62" s="92">
        <f>IF('Indicator Data'!BJ65="No data","x",ROUND(IF('Indicator Data'!BJ65&gt;C$195,0,IF('Indicator Data'!BJ65&lt;C$194,10,(C$195-'Indicator Data'!BJ65)/(C$195-C$194)*10)),1))</f>
        <v>2.9</v>
      </c>
      <c r="D62" s="93">
        <f t="shared" si="2"/>
        <v>2.9</v>
      </c>
      <c r="E62" s="92">
        <f>IF('Indicator Data'!BL65="No data","x",ROUND(IF('Indicator Data'!BL65&gt;E$195,0,IF('Indicator Data'!BL65&lt;E$194,10,(E$195-'Indicator Data'!BL65)/(E$195-E$194)*10)),1))</f>
        <v>2.8</v>
      </c>
      <c r="F62" s="92">
        <f>IF('Indicator Data'!BK65="No data","x",ROUND(IF('Indicator Data'!BK65&gt;F$195,0,IF('Indicator Data'!BK65&lt;F$194,10,(F$195-'Indicator Data'!BK65)/(F$195-F$194)*10)),1))</f>
        <v>2.2999999999999998</v>
      </c>
      <c r="G62" s="93">
        <f t="shared" si="3"/>
        <v>2.6</v>
      </c>
      <c r="H62" s="94">
        <f t="shared" si="4"/>
        <v>2.8</v>
      </c>
      <c r="I62" s="92" t="str">
        <f>IF('Indicator Data'!BN65="No data","x",ROUND(IF('Indicator Data'!BN65^2&gt;I$195,0,IF('Indicator Data'!BN65^2&lt;I$194,10,(I$195-'Indicator Data'!BN65^2)/(I$195-I$194)*10)),1))</f>
        <v>x</v>
      </c>
      <c r="J62" s="92">
        <f>IF(OR('Indicator Data'!BM65=0,'Indicator Data'!BM65="No data"),"x",ROUND(IF('Indicator Data'!BM65&gt;J$195,0,IF('Indicator Data'!BM65&lt;J$194,10,(J$195-'Indicator Data'!BM65)/(J$195-J$194)*10)),1))</f>
        <v>0</v>
      </c>
      <c r="K62" s="92">
        <f>IF('Indicator Data'!BO65="No data","x",ROUND(IF('Indicator Data'!BO65&gt;K$195,0,IF('Indicator Data'!BO65&lt;K$194,10,(K$195-'Indicator Data'!BO65)/(K$195-K$194)*10)),1))</f>
        <v>1.4</v>
      </c>
      <c r="L62" s="92">
        <f>IF('Indicator Data'!BP65="No data","x",ROUND(IF('Indicator Data'!BP65&gt;L$195,0,IF('Indicator Data'!BP65&lt;L$194,10,(L$195-'Indicator Data'!BP65)/(L$195-L$194)*10)),1))</f>
        <v>4.8</v>
      </c>
      <c r="M62" s="93">
        <f t="shared" si="5"/>
        <v>2.1</v>
      </c>
      <c r="N62" s="138">
        <f>IF('Indicator Data'!BQ65="No data","x",'Indicator Data'!BQ65/'Indicator Data'!CC65*100)</f>
        <v>255.6330570061717</v>
      </c>
      <c r="O62" s="92">
        <f t="shared" si="6"/>
        <v>0</v>
      </c>
      <c r="P62" s="92">
        <f>IF('Indicator Data'!BR65="No data","x",ROUND(IF('Indicator Data'!BR65&gt;P$195,0,IF('Indicator Data'!BR65&lt;P$194,10,(P$195-'Indicator Data'!BR65)/(P$195-P$194)*10)),1))</f>
        <v>0.1</v>
      </c>
      <c r="Q62" s="92">
        <f>IF('Indicator Data'!BS65="No data","x",ROUND(IF('Indicator Data'!BS65&gt;Q$195,0,IF('Indicator Data'!BS65&lt;Q$194,10,(Q$195-'Indicator Data'!BS65)/(Q$195-Q$194)*10)),1))</f>
        <v>0</v>
      </c>
      <c r="R62" s="93">
        <f t="shared" si="7"/>
        <v>0</v>
      </c>
      <c r="S62" s="92">
        <f>IF('Indicator Data'!BT65="No data","x",ROUND(IF('Indicator Data'!BT65&gt;S$195,0,IF('Indicator Data'!BT65&lt;S$194,10,(S$195-'Indicator Data'!BT65)/(S$195-S$194)*10)),1))</f>
        <v>1.9</v>
      </c>
      <c r="T62" s="138">
        <f>IF('Indicator Data'!BU65="No data","x",ROUND(IF('Indicator Data'!BU65&gt;T$195,0,IF('Indicator Data'!BU65&lt;T$194,10,(T$195-'Indicator Data'!BU65)/(T$195-T$194)*10)),1))</f>
        <v>0.5</v>
      </c>
      <c r="U62" s="138">
        <f>IF('Indicator Data'!BV65="No data","x",ROUND(IF('Indicator Data'!BV65&gt;U$195,0,IF('Indicator Data'!BV65&lt;U$194,10,(U$195-'Indicator Data'!BV65)/(U$195-U$194)*10)),1))</f>
        <v>3.2</v>
      </c>
      <c r="V62" s="138">
        <f>IF('Indicator Data'!BW65="No data","x",ROUND(IF('Indicator Data'!BW65&gt;V$195,0,IF('Indicator Data'!BW65&lt;V$194,10,(V$195-'Indicator Data'!BW65)/(V$195-V$194)*10)),1))</f>
        <v>1.2</v>
      </c>
      <c r="W62" s="92">
        <f t="shared" si="8"/>
        <v>1.6333333333333335</v>
      </c>
      <c r="X62" s="92">
        <f>IF('Indicator Data'!BX65="No data","x",ROUND(IF('Indicator Data'!BX65&gt;X$195,0,IF('Indicator Data'!BX65&lt;X$194,10,(X$195-'Indicator Data'!BX65)/(X$195-X$194)*10)),1))</f>
        <v>0</v>
      </c>
      <c r="Y62" s="92">
        <f>IF('Indicator Data'!BY65="No data","x",ROUND(IF('Indicator Data'!BY65&gt;Y$195,10,IF('Indicator Data'!BY65&lt;Y$194,0,10-(Y$195-'Indicator Data'!BY65)/(Y$195-Y$194)*10)),1))</f>
        <v>0.1</v>
      </c>
      <c r="Z62" s="93">
        <f t="shared" si="9"/>
        <v>0.9</v>
      </c>
      <c r="AA62" s="94">
        <f t="shared" si="10"/>
        <v>1</v>
      </c>
      <c r="AB62" s="170"/>
    </row>
    <row r="63" spans="1:28" s="4" customFormat="1" x14ac:dyDescent="0.25">
      <c r="A63" s="121" t="str">
        <f>'Indicator Data'!A66</f>
        <v>Gabon</v>
      </c>
      <c r="B63" s="47" t="str">
        <f>'Indicator Data'!B66</f>
        <v>GAB</v>
      </c>
      <c r="C63" s="92">
        <f>IF('Indicator Data'!BJ66="No data","x",ROUND(IF('Indicator Data'!BJ66&gt;C$195,0,IF('Indicator Data'!BJ66&lt;C$194,10,(C$195-'Indicator Data'!BJ66)/(C$195-C$194)*10)),1))</f>
        <v>6.7</v>
      </c>
      <c r="D63" s="93">
        <f t="shared" si="2"/>
        <v>6.7</v>
      </c>
      <c r="E63" s="92">
        <f>IF('Indicator Data'!BL66="No data","x",ROUND(IF('Indicator Data'!BL66&gt;E$195,0,IF('Indicator Data'!BL66&lt;E$194,10,(E$195-'Indicator Data'!BL66)/(E$195-E$194)*10)),1))</f>
        <v>6.9</v>
      </c>
      <c r="F63" s="92">
        <f>IF('Indicator Data'!BK66="No data","x",ROUND(IF('Indicator Data'!BK66&gt;F$195,0,IF('Indicator Data'!BK66&lt;F$194,10,(F$195-'Indicator Data'!BK66)/(F$195-F$194)*10)),1))</f>
        <v>6.9</v>
      </c>
      <c r="G63" s="93">
        <f t="shared" si="3"/>
        <v>6.9</v>
      </c>
      <c r="H63" s="94">
        <f t="shared" si="4"/>
        <v>6.8</v>
      </c>
      <c r="I63" s="92">
        <f>IF('Indicator Data'!BN66="No data","x",ROUND(IF('Indicator Data'!BN66^2&gt;I$195,0,IF('Indicator Data'!BN66^2&lt;I$194,10,(I$195-'Indicator Data'!BN66^2)/(I$195-I$194)*10)),1))</f>
        <v>3.4</v>
      </c>
      <c r="J63" s="92">
        <f>IF(OR('Indicator Data'!BM66=0,'Indicator Data'!BM66="No data"),"x",ROUND(IF('Indicator Data'!BM66&gt;J$195,0,IF('Indicator Data'!BM66&lt;J$194,10,(J$195-'Indicator Data'!BM66)/(J$195-J$194)*10)),1))</f>
        <v>0.8</v>
      </c>
      <c r="K63" s="92">
        <f>IF('Indicator Data'!BO66="No data","x",ROUND(IF('Indicator Data'!BO66&gt;K$195,0,IF('Indicator Data'!BO66&lt;K$194,10,(K$195-'Indicator Data'!BO66)/(K$195-K$194)*10)),1))</f>
        <v>5.2</v>
      </c>
      <c r="L63" s="92">
        <f>IF('Indicator Data'!BP66="No data","x",ROUND(IF('Indicator Data'!BP66&gt;L$195,0,IF('Indicator Data'!BP66&lt;L$194,10,(L$195-'Indicator Data'!BP66)/(L$195-L$194)*10)),1))</f>
        <v>3.5</v>
      </c>
      <c r="M63" s="93">
        <f t="shared" si="5"/>
        <v>3.2</v>
      </c>
      <c r="N63" s="138">
        <f>IF('Indicator Data'!BQ66="No data","x",'Indicator Data'!BQ66/'Indicator Data'!CC66*100)</f>
        <v>1.7464198393293748</v>
      </c>
      <c r="O63" s="92">
        <f t="shared" si="6"/>
        <v>9.9</v>
      </c>
      <c r="P63" s="92">
        <f>IF('Indicator Data'!BR66="No data","x",ROUND(IF('Indicator Data'!BR66&gt;P$195,0,IF('Indicator Data'!BR66&lt;P$194,10,(P$195-'Indicator Data'!BR66)/(P$195-P$194)*10)),1))</f>
        <v>5.8</v>
      </c>
      <c r="Q63" s="92">
        <f>IF('Indicator Data'!BS66="No data","x",ROUND(IF('Indicator Data'!BS66&gt;Q$195,0,IF('Indicator Data'!BS66&lt;Q$194,10,(Q$195-'Indicator Data'!BS66)/(Q$195-Q$194)*10)),1))</f>
        <v>2.8</v>
      </c>
      <c r="R63" s="93">
        <f t="shared" si="7"/>
        <v>6.2</v>
      </c>
      <c r="S63" s="92">
        <f>IF('Indicator Data'!BT66="No data","x",ROUND(IF('Indicator Data'!BT66&gt;S$195,0,IF('Indicator Data'!BT66&lt;S$194,10,(S$195-'Indicator Data'!BT66)/(S$195-S$194)*10)),1))</f>
        <v>9.1</v>
      </c>
      <c r="T63" s="138">
        <f>IF('Indicator Data'!BU66="No data","x",ROUND(IF('Indicator Data'!BU66&gt;T$195,0,IF('Indicator Data'!BU66&lt;T$194,10,(T$195-'Indicator Data'!BU66)/(T$195-T$194)*10)),1))</f>
        <v>4.0999999999999996</v>
      </c>
      <c r="U63" s="138" t="str">
        <f>IF('Indicator Data'!BV66="No data","x",ROUND(IF('Indicator Data'!BV66&gt;U$195,0,IF('Indicator Data'!BV66&lt;U$194,10,(U$195-'Indicator Data'!BV66)/(U$195-U$194)*10)),1))</f>
        <v>x</v>
      </c>
      <c r="V63" s="138" t="str">
        <f>IF('Indicator Data'!BW66="No data","x",ROUND(IF('Indicator Data'!BW66&gt;V$195,0,IF('Indicator Data'!BW66&lt;V$194,10,(V$195-'Indicator Data'!BW66)/(V$195-V$194)*10)),1))</f>
        <v>x</v>
      </c>
      <c r="W63" s="92">
        <f t="shared" si="8"/>
        <v>4.0999999999999996</v>
      </c>
      <c r="X63" s="92">
        <f>IF('Indicator Data'!BX66="No data","x",ROUND(IF('Indicator Data'!BX66&gt;X$195,0,IF('Indicator Data'!BX66&lt;X$194,10,(X$195-'Indicator Data'!BX66)/(X$195-X$194)*10)),1))</f>
        <v>8.3000000000000007</v>
      </c>
      <c r="Y63" s="92">
        <f>IF('Indicator Data'!BY66="No data","x",ROUND(IF('Indicator Data'!BY66&gt;Y$195,10,IF('Indicator Data'!BY66&lt;Y$194,0,10-(Y$195-'Indicator Data'!BY66)/(Y$195-Y$194)*10)),1))</f>
        <v>3.2</v>
      </c>
      <c r="Z63" s="93">
        <f t="shared" si="9"/>
        <v>6.2</v>
      </c>
      <c r="AA63" s="94">
        <f t="shared" si="10"/>
        <v>5.2</v>
      </c>
      <c r="AB63" s="170"/>
    </row>
    <row r="64" spans="1:28" s="4" customFormat="1" x14ac:dyDescent="0.25">
      <c r="A64" s="121" t="str">
        <f>'Indicator Data'!A67</f>
        <v>Gambia</v>
      </c>
      <c r="B64" s="47" t="str">
        <f>'Indicator Data'!B67</f>
        <v>GMB</v>
      </c>
      <c r="C64" s="92">
        <f>IF('Indicator Data'!BJ67="No data","x",ROUND(IF('Indicator Data'!BJ67&gt;C$195,0,IF('Indicator Data'!BJ67&lt;C$194,10,(C$195-'Indicator Data'!BJ67)/(C$195-C$194)*10)),1))</f>
        <v>3</v>
      </c>
      <c r="D64" s="93">
        <f t="shared" si="2"/>
        <v>3</v>
      </c>
      <c r="E64" s="92">
        <f>IF('Indicator Data'!BL67="No data","x",ROUND(IF('Indicator Data'!BL67&gt;E$195,0,IF('Indicator Data'!BL67&lt;E$194,10,(E$195-'Indicator Data'!BL67)/(E$195-E$194)*10)),1))</f>
        <v>6.3</v>
      </c>
      <c r="F64" s="92">
        <f>IF('Indicator Data'!BK67="No data","x",ROUND(IF('Indicator Data'!BK67&gt;F$195,0,IF('Indicator Data'!BK67&lt;F$194,10,(F$195-'Indicator Data'!BK67)/(F$195-F$194)*10)),1))</f>
        <v>6.3</v>
      </c>
      <c r="G64" s="93">
        <f t="shared" si="3"/>
        <v>6.3</v>
      </c>
      <c r="H64" s="94">
        <f t="shared" si="4"/>
        <v>4.7</v>
      </c>
      <c r="I64" s="92">
        <f>IF('Indicator Data'!BN67="No data","x",ROUND(IF('Indicator Data'!BN67^2&gt;I$195,0,IF('Indicator Data'!BN67^2&lt;I$194,10,(I$195-'Indicator Data'!BN67^2)/(I$195-I$194)*10)),1))</f>
        <v>7.6</v>
      </c>
      <c r="J64" s="92">
        <f>IF(OR('Indicator Data'!BM67=0,'Indicator Data'!BM67="No data"),"x",ROUND(IF('Indicator Data'!BM67&gt;J$195,0,IF('Indicator Data'!BM67&lt;J$194,10,(J$195-'Indicator Data'!BM67)/(J$195-J$194)*10)),1))</f>
        <v>4.4000000000000004</v>
      </c>
      <c r="K64" s="92">
        <f>IF('Indicator Data'!BO67="No data","x",ROUND(IF('Indicator Data'!BO67&gt;K$195,0,IF('Indicator Data'!BO67&lt;K$194,10,(K$195-'Indicator Data'!BO67)/(K$195-K$194)*10)),1))</f>
        <v>8.1999999999999993</v>
      </c>
      <c r="L64" s="92">
        <f>IF('Indicator Data'!BP67="No data","x",ROUND(IF('Indicator Data'!BP67&gt;L$195,0,IF('Indicator Data'!BP67&lt;L$194,10,(L$195-'Indicator Data'!BP67)/(L$195-L$194)*10)),1))</f>
        <v>3</v>
      </c>
      <c r="M64" s="93">
        <f t="shared" si="5"/>
        <v>5.8</v>
      </c>
      <c r="N64" s="138">
        <f>IF('Indicator Data'!BQ67="No data","x",'Indicator Data'!BQ67/'Indicator Data'!CC67*100)</f>
        <v>41.501976284584977</v>
      </c>
      <c r="O64" s="92">
        <f t="shared" si="6"/>
        <v>5.9</v>
      </c>
      <c r="P64" s="92">
        <f>IF('Indicator Data'!BR67="No data","x",ROUND(IF('Indicator Data'!BR67&gt;P$195,0,IF('Indicator Data'!BR67&lt;P$194,10,(P$195-'Indicator Data'!BR67)/(P$195-P$194)*10)),1))</f>
        <v>6.8</v>
      </c>
      <c r="Q64" s="92">
        <f>IF('Indicator Data'!BS67="No data","x",ROUND(IF('Indicator Data'!BS67&gt;Q$195,0,IF('Indicator Data'!BS67&lt;Q$194,10,(Q$195-'Indicator Data'!BS67)/(Q$195-Q$194)*10)),1))</f>
        <v>4.4000000000000004</v>
      </c>
      <c r="R64" s="93">
        <f t="shared" si="7"/>
        <v>5.7</v>
      </c>
      <c r="S64" s="92">
        <f>IF('Indicator Data'!BT67="No data","x",ROUND(IF('Indicator Data'!BT67&gt;S$195,0,IF('Indicator Data'!BT67&lt;S$194,10,(S$195-'Indicator Data'!BT67)/(S$195-S$194)*10)),1))</f>
        <v>9.6999999999999993</v>
      </c>
      <c r="T64" s="138">
        <f>IF('Indicator Data'!BU67="No data","x",ROUND(IF('Indicator Data'!BU67&gt;T$195,0,IF('Indicator Data'!BU67&lt;T$194,10,(T$195-'Indicator Data'!BU67)/(T$195-T$194)*10)),1))</f>
        <v>1.2</v>
      </c>
      <c r="U64" s="138">
        <f>IF('Indicator Data'!BV67="No data","x",ROUND(IF('Indicator Data'!BV67&gt;U$195,0,IF('Indicator Data'!BV67&lt;U$194,10,(U$195-'Indicator Data'!BV67)/(U$195-U$194)*10)),1))</f>
        <v>5.3</v>
      </c>
      <c r="V64" s="138">
        <f>IF('Indicator Data'!BW67="No data","x",ROUND(IF('Indicator Data'!BW67&gt;V$195,0,IF('Indicator Data'!BW67&lt;V$194,10,(V$195-'Indicator Data'!BW67)/(V$195-V$194)*10)),1))</f>
        <v>1.5</v>
      </c>
      <c r="W64" s="92">
        <f t="shared" si="8"/>
        <v>2.6666666666666665</v>
      </c>
      <c r="X64" s="92">
        <f>IF('Indicator Data'!BX67="No data","x",ROUND(IF('Indicator Data'!BX67&gt;X$195,0,IF('Indicator Data'!BX67&lt;X$194,10,(X$195-'Indicator Data'!BX67)/(X$195-X$194)*10)),1))</f>
        <v>9.9</v>
      </c>
      <c r="Y64" s="92">
        <f>IF('Indicator Data'!BY67="No data","x",ROUND(IF('Indicator Data'!BY67&gt;Y$195,10,IF('Indicator Data'!BY67&lt;Y$194,0,10-(Y$195-'Indicator Data'!BY67)/(Y$195-Y$194)*10)),1))</f>
        <v>7.8</v>
      </c>
      <c r="Z64" s="93">
        <f t="shared" si="9"/>
        <v>7.5</v>
      </c>
      <c r="AA64" s="94">
        <f t="shared" si="10"/>
        <v>6.3</v>
      </c>
      <c r="AB64" s="170"/>
    </row>
    <row r="65" spans="1:28" s="4" customFormat="1" x14ac:dyDescent="0.25">
      <c r="A65" s="121" t="str">
        <f>'Indicator Data'!A68</f>
        <v>Georgia</v>
      </c>
      <c r="B65" s="47" t="str">
        <f>'Indicator Data'!B68</f>
        <v>GEO</v>
      </c>
      <c r="C65" s="92">
        <f>IF('Indicator Data'!BJ68="No data","x",ROUND(IF('Indicator Data'!BJ68&gt;C$195,0,IF('Indicator Data'!BJ68&lt;C$194,10,(C$195-'Indicator Data'!BJ68)/(C$195-C$194)*10)),1))</f>
        <v>4.7</v>
      </c>
      <c r="D65" s="93">
        <f t="shared" si="2"/>
        <v>4.7</v>
      </c>
      <c r="E65" s="92">
        <f>IF('Indicator Data'!BL68="No data","x",ROUND(IF('Indicator Data'!BL68&gt;E$195,0,IF('Indicator Data'!BL68&lt;E$194,10,(E$195-'Indicator Data'!BL68)/(E$195-E$194)*10)),1))</f>
        <v>4.2</v>
      </c>
      <c r="F65" s="92">
        <f>IF('Indicator Data'!BK68="No data","x",ROUND(IF('Indicator Data'!BK68&gt;F$195,0,IF('Indicator Data'!BK68&lt;F$194,10,(F$195-'Indicator Data'!BK68)/(F$195-F$194)*10)),1))</f>
        <v>3.9</v>
      </c>
      <c r="G65" s="93">
        <f t="shared" si="3"/>
        <v>4.0999999999999996</v>
      </c>
      <c r="H65" s="94">
        <f t="shared" si="4"/>
        <v>4.4000000000000004</v>
      </c>
      <c r="I65" s="92">
        <f>IF('Indicator Data'!BN68="No data","x",ROUND(IF('Indicator Data'!BN68^2&gt;I$195,0,IF('Indicator Data'!BN68^2&lt;I$194,10,(I$195-'Indicator Data'!BN68^2)/(I$195-I$194)*10)),1))</f>
        <v>0.1</v>
      </c>
      <c r="J65" s="92">
        <f>IF(OR('Indicator Data'!BM68=0,'Indicator Data'!BM68="No data"),"x",ROUND(IF('Indicator Data'!BM68&gt;J$195,0,IF('Indicator Data'!BM68&lt;J$194,10,(J$195-'Indicator Data'!BM68)/(J$195-J$194)*10)),1))</f>
        <v>0</v>
      </c>
      <c r="K65" s="92">
        <f>IF('Indicator Data'!BO68="No data","x",ROUND(IF('Indicator Data'!BO68&gt;K$195,0,IF('Indicator Data'!BO68&lt;K$194,10,(K$195-'Indicator Data'!BO68)/(K$195-K$194)*10)),1))</f>
        <v>4.2</v>
      </c>
      <c r="L65" s="92">
        <f>IF('Indicator Data'!BP68="No data","x",ROUND(IF('Indicator Data'!BP68&gt;L$195,0,IF('Indicator Data'!BP68&lt;L$194,10,(L$195-'Indicator Data'!BP68)/(L$195-L$194)*10)),1))</f>
        <v>3</v>
      </c>
      <c r="M65" s="93">
        <f t="shared" si="5"/>
        <v>1.8</v>
      </c>
      <c r="N65" s="138">
        <f>IF('Indicator Data'!BQ68="No data","x",'Indicator Data'!BQ68/'Indicator Data'!CC68*100)</f>
        <v>82.026190818822855</v>
      </c>
      <c r="O65" s="92">
        <f t="shared" si="6"/>
        <v>1.8</v>
      </c>
      <c r="P65" s="92">
        <f>IF('Indicator Data'!BR68="No data","x",ROUND(IF('Indicator Data'!BR68&gt;P$195,0,IF('Indicator Data'!BR68&lt;P$194,10,(P$195-'Indicator Data'!BR68)/(P$195-P$194)*10)),1))</f>
        <v>1.1000000000000001</v>
      </c>
      <c r="Q65" s="92">
        <f>IF('Indicator Data'!BS68="No data","x",ROUND(IF('Indicator Data'!BS68&gt;Q$195,0,IF('Indicator Data'!BS68&lt;Q$194,10,(Q$195-'Indicator Data'!BS68)/(Q$195-Q$194)*10)),1))</f>
        <v>0.3</v>
      </c>
      <c r="R65" s="93">
        <f t="shared" si="7"/>
        <v>1.1000000000000001</v>
      </c>
      <c r="S65" s="92">
        <f>IF('Indicator Data'!BT68="No data","x",ROUND(IF('Indicator Data'!BT68&gt;S$195,0,IF('Indicator Data'!BT68&lt;S$194,10,(S$195-'Indicator Data'!BT68)/(S$195-S$194)*10)),1))</f>
        <v>0</v>
      </c>
      <c r="T65" s="138">
        <f>IF('Indicator Data'!BU68="No data","x",ROUND(IF('Indicator Data'!BU68&gt;T$195,0,IF('Indicator Data'!BU68&lt;T$194,10,(T$195-'Indicator Data'!BU68)/(T$195-T$194)*10)),1))</f>
        <v>1.4</v>
      </c>
      <c r="U65" s="138">
        <f>IF('Indicator Data'!BV68="No data","x",ROUND(IF('Indicator Data'!BV68&gt;U$195,0,IF('Indicator Data'!BV68&lt;U$194,10,(U$195-'Indicator Data'!BV68)/(U$195-U$194)*10)),1))</f>
        <v>1.5</v>
      </c>
      <c r="V65" s="138">
        <f>IF('Indicator Data'!BW68="No data","x",ROUND(IF('Indicator Data'!BW68&gt;V$195,0,IF('Indicator Data'!BW68&lt;V$194,10,(V$195-'Indicator Data'!BW68)/(V$195-V$194)*10)),1))</f>
        <v>3.2</v>
      </c>
      <c r="W65" s="92">
        <f t="shared" si="8"/>
        <v>2.0333333333333332</v>
      </c>
      <c r="X65" s="92">
        <f>IF('Indicator Data'!BX68="No data","x",ROUND(IF('Indicator Data'!BX68&gt;X$195,0,IF('Indicator Data'!BX68&lt;X$194,10,(X$195-'Indicator Data'!BX68)/(X$195-X$194)*10)),1))</f>
        <v>7.5</v>
      </c>
      <c r="Y65" s="92">
        <f>IF('Indicator Data'!BY68="No data","x",ROUND(IF('Indicator Data'!BY68&gt;Y$195,10,IF('Indicator Data'!BY68&lt;Y$194,0,10-(Y$195-'Indicator Data'!BY68)/(Y$195-Y$194)*10)),1))</f>
        <v>0.4</v>
      </c>
      <c r="Z65" s="93">
        <f t="shared" si="9"/>
        <v>2.5</v>
      </c>
      <c r="AA65" s="94">
        <f t="shared" si="10"/>
        <v>1.8</v>
      </c>
      <c r="AB65" s="170"/>
    </row>
    <row r="66" spans="1:28" s="4" customFormat="1" x14ac:dyDescent="0.25">
      <c r="A66" s="121" t="str">
        <f>'Indicator Data'!A69</f>
        <v>Germany</v>
      </c>
      <c r="B66" s="47" t="str">
        <f>'Indicator Data'!B69</f>
        <v>DEU</v>
      </c>
      <c r="C66" s="92">
        <f>IF('Indicator Data'!BJ69="No data","x",ROUND(IF('Indicator Data'!BJ69&gt;C$195,0,IF('Indicator Data'!BJ69&lt;C$194,10,(C$195-'Indicator Data'!BJ69)/(C$195-C$194)*10)),1))</f>
        <v>2.7</v>
      </c>
      <c r="D66" s="93">
        <f t="shared" si="2"/>
        <v>2.7</v>
      </c>
      <c r="E66" s="92">
        <f>IF('Indicator Data'!BL69="No data","x",ROUND(IF('Indicator Data'!BL69&gt;E$195,0,IF('Indicator Data'!BL69&lt;E$194,10,(E$195-'Indicator Data'!BL69)/(E$195-E$194)*10)),1))</f>
        <v>2</v>
      </c>
      <c r="F66" s="92">
        <f>IF('Indicator Data'!BK69="No data","x",ROUND(IF('Indicator Data'!BK69&gt;F$195,0,IF('Indicator Data'!BK69&lt;F$194,10,(F$195-'Indicator Data'!BK69)/(F$195-F$194)*10)),1))</f>
        <v>1.6</v>
      </c>
      <c r="G66" s="93">
        <f t="shared" si="3"/>
        <v>1.8</v>
      </c>
      <c r="H66" s="94">
        <f t="shared" si="4"/>
        <v>2.2999999999999998</v>
      </c>
      <c r="I66" s="92" t="str">
        <f>IF('Indicator Data'!BN69="No data","x",ROUND(IF('Indicator Data'!BN69^2&gt;I$195,0,IF('Indicator Data'!BN69^2&lt;I$194,10,(I$195-'Indicator Data'!BN69^2)/(I$195-I$194)*10)),1))</f>
        <v>x</v>
      </c>
      <c r="J66" s="92">
        <f>IF(OR('Indicator Data'!BM69=0,'Indicator Data'!BM69="No data"),"x",ROUND(IF('Indicator Data'!BM69&gt;J$195,0,IF('Indicator Data'!BM69&lt;J$194,10,(J$195-'Indicator Data'!BM69)/(J$195-J$194)*10)),1))</f>
        <v>0</v>
      </c>
      <c r="K66" s="92">
        <f>IF('Indicator Data'!BO69="No data","x",ROUND(IF('Indicator Data'!BO69&gt;K$195,0,IF('Indicator Data'!BO69&lt;K$194,10,(K$195-'Indicator Data'!BO69)/(K$195-K$194)*10)),1))</f>
        <v>1</v>
      </c>
      <c r="L66" s="92">
        <f>IF('Indicator Data'!BP69="No data","x",ROUND(IF('Indicator Data'!BP69&gt;L$195,0,IF('Indicator Data'!BP69&lt;L$194,10,(L$195-'Indicator Data'!BP69)/(L$195-L$194)*10)),1))</f>
        <v>3.4</v>
      </c>
      <c r="M66" s="93">
        <f t="shared" si="5"/>
        <v>1.5</v>
      </c>
      <c r="N66" s="138">
        <f>IF('Indicator Data'!BQ69="No data","x",'Indicator Data'!BQ69/'Indicator Data'!CC69*100)</f>
        <v>516.39555899819266</v>
      </c>
      <c r="O66" s="92">
        <f t="shared" si="6"/>
        <v>0</v>
      </c>
      <c r="P66" s="92">
        <f>IF('Indicator Data'!BR69="No data","x",ROUND(IF('Indicator Data'!BR69&gt;P$195,0,IF('Indicator Data'!BR69&lt;P$194,10,(P$195-'Indicator Data'!BR69)/(P$195-P$194)*10)),1))</f>
        <v>0.1</v>
      </c>
      <c r="Q66" s="92">
        <f>IF('Indicator Data'!BS69="No data","x",ROUND(IF('Indicator Data'!BS69&gt;Q$195,0,IF('Indicator Data'!BS69&lt;Q$194,10,(Q$195-'Indicator Data'!BS69)/(Q$195-Q$194)*10)),1))</f>
        <v>0</v>
      </c>
      <c r="R66" s="93">
        <f t="shared" si="7"/>
        <v>0</v>
      </c>
      <c r="S66" s="92">
        <f>IF('Indicator Data'!BT69="No data","x",ROUND(IF('Indicator Data'!BT69&gt;S$195,0,IF('Indicator Data'!BT69&lt;S$194,10,(S$195-'Indicator Data'!BT69)/(S$195-S$194)*10)),1))</f>
        <v>0</v>
      </c>
      <c r="T66" s="138">
        <f>IF('Indicator Data'!BU69="No data","x",ROUND(IF('Indicator Data'!BU69&gt;T$195,0,IF('Indicator Data'!BU69&lt;T$194,10,(T$195-'Indicator Data'!BU69)/(T$195-T$194)*10)),1))</f>
        <v>0.7</v>
      </c>
      <c r="U66" s="138">
        <f>IF('Indicator Data'!BV69="No data","x",ROUND(IF('Indicator Data'!BV69&gt;U$195,0,IF('Indicator Data'!BV69&lt;U$194,10,(U$195-'Indicator Data'!BV69)/(U$195-U$194)*10)),1))</f>
        <v>1</v>
      </c>
      <c r="V66" s="138">
        <f>IF('Indicator Data'!BW69="No data","x",ROUND(IF('Indicator Data'!BW69&gt;V$195,0,IF('Indicator Data'!BW69&lt;V$194,10,(V$195-'Indicator Data'!BW69)/(V$195-V$194)*10)),1))</f>
        <v>2.5</v>
      </c>
      <c r="W66" s="92">
        <f t="shared" si="8"/>
        <v>1.4000000000000001</v>
      </c>
      <c r="X66" s="92">
        <f>IF('Indicator Data'!BX69="No data","x",ROUND(IF('Indicator Data'!BX69&gt;X$195,0,IF('Indicator Data'!BX69&lt;X$194,10,(X$195-'Indicator Data'!BX69)/(X$195-X$194)*10)),1))</f>
        <v>0</v>
      </c>
      <c r="Y66" s="92">
        <f>IF('Indicator Data'!BY69="No data","x",ROUND(IF('Indicator Data'!BY69&gt;Y$195,10,IF('Indicator Data'!BY69&lt;Y$194,0,10-(Y$195-'Indicator Data'!BY69)/(Y$195-Y$194)*10)),1))</f>
        <v>0.1</v>
      </c>
      <c r="Z66" s="93">
        <f t="shared" si="9"/>
        <v>0.4</v>
      </c>
      <c r="AA66" s="94">
        <f t="shared" si="10"/>
        <v>0.6</v>
      </c>
      <c r="AB66" s="170"/>
    </row>
    <row r="67" spans="1:28" s="4" customFormat="1" x14ac:dyDescent="0.25">
      <c r="A67" s="121" t="str">
        <f>'Indicator Data'!A70</f>
        <v>Ghana</v>
      </c>
      <c r="B67" s="47" t="str">
        <f>'Indicator Data'!B70</f>
        <v>GHA</v>
      </c>
      <c r="C67" s="92">
        <f>IF('Indicator Data'!BJ70="No data","x",ROUND(IF('Indicator Data'!BJ70&gt;C$195,0,IF('Indicator Data'!BJ70&lt;C$194,10,(C$195-'Indicator Data'!BJ70)/(C$195-C$194)*10)),1))</f>
        <v>3.4</v>
      </c>
      <c r="D67" s="93">
        <f t="shared" si="2"/>
        <v>3.4</v>
      </c>
      <c r="E67" s="92">
        <f>IF('Indicator Data'!BL70="No data","x",ROUND(IF('Indicator Data'!BL70&gt;E$195,0,IF('Indicator Data'!BL70&lt;E$194,10,(E$195-'Indicator Data'!BL70)/(E$195-E$194)*10)),1))</f>
        <v>5.9</v>
      </c>
      <c r="F67" s="92">
        <f>IF('Indicator Data'!BK70="No data","x",ROUND(IF('Indicator Data'!BK70&gt;F$195,0,IF('Indicator Data'!BK70&lt;F$194,10,(F$195-'Indicator Data'!BK70)/(F$195-F$194)*10)),1))</f>
        <v>5.2</v>
      </c>
      <c r="G67" s="93">
        <f t="shared" si="3"/>
        <v>5.6</v>
      </c>
      <c r="H67" s="94">
        <f t="shared" si="4"/>
        <v>4.5</v>
      </c>
      <c r="I67" s="92">
        <f>IF('Indicator Data'!BN70="No data","x",ROUND(IF('Indicator Data'!BN70^2&gt;I$195,0,IF('Indicator Data'!BN70^2&lt;I$194,10,(I$195-'Indicator Data'!BN70^2)/(I$195-I$194)*10)),1))</f>
        <v>4.5</v>
      </c>
      <c r="J67" s="92">
        <f>IF(OR('Indicator Data'!BM70=0,'Indicator Data'!BM70="No data"),"x",ROUND(IF('Indicator Data'!BM70&gt;J$195,0,IF('Indicator Data'!BM70&lt;J$194,10,(J$195-'Indicator Data'!BM70)/(J$195-J$194)*10)),1))</f>
        <v>2.1</v>
      </c>
      <c r="K67" s="92">
        <f>IF('Indicator Data'!BO70="No data","x",ROUND(IF('Indicator Data'!BO70&gt;K$195,0,IF('Indicator Data'!BO70&lt;K$194,10,(K$195-'Indicator Data'!BO70)/(K$195-K$194)*10)),1))</f>
        <v>6.5</v>
      </c>
      <c r="L67" s="92">
        <f>IF('Indicator Data'!BP70="No data","x",ROUND(IF('Indicator Data'!BP70&gt;L$195,0,IF('Indicator Data'!BP70&lt;L$194,10,(L$195-'Indicator Data'!BP70)/(L$195-L$194)*10)),1))</f>
        <v>3.7</v>
      </c>
      <c r="M67" s="93">
        <f t="shared" si="5"/>
        <v>4.2</v>
      </c>
      <c r="N67" s="138">
        <f>IF('Indicator Data'!BQ70="No data","x",'Indicator Data'!BQ70/'Indicator Data'!CC70*100)</f>
        <v>18.458293047376287</v>
      </c>
      <c r="O67" s="92">
        <f t="shared" si="6"/>
        <v>8.1999999999999993</v>
      </c>
      <c r="P67" s="92">
        <f>IF('Indicator Data'!BR70="No data","x",ROUND(IF('Indicator Data'!BR70&gt;P$195,0,IF('Indicator Data'!BR70&lt;P$194,10,(P$195-'Indicator Data'!BR70)/(P$195-P$194)*10)),1))</f>
        <v>9.1</v>
      </c>
      <c r="Q67" s="92">
        <f>IF('Indicator Data'!BS70="No data","x",ROUND(IF('Indicator Data'!BS70&gt;Q$195,0,IF('Indicator Data'!BS70&lt;Q$194,10,(Q$195-'Indicator Data'!BS70)/(Q$195-Q$194)*10)),1))</f>
        <v>3.7</v>
      </c>
      <c r="R67" s="93">
        <f t="shared" si="7"/>
        <v>7</v>
      </c>
      <c r="S67" s="92">
        <f>IF('Indicator Data'!BT70="No data","x",ROUND(IF('Indicator Data'!BT70&gt;S$195,0,IF('Indicator Data'!BT70&lt;S$194,10,(S$195-'Indicator Data'!BT70)/(S$195-S$194)*10)),1))</f>
        <v>9.6</v>
      </c>
      <c r="T67" s="138">
        <f>IF('Indicator Data'!BU70="No data","x",ROUND(IF('Indicator Data'!BU70&gt;T$195,0,IF('Indicator Data'!BU70&lt;T$194,10,(T$195-'Indicator Data'!BU70)/(T$195-T$194)*10)),1))</f>
        <v>0</v>
      </c>
      <c r="U67" s="138">
        <f>IF('Indicator Data'!BV70="No data","x",ROUND(IF('Indicator Data'!BV70&gt;U$195,0,IF('Indicator Data'!BV70&lt;U$194,10,(U$195-'Indicator Data'!BV70)/(U$195-U$194)*10)),1))</f>
        <v>2.7</v>
      </c>
      <c r="V67" s="138">
        <f>IF('Indicator Data'!BW70="No data","x",ROUND(IF('Indicator Data'!BW70&gt;V$195,0,IF('Indicator Data'!BW70&lt;V$194,10,(V$195-'Indicator Data'!BW70)/(V$195-V$194)*10)),1))</f>
        <v>0</v>
      </c>
      <c r="W67" s="92">
        <f t="shared" si="8"/>
        <v>0.9</v>
      </c>
      <c r="X67" s="92">
        <f>IF('Indicator Data'!BX70="No data","x",ROUND(IF('Indicator Data'!BX70&gt;X$195,0,IF('Indicator Data'!BX70&lt;X$194,10,(X$195-'Indicator Data'!BX70)/(X$195-X$194)*10)),1))</f>
        <v>9.5</v>
      </c>
      <c r="Y67" s="92">
        <f>IF('Indicator Data'!BY70="No data","x",ROUND(IF('Indicator Data'!BY70&gt;Y$195,10,IF('Indicator Data'!BY70&lt;Y$194,0,10-(Y$195-'Indicator Data'!BY70)/(Y$195-Y$194)*10)),1))</f>
        <v>3.5</v>
      </c>
      <c r="Z67" s="93">
        <f t="shared" ref="Z67:Z98" si="11">IF(AND(S67="x",W67="x",X67="x",Y67="x"),"x",ROUND(AVERAGE(S67,W67,X67,Y67),1))</f>
        <v>5.9</v>
      </c>
      <c r="AA67" s="94">
        <f t="shared" ref="AA67:AA98" si="12">ROUND(AVERAGE(R67,M67,Z67),1)</f>
        <v>5.7</v>
      </c>
      <c r="AB67" s="170"/>
    </row>
    <row r="68" spans="1:28" s="4" customFormat="1" x14ac:dyDescent="0.25">
      <c r="A68" s="121" t="str">
        <f>'Indicator Data'!A71</f>
        <v>Greece</v>
      </c>
      <c r="B68" s="47" t="str">
        <f>'Indicator Data'!B71</f>
        <v>GRC</v>
      </c>
      <c r="C68" s="92">
        <f>IF('Indicator Data'!BJ71="No data","x",ROUND(IF('Indicator Data'!BJ71&gt;C$195,0,IF('Indicator Data'!BJ71&lt;C$194,10,(C$195-'Indicator Data'!BJ71)/(C$195-C$194)*10)),1))</f>
        <v>2.2999999999999998</v>
      </c>
      <c r="D68" s="93">
        <f t="shared" ref="D68:D131" si="13">IF(C68="x","x",C68)</f>
        <v>2.2999999999999998</v>
      </c>
      <c r="E68" s="92">
        <f>IF('Indicator Data'!BL71="No data","x",ROUND(IF('Indicator Data'!BL71&gt;E$195,0,IF('Indicator Data'!BL71&lt;E$194,10,(E$195-'Indicator Data'!BL71)/(E$195-E$194)*10)),1))</f>
        <v>5.5</v>
      </c>
      <c r="F68" s="92">
        <f>IF('Indicator Data'!BK71="No data","x",ROUND(IF('Indicator Data'!BK71&gt;F$195,0,IF('Indicator Data'!BK71&lt;F$194,10,(F$195-'Indicator Data'!BK71)/(F$195-F$194)*10)),1))</f>
        <v>4.4000000000000004</v>
      </c>
      <c r="G68" s="93">
        <f t="shared" ref="G68:G131" si="14">IF(AND(E68="x",F68="x"),"x",ROUND(AVERAGE(E68,F68),1))</f>
        <v>5</v>
      </c>
      <c r="H68" s="94">
        <f t="shared" ref="H68:H131" si="15">ROUND(AVERAGE(D68,G68),1)</f>
        <v>3.7</v>
      </c>
      <c r="I68" s="92">
        <f>IF('Indicator Data'!BN71="No data","x",ROUND(IF('Indicator Data'!BN71^2&gt;I$195,0,IF('Indicator Data'!BN71^2&lt;I$194,10,(I$195-'Indicator Data'!BN71^2)/(I$195-I$194)*10)),1))</f>
        <v>1</v>
      </c>
      <c r="J68" s="92">
        <f>IF(OR('Indicator Data'!BM71=0,'Indicator Data'!BM71="No data"),"x",ROUND(IF('Indicator Data'!BM71&gt;J$195,0,IF('Indicator Data'!BM71&lt;J$194,10,(J$195-'Indicator Data'!BM71)/(J$195-J$194)*10)),1))</f>
        <v>0</v>
      </c>
      <c r="K68" s="92">
        <f>IF('Indicator Data'!BO71="No data","x",ROUND(IF('Indicator Data'!BO71&gt;K$195,0,IF('Indicator Data'!BO71&lt;K$194,10,(K$195-'Indicator Data'!BO71)/(K$195-K$194)*10)),1))</f>
        <v>3.1</v>
      </c>
      <c r="L68" s="92">
        <f>IF('Indicator Data'!BP71="No data","x",ROUND(IF('Indicator Data'!BP71&gt;L$195,0,IF('Indicator Data'!BP71&lt;L$194,10,(L$195-'Indicator Data'!BP71)/(L$195-L$194)*10)),1))</f>
        <v>4.3</v>
      </c>
      <c r="M68" s="93">
        <f t="shared" ref="M68:M131" si="16">IF(AND(I68="x",J68="x",K68="x",L68="x"),"x",ROUND(AVERAGE(I68,J68,K68,L68),1))</f>
        <v>2.1</v>
      </c>
      <c r="N68" s="138">
        <f>IF('Indicator Data'!BQ71="No data","x",'Indicator Data'!BQ71/'Indicator Data'!CC71*100)</f>
        <v>131.88518231186967</v>
      </c>
      <c r="O68" s="92">
        <f t="shared" ref="O68:O131" si="17">IF(N68="x","x",ROUND(IF(N68&gt;O$195,0,IF(N68&lt;O$194,10,(O$195-N68)/(O$195-O$194)*10)),1))</f>
        <v>0</v>
      </c>
      <c r="P68" s="92">
        <f>IF('Indicator Data'!BR71="No data","x",ROUND(IF('Indicator Data'!BR71&gt;P$195,0,IF('Indicator Data'!BR71&lt;P$194,10,(P$195-'Indicator Data'!BR71)/(P$195-P$194)*10)),1))</f>
        <v>0.1</v>
      </c>
      <c r="Q68" s="92">
        <f>IF('Indicator Data'!BS71="No data","x",ROUND(IF('Indicator Data'!BS71&gt;Q$195,0,IF('Indicator Data'!BS71&lt;Q$194,10,(Q$195-'Indicator Data'!BS71)/(Q$195-Q$194)*10)),1))</f>
        <v>0</v>
      </c>
      <c r="R68" s="93">
        <f t="shared" ref="R68:R131" si="18">IF(AND(O68="x",P68="x",Q68="x"),"x",ROUND(AVERAGE(O68,Q68,P68),1))</f>
        <v>0</v>
      </c>
      <c r="S68" s="92">
        <f>IF('Indicator Data'!BT71="No data","x",ROUND(IF('Indicator Data'!BT71&gt;S$195,0,IF('Indicator Data'!BT71&lt;S$194,10,(S$195-'Indicator Data'!BT71)/(S$195-S$194)*10)),1))</f>
        <v>0</v>
      </c>
      <c r="T68" s="138">
        <f>IF('Indicator Data'!BU71="No data","x",ROUND(IF('Indicator Data'!BU71&gt;T$195,0,IF('Indicator Data'!BU71&lt;T$194,10,(T$195-'Indicator Data'!BU71)/(T$195-T$194)*10)),1))</f>
        <v>0</v>
      </c>
      <c r="U68" s="138">
        <f>IF('Indicator Data'!BV71="No data","x",ROUND(IF('Indicator Data'!BV71&gt;U$195,0,IF('Indicator Data'!BV71&lt;U$194,10,(U$195-'Indicator Data'!BV71)/(U$195-U$194)*10)),1))</f>
        <v>2.7</v>
      </c>
      <c r="V68" s="138">
        <f>IF('Indicator Data'!BW71="No data","x",ROUND(IF('Indicator Data'!BW71&gt;V$195,0,IF('Indicator Data'!BW71&lt;V$194,10,(V$195-'Indicator Data'!BW71)/(V$195-V$194)*10)),1))</f>
        <v>0.5</v>
      </c>
      <c r="W68" s="92">
        <f t="shared" ref="W68:W131" si="19">IF(AND(T68="X",U68="x",V68="x"),"x",AVERAGE(T68:V68))</f>
        <v>1.0666666666666667</v>
      </c>
      <c r="X68" s="92">
        <f>IF('Indicator Data'!BX71="No data","x",ROUND(IF('Indicator Data'!BX71&gt;X$195,0,IF('Indicator Data'!BX71&lt;X$194,10,(X$195-'Indicator Data'!BX71)/(X$195-X$194)*10)),1))</f>
        <v>2.5</v>
      </c>
      <c r="Y68" s="92">
        <f>IF('Indicator Data'!BY71="No data","x",ROUND(IF('Indicator Data'!BY71&gt;Y$195,10,IF('Indicator Data'!BY71&lt;Y$194,0,10-(Y$195-'Indicator Data'!BY71)/(Y$195-Y$194)*10)),1))</f>
        <v>0</v>
      </c>
      <c r="Z68" s="93">
        <f t="shared" si="11"/>
        <v>0.9</v>
      </c>
      <c r="AA68" s="94">
        <f t="shared" si="12"/>
        <v>1</v>
      </c>
      <c r="AB68" s="170"/>
    </row>
    <row r="69" spans="1:28" s="4" customFormat="1" x14ac:dyDescent="0.25">
      <c r="A69" s="121" t="str">
        <f>'Indicator Data'!A72</f>
        <v>Grenada</v>
      </c>
      <c r="B69" s="47" t="str">
        <f>'Indicator Data'!B72</f>
        <v>GRD</v>
      </c>
      <c r="C69" s="92">
        <f>IF('Indicator Data'!BJ72="No data","x",ROUND(IF('Indicator Data'!BJ72&gt;C$195,0,IF('Indicator Data'!BJ72&lt;C$194,10,(C$195-'Indicator Data'!BJ72)/(C$195-C$194)*10)),1))</f>
        <v>4.7</v>
      </c>
      <c r="D69" s="93">
        <f t="shared" si="13"/>
        <v>4.7</v>
      </c>
      <c r="E69" s="92">
        <f>IF('Indicator Data'!BL72="No data","x",ROUND(IF('Indicator Data'!BL72&gt;E$195,0,IF('Indicator Data'!BL72&lt;E$194,10,(E$195-'Indicator Data'!BL72)/(E$195-E$194)*10)),1))</f>
        <v>4.8</v>
      </c>
      <c r="F69" s="92">
        <f>IF('Indicator Data'!BK72="No data","x",ROUND(IF('Indicator Data'!BK72&gt;F$195,0,IF('Indicator Data'!BK72&lt;F$194,10,(F$195-'Indicator Data'!BK72)/(F$195-F$194)*10)),1))</f>
        <v>5.4</v>
      </c>
      <c r="G69" s="93">
        <f t="shared" si="14"/>
        <v>5.0999999999999996</v>
      </c>
      <c r="H69" s="94">
        <f t="shared" si="15"/>
        <v>4.9000000000000004</v>
      </c>
      <c r="I69" s="92" t="str">
        <f>IF('Indicator Data'!BN72="No data","x",ROUND(IF('Indicator Data'!BN72^2&gt;I$195,0,IF('Indicator Data'!BN72^2&lt;I$194,10,(I$195-'Indicator Data'!BN72^2)/(I$195-I$194)*10)),1))</f>
        <v>x</v>
      </c>
      <c r="J69" s="92">
        <f>IF(OR('Indicator Data'!BM72=0,'Indicator Data'!BM72="No data"),"x",ROUND(IF('Indicator Data'!BM72&gt;J$195,0,IF('Indicator Data'!BM72&lt;J$194,10,(J$195-'Indicator Data'!BM72)/(J$195-J$194)*10)),1))</f>
        <v>0.5</v>
      </c>
      <c r="K69" s="92">
        <f>IF('Indicator Data'!BO72="No data","x",ROUND(IF('Indicator Data'!BO72&gt;K$195,0,IF('Indicator Data'!BO72&lt;K$194,10,(K$195-'Indicator Data'!BO72)/(K$195-K$194)*10)),1))</f>
        <v>4.4000000000000004</v>
      </c>
      <c r="L69" s="92">
        <f>IF('Indicator Data'!BP72="No data","x",ROUND(IF('Indicator Data'!BP72&gt;L$195,0,IF('Indicator Data'!BP72&lt;L$194,10,(L$195-'Indicator Data'!BP72)/(L$195-L$194)*10)),1))</f>
        <v>4.9000000000000004</v>
      </c>
      <c r="M69" s="93">
        <f t="shared" si="16"/>
        <v>3.3</v>
      </c>
      <c r="N69" s="138">
        <f>IF('Indicator Data'!BQ72="No data","x",'Indicator Data'!BQ72/'Indicator Data'!CC72*100)</f>
        <v>232.35294117647061</v>
      </c>
      <c r="O69" s="92">
        <f t="shared" si="17"/>
        <v>0</v>
      </c>
      <c r="P69" s="92">
        <f>IF('Indicator Data'!BR72="No data","x",ROUND(IF('Indicator Data'!BR72&gt;P$195,0,IF('Indicator Data'!BR72&lt;P$194,10,(P$195-'Indicator Data'!BR72)/(P$195-P$194)*10)),1))</f>
        <v>0.9</v>
      </c>
      <c r="Q69" s="92">
        <f>IF('Indicator Data'!BS72="No data","x",ROUND(IF('Indicator Data'!BS72&gt;Q$195,0,IF('Indicator Data'!BS72&lt;Q$194,10,(Q$195-'Indicator Data'!BS72)/(Q$195-Q$194)*10)),1))</f>
        <v>0.9</v>
      </c>
      <c r="R69" s="93">
        <f t="shared" si="18"/>
        <v>0.6</v>
      </c>
      <c r="S69" s="92">
        <f>IF('Indicator Data'!BT72="No data","x",ROUND(IF('Indicator Data'!BT72&gt;S$195,0,IF('Indicator Data'!BT72&lt;S$194,10,(S$195-'Indicator Data'!BT72)/(S$195-S$194)*10)),1))</f>
        <v>6.4</v>
      </c>
      <c r="T69" s="138">
        <f>IF('Indicator Data'!BU72="No data","x",ROUND(IF('Indicator Data'!BU72&gt;T$195,0,IF('Indicator Data'!BU72&lt;T$194,10,(T$195-'Indicator Data'!BU72)/(T$195-T$194)*10)),1))</f>
        <v>0.5</v>
      </c>
      <c r="U69" s="138">
        <f>IF('Indicator Data'!BV72="No data","x",ROUND(IF('Indicator Data'!BV72&gt;U$195,0,IF('Indicator Data'!BV72&lt;U$194,10,(U$195-'Indicator Data'!BV72)/(U$195-U$194)*10)),1))</f>
        <v>3.4</v>
      </c>
      <c r="V69" s="138" t="str">
        <f>IF('Indicator Data'!BW72="No data","x",ROUND(IF('Indicator Data'!BW72&gt;V$195,0,IF('Indicator Data'!BW72&lt;V$194,10,(V$195-'Indicator Data'!BW72)/(V$195-V$194)*10)),1))</f>
        <v>x</v>
      </c>
      <c r="W69" s="92">
        <f t="shared" si="19"/>
        <v>1.95</v>
      </c>
      <c r="X69" s="92">
        <f>IF('Indicator Data'!BX72="No data","x",ROUND(IF('Indicator Data'!BX72&gt;X$195,0,IF('Indicator Data'!BX72&lt;X$194,10,(X$195-'Indicator Data'!BX72)/(X$195-X$194)*10)),1))</f>
        <v>7.6</v>
      </c>
      <c r="Y69" s="92">
        <f>IF('Indicator Data'!BY72="No data","x",ROUND(IF('Indicator Data'!BY72&gt;Y$195,10,IF('Indicator Data'!BY72&lt;Y$194,0,10-(Y$195-'Indicator Data'!BY72)/(Y$195-Y$194)*10)),1))</f>
        <v>0.3</v>
      </c>
      <c r="Z69" s="93">
        <f t="shared" si="11"/>
        <v>4.0999999999999996</v>
      </c>
      <c r="AA69" s="94">
        <f t="shared" si="12"/>
        <v>2.7</v>
      </c>
      <c r="AB69" s="170"/>
    </row>
    <row r="70" spans="1:28" s="4" customFormat="1" x14ac:dyDescent="0.25">
      <c r="A70" s="121" t="str">
        <f>'Indicator Data'!A73</f>
        <v>Guatemala</v>
      </c>
      <c r="B70" s="47" t="str">
        <f>'Indicator Data'!B73</f>
        <v>GTM</v>
      </c>
      <c r="C70" s="92">
        <f>IF('Indicator Data'!BJ73="No data","x",ROUND(IF('Indicator Data'!BJ73&gt;C$195,0,IF('Indicator Data'!BJ73&lt;C$194,10,(C$195-'Indicator Data'!BJ73)/(C$195-C$194)*10)),1))</f>
        <v>5.5</v>
      </c>
      <c r="D70" s="93">
        <f t="shared" si="13"/>
        <v>5.5</v>
      </c>
      <c r="E70" s="92">
        <f>IF('Indicator Data'!BL73="No data","x",ROUND(IF('Indicator Data'!BL73&gt;E$195,0,IF('Indicator Data'!BL73&lt;E$194,10,(E$195-'Indicator Data'!BL73)/(E$195-E$194)*10)),1))</f>
        <v>7.3</v>
      </c>
      <c r="F70" s="92">
        <f>IF('Indicator Data'!BK73="No data","x",ROUND(IF('Indicator Data'!BK73&gt;F$195,0,IF('Indicator Data'!BK73&lt;F$194,10,(F$195-'Indicator Data'!BK73)/(F$195-F$194)*10)),1))</f>
        <v>6.3</v>
      </c>
      <c r="G70" s="93">
        <f t="shared" si="14"/>
        <v>6.8</v>
      </c>
      <c r="H70" s="94">
        <f t="shared" si="15"/>
        <v>6.2</v>
      </c>
      <c r="I70" s="92">
        <f>IF('Indicator Data'!BN73="No data","x",ROUND(IF('Indicator Data'!BN73^2&gt;I$195,0,IF('Indicator Data'!BN73^2&lt;I$194,10,(I$195-'Indicator Data'!BN73^2)/(I$195-I$194)*10)),1))</f>
        <v>4.0999999999999996</v>
      </c>
      <c r="J70" s="92">
        <f>IF(OR('Indicator Data'!BM73=0,'Indicator Data'!BM73="No data"),"x",ROUND(IF('Indicator Data'!BM73&gt;J$195,0,IF('Indicator Data'!BM73&lt;J$194,10,(J$195-'Indicator Data'!BM73)/(J$195-J$194)*10)),1))</f>
        <v>0.7</v>
      </c>
      <c r="K70" s="92">
        <f>IF('Indicator Data'!BO73="No data","x",ROUND(IF('Indicator Data'!BO73&gt;K$195,0,IF('Indicator Data'!BO73&lt;K$194,10,(K$195-'Indicator Data'!BO73)/(K$195-K$194)*10)),1))</f>
        <v>6.6</v>
      </c>
      <c r="L70" s="92">
        <f>IF('Indicator Data'!BP73="No data","x",ROUND(IF('Indicator Data'!BP73&gt;L$195,0,IF('Indicator Data'!BP73&lt;L$194,10,(L$195-'Indicator Data'!BP73)/(L$195-L$194)*10)),1))</f>
        <v>4.2</v>
      </c>
      <c r="M70" s="93">
        <f t="shared" si="16"/>
        <v>3.9</v>
      </c>
      <c r="N70" s="138">
        <f>IF('Indicator Data'!BQ73="No data","x",'Indicator Data'!BQ73/'Indicator Data'!CC73*100)</f>
        <v>19.596864501679732</v>
      </c>
      <c r="O70" s="92">
        <f t="shared" si="17"/>
        <v>8.1</v>
      </c>
      <c r="P70" s="92">
        <f>IF('Indicator Data'!BR73="No data","x",ROUND(IF('Indicator Data'!BR73&gt;P$195,0,IF('Indicator Data'!BR73&lt;P$194,10,(P$195-'Indicator Data'!BR73)/(P$195-P$194)*10)),1))</f>
        <v>3.9</v>
      </c>
      <c r="Q70" s="92">
        <f>IF('Indicator Data'!BS73="No data","x",ROUND(IF('Indicator Data'!BS73&gt;Q$195,0,IF('Indicator Data'!BS73&lt;Q$194,10,(Q$195-'Indicator Data'!BS73)/(Q$195-Q$194)*10)),1))</f>
        <v>1.2</v>
      </c>
      <c r="R70" s="93">
        <f t="shared" si="18"/>
        <v>4.4000000000000004</v>
      </c>
      <c r="S70" s="92">
        <f>IF('Indicator Data'!BT73="No data","x",ROUND(IF('Indicator Data'!BT73&gt;S$195,0,IF('Indicator Data'!BT73&lt;S$194,10,(S$195-'Indicator Data'!BT73)/(S$195-S$194)*10)),1))</f>
        <v>9.1</v>
      </c>
      <c r="T70" s="138">
        <f>IF('Indicator Data'!BU73="No data","x",ROUND(IF('Indicator Data'!BU73&gt;T$195,0,IF('Indicator Data'!BU73&lt;T$194,10,(T$195-'Indicator Data'!BU73)/(T$195-T$194)*10)),1))</f>
        <v>2.9</v>
      </c>
      <c r="U70" s="138">
        <f>IF('Indicator Data'!BV73="No data","x",ROUND(IF('Indicator Data'!BV73&gt;U$195,0,IF('Indicator Data'!BV73&lt;U$194,10,(U$195-'Indicator Data'!BV73)/(U$195-U$194)*10)),1))</f>
        <v>3.1</v>
      </c>
      <c r="V70" s="138">
        <f>IF('Indicator Data'!BW73="No data","x",ROUND(IF('Indicator Data'!BW73&gt;V$195,0,IF('Indicator Data'!BW73&lt;V$194,10,(V$195-'Indicator Data'!BW73)/(V$195-V$194)*10)),1))</f>
        <v>2.5</v>
      </c>
      <c r="W70" s="92">
        <f t="shared" si="19"/>
        <v>2.8333333333333335</v>
      </c>
      <c r="X70" s="92">
        <f>IF('Indicator Data'!BX73="No data","x",ROUND(IF('Indicator Data'!BX73&gt;X$195,0,IF('Indicator Data'!BX73&lt;X$194,10,(X$195-'Indicator Data'!BX73)/(X$195-X$194)*10)),1))</f>
        <v>8.6</v>
      </c>
      <c r="Y70" s="92">
        <f>IF('Indicator Data'!BY73="No data","x",ROUND(IF('Indicator Data'!BY73&gt;Y$195,10,IF('Indicator Data'!BY73&lt;Y$194,0,10-(Y$195-'Indicator Data'!BY73)/(Y$195-Y$194)*10)),1))</f>
        <v>1</v>
      </c>
      <c r="Z70" s="93">
        <f t="shared" si="11"/>
        <v>5.4</v>
      </c>
      <c r="AA70" s="94">
        <f t="shared" si="12"/>
        <v>4.5999999999999996</v>
      </c>
      <c r="AB70" s="170"/>
    </row>
    <row r="71" spans="1:28" s="4" customFormat="1" x14ac:dyDescent="0.25">
      <c r="A71" s="121" t="str">
        <f>'Indicator Data'!A74</f>
        <v>Guinea</v>
      </c>
      <c r="B71" s="47" t="str">
        <f>'Indicator Data'!B74</f>
        <v>GIN</v>
      </c>
      <c r="C71" s="92">
        <f>IF('Indicator Data'!BJ74="No data","x",ROUND(IF('Indicator Data'!BJ74&gt;C$195,0,IF('Indicator Data'!BJ74&lt;C$194,10,(C$195-'Indicator Data'!BJ74)/(C$195-C$194)*10)),1))</f>
        <v>5</v>
      </c>
      <c r="D71" s="93">
        <f t="shared" si="13"/>
        <v>5</v>
      </c>
      <c r="E71" s="92">
        <f>IF('Indicator Data'!BL74="No data","x",ROUND(IF('Indicator Data'!BL74&gt;E$195,0,IF('Indicator Data'!BL74&lt;E$194,10,(E$195-'Indicator Data'!BL74)/(E$195-E$194)*10)),1))</f>
        <v>7.2</v>
      </c>
      <c r="F71" s="92">
        <f>IF('Indicator Data'!BK74="No data","x",ROUND(IF('Indicator Data'!BK74&gt;F$195,0,IF('Indicator Data'!BK74&lt;F$194,10,(F$195-'Indicator Data'!BK74)/(F$195-F$194)*10)),1))</f>
        <v>7.1</v>
      </c>
      <c r="G71" s="93">
        <f t="shared" si="14"/>
        <v>7.2</v>
      </c>
      <c r="H71" s="94">
        <f t="shared" si="15"/>
        <v>6.1</v>
      </c>
      <c r="I71" s="92">
        <f>IF('Indicator Data'!BN74="No data","x",ROUND(IF('Indicator Data'!BN74^2&gt;I$195,0,IF('Indicator Data'!BN74^2&lt;I$194,10,(I$195-'Indicator Data'!BN74^2)/(I$195-I$194)*10)),1))</f>
        <v>10</v>
      </c>
      <c r="J71" s="92">
        <f>IF(OR('Indicator Data'!BM74=0,'Indicator Data'!BM74="No data"),"x",ROUND(IF('Indicator Data'!BM74&gt;J$195,0,IF('Indicator Data'!BM74&lt;J$194,10,(J$195-'Indicator Data'!BM74)/(J$195-J$194)*10)),1))</f>
        <v>6.5</v>
      </c>
      <c r="K71" s="92">
        <f>IF('Indicator Data'!BO74="No data","x",ROUND(IF('Indicator Data'!BO74&gt;K$195,0,IF('Indicator Data'!BO74&lt;K$194,10,(K$195-'Indicator Data'!BO74)/(K$195-K$194)*10)),1))</f>
        <v>9</v>
      </c>
      <c r="L71" s="92">
        <f>IF('Indicator Data'!BP74="No data","x",ROUND(IF('Indicator Data'!BP74&gt;L$195,0,IF('Indicator Data'!BP74&lt;L$194,10,(L$195-'Indicator Data'!BP74)/(L$195-L$194)*10)),1))</f>
        <v>5.5</v>
      </c>
      <c r="M71" s="93">
        <f t="shared" si="16"/>
        <v>7.8</v>
      </c>
      <c r="N71" s="138">
        <f>IF('Indicator Data'!BQ74="No data","x",'Indicator Data'!BQ74/'Indicator Data'!CC74*100)</f>
        <v>13.836887514243854</v>
      </c>
      <c r="O71" s="92">
        <f t="shared" si="17"/>
        <v>8.6999999999999993</v>
      </c>
      <c r="P71" s="92">
        <f>IF('Indicator Data'!BR74="No data","x",ROUND(IF('Indicator Data'!BR74&gt;P$195,0,IF('Indicator Data'!BR74&lt;P$194,10,(P$195-'Indicator Data'!BR74)/(P$195-P$194)*10)),1))</f>
        <v>8.6</v>
      </c>
      <c r="Q71" s="92">
        <f>IF('Indicator Data'!BS74="No data","x",ROUND(IF('Indicator Data'!BS74&gt;Q$195,0,IF('Indicator Data'!BS74&lt;Q$194,10,(Q$195-'Indicator Data'!BS74)/(Q$195-Q$194)*10)),1))</f>
        <v>7.6</v>
      </c>
      <c r="R71" s="93">
        <f t="shared" si="18"/>
        <v>8.3000000000000007</v>
      </c>
      <c r="S71" s="92">
        <f>IF('Indicator Data'!BT74="No data","x",ROUND(IF('Indicator Data'!BT74&gt;S$195,0,IF('Indicator Data'!BT74&lt;S$194,10,(S$195-'Indicator Data'!BT74)/(S$195-S$194)*10)),1))</f>
        <v>9.8000000000000007</v>
      </c>
      <c r="T71" s="138">
        <f>IF('Indicator Data'!BU74="No data","x",ROUND(IF('Indicator Data'!BU74&gt;T$195,0,IF('Indicator Data'!BU74&lt;T$194,10,(T$195-'Indicator Data'!BU74)/(T$195-T$194)*10)),1))</f>
        <v>9.1999999999999993</v>
      </c>
      <c r="U71" s="138" t="str">
        <f>IF('Indicator Data'!BV74="No data","x",ROUND(IF('Indicator Data'!BV74&gt;U$195,0,IF('Indicator Data'!BV74&lt;U$194,10,(U$195-'Indicator Data'!BV74)/(U$195-U$194)*10)),1))</f>
        <v>x</v>
      </c>
      <c r="V71" s="138" t="str">
        <f>IF('Indicator Data'!BW74="No data","x",ROUND(IF('Indicator Data'!BW74&gt;V$195,0,IF('Indicator Data'!BW74&lt;V$194,10,(V$195-'Indicator Data'!BW74)/(V$195-V$194)*10)),1))</f>
        <v>x</v>
      </c>
      <c r="W71" s="92">
        <f t="shared" si="19"/>
        <v>9.1999999999999993</v>
      </c>
      <c r="X71" s="92">
        <f>IF('Indicator Data'!BX74="No data","x",ROUND(IF('Indicator Data'!BX74&gt;X$195,0,IF('Indicator Data'!BX74&lt;X$194,10,(X$195-'Indicator Data'!BX74)/(X$195-X$194)*10)),1))</f>
        <v>9.8000000000000007</v>
      </c>
      <c r="Y71" s="92">
        <f>IF('Indicator Data'!BY74="No data","x",ROUND(IF('Indicator Data'!BY74&gt;Y$195,10,IF('Indicator Data'!BY74&lt;Y$194,0,10-(Y$195-'Indicator Data'!BY74)/(Y$195-Y$194)*10)),1))</f>
        <v>7.5</v>
      </c>
      <c r="Z71" s="93">
        <f t="shared" si="11"/>
        <v>9.1</v>
      </c>
      <c r="AA71" s="94">
        <f t="shared" si="12"/>
        <v>8.4</v>
      </c>
      <c r="AB71" s="170"/>
    </row>
    <row r="72" spans="1:28" s="4" customFormat="1" x14ac:dyDescent="0.25">
      <c r="A72" s="121" t="str">
        <f>'Indicator Data'!A75</f>
        <v>Guinea-Bissau</v>
      </c>
      <c r="B72" s="47" t="str">
        <f>'Indicator Data'!B75</f>
        <v>GNB</v>
      </c>
      <c r="C72" s="92">
        <f>IF('Indicator Data'!BJ75="No data","x",ROUND(IF('Indicator Data'!BJ75&gt;C$195,0,IF('Indicator Data'!BJ75&lt;C$194,10,(C$195-'Indicator Data'!BJ75)/(C$195-C$194)*10)),1))</f>
        <v>7.8</v>
      </c>
      <c r="D72" s="93">
        <f t="shared" si="13"/>
        <v>7.8</v>
      </c>
      <c r="E72" s="92">
        <f>IF('Indicator Data'!BL75="No data","x",ROUND(IF('Indicator Data'!BL75&gt;E$195,0,IF('Indicator Data'!BL75&lt;E$194,10,(E$195-'Indicator Data'!BL75)/(E$195-E$194)*10)),1))</f>
        <v>8.4</v>
      </c>
      <c r="F72" s="92">
        <f>IF('Indicator Data'!BK75="No data","x",ROUND(IF('Indicator Data'!BK75&gt;F$195,0,IF('Indicator Data'!BK75&lt;F$194,10,(F$195-'Indicator Data'!BK75)/(F$195-F$194)*10)),1))</f>
        <v>8.5</v>
      </c>
      <c r="G72" s="93">
        <f t="shared" si="14"/>
        <v>8.5</v>
      </c>
      <c r="H72" s="94">
        <f t="shared" si="15"/>
        <v>8.1999999999999993</v>
      </c>
      <c r="I72" s="92">
        <f>IF('Indicator Data'!BN75="No data","x",ROUND(IF('Indicator Data'!BN75^2&gt;I$195,0,IF('Indicator Data'!BN75^2&lt;I$194,10,(I$195-'Indicator Data'!BN75^2)/(I$195-I$194)*10)),1))</f>
        <v>7.1</v>
      </c>
      <c r="J72" s="92">
        <f>IF(OR('Indicator Data'!BM75=0,'Indicator Data'!BM75="No data"),"x",ROUND(IF('Indicator Data'!BM75&gt;J$195,0,IF('Indicator Data'!BM75&lt;J$194,10,(J$195-'Indicator Data'!BM75)/(J$195-J$194)*10)),1))</f>
        <v>7.4</v>
      </c>
      <c r="K72" s="92">
        <f>IF('Indicator Data'!BO75="No data","x",ROUND(IF('Indicator Data'!BO75&gt;K$195,0,IF('Indicator Data'!BO75&lt;K$194,10,(K$195-'Indicator Data'!BO75)/(K$195-K$194)*10)),1))</f>
        <v>9.6</v>
      </c>
      <c r="L72" s="92">
        <f>IF('Indicator Data'!BP75="No data","x",ROUND(IF('Indicator Data'!BP75&gt;L$195,0,IF('Indicator Data'!BP75&lt;L$194,10,(L$195-'Indicator Data'!BP75)/(L$195-L$194)*10)),1))</f>
        <v>6.3</v>
      </c>
      <c r="M72" s="93">
        <f t="shared" si="16"/>
        <v>7.6</v>
      </c>
      <c r="N72" s="138">
        <f>IF('Indicator Data'!BQ75="No data","x",'Indicator Data'!BQ75/'Indicator Data'!CC75*100)</f>
        <v>12.091038406827881</v>
      </c>
      <c r="O72" s="92">
        <f t="shared" si="17"/>
        <v>8.9</v>
      </c>
      <c r="P72" s="92">
        <f>IF('Indicator Data'!BR75="No data","x",ROUND(IF('Indicator Data'!BR75&gt;P$195,0,IF('Indicator Data'!BR75&lt;P$194,10,(P$195-'Indicator Data'!BR75)/(P$195-P$194)*10)),1))</f>
        <v>8.8000000000000007</v>
      </c>
      <c r="Q72" s="92">
        <f>IF('Indicator Data'!BS75="No data","x",ROUND(IF('Indicator Data'!BS75&gt;Q$195,0,IF('Indicator Data'!BS75&lt;Q$194,10,(Q$195-'Indicator Data'!BS75)/(Q$195-Q$194)*10)),1))</f>
        <v>6.7</v>
      </c>
      <c r="R72" s="93">
        <f t="shared" si="18"/>
        <v>8.1</v>
      </c>
      <c r="S72" s="92">
        <f>IF('Indicator Data'!BT75="No data","x",ROUND(IF('Indicator Data'!BT75&gt;S$195,0,IF('Indicator Data'!BT75&lt;S$194,10,(S$195-'Indicator Data'!BT75)/(S$195-S$194)*10)),1))</f>
        <v>9.5</v>
      </c>
      <c r="T72" s="138">
        <f>IF('Indicator Data'!BU75="No data","x",ROUND(IF('Indicator Data'!BU75&gt;T$195,0,IF('Indicator Data'!BU75&lt;T$194,10,(T$195-'Indicator Data'!BU75)/(T$195-T$194)*10)),1))</f>
        <v>2</v>
      </c>
      <c r="U72" s="138" t="str">
        <f>IF('Indicator Data'!BV75="No data","x",ROUND(IF('Indicator Data'!BV75&gt;U$195,0,IF('Indicator Data'!BV75&lt;U$194,10,(U$195-'Indicator Data'!BV75)/(U$195-U$194)*10)),1))</f>
        <v>x</v>
      </c>
      <c r="V72" s="138">
        <f>IF('Indicator Data'!BW75="No data","x",ROUND(IF('Indicator Data'!BW75&gt;V$195,0,IF('Indicator Data'!BW75&lt;V$194,10,(V$195-'Indicator Data'!BW75)/(V$195-V$194)*10)),1))</f>
        <v>2</v>
      </c>
      <c r="W72" s="92">
        <f t="shared" si="19"/>
        <v>2</v>
      </c>
      <c r="X72" s="92">
        <f>IF('Indicator Data'!BX75="No data","x",ROUND(IF('Indicator Data'!BX75&gt;X$195,0,IF('Indicator Data'!BX75&lt;X$194,10,(X$195-'Indicator Data'!BX75)/(X$195-X$194)*10)),1))</f>
        <v>9.8000000000000007</v>
      </c>
      <c r="Y72" s="92">
        <f>IF('Indicator Data'!BY75="No data","x",ROUND(IF('Indicator Data'!BY75&gt;Y$195,10,IF('Indicator Data'!BY75&lt;Y$194,0,10-(Y$195-'Indicator Data'!BY75)/(Y$195-Y$194)*10)),1))</f>
        <v>6.1</v>
      </c>
      <c r="Z72" s="93">
        <f t="shared" si="11"/>
        <v>6.9</v>
      </c>
      <c r="AA72" s="94">
        <f t="shared" si="12"/>
        <v>7.5</v>
      </c>
      <c r="AB72" s="170"/>
    </row>
    <row r="73" spans="1:28" s="4" customFormat="1" x14ac:dyDescent="0.25">
      <c r="A73" s="121" t="str">
        <f>'Indicator Data'!A76</f>
        <v>Guyana</v>
      </c>
      <c r="B73" s="47" t="str">
        <f>'Indicator Data'!B76</f>
        <v>GUY</v>
      </c>
      <c r="C73" s="92" t="str">
        <f>IF('Indicator Data'!BJ76="No data","x",ROUND(IF('Indicator Data'!BJ76&gt;C$195,0,IF('Indicator Data'!BJ76&lt;C$194,10,(C$195-'Indicator Data'!BJ76)/(C$195-C$194)*10)),1))</f>
        <v>x</v>
      </c>
      <c r="D73" s="93" t="str">
        <f t="shared" si="13"/>
        <v>x</v>
      </c>
      <c r="E73" s="92">
        <f>IF('Indicator Data'!BL76="No data","x",ROUND(IF('Indicator Data'!BL76&gt;E$195,0,IF('Indicator Data'!BL76&lt;E$194,10,(E$195-'Indicator Data'!BL76)/(E$195-E$194)*10)),1))</f>
        <v>6.3</v>
      </c>
      <c r="F73" s="92">
        <f>IF('Indicator Data'!BK76="No data","x",ROUND(IF('Indicator Data'!BK76&gt;F$195,0,IF('Indicator Data'!BK76&lt;F$194,10,(F$195-'Indicator Data'!BK76)/(F$195-F$194)*10)),1))</f>
        <v>5.6</v>
      </c>
      <c r="G73" s="93">
        <f t="shared" si="14"/>
        <v>6</v>
      </c>
      <c r="H73" s="94">
        <f t="shared" si="15"/>
        <v>6</v>
      </c>
      <c r="I73" s="92">
        <f>IF('Indicator Data'!BN76="No data","x",ROUND(IF('Indicator Data'!BN76^2&gt;I$195,0,IF('Indicator Data'!BN76^2&lt;I$194,10,(I$195-'Indicator Data'!BN76^2)/(I$195-I$194)*10)),1))</f>
        <v>2.6</v>
      </c>
      <c r="J73" s="92">
        <f>IF(OR('Indicator Data'!BM76=0,'Indicator Data'!BM76="No data"),"x",ROUND(IF('Indicator Data'!BM76&gt;J$195,0,IF('Indicator Data'!BM76&lt;J$194,10,(J$195-'Indicator Data'!BM76)/(J$195-J$194)*10)),1))</f>
        <v>0.9</v>
      </c>
      <c r="K73" s="92">
        <f>IF('Indicator Data'!BO76="No data","x",ROUND(IF('Indicator Data'!BO76&gt;K$195,0,IF('Indicator Data'!BO76&lt;K$194,10,(K$195-'Indicator Data'!BO76)/(K$195-K$194)*10)),1))</f>
        <v>6.4</v>
      </c>
      <c r="L73" s="92">
        <f>IF('Indicator Data'!BP76="No data","x",ROUND(IF('Indicator Data'!BP76&gt;L$195,0,IF('Indicator Data'!BP76&lt;L$194,10,(L$195-'Indicator Data'!BP76)/(L$195-L$194)*10)),1))</f>
        <v>6</v>
      </c>
      <c r="M73" s="93">
        <f t="shared" si="16"/>
        <v>4</v>
      </c>
      <c r="N73" s="138">
        <f>IF('Indicator Data'!BQ76="No data","x",'Indicator Data'!BQ76/'Indicator Data'!CC76*100)</f>
        <v>2.1336042672085345</v>
      </c>
      <c r="O73" s="92">
        <f t="shared" si="17"/>
        <v>9.9</v>
      </c>
      <c r="P73" s="92">
        <f>IF('Indicator Data'!BR76="No data","x",ROUND(IF('Indicator Data'!BR76&gt;P$195,0,IF('Indicator Data'!BR76&lt;P$194,10,(P$195-'Indicator Data'!BR76)/(P$195-P$194)*10)),1))</f>
        <v>1.6</v>
      </c>
      <c r="Q73" s="92">
        <f>IF('Indicator Data'!BS76="No data","x",ROUND(IF('Indicator Data'!BS76&gt;Q$195,0,IF('Indicator Data'!BS76&lt;Q$194,10,(Q$195-'Indicator Data'!BS76)/(Q$195-Q$194)*10)),1))</f>
        <v>0.9</v>
      </c>
      <c r="R73" s="93">
        <f t="shared" si="18"/>
        <v>4.0999999999999996</v>
      </c>
      <c r="S73" s="92">
        <f>IF('Indicator Data'!BT76="No data","x",ROUND(IF('Indicator Data'!BT76&gt;S$195,0,IF('Indicator Data'!BT76&lt;S$194,10,(S$195-'Indicator Data'!BT76)/(S$195-S$194)*10)),1))</f>
        <v>8</v>
      </c>
      <c r="T73" s="138">
        <f>IF('Indicator Data'!BU76="No data","x",ROUND(IF('Indicator Data'!BU76&gt;T$195,0,IF('Indicator Data'!BU76&lt;T$194,10,(T$195-'Indicator Data'!BU76)/(T$195-T$194)*10)),1))</f>
        <v>0.3</v>
      </c>
      <c r="U73" s="138">
        <f>IF('Indicator Data'!BV76="No data","x",ROUND(IF('Indicator Data'!BV76&gt;U$195,0,IF('Indicator Data'!BV76&lt;U$194,10,(U$195-'Indicator Data'!BV76)/(U$195-U$194)*10)),1))</f>
        <v>1</v>
      </c>
      <c r="V73" s="138">
        <f>IF('Indicator Data'!BW76="No data","x",ROUND(IF('Indicator Data'!BW76&gt;V$195,0,IF('Indicator Data'!BW76&lt;V$194,10,(V$195-'Indicator Data'!BW76)/(V$195-V$194)*10)),1))</f>
        <v>0.3</v>
      </c>
      <c r="W73" s="92">
        <f t="shared" si="19"/>
        <v>0.53333333333333333</v>
      </c>
      <c r="X73" s="92">
        <f>IF('Indicator Data'!BX76="No data","x",ROUND(IF('Indicator Data'!BX76&gt;X$195,0,IF('Indicator Data'!BX76&lt;X$194,10,(X$195-'Indicator Data'!BX76)/(X$195-X$194)*10)),1))</f>
        <v>9</v>
      </c>
      <c r="Y73" s="92">
        <f>IF('Indicator Data'!BY76="No data","x",ROUND(IF('Indicator Data'!BY76&gt;Y$195,10,IF('Indicator Data'!BY76&lt;Y$194,0,10-(Y$195-'Indicator Data'!BY76)/(Y$195-Y$194)*10)),1))</f>
        <v>2.5</v>
      </c>
      <c r="Z73" s="93">
        <f t="shared" si="11"/>
        <v>5</v>
      </c>
      <c r="AA73" s="94">
        <f t="shared" si="12"/>
        <v>4.4000000000000004</v>
      </c>
      <c r="AB73" s="170"/>
    </row>
    <row r="74" spans="1:28" s="4" customFormat="1" x14ac:dyDescent="0.25">
      <c r="A74" s="121" t="str">
        <f>'Indicator Data'!A77</f>
        <v>Haiti</v>
      </c>
      <c r="B74" s="47" t="str">
        <f>'Indicator Data'!B77</f>
        <v>HTI</v>
      </c>
      <c r="C74" s="92">
        <f>IF('Indicator Data'!BJ77="No data","x",ROUND(IF('Indicator Data'!BJ77&gt;C$195,0,IF('Indicator Data'!BJ77&lt;C$194,10,(C$195-'Indicator Data'!BJ77)/(C$195-C$194)*10)),1))</f>
        <v>6.7</v>
      </c>
      <c r="D74" s="93">
        <f t="shared" si="13"/>
        <v>6.7</v>
      </c>
      <c r="E74" s="92">
        <f>IF('Indicator Data'!BL77="No data","x",ROUND(IF('Indicator Data'!BL77&gt;E$195,0,IF('Indicator Data'!BL77&lt;E$194,10,(E$195-'Indicator Data'!BL77)/(E$195-E$194)*10)),1))</f>
        <v>8</v>
      </c>
      <c r="F74" s="92">
        <f>IF('Indicator Data'!BK77="No data","x",ROUND(IF('Indicator Data'!BK77&gt;F$195,0,IF('Indicator Data'!BK77&lt;F$194,10,(F$195-'Indicator Data'!BK77)/(F$195-F$194)*10)),1))</f>
        <v>9.1</v>
      </c>
      <c r="G74" s="93">
        <f t="shared" si="14"/>
        <v>8.6</v>
      </c>
      <c r="H74" s="94">
        <f t="shared" si="15"/>
        <v>7.7</v>
      </c>
      <c r="I74" s="92">
        <f>IF('Indicator Data'!BN77="No data","x",ROUND(IF('Indicator Data'!BN77^2&gt;I$195,0,IF('Indicator Data'!BN77^2&lt;I$194,10,(I$195-'Indicator Data'!BN77^2)/(I$195-I$194)*10)),1))</f>
        <v>6.9</v>
      </c>
      <c r="J74" s="92">
        <f>IF(OR('Indicator Data'!BM77=0,'Indicator Data'!BM77="No data"),"x",ROUND(IF('Indicator Data'!BM77&gt;J$195,0,IF('Indicator Data'!BM77&lt;J$194,10,(J$195-'Indicator Data'!BM77)/(J$195-J$194)*10)),1))</f>
        <v>5.6</v>
      </c>
      <c r="K74" s="92">
        <f>IF('Indicator Data'!BO77="No data","x",ROUND(IF('Indicator Data'!BO77&gt;K$195,0,IF('Indicator Data'!BO77&lt;K$194,10,(K$195-'Indicator Data'!BO77)/(K$195-K$194)*10)),1))</f>
        <v>8.8000000000000007</v>
      </c>
      <c r="L74" s="92">
        <f>IF('Indicator Data'!BP77="No data","x",ROUND(IF('Indicator Data'!BP77&gt;L$195,0,IF('Indicator Data'!BP77&lt;L$194,10,(L$195-'Indicator Data'!BP77)/(L$195-L$194)*10)),1))</f>
        <v>7.3</v>
      </c>
      <c r="M74" s="93">
        <f t="shared" si="16"/>
        <v>7.2</v>
      </c>
      <c r="N74" s="138">
        <f>IF('Indicator Data'!BQ77="No data","x",'Indicator Data'!BQ77/'Indicator Data'!CC77*100)</f>
        <v>83.454281567489119</v>
      </c>
      <c r="O74" s="92">
        <f t="shared" si="17"/>
        <v>1.7</v>
      </c>
      <c r="P74" s="92">
        <f>IF('Indicator Data'!BR77="No data","x",ROUND(IF('Indicator Data'!BR77&gt;P$195,0,IF('Indicator Data'!BR77&lt;P$194,10,(P$195-'Indicator Data'!BR77)/(P$195-P$194)*10)),1))</f>
        <v>7.3</v>
      </c>
      <c r="Q74" s="92">
        <f>IF('Indicator Data'!BS77="No data","x",ROUND(IF('Indicator Data'!BS77&gt;Q$195,0,IF('Indicator Data'!BS77&lt;Q$194,10,(Q$195-'Indicator Data'!BS77)/(Q$195-Q$194)*10)),1))</f>
        <v>6.9</v>
      </c>
      <c r="R74" s="93">
        <f t="shared" si="18"/>
        <v>5.3</v>
      </c>
      <c r="S74" s="92">
        <f>IF('Indicator Data'!BT77="No data","x",ROUND(IF('Indicator Data'!BT77&gt;S$195,0,IF('Indicator Data'!BT77&lt;S$194,10,(S$195-'Indicator Data'!BT77)/(S$195-S$194)*10)),1))</f>
        <v>9.4</v>
      </c>
      <c r="T74" s="138">
        <f>IF('Indicator Data'!BU77="No data","x",ROUND(IF('Indicator Data'!BU77&gt;T$195,0,IF('Indicator Data'!BU77&lt;T$194,10,(T$195-'Indicator Data'!BU77)/(T$195-T$194)*10)),1))</f>
        <v>6.6</v>
      </c>
      <c r="U74" s="138">
        <f>IF('Indicator Data'!BV77="No data","x",ROUND(IF('Indicator Data'!BV77&gt;U$195,0,IF('Indicator Data'!BV77&lt;U$194,10,(U$195-'Indicator Data'!BV77)/(U$195-U$194)*10)),1))</f>
        <v>10</v>
      </c>
      <c r="V74" s="138" t="str">
        <f>IF('Indicator Data'!BW77="No data","x",ROUND(IF('Indicator Data'!BW77&gt;V$195,0,IF('Indicator Data'!BW77&lt;V$194,10,(V$195-'Indicator Data'!BW77)/(V$195-V$194)*10)),1))</f>
        <v>x</v>
      </c>
      <c r="W74" s="92">
        <f t="shared" si="19"/>
        <v>8.3000000000000007</v>
      </c>
      <c r="X74" s="92">
        <f>IF('Indicator Data'!BX77="No data","x",ROUND(IF('Indicator Data'!BX77&gt;X$195,0,IF('Indicator Data'!BX77&lt;X$194,10,(X$195-'Indicator Data'!BX77)/(X$195-X$194)*10)),1))</f>
        <v>9.8000000000000007</v>
      </c>
      <c r="Y74" s="92">
        <f>IF('Indicator Data'!BY77="No data","x",ROUND(IF('Indicator Data'!BY77&gt;Y$195,10,IF('Indicator Data'!BY77&lt;Y$194,0,10-(Y$195-'Indicator Data'!BY77)/(Y$195-Y$194)*10)),1))</f>
        <v>4</v>
      </c>
      <c r="Z74" s="93">
        <f t="shared" si="11"/>
        <v>7.9</v>
      </c>
      <c r="AA74" s="94">
        <f t="shared" si="12"/>
        <v>6.8</v>
      </c>
      <c r="AB74" s="170"/>
    </row>
    <row r="75" spans="1:28" s="4" customFormat="1" x14ac:dyDescent="0.25">
      <c r="A75" s="121" t="str">
        <f>'Indicator Data'!A78</f>
        <v>Honduras</v>
      </c>
      <c r="B75" s="47" t="str">
        <f>'Indicator Data'!B78</f>
        <v>HND</v>
      </c>
      <c r="C75" s="92">
        <f>IF('Indicator Data'!BJ78="No data","x",ROUND(IF('Indicator Data'!BJ78&gt;C$195,0,IF('Indicator Data'!BJ78&lt;C$194,10,(C$195-'Indicator Data'!BJ78)/(C$195-C$194)*10)),1))</f>
        <v>5.2</v>
      </c>
      <c r="D75" s="93">
        <f t="shared" si="13"/>
        <v>5.2</v>
      </c>
      <c r="E75" s="92">
        <f>IF('Indicator Data'!BL78="No data","x",ROUND(IF('Indicator Data'!BL78&gt;E$195,0,IF('Indicator Data'!BL78&lt;E$194,10,(E$195-'Indicator Data'!BL78)/(E$195-E$194)*10)),1))</f>
        <v>7.1</v>
      </c>
      <c r="F75" s="92">
        <f>IF('Indicator Data'!BK78="No data","x",ROUND(IF('Indicator Data'!BK78&gt;F$195,0,IF('Indicator Data'!BK78&lt;F$194,10,(F$195-'Indicator Data'!BK78)/(F$195-F$194)*10)),1))</f>
        <v>6</v>
      </c>
      <c r="G75" s="93">
        <f t="shared" si="14"/>
        <v>6.6</v>
      </c>
      <c r="H75" s="94">
        <f t="shared" si="15"/>
        <v>5.9</v>
      </c>
      <c r="I75" s="92">
        <f>IF('Indicator Data'!BN78="No data","x",ROUND(IF('Indicator Data'!BN78^2&gt;I$195,0,IF('Indicator Data'!BN78^2&lt;I$194,10,(I$195-'Indicator Data'!BN78^2)/(I$195-I$194)*10)),1))</f>
        <v>2.2999999999999998</v>
      </c>
      <c r="J75" s="92">
        <f>IF(OR('Indicator Data'!BM78=0,'Indicator Data'!BM78="No data"),"x",ROUND(IF('Indicator Data'!BM78&gt;J$195,0,IF('Indicator Data'!BM78&lt;J$194,10,(J$195-'Indicator Data'!BM78)/(J$195-J$194)*10)),1))</f>
        <v>1.4</v>
      </c>
      <c r="K75" s="92">
        <f>IF('Indicator Data'!BO78="No data","x",ROUND(IF('Indicator Data'!BO78&gt;K$195,0,IF('Indicator Data'!BO78&lt;K$194,10,(K$195-'Indicator Data'!BO78)/(K$195-K$194)*10)),1))</f>
        <v>7</v>
      </c>
      <c r="L75" s="92">
        <f>IF('Indicator Data'!BP78="No data","x",ROUND(IF('Indicator Data'!BP78&gt;L$195,0,IF('Indicator Data'!BP78&lt;L$194,10,(L$195-'Indicator Data'!BP78)/(L$195-L$194)*10)),1))</f>
        <v>5.7</v>
      </c>
      <c r="M75" s="93">
        <f t="shared" si="16"/>
        <v>4.0999999999999996</v>
      </c>
      <c r="N75" s="138">
        <f>IF('Indicator Data'!BQ78="No data","x",'Indicator Data'!BQ78/'Indicator Data'!CC78*100)</f>
        <v>13.406023773348824</v>
      </c>
      <c r="O75" s="92">
        <f t="shared" si="17"/>
        <v>8.6999999999999993</v>
      </c>
      <c r="P75" s="92">
        <f>IF('Indicator Data'!BR78="No data","x",ROUND(IF('Indicator Data'!BR78&gt;P$195,0,IF('Indicator Data'!BR78&lt;P$194,10,(P$195-'Indicator Data'!BR78)/(P$195-P$194)*10)),1))</f>
        <v>2.1</v>
      </c>
      <c r="Q75" s="92">
        <f>IF('Indicator Data'!BS78="No data","x",ROUND(IF('Indicator Data'!BS78&gt;Q$195,0,IF('Indicator Data'!BS78&lt;Q$194,10,(Q$195-'Indicator Data'!BS78)/(Q$195-Q$194)*10)),1))</f>
        <v>1</v>
      </c>
      <c r="R75" s="93">
        <f t="shared" si="18"/>
        <v>3.9</v>
      </c>
      <c r="S75" s="92">
        <f>IF('Indicator Data'!BT78="No data","x",ROUND(IF('Indicator Data'!BT78&gt;S$195,0,IF('Indicator Data'!BT78&lt;S$194,10,(S$195-'Indicator Data'!BT78)/(S$195-S$194)*10)),1))</f>
        <v>9.1999999999999993</v>
      </c>
      <c r="T75" s="138">
        <f>IF('Indicator Data'!BU78="No data","x",ROUND(IF('Indicator Data'!BU78&gt;T$195,0,IF('Indicator Data'!BU78&lt;T$194,10,(T$195-'Indicator Data'!BU78)/(T$195-T$194)*10)),1))</f>
        <v>0.3</v>
      </c>
      <c r="U75" s="138" t="str">
        <f>IF('Indicator Data'!BV78="No data","x",ROUND(IF('Indicator Data'!BV78&gt;U$195,0,IF('Indicator Data'!BV78&lt;U$194,10,(U$195-'Indicator Data'!BV78)/(U$195-U$194)*10)),1))</f>
        <v>x</v>
      </c>
      <c r="V75" s="138">
        <f>IF('Indicator Data'!BW78="No data","x",ROUND(IF('Indicator Data'!BW78&gt;V$195,0,IF('Indicator Data'!BW78&lt;V$194,10,(V$195-'Indicator Data'!BW78)/(V$195-V$194)*10)),1))</f>
        <v>0.3</v>
      </c>
      <c r="W75" s="92">
        <f t="shared" si="19"/>
        <v>0.3</v>
      </c>
      <c r="X75" s="92">
        <f>IF('Indicator Data'!BX78="No data","x",ROUND(IF('Indicator Data'!BX78&gt;X$195,0,IF('Indicator Data'!BX78&lt;X$194,10,(X$195-'Indicator Data'!BX78)/(X$195-X$194)*10)),1))</f>
        <v>8.8000000000000007</v>
      </c>
      <c r="Y75" s="92">
        <f>IF('Indicator Data'!BY78="No data","x",ROUND(IF('Indicator Data'!BY78&gt;Y$195,10,IF('Indicator Data'!BY78&lt;Y$194,0,10-(Y$195-'Indicator Data'!BY78)/(Y$195-Y$194)*10)),1))</f>
        <v>1.4</v>
      </c>
      <c r="Z75" s="93">
        <f t="shared" si="11"/>
        <v>4.9000000000000004</v>
      </c>
      <c r="AA75" s="94">
        <f t="shared" si="12"/>
        <v>4.3</v>
      </c>
      <c r="AB75" s="170"/>
    </row>
    <row r="76" spans="1:28" s="4" customFormat="1" x14ac:dyDescent="0.25">
      <c r="A76" s="121" t="str">
        <f>'Indicator Data'!A79</f>
        <v>Hungary</v>
      </c>
      <c r="B76" s="47" t="str">
        <f>'Indicator Data'!B79</f>
        <v>HUN</v>
      </c>
      <c r="C76" s="92">
        <f>IF('Indicator Data'!BJ79="No data","x",ROUND(IF('Indicator Data'!BJ79&gt;C$195,0,IF('Indicator Data'!BJ79&lt;C$194,10,(C$195-'Indicator Data'!BJ79)/(C$195-C$194)*10)),1))</f>
        <v>1.4</v>
      </c>
      <c r="D76" s="93">
        <f t="shared" si="13"/>
        <v>1.4</v>
      </c>
      <c r="E76" s="92">
        <f>IF('Indicator Data'!BL79="No data","x",ROUND(IF('Indicator Data'!BL79&gt;E$195,0,IF('Indicator Data'!BL79&lt;E$194,10,(E$195-'Indicator Data'!BL79)/(E$195-E$194)*10)),1))</f>
        <v>5.4</v>
      </c>
      <c r="F76" s="92">
        <f>IF('Indicator Data'!BK79="No data","x",ROUND(IF('Indicator Data'!BK79&gt;F$195,0,IF('Indicator Data'!BK79&lt;F$194,10,(F$195-'Indicator Data'!BK79)/(F$195-F$194)*10)),1))</f>
        <v>4</v>
      </c>
      <c r="G76" s="93">
        <f t="shared" si="14"/>
        <v>4.7</v>
      </c>
      <c r="H76" s="94">
        <f t="shared" si="15"/>
        <v>3.1</v>
      </c>
      <c r="I76" s="92">
        <f>IF('Indicator Data'!BN79="No data","x",ROUND(IF('Indicator Data'!BN79^2&gt;I$195,0,IF('Indicator Data'!BN79^2&lt;I$194,10,(I$195-'Indicator Data'!BN79^2)/(I$195-I$194)*10)),1))</f>
        <v>0.1</v>
      </c>
      <c r="J76" s="92">
        <f>IF(OR('Indicator Data'!BM79=0,'Indicator Data'!BM79="No data"),"x",ROUND(IF('Indicator Data'!BM79&gt;J$195,0,IF('Indicator Data'!BM79&lt;J$194,10,(J$195-'Indicator Data'!BM79)/(J$195-J$194)*10)),1))</f>
        <v>0</v>
      </c>
      <c r="K76" s="92">
        <f>IF('Indicator Data'!BO79="No data","x",ROUND(IF('Indicator Data'!BO79&gt;K$195,0,IF('Indicator Data'!BO79&lt;K$194,10,(K$195-'Indicator Data'!BO79)/(K$195-K$194)*10)),1))</f>
        <v>2.1</v>
      </c>
      <c r="L76" s="92">
        <f>IF('Indicator Data'!BP79="No data","x",ROUND(IF('Indicator Data'!BP79&gt;L$195,0,IF('Indicator Data'!BP79&lt;L$194,10,(L$195-'Indicator Data'!BP79)/(L$195-L$194)*10)),1))</f>
        <v>4.4000000000000004</v>
      </c>
      <c r="M76" s="93">
        <f t="shared" si="16"/>
        <v>1.7</v>
      </c>
      <c r="N76" s="138">
        <f>IF('Indicator Data'!BQ79="No data","x",'Indicator Data'!BQ79/'Indicator Data'!CC79*100)</f>
        <v>176.73699326190214</v>
      </c>
      <c r="O76" s="92">
        <f t="shared" si="17"/>
        <v>0</v>
      </c>
      <c r="P76" s="92">
        <f>IF('Indicator Data'!BR79="No data","x",ROUND(IF('Indicator Data'!BR79&gt;P$195,0,IF('Indicator Data'!BR79&lt;P$194,10,(P$195-'Indicator Data'!BR79)/(P$195-P$194)*10)),1))</f>
        <v>0.2</v>
      </c>
      <c r="Q76" s="92">
        <f>IF('Indicator Data'!BS79="No data","x",ROUND(IF('Indicator Data'!BS79&gt;Q$195,0,IF('Indicator Data'!BS79&lt;Q$194,10,(Q$195-'Indicator Data'!BS79)/(Q$195-Q$194)*10)),1))</f>
        <v>0</v>
      </c>
      <c r="R76" s="93">
        <f t="shared" si="18"/>
        <v>0.1</v>
      </c>
      <c r="S76" s="92">
        <f>IF('Indicator Data'!BT79="No data","x",ROUND(IF('Indicator Data'!BT79&gt;S$195,0,IF('Indicator Data'!BT79&lt;S$194,10,(S$195-'Indicator Data'!BT79)/(S$195-S$194)*10)),1))</f>
        <v>1.9</v>
      </c>
      <c r="T76" s="138">
        <f>IF('Indicator Data'!BU79="No data","x",ROUND(IF('Indicator Data'!BU79&gt;T$195,0,IF('Indicator Data'!BU79&lt;T$194,10,(T$195-'Indicator Data'!BU79)/(T$195-T$194)*10)),1))</f>
        <v>0</v>
      </c>
      <c r="U76" s="138">
        <f>IF('Indicator Data'!BV79="No data","x",ROUND(IF('Indicator Data'!BV79&gt;U$195,0,IF('Indicator Data'!BV79&lt;U$194,10,(U$195-'Indicator Data'!BV79)/(U$195-U$194)*10)),1))</f>
        <v>0</v>
      </c>
      <c r="V76" s="138">
        <f>IF('Indicator Data'!BW79="No data","x",ROUND(IF('Indicator Data'!BW79&gt;V$195,0,IF('Indicator Data'!BW79&lt;V$194,10,(V$195-'Indicator Data'!BW79)/(V$195-V$194)*10)),1))</f>
        <v>0</v>
      </c>
      <c r="W76" s="92">
        <f t="shared" si="19"/>
        <v>0</v>
      </c>
      <c r="X76" s="92">
        <f>IF('Indicator Data'!BX79="No data","x",ROUND(IF('Indicator Data'!BX79&gt;X$195,0,IF('Indicator Data'!BX79&lt;X$194,10,(X$195-'Indicator Data'!BX79)/(X$195-X$194)*10)),1))</f>
        <v>3.5</v>
      </c>
      <c r="Y76" s="92">
        <f>IF('Indicator Data'!BY79="No data","x",ROUND(IF('Indicator Data'!BY79&gt;Y$195,10,IF('Indicator Data'!BY79&lt;Y$194,0,10-(Y$195-'Indicator Data'!BY79)/(Y$195-Y$194)*10)),1))</f>
        <v>0.2</v>
      </c>
      <c r="Z76" s="93">
        <f t="shared" si="11"/>
        <v>1.4</v>
      </c>
      <c r="AA76" s="94">
        <f t="shared" si="12"/>
        <v>1.1000000000000001</v>
      </c>
      <c r="AB76" s="170"/>
    </row>
    <row r="77" spans="1:28" s="4" customFormat="1" x14ac:dyDescent="0.25">
      <c r="A77" s="121" t="str">
        <f>'Indicator Data'!A80</f>
        <v>Iceland</v>
      </c>
      <c r="B77" s="47" t="str">
        <f>'Indicator Data'!B80</f>
        <v>ISL</v>
      </c>
      <c r="C77" s="92" t="str">
        <f>IF('Indicator Data'!BJ80="No data","x",ROUND(IF('Indicator Data'!BJ80&gt;C$195,0,IF('Indicator Data'!BJ80&lt;C$194,10,(C$195-'Indicator Data'!BJ80)/(C$195-C$194)*10)),1))</f>
        <v>x</v>
      </c>
      <c r="D77" s="93" t="str">
        <f t="shared" si="13"/>
        <v>x</v>
      </c>
      <c r="E77" s="92">
        <f>IF('Indicator Data'!BL80="No data","x",ROUND(IF('Indicator Data'!BL80&gt;E$195,0,IF('Indicator Data'!BL80&lt;E$194,10,(E$195-'Indicator Data'!BL80)/(E$195-E$194)*10)),1))</f>
        <v>2.4</v>
      </c>
      <c r="F77" s="92">
        <f>IF('Indicator Data'!BK80="No data","x",ROUND(IF('Indicator Data'!BK80&gt;F$195,0,IF('Indicator Data'!BK80&lt;F$194,10,(F$195-'Indicator Data'!BK80)/(F$195-F$194)*10)),1))</f>
        <v>2.1</v>
      </c>
      <c r="G77" s="93">
        <f t="shared" si="14"/>
        <v>2.2999999999999998</v>
      </c>
      <c r="H77" s="94">
        <f t="shared" si="15"/>
        <v>2.2999999999999998</v>
      </c>
      <c r="I77" s="92" t="str">
        <f>IF('Indicator Data'!BN80="No data","x",ROUND(IF('Indicator Data'!BN80^2&gt;I$195,0,IF('Indicator Data'!BN80^2&lt;I$194,10,(I$195-'Indicator Data'!BN80^2)/(I$195-I$194)*10)),1))</f>
        <v>x</v>
      </c>
      <c r="J77" s="92">
        <f>IF(OR('Indicator Data'!BM80=0,'Indicator Data'!BM80="No data"),"x",ROUND(IF('Indicator Data'!BM80&gt;J$195,0,IF('Indicator Data'!BM80&lt;J$194,10,(J$195-'Indicator Data'!BM80)/(J$195-J$194)*10)),1))</f>
        <v>0</v>
      </c>
      <c r="K77" s="92">
        <f>IF('Indicator Data'!BO80="No data","x",ROUND(IF('Indicator Data'!BO80&gt;K$195,0,IF('Indicator Data'!BO80&lt;K$194,10,(K$195-'Indicator Data'!BO80)/(K$195-K$194)*10)),1))</f>
        <v>0.2</v>
      </c>
      <c r="L77" s="92">
        <f>IF('Indicator Data'!BP80="No data","x",ROUND(IF('Indicator Data'!BP80&gt;L$195,0,IF('Indicator Data'!BP80&lt;L$194,10,(L$195-'Indicator Data'!BP80)/(L$195-L$194)*10)),1))</f>
        <v>4</v>
      </c>
      <c r="M77" s="93">
        <f t="shared" si="16"/>
        <v>1.4</v>
      </c>
      <c r="N77" s="138">
        <f>IF('Indicator Data'!BQ80="No data","x",'Indicator Data'!BQ80/'Indicator Data'!CC80*100)</f>
        <v>23.940149625935163</v>
      </c>
      <c r="O77" s="92">
        <f t="shared" si="17"/>
        <v>7.7</v>
      </c>
      <c r="P77" s="92">
        <f>IF('Indicator Data'!BR80="No data","x",ROUND(IF('Indicator Data'!BR80&gt;P$195,0,IF('Indicator Data'!BR80&lt;P$194,10,(P$195-'Indicator Data'!BR80)/(P$195-P$194)*10)),1))</f>
        <v>0.1</v>
      </c>
      <c r="Q77" s="92">
        <f>IF('Indicator Data'!BS80="No data","x",ROUND(IF('Indicator Data'!BS80&gt;Q$195,0,IF('Indicator Data'!BS80&lt;Q$194,10,(Q$195-'Indicator Data'!BS80)/(Q$195-Q$194)*10)),1))</f>
        <v>0</v>
      </c>
      <c r="R77" s="93">
        <f t="shared" si="18"/>
        <v>2.6</v>
      </c>
      <c r="S77" s="92">
        <f>IF('Indicator Data'!BT80="No data","x",ROUND(IF('Indicator Data'!BT80&gt;S$195,0,IF('Indicator Data'!BT80&lt;S$194,10,(S$195-'Indicator Data'!BT80)/(S$195-S$194)*10)),1))</f>
        <v>0.1</v>
      </c>
      <c r="T77" s="138">
        <f>IF('Indicator Data'!BU80="No data","x",ROUND(IF('Indicator Data'!BU80&gt;T$195,0,IF('Indicator Data'!BU80&lt;T$194,10,(T$195-'Indicator Data'!BU80)/(T$195-T$194)*10)),1))</f>
        <v>1.7</v>
      </c>
      <c r="U77" s="138">
        <f>IF('Indicator Data'!BV80="No data","x",ROUND(IF('Indicator Data'!BV80&gt;U$195,0,IF('Indicator Data'!BV80&lt;U$194,10,(U$195-'Indicator Data'!BV80)/(U$195-U$194)*10)),1))</f>
        <v>0.7</v>
      </c>
      <c r="V77" s="138">
        <f>IF('Indicator Data'!BW80="No data","x",ROUND(IF('Indicator Data'!BW80&gt;V$195,0,IF('Indicator Data'!BW80&lt;V$194,10,(V$195-'Indicator Data'!BW80)/(V$195-V$194)*10)),1))</f>
        <v>1.9</v>
      </c>
      <c r="W77" s="92">
        <f t="shared" si="19"/>
        <v>1.4333333333333333</v>
      </c>
      <c r="X77" s="92">
        <f>IF('Indicator Data'!BX80="No data","x",ROUND(IF('Indicator Data'!BX80&gt;X$195,0,IF('Indicator Data'!BX80&lt;X$194,10,(X$195-'Indicator Data'!BX80)/(X$195-X$194)*10)),1))</f>
        <v>0</v>
      </c>
      <c r="Y77" s="92">
        <f>IF('Indicator Data'!BY80="No data","x",ROUND(IF('Indicator Data'!BY80&gt;Y$195,10,IF('Indicator Data'!BY80&lt;Y$194,0,10-(Y$195-'Indicator Data'!BY80)/(Y$195-Y$194)*10)),1))</f>
        <v>0</v>
      </c>
      <c r="Z77" s="93">
        <f t="shared" si="11"/>
        <v>0.4</v>
      </c>
      <c r="AA77" s="94">
        <f t="shared" si="12"/>
        <v>1.5</v>
      </c>
      <c r="AB77" s="170"/>
    </row>
    <row r="78" spans="1:28" s="4" customFormat="1" x14ac:dyDescent="0.25">
      <c r="A78" s="121" t="str">
        <f>'Indicator Data'!A81</f>
        <v>India</v>
      </c>
      <c r="B78" s="47" t="str">
        <f>'Indicator Data'!B81</f>
        <v>IND</v>
      </c>
      <c r="C78" s="92">
        <f>IF('Indicator Data'!BJ81="No data","x",ROUND(IF('Indicator Data'!BJ81&gt;C$195,0,IF('Indicator Data'!BJ81&lt;C$194,10,(C$195-'Indicator Data'!BJ81)/(C$195-C$194)*10)),1))</f>
        <v>1.8</v>
      </c>
      <c r="D78" s="93">
        <f t="shared" si="13"/>
        <v>1.8</v>
      </c>
      <c r="E78" s="92">
        <f>IF('Indicator Data'!BL81="No data","x",ROUND(IF('Indicator Data'!BL81&gt;E$195,0,IF('Indicator Data'!BL81&lt;E$194,10,(E$195-'Indicator Data'!BL81)/(E$195-E$194)*10)),1))</f>
        <v>5.9</v>
      </c>
      <c r="F78" s="92">
        <f>IF('Indicator Data'!BK81="No data","x",ROUND(IF('Indicator Data'!BK81&gt;F$195,0,IF('Indicator Data'!BK81&lt;F$194,10,(F$195-'Indicator Data'!BK81)/(F$195-F$194)*10)),1))</f>
        <v>4.8</v>
      </c>
      <c r="G78" s="93">
        <f t="shared" si="14"/>
        <v>5.4</v>
      </c>
      <c r="H78" s="94">
        <f t="shared" si="15"/>
        <v>3.6</v>
      </c>
      <c r="I78" s="92">
        <f>IF('Indicator Data'!BN81="No data","x",ROUND(IF('Indicator Data'!BN81^2&gt;I$195,0,IF('Indicator Data'!BN81^2&lt;I$194,10,(I$195-'Indicator Data'!BN81^2)/(I$195-I$194)*10)),1))</f>
        <v>5.3</v>
      </c>
      <c r="J78" s="92">
        <f>IF(OR('Indicator Data'!BM81=0,'Indicator Data'!BM81="No data"),"x",ROUND(IF('Indicator Data'!BM81&gt;J$195,0,IF('Indicator Data'!BM81&lt;J$194,10,(J$195-'Indicator Data'!BM81)/(J$195-J$194)*10)),1))</f>
        <v>0.7</v>
      </c>
      <c r="K78" s="92">
        <f>IF('Indicator Data'!BO81="No data","x",ROUND(IF('Indicator Data'!BO81&gt;K$195,0,IF('Indicator Data'!BO81&lt;K$194,10,(K$195-'Indicator Data'!BO81)/(K$195-K$194)*10)),1))</f>
        <v>7.1</v>
      </c>
      <c r="L78" s="92">
        <f>IF('Indicator Data'!BP81="No data","x",ROUND(IF('Indicator Data'!BP81&gt;L$195,0,IF('Indicator Data'!BP81&lt;L$194,10,(L$195-'Indicator Data'!BP81)/(L$195-L$194)*10)),1))</f>
        <v>5.8</v>
      </c>
      <c r="M78" s="93">
        <f t="shared" si="16"/>
        <v>4.7</v>
      </c>
      <c r="N78" s="138">
        <f>IF('Indicator Data'!BQ81="No data","x",'Indicator Data'!BQ81/'Indicator Data'!CC81*100)</f>
        <v>24.552753103568893</v>
      </c>
      <c r="O78" s="92">
        <f t="shared" si="17"/>
        <v>7.6</v>
      </c>
      <c r="P78" s="92">
        <f>IF('Indicator Data'!BR81="No data","x",ROUND(IF('Indicator Data'!BR81&gt;P$195,0,IF('Indicator Data'!BR81&lt;P$194,10,(P$195-'Indicator Data'!BR81)/(P$195-P$194)*10)),1))</f>
        <v>4.5</v>
      </c>
      <c r="Q78" s="92">
        <f>IF('Indicator Data'!BS81="No data","x",ROUND(IF('Indicator Data'!BS81&gt;Q$195,0,IF('Indicator Data'!BS81&lt;Q$194,10,(Q$195-'Indicator Data'!BS81)/(Q$195-Q$194)*10)),1))</f>
        <v>1.5</v>
      </c>
      <c r="R78" s="93">
        <f t="shared" si="18"/>
        <v>4.5</v>
      </c>
      <c r="S78" s="92">
        <f>IF('Indicator Data'!BT81="No data","x",ROUND(IF('Indicator Data'!BT81&gt;S$195,0,IF('Indicator Data'!BT81&lt;S$194,10,(S$195-'Indicator Data'!BT81)/(S$195-S$194)*10)),1))</f>
        <v>8.1</v>
      </c>
      <c r="T78" s="138">
        <f>IF('Indicator Data'!BU81="No data","x",ROUND(IF('Indicator Data'!BU81&gt;T$195,0,IF('Indicator Data'!BU81&lt;T$194,10,(T$195-'Indicator Data'!BU81)/(T$195-T$194)*10)),1))</f>
        <v>1.9</v>
      </c>
      <c r="U78" s="138">
        <f>IF('Indicator Data'!BV81="No data","x",ROUND(IF('Indicator Data'!BV81&gt;U$195,0,IF('Indicator Data'!BV81&lt;U$194,10,(U$195-'Indicator Data'!BV81)/(U$195-U$194)*10)),1))</f>
        <v>3.7</v>
      </c>
      <c r="V78" s="138" t="str">
        <f>IF('Indicator Data'!BW81="No data","x",ROUND(IF('Indicator Data'!BW81&gt;V$195,0,IF('Indicator Data'!BW81&lt;V$194,10,(V$195-'Indicator Data'!BW81)/(V$195-V$194)*10)),1))</f>
        <v>x</v>
      </c>
      <c r="W78" s="92">
        <f t="shared" si="19"/>
        <v>2.8</v>
      </c>
      <c r="X78" s="92">
        <f>IF('Indicator Data'!BX81="No data","x",ROUND(IF('Indicator Data'!BX81&gt;X$195,0,IF('Indicator Data'!BX81&lt;X$194,10,(X$195-'Indicator Data'!BX81)/(X$195-X$194)*10)),1))</f>
        <v>9.4</v>
      </c>
      <c r="Y78" s="92">
        <f>IF('Indicator Data'!BY81="No data","x",ROUND(IF('Indicator Data'!BY81&gt;Y$195,10,IF('Indicator Data'!BY81&lt;Y$194,0,10-(Y$195-'Indicator Data'!BY81)/(Y$195-Y$194)*10)),1))</f>
        <v>1.9</v>
      </c>
      <c r="Z78" s="93">
        <f t="shared" si="11"/>
        <v>5.6</v>
      </c>
      <c r="AA78" s="94">
        <f t="shared" si="12"/>
        <v>4.9000000000000004</v>
      </c>
      <c r="AB78" s="170"/>
    </row>
    <row r="79" spans="1:28" s="4" customFormat="1" x14ac:dyDescent="0.25">
      <c r="A79" s="121" t="str">
        <f>'Indicator Data'!A82</f>
        <v>Indonesia</v>
      </c>
      <c r="B79" s="47" t="str">
        <f>'Indicator Data'!B82</f>
        <v>IDN</v>
      </c>
      <c r="C79" s="92">
        <f>IF('Indicator Data'!BJ82="No data","x",ROUND(IF('Indicator Data'!BJ82&gt;C$195,0,IF('Indicator Data'!BJ82&lt;C$194,10,(C$195-'Indicator Data'!BJ82)/(C$195-C$194)*10)),1))</f>
        <v>3.3</v>
      </c>
      <c r="D79" s="93">
        <f t="shared" si="13"/>
        <v>3.3</v>
      </c>
      <c r="E79" s="92">
        <f>IF('Indicator Data'!BL82="No data","x",ROUND(IF('Indicator Data'!BL82&gt;E$195,0,IF('Indicator Data'!BL82&lt;E$194,10,(E$195-'Indicator Data'!BL82)/(E$195-E$194)*10)),1))</f>
        <v>6.2</v>
      </c>
      <c r="F79" s="92">
        <f>IF('Indicator Data'!BK82="No data","x",ROUND(IF('Indicator Data'!BK82&gt;F$195,0,IF('Indicator Data'!BK82&lt;F$194,10,(F$195-'Indicator Data'!BK82)/(F$195-F$194)*10)),1))</f>
        <v>4.9000000000000004</v>
      </c>
      <c r="G79" s="93">
        <f t="shared" si="14"/>
        <v>5.6</v>
      </c>
      <c r="H79" s="94">
        <f t="shared" si="15"/>
        <v>4.5</v>
      </c>
      <c r="I79" s="92">
        <f>IF('Indicator Data'!BN82="No data","x",ROUND(IF('Indicator Data'!BN82^2&gt;I$195,0,IF('Indicator Data'!BN82^2&lt;I$194,10,(I$195-'Indicator Data'!BN82^2)/(I$195-I$194)*10)),1))</f>
        <v>1</v>
      </c>
      <c r="J79" s="92">
        <f>IF(OR('Indicator Data'!BM82=0,'Indicator Data'!BM82="No data"),"x",ROUND(IF('Indicator Data'!BM82&gt;J$195,0,IF('Indicator Data'!BM82&lt;J$194,10,(J$195-'Indicator Data'!BM82)/(J$195-J$194)*10)),1))</f>
        <v>0.2</v>
      </c>
      <c r="K79" s="92">
        <f>IF('Indicator Data'!BO82="No data","x",ROUND(IF('Indicator Data'!BO82&gt;K$195,0,IF('Indicator Data'!BO82&lt;K$194,10,(K$195-'Indicator Data'!BO82)/(K$195-K$194)*10)),1))</f>
        <v>7.5</v>
      </c>
      <c r="L79" s="92">
        <f>IF('Indicator Data'!BP82="No data","x",ROUND(IF('Indicator Data'!BP82&gt;L$195,0,IF('Indicator Data'!BP82&lt;L$194,10,(L$195-'Indicator Data'!BP82)/(L$195-L$194)*10)),1))</f>
        <v>1.8</v>
      </c>
      <c r="M79" s="93">
        <f t="shared" si="16"/>
        <v>2.6</v>
      </c>
      <c r="N79" s="138">
        <f>IF('Indicator Data'!BQ82="No data","x",'Indicator Data'!BQ82/'Indicator Data'!CC82*100)</f>
        <v>9.936132746733497</v>
      </c>
      <c r="O79" s="92">
        <f t="shared" si="17"/>
        <v>9.1</v>
      </c>
      <c r="P79" s="92">
        <f>IF('Indicator Data'!BR82="No data","x",ROUND(IF('Indicator Data'!BR82&gt;P$195,0,IF('Indicator Data'!BR82&lt;P$194,10,(P$195-'Indicator Data'!BR82)/(P$195-P$194)*10)),1))</f>
        <v>3</v>
      </c>
      <c r="Q79" s="92">
        <f>IF('Indicator Data'!BS82="No data","x",ROUND(IF('Indicator Data'!BS82&gt;Q$195,0,IF('Indicator Data'!BS82&lt;Q$194,10,(Q$195-'Indicator Data'!BS82)/(Q$195-Q$194)*10)),1))</f>
        <v>2.1</v>
      </c>
      <c r="R79" s="93">
        <f t="shared" si="18"/>
        <v>4.7</v>
      </c>
      <c r="S79" s="92">
        <f>IF('Indicator Data'!BT82="No data","x",ROUND(IF('Indicator Data'!BT82&gt;S$195,0,IF('Indicator Data'!BT82&lt;S$194,10,(S$195-'Indicator Data'!BT82)/(S$195-S$194)*10)),1))</f>
        <v>9.1</v>
      </c>
      <c r="T79" s="138">
        <f>IF('Indicator Data'!BU82="No data","x",ROUND(IF('Indicator Data'!BU82&gt;T$195,0,IF('Indicator Data'!BU82&lt;T$194,10,(T$195-'Indicator Data'!BU82)/(T$195-T$194)*10)),1))</f>
        <v>3.4</v>
      </c>
      <c r="U79" s="138">
        <f>IF('Indicator Data'!BV82="No data","x",ROUND(IF('Indicator Data'!BV82&gt;U$195,0,IF('Indicator Data'!BV82&lt;U$194,10,(U$195-'Indicator Data'!BV82)/(U$195-U$194)*10)),1))</f>
        <v>6.1</v>
      </c>
      <c r="V79" s="138" t="str">
        <f>IF('Indicator Data'!BW82="No data","x",ROUND(IF('Indicator Data'!BW82&gt;V$195,0,IF('Indicator Data'!BW82&lt;V$194,10,(V$195-'Indicator Data'!BW82)/(V$195-V$194)*10)),1))</f>
        <v>x</v>
      </c>
      <c r="W79" s="92">
        <f t="shared" si="19"/>
        <v>4.75</v>
      </c>
      <c r="X79" s="92">
        <f>IF('Indicator Data'!BX82="No data","x",ROUND(IF('Indicator Data'!BX82&gt;X$195,0,IF('Indicator Data'!BX82&lt;X$194,10,(X$195-'Indicator Data'!BX82)/(X$195-X$194)*10)),1))</f>
        <v>8.9</v>
      </c>
      <c r="Y79" s="92">
        <f>IF('Indicator Data'!BY82="No data","x",ROUND(IF('Indicator Data'!BY82&gt;Y$195,10,IF('Indicator Data'!BY82&lt;Y$194,0,10-(Y$195-'Indicator Data'!BY82)/(Y$195-Y$194)*10)),1))</f>
        <v>1.4</v>
      </c>
      <c r="Z79" s="93">
        <f t="shared" si="11"/>
        <v>6</v>
      </c>
      <c r="AA79" s="94">
        <f t="shared" si="12"/>
        <v>4.4000000000000004</v>
      </c>
      <c r="AB79" s="170"/>
    </row>
    <row r="80" spans="1:28" s="4" customFormat="1" x14ac:dyDescent="0.25">
      <c r="A80" s="121" t="str">
        <f>'Indicator Data'!A83</f>
        <v>Iran</v>
      </c>
      <c r="B80" s="47" t="str">
        <f>'Indicator Data'!B83</f>
        <v>IRN</v>
      </c>
      <c r="C80" s="92">
        <f>IF('Indicator Data'!BJ83="No data","x",ROUND(IF('Indicator Data'!BJ83&gt;C$195,0,IF('Indicator Data'!BJ83&lt;C$194,10,(C$195-'Indicator Data'!BJ83)/(C$195-C$194)*10)),1))</f>
        <v>4.4000000000000004</v>
      </c>
      <c r="D80" s="93">
        <f t="shared" si="13"/>
        <v>4.4000000000000004</v>
      </c>
      <c r="E80" s="92">
        <f>IF('Indicator Data'!BL83="No data","x",ROUND(IF('Indicator Data'!BL83&gt;E$195,0,IF('Indicator Data'!BL83&lt;E$194,10,(E$195-'Indicator Data'!BL83)/(E$195-E$194)*10)),1))</f>
        <v>7.2</v>
      </c>
      <c r="F80" s="92">
        <f>IF('Indicator Data'!BK83="No data","x",ROUND(IF('Indicator Data'!BK83&gt;F$195,0,IF('Indicator Data'!BK83&lt;F$194,10,(F$195-'Indicator Data'!BK83)/(F$195-F$194)*10)),1))</f>
        <v>5.4</v>
      </c>
      <c r="G80" s="93">
        <f t="shared" si="14"/>
        <v>6.3</v>
      </c>
      <c r="H80" s="94">
        <f t="shared" si="15"/>
        <v>5.4</v>
      </c>
      <c r="I80" s="92">
        <f>IF('Indicator Data'!BN83="No data","x",ROUND(IF('Indicator Data'!BN83^2&gt;I$195,0,IF('Indicator Data'!BN83^2&lt;I$194,10,(I$195-'Indicator Data'!BN83^2)/(I$195-I$194)*10)),1))</f>
        <v>2.6</v>
      </c>
      <c r="J80" s="92">
        <f>IF(OR('Indicator Data'!BM83=0,'Indicator Data'!BM83="No data"),"x",ROUND(IF('Indicator Data'!BM83&gt;J$195,0,IF('Indicator Data'!BM83&lt;J$194,10,(J$195-'Indicator Data'!BM83)/(J$195-J$194)*10)),1))</f>
        <v>0</v>
      </c>
      <c r="K80" s="92">
        <f>IF('Indicator Data'!BO83="No data","x",ROUND(IF('Indicator Data'!BO83&gt;K$195,0,IF('Indicator Data'!BO83&lt;K$194,10,(K$195-'Indicator Data'!BO83)/(K$195-K$194)*10)),1))</f>
        <v>4.7</v>
      </c>
      <c r="L80" s="92">
        <f>IF('Indicator Data'!BP83="No data","x",ROUND(IF('Indicator Data'!BP83&gt;L$195,0,IF('Indicator Data'!BP83&lt;L$194,10,(L$195-'Indicator Data'!BP83)/(L$195-L$194)*10)),1))</f>
        <v>4.8</v>
      </c>
      <c r="M80" s="93">
        <f t="shared" si="16"/>
        <v>3</v>
      </c>
      <c r="N80" s="138">
        <f>IF('Indicator Data'!BQ83="No data","x",'Indicator Data'!BQ83/'Indicator Data'!CC83*100)</f>
        <v>9.8246906757545052</v>
      </c>
      <c r="O80" s="92">
        <f t="shared" si="17"/>
        <v>9.1</v>
      </c>
      <c r="P80" s="92">
        <f>IF('Indicator Data'!BR83="No data","x",ROUND(IF('Indicator Data'!BR83&gt;P$195,0,IF('Indicator Data'!BR83&lt;P$194,10,(P$195-'Indicator Data'!BR83)/(P$195-P$194)*10)),1))</f>
        <v>1.3</v>
      </c>
      <c r="Q80" s="92">
        <f>IF('Indicator Data'!BS83="No data","x",ROUND(IF('Indicator Data'!BS83&gt;Q$195,0,IF('Indicator Data'!BS83&lt;Q$194,10,(Q$195-'Indicator Data'!BS83)/(Q$195-Q$194)*10)),1))</f>
        <v>1</v>
      </c>
      <c r="R80" s="93">
        <f t="shared" si="18"/>
        <v>3.8</v>
      </c>
      <c r="S80" s="92">
        <f>IF('Indicator Data'!BT83="No data","x",ROUND(IF('Indicator Data'!BT83&gt;S$195,0,IF('Indicator Data'!BT83&lt;S$194,10,(S$195-'Indicator Data'!BT83)/(S$195-S$194)*10)),1))</f>
        <v>7.2</v>
      </c>
      <c r="T80" s="138">
        <f>IF('Indicator Data'!BU83="No data","x",ROUND(IF('Indicator Data'!BU83&gt;T$195,0,IF('Indicator Data'!BU83&lt;T$194,10,(T$195-'Indicator Data'!BU83)/(T$195-T$194)*10)),1))</f>
        <v>0</v>
      </c>
      <c r="U80" s="138">
        <f>IF('Indicator Data'!BV83="No data","x",ROUND(IF('Indicator Data'!BV83&gt;U$195,0,IF('Indicator Data'!BV83&lt;U$194,10,(U$195-'Indicator Data'!BV83)/(U$195-U$194)*10)),1))</f>
        <v>0.2</v>
      </c>
      <c r="V80" s="138" t="str">
        <f>IF('Indicator Data'!BW83="No data","x",ROUND(IF('Indicator Data'!BW83&gt;V$195,0,IF('Indicator Data'!BW83&lt;V$194,10,(V$195-'Indicator Data'!BW83)/(V$195-V$194)*10)),1))</f>
        <v>x</v>
      </c>
      <c r="W80" s="92">
        <f t="shared" si="19"/>
        <v>0.1</v>
      </c>
      <c r="X80" s="92">
        <f>IF('Indicator Data'!BX83="No data","x",ROUND(IF('Indicator Data'!BX83&gt;X$195,0,IF('Indicator Data'!BX83&lt;X$194,10,(X$195-'Indicator Data'!BX83)/(X$195-X$194)*10)),1))</f>
        <v>4.9000000000000004</v>
      </c>
      <c r="Y80" s="92">
        <f>IF('Indicator Data'!BY83="No data","x",ROUND(IF('Indicator Data'!BY83&gt;Y$195,10,IF('Indicator Data'!BY83&lt;Y$194,0,10-(Y$195-'Indicator Data'!BY83)/(Y$195-Y$194)*10)),1))</f>
        <v>0.3</v>
      </c>
      <c r="Z80" s="93">
        <f t="shared" si="11"/>
        <v>3.1</v>
      </c>
      <c r="AA80" s="94">
        <f t="shared" si="12"/>
        <v>3.3</v>
      </c>
      <c r="AB80" s="170"/>
    </row>
    <row r="81" spans="1:28" s="4" customFormat="1" x14ac:dyDescent="0.25">
      <c r="A81" s="121" t="str">
        <f>'Indicator Data'!A84</f>
        <v>Iraq</v>
      </c>
      <c r="B81" s="47" t="str">
        <f>'Indicator Data'!B84</f>
        <v>IRQ</v>
      </c>
      <c r="C81" s="92">
        <f>IF('Indicator Data'!BJ84="No data","x",ROUND(IF('Indicator Data'!BJ84&gt;C$195,0,IF('Indicator Data'!BJ84&lt;C$194,10,(C$195-'Indicator Data'!BJ84)/(C$195-C$194)*10)),1))</f>
        <v>8.4</v>
      </c>
      <c r="D81" s="93">
        <f t="shared" si="13"/>
        <v>8.4</v>
      </c>
      <c r="E81" s="92">
        <f>IF('Indicator Data'!BL84="No data","x",ROUND(IF('Indicator Data'!BL84&gt;E$195,0,IF('Indicator Data'!BL84&lt;E$194,10,(E$195-'Indicator Data'!BL84)/(E$195-E$194)*10)),1))</f>
        <v>8.1999999999999993</v>
      </c>
      <c r="F81" s="92">
        <f>IF('Indicator Data'!BK84="No data","x",ROUND(IF('Indicator Data'!BK84&gt;F$195,0,IF('Indicator Data'!BK84&lt;F$194,10,(F$195-'Indicator Data'!BK84)/(F$195-F$194)*10)),1))</f>
        <v>7.5</v>
      </c>
      <c r="G81" s="93">
        <f t="shared" si="14"/>
        <v>7.9</v>
      </c>
      <c r="H81" s="94">
        <f t="shared" si="15"/>
        <v>8.1999999999999993</v>
      </c>
      <c r="I81" s="92">
        <f>IF('Indicator Data'!BN84="No data","x",ROUND(IF('Indicator Data'!BN84^2&gt;I$195,0,IF('Indicator Data'!BN84^2&lt;I$194,10,(I$195-'Indicator Data'!BN84^2)/(I$195-I$194)*10)),1))</f>
        <v>4</v>
      </c>
      <c r="J81" s="92">
        <f>IF(OR('Indicator Data'!BM84=0,'Indicator Data'!BM84="No data"),"x",ROUND(IF('Indicator Data'!BM84&gt;J$195,0,IF('Indicator Data'!BM84&lt;J$194,10,(J$195-'Indicator Data'!BM84)/(J$195-J$194)*10)),1))</f>
        <v>0</v>
      </c>
      <c r="K81" s="92">
        <f>IF('Indicator Data'!BO84="No data","x",ROUND(IF('Indicator Data'!BO84&gt;K$195,0,IF('Indicator Data'!BO84&lt;K$194,10,(K$195-'Indicator Data'!BO84)/(K$195-K$194)*10)),1))</f>
        <v>7.9</v>
      </c>
      <c r="L81" s="92">
        <f>IF('Indicator Data'!BP84="No data","x",ROUND(IF('Indicator Data'!BP84&gt;L$195,0,IF('Indicator Data'!BP84&lt;L$194,10,(L$195-'Indicator Data'!BP84)/(L$195-L$194)*10)),1))</f>
        <v>5.8</v>
      </c>
      <c r="M81" s="93">
        <f t="shared" si="16"/>
        <v>4.4000000000000004</v>
      </c>
      <c r="N81" s="138">
        <f>IF('Indicator Data'!BQ84="No data","x",'Indicator Data'!BQ84/'Indicator Data'!CC84*100)</f>
        <v>11.051759071652238</v>
      </c>
      <c r="O81" s="92">
        <f t="shared" si="17"/>
        <v>9</v>
      </c>
      <c r="P81" s="92">
        <f>IF('Indicator Data'!BR84="No data","x",ROUND(IF('Indicator Data'!BR84&gt;P$195,0,IF('Indicator Data'!BR84&lt;P$194,10,(P$195-'Indicator Data'!BR84)/(P$195-P$194)*10)),1))</f>
        <v>0.7</v>
      </c>
      <c r="Q81" s="92">
        <f>IF('Indicator Data'!BS84="No data","x",ROUND(IF('Indicator Data'!BS84&gt;Q$195,0,IF('Indicator Data'!BS84&lt;Q$194,10,(Q$195-'Indicator Data'!BS84)/(Q$195-Q$194)*10)),1))</f>
        <v>0.7</v>
      </c>
      <c r="R81" s="93">
        <f t="shared" si="18"/>
        <v>3.5</v>
      </c>
      <c r="S81" s="92">
        <f>IF('Indicator Data'!BT84="No data","x",ROUND(IF('Indicator Data'!BT84&gt;S$195,0,IF('Indicator Data'!BT84&lt;S$194,10,(S$195-'Indicator Data'!BT84)/(S$195-S$194)*10)),1))</f>
        <v>7.9</v>
      </c>
      <c r="T81" s="138">
        <f>IF('Indicator Data'!BU84="No data","x",ROUND(IF('Indicator Data'!BU84&gt;T$195,0,IF('Indicator Data'!BU84&lt;T$194,10,(T$195-'Indicator Data'!BU84)/(T$195-T$194)*10)),1))</f>
        <v>6.1</v>
      </c>
      <c r="U81" s="138">
        <f>IF('Indicator Data'!BV84="No data","x",ROUND(IF('Indicator Data'!BV84&gt;U$195,0,IF('Indicator Data'!BV84&lt;U$194,10,(U$195-'Indicator Data'!BV84)/(U$195-U$194)*10)),1))</f>
        <v>4.2</v>
      </c>
      <c r="V81" s="138">
        <f>IF('Indicator Data'!BW84="No data","x",ROUND(IF('Indicator Data'!BW84&gt;V$195,0,IF('Indicator Data'!BW84&lt;V$194,10,(V$195-'Indicator Data'!BW84)/(V$195-V$194)*10)),1))</f>
        <v>10</v>
      </c>
      <c r="W81" s="92">
        <f t="shared" si="19"/>
        <v>6.7666666666666666</v>
      </c>
      <c r="X81" s="92">
        <f>IF('Indicator Data'!BX84="No data","x",ROUND(IF('Indicator Data'!BX84&gt;X$195,0,IF('Indicator Data'!BX84&lt;X$194,10,(X$195-'Indicator Data'!BX84)/(X$195-X$194)*10)),1))</f>
        <v>8.5</v>
      </c>
      <c r="Y81" s="92">
        <f>IF('Indicator Data'!BY84="No data","x",ROUND(IF('Indicator Data'!BY84&gt;Y$195,10,IF('Indicator Data'!BY84&lt;Y$194,0,10-(Y$195-'Indicator Data'!BY84)/(Y$195-Y$194)*10)),1))</f>
        <v>0.6</v>
      </c>
      <c r="Z81" s="93">
        <f t="shared" si="11"/>
        <v>5.9</v>
      </c>
      <c r="AA81" s="94">
        <f t="shared" si="12"/>
        <v>4.5999999999999996</v>
      </c>
      <c r="AB81" s="170"/>
    </row>
    <row r="82" spans="1:28" s="4" customFormat="1" x14ac:dyDescent="0.25">
      <c r="A82" s="121" t="str">
        <f>'Indicator Data'!A85</f>
        <v>Ireland</v>
      </c>
      <c r="B82" s="47" t="str">
        <f>'Indicator Data'!B85</f>
        <v>IRL</v>
      </c>
      <c r="C82" s="92" t="str">
        <f>IF('Indicator Data'!BJ85="No data","x",ROUND(IF('Indicator Data'!BJ85&gt;C$195,0,IF('Indicator Data'!BJ85&lt;C$194,10,(C$195-'Indicator Data'!BJ85)/(C$195-C$194)*10)),1))</f>
        <v>x</v>
      </c>
      <c r="D82" s="93" t="str">
        <f t="shared" si="13"/>
        <v>x</v>
      </c>
      <c r="E82" s="92">
        <f>IF('Indicator Data'!BL85="No data","x",ROUND(IF('Indicator Data'!BL85&gt;E$195,0,IF('Indicator Data'!BL85&lt;E$194,10,(E$195-'Indicator Data'!BL85)/(E$195-E$194)*10)),1))</f>
        <v>2.7</v>
      </c>
      <c r="F82" s="92">
        <f>IF('Indicator Data'!BK85="No data","x",ROUND(IF('Indicator Data'!BK85&gt;F$195,0,IF('Indicator Data'!BK85&lt;F$194,10,(F$195-'Indicator Data'!BK85)/(F$195-F$194)*10)),1))</f>
        <v>2.4</v>
      </c>
      <c r="G82" s="93">
        <f t="shared" si="14"/>
        <v>2.6</v>
      </c>
      <c r="H82" s="94">
        <f t="shared" si="15"/>
        <v>2.6</v>
      </c>
      <c r="I82" s="92" t="str">
        <f>IF('Indicator Data'!BN85="No data","x",ROUND(IF('Indicator Data'!BN85^2&gt;I$195,0,IF('Indicator Data'!BN85^2&lt;I$194,10,(I$195-'Indicator Data'!BN85^2)/(I$195-I$194)*10)),1))</f>
        <v>x</v>
      </c>
      <c r="J82" s="92">
        <f>IF(OR('Indicator Data'!BM85=0,'Indicator Data'!BM85="No data"),"x",ROUND(IF('Indicator Data'!BM85&gt;J$195,0,IF('Indicator Data'!BM85&lt;J$194,10,(J$195-'Indicator Data'!BM85)/(J$195-J$194)*10)),1))</f>
        <v>0</v>
      </c>
      <c r="K82" s="92">
        <f>IF('Indicator Data'!BO85="No data","x",ROUND(IF('Indicator Data'!BO85&gt;K$195,0,IF('Indicator Data'!BO85&lt;K$194,10,(K$195-'Indicator Data'!BO85)/(K$195-K$194)*10)),1))</f>
        <v>1.5</v>
      </c>
      <c r="L82" s="92">
        <f>IF('Indicator Data'!BP85="No data","x",ROUND(IF('Indicator Data'!BP85&gt;L$195,0,IF('Indicator Data'!BP85&lt;L$194,10,(L$195-'Indicator Data'!BP85)/(L$195-L$194)*10)),1))</f>
        <v>5</v>
      </c>
      <c r="M82" s="93">
        <f t="shared" si="16"/>
        <v>2.2000000000000002</v>
      </c>
      <c r="N82" s="138">
        <f>IF('Indicator Data'!BQ85="No data","x",'Indicator Data'!BQ85/'Indicator Data'!CC85*100)</f>
        <v>159.67484395412976</v>
      </c>
      <c r="O82" s="92">
        <f t="shared" si="17"/>
        <v>0</v>
      </c>
      <c r="P82" s="92">
        <f>IF('Indicator Data'!BR85="No data","x",ROUND(IF('Indicator Data'!BR85&gt;P$195,0,IF('Indicator Data'!BR85&lt;P$194,10,(P$195-'Indicator Data'!BR85)/(P$195-P$194)*10)),1))</f>
        <v>1</v>
      </c>
      <c r="Q82" s="92">
        <f>IF('Indicator Data'!BS85="No data","x",ROUND(IF('Indicator Data'!BS85&gt;Q$195,0,IF('Indicator Data'!BS85&lt;Q$194,10,(Q$195-'Indicator Data'!BS85)/(Q$195-Q$194)*10)),1))</f>
        <v>0.5</v>
      </c>
      <c r="R82" s="93">
        <f t="shared" si="18"/>
        <v>0.5</v>
      </c>
      <c r="S82" s="92">
        <f>IF('Indicator Data'!BT85="No data","x",ROUND(IF('Indicator Data'!BT85&gt;S$195,0,IF('Indicator Data'!BT85&lt;S$194,10,(S$195-'Indicator Data'!BT85)/(S$195-S$194)*10)),1))</f>
        <v>2.2999999999999998</v>
      </c>
      <c r="T82" s="138">
        <f>IF('Indicator Data'!BU85="No data","x",ROUND(IF('Indicator Data'!BU85&gt;T$195,0,IF('Indicator Data'!BU85&lt;T$194,10,(T$195-'Indicator Data'!BU85)/(T$195-T$194)*10)),1))</f>
        <v>0.7</v>
      </c>
      <c r="U82" s="138" t="str">
        <f>IF('Indicator Data'!BV85="No data","x",ROUND(IF('Indicator Data'!BV85&gt;U$195,0,IF('Indicator Data'!BV85&lt;U$194,10,(U$195-'Indicator Data'!BV85)/(U$195-U$194)*10)),1))</f>
        <v>x</v>
      </c>
      <c r="V82" s="138">
        <f>IF('Indicator Data'!BW85="No data","x",ROUND(IF('Indicator Data'!BW85&gt;V$195,0,IF('Indicator Data'!BW85&lt;V$194,10,(V$195-'Indicator Data'!BW85)/(V$195-V$194)*10)),1))</f>
        <v>1.4</v>
      </c>
      <c r="W82" s="92">
        <f t="shared" si="19"/>
        <v>1.0499999999999998</v>
      </c>
      <c r="X82" s="92">
        <f>IF('Indicator Data'!BX85="No data","x",ROUND(IF('Indicator Data'!BX85&gt;X$195,0,IF('Indicator Data'!BX85&lt;X$194,10,(X$195-'Indicator Data'!BX85)/(X$195-X$194)*10)),1))</f>
        <v>0</v>
      </c>
      <c r="Y82" s="92">
        <f>IF('Indicator Data'!BY85="No data","x",ROUND(IF('Indicator Data'!BY85&gt;Y$195,10,IF('Indicator Data'!BY85&lt;Y$194,0,10-(Y$195-'Indicator Data'!BY85)/(Y$195-Y$194)*10)),1))</f>
        <v>0.1</v>
      </c>
      <c r="Z82" s="93">
        <f t="shared" si="11"/>
        <v>0.9</v>
      </c>
      <c r="AA82" s="94">
        <f t="shared" si="12"/>
        <v>1.2</v>
      </c>
      <c r="AB82" s="170"/>
    </row>
    <row r="83" spans="1:28" s="4" customFormat="1" x14ac:dyDescent="0.25">
      <c r="A83" s="121" t="str">
        <f>'Indicator Data'!A86</f>
        <v>Israel</v>
      </c>
      <c r="B83" s="47" t="str">
        <f>'Indicator Data'!B86</f>
        <v>ISR</v>
      </c>
      <c r="C83" s="92" t="str">
        <f>IF('Indicator Data'!BJ86="No data","x",ROUND(IF('Indicator Data'!BJ86&gt;C$195,0,IF('Indicator Data'!BJ86&lt;C$194,10,(C$195-'Indicator Data'!BJ86)/(C$195-C$194)*10)),1))</f>
        <v>x</v>
      </c>
      <c r="D83" s="93" t="str">
        <f t="shared" si="13"/>
        <v>x</v>
      </c>
      <c r="E83" s="92">
        <f>IF('Indicator Data'!BL86="No data","x",ROUND(IF('Indicator Data'!BL86&gt;E$195,0,IF('Indicator Data'!BL86&lt;E$194,10,(E$195-'Indicator Data'!BL86)/(E$195-E$194)*10)),1))</f>
        <v>3.9</v>
      </c>
      <c r="F83" s="92">
        <f>IF('Indicator Data'!BK86="No data","x",ROUND(IF('Indicator Data'!BK86&gt;F$195,0,IF('Indicator Data'!BK86&lt;F$194,10,(F$195-'Indicator Data'!BK86)/(F$195-F$194)*10)),1))</f>
        <v>2.2000000000000002</v>
      </c>
      <c r="G83" s="93">
        <f t="shared" si="14"/>
        <v>3.1</v>
      </c>
      <c r="H83" s="94">
        <f t="shared" si="15"/>
        <v>3.1</v>
      </c>
      <c r="I83" s="92" t="str">
        <f>IF('Indicator Data'!BN86="No data","x",ROUND(IF('Indicator Data'!BN86^2&gt;I$195,0,IF('Indicator Data'!BN86^2&lt;I$194,10,(I$195-'Indicator Data'!BN86^2)/(I$195-I$194)*10)),1))</f>
        <v>x</v>
      </c>
      <c r="J83" s="92">
        <f>IF(OR('Indicator Data'!BM86=0,'Indicator Data'!BM86="No data"),"x",ROUND(IF('Indicator Data'!BM86&gt;J$195,0,IF('Indicator Data'!BM86&lt;J$194,10,(J$195-'Indicator Data'!BM86)/(J$195-J$194)*10)),1))</f>
        <v>0</v>
      </c>
      <c r="K83" s="92">
        <f>IF('Indicator Data'!BO86="No data","x",ROUND(IF('Indicator Data'!BO86&gt;K$195,0,IF('Indicator Data'!BO86&lt;K$194,10,(K$195-'Indicator Data'!BO86)/(K$195-K$194)*10)),1))</f>
        <v>2</v>
      </c>
      <c r="L83" s="92">
        <f>IF('Indicator Data'!BP86="No data","x",ROUND(IF('Indicator Data'!BP86&gt;L$195,0,IF('Indicator Data'!BP86&lt;L$194,10,(L$195-'Indicator Data'!BP86)/(L$195-L$194)*10)),1))</f>
        <v>3.8</v>
      </c>
      <c r="M83" s="93">
        <f t="shared" si="16"/>
        <v>1.9</v>
      </c>
      <c r="N83" s="138">
        <f>IF('Indicator Data'!BQ86="No data","x",'Indicator Data'!BQ86/'Indicator Data'!CC86*100)</f>
        <v>212.56931608133084</v>
      </c>
      <c r="O83" s="92">
        <f t="shared" si="17"/>
        <v>0</v>
      </c>
      <c r="P83" s="92">
        <f>IF('Indicator Data'!BR86="No data","x",ROUND(IF('Indicator Data'!BR86&gt;P$195,0,IF('Indicator Data'!BR86&lt;P$194,10,(P$195-'Indicator Data'!BR86)/(P$195-P$194)*10)),1))</f>
        <v>0</v>
      </c>
      <c r="Q83" s="92">
        <f>IF('Indicator Data'!BS86="No data","x",ROUND(IF('Indicator Data'!BS86&gt;Q$195,0,IF('Indicator Data'!BS86&lt;Q$194,10,(Q$195-'Indicator Data'!BS86)/(Q$195-Q$194)*10)),1))</f>
        <v>0</v>
      </c>
      <c r="R83" s="93">
        <f t="shared" si="18"/>
        <v>0</v>
      </c>
      <c r="S83" s="92">
        <f>IF('Indicator Data'!BT86="No data","x",ROUND(IF('Indicator Data'!BT86&gt;S$195,0,IF('Indicator Data'!BT86&lt;S$194,10,(S$195-'Indicator Data'!BT86)/(S$195-S$194)*10)),1))</f>
        <v>2</v>
      </c>
      <c r="T83" s="138">
        <f>IF('Indicator Data'!BU86="No data","x",ROUND(IF('Indicator Data'!BU86&gt;T$195,0,IF('Indicator Data'!BU86&lt;T$194,10,(T$195-'Indicator Data'!BU86)/(T$195-T$194)*10)),1))</f>
        <v>0.2</v>
      </c>
      <c r="U83" s="138">
        <f>IF('Indicator Data'!BV86="No data","x",ROUND(IF('Indicator Data'!BV86&gt;U$195,0,IF('Indicator Data'!BV86&lt;U$194,10,(U$195-'Indicator Data'!BV86)/(U$195-U$194)*10)),1))</f>
        <v>0.5</v>
      </c>
      <c r="V83" s="138">
        <f>IF('Indicator Data'!BW86="No data","x",ROUND(IF('Indicator Data'!BW86&gt;V$195,0,IF('Indicator Data'!BW86&lt;V$194,10,(V$195-'Indicator Data'!BW86)/(V$195-V$194)*10)),1))</f>
        <v>0.8</v>
      </c>
      <c r="W83" s="92">
        <f t="shared" si="19"/>
        <v>0.5</v>
      </c>
      <c r="X83" s="92">
        <f>IF('Indicator Data'!BX86="No data","x",ROUND(IF('Indicator Data'!BX86&gt;X$195,0,IF('Indicator Data'!BX86&lt;X$194,10,(X$195-'Indicator Data'!BX86)/(X$195-X$194)*10)),1))</f>
        <v>0.5</v>
      </c>
      <c r="Y83" s="92">
        <f>IF('Indicator Data'!BY86="No data","x",ROUND(IF('Indicator Data'!BY86&gt;Y$195,10,IF('Indicator Data'!BY86&lt;Y$194,0,10-(Y$195-'Indicator Data'!BY86)/(Y$195-Y$194)*10)),1))</f>
        <v>0.1</v>
      </c>
      <c r="Z83" s="93">
        <f t="shared" si="11"/>
        <v>0.8</v>
      </c>
      <c r="AA83" s="94">
        <f t="shared" si="12"/>
        <v>0.9</v>
      </c>
      <c r="AB83" s="170"/>
    </row>
    <row r="84" spans="1:28" s="4" customFormat="1" x14ac:dyDescent="0.25">
      <c r="A84" s="121" t="str">
        <f>'Indicator Data'!A87</f>
        <v>Italy</v>
      </c>
      <c r="B84" s="47" t="str">
        <f>'Indicator Data'!B87</f>
        <v>ITA</v>
      </c>
      <c r="C84" s="92">
        <f>IF('Indicator Data'!BJ87="No data","x",ROUND(IF('Indicator Data'!BJ87&gt;C$195,0,IF('Indicator Data'!BJ87&lt;C$194,10,(C$195-'Indicator Data'!BJ87)/(C$195-C$194)*10)),1))</f>
        <v>2.4</v>
      </c>
      <c r="D84" s="93">
        <f t="shared" si="13"/>
        <v>2.4</v>
      </c>
      <c r="E84" s="92">
        <f>IF('Indicator Data'!BL87="No data","x",ROUND(IF('Indicator Data'!BL87&gt;E$195,0,IF('Indicator Data'!BL87&lt;E$194,10,(E$195-'Indicator Data'!BL87)/(E$195-E$194)*10)),1))</f>
        <v>4.8</v>
      </c>
      <c r="F84" s="92">
        <f>IF('Indicator Data'!BK87="No data","x",ROUND(IF('Indicator Data'!BK87&gt;F$195,0,IF('Indicator Data'!BK87&lt;F$194,10,(F$195-'Indicator Data'!BK87)/(F$195-F$194)*10)),1))</f>
        <v>4</v>
      </c>
      <c r="G84" s="93">
        <f t="shared" si="14"/>
        <v>4.4000000000000004</v>
      </c>
      <c r="H84" s="94">
        <f t="shared" si="15"/>
        <v>3.4</v>
      </c>
      <c r="I84" s="92">
        <f>IF('Indicator Data'!BN87="No data","x",ROUND(IF('Indicator Data'!BN87^2&gt;I$195,0,IF('Indicator Data'!BN87^2&lt;I$194,10,(I$195-'Indicator Data'!BN87^2)/(I$195-I$194)*10)),1))</f>
        <v>0.2</v>
      </c>
      <c r="J84" s="92">
        <f>IF(OR('Indicator Data'!BM87=0,'Indicator Data'!BM87="No data"),"x",ROUND(IF('Indicator Data'!BM87&gt;J$195,0,IF('Indicator Data'!BM87&lt;J$194,10,(J$195-'Indicator Data'!BM87)/(J$195-J$194)*10)),1))</f>
        <v>0</v>
      </c>
      <c r="K84" s="92">
        <f>IF('Indicator Data'!BO87="No data","x",ROUND(IF('Indicator Data'!BO87&gt;K$195,0,IF('Indicator Data'!BO87&lt;K$194,10,(K$195-'Indicator Data'!BO87)/(K$195-K$194)*10)),1))</f>
        <v>3.9</v>
      </c>
      <c r="L84" s="92">
        <f>IF('Indicator Data'!BP87="No data","x",ROUND(IF('Indicator Data'!BP87&gt;L$195,0,IF('Indicator Data'!BP87&lt;L$194,10,(L$195-'Indicator Data'!BP87)/(L$195-L$194)*10)),1))</f>
        <v>3</v>
      </c>
      <c r="M84" s="93">
        <f t="shared" si="16"/>
        <v>1.8</v>
      </c>
      <c r="N84" s="138">
        <f>IF('Indicator Data'!BQ87="No data","x",'Indicator Data'!BQ87/'Indicator Data'!CC87*100)</f>
        <v>241.38165499422044</v>
      </c>
      <c r="O84" s="92">
        <f t="shared" si="17"/>
        <v>0</v>
      </c>
      <c r="P84" s="92">
        <f>IF('Indicator Data'!BR87="No data","x",ROUND(IF('Indicator Data'!BR87&gt;P$195,0,IF('Indicator Data'!BR87&lt;P$194,10,(P$195-'Indicator Data'!BR87)/(P$195-P$194)*10)),1))</f>
        <v>0.1</v>
      </c>
      <c r="Q84" s="92">
        <f>IF('Indicator Data'!BS87="No data","x",ROUND(IF('Indicator Data'!BS87&gt;Q$195,0,IF('Indicator Data'!BS87&lt;Q$194,10,(Q$195-'Indicator Data'!BS87)/(Q$195-Q$194)*10)),1))</f>
        <v>0.1</v>
      </c>
      <c r="R84" s="93">
        <f t="shared" si="18"/>
        <v>0.1</v>
      </c>
      <c r="S84" s="92">
        <f>IF('Indicator Data'!BT87="No data","x",ROUND(IF('Indicator Data'!BT87&gt;S$195,0,IF('Indicator Data'!BT87&lt;S$194,10,(S$195-'Indicator Data'!BT87)/(S$195-S$194)*10)),1))</f>
        <v>0</v>
      </c>
      <c r="T84" s="138">
        <f>IF('Indicator Data'!BU87="No data","x",ROUND(IF('Indicator Data'!BU87&gt;T$195,0,IF('Indicator Data'!BU87&lt;T$194,10,(T$195-'Indicator Data'!BU87)/(T$195-T$194)*10)),1))</f>
        <v>0.8</v>
      </c>
      <c r="U84" s="138">
        <f>IF('Indicator Data'!BV87="No data","x",ROUND(IF('Indicator Data'!BV87&gt;U$195,0,IF('Indicator Data'!BV87&lt;U$194,10,(U$195-'Indicator Data'!BV87)/(U$195-U$194)*10)),1))</f>
        <v>2.2000000000000002</v>
      </c>
      <c r="V84" s="138">
        <f>IF('Indicator Data'!BW87="No data","x",ROUND(IF('Indicator Data'!BW87&gt;V$195,0,IF('Indicator Data'!BW87&lt;V$194,10,(V$195-'Indicator Data'!BW87)/(V$195-V$194)*10)),1))</f>
        <v>1.4</v>
      </c>
      <c r="W84" s="92">
        <f t="shared" si="19"/>
        <v>1.4666666666666668</v>
      </c>
      <c r="X84" s="92">
        <f>IF('Indicator Data'!BX87="No data","x",ROUND(IF('Indicator Data'!BX87&gt;X$195,0,IF('Indicator Data'!BX87&lt;X$194,10,(X$195-'Indicator Data'!BX87)/(X$195-X$194)*10)),1))</f>
        <v>0</v>
      </c>
      <c r="Y84" s="92">
        <f>IF('Indicator Data'!BY87="No data","x",ROUND(IF('Indicator Data'!BY87&gt;Y$195,10,IF('Indicator Data'!BY87&lt;Y$194,0,10-(Y$195-'Indicator Data'!BY87)/(Y$195-Y$194)*10)),1))</f>
        <v>0</v>
      </c>
      <c r="Z84" s="93">
        <f t="shared" si="11"/>
        <v>0.4</v>
      </c>
      <c r="AA84" s="94">
        <f t="shared" si="12"/>
        <v>0.8</v>
      </c>
      <c r="AB84" s="170"/>
    </row>
    <row r="85" spans="1:28" s="4" customFormat="1" x14ac:dyDescent="0.25">
      <c r="A85" s="121" t="str">
        <f>'Indicator Data'!A88</f>
        <v>Jamaica</v>
      </c>
      <c r="B85" s="47" t="str">
        <f>'Indicator Data'!B88</f>
        <v>JAM</v>
      </c>
      <c r="C85" s="92">
        <f>IF('Indicator Data'!BJ88="No data","x",ROUND(IF('Indicator Data'!BJ88&gt;C$195,0,IF('Indicator Data'!BJ88&lt;C$194,10,(C$195-'Indicator Data'!BJ88)/(C$195-C$194)*10)),1))</f>
        <v>3.3</v>
      </c>
      <c r="D85" s="93">
        <f t="shared" si="13"/>
        <v>3.3</v>
      </c>
      <c r="E85" s="92">
        <f>IF('Indicator Data'!BL88="No data","x",ROUND(IF('Indicator Data'!BL88&gt;E$195,0,IF('Indicator Data'!BL88&lt;E$194,10,(E$195-'Indicator Data'!BL88)/(E$195-E$194)*10)),1))</f>
        <v>5.6</v>
      </c>
      <c r="F85" s="92">
        <f>IF('Indicator Data'!BK88="No data","x",ROUND(IF('Indicator Data'!BK88&gt;F$195,0,IF('Indicator Data'!BK88&lt;F$194,10,(F$195-'Indicator Data'!BK88)/(F$195-F$194)*10)),1))</f>
        <v>4</v>
      </c>
      <c r="G85" s="93">
        <f t="shared" si="14"/>
        <v>4.8</v>
      </c>
      <c r="H85" s="94">
        <f t="shared" si="15"/>
        <v>4.0999999999999996</v>
      </c>
      <c r="I85" s="92">
        <f>IF('Indicator Data'!BN88="No data","x",ROUND(IF('Indicator Data'!BN88^2&gt;I$195,0,IF('Indicator Data'!BN88^2&lt;I$194,10,(I$195-'Indicator Data'!BN88^2)/(I$195-I$194)*10)),1))</f>
        <v>2.4</v>
      </c>
      <c r="J85" s="92">
        <f>IF(OR('Indicator Data'!BM88=0,'Indicator Data'!BM88="No data"),"x",ROUND(IF('Indicator Data'!BM88&gt;J$195,0,IF('Indicator Data'!BM88&lt;J$194,10,(J$195-'Indicator Data'!BM88)/(J$195-J$194)*10)),1))</f>
        <v>0</v>
      </c>
      <c r="K85" s="92">
        <f>IF('Indicator Data'!BO88="No data","x",ROUND(IF('Indicator Data'!BO88&gt;K$195,0,IF('Indicator Data'!BO88&lt;K$194,10,(K$195-'Indicator Data'!BO88)/(K$195-K$194)*10)),1))</f>
        <v>5.5</v>
      </c>
      <c r="L85" s="92">
        <f>IF('Indicator Data'!BP88="No data","x",ROUND(IF('Indicator Data'!BP88&gt;L$195,0,IF('Indicator Data'!BP88&lt;L$194,10,(L$195-'Indicator Data'!BP88)/(L$195-L$194)*10)),1))</f>
        <v>4.8</v>
      </c>
      <c r="M85" s="93">
        <f t="shared" si="16"/>
        <v>3.2</v>
      </c>
      <c r="N85" s="138">
        <f>IF('Indicator Data'!BQ88="No data","x",'Indicator Data'!BQ88/'Indicator Data'!CC88*100)</f>
        <v>76.638965835641741</v>
      </c>
      <c r="O85" s="92">
        <f t="shared" si="17"/>
        <v>2.4</v>
      </c>
      <c r="P85" s="92">
        <f>IF('Indicator Data'!BR88="No data","x",ROUND(IF('Indicator Data'!BR88&gt;P$195,0,IF('Indicator Data'!BR88&lt;P$194,10,(P$195-'Indicator Data'!BR88)/(P$195-P$194)*10)),1))</f>
        <v>1.4</v>
      </c>
      <c r="Q85" s="92">
        <f>IF('Indicator Data'!BS88="No data","x",ROUND(IF('Indicator Data'!BS88&gt;Q$195,0,IF('Indicator Data'!BS88&lt;Q$194,10,(Q$195-'Indicator Data'!BS88)/(Q$195-Q$194)*10)),1))</f>
        <v>1.9</v>
      </c>
      <c r="R85" s="93">
        <f t="shared" si="18"/>
        <v>1.9</v>
      </c>
      <c r="S85" s="92">
        <f>IF('Indicator Data'!BT88="No data","x",ROUND(IF('Indicator Data'!BT88&gt;S$195,0,IF('Indicator Data'!BT88&lt;S$194,10,(S$195-'Indicator Data'!BT88)/(S$195-S$194)*10)),1))</f>
        <v>6.7</v>
      </c>
      <c r="T85" s="138">
        <f>IF('Indicator Data'!BU88="No data","x",ROUND(IF('Indicator Data'!BU88&gt;T$195,0,IF('Indicator Data'!BU88&lt;T$194,10,(T$195-'Indicator Data'!BU88)/(T$195-T$194)*10)),1))</f>
        <v>1</v>
      </c>
      <c r="U85" s="138">
        <f>IF('Indicator Data'!BV88="No data","x",ROUND(IF('Indicator Data'!BV88&gt;U$195,0,IF('Indicator Data'!BV88&lt;U$194,10,(U$195-'Indicator Data'!BV88)/(U$195-U$194)*10)),1))</f>
        <v>0.7</v>
      </c>
      <c r="V85" s="138" t="str">
        <f>IF('Indicator Data'!BW88="No data","x",ROUND(IF('Indicator Data'!BW88&gt;V$195,0,IF('Indicator Data'!BW88&lt;V$194,10,(V$195-'Indicator Data'!BW88)/(V$195-V$194)*10)),1))</f>
        <v>x</v>
      </c>
      <c r="W85" s="92">
        <f t="shared" si="19"/>
        <v>0.85</v>
      </c>
      <c r="X85" s="92">
        <f>IF('Indicator Data'!BX88="No data","x",ROUND(IF('Indicator Data'!BX88&gt;X$195,0,IF('Indicator Data'!BX88&lt;X$194,10,(X$195-'Indicator Data'!BX88)/(X$195-X$194)*10)),1))</f>
        <v>8.4</v>
      </c>
      <c r="Y85" s="92">
        <f>IF('Indicator Data'!BY88="No data","x",ROUND(IF('Indicator Data'!BY88&gt;Y$195,10,IF('Indicator Data'!BY88&lt;Y$194,0,10-(Y$195-'Indicator Data'!BY88)/(Y$195-Y$194)*10)),1))</f>
        <v>1</v>
      </c>
      <c r="Z85" s="93">
        <f t="shared" si="11"/>
        <v>4.2</v>
      </c>
      <c r="AA85" s="94">
        <f t="shared" si="12"/>
        <v>3.1</v>
      </c>
      <c r="AB85" s="170"/>
    </row>
    <row r="86" spans="1:28" s="4" customFormat="1" x14ac:dyDescent="0.25">
      <c r="A86" s="121" t="str">
        <f>'Indicator Data'!A89</f>
        <v>Japan</v>
      </c>
      <c r="B86" s="47" t="str">
        <f>'Indicator Data'!B89</f>
        <v>JPN</v>
      </c>
      <c r="C86" s="92">
        <f>IF('Indicator Data'!BJ89="No data","x",ROUND(IF('Indicator Data'!BJ89&gt;C$195,0,IF('Indicator Data'!BJ89&lt;C$194,10,(C$195-'Indicator Data'!BJ89)/(C$195-C$194)*10)),1))</f>
        <v>1.9</v>
      </c>
      <c r="D86" s="93">
        <f t="shared" si="13"/>
        <v>1.9</v>
      </c>
      <c r="E86" s="92">
        <f>IF('Indicator Data'!BL89="No data","x",ROUND(IF('Indicator Data'!BL89&gt;E$195,0,IF('Indicator Data'!BL89&lt;E$194,10,(E$195-'Indicator Data'!BL89)/(E$195-E$194)*10)),1))</f>
        <v>2.7</v>
      </c>
      <c r="F86" s="92">
        <f>IF('Indicator Data'!BK89="No data","x",ROUND(IF('Indicator Data'!BK89&gt;F$195,0,IF('Indicator Data'!BK89&lt;F$194,10,(F$195-'Indicator Data'!BK89)/(F$195-F$194)*10)),1))</f>
        <v>1.8</v>
      </c>
      <c r="G86" s="93">
        <f t="shared" si="14"/>
        <v>2.2999999999999998</v>
      </c>
      <c r="H86" s="94">
        <f t="shared" si="15"/>
        <v>2.1</v>
      </c>
      <c r="I86" s="92" t="str">
        <f>IF('Indicator Data'!BN89="No data","x",ROUND(IF('Indicator Data'!BN89^2&gt;I$195,0,IF('Indicator Data'!BN89^2&lt;I$194,10,(I$195-'Indicator Data'!BN89^2)/(I$195-I$194)*10)),1))</f>
        <v>x</v>
      </c>
      <c r="J86" s="92">
        <f>IF(OR('Indicator Data'!BM89=0,'Indicator Data'!BM89="No data"),"x",ROUND(IF('Indicator Data'!BM89&gt;J$195,0,IF('Indicator Data'!BM89&lt;J$194,10,(J$195-'Indicator Data'!BM89)/(J$195-J$194)*10)),1))</f>
        <v>0</v>
      </c>
      <c r="K86" s="92">
        <f>IF('Indicator Data'!BO89="No data","x",ROUND(IF('Indicator Data'!BO89&gt;K$195,0,IF('Indicator Data'!BO89&lt;K$194,10,(K$195-'Indicator Data'!BO89)/(K$195-K$194)*10)),1))</f>
        <v>0.7</v>
      </c>
      <c r="L86" s="92">
        <f>IF('Indicator Data'!BP89="No data","x",ROUND(IF('Indicator Data'!BP89&gt;L$195,0,IF('Indicator Data'!BP89&lt;L$194,10,(L$195-'Indicator Data'!BP89)/(L$195-L$194)*10)),1))</f>
        <v>3.3</v>
      </c>
      <c r="M86" s="93">
        <f t="shared" si="16"/>
        <v>1.3</v>
      </c>
      <c r="N86" s="138">
        <f>IF('Indicator Data'!BQ89="No data","x",'Indicator Data'!BQ89/'Indicator Data'!CC89*100)</f>
        <v>384.08779149519893</v>
      </c>
      <c r="O86" s="92">
        <f t="shared" si="17"/>
        <v>0</v>
      </c>
      <c r="P86" s="92">
        <f>IF('Indicator Data'!BR89="No data","x",ROUND(IF('Indicator Data'!BR89&gt;P$195,0,IF('Indicator Data'!BR89&lt;P$194,10,(P$195-'Indicator Data'!BR89)/(P$195-P$194)*10)),1))</f>
        <v>0</v>
      </c>
      <c r="Q86" s="92">
        <f>IF('Indicator Data'!BS89="No data","x",ROUND(IF('Indicator Data'!BS89&gt;Q$195,0,IF('Indicator Data'!BS89&lt;Q$194,10,(Q$195-'Indicator Data'!BS89)/(Q$195-Q$194)*10)),1))</f>
        <v>0.2</v>
      </c>
      <c r="R86" s="93">
        <f t="shared" si="18"/>
        <v>0.1</v>
      </c>
      <c r="S86" s="92">
        <f>IF('Indicator Data'!BT89="No data","x",ROUND(IF('Indicator Data'!BT89&gt;S$195,0,IF('Indicator Data'!BT89&lt;S$194,10,(S$195-'Indicator Data'!BT89)/(S$195-S$194)*10)),1))</f>
        <v>4</v>
      </c>
      <c r="T86" s="138">
        <f>IF('Indicator Data'!BU89="No data","x",ROUND(IF('Indicator Data'!BU89&gt;T$195,0,IF('Indicator Data'!BU89&lt;T$194,10,(T$195-'Indicator Data'!BU89)/(T$195-T$194)*10)),1))</f>
        <v>0</v>
      </c>
      <c r="U86" s="138">
        <f>IF('Indicator Data'!BV89="No data","x",ROUND(IF('Indicator Data'!BV89&gt;U$195,0,IF('Indicator Data'!BV89&lt;U$194,10,(U$195-'Indicator Data'!BV89)/(U$195-U$194)*10)),1))</f>
        <v>0.7</v>
      </c>
      <c r="V86" s="138">
        <f>IF('Indicator Data'!BW89="No data","x",ROUND(IF('Indicator Data'!BW89&gt;V$195,0,IF('Indicator Data'!BW89&lt;V$194,10,(V$195-'Indicator Data'!BW89)/(V$195-V$194)*10)),1))</f>
        <v>0</v>
      </c>
      <c r="W86" s="92">
        <f t="shared" si="19"/>
        <v>0.23333333333333331</v>
      </c>
      <c r="X86" s="92">
        <f>IF('Indicator Data'!BX89="No data","x",ROUND(IF('Indicator Data'!BX89&gt;X$195,0,IF('Indicator Data'!BX89&lt;X$194,10,(X$195-'Indicator Data'!BX89)/(X$195-X$194)*10)),1))</f>
        <v>0</v>
      </c>
      <c r="Y86" s="92">
        <f>IF('Indicator Data'!BY89="No data","x",ROUND(IF('Indicator Data'!BY89&gt;Y$195,10,IF('Indicator Data'!BY89&lt;Y$194,0,10-(Y$195-'Indicator Data'!BY89)/(Y$195-Y$194)*10)),1))</f>
        <v>0.1</v>
      </c>
      <c r="Z86" s="93">
        <f t="shared" si="11"/>
        <v>1.1000000000000001</v>
      </c>
      <c r="AA86" s="94">
        <f t="shared" si="12"/>
        <v>0.8</v>
      </c>
      <c r="AB86" s="170"/>
    </row>
    <row r="87" spans="1:28" s="4" customFormat="1" x14ac:dyDescent="0.25">
      <c r="A87" s="121" t="str">
        <f>'Indicator Data'!A90</f>
        <v>Jordan</v>
      </c>
      <c r="B87" s="47" t="str">
        <f>'Indicator Data'!B90</f>
        <v>JOR</v>
      </c>
      <c r="C87" s="92">
        <f>IF('Indicator Data'!BJ90="No data","x",ROUND(IF('Indicator Data'!BJ90&gt;C$195,0,IF('Indicator Data'!BJ90&lt;C$194,10,(C$195-'Indicator Data'!BJ90)/(C$195-C$194)*10)),1))</f>
        <v>6.1</v>
      </c>
      <c r="D87" s="93">
        <f t="shared" si="13"/>
        <v>6.1</v>
      </c>
      <c r="E87" s="92">
        <f>IF('Indicator Data'!BL90="No data","x",ROUND(IF('Indicator Data'!BL90&gt;E$195,0,IF('Indicator Data'!BL90&lt;E$194,10,(E$195-'Indicator Data'!BL90)/(E$195-E$194)*10)),1))</f>
        <v>5.0999999999999996</v>
      </c>
      <c r="F87" s="92">
        <f>IF('Indicator Data'!BK90="No data","x",ROUND(IF('Indicator Data'!BK90&gt;F$195,0,IF('Indicator Data'!BK90&lt;F$194,10,(F$195-'Indicator Data'!BK90)/(F$195-F$194)*10)),1))</f>
        <v>4.8</v>
      </c>
      <c r="G87" s="93">
        <f t="shared" si="14"/>
        <v>5</v>
      </c>
      <c r="H87" s="94">
        <f t="shared" si="15"/>
        <v>5.6</v>
      </c>
      <c r="I87" s="92">
        <f>IF('Indicator Data'!BN90="No data","x",ROUND(IF('Indicator Data'!BN90^2&gt;I$195,0,IF('Indicator Data'!BN90^2&lt;I$194,10,(I$195-'Indicator Data'!BN90^2)/(I$195-I$194)*10)),1))</f>
        <v>0.4</v>
      </c>
      <c r="J87" s="92">
        <f>IF(OR('Indicator Data'!BM90=0,'Indicator Data'!BM90="No data"),"x",ROUND(IF('Indicator Data'!BM90&gt;J$195,0,IF('Indicator Data'!BM90&lt;J$194,10,(J$195-'Indicator Data'!BM90)/(J$195-J$194)*10)),1))</f>
        <v>0</v>
      </c>
      <c r="K87" s="92">
        <f>IF('Indicator Data'!BO90="No data","x",ROUND(IF('Indicator Data'!BO90&gt;K$195,0,IF('Indicator Data'!BO90&lt;K$194,10,(K$195-'Indicator Data'!BO90)/(K$195-K$194)*10)),1))</f>
        <v>3.8</v>
      </c>
      <c r="L87" s="92">
        <f>IF('Indicator Data'!BP90="No data","x",ROUND(IF('Indicator Data'!BP90&gt;L$195,0,IF('Indicator Data'!BP90&lt;L$194,10,(L$195-'Indicator Data'!BP90)/(L$195-L$194)*10)),1))</f>
        <v>5.0999999999999996</v>
      </c>
      <c r="M87" s="93">
        <f t="shared" si="16"/>
        <v>2.2999999999999998</v>
      </c>
      <c r="N87" s="138">
        <f>IF('Indicator Data'!BQ90="No data","x",'Indicator Data'!BQ90/'Indicator Data'!CC90*100)</f>
        <v>32.665014642937599</v>
      </c>
      <c r="O87" s="92">
        <f t="shared" si="17"/>
        <v>6.8</v>
      </c>
      <c r="P87" s="92">
        <f>IF('Indicator Data'!BR90="No data","x",ROUND(IF('Indicator Data'!BR90&gt;P$195,0,IF('Indicator Data'!BR90&lt;P$194,10,(P$195-'Indicator Data'!BR90)/(P$195-P$194)*10)),1))</f>
        <v>0.3</v>
      </c>
      <c r="Q87" s="92">
        <f>IF('Indicator Data'!BS90="No data","x",ROUND(IF('Indicator Data'!BS90&gt;Q$195,0,IF('Indicator Data'!BS90&lt;Q$194,10,(Q$195-'Indicator Data'!BS90)/(Q$195-Q$194)*10)),1))</f>
        <v>0.2</v>
      </c>
      <c r="R87" s="93">
        <f t="shared" si="18"/>
        <v>2.4</v>
      </c>
      <c r="S87" s="92">
        <f>IF('Indicator Data'!BT90="No data","x",ROUND(IF('Indicator Data'!BT90&gt;S$195,0,IF('Indicator Data'!BT90&lt;S$194,10,(S$195-'Indicator Data'!BT90)/(S$195-S$194)*10)),1))</f>
        <v>4.0999999999999996</v>
      </c>
      <c r="T87" s="138">
        <f>IF('Indicator Data'!BU90="No data","x",ROUND(IF('Indicator Data'!BU90&gt;T$195,0,IF('Indicator Data'!BU90&lt;T$194,10,(T$195-'Indicator Data'!BU90)/(T$195-T$194)*10)),1))</f>
        <v>0</v>
      </c>
      <c r="U87" s="138">
        <f>IF('Indicator Data'!BV90="No data","x",ROUND(IF('Indicator Data'!BV90&gt;U$195,0,IF('Indicator Data'!BV90&lt;U$194,10,(U$195-'Indicator Data'!BV90)/(U$195-U$194)*10)),1))</f>
        <v>0</v>
      </c>
      <c r="V87" s="138" t="str">
        <f>IF('Indicator Data'!BW90="No data","x",ROUND(IF('Indicator Data'!BW90&gt;V$195,0,IF('Indicator Data'!BW90&lt;V$194,10,(V$195-'Indicator Data'!BW90)/(V$195-V$194)*10)),1))</f>
        <v>x</v>
      </c>
      <c r="W87" s="92">
        <f t="shared" si="19"/>
        <v>0</v>
      </c>
      <c r="X87" s="92">
        <f>IF('Indicator Data'!BX90="No data","x",ROUND(IF('Indicator Data'!BX90&gt;X$195,0,IF('Indicator Data'!BX90&lt;X$194,10,(X$195-'Indicator Data'!BX90)/(X$195-X$194)*10)),1))</f>
        <v>8.5</v>
      </c>
      <c r="Y87" s="92">
        <f>IF('Indicator Data'!BY90="No data","x",ROUND(IF('Indicator Data'!BY90&gt;Y$195,10,IF('Indicator Data'!BY90&lt;Y$194,0,10-(Y$195-'Indicator Data'!BY90)/(Y$195-Y$194)*10)),1))</f>
        <v>0.6</v>
      </c>
      <c r="Z87" s="93">
        <f t="shared" si="11"/>
        <v>3.3</v>
      </c>
      <c r="AA87" s="94">
        <f t="shared" si="12"/>
        <v>2.7</v>
      </c>
      <c r="AB87" s="170"/>
    </row>
    <row r="88" spans="1:28" s="4" customFormat="1" x14ac:dyDescent="0.25">
      <c r="A88" s="121" t="str">
        <f>'Indicator Data'!A91</f>
        <v>Kazakhstan</v>
      </c>
      <c r="B88" s="47" t="str">
        <f>'Indicator Data'!B91</f>
        <v>KAZ</v>
      </c>
      <c r="C88" s="92">
        <f>IF('Indicator Data'!BJ91="No data","x",ROUND(IF('Indicator Data'!BJ91&gt;C$195,0,IF('Indicator Data'!BJ91&lt;C$194,10,(C$195-'Indicator Data'!BJ91)/(C$195-C$194)*10)),1))</f>
        <v>3.8</v>
      </c>
      <c r="D88" s="93">
        <f t="shared" si="13"/>
        <v>3.8</v>
      </c>
      <c r="E88" s="92">
        <f>IF('Indicator Data'!BL91="No data","x",ROUND(IF('Indicator Data'!BL91&gt;E$195,0,IF('Indicator Data'!BL91&lt;E$194,10,(E$195-'Indicator Data'!BL91)/(E$195-E$194)*10)),1))</f>
        <v>6.9</v>
      </c>
      <c r="F88" s="92">
        <f>IF('Indicator Data'!BK91="No data","x",ROUND(IF('Indicator Data'!BK91&gt;F$195,0,IF('Indicator Data'!BK91&lt;F$194,10,(F$195-'Indicator Data'!BK91)/(F$195-F$194)*10)),1))</f>
        <v>5</v>
      </c>
      <c r="G88" s="93">
        <f t="shared" si="14"/>
        <v>6</v>
      </c>
      <c r="H88" s="94">
        <f t="shared" si="15"/>
        <v>4.9000000000000004</v>
      </c>
      <c r="I88" s="92">
        <f>IF('Indicator Data'!BN91="No data","x",ROUND(IF('Indicator Data'!BN91^2&gt;I$195,0,IF('Indicator Data'!BN91^2&lt;I$194,10,(I$195-'Indicator Data'!BN91^2)/(I$195-I$194)*10)),1))</f>
        <v>0</v>
      </c>
      <c r="J88" s="92">
        <f>IF(OR('Indicator Data'!BM91=0,'Indicator Data'!BM91="No data"),"x",ROUND(IF('Indicator Data'!BM91&gt;J$195,0,IF('Indicator Data'!BM91&lt;J$194,10,(J$195-'Indicator Data'!BM91)/(J$195-J$194)*10)),1))</f>
        <v>0</v>
      </c>
      <c r="K88" s="92">
        <f>IF('Indicator Data'!BO91="No data","x",ROUND(IF('Indicator Data'!BO91&gt;K$195,0,IF('Indicator Data'!BO91&lt;K$194,10,(K$195-'Indicator Data'!BO91)/(K$195-K$194)*10)),1))</f>
        <v>2.5</v>
      </c>
      <c r="L88" s="92">
        <f>IF('Indicator Data'!BP91="No data","x",ROUND(IF('Indicator Data'!BP91&gt;L$195,0,IF('Indicator Data'!BP91&lt;L$194,10,(L$195-'Indicator Data'!BP91)/(L$195-L$194)*10)),1))</f>
        <v>2.7</v>
      </c>
      <c r="M88" s="93">
        <f t="shared" si="16"/>
        <v>1.3</v>
      </c>
      <c r="N88" s="138">
        <f>IF('Indicator Data'!BQ91="No data","x",'Indicator Data'!BQ91/'Indicator Data'!CC91*100)</f>
        <v>5.9265844353076265</v>
      </c>
      <c r="O88" s="92">
        <f t="shared" si="17"/>
        <v>9.5</v>
      </c>
      <c r="P88" s="92">
        <f>IF('Indicator Data'!BR91="No data","x",ROUND(IF('Indicator Data'!BR91&gt;P$195,0,IF('Indicator Data'!BR91&lt;P$194,10,(P$195-'Indicator Data'!BR91)/(P$195-P$194)*10)),1))</f>
        <v>0.2</v>
      </c>
      <c r="Q88" s="92">
        <f>IF('Indicator Data'!BS91="No data","x",ROUND(IF('Indicator Data'!BS91&gt;Q$195,0,IF('Indicator Data'!BS91&lt;Q$194,10,(Q$195-'Indicator Data'!BS91)/(Q$195-Q$194)*10)),1))</f>
        <v>0.9</v>
      </c>
      <c r="R88" s="93">
        <f t="shared" si="18"/>
        <v>3.5</v>
      </c>
      <c r="S88" s="92">
        <f>IF('Indicator Data'!BT91="No data","x",ROUND(IF('Indicator Data'!BT91&gt;S$195,0,IF('Indicator Data'!BT91&lt;S$194,10,(S$195-'Indicator Data'!BT91)/(S$195-S$194)*10)),1))</f>
        <v>1.9</v>
      </c>
      <c r="T88" s="138">
        <f>IF('Indicator Data'!BU91="No data","x",ROUND(IF('Indicator Data'!BU91&gt;T$195,0,IF('Indicator Data'!BU91&lt;T$194,10,(T$195-'Indicator Data'!BU91)/(T$195-T$194)*10)),1))</f>
        <v>0</v>
      </c>
      <c r="U88" s="138">
        <f>IF('Indicator Data'!BV91="No data","x",ROUND(IF('Indicator Data'!BV91&gt;U$195,0,IF('Indicator Data'!BV91&lt;U$194,10,(U$195-'Indicator Data'!BV91)/(U$195-U$194)*10)),1))</f>
        <v>0</v>
      </c>
      <c r="V88" s="138">
        <f>IF('Indicator Data'!BW91="No data","x",ROUND(IF('Indicator Data'!BW91&gt;V$195,0,IF('Indicator Data'!BW91&lt;V$194,10,(V$195-'Indicator Data'!BW91)/(V$195-V$194)*10)),1))</f>
        <v>0.2</v>
      </c>
      <c r="W88" s="92">
        <f t="shared" si="19"/>
        <v>6.6666666666666666E-2</v>
      </c>
      <c r="X88" s="92">
        <f>IF('Indicator Data'!BX91="No data","x",ROUND(IF('Indicator Data'!BX91&gt;X$195,0,IF('Indicator Data'!BX91&lt;X$194,10,(X$195-'Indicator Data'!BX91)/(X$195-X$194)*10)),1))</f>
        <v>7.3</v>
      </c>
      <c r="Y88" s="92">
        <f>IF('Indicator Data'!BY91="No data","x",ROUND(IF('Indicator Data'!BY91&gt;Y$195,10,IF('Indicator Data'!BY91&lt;Y$194,0,10-(Y$195-'Indicator Data'!BY91)/(Y$195-Y$194)*10)),1))</f>
        <v>0.1</v>
      </c>
      <c r="Z88" s="93">
        <f t="shared" si="11"/>
        <v>2.2999999999999998</v>
      </c>
      <c r="AA88" s="94">
        <f t="shared" si="12"/>
        <v>2.4</v>
      </c>
      <c r="AB88" s="170"/>
    </row>
    <row r="89" spans="1:28" s="4" customFormat="1" x14ac:dyDescent="0.25">
      <c r="A89" s="121" t="str">
        <f>'Indicator Data'!A92</f>
        <v>Kenya</v>
      </c>
      <c r="B89" s="47" t="str">
        <f>'Indicator Data'!B92</f>
        <v>KEN</v>
      </c>
      <c r="C89" s="92">
        <f>IF('Indicator Data'!BJ92="No data","x",ROUND(IF('Indicator Data'!BJ92&gt;C$195,0,IF('Indicator Data'!BJ92&lt;C$194,10,(C$195-'Indicator Data'!BJ92)/(C$195-C$194)*10)),1))</f>
        <v>3.9</v>
      </c>
      <c r="D89" s="93">
        <f t="shared" si="13"/>
        <v>3.9</v>
      </c>
      <c r="E89" s="92">
        <f>IF('Indicator Data'!BL92="No data","x",ROUND(IF('Indicator Data'!BL92&gt;E$195,0,IF('Indicator Data'!BL92&lt;E$194,10,(E$195-'Indicator Data'!BL92)/(E$195-E$194)*10)),1))</f>
        <v>7.3</v>
      </c>
      <c r="F89" s="92">
        <f>IF('Indicator Data'!BK92="No data","x",ROUND(IF('Indicator Data'!BK92&gt;F$195,0,IF('Indicator Data'!BK92&lt;F$194,10,(F$195-'Indicator Data'!BK92)/(F$195-F$194)*10)),1))</f>
        <v>5.6</v>
      </c>
      <c r="G89" s="93">
        <f t="shared" si="14"/>
        <v>6.5</v>
      </c>
      <c r="H89" s="94">
        <f t="shared" si="15"/>
        <v>5.2</v>
      </c>
      <c r="I89" s="92">
        <f>IF('Indicator Data'!BN92="No data","x",ROUND(IF('Indicator Data'!BN92^2&gt;I$195,0,IF('Indicator Data'!BN92^2&lt;I$194,10,(I$195-'Indicator Data'!BN92^2)/(I$195-I$194)*10)),1))</f>
        <v>4.3</v>
      </c>
      <c r="J89" s="92">
        <f>IF(OR('Indicator Data'!BM92=0,'Indicator Data'!BM92="No data"),"x",ROUND(IF('Indicator Data'!BM92&gt;J$195,0,IF('Indicator Data'!BM92&lt;J$194,10,(J$195-'Indicator Data'!BM92)/(J$195-J$194)*10)),1))</f>
        <v>3.6</v>
      </c>
      <c r="K89" s="92">
        <f>IF('Indicator Data'!BO92="No data","x",ROUND(IF('Indicator Data'!BO92&gt;K$195,0,IF('Indicator Data'!BO92&lt;K$194,10,(K$195-'Indicator Data'!BO92)/(K$195-K$194)*10)),1))</f>
        <v>7.4</v>
      </c>
      <c r="L89" s="92">
        <f>IF('Indicator Data'!BP92="No data","x",ROUND(IF('Indicator Data'!BP92&gt;L$195,0,IF('Indicator Data'!BP92&lt;L$194,10,(L$195-'Indicator Data'!BP92)/(L$195-L$194)*10)),1))</f>
        <v>5.8</v>
      </c>
      <c r="M89" s="93">
        <f t="shared" si="16"/>
        <v>5.3</v>
      </c>
      <c r="N89" s="138">
        <f>IF('Indicator Data'!BQ92="No data","x",'Indicator Data'!BQ92/'Indicator Data'!CC92*100)</f>
        <v>10.54222159749798</v>
      </c>
      <c r="O89" s="92">
        <f t="shared" si="17"/>
        <v>9</v>
      </c>
      <c r="P89" s="92">
        <f>IF('Indicator Data'!BR92="No data","x",ROUND(IF('Indicator Data'!BR92&gt;P$195,0,IF('Indicator Data'!BR92&lt;P$194,10,(P$195-'Indicator Data'!BR92)/(P$195-P$194)*10)),1))</f>
        <v>7.9</v>
      </c>
      <c r="Q89" s="92">
        <f>IF('Indicator Data'!BS92="No data","x",ROUND(IF('Indicator Data'!BS92&gt;Q$195,0,IF('Indicator Data'!BS92&lt;Q$194,10,(Q$195-'Indicator Data'!BS92)/(Q$195-Q$194)*10)),1))</f>
        <v>8.1999999999999993</v>
      </c>
      <c r="R89" s="93">
        <f t="shared" si="18"/>
        <v>8.4</v>
      </c>
      <c r="S89" s="92">
        <f>IF('Indicator Data'!BT92="No data","x",ROUND(IF('Indicator Data'!BT92&gt;S$195,0,IF('Indicator Data'!BT92&lt;S$194,10,(S$195-'Indicator Data'!BT92)/(S$195-S$194)*10)),1))</f>
        <v>9.5</v>
      </c>
      <c r="T89" s="138">
        <f>IF('Indicator Data'!BU92="No data","x",ROUND(IF('Indicator Data'!BU92&gt;T$195,0,IF('Indicator Data'!BU92&lt;T$194,10,(T$195-'Indicator Data'!BU92)/(T$195-T$194)*10)),1))</f>
        <v>2.9</v>
      </c>
      <c r="U89" s="138">
        <f>IF('Indicator Data'!BV92="No data","x",ROUND(IF('Indicator Data'!BV92&gt;U$195,0,IF('Indicator Data'!BV92&lt;U$194,10,(U$195-'Indicator Data'!BV92)/(U$195-U$194)*10)),1))</f>
        <v>10</v>
      </c>
      <c r="V89" s="138">
        <f>IF('Indicator Data'!BW92="No data","x",ROUND(IF('Indicator Data'!BW92&gt;V$195,0,IF('Indicator Data'!BW92&lt;V$194,10,(V$195-'Indicator Data'!BW92)/(V$195-V$194)*10)),1))</f>
        <v>4.7</v>
      </c>
      <c r="W89" s="92">
        <f t="shared" si="19"/>
        <v>5.8666666666666671</v>
      </c>
      <c r="X89" s="92">
        <f>IF('Indicator Data'!BX92="No data","x",ROUND(IF('Indicator Data'!BX92&gt;X$195,0,IF('Indicator Data'!BX92&lt;X$194,10,(X$195-'Indicator Data'!BX92)/(X$195-X$194)*10)),1))</f>
        <v>9.6999999999999993</v>
      </c>
      <c r="Y89" s="92">
        <f>IF('Indicator Data'!BY92="No data","x",ROUND(IF('Indicator Data'!BY92&gt;Y$195,10,IF('Indicator Data'!BY92&lt;Y$194,0,10-(Y$195-'Indicator Data'!BY92)/(Y$195-Y$194)*10)),1))</f>
        <v>5.7</v>
      </c>
      <c r="Z89" s="93">
        <f t="shared" si="11"/>
        <v>7.7</v>
      </c>
      <c r="AA89" s="94">
        <f t="shared" si="12"/>
        <v>7.1</v>
      </c>
      <c r="AB89" s="170"/>
    </row>
    <row r="90" spans="1:28" s="4" customFormat="1" x14ac:dyDescent="0.25">
      <c r="A90" s="121" t="str">
        <f>'Indicator Data'!A93</f>
        <v>Kiribati</v>
      </c>
      <c r="B90" s="47" t="str">
        <f>'Indicator Data'!B93</f>
        <v>KIR</v>
      </c>
      <c r="C90" s="92" t="str">
        <f>IF('Indicator Data'!BJ93="No data","x",ROUND(IF('Indicator Data'!BJ93&gt;C$195,0,IF('Indicator Data'!BJ93&lt;C$194,10,(C$195-'Indicator Data'!BJ93)/(C$195-C$194)*10)),1))</f>
        <v>x</v>
      </c>
      <c r="D90" s="93" t="str">
        <f t="shared" si="13"/>
        <v>x</v>
      </c>
      <c r="E90" s="92" t="str">
        <f>IF('Indicator Data'!BL93="No data","x",ROUND(IF('Indicator Data'!BL93&gt;E$195,0,IF('Indicator Data'!BL93&lt;E$194,10,(E$195-'Indicator Data'!BL93)/(E$195-E$194)*10)),1))</f>
        <v>x</v>
      </c>
      <c r="F90" s="92">
        <f>IF('Indicator Data'!BK93="No data","x",ROUND(IF('Indicator Data'!BK93&gt;F$195,0,IF('Indicator Data'!BK93&lt;F$194,10,(F$195-'Indicator Data'!BK93)/(F$195-F$194)*10)),1))</f>
        <v>5.5</v>
      </c>
      <c r="G90" s="93">
        <f t="shared" si="14"/>
        <v>5.5</v>
      </c>
      <c r="H90" s="94">
        <f t="shared" si="15"/>
        <v>5.5</v>
      </c>
      <c r="I90" s="92" t="str">
        <f>IF('Indicator Data'!BN93="No data","x",ROUND(IF('Indicator Data'!BN93^2&gt;I$195,0,IF('Indicator Data'!BN93^2&lt;I$194,10,(I$195-'Indicator Data'!BN93^2)/(I$195-I$194)*10)),1))</f>
        <v>x</v>
      </c>
      <c r="J90" s="92">
        <f>IF(OR('Indicator Data'!BM93=0,'Indicator Data'!BM93="No data"),"x",ROUND(IF('Indicator Data'!BM93&gt;J$195,0,IF('Indicator Data'!BM93&lt;J$194,10,(J$195-'Indicator Data'!BM93)/(J$195-J$194)*10)),1))</f>
        <v>0.1</v>
      </c>
      <c r="K90" s="92">
        <f>IF('Indicator Data'!BO93="No data","x",ROUND(IF('Indicator Data'!BO93&gt;K$195,0,IF('Indicator Data'!BO93&lt;K$194,10,(K$195-'Indicator Data'!BO93)/(K$195-K$194)*10)),1))</f>
        <v>8.6</v>
      </c>
      <c r="L90" s="92">
        <f>IF('Indicator Data'!BP93="No data","x",ROUND(IF('Indicator Data'!BP93&gt;L$195,0,IF('Indicator Data'!BP93&lt;L$194,10,(L$195-'Indicator Data'!BP93)/(L$195-L$194)*10)),1))</f>
        <v>8.1999999999999993</v>
      </c>
      <c r="M90" s="93">
        <f t="shared" si="16"/>
        <v>5.6</v>
      </c>
      <c r="N90" s="138">
        <f>IF('Indicator Data'!BQ93="No data","x",'Indicator Data'!BQ93/'Indicator Data'!CC93*100)</f>
        <v>92.592592592592595</v>
      </c>
      <c r="O90" s="92">
        <f t="shared" si="17"/>
        <v>0.7</v>
      </c>
      <c r="P90" s="92">
        <f>IF('Indicator Data'!BR93="No data","x",ROUND(IF('Indicator Data'!BR93&gt;P$195,0,IF('Indicator Data'!BR93&lt;P$194,10,(P$195-'Indicator Data'!BR93)/(P$195-P$194)*10)),1))</f>
        <v>5.8</v>
      </c>
      <c r="Q90" s="92">
        <f>IF('Indicator Data'!BS93="No data","x",ROUND(IF('Indicator Data'!BS93&gt;Q$195,0,IF('Indicator Data'!BS93&lt;Q$194,10,(Q$195-'Indicator Data'!BS93)/(Q$195-Q$194)*10)),1))</f>
        <v>5.7</v>
      </c>
      <c r="R90" s="93">
        <f t="shared" si="18"/>
        <v>4.0999999999999996</v>
      </c>
      <c r="S90" s="92">
        <f>IF('Indicator Data'!BT93="No data","x",ROUND(IF('Indicator Data'!BT93&gt;S$195,0,IF('Indicator Data'!BT93&lt;S$194,10,(S$195-'Indicator Data'!BT93)/(S$195-S$194)*10)),1))</f>
        <v>9.5</v>
      </c>
      <c r="T90" s="138">
        <f>IF('Indicator Data'!BU93="No data","x",ROUND(IF('Indicator Data'!BU93&gt;T$195,0,IF('Indicator Data'!BU93&lt;T$194,10,(T$195-'Indicator Data'!BU93)/(T$195-T$194)*10)),1))</f>
        <v>1.5</v>
      </c>
      <c r="U90" s="138">
        <f>IF('Indicator Data'!BV93="No data","x",ROUND(IF('Indicator Data'!BV93&gt;U$195,0,IF('Indicator Data'!BV93&lt;U$194,10,(U$195-'Indicator Data'!BV93)/(U$195-U$194)*10)),1))</f>
        <v>3.4</v>
      </c>
      <c r="V90" s="138">
        <f>IF('Indicator Data'!BW93="No data","x",ROUND(IF('Indicator Data'!BW93&gt;V$195,0,IF('Indicator Data'!BW93&lt;V$194,10,(V$195-'Indicator Data'!BW93)/(V$195-V$194)*10)),1))</f>
        <v>1.4</v>
      </c>
      <c r="W90" s="92">
        <f t="shared" si="19"/>
        <v>2.1</v>
      </c>
      <c r="X90" s="92">
        <f>IF('Indicator Data'!BX93="No data","x",ROUND(IF('Indicator Data'!BX93&gt;X$195,0,IF('Indicator Data'!BX93&lt;X$194,10,(X$195-'Indicator Data'!BX93)/(X$195-X$194)*10)),1))</f>
        <v>9.3000000000000007</v>
      </c>
      <c r="Y90" s="92">
        <f>IF('Indicator Data'!BY93="No data","x",ROUND(IF('Indicator Data'!BY93&gt;Y$195,10,IF('Indicator Data'!BY93&lt;Y$194,0,10-(Y$195-'Indicator Data'!BY93)/(Y$195-Y$194)*10)),1))</f>
        <v>1</v>
      </c>
      <c r="Z90" s="93">
        <f t="shared" si="11"/>
        <v>5.5</v>
      </c>
      <c r="AA90" s="94">
        <f t="shared" si="12"/>
        <v>5.0999999999999996</v>
      </c>
      <c r="AB90" s="170"/>
    </row>
    <row r="91" spans="1:28" s="4" customFormat="1" x14ac:dyDescent="0.25">
      <c r="A91" s="121" t="str">
        <f>'Indicator Data'!A94</f>
        <v>Korea DPR</v>
      </c>
      <c r="B91" s="47" t="str">
        <f>'Indicator Data'!B94</f>
        <v>PRK</v>
      </c>
      <c r="C91" s="92" t="str">
        <f>IF('Indicator Data'!BJ94="No data","x",ROUND(IF('Indicator Data'!BJ94&gt;C$195,0,IF('Indicator Data'!BJ94&lt;C$194,10,(C$195-'Indicator Data'!BJ94)/(C$195-C$194)*10)),1))</f>
        <v>x</v>
      </c>
      <c r="D91" s="93" t="str">
        <f t="shared" si="13"/>
        <v>x</v>
      </c>
      <c r="E91" s="92">
        <f>IF('Indicator Data'!BL94="No data","x",ROUND(IF('Indicator Data'!BL94&gt;E$195,0,IF('Indicator Data'!BL94&lt;E$194,10,(E$195-'Indicator Data'!BL94)/(E$195-E$194)*10)),1))</f>
        <v>8.6</v>
      </c>
      <c r="F91" s="92">
        <f>IF('Indicator Data'!BK94="No data","x",ROUND(IF('Indicator Data'!BK94&gt;F$195,0,IF('Indicator Data'!BK94&lt;F$194,10,(F$195-'Indicator Data'!BK94)/(F$195-F$194)*10)),1))</f>
        <v>8.4</v>
      </c>
      <c r="G91" s="93">
        <f t="shared" si="14"/>
        <v>8.5</v>
      </c>
      <c r="H91" s="94">
        <f t="shared" si="15"/>
        <v>8.5</v>
      </c>
      <c r="I91" s="92">
        <f>IF('Indicator Data'!BN94="No data","x",ROUND(IF('Indicator Data'!BN94^2&gt;I$195,0,IF('Indicator Data'!BN94^2&lt;I$194,10,(I$195-'Indicator Data'!BN94^2)/(I$195-I$194)*10)),1))</f>
        <v>0</v>
      </c>
      <c r="J91" s="92">
        <f>IF(OR('Indicator Data'!BM94=0,'Indicator Data'!BM94="No data"),"x",ROUND(IF('Indicator Data'!BM94&gt;J$195,0,IF('Indicator Data'!BM94&lt;J$194,10,(J$195-'Indicator Data'!BM94)/(J$195-J$194)*10)),1))</f>
        <v>5.6</v>
      </c>
      <c r="K91" s="92" t="str">
        <f>IF('Indicator Data'!BO94="No data","x",ROUND(IF('Indicator Data'!BO94&gt;K$195,0,IF('Indicator Data'!BO94&lt;K$194,10,(K$195-'Indicator Data'!BO94)/(K$195-K$194)*10)),1))</f>
        <v>x</v>
      </c>
      <c r="L91" s="92">
        <f>IF('Indicator Data'!BP94="No data","x",ROUND(IF('Indicator Data'!BP94&gt;L$195,0,IF('Indicator Data'!BP94&lt;L$194,10,(L$195-'Indicator Data'!BP94)/(L$195-L$194)*10)),1))</f>
        <v>9.5</v>
      </c>
      <c r="M91" s="93">
        <f t="shared" si="16"/>
        <v>5</v>
      </c>
      <c r="N91" s="138">
        <f>IF('Indicator Data'!BQ94="No data","x",'Indicator Data'!BQ94/'Indicator Data'!CC94*100)</f>
        <v>29.067353209866294</v>
      </c>
      <c r="O91" s="92">
        <f t="shared" si="17"/>
        <v>7.2</v>
      </c>
      <c r="P91" s="92">
        <f>IF('Indicator Data'!BR94="No data","x",ROUND(IF('Indicator Data'!BR94&gt;P$195,0,IF('Indicator Data'!BR94&lt;P$194,10,(P$195-'Indicator Data'!BR94)/(P$195-P$194)*10)),1))</f>
        <v>1.9</v>
      </c>
      <c r="Q91" s="92">
        <f>IF('Indicator Data'!BS94="No data","x",ROUND(IF('Indicator Data'!BS94&gt;Q$195,0,IF('Indicator Data'!BS94&lt;Q$194,10,(Q$195-'Indicator Data'!BS94)/(Q$195-Q$194)*10)),1))</f>
        <v>1.1000000000000001</v>
      </c>
      <c r="R91" s="93">
        <f t="shared" si="18"/>
        <v>3.4</v>
      </c>
      <c r="S91" s="92">
        <f>IF('Indicator Data'!BT94="No data","x",ROUND(IF('Indicator Data'!BT94&gt;S$195,0,IF('Indicator Data'!BT94&lt;S$194,10,(S$195-'Indicator Data'!BT94)/(S$195-S$194)*10)),1))</f>
        <v>0.8</v>
      </c>
      <c r="T91" s="138">
        <f>IF('Indicator Data'!BU94="No data","x",ROUND(IF('Indicator Data'!BU94&gt;T$195,0,IF('Indicator Data'!BU94&lt;T$194,10,(T$195-'Indicator Data'!BU94)/(T$195-T$194)*10)),1))</f>
        <v>0.3</v>
      </c>
      <c r="U91" s="138">
        <f>IF('Indicator Data'!BV94="No data","x",ROUND(IF('Indicator Data'!BV94&gt;U$195,0,IF('Indicator Data'!BV94&lt;U$194,10,(U$195-'Indicator Data'!BV94)/(U$195-U$194)*10)),1))</f>
        <v>0.2</v>
      </c>
      <c r="V91" s="138" t="str">
        <f>IF('Indicator Data'!BW94="No data","x",ROUND(IF('Indicator Data'!BW94&gt;V$195,0,IF('Indicator Data'!BW94&lt;V$194,10,(V$195-'Indicator Data'!BW94)/(V$195-V$194)*10)),1))</f>
        <v>x</v>
      </c>
      <c r="W91" s="92">
        <f t="shared" si="19"/>
        <v>0.25</v>
      </c>
      <c r="X91" s="92" t="str">
        <f>IF('Indicator Data'!BX94="No data","x",ROUND(IF('Indicator Data'!BX94&gt;X$195,0,IF('Indicator Data'!BX94&lt;X$194,10,(X$195-'Indicator Data'!BX94)/(X$195-X$194)*10)),1))</f>
        <v>x</v>
      </c>
      <c r="Y91" s="92">
        <f>IF('Indicator Data'!BY94="No data","x",ROUND(IF('Indicator Data'!BY94&gt;Y$195,10,IF('Indicator Data'!BY94&lt;Y$194,0,10-(Y$195-'Indicator Data'!BY94)/(Y$195-Y$194)*10)),1))</f>
        <v>0.9</v>
      </c>
      <c r="Z91" s="93">
        <f t="shared" si="11"/>
        <v>0.7</v>
      </c>
      <c r="AA91" s="94">
        <f t="shared" si="12"/>
        <v>3</v>
      </c>
      <c r="AB91" s="170"/>
    </row>
    <row r="92" spans="1:28" s="4" customFormat="1" x14ac:dyDescent="0.25">
      <c r="A92" s="121" t="str">
        <f>'Indicator Data'!A95</f>
        <v>Korea Republic of</v>
      </c>
      <c r="B92" s="47" t="str">
        <f>'Indicator Data'!B95</f>
        <v>KOR</v>
      </c>
      <c r="C92" s="92">
        <f>IF('Indicator Data'!BJ95="No data","x",ROUND(IF('Indicator Data'!BJ95&gt;C$195,0,IF('Indicator Data'!BJ95&lt;C$194,10,(C$195-'Indicator Data'!BJ95)/(C$195-C$194)*10)),1))</f>
        <v>1.5</v>
      </c>
      <c r="D92" s="93">
        <f t="shared" si="13"/>
        <v>1.5</v>
      </c>
      <c r="E92" s="92">
        <f>IF('Indicator Data'!BL95="No data","x",ROUND(IF('Indicator Data'!BL95&gt;E$195,0,IF('Indicator Data'!BL95&lt;E$194,10,(E$195-'Indicator Data'!BL95)/(E$195-E$194)*10)),1))</f>
        <v>4.3</v>
      </c>
      <c r="F92" s="92">
        <f>IF('Indicator Data'!BK95="No data","x",ROUND(IF('Indicator Data'!BK95&gt;F$195,0,IF('Indicator Data'!BK95&lt;F$194,10,(F$195-'Indicator Data'!BK95)/(F$195-F$194)*10)),1))</f>
        <v>2.8</v>
      </c>
      <c r="G92" s="93">
        <f t="shared" si="14"/>
        <v>3.6</v>
      </c>
      <c r="H92" s="94">
        <f t="shared" si="15"/>
        <v>2.6</v>
      </c>
      <c r="I92" s="92">
        <f>IF('Indicator Data'!BN95="No data","x",ROUND(IF('Indicator Data'!BN95^2&gt;I$195,0,IF('Indicator Data'!BN95^2&lt;I$194,10,(I$195-'Indicator Data'!BN95^2)/(I$195-I$194)*10)),1))</f>
        <v>0.4</v>
      </c>
      <c r="J92" s="92">
        <f>IF(OR('Indicator Data'!BM95=0,'Indicator Data'!BM95="No data"),"x",ROUND(IF('Indicator Data'!BM95&gt;J$195,0,IF('Indicator Data'!BM95&lt;J$194,10,(J$195-'Indicator Data'!BM95)/(J$195-J$194)*10)),1))</f>
        <v>0</v>
      </c>
      <c r="K92" s="92">
        <f>IF('Indicator Data'!BO95="No data","x",ROUND(IF('Indicator Data'!BO95&gt;K$195,0,IF('Indicator Data'!BO95&lt;K$194,10,(K$195-'Indicator Data'!BO95)/(K$195-K$194)*10)),1))</f>
        <v>0.7</v>
      </c>
      <c r="L92" s="92">
        <f>IF('Indicator Data'!BP95="No data","x",ROUND(IF('Indicator Data'!BP95&gt;L$195,0,IF('Indicator Data'!BP95&lt;L$194,10,(L$195-'Indicator Data'!BP95)/(L$195-L$194)*10)),1))</f>
        <v>3.9</v>
      </c>
      <c r="M92" s="93">
        <f t="shared" si="16"/>
        <v>1.3</v>
      </c>
      <c r="N92" s="138">
        <f>IF('Indicator Data'!BQ95="No data","x",'Indicator Data'!BQ95/'Indicator Data'!CC95*100)</f>
        <v>102.98661174047375</v>
      </c>
      <c r="O92" s="92">
        <f t="shared" si="17"/>
        <v>0</v>
      </c>
      <c r="P92" s="92">
        <f>IF('Indicator Data'!BR95="No data","x",ROUND(IF('Indicator Data'!BR95&gt;P$195,0,IF('Indicator Data'!BR95&lt;P$194,10,(P$195-'Indicator Data'!BR95)/(P$195-P$194)*10)),1))</f>
        <v>0</v>
      </c>
      <c r="Q92" s="92">
        <f>IF('Indicator Data'!BS95="No data","x",ROUND(IF('Indicator Data'!BS95&gt;Q$195,0,IF('Indicator Data'!BS95&lt;Q$194,10,(Q$195-'Indicator Data'!BS95)/(Q$195-Q$194)*10)),1))</f>
        <v>0</v>
      </c>
      <c r="R92" s="93">
        <f t="shared" si="18"/>
        <v>0</v>
      </c>
      <c r="S92" s="92">
        <f>IF('Indicator Data'!BT95="No data","x",ROUND(IF('Indicator Data'!BT95&gt;S$195,0,IF('Indicator Data'!BT95&lt;S$194,10,(S$195-'Indicator Data'!BT95)/(S$195-S$194)*10)),1))</f>
        <v>4.0999999999999996</v>
      </c>
      <c r="T92" s="138">
        <f>IF('Indicator Data'!BU95="No data","x",ROUND(IF('Indicator Data'!BU95&gt;T$195,0,IF('Indicator Data'!BU95&lt;T$194,10,(T$195-'Indicator Data'!BU95)/(T$195-T$194)*10)),1))</f>
        <v>0.2</v>
      </c>
      <c r="U92" s="138">
        <f>IF('Indicator Data'!BV95="No data","x",ROUND(IF('Indicator Data'!BV95&gt;U$195,0,IF('Indicator Data'!BV95&lt;U$194,10,(U$195-'Indicator Data'!BV95)/(U$195-U$194)*10)),1))</f>
        <v>0.3</v>
      </c>
      <c r="V92" s="138">
        <f>IF('Indicator Data'!BW95="No data","x",ROUND(IF('Indicator Data'!BW95&gt;V$195,0,IF('Indicator Data'!BW95&lt;V$194,10,(V$195-'Indicator Data'!BW95)/(V$195-V$194)*10)),1))</f>
        <v>0.2</v>
      </c>
      <c r="W92" s="92">
        <f t="shared" si="19"/>
        <v>0.23333333333333331</v>
      </c>
      <c r="X92" s="92">
        <f>IF('Indicator Data'!BX95="No data","x",ROUND(IF('Indicator Data'!BX95&gt;X$195,0,IF('Indicator Data'!BX95&lt;X$194,10,(X$195-'Indicator Data'!BX95)/(X$195-X$194)*10)),1))</f>
        <v>1</v>
      </c>
      <c r="Y92" s="92">
        <f>IF('Indicator Data'!BY95="No data","x",ROUND(IF('Indicator Data'!BY95&gt;Y$195,10,IF('Indicator Data'!BY95&lt;Y$194,0,10-(Y$195-'Indicator Data'!BY95)/(Y$195-Y$194)*10)),1))</f>
        <v>0.1</v>
      </c>
      <c r="Z92" s="93">
        <f t="shared" si="11"/>
        <v>1.4</v>
      </c>
      <c r="AA92" s="94">
        <f t="shared" si="12"/>
        <v>0.9</v>
      </c>
      <c r="AB92" s="170"/>
    </row>
    <row r="93" spans="1:28" s="4" customFormat="1" x14ac:dyDescent="0.25">
      <c r="A93" s="121" t="str">
        <f>'Indicator Data'!A96</f>
        <v>Kuwait</v>
      </c>
      <c r="B93" s="47" t="str">
        <f>'Indicator Data'!B96</f>
        <v>KWT</v>
      </c>
      <c r="C93" s="92" t="str">
        <f>IF('Indicator Data'!BJ96="No data","x",ROUND(IF('Indicator Data'!BJ96&gt;C$195,0,IF('Indicator Data'!BJ96&lt;C$194,10,(C$195-'Indicator Data'!BJ96)/(C$195-C$194)*10)),1))</f>
        <v>x</v>
      </c>
      <c r="D93" s="93" t="str">
        <f t="shared" si="13"/>
        <v>x</v>
      </c>
      <c r="E93" s="92">
        <f>IF('Indicator Data'!BL96="No data","x",ROUND(IF('Indicator Data'!BL96&gt;E$195,0,IF('Indicator Data'!BL96&lt;E$194,10,(E$195-'Indicator Data'!BL96)/(E$195-E$194)*10)),1))</f>
        <v>5.9</v>
      </c>
      <c r="F93" s="92">
        <f>IF('Indicator Data'!BK96="No data","x",ROUND(IF('Indicator Data'!BK96&gt;F$195,0,IF('Indicator Data'!BK96&lt;F$194,10,(F$195-'Indicator Data'!BK96)/(F$195-F$194)*10)),1))</f>
        <v>5.3</v>
      </c>
      <c r="G93" s="93">
        <f t="shared" si="14"/>
        <v>5.6</v>
      </c>
      <c r="H93" s="94">
        <f t="shared" si="15"/>
        <v>5.6</v>
      </c>
      <c r="I93" s="92">
        <f>IF('Indicator Data'!BN96="No data","x",ROUND(IF('Indicator Data'!BN96^2&gt;I$195,0,IF('Indicator Data'!BN96^2&lt;I$194,10,(I$195-'Indicator Data'!BN96^2)/(I$195-I$194)*10)),1))</f>
        <v>0.8</v>
      </c>
      <c r="J93" s="92">
        <f>IF(OR('Indicator Data'!BM96=0,'Indicator Data'!BM96="No data"),"x",ROUND(IF('Indicator Data'!BM96&gt;J$195,0,IF('Indicator Data'!BM96&lt;J$194,10,(J$195-'Indicator Data'!BM96)/(J$195-J$194)*10)),1))</f>
        <v>0</v>
      </c>
      <c r="K93" s="92">
        <f>IF('Indicator Data'!BO96="No data","x",ROUND(IF('Indicator Data'!BO96&gt;K$195,0,IF('Indicator Data'!BO96&lt;K$194,10,(K$195-'Indicator Data'!BO96)/(K$195-K$194)*10)),1))</f>
        <v>2.2000000000000002</v>
      </c>
      <c r="L93" s="92">
        <f>IF('Indicator Data'!BP96="No data","x",ROUND(IF('Indicator Data'!BP96&gt;L$195,0,IF('Indicator Data'!BP96&lt;L$194,10,(L$195-'Indicator Data'!BP96)/(L$195-L$194)*10)),1))</f>
        <v>1.4</v>
      </c>
      <c r="M93" s="93">
        <f t="shared" si="16"/>
        <v>1.1000000000000001</v>
      </c>
      <c r="N93" s="138">
        <f>IF('Indicator Data'!BQ96="No data","x",'Indicator Data'!BQ96/'Indicator Data'!CC96*100)</f>
        <v>52.188552188552187</v>
      </c>
      <c r="O93" s="92">
        <f t="shared" si="17"/>
        <v>4.8</v>
      </c>
      <c r="P93" s="92">
        <f>IF('Indicator Data'!BR96="No data","x",ROUND(IF('Indicator Data'!BR96&gt;P$195,0,IF('Indicator Data'!BR96&lt;P$194,10,(P$195-'Indicator Data'!BR96)/(P$195-P$194)*10)),1))</f>
        <v>0</v>
      </c>
      <c r="Q93" s="92">
        <f>IF('Indicator Data'!BS96="No data","x",ROUND(IF('Indicator Data'!BS96&gt;Q$195,0,IF('Indicator Data'!BS96&lt;Q$194,10,(Q$195-'Indicator Data'!BS96)/(Q$195-Q$194)*10)),1))</f>
        <v>0</v>
      </c>
      <c r="R93" s="93">
        <f t="shared" si="18"/>
        <v>1.6</v>
      </c>
      <c r="S93" s="92">
        <f>IF('Indicator Data'!BT96="No data","x",ROUND(IF('Indicator Data'!BT96&gt;S$195,0,IF('Indicator Data'!BT96&lt;S$194,10,(S$195-'Indicator Data'!BT96)/(S$195-S$194)*10)),1))</f>
        <v>3.6</v>
      </c>
      <c r="T93" s="138">
        <f>IF('Indicator Data'!BU96="No data","x",ROUND(IF('Indicator Data'!BU96&gt;T$195,0,IF('Indicator Data'!BU96&lt;T$194,10,(T$195-'Indicator Data'!BU96)/(T$195-T$194)*10)),1))</f>
        <v>0</v>
      </c>
      <c r="U93" s="138">
        <f>IF('Indicator Data'!BV96="No data","x",ROUND(IF('Indicator Data'!BV96&gt;U$195,0,IF('Indicator Data'!BV96&lt;U$194,10,(U$195-'Indicator Data'!BV96)/(U$195-U$194)*10)),1))</f>
        <v>0</v>
      </c>
      <c r="V93" s="138">
        <f>IF('Indicator Data'!BW96="No data","x",ROUND(IF('Indicator Data'!BW96&gt;V$195,0,IF('Indicator Data'!BW96&lt;V$194,10,(V$195-'Indicator Data'!BW96)/(V$195-V$194)*10)),1))</f>
        <v>0</v>
      </c>
      <c r="W93" s="92">
        <f t="shared" si="19"/>
        <v>0</v>
      </c>
      <c r="X93" s="92">
        <f>IF('Indicator Data'!BX96="No data","x",ROUND(IF('Indicator Data'!BX96&gt;X$195,0,IF('Indicator Data'!BX96&lt;X$194,10,(X$195-'Indicator Data'!BX96)/(X$195-X$194)*10)),1))</f>
        <v>0.3</v>
      </c>
      <c r="Y93" s="92">
        <f>IF('Indicator Data'!BY96="No data","x",ROUND(IF('Indicator Data'!BY96&gt;Y$195,10,IF('Indicator Data'!BY96&lt;Y$194,0,10-(Y$195-'Indicator Data'!BY96)/(Y$195-Y$194)*10)),1))</f>
        <v>0</v>
      </c>
      <c r="Z93" s="93">
        <f t="shared" si="11"/>
        <v>1</v>
      </c>
      <c r="AA93" s="94">
        <f t="shared" si="12"/>
        <v>1.2</v>
      </c>
      <c r="AB93" s="170"/>
    </row>
    <row r="94" spans="1:28" s="4" customFormat="1" x14ac:dyDescent="0.25">
      <c r="A94" s="121" t="str">
        <f>'Indicator Data'!A97</f>
        <v>Kyrgyzstan</v>
      </c>
      <c r="B94" s="47" t="str">
        <f>'Indicator Data'!B97</f>
        <v>KGZ</v>
      </c>
      <c r="C94" s="92">
        <f>IF('Indicator Data'!BJ97="No data","x",ROUND(IF('Indicator Data'!BJ97&gt;C$195,0,IF('Indicator Data'!BJ97&lt;C$194,10,(C$195-'Indicator Data'!BJ97)/(C$195-C$194)*10)),1))</f>
        <v>3.7</v>
      </c>
      <c r="D94" s="93">
        <f t="shared" si="13"/>
        <v>3.7</v>
      </c>
      <c r="E94" s="92">
        <f>IF('Indicator Data'!BL97="No data","x",ROUND(IF('Indicator Data'!BL97&gt;E$195,0,IF('Indicator Data'!BL97&lt;E$194,10,(E$195-'Indicator Data'!BL97)/(E$195-E$194)*10)),1))</f>
        <v>7.1</v>
      </c>
      <c r="F94" s="92">
        <f>IF('Indicator Data'!BK97="No data","x",ROUND(IF('Indicator Data'!BK97&gt;F$195,0,IF('Indicator Data'!BK97&lt;F$194,10,(F$195-'Indicator Data'!BK97)/(F$195-F$194)*10)),1))</f>
        <v>6.4</v>
      </c>
      <c r="G94" s="93">
        <f t="shared" si="14"/>
        <v>6.8</v>
      </c>
      <c r="H94" s="94">
        <f t="shared" si="15"/>
        <v>5.3</v>
      </c>
      <c r="I94" s="92">
        <f>IF('Indicator Data'!BN97="No data","x",ROUND(IF('Indicator Data'!BN97^2&gt;I$195,0,IF('Indicator Data'!BN97^2&lt;I$194,10,(I$195-'Indicator Data'!BN97^2)/(I$195-I$194)*10)),1))</f>
        <v>0.1</v>
      </c>
      <c r="J94" s="92">
        <f>IF(OR('Indicator Data'!BM97=0,'Indicator Data'!BM97="No data"),"x",ROUND(IF('Indicator Data'!BM97&gt;J$195,0,IF('Indicator Data'!BM97&lt;J$194,10,(J$195-'Indicator Data'!BM97)/(J$195-J$194)*10)),1))</f>
        <v>0</v>
      </c>
      <c r="K94" s="92">
        <f>IF('Indicator Data'!BO97="No data","x",ROUND(IF('Indicator Data'!BO97&gt;K$195,0,IF('Indicator Data'!BO97&lt;K$194,10,(K$195-'Indicator Data'!BO97)/(K$195-K$194)*10)),1))</f>
        <v>6.6</v>
      </c>
      <c r="L94" s="92">
        <f>IF('Indicator Data'!BP97="No data","x",ROUND(IF('Indicator Data'!BP97&gt;L$195,0,IF('Indicator Data'!BP97&lt;L$194,10,(L$195-'Indicator Data'!BP97)/(L$195-L$194)*10)),1))</f>
        <v>4</v>
      </c>
      <c r="M94" s="93">
        <f t="shared" si="16"/>
        <v>2.7</v>
      </c>
      <c r="N94" s="138">
        <f>IF('Indicator Data'!BQ97="No data","x",'Indicator Data'!BQ97/'Indicator Data'!CC97*100)</f>
        <v>19.81230448383733</v>
      </c>
      <c r="O94" s="92">
        <f t="shared" si="17"/>
        <v>8.1</v>
      </c>
      <c r="P94" s="92">
        <f>IF('Indicator Data'!BR97="No data","x",ROUND(IF('Indicator Data'!BR97&gt;P$195,0,IF('Indicator Data'!BR97&lt;P$194,10,(P$195-'Indicator Data'!BR97)/(P$195-P$194)*10)),1))</f>
        <v>0.4</v>
      </c>
      <c r="Q94" s="92">
        <f>IF('Indicator Data'!BS97="No data","x",ROUND(IF('Indicator Data'!BS97&gt;Q$195,0,IF('Indicator Data'!BS97&lt;Q$194,10,(Q$195-'Indicator Data'!BS97)/(Q$195-Q$194)*10)),1))</f>
        <v>2.5</v>
      </c>
      <c r="R94" s="93">
        <f t="shared" si="18"/>
        <v>3.7</v>
      </c>
      <c r="S94" s="92">
        <f>IF('Indicator Data'!BT97="No data","x",ROUND(IF('Indicator Data'!BT97&gt;S$195,0,IF('Indicator Data'!BT97&lt;S$194,10,(S$195-'Indicator Data'!BT97)/(S$195-S$194)*10)),1))</f>
        <v>5.3</v>
      </c>
      <c r="T94" s="138">
        <f>IF('Indicator Data'!BU97="No data","x",ROUND(IF('Indicator Data'!BU97&gt;T$195,0,IF('Indicator Data'!BU97&lt;T$194,10,(T$195-'Indicator Data'!BU97)/(T$195-T$194)*10)),1))</f>
        <v>1.2</v>
      </c>
      <c r="U94" s="138">
        <f>IF('Indicator Data'!BV97="No data","x",ROUND(IF('Indicator Data'!BV97&gt;U$195,0,IF('Indicator Data'!BV97&lt;U$194,10,(U$195-'Indicator Data'!BV97)/(U$195-U$194)*10)),1))</f>
        <v>0.5</v>
      </c>
      <c r="V94" s="138">
        <f>IF('Indicator Data'!BW97="No data","x",ROUND(IF('Indicator Data'!BW97&gt;V$195,0,IF('Indicator Data'!BW97&lt;V$194,10,(V$195-'Indicator Data'!BW97)/(V$195-V$194)*10)),1))</f>
        <v>1.9</v>
      </c>
      <c r="W94" s="92">
        <f t="shared" si="19"/>
        <v>1.2</v>
      </c>
      <c r="X94" s="92">
        <f>IF('Indicator Data'!BX97="No data","x",ROUND(IF('Indicator Data'!BX97&gt;X$195,0,IF('Indicator Data'!BX97&lt;X$194,10,(X$195-'Indicator Data'!BX97)/(X$195-X$194)*10)),1))</f>
        <v>9.4</v>
      </c>
      <c r="Y94" s="92">
        <f>IF('Indicator Data'!BY97="No data","x",ROUND(IF('Indicator Data'!BY97&gt;Y$195,10,IF('Indicator Data'!BY97&lt;Y$194,0,10-(Y$195-'Indicator Data'!BY97)/(Y$195-Y$194)*10)),1))</f>
        <v>0.8</v>
      </c>
      <c r="Z94" s="93">
        <f t="shared" si="11"/>
        <v>4.2</v>
      </c>
      <c r="AA94" s="94">
        <f t="shared" si="12"/>
        <v>3.5</v>
      </c>
      <c r="AB94" s="170"/>
    </row>
    <row r="95" spans="1:28" s="4" customFormat="1" x14ac:dyDescent="0.25">
      <c r="A95" s="121" t="str">
        <f>'Indicator Data'!A98</f>
        <v>Lao PDR</v>
      </c>
      <c r="B95" s="47" t="str">
        <f>'Indicator Data'!B98</f>
        <v>LAO</v>
      </c>
      <c r="C95" s="92">
        <f>IF('Indicator Data'!BJ98="No data","x",ROUND(IF('Indicator Data'!BJ98&gt;C$195,0,IF('Indicator Data'!BJ98&lt;C$194,10,(C$195-'Indicator Data'!BJ98)/(C$195-C$194)*10)),1))</f>
        <v>6.1</v>
      </c>
      <c r="D95" s="93">
        <f t="shared" si="13"/>
        <v>6.1</v>
      </c>
      <c r="E95" s="92">
        <f>IF('Indicator Data'!BL98="No data","x",ROUND(IF('Indicator Data'!BL98&gt;E$195,0,IF('Indicator Data'!BL98&lt;E$194,10,(E$195-'Indicator Data'!BL98)/(E$195-E$194)*10)),1))</f>
        <v>7.1</v>
      </c>
      <c r="F95" s="92">
        <f>IF('Indicator Data'!BK98="No data","x",ROUND(IF('Indicator Data'!BK98&gt;F$195,0,IF('Indicator Data'!BK98&lt;F$194,10,(F$195-'Indicator Data'!BK98)/(F$195-F$194)*10)),1))</f>
        <v>5.7</v>
      </c>
      <c r="G95" s="93">
        <f t="shared" si="14"/>
        <v>6.4</v>
      </c>
      <c r="H95" s="94">
        <f t="shared" si="15"/>
        <v>6.3</v>
      </c>
      <c r="I95" s="92">
        <f>IF('Indicator Data'!BN98="No data","x",ROUND(IF('Indicator Data'!BN98^2&gt;I$195,0,IF('Indicator Data'!BN98^2&lt;I$194,10,(I$195-'Indicator Data'!BN98^2)/(I$195-I$194)*10)),1))</f>
        <v>4</v>
      </c>
      <c r="J95" s="92">
        <f>IF(OR('Indicator Data'!BM98=0,'Indicator Data'!BM98="No data"),"x",ROUND(IF('Indicator Data'!BM98&gt;J$195,0,IF('Indicator Data'!BM98&lt;J$194,10,(J$195-'Indicator Data'!BM98)/(J$195-J$194)*10)),1))</f>
        <v>0.6</v>
      </c>
      <c r="K95" s="92">
        <f>IF('Indicator Data'!BO98="No data","x",ROUND(IF('Indicator Data'!BO98&gt;K$195,0,IF('Indicator Data'!BO98&lt;K$194,10,(K$195-'Indicator Data'!BO98)/(K$195-K$194)*10)),1))</f>
        <v>7.8</v>
      </c>
      <c r="L95" s="92">
        <f>IF('Indicator Data'!BP98="No data","x",ROUND(IF('Indicator Data'!BP98&gt;L$195,0,IF('Indicator Data'!BP98&lt;L$194,10,(L$195-'Indicator Data'!BP98)/(L$195-L$194)*10)),1))</f>
        <v>7.5</v>
      </c>
      <c r="M95" s="93">
        <f t="shared" si="16"/>
        <v>5</v>
      </c>
      <c r="N95" s="138">
        <f>IF('Indicator Data'!BQ98="No data","x",'Indicator Data'!BQ98/'Indicator Data'!CC98*100)</f>
        <v>10.831889081455806</v>
      </c>
      <c r="O95" s="92">
        <f t="shared" si="17"/>
        <v>9</v>
      </c>
      <c r="P95" s="92">
        <f>IF('Indicator Data'!BR98="No data","x",ROUND(IF('Indicator Data'!BR98&gt;P$195,0,IF('Indicator Data'!BR98&lt;P$194,10,(P$195-'Indicator Data'!BR98)/(P$195-P$194)*10)),1))</f>
        <v>2.8</v>
      </c>
      <c r="Q95" s="92">
        <f>IF('Indicator Data'!BS98="No data","x",ROUND(IF('Indicator Data'!BS98&gt;Q$195,0,IF('Indicator Data'!BS98&lt;Q$194,10,(Q$195-'Indicator Data'!BS98)/(Q$195-Q$194)*10)),1))</f>
        <v>3.6</v>
      </c>
      <c r="R95" s="93">
        <f t="shared" si="18"/>
        <v>5.0999999999999996</v>
      </c>
      <c r="S95" s="92">
        <f>IF('Indicator Data'!BT98="No data","x",ROUND(IF('Indicator Data'!BT98&gt;S$195,0,IF('Indicator Data'!BT98&lt;S$194,10,(S$195-'Indicator Data'!BT98)/(S$195-S$194)*10)),1))</f>
        <v>8.8000000000000007</v>
      </c>
      <c r="T95" s="138">
        <f>IF('Indicator Data'!BU98="No data","x",ROUND(IF('Indicator Data'!BU98&gt;T$195,0,IF('Indicator Data'!BU98&lt;T$194,10,(T$195-'Indicator Data'!BU98)/(T$195-T$194)*10)),1))</f>
        <v>2.4</v>
      </c>
      <c r="U95" s="138" t="str">
        <f>IF('Indicator Data'!BV98="No data","x",ROUND(IF('Indicator Data'!BV98&gt;U$195,0,IF('Indicator Data'!BV98&lt;U$194,10,(U$195-'Indicator Data'!BV98)/(U$195-U$194)*10)),1))</f>
        <v>x</v>
      </c>
      <c r="V95" s="138">
        <f>IF('Indicator Data'!BW98="No data","x",ROUND(IF('Indicator Data'!BW98&gt;V$195,0,IF('Indicator Data'!BW98&lt;V$194,10,(V$195-'Indicator Data'!BW98)/(V$195-V$194)*10)),1))</f>
        <v>2.7</v>
      </c>
      <c r="W95" s="92">
        <f t="shared" si="19"/>
        <v>2.5499999999999998</v>
      </c>
      <c r="X95" s="92">
        <f>IF('Indicator Data'!BX98="No data","x",ROUND(IF('Indicator Data'!BX98&gt;X$195,0,IF('Indicator Data'!BX98&lt;X$194,10,(X$195-'Indicator Data'!BX98)/(X$195-X$194)*10)),1))</f>
        <v>9.6</v>
      </c>
      <c r="Y95" s="92">
        <f>IF('Indicator Data'!BY98="No data","x",ROUND(IF('Indicator Data'!BY98&gt;Y$195,10,IF('Indicator Data'!BY98&lt;Y$194,0,10-(Y$195-'Indicator Data'!BY98)/(Y$195-Y$194)*10)),1))</f>
        <v>2.2000000000000002</v>
      </c>
      <c r="Z95" s="93">
        <f t="shared" si="11"/>
        <v>5.8</v>
      </c>
      <c r="AA95" s="94">
        <f t="shared" si="12"/>
        <v>5.3</v>
      </c>
      <c r="AB95" s="170"/>
    </row>
    <row r="96" spans="1:28" s="4" customFormat="1" x14ac:dyDescent="0.25">
      <c r="A96" s="121" t="str">
        <f>'Indicator Data'!A99</f>
        <v>Latvia</v>
      </c>
      <c r="B96" s="47" t="str">
        <f>'Indicator Data'!B99</f>
        <v>LVA</v>
      </c>
      <c r="C96" s="92" t="str">
        <f>IF('Indicator Data'!BJ99="No data","x",ROUND(IF('Indicator Data'!BJ99&gt;C$195,0,IF('Indicator Data'!BJ99&lt;C$194,10,(C$195-'Indicator Data'!BJ99)/(C$195-C$194)*10)),1))</f>
        <v>x</v>
      </c>
      <c r="D96" s="93" t="str">
        <f t="shared" si="13"/>
        <v>x</v>
      </c>
      <c r="E96" s="92">
        <f>IF('Indicator Data'!BL99="No data","x",ROUND(IF('Indicator Data'!BL99&gt;E$195,0,IF('Indicator Data'!BL99&lt;E$194,10,(E$195-'Indicator Data'!BL99)/(E$195-E$194)*10)),1))</f>
        <v>4.2</v>
      </c>
      <c r="F96" s="92">
        <f>IF('Indicator Data'!BK99="No data","x",ROUND(IF('Indicator Data'!BK99&gt;F$195,0,IF('Indicator Data'!BK99&lt;F$194,10,(F$195-'Indicator Data'!BK99)/(F$195-F$194)*10)),1))</f>
        <v>3.2</v>
      </c>
      <c r="G96" s="93">
        <f t="shared" si="14"/>
        <v>3.7</v>
      </c>
      <c r="H96" s="94">
        <f t="shared" si="15"/>
        <v>3.7</v>
      </c>
      <c r="I96" s="92">
        <f>IF('Indicator Data'!BN99="No data","x",ROUND(IF('Indicator Data'!BN99^2&gt;I$195,0,IF('Indicator Data'!BN99^2&lt;I$194,10,(I$195-'Indicator Data'!BN99^2)/(I$195-I$194)*10)),1))</f>
        <v>0</v>
      </c>
      <c r="J96" s="92">
        <f>IF(OR('Indicator Data'!BM99=0,'Indicator Data'!BM99="No data"),"x",ROUND(IF('Indicator Data'!BM99&gt;J$195,0,IF('Indicator Data'!BM99&lt;J$194,10,(J$195-'Indicator Data'!BM99)/(J$195-J$194)*10)),1))</f>
        <v>0</v>
      </c>
      <c r="K96" s="92">
        <f>IF('Indicator Data'!BO99="No data","x",ROUND(IF('Indicator Data'!BO99&gt;K$195,0,IF('Indicator Data'!BO99&lt;K$194,10,(K$195-'Indicator Data'!BO99)/(K$195-K$194)*10)),1))</f>
        <v>2</v>
      </c>
      <c r="L96" s="92">
        <f>IF('Indicator Data'!BP99="No data","x",ROUND(IF('Indicator Data'!BP99&gt;L$195,0,IF('Indicator Data'!BP99&lt;L$194,10,(L$195-'Indicator Data'!BP99)/(L$195-L$194)*10)),1))</f>
        <v>3.8</v>
      </c>
      <c r="M96" s="93">
        <f t="shared" si="16"/>
        <v>1.5</v>
      </c>
      <c r="N96" s="138">
        <f>IF('Indicator Data'!BQ99="No data","x",'Indicator Data'!BQ99/'Indicator Data'!CC99*100)</f>
        <v>90.032154340836016</v>
      </c>
      <c r="O96" s="92">
        <f t="shared" si="17"/>
        <v>1</v>
      </c>
      <c r="P96" s="92">
        <f>IF('Indicator Data'!BR99="No data","x",ROUND(IF('Indicator Data'!BR99&gt;P$195,0,IF('Indicator Data'!BR99&lt;P$194,10,(P$195-'Indicator Data'!BR99)/(P$195-P$194)*10)),1))</f>
        <v>0.9</v>
      </c>
      <c r="Q96" s="92">
        <f>IF('Indicator Data'!BS99="No data","x",ROUND(IF('Indicator Data'!BS99&gt;Q$195,0,IF('Indicator Data'!BS99&lt;Q$194,10,(Q$195-'Indicator Data'!BS99)/(Q$195-Q$194)*10)),1))</f>
        <v>0.3</v>
      </c>
      <c r="R96" s="93">
        <f t="shared" si="18"/>
        <v>0.7</v>
      </c>
      <c r="S96" s="92">
        <f>IF('Indicator Data'!BT99="No data","x",ROUND(IF('Indicator Data'!BT99&gt;S$195,0,IF('Indicator Data'!BT99&lt;S$194,10,(S$195-'Indicator Data'!BT99)/(S$195-S$194)*10)),1))</f>
        <v>2</v>
      </c>
      <c r="T96" s="138">
        <f>IF('Indicator Data'!BU99="No data","x",ROUND(IF('Indicator Data'!BU99&gt;T$195,0,IF('Indicator Data'!BU99&lt;T$194,10,(T$195-'Indicator Data'!BU99)/(T$195-T$194)*10)),1))</f>
        <v>0.2</v>
      </c>
      <c r="U96" s="138">
        <f>IF('Indicator Data'!BV99="No data","x",ROUND(IF('Indicator Data'!BV99&gt;U$195,0,IF('Indicator Data'!BV99&lt;U$194,10,(U$195-'Indicator Data'!BV99)/(U$195-U$194)*10)),1))</f>
        <v>1.7</v>
      </c>
      <c r="V96" s="138">
        <f>IF('Indicator Data'!BW99="No data","x",ROUND(IF('Indicator Data'!BW99&gt;V$195,0,IF('Indicator Data'!BW99&lt;V$194,10,(V$195-'Indicator Data'!BW99)/(V$195-V$194)*10)),1))</f>
        <v>2</v>
      </c>
      <c r="W96" s="92">
        <f t="shared" si="19"/>
        <v>1.3</v>
      </c>
      <c r="X96" s="92">
        <f>IF('Indicator Data'!BX99="No data","x",ROUND(IF('Indicator Data'!BX99&gt;X$195,0,IF('Indicator Data'!BX99&lt;X$194,10,(X$195-'Indicator Data'!BX99)/(X$195-X$194)*10)),1))</f>
        <v>4.8</v>
      </c>
      <c r="Y96" s="92">
        <f>IF('Indicator Data'!BY99="No data","x",ROUND(IF('Indicator Data'!BY99&gt;Y$195,10,IF('Indicator Data'!BY99&lt;Y$194,0,10-(Y$195-'Indicator Data'!BY99)/(Y$195-Y$194)*10)),1))</f>
        <v>0.2</v>
      </c>
      <c r="Z96" s="93">
        <f t="shared" si="11"/>
        <v>2.1</v>
      </c>
      <c r="AA96" s="94">
        <f t="shared" si="12"/>
        <v>1.4</v>
      </c>
      <c r="AB96" s="170"/>
    </row>
    <row r="97" spans="1:28" s="4" customFormat="1" x14ac:dyDescent="0.25">
      <c r="A97" s="121" t="str">
        <f>'Indicator Data'!A100</f>
        <v>Lebanon</v>
      </c>
      <c r="B97" s="47" t="str">
        <f>'Indicator Data'!B100</f>
        <v>LBN</v>
      </c>
      <c r="C97" s="92">
        <f>IF('Indicator Data'!BJ100="No data","x",ROUND(IF('Indicator Data'!BJ100&gt;C$195,0,IF('Indicator Data'!BJ100&lt;C$194,10,(C$195-'Indicator Data'!BJ100)/(C$195-C$194)*10)),1))</f>
        <v>4.7</v>
      </c>
      <c r="D97" s="93">
        <f t="shared" si="13"/>
        <v>4.7</v>
      </c>
      <c r="E97" s="92">
        <f>IF('Indicator Data'!BL100="No data","x",ROUND(IF('Indicator Data'!BL100&gt;E$195,0,IF('Indicator Data'!BL100&lt;E$194,10,(E$195-'Indicator Data'!BL100)/(E$195-E$194)*10)),1))</f>
        <v>7.2</v>
      </c>
      <c r="F97" s="92">
        <f>IF('Indicator Data'!BK100="No data","x",ROUND(IF('Indicator Data'!BK100&gt;F$195,0,IF('Indicator Data'!BK100&lt;F$194,10,(F$195-'Indicator Data'!BK100)/(F$195-F$194)*10)),1))</f>
        <v>6</v>
      </c>
      <c r="G97" s="93">
        <f t="shared" si="14"/>
        <v>6.6</v>
      </c>
      <c r="H97" s="94">
        <f t="shared" si="15"/>
        <v>5.7</v>
      </c>
      <c r="I97" s="92">
        <f>IF('Indicator Data'!BN100="No data","x",ROUND(IF('Indicator Data'!BN100^2&gt;I$195,0,IF('Indicator Data'!BN100^2&lt;I$194,10,(I$195-'Indicator Data'!BN100^2)/(I$195-I$194)*10)),1))</f>
        <v>1.3</v>
      </c>
      <c r="J97" s="92">
        <f>IF(OR('Indicator Data'!BM100=0,'Indicator Data'!BM100="No data"),"x",ROUND(IF('Indicator Data'!BM100&gt;J$195,0,IF('Indicator Data'!BM100&lt;J$194,10,(J$195-'Indicator Data'!BM100)/(J$195-J$194)*10)),1))</f>
        <v>0</v>
      </c>
      <c r="K97" s="92">
        <f>IF('Indicator Data'!BO100="No data","x",ROUND(IF('Indicator Data'!BO100&gt;K$195,0,IF('Indicator Data'!BO100&lt;K$194,10,(K$195-'Indicator Data'!BO100)/(K$195-K$194)*10)),1))</f>
        <v>2.4</v>
      </c>
      <c r="L97" s="92">
        <f>IF('Indicator Data'!BP100="No data","x",ROUND(IF('Indicator Data'!BP100&gt;L$195,0,IF('Indicator Data'!BP100&lt;L$194,10,(L$195-'Indicator Data'!BP100)/(L$195-L$194)*10)),1))</f>
        <v>6.5</v>
      </c>
      <c r="M97" s="93">
        <f t="shared" si="16"/>
        <v>2.6</v>
      </c>
      <c r="N97" s="138">
        <f>IF('Indicator Data'!BQ100="No data","x",'Indicator Data'!BQ100/'Indicator Data'!CC100*100)</f>
        <v>107.5268817204301</v>
      </c>
      <c r="O97" s="92">
        <f t="shared" si="17"/>
        <v>0</v>
      </c>
      <c r="P97" s="92">
        <f>IF('Indicator Data'!BR100="No data","x",ROUND(IF('Indicator Data'!BR100&gt;P$195,0,IF('Indicator Data'!BR100&lt;P$194,10,(P$195-'Indicator Data'!BR100)/(P$195-P$194)*10)),1))</f>
        <v>0.2</v>
      </c>
      <c r="Q97" s="92">
        <f>IF('Indicator Data'!BS100="No data","x",ROUND(IF('Indicator Data'!BS100&gt;Q$195,0,IF('Indicator Data'!BS100&lt;Q$194,10,(Q$195-'Indicator Data'!BS100)/(Q$195-Q$194)*10)),1))</f>
        <v>1.5</v>
      </c>
      <c r="R97" s="93">
        <f t="shared" si="18"/>
        <v>0.6</v>
      </c>
      <c r="S97" s="92">
        <f>IF('Indicator Data'!BT100="No data","x",ROUND(IF('Indicator Data'!BT100&gt;S$195,0,IF('Indicator Data'!BT100&lt;S$194,10,(S$195-'Indicator Data'!BT100)/(S$195-S$194)*10)),1))</f>
        <v>4.3</v>
      </c>
      <c r="T97" s="138">
        <f>IF('Indicator Data'!BU100="No data","x",ROUND(IF('Indicator Data'!BU100&gt;T$195,0,IF('Indicator Data'!BU100&lt;T$194,10,(T$195-'Indicator Data'!BU100)/(T$195-T$194)*10)),1))</f>
        <v>3.4</v>
      </c>
      <c r="U97" s="138">
        <f>IF('Indicator Data'!BV100="No data","x",ROUND(IF('Indicator Data'!BV100&gt;U$195,0,IF('Indicator Data'!BV100&lt;U$194,10,(U$195-'Indicator Data'!BV100)/(U$195-U$194)*10)),1))</f>
        <v>5.3</v>
      </c>
      <c r="V97" s="138">
        <f>IF('Indicator Data'!BW100="No data","x",ROUND(IF('Indicator Data'!BW100&gt;V$195,0,IF('Indicator Data'!BW100&lt;V$194,10,(V$195-'Indicator Data'!BW100)/(V$195-V$194)*10)),1))</f>
        <v>5.3</v>
      </c>
      <c r="W97" s="92">
        <f t="shared" si="19"/>
        <v>4.666666666666667</v>
      </c>
      <c r="X97" s="92">
        <f>IF('Indicator Data'!BX100="No data","x",ROUND(IF('Indicator Data'!BX100&gt;X$195,0,IF('Indicator Data'!BX100&lt;X$194,10,(X$195-'Indicator Data'!BX100)/(X$195-X$194)*10)),1))</f>
        <v>6.3</v>
      </c>
      <c r="Y97" s="92">
        <f>IF('Indicator Data'!BY100="No data","x",ROUND(IF('Indicator Data'!BY100&gt;Y$195,10,IF('Indicator Data'!BY100&lt;Y$194,0,10-(Y$195-'Indicator Data'!BY100)/(Y$195-Y$194)*10)),1))</f>
        <v>0.2</v>
      </c>
      <c r="Z97" s="93">
        <f t="shared" si="11"/>
        <v>3.9</v>
      </c>
      <c r="AA97" s="94">
        <f t="shared" si="12"/>
        <v>2.4</v>
      </c>
      <c r="AB97" s="170"/>
    </row>
    <row r="98" spans="1:28" s="4" customFormat="1" x14ac:dyDescent="0.25">
      <c r="A98" s="121" t="str">
        <f>'Indicator Data'!A101</f>
        <v>Lesotho</v>
      </c>
      <c r="B98" s="47" t="str">
        <f>'Indicator Data'!B101</f>
        <v>LSO</v>
      </c>
      <c r="C98" s="92">
        <f>IF('Indicator Data'!BJ101="No data","x",ROUND(IF('Indicator Data'!BJ101&gt;C$195,0,IF('Indicator Data'!BJ101&lt;C$194,10,(C$195-'Indicator Data'!BJ101)/(C$195-C$194)*10)),1))</f>
        <v>8.4</v>
      </c>
      <c r="D98" s="93">
        <f t="shared" si="13"/>
        <v>8.4</v>
      </c>
      <c r="E98" s="92">
        <f>IF('Indicator Data'!BL101="No data","x",ROUND(IF('Indicator Data'!BL101&gt;E$195,0,IF('Indicator Data'!BL101&lt;E$194,10,(E$195-'Indicator Data'!BL101)/(E$195-E$194)*10)),1))</f>
        <v>5.9</v>
      </c>
      <c r="F98" s="92">
        <f>IF('Indicator Data'!BK101="No data","x",ROUND(IF('Indicator Data'!BK101&gt;F$195,0,IF('Indicator Data'!BK101&lt;F$194,10,(F$195-'Indicator Data'!BK101)/(F$195-F$194)*10)),1))</f>
        <v>6.7</v>
      </c>
      <c r="G98" s="93">
        <f t="shared" si="14"/>
        <v>6.3</v>
      </c>
      <c r="H98" s="94">
        <f t="shared" si="15"/>
        <v>7.4</v>
      </c>
      <c r="I98" s="92">
        <f>IF('Indicator Data'!BN101="No data","x",ROUND(IF('Indicator Data'!BN101^2&gt;I$195,0,IF('Indicator Data'!BN101^2&lt;I$194,10,(I$195-'Indicator Data'!BN101^2)/(I$195-I$194)*10)),1))</f>
        <v>4.0999999999999996</v>
      </c>
      <c r="J98" s="92">
        <f>IF(OR('Indicator Data'!BM101=0,'Indicator Data'!BM101="No data"),"x",ROUND(IF('Indicator Data'!BM101&gt;J$195,0,IF('Indicator Data'!BM101&lt;J$194,10,(J$195-'Indicator Data'!BM101)/(J$195-J$194)*10)),1))</f>
        <v>6.6</v>
      </c>
      <c r="K98" s="92">
        <f>IF('Indicator Data'!BO101="No data","x",ROUND(IF('Indicator Data'!BO101&gt;K$195,0,IF('Indicator Data'!BO101&lt;K$194,10,(K$195-'Indicator Data'!BO101)/(K$195-K$194)*10)),1))</f>
        <v>7.3</v>
      </c>
      <c r="L98" s="92">
        <f>IF('Indicator Data'!BP101="No data","x",ROUND(IF('Indicator Data'!BP101&gt;L$195,0,IF('Indicator Data'!BP101&lt;L$194,10,(L$195-'Indicator Data'!BP101)/(L$195-L$194)*10)),1))</f>
        <v>6.6</v>
      </c>
      <c r="M98" s="93">
        <f t="shared" si="16"/>
        <v>6.2</v>
      </c>
      <c r="N98" s="138">
        <f>IF('Indicator Data'!BQ101="No data","x",'Indicator Data'!BQ101/'Indicator Data'!CC101*100)</f>
        <v>18.115942028985508</v>
      </c>
      <c r="O98" s="92">
        <f t="shared" si="17"/>
        <v>8.3000000000000007</v>
      </c>
      <c r="P98" s="92">
        <f>IF('Indicator Data'!BR101="No data","x",ROUND(IF('Indicator Data'!BR101&gt;P$195,0,IF('Indicator Data'!BR101&lt;P$194,10,(P$195-'Indicator Data'!BR101)/(P$195-P$194)*10)),1))</f>
        <v>6.4</v>
      </c>
      <c r="Q98" s="92">
        <f>IF('Indicator Data'!BS101="No data","x",ROUND(IF('Indicator Data'!BS101&gt;Q$195,0,IF('Indicator Data'!BS101&lt;Q$194,10,(Q$195-'Indicator Data'!BS101)/(Q$195-Q$194)*10)),1))</f>
        <v>6.3</v>
      </c>
      <c r="R98" s="93">
        <f t="shared" si="18"/>
        <v>7</v>
      </c>
      <c r="S98" s="92" t="str">
        <f>IF('Indicator Data'!BT101="No data","x",ROUND(IF('Indicator Data'!BT101&gt;S$195,0,IF('Indicator Data'!BT101&lt;S$194,10,(S$195-'Indicator Data'!BT101)/(S$195-S$194)*10)),1))</f>
        <v>x</v>
      </c>
      <c r="T98" s="138">
        <f>IF('Indicator Data'!BU101="No data","x",ROUND(IF('Indicator Data'!BU101&gt;T$195,0,IF('Indicator Data'!BU101&lt;T$194,10,(T$195-'Indicator Data'!BU101)/(T$195-T$194)*10)),1))</f>
        <v>1</v>
      </c>
      <c r="U98" s="138">
        <f>IF('Indicator Data'!BV101="No data","x",ROUND(IF('Indicator Data'!BV101&gt;U$195,0,IF('Indicator Data'!BV101&lt;U$194,10,(U$195-'Indicator Data'!BV101)/(U$195-U$194)*10)),1))</f>
        <v>2.9</v>
      </c>
      <c r="V98" s="138">
        <f>IF('Indicator Data'!BW101="No data","x",ROUND(IF('Indicator Data'!BW101&gt;V$195,0,IF('Indicator Data'!BW101&lt;V$194,10,(V$195-'Indicator Data'!BW101)/(V$195-V$194)*10)),1))</f>
        <v>1</v>
      </c>
      <c r="W98" s="92">
        <f t="shared" si="19"/>
        <v>1.6333333333333335</v>
      </c>
      <c r="X98" s="92">
        <f>IF('Indicator Data'!BX101="No data","x",ROUND(IF('Indicator Data'!BX101&gt;X$195,0,IF('Indicator Data'!BX101&lt;X$194,10,(X$195-'Indicator Data'!BX101)/(X$195-X$194)*10)),1))</f>
        <v>9.3000000000000007</v>
      </c>
      <c r="Y98" s="92">
        <f>IF('Indicator Data'!BY101="No data","x",ROUND(IF('Indicator Data'!BY101&gt;Y$195,10,IF('Indicator Data'!BY101&lt;Y$194,0,10-(Y$195-'Indicator Data'!BY101)/(Y$195-Y$194)*10)),1))</f>
        <v>5.4</v>
      </c>
      <c r="Z98" s="93">
        <f t="shared" si="11"/>
        <v>5.4</v>
      </c>
      <c r="AA98" s="94">
        <f t="shared" si="12"/>
        <v>6.2</v>
      </c>
      <c r="AB98" s="170"/>
    </row>
    <row r="99" spans="1:28" s="4" customFormat="1" x14ac:dyDescent="0.25">
      <c r="A99" s="121" t="str">
        <f>'Indicator Data'!A102</f>
        <v>Liberia</v>
      </c>
      <c r="B99" s="47" t="str">
        <f>'Indicator Data'!B102</f>
        <v>LBR</v>
      </c>
      <c r="C99" s="92" t="str">
        <f>IF('Indicator Data'!BJ102="No data","x",ROUND(IF('Indicator Data'!BJ102&gt;C$195,0,IF('Indicator Data'!BJ102&lt;C$194,10,(C$195-'Indicator Data'!BJ102)/(C$195-C$194)*10)),1))</f>
        <v>x</v>
      </c>
      <c r="D99" s="93" t="str">
        <f t="shared" si="13"/>
        <v>x</v>
      </c>
      <c r="E99" s="92">
        <f>IF('Indicator Data'!BL102="No data","x",ROUND(IF('Indicator Data'!BL102&gt;E$195,0,IF('Indicator Data'!BL102&lt;E$194,10,(E$195-'Indicator Data'!BL102)/(E$195-E$194)*10)),1))</f>
        <v>6.8</v>
      </c>
      <c r="F99" s="92">
        <f>IF('Indicator Data'!BK102="No data","x",ROUND(IF('Indicator Data'!BK102&gt;F$195,0,IF('Indicator Data'!BK102&lt;F$194,10,(F$195-'Indicator Data'!BK102)/(F$195-F$194)*10)),1))</f>
        <v>7.7</v>
      </c>
      <c r="G99" s="93">
        <f t="shared" si="14"/>
        <v>7.3</v>
      </c>
      <c r="H99" s="94">
        <f t="shared" si="15"/>
        <v>7.3</v>
      </c>
      <c r="I99" s="92">
        <f>IF('Indicator Data'!BN102="No data","x",ROUND(IF('Indicator Data'!BN102^2&gt;I$195,0,IF('Indicator Data'!BN102^2&lt;I$194,10,(I$195-'Indicator Data'!BN102^2)/(I$195-I$194)*10)),1))</f>
        <v>8.5</v>
      </c>
      <c r="J99" s="92">
        <f>IF(OR('Indicator Data'!BM102=0,'Indicator Data'!BM102="No data"),"x",ROUND(IF('Indicator Data'!BM102&gt;J$195,0,IF('Indicator Data'!BM102&lt;J$194,10,(J$195-'Indicator Data'!BM102)/(J$195-J$194)*10)),1))</f>
        <v>7.9</v>
      </c>
      <c r="K99" s="92">
        <f>IF('Indicator Data'!BO102="No data","x",ROUND(IF('Indicator Data'!BO102&gt;K$195,0,IF('Indicator Data'!BO102&lt;K$194,10,(K$195-'Indicator Data'!BO102)/(K$195-K$194)*10)),1))</f>
        <v>9.3000000000000007</v>
      </c>
      <c r="L99" s="92">
        <f>IF('Indicator Data'!BP102="No data","x",ROUND(IF('Indicator Data'!BP102&gt;L$195,0,IF('Indicator Data'!BP102&lt;L$194,10,(L$195-'Indicator Data'!BP102)/(L$195-L$194)*10)),1))</f>
        <v>7.4</v>
      </c>
      <c r="M99" s="93">
        <f t="shared" si="16"/>
        <v>8.3000000000000007</v>
      </c>
      <c r="N99" s="138">
        <f>IF('Indicator Data'!BQ102="No data","x",'Indicator Data'!BQ102/'Indicator Data'!CC102*100)</f>
        <v>9.0323920265780728</v>
      </c>
      <c r="O99" s="92">
        <f t="shared" si="17"/>
        <v>9.1999999999999993</v>
      </c>
      <c r="P99" s="92">
        <f>IF('Indicator Data'!BR102="No data","x",ROUND(IF('Indicator Data'!BR102&gt;P$195,0,IF('Indicator Data'!BR102&lt;P$194,10,(P$195-'Indicator Data'!BR102)/(P$195-P$194)*10)),1))</f>
        <v>9.1999999999999993</v>
      </c>
      <c r="Q99" s="92">
        <f>IF('Indicator Data'!BS102="No data","x",ROUND(IF('Indicator Data'!BS102&gt;Q$195,0,IF('Indicator Data'!BS102&lt;Q$194,10,(Q$195-'Indicator Data'!BS102)/(Q$195-Q$194)*10)),1))</f>
        <v>5.4</v>
      </c>
      <c r="R99" s="93">
        <f t="shared" si="18"/>
        <v>7.9</v>
      </c>
      <c r="S99" s="92">
        <f>IF('Indicator Data'!BT102="No data","x",ROUND(IF('Indicator Data'!BT102&gt;S$195,0,IF('Indicator Data'!BT102&lt;S$194,10,(S$195-'Indicator Data'!BT102)/(S$195-S$194)*10)),1))</f>
        <v>9.9</v>
      </c>
      <c r="T99" s="138">
        <f>IF('Indicator Data'!BU102="No data","x",ROUND(IF('Indicator Data'!BU102&gt;T$195,0,IF('Indicator Data'!BU102&lt;T$194,10,(T$195-'Indicator Data'!BU102)/(T$195-T$194)*10)),1))</f>
        <v>2.2000000000000002</v>
      </c>
      <c r="U99" s="138" t="str">
        <f>IF('Indicator Data'!BV102="No data","x",ROUND(IF('Indicator Data'!BV102&gt;U$195,0,IF('Indicator Data'!BV102&lt;U$194,10,(U$195-'Indicator Data'!BV102)/(U$195-U$194)*10)),1))</f>
        <v>x</v>
      </c>
      <c r="V99" s="138">
        <f>IF('Indicator Data'!BW102="No data","x",ROUND(IF('Indicator Data'!BW102&gt;V$195,0,IF('Indicator Data'!BW102&lt;V$194,10,(V$195-'Indicator Data'!BW102)/(V$195-V$194)*10)),1))</f>
        <v>2.2000000000000002</v>
      </c>
      <c r="W99" s="92">
        <f t="shared" si="19"/>
        <v>2.2000000000000002</v>
      </c>
      <c r="X99" s="92">
        <f>IF('Indicator Data'!BX102="No data","x",ROUND(IF('Indicator Data'!BX102&gt;X$195,0,IF('Indicator Data'!BX102&lt;X$194,10,(X$195-'Indicator Data'!BX102)/(X$195-X$194)*10)),1))</f>
        <v>9.6999999999999993</v>
      </c>
      <c r="Y99" s="92">
        <f>IF('Indicator Data'!BY102="No data","x",ROUND(IF('Indicator Data'!BY102&gt;Y$195,10,IF('Indicator Data'!BY102&lt;Y$194,0,10-(Y$195-'Indicator Data'!BY102)/(Y$195-Y$194)*10)),1))</f>
        <v>8.1</v>
      </c>
      <c r="Z99" s="93">
        <f t="shared" ref="Z99:Z130" si="20">IF(AND(S99="x",W99="x",X99="x",Y99="x"),"x",ROUND(AVERAGE(S99,W99,X99,Y99),1))</f>
        <v>7.5</v>
      </c>
      <c r="AA99" s="94">
        <f t="shared" ref="AA99:AA130" si="21">ROUND(AVERAGE(R99,M99,Z99),1)</f>
        <v>7.9</v>
      </c>
      <c r="AB99" s="170"/>
    </row>
    <row r="100" spans="1:28" s="4" customFormat="1" x14ac:dyDescent="0.25">
      <c r="A100" s="121" t="str">
        <f>'Indicator Data'!A103</f>
        <v>Libya</v>
      </c>
      <c r="B100" s="47" t="str">
        <f>'Indicator Data'!B103</f>
        <v>LBY</v>
      </c>
      <c r="C100" s="92" t="str">
        <f>IF('Indicator Data'!BJ103="No data","x",ROUND(IF('Indicator Data'!BJ103&gt;C$195,0,IF('Indicator Data'!BJ103&lt;C$194,10,(C$195-'Indicator Data'!BJ103)/(C$195-C$194)*10)),1))</f>
        <v>x</v>
      </c>
      <c r="D100" s="93" t="str">
        <f t="shared" si="13"/>
        <v>x</v>
      </c>
      <c r="E100" s="92">
        <f>IF('Indicator Data'!BL103="No data","x",ROUND(IF('Indicator Data'!BL103&gt;E$195,0,IF('Indicator Data'!BL103&lt;E$194,10,(E$195-'Indicator Data'!BL103)/(E$195-E$194)*10)),1))</f>
        <v>8.3000000000000007</v>
      </c>
      <c r="F100" s="92">
        <f>IF('Indicator Data'!BK103="No data","x",ROUND(IF('Indicator Data'!BK103&gt;F$195,0,IF('Indicator Data'!BK103&lt;F$194,10,(F$195-'Indicator Data'!BK103)/(F$195-F$194)*10)),1))</f>
        <v>8.5</v>
      </c>
      <c r="G100" s="93">
        <f t="shared" si="14"/>
        <v>8.4</v>
      </c>
      <c r="H100" s="94">
        <f t="shared" si="15"/>
        <v>8.4</v>
      </c>
      <c r="I100" s="92">
        <f>IF('Indicator Data'!BN103="No data","x",ROUND(IF('Indicator Data'!BN103^2&gt;I$195,0,IF('Indicator Data'!BN103^2&lt;I$194,10,(I$195-'Indicator Data'!BN103^2)/(I$195-I$194)*10)),1))</f>
        <v>1.8</v>
      </c>
      <c r="J100" s="92">
        <f>IF(OR('Indicator Data'!BM103=0,'Indicator Data'!BM103="No data"),"x",ROUND(IF('Indicator Data'!BM103&gt;J$195,0,IF('Indicator Data'!BM103&lt;J$194,10,(J$195-'Indicator Data'!BM103)/(J$195-J$194)*10)),1))</f>
        <v>3</v>
      </c>
      <c r="K100" s="92">
        <f>IF('Indicator Data'!BO103="No data","x",ROUND(IF('Indicator Data'!BO103&gt;K$195,0,IF('Indicator Data'!BO103&lt;K$194,10,(K$195-'Indicator Data'!BO103)/(K$195-K$194)*10)),1))</f>
        <v>8</v>
      </c>
      <c r="L100" s="92">
        <f>IF('Indicator Data'!BP103="No data","x",ROUND(IF('Indicator Data'!BP103&gt;L$195,0,IF('Indicator Data'!BP103&lt;L$194,10,(L$195-'Indicator Data'!BP103)/(L$195-L$194)*10)),1))</f>
        <v>5.4</v>
      </c>
      <c r="M100" s="93">
        <f t="shared" si="16"/>
        <v>4.5999999999999996</v>
      </c>
      <c r="N100" s="138">
        <f>IF('Indicator Data'!BQ103="No data","x",'Indicator Data'!BQ103/'Indicator Data'!CC103*100)</f>
        <v>3.5236482262409496</v>
      </c>
      <c r="O100" s="92">
        <f t="shared" si="17"/>
        <v>9.6999999999999993</v>
      </c>
      <c r="P100" s="92">
        <f>IF('Indicator Data'!BR103="No data","x",ROUND(IF('Indicator Data'!BR103&gt;P$195,0,IF('Indicator Data'!BR103&lt;P$194,10,(P$195-'Indicator Data'!BR103)/(P$195-P$194)*10)),1))</f>
        <v>0</v>
      </c>
      <c r="Q100" s="92">
        <f>IF('Indicator Data'!BS103="No data","x",ROUND(IF('Indicator Data'!BS103&gt;Q$195,0,IF('Indicator Data'!BS103&lt;Q$194,10,(Q$195-'Indicator Data'!BS103)/(Q$195-Q$194)*10)),1))</f>
        <v>0.3</v>
      </c>
      <c r="R100" s="93">
        <f t="shared" si="18"/>
        <v>3.3</v>
      </c>
      <c r="S100" s="92">
        <f>IF('Indicator Data'!BT103="No data","x",ROUND(IF('Indicator Data'!BT103&gt;S$195,0,IF('Indicator Data'!BT103&lt;S$194,10,(S$195-'Indicator Data'!BT103)/(S$195-S$194)*10)),1))</f>
        <v>4.5999999999999996</v>
      </c>
      <c r="T100" s="138">
        <f>IF('Indicator Data'!BU103="No data","x",ROUND(IF('Indicator Data'!BU103&gt;T$195,0,IF('Indicator Data'!BU103&lt;T$194,10,(T$195-'Indicator Data'!BU103)/(T$195-T$194)*10)),1))</f>
        <v>0.5</v>
      </c>
      <c r="U100" s="138">
        <f>IF('Indicator Data'!BV103="No data","x",ROUND(IF('Indicator Data'!BV103&gt;U$195,0,IF('Indicator Data'!BV103&lt;U$194,10,(U$195-'Indicator Data'!BV103)/(U$195-U$194)*10)),1))</f>
        <v>0.8</v>
      </c>
      <c r="V100" s="138">
        <f>IF('Indicator Data'!BW103="No data","x",ROUND(IF('Indicator Data'!BW103&gt;V$195,0,IF('Indicator Data'!BW103&lt;V$194,10,(V$195-'Indicator Data'!BW103)/(V$195-V$194)*10)),1))</f>
        <v>0.8</v>
      </c>
      <c r="W100" s="92">
        <f t="shared" si="19"/>
        <v>0.70000000000000007</v>
      </c>
      <c r="X100" s="92">
        <f>IF('Indicator Data'!BX103="No data","x",ROUND(IF('Indicator Data'!BX103&gt;X$195,0,IF('Indicator Data'!BX103&lt;X$194,10,(X$195-'Indicator Data'!BX103)/(X$195-X$194)*10)),1))</f>
        <v>8</v>
      </c>
      <c r="Y100" s="92">
        <f>IF('Indicator Data'!BY103="No data","x",ROUND(IF('Indicator Data'!BY103&gt;Y$195,10,IF('Indicator Data'!BY103&lt;Y$194,0,10-(Y$195-'Indicator Data'!BY103)/(Y$195-Y$194)*10)),1))</f>
        <v>0.1</v>
      </c>
      <c r="Z100" s="93">
        <f t="shared" si="20"/>
        <v>3.4</v>
      </c>
      <c r="AA100" s="94">
        <f t="shared" si="21"/>
        <v>3.8</v>
      </c>
      <c r="AB100" s="170"/>
    </row>
    <row r="101" spans="1:28" s="4" customFormat="1" x14ac:dyDescent="0.25">
      <c r="A101" s="121" t="str">
        <f>'Indicator Data'!A104</f>
        <v>Liechtenstein</v>
      </c>
      <c r="B101" s="47" t="str">
        <f>'Indicator Data'!B104</f>
        <v>LIE</v>
      </c>
      <c r="C101" s="92" t="str">
        <f>IF('Indicator Data'!BJ104="No data","x",ROUND(IF('Indicator Data'!BJ104&gt;C$195,0,IF('Indicator Data'!BJ104&lt;C$194,10,(C$195-'Indicator Data'!BJ104)/(C$195-C$194)*10)),1))</f>
        <v>x</v>
      </c>
      <c r="D101" s="93" t="str">
        <f t="shared" si="13"/>
        <v>x</v>
      </c>
      <c r="E101" s="92" t="str">
        <f>IF('Indicator Data'!BL104="No data","x",ROUND(IF('Indicator Data'!BL104&gt;E$195,0,IF('Indicator Data'!BL104&lt;E$194,10,(E$195-'Indicator Data'!BL104)/(E$195-E$194)*10)),1))</f>
        <v>x</v>
      </c>
      <c r="F101" s="92">
        <f>IF('Indicator Data'!BK104="No data","x",ROUND(IF('Indicator Data'!BK104&gt;F$195,0,IF('Indicator Data'!BK104&lt;F$194,10,(F$195-'Indicator Data'!BK104)/(F$195-F$194)*10)),1))</f>
        <v>1.5</v>
      </c>
      <c r="G101" s="93">
        <f t="shared" si="14"/>
        <v>1.5</v>
      </c>
      <c r="H101" s="94">
        <f t="shared" si="15"/>
        <v>1.5</v>
      </c>
      <c r="I101" s="92" t="str">
        <f>IF('Indicator Data'!BN104="No data","x",ROUND(IF('Indicator Data'!BN104^2&gt;I$195,0,IF('Indicator Data'!BN104^2&lt;I$194,10,(I$195-'Indicator Data'!BN104^2)/(I$195-I$194)*10)),1))</f>
        <v>x</v>
      </c>
      <c r="J101" s="92">
        <f>IF(OR('Indicator Data'!BM104=0,'Indicator Data'!BM104="No data"),"x",ROUND(IF('Indicator Data'!BM104&gt;J$195,0,IF('Indicator Data'!BM104&lt;J$194,10,(J$195-'Indicator Data'!BM104)/(J$195-J$194)*10)),1))</f>
        <v>0</v>
      </c>
      <c r="K101" s="92">
        <f>IF('Indicator Data'!BO104="No data","x",ROUND(IF('Indicator Data'!BO104&gt;K$195,0,IF('Indicator Data'!BO104&lt;K$194,10,(K$195-'Indicator Data'!BO104)/(K$195-K$194)*10)),1))</f>
        <v>0.2</v>
      </c>
      <c r="L101" s="92">
        <f>IF('Indicator Data'!BP104="No data","x",ROUND(IF('Indicator Data'!BP104&gt;L$195,0,IF('Indicator Data'!BP104&lt;L$194,10,(L$195-'Indicator Data'!BP104)/(L$195-L$194)*10)),1))</f>
        <v>4</v>
      </c>
      <c r="M101" s="93">
        <f t="shared" si="16"/>
        <v>1.4</v>
      </c>
      <c r="N101" s="138">
        <f>IF('Indicator Data'!BQ104="No data","x",'Indicator Data'!BQ104/'Indicator Data'!CC104*100)</f>
        <v>687.5</v>
      </c>
      <c r="O101" s="92">
        <f t="shared" si="17"/>
        <v>0</v>
      </c>
      <c r="P101" s="92">
        <f>IF('Indicator Data'!BR104="No data","x",ROUND(IF('Indicator Data'!BR104&gt;P$195,0,IF('Indicator Data'!BR104&lt;P$194,10,(P$195-'Indicator Data'!BR104)/(P$195-P$194)*10)),1))</f>
        <v>0</v>
      </c>
      <c r="Q101" s="92">
        <f>IF('Indicator Data'!BS104="No data","x",ROUND(IF('Indicator Data'!BS104&gt;Q$195,0,IF('Indicator Data'!BS104&lt;Q$194,10,(Q$195-'Indicator Data'!BS104)/(Q$195-Q$194)*10)),1))</f>
        <v>0</v>
      </c>
      <c r="R101" s="93">
        <f t="shared" si="18"/>
        <v>0</v>
      </c>
      <c r="S101" s="92" t="str">
        <f>IF('Indicator Data'!BT104="No data","x",ROUND(IF('Indicator Data'!BT104&gt;S$195,0,IF('Indicator Data'!BT104&lt;S$194,10,(S$195-'Indicator Data'!BT104)/(S$195-S$194)*10)),1))</f>
        <v>x</v>
      </c>
      <c r="T101" s="138" t="str">
        <f>IF('Indicator Data'!BU104="No data","x",ROUND(IF('Indicator Data'!BU104&gt;T$195,0,IF('Indicator Data'!BU104&lt;T$194,10,(T$195-'Indicator Data'!BU104)/(T$195-T$194)*10)),1))</f>
        <v>x</v>
      </c>
      <c r="U101" s="138" t="str">
        <f>IF('Indicator Data'!BV104="No data","x",ROUND(IF('Indicator Data'!BV104&gt;U$195,0,IF('Indicator Data'!BV104&lt;U$194,10,(U$195-'Indicator Data'!BV104)/(U$195-U$194)*10)),1))</f>
        <v>x</v>
      </c>
      <c r="V101" s="138" t="str">
        <f>IF('Indicator Data'!BW104="No data","x",ROUND(IF('Indicator Data'!BW104&gt;V$195,0,IF('Indicator Data'!BW104&lt;V$194,10,(V$195-'Indicator Data'!BW104)/(V$195-V$194)*10)),1))</f>
        <v>x</v>
      </c>
      <c r="W101" s="92" t="str">
        <f t="shared" si="19"/>
        <v>x</v>
      </c>
      <c r="X101" s="92" t="str">
        <f>IF('Indicator Data'!BX104="No data","x",ROUND(IF('Indicator Data'!BX104&gt;X$195,0,IF('Indicator Data'!BX104&lt;X$194,10,(X$195-'Indicator Data'!BX104)/(X$195-X$194)*10)),1))</f>
        <v>x</v>
      </c>
      <c r="Y101" s="92" t="str">
        <f>IF('Indicator Data'!BY104="No data","x",ROUND(IF('Indicator Data'!BY104&gt;Y$195,10,IF('Indicator Data'!BY104&lt;Y$194,0,10-(Y$195-'Indicator Data'!BY104)/(Y$195-Y$194)*10)),1))</f>
        <v>x</v>
      </c>
      <c r="Z101" s="93" t="str">
        <f t="shared" si="20"/>
        <v>x</v>
      </c>
      <c r="AA101" s="94">
        <f t="shared" si="21"/>
        <v>0.7</v>
      </c>
      <c r="AB101" s="170"/>
    </row>
    <row r="102" spans="1:28" s="4" customFormat="1" x14ac:dyDescent="0.25">
      <c r="A102" s="121" t="str">
        <f>'Indicator Data'!A105</f>
        <v>Lithuania</v>
      </c>
      <c r="B102" s="47" t="str">
        <f>'Indicator Data'!B105</f>
        <v>LTU</v>
      </c>
      <c r="C102" s="92" t="str">
        <f>IF('Indicator Data'!BJ105="No data","x",ROUND(IF('Indicator Data'!BJ105&gt;C$195,0,IF('Indicator Data'!BJ105&lt;C$194,10,(C$195-'Indicator Data'!BJ105)/(C$195-C$194)*10)),1))</f>
        <v>x</v>
      </c>
      <c r="D102" s="93" t="str">
        <f t="shared" si="13"/>
        <v>x</v>
      </c>
      <c r="E102" s="92">
        <f>IF('Indicator Data'!BL105="No data","x",ROUND(IF('Indicator Data'!BL105&gt;E$195,0,IF('Indicator Data'!BL105&lt;E$194,10,(E$195-'Indicator Data'!BL105)/(E$195-E$194)*10)),1))</f>
        <v>4.0999999999999996</v>
      </c>
      <c r="F102" s="92">
        <f>IF('Indicator Data'!BK105="No data","x",ROUND(IF('Indicator Data'!BK105&gt;F$195,0,IF('Indicator Data'!BK105&lt;F$194,10,(F$195-'Indicator Data'!BK105)/(F$195-F$194)*10)),1))</f>
        <v>3</v>
      </c>
      <c r="G102" s="93">
        <f t="shared" si="14"/>
        <v>3.6</v>
      </c>
      <c r="H102" s="94">
        <f t="shared" si="15"/>
        <v>3.6</v>
      </c>
      <c r="I102" s="92">
        <f>IF('Indicator Data'!BN105="No data","x",ROUND(IF('Indicator Data'!BN105^2&gt;I$195,0,IF('Indicator Data'!BN105^2&lt;I$194,10,(I$195-'Indicator Data'!BN105^2)/(I$195-I$194)*10)),1))</f>
        <v>0</v>
      </c>
      <c r="J102" s="92">
        <f>IF(OR('Indicator Data'!BM105=0,'Indicator Data'!BM105="No data"),"x",ROUND(IF('Indicator Data'!BM105&gt;J$195,0,IF('Indicator Data'!BM105&lt;J$194,10,(J$195-'Indicator Data'!BM105)/(J$195-J$194)*10)),1))</f>
        <v>0</v>
      </c>
      <c r="K102" s="92">
        <f>IF('Indicator Data'!BO105="No data","x",ROUND(IF('Indicator Data'!BO105&gt;K$195,0,IF('Indicator Data'!BO105&lt;K$194,10,(K$195-'Indicator Data'!BO105)/(K$195-K$194)*10)),1))</f>
        <v>2.6</v>
      </c>
      <c r="L102" s="92">
        <f>IF('Indicator Data'!BP105="No data","x",ROUND(IF('Indicator Data'!BP105&gt;L$195,0,IF('Indicator Data'!BP105&lt;L$194,10,(L$195-'Indicator Data'!BP105)/(L$195-L$194)*10)),1))</f>
        <v>2.5</v>
      </c>
      <c r="M102" s="93">
        <f t="shared" si="16"/>
        <v>1.3</v>
      </c>
      <c r="N102" s="138">
        <f>IF('Indicator Data'!BQ105="No data","x",'Indicator Data'!BQ105/'Indicator Data'!CC105*100)</f>
        <v>140.40910106264158</v>
      </c>
      <c r="O102" s="92">
        <f t="shared" si="17"/>
        <v>0</v>
      </c>
      <c r="P102" s="92">
        <f>IF('Indicator Data'!BR105="No data","x",ROUND(IF('Indicator Data'!BR105&gt;P$195,0,IF('Indicator Data'!BR105&lt;P$194,10,(P$195-'Indicator Data'!BR105)/(P$195-P$194)*10)),1))</f>
        <v>0.7</v>
      </c>
      <c r="Q102" s="92">
        <f>IF('Indicator Data'!BS105="No data","x",ROUND(IF('Indicator Data'!BS105&gt;Q$195,0,IF('Indicator Data'!BS105&lt;Q$194,10,(Q$195-'Indicator Data'!BS105)/(Q$195-Q$194)*10)),1))</f>
        <v>0.5</v>
      </c>
      <c r="R102" s="93">
        <f t="shared" si="18"/>
        <v>0.4</v>
      </c>
      <c r="S102" s="92">
        <f>IF('Indicator Data'!BT105="No data","x",ROUND(IF('Indicator Data'!BT105&gt;S$195,0,IF('Indicator Data'!BT105&lt;S$194,10,(S$195-'Indicator Data'!BT105)/(S$195-S$194)*10)),1))</f>
        <v>0</v>
      </c>
      <c r="T102" s="138">
        <f>IF('Indicator Data'!BU105="No data","x",ROUND(IF('Indicator Data'!BU105&gt;T$195,0,IF('Indicator Data'!BU105&lt;T$194,10,(T$195-'Indicator Data'!BU105)/(T$195-T$194)*10)),1))</f>
        <v>0.8</v>
      </c>
      <c r="U102" s="138">
        <f>IF('Indicator Data'!BV105="No data","x",ROUND(IF('Indicator Data'!BV105&gt;U$195,0,IF('Indicator Data'!BV105&lt;U$194,10,(U$195-'Indicator Data'!BV105)/(U$195-U$194)*10)),1))</f>
        <v>1.2</v>
      </c>
      <c r="V102" s="138">
        <f>IF('Indicator Data'!BW105="No data","x",ROUND(IF('Indicator Data'!BW105&gt;V$195,0,IF('Indicator Data'!BW105&lt;V$194,10,(V$195-'Indicator Data'!BW105)/(V$195-V$194)*10)),1))</f>
        <v>2.9</v>
      </c>
      <c r="W102" s="92">
        <f t="shared" si="19"/>
        <v>1.6333333333333335</v>
      </c>
      <c r="X102" s="92">
        <f>IF('Indicator Data'!BX105="No data","x",ROUND(IF('Indicator Data'!BX105&gt;X$195,0,IF('Indicator Data'!BX105&lt;X$194,10,(X$195-'Indicator Data'!BX105)/(X$195-X$194)*10)),1))</f>
        <v>3.5</v>
      </c>
      <c r="Y102" s="92">
        <f>IF('Indicator Data'!BY105="No data","x",ROUND(IF('Indicator Data'!BY105&gt;Y$195,10,IF('Indicator Data'!BY105&lt;Y$194,0,10-(Y$195-'Indicator Data'!BY105)/(Y$195-Y$194)*10)),1))</f>
        <v>0.1</v>
      </c>
      <c r="Z102" s="93">
        <f t="shared" si="20"/>
        <v>1.3</v>
      </c>
      <c r="AA102" s="94">
        <f t="shared" si="21"/>
        <v>1</v>
      </c>
      <c r="AB102" s="170"/>
    </row>
    <row r="103" spans="1:28" s="4" customFormat="1" x14ac:dyDescent="0.25">
      <c r="A103" s="121" t="str">
        <f>'Indicator Data'!A106</f>
        <v>Luxembourg</v>
      </c>
      <c r="B103" s="47" t="str">
        <f>'Indicator Data'!B106</f>
        <v>LUX</v>
      </c>
      <c r="C103" s="92" t="str">
        <f>IF('Indicator Data'!BJ106="No data","x",ROUND(IF('Indicator Data'!BJ106&gt;C$195,0,IF('Indicator Data'!BJ106&lt;C$194,10,(C$195-'Indicator Data'!BJ106)/(C$195-C$194)*10)),1))</f>
        <v>x</v>
      </c>
      <c r="D103" s="93" t="str">
        <f t="shared" si="13"/>
        <v>x</v>
      </c>
      <c r="E103" s="92">
        <f>IF('Indicator Data'!BL106="No data","x",ROUND(IF('Indicator Data'!BL106&gt;E$195,0,IF('Indicator Data'!BL106&lt;E$194,10,(E$195-'Indicator Data'!BL106)/(E$195-E$194)*10)),1))</f>
        <v>1.9</v>
      </c>
      <c r="F103" s="92">
        <f>IF('Indicator Data'!BK106="No data","x",ROUND(IF('Indicator Data'!BK106&gt;F$195,0,IF('Indicator Data'!BK106&lt;F$194,10,(F$195-'Indicator Data'!BK106)/(F$195-F$194)*10)),1))</f>
        <v>1.6</v>
      </c>
      <c r="G103" s="93">
        <f t="shared" si="14"/>
        <v>1.8</v>
      </c>
      <c r="H103" s="94">
        <f t="shared" si="15"/>
        <v>1.8</v>
      </c>
      <c r="I103" s="92" t="str">
        <f>IF('Indicator Data'!BN106="No data","x",ROUND(IF('Indicator Data'!BN106^2&gt;I$195,0,IF('Indicator Data'!BN106^2&lt;I$194,10,(I$195-'Indicator Data'!BN106^2)/(I$195-I$194)*10)),1))</f>
        <v>x</v>
      </c>
      <c r="J103" s="92">
        <f>IF(OR('Indicator Data'!BM106=0,'Indicator Data'!BM106="No data"),"x",ROUND(IF('Indicator Data'!BM106&gt;J$195,0,IF('Indicator Data'!BM106&lt;J$194,10,(J$195-'Indicator Data'!BM106)/(J$195-J$194)*10)),1))</f>
        <v>0</v>
      </c>
      <c r="K103" s="92">
        <f>IF('Indicator Data'!BO106="No data","x",ROUND(IF('Indicator Data'!BO106&gt;K$195,0,IF('Indicator Data'!BO106&lt;K$194,10,(K$195-'Indicator Data'!BO106)/(K$195-K$194)*10)),1))</f>
        <v>0.2</v>
      </c>
      <c r="L103" s="92">
        <f>IF('Indicator Data'!BP106="No data","x",ROUND(IF('Indicator Data'!BP106&gt;L$195,0,IF('Indicator Data'!BP106&lt;L$194,10,(L$195-'Indicator Data'!BP106)/(L$195-L$194)*10)),1))</f>
        <v>3.3</v>
      </c>
      <c r="M103" s="93">
        <f t="shared" si="16"/>
        <v>1.2</v>
      </c>
      <c r="N103" s="138">
        <f>IF('Indicator Data'!BQ106="No data","x",'Indicator Data'!BQ106/'Indicator Data'!CC106*100)</f>
        <v>540.54054054054052</v>
      </c>
      <c r="O103" s="92">
        <f t="shared" si="17"/>
        <v>0</v>
      </c>
      <c r="P103" s="92">
        <f>IF('Indicator Data'!BR106="No data","x",ROUND(IF('Indicator Data'!BR106&gt;P$195,0,IF('Indicator Data'!BR106&lt;P$194,10,(P$195-'Indicator Data'!BR106)/(P$195-P$194)*10)),1))</f>
        <v>0.3</v>
      </c>
      <c r="Q103" s="92">
        <f>IF('Indicator Data'!BS106="No data","x",ROUND(IF('Indicator Data'!BS106&gt;Q$195,0,IF('Indicator Data'!BS106&lt;Q$194,10,(Q$195-'Indicator Data'!BS106)/(Q$195-Q$194)*10)),1))</f>
        <v>0</v>
      </c>
      <c r="R103" s="93">
        <f t="shared" si="18"/>
        <v>0.1</v>
      </c>
      <c r="S103" s="92">
        <f>IF('Indicator Data'!BT106="No data","x",ROUND(IF('Indicator Data'!BT106&gt;S$195,0,IF('Indicator Data'!BT106&lt;S$194,10,(S$195-'Indicator Data'!BT106)/(S$195-S$194)*10)),1))</f>
        <v>2.4</v>
      </c>
      <c r="T103" s="138">
        <f>IF('Indicator Data'!BU106="No data","x",ROUND(IF('Indicator Data'!BU106&gt;T$195,0,IF('Indicator Data'!BU106&lt;T$194,10,(T$195-'Indicator Data'!BU106)/(T$195-T$194)*10)),1))</f>
        <v>0</v>
      </c>
      <c r="U103" s="138">
        <f>IF('Indicator Data'!BV106="No data","x",ROUND(IF('Indicator Data'!BV106&gt;U$195,0,IF('Indicator Data'!BV106&lt;U$194,10,(U$195-'Indicator Data'!BV106)/(U$195-U$194)*10)),1))</f>
        <v>2.2000000000000002</v>
      </c>
      <c r="V103" s="138">
        <f>IF('Indicator Data'!BW106="No data","x",ROUND(IF('Indicator Data'!BW106&gt;V$195,0,IF('Indicator Data'!BW106&lt;V$194,10,(V$195-'Indicator Data'!BW106)/(V$195-V$194)*10)),1))</f>
        <v>0.7</v>
      </c>
      <c r="W103" s="92">
        <f t="shared" si="19"/>
        <v>0.96666666666666679</v>
      </c>
      <c r="X103" s="92">
        <f>IF('Indicator Data'!BX106="No data","x",ROUND(IF('Indicator Data'!BX106&gt;X$195,0,IF('Indicator Data'!BX106&lt;X$194,10,(X$195-'Indicator Data'!BX106)/(X$195-X$194)*10)),1))</f>
        <v>0</v>
      </c>
      <c r="Y103" s="92">
        <f>IF('Indicator Data'!BY106="No data","x",ROUND(IF('Indicator Data'!BY106&gt;Y$195,10,IF('Indicator Data'!BY106&lt;Y$194,0,10-(Y$195-'Indicator Data'!BY106)/(Y$195-Y$194)*10)),1))</f>
        <v>0.1</v>
      </c>
      <c r="Z103" s="93">
        <f t="shared" si="20"/>
        <v>0.9</v>
      </c>
      <c r="AA103" s="94">
        <f t="shared" si="21"/>
        <v>0.7</v>
      </c>
      <c r="AB103" s="170"/>
    </row>
    <row r="104" spans="1:28" s="4" customFormat="1" x14ac:dyDescent="0.25">
      <c r="A104" s="121" t="str">
        <f>'Indicator Data'!A107</f>
        <v>Madagascar</v>
      </c>
      <c r="B104" s="47" t="str">
        <f>'Indicator Data'!B107</f>
        <v>MDG</v>
      </c>
      <c r="C104" s="92">
        <f>IF('Indicator Data'!BJ107="No data","x",ROUND(IF('Indicator Data'!BJ107&gt;C$195,0,IF('Indicator Data'!BJ107&lt;C$194,10,(C$195-'Indicator Data'!BJ107)/(C$195-C$194)*10)),1))</f>
        <v>4.7</v>
      </c>
      <c r="D104" s="93">
        <f t="shared" si="13"/>
        <v>4.7</v>
      </c>
      <c r="E104" s="92">
        <f>IF('Indicator Data'!BL107="No data","x",ROUND(IF('Indicator Data'!BL107&gt;E$195,0,IF('Indicator Data'!BL107&lt;E$194,10,(E$195-'Indicator Data'!BL107)/(E$195-E$194)*10)),1))</f>
        <v>7.5</v>
      </c>
      <c r="F104" s="92">
        <f>IF('Indicator Data'!BK107="No data","x",ROUND(IF('Indicator Data'!BK107&gt;F$195,0,IF('Indicator Data'!BK107&lt;F$194,10,(F$195-'Indicator Data'!BK107)/(F$195-F$194)*10)),1))</f>
        <v>7.3</v>
      </c>
      <c r="G104" s="93">
        <f t="shared" si="14"/>
        <v>7.4</v>
      </c>
      <c r="H104" s="94">
        <f t="shared" si="15"/>
        <v>6.1</v>
      </c>
      <c r="I104" s="92">
        <f>IF('Indicator Data'!BN107="No data","x",ROUND(IF('Indicator Data'!BN107^2&gt;I$195,0,IF('Indicator Data'!BN107^2&lt;I$194,10,(I$195-'Indicator Data'!BN107^2)/(I$195-I$194)*10)),1))</f>
        <v>6.4</v>
      </c>
      <c r="J104" s="92">
        <f>IF(OR('Indicator Data'!BM107=0,'Indicator Data'!BM107="No data"),"x",ROUND(IF('Indicator Data'!BM107&gt;J$195,0,IF('Indicator Data'!BM107&lt;J$194,10,(J$195-'Indicator Data'!BM107)/(J$195-J$194)*10)),1))</f>
        <v>7.6</v>
      </c>
      <c r="K104" s="92">
        <f>IF('Indicator Data'!BO107="No data","x",ROUND(IF('Indicator Data'!BO107&gt;K$195,0,IF('Indicator Data'!BO107&lt;K$194,10,(K$195-'Indicator Data'!BO107)/(K$195-K$194)*10)),1))</f>
        <v>9.5</v>
      </c>
      <c r="L104" s="92">
        <f>IF('Indicator Data'!BP107="No data","x",ROUND(IF('Indicator Data'!BP107&gt;L$195,0,IF('Indicator Data'!BP107&lt;L$194,10,(L$195-'Indicator Data'!BP107)/(L$195-L$194)*10)),1))</f>
        <v>8.5</v>
      </c>
      <c r="M104" s="93">
        <f t="shared" si="16"/>
        <v>8</v>
      </c>
      <c r="N104" s="138">
        <f>IF('Indicator Data'!BQ107="No data","x",'Indicator Data'!BQ107/'Indicator Data'!CC107*100)</f>
        <v>7.9100319840423703</v>
      </c>
      <c r="O104" s="92">
        <f t="shared" si="17"/>
        <v>9.3000000000000007</v>
      </c>
      <c r="P104" s="92">
        <f>IF('Indicator Data'!BR107="No data","x",ROUND(IF('Indicator Data'!BR107&gt;P$195,0,IF('Indicator Data'!BR107&lt;P$194,10,(P$195-'Indicator Data'!BR107)/(P$195-P$194)*10)),1))</f>
        <v>9.9</v>
      </c>
      <c r="Q104" s="92">
        <f>IF('Indicator Data'!BS107="No data","x",ROUND(IF('Indicator Data'!BS107&gt;Q$195,0,IF('Indicator Data'!BS107&lt;Q$194,10,(Q$195-'Indicator Data'!BS107)/(Q$195-Q$194)*10)),1))</f>
        <v>9.1</v>
      </c>
      <c r="R104" s="93">
        <f t="shared" si="18"/>
        <v>9.4</v>
      </c>
      <c r="S104" s="92">
        <f>IF('Indicator Data'!BT107="No data","x",ROUND(IF('Indicator Data'!BT107&gt;S$195,0,IF('Indicator Data'!BT107&lt;S$194,10,(S$195-'Indicator Data'!BT107)/(S$195-S$194)*10)),1))</f>
        <v>9.5</v>
      </c>
      <c r="T104" s="138">
        <f>IF('Indicator Data'!BU107="No data","x",ROUND(IF('Indicator Data'!BU107&gt;T$195,0,IF('Indicator Data'!BU107&lt;T$194,10,(T$195-'Indicator Data'!BU107)/(T$195-T$194)*10)),1))</f>
        <v>4.2</v>
      </c>
      <c r="U104" s="138" t="str">
        <f>IF('Indicator Data'!BV107="No data","x",ROUND(IF('Indicator Data'!BV107&gt;U$195,0,IF('Indicator Data'!BV107&lt;U$194,10,(U$195-'Indicator Data'!BV107)/(U$195-U$194)*10)),1))</f>
        <v>x</v>
      </c>
      <c r="V104" s="138">
        <f>IF('Indicator Data'!BW107="No data","x",ROUND(IF('Indicator Data'!BW107&gt;V$195,0,IF('Indicator Data'!BW107&lt;V$194,10,(V$195-'Indicator Data'!BW107)/(V$195-V$194)*10)),1))</f>
        <v>4.2</v>
      </c>
      <c r="W104" s="92">
        <f t="shared" si="19"/>
        <v>4.2</v>
      </c>
      <c r="X104" s="92">
        <f>IF('Indicator Data'!BX107="No data","x",ROUND(IF('Indicator Data'!BX107&gt;X$195,0,IF('Indicator Data'!BX107&lt;X$194,10,(X$195-'Indicator Data'!BX107)/(X$195-X$194)*10)),1))</f>
        <v>9.9</v>
      </c>
      <c r="Y104" s="92">
        <f>IF('Indicator Data'!BY107="No data","x",ROUND(IF('Indicator Data'!BY107&gt;Y$195,10,IF('Indicator Data'!BY107&lt;Y$194,0,10-(Y$195-'Indicator Data'!BY107)/(Y$195-Y$194)*10)),1))</f>
        <v>3.9</v>
      </c>
      <c r="Z104" s="93">
        <f t="shared" si="20"/>
        <v>6.9</v>
      </c>
      <c r="AA104" s="94">
        <f t="shared" si="21"/>
        <v>8.1</v>
      </c>
      <c r="AB104" s="170"/>
    </row>
    <row r="105" spans="1:28" s="4" customFormat="1" x14ac:dyDescent="0.25">
      <c r="A105" s="121" t="str">
        <f>'Indicator Data'!A108</f>
        <v>Malawi</v>
      </c>
      <c r="B105" s="47" t="str">
        <f>'Indicator Data'!B108</f>
        <v>MWI</v>
      </c>
      <c r="C105" s="92">
        <f>IF('Indicator Data'!BJ108="No data","x",ROUND(IF('Indicator Data'!BJ108&gt;C$195,0,IF('Indicator Data'!BJ108&lt;C$194,10,(C$195-'Indicator Data'!BJ108)/(C$195-C$194)*10)),1))</f>
        <v>4</v>
      </c>
      <c r="D105" s="93">
        <f t="shared" si="13"/>
        <v>4</v>
      </c>
      <c r="E105" s="92">
        <f>IF('Indicator Data'!BL108="No data","x",ROUND(IF('Indicator Data'!BL108&gt;E$195,0,IF('Indicator Data'!BL108&lt;E$194,10,(E$195-'Indicator Data'!BL108)/(E$195-E$194)*10)),1))</f>
        <v>6.8</v>
      </c>
      <c r="F105" s="92">
        <f>IF('Indicator Data'!BK108="No data","x",ROUND(IF('Indicator Data'!BK108&gt;F$195,0,IF('Indicator Data'!BK108&lt;F$194,10,(F$195-'Indicator Data'!BK108)/(F$195-F$194)*10)),1))</f>
        <v>6.3</v>
      </c>
      <c r="G105" s="93">
        <f t="shared" si="14"/>
        <v>6.6</v>
      </c>
      <c r="H105" s="94">
        <f t="shared" si="15"/>
        <v>5.3</v>
      </c>
      <c r="I105" s="92">
        <f>IF('Indicator Data'!BN108="No data","x",ROUND(IF('Indicator Data'!BN108^2&gt;I$195,0,IF('Indicator Data'!BN108^2&lt;I$194,10,(I$195-'Indicator Data'!BN108^2)/(I$195-I$194)*10)),1))</f>
        <v>6.2</v>
      </c>
      <c r="J105" s="92">
        <f>IF(OR('Indicator Data'!BM108=0,'Indicator Data'!BM108="No data"),"x",ROUND(IF('Indicator Data'!BM108&gt;J$195,0,IF('Indicator Data'!BM108&lt;J$194,10,(J$195-'Indicator Data'!BM108)/(J$195-J$194)*10)),1))</f>
        <v>8.6999999999999993</v>
      </c>
      <c r="K105" s="92">
        <f>IF('Indicator Data'!BO108="No data","x",ROUND(IF('Indicator Data'!BO108&gt;K$195,0,IF('Indicator Data'!BO108&lt;K$194,10,(K$195-'Indicator Data'!BO108)/(K$195-K$194)*10)),1))</f>
        <v>9</v>
      </c>
      <c r="L105" s="92">
        <f>IF('Indicator Data'!BP108="No data","x",ROUND(IF('Indicator Data'!BP108&gt;L$195,0,IF('Indicator Data'!BP108&lt;L$194,10,(L$195-'Indicator Data'!BP108)/(L$195-L$194)*10)),1))</f>
        <v>8.1</v>
      </c>
      <c r="M105" s="93">
        <f t="shared" si="16"/>
        <v>8</v>
      </c>
      <c r="N105" s="138">
        <f>IF('Indicator Data'!BQ108="No data","x",'Indicator Data'!BQ108/'Indicator Data'!CC108*100)</f>
        <v>19.092066185829445</v>
      </c>
      <c r="O105" s="92">
        <f t="shared" si="17"/>
        <v>8.1999999999999993</v>
      </c>
      <c r="P105" s="92">
        <f>IF('Indicator Data'!BR108="No data","x",ROUND(IF('Indicator Data'!BR108&gt;P$195,0,IF('Indicator Data'!BR108&lt;P$194,10,(P$195-'Indicator Data'!BR108)/(P$195-P$194)*10)),1))</f>
        <v>8.1999999999999993</v>
      </c>
      <c r="Q105" s="92">
        <f>IF('Indicator Data'!BS108="No data","x",ROUND(IF('Indicator Data'!BS108&gt;Q$195,0,IF('Indicator Data'!BS108&lt;Q$194,10,(Q$195-'Indicator Data'!BS108)/(Q$195-Q$194)*10)),1))</f>
        <v>6.2</v>
      </c>
      <c r="R105" s="93">
        <f t="shared" si="18"/>
        <v>7.5</v>
      </c>
      <c r="S105" s="92">
        <f>IF('Indicator Data'!BT108="No data","x",ROUND(IF('Indicator Data'!BT108&gt;S$195,0,IF('Indicator Data'!BT108&lt;S$194,10,(S$195-'Indicator Data'!BT108)/(S$195-S$194)*10)),1))</f>
        <v>10</v>
      </c>
      <c r="T105" s="138">
        <f>IF('Indicator Data'!BU108="No data","x",ROUND(IF('Indicator Data'!BU108&gt;T$195,0,IF('Indicator Data'!BU108&lt;T$194,10,(T$195-'Indicator Data'!BU108)/(T$195-T$194)*10)),1))</f>
        <v>1.9</v>
      </c>
      <c r="U105" s="138">
        <f>IF('Indicator Data'!BV108="No data","x",ROUND(IF('Indicator Data'!BV108&gt;U$195,0,IF('Indicator Data'!BV108&lt;U$194,10,(U$195-'Indicator Data'!BV108)/(U$195-U$194)*10)),1))</f>
        <v>5.4</v>
      </c>
      <c r="V105" s="138">
        <f>IF('Indicator Data'!BW108="No data","x",ROUND(IF('Indicator Data'!BW108&gt;V$195,0,IF('Indicator Data'!BW108&lt;V$194,10,(V$195-'Indicator Data'!BW108)/(V$195-V$194)*10)),1))</f>
        <v>1.9</v>
      </c>
      <c r="W105" s="92">
        <f t="shared" si="19"/>
        <v>3.0666666666666669</v>
      </c>
      <c r="X105" s="92">
        <f>IF('Indicator Data'!BX108="No data","x",ROUND(IF('Indicator Data'!BX108&gt;X$195,0,IF('Indicator Data'!BX108&lt;X$194,10,(X$195-'Indicator Data'!BX108)/(X$195-X$194)*10)),1))</f>
        <v>9.8000000000000007</v>
      </c>
      <c r="Y105" s="92">
        <f>IF('Indicator Data'!BY108="No data","x",ROUND(IF('Indicator Data'!BY108&gt;Y$195,10,IF('Indicator Data'!BY108&lt;Y$194,0,10-(Y$195-'Indicator Data'!BY108)/(Y$195-Y$194)*10)),1))</f>
        <v>7</v>
      </c>
      <c r="Z105" s="93">
        <f t="shared" si="20"/>
        <v>7.5</v>
      </c>
      <c r="AA105" s="94">
        <f t="shared" si="21"/>
        <v>7.7</v>
      </c>
      <c r="AB105" s="170"/>
    </row>
    <row r="106" spans="1:28" s="4" customFormat="1" x14ac:dyDescent="0.25">
      <c r="A106" s="121" t="str">
        <f>'Indicator Data'!A109</f>
        <v>Malaysia</v>
      </c>
      <c r="B106" s="47" t="str">
        <f>'Indicator Data'!B109</f>
        <v>MYS</v>
      </c>
      <c r="C106" s="92">
        <f>IF('Indicator Data'!BJ109="No data","x",ROUND(IF('Indicator Data'!BJ109&gt;C$195,0,IF('Indicator Data'!BJ109&lt;C$194,10,(C$195-'Indicator Data'!BJ109)/(C$195-C$194)*10)),1))</f>
        <v>2.6</v>
      </c>
      <c r="D106" s="93">
        <f t="shared" si="13"/>
        <v>2.6</v>
      </c>
      <c r="E106" s="92">
        <f>IF('Indicator Data'!BL109="No data","x",ROUND(IF('Indicator Data'!BL109&gt;E$195,0,IF('Indicator Data'!BL109&lt;E$194,10,(E$195-'Indicator Data'!BL109)/(E$195-E$194)*10)),1))</f>
        <v>5.3</v>
      </c>
      <c r="F106" s="92">
        <f>IF('Indicator Data'!BK109="No data","x",ROUND(IF('Indicator Data'!BK109&gt;F$195,0,IF('Indicator Data'!BK109&lt;F$194,10,(F$195-'Indicator Data'!BK109)/(F$195-F$194)*10)),1))</f>
        <v>3.3</v>
      </c>
      <c r="G106" s="93">
        <f t="shared" si="14"/>
        <v>4.3</v>
      </c>
      <c r="H106" s="94">
        <f t="shared" si="15"/>
        <v>3.5</v>
      </c>
      <c r="I106" s="92">
        <f>IF('Indicator Data'!BN109="No data","x",ROUND(IF('Indicator Data'!BN109^2&gt;I$195,0,IF('Indicator Data'!BN109^2&lt;I$194,10,(I$195-'Indicator Data'!BN109^2)/(I$195-I$194)*10)),1))</f>
        <v>1.1000000000000001</v>
      </c>
      <c r="J106" s="92">
        <f>IF(OR('Indicator Data'!BM109=0,'Indicator Data'!BM109="No data"),"x",ROUND(IF('Indicator Data'!BM109&gt;J$195,0,IF('Indicator Data'!BM109&lt;J$194,10,(J$195-'Indicator Data'!BM109)/(J$195-J$194)*10)),1))</f>
        <v>0</v>
      </c>
      <c r="K106" s="92">
        <f>IF('Indicator Data'!BO109="No data","x",ROUND(IF('Indicator Data'!BO109&gt;K$195,0,IF('Indicator Data'!BO109&lt;K$194,10,(K$195-'Indicator Data'!BO109)/(K$195-K$194)*10)),1))</f>
        <v>2.1</v>
      </c>
      <c r="L106" s="92">
        <f>IF('Indicator Data'!BP109="No data","x",ROUND(IF('Indicator Data'!BP109&gt;L$195,0,IF('Indicator Data'!BP109&lt;L$194,10,(L$195-'Indicator Data'!BP109)/(L$195-L$194)*10)),1))</f>
        <v>3.4</v>
      </c>
      <c r="M106" s="93">
        <f t="shared" si="16"/>
        <v>1.7</v>
      </c>
      <c r="N106" s="138">
        <f>IF('Indicator Data'!BQ109="No data","x",'Indicator Data'!BQ109/'Indicator Data'!CC109*100)</f>
        <v>21.001369654542685</v>
      </c>
      <c r="O106" s="92">
        <f t="shared" si="17"/>
        <v>8</v>
      </c>
      <c r="P106" s="92">
        <f>IF('Indicator Data'!BR109="No data","x",ROUND(IF('Indicator Data'!BR109&gt;P$195,0,IF('Indicator Data'!BR109&lt;P$194,10,(P$195-'Indicator Data'!BR109)/(P$195-P$194)*10)),1))</f>
        <v>0</v>
      </c>
      <c r="Q106" s="92">
        <f>IF('Indicator Data'!BS109="No data","x",ROUND(IF('Indicator Data'!BS109&gt;Q$195,0,IF('Indicator Data'!BS109&lt;Q$194,10,(Q$195-'Indicator Data'!BS109)/(Q$195-Q$194)*10)),1))</f>
        <v>0.7</v>
      </c>
      <c r="R106" s="93">
        <f t="shared" si="18"/>
        <v>2.9</v>
      </c>
      <c r="S106" s="92">
        <f>IF('Indicator Data'!BT109="No data","x",ROUND(IF('Indicator Data'!BT109&gt;S$195,0,IF('Indicator Data'!BT109&lt;S$194,10,(S$195-'Indicator Data'!BT109)/(S$195-S$194)*10)),1))</f>
        <v>6.2</v>
      </c>
      <c r="T106" s="138">
        <f>IF('Indicator Data'!BU109="No data","x",ROUND(IF('Indicator Data'!BU109&gt;T$195,0,IF('Indicator Data'!BU109&lt;T$194,10,(T$195-'Indicator Data'!BU109)/(T$195-T$194)*10)),1))</f>
        <v>0</v>
      </c>
      <c r="U106" s="138">
        <f>IF('Indicator Data'!BV109="No data","x",ROUND(IF('Indicator Data'!BV109&gt;U$195,0,IF('Indicator Data'!BV109&lt;U$194,10,(U$195-'Indicator Data'!BV109)/(U$195-U$194)*10)),1))</f>
        <v>0</v>
      </c>
      <c r="V106" s="138" t="str">
        <f>IF('Indicator Data'!BW109="No data","x",ROUND(IF('Indicator Data'!BW109&gt;V$195,0,IF('Indicator Data'!BW109&lt;V$194,10,(V$195-'Indicator Data'!BW109)/(V$195-V$194)*10)),1))</f>
        <v>x</v>
      </c>
      <c r="W106" s="92">
        <f t="shared" si="19"/>
        <v>0</v>
      </c>
      <c r="X106" s="92">
        <f>IF('Indicator Data'!BX109="No data","x",ROUND(IF('Indicator Data'!BX109&gt;X$195,0,IF('Indicator Data'!BX109&lt;X$194,10,(X$195-'Indicator Data'!BX109)/(X$195-X$194)*10)),1))</f>
        <v>6.6</v>
      </c>
      <c r="Y106" s="92">
        <f>IF('Indicator Data'!BY109="No data","x",ROUND(IF('Indicator Data'!BY109&gt;Y$195,10,IF('Indicator Data'!BY109&lt;Y$194,0,10-(Y$195-'Indicator Data'!BY109)/(Y$195-Y$194)*10)),1))</f>
        <v>0.4</v>
      </c>
      <c r="Z106" s="93">
        <f t="shared" si="20"/>
        <v>3.3</v>
      </c>
      <c r="AA106" s="94">
        <f t="shared" si="21"/>
        <v>2.6</v>
      </c>
      <c r="AB106" s="170"/>
    </row>
    <row r="107" spans="1:28" s="4" customFormat="1" x14ac:dyDescent="0.25">
      <c r="A107" s="121" t="str">
        <f>'Indicator Data'!A110</f>
        <v>Maldives</v>
      </c>
      <c r="B107" s="47" t="str">
        <f>'Indicator Data'!B110</f>
        <v>MDV</v>
      </c>
      <c r="C107" s="92">
        <f>IF('Indicator Data'!BJ110="No data","x",ROUND(IF('Indicator Data'!BJ110&gt;C$195,0,IF('Indicator Data'!BJ110&lt;C$194,10,(C$195-'Indicator Data'!BJ110)/(C$195-C$194)*10)),1))</f>
        <v>5.8</v>
      </c>
      <c r="D107" s="93">
        <f t="shared" si="13"/>
        <v>5.8</v>
      </c>
      <c r="E107" s="92">
        <f>IF('Indicator Data'!BL110="No data","x",ROUND(IF('Indicator Data'!BL110&gt;E$195,0,IF('Indicator Data'!BL110&lt;E$194,10,(E$195-'Indicator Data'!BL110)/(E$195-E$194)*10)),1))</f>
        <v>6.9</v>
      </c>
      <c r="F107" s="92">
        <f>IF('Indicator Data'!BK110="No data","x",ROUND(IF('Indicator Data'!BK110&gt;F$195,0,IF('Indicator Data'!BK110&lt;F$194,10,(F$195-'Indicator Data'!BK110)/(F$195-F$194)*10)),1))</f>
        <v>5.9</v>
      </c>
      <c r="G107" s="93">
        <f t="shared" si="14"/>
        <v>6.4</v>
      </c>
      <c r="H107" s="94">
        <f t="shared" si="15"/>
        <v>6.1</v>
      </c>
      <c r="I107" s="92">
        <f>IF('Indicator Data'!BN110="No data","x",ROUND(IF('Indicator Data'!BN110^2&gt;I$195,0,IF('Indicator Data'!BN110^2&lt;I$194,10,(I$195-'Indicator Data'!BN110^2)/(I$195-I$194)*10)),1))</f>
        <v>0.1</v>
      </c>
      <c r="J107" s="92">
        <f>IF(OR('Indicator Data'!BM110=0,'Indicator Data'!BM110="No data"),"x",ROUND(IF('Indicator Data'!BM110&gt;J$195,0,IF('Indicator Data'!BM110&lt;J$194,10,(J$195-'Indicator Data'!BM110)/(J$195-J$194)*10)),1))</f>
        <v>0</v>
      </c>
      <c r="K107" s="92">
        <f>IF('Indicator Data'!BO110="No data","x",ROUND(IF('Indicator Data'!BO110&gt;K$195,0,IF('Indicator Data'!BO110&lt;K$194,10,(K$195-'Indicator Data'!BO110)/(K$195-K$194)*10)),1))</f>
        <v>4.0999999999999996</v>
      </c>
      <c r="L107" s="92">
        <f>IF('Indicator Data'!BP110="No data","x",ROUND(IF('Indicator Data'!BP110&gt;L$195,0,IF('Indicator Data'!BP110&lt;L$194,10,(L$195-'Indicator Data'!BP110)/(L$195-L$194)*10)),1))</f>
        <v>0</v>
      </c>
      <c r="M107" s="93">
        <f t="shared" si="16"/>
        <v>1.1000000000000001</v>
      </c>
      <c r="N107" s="138">
        <f>IF('Indicator Data'!BQ110="No data","x",'Indicator Data'!BQ110/'Indicator Data'!CC110*100)</f>
        <v>226.66666666666666</v>
      </c>
      <c r="O107" s="92">
        <f t="shared" si="17"/>
        <v>0</v>
      </c>
      <c r="P107" s="92">
        <f>IF('Indicator Data'!BR110="No data","x",ROUND(IF('Indicator Data'!BR110&gt;P$195,0,IF('Indicator Data'!BR110&lt;P$194,10,(P$195-'Indicator Data'!BR110)/(P$195-P$194)*10)),1))</f>
        <v>0.1</v>
      </c>
      <c r="Q107" s="92">
        <f>IF('Indicator Data'!BS110="No data","x",ROUND(IF('Indicator Data'!BS110&gt;Q$195,0,IF('Indicator Data'!BS110&lt;Q$194,10,(Q$195-'Indicator Data'!BS110)/(Q$195-Q$194)*10)),1))</f>
        <v>0.1</v>
      </c>
      <c r="R107" s="93">
        <f t="shared" si="18"/>
        <v>0.1</v>
      </c>
      <c r="S107" s="92">
        <f>IF('Indicator Data'!BT110="No data","x",ROUND(IF('Indicator Data'!BT110&gt;S$195,0,IF('Indicator Data'!BT110&lt;S$194,10,(S$195-'Indicator Data'!BT110)/(S$195-S$194)*10)),1))</f>
        <v>7.4</v>
      </c>
      <c r="T107" s="138">
        <f>IF('Indicator Data'!BU110="No data","x",ROUND(IF('Indicator Data'!BU110&gt;T$195,0,IF('Indicator Data'!BU110&lt;T$194,10,(T$195-'Indicator Data'!BU110)/(T$195-T$194)*10)),1))</f>
        <v>0</v>
      </c>
      <c r="U107" s="138">
        <f>IF('Indicator Data'!BV110="No data","x",ROUND(IF('Indicator Data'!BV110&gt;U$195,0,IF('Indicator Data'!BV110&lt;U$194,10,(U$195-'Indicator Data'!BV110)/(U$195-U$194)*10)),1))</f>
        <v>0</v>
      </c>
      <c r="V107" s="138" t="str">
        <f>IF('Indicator Data'!BW110="No data","x",ROUND(IF('Indicator Data'!BW110&gt;V$195,0,IF('Indicator Data'!BW110&lt;V$194,10,(V$195-'Indicator Data'!BW110)/(V$195-V$194)*10)),1))</f>
        <v>x</v>
      </c>
      <c r="W107" s="92">
        <f t="shared" si="19"/>
        <v>0</v>
      </c>
      <c r="X107" s="92">
        <f>IF('Indicator Data'!BX110="No data","x",ROUND(IF('Indicator Data'!BX110&gt;X$195,0,IF('Indicator Data'!BX110&lt;X$194,10,(X$195-'Indicator Data'!BX110)/(X$195-X$194)*10)),1))</f>
        <v>4.5999999999999996</v>
      </c>
      <c r="Y107" s="92">
        <f>IF('Indicator Data'!BY110="No data","x",ROUND(IF('Indicator Data'!BY110&gt;Y$195,10,IF('Indicator Data'!BY110&lt;Y$194,0,10-(Y$195-'Indicator Data'!BY110)/(Y$195-Y$194)*10)),1))</f>
        <v>0.8</v>
      </c>
      <c r="Z107" s="93">
        <f t="shared" si="20"/>
        <v>3.2</v>
      </c>
      <c r="AA107" s="94">
        <f t="shared" si="21"/>
        <v>1.5</v>
      </c>
      <c r="AB107" s="170"/>
    </row>
    <row r="108" spans="1:28" s="4" customFormat="1" x14ac:dyDescent="0.25">
      <c r="A108" s="121" t="str">
        <f>'Indicator Data'!A111</f>
        <v>Mali</v>
      </c>
      <c r="B108" s="47" t="str">
        <f>'Indicator Data'!B111</f>
        <v>MLI</v>
      </c>
      <c r="C108" s="92">
        <f>IF('Indicator Data'!BJ111="No data","x",ROUND(IF('Indicator Data'!BJ111&gt;C$195,0,IF('Indicator Data'!BJ111&lt;C$194,10,(C$195-'Indicator Data'!BJ111)/(C$195-C$194)*10)),1))</f>
        <v>4.9000000000000004</v>
      </c>
      <c r="D108" s="93">
        <f t="shared" si="13"/>
        <v>4.9000000000000004</v>
      </c>
      <c r="E108" s="92">
        <f>IF('Indicator Data'!BL111="No data","x",ROUND(IF('Indicator Data'!BL111&gt;E$195,0,IF('Indicator Data'!BL111&lt;E$194,10,(E$195-'Indicator Data'!BL111)/(E$195-E$194)*10)),1))</f>
        <v>6.8</v>
      </c>
      <c r="F108" s="92">
        <f>IF('Indicator Data'!BK111="No data","x",ROUND(IF('Indicator Data'!BK111&gt;F$195,0,IF('Indicator Data'!BK111&lt;F$194,10,(F$195-'Indicator Data'!BK111)/(F$195-F$194)*10)),1))</f>
        <v>6.9</v>
      </c>
      <c r="G108" s="93">
        <f t="shared" si="14"/>
        <v>6.9</v>
      </c>
      <c r="H108" s="94">
        <f t="shared" si="15"/>
        <v>5.9</v>
      </c>
      <c r="I108" s="92">
        <f>IF('Indicator Data'!BN111="No data","x",ROUND(IF('Indicator Data'!BN111^2&gt;I$195,0,IF('Indicator Data'!BN111^2&lt;I$194,10,(I$195-'Indicator Data'!BN111^2)/(I$195-I$194)*10)),1))</f>
        <v>9.8000000000000007</v>
      </c>
      <c r="J108" s="92">
        <f>IF(OR('Indicator Data'!BM111=0,'Indicator Data'!BM111="No data"),"x",ROUND(IF('Indicator Data'!BM111&gt;J$195,0,IF('Indicator Data'!BM111&lt;J$194,10,(J$195-'Indicator Data'!BM111)/(J$195-J$194)*10)),1))</f>
        <v>5.7</v>
      </c>
      <c r="K108" s="92">
        <f>IF('Indicator Data'!BO111="No data","x",ROUND(IF('Indicator Data'!BO111&gt;K$195,0,IF('Indicator Data'!BO111&lt;K$194,10,(K$195-'Indicator Data'!BO111)/(K$195-K$194)*10)),1))</f>
        <v>8.9</v>
      </c>
      <c r="L108" s="92">
        <f>IF('Indicator Data'!BP111="No data","x",ROUND(IF('Indicator Data'!BP111&gt;L$195,0,IF('Indicator Data'!BP111&lt;L$194,10,(L$195-'Indicator Data'!BP111)/(L$195-L$194)*10)),1))</f>
        <v>4.2</v>
      </c>
      <c r="M108" s="93">
        <f t="shared" si="16"/>
        <v>7.2</v>
      </c>
      <c r="N108" s="138">
        <f>IF('Indicator Data'!BQ111="No data","x",'Indicator Data'!BQ111/'Indicator Data'!CC111*100)</f>
        <v>9.0149894688532122</v>
      </c>
      <c r="O108" s="92">
        <f t="shared" si="17"/>
        <v>9.1999999999999993</v>
      </c>
      <c r="P108" s="92">
        <f>IF('Indicator Data'!BR111="No data","x",ROUND(IF('Indicator Data'!BR111&gt;P$195,0,IF('Indicator Data'!BR111&lt;P$194,10,(P$195-'Indicator Data'!BR111)/(P$195-P$194)*10)),1))</f>
        <v>6.7</v>
      </c>
      <c r="Q108" s="92">
        <f>IF('Indicator Data'!BS111="No data","x",ROUND(IF('Indicator Data'!BS111&gt;Q$195,0,IF('Indicator Data'!BS111&lt;Q$194,10,(Q$195-'Indicator Data'!BS111)/(Q$195-Q$194)*10)),1))</f>
        <v>4.3</v>
      </c>
      <c r="R108" s="93">
        <f t="shared" si="18"/>
        <v>6.7</v>
      </c>
      <c r="S108" s="92">
        <f>IF('Indicator Data'!BT111="No data","x",ROUND(IF('Indicator Data'!BT111&gt;S$195,0,IF('Indicator Data'!BT111&lt;S$194,10,(S$195-'Indicator Data'!BT111)/(S$195-S$194)*10)),1))</f>
        <v>9.6999999999999993</v>
      </c>
      <c r="T108" s="138">
        <f>IF('Indicator Data'!BU111="No data","x",ROUND(IF('Indicator Data'!BU111&gt;T$195,0,IF('Indicator Data'!BU111&lt;T$194,10,(T$195-'Indicator Data'!BU111)/(T$195-T$194)*10)),1))</f>
        <v>5.6</v>
      </c>
      <c r="U108" s="138" t="str">
        <f>IF('Indicator Data'!BV111="No data","x",ROUND(IF('Indicator Data'!BV111&gt;U$195,0,IF('Indicator Data'!BV111&lt;U$194,10,(U$195-'Indicator Data'!BV111)/(U$195-U$194)*10)),1))</f>
        <v>x</v>
      </c>
      <c r="V108" s="138">
        <f>IF('Indicator Data'!BW111="No data","x",ROUND(IF('Indicator Data'!BW111&gt;V$195,0,IF('Indicator Data'!BW111&lt;V$194,10,(V$195-'Indicator Data'!BW111)/(V$195-V$194)*10)),1))</f>
        <v>7.1</v>
      </c>
      <c r="W108" s="92">
        <f t="shared" si="19"/>
        <v>6.35</v>
      </c>
      <c r="X108" s="92">
        <f>IF('Indicator Data'!BX111="No data","x",ROUND(IF('Indicator Data'!BX111&gt;X$195,0,IF('Indicator Data'!BX111&lt;X$194,10,(X$195-'Indicator Data'!BX111)/(X$195-X$194)*10)),1))</f>
        <v>9.9</v>
      </c>
      <c r="Y108" s="92">
        <f>IF('Indicator Data'!BY111="No data","x",ROUND(IF('Indicator Data'!BY111&gt;Y$195,10,IF('Indicator Data'!BY111&lt;Y$194,0,10-(Y$195-'Indicator Data'!BY111)/(Y$195-Y$194)*10)),1))</f>
        <v>6.5</v>
      </c>
      <c r="Z108" s="93">
        <f t="shared" si="20"/>
        <v>8.1</v>
      </c>
      <c r="AA108" s="94">
        <f t="shared" si="21"/>
        <v>7.3</v>
      </c>
      <c r="AB108" s="170"/>
    </row>
    <row r="109" spans="1:28" s="4" customFormat="1" x14ac:dyDescent="0.25">
      <c r="A109" s="121" t="str">
        <f>'Indicator Data'!A112</f>
        <v>Malta</v>
      </c>
      <c r="B109" s="47" t="str">
        <f>'Indicator Data'!B112</f>
        <v>MLT</v>
      </c>
      <c r="C109" s="92" t="str">
        <f>IF('Indicator Data'!BJ112="No data","x",ROUND(IF('Indicator Data'!BJ112&gt;C$195,0,IF('Indicator Data'!BJ112&lt;C$194,10,(C$195-'Indicator Data'!BJ112)/(C$195-C$194)*10)),1))</f>
        <v>x</v>
      </c>
      <c r="D109" s="93" t="str">
        <f t="shared" si="13"/>
        <v>x</v>
      </c>
      <c r="E109" s="92">
        <f>IF('Indicator Data'!BL112="No data","x",ROUND(IF('Indicator Data'!BL112&gt;E$195,0,IF('Indicator Data'!BL112&lt;E$194,10,(E$195-'Indicator Data'!BL112)/(E$195-E$194)*10)),1))</f>
        <v>4.5999999999999996</v>
      </c>
      <c r="F109" s="92">
        <f>IF('Indicator Data'!BK112="No data","x",ROUND(IF('Indicator Data'!BK112&gt;F$195,0,IF('Indicator Data'!BK112&lt;F$194,10,(F$195-'Indicator Data'!BK112)/(F$195-F$194)*10)),1))</f>
        <v>3</v>
      </c>
      <c r="G109" s="93">
        <f t="shared" si="14"/>
        <v>3.8</v>
      </c>
      <c r="H109" s="94">
        <f t="shared" si="15"/>
        <v>3.8</v>
      </c>
      <c r="I109" s="92">
        <f>IF('Indicator Data'!BN112="No data","x",ROUND(IF('Indicator Data'!BN112^2&gt;I$195,0,IF('Indicator Data'!BN112^2&lt;I$194,10,(I$195-'Indicator Data'!BN112^2)/(I$195-I$194)*10)),1))</f>
        <v>1.3</v>
      </c>
      <c r="J109" s="92">
        <f>IF(OR('Indicator Data'!BM112=0,'Indicator Data'!BM112="No data"),"x",ROUND(IF('Indicator Data'!BM112&gt;J$195,0,IF('Indicator Data'!BM112&lt;J$194,10,(J$195-'Indicator Data'!BM112)/(J$195-J$194)*10)),1))</f>
        <v>0</v>
      </c>
      <c r="K109" s="92">
        <f>IF('Indicator Data'!BO112="No data","x",ROUND(IF('Indicator Data'!BO112&gt;K$195,0,IF('Indicator Data'!BO112&lt;K$194,10,(K$195-'Indicator Data'!BO112)/(K$195-K$194)*10)),1))</f>
        <v>2.2999999999999998</v>
      </c>
      <c r="L109" s="92">
        <f>IF('Indicator Data'!BP112="No data","x",ROUND(IF('Indicator Data'!BP112&gt;L$195,0,IF('Indicator Data'!BP112&lt;L$194,10,(L$195-'Indicator Data'!BP112)/(L$195-L$194)*10)),1))</f>
        <v>3.1</v>
      </c>
      <c r="M109" s="93">
        <f t="shared" si="16"/>
        <v>1.7</v>
      </c>
      <c r="N109" s="138">
        <f>IF('Indicator Data'!BQ112="No data","x",'Indicator Data'!BQ112/'Indicator Data'!CC112*100)</f>
        <v>843.75</v>
      </c>
      <c r="O109" s="92">
        <f t="shared" si="17"/>
        <v>0</v>
      </c>
      <c r="P109" s="92">
        <f>IF('Indicator Data'!BR112="No data","x",ROUND(IF('Indicator Data'!BR112&gt;P$195,0,IF('Indicator Data'!BR112&lt;P$194,10,(P$195-'Indicator Data'!BR112)/(P$195-P$194)*10)),1))</f>
        <v>0</v>
      </c>
      <c r="Q109" s="92">
        <f>IF('Indicator Data'!BS112="No data","x",ROUND(IF('Indicator Data'!BS112&gt;Q$195,0,IF('Indicator Data'!BS112&lt;Q$194,10,(Q$195-'Indicator Data'!BS112)/(Q$195-Q$194)*10)),1))</f>
        <v>0</v>
      </c>
      <c r="R109" s="93">
        <f t="shared" si="18"/>
        <v>0</v>
      </c>
      <c r="S109" s="92">
        <f>IF('Indicator Data'!BT112="No data","x",ROUND(IF('Indicator Data'!BT112&gt;S$195,0,IF('Indicator Data'!BT112&lt;S$194,10,(S$195-'Indicator Data'!BT112)/(S$195-S$194)*10)),1))</f>
        <v>0.4</v>
      </c>
      <c r="T109" s="138">
        <f>IF('Indicator Data'!BU112="No data","x",ROUND(IF('Indicator Data'!BU112&gt;T$195,0,IF('Indicator Data'!BU112&lt;T$194,10,(T$195-'Indicator Data'!BU112)/(T$195-T$194)*10)),1))</f>
        <v>0.2</v>
      </c>
      <c r="U109" s="138">
        <f>IF('Indicator Data'!BV112="No data","x",ROUND(IF('Indicator Data'!BV112&gt;U$195,0,IF('Indicator Data'!BV112&lt;U$194,10,(U$195-'Indicator Data'!BV112)/(U$195-U$194)*10)),1))</f>
        <v>2.7</v>
      </c>
      <c r="V109" s="138" t="str">
        <f>IF('Indicator Data'!BW112="No data","x",ROUND(IF('Indicator Data'!BW112&gt;V$195,0,IF('Indicator Data'!BW112&lt;V$194,10,(V$195-'Indicator Data'!BW112)/(V$195-V$194)*10)),1))</f>
        <v>x</v>
      </c>
      <c r="W109" s="92">
        <f t="shared" si="19"/>
        <v>1.4500000000000002</v>
      </c>
      <c r="X109" s="92">
        <f>IF('Indicator Data'!BX112="No data","x",ROUND(IF('Indicator Data'!BX112&gt;X$195,0,IF('Indicator Data'!BX112&lt;X$194,10,(X$195-'Indicator Data'!BX112)/(X$195-X$194)*10)),1))</f>
        <v>0</v>
      </c>
      <c r="Y109" s="92">
        <f>IF('Indicator Data'!BY112="No data","x",ROUND(IF('Indicator Data'!BY112&gt;Y$195,10,IF('Indicator Data'!BY112&lt;Y$194,0,10-(Y$195-'Indicator Data'!BY112)/(Y$195-Y$194)*10)),1))</f>
        <v>0.1</v>
      </c>
      <c r="Z109" s="93">
        <f t="shared" si="20"/>
        <v>0.5</v>
      </c>
      <c r="AA109" s="94">
        <f t="shared" si="21"/>
        <v>0.7</v>
      </c>
      <c r="AB109" s="170"/>
    </row>
    <row r="110" spans="1:28" s="4" customFormat="1" x14ac:dyDescent="0.25">
      <c r="A110" s="121" t="str">
        <f>'Indicator Data'!A113</f>
        <v>Marshall Islands</v>
      </c>
      <c r="B110" s="47" t="str">
        <f>'Indicator Data'!B113</f>
        <v>MHL</v>
      </c>
      <c r="C110" s="92">
        <f>IF('Indicator Data'!BJ113="No data","x",ROUND(IF('Indicator Data'!BJ113&gt;C$195,0,IF('Indicator Data'!BJ113&lt;C$194,10,(C$195-'Indicator Data'!BJ113)/(C$195-C$194)*10)),1))</f>
        <v>7.3</v>
      </c>
      <c r="D110" s="93">
        <f t="shared" si="13"/>
        <v>7.3</v>
      </c>
      <c r="E110" s="92" t="str">
        <f>IF('Indicator Data'!BL113="No data","x",ROUND(IF('Indicator Data'!BL113&gt;E$195,0,IF('Indicator Data'!BL113&lt;E$194,10,(E$195-'Indicator Data'!BL113)/(E$195-E$194)*10)),1))</f>
        <v>x</v>
      </c>
      <c r="F110" s="92">
        <f>IF('Indicator Data'!BK113="No data","x",ROUND(IF('Indicator Data'!BK113&gt;F$195,0,IF('Indicator Data'!BK113&lt;F$194,10,(F$195-'Indicator Data'!BK113)/(F$195-F$194)*10)),1))</f>
        <v>8.1</v>
      </c>
      <c r="G110" s="93">
        <f t="shared" si="14"/>
        <v>8.1</v>
      </c>
      <c r="H110" s="94">
        <f t="shared" si="15"/>
        <v>7.7</v>
      </c>
      <c r="I110" s="92">
        <f>IF('Indicator Data'!BN113="No data","x",ROUND(IF('Indicator Data'!BN113^2&gt;I$195,0,IF('Indicator Data'!BN113^2&lt;I$194,10,(I$195-'Indicator Data'!BN113^2)/(I$195-I$194)*10)),1))</f>
        <v>0.4</v>
      </c>
      <c r="J110" s="92">
        <f>IF(OR('Indicator Data'!BM113=0,'Indicator Data'!BM113="No data"),"x",ROUND(IF('Indicator Data'!BM113&gt;J$195,0,IF('Indicator Data'!BM113&lt;J$194,10,(J$195-'Indicator Data'!BM113)/(J$195-J$194)*10)),1))</f>
        <v>0.5</v>
      </c>
      <c r="K110" s="92">
        <f>IF('Indicator Data'!BO113="No data","x",ROUND(IF('Indicator Data'!BO113&gt;K$195,0,IF('Indicator Data'!BO113&lt;K$194,10,(K$195-'Indicator Data'!BO113)/(K$195-K$194)*10)),1))</f>
        <v>7</v>
      </c>
      <c r="L110" s="92">
        <f>IF('Indicator Data'!BP113="No data","x",ROUND(IF('Indicator Data'!BP113&gt;L$195,0,IF('Indicator Data'!BP113&lt;L$194,10,(L$195-'Indicator Data'!BP113)/(L$195-L$194)*10)),1))</f>
        <v>8.6999999999999993</v>
      </c>
      <c r="M110" s="93">
        <f t="shared" si="16"/>
        <v>4.2</v>
      </c>
      <c r="N110" s="138">
        <f>IF('Indicator Data'!BQ113="No data","x",'Indicator Data'!BQ113/'Indicator Data'!CC113*100)</f>
        <v>144.44444444444443</v>
      </c>
      <c r="O110" s="92">
        <f t="shared" si="17"/>
        <v>0</v>
      </c>
      <c r="P110" s="92">
        <f>IF('Indicator Data'!BR113="No data","x",ROUND(IF('Indicator Data'!BR113&gt;P$195,0,IF('Indicator Data'!BR113&lt;P$194,10,(P$195-'Indicator Data'!BR113)/(P$195-P$194)*10)),1))</f>
        <v>1.8</v>
      </c>
      <c r="Q110" s="92">
        <f>IF('Indicator Data'!BS113="No data","x",ROUND(IF('Indicator Data'!BS113&gt;Q$195,0,IF('Indicator Data'!BS113&lt;Q$194,10,(Q$195-'Indicator Data'!BS113)/(Q$195-Q$194)*10)),1))</f>
        <v>2.2999999999999998</v>
      </c>
      <c r="R110" s="93">
        <f t="shared" si="18"/>
        <v>1.4</v>
      </c>
      <c r="S110" s="92">
        <f>IF('Indicator Data'!BT113="No data","x",ROUND(IF('Indicator Data'!BT113&gt;S$195,0,IF('Indicator Data'!BT113&lt;S$194,10,(S$195-'Indicator Data'!BT113)/(S$195-S$194)*10)),1))</f>
        <v>8.9</v>
      </c>
      <c r="T110" s="138">
        <f>IF('Indicator Data'!BU113="No data","x",ROUND(IF('Indicator Data'!BU113&gt;T$195,0,IF('Indicator Data'!BU113&lt;T$194,10,(T$195-'Indicator Data'!BU113)/(T$195-T$194)*10)),1))</f>
        <v>3.2</v>
      </c>
      <c r="U110" s="138">
        <f>IF('Indicator Data'!BV113="No data","x",ROUND(IF('Indicator Data'!BV113&gt;U$195,0,IF('Indicator Data'!BV113&lt;U$194,10,(U$195-'Indicator Data'!BV113)/(U$195-U$194)*10)),1))</f>
        <v>6.3</v>
      </c>
      <c r="V110" s="138">
        <f>IF('Indicator Data'!BW113="No data","x",ROUND(IF('Indicator Data'!BW113&gt;V$195,0,IF('Indicator Data'!BW113&lt;V$194,10,(V$195-'Indicator Data'!BW113)/(V$195-V$194)*10)),1))</f>
        <v>4.5999999999999996</v>
      </c>
      <c r="W110" s="92">
        <f t="shared" si="19"/>
        <v>4.7</v>
      </c>
      <c r="X110" s="92">
        <f>IF('Indicator Data'!BX113="No data","x",ROUND(IF('Indicator Data'!BX113&gt;X$195,0,IF('Indicator Data'!BX113&lt;X$194,10,(X$195-'Indicator Data'!BX113)/(X$195-X$194)*10)),1))</f>
        <v>7</v>
      </c>
      <c r="Y110" s="92" t="str">
        <f>IF('Indicator Data'!BY113="No data","x",ROUND(IF('Indicator Data'!BY113&gt;Y$195,10,IF('Indicator Data'!BY113&lt;Y$194,0,10-(Y$195-'Indicator Data'!BY113)/(Y$195-Y$194)*10)),1))</f>
        <v>x</v>
      </c>
      <c r="Z110" s="93">
        <f t="shared" si="20"/>
        <v>6.9</v>
      </c>
      <c r="AA110" s="94">
        <f t="shared" si="21"/>
        <v>4.2</v>
      </c>
      <c r="AB110" s="170"/>
    </row>
    <row r="111" spans="1:28" s="4" customFormat="1" x14ac:dyDescent="0.25">
      <c r="A111" s="121" t="str">
        <f>'Indicator Data'!A114</f>
        <v>Mauritania</v>
      </c>
      <c r="B111" s="47" t="str">
        <f>'Indicator Data'!B114</f>
        <v>MRT</v>
      </c>
      <c r="C111" s="92">
        <f>IF('Indicator Data'!BJ114="No data","x",ROUND(IF('Indicator Data'!BJ114&gt;C$195,0,IF('Indicator Data'!BJ114&lt;C$194,10,(C$195-'Indicator Data'!BJ114)/(C$195-C$194)*10)),1))</f>
        <v>4.8</v>
      </c>
      <c r="D111" s="93">
        <f t="shared" si="13"/>
        <v>4.8</v>
      </c>
      <c r="E111" s="92">
        <f>IF('Indicator Data'!BL114="No data","x",ROUND(IF('Indicator Data'!BL114&gt;E$195,0,IF('Indicator Data'!BL114&lt;E$194,10,(E$195-'Indicator Data'!BL114)/(E$195-E$194)*10)),1))</f>
        <v>7.3</v>
      </c>
      <c r="F111" s="92">
        <f>IF('Indicator Data'!BK114="No data","x",ROUND(IF('Indicator Data'!BK114&gt;F$195,0,IF('Indicator Data'!BK114&lt;F$194,10,(F$195-'Indicator Data'!BK114)/(F$195-F$194)*10)),1))</f>
        <v>6.4</v>
      </c>
      <c r="G111" s="93">
        <f t="shared" si="14"/>
        <v>6.9</v>
      </c>
      <c r="H111" s="94">
        <f t="shared" si="15"/>
        <v>5.9</v>
      </c>
      <c r="I111" s="92">
        <f>IF('Indicator Data'!BN114="No data","x",ROUND(IF('Indicator Data'!BN114^2&gt;I$195,0,IF('Indicator Data'!BN114^2&lt;I$194,10,(I$195-'Indicator Data'!BN114^2)/(I$195-I$194)*10)),1))</f>
        <v>8</v>
      </c>
      <c r="J111" s="92">
        <f>IF(OR('Indicator Data'!BM114=0,'Indicator Data'!BM114="No data"),"x",ROUND(IF('Indicator Data'!BM114&gt;J$195,0,IF('Indicator Data'!BM114&lt;J$194,10,(J$195-'Indicator Data'!BM114)/(J$195-J$194)*10)),1))</f>
        <v>5.7</v>
      </c>
      <c r="K111" s="92">
        <f>IF('Indicator Data'!BO114="No data","x",ROUND(IF('Indicator Data'!BO114&gt;K$195,0,IF('Indicator Data'!BO114&lt;K$194,10,(K$195-'Indicator Data'!BO114)/(K$195-K$194)*10)),1))</f>
        <v>8.1999999999999993</v>
      </c>
      <c r="L111" s="92">
        <f>IF('Indicator Data'!BP114="No data","x",ROUND(IF('Indicator Data'!BP114&gt;L$195,0,IF('Indicator Data'!BP114&lt;L$194,10,(L$195-'Indicator Data'!BP114)/(L$195-L$194)*10)),1))</f>
        <v>5.5</v>
      </c>
      <c r="M111" s="93">
        <f t="shared" si="16"/>
        <v>6.9</v>
      </c>
      <c r="N111" s="138">
        <f>IF('Indicator Data'!BQ114="No data","x",'Indicator Data'!BQ114/'Indicator Data'!CC114*100)</f>
        <v>1.4553216260793636</v>
      </c>
      <c r="O111" s="92">
        <f t="shared" si="17"/>
        <v>10</v>
      </c>
      <c r="P111" s="92">
        <f>IF('Indicator Data'!BR114="No data","x",ROUND(IF('Indicator Data'!BR114&gt;P$195,0,IF('Indicator Data'!BR114&lt;P$194,10,(P$195-'Indicator Data'!BR114)/(P$195-P$194)*10)),1))</f>
        <v>5.7</v>
      </c>
      <c r="Q111" s="92">
        <f>IF('Indicator Data'!BS114="No data","x",ROUND(IF('Indicator Data'!BS114&gt;Q$195,0,IF('Indicator Data'!BS114&lt;Q$194,10,(Q$195-'Indicator Data'!BS114)/(Q$195-Q$194)*10)),1))</f>
        <v>5.9</v>
      </c>
      <c r="R111" s="93">
        <f t="shared" si="18"/>
        <v>7.2</v>
      </c>
      <c r="S111" s="92">
        <f>IF('Indicator Data'!BT114="No data","x",ROUND(IF('Indicator Data'!BT114&gt;S$195,0,IF('Indicator Data'!BT114&lt;S$194,10,(S$195-'Indicator Data'!BT114)/(S$195-S$194)*10)),1))</f>
        <v>9.6</v>
      </c>
      <c r="T111" s="138">
        <f>IF('Indicator Data'!BU114="No data","x",ROUND(IF('Indicator Data'!BU114&gt;T$195,0,IF('Indicator Data'!BU114&lt;T$194,10,(T$195-'Indicator Data'!BU114)/(T$195-T$194)*10)),1))</f>
        <v>3.1</v>
      </c>
      <c r="U111" s="138" t="str">
        <f>IF('Indicator Data'!BV114="No data","x",ROUND(IF('Indicator Data'!BV114&gt;U$195,0,IF('Indicator Data'!BV114&lt;U$194,10,(U$195-'Indicator Data'!BV114)/(U$195-U$194)*10)),1))</f>
        <v>x</v>
      </c>
      <c r="V111" s="138">
        <f>IF('Indicator Data'!BW114="No data","x",ROUND(IF('Indicator Data'!BW114&gt;V$195,0,IF('Indicator Data'!BW114&lt;V$194,10,(V$195-'Indicator Data'!BW114)/(V$195-V$194)*10)),1))</f>
        <v>3.7</v>
      </c>
      <c r="W111" s="92">
        <f t="shared" si="19"/>
        <v>3.4000000000000004</v>
      </c>
      <c r="X111" s="92">
        <f>IF('Indicator Data'!BX114="No data","x",ROUND(IF('Indicator Data'!BX114&gt;X$195,0,IF('Indicator Data'!BX114&lt;X$194,10,(X$195-'Indicator Data'!BX114)/(X$195-X$194)*10)),1))</f>
        <v>9.6</v>
      </c>
      <c r="Y111" s="92">
        <f>IF('Indicator Data'!BY114="No data","x",ROUND(IF('Indicator Data'!BY114&gt;Y$195,10,IF('Indicator Data'!BY114&lt;Y$194,0,10-(Y$195-'Indicator Data'!BY114)/(Y$195-Y$194)*10)),1))</f>
        <v>6.7</v>
      </c>
      <c r="Z111" s="93">
        <f t="shared" si="20"/>
        <v>7.3</v>
      </c>
      <c r="AA111" s="94">
        <f t="shared" si="21"/>
        <v>7.1</v>
      </c>
      <c r="AB111" s="170"/>
    </row>
    <row r="112" spans="1:28" s="4" customFormat="1" x14ac:dyDescent="0.25">
      <c r="A112" s="121" t="str">
        <f>'Indicator Data'!A115</f>
        <v>Mauritius</v>
      </c>
      <c r="B112" s="47" t="str">
        <f>'Indicator Data'!B115</f>
        <v>MUS</v>
      </c>
      <c r="C112" s="92">
        <f>IF('Indicator Data'!BJ115="No data","x",ROUND(IF('Indicator Data'!BJ115&gt;C$195,0,IF('Indicator Data'!BJ115&lt;C$194,10,(C$195-'Indicator Data'!BJ115)/(C$195-C$194)*10)),1))</f>
        <v>3.3</v>
      </c>
      <c r="D112" s="93">
        <f t="shared" si="13"/>
        <v>3.3</v>
      </c>
      <c r="E112" s="92">
        <f>IF('Indicator Data'!BL115="No data","x",ROUND(IF('Indicator Data'!BL115&gt;E$195,0,IF('Indicator Data'!BL115&lt;E$194,10,(E$195-'Indicator Data'!BL115)/(E$195-E$194)*10)),1))</f>
        <v>4.9000000000000004</v>
      </c>
      <c r="F112" s="92">
        <f>IF('Indicator Data'!BK115="No data","x",ROUND(IF('Indicator Data'!BK115&gt;F$195,0,IF('Indicator Data'!BK115&lt;F$194,10,(F$195-'Indicator Data'!BK115)/(F$195-F$194)*10)),1))</f>
        <v>3.2</v>
      </c>
      <c r="G112" s="93">
        <f t="shared" si="14"/>
        <v>4.0999999999999996</v>
      </c>
      <c r="H112" s="94">
        <f t="shared" si="15"/>
        <v>3.7</v>
      </c>
      <c r="I112" s="92">
        <f>IF('Indicator Data'!BN115="No data","x",ROUND(IF('Indicator Data'!BN115^2&gt;I$195,0,IF('Indicator Data'!BN115^2&lt;I$194,10,(I$195-'Indicator Data'!BN115^2)/(I$195-I$194)*10)),1))</f>
        <v>2</v>
      </c>
      <c r="J112" s="92">
        <f>IF(OR('Indicator Data'!BM115=0,'Indicator Data'!BM115="No data"),"x",ROUND(IF('Indicator Data'!BM115&gt;J$195,0,IF('Indicator Data'!BM115&lt;J$194,10,(J$195-'Indicator Data'!BM115)/(J$195-J$194)*10)),1))</f>
        <v>0.2</v>
      </c>
      <c r="K112" s="92">
        <f>IF('Indicator Data'!BO115="No data","x",ROUND(IF('Indicator Data'!BO115&gt;K$195,0,IF('Indicator Data'!BO115&lt;K$194,10,(K$195-'Indicator Data'!BO115)/(K$195-K$194)*10)),1))</f>
        <v>4.8</v>
      </c>
      <c r="L112" s="92">
        <f>IF('Indicator Data'!BP115="No data","x",ROUND(IF('Indicator Data'!BP115&gt;L$195,0,IF('Indicator Data'!BP115&lt;L$194,10,(L$195-'Indicator Data'!BP115)/(L$195-L$194)*10)),1))</f>
        <v>2.8</v>
      </c>
      <c r="M112" s="93">
        <f t="shared" si="16"/>
        <v>2.5</v>
      </c>
      <c r="N112" s="138">
        <f>IF('Indicator Data'!BQ115="No data","x",'Indicator Data'!BQ115/'Indicator Data'!CC115*100)</f>
        <v>137.93103448275863</v>
      </c>
      <c r="O112" s="92">
        <f t="shared" si="17"/>
        <v>0</v>
      </c>
      <c r="P112" s="92">
        <f>IF('Indicator Data'!BR115="No data","x",ROUND(IF('Indicator Data'!BR115&gt;P$195,0,IF('Indicator Data'!BR115&lt;P$194,10,(P$195-'Indicator Data'!BR115)/(P$195-P$194)*10)),1))</f>
        <v>0.5</v>
      </c>
      <c r="Q112" s="92">
        <f>IF('Indicator Data'!BS115="No data","x",ROUND(IF('Indicator Data'!BS115&gt;Q$195,0,IF('Indicator Data'!BS115&lt;Q$194,10,(Q$195-'Indicator Data'!BS115)/(Q$195-Q$194)*10)),1))</f>
        <v>0</v>
      </c>
      <c r="R112" s="93">
        <f t="shared" si="18"/>
        <v>0.2</v>
      </c>
      <c r="S112" s="92">
        <f>IF('Indicator Data'!BT115="No data","x",ROUND(IF('Indicator Data'!BT115&gt;S$195,0,IF('Indicator Data'!BT115&lt;S$194,10,(S$195-'Indicator Data'!BT115)/(S$195-S$194)*10)),1))</f>
        <v>4.9000000000000004</v>
      </c>
      <c r="T112" s="138">
        <f>IF('Indicator Data'!BU115="No data","x",ROUND(IF('Indicator Data'!BU115&gt;T$195,0,IF('Indicator Data'!BU115&lt;T$194,10,(T$195-'Indicator Data'!BU115)/(T$195-T$194)*10)),1))</f>
        <v>0.8</v>
      </c>
      <c r="U112" s="138">
        <f>IF('Indicator Data'!BV115="No data","x",ROUND(IF('Indicator Data'!BV115&gt;U$195,0,IF('Indicator Data'!BV115&lt;U$194,10,(U$195-'Indicator Data'!BV115)/(U$195-U$194)*10)),1))</f>
        <v>0.7</v>
      </c>
      <c r="V112" s="138">
        <f>IF('Indicator Data'!BW115="No data","x",ROUND(IF('Indicator Data'!BW115&gt;V$195,0,IF('Indicator Data'!BW115&lt;V$194,10,(V$195-'Indicator Data'!BW115)/(V$195-V$194)*10)),1))</f>
        <v>2.5</v>
      </c>
      <c r="W112" s="92">
        <f t="shared" si="19"/>
        <v>1.3333333333333333</v>
      </c>
      <c r="X112" s="92">
        <f>IF('Indicator Data'!BX115="No data","x",ROUND(IF('Indicator Data'!BX115&gt;X$195,0,IF('Indicator Data'!BX115&lt;X$194,10,(X$195-'Indicator Data'!BX115)/(X$195-X$194)*10)),1))</f>
        <v>6.1</v>
      </c>
      <c r="Y112" s="92">
        <f>IF('Indicator Data'!BY115="No data","x",ROUND(IF('Indicator Data'!BY115&gt;Y$195,10,IF('Indicator Data'!BY115&lt;Y$194,0,10-(Y$195-'Indicator Data'!BY115)/(Y$195-Y$194)*10)),1))</f>
        <v>0.6</v>
      </c>
      <c r="Z112" s="93">
        <f t="shared" si="20"/>
        <v>3.2</v>
      </c>
      <c r="AA112" s="94">
        <f t="shared" si="21"/>
        <v>2</v>
      </c>
      <c r="AB112" s="170"/>
    </row>
    <row r="113" spans="1:28" s="4" customFormat="1" x14ac:dyDescent="0.25">
      <c r="A113" s="121" t="str">
        <f>'Indicator Data'!A116</f>
        <v>Mexico</v>
      </c>
      <c r="B113" s="47" t="str">
        <f>'Indicator Data'!B116</f>
        <v>MEX</v>
      </c>
      <c r="C113" s="92">
        <f>IF('Indicator Data'!BJ116="No data","x",ROUND(IF('Indicator Data'!BJ116&gt;C$195,0,IF('Indicator Data'!BJ116&lt;C$194,10,(C$195-'Indicator Data'!BJ116)/(C$195-C$194)*10)),1))</f>
        <v>5.0999999999999996</v>
      </c>
      <c r="D113" s="93">
        <f t="shared" si="13"/>
        <v>5.0999999999999996</v>
      </c>
      <c r="E113" s="92">
        <f>IF('Indicator Data'!BL116="No data","x",ROUND(IF('Indicator Data'!BL116&gt;E$195,0,IF('Indicator Data'!BL116&lt;E$194,10,(E$195-'Indicator Data'!BL116)/(E$195-E$194)*10)),1))</f>
        <v>7.2</v>
      </c>
      <c r="F113" s="92">
        <f>IF('Indicator Data'!BK116="No data","x",ROUND(IF('Indicator Data'!BK116&gt;F$195,0,IF('Indicator Data'!BK116&lt;F$194,10,(F$195-'Indicator Data'!BK116)/(F$195-F$194)*10)),1))</f>
        <v>5.0999999999999996</v>
      </c>
      <c r="G113" s="93">
        <f t="shared" si="14"/>
        <v>6.2</v>
      </c>
      <c r="H113" s="94">
        <f t="shared" si="15"/>
        <v>5.7</v>
      </c>
      <c r="I113" s="92">
        <f>IF('Indicator Data'!BN116="No data","x",ROUND(IF('Indicator Data'!BN116^2&gt;I$195,0,IF('Indicator Data'!BN116^2&lt;I$194,10,(I$195-'Indicator Data'!BN116^2)/(I$195-I$194)*10)),1))</f>
        <v>1.2</v>
      </c>
      <c r="J113" s="92">
        <f>IF(OR('Indicator Data'!BM116=0,'Indicator Data'!BM116="No data"),"x",ROUND(IF('Indicator Data'!BM116&gt;J$195,0,IF('Indicator Data'!BM116&lt;J$194,10,(J$195-'Indicator Data'!BM116)/(J$195-J$194)*10)),1))</f>
        <v>0</v>
      </c>
      <c r="K113" s="92">
        <f>IF('Indicator Data'!BO116="No data","x",ROUND(IF('Indicator Data'!BO116&gt;K$195,0,IF('Indicator Data'!BO116&lt;K$194,10,(K$195-'Indicator Data'!BO116)/(K$195-K$194)*10)),1))</f>
        <v>4.0999999999999996</v>
      </c>
      <c r="L113" s="92">
        <f>IF('Indicator Data'!BP116="No data","x",ROUND(IF('Indicator Data'!BP116&gt;L$195,0,IF('Indicator Data'!BP116&lt;L$194,10,(L$195-'Indicator Data'!BP116)/(L$195-L$194)*10)),1))</f>
        <v>5.7</v>
      </c>
      <c r="M113" s="93">
        <f t="shared" si="16"/>
        <v>2.8</v>
      </c>
      <c r="N113" s="138">
        <f>IF('Indicator Data'!BQ116="No data","x",'Indicator Data'!BQ116/'Indicator Data'!CC116*100)</f>
        <v>18.518994830113943</v>
      </c>
      <c r="O113" s="92">
        <f t="shared" si="17"/>
        <v>8.1999999999999993</v>
      </c>
      <c r="P113" s="92">
        <f>IF('Indicator Data'!BR116="No data","x",ROUND(IF('Indicator Data'!BR116&gt;P$195,0,IF('Indicator Data'!BR116&lt;P$194,10,(P$195-'Indicator Data'!BR116)/(P$195-P$194)*10)),1))</f>
        <v>1</v>
      </c>
      <c r="Q113" s="92">
        <f>IF('Indicator Data'!BS116="No data","x",ROUND(IF('Indicator Data'!BS116&gt;Q$195,0,IF('Indicator Data'!BS116&lt;Q$194,10,(Q$195-'Indicator Data'!BS116)/(Q$195-Q$194)*10)),1))</f>
        <v>0.1</v>
      </c>
      <c r="R113" s="93">
        <f t="shared" si="18"/>
        <v>3.1</v>
      </c>
      <c r="S113" s="92">
        <f>IF('Indicator Data'!BT116="No data","x",ROUND(IF('Indicator Data'!BT116&gt;S$195,0,IF('Indicator Data'!BT116&lt;S$194,10,(S$195-'Indicator Data'!BT116)/(S$195-S$194)*10)),1))</f>
        <v>4.4000000000000004</v>
      </c>
      <c r="T113" s="138">
        <f>IF('Indicator Data'!BU116="No data","x",ROUND(IF('Indicator Data'!BU116&gt;T$195,0,IF('Indicator Data'!BU116&lt;T$194,10,(T$195-'Indicator Data'!BU116)/(T$195-T$194)*10)),1))</f>
        <v>0.3</v>
      </c>
      <c r="U113" s="138">
        <f>IF('Indicator Data'!BV116="No data","x",ROUND(IF('Indicator Data'!BV116&gt;U$195,0,IF('Indicator Data'!BV116&lt;U$194,10,(U$195-'Indicator Data'!BV116)/(U$195-U$194)*10)),1))</f>
        <v>0.2</v>
      </c>
      <c r="V113" s="138">
        <f>IF('Indicator Data'!BW116="No data","x",ROUND(IF('Indicator Data'!BW116&gt;V$195,0,IF('Indicator Data'!BW116&lt;V$194,10,(V$195-'Indicator Data'!BW116)/(V$195-V$194)*10)),1))</f>
        <v>1.4</v>
      </c>
      <c r="W113" s="92">
        <f t="shared" si="19"/>
        <v>0.6333333333333333</v>
      </c>
      <c r="X113" s="92">
        <f>IF('Indicator Data'!BX116="No data","x",ROUND(IF('Indicator Data'!BX116&gt;X$195,0,IF('Indicator Data'!BX116&lt;X$194,10,(X$195-'Indicator Data'!BX116)/(X$195-X$194)*10)),1))</f>
        <v>6.9</v>
      </c>
      <c r="Y113" s="92">
        <f>IF('Indicator Data'!BY116="No data","x",ROUND(IF('Indicator Data'!BY116&gt;Y$195,10,IF('Indicator Data'!BY116&lt;Y$194,0,10-(Y$195-'Indicator Data'!BY116)/(Y$195-Y$194)*10)),1))</f>
        <v>0.4</v>
      </c>
      <c r="Z113" s="93">
        <f t="shared" si="20"/>
        <v>3.1</v>
      </c>
      <c r="AA113" s="94">
        <f t="shared" si="21"/>
        <v>3</v>
      </c>
      <c r="AB113" s="170"/>
    </row>
    <row r="114" spans="1:28" s="4" customFormat="1" x14ac:dyDescent="0.25">
      <c r="A114" s="121" t="str">
        <f>'Indicator Data'!A117</f>
        <v>Micronesia</v>
      </c>
      <c r="B114" s="47" t="str">
        <f>'Indicator Data'!B117</f>
        <v>FSM</v>
      </c>
      <c r="C114" s="92">
        <f>IF('Indicator Data'!BJ117="No data","x",ROUND(IF('Indicator Data'!BJ117&gt;C$195,0,IF('Indicator Data'!BJ117&lt;C$194,10,(C$195-'Indicator Data'!BJ117)/(C$195-C$194)*10)),1))</f>
        <v>6</v>
      </c>
      <c r="D114" s="93">
        <f t="shared" si="13"/>
        <v>6</v>
      </c>
      <c r="E114" s="92" t="str">
        <f>IF('Indicator Data'!BL117="No data","x",ROUND(IF('Indicator Data'!BL117&gt;E$195,0,IF('Indicator Data'!BL117&lt;E$194,10,(E$195-'Indicator Data'!BL117)/(E$195-E$194)*10)),1))</f>
        <v>x</v>
      </c>
      <c r="F114" s="92">
        <f>IF('Indicator Data'!BK117="No data","x",ROUND(IF('Indicator Data'!BK117&gt;F$195,0,IF('Indicator Data'!BK117&lt;F$194,10,(F$195-'Indicator Data'!BK117)/(F$195-F$194)*10)),1))</f>
        <v>4.8</v>
      </c>
      <c r="G114" s="93">
        <f t="shared" si="14"/>
        <v>4.8</v>
      </c>
      <c r="H114" s="94">
        <f t="shared" si="15"/>
        <v>5.4</v>
      </c>
      <c r="I114" s="92" t="str">
        <f>IF('Indicator Data'!BN117="No data","x",ROUND(IF('Indicator Data'!BN117^2&gt;I$195,0,IF('Indicator Data'!BN117^2&lt;I$194,10,(I$195-'Indicator Data'!BN117^2)/(I$195-I$194)*10)),1))</f>
        <v>x</v>
      </c>
      <c r="J114" s="92">
        <f>IF(OR('Indicator Data'!BM117=0,'Indicator Data'!BM117="No data"),"x",ROUND(IF('Indicator Data'!BM117&gt;J$195,0,IF('Indicator Data'!BM117&lt;J$194,10,(J$195-'Indicator Data'!BM117)/(J$195-J$194)*10)),1))</f>
        <v>1.9</v>
      </c>
      <c r="K114" s="92">
        <f>IF('Indicator Data'!BO117="No data","x",ROUND(IF('Indicator Data'!BO117&gt;K$195,0,IF('Indicator Data'!BO117&lt;K$194,10,(K$195-'Indicator Data'!BO117)/(K$195-K$194)*10)),1))</f>
        <v>6.7</v>
      </c>
      <c r="L114" s="92">
        <f>IF('Indicator Data'!BP117="No data","x",ROUND(IF('Indicator Data'!BP117&gt;L$195,0,IF('Indicator Data'!BP117&lt;L$194,10,(L$195-'Indicator Data'!BP117)/(L$195-L$194)*10)),1))</f>
        <v>9.1</v>
      </c>
      <c r="M114" s="93">
        <f t="shared" si="16"/>
        <v>5.9</v>
      </c>
      <c r="N114" s="138">
        <f>IF('Indicator Data'!BQ117="No data","x",'Indicator Data'!BQ117/'Indicator Data'!CC117*100)</f>
        <v>54.285714285714285</v>
      </c>
      <c r="O114" s="92">
        <f t="shared" si="17"/>
        <v>4.5999999999999996</v>
      </c>
      <c r="P114" s="92">
        <f>IF('Indicator Data'!BR117="No data","x",ROUND(IF('Indicator Data'!BR117&gt;P$195,0,IF('Indicator Data'!BR117&lt;P$194,10,(P$195-'Indicator Data'!BR117)/(P$195-P$194)*10)),1))</f>
        <v>1.3</v>
      </c>
      <c r="Q114" s="92">
        <f>IF('Indicator Data'!BS117="No data","x",ROUND(IF('Indicator Data'!BS117&gt;Q$195,0,IF('Indicator Data'!BS117&lt;Q$194,10,(Q$195-'Indicator Data'!BS117)/(Q$195-Q$194)*10)),1))</f>
        <v>4.3</v>
      </c>
      <c r="R114" s="93">
        <f t="shared" si="18"/>
        <v>3.4</v>
      </c>
      <c r="S114" s="92" t="str">
        <f>IF('Indicator Data'!BT117="No data","x",ROUND(IF('Indicator Data'!BT117&gt;S$195,0,IF('Indicator Data'!BT117&lt;S$194,10,(S$195-'Indicator Data'!BT117)/(S$195-S$194)*10)),1))</f>
        <v>x</v>
      </c>
      <c r="T114" s="138">
        <f>IF('Indicator Data'!BU117="No data","x",ROUND(IF('Indicator Data'!BU117&gt;T$195,0,IF('Indicator Data'!BU117&lt;T$194,10,(T$195-'Indicator Data'!BU117)/(T$195-T$194)*10)),1))</f>
        <v>4.4000000000000004</v>
      </c>
      <c r="U114" s="138">
        <f>IF('Indicator Data'!BV117="No data","x",ROUND(IF('Indicator Data'!BV117&gt;U$195,0,IF('Indicator Data'!BV117&lt;U$194,10,(U$195-'Indicator Data'!BV117)/(U$195-U$194)*10)),1))</f>
        <v>8</v>
      </c>
      <c r="V114" s="138">
        <f>IF('Indicator Data'!BW117="No data","x",ROUND(IF('Indicator Data'!BW117&gt;V$195,0,IF('Indicator Data'!BW117&lt;V$194,10,(V$195-'Indicator Data'!BW117)/(V$195-V$194)*10)),1))</f>
        <v>5.8</v>
      </c>
      <c r="W114" s="92">
        <f t="shared" si="19"/>
        <v>6.0666666666666664</v>
      </c>
      <c r="X114" s="92">
        <f>IF('Indicator Data'!BX117="No data","x",ROUND(IF('Indicator Data'!BX117&gt;X$195,0,IF('Indicator Data'!BX117&lt;X$194,10,(X$195-'Indicator Data'!BX117)/(X$195-X$194)*10)),1))</f>
        <v>8.6999999999999993</v>
      </c>
      <c r="Y114" s="92">
        <f>IF('Indicator Data'!BY117="No data","x",ROUND(IF('Indicator Data'!BY117&gt;Y$195,10,IF('Indicator Data'!BY117&lt;Y$194,0,10-(Y$195-'Indicator Data'!BY117)/(Y$195-Y$194)*10)),1))</f>
        <v>1.1000000000000001</v>
      </c>
      <c r="Z114" s="93">
        <f t="shared" si="20"/>
        <v>5.3</v>
      </c>
      <c r="AA114" s="94">
        <f t="shared" si="21"/>
        <v>4.9000000000000004</v>
      </c>
      <c r="AB114" s="170"/>
    </row>
    <row r="115" spans="1:28" s="4" customFormat="1" x14ac:dyDescent="0.25">
      <c r="A115" s="121" t="str">
        <f>'Indicator Data'!A118</f>
        <v>Moldova Republic of</v>
      </c>
      <c r="B115" s="47" t="str">
        <f>'Indicator Data'!B118</f>
        <v>MDA</v>
      </c>
      <c r="C115" s="92">
        <f>IF('Indicator Data'!BJ118="No data","x",ROUND(IF('Indicator Data'!BJ118&gt;C$195,0,IF('Indicator Data'!BJ118&lt;C$194,10,(C$195-'Indicator Data'!BJ118)/(C$195-C$194)*10)),1))</f>
        <v>6.2</v>
      </c>
      <c r="D115" s="93">
        <f t="shared" si="13"/>
        <v>6.2</v>
      </c>
      <c r="E115" s="92">
        <f>IF('Indicator Data'!BL118="No data","x",ROUND(IF('Indicator Data'!BL118&gt;E$195,0,IF('Indicator Data'!BL118&lt;E$194,10,(E$195-'Indicator Data'!BL118)/(E$195-E$194)*10)),1))</f>
        <v>6.7</v>
      </c>
      <c r="F115" s="92">
        <f>IF('Indicator Data'!BK118="No data","x",ROUND(IF('Indicator Data'!BK118&gt;F$195,0,IF('Indicator Data'!BK118&lt;F$194,10,(F$195-'Indicator Data'!BK118)/(F$195-F$194)*10)),1))</f>
        <v>6</v>
      </c>
      <c r="G115" s="93">
        <f t="shared" si="14"/>
        <v>6.4</v>
      </c>
      <c r="H115" s="94">
        <f t="shared" si="15"/>
        <v>6.3</v>
      </c>
      <c r="I115" s="92">
        <f>IF('Indicator Data'!BN118="No data","x",ROUND(IF('Indicator Data'!BN118^2&gt;I$195,0,IF('Indicator Data'!BN118^2&lt;I$194,10,(I$195-'Indicator Data'!BN118^2)/(I$195-I$194)*10)),1))</f>
        <v>0.2</v>
      </c>
      <c r="J115" s="92">
        <f>IF(OR('Indicator Data'!BM118=0,'Indicator Data'!BM118="No data"),"x",ROUND(IF('Indicator Data'!BM118&gt;J$195,0,IF('Indicator Data'!BM118&lt;J$194,10,(J$195-'Indicator Data'!BM118)/(J$195-J$194)*10)),1))</f>
        <v>0</v>
      </c>
      <c r="K115" s="92">
        <f>IF('Indicator Data'!BO118="No data","x",ROUND(IF('Indicator Data'!BO118&gt;K$195,0,IF('Indicator Data'!BO118&lt;K$194,10,(K$195-'Indicator Data'!BO118)/(K$195-K$194)*10)),1))</f>
        <v>2.9</v>
      </c>
      <c r="L115" s="92">
        <f>IF('Indicator Data'!BP118="No data","x",ROUND(IF('Indicator Data'!BP118&gt;L$195,0,IF('Indicator Data'!BP118&lt;L$194,10,(L$195-'Indicator Data'!BP118)/(L$195-L$194)*10)),1))</f>
        <v>5.6</v>
      </c>
      <c r="M115" s="93">
        <f t="shared" si="16"/>
        <v>2.2000000000000002</v>
      </c>
      <c r="N115" s="138">
        <f>IF('Indicator Data'!BQ118="No data","x",'Indicator Data'!BQ118/'Indicator Data'!CC118*100)</f>
        <v>127.83831496925792</v>
      </c>
      <c r="O115" s="92">
        <f t="shared" si="17"/>
        <v>0</v>
      </c>
      <c r="P115" s="92">
        <f>IF('Indicator Data'!BR118="No data","x",ROUND(IF('Indicator Data'!BR118&gt;P$195,0,IF('Indicator Data'!BR118&lt;P$194,10,(P$195-'Indicator Data'!BR118)/(P$195-P$194)*10)),1))</f>
        <v>2.6</v>
      </c>
      <c r="Q115" s="92">
        <f>IF('Indicator Data'!BS118="No data","x",ROUND(IF('Indicator Data'!BS118&gt;Q$195,0,IF('Indicator Data'!BS118&lt;Q$194,10,(Q$195-'Indicator Data'!BS118)/(Q$195-Q$194)*10)),1))</f>
        <v>2.2000000000000002</v>
      </c>
      <c r="R115" s="93">
        <f t="shared" si="18"/>
        <v>1.6</v>
      </c>
      <c r="S115" s="92">
        <f>IF('Indicator Data'!BT118="No data","x",ROUND(IF('Indicator Data'!BT118&gt;S$195,0,IF('Indicator Data'!BT118&lt;S$194,10,(S$195-'Indicator Data'!BT118)/(S$195-S$194)*10)),1))</f>
        <v>2</v>
      </c>
      <c r="T115" s="138">
        <f>IF('Indicator Data'!BU118="No data","x",ROUND(IF('Indicator Data'!BU118&gt;T$195,0,IF('Indicator Data'!BU118&lt;T$194,10,(T$195-'Indicator Data'!BU118)/(T$195-T$194)*10)),1))</f>
        <v>1.9</v>
      </c>
      <c r="U115" s="138">
        <f>IF('Indicator Data'!BV118="No data","x",ROUND(IF('Indicator Data'!BV118&gt;U$195,0,IF('Indicator Data'!BV118&lt;U$194,10,(U$195-'Indicator Data'!BV118)/(U$195-U$194)*10)),1))</f>
        <v>1.2</v>
      </c>
      <c r="V115" s="138">
        <f>IF('Indicator Data'!BW118="No data","x",ROUND(IF('Indicator Data'!BW118&gt;V$195,0,IF('Indicator Data'!BW118&lt;V$194,10,(V$195-'Indicator Data'!BW118)/(V$195-V$194)*10)),1))</f>
        <v>3.6</v>
      </c>
      <c r="W115" s="92">
        <f t="shared" si="19"/>
        <v>2.2333333333333329</v>
      </c>
      <c r="X115" s="92">
        <f>IF('Indicator Data'!BX118="No data","x",ROUND(IF('Indicator Data'!BX118&gt;X$195,0,IF('Indicator Data'!BX118&lt;X$194,10,(X$195-'Indicator Data'!BX118)/(X$195-X$194)*10)),1))</f>
        <v>8.5</v>
      </c>
      <c r="Y115" s="92">
        <f>IF('Indicator Data'!BY118="No data","x",ROUND(IF('Indicator Data'!BY118&gt;Y$195,10,IF('Indicator Data'!BY118&lt;Y$194,0,10-(Y$195-'Indicator Data'!BY118)/(Y$195-Y$194)*10)),1))</f>
        <v>0.3</v>
      </c>
      <c r="Z115" s="93">
        <f t="shared" si="20"/>
        <v>3.3</v>
      </c>
      <c r="AA115" s="94">
        <f t="shared" si="21"/>
        <v>2.4</v>
      </c>
      <c r="AB115" s="170"/>
    </row>
    <row r="116" spans="1:28" s="4" customFormat="1" x14ac:dyDescent="0.25">
      <c r="A116" s="121" t="str">
        <f>'Indicator Data'!A119</f>
        <v>Mongolia</v>
      </c>
      <c r="B116" s="47" t="str">
        <f>'Indicator Data'!B119</f>
        <v>MNG</v>
      </c>
      <c r="C116" s="92">
        <f>IF('Indicator Data'!BJ119="No data","x",ROUND(IF('Indicator Data'!BJ119&gt;C$195,0,IF('Indicator Data'!BJ119&lt;C$194,10,(C$195-'Indicator Data'!BJ119)/(C$195-C$194)*10)),1))</f>
        <v>5.0999999999999996</v>
      </c>
      <c r="D116" s="93">
        <f t="shared" si="13"/>
        <v>5.0999999999999996</v>
      </c>
      <c r="E116" s="92">
        <f>IF('Indicator Data'!BL119="No data","x",ROUND(IF('Indicator Data'!BL119&gt;E$195,0,IF('Indicator Data'!BL119&lt;E$194,10,(E$195-'Indicator Data'!BL119)/(E$195-E$194)*10)),1))</f>
        <v>6.3</v>
      </c>
      <c r="F116" s="92">
        <f>IF('Indicator Data'!BK119="No data","x",ROUND(IF('Indicator Data'!BK119&gt;F$195,0,IF('Indicator Data'!BK119&lt;F$194,10,(F$195-'Indicator Data'!BK119)/(F$195-F$194)*10)),1))</f>
        <v>5.5</v>
      </c>
      <c r="G116" s="93">
        <f t="shared" si="14"/>
        <v>5.9</v>
      </c>
      <c r="H116" s="94">
        <f t="shared" si="15"/>
        <v>5.5</v>
      </c>
      <c r="I116" s="92">
        <f>IF('Indicator Data'!BN119="No data","x",ROUND(IF('Indicator Data'!BN119^2&gt;I$195,0,IF('Indicator Data'!BN119^2&lt;I$194,10,(I$195-'Indicator Data'!BN119^2)/(I$195-I$194)*10)),1))</f>
        <v>0.4</v>
      </c>
      <c r="J116" s="92">
        <f>IF(OR('Indicator Data'!BM119=0,'Indicator Data'!BM119="No data"),"x",ROUND(IF('Indicator Data'!BM119&gt;J$195,0,IF('Indicator Data'!BM119&lt;J$194,10,(J$195-'Indicator Data'!BM119)/(J$195-J$194)*10)),1))</f>
        <v>1.4</v>
      </c>
      <c r="K116" s="92">
        <f>IF('Indicator Data'!BO119="No data","x",ROUND(IF('Indicator Data'!BO119&gt;K$195,0,IF('Indicator Data'!BO119&lt;K$194,10,(K$195-'Indicator Data'!BO119)/(K$195-K$194)*10)),1))</f>
        <v>7.8</v>
      </c>
      <c r="L116" s="92">
        <f>IF('Indicator Data'!BP119="No data","x",ROUND(IF('Indicator Data'!BP119&gt;L$195,0,IF('Indicator Data'!BP119&lt;L$194,10,(L$195-'Indicator Data'!BP119)/(L$195-L$194)*10)),1))</f>
        <v>3.8</v>
      </c>
      <c r="M116" s="93">
        <f t="shared" si="16"/>
        <v>3.4</v>
      </c>
      <c r="N116" s="138">
        <f>IF('Indicator Data'!BQ119="No data","x",'Indicator Data'!BQ119/'Indicator Data'!CC119*100)</f>
        <v>4.1839388243775586</v>
      </c>
      <c r="O116" s="92">
        <f t="shared" si="17"/>
        <v>9.6999999999999993</v>
      </c>
      <c r="P116" s="92">
        <f>IF('Indicator Data'!BR119="No data","x",ROUND(IF('Indicator Data'!BR119&gt;P$195,0,IF('Indicator Data'!BR119&lt;P$194,10,(P$195-'Indicator Data'!BR119)/(P$195-P$194)*10)),1))</f>
        <v>4.5999999999999996</v>
      </c>
      <c r="Q116" s="92">
        <f>IF('Indicator Data'!BS119="No data","x",ROUND(IF('Indicator Data'!BS119&gt;Q$195,0,IF('Indicator Data'!BS119&lt;Q$194,10,(Q$195-'Indicator Data'!BS119)/(Q$195-Q$194)*10)),1))</f>
        <v>3.3</v>
      </c>
      <c r="R116" s="93">
        <f t="shared" si="18"/>
        <v>5.9</v>
      </c>
      <c r="S116" s="92">
        <f>IF('Indicator Data'!BT119="No data","x",ROUND(IF('Indicator Data'!BT119&gt;S$195,0,IF('Indicator Data'!BT119&lt;S$194,10,(S$195-'Indicator Data'!BT119)/(S$195-S$194)*10)),1))</f>
        <v>2.8</v>
      </c>
      <c r="T116" s="138">
        <f>IF('Indicator Data'!BU119="No data","x",ROUND(IF('Indicator Data'!BU119&gt;T$195,0,IF('Indicator Data'!BU119&lt;T$194,10,(T$195-'Indicator Data'!BU119)/(T$195-T$194)*10)),1))</f>
        <v>0</v>
      </c>
      <c r="U116" s="138">
        <f>IF('Indicator Data'!BV119="No data","x",ROUND(IF('Indicator Data'!BV119&gt;U$195,0,IF('Indicator Data'!BV119&lt;U$194,10,(U$195-'Indicator Data'!BV119)/(U$195-U$194)*10)),1))</f>
        <v>0.2</v>
      </c>
      <c r="V116" s="138">
        <f>IF('Indicator Data'!BW119="No data","x",ROUND(IF('Indicator Data'!BW119&gt;V$195,0,IF('Indicator Data'!BW119&lt;V$194,10,(V$195-'Indicator Data'!BW119)/(V$195-V$194)*10)),1))</f>
        <v>10</v>
      </c>
      <c r="W116" s="92">
        <f t="shared" si="19"/>
        <v>3.4</v>
      </c>
      <c r="X116" s="92">
        <f>IF('Indicator Data'!BX119="No data","x",ROUND(IF('Indicator Data'!BX119&gt;X$195,0,IF('Indicator Data'!BX119&lt;X$194,10,(X$195-'Indicator Data'!BX119)/(X$195-X$194)*10)),1))</f>
        <v>8.6</v>
      </c>
      <c r="Y116" s="92">
        <f>IF('Indicator Data'!BY119="No data","x",ROUND(IF('Indicator Data'!BY119&gt;Y$195,10,IF('Indicator Data'!BY119&lt;Y$194,0,10-(Y$195-'Indicator Data'!BY119)/(Y$195-Y$194)*10)),1))</f>
        <v>0.5</v>
      </c>
      <c r="Z116" s="93">
        <f t="shared" si="20"/>
        <v>3.8</v>
      </c>
      <c r="AA116" s="94">
        <f t="shared" si="21"/>
        <v>4.4000000000000004</v>
      </c>
      <c r="AB116" s="170"/>
    </row>
    <row r="117" spans="1:28" s="4" customFormat="1" x14ac:dyDescent="0.25">
      <c r="A117" s="121" t="str">
        <f>'Indicator Data'!A120</f>
        <v>Montenegro</v>
      </c>
      <c r="B117" s="47" t="str">
        <f>'Indicator Data'!B120</f>
        <v>MNE</v>
      </c>
      <c r="C117" s="92">
        <f>IF('Indicator Data'!BJ120="No data","x",ROUND(IF('Indicator Data'!BJ120&gt;C$195,0,IF('Indicator Data'!BJ120&lt;C$194,10,(C$195-'Indicator Data'!BJ120)/(C$195-C$194)*10)),1))</f>
        <v>4</v>
      </c>
      <c r="D117" s="93">
        <f t="shared" si="13"/>
        <v>4</v>
      </c>
      <c r="E117" s="92">
        <f>IF('Indicator Data'!BL120="No data","x",ROUND(IF('Indicator Data'!BL120&gt;E$195,0,IF('Indicator Data'!BL120&lt;E$194,10,(E$195-'Indicator Data'!BL120)/(E$195-E$194)*10)),1))</f>
        <v>5.5</v>
      </c>
      <c r="F117" s="92">
        <f>IF('Indicator Data'!BK120="No data","x",ROUND(IF('Indicator Data'!BK120&gt;F$195,0,IF('Indicator Data'!BK120&lt;F$194,10,(F$195-'Indicator Data'!BK120)/(F$195-F$194)*10)),1))</f>
        <v>4.7</v>
      </c>
      <c r="G117" s="93">
        <f t="shared" si="14"/>
        <v>5.0999999999999996</v>
      </c>
      <c r="H117" s="94">
        <f t="shared" si="15"/>
        <v>4.5999999999999996</v>
      </c>
      <c r="I117" s="92">
        <f>IF('Indicator Data'!BN120="No data","x",ROUND(IF('Indicator Data'!BN120^2&gt;I$195,0,IF('Indicator Data'!BN120^2&lt;I$194,10,(I$195-'Indicator Data'!BN120^2)/(I$195-I$194)*10)),1))</f>
        <v>0.3</v>
      </c>
      <c r="J117" s="92">
        <f>IF(OR('Indicator Data'!BM120=0,'Indicator Data'!BM120="No data"),"x",ROUND(IF('Indicator Data'!BM120&gt;J$195,0,IF('Indicator Data'!BM120&lt;J$194,10,(J$195-'Indicator Data'!BM120)/(J$195-J$194)*10)),1))</f>
        <v>0</v>
      </c>
      <c r="K117" s="92">
        <f>IF('Indicator Data'!BO120="No data","x",ROUND(IF('Indicator Data'!BO120&gt;K$195,0,IF('Indicator Data'!BO120&lt;K$194,10,(K$195-'Indicator Data'!BO120)/(K$195-K$194)*10)),1))</f>
        <v>3</v>
      </c>
      <c r="L117" s="92">
        <f>IF('Indicator Data'!BP120="No data","x",ROUND(IF('Indicator Data'!BP120&gt;L$195,0,IF('Indicator Data'!BP120&lt;L$194,10,(L$195-'Indicator Data'!BP120)/(L$195-L$194)*10)),1))</f>
        <v>1.7</v>
      </c>
      <c r="M117" s="93">
        <f t="shared" si="16"/>
        <v>1.3</v>
      </c>
      <c r="N117" s="138">
        <f>IF('Indicator Data'!BQ120="No data","x",'Indicator Data'!BQ120/'Indicator Data'!CC120*100)</f>
        <v>81.784386617100367</v>
      </c>
      <c r="O117" s="92">
        <f t="shared" si="17"/>
        <v>1.8</v>
      </c>
      <c r="P117" s="92">
        <f>IF('Indicator Data'!BR120="No data","x",ROUND(IF('Indicator Data'!BR120&gt;P$195,0,IF('Indicator Data'!BR120&lt;P$194,10,(P$195-'Indicator Data'!BR120)/(P$195-P$194)*10)),1))</f>
        <v>0.2</v>
      </c>
      <c r="Q117" s="92">
        <f>IF('Indicator Data'!BS120="No data","x",ROUND(IF('Indicator Data'!BS120&gt;Q$195,0,IF('Indicator Data'!BS120&lt;Q$194,10,(Q$195-'Indicator Data'!BS120)/(Q$195-Q$194)*10)),1))</f>
        <v>0.6</v>
      </c>
      <c r="R117" s="93">
        <f t="shared" si="18"/>
        <v>0.9</v>
      </c>
      <c r="S117" s="92">
        <f>IF('Indicator Data'!BT120="No data","x",ROUND(IF('Indicator Data'!BT120&gt;S$195,0,IF('Indicator Data'!BT120&lt;S$194,10,(S$195-'Indicator Data'!BT120)/(S$195-S$194)*10)),1))</f>
        <v>4.2</v>
      </c>
      <c r="T117" s="138">
        <f>IF('Indicator Data'!BU120="No data","x",ROUND(IF('Indicator Data'!BU120&gt;T$195,0,IF('Indicator Data'!BU120&lt;T$194,10,(T$195-'Indicator Data'!BU120)/(T$195-T$194)*10)),1))</f>
        <v>2</v>
      </c>
      <c r="U117" s="138">
        <f>IF('Indicator Data'!BV120="No data","x",ROUND(IF('Indicator Data'!BV120&gt;U$195,0,IF('Indicator Data'!BV120&lt;U$194,10,(U$195-'Indicator Data'!BV120)/(U$195-U$194)*10)),1))</f>
        <v>2.7</v>
      </c>
      <c r="V117" s="138" t="str">
        <f>IF('Indicator Data'!BW120="No data","x",ROUND(IF('Indicator Data'!BW120&gt;V$195,0,IF('Indicator Data'!BW120&lt;V$194,10,(V$195-'Indicator Data'!BW120)/(V$195-V$194)*10)),1))</f>
        <v>x</v>
      </c>
      <c r="W117" s="92">
        <f t="shared" si="19"/>
        <v>2.35</v>
      </c>
      <c r="X117" s="92">
        <f>IF('Indicator Data'!BX120="No data","x",ROUND(IF('Indicator Data'!BX120&gt;X$195,0,IF('Indicator Data'!BX120&lt;X$194,10,(X$195-'Indicator Data'!BX120)/(X$195-X$194)*10)),1))</f>
        <v>5.6</v>
      </c>
      <c r="Y117" s="92">
        <f>IF('Indicator Data'!BY120="No data","x",ROUND(IF('Indicator Data'!BY120&gt;Y$195,10,IF('Indicator Data'!BY120&lt;Y$194,0,10-(Y$195-'Indicator Data'!BY120)/(Y$195-Y$194)*10)),1))</f>
        <v>0.1</v>
      </c>
      <c r="Z117" s="93">
        <f t="shared" si="20"/>
        <v>3.1</v>
      </c>
      <c r="AA117" s="94">
        <f t="shared" si="21"/>
        <v>1.8</v>
      </c>
      <c r="AB117" s="170"/>
    </row>
    <row r="118" spans="1:28" s="4" customFormat="1" x14ac:dyDescent="0.25">
      <c r="A118" s="121" t="str">
        <f>'Indicator Data'!A121</f>
        <v>Morocco</v>
      </c>
      <c r="B118" s="47" t="str">
        <f>'Indicator Data'!B121</f>
        <v>MAR</v>
      </c>
      <c r="C118" s="92">
        <f>IF('Indicator Data'!BJ121="No data","x",ROUND(IF('Indicator Data'!BJ121&gt;C$195,0,IF('Indicator Data'!BJ121&lt;C$194,10,(C$195-'Indicator Data'!BJ121)/(C$195-C$194)*10)),1))</f>
        <v>5.6</v>
      </c>
      <c r="D118" s="93">
        <f t="shared" si="13"/>
        <v>5.6</v>
      </c>
      <c r="E118" s="92">
        <f>IF('Indicator Data'!BL121="No data","x",ROUND(IF('Indicator Data'!BL121&gt;E$195,0,IF('Indicator Data'!BL121&lt;E$194,10,(E$195-'Indicator Data'!BL121)/(E$195-E$194)*10)),1))</f>
        <v>5.7</v>
      </c>
      <c r="F118" s="92">
        <f>IF('Indicator Data'!BK121="No data","x",ROUND(IF('Indicator Data'!BK121&gt;F$195,0,IF('Indicator Data'!BK121&lt;F$194,10,(F$195-'Indicator Data'!BK121)/(F$195-F$194)*10)),1))</f>
        <v>5.3</v>
      </c>
      <c r="G118" s="93">
        <f t="shared" si="14"/>
        <v>5.5</v>
      </c>
      <c r="H118" s="94">
        <f t="shared" si="15"/>
        <v>5.6</v>
      </c>
      <c r="I118" s="92">
        <f>IF('Indicator Data'!BN121="No data","x",ROUND(IF('Indicator Data'!BN121^2&gt;I$195,0,IF('Indicator Data'!BN121^2&lt;I$194,10,(I$195-'Indicator Data'!BN121^2)/(I$195-I$194)*10)),1))</f>
        <v>5.3</v>
      </c>
      <c r="J118" s="92">
        <f>IF(OR('Indicator Data'!BM121=0,'Indicator Data'!BM121="No data"),"x",ROUND(IF('Indicator Data'!BM121&gt;J$195,0,IF('Indicator Data'!BM121&lt;J$194,10,(J$195-'Indicator Data'!BM121)/(J$195-J$194)*10)),1))</f>
        <v>0</v>
      </c>
      <c r="K118" s="92">
        <f>IF('Indicator Data'!BO121="No data","x",ROUND(IF('Indicator Data'!BO121&gt;K$195,0,IF('Indicator Data'!BO121&lt;K$194,10,(K$195-'Indicator Data'!BO121)/(K$195-K$194)*10)),1))</f>
        <v>4.2</v>
      </c>
      <c r="L118" s="92">
        <f>IF('Indicator Data'!BP121="No data","x",ROUND(IF('Indicator Data'!BP121&gt;L$195,0,IF('Indicator Data'!BP121&lt;L$194,10,(L$195-'Indicator Data'!BP121)/(L$195-L$194)*10)),1))</f>
        <v>4</v>
      </c>
      <c r="M118" s="93">
        <f t="shared" si="16"/>
        <v>3.4</v>
      </c>
      <c r="N118" s="138">
        <f>IF('Indicator Data'!BQ121="No data","x",'Indicator Data'!BQ121/'Indicator Data'!CC121*100)</f>
        <v>29.128388976025093</v>
      </c>
      <c r="O118" s="92">
        <f t="shared" si="17"/>
        <v>7.2</v>
      </c>
      <c r="P118" s="92">
        <f>IF('Indicator Data'!BR121="No data","x",ROUND(IF('Indicator Data'!BR121&gt;P$195,0,IF('Indicator Data'!BR121&lt;P$194,10,(P$195-'Indicator Data'!BR121)/(P$195-P$194)*10)),1))</f>
        <v>1.3</v>
      </c>
      <c r="Q118" s="92">
        <f>IF('Indicator Data'!BS121="No data","x",ROUND(IF('Indicator Data'!BS121&gt;Q$195,0,IF('Indicator Data'!BS121&lt;Q$194,10,(Q$195-'Indicator Data'!BS121)/(Q$195-Q$194)*10)),1))</f>
        <v>2.6</v>
      </c>
      <c r="R118" s="93">
        <f t="shared" si="18"/>
        <v>3.7</v>
      </c>
      <c r="S118" s="92">
        <f>IF('Indicator Data'!BT121="No data","x",ROUND(IF('Indicator Data'!BT121&gt;S$195,0,IF('Indicator Data'!BT121&lt;S$194,10,(S$195-'Indicator Data'!BT121)/(S$195-S$194)*10)),1))</f>
        <v>8.1999999999999993</v>
      </c>
      <c r="T118" s="138">
        <f>IF('Indicator Data'!BU121="No data","x",ROUND(IF('Indicator Data'!BU121&gt;T$195,0,IF('Indicator Data'!BU121&lt;T$194,10,(T$195-'Indicator Data'!BU121)/(T$195-T$194)*10)),1))</f>
        <v>0</v>
      </c>
      <c r="U118" s="138">
        <f>IF('Indicator Data'!BV121="No data","x",ROUND(IF('Indicator Data'!BV121&gt;U$195,0,IF('Indicator Data'!BV121&lt;U$194,10,(U$195-'Indicator Data'!BV121)/(U$195-U$194)*10)),1))</f>
        <v>0</v>
      </c>
      <c r="V118" s="138">
        <f>IF('Indicator Data'!BW121="No data","x",ROUND(IF('Indicator Data'!BW121&gt;V$195,0,IF('Indicator Data'!BW121&lt;V$194,10,(V$195-'Indicator Data'!BW121)/(V$195-V$194)*10)),1))</f>
        <v>0</v>
      </c>
      <c r="W118" s="92">
        <f t="shared" si="19"/>
        <v>0</v>
      </c>
      <c r="X118" s="92">
        <f>IF('Indicator Data'!BX121="No data","x",ROUND(IF('Indicator Data'!BX121&gt;X$195,0,IF('Indicator Data'!BX121&lt;X$194,10,(X$195-'Indicator Data'!BX121)/(X$195-X$194)*10)),1))</f>
        <v>8.6</v>
      </c>
      <c r="Y118" s="92">
        <f>IF('Indicator Data'!BY121="No data","x",ROUND(IF('Indicator Data'!BY121&gt;Y$195,10,IF('Indicator Data'!BY121&lt;Y$194,0,10-(Y$195-'Indicator Data'!BY121)/(Y$195-Y$194)*10)),1))</f>
        <v>1.3</v>
      </c>
      <c r="Z118" s="93">
        <f t="shared" si="20"/>
        <v>4.5</v>
      </c>
      <c r="AA118" s="94">
        <f t="shared" si="21"/>
        <v>3.9</v>
      </c>
      <c r="AB118" s="170"/>
    </row>
    <row r="119" spans="1:28" s="4" customFormat="1" x14ac:dyDescent="0.25">
      <c r="A119" s="121" t="str">
        <f>'Indicator Data'!A122</f>
        <v>Mozambique</v>
      </c>
      <c r="B119" s="47" t="str">
        <f>'Indicator Data'!B122</f>
        <v>MOZ</v>
      </c>
      <c r="C119" s="92">
        <f>IF('Indicator Data'!BJ122="No data","x",ROUND(IF('Indicator Data'!BJ122&gt;C$195,0,IF('Indicator Data'!BJ122&lt;C$194,10,(C$195-'Indicator Data'!BJ122)/(C$195-C$194)*10)),1))</f>
        <v>2.1</v>
      </c>
      <c r="D119" s="93">
        <f t="shared" si="13"/>
        <v>2.1</v>
      </c>
      <c r="E119" s="92">
        <f>IF('Indicator Data'!BL122="No data","x",ROUND(IF('Indicator Data'!BL122&gt;E$195,0,IF('Indicator Data'!BL122&lt;E$194,10,(E$195-'Indicator Data'!BL122)/(E$195-E$194)*10)),1))</f>
        <v>7.7</v>
      </c>
      <c r="F119" s="92">
        <f>IF('Indicator Data'!BK122="No data","x",ROUND(IF('Indicator Data'!BK122&gt;F$195,0,IF('Indicator Data'!BK122&lt;F$194,10,(F$195-'Indicator Data'!BK122)/(F$195-F$194)*10)),1))</f>
        <v>6.8</v>
      </c>
      <c r="G119" s="93">
        <f t="shared" si="14"/>
        <v>7.3</v>
      </c>
      <c r="H119" s="94">
        <f t="shared" si="15"/>
        <v>4.7</v>
      </c>
      <c r="I119" s="92">
        <f>IF('Indicator Data'!BN122="No data","x",ROUND(IF('Indicator Data'!BN122^2&gt;I$195,0,IF('Indicator Data'!BN122^2&lt;I$194,10,(I$195-'Indicator Data'!BN122^2)/(I$195-I$194)*10)),1))</f>
        <v>7.2</v>
      </c>
      <c r="J119" s="92">
        <f>IF(OR('Indicator Data'!BM122=0,'Indicator Data'!BM122="No data"),"x",ROUND(IF('Indicator Data'!BM122&gt;J$195,0,IF('Indicator Data'!BM122&lt;J$194,10,(J$195-'Indicator Data'!BM122)/(J$195-J$194)*10)),1))</f>
        <v>7.3</v>
      </c>
      <c r="K119" s="92">
        <f>IF('Indicator Data'!BO122="No data","x",ROUND(IF('Indicator Data'!BO122&gt;K$195,0,IF('Indicator Data'!BO122&lt;K$194,10,(K$195-'Indicator Data'!BO122)/(K$195-K$194)*10)),1))</f>
        <v>8.3000000000000007</v>
      </c>
      <c r="L119" s="92">
        <f>IF('Indicator Data'!BP122="No data","x",ROUND(IF('Indicator Data'!BP122&gt;L$195,0,IF('Indicator Data'!BP122&lt;L$194,10,(L$195-'Indicator Data'!BP122)/(L$195-L$194)*10)),1))</f>
        <v>8.1999999999999993</v>
      </c>
      <c r="M119" s="93">
        <f t="shared" si="16"/>
        <v>7.8</v>
      </c>
      <c r="N119" s="138">
        <f>IF('Indicator Data'!BQ122="No data","x",'Indicator Data'!BQ122/'Indicator Data'!CC122*100)</f>
        <v>5.2137643378519289</v>
      </c>
      <c r="O119" s="92">
        <f t="shared" si="17"/>
        <v>9.6</v>
      </c>
      <c r="P119" s="92">
        <f>IF('Indicator Data'!BR122="No data","x",ROUND(IF('Indicator Data'!BR122&gt;P$195,0,IF('Indicator Data'!BR122&lt;P$194,10,(P$195-'Indicator Data'!BR122)/(P$195-P$194)*10)),1))</f>
        <v>7.8</v>
      </c>
      <c r="Q119" s="92">
        <f>IF('Indicator Data'!BS122="No data","x",ROUND(IF('Indicator Data'!BS122&gt;Q$195,0,IF('Indicator Data'!BS122&lt;Q$194,10,(Q$195-'Indicator Data'!BS122)/(Q$195-Q$194)*10)),1))</f>
        <v>8.9</v>
      </c>
      <c r="R119" s="93">
        <f t="shared" si="18"/>
        <v>8.8000000000000007</v>
      </c>
      <c r="S119" s="92">
        <f>IF('Indicator Data'!BT122="No data","x",ROUND(IF('Indicator Data'!BT122&gt;S$195,0,IF('Indicator Data'!BT122&lt;S$194,10,(S$195-'Indicator Data'!BT122)/(S$195-S$194)*10)),1))</f>
        <v>9.8000000000000007</v>
      </c>
      <c r="T119" s="138">
        <f>IF('Indicator Data'!BU122="No data","x",ROUND(IF('Indicator Data'!BU122&gt;T$195,0,IF('Indicator Data'!BU122&lt;T$194,10,(T$195-'Indicator Data'!BU122)/(T$195-T$194)*10)),1))</f>
        <v>3.2</v>
      </c>
      <c r="U119" s="138">
        <f>IF('Indicator Data'!BV122="No data","x",ROUND(IF('Indicator Data'!BV122&gt;U$195,0,IF('Indicator Data'!BV122&lt;U$194,10,(U$195-'Indicator Data'!BV122)/(U$195-U$194)*10)),1))</f>
        <v>9.1999999999999993</v>
      </c>
      <c r="V119" s="138">
        <f>IF('Indicator Data'!BW122="No data","x",ROUND(IF('Indicator Data'!BW122&gt;V$195,0,IF('Indicator Data'!BW122&lt;V$194,10,(V$195-'Indicator Data'!BW122)/(V$195-V$194)*10)),1))</f>
        <v>3.2</v>
      </c>
      <c r="W119" s="92">
        <f t="shared" si="19"/>
        <v>5.1999999999999993</v>
      </c>
      <c r="X119" s="92">
        <f>IF('Indicator Data'!BX122="No data","x",ROUND(IF('Indicator Data'!BX122&gt;X$195,0,IF('Indicator Data'!BX122&lt;X$194,10,(X$195-'Indicator Data'!BX122)/(X$195-X$194)*10)),1))</f>
        <v>10</v>
      </c>
      <c r="Y119" s="92">
        <f>IF('Indicator Data'!BY122="No data","x",ROUND(IF('Indicator Data'!BY122&gt;Y$195,10,IF('Indicator Data'!BY122&lt;Y$194,0,10-(Y$195-'Indicator Data'!BY122)/(Y$195-Y$194)*10)),1))</f>
        <v>5.4</v>
      </c>
      <c r="Z119" s="93">
        <f t="shared" si="20"/>
        <v>7.6</v>
      </c>
      <c r="AA119" s="94">
        <f t="shared" si="21"/>
        <v>8.1</v>
      </c>
      <c r="AB119" s="170"/>
    </row>
    <row r="120" spans="1:28" s="4" customFormat="1" x14ac:dyDescent="0.25">
      <c r="A120" s="121" t="str">
        <f>'Indicator Data'!A123</f>
        <v>Myanmar</v>
      </c>
      <c r="B120" s="47" t="str">
        <f>'Indicator Data'!B123</f>
        <v>MMR</v>
      </c>
      <c r="C120" s="92">
        <f>IF('Indicator Data'!BJ123="No data","x",ROUND(IF('Indicator Data'!BJ123&gt;C$195,0,IF('Indicator Data'!BJ123&lt;C$194,10,(C$195-'Indicator Data'!BJ123)/(C$195-C$194)*10)),1))</f>
        <v>7.1</v>
      </c>
      <c r="D120" s="93">
        <f t="shared" si="13"/>
        <v>7.1</v>
      </c>
      <c r="E120" s="92">
        <f>IF('Indicator Data'!BL123="No data","x",ROUND(IF('Indicator Data'!BL123&gt;E$195,0,IF('Indicator Data'!BL123&lt;E$194,10,(E$195-'Indicator Data'!BL123)/(E$195-E$194)*10)),1))</f>
        <v>7.1</v>
      </c>
      <c r="F120" s="92">
        <f>IF('Indicator Data'!BK123="No data","x",ROUND(IF('Indicator Data'!BK123&gt;F$195,0,IF('Indicator Data'!BK123&lt;F$194,10,(F$195-'Indicator Data'!BK123)/(F$195-F$194)*10)),1))</f>
        <v>7.1</v>
      </c>
      <c r="G120" s="93">
        <f t="shared" si="14"/>
        <v>7.1</v>
      </c>
      <c r="H120" s="94">
        <f t="shared" si="15"/>
        <v>7.1</v>
      </c>
      <c r="I120" s="92">
        <f>IF('Indicator Data'!BN123="No data","x",ROUND(IF('Indicator Data'!BN123^2&gt;I$195,0,IF('Indicator Data'!BN123^2&lt;I$194,10,(I$195-'Indicator Data'!BN123^2)/(I$195-I$194)*10)),1))</f>
        <v>4.7</v>
      </c>
      <c r="J120" s="92">
        <f>IF(OR('Indicator Data'!BM123=0,'Indicator Data'!BM123="No data"),"x",ROUND(IF('Indicator Data'!BM123&gt;J$195,0,IF('Indicator Data'!BM123&lt;J$194,10,(J$195-'Indicator Data'!BM123)/(J$195-J$194)*10)),1))</f>
        <v>3</v>
      </c>
      <c r="K120" s="92">
        <f>IF('Indicator Data'!BO123="No data","x",ROUND(IF('Indicator Data'!BO123&gt;K$195,0,IF('Indicator Data'!BO123&lt;K$194,10,(K$195-'Indicator Data'!BO123)/(K$195-K$194)*10)),1))</f>
        <v>7.5</v>
      </c>
      <c r="L120" s="92">
        <f>IF('Indicator Data'!BP123="No data","x",ROUND(IF('Indicator Data'!BP123&gt;L$195,0,IF('Indicator Data'!BP123&lt;L$194,10,(L$195-'Indicator Data'!BP123)/(L$195-L$194)*10)),1))</f>
        <v>5.6</v>
      </c>
      <c r="M120" s="93">
        <f t="shared" si="16"/>
        <v>5.2</v>
      </c>
      <c r="N120" s="138">
        <f>IF('Indicator Data'!BQ123="No data","x",'Indicator Data'!BQ123/'Indicator Data'!CC123*100)</f>
        <v>7.1943547276094835</v>
      </c>
      <c r="O120" s="92">
        <f t="shared" si="17"/>
        <v>9.4</v>
      </c>
      <c r="P120" s="92">
        <f>IF('Indicator Data'!BR123="No data","x",ROUND(IF('Indicator Data'!BR123&gt;P$195,0,IF('Indicator Data'!BR123&lt;P$194,10,(P$195-'Indicator Data'!BR123)/(P$195-P$194)*10)),1))</f>
        <v>4</v>
      </c>
      <c r="Q120" s="92">
        <f>IF('Indicator Data'!BS123="No data","x",ROUND(IF('Indicator Data'!BS123&gt;Q$195,0,IF('Indicator Data'!BS123&lt;Q$194,10,(Q$195-'Indicator Data'!BS123)/(Q$195-Q$194)*10)),1))</f>
        <v>3.6</v>
      </c>
      <c r="R120" s="93">
        <f t="shared" si="18"/>
        <v>5.7</v>
      </c>
      <c r="S120" s="92">
        <f>IF('Indicator Data'!BT123="No data","x",ROUND(IF('Indicator Data'!BT123&gt;S$195,0,IF('Indicator Data'!BT123&lt;S$194,10,(S$195-'Indicator Data'!BT123)/(S$195-S$194)*10)),1))</f>
        <v>7.8</v>
      </c>
      <c r="T120" s="138">
        <f>IF('Indicator Data'!BU123="No data","x",ROUND(IF('Indicator Data'!BU123&gt;T$195,0,IF('Indicator Data'!BU123&lt;T$194,10,(T$195-'Indicator Data'!BU123)/(T$195-T$194)*10)),1))</f>
        <v>1.7</v>
      </c>
      <c r="U120" s="138">
        <f>IF('Indicator Data'!BV123="No data","x",ROUND(IF('Indicator Data'!BV123&gt;U$195,0,IF('Indicator Data'!BV123&lt;U$194,10,(U$195-'Indicator Data'!BV123)/(U$195-U$194)*10)),1))</f>
        <v>3.2</v>
      </c>
      <c r="V120" s="138">
        <f>IF('Indicator Data'!BW123="No data","x",ROUND(IF('Indicator Data'!BW123&gt;V$195,0,IF('Indicator Data'!BW123&lt;V$194,10,(V$195-'Indicator Data'!BW123)/(V$195-V$194)*10)),1))</f>
        <v>1.7</v>
      </c>
      <c r="W120" s="92">
        <f t="shared" si="19"/>
        <v>2.2000000000000002</v>
      </c>
      <c r="X120" s="92">
        <f>IF('Indicator Data'!BX123="No data","x",ROUND(IF('Indicator Data'!BX123&gt;X$195,0,IF('Indicator Data'!BX123&lt;X$194,10,(X$195-'Indicator Data'!BX123)/(X$195-X$194)*10)),1))</f>
        <v>9.1999999999999993</v>
      </c>
      <c r="Y120" s="92">
        <f>IF('Indicator Data'!BY123="No data","x",ROUND(IF('Indicator Data'!BY123&gt;Y$195,10,IF('Indicator Data'!BY123&lt;Y$194,0,10-(Y$195-'Indicator Data'!BY123)/(Y$195-Y$194)*10)),1))</f>
        <v>2</v>
      </c>
      <c r="Z120" s="93">
        <f t="shared" si="20"/>
        <v>5.3</v>
      </c>
      <c r="AA120" s="94">
        <f t="shared" si="21"/>
        <v>5.4</v>
      </c>
      <c r="AB120" s="170"/>
    </row>
    <row r="121" spans="1:28" s="4" customFormat="1" x14ac:dyDescent="0.25">
      <c r="A121" s="121" t="str">
        <f>'Indicator Data'!A124</f>
        <v>Namibia</v>
      </c>
      <c r="B121" s="47" t="str">
        <f>'Indicator Data'!B124</f>
        <v>NAM</v>
      </c>
      <c r="C121" s="92">
        <f>IF('Indicator Data'!BJ124="No data","x",ROUND(IF('Indicator Data'!BJ124&gt;C$195,0,IF('Indicator Data'!BJ124&lt;C$194,10,(C$195-'Indicator Data'!BJ124)/(C$195-C$194)*10)),1))</f>
        <v>4.3</v>
      </c>
      <c r="D121" s="93">
        <f t="shared" si="13"/>
        <v>4.3</v>
      </c>
      <c r="E121" s="92">
        <f>IF('Indicator Data'!BL124="No data","x",ROUND(IF('Indicator Data'!BL124&gt;E$195,0,IF('Indicator Data'!BL124&lt;E$194,10,(E$195-'Indicator Data'!BL124)/(E$195-E$194)*10)),1))</f>
        <v>4.7</v>
      </c>
      <c r="F121" s="92">
        <f>IF('Indicator Data'!BK124="No data","x",ROUND(IF('Indicator Data'!BK124&gt;F$195,0,IF('Indicator Data'!BK124&lt;F$194,10,(F$195-'Indicator Data'!BK124)/(F$195-F$194)*10)),1))</f>
        <v>4.5999999999999996</v>
      </c>
      <c r="G121" s="93">
        <f t="shared" si="14"/>
        <v>4.7</v>
      </c>
      <c r="H121" s="94">
        <f t="shared" si="15"/>
        <v>4.5</v>
      </c>
      <c r="I121" s="92">
        <f>IF('Indicator Data'!BN124="No data","x",ROUND(IF('Indicator Data'!BN124^2&gt;I$195,0,IF('Indicator Data'!BN124^2&lt;I$194,10,(I$195-'Indicator Data'!BN124^2)/(I$195-I$194)*10)),1))</f>
        <v>1.9</v>
      </c>
      <c r="J121" s="92">
        <f>IF(OR('Indicator Data'!BM124=0,'Indicator Data'!BM124="No data"),"x",ROUND(IF('Indicator Data'!BM124&gt;J$195,0,IF('Indicator Data'!BM124&lt;J$194,10,(J$195-'Indicator Data'!BM124)/(J$195-J$194)*10)),1))</f>
        <v>4.7</v>
      </c>
      <c r="K121" s="92">
        <f>IF('Indicator Data'!BO124="No data","x",ROUND(IF('Indicator Data'!BO124&gt;K$195,0,IF('Indicator Data'!BO124&lt;K$194,10,(K$195-'Indicator Data'!BO124)/(K$195-K$194)*10)),1))</f>
        <v>6.9</v>
      </c>
      <c r="L121" s="92">
        <f>IF('Indicator Data'!BP124="No data","x",ROUND(IF('Indicator Data'!BP124&gt;L$195,0,IF('Indicator Data'!BP124&lt;L$194,10,(L$195-'Indicator Data'!BP124)/(L$195-L$194)*10)),1))</f>
        <v>4.8</v>
      </c>
      <c r="M121" s="93">
        <f t="shared" si="16"/>
        <v>4.5999999999999996</v>
      </c>
      <c r="N121" s="138">
        <f>IF('Indicator Data'!BQ124="No data","x",'Indicator Data'!BQ124/'Indicator Data'!CC124*100)</f>
        <v>7.0449051974395411</v>
      </c>
      <c r="O121" s="92">
        <f t="shared" si="17"/>
        <v>9.4</v>
      </c>
      <c r="P121" s="92">
        <f>IF('Indicator Data'!BR124="No data","x",ROUND(IF('Indicator Data'!BR124&gt;P$195,0,IF('Indicator Data'!BR124&lt;P$194,10,(P$195-'Indicator Data'!BR124)/(P$195-P$194)*10)),1))</f>
        <v>7.3</v>
      </c>
      <c r="Q121" s="92">
        <f>IF('Indicator Data'!BS124="No data","x",ROUND(IF('Indicator Data'!BS124&gt;Q$195,0,IF('Indicator Data'!BS124&lt;Q$194,10,(Q$195-'Indicator Data'!BS124)/(Q$195-Q$194)*10)),1))</f>
        <v>3.5</v>
      </c>
      <c r="R121" s="93">
        <f t="shared" si="18"/>
        <v>6.7</v>
      </c>
      <c r="S121" s="92" t="str">
        <f>IF('Indicator Data'!BT124="No data","x",ROUND(IF('Indicator Data'!BT124&gt;S$195,0,IF('Indicator Data'!BT124&lt;S$194,10,(S$195-'Indicator Data'!BT124)/(S$195-S$194)*10)),1))</f>
        <v>x</v>
      </c>
      <c r="T121" s="138">
        <f>IF('Indicator Data'!BU124="No data","x",ROUND(IF('Indicator Data'!BU124&gt;T$195,0,IF('Indicator Data'!BU124&lt;T$194,10,(T$195-'Indicator Data'!BU124)/(T$195-T$194)*10)),1))</f>
        <v>1.9</v>
      </c>
      <c r="U121" s="138">
        <f>IF('Indicator Data'!BV124="No data","x",ROUND(IF('Indicator Data'!BV124&gt;U$195,0,IF('Indicator Data'!BV124&lt;U$194,10,(U$195-'Indicator Data'!BV124)/(U$195-U$194)*10)),1))</f>
        <v>10</v>
      </c>
      <c r="V121" s="138">
        <f>IF('Indicator Data'!BW124="No data","x",ROUND(IF('Indicator Data'!BW124&gt;V$195,0,IF('Indicator Data'!BW124&lt;V$194,10,(V$195-'Indicator Data'!BW124)/(V$195-V$194)*10)),1))</f>
        <v>5.4</v>
      </c>
      <c r="W121" s="92">
        <f t="shared" si="19"/>
        <v>5.7666666666666666</v>
      </c>
      <c r="X121" s="92">
        <f>IF('Indicator Data'!BX124="No data","x",ROUND(IF('Indicator Data'!BX124&gt;X$195,0,IF('Indicator Data'!BX124&lt;X$194,10,(X$195-'Indicator Data'!BX124)/(X$195-X$194)*10)),1))</f>
        <v>6.9</v>
      </c>
      <c r="Y121" s="92">
        <f>IF('Indicator Data'!BY124="No data","x",ROUND(IF('Indicator Data'!BY124&gt;Y$195,10,IF('Indicator Data'!BY124&lt;Y$194,0,10-(Y$195-'Indicator Data'!BY124)/(Y$195-Y$194)*10)),1))</f>
        <v>2.9</v>
      </c>
      <c r="Z121" s="93">
        <f t="shared" si="20"/>
        <v>5.2</v>
      </c>
      <c r="AA121" s="94">
        <f t="shared" si="21"/>
        <v>5.5</v>
      </c>
      <c r="AB121" s="170"/>
    </row>
    <row r="122" spans="1:28" s="4" customFormat="1" x14ac:dyDescent="0.25">
      <c r="A122" s="121" t="str">
        <f>'Indicator Data'!A125</f>
        <v>Nauru</v>
      </c>
      <c r="B122" s="47" t="str">
        <f>'Indicator Data'!B125</f>
        <v>NRU</v>
      </c>
      <c r="C122" s="92">
        <f>IF('Indicator Data'!BJ125="No data","x",ROUND(IF('Indicator Data'!BJ125&gt;C$195,0,IF('Indicator Data'!BJ125&lt;C$194,10,(C$195-'Indicator Data'!BJ125)/(C$195-C$194)*10)),1))</f>
        <v>8.1</v>
      </c>
      <c r="D122" s="93">
        <f t="shared" si="13"/>
        <v>8.1</v>
      </c>
      <c r="E122" s="92" t="str">
        <f>IF('Indicator Data'!BL125="No data","x",ROUND(IF('Indicator Data'!BL125&gt;E$195,0,IF('Indicator Data'!BL125&lt;E$194,10,(E$195-'Indicator Data'!BL125)/(E$195-E$194)*10)),1))</f>
        <v>x</v>
      </c>
      <c r="F122" s="92">
        <f>IF('Indicator Data'!BK125="No data","x",ROUND(IF('Indicator Data'!BK125&gt;F$195,0,IF('Indicator Data'!BK125&lt;F$194,10,(F$195-'Indicator Data'!BK125)/(F$195-F$194)*10)),1))</f>
        <v>5.9</v>
      </c>
      <c r="G122" s="93">
        <f t="shared" si="14"/>
        <v>5.9</v>
      </c>
      <c r="H122" s="94">
        <f t="shared" si="15"/>
        <v>7</v>
      </c>
      <c r="I122" s="92" t="str">
        <f>IF('Indicator Data'!BN125="No data","x",ROUND(IF('Indicator Data'!BN125^2&gt;I$195,0,IF('Indicator Data'!BN125^2&lt;I$194,10,(I$195-'Indicator Data'!BN125^2)/(I$195-I$194)*10)),1))</f>
        <v>x</v>
      </c>
      <c r="J122" s="92">
        <f>IF(OR('Indicator Data'!BM125=0,'Indicator Data'!BM125="No data"),"x",ROUND(IF('Indicator Data'!BM125&gt;J$195,0,IF('Indicator Data'!BM125&lt;J$194,10,(J$195-'Indicator Data'!BM125)/(J$195-J$194)*10)),1))</f>
        <v>0</v>
      </c>
      <c r="K122" s="92">
        <f>IF('Indicator Data'!BO125="No data","x",ROUND(IF('Indicator Data'!BO125&gt;K$195,0,IF('Indicator Data'!BO125&lt;K$194,10,(K$195-'Indicator Data'!BO125)/(K$195-K$194)*10)),1))</f>
        <v>4.5999999999999996</v>
      </c>
      <c r="L122" s="92">
        <f>IF('Indicator Data'!BP125="No data","x",ROUND(IF('Indicator Data'!BP125&gt;L$195,0,IF('Indicator Data'!BP125&lt;L$194,10,(L$195-'Indicator Data'!BP125)/(L$195-L$194)*10)),1))</f>
        <v>5.7</v>
      </c>
      <c r="M122" s="93">
        <f t="shared" si="16"/>
        <v>3.4</v>
      </c>
      <c r="N122" s="138">
        <f>IF('Indicator Data'!BQ125="No data","x",'Indicator Data'!BQ125/'Indicator Data'!CC125*100)</f>
        <v>219.04761904761907</v>
      </c>
      <c r="O122" s="92">
        <f t="shared" si="17"/>
        <v>0</v>
      </c>
      <c r="P122" s="92">
        <f>IF('Indicator Data'!BR125="No data","x",ROUND(IF('Indicator Data'!BR125&gt;P$195,0,IF('Indicator Data'!BR125&lt;P$194,10,(P$195-'Indicator Data'!BR125)/(P$195-P$194)*10)),1))</f>
        <v>3.8</v>
      </c>
      <c r="Q122" s="92">
        <f>IF('Indicator Data'!BS125="No data","x",ROUND(IF('Indicator Data'!BS125&gt;Q$195,0,IF('Indicator Data'!BS125&lt;Q$194,10,(Q$195-'Indicator Data'!BS125)/(Q$195-Q$194)*10)),1))</f>
        <v>0.1</v>
      </c>
      <c r="R122" s="93">
        <f t="shared" si="18"/>
        <v>1.3</v>
      </c>
      <c r="S122" s="92">
        <f>IF('Indicator Data'!BT125="No data","x",ROUND(IF('Indicator Data'!BT125&gt;S$195,0,IF('Indicator Data'!BT125&lt;S$194,10,(S$195-'Indicator Data'!BT125)/(S$195-S$194)*10)),1))</f>
        <v>6.9</v>
      </c>
      <c r="T122" s="138">
        <f>IF('Indicator Data'!BU125="No data","x",ROUND(IF('Indicator Data'!BU125&gt;T$195,0,IF('Indicator Data'!BU125&lt;T$194,10,(T$195-'Indicator Data'!BU125)/(T$195-T$194)*10)),1))</f>
        <v>2</v>
      </c>
      <c r="U122" s="138">
        <f>IF('Indicator Data'!BV125="No data","x",ROUND(IF('Indicator Data'!BV125&gt;U$195,0,IF('Indicator Data'!BV125&lt;U$194,10,(U$195-'Indicator Data'!BV125)/(U$195-U$194)*10)),1))</f>
        <v>0.8</v>
      </c>
      <c r="V122" s="138" t="str">
        <f>IF('Indicator Data'!BW125="No data","x",ROUND(IF('Indicator Data'!BW125&gt;V$195,0,IF('Indicator Data'!BW125&lt;V$194,10,(V$195-'Indicator Data'!BW125)/(V$195-V$194)*10)),1))</f>
        <v>x</v>
      </c>
      <c r="W122" s="92">
        <f t="shared" si="19"/>
        <v>1.4</v>
      </c>
      <c r="X122" s="92">
        <f>IF('Indicator Data'!BX125="No data","x",ROUND(IF('Indicator Data'!BX125&gt;X$195,0,IF('Indicator Data'!BX125&lt;X$194,10,(X$195-'Indicator Data'!BX125)/(X$195-X$194)*10)),1))</f>
        <v>5.9</v>
      </c>
      <c r="Y122" s="92" t="str">
        <f>IF('Indicator Data'!BY125="No data","x",ROUND(IF('Indicator Data'!BY125&gt;Y$195,10,IF('Indicator Data'!BY125&lt;Y$194,0,10-(Y$195-'Indicator Data'!BY125)/(Y$195-Y$194)*10)),1))</f>
        <v>x</v>
      </c>
      <c r="Z122" s="93">
        <f t="shared" si="20"/>
        <v>4.7</v>
      </c>
      <c r="AA122" s="94">
        <f t="shared" si="21"/>
        <v>3.1</v>
      </c>
      <c r="AB122" s="170"/>
    </row>
    <row r="123" spans="1:28" s="4" customFormat="1" x14ac:dyDescent="0.25">
      <c r="A123" s="121" t="str">
        <f>'Indicator Data'!A126</f>
        <v>Nepal</v>
      </c>
      <c r="B123" s="47" t="str">
        <f>'Indicator Data'!B126</f>
        <v>NPL</v>
      </c>
      <c r="C123" s="92">
        <f>IF('Indicator Data'!BJ126="No data","x",ROUND(IF('Indicator Data'!BJ126&gt;C$195,0,IF('Indicator Data'!BJ126&lt;C$194,10,(C$195-'Indicator Data'!BJ126)/(C$195-C$194)*10)),1))</f>
        <v>5.4</v>
      </c>
      <c r="D123" s="93">
        <f t="shared" si="13"/>
        <v>5.4</v>
      </c>
      <c r="E123" s="92">
        <f>IF('Indicator Data'!BL126="No data","x",ROUND(IF('Indicator Data'!BL126&gt;E$195,0,IF('Indicator Data'!BL126&lt;E$194,10,(E$195-'Indicator Data'!BL126)/(E$195-E$194)*10)),1))</f>
        <v>6.9</v>
      </c>
      <c r="F123" s="92">
        <f>IF('Indicator Data'!BK126="No data","x",ROUND(IF('Indicator Data'!BK126&gt;F$195,0,IF('Indicator Data'!BK126&lt;F$194,10,(F$195-'Indicator Data'!BK126)/(F$195-F$194)*10)),1))</f>
        <v>6.8</v>
      </c>
      <c r="G123" s="93">
        <f t="shared" si="14"/>
        <v>6.9</v>
      </c>
      <c r="H123" s="94">
        <f t="shared" si="15"/>
        <v>6.2</v>
      </c>
      <c r="I123" s="92">
        <f>IF('Indicator Data'!BN126="No data","x",ROUND(IF('Indicator Data'!BN126^2&gt;I$195,0,IF('Indicator Data'!BN126^2&lt;I$194,10,(I$195-'Indicator Data'!BN126^2)/(I$195-I$194)*10)),1))</f>
        <v>6.4</v>
      </c>
      <c r="J123" s="92">
        <f>IF(OR('Indicator Data'!BM126=0,'Indicator Data'!BM126="No data"),"x",ROUND(IF('Indicator Data'!BM126&gt;J$195,0,IF('Indicator Data'!BM126&lt;J$194,10,(J$195-'Indicator Data'!BM126)/(J$195-J$194)*10)),1))</f>
        <v>0.4</v>
      </c>
      <c r="K123" s="92">
        <f>IF('Indicator Data'!BO126="No data","x",ROUND(IF('Indicator Data'!BO126&gt;K$195,0,IF('Indicator Data'!BO126&lt;K$194,10,(K$195-'Indicator Data'!BO126)/(K$195-K$194)*10)),1))</f>
        <v>8</v>
      </c>
      <c r="L123" s="92">
        <f>IF('Indicator Data'!BP126="No data","x",ROUND(IF('Indicator Data'!BP126&gt;L$195,0,IF('Indicator Data'!BP126&lt;L$194,10,(L$195-'Indicator Data'!BP126)/(L$195-L$194)*10)),1))</f>
        <v>3.9</v>
      </c>
      <c r="M123" s="93">
        <f t="shared" si="16"/>
        <v>4.7</v>
      </c>
      <c r="N123" s="138">
        <f>IF('Indicator Data'!BQ126="No data","x",'Indicator Data'!BQ126/'Indicator Data'!CC126*100)</f>
        <v>15.347052668294383</v>
      </c>
      <c r="O123" s="92">
        <f t="shared" si="17"/>
        <v>8.6</v>
      </c>
      <c r="P123" s="92">
        <f>IF('Indicator Data'!BR126="No data","x",ROUND(IF('Indicator Data'!BR126&gt;P$195,0,IF('Indicator Data'!BR126&lt;P$194,10,(P$195-'Indicator Data'!BR126)/(P$195-P$194)*10)),1))</f>
        <v>4.2</v>
      </c>
      <c r="Q123" s="92">
        <f>IF('Indicator Data'!BS126="No data","x",ROUND(IF('Indicator Data'!BS126&gt;Q$195,0,IF('Indicator Data'!BS126&lt;Q$194,10,(Q$195-'Indicator Data'!BS126)/(Q$195-Q$194)*10)),1))</f>
        <v>2.2000000000000002</v>
      </c>
      <c r="R123" s="93">
        <f t="shared" si="18"/>
        <v>5</v>
      </c>
      <c r="S123" s="92">
        <f>IF('Indicator Data'!BT126="No data","x",ROUND(IF('Indicator Data'!BT126&gt;S$195,0,IF('Indicator Data'!BT126&lt;S$194,10,(S$195-'Indicator Data'!BT126)/(S$195-S$194)*10)),1))</f>
        <v>8.4</v>
      </c>
      <c r="T123" s="138">
        <f>IF('Indicator Data'!BU126="No data","x",ROUND(IF('Indicator Data'!BU126&gt;T$195,0,IF('Indicator Data'!BU126&lt;T$194,10,(T$195-'Indicator Data'!BU126)/(T$195-T$194)*10)),1))</f>
        <v>1.5</v>
      </c>
      <c r="U123" s="138">
        <f>IF('Indicator Data'!BV126="No data","x",ROUND(IF('Indicator Data'!BV126&gt;U$195,0,IF('Indicator Data'!BV126&lt;U$194,10,(U$195-'Indicator Data'!BV126)/(U$195-U$194)*10)),1))</f>
        <v>6.8</v>
      </c>
      <c r="V123" s="138">
        <f>IF('Indicator Data'!BW126="No data","x",ROUND(IF('Indicator Data'!BW126&gt;V$195,0,IF('Indicator Data'!BW126&lt;V$194,10,(V$195-'Indicator Data'!BW126)/(V$195-V$194)*10)),1))</f>
        <v>3.2</v>
      </c>
      <c r="W123" s="92">
        <f t="shared" si="19"/>
        <v>3.8333333333333335</v>
      </c>
      <c r="X123" s="92">
        <f>IF('Indicator Data'!BX126="No data","x",ROUND(IF('Indicator Data'!BX126&gt;X$195,0,IF('Indicator Data'!BX126&lt;X$194,10,(X$195-'Indicator Data'!BX126)/(X$195-X$194)*10)),1))</f>
        <v>9.6</v>
      </c>
      <c r="Y123" s="92">
        <f>IF('Indicator Data'!BY126="No data","x",ROUND(IF('Indicator Data'!BY126&gt;Y$195,10,IF('Indicator Data'!BY126&lt;Y$194,0,10-(Y$195-'Indicator Data'!BY126)/(Y$195-Y$194)*10)),1))</f>
        <v>2.9</v>
      </c>
      <c r="Z123" s="93">
        <f t="shared" si="20"/>
        <v>6.2</v>
      </c>
      <c r="AA123" s="94">
        <f t="shared" si="21"/>
        <v>5.3</v>
      </c>
      <c r="AB123" s="170"/>
    </row>
    <row r="124" spans="1:28" s="4" customFormat="1" x14ac:dyDescent="0.25">
      <c r="A124" s="121" t="str">
        <f>'Indicator Data'!A127</f>
        <v>Netherlands</v>
      </c>
      <c r="B124" s="47" t="str">
        <f>'Indicator Data'!B127</f>
        <v>NLD</v>
      </c>
      <c r="C124" s="92">
        <f>IF('Indicator Data'!BJ127="No data","x",ROUND(IF('Indicator Data'!BJ127&gt;C$195,0,IF('Indicator Data'!BJ127&lt;C$194,10,(C$195-'Indicator Data'!BJ127)/(C$195-C$194)*10)),1))</f>
        <v>1.7</v>
      </c>
      <c r="D124" s="93">
        <f t="shared" si="13"/>
        <v>1.7</v>
      </c>
      <c r="E124" s="92">
        <f>IF('Indicator Data'!BL127="No data","x",ROUND(IF('Indicator Data'!BL127&gt;E$195,0,IF('Indicator Data'!BL127&lt;E$194,10,(E$195-'Indicator Data'!BL127)/(E$195-E$194)*10)),1))</f>
        <v>1.8</v>
      </c>
      <c r="F124" s="92">
        <f>IF('Indicator Data'!BK127="No data","x",ROUND(IF('Indicator Data'!BK127&gt;F$195,0,IF('Indicator Data'!BK127&lt;F$194,10,(F$195-'Indicator Data'!BK127)/(F$195-F$194)*10)),1))</f>
        <v>1.3</v>
      </c>
      <c r="G124" s="93">
        <f t="shared" si="14"/>
        <v>1.6</v>
      </c>
      <c r="H124" s="94">
        <f t="shared" si="15"/>
        <v>1.7</v>
      </c>
      <c r="I124" s="92" t="str">
        <f>IF('Indicator Data'!BN127="No data","x",ROUND(IF('Indicator Data'!BN127^2&gt;I$195,0,IF('Indicator Data'!BN127^2&lt;I$194,10,(I$195-'Indicator Data'!BN127^2)/(I$195-I$194)*10)),1))</f>
        <v>x</v>
      </c>
      <c r="J124" s="92">
        <f>IF(OR('Indicator Data'!BM127=0,'Indicator Data'!BM127="No data"),"x",ROUND(IF('Indicator Data'!BM127&gt;J$195,0,IF('Indicator Data'!BM127&lt;J$194,10,(J$195-'Indicator Data'!BM127)/(J$195-J$194)*10)),1))</f>
        <v>0</v>
      </c>
      <c r="K124" s="92">
        <f>IF('Indicator Data'!BO127="No data","x",ROUND(IF('Indicator Data'!BO127&gt;K$195,0,IF('Indicator Data'!BO127&lt;K$194,10,(K$195-'Indicator Data'!BO127)/(K$195-K$194)*10)),1))</f>
        <v>1</v>
      </c>
      <c r="L124" s="92">
        <f>IF('Indicator Data'!BP127="No data","x",ROUND(IF('Indicator Data'!BP127&gt;L$195,0,IF('Indicator Data'!BP127&lt;L$194,10,(L$195-'Indicator Data'!BP127)/(L$195-L$194)*10)),1))</f>
        <v>4.0999999999999996</v>
      </c>
      <c r="M124" s="93">
        <f t="shared" si="16"/>
        <v>1.7</v>
      </c>
      <c r="N124" s="138">
        <f>IF('Indicator Data'!BQ127="No data","x",'Indicator Data'!BQ127/'Indicator Data'!CC127*100)</f>
        <v>622.59116513489471</v>
      </c>
      <c r="O124" s="92">
        <f t="shared" si="17"/>
        <v>0</v>
      </c>
      <c r="P124" s="92">
        <f>IF('Indicator Data'!BR127="No data","x",ROUND(IF('Indicator Data'!BR127&gt;P$195,0,IF('Indicator Data'!BR127&lt;P$194,10,(P$195-'Indicator Data'!BR127)/(P$195-P$194)*10)),1))</f>
        <v>0.3</v>
      </c>
      <c r="Q124" s="92">
        <f>IF('Indicator Data'!BS127="No data","x",ROUND(IF('Indicator Data'!BS127&gt;Q$195,0,IF('Indicator Data'!BS127&lt;Q$194,10,(Q$195-'Indicator Data'!BS127)/(Q$195-Q$194)*10)),1))</f>
        <v>0</v>
      </c>
      <c r="R124" s="93">
        <f t="shared" si="18"/>
        <v>0.1</v>
      </c>
      <c r="S124" s="92">
        <f>IF('Indicator Data'!BT127="No data","x",ROUND(IF('Indicator Data'!BT127&gt;S$195,0,IF('Indicator Data'!BT127&lt;S$194,10,(S$195-'Indicator Data'!BT127)/(S$195-S$194)*10)),1))</f>
        <v>1.2</v>
      </c>
      <c r="T124" s="138">
        <f>IF('Indicator Data'!BU127="No data","x",ROUND(IF('Indicator Data'!BU127&gt;T$195,0,IF('Indicator Data'!BU127&lt;T$194,10,(T$195-'Indicator Data'!BU127)/(T$195-T$194)*10)),1))</f>
        <v>0.8</v>
      </c>
      <c r="U124" s="138">
        <f>IF('Indicator Data'!BV127="No data","x",ROUND(IF('Indicator Data'!BV127&gt;U$195,0,IF('Indicator Data'!BV127&lt;U$194,10,(U$195-'Indicator Data'!BV127)/(U$195-U$194)*10)),1))</f>
        <v>1.5</v>
      </c>
      <c r="V124" s="138">
        <f>IF('Indicator Data'!BW127="No data","x",ROUND(IF('Indicator Data'!BW127&gt;V$195,0,IF('Indicator Data'!BW127&lt;V$194,10,(V$195-'Indicator Data'!BW127)/(V$195-V$194)*10)),1))</f>
        <v>1</v>
      </c>
      <c r="W124" s="92">
        <f t="shared" si="19"/>
        <v>1.0999999999999999</v>
      </c>
      <c r="X124" s="92">
        <f>IF('Indicator Data'!BX127="No data","x",ROUND(IF('Indicator Data'!BX127&gt;X$195,0,IF('Indicator Data'!BX127&lt;X$194,10,(X$195-'Indicator Data'!BX127)/(X$195-X$194)*10)),1))</f>
        <v>0</v>
      </c>
      <c r="Y124" s="92">
        <f>IF('Indicator Data'!BY127="No data","x",ROUND(IF('Indicator Data'!BY127&gt;Y$195,10,IF('Indicator Data'!BY127&lt;Y$194,0,10-(Y$195-'Indicator Data'!BY127)/(Y$195-Y$194)*10)),1))</f>
        <v>0.1</v>
      </c>
      <c r="Z124" s="93">
        <f t="shared" si="20"/>
        <v>0.6</v>
      </c>
      <c r="AA124" s="94">
        <f t="shared" si="21"/>
        <v>0.8</v>
      </c>
      <c r="AB124" s="170"/>
    </row>
    <row r="125" spans="1:28" s="4" customFormat="1" x14ac:dyDescent="0.25">
      <c r="A125" s="121" t="str">
        <f>'Indicator Data'!A128</f>
        <v>New Zealand</v>
      </c>
      <c r="B125" s="47" t="str">
        <f>'Indicator Data'!B128</f>
        <v>NZL</v>
      </c>
      <c r="C125" s="92">
        <f>IF('Indicator Data'!BJ128="No data","x",ROUND(IF('Indicator Data'!BJ128&gt;C$195,0,IF('Indicator Data'!BJ128&lt;C$194,10,(C$195-'Indicator Data'!BJ128)/(C$195-C$194)*10)),1))</f>
        <v>2.6</v>
      </c>
      <c r="D125" s="93">
        <f t="shared" si="13"/>
        <v>2.6</v>
      </c>
      <c r="E125" s="92">
        <f>IF('Indicator Data'!BL128="No data","x",ROUND(IF('Indicator Data'!BL128&gt;E$195,0,IF('Indicator Data'!BL128&lt;E$194,10,(E$195-'Indicator Data'!BL128)/(E$195-E$194)*10)),1))</f>
        <v>1.3</v>
      </c>
      <c r="F125" s="92">
        <f>IF('Indicator Data'!BK128="No data","x",ROUND(IF('Indicator Data'!BK128&gt;F$195,0,IF('Indicator Data'!BK128&lt;F$194,10,(F$195-'Indicator Data'!BK128)/(F$195-F$194)*10)),1))</f>
        <v>1.5</v>
      </c>
      <c r="G125" s="93">
        <f t="shared" si="14"/>
        <v>1.4</v>
      </c>
      <c r="H125" s="94">
        <f t="shared" si="15"/>
        <v>2</v>
      </c>
      <c r="I125" s="92" t="str">
        <f>IF('Indicator Data'!BN128="No data","x",ROUND(IF('Indicator Data'!BN128^2&gt;I$195,0,IF('Indicator Data'!BN128^2&lt;I$194,10,(I$195-'Indicator Data'!BN128^2)/(I$195-I$194)*10)),1))</f>
        <v>x</v>
      </c>
      <c r="J125" s="92">
        <f>IF(OR('Indicator Data'!BM128=0,'Indicator Data'!BM128="No data"),"x",ROUND(IF('Indicator Data'!BM128&gt;J$195,0,IF('Indicator Data'!BM128&lt;J$194,10,(J$195-'Indicator Data'!BM128)/(J$195-J$194)*10)),1))</f>
        <v>0</v>
      </c>
      <c r="K125" s="92">
        <f>IF('Indicator Data'!BO128="No data","x",ROUND(IF('Indicator Data'!BO128&gt;K$195,0,IF('Indicator Data'!BO128&lt;K$194,10,(K$195-'Indicator Data'!BO128)/(K$195-K$194)*10)),1))</f>
        <v>1.2</v>
      </c>
      <c r="L125" s="92">
        <f>IF('Indicator Data'!BP128="No data","x",ROUND(IF('Indicator Data'!BP128&gt;L$195,0,IF('Indicator Data'!BP128&lt;L$194,10,(L$195-'Indicator Data'!BP128)/(L$195-L$194)*10)),1))</f>
        <v>3.3</v>
      </c>
      <c r="M125" s="93">
        <f t="shared" si="16"/>
        <v>1.5</v>
      </c>
      <c r="N125" s="138">
        <f>IF('Indicator Data'!BQ128="No data","x",'Indicator Data'!BQ128/'Indicator Data'!CC128*100)</f>
        <v>41.775853556644257</v>
      </c>
      <c r="O125" s="92">
        <f t="shared" si="17"/>
        <v>5.9</v>
      </c>
      <c r="P125" s="92">
        <f>IF('Indicator Data'!BR128="No data","x",ROUND(IF('Indicator Data'!BR128&gt;P$195,0,IF('Indicator Data'!BR128&lt;P$194,10,(P$195-'Indicator Data'!BR128)/(P$195-P$194)*10)),1))</f>
        <v>0</v>
      </c>
      <c r="Q125" s="92">
        <f>IF('Indicator Data'!BS128="No data","x",ROUND(IF('Indicator Data'!BS128&gt;Q$195,0,IF('Indicator Data'!BS128&lt;Q$194,10,(Q$195-'Indicator Data'!BS128)/(Q$195-Q$194)*10)),1))</f>
        <v>0</v>
      </c>
      <c r="R125" s="93">
        <f t="shared" si="18"/>
        <v>2</v>
      </c>
      <c r="S125" s="92">
        <f>IF('Indicator Data'!BT128="No data","x",ROUND(IF('Indicator Data'!BT128&gt;S$195,0,IF('Indicator Data'!BT128&lt;S$194,10,(S$195-'Indicator Data'!BT128)/(S$195-S$194)*10)),1))</f>
        <v>2.4</v>
      </c>
      <c r="T125" s="138">
        <f>IF('Indicator Data'!BU128="No data","x",ROUND(IF('Indicator Data'!BU128&gt;T$195,0,IF('Indicator Data'!BU128&lt;T$194,10,(T$195-'Indicator Data'!BU128)/(T$195-T$194)*10)),1))</f>
        <v>0.8</v>
      </c>
      <c r="U125" s="138">
        <f>IF('Indicator Data'!BV128="No data","x",ROUND(IF('Indicator Data'!BV128&gt;U$195,0,IF('Indicator Data'!BV128&lt;U$194,10,(U$195-'Indicator Data'!BV128)/(U$195-U$194)*10)),1))</f>
        <v>1.5</v>
      </c>
      <c r="V125" s="138">
        <f>IF('Indicator Data'!BW128="No data","x",ROUND(IF('Indicator Data'!BW128&gt;V$195,0,IF('Indicator Data'!BW128&lt;V$194,10,(V$195-'Indicator Data'!BW128)/(V$195-V$194)*10)),1))</f>
        <v>0.8</v>
      </c>
      <c r="W125" s="92">
        <f t="shared" si="19"/>
        <v>1.0333333333333332</v>
      </c>
      <c r="X125" s="92">
        <f>IF('Indicator Data'!BX128="No data","x",ROUND(IF('Indicator Data'!BX128&gt;X$195,0,IF('Indicator Data'!BX128&lt;X$194,10,(X$195-'Indicator Data'!BX128)/(X$195-X$194)*10)),1))</f>
        <v>0</v>
      </c>
      <c r="Y125" s="92">
        <f>IF('Indicator Data'!BY128="No data","x",ROUND(IF('Indicator Data'!BY128&gt;Y$195,10,IF('Indicator Data'!BY128&lt;Y$194,0,10-(Y$195-'Indicator Data'!BY128)/(Y$195-Y$194)*10)),1))</f>
        <v>0.1</v>
      </c>
      <c r="Z125" s="93">
        <f t="shared" si="20"/>
        <v>0.9</v>
      </c>
      <c r="AA125" s="94">
        <f t="shared" si="21"/>
        <v>1.5</v>
      </c>
      <c r="AB125" s="170"/>
    </row>
    <row r="126" spans="1:28" s="4" customFormat="1" x14ac:dyDescent="0.25">
      <c r="A126" s="121" t="str">
        <f>'Indicator Data'!A129</f>
        <v>Nicaragua</v>
      </c>
      <c r="B126" s="47" t="str">
        <f>'Indicator Data'!B129</f>
        <v>NIC</v>
      </c>
      <c r="C126" s="92">
        <f>IF('Indicator Data'!BJ129="No data","x",ROUND(IF('Indicator Data'!BJ129&gt;C$195,0,IF('Indicator Data'!BJ129&lt;C$194,10,(C$195-'Indicator Data'!BJ129)/(C$195-C$194)*10)),1))</f>
        <v>4.7</v>
      </c>
      <c r="D126" s="93">
        <f t="shared" si="13"/>
        <v>4.7</v>
      </c>
      <c r="E126" s="92">
        <f>IF('Indicator Data'!BL129="No data","x",ROUND(IF('Indicator Data'!BL129&gt;E$195,0,IF('Indicator Data'!BL129&lt;E$194,10,(E$195-'Indicator Data'!BL129)/(E$195-E$194)*10)),1))</f>
        <v>7.5</v>
      </c>
      <c r="F126" s="92">
        <f>IF('Indicator Data'!BK129="No data","x",ROUND(IF('Indicator Data'!BK129&gt;F$195,0,IF('Indicator Data'!BK129&lt;F$194,10,(F$195-'Indicator Data'!BK129)/(F$195-F$194)*10)),1))</f>
        <v>6.3</v>
      </c>
      <c r="G126" s="93">
        <f t="shared" si="14"/>
        <v>6.9</v>
      </c>
      <c r="H126" s="94">
        <f t="shared" si="15"/>
        <v>5.8</v>
      </c>
      <c r="I126" s="92">
        <f>IF('Indicator Data'!BN129="No data","x",ROUND(IF('Indicator Data'!BN129^2&gt;I$195,0,IF('Indicator Data'!BN129^2&lt;I$194,10,(I$195-'Indicator Data'!BN129^2)/(I$195-I$194)*10)),1))</f>
        <v>3.5</v>
      </c>
      <c r="J126" s="92">
        <f>IF(OR('Indicator Data'!BM129=0,'Indicator Data'!BM129="No data"),"x",ROUND(IF('Indicator Data'!BM129&gt;J$195,0,IF('Indicator Data'!BM129&lt;J$194,10,(J$195-'Indicator Data'!BM129)/(J$195-J$194)*10)),1))</f>
        <v>1.3</v>
      </c>
      <c r="K126" s="92">
        <f>IF('Indicator Data'!BO129="No data","x",ROUND(IF('Indicator Data'!BO129&gt;K$195,0,IF('Indicator Data'!BO129&lt;K$194,10,(K$195-'Indicator Data'!BO129)/(K$195-K$194)*10)),1))</f>
        <v>7.5</v>
      </c>
      <c r="L126" s="92">
        <f>IF('Indicator Data'!BP129="No data","x",ROUND(IF('Indicator Data'!BP129&gt;L$195,0,IF('Indicator Data'!BP129&lt;L$194,10,(L$195-'Indicator Data'!BP129)/(L$195-L$194)*10)),1))</f>
        <v>3.5</v>
      </c>
      <c r="M126" s="93">
        <f t="shared" si="16"/>
        <v>4</v>
      </c>
      <c r="N126" s="138">
        <f>IF('Indicator Data'!BQ129="No data","x",'Indicator Data'!BQ129/'Indicator Data'!CC129*100)</f>
        <v>14.957620076450059</v>
      </c>
      <c r="O126" s="92">
        <f t="shared" si="17"/>
        <v>8.6</v>
      </c>
      <c r="P126" s="92">
        <f>IF('Indicator Data'!BR129="No data","x",ROUND(IF('Indicator Data'!BR129&gt;P$195,0,IF('Indicator Data'!BR129&lt;P$194,10,(P$195-'Indicator Data'!BR129)/(P$195-P$194)*10)),1))</f>
        <v>2.8</v>
      </c>
      <c r="Q126" s="92">
        <f>IF('Indicator Data'!BS129="No data","x",ROUND(IF('Indicator Data'!BS129&gt;Q$195,0,IF('Indicator Data'!BS129&lt;Q$194,10,(Q$195-'Indicator Data'!BS129)/(Q$195-Q$194)*10)),1))</f>
        <v>3.7</v>
      </c>
      <c r="R126" s="93">
        <f t="shared" si="18"/>
        <v>5</v>
      </c>
      <c r="S126" s="92">
        <f>IF('Indicator Data'!BT129="No data","x",ROUND(IF('Indicator Data'!BT129&gt;S$195,0,IF('Indicator Data'!BT129&lt;S$194,10,(S$195-'Indicator Data'!BT129)/(S$195-S$194)*10)),1))</f>
        <v>7.5</v>
      </c>
      <c r="T126" s="138">
        <f>IF('Indicator Data'!BU129="No data","x",ROUND(IF('Indicator Data'!BU129&gt;T$195,0,IF('Indicator Data'!BU129&lt;T$194,10,(T$195-'Indicator Data'!BU129)/(T$195-T$194)*10)),1))</f>
        <v>0.2</v>
      </c>
      <c r="U126" s="138">
        <f>IF('Indicator Data'!BV129="No data","x",ROUND(IF('Indicator Data'!BV129&gt;U$195,0,IF('Indicator Data'!BV129&lt;U$194,10,(U$195-'Indicator Data'!BV129)/(U$195-U$194)*10)),1))</f>
        <v>2.5</v>
      </c>
      <c r="V126" s="138">
        <f>IF('Indicator Data'!BW129="No data","x",ROUND(IF('Indicator Data'!BW129&gt;V$195,0,IF('Indicator Data'!BW129&lt;V$194,10,(V$195-'Indicator Data'!BW129)/(V$195-V$194)*10)),1))</f>
        <v>0.2</v>
      </c>
      <c r="W126" s="92">
        <f t="shared" si="19"/>
        <v>0.96666666666666679</v>
      </c>
      <c r="X126" s="92">
        <f>IF('Indicator Data'!BX129="No data","x",ROUND(IF('Indicator Data'!BX129&gt;X$195,0,IF('Indicator Data'!BX129&lt;X$194,10,(X$195-'Indicator Data'!BX129)/(X$195-X$194)*10)),1))</f>
        <v>8.5</v>
      </c>
      <c r="Y126" s="92">
        <f>IF('Indicator Data'!BY129="No data","x",ROUND(IF('Indicator Data'!BY129&gt;Y$195,10,IF('Indicator Data'!BY129&lt;Y$194,0,10-(Y$195-'Indicator Data'!BY129)/(Y$195-Y$194)*10)),1))</f>
        <v>1.7</v>
      </c>
      <c r="Z126" s="93">
        <f t="shared" si="20"/>
        <v>4.7</v>
      </c>
      <c r="AA126" s="94">
        <f t="shared" si="21"/>
        <v>4.5999999999999996</v>
      </c>
      <c r="AB126" s="170"/>
    </row>
    <row r="127" spans="1:28" s="4" customFormat="1" x14ac:dyDescent="0.25">
      <c r="A127" s="121" t="str">
        <f>'Indicator Data'!A130</f>
        <v>Niger</v>
      </c>
      <c r="B127" s="47" t="str">
        <f>'Indicator Data'!B130</f>
        <v>NER</v>
      </c>
      <c r="C127" s="92">
        <f>IF('Indicator Data'!BJ130="No data","x",ROUND(IF('Indicator Data'!BJ130&gt;C$195,0,IF('Indicator Data'!BJ130&lt;C$194,10,(C$195-'Indicator Data'!BJ130)/(C$195-C$194)*10)),1))</f>
        <v>5.3</v>
      </c>
      <c r="D127" s="93">
        <f t="shared" si="13"/>
        <v>5.3</v>
      </c>
      <c r="E127" s="92">
        <f>IF('Indicator Data'!BL130="No data","x",ROUND(IF('Indicator Data'!BL130&gt;E$195,0,IF('Indicator Data'!BL130&lt;E$194,10,(E$195-'Indicator Data'!BL130)/(E$195-E$194)*10)),1))</f>
        <v>6.6</v>
      </c>
      <c r="F127" s="92">
        <f>IF('Indicator Data'!BK130="No data","x",ROUND(IF('Indicator Data'!BK130&gt;F$195,0,IF('Indicator Data'!BK130&lt;F$194,10,(F$195-'Indicator Data'!BK130)/(F$195-F$194)*10)),1))</f>
        <v>6.3</v>
      </c>
      <c r="G127" s="93">
        <f t="shared" si="14"/>
        <v>6.5</v>
      </c>
      <c r="H127" s="94">
        <f t="shared" si="15"/>
        <v>5.9</v>
      </c>
      <c r="I127" s="92">
        <f>IF('Indicator Data'!BN130="No data","x",ROUND(IF('Indicator Data'!BN130^2&gt;I$195,0,IF('Indicator Data'!BN130^2&lt;I$194,10,(I$195-'Indicator Data'!BN130^2)/(I$195-I$194)*10)),1))</f>
        <v>10</v>
      </c>
      <c r="J127" s="92">
        <f>IF(OR('Indicator Data'!BM130=0,'Indicator Data'!BM130="No data"),"x",ROUND(IF('Indicator Data'!BM130&gt;J$195,0,IF('Indicator Data'!BM130&lt;J$194,10,(J$195-'Indicator Data'!BM130)/(J$195-J$194)*10)),1))</f>
        <v>8</v>
      </c>
      <c r="K127" s="92">
        <f>IF('Indicator Data'!BO130="No data","x",ROUND(IF('Indicator Data'!BO130&gt;K$195,0,IF('Indicator Data'!BO130&lt;K$194,10,(K$195-'Indicator Data'!BO130)/(K$195-K$194)*10)),1))</f>
        <v>9.6</v>
      </c>
      <c r="L127" s="92">
        <f>IF('Indicator Data'!BP130="No data","x",ROUND(IF('Indicator Data'!BP130&gt;L$195,0,IF('Indicator Data'!BP130&lt;L$194,10,(L$195-'Indicator Data'!BP130)/(L$195-L$194)*10)),1))</f>
        <v>8.1999999999999993</v>
      </c>
      <c r="M127" s="93">
        <f t="shared" si="16"/>
        <v>9</v>
      </c>
      <c r="N127" s="138">
        <f>IF('Indicator Data'!BQ130="No data","x",'Indicator Data'!BQ130/'Indicator Data'!CC130*100)</f>
        <v>3.8683192547564542</v>
      </c>
      <c r="O127" s="92">
        <f t="shared" si="17"/>
        <v>9.6999999999999993</v>
      </c>
      <c r="P127" s="92">
        <f>IF('Indicator Data'!BR130="No data","x",ROUND(IF('Indicator Data'!BR130&gt;P$195,0,IF('Indicator Data'!BR130&lt;P$194,10,(P$195-'Indicator Data'!BR130)/(P$195-P$194)*10)),1))</f>
        <v>9.6</v>
      </c>
      <c r="Q127" s="92">
        <f>IF('Indicator Data'!BS130="No data","x",ROUND(IF('Indicator Data'!BS130&gt;Q$195,0,IF('Indicator Data'!BS130&lt;Q$194,10,(Q$195-'Indicator Data'!BS130)/(Q$195-Q$194)*10)),1))</f>
        <v>9.9</v>
      </c>
      <c r="R127" s="93">
        <f t="shared" si="18"/>
        <v>9.6999999999999993</v>
      </c>
      <c r="S127" s="92">
        <f>IF('Indicator Data'!BT130="No data","x",ROUND(IF('Indicator Data'!BT130&gt;S$195,0,IF('Indicator Data'!BT130&lt;S$194,10,(S$195-'Indicator Data'!BT130)/(S$195-S$194)*10)),1))</f>
        <v>9.9</v>
      </c>
      <c r="T127" s="138">
        <f>IF('Indicator Data'!BU130="No data","x",ROUND(IF('Indicator Data'!BU130&gt;T$195,0,IF('Indicator Data'!BU130&lt;T$194,10,(T$195-'Indicator Data'!BU130)/(T$195-T$194)*10)),1))</f>
        <v>3.1</v>
      </c>
      <c r="U127" s="138">
        <f>IF('Indicator Data'!BV130="No data","x",ROUND(IF('Indicator Data'!BV130&gt;U$195,0,IF('Indicator Data'!BV130&lt;U$194,10,(U$195-'Indicator Data'!BV130)/(U$195-U$194)*10)),1))</f>
        <v>10</v>
      </c>
      <c r="V127" s="138">
        <f>IF('Indicator Data'!BW130="No data","x",ROUND(IF('Indicator Data'!BW130&gt;V$195,0,IF('Indicator Data'!BW130&lt;V$194,10,(V$195-'Indicator Data'!BW130)/(V$195-V$194)*10)),1))</f>
        <v>3.2</v>
      </c>
      <c r="W127" s="92">
        <f t="shared" si="19"/>
        <v>5.4333333333333336</v>
      </c>
      <c r="X127" s="92">
        <f>IF('Indicator Data'!BX130="No data","x",ROUND(IF('Indicator Data'!BX130&gt;X$195,0,IF('Indicator Data'!BX130&lt;X$194,10,(X$195-'Indicator Data'!BX130)/(X$195-X$194)*10)),1))</f>
        <v>10</v>
      </c>
      <c r="Y127" s="92">
        <f>IF('Indicator Data'!BY130="No data","x",ROUND(IF('Indicator Data'!BY130&gt;Y$195,10,IF('Indicator Data'!BY130&lt;Y$194,0,10-(Y$195-'Indicator Data'!BY130)/(Y$195-Y$194)*10)),1))</f>
        <v>6.1</v>
      </c>
      <c r="Z127" s="93">
        <f t="shared" si="20"/>
        <v>7.9</v>
      </c>
      <c r="AA127" s="94">
        <f t="shared" si="21"/>
        <v>8.9</v>
      </c>
      <c r="AB127" s="170"/>
    </row>
    <row r="128" spans="1:28" s="4" customFormat="1" x14ac:dyDescent="0.25">
      <c r="A128" s="121" t="str">
        <f>'Indicator Data'!A131</f>
        <v>Nigeria</v>
      </c>
      <c r="B128" s="47" t="str">
        <f>'Indicator Data'!B131</f>
        <v>NGA</v>
      </c>
      <c r="C128" s="92">
        <f>IF('Indicator Data'!BJ131="No data","x",ROUND(IF('Indicator Data'!BJ131&gt;C$195,0,IF('Indicator Data'!BJ131&lt;C$194,10,(C$195-'Indicator Data'!BJ131)/(C$195-C$194)*10)),1))</f>
        <v>2.8</v>
      </c>
      <c r="D128" s="93">
        <f t="shared" si="13"/>
        <v>2.8</v>
      </c>
      <c r="E128" s="92">
        <f>IF('Indicator Data'!BL131="No data","x",ROUND(IF('Indicator Data'!BL131&gt;E$195,0,IF('Indicator Data'!BL131&lt;E$194,10,(E$195-'Indicator Data'!BL131)/(E$195-E$194)*10)),1))</f>
        <v>7.3</v>
      </c>
      <c r="F128" s="92">
        <f>IF('Indicator Data'!BK131="No data","x",ROUND(IF('Indicator Data'!BK131&gt;F$195,0,IF('Indicator Data'!BK131&lt;F$194,10,(F$195-'Indicator Data'!BK131)/(F$195-F$194)*10)),1))</f>
        <v>6.9</v>
      </c>
      <c r="G128" s="93">
        <f t="shared" si="14"/>
        <v>7.1</v>
      </c>
      <c r="H128" s="94">
        <f t="shared" si="15"/>
        <v>5</v>
      </c>
      <c r="I128" s="92">
        <f>IF('Indicator Data'!BN131="No data","x",ROUND(IF('Indicator Data'!BN131^2&gt;I$195,0,IF('Indicator Data'!BN131^2&lt;I$194,10,(I$195-'Indicator Data'!BN131^2)/(I$195-I$194)*10)),1))</f>
        <v>7.1</v>
      </c>
      <c r="J128" s="92">
        <f>IF(OR('Indicator Data'!BM131=0,'Indicator Data'!BM131="No data"),"x",ROUND(IF('Indicator Data'!BM131&gt;J$195,0,IF('Indicator Data'!BM131&lt;J$194,10,(J$195-'Indicator Data'!BM131)/(J$195-J$194)*10)),1))</f>
        <v>4.5999999999999996</v>
      </c>
      <c r="K128" s="92">
        <f>IF('Indicator Data'!BO131="No data","x",ROUND(IF('Indicator Data'!BO131&gt;K$195,0,IF('Indicator Data'!BO131&lt;K$194,10,(K$195-'Indicator Data'!BO131)/(K$195-K$194)*10)),1))</f>
        <v>7.4</v>
      </c>
      <c r="L128" s="92">
        <f>IF('Indicator Data'!BP131="No data","x",ROUND(IF('Indicator Data'!BP131&gt;L$195,0,IF('Indicator Data'!BP131&lt;L$194,10,(L$195-'Indicator Data'!BP131)/(L$195-L$194)*10)),1))</f>
        <v>6.4</v>
      </c>
      <c r="M128" s="93">
        <f t="shared" si="16"/>
        <v>6.4</v>
      </c>
      <c r="N128" s="138">
        <f>IF('Indicator Data'!BQ131="No data","x",'Indicator Data'!BQ131/'Indicator Data'!CC131*100)</f>
        <v>10.760126047190839</v>
      </c>
      <c r="O128" s="92">
        <f t="shared" si="17"/>
        <v>9</v>
      </c>
      <c r="P128" s="92">
        <f>IF('Indicator Data'!BR131="No data","x",ROUND(IF('Indicator Data'!BR131&gt;P$195,0,IF('Indicator Data'!BR131&lt;P$194,10,(P$195-'Indicator Data'!BR131)/(P$195-P$194)*10)),1))</f>
        <v>6.8</v>
      </c>
      <c r="Q128" s="92">
        <f>IF('Indicator Data'!BS131="No data","x",ROUND(IF('Indicator Data'!BS131&gt;Q$195,0,IF('Indicator Data'!BS131&lt;Q$194,10,(Q$195-'Indicator Data'!BS131)/(Q$195-Q$194)*10)),1))</f>
        <v>5.7</v>
      </c>
      <c r="R128" s="93">
        <f t="shared" si="18"/>
        <v>7.2</v>
      </c>
      <c r="S128" s="92">
        <f>IF('Indicator Data'!BT131="No data","x",ROUND(IF('Indicator Data'!BT131&gt;S$195,0,IF('Indicator Data'!BT131&lt;S$194,10,(S$195-'Indicator Data'!BT131)/(S$195-S$194)*10)),1))</f>
        <v>9</v>
      </c>
      <c r="T128" s="138">
        <f>IF('Indicator Data'!BU131="No data","x",ROUND(IF('Indicator Data'!BU131&gt;T$195,0,IF('Indicator Data'!BU131&lt;T$194,10,(T$195-'Indicator Data'!BU131)/(T$195-T$194)*10)),1))</f>
        <v>9.6999999999999993</v>
      </c>
      <c r="U128" s="138" t="str">
        <f>IF('Indicator Data'!BV131="No data","x",ROUND(IF('Indicator Data'!BV131&gt;U$195,0,IF('Indicator Data'!BV131&lt;U$194,10,(U$195-'Indicator Data'!BV131)/(U$195-U$194)*10)),1))</f>
        <v>x</v>
      </c>
      <c r="V128" s="138">
        <f>IF('Indicator Data'!BW131="No data","x",ROUND(IF('Indicator Data'!BW131&gt;V$195,0,IF('Indicator Data'!BW131&lt;V$194,10,(V$195-'Indicator Data'!BW131)/(V$195-V$194)*10)),1))</f>
        <v>10</v>
      </c>
      <c r="W128" s="92">
        <f t="shared" si="19"/>
        <v>9.85</v>
      </c>
      <c r="X128" s="92">
        <f>IF('Indicator Data'!BX131="No data","x",ROUND(IF('Indicator Data'!BX131&gt;X$195,0,IF('Indicator Data'!BX131&lt;X$194,10,(X$195-'Indicator Data'!BX131)/(X$195-X$194)*10)),1))</f>
        <v>9.4</v>
      </c>
      <c r="Y128" s="92">
        <f>IF('Indicator Data'!BY131="No data","x",ROUND(IF('Indicator Data'!BY131&gt;Y$195,10,IF('Indicator Data'!BY131&lt;Y$194,0,10-(Y$195-'Indicator Data'!BY131)/(Y$195-Y$194)*10)),1))</f>
        <v>9</v>
      </c>
      <c r="Z128" s="93">
        <f t="shared" si="20"/>
        <v>9.3000000000000007</v>
      </c>
      <c r="AA128" s="94">
        <f t="shared" si="21"/>
        <v>7.6</v>
      </c>
      <c r="AB128" s="170"/>
    </row>
    <row r="129" spans="1:28" s="4" customFormat="1" x14ac:dyDescent="0.25">
      <c r="A129" s="121" t="str">
        <f>'Indicator Data'!A132</f>
        <v>North Macedonia</v>
      </c>
      <c r="B129" s="47" t="str">
        <f>'Indicator Data'!B132</f>
        <v>MKD</v>
      </c>
      <c r="C129" s="92">
        <f>IF('Indicator Data'!BJ132="No data","x",ROUND(IF('Indicator Data'!BJ132&gt;C$195,0,IF('Indicator Data'!BJ132&lt;C$194,10,(C$195-'Indicator Data'!BJ132)/(C$195-C$194)*10)),1))</f>
        <v>3.8</v>
      </c>
      <c r="D129" s="93">
        <f t="shared" si="13"/>
        <v>3.8</v>
      </c>
      <c r="E129" s="92">
        <f>IF('Indicator Data'!BL132="No data","x",ROUND(IF('Indicator Data'!BL132&gt;E$195,0,IF('Indicator Data'!BL132&lt;E$194,10,(E$195-'Indicator Data'!BL132)/(E$195-E$194)*10)),1))</f>
        <v>6.3</v>
      </c>
      <c r="F129" s="92">
        <f>IF('Indicator Data'!BK132="No data","x",ROUND(IF('Indicator Data'!BK132&gt;F$195,0,IF('Indicator Data'!BK132&lt;F$194,10,(F$195-'Indicator Data'!BK132)/(F$195-F$194)*10)),1))</f>
        <v>4.7</v>
      </c>
      <c r="G129" s="93">
        <f t="shared" si="14"/>
        <v>5.5</v>
      </c>
      <c r="H129" s="94">
        <f t="shared" si="15"/>
        <v>4.7</v>
      </c>
      <c r="I129" s="92">
        <f>IF('Indicator Data'!BN132="No data","x",ROUND(IF('Indicator Data'!BN132^2&gt;I$195,0,IF('Indicator Data'!BN132^2&lt;I$194,10,(I$195-'Indicator Data'!BN132^2)/(I$195-I$194)*10)),1))</f>
        <v>0.5</v>
      </c>
      <c r="J129" s="92">
        <f>IF(OR('Indicator Data'!BM132=0,'Indicator Data'!BM132="No data"),"x",ROUND(IF('Indicator Data'!BM132&gt;J$195,0,IF('Indicator Data'!BM132&lt;J$194,10,(J$195-'Indicator Data'!BM132)/(J$195-J$194)*10)),1))</f>
        <v>0</v>
      </c>
      <c r="K129" s="92">
        <f>IF('Indicator Data'!BO132="No data","x",ROUND(IF('Indicator Data'!BO132&gt;K$195,0,IF('Indicator Data'!BO132&lt;K$194,10,(K$195-'Indicator Data'!BO132)/(K$195-K$194)*10)),1))</f>
        <v>2.8</v>
      </c>
      <c r="L129" s="92">
        <f>IF('Indicator Data'!BP132="No data","x",ROUND(IF('Indicator Data'!BP132&gt;L$195,0,IF('Indicator Data'!BP132&lt;L$194,10,(L$195-'Indicator Data'!BP132)/(L$195-L$194)*10)),1))</f>
        <v>5.3</v>
      </c>
      <c r="M129" s="93">
        <f t="shared" si="16"/>
        <v>2.2000000000000002</v>
      </c>
      <c r="N129" s="138">
        <f>IF('Indicator Data'!BQ132="No data","x",'Indicator Data'!BQ132/'Indicator Data'!CC132*100)</f>
        <v>55.511498810467884</v>
      </c>
      <c r="O129" s="92">
        <f t="shared" si="17"/>
        <v>4.5</v>
      </c>
      <c r="P129" s="92">
        <f>IF('Indicator Data'!BR132="No data","x",ROUND(IF('Indicator Data'!BR132&gt;P$195,0,IF('Indicator Data'!BR132&lt;P$194,10,(P$195-'Indicator Data'!BR132)/(P$195-P$194)*10)),1))</f>
        <v>0.1</v>
      </c>
      <c r="Q129" s="92">
        <f>IF('Indicator Data'!BS132="No data","x",ROUND(IF('Indicator Data'!BS132&gt;Q$195,0,IF('Indicator Data'!BS132&lt;Q$194,10,(Q$195-'Indicator Data'!BS132)/(Q$195-Q$194)*10)),1))</f>
        <v>1.4</v>
      </c>
      <c r="R129" s="93">
        <f t="shared" si="18"/>
        <v>2</v>
      </c>
      <c r="S129" s="92">
        <f>IF('Indicator Data'!BT132="No data","x",ROUND(IF('Indicator Data'!BT132&gt;S$195,0,IF('Indicator Data'!BT132&lt;S$194,10,(S$195-'Indicator Data'!BT132)/(S$195-S$194)*10)),1))</f>
        <v>2.8</v>
      </c>
      <c r="T129" s="138">
        <f>IF('Indicator Data'!BU132="No data","x",ROUND(IF('Indicator Data'!BU132&gt;T$195,0,IF('Indicator Data'!BU132&lt;T$194,10,(T$195-'Indicator Data'!BU132)/(T$195-T$194)*10)),1))</f>
        <v>1.4</v>
      </c>
      <c r="U129" s="138">
        <f>IF('Indicator Data'!BV132="No data","x",ROUND(IF('Indicator Data'!BV132&gt;U$195,0,IF('Indicator Data'!BV132&lt;U$194,10,(U$195-'Indicator Data'!BV132)/(U$195-U$194)*10)),1))</f>
        <v>0.3</v>
      </c>
      <c r="V129" s="138" t="str">
        <f>IF('Indicator Data'!BW132="No data","x",ROUND(IF('Indicator Data'!BW132&gt;V$195,0,IF('Indicator Data'!BW132&lt;V$194,10,(V$195-'Indicator Data'!BW132)/(V$195-V$194)*10)),1))</f>
        <v>x</v>
      </c>
      <c r="W129" s="92">
        <f t="shared" si="19"/>
        <v>0.85</v>
      </c>
      <c r="X129" s="92">
        <f>IF('Indicator Data'!BX132="No data","x",ROUND(IF('Indicator Data'!BX132&gt;X$195,0,IF('Indicator Data'!BX132&lt;X$194,10,(X$195-'Indicator Data'!BX132)/(X$195-X$194)*10)),1))</f>
        <v>7</v>
      </c>
      <c r="Y129" s="92">
        <f>IF('Indicator Data'!BY132="No data","x",ROUND(IF('Indicator Data'!BY132&gt;Y$195,10,IF('Indicator Data'!BY132&lt;Y$194,0,10-(Y$195-'Indicator Data'!BY132)/(Y$195-Y$194)*10)),1))</f>
        <v>0.1</v>
      </c>
      <c r="Z129" s="93">
        <f t="shared" si="20"/>
        <v>2.7</v>
      </c>
      <c r="AA129" s="94">
        <f t="shared" si="21"/>
        <v>2.2999999999999998</v>
      </c>
      <c r="AB129" s="170"/>
    </row>
    <row r="130" spans="1:28" s="4" customFormat="1" x14ac:dyDescent="0.25">
      <c r="A130" s="121" t="str">
        <f>'Indicator Data'!A133</f>
        <v>Norway</v>
      </c>
      <c r="B130" s="47" t="str">
        <f>'Indicator Data'!B133</f>
        <v>NOR</v>
      </c>
      <c r="C130" s="92">
        <f>IF('Indicator Data'!BJ133="No data","x",ROUND(IF('Indicator Data'!BJ133&gt;C$195,0,IF('Indicator Data'!BJ133&lt;C$194,10,(C$195-'Indicator Data'!BJ133)/(C$195-C$194)*10)),1))</f>
        <v>2.2999999999999998</v>
      </c>
      <c r="D130" s="93">
        <f t="shared" si="13"/>
        <v>2.2999999999999998</v>
      </c>
      <c r="E130" s="92">
        <f>IF('Indicator Data'!BL133="No data","x",ROUND(IF('Indicator Data'!BL133&gt;E$195,0,IF('Indicator Data'!BL133&lt;E$194,10,(E$195-'Indicator Data'!BL133)/(E$195-E$194)*10)),1))</f>
        <v>1.6</v>
      </c>
      <c r="F130" s="92">
        <f>IF('Indicator Data'!BK133="No data","x",ROUND(IF('Indicator Data'!BK133&gt;F$195,0,IF('Indicator Data'!BK133&lt;F$194,10,(F$195-'Indicator Data'!BK133)/(F$195-F$194)*10)),1))</f>
        <v>1</v>
      </c>
      <c r="G130" s="93">
        <f t="shared" si="14"/>
        <v>1.3</v>
      </c>
      <c r="H130" s="94">
        <f t="shared" si="15"/>
        <v>1.8</v>
      </c>
      <c r="I130" s="92" t="str">
        <f>IF('Indicator Data'!BN133="No data","x",ROUND(IF('Indicator Data'!BN133^2&gt;I$195,0,IF('Indicator Data'!BN133^2&lt;I$194,10,(I$195-'Indicator Data'!BN133^2)/(I$195-I$194)*10)),1))</f>
        <v>x</v>
      </c>
      <c r="J130" s="92">
        <f>IF(OR('Indicator Data'!BM133=0,'Indicator Data'!BM133="No data"),"x",ROUND(IF('Indicator Data'!BM133&gt;J$195,0,IF('Indicator Data'!BM133&lt;J$194,10,(J$195-'Indicator Data'!BM133)/(J$195-J$194)*10)),1))</f>
        <v>0</v>
      </c>
      <c r="K130" s="92">
        <f>IF('Indicator Data'!BO133="No data","x",ROUND(IF('Indicator Data'!BO133&gt;K$195,0,IF('Indicator Data'!BO133&lt;K$194,10,(K$195-'Indicator Data'!BO133)/(K$195-K$194)*10)),1))</f>
        <v>0.3</v>
      </c>
      <c r="L130" s="92">
        <f>IF('Indicator Data'!BP133="No data","x",ROUND(IF('Indicator Data'!BP133&gt;L$195,0,IF('Indicator Data'!BP133&lt;L$194,10,(L$195-'Indicator Data'!BP133)/(L$195-L$194)*10)),1))</f>
        <v>4.7</v>
      </c>
      <c r="M130" s="93">
        <f t="shared" si="16"/>
        <v>1.7</v>
      </c>
      <c r="N130" s="138">
        <f>IF('Indicator Data'!BQ133="No data","x",'Indicator Data'!BQ133/'Indicator Data'!CC133*100)</f>
        <v>46.014790468364829</v>
      </c>
      <c r="O130" s="92">
        <f t="shared" si="17"/>
        <v>5.5</v>
      </c>
      <c r="P130" s="92">
        <f>IF('Indicator Data'!BR133="No data","x",ROUND(IF('Indicator Data'!BR133&gt;P$195,0,IF('Indicator Data'!BR133&lt;P$194,10,(P$195-'Indicator Data'!BR133)/(P$195-P$194)*10)),1))</f>
        <v>0.2</v>
      </c>
      <c r="Q130" s="92">
        <f>IF('Indicator Data'!BS133="No data","x",ROUND(IF('Indicator Data'!BS133&gt;Q$195,0,IF('Indicator Data'!BS133&lt;Q$194,10,(Q$195-'Indicator Data'!BS133)/(Q$195-Q$194)*10)),1))</f>
        <v>0</v>
      </c>
      <c r="R130" s="93">
        <f t="shared" si="18"/>
        <v>1.9</v>
      </c>
      <c r="S130" s="92">
        <f>IF('Indicator Data'!BT133="No data","x",ROUND(IF('Indicator Data'!BT133&gt;S$195,0,IF('Indicator Data'!BT133&lt;S$194,10,(S$195-'Indicator Data'!BT133)/(S$195-S$194)*10)),1))</f>
        <v>0</v>
      </c>
      <c r="T130" s="138">
        <f>IF('Indicator Data'!BU133="No data","x",ROUND(IF('Indicator Data'!BU133&gt;T$195,0,IF('Indicator Data'!BU133&lt;T$194,10,(T$195-'Indicator Data'!BU133)/(T$195-T$194)*10)),1))</f>
        <v>0.5</v>
      </c>
      <c r="U130" s="138">
        <f>IF('Indicator Data'!BV133="No data","x",ROUND(IF('Indicator Data'!BV133&gt;U$195,0,IF('Indicator Data'!BV133&lt;U$194,10,(U$195-'Indicator Data'!BV133)/(U$195-U$194)*10)),1))</f>
        <v>1.4</v>
      </c>
      <c r="V130" s="138">
        <f>IF('Indicator Data'!BW133="No data","x",ROUND(IF('Indicator Data'!BW133&gt;V$195,0,IF('Indicator Data'!BW133&lt;V$194,10,(V$195-'Indicator Data'!BW133)/(V$195-V$194)*10)),1))</f>
        <v>0.8</v>
      </c>
      <c r="W130" s="92">
        <f t="shared" si="19"/>
        <v>0.9</v>
      </c>
      <c r="X130" s="92">
        <f>IF('Indicator Data'!BX133="No data","x",ROUND(IF('Indicator Data'!BX133&gt;X$195,0,IF('Indicator Data'!BX133&lt;X$194,10,(X$195-'Indicator Data'!BX133)/(X$195-X$194)*10)),1))</f>
        <v>0</v>
      </c>
      <c r="Y130" s="92">
        <f>IF('Indicator Data'!BY133="No data","x",ROUND(IF('Indicator Data'!BY133&gt;Y$195,10,IF('Indicator Data'!BY133&lt;Y$194,0,10-(Y$195-'Indicator Data'!BY133)/(Y$195-Y$194)*10)),1))</f>
        <v>0.1</v>
      </c>
      <c r="Z130" s="93">
        <f t="shared" si="20"/>
        <v>0.3</v>
      </c>
      <c r="AA130" s="94">
        <f t="shared" si="21"/>
        <v>1.3</v>
      </c>
      <c r="AB130" s="170"/>
    </row>
    <row r="131" spans="1:28" s="4" customFormat="1" x14ac:dyDescent="0.25">
      <c r="A131" s="121" t="str">
        <f>'Indicator Data'!A134</f>
        <v>Oman</v>
      </c>
      <c r="B131" s="47" t="str">
        <f>'Indicator Data'!B134</f>
        <v>OMN</v>
      </c>
      <c r="C131" s="92" t="str">
        <f>IF('Indicator Data'!BJ134="No data","x",ROUND(IF('Indicator Data'!BJ134&gt;C$195,0,IF('Indicator Data'!BJ134&lt;C$194,10,(C$195-'Indicator Data'!BJ134)/(C$195-C$194)*10)),1))</f>
        <v>x</v>
      </c>
      <c r="D131" s="93" t="str">
        <f t="shared" si="13"/>
        <v>x</v>
      </c>
      <c r="E131" s="92">
        <f>IF('Indicator Data'!BL134="No data","x",ROUND(IF('Indicator Data'!BL134&gt;E$195,0,IF('Indicator Data'!BL134&lt;E$194,10,(E$195-'Indicator Data'!BL134)/(E$195-E$194)*10)),1))</f>
        <v>4.8</v>
      </c>
      <c r="F131" s="92">
        <f>IF('Indicator Data'!BK134="No data","x",ROUND(IF('Indicator Data'!BK134&gt;F$195,0,IF('Indicator Data'!BK134&lt;F$194,10,(F$195-'Indicator Data'!BK134)/(F$195-F$194)*10)),1))</f>
        <v>4.5999999999999996</v>
      </c>
      <c r="G131" s="93">
        <f t="shared" si="14"/>
        <v>4.7</v>
      </c>
      <c r="H131" s="94">
        <f t="shared" si="15"/>
        <v>4.7</v>
      </c>
      <c r="I131" s="92">
        <f>IF('Indicator Data'!BN134="No data","x",ROUND(IF('Indicator Data'!BN134^2&gt;I$195,0,IF('Indicator Data'!BN134^2&lt;I$194,10,(I$195-'Indicator Data'!BN134^2)/(I$195-I$194)*10)),1))</f>
        <v>0.8</v>
      </c>
      <c r="J131" s="92">
        <f>IF(OR('Indicator Data'!BM134=0,'Indicator Data'!BM134="No data"),"x",ROUND(IF('Indicator Data'!BM134&gt;J$195,0,IF('Indicator Data'!BM134&lt;J$194,10,(J$195-'Indicator Data'!BM134)/(J$195-J$194)*10)),1))</f>
        <v>0</v>
      </c>
      <c r="K131" s="92">
        <f>IF('Indicator Data'!BO134="No data","x",ROUND(IF('Indicator Data'!BO134&gt;K$195,0,IF('Indicator Data'!BO134&lt;K$194,10,(K$195-'Indicator Data'!BO134)/(K$195-K$194)*10)),1))</f>
        <v>3</v>
      </c>
      <c r="L131" s="92">
        <f>IF('Indicator Data'!BP134="No data","x",ROUND(IF('Indicator Data'!BP134&gt;L$195,0,IF('Indicator Data'!BP134&lt;L$194,10,(L$195-'Indicator Data'!BP134)/(L$195-L$194)*10)),1))</f>
        <v>2.6</v>
      </c>
      <c r="M131" s="93">
        <f t="shared" si="16"/>
        <v>1.6</v>
      </c>
      <c r="N131" s="138">
        <f>IF('Indicator Data'!BQ134="No data","x",'Indicator Data'!BQ134/'Indicator Data'!CC134*100)</f>
        <v>13.570274636510501</v>
      </c>
      <c r="O131" s="92">
        <f t="shared" si="17"/>
        <v>8.6999999999999993</v>
      </c>
      <c r="P131" s="92">
        <f>IF('Indicator Data'!BR134="No data","x",ROUND(IF('Indicator Data'!BR134&gt;P$195,0,IF('Indicator Data'!BR134&lt;P$194,10,(P$195-'Indicator Data'!BR134)/(P$195-P$194)*10)),1))</f>
        <v>0</v>
      </c>
      <c r="Q131" s="92">
        <f>IF('Indicator Data'!BS134="No data","x",ROUND(IF('Indicator Data'!BS134&gt;Q$195,0,IF('Indicator Data'!BS134&lt;Q$194,10,(Q$195-'Indicator Data'!BS134)/(Q$195-Q$194)*10)),1))</f>
        <v>1.6</v>
      </c>
      <c r="R131" s="93">
        <f t="shared" si="18"/>
        <v>3.4</v>
      </c>
      <c r="S131" s="92">
        <f>IF('Indicator Data'!BT134="No data","x",ROUND(IF('Indicator Data'!BT134&gt;S$195,0,IF('Indicator Data'!BT134&lt;S$194,10,(S$195-'Indicator Data'!BT134)/(S$195-S$194)*10)),1))</f>
        <v>5.0999999999999996</v>
      </c>
      <c r="T131" s="138">
        <f>IF('Indicator Data'!BU134="No data","x",ROUND(IF('Indicator Data'!BU134&gt;T$195,0,IF('Indicator Data'!BU134&lt;T$194,10,(T$195-'Indicator Data'!BU134)/(T$195-T$194)*10)),1))</f>
        <v>0</v>
      </c>
      <c r="U131" s="138">
        <f>IF('Indicator Data'!BV134="No data","x",ROUND(IF('Indicator Data'!BV134&gt;U$195,0,IF('Indicator Data'!BV134&lt;U$194,10,(U$195-'Indicator Data'!BV134)/(U$195-U$194)*10)),1))</f>
        <v>0</v>
      </c>
      <c r="V131" s="138">
        <f>IF('Indicator Data'!BW134="No data","x",ROUND(IF('Indicator Data'!BW134&gt;V$195,0,IF('Indicator Data'!BW134&lt;V$194,10,(V$195-'Indicator Data'!BW134)/(V$195-V$194)*10)),1))</f>
        <v>0</v>
      </c>
      <c r="W131" s="92">
        <f t="shared" si="19"/>
        <v>0</v>
      </c>
      <c r="X131" s="92">
        <f>IF('Indicator Data'!BX134="No data","x",ROUND(IF('Indicator Data'!BX134&gt;X$195,0,IF('Indicator Data'!BX134&lt;X$194,10,(X$195-'Indicator Data'!BX134)/(X$195-X$194)*10)),1))</f>
        <v>0.6</v>
      </c>
      <c r="Y131" s="92">
        <f>IF('Indicator Data'!BY134="No data","x",ROUND(IF('Indicator Data'!BY134&gt;Y$195,10,IF('Indicator Data'!BY134&lt;Y$194,0,10-(Y$195-'Indicator Data'!BY134)/(Y$195-Y$194)*10)),1))</f>
        <v>0.2</v>
      </c>
      <c r="Z131" s="93">
        <f t="shared" ref="Z131:Z162" si="22">IF(AND(S131="x",W131="x",X131="x",Y131="x"),"x",ROUND(AVERAGE(S131,W131,X131,Y131),1))</f>
        <v>1.5</v>
      </c>
      <c r="AA131" s="94">
        <f t="shared" ref="AA131:AA162" si="23">ROUND(AVERAGE(R131,M131,Z131),1)</f>
        <v>2.2000000000000002</v>
      </c>
      <c r="AB131" s="170"/>
    </row>
    <row r="132" spans="1:28" s="4" customFormat="1" x14ac:dyDescent="0.25">
      <c r="A132" s="121" t="str">
        <f>'Indicator Data'!A135</f>
        <v>Pakistan</v>
      </c>
      <c r="B132" s="47" t="str">
        <f>'Indicator Data'!B135</f>
        <v>PAK</v>
      </c>
      <c r="C132" s="92">
        <f>IF('Indicator Data'!BJ135="No data","x",ROUND(IF('Indicator Data'!BJ135&gt;C$195,0,IF('Indicator Data'!BJ135&lt;C$194,10,(C$195-'Indicator Data'!BJ135)/(C$195-C$194)*10)),1))</f>
        <v>4</v>
      </c>
      <c r="D132" s="93">
        <f t="shared" ref="D132:D193" si="24">IF(C132="x","x",C132)</f>
        <v>4</v>
      </c>
      <c r="E132" s="92">
        <f>IF('Indicator Data'!BL135="No data","x",ROUND(IF('Indicator Data'!BL135&gt;E$195,0,IF('Indicator Data'!BL135&lt;E$194,10,(E$195-'Indicator Data'!BL135)/(E$195-E$194)*10)),1))</f>
        <v>6.7</v>
      </c>
      <c r="F132" s="92">
        <f>IF('Indicator Data'!BK135="No data","x",ROUND(IF('Indicator Data'!BK135&gt;F$195,0,IF('Indicator Data'!BK135&lt;F$194,10,(F$195-'Indicator Data'!BK135)/(F$195-F$194)*10)),1))</f>
        <v>6.2</v>
      </c>
      <c r="G132" s="93">
        <f t="shared" ref="G132:G193" si="25">IF(AND(E132="x",F132="x"),"x",ROUND(AVERAGE(E132,F132),1))</f>
        <v>6.5</v>
      </c>
      <c r="H132" s="94">
        <f t="shared" ref="H132:H193" si="26">ROUND(AVERAGE(D132,G132),1)</f>
        <v>5.3</v>
      </c>
      <c r="I132" s="92">
        <f>IF('Indicator Data'!BN135="No data","x",ROUND(IF('Indicator Data'!BN135^2&gt;I$195,0,IF('Indicator Data'!BN135^2&lt;I$194,10,(I$195-'Indicator Data'!BN135^2)/(I$195-I$194)*10)),1))</f>
        <v>7.5</v>
      </c>
      <c r="J132" s="92">
        <f>IF(OR('Indicator Data'!BM135=0,'Indicator Data'!BM135="No data"),"x",ROUND(IF('Indicator Data'!BM135&gt;J$195,0,IF('Indicator Data'!BM135&lt;J$194,10,(J$195-'Indicator Data'!BM135)/(J$195-J$194)*10)),1))</f>
        <v>2.9</v>
      </c>
      <c r="K132" s="92">
        <f>IF('Indicator Data'!BO135="No data","x",ROUND(IF('Indicator Data'!BO135&gt;K$195,0,IF('Indicator Data'!BO135&lt;K$194,10,(K$195-'Indicator Data'!BO135)/(K$195-K$194)*10)),1))</f>
        <v>8.5</v>
      </c>
      <c r="L132" s="92">
        <f>IF('Indicator Data'!BP135="No data","x",ROUND(IF('Indicator Data'!BP135&gt;L$195,0,IF('Indicator Data'!BP135&lt;L$194,10,(L$195-'Indicator Data'!BP135)/(L$195-L$194)*10)),1))</f>
        <v>6.5</v>
      </c>
      <c r="M132" s="93">
        <f t="shared" ref="M132:M193" si="27">IF(AND(I132="x",J132="x",K132="x",L132="x"),"x",ROUND(AVERAGE(I132,J132,K132,L132),1))</f>
        <v>6.4</v>
      </c>
      <c r="N132" s="138">
        <f>IF('Indicator Data'!BQ135="No data","x",'Indicator Data'!BQ135/'Indicator Data'!CC135*100)</f>
        <v>12.972187629721876</v>
      </c>
      <c r="O132" s="92">
        <f t="shared" ref="O132:O193" si="28">IF(N132="x","x",ROUND(IF(N132&gt;O$195,0,IF(N132&lt;O$194,10,(O$195-N132)/(O$195-O$194)*10)),1))</f>
        <v>8.8000000000000007</v>
      </c>
      <c r="P132" s="92">
        <f>IF('Indicator Data'!BR135="No data","x",ROUND(IF('Indicator Data'!BR135&gt;P$195,0,IF('Indicator Data'!BR135&lt;P$194,10,(P$195-'Indicator Data'!BR135)/(P$195-P$194)*10)),1))</f>
        <v>4.5</v>
      </c>
      <c r="Q132" s="92">
        <f>IF('Indicator Data'!BS135="No data","x",ROUND(IF('Indicator Data'!BS135&gt;Q$195,0,IF('Indicator Data'!BS135&lt;Q$194,10,(Q$195-'Indicator Data'!BS135)/(Q$195-Q$194)*10)),1))</f>
        <v>1.7</v>
      </c>
      <c r="R132" s="93">
        <f t="shared" ref="R132:R193" si="29">IF(AND(O132="x",P132="x",Q132="x"),"x",ROUND(AVERAGE(O132,Q132,P132),1))</f>
        <v>5</v>
      </c>
      <c r="S132" s="92">
        <f>IF('Indicator Data'!BT135="No data","x",ROUND(IF('Indicator Data'!BT135&gt;S$195,0,IF('Indicator Data'!BT135&lt;S$194,10,(S$195-'Indicator Data'!BT135)/(S$195-S$194)*10)),1))</f>
        <v>7.6</v>
      </c>
      <c r="T132" s="138">
        <f>IF('Indicator Data'!BU135="No data","x",ROUND(IF('Indicator Data'!BU135&gt;T$195,0,IF('Indicator Data'!BU135&lt;T$194,10,(T$195-'Indicator Data'!BU135)/(T$195-T$194)*10)),1))</f>
        <v>4.0999999999999996</v>
      </c>
      <c r="U132" s="138">
        <f>IF('Indicator Data'!BV135="No data","x",ROUND(IF('Indicator Data'!BV135&gt;U$195,0,IF('Indicator Data'!BV135&lt;U$194,10,(U$195-'Indicator Data'!BV135)/(U$195-U$194)*10)),1))</f>
        <v>9.1999999999999993</v>
      </c>
      <c r="V132" s="138">
        <f>IF('Indicator Data'!BW135="No data","x",ROUND(IF('Indicator Data'!BW135&gt;V$195,0,IF('Indicator Data'!BW135&lt;V$194,10,(V$195-'Indicator Data'!BW135)/(V$195-V$194)*10)),1))</f>
        <v>4.0999999999999996</v>
      </c>
      <c r="W132" s="92">
        <f t="shared" ref="W132:W193" si="30">IF(AND(T132="X",U132="x",V132="x"),"x",AVERAGE(T132:V132))</f>
        <v>5.8</v>
      </c>
      <c r="X132" s="92">
        <f>IF('Indicator Data'!BX135="No data","x",ROUND(IF('Indicator Data'!BX135&gt;X$195,0,IF('Indicator Data'!BX135&lt;X$194,10,(X$195-'Indicator Data'!BX135)/(X$195-X$194)*10)),1))</f>
        <v>9.6999999999999993</v>
      </c>
      <c r="Y132" s="92">
        <f>IF('Indicator Data'!BY135="No data","x",ROUND(IF('Indicator Data'!BY135&gt;Y$195,10,IF('Indicator Data'!BY135&lt;Y$194,0,10-(Y$195-'Indicator Data'!BY135)/(Y$195-Y$194)*10)),1))</f>
        <v>2</v>
      </c>
      <c r="Z132" s="93">
        <f t="shared" si="22"/>
        <v>6.3</v>
      </c>
      <c r="AA132" s="94">
        <f t="shared" si="23"/>
        <v>5.9</v>
      </c>
      <c r="AB132" s="170"/>
    </row>
    <row r="133" spans="1:28" s="4" customFormat="1" x14ac:dyDescent="0.25">
      <c r="A133" s="121" t="str">
        <f>'Indicator Data'!A136</f>
        <v>Palau</v>
      </c>
      <c r="B133" s="47" t="str">
        <f>'Indicator Data'!B136</f>
        <v>PLW</v>
      </c>
      <c r="C133" s="92">
        <f>IF('Indicator Data'!BJ136="No data","x",ROUND(IF('Indicator Data'!BJ136&gt;C$195,0,IF('Indicator Data'!BJ136&lt;C$194,10,(C$195-'Indicator Data'!BJ136)/(C$195-C$194)*10)),1))</f>
        <v>5.9</v>
      </c>
      <c r="D133" s="93">
        <f t="shared" si="24"/>
        <v>5.9</v>
      </c>
      <c r="E133" s="92" t="str">
        <f>IF('Indicator Data'!BL136="No data","x",ROUND(IF('Indicator Data'!BL136&gt;E$195,0,IF('Indicator Data'!BL136&lt;E$194,10,(E$195-'Indicator Data'!BL136)/(E$195-E$194)*10)),1))</f>
        <v>x</v>
      </c>
      <c r="F133" s="92">
        <f>IF('Indicator Data'!BK136="No data","x",ROUND(IF('Indicator Data'!BK136&gt;F$195,0,IF('Indicator Data'!BK136&lt;F$194,10,(F$195-'Indicator Data'!BK136)/(F$195-F$194)*10)),1))</f>
        <v>5.5</v>
      </c>
      <c r="G133" s="93">
        <f t="shared" si="25"/>
        <v>5.5</v>
      </c>
      <c r="H133" s="94">
        <f t="shared" si="26"/>
        <v>5.7</v>
      </c>
      <c r="I133" s="92">
        <f>IF('Indicator Data'!BN136="No data","x",ROUND(IF('Indicator Data'!BN136^2&gt;I$195,0,IF('Indicator Data'!BN136^2&lt;I$194,10,(I$195-'Indicator Data'!BN136^2)/(I$195-I$194)*10)),1))</f>
        <v>0.1</v>
      </c>
      <c r="J133" s="92">
        <f>IF(OR('Indicator Data'!BM136=0,'Indicator Data'!BM136="No data"),"x",ROUND(IF('Indicator Data'!BM136&gt;J$195,0,IF('Indicator Data'!BM136&lt;J$194,10,(J$195-'Indicator Data'!BM136)/(J$195-J$194)*10)),1))</f>
        <v>0</v>
      </c>
      <c r="K133" s="92" t="str">
        <f>IF('Indicator Data'!BO136="No data","x",ROUND(IF('Indicator Data'!BO136&gt;K$195,0,IF('Indicator Data'!BO136&lt;K$194,10,(K$195-'Indicator Data'!BO136)/(K$195-K$194)*10)),1))</f>
        <v>x</v>
      </c>
      <c r="L133" s="92">
        <f>IF('Indicator Data'!BP136="No data","x",ROUND(IF('Indicator Data'!BP136&gt;L$195,0,IF('Indicator Data'!BP136&lt;L$194,10,(L$195-'Indicator Data'!BP136)/(L$195-L$194)*10)),1))</f>
        <v>4.5</v>
      </c>
      <c r="M133" s="93">
        <f t="shared" si="27"/>
        <v>1.5</v>
      </c>
      <c r="N133" s="138">
        <f>IF('Indicator Data'!BQ136="No data","x",'Indicator Data'!BQ136/'Indicator Data'!CC136*100)</f>
        <v>60.869565217391312</v>
      </c>
      <c r="O133" s="92">
        <f t="shared" si="28"/>
        <v>4</v>
      </c>
      <c r="P133" s="92">
        <f>IF('Indicator Data'!BR136="No data","x",ROUND(IF('Indicator Data'!BR136&gt;P$195,0,IF('Indicator Data'!BR136&lt;P$194,10,(P$195-'Indicator Data'!BR136)/(P$195-P$194)*10)),1))</f>
        <v>0</v>
      </c>
      <c r="Q133" s="92">
        <f>IF('Indicator Data'!BS136="No data","x",ROUND(IF('Indicator Data'!BS136&gt;Q$195,0,IF('Indicator Data'!BS136&lt;Q$194,10,(Q$195-'Indicator Data'!BS136)/(Q$195-Q$194)*10)),1))</f>
        <v>0</v>
      </c>
      <c r="R133" s="93">
        <f t="shared" si="29"/>
        <v>1.3</v>
      </c>
      <c r="S133" s="92">
        <f>IF('Indicator Data'!BT136="No data","x",ROUND(IF('Indicator Data'!BT136&gt;S$195,0,IF('Indicator Data'!BT136&lt;S$194,10,(S$195-'Indicator Data'!BT136)/(S$195-S$194)*10)),1))</f>
        <v>7</v>
      </c>
      <c r="T133" s="138">
        <f>IF('Indicator Data'!BU136="No data","x",ROUND(IF('Indicator Data'!BU136&gt;T$195,0,IF('Indicator Data'!BU136&lt;T$194,10,(T$195-'Indicator Data'!BU136)/(T$195-T$194)*10)),1))</f>
        <v>0.3</v>
      </c>
      <c r="U133" s="138">
        <f>IF('Indicator Data'!BV136="No data","x",ROUND(IF('Indicator Data'!BV136&gt;U$195,0,IF('Indicator Data'!BV136&lt;U$194,10,(U$195-'Indicator Data'!BV136)/(U$195-U$194)*10)),1))</f>
        <v>0.7</v>
      </c>
      <c r="V133" s="138">
        <f>IF('Indicator Data'!BW136="No data","x",ROUND(IF('Indicator Data'!BW136&gt;V$195,0,IF('Indicator Data'!BW136&lt;V$194,10,(V$195-'Indicator Data'!BW136)/(V$195-V$194)*10)),1))</f>
        <v>1.7</v>
      </c>
      <c r="W133" s="92">
        <f t="shared" si="30"/>
        <v>0.9</v>
      </c>
      <c r="X133" s="92">
        <f>IF('Indicator Data'!BX136="No data","x",ROUND(IF('Indicator Data'!BX136&gt;X$195,0,IF('Indicator Data'!BX136&lt;X$194,10,(X$195-'Indicator Data'!BX136)/(X$195-X$194)*10)),1))</f>
        <v>3.8</v>
      </c>
      <c r="Y133" s="92" t="str">
        <f>IF('Indicator Data'!BY136="No data","x",ROUND(IF('Indicator Data'!BY136&gt;Y$195,10,IF('Indicator Data'!BY136&lt;Y$194,0,10-(Y$195-'Indicator Data'!BY136)/(Y$195-Y$194)*10)),1))</f>
        <v>x</v>
      </c>
      <c r="Z133" s="93">
        <f t="shared" si="22"/>
        <v>3.9</v>
      </c>
      <c r="AA133" s="94">
        <f t="shared" si="23"/>
        <v>2.2000000000000002</v>
      </c>
      <c r="AB133" s="170"/>
    </row>
    <row r="134" spans="1:28" s="4" customFormat="1" x14ac:dyDescent="0.25">
      <c r="A134" s="121" t="str">
        <f>'Indicator Data'!A137</f>
        <v>Palestine</v>
      </c>
      <c r="B134" s="47" t="str">
        <f>'Indicator Data'!B137</f>
        <v>PSE</v>
      </c>
      <c r="C134" s="92">
        <f>IF('Indicator Data'!BJ137="No data","x",ROUND(IF('Indicator Data'!BJ137&gt;C$195,0,IF('Indicator Data'!BJ137&lt;C$194,10,(C$195-'Indicator Data'!BJ137)/(C$195-C$194)*10)),1))</f>
        <v>5.8</v>
      </c>
      <c r="D134" s="93">
        <f t="shared" si="24"/>
        <v>5.8</v>
      </c>
      <c r="E134" s="92" t="str">
        <f>IF('Indicator Data'!BL137="No data","x",ROUND(IF('Indicator Data'!BL137&gt;E$195,0,IF('Indicator Data'!BL137&lt;E$194,10,(E$195-'Indicator Data'!BL137)/(E$195-E$194)*10)),1))</f>
        <v>x</v>
      </c>
      <c r="F134" s="92">
        <f>IF('Indicator Data'!BK137="No data","x",ROUND(IF('Indicator Data'!BK137&gt;F$195,0,IF('Indicator Data'!BK137&lt;F$194,10,(F$195-'Indicator Data'!BK137)/(F$195-F$194)*10)),1))</f>
        <v>5.8</v>
      </c>
      <c r="G134" s="93">
        <f t="shared" si="25"/>
        <v>5.8</v>
      </c>
      <c r="H134" s="94">
        <f t="shared" si="26"/>
        <v>5.8</v>
      </c>
      <c r="I134" s="92">
        <f>IF('Indicator Data'!BN137="No data","x",ROUND(IF('Indicator Data'!BN137^2&gt;I$195,0,IF('Indicator Data'!BN137^2&lt;I$194,10,(I$195-'Indicator Data'!BN137^2)/(I$195-I$194)*10)),1))</f>
        <v>0.7</v>
      </c>
      <c r="J134" s="92">
        <f>IF(OR('Indicator Data'!BM137=0,'Indicator Data'!BM137="No data"),"x",ROUND(IF('Indicator Data'!BM137&gt;J$195,0,IF('Indicator Data'!BM137&lt;J$194,10,(J$195-'Indicator Data'!BM137)/(J$195-J$194)*10)),1))</f>
        <v>0</v>
      </c>
      <c r="K134" s="92">
        <f>IF('Indicator Data'!BO137="No data","x",ROUND(IF('Indicator Data'!BO137&gt;K$195,0,IF('Indicator Data'!BO137&lt;K$194,10,(K$195-'Indicator Data'!BO137)/(K$195-K$194)*10)),1))</f>
        <v>3.9</v>
      </c>
      <c r="L134" s="92">
        <f>IF('Indicator Data'!BP137="No data","x",ROUND(IF('Indicator Data'!BP137&gt;L$195,0,IF('Indicator Data'!BP137&lt;L$194,10,(L$195-'Indicator Data'!BP137)/(L$195-L$194)*10)),1))</f>
        <v>6.1</v>
      </c>
      <c r="M134" s="93">
        <f t="shared" si="27"/>
        <v>2.7</v>
      </c>
      <c r="N134" s="138">
        <f>IF('Indicator Data'!BQ137="No data","x",'Indicator Data'!BQ137/'Indicator Data'!CC137*100)</f>
        <v>282.39202657807311</v>
      </c>
      <c r="O134" s="92">
        <f t="shared" si="28"/>
        <v>0</v>
      </c>
      <c r="P134" s="92">
        <f>IF('Indicator Data'!BR137="No data","x",ROUND(IF('Indicator Data'!BR137&gt;P$195,0,IF('Indicator Data'!BR137&lt;P$194,10,(P$195-'Indicator Data'!BR137)/(P$195-P$194)*10)),1))</f>
        <v>0.3</v>
      </c>
      <c r="Q134" s="92">
        <f>IF('Indicator Data'!BS137="No data","x",ROUND(IF('Indicator Data'!BS137&gt;Q$195,0,IF('Indicator Data'!BS137&lt;Q$194,10,(Q$195-'Indicator Data'!BS137)/(Q$195-Q$194)*10)),1))</f>
        <v>0.6</v>
      </c>
      <c r="R134" s="93">
        <f t="shared" si="29"/>
        <v>0.3</v>
      </c>
      <c r="S134" s="92" t="str">
        <f>IF('Indicator Data'!BT137="No data","x",ROUND(IF('Indicator Data'!BT137&gt;S$195,0,IF('Indicator Data'!BT137&lt;S$194,10,(S$195-'Indicator Data'!BT137)/(S$195-S$194)*10)),1))</f>
        <v>x</v>
      </c>
      <c r="T134" s="138">
        <f>IF('Indicator Data'!BU137="No data","x",ROUND(IF('Indicator Data'!BU137&gt;T$195,0,IF('Indicator Data'!BU137&lt;T$194,10,(T$195-'Indicator Data'!BU137)/(T$195-T$194)*10)),1))</f>
        <v>0</v>
      </c>
      <c r="U134" s="138">
        <f>IF('Indicator Data'!BV137="No data","x",ROUND(IF('Indicator Data'!BV137&gt;U$195,0,IF('Indicator Data'!BV137&lt;U$194,10,(U$195-'Indicator Data'!BV137)/(U$195-U$194)*10)),1))</f>
        <v>0</v>
      </c>
      <c r="V134" s="138">
        <f>IF('Indicator Data'!BW137="No data","x",ROUND(IF('Indicator Data'!BW137&gt;V$195,0,IF('Indicator Data'!BW137&lt;V$194,10,(V$195-'Indicator Data'!BW137)/(V$195-V$194)*10)),1))</f>
        <v>0</v>
      </c>
      <c r="W134" s="92">
        <f t="shared" si="30"/>
        <v>0</v>
      </c>
      <c r="X134" s="92" t="str">
        <f>IF('Indicator Data'!BX137="No data","x",ROUND(IF('Indicator Data'!BX137&gt;X$195,0,IF('Indicator Data'!BX137&lt;X$194,10,(X$195-'Indicator Data'!BX137)/(X$195-X$194)*10)),1))</f>
        <v>x</v>
      </c>
      <c r="Y134" s="92">
        <f>IF('Indicator Data'!BY137="No data","x",ROUND(IF('Indicator Data'!BY137&gt;Y$195,10,IF('Indicator Data'!BY137&lt;Y$194,0,10-(Y$195-'Indicator Data'!BY137)/(Y$195-Y$194)*10)),1))</f>
        <v>0.5</v>
      </c>
      <c r="Z134" s="93">
        <f t="shared" si="22"/>
        <v>0.3</v>
      </c>
      <c r="AA134" s="94">
        <f t="shared" si="23"/>
        <v>1.1000000000000001</v>
      </c>
      <c r="AB134" s="170"/>
    </row>
    <row r="135" spans="1:28" s="4" customFormat="1" x14ac:dyDescent="0.25">
      <c r="A135" s="121" t="str">
        <f>'Indicator Data'!A138</f>
        <v>Panama</v>
      </c>
      <c r="B135" s="47" t="str">
        <f>'Indicator Data'!B138</f>
        <v>PAN</v>
      </c>
      <c r="C135" s="92">
        <f>IF('Indicator Data'!BJ138="No data","x",ROUND(IF('Indicator Data'!BJ138&gt;C$195,0,IF('Indicator Data'!BJ138&lt;C$194,10,(C$195-'Indicator Data'!BJ138)/(C$195-C$194)*10)),1))</f>
        <v>4.3</v>
      </c>
      <c r="D135" s="93">
        <f t="shared" si="24"/>
        <v>4.3</v>
      </c>
      <c r="E135" s="92">
        <f>IF('Indicator Data'!BL138="No data","x",ROUND(IF('Indicator Data'!BL138&gt;E$195,0,IF('Indicator Data'!BL138&lt;E$194,10,(E$195-'Indicator Data'!BL138)/(E$195-E$194)*10)),1))</f>
        <v>6.3</v>
      </c>
      <c r="F135" s="92">
        <f>IF('Indicator Data'!BK138="No data","x",ROUND(IF('Indicator Data'!BK138&gt;F$195,0,IF('Indicator Data'!BK138&lt;F$194,10,(F$195-'Indicator Data'!BK138)/(F$195-F$194)*10)),1))</f>
        <v>5</v>
      </c>
      <c r="G135" s="93">
        <f t="shared" si="25"/>
        <v>5.7</v>
      </c>
      <c r="H135" s="94">
        <f t="shared" si="26"/>
        <v>5</v>
      </c>
      <c r="I135" s="92">
        <f>IF('Indicator Data'!BN138="No data","x",ROUND(IF('Indicator Data'!BN138^2&gt;I$195,0,IF('Indicator Data'!BN138^2&lt;I$194,10,(I$195-'Indicator Data'!BN138^2)/(I$195-I$194)*10)),1))</f>
        <v>1.1000000000000001</v>
      </c>
      <c r="J135" s="92">
        <f>IF(OR('Indicator Data'!BM138=0,'Indicator Data'!BM138="No data"),"x",ROUND(IF('Indicator Data'!BM138&gt;J$195,0,IF('Indicator Data'!BM138&lt;J$194,10,(J$195-'Indicator Data'!BM138)/(J$195-J$194)*10)),1))</f>
        <v>0</v>
      </c>
      <c r="K135" s="92">
        <f>IF('Indicator Data'!BO138="No data","x",ROUND(IF('Indicator Data'!BO138&gt;K$195,0,IF('Indicator Data'!BO138&lt;K$194,10,(K$195-'Indicator Data'!BO138)/(K$195-K$194)*10)),1))</f>
        <v>4.5999999999999996</v>
      </c>
      <c r="L135" s="92">
        <f>IF('Indicator Data'!BP138="No data","x",ROUND(IF('Indicator Data'!BP138&gt;L$195,0,IF('Indicator Data'!BP138&lt;L$194,10,(L$195-'Indicator Data'!BP138)/(L$195-L$194)*10)),1))</f>
        <v>3.8</v>
      </c>
      <c r="M135" s="93">
        <f t="shared" si="27"/>
        <v>2.4</v>
      </c>
      <c r="N135" s="138">
        <f>IF('Indicator Data'!BQ138="No data","x",'Indicator Data'!BQ138/'Indicator Data'!CC138*100)</f>
        <v>16.142050040355123</v>
      </c>
      <c r="O135" s="92">
        <f t="shared" si="28"/>
        <v>8.5</v>
      </c>
      <c r="P135" s="92">
        <f>IF('Indicator Data'!BR138="No data","x",ROUND(IF('Indicator Data'!BR138&gt;P$195,0,IF('Indicator Data'!BR138&lt;P$194,10,(P$195-'Indicator Data'!BR138)/(P$195-P$194)*10)),1))</f>
        <v>1.9</v>
      </c>
      <c r="Q135" s="92">
        <f>IF('Indicator Data'!BS138="No data","x",ROUND(IF('Indicator Data'!BS138&gt;Q$195,0,IF('Indicator Data'!BS138&lt;Q$194,10,(Q$195-'Indicator Data'!BS138)/(Q$195-Q$194)*10)),1))</f>
        <v>0.7</v>
      </c>
      <c r="R135" s="93">
        <f t="shared" si="29"/>
        <v>3.7</v>
      </c>
      <c r="S135" s="92">
        <f>IF('Indicator Data'!BT138="No data","x",ROUND(IF('Indicator Data'!BT138&gt;S$195,0,IF('Indicator Data'!BT138&lt;S$194,10,(S$195-'Indicator Data'!BT138)/(S$195-S$194)*10)),1))</f>
        <v>6.1</v>
      </c>
      <c r="T135" s="138">
        <f>IF('Indicator Data'!BU138="No data","x",ROUND(IF('Indicator Data'!BU138&gt;T$195,0,IF('Indicator Data'!BU138&lt;T$194,10,(T$195-'Indicator Data'!BU138)/(T$195-T$194)*10)),1))</f>
        <v>3.1</v>
      </c>
      <c r="U135" s="138">
        <f>IF('Indicator Data'!BV138="No data","x",ROUND(IF('Indicator Data'!BV138&gt;U$195,0,IF('Indicator Data'!BV138&lt;U$194,10,(U$195-'Indicator Data'!BV138)/(U$195-U$194)*10)),1))</f>
        <v>1</v>
      </c>
      <c r="V135" s="138">
        <f>IF('Indicator Data'!BW138="No data","x",ROUND(IF('Indicator Data'!BW138&gt;V$195,0,IF('Indicator Data'!BW138&lt;V$194,10,(V$195-'Indicator Data'!BW138)/(V$195-V$194)*10)),1))</f>
        <v>1.5</v>
      </c>
      <c r="W135" s="92">
        <f t="shared" si="30"/>
        <v>1.8666666666666665</v>
      </c>
      <c r="X135" s="92">
        <f>IF('Indicator Data'!BX138="No data","x",ROUND(IF('Indicator Data'!BX138&gt;X$195,0,IF('Indicator Data'!BX138&lt;X$194,10,(X$195-'Indicator Data'!BX138)/(X$195-X$194)*10)),1))</f>
        <v>4.2</v>
      </c>
      <c r="Y135" s="92">
        <f>IF('Indicator Data'!BY138="No data","x",ROUND(IF('Indicator Data'!BY138&gt;Y$195,10,IF('Indicator Data'!BY138&lt;Y$194,0,10-(Y$195-'Indicator Data'!BY138)/(Y$195-Y$194)*10)),1))</f>
        <v>1</v>
      </c>
      <c r="Z135" s="93">
        <f t="shared" si="22"/>
        <v>3.3</v>
      </c>
      <c r="AA135" s="94">
        <f t="shared" si="23"/>
        <v>3.1</v>
      </c>
      <c r="AB135" s="170"/>
    </row>
    <row r="136" spans="1:28" s="4" customFormat="1" x14ac:dyDescent="0.25">
      <c r="A136" s="121" t="str">
        <f>'Indicator Data'!A139</f>
        <v>Papua New Guinea</v>
      </c>
      <c r="B136" s="47" t="str">
        <f>'Indicator Data'!B139</f>
        <v>PNG</v>
      </c>
      <c r="C136" s="92">
        <f>IF('Indicator Data'!BJ139="No data","x",ROUND(IF('Indicator Data'!BJ139&gt;C$195,0,IF('Indicator Data'!BJ139&lt;C$194,10,(C$195-'Indicator Data'!BJ139)/(C$195-C$194)*10)),1))</f>
        <v>6.7</v>
      </c>
      <c r="D136" s="93">
        <f t="shared" si="24"/>
        <v>6.7</v>
      </c>
      <c r="E136" s="92">
        <f>IF('Indicator Data'!BL139="No data","x",ROUND(IF('Indicator Data'!BL139&gt;E$195,0,IF('Indicator Data'!BL139&lt;E$194,10,(E$195-'Indicator Data'!BL139)/(E$195-E$194)*10)),1))</f>
        <v>7.2</v>
      </c>
      <c r="F136" s="92">
        <f>IF('Indicator Data'!BK139="No data","x",ROUND(IF('Indicator Data'!BK139&gt;F$195,0,IF('Indicator Data'!BK139&lt;F$194,10,(F$195-'Indicator Data'!BK139)/(F$195-F$194)*10)),1))</f>
        <v>6.3</v>
      </c>
      <c r="G136" s="93">
        <f t="shared" si="25"/>
        <v>6.8</v>
      </c>
      <c r="H136" s="94">
        <f t="shared" si="26"/>
        <v>6.8</v>
      </c>
      <c r="I136" s="92">
        <f>IF('Indicator Data'!BN139="No data","x",ROUND(IF('Indicator Data'!BN139^2&gt;I$195,0,IF('Indicator Data'!BN139^2&lt;I$194,10,(I$195-'Indicator Data'!BN139^2)/(I$195-I$194)*10)),1))</f>
        <v>6.6</v>
      </c>
      <c r="J136" s="92">
        <f>IF(OR('Indicator Data'!BM139=0,'Indicator Data'!BM139="No data"),"x",ROUND(IF('Indicator Data'!BM139&gt;J$195,0,IF('Indicator Data'!BM139&lt;J$194,10,(J$195-'Indicator Data'!BM139)/(J$195-J$194)*10)),1))</f>
        <v>4.5999999999999996</v>
      </c>
      <c r="K136" s="92">
        <f>IF('Indicator Data'!BO139="No data","x",ROUND(IF('Indicator Data'!BO139&gt;K$195,0,IF('Indicator Data'!BO139&lt;K$194,10,(K$195-'Indicator Data'!BO139)/(K$195-K$194)*10)),1))</f>
        <v>9</v>
      </c>
      <c r="L136" s="92">
        <f>IF('Indicator Data'!BP139="No data","x",ROUND(IF('Indicator Data'!BP139&gt;L$195,0,IF('Indicator Data'!BP139&lt;L$194,10,(L$195-'Indicator Data'!BP139)/(L$195-L$194)*10)),1))</f>
        <v>7.8</v>
      </c>
      <c r="M136" s="93">
        <f t="shared" si="27"/>
        <v>7</v>
      </c>
      <c r="N136" s="138">
        <f>IF('Indicator Data'!BQ139="No data","x",'Indicator Data'!BQ139/'Indicator Data'!CC139*100)</f>
        <v>3.0914631453429315</v>
      </c>
      <c r="O136" s="92">
        <f t="shared" si="28"/>
        <v>9.8000000000000007</v>
      </c>
      <c r="P136" s="92">
        <f>IF('Indicator Data'!BR139="No data","x",ROUND(IF('Indicator Data'!BR139&gt;P$195,0,IF('Indicator Data'!BR139&lt;P$194,10,(P$195-'Indicator Data'!BR139)/(P$195-P$194)*10)),1))</f>
        <v>9.6999999999999993</v>
      </c>
      <c r="Q136" s="92">
        <f>IF('Indicator Data'!BS139="No data","x",ROUND(IF('Indicator Data'!BS139&gt;Q$195,0,IF('Indicator Data'!BS139&lt;Q$194,10,(Q$195-'Indicator Data'!BS139)/(Q$195-Q$194)*10)),1))</f>
        <v>10</v>
      </c>
      <c r="R136" s="93">
        <f t="shared" si="29"/>
        <v>9.8000000000000007</v>
      </c>
      <c r="S136" s="92" t="str">
        <f>IF('Indicator Data'!BT139="No data","x",ROUND(IF('Indicator Data'!BT139&gt;S$195,0,IF('Indicator Data'!BT139&lt;S$194,10,(S$195-'Indicator Data'!BT139)/(S$195-S$194)*10)),1))</f>
        <v>x</v>
      </c>
      <c r="T136" s="138">
        <f>IF('Indicator Data'!BU139="No data","x",ROUND(IF('Indicator Data'!BU139&gt;T$195,0,IF('Indicator Data'!BU139&lt;T$194,10,(T$195-'Indicator Data'!BU139)/(T$195-T$194)*10)),1))</f>
        <v>6.3</v>
      </c>
      <c r="U136" s="138" t="str">
        <f>IF('Indicator Data'!BV139="No data","x",ROUND(IF('Indicator Data'!BV139&gt;U$195,0,IF('Indicator Data'!BV139&lt;U$194,10,(U$195-'Indicator Data'!BV139)/(U$195-U$194)*10)),1))</f>
        <v>x</v>
      </c>
      <c r="V136" s="138">
        <f>IF('Indicator Data'!BW139="No data","x",ROUND(IF('Indicator Data'!BW139&gt;V$195,0,IF('Indicator Data'!BW139&lt;V$194,10,(V$195-'Indicator Data'!BW139)/(V$195-V$194)*10)),1))</f>
        <v>9.3000000000000007</v>
      </c>
      <c r="W136" s="92">
        <f t="shared" si="30"/>
        <v>7.8000000000000007</v>
      </c>
      <c r="X136" s="92">
        <f>IF('Indicator Data'!BX139="No data","x",ROUND(IF('Indicator Data'!BX139&gt;X$195,0,IF('Indicator Data'!BX139&lt;X$194,10,(X$195-'Indicator Data'!BX139)/(X$195-X$194)*10)),1))</f>
        <v>9.9</v>
      </c>
      <c r="Y136" s="92">
        <f>IF('Indicator Data'!BY139="No data","x",ROUND(IF('Indicator Data'!BY139&gt;Y$195,10,IF('Indicator Data'!BY139&lt;Y$194,0,10-(Y$195-'Indicator Data'!BY139)/(Y$195-Y$194)*10)),1))</f>
        <v>2.4</v>
      </c>
      <c r="Z136" s="93">
        <f t="shared" si="22"/>
        <v>6.7</v>
      </c>
      <c r="AA136" s="94">
        <f t="shared" si="23"/>
        <v>7.8</v>
      </c>
      <c r="AB136" s="170"/>
    </row>
    <row r="137" spans="1:28" s="4" customFormat="1" x14ac:dyDescent="0.25">
      <c r="A137" s="121" t="str">
        <f>'Indicator Data'!A140</f>
        <v>Paraguay</v>
      </c>
      <c r="B137" s="47" t="str">
        <f>'Indicator Data'!B140</f>
        <v>PRY</v>
      </c>
      <c r="C137" s="92">
        <f>IF('Indicator Data'!BJ140="No data","x",ROUND(IF('Indicator Data'!BJ140&gt;C$195,0,IF('Indicator Data'!BJ140&lt;C$194,10,(C$195-'Indicator Data'!BJ140)/(C$195-C$194)*10)),1))</f>
        <v>3.7</v>
      </c>
      <c r="D137" s="93">
        <f t="shared" si="24"/>
        <v>3.7</v>
      </c>
      <c r="E137" s="92">
        <f>IF('Indicator Data'!BL140="No data","x",ROUND(IF('Indicator Data'!BL140&gt;E$195,0,IF('Indicator Data'!BL140&lt;E$194,10,(E$195-'Indicator Data'!BL140)/(E$195-E$194)*10)),1))</f>
        <v>7.1</v>
      </c>
      <c r="F137" s="92">
        <f>IF('Indicator Data'!BK140="No data","x",ROUND(IF('Indicator Data'!BK140&gt;F$195,0,IF('Indicator Data'!BK140&lt;F$194,10,(F$195-'Indicator Data'!BK140)/(F$195-F$194)*10)),1))</f>
        <v>6.6</v>
      </c>
      <c r="G137" s="93">
        <f t="shared" si="25"/>
        <v>6.9</v>
      </c>
      <c r="H137" s="94">
        <f t="shared" si="26"/>
        <v>5.3</v>
      </c>
      <c r="I137" s="92">
        <f>IF('Indicator Data'!BN140="No data","x",ROUND(IF('Indicator Data'!BN140^2&gt;I$195,0,IF('Indicator Data'!BN140^2&lt;I$194,10,(I$195-'Indicator Data'!BN140^2)/(I$195-I$194)*10)),1))</f>
        <v>1</v>
      </c>
      <c r="J137" s="92">
        <f>IF(OR('Indicator Data'!BM140=0,'Indicator Data'!BM140="No data"),"x",ROUND(IF('Indicator Data'!BM140&gt;J$195,0,IF('Indicator Data'!BM140&lt;J$194,10,(J$195-'Indicator Data'!BM140)/(J$195-J$194)*10)),1))</f>
        <v>0.1</v>
      </c>
      <c r="K137" s="92">
        <f>IF('Indicator Data'!BO140="No data","x",ROUND(IF('Indicator Data'!BO140&gt;K$195,0,IF('Indicator Data'!BO140&lt;K$194,10,(K$195-'Indicator Data'!BO140)/(K$195-K$194)*10)),1))</f>
        <v>4.9000000000000004</v>
      </c>
      <c r="L137" s="92">
        <f>IF('Indicator Data'!BP140="No data","x",ROUND(IF('Indicator Data'!BP140&gt;L$195,0,IF('Indicator Data'!BP140&lt;L$194,10,(L$195-'Indicator Data'!BP140)/(L$195-L$194)*10)),1))</f>
        <v>4.5999999999999996</v>
      </c>
      <c r="M137" s="93">
        <f t="shared" si="27"/>
        <v>2.7</v>
      </c>
      <c r="N137" s="138">
        <f>IF('Indicator Data'!BQ140="No data","x",'Indicator Data'!BQ140/'Indicator Data'!CC140*100)</f>
        <v>18.625723634533099</v>
      </c>
      <c r="O137" s="92">
        <f t="shared" si="28"/>
        <v>8.1999999999999993</v>
      </c>
      <c r="P137" s="92">
        <f>IF('Indicator Data'!BR140="No data","x",ROUND(IF('Indicator Data'!BR140&gt;P$195,0,IF('Indicator Data'!BR140&lt;P$194,10,(P$195-'Indicator Data'!BR140)/(P$195-P$194)*10)),1))</f>
        <v>1.1000000000000001</v>
      </c>
      <c r="Q137" s="92">
        <f>IF('Indicator Data'!BS140="No data","x",ROUND(IF('Indicator Data'!BS140&gt;Q$195,0,IF('Indicator Data'!BS140&lt;Q$194,10,(Q$195-'Indicator Data'!BS140)/(Q$195-Q$194)*10)),1))</f>
        <v>0.1</v>
      </c>
      <c r="R137" s="93">
        <f t="shared" si="29"/>
        <v>3.1</v>
      </c>
      <c r="S137" s="92">
        <f>IF('Indicator Data'!BT140="No data","x",ROUND(IF('Indicator Data'!BT140&gt;S$195,0,IF('Indicator Data'!BT140&lt;S$194,10,(S$195-'Indicator Data'!BT140)/(S$195-S$194)*10)),1))</f>
        <v>6.6</v>
      </c>
      <c r="T137" s="138">
        <f>IF('Indicator Data'!BU140="No data","x",ROUND(IF('Indicator Data'!BU140&gt;T$195,0,IF('Indicator Data'!BU140&lt;T$194,10,(T$195-'Indicator Data'!BU140)/(T$195-T$194)*10)),1))</f>
        <v>1.2</v>
      </c>
      <c r="U137" s="138">
        <f>IF('Indicator Data'!BV140="No data","x",ROUND(IF('Indicator Data'!BV140&gt;U$195,0,IF('Indicator Data'!BV140&lt;U$194,10,(U$195-'Indicator Data'!BV140)/(U$195-U$194)*10)),1))</f>
        <v>2.9</v>
      </c>
      <c r="V137" s="138">
        <f>IF('Indicator Data'!BW140="No data","x",ROUND(IF('Indicator Data'!BW140&gt;V$195,0,IF('Indicator Data'!BW140&lt;V$194,10,(V$195-'Indicator Data'!BW140)/(V$195-V$194)*10)),1))</f>
        <v>1</v>
      </c>
      <c r="W137" s="92">
        <f t="shared" si="30"/>
        <v>1.7</v>
      </c>
      <c r="X137" s="92">
        <f>IF('Indicator Data'!BX140="No data","x",ROUND(IF('Indicator Data'!BX140&gt;X$195,0,IF('Indicator Data'!BX140&lt;X$194,10,(X$195-'Indicator Data'!BX140)/(X$195-X$194)*10)),1))</f>
        <v>7.6</v>
      </c>
      <c r="Y137" s="92">
        <f>IF('Indicator Data'!BY140="No data","x",ROUND(IF('Indicator Data'!BY140&gt;Y$195,10,IF('Indicator Data'!BY140&lt;Y$194,0,10-(Y$195-'Indicator Data'!BY140)/(Y$195-Y$194)*10)),1))</f>
        <v>1.5</v>
      </c>
      <c r="Z137" s="93">
        <f t="shared" si="22"/>
        <v>4.4000000000000004</v>
      </c>
      <c r="AA137" s="94">
        <f t="shared" si="23"/>
        <v>3.4</v>
      </c>
      <c r="AB137" s="170"/>
    </row>
    <row r="138" spans="1:28" s="4" customFormat="1" x14ac:dyDescent="0.25">
      <c r="A138" s="121" t="str">
        <f>'Indicator Data'!A141</f>
        <v>Peru</v>
      </c>
      <c r="B138" s="47" t="str">
        <f>'Indicator Data'!B141</f>
        <v>PER</v>
      </c>
      <c r="C138" s="92">
        <f>IF('Indicator Data'!BJ141="No data","x",ROUND(IF('Indicator Data'!BJ141&gt;C$195,0,IF('Indicator Data'!BJ141&lt;C$194,10,(C$195-'Indicator Data'!BJ141)/(C$195-C$194)*10)),1))</f>
        <v>3.6</v>
      </c>
      <c r="D138" s="93">
        <f t="shared" si="24"/>
        <v>3.6</v>
      </c>
      <c r="E138" s="92">
        <f>IF('Indicator Data'!BL141="No data","x",ROUND(IF('Indicator Data'!BL141&gt;E$195,0,IF('Indicator Data'!BL141&lt;E$194,10,(E$195-'Indicator Data'!BL141)/(E$195-E$194)*10)),1))</f>
        <v>6.5</v>
      </c>
      <c r="F138" s="92">
        <f>IF('Indicator Data'!BK141="No data","x",ROUND(IF('Indicator Data'!BK141&gt;F$195,0,IF('Indicator Data'!BK141&lt;F$194,10,(F$195-'Indicator Data'!BK141)/(F$195-F$194)*10)),1))</f>
        <v>5.3</v>
      </c>
      <c r="G138" s="93">
        <f t="shared" si="25"/>
        <v>5.9</v>
      </c>
      <c r="H138" s="94">
        <f t="shared" si="26"/>
        <v>4.8</v>
      </c>
      <c r="I138" s="92">
        <f>IF('Indicator Data'!BN141="No data","x",ROUND(IF('Indicator Data'!BN141^2&gt;I$195,0,IF('Indicator Data'!BN141^2&lt;I$194,10,(I$195-'Indicator Data'!BN141^2)/(I$195-I$194)*10)),1))</f>
        <v>1.2</v>
      </c>
      <c r="J138" s="92">
        <f>IF(OR('Indicator Data'!BM141=0,'Indicator Data'!BM141="No data"),"x",ROUND(IF('Indicator Data'!BM141&gt;J$195,0,IF('Indicator Data'!BM141&lt;J$194,10,(J$195-'Indicator Data'!BM141)/(J$195-J$194)*10)),1))</f>
        <v>0.4</v>
      </c>
      <c r="K138" s="92">
        <f>IF('Indicator Data'!BO141="No data","x",ROUND(IF('Indicator Data'!BO141&gt;K$195,0,IF('Indicator Data'!BO141&lt;K$194,10,(K$195-'Indicator Data'!BO141)/(K$195-K$194)*10)),1))</f>
        <v>5.5</v>
      </c>
      <c r="L138" s="92">
        <f>IF('Indicator Data'!BP141="No data","x",ROUND(IF('Indicator Data'!BP141&gt;L$195,0,IF('Indicator Data'!BP141&lt;L$194,10,(L$195-'Indicator Data'!BP141)/(L$195-L$194)*10)),1))</f>
        <v>4.0999999999999996</v>
      </c>
      <c r="M138" s="93">
        <f t="shared" si="27"/>
        <v>2.8</v>
      </c>
      <c r="N138" s="138">
        <f>IF('Indicator Data'!BQ141="No data","x",'Indicator Data'!BQ141/'Indicator Data'!CC141*100)</f>
        <v>6.5625</v>
      </c>
      <c r="O138" s="92">
        <f t="shared" si="28"/>
        <v>9.4</v>
      </c>
      <c r="P138" s="92">
        <f>IF('Indicator Data'!BR141="No data","x",ROUND(IF('Indicator Data'!BR141&gt;P$195,0,IF('Indicator Data'!BR141&lt;P$194,10,(P$195-'Indicator Data'!BR141)/(P$195-P$194)*10)),1))</f>
        <v>2.9</v>
      </c>
      <c r="Q138" s="92">
        <f>IF('Indicator Data'!BS141="No data","x",ROUND(IF('Indicator Data'!BS141&gt;Q$195,0,IF('Indicator Data'!BS141&lt;Q$194,10,(Q$195-'Indicator Data'!BS141)/(Q$195-Q$194)*10)),1))</f>
        <v>1.8</v>
      </c>
      <c r="R138" s="93">
        <f t="shared" si="29"/>
        <v>4.7</v>
      </c>
      <c r="S138" s="92">
        <f>IF('Indicator Data'!BT141="No data","x",ROUND(IF('Indicator Data'!BT141&gt;S$195,0,IF('Indicator Data'!BT141&lt;S$194,10,(S$195-'Indicator Data'!BT141)/(S$195-S$194)*10)),1))</f>
        <v>6.8</v>
      </c>
      <c r="T138" s="138">
        <f>IF('Indicator Data'!BU141="No data","x",ROUND(IF('Indicator Data'!BU141&gt;T$195,0,IF('Indicator Data'!BU141&lt;T$194,10,(T$195-'Indicator Data'!BU141)/(T$195-T$194)*10)),1))</f>
        <v>2.7</v>
      </c>
      <c r="U138" s="138">
        <f>IF('Indicator Data'!BV141="No data","x",ROUND(IF('Indicator Data'!BV141&gt;U$195,0,IF('Indicator Data'!BV141&lt;U$194,10,(U$195-'Indicator Data'!BV141)/(U$195-U$194)*10)),1))</f>
        <v>5.6</v>
      </c>
      <c r="V138" s="138">
        <f>IF('Indicator Data'!BW141="No data","x",ROUND(IF('Indicator Data'!BW141&gt;V$195,0,IF('Indicator Data'!BW141&lt;V$194,10,(V$195-'Indicator Data'!BW141)/(V$195-V$194)*10)),1))</f>
        <v>3.2</v>
      </c>
      <c r="W138" s="92">
        <f t="shared" si="30"/>
        <v>3.8333333333333335</v>
      </c>
      <c r="X138" s="92">
        <f>IF('Indicator Data'!BX141="No data","x",ROUND(IF('Indicator Data'!BX141&gt;X$195,0,IF('Indicator Data'!BX141&lt;X$194,10,(X$195-'Indicator Data'!BX141)/(X$195-X$194)*10)),1))</f>
        <v>7.9</v>
      </c>
      <c r="Y138" s="92">
        <f>IF('Indicator Data'!BY141="No data","x",ROUND(IF('Indicator Data'!BY141&gt;Y$195,10,IF('Indicator Data'!BY141&lt;Y$194,0,10-(Y$195-'Indicator Data'!BY141)/(Y$195-Y$194)*10)),1))</f>
        <v>0.8</v>
      </c>
      <c r="Z138" s="93">
        <f t="shared" si="22"/>
        <v>4.8</v>
      </c>
      <c r="AA138" s="94">
        <f t="shared" si="23"/>
        <v>4.0999999999999996</v>
      </c>
      <c r="AB138" s="170"/>
    </row>
    <row r="139" spans="1:28" s="4" customFormat="1" x14ac:dyDescent="0.25">
      <c r="A139" s="121" t="str">
        <f>'Indicator Data'!A142</f>
        <v>Philippines</v>
      </c>
      <c r="B139" s="47" t="str">
        <f>'Indicator Data'!B142</f>
        <v>PHL</v>
      </c>
      <c r="C139" s="92">
        <f>IF('Indicator Data'!BJ142="No data","x",ROUND(IF('Indicator Data'!BJ142&gt;C$195,0,IF('Indicator Data'!BJ142&lt;C$194,10,(C$195-'Indicator Data'!BJ142)/(C$195-C$194)*10)),1))</f>
        <v>3.5</v>
      </c>
      <c r="D139" s="93">
        <f t="shared" si="24"/>
        <v>3.5</v>
      </c>
      <c r="E139" s="92">
        <f>IF('Indicator Data'!BL142="No data","x",ROUND(IF('Indicator Data'!BL142&gt;E$195,0,IF('Indicator Data'!BL142&lt;E$194,10,(E$195-'Indicator Data'!BL142)/(E$195-E$194)*10)),1))</f>
        <v>6.4</v>
      </c>
      <c r="F139" s="92">
        <f>IF('Indicator Data'!BK142="No data","x",ROUND(IF('Indicator Data'!BK142&gt;F$195,0,IF('Indicator Data'!BK142&lt;F$194,10,(F$195-'Indicator Data'!BK142)/(F$195-F$194)*10)),1))</f>
        <v>5.0999999999999996</v>
      </c>
      <c r="G139" s="93">
        <f t="shared" si="25"/>
        <v>5.8</v>
      </c>
      <c r="H139" s="94">
        <f t="shared" si="26"/>
        <v>4.7</v>
      </c>
      <c r="I139" s="92">
        <f>IF('Indicator Data'!BN142="No data","x",ROUND(IF('Indicator Data'!BN142^2&gt;I$195,0,IF('Indicator Data'!BN142^2&lt;I$194,10,(I$195-'Indicator Data'!BN142^2)/(I$195-I$194)*10)),1))</f>
        <v>0.7</v>
      </c>
      <c r="J139" s="92">
        <f>IF(OR('Indicator Data'!BM142=0,'Indicator Data'!BM142="No data"),"x",ROUND(IF('Indicator Data'!BM142&gt;J$195,0,IF('Indicator Data'!BM142&lt;J$194,10,(J$195-'Indicator Data'!BM142)/(J$195-J$194)*10)),1))</f>
        <v>0.7</v>
      </c>
      <c r="K139" s="92">
        <f>IF('Indicator Data'!BO142="No data","x",ROUND(IF('Indicator Data'!BO142&gt;K$195,0,IF('Indicator Data'!BO142&lt;K$194,10,(K$195-'Indicator Data'!BO142)/(K$195-K$194)*10)),1))</f>
        <v>4.5</v>
      </c>
      <c r="L139" s="92">
        <f>IF('Indicator Data'!BP142="No data","x",ROUND(IF('Indicator Data'!BP142&gt;L$195,0,IF('Indicator Data'!BP142&lt;L$194,10,(L$195-'Indicator Data'!BP142)/(L$195-L$194)*10)),1))</f>
        <v>4.5999999999999996</v>
      </c>
      <c r="M139" s="93">
        <f t="shared" si="27"/>
        <v>2.6</v>
      </c>
      <c r="N139" s="138">
        <f>IF('Indicator Data'!BQ142="No data","x",'Indicator Data'!BQ142/'Indicator Data'!CC142*100)</f>
        <v>50.306871918704097</v>
      </c>
      <c r="O139" s="92">
        <f t="shared" si="28"/>
        <v>5</v>
      </c>
      <c r="P139" s="92">
        <f>IF('Indicator Data'!BR142="No data","x",ROUND(IF('Indicator Data'!BR142&gt;P$195,0,IF('Indicator Data'!BR142&lt;P$194,10,(P$195-'Indicator Data'!BR142)/(P$195-P$194)*10)),1))</f>
        <v>2.6</v>
      </c>
      <c r="Q139" s="92">
        <f>IF('Indicator Data'!BS142="No data","x",ROUND(IF('Indicator Data'!BS142&gt;Q$195,0,IF('Indicator Data'!BS142&lt;Q$194,10,(Q$195-'Indicator Data'!BS142)/(Q$195-Q$194)*10)),1))</f>
        <v>1.3</v>
      </c>
      <c r="R139" s="93">
        <f t="shared" si="29"/>
        <v>3</v>
      </c>
      <c r="S139" s="92" t="str">
        <f>IF('Indicator Data'!BT142="No data","x",ROUND(IF('Indicator Data'!BT142&gt;S$195,0,IF('Indicator Data'!BT142&lt;S$194,10,(S$195-'Indicator Data'!BT142)/(S$195-S$194)*10)),1))</f>
        <v>x</v>
      </c>
      <c r="T139" s="138">
        <f>IF('Indicator Data'!BU142="No data","x",ROUND(IF('Indicator Data'!BU142&gt;T$195,0,IF('Indicator Data'!BU142&lt;T$194,10,(T$195-'Indicator Data'!BU142)/(T$195-T$194)*10)),1))</f>
        <v>1.9</v>
      </c>
      <c r="U139" s="138">
        <f>IF('Indicator Data'!BV142="No data","x",ROUND(IF('Indicator Data'!BV142&gt;U$195,0,IF('Indicator Data'!BV142&lt;U$194,10,(U$195-'Indicator Data'!BV142)/(U$195-U$194)*10)),1))</f>
        <v>3.2</v>
      </c>
      <c r="V139" s="138">
        <f>IF('Indicator Data'!BW142="No data","x",ROUND(IF('Indicator Data'!BW142&gt;V$195,0,IF('Indicator Data'!BW142&lt;V$194,10,(V$195-'Indicator Data'!BW142)/(V$195-V$194)*10)),1))</f>
        <v>6.4</v>
      </c>
      <c r="W139" s="92">
        <f t="shared" si="30"/>
        <v>3.8333333333333335</v>
      </c>
      <c r="X139" s="92">
        <f>IF('Indicator Data'!BX142="No data","x",ROUND(IF('Indicator Data'!BX142&gt;X$195,0,IF('Indicator Data'!BX142&lt;X$194,10,(X$195-'Indicator Data'!BX142)/(X$195-X$194)*10)),1))</f>
        <v>9</v>
      </c>
      <c r="Y139" s="92">
        <f>IF('Indicator Data'!BY142="No data","x",ROUND(IF('Indicator Data'!BY142&gt;Y$195,10,IF('Indicator Data'!BY142&lt;Y$194,0,10-(Y$195-'Indicator Data'!BY142)/(Y$195-Y$194)*10)),1))</f>
        <v>1.3</v>
      </c>
      <c r="Z139" s="93">
        <f t="shared" si="22"/>
        <v>4.7</v>
      </c>
      <c r="AA139" s="94">
        <f t="shared" si="23"/>
        <v>3.4</v>
      </c>
      <c r="AB139" s="170"/>
    </row>
    <row r="140" spans="1:28" s="4" customFormat="1" x14ac:dyDescent="0.25">
      <c r="A140" s="121" t="str">
        <f>'Indicator Data'!A143</f>
        <v>Poland</v>
      </c>
      <c r="B140" s="47" t="str">
        <f>'Indicator Data'!B143</f>
        <v>POL</v>
      </c>
      <c r="C140" s="92">
        <f>IF('Indicator Data'!BJ143="No data","x",ROUND(IF('Indicator Data'!BJ143&gt;C$195,0,IF('Indicator Data'!BJ143&lt;C$194,10,(C$195-'Indicator Data'!BJ143)/(C$195-C$194)*10)),1))</f>
        <v>4.3</v>
      </c>
      <c r="D140" s="93">
        <f t="shared" si="24"/>
        <v>4.3</v>
      </c>
      <c r="E140" s="92">
        <f>IF('Indicator Data'!BL143="No data","x",ROUND(IF('Indicator Data'!BL143&gt;E$195,0,IF('Indicator Data'!BL143&lt;E$194,10,(E$195-'Indicator Data'!BL143)/(E$195-E$194)*10)),1))</f>
        <v>4</v>
      </c>
      <c r="F140" s="92">
        <f>IF('Indicator Data'!BK143="No data","x",ROUND(IF('Indicator Data'!BK143&gt;F$195,0,IF('Indicator Data'!BK143&lt;F$194,10,(F$195-'Indicator Data'!BK143)/(F$195-F$194)*10)),1))</f>
        <v>3.7</v>
      </c>
      <c r="G140" s="93">
        <f t="shared" si="25"/>
        <v>3.9</v>
      </c>
      <c r="H140" s="94">
        <f t="shared" si="26"/>
        <v>4.0999999999999996</v>
      </c>
      <c r="I140" s="92">
        <f>IF('Indicator Data'!BN143="No data","x",ROUND(IF('Indicator Data'!BN143^2&gt;I$195,0,IF('Indicator Data'!BN143^2&lt;I$194,10,(I$195-'Indicator Data'!BN143^2)/(I$195-I$194)*10)),1))</f>
        <v>0</v>
      </c>
      <c r="J140" s="92">
        <f>IF(OR('Indicator Data'!BM143=0,'Indicator Data'!BM143="No data"),"x",ROUND(IF('Indicator Data'!BM143&gt;J$195,0,IF('Indicator Data'!BM143&lt;J$194,10,(J$195-'Indicator Data'!BM143)/(J$195-J$194)*10)),1))</f>
        <v>0</v>
      </c>
      <c r="K140" s="92">
        <f>IF('Indicator Data'!BO143="No data","x",ROUND(IF('Indicator Data'!BO143&gt;K$195,0,IF('Indicator Data'!BO143&lt;K$194,10,(K$195-'Indicator Data'!BO143)/(K$195-K$194)*10)),1))</f>
        <v>2.7</v>
      </c>
      <c r="L140" s="92">
        <f>IF('Indicator Data'!BP143="No data","x",ROUND(IF('Indicator Data'!BP143&gt;L$195,0,IF('Indicator Data'!BP143&lt;L$194,10,(L$195-'Indicator Data'!BP143)/(L$195-L$194)*10)),1))</f>
        <v>3.5</v>
      </c>
      <c r="M140" s="93">
        <f t="shared" si="27"/>
        <v>1.6</v>
      </c>
      <c r="N140" s="138">
        <f>IF('Indicator Data'!BQ143="No data","x",'Indicator Data'!BQ143/'Indicator Data'!CC143*100)</f>
        <v>200.55893473614992</v>
      </c>
      <c r="O140" s="92">
        <f t="shared" si="28"/>
        <v>0</v>
      </c>
      <c r="P140" s="92">
        <f>IF('Indicator Data'!BR143="No data","x",ROUND(IF('Indicator Data'!BR143&gt;P$195,0,IF('Indicator Data'!BR143&lt;P$194,10,(P$195-'Indicator Data'!BR143)/(P$195-P$194)*10)),1))</f>
        <v>0.1</v>
      </c>
      <c r="Q140" s="92">
        <f>IF('Indicator Data'!BS143="No data","x",ROUND(IF('Indicator Data'!BS143&gt;Q$195,0,IF('Indicator Data'!BS143&lt;Q$194,10,(Q$195-'Indicator Data'!BS143)/(Q$195-Q$194)*10)),1))</f>
        <v>0.1</v>
      </c>
      <c r="R140" s="93">
        <f t="shared" si="29"/>
        <v>0.1</v>
      </c>
      <c r="S140" s="92">
        <f>IF('Indicator Data'!BT143="No data","x",ROUND(IF('Indicator Data'!BT143&gt;S$195,0,IF('Indicator Data'!BT143&lt;S$194,10,(S$195-'Indicator Data'!BT143)/(S$195-S$194)*10)),1))</f>
        <v>4</v>
      </c>
      <c r="T140" s="138">
        <f>IF('Indicator Data'!BU143="No data","x",ROUND(IF('Indicator Data'!BU143&gt;T$195,0,IF('Indicator Data'!BU143&lt;T$194,10,(T$195-'Indicator Data'!BU143)/(T$195-T$194)*10)),1))</f>
        <v>0.2</v>
      </c>
      <c r="U140" s="138">
        <f>IF('Indicator Data'!BV143="No data","x",ROUND(IF('Indicator Data'!BV143&gt;U$195,0,IF('Indicator Data'!BV143&lt;U$194,10,(U$195-'Indicator Data'!BV143)/(U$195-U$194)*10)),1))</f>
        <v>1</v>
      </c>
      <c r="V140" s="138" t="str">
        <f>IF('Indicator Data'!BW143="No data","x",ROUND(IF('Indicator Data'!BW143&gt;V$195,0,IF('Indicator Data'!BW143&lt;V$194,10,(V$195-'Indicator Data'!BW143)/(V$195-V$194)*10)),1))</f>
        <v>x</v>
      </c>
      <c r="W140" s="92">
        <f t="shared" si="30"/>
        <v>0.6</v>
      </c>
      <c r="X140" s="92">
        <f>IF('Indicator Data'!BX143="No data","x",ROUND(IF('Indicator Data'!BX143&gt;X$195,0,IF('Indicator Data'!BX143&lt;X$194,10,(X$195-'Indicator Data'!BX143)/(X$195-X$194)*10)),1))</f>
        <v>4.0999999999999996</v>
      </c>
      <c r="Y140" s="92">
        <f>IF('Indicator Data'!BY143="No data","x",ROUND(IF('Indicator Data'!BY143&gt;Y$195,10,IF('Indicator Data'!BY143&lt;Y$194,0,10-(Y$195-'Indicator Data'!BY143)/(Y$195-Y$194)*10)),1))</f>
        <v>0</v>
      </c>
      <c r="Z140" s="93">
        <f t="shared" si="22"/>
        <v>2.2000000000000002</v>
      </c>
      <c r="AA140" s="94">
        <f t="shared" si="23"/>
        <v>1.3</v>
      </c>
      <c r="AB140" s="170"/>
    </row>
    <row r="141" spans="1:28" s="4" customFormat="1" x14ac:dyDescent="0.25">
      <c r="A141" s="121" t="str">
        <f>'Indicator Data'!A144</f>
        <v>Portugal</v>
      </c>
      <c r="B141" s="47" t="str">
        <f>'Indicator Data'!B144</f>
        <v>PRT</v>
      </c>
      <c r="C141" s="92">
        <f>IF('Indicator Data'!BJ144="No data","x",ROUND(IF('Indicator Data'!BJ144&gt;C$195,0,IF('Indicator Data'!BJ144&lt;C$194,10,(C$195-'Indicator Data'!BJ144)/(C$195-C$194)*10)),1))</f>
        <v>2.6</v>
      </c>
      <c r="D141" s="93">
        <f t="shared" si="24"/>
        <v>2.6</v>
      </c>
      <c r="E141" s="92">
        <f>IF('Indicator Data'!BL144="No data","x",ROUND(IF('Indicator Data'!BL144&gt;E$195,0,IF('Indicator Data'!BL144&lt;E$194,10,(E$195-'Indicator Data'!BL144)/(E$195-E$194)*10)),1))</f>
        <v>3.6</v>
      </c>
      <c r="F141" s="92">
        <f>IF('Indicator Data'!BK144="No data","x",ROUND(IF('Indicator Data'!BK144&gt;F$195,0,IF('Indicator Data'!BK144&lt;F$194,10,(F$195-'Indicator Data'!BK144)/(F$195-F$194)*10)),1))</f>
        <v>2.2999999999999998</v>
      </c>
      <c r="G141" s="93">
        <f t="shared" si="25"/>
        <v>3</v>
      </c>
      <c r="H141" s="94">
        <f t="shared" si="26"/>
        <v>2.8</v>
      </c>
      <c r="I141" s="92">
        <f>IF('Indicator Data'!BN144="No data","x",ROUND(IF('Indicator Data'!BN144^2&gt;I$195,0,IF('Indicator Data'!BN144^2&lt;I$194,10,(I$195-'Indicator Data'!BN144^2)/(I$195-I$194)*10)),1))</f>
        <v>1</v>
      </c>
      <c r="J141" s="92">
        <f>IF(OR('Indicator Data'!BM144=0,'Indicator Data'!BM144="No data"),"x",ROUND(IF('Indicator Data'!BM144&gt;J$195,0,IF('Indicator Data'!BM144&lt;J$194,10,(J$195-'Indicator Data'!BM144)/(J$195-J$194)*10)),1))</f>
        <v>0</v>
      </c>
      <c r="K141" s="92">
        <f>IF('Indicator Data'!BO144="No data","x",ROUND(IF('Indicator Data'!BO144&gt;K$195,0,IF('Indicator Data'!BO144&lt;K$194,10,(K$195-'Indicator Data'!BO144)/(K$195-K$194)*10)),1))</f>
        <v>3</v>
      </c>
      <c r="L141" s="92">
        <f>IF('Indicator Data'!BP144="No data","x",ROUND(IF('Indicator Data'!BP144&gt;L$195,0,IF('Indicator Data'!BP144&lt;L$194,10,(L$195-'Indicator Data'!BP144)/(L$195-L$194)*10)),1))</f>
        <v>4.4000000000000004</v>
      </c>
      <c r="M141" s="93">
        <f t="shared" si="27"/>
        <v>2.1</v>
      </c>
      <c r="N141" s="138">
        <f>IF('Indicator Data'!BQ144="No data","x",'Indicator Data'!BQ144/'Indicator Data'!CC144*100)</f>
        <v>174.92073904012244</v>
      </c>
      <c r="O141" s="92">
        <f t="shared" si="28"/>
        <v>0</v>
      </c>
      <c r="P141" s="92">
        <f>IF('Indicator Data'!BR144="No data","x",ROUND(IF('Indicator Data'!BR144&gt;P$195,0,IF('Indicator Data'!BR144&lt;P$194,10,(P$195-'Indicator Data'!BR144)/(P$195-P$194)*10)),1))</f>
        <v>0</v>
      </c>
      <c r="Q141" s="92">
        <f>IF('Indicator Data'!BS144="No data","x",ROUND(IF('Indicator Data'!BS144&gt;Q$195,0,IF('Indicator Data'!BS144&lt;Q$194,10,(Q$195-'Indicator Data'!BS144)/(Q$195-Q$194)*10)),1))</f>
        <v>0</v>
      </c>
      <c r="R141" s="93">
        <f t="shared" si="29"/>
        <v>0</v>
      </c>
      <c r="S141" s="92">
        <f>IF('Indicator Data'!BT144="No data","x",ROUND(IF('Indicator Data'!BT144&gt;S$195,0,IF('Indicator Data'!BT144&lt;S$194,10,(S$195-'Indicator Data'!BT144)/(S$195-S$194)*10)),1))</f>
        <v>1.7</v>
      </c>
      <c r="T141" s="138">
        <f>IF('Indicator Data'!BU144="No data","x",ROUND(IF('Indicator Data'!BU144&gt;T$195,0,IF('Indicator Data'!BU144&lt;T$194,10,(T$195-'Indicator Data'!BU144)/(T$195-T$194)*10)),1))</f>
        <v>0.2</v>
      </c>
      <c r="U141" s="138">
        <f>IF('Indicator Data'!BV144="No data","x",ROUND(IF('Indicator Data'!BV144&gt;U$195,0,IF('Indicator Data'!BV144&lt;U$194,10,(U$195-'Indicator Data'!BV144)/(U$195-U$194)*10)),1))</f>
        <v>0.7</v>
      </c>
      <c r="V141" s="138">
        <f>IF('Indicator Data'!BW144="No data","x",ROUND(IF('Indicator Data'!BW144&gt;V$195,0,IF('Indicator Data'!BW144&lt;V$194,10,(V$195-'Indicator Data'!BW144)/(V$195-V$194)*10)),1))</f>
        <v>0.5</v>
      </c>
      <c r="W141" s="92">
        <f t="shared" si="30"/>
        <v>0.46666666666666662</v>
      </c>
      <c r="X141" s="92">
        <f>IF('Indicator Data'!BX144="No data","x",ROUND(IF('Indicator Data'!BX144&gt;X$195,0,IF('Indicator Data'!BX144&lt;X$194,10,(X$195-'Indicator Data'!BX144)/(X$195-X$194)*10)),1))</f>
        <v>0.8</v>
      </c>
      <c r="Y141" s="92">
        <f>IF('Indicator Data'!BY144="No data","x",ROUND(IF('Indicator Data'!BY144&gt;Y$195,10,IF('Indicator Data'!BY144&lt;Y$194,0,10-(Y$195-'Indicator Data'!BY144)/(Y$195-Y$194)*10)),1))</f>
        <v>0.1</v>
      </c>
      <c r="Z141" s="93">
        <f t="shared" si="22"/>
        <v>0.8</v>
      </c>
      <c r="AA141" s="94">
        <f t="shared" si="23"/>
        <v>1</v>
      </c>
      <c r="AB141" s="170"/>
    </row>
    <row r="142" spans="1:28" s="4" customFormat="1" x14ac:dyDescent="0.25">
      <c r="A142" s="121" t="str">
        <f>'Indicator Data'!A145</f>
        <v>Qatar</v>
      </c>
      <c r="B142" s="47" t="str">
        <f>'Indicator Data'!B145</f>
        <v>QAT</v>
      </c>
      <c r="C142" s="92">
        <f>IF('Indicator Data'!BJ145="No data","x",ROUND(IF('Indicator Data'!BJ145&gt;C$195,0,IF('Indicator Data'!BJ145&lt;C$194,10,(C$195-'Indicator Data'!BJ145)/(C$195-C$194)*10)),1))</f>
        <v>4.7</v>
      </c>
      <c r="D142" s="93">
        <f t="shared" si="24"/>
        <v>4.7</v>
      </c>
      <c r="E142" s="92">
        <f>IF('Indicator Data'!BL145="No data","x",ROUND(IF('Indicator Data'!BL145&gt;E$195,0,IF('Indicator Data'!BL145&lt;E$194,10,(E$195-'Indicator Data'!BL145)/(E$195-E$194)*10)),1))</f>
        <v>3.8</v>
      </c>
      <c r="F142" s="92">
        <f>IF('Indicator Data'!BK145="No data","x",ROUND(IF('Indicator Data'!BK145&gt;F$195,0,IF('Indicator Data'!BK145&lt;F$194,10,(F$195-'Indicator Data'!BK145)/(F$195-F$194)*10)),1))</f>
        <v>3.5</v>
      </c>
      <c r="G142" s="93">
        <f t="shared" si="25"/>
        <v>3.7</v>
      </c>
      <c r="H142" s="94">
        <f t="shared" si="26"/>
        <v>4.2</v>
      </c>
      <c r="I142" s="92">
        <f>IF('Indicator Data'!BN145="No data","x",ROUND(IF('Indicator Data'!BN145^2&gt;I$195,0,IF('Indicator Data'!BN145^2&lt;I$194,10,(I$195-'Indicator Data'!BN145^2)/(I$195-I$194)*10)),1))</f>
        <v>0.5</v>
      </c>
      <c r="J142" s="92">
        <f>IF(OR('Indicator Data'!BM145=0,'Indicator Data'!BM145="No data"),"x",ROUND(IF('Indicator Data'!BM145&gt;J$195,0,IF('Indicator Data'!BM145&lt;J$194,10,(J$195-'Indicator Data'!BM145)/(J$195-J$194)*10)),1))</f>
        <v>0</v>
      </c>
      <c r="K142" s="92">
        <f>IF('Indicator Data'!BO145="No data","x",ROUND(IF('Indicator Data'!BO145&gt;K$195,0,IF('Indicator Data'!BO145&lt;K$194,10,(K$195-'Indicator Data'!BO145)/(K$195-K$194)*10)),1))</f>
        <v>0.6</v>
      </c>
      <c r="L142" s="92">
        <f>IF('Indicator Data'!BP145="No data","x",ROUND(IF('Indicator Data'!BP145&gt;L$195,0,IF('Indicator Data'!BP145&lt;L$194,10,(L$195-'Indicator Data'!BP145)/(L$195-L$194)*10)),1))</f>
        <v>2.5</v>
      </c>
      <c r="M142" s="93">
        <f t="shared" si="27"/>
        <v>0.9</v>
      </c>
      <c r="N142" s="138">
        <f>IF('Indicator Data'!BQ145="No data","x",'Indicator Data'!BQ145/'Indicator Data'!CC145*100)</f>
        <v>94.745908699397077</v>
      </c>
      <c r="O142" s="92">
        <f t="shared" si="28"/>
        <v>0.5</v>
      </c>
      <c r="P142" s="92">
        <f>IF('Indicator Data'!BR145="No data","x",ROUND(IF('Indicator Data'!BR145&gt;P$195,0,IF('Indicator Data'!BR145&lt;P$194,10,(P$195-'Indicator Data'!BR145)/(P$195-P$194)*10)),1))</f>
        <v>0</v>
      </c>
      <c r="Q142" s="92">
        <f>IF('Indicator Data'!BS145="No data","x",ROUND(IF('Indicator Data'!BS145&gt;Q$195,0,IF('Indicator Data'!BS145&lt;Q$194,10,(Q$195-'Indicator Data'!BS145)/(Q$195-Q$194)*10)),1))</f>
        <v>0.1</v>
      </c>
      <c r="R142" s="93">
        <f t="shared" si="29"/>
        <v>0.2</v>
      </c>
      <c r="S142" s="92">
        <f>IF('Indicator Data'!BT145="No data","x",ROUND(IF('Indicator Data'!BT145&gt;S$195,0,IF('Indicator Data'!BT145&lt;S$194,10,(S$195-'Indicator Data'!BT145)/(S$195-S$194)*10)),1))</f>
        <v>10</v>
      </c>
      <c r="T142" s="138">
        <f>IF('Indicator Data'!BU145="No data","x",ROUND(IF('Indicator Data'!BU145&gt;T$195,0,IF('Indicator Data'!BU145&lt;T$194,10,(T$195-'Indicator Data'!BU145)/(T$195-T$194)*10)),1))</f>
        <v>0.3</v>
      </c>
      <c r="U142" s="138">
        <f>IF('Indicator Data'!BV145="No data","x",ROUND(IF('Indicator Data'!BV145&gt;U$195,0,IF('Indicator Data'!BV145&lt;U$194,10,(U$195-'Indicator Data'!BV145)/(U$195-U$194)*10)),1))</f>
        <v>1</v>
      </c>
      <c r="V142" s="138">
        <f>IF('Indicator Data'!BW145="No data","x",ROUND(IF('Indicator Data'!BW145&gt;V$195,0,IF('Indicator Data'!BW145&lt;V$194,10,(V$195-'Indicator Data'!BW145)/(V$195-V$194)*10)),1))</f>
        <v>0.2</v>
      </c>
      <c r="W142" s="92">
        <f t="shared" si="30"/>
        <v>0.5</v>
      </c>
      <c r="X142" s="92">
        <f>IF('Indicator Data'!BX145="No data","x",ROUND(IF('Indicator Data'!BX145&gt;X$195,0,IF('Indicator Data'!BX145&lt;X$194,10,(X$195-'Indicator Data'!BX145)/(X$195-X$194)*10)),1))</f>
        <v>0</v>
      </c>
      <c r="Y142" s="92">
        <f>IF('Indicator Data'!BY145="No data","x",ROUND(IF('Indicator Data'!BY145&gt;Y$195,10,IF('Indicator Data'!BY145&lt;Y$194,0,10-(Y$195-'Indicator Data'!BY145)/(Y$195-Y$194)*10)),1))</f>
        <v>0.1</v>
      </c>
      <c r="Z142" s="93">
        <f t="shared" si="22"/>
        <v>2.7</v>
      </c>
      <c r="AA142" s="94">
        <f t="shared" si="23"/>
        <v>1.3</v>
      </c>
      <c r="AB142" s="170"/>
    </row>
    <row r="143" spans="1:28" s="4" customFormat="1" x14ac:dyDescent="0.25">
      <c r="A143" s="121" t="str">
        <f>'Indicator Data'!A146</f>
        <v>Romania</v>
      </c>
      <c r="B143" s="47" t="str">
        <f>'Indicator Data'!B146</f>
        <v>ROU</v>
      </c>
      <c r="C143" s="92">
        <f>IF('Indicator Data'!BJ146="No data","x",ROUND(IF('Indicator Data'!BJ146&gt;C$195,0,IF('Indicator Data'!BJ146&lt;C$194,10,(C$195-'Indicator Data'!BJ146)/(C$195-C$194)*10)),1))</f>
        <v>3.8</v>
      </c>
      <c r="D143" s="93">
        <f t="shared" si="24"/>
        <v>3.8</v>
      </c>
      <c r="E143" s="92">
        <f>IF('Indicator Data'!BL146="No data","x",ROUND(IF('Indicator Data'!BL146&gt;E$195,0,IF('Indicator Data'!BL146&lt;E$194,10,(E$195-'Indicator Data'!BL146)/(E$195-E$194)*10)),1))</f>
        <v>5.3</v>
      </c>
      <c r="F143" s="92">
        <f>IF('Indicator Data'!BK146="No data","x",ROUND(IF('Indicator Data'!BK146&gt;F$195,0,IF('Indicator Data'!BK146&lt;F$194,10,(F$195-'Indicator Data'!BK146)/(F$195-F$194)*10)),1))</f>
        <v>5.3</v>
      </c>
      <c r="G143" s="93">
        <f t="shared" si="25"/>
        <v>5.3</v>
      </c>
      <c r="H143" s="94">
        <f t="shared" si="26"/>
        <v>4.5999999999999996</v>
      </c>
      <c r="I143" s="92">
        <f>IF('Indicator Data'!BN146="No data","x",ROUND(IF('Indicator Data'!BN146^2&gt;I$195,0,IF('Indicator Data'!BN146^2&lt;I$194,10,(I$195-'Indicator Data'!BN146^2)/(I$195-I$194)*10)),1))</f>
        <v>0.3</v>
      </c>
      <c r="J143" s="92">
        <f>IF(OR('Indicator Data'!BM146=0,'Indicator Data'!BM146="No data"),"x",ROUND(IF('Indicator Data'!BM146&gt;J$195,0,IF('Indicator Data'!BM146&lt;J$194,10,(J$195-'Indicator Data'!BM146)/(J$195-J$194)*10)),1))</f>
        <v>0</v>
      </c>
      <c r="K143" s="92">
        <f>IF('Indicator Data'!BO146="No data","x",ROUND(IF('Indicator Data'!BO146&gt;K$195,0,IF('Indicator Data'!BO146&lt;K$194,10,(K$195-'Indicator Data'!BO146)/(K$195-K$194)*10)),1))</f>
        <v>4.0999999999999996</v>
      </c>
      <c r="L143" s="92">
        <f>IF('Indicator Data'!BP146="No data","x",ROUND(IF('Indicator Data'!BP146&gt;L$195,0,IF('Indicator Data'!BP146&lt;L$194,10,(L$195-'Indicator Data'!BP146)/(L$195-L$194)*10)),1))</f>
        <v>4.4000000000000004</v>
      </c>
      <c r="M143" s="93">
        <f t="shared" si="27"/>
        <v>2.2000000000000002</v>
      </c>
      <c r="N143" s="138">
        <f>IF('Indicator Data'!BQ146="No data","x",'Indicator Data'!BQ146/'Indicator Data'!CC146*100)</f>
        <v>86.896072297532157</v>
      </c>
      <c r="O143" s="92">
        <f t="shared" si="28"/>
        <v>1.3</v>
      </c>
      <c r="P143" s="92">
        <f>IF('Indicator Data'!BR146="No data","x",ROUND(IF('Indicator Data'!BR146&gt;P$195,0,IF('Indicator Data'!BR146&lt;P$194,10,(P$195-'Indicator Data'!BR146)/(P$195-P$194)*10)),1))</f>
        <v>1.7</v>
      </c>
      <c r="Q143" s="92">
        <f>IF('Indicator Data'!BS146="No data","x",ROUND(IF('Indicator Data'!BS146&gt;Q$195,0,IF('Indicator Data'!BS146&lt;Q$194,10,(Q$195-'Indicator Data'!BS146)/(Q$195-Q$194)*10)),1))</f>
        <v>0</v>
      </c>
      <c r="R143" s="93">
        <f t="shared" si="29"/>
        <v>1</v>
      </c>
      <c r="S143" s="92">
        <f>IF('Indicator Data'!BT146="No data","x",ROUND(IF('Indicator Data'!BT146&gt;S$195,0,IF('Indicator Data'!BT146&lt;S$194,10,(S$195-'Indicator Data'!BT146)/(S$195-S$194)*10)),1))</f>
        <v>4.4000000000000004</v>
      </c>
      <c r="T143" s="138">
        <f>IF('Indicator Data'!BU146="No data","x",ROUND(IF('Indicator Data'!BU146&gt;T$195,0,IF('Indicator Data'!BU146&lt;T$194,10,(T$195-'Indicator Data'!BU146)/(T$195-T$194)*10)),1))</f>
        <v>2.9</v>
      </c>
      <c r="U143" s="138">
        <f>IF('Indicator Data'!BV146="No data","x",ROUND(IF('Indicator Data'!BV146&gt;U$195,0,IF('Indicator Data'!BV146&lt;U$194,10,(U$195-'Indicator Data'!BV146)/(U$195-U$194)*10)),1))</f>
        <v>4.0999999999999996</v>
      </c>
      <c r="V143" s="138" t="str">
        <f>IF('Indicator Data'!BW146="No data","x",ROUND(IF('Indicator Data'!BW146&gt;V$195,0,IF('Indicator Data'!BW146&lt;V$194,10,(V$195-'Indicator Data'!BW146)/(V$195-V$194)*10)),1))</f>
        <v>x</v>
      </c>
      <c r="W143" s="92">
        <f t="shared" si="30"/>
        <v>3.5</v>
      </c>
      <c r="X143" s="92">
        <f>IF('Indicator Data'!BX146="No data","x",ROUND(IF('Indicator Data'!BX146&gt;X$195,0,IF('Indicator Data'!BX146&lt;X$194,10,(X$195-'Indicator Data'!BX146)/(X$195-X$194)*10)),1))</f>
        <v>6.3</v>
      </c>
      <c r="Y143" s="92">
        <f>IF('Indicator Data'!BY146="No data","x",ROUND(IF('Indicator Data'!BY146&gt;Y$195,10,IF('Indicator Data'!BY146&lt;Y$194,0,10-(Y$195-'Indicator Data'!BY146)/(Y$195-Y$194)*10)),1))</f>
        <v>0.3</v>
      </c>
      <c r="Z143" s="93">
        <f t="shared" si="22"/>
        <v>3.6</v>
      </c>
      <c r="AA143" s="94">
        <f t="shared" si="23"/>
        <v>2.2999999999999998</v>
      </c>
      <c r="AB143" s="170"/>
    </row>
    <row r="144" spans="1:28" s="4" customFormat="1" x14ac:dyDescent="0.25">
      <c r="A144" s="121" t="str">
        <f>'Indicator Data'!A147</f>
        <v>Russian Federation</v>
      </c>
      <c r="B144" s="47" t="str">
        <f>'Indicator Data'!B147</f>
        <v>RUS</v>
      </c>
      <c r="C144" s="92" t="str">
        <f>IF('Indicator Data'!BJ147="No data","x",ROUND(IF('Indicator Data'!BJ147&gt;C$195,0,IF('Indicator Data'!BJ147&lt;C$194,10,(C$195-'Indicator Data'!BJ147)/(C$195-C$194)*10)),1))</f>
        <v>x</v>
      </c>
      <c r="D144" s="93" t="str">
        <f t="shared" si="24"/>
        <v>x</v>
      </c>
      <c r="E144" s="92">
        <f>IF('Indicator Data'!BL147="No data","x",ROUND(IF('Indicator Data'!BL147&gt;E$195,0,IF('Indicator Data'!BL147&lt;E$194,10,(E$195-'Indicator Data'!BL147)/(E$195-E$194)*10)),1))</f>
        <v>7.2</v>
      </c>
      <c r="F144" s="92">
        <f>IF('Indicator Data'!BK147="No data","x",ROUND(IF('Indicator Data'!BK147&gt;F$195,0,IF('Indicator Data'!BK147&lt;F$194,10,(F$195-'Indicator Data'!BK147)/(F$195-F$194)*10)),1))</f>
        <v>5.2</v>
      </c>
      <c r="G144" s="93">
        <f t="shared" si="25"/>
        <v>6.2</v>
      </c>
      <c r="H144" s="94">
        <f t="shared" si="26"/>
        <v>6.2</v>
      </c>
      <c r="I144" s="92">
        <f>IF('Indicator Data'!BN147="No data","x",ROUND(IF('Indicator Data'!BN147^2&gt;I$195,0,IF('Indicator Data'!BN147^2&lt;I$194,10,(I$195-'Indicator Data'!BN147^2)/(I$195-I$194)*10)),1))</f>
        <v>0.1</v>
      </c>
      <c r="J144" s="92">
        <f>IF(OR('Indicator Data'!BM147=0,'Indicator Data'!BM147="No data"),"x",ROUND(IF('Indicator Data'!BM147&gt;J$195,0,IF('Indicator Data'!BM147&lt;J$194,10,(J$195-'Indicator Data'!BM147)/(J$195-J$194)*10)),1))</f>
        <v>0</v>
      </c>
      <c r="K144" s="92">
        <f>IF('Indicator Data'!BO147="No data","x",ROUND(IF('Indicator Data'!BO147&gt;K$195,0,IF('Indicator Data'!BO147&lt;K$194,10,(K$195-'Indicator Data'!BO147)/(K$195-K$194)*10)),1))</f>
        <v>2.7</v>
      </c>
      <c r="L144" s="92">
        <f>IF('Indicator Data'!BP147="No data","x",ROUND(IF('Indicator Data'!BP147&gt;L$195,0,IF('Indicator Data'!BP147&lt;L$194,10,(L$195-'Indicator Data'!BP147)/(L$195-L$194)*10)),1))</f>
        <v>2.2000000000000002</v>
      </c>
      <c r="M144" s="93">
        <f t="shared" si="27"/>
        <v>1.3</v>
      </c>
      <c r="N144" s="138">
        <f>IF('Indicator Data'!BQ147="No data","x",'Indicator Data'!BQ147/'Indicator Data'!CC147*100)</f>
        <v>11.601728535428322</v>
      </c>
      <c r="O144" s="92">
        <f t="shared" si="28"/>
        <v>8.9</v>
      </c>
      <c r="P144" s="92">
        <f>IF('Indicator Data'!BR147="No data","x",ROUND(IF('Indicator Data'!BR147&gt;P$195,0,IF('Indicator Data'!BR147&lt;P$194,10,(P$195-'Indicator Data'!BR147)/(P$195-P$194)*10)),1))</f>
        <v>1.1000000000000001</v>
      </c>
      <c r="Q144" s="92">
        <f>IF('Indicator Data'!BS147="No data","x",ROUND(IF('Indicator Data'!BS147&gt;Q$195,0,IF('Indicator Data'!BS147&lt;Q$194,10,(Q$195-'Indicator Data'!BS147)/(Q$195-Q$194)*10)),1))</f>
        <v>0.6</v>
      </c>
      <c r="R144" s="93">
        <f t="shared" si="29"/>
        <v>3.5</v>
      </c>
      <c r="S144" s="92">
        <f>IF('Indicator Data'!BT147="No data","x",ROUND(IF('Indicator Data'!BT147&gt;S$195,0,IF('Indicator Data'!BT147&lt;S$194,10,(S$195-'Indicator Data'!BT147)/(S$195-S$194)*10)),1))</f>
        <v>0</v>
      </c>
      <c r="T144" s="138">
        <f>IF('Indicator Data'!BU147="No data","x",ROUND(IF('Indicator Data'!BU147&gt;T$195,0,IF('Indicator Data'!BU147&lt;T$194,10,(T$195-'Indicator Data'!BU147)/(T$195-T$194)*10)),1))</f>
        <v>0.3</v>
      </c>
      <c r="U144" s="138">
        <f>IF('Indicator Data'!BV147="No data","x",ROUND(IF('Indicator Data'!BV147&gt;U$195,0,IF('Indicator Data'!BV147&lt;U$194,10,(U$195-'Indicator Data'!BV147)/(U$195-U$194)*10)),1))</f>
        <v>0.3</v>
      </c>
      <c r="V144" s="138">
        <f>IF('Indicator Data'!BW147="No data","x",ROUND(IF('Indicator Data'!BW147&gt;V$195,0,IF('Indicator Data'!BW147&lt;V$194,10,(V$195-'Indicator Data'!BW147)/(V$195-V$194)*10)),1))</f>
        <v>4.9000000000000004</v>
      </c>
      <c r="W144" s="92">
        <f t="shared" si="30"/>
        <v>1.8333333333333333</v>
      </c>
      <c r="X144" s="92">
        <f>IF('Indicator Data'!BX147="No data","x",ROUND(IF('Indicator Data'!BX147&gt;X$195,0,IF('Indicator Data'!BX147&lt;X$194,10,(X$195-'Indicator Data'!BX147)/(X$195-X$194)*10)),1))</f>
        <v>5.7</v>
      </c>
      <c r="Y144" s="92">
        <f>IF('Indicator Data'!BY147="No data","x",ROUND(IF('Indicator Data'!BY147&gt;Y$195,10,IF('Indicator Data'!BY147&lt;Y$194,0,10-(Y$195-'Indicator Data'!BY147)/(Y$195-Y$194)*10)),1))</f>
        <v>0.3</v>
      </c>
      <c r="Z144" s="93">
        <f t="shared" si="22"/>
        <v>2</v>
      </c>
      <c r="AA144" s="94">
        <f t="shared" si="23"/>
        <v>2.2999999999999998</v>
      </c>
      <c r="AB144" s="170"/>
    </row>
    <row r="145" spans="1:28" s="4" customFormat="1" x14ac:dyDescent="0.25">
      <c r="A145" s="121" t="str">
        <f>'Indicator Data'!A148</f>
        <v>Rwanda</v>
      </c>
      <c r="B145" s="47" t="str">
        <f>'Indicator Data'!B148</f>
        <v>RWA</v>
      </c>
      <c r="C145" s="92">
        <f>IF('Indicator Data'!BJ148="No data","x",ROUND(IF('Indicator Data'!BJ148&gt;C$195,0,IF('Indicator Data'!BJ148&lt;C$194,10,(C$195-'Indicator Data'!BJ148)/(C$195-C$194)*10)),1))</f>
        <v>3</v>
      </c>
      <c r="D145" s="93">
        <f t="shared" si="24"/>
        <v>3</v>
      </c>
      <c r="E145" s="92">
        <f>IF('Indicator Data'!BL148="No data","x",ROUND(IF('Indicator Data'!BL148&gt;E$195,0,IF('Indicator Data'!BL148&lt;E$194,10,(E$195-'Indicator Data'!BL148)/(E$195-E$194)*10)),1))</f>
        <v>4.4000000000000004</v>
      </c>
      <c r="F145" s="92">
        <f>IF('Indicator Data'!BK148="No data","x",ROUND(IF('Indicator Data'!BK148&gt;F$195,0,IF('Indicator Data'!BK148&lt;F$194,10,(F$195-'Indicator Data'!BK148)/(F$195-F$194)*10)),1))</f>
        <v>4.5</v>
      </c>
      <c r="G145" s="93">
        <f t="shared" si="25"/>
        <v>4.5</v>
      </c>
      <c r="H145" s="94">
        <f t="shared" si="26"/>
        <v>3.8</v>
      </c>
      <c r="I145" s="92">
        <f>IF('Indicator Data'!BN148="No data","x",ROUND(IF('Indicator Data'!BN148^2&gt;I$195,0,IF('Indicator Data'!BN148^2&lt;I$194,10,(I$195-'Indicator Data'!BN148^2)/(I$195-I$194)*10)),1))</f>
        <v>5.4</v>
      </c>
      <c r="J145" s="92">
        <f>IF(OR('Indicator Data'!BM148=0,'Indicator Data'!BM148="No data"),"x",ROUND(IF('Indicator Data'!BM148&gt;J$195,0,IF('Indicator Data'!BM148&lt;J$194,10,(J$195-'Indicator Data'!BM148)/(J$195-J$194)*10)),1))</f>
        <v>6.6</v>
      </c>
      <c r="K145" s="92">
        <f>IF('Indicator Data'!BO148="No data","x",ROUND(IF('Indicator Data'!BO148&gt;K$195,0,IF('Indicator Data'!BO148&lt;K$194,10,(K$195-'Indicator Data'!BO148)/(K$195-K$194)*10)),1))</f>
        <v>8</v>
      </c>
      <c r="L145" s="92">
        <f>IF('Indicator Data'!BP148="No data","x",ROUND(IF('Indicator Data'!BP148&gt;L$195,0,IF('Indicator Data'!BP148&lt;L$194,10,(L$195-'Indicator Data'!BP148)/(L$195-L$194)*10)),1))</f>
        <v>6.6</v>
      </c>
      <c r="M145" s="93">
        <f t="shared" si="27"/>
        <v>6.7</v>
      </c>
      <c r="N145" s="138">
        <f>IF('Indicator Data'!BQ148="No data","x",'Indicator Data'!BQ148/'Indicator Data'!CC148*100)</f>
        <v>32.833400891771383</v>
      </c>
      <c r="O145" s="92">
        <f t="shared" si="28"/>
        <v>6.8</v>
      </c>
      <c r="P145" s="92">
        <f>IF('Indicator Data'!BR148="No data","x",ROUND(IF('Indicator Data'!BR148&gt;P$195,0,IF('Indicator Data'!BR148&lt;P$194,10,(P$195-'Indicator Data'!BR148)/(P$195-P$194)*10)),1))</f>
        <v>3.7</v>
      </c>
      <c r="Q145" s="92">
        <f>IF('Indicator Data'!BS148="No data","x",ROUND(IF('Indicator Data'!BS148&gt;Q$195,0,IF('Indicator Data'!BS148&lt;Q$194,10,(Q$195-'Indicator Data'!BS148)/(Q$195-Q$194)*10)),1))</f>
        <v>8.5</v>
      </c>
      <c r="R145" s="93">
        <f t="shared" si="29"/>
        <v>6.3</v>
      </c>
      <c r="S145" s="92">
        <f>IF('Indicator Data'!BT148="No data","x",ROUND(IF('Indicator Data'!BT148&gt;S$195,0,IF('Indicator Data'!BT148&lt;S$194,10,(S$195-'Indicator Data'!BT148)/(S$195-S$194)*10)),1))</f>
        <v>9.6999999999999993</v>
      </c>
      <c r="T145" s="138">
        <f>IF('Indicator Data'!BU148="No data","x",ROUND(IF('Indicator Data'!BU148&gt;T$195,0,IF('Indicator Data'!BU148&lt;T$194,10,(T$195-'Indicator Data'!BU148)/(T$195-T$194)*10)),1))</f>
        <v>0.2</v>
      </c>
      <c r="U145" s="138">
        <f>IF('Indicator Data'!BV148="No data","x",ROUND(IF('Indicator Data'!BV148&gt;U$195,0,IF('Indicator Data'!BV148&lt;U$194,10,(U$195-'Indicator Data'!BV148)/(U$195-U$194)*10)),1))</f>
        <v>0.7</v>
      </c>
      <c r="V145" s="138">
        <f>IF('Indicator Data'!BW148="No data","x",ROUND(IF('Indicator Data'!BW148&gt;V$195,0,IF('Indicator Data'!BW148&lt;V$194,10,(V$195-'Indicator Data'!BW148)/(V$195-V$194)*10)),1))</f>
        <v>0.2</v>
      </c>
      <c r="W145" s="92">
        <f t="shared" si="30"/>
        <v>0.36666666666666664</v>
      </c>
      <c r="X145" s="92">
        <f>IF('Indicator Data'!BX148="No data","x",ROUND(IF('Indicator Data'!BX148&gt;X$195,0,IF('Indicator Data'!BX148&lt;X$194,10,(X$195-'Indicator Data'!BX148)/(X$195-X$194)*10)),1))</f>
        <v>9.6999999999999993</v>
      </c>
      <c r="Y145" s="92">
        <f>IF('Indicator Data'!BY148="No data","x",ROUND(IF('Indicator Data'!BY148&gt;Y$195,10,IF('Indicator Data'!BY148&lt;Y$194,0,10-(Y$195-'Indicator Data'!BY148)/(Y$195-Y$194)*10)),1))</f>
        <v>3.2</v>
      </c>
      <c r="Z145" s="93">
        <f t="shared" si="22"/>
        <v>5.7</v>
      </c>
      <c r="AA145" s="94">
        <f t="shared" si="23"/>
        <v>6.2</v>
      </c>
      <c r="AB145" s="170"/>
    </row>
    <row r="146" spans="1:28" s="4" customFormat="1" x14ac:dyDescent="0.25">
      <c r="A146" s="121" t="str">
        <f>'Indicator Data'!A149</f>
        <v>Saint Kitts and Nevis</v>
      </c>
      <c r="B146" s="47" t="str">
        <f>'Indicator Data'!B149</f>
        <v>KNA</v>
      </c>
      <c r="C146" s="92">
        <f>IF('Indicator Data'!BJ149="No data","x",ROUND(IF('Indicator Data'!BJ149&gt;C$195,0,IF('Indicator Data'!BJ149&lt;C$194,10,(C$195-'Indicator Data'!BJ149)/(C$195-C$194)*10)),1))</f>
        <v>4</v>
      </c>
      <c r="D146" s="93">
        <f t="shared" si="24"/>
        <v>4</v>
      </c>
      <c r="E146" s="92" t="str">
        <f>IF('Indicator Data'!BL149="No data","x",ROUND(IF('Indicator Data'!BL149&gt;E$195,0,IF('Indicator Data'!BL149&lt;E$194,10,(E$195-'Indicator Data'!BL149)/(E$195-E$194)*10)),1))</f>
        <v>x</v>
      </c>
      <c r="F146" s="92">
        <f>IF('Indicator Data'!BK149="No data","x",ROUND(IF('Indicator Data'!BK149&gt;F$195,0,IF('Indicator Data'!BK149&lt;F$194,10,(F$195-'Indicator Data'!BK149)/(F$195-F$194)*10)),1))</f>
        <v>3.9</v>
      </c>
      <c r="G146" s="93">
        <f t="shared" si="25"/>
        <v>3.9</v>
      </c>
      <c r="H146" s="94">
        <f t="shared" si="26"/>
        <v>4</v>
      </c>
      <c r="I146" s="92" t="str">
        <f>IF('Indicator Data'!BN149="No data","x",ROUND(IF('Indicator Data'!BN149^2&gt;I$195,0,IF('Indicator Data'!BN149^2&lt;I$194,10,(I$195-'Indicator Data'!BN149^2)/(I$195-I$194)*10)),1))</f>
        <v>x</v>
      </c>
      <c r="J146" s="92">
        <f>IF(OR('Indicator Data'!BM149=0,'Indicator Data'!BM149="No data"),"x",ROUND(IF('Indicator Data'!BM149&gt;J$195,0,IF('Indicator Data'!BM149&lt;J$194,10,(J$195-'Indicator Data'!BM149)/(J$195-J$194)*10)),1))</f>
        <v>0</v>
      </c>
      <c r="K146" s="92">
        <f>IF('Indicator Data'!BO149="No data","x",ROUND(IF('Indicator Data'!BO149&gt;K$195,0,IF('Indicator Data'!BO149&lt;K$194,10,(K$195-'Indicator Data'!BO149)/(K$195-K$194)*10)),1))</f>
        <v>2.2999999999999998</v>
      </c>
      <c r="L146" s="92">
        <f>IF('Indicator Data'!BP149="No data","x",ROUND(IF('Indicator Data'!BP149&gt;L$195,0,IF('Indicator Data'!BP149&lt;L$194,10,(L$195-'Indicator Data'!BP149)/(L$195-L$194)*10)),1))</f>
        <v>3.1</v>
      </c>
      <c r="M146" s="93">
        <f t="shared" si="27"/>
        <v>1.8</v>
      </c>
      <c r="N146" s="138">
        <f>IF('Indicator Data'!BQ149="No data","x",'Indicator Data'!BQ149/'Indicator Data'!CC149*100)</f>
        <v>165.38461538461539</v>
      </c>
      <c r="O146" s="92">
        <f t="shared" si="28"/>
        <v>0</v>
      </c>
      <c r="P146" s="92">
        <f>IF('Indicator Data'!BR149="No data","x",ROUND(IF('Indicator Data'!BR149&gt;P$195,0,IF('Indicator Data'!BR149&lt;P$194,10,(P$195-'Indicator Data'!BR149)/(P$195-P$194)*10)),1))</f>
        <v>0.9</v>
      </c>
      <c r="Q146" s="92">
        <f>IF('Indicator Data'!BS149="No data","x",ROUND(IF('Indicator Data'!BS149&gt;Q$195,0,IF('Indicator Data'!BS149&lt;Q$194,10,(Q$195-'Indicator Data'!BS149)/(Q$195-Q$194)*10)),1))</f>
        <v>0.2</v>
      </c>
      <c r="R146" s="93">
        <f t="shared" si="29"/>
        <v>0.4</v>
      </c>
      <c r="S146" s="92">
        <f>IF('Indicator Data'!BT149="No data","x",ROUND(IF('Indicator Data'!BT149&gt;S$195,0,IF('Indicator Data'!BT149&lt;S$194,10,(S$195-'Indicator Data'!BT149)/(S$195-S$194)*10)),1))</f>
        <v>3.7</v>
      </c>
      <c r="T146" s="138">
        <f>IF('Indicator Data'!BU149="No data","x",ROUND(IF('Indicator Data'!BU149&gt;T$195,0,IF('Indicator Data'!BU149&lt;T$194,10,(T$195-'Indicator Data'!BU149)/(T$195-T$194)*10)),1))</f>
        <v>0.3</v>
      </c>
      <c r="U146" s="138">
        <f>IF('Indicator Data'!BV149="No data","x",ROUND(IF('Indicator Data'!BV149&gt;U$195,0,IF('Indicator Data'!BV149&lt;U$194,10,(U$195-'Indicator Data'!BV149)/(U$195-U$194)*10)),1))</f>
        <v>0.7</v>
      </c>
      <c r="V146" s="138" t="str">
        <f>IF('Indicator Data'!BW149="No data","x",ROUND(IF('Indicator Data'!BW149&gt;V$195,0,IF('Indicator Data'!BW149&lt;V$194,10,(V$195-'Indicator Data'!BW149)/(V$195-V$194)*10)),1))</f>
        <v>x</v>
      </c>
      <c r="W146" s="92">
        <f t="shared" si="30"/>
        <v>0.5</v>
      </c>
      <c r="X146" s="92">
        <f>IF('Indicator Data'!BX149="No data","x",ROUND(IF('Indicator Data'!BX149&gt;X$195,0,IF('Indicator Data'!BX149&lt;X$194,10,(X$195-'Indicator Data'!BX149)/(X$195-X$194)*10)),1))</f>
        <v>5.2</v>
      </c>
      <c r="Y146" s="92" t="str">
        <f>IF('Indicator Data'!BY149="No data","x",ROUND(IF('Indicator Data'!BY149&gt;Y$195,10,IF('Indicator Data'!BY149&lt;Y$194,0,10-(Y$195-'Indicator Data'!BY149)/(Y$195-Y$194)*10)),1))</f>
        <v>x</v>
      </c>
      <c r="Z146" s="93">
        <f t="shared" si="22"/>
        <v>3.1</v>
      </c>
      <c r="AA146" s="94">
        <f t="shared" si="23"/>
        <v>1.8</v>
      </c>
      <c r="AB146" s="170"/>
    </row>
    <row r="147" spans="1:28" s="4" customFormat="1" x14ac:dyDescent="0.25">
      <c r="A147" s="121" t="str">
        <f>'Indicator Data'!A150</f>
        <v>Saint Lucia</v>
      </c>
      <c r="B147" s="47" t="str">
        <f>'Indicator Data'!B150</f>
        <v>LCA</v>
      </c>
      <c r="C147" s="92">
        <f>IF('Indicator Data'!BJ150="No data","x",ROUND(IF('Indicator Data'!BJ150&gt;C$195,0,IF('Indicator Data'!BJ150&lt;C$194,10,(C$195-'Indicator Data'!BJ150)/(C$195-C$194)*10)),1))</f>
        <v>5.2</v>
      </c>
      <c r="D147" s="93">
        <f t="shared" si="24"/>
        <v>5.2</v>
      </c>
      <c r="E147" s="92">
        <f>IF('Indicator Data'!BL150="No data","x",ROUND(IF('Indicator Data'!BL150&gt;E$195,0,IF('Indicator Data'!BL150&lt;E$194,10,(E$195-'Indicator Data'!BL150)/(E$195-E$194)*10)),1))</f>
        <v>4.5</v>
      </c>
      <c r="F147" s="92">
        <f>IF('Indicator Data'!BK150="No data","x",ROUND(IF('Indicator Data'!BK150&gt;F$195,0,IF('Indicator Data'!BK150&lt;F$194,10,(F$195-'Indicator Data'!BK150)/(F$195-F$194)*10)),1))</f>
        <v>4.5</v>
      </c>
      <c r="G147" s="93">
        <f t="shared" si="25"/>
        <v>4.5</v>
      </c>
      <c r="H147" s="94">
        <f t="shared" si="26"/>
        <v>4.9000000000000004</v>
      </c>
      <c r="I147" s="92" t="str">
        <f>IF('Indicator Data'!BN150="No data","x",ROUND(IF('Indicator Data'!BN150^2&gt;I$195,0,IF('Indicator Data'!BN150^2&lt;I$194,10,(I$195-'Indicator Data'!BN150^2)/(I$195-I$194)*10)),1))</f>
        <v>x</v>
      </c>
      <c r="J147" s="92">
        <f>IF(OR('Indicator Data'!BM150=0,'Indicator Data'!BM150="No data"),"x",ROUND(IF('Indicator Data'!BM150&gt;J$195,0,IF('Indicator Data'!BM150&lt;J$194,10,(J$195-'Indicator Data'!BM150)/(J$195-J$194)*10)),1))</f>
        <v>0.1</v>
      </c>
      <c r="K147" s="92">
        <f>IF('Indicator Data'!BO150="No data","x",ROUND(IF('Indicator Data'!BO150&gt;K$195,0,IF('Indicator Data'!BO150&lt;K$194,10,(K$195-'Indicator Data'!BO150)/(K$195-K$194)*10)),1))</f>
        <v>5.3</v>
      </c>
      <c r="L147" s="92">
        <f>IF('Indicator Data'!BP150="No data","x",ROUND(IF('Indicator Data'!BP150&gt;L$195,0,IF('Indicator Data'!BP150&lt;L$194,10,(L$195-'Indicator Data'!BP150)/(L$195-L$194)*10)),1))</f>
        <v>5.2</v>
      </c>
      <c r="M147" s="93">
        <f t="shared" si="27"/>
        <v>3.5</v>
      </c>
      <c r="N147" s="138">
        <f>IF('Indicator Data'!BQ150="No data","x",'Indicator Data'!BQ150/'Indicator Data'!CC150*100)</f>
        <v>113.11475409836065</v>
      </c>
      <c r="O147" s="92">
        <f t="shared" si="28"/>
        <v>0</v>
      </c>
      <c r="P147" s="92">
        <f>IF('Indicator Data'!BR150="No data","x",ROUND(IF('Indicator Data'!BR150&gt;P$195,0,IF('Indicator Data'!BR150&lt;P$194,10,(P$195-'Indicator Data'!BR150)/(P$195-P$194)*10)),1))</f>
        <v>1.3</v>
      </c>
      <c r="Q147" s="92">
        <f>IF('Indicator Data'!BS150="No data","x",ROUND(IF('Indicator Data'!BS150&gt;Q$195,0,IF('Indicator Data'!BS150&lt;Q$194,10,(Q$195-'Indicator Data'!BS150)/(Q$195-Q$194)*10)),1))</f>
        <v>0.4</v>
      </c>
      <c r="R147" s="93">
        <f t="shared" si="29"/>
        <v>0.6</v>
      </c>
      <c r="S147" s="92" t="str">
        <f>IF('Indicator Data'!BT150="No data","x",ROUND(IF('Indicator Data'!BT150&gt;S$195,0,IF('Indicator Data'!BT150&lt;S$194,10,(S$195-'Indicator Data'!BT150)/(S$195-S$194)*10)),1))</f>
        <v>x</v>
      </c>
      <c r="T147" s="138">
        <f>IF('Indicator Data'!BU150="No data","x",ROUND(IF('Indicator Data'!BU150&gt;T$195,0,IF('Indicator Data'!BU150&lt;T$194,10,(T$195-'Indicator Data'!BU150)/(T$195-T$194)*10)),1))</f>
        <v>3.2</v>
      </c>
      <c r="U147" s="138">
        <f>IF('Indicator Data'!BV150="No data","x",ROUND(IF('Indicator Data'!BV150&gt;U$195,0,IF('Indicator Data'!BV150&lt;U$194,10,(U$195-'Indicator Data'!BV150)/(U$195-U$194)*10)),1))</f>
        <v>4.4000000000000004</v>
      </c>
      <c r="V147" s="138" t="str">
        <f>IF('Indicator Data'!BW150="No data","x",ROUND(IF('Indicator Data'!BW150&gt;V$195,0,IF('Indicator Data'!BW150&lt;V$194,10,(V$195-'Indicator Data'!BW150)/(V$195-V$194)*10)),1))</f>
        <v>x</v>
      </c>
      <c r="W147" s="92">
        <f t="shared" si="30"/>
        <v>3.8000000000000003</v>
      </c>
      <c r="X147" s="92">
        <f>IF('Indicator Data'!BX150="No data","x",ROUND(IF('Indicator Data'!BX150&gt;X$195,0,IF('Indicator Data'!BX150&lt;X$194,10,(X$195-'Indicator Data'!BX150)/(X$195-X$194)*10)),1))</f>
        <v>7.9</v>
      </c>
      <c r="Y147" s="92">
        <f>IF('Indicator Data'!BY150="No data","x",ROUND(IF('Indicator Data'!BY150&gt;Y$195,10,IF('Indicator Data'!BY150&lt;Y$194,0,10-(Y$195-'Indicator Data'!BY150)/(Y$195-Y$194)*10)),1))</f>
        <v>0.5</v>
      </c>
      <c r="Z147" s="93">
        <f t="shared" si="22"/>
        <v>4.0999999999999996</v>
      </c>
      <c r="AA147" s="94">
        <f t="shared" si="23"/>
        <v>2.7</v>
      </c>
      <c r="AB147" s="170"/>
    </row>
    <row r="148" spans="1:28" s="4" customFormat="1" x14ac:dyDescent="0.25">
      <c r="A148" s="121" t="str">
        <f>'Indicator Data'!A151</f>
        <v>Saint Vincent and the Grenadines</v>
      </c>
      <c r="B148" s="47" t="str">
        <f>'Indicator Data'!B151</f>
        <v>VCT</v>
      </c>
      <c r="C148" s="92" t="str">
        <f>IF('Indicator Data'!BJ151="No data","x",ROUND(IF('Indicator Data'!BJ151&gt;C$195,0,IF('Indicator Data'!BJ151&lt;C$194,10,(C$195-'Indicator Data'!BJ151)/(C$195-C$194)*10)),1))</f>
        <v>x</v>
      </c>
      <c r="D148" s="93" t="str">
        <f t="shared" si="24"/>
        <v>x</v>
      </c>
      <c r="E148" s="92">
        <f>IF('Indicator Data'!BL151="No data","x",ROUND(IF('Indicator Data'!BL151&gt;E$195,0,IF('Indicator Data'!BL151&lt;E$194,10,(E$195-'Indicator Data'!BL151)/(E$195-E$194)*10)),1))</f>
        <v>4.2</v>
      </c>
      <c r="F148" s="92">
        <f>IF('Indicator Data'!BK151="No data","x",ROUND(IF('Indicator Data'!BK151&gt;F$195,0,IF('Indicator Data'!BK151&lt;F$194,10,(F$195-'Indicator Data'!BK151)/(F$195-F$194)*10)),1))</f>
        <v>4.5</v>
      </c>
      <c r="G148" s="93">
        <f t="shared" si="25"/>
        <v>4.4000000000000004</v>
      </c>
      <c r="H148" s="94">
        <f t="shared" si="26"/>
        <v>4.4000000000000004</v>
      </c>
      <c r="I148" s="92" t="str">
        <f>IF('Indicator Data'!BN151="No data","x",ROUND(IF('Indicator Data'!BN151^2&gt;I$195,0,IF('Indicator Data'!BN151^2&lt;I$194,10,(I$195-'Indicator Data'!BN151^2)/(I$195-I$194)*10)),1))</f>
        <v>x</v>
      </c>
      <c r="J148" s="92">
        <f>IF(OR('Indicator Data'!BM151=0,'Indicator Data'!BM151="No data"),"x",ROUND(IF('Indicator Data'!BM151&gt;J$195,0,IF('Indicator Data'!BM151&lt;J$194,10,(J$195-'Indicator Data'!BM151)/(J$195-J$194)*10)),1))</f>
        <v>0</v>
      </c>
      <c r="K148" s="92">
        <f>IF('Indicator Data'!BO151="No data","x",ROUND(IF('Indicator Data'!BO151&gt;K$195,0,IF('Indicator Data'!BO151&lt;K$194,10,(K$195-'Indicator Data'!BO151)/(K$195-K$194)*10)),1))</f>
        <v>4.4000000000000004</v>
      </c>
      <c r="L148" s="92">
        <f>IF('Indicator Data'!BP151="No data","x",ROUND(IF('Indicator Data'!BP151&gt;L$195,0,IF('Indicator Data'!BP151&lt;L$194,10,(L$195-'Indicator Data'!BP151)/(L$195-L$194)*10)),1))</f>
        <v>4.9000000000000004</v>
      </c>
      <c r="M148" s="93">
        <f t="shared" si="27"/>
        <v>3.1</v>
      </c>
      <c r="N148" s="138">
        <f>IF('Indicator Data'!BQ151="No data","x",'Indicator Data'!BQ151/'Indicator Data'!CC151*100)</f>
        <v>105.12820512820514</v>
      </c>
      <c r="O148" s="92">
        <f t="shared" si="28"/>
        <v>0</v>
      </c>
      <c r="P148" s="92">
        <f>IF('Indicator Data'!BR151="No data","x",ROUND(IF('Indicator Data'!BR151&gt;P$195,0,IF('Indicator Data'!BR151&lt;P$194,10,(P$195-'Indicator Data'!BR151)/(P$195-P$194)*10)),1))</f>
        <v>1.4</v>
      </c>
      <c r="Q148" s="92">
        <f>IF('Indicator Data'!BS151="No data","x",ROUND(IF('Indicator Data'!BS151&gt;Q$195,0,IF('Indicator Data'!BS151&lt;Q$194,10,(Q$195-'Indicator Data'!BS151)/(Q$195-Q$194)*10)),1))</f>
        <v>1</v>
      </c>
      <c r="R148" s="93">
        <f t="shared" si="29"/>
        <v>0.8</v>
      </c>
      <c r="S148" s="92" t="str">
        <f>IF('Indicator Data'!BT151="No data","x",ROUND(IF('Indicator Data'!BT151&gt;S$195,0,IF('Indicator Data'!BT151&lt;S$194,10,(S$195-'Indicator Data'!BT151)/(S$195-S$194)*10)),1))</f>
        <v>x</v>
      </c>
      <c r="T148" s="138">
        <f>IF('Indicator Data'!BU151="No data","x",ROUND(IF('Indicator Data'!BU151&gt;T$195,0,IF('Indicator Data'!BU151&lt;T$194,10,(T$195-'Indicator Data'!BU151)/(T$195-T$194)*10)),1))</f>
        <v>0</v>
      </c>
      <c r="U148" s="138">
        <f>IF('Indicator Data'!BV151="No data","x",ROUND(IF('Indicator Data'!BV151&gt;U$195,0,IF('Indicator Data'!BV151&lt;U$194,10,(U$195-'Indicator Data'!BV151)/(U$195-U$194)*10)),1))</f>
        <v>0</v>
      </c>
      <c r="V148" s="138" t="str">
        <f>IF('Indicator Data'!BW151="No data","x",ROUND(IF('Indicator Data'!BW151&gt;V$195,0,IF('Indicator Data'!BW151&lt;V$194,10,(V$195-'Indicator Data'!BW151)/(V$195-V$194)*10)),1))</f>
        <v>x</v>
      </c>
      <c r="W148" s="92">
        <f t="shared" si="30"/>
        <v>0</v>
      </c>
      <c r="X148" s="92">
        <f>IF('Indicator Data'!BX151="No data","x",ROUND(IF('Indicator Data'!BX151&gt;X$195,0,IF('Indicator Data'!BX151&lt;X$194,10,(X$195-'Indicator Data'!BX151)/(X$195-X$194)*10)),1))</f>
        <v>8.8000000000000007</v>
      </c>
      <c r="Y148" s="92">
        <f>IF('Indicator Data'!BY151="No data","x",ROUND(IF('Indicator Data'!BY151&gt;Y$195,10,IF('Indicator Data'!BY151&lt;Y$194,0,10-(Y$195-'Indicator Data'!BY151)/(Y$195-Y$194)*10)),1))</f>
        <v>0.5</v>
      </c>
      <c r="Z148" s="93">
        <f t="shared" si="22"/>
        <v>3.1</v>
      </c>
      <c r="AA148" s="94">
        <f t="shared" si="23"/>
        <v>2.2999999999999998</v>
      </c>
      <c r="AB148" s="170"/>
    </row>
    <row r="149" spans="1:28" s="4" customFormat="1" x14ac:dyDescent="0.25">
      <c r="A149" s="121" t="str">
        <f>'Indicator Data'!A152</f>
        <v>Samoa</v>
      </c>
      <c r="B149" s="47" t="str">
        <f>'Indicator Data'!B152</f>
        <v>WSM</v>
      </c>
      <c r="C149" s="92">
        <f>IF('Indicator Data'!BJ152="No data","x",ROUND(IF('Indicator Data'!BJ152&gt;C$195,0,IF('Indicator Data'!BJ152&lt;C$194,10,(C$195-'Indicator Data'!BJ152)/(C$195-C$194)*10)),1))</f>
        <v>4.5999999999999996</v>
      </c>
      <c r="D149" s="93">
        <f t="shared" si="24"/>
        <v>4.5999999999999996</v>
      </c>
      <c r="E149" s="92" t="str">
        <f>IF('Indicator Data'!BL152="No data","x",ROUND(IF('Indicator Data'!BL152&gt;E$195,0,IF('Indicator Data'!BL152&lt;E$194,10,(E$195-'Indicator Data'!BL152)/(E$195-E$194)*10)),1))</f>
        <v>x</v>
      </c>
      <c r="F149" s="92">
        <f>IF('Indicator Data'!BK152="No data","x",ROUND(IF('Indicator Data'!BK152&gt;F$195,0,IF('Indicator Data'!BK152&lt;F$194,10,(F$195-'Indicator Data'!BK152)/(F$195-F$194)*10)),1))</f>
        <v>3.8</v>
      </c>
      <c r="G149" s="93">
        <f t="shared" si="25"/>
        <v>3.8</v>
      </c>
      <c r="H149" s="94">
        <f t="shared" si="26"/>
        <v>4.2</v>
      </c>
      <c r="I149" s="92">
        <f>IF('Indicator Data'!BN152="No data","x",ROUND(IF('Indicator Data'!BN152^2&gt;I$195,0,IF('Indicator Data'!BN152^2&lt;I$194,10,(I$195-'Indicator Data'!BN152^2)/(I$195-I$194)*10)),1))</f>
        <v>0.2</v>
      </c>
      <c r="J149" s="92">
        <f>IF(OR('Indicator Data'!BM152=0,'Indicator Data'!BM152="No data"),"x",ROUND(IF('Indicator Data'!BM152&gt;J$195,0,IF('Indicator Data'!BM152&lt;J$194,10,(J$195-'Indicator Data'!BM152)/(J$195-J$194)*10)),1))</f>
        <v>0.3</v>
      </c>
      <c r="K149" s="92">
        <f>IF('Indicator Data'!BO152="No data","x",ROUND(IF('Indicator Data'!BO152&gt;K$195,0,IF('Indicator Data'!BO152&lt;K$194,10,(K$195-'Indicator Data'!BO152)/(K$195-K$194)*10)),1))</f>
        <v>7.1</v>
      </c>
      <c r="L149" s="92">
        <f>IF('Indicator Data'!BP152="No data","x",ROUND(IF('Indicator Data'!BP152&gt;L$195,0,IF('Indicator Data'!BP152&lt;L$194,10,(L$195-'Indicator Data'!BP152)/(L$195-L$194)*10)),1))</f>
        <v>7</v>
      </c>
      <c r="M149" s="93">
        <f t="shared" si="27"/>
        <v>3.7</v>
      </c>
      <c r="N149" s="138">
        <f>IF('Indicator Data'!BQ152="No data","x",'Indicator Data'!BQ152/'Indicator Data'!CC152*100)</f>
        <v>56.537102473498237</v>
      </c>
      <c r="O149" s="92">
        <f t="shared" si="28"/>
        <v>4.4000000000000004</v>
      </c>
      <c r="P149" s="92">
        <f>IF('Indicator Data'!BR152="No data","x",ROUND(IF('Indicator Data'!BR152&gt;P$195,0,IF('Indicator Data'!BR152&lt;P$194,10,(P$195-'Indicator Data'!BR152)/(P$195-P$194)*10)),1))</f>
        <v>0.2</v>
      </c>
      <c r="Q149" s="92">
        <f>IF('Indicator Data'!BS152="No data","x",ROUND(IF('Indicator Data'!BS152&gt;Q$195,0,IF('Indicator Data'!BS152&lt;Q$194,10,(Q$195-'Indicator Data'!BS152)/(Q$195-Q$194)*10)),1))</f>
        <v>0.5</v>
      </c>
      <c r="R149" s="93">
        <f t="shared" si="29"/>
        <v>1.7</v>
      </c>
      <c r="S149" s="92">
        <f>IF('Indicator Data'!BT152="No data","x",ROUND(IF('Indicator Data'!BT152&gt;S$195,0,IF('Indicator Data'!BT152&lt;S$194,10,(S$195-'Indicator Data'!BT152)/(S$195-S$194)*10)),1))</f>
        <v>9.1</v>
      </c>
      <c r="T149" s="138">
        <f>IF('Indicator Data'!BU152="No data","x",ROUND(IF('Indicator Data'!BU152&gt;T$195,0,IF('Indicator Data'!BU152&lt;T$194,10,(T$195-'Indicator Data'!BU152)/(T$195-T$194)*10)),1))</f>
        <v>4.2</v>
      </c>
      <c r="U149" s="138">
        <f>IF('Indicator Data'!BV152="No data","x",ROUND(IF('Indicator Data'!BV152&gt;U$195,0,IF('Indicator Data'!BV152&lt;U$194,10,(U$195-'Indicator Data'!BV152)/(U$195-U$194)*10)),1))</f>
        <v>9.6999999999999993</v>
      </c>
      <c r="V149" s="138" t="str">
        <f>IF('Indicator Data'!BW152="No data","x",ROUND(IF('Indicator Data'!BW152&gt;V$195,0,IF('Indicator Data'!BW152&lt;V$194,10,(V$195-'Indicator Data'!BW152)/(V$195-V$194)*10)),1))</f>
        <v>x</v>
      </c>
      <c r="W149" s="92">
        <f t="shared" si="30"/>
        <v>6.9499999999999993</v>
      </c>
      <c r="X149" s="92">
        <f>IF('Indicator Data'!BX152="No data","x",ROUND(IF('Indicator Data'!BX152&gt;X$195,0,IF('Indicator Data'!BX152&lt;X$194,10,(X$195-'Indicator Data'!BX152)/(X$195-X$194)*10)),1))</f>
        <v>9</v>
      </c>
      <c r="Y149" s="92">
        <f>IF('Indicator Data'!BY152="No data","x",ROUND(IF('Indicator Data'!BY152&gt;Y$195,10,IF('Indicator Data'!BY152&lt;Y$194,0,10-(Y$195-'Indicator Data'!BY152)/(Y$195-Y$194)*10)),1))</f>
        <v>0.6</v>
      </c>
      <c r="Z149" s="93">
        <f t="shared" si="22"/>
        <v>6.4</v>
      </c>
      <c r="AA149" s="94">
        <f t="shared" si="23"/>
        <v>3.9</v>
      </c>
      <c r="AB149" s="170"/>
    </row>
    <row r="150" spans="1:28" s="4" customFormat="1" x14ac:dyDescent="0.25">
      <c r="A150" s="121" t="str">
        <f>'Indicator Data'!A153</f>
        <v>Sao Tome and Principe</v>
      </c>
      <c r="B150" s="47" t="str">
        <f>'Indicator Data'!B153</f>
        <v>STP</v>
      </c>
      <c r="C150" s="92" t="str">
        <f>IF('Indicator Data'!BJ153="No data","x",ROUND(IF('Indicator Data'!BJ153&gt;C$195,0,IF('Indicator Data'!BJ153&lt;C$194,10,(C$195-'Indicator Data'!BJ153)/(C$195-C$194)*10)),1))</f>
        <v>x</v>
      </c>
      <c r="D150" s="93" t="str">
        <f t="shared" si="24"/>
        <v>x</v>
      </c>
      <c r="E150" s="92">
        <f>IF('Indicator Data'!BL153="No data","x",ROUND(IF('Indicator Data'!BL153&gt;E$195,0,IF('Indicator Data'!BL153&lt;E$194,10,(E$195-'Indicator Data'!BL153)/(E$195-E$194)*10)),1))</f>
        <v>5.4</v>
      </c>
      <c r="F150" s="92">
        <f>IF('Indicator Data'!BK153="No data","x",ROUND(IF('Indicator Data'!BK153&gt;F$195,0,IF('Indicator Data'!BK153&lt;F$194,10,(F$195-'Indicator Data'!BK153)/(F$195-F$194)*10)),1))</f>
        <v>6.5</v>
      </c>
      <c r="G150" s="93">
        <f t="shared" si="25"/>
        <v>6</v>
      </c>
      <c r="H150" s="94">
        <f t="shared" si="26"/>
        <v>6</v>
      </c>
      <c r="I150" s="92">
        <f>IF('Indicator Data'!BN153="No data","x",ROUND(IF('Indicator Data'!BN153^2&gt;I$195,0,IF('Indicator Data'!BN153^2&lt;I$194,10,(I$195-'Indicator Data'!BN153^2)/(I$195-I$194)*10)),1))</f>
        <v>1.7</v>
      </c>
      <c r="J150" s="92">
        <f>IF(OR('Indicator Data'!BM153=0,'Indicator Data'!BM153="No data"),"x",ROUND(IF('Indicator Data'!BM153&gt;J$195,0,IF('Indicator Data'!BM153&lt;J$194,10,(J$195-'Indicator Data'!BM153)/(J$195-J$194)*10)),1))</f>
        <v>2.7</v>
      </c>
      <c r="K150" s="92">
        <f>IF('Indicator Data'!BO153="No data","x",ROUND(IF('Indicator Data'!BO153&gt;K$195,0,IF('Indicator Data'!BO153&lt;K$194,10,(K$195-'Indicator Data'!BO153)/(K$195-K$194)*10)),1))</f>
        <v>7.2</v>
      </c>
      <c r="L150" s="92">
        <f>IF('Indicator Data'!BP153="No data","x",ROUND(IF('Indicator Data'!BP153&gt;L$195,0,IF('Indicator Data'!BP153&lt;L$194,10,(L$195-'Indicator Data'!BP153)/(L$195-L$194)*10)),1))</f>
        <v>5.9</v>
      </c>
      <c r="M150" s="93">
        <f t="shared" si="27"/>
        <v>4.4000000000000004</v>
      </c>
      <c r="N150" s="138">
        <f>IF('Indicator Data'!BQ153="No data","x",'Indicator Data'!BQ153/'Indicator Data'!CC153*100)</f>
        <v>66.666666666666657</v>
      </c>
      <c r="O150" s="92">
        <f t="shared" si="28"/>
        <v>3.4</v>
      </c>
      <c r="P150" s="92">
        <f>IF('Indicator Data'!BR153="No data","x",ROUND(IF('Indicator Data'!BR153&gt;P$195,0,IF('Indicator Data'!BR153&lt;P$194,10,(P$195-'Indicator Data'!BR153)/(P$195-P$194)*10)),1))</f>
        <v>6.3</v>
      </c>
      <c r="Q150" s="92">
        <f>IF('Indicator Data'!BS153="No data","x",ROUND(IF('Indicator Data'!BS153&gt;Q$195,0,IF('Indicator Data'!BS153&lt;Q$194,10,(Q$195-'Indicator Data'!BS153)/(Q$195-Q$194)*10)),1))</f>
        <v>3.1</v>
      </c>
      <c r="R150" s="93">
        <f t="shared" si="29"/>
        <v>4.3</v>
      </c>
      <c r="S150" s="92">
        <f>IF('Indicator Data'!BT153="No data","x",ROUND(IF('Indicator Data'!BT153&gt;S$195,0,IF('Indicator Data'!BT153&lt;S$194,10,(S$195-'Indicator Data'!BT153)/(S$195-S$194)*10)),1))</f>
        <v>9.1999999999999993</v>
      </c>
      <c r="T150" s="138">
        <f>IF('Indicator Data'!BU153="No data","x",ROUND(IF('Indicator Data'!BU153&gt;T$195,0,IF('Indicator Data'!BU153&lt;T$194,10,(T$195-'Indicator Data'!BU153)/(T$195-T$194)*10)),1))</f>
        <v>0.7</v>
      </c>
      <c r="U150" s="138">
        <f>IF('Indicator Data'!BV153="No data","x",ROUND(IF('Indicator Data'!BV153&gt;U$195,0,IF('Indicator Data'!BV153&lt;U$194,10,(U$195-'Indicator Data'!BV153)/(U$195-U$194)*10)),1))</f>
        <v>3.9</v>
      </c>
      <c r="V150" s="138">
        <f>IF('Indicator Data'!BW153="No data","x",ROUND(IF('Indicator Data'!BW153&gt;V$195,0,IF('Indicator Data'!BW153&lt;V$194,10,(V$195-'Indicator Data'!BW153)/(V$195-V$194)*10)),1))</f>
        <v>0.7</v>
      </c>
      <c r="W150" s="92">
        <f t="shared" si="30"/>
        <v>1.7666666666666666</v>
      </c>
      <c r="X150" s="92">
        <f>IF('Indicator Data'!BX153="No data","x",ROUND(IF('Indicator Data'!BX153&gt;X$195,0,IF('Indicator Data'!BX153&lt;X$194,10,(X$195-'Indicator Data'!BX153)/(X$195-X$194)*10)),1))</f>
        <v>9.5</v>
      </c>
      <c r="Y150" s="92">
        <f>IF('Indicator Data'!BY153="No data","x",ROUND(IF('Indicator Data'!BY153&gt;Y$195,10,IF('Indicator Data'!BY153&lt;Y$194,0,10-(Y$195-'Indicator Data'!BY153)/(Y$195-Y$194)*10)),1))</f>
        <v>1.7</v>
      </c>
      <c r="Z150" s="93">
        <f t="shared" si="22"/>
        <v>5.5</v>
      </c>
      <c r="AA150" s="94">
        <f t="shared" si="23"/>
        <v>4.7</v>
      </c>
      <c r="AB150" s="170"/>
    </row>
    <row r="151" spans="1:28" s="4" customFormat="1" x14ac:dyDescent="0.25">
      <c r="A151" s="121" t="str">
        <f>'Indicator Data'!A154</f>
        <v>Saudi Arabia</v>
      </c>
      <c r="B151" s="47" t="str">
        <f>'Indicator Data'!B154</f>
        <v>SAU</v>
      </c>
      <c r="C151" s="92" t="str">
        <f>IF('Indicator Data'!BJ154="No data","x",ROUND(IF('Indicator Data'!BJ154&gt;C$195,0,IF('Indicator Data'!BJ154&lt;C$194,10,(C$195-'Indicator Data'!BJ154)/(C$195-C$194)*10)),1))</f>
        <v>x</v>
      </c>
      <c r="D151" s="93" t="str">
        <f t="shared" si="24"/>
        <v>x</v>
      </c>
      <c r="E151" s="92">
        <f>IF('Indicator Data'!BL154="No data","x",ROUND(IF('Indicator Data'!BL154&gt;E$195,0,IF('Indicator Data'!BL154&lt;E$194,10,(E$195-'Indicator Data'!BL154)/(E$195-E$194)*10)),1))</f>
        <v>5.0999999999999996</v>
      </c>
      <c r="F151" s="92">
        <f>IF('Indicator Data'!BK154="No data","x",ROUND(IF('Indicator Data'!BK154&gt;F$195,0,IF('Indicator Data'!BK154&lt;F$194,10,(F$195-'Indicator Data'!BK154)/(F$195-F$194)*10)),1))</f>
        <v>4.5</v>
      </c>
      <c r="G151" s="93">
        <f t="shared" si="25"/>
        <v>4.8</v>
      </c>
      <c r="H151" s="94">
        <f t="shared" si="26"/>
        <v>4.8</v>
      </c>
      <c r="I151" s="92">
        <f>IF('Indicator Data'!BN154="No data","x",ROUND(IF('Indicator Data'!BN154^2&gt;I$195,0,IF('Indicator Data'!BN154^2&lt;I$194,10,(I$195-'Indicator Data'!BN154^2)/(I$195-I$194)*10)),1))</f>
        <v>1.1000000000000001</v>
      </c>
      <c r="J151" s="92">
        <f>IF(OR('Indicator Data'!BM154=0,'Indicator Data'!BM154="No data"),"x",ROUND(IF('Indicator Data'!BM154&gt;J$195,0,IF('Indicator Data'!BM154&lt;J$194,10,(J$195-'Indicator Data'!BM154)/(J$195-J$194)*10)),1))</f>
        <v>0</v>
      </c>
      <c r="K151" s="92">
        <f>IF('Indicator Data'!BO154="No data","x",ROUND(IF('Indicator Data'!BO154&gt;K$195,0,IF('Indicator Data'!BO154&lt;K$194,10,(K$195-'Indicator Data'!BO154)/(K$195-K$194)*10)),1))</f>
        <v>2.6</v>
      </c>
      <c r="L151" s="92">
        <f>IF('Indicator Data'!BP154="No data","x",ROUND(IF('Indicator Data'!BP154&gt;L$195,0,IF('Indicator Data'!BP154&lt;L$194,10,(L$195-'Indicator Data'!BP154)/(L$195-L$194)*10)),1))</f>
        <v>4</v>
      </c>
      <c r="M151" s="93">
        <f t="shared" si="27"/>
        <v>1.9</v>
      </c>
      <c r="N151" s="138">
        <f>IF('Indicator Data'!BQ154="No data","x",'Indicator Data'!BQ154/'Indicator Data'!CC154*100)</f>
        <v>6.047383576236574</v>
      </c>
      <c r="O151" s="92">
        <f t="shared" si="28"/>
        <v>9.5</v>
      </c>
      <c r="P151" s="92">
        <f>IF('Indicator Data'!BR154="No data","x",ROUND(IF('Indicator Data'!BR154&gt;P$195,0,IF('Indicator Data'!BR154&lt;P$194,10,(P$195-'Indicator Data'!BR154)/(P$195-P$194)*10)),1))</f>
        <v>0</v>
      </c>
      <c r="Q151" s="92">
        <f>IF('Indicator Data'!BS154="No data","x",ROUND(IF('Indicator Data'!BS154&gt;Q$195,0,IF('Indicator Data'!BS154&lt;Q$194,10,(Q$195-'Indicator Data'!BS154)/(Q$195-Q$194)*10)),1))</f>
        <v>0</v>
      </c>
      <c r="R151" s="93">
        <f t="shared" si="29"/>
        <v>3.2</v>
      </c>
      <c r="S151" s="92">
        <f>IF('Indicator Data'!BT154="No data","x",ROUND(IF('Indicator Data'!BT154&gt;S$195,0,IF('Indicator Data'!BT154&lt;S$194,10,(S$195-'Indicator Data'!BT154)/(S$195-S$194)*10)),1))</f>
        <v>4</v>
      </c>
      <c r="T151" s="138">
        <f>IF('Indicator Data'!BU154="No data","x",ROUND(IF('Indicator Data'!BU154&gt;T$195,0,IF('Indicator Data'!BU154&lt;T$194,10,(T$195-'Indicator Data'!BU154)/(T$195-T$194)*10)),1))</f>
        <v>0.2</v>
      </c>
      <c r="U151" s="138">
        <f>IF('Indicator Data'!BV154="No data","x",ROUND(IF('Indicator Data'!BV154&gt;U$195,0,IF('Indicator Data'!BV154&lt;U$194,10,(U$195-'Indicator Data'!BV154)/(U$195-U$194)*10)),1))</f>
        <v>0.5</v>
      </c>
      <c r="V151" s="138">
        <f>IF('Indicator Data'!BW154="No data","x",ROUND(IF('Indicator Data'!BW154&gt;V$195,0,IF('Indicator Data'!BW154&lt;V$194,10,(V$195-'Indicator Data'!BW154)/(V$195-V$194)*10)),1))</f>
        <v>0.2</v>
      </c>
      <c r="W151" s="92">
        <f t="shared" si="30"/>
        <v>0.3</v>
      </c>
      <c r="X151" s="92">
        <f>IF('Indicator Data'!BX154="No data","x",ROUND(IF('Indicator Data'!BX154&gt;X$195,0,IF('Indicator Data'!BX154&lt;X$194,10,(X$195-'Indicator Data'!BX154)/(X$195-X$194)*10)),1))</f>
        <v>0</v>
      </c>
      <c r="Y151" s="92">
        <f>IF('Indicator Data'!BY154="No data","x",ROUND(IF('Indicator Data'!BY154&gt;Y$195,10,IF('Indicator Data'!BY154&lt;Y$194,0,10-(Y$195-'Indicator Data'!BY154)/(Y$195-Y$194)*10)),1))</f>
        <v>0.1</v>
      </c>
      <c r="Z151" s="93">
        <f t="shared" si="22"/>
        <v>1.1000000000000001</v>
      </c>
      <c r="AA151" s="94">
        <f t="shared" si="23"/>
        <v>2.1</v>
      </c>
      <c r="AB151" s="170"/>
    </row>
    <row r="152" spans="1:28" s="4" customFormat="1" x14ac:dyDescent="0.25">
      <c r="A152" s="121" t="str">
        <f>'Indicator Data'!A155</f>
        <v>Senegal</v>
      </c>
      <c r="B152" s="47" t="str">
        <f>'Indicator Data'!B155</f>
        <v>SEN</v>
      </c>
      <c r="C152" s="92">
        <f>IF('Indicator Data'!BJ155="No data","x",ROUND(IF('Indicator Data'!BJ155&gt;C$195,0,IF('Indicator Data'!BJ155&lt;C$194,10,(C$195-'Indicator Data'!BJ155)/(C$195-C$194)*10)),1))</f>
        <v>4.7</v>
      </c>
      <c r="D152" s="93">
        <f t="shared" si="24"/>
        <v>4.7</v>
      </c>
      <c r="E152" s="92">
        <f>IF('Indicator Data'!BL155="No data","x",ROUND(IF('Indicator Data'!BL155&gt;E$195,0,IF('Indicator Data'!BL155&lt;E$194,10,(E$195-'Indicator Data'!BL155)/(E$195-E$194)*10)),1))</f>
        <v>5.5</v>
      </c>
      <c r="F152" s="92">
        <f>IF('Indicator Data'!BK155="No data","x",ROUND(IF('Indicator Data'!BK155&gt;F$195,0,IF('Indicator Data'!BK155&lt;F$194,10,(F$195-'Indicator Data'!BK155)/(F$195-F$194)*10)),1))</f>
        <v>5.6</v>
      </c>
      <c r="G152" s="93">
        <f t="shared" si="25"/>
        <v>5.6</v>
      </c>
      <c r="H152" s="94">
        <f t="shared" si="26"/>
        <v>5.2</v>
      </c>
      <c r="I152" s="92">
        <f>IF('Indicator Data'!BN155="No data","x",ROUND(IF('Indicator Data'!BN155^2&gt;I$195,0,IF('Indicator Data'!BN155^2&lt;I$194,10,(I$195-'Indicator Data'!BN155^2)/(I$195-I$194)*10)),1))</f>
        <v>8</v>
      </c>
      <c r="J152" s="92">
        <f>IF(OR('Indicator Data'!BM155=0,'Indicator Data'!BM155="No data"),"x",ROUND(IF('Indicator Data'!BM155&gt;J$195,0,IF('Indicator Data'!BM155&lt;J$194,10,(J$195-'Indicator Data'!BM155)/(J$195-J$194)*10)),1))</f>
        <v>3.8</v>
      </c>
      <c r="K152" s="92">
        <f>IF('Indicator Data'!BO155="No data","x",ROUND(IF('Indicator Data'!BO155&gt;K$195,0,IF('Indicator Data'!BO155&lt;K$194,10,(K$195-'Indicator Data'!BO155)/(K$195-K$194)*10)),1))</f>
        <v>7.4</v>
      </c>
      <c r="L152" s="92">
        <f>IF('Indicator Data'!BP155="No data","x",ROUND(IF('Indicator Data'!BP155&gt;L$195,0,IF('Indicator Data'!BP155&lt;L$194,10,(L$195-'Indicator Data'!BP155)/(L$195-L$194)*10)),1))</f>
        <v>5.2</v>
      </c>
      <c r="M152" s="93">
        <f t="shared" si="27"/>
        <v>6.1</v>
      </c>
      <c r="N152" s="138">
        <f>IF('Indicator Data'!BQ155="No data","x",'Indicator Data'!BQ155/'Indicator Data'!CC155*100)</f>
        <v>11.946190204124033</v>
      </c>
      <c r="O152" s="92">
        <f t="shared" si="28"/>
        <v>8.9</v>
      </c>
      <c r="P152" s="92">
        <f>IF('Indicator Data'!BR155="No data","x",ROUND(IF('Indicator Data'!BR155&gt;P$195,0,IF('Indicator Data'!BR155&lt;P$194,10,(P$195-'Indicator Data'!BR155)/(P$195-P$194)*10)),1))</f>
        <v>5.4</v>
      </c>
      <c r="Q152" s="92">
        <f>IF('Indicator Data'!BS155="No data","x",ROUND(IF('Indicator Data'!BS155&gt;Q$195,0,IF('Indicator Data'!BS155&lt;Q$194,10,(Q$195-'Indicator Data'!BS155)/(Q$195-Q$194)*10)),1))</f>
        <v>3.9</v>
      </c>
      <c r="R152" s="93">
        <f t="shared" si="29"/>
        <v>6.1</v>
      </c>
      <c r="S152" s="92">
        <f>IF('Indicator Data'!BT155="No data","x",ROUND(IF('Indicator Data'!BT155&gt;S$195,0,IF('Indicator Data'!BT155&lt;S$194,10,(S$195-'Indicator Data'!BT155)/(S$195-S$194)*10)),1))</f>
        <v>9.8000000000000007</v>
      </c>
      <c r="T152" s="138">
        <f>IF('Indicator Data'!BU155="No data","x",ROUND(IF('Indicator Data'!BU155&gt;T$195,0,IF('Indicator Data'!BU155&lt;T$194,10,(T$195-'Indicator Data'!BU155)/(T$195-T$194)*10)),1))</f>
        <v>1</v>
      </c>
      <c r="U152" s="138">
        <f>IF('Indicator Data'!BV155="No data","x",ROUND(IF('Indicator Data'!BV155&gt;U$195,0,IF('Indicator Data'!BV155&lt;U$194,10,(U$195-'Indicator Data'!BV155)/(U$195-U$194)*10)),1))</f>
        <v>4.9000000000000004</v>
      </c>
      <c r="V152" s="138">
        <f>IF('Indicator Data'!BW155="No data","x",ROUND(IF('Indicator Data'!BW155&gt;V$195,0,IF('Indicator Data'!BW155&lt;V$194,10,(V$195-'Indicator Data'!BW155)/(V$195-V$194)*10)),1))</f>
        <v>1.2</v>
      </c>
      <c r="W152" s="92">
        <f t="shared" si="30"/>
        <v>2.3666666666666667</v>
      </c>
      <c r="X152" s="92">
        <f>IF('Indicator Data'!BX155="No data","x",ROUND(IF('Indicator Data'!BX155&gt;X$195,0,IF('Indicator Data'!BX155&lt;X$194,10,(X$195-'Indicator Data'!BX155)/(X$195-X$194)*10)),1))</f>
        <v>9.6999999999999993</v>
      </c>
      <c r="Y152" s="92">
        <f>IF('Indicator Data'!BY155="No data","x",ROUND(IF('Indicator Data'!BY155&gt;Y$195,10,IF('Indicator Data'!BY155&lt;Y$194,0,10-(Y$195-'Indicator Data'!BY155)/(Y$195-Y$194)*10)),1))</f>
        <v>3.5</v>
      </c>
      <c r="Z152" s="93">
        <f t="shared" si="22"/>
        <v>6.3</v>
      </c>
      <c r="AA152" s="94">
        <f t="shared" si="23"/>
        <v>6.2</v>
      </c>
      <c r="AB152" s="170"/>
    </row>
    <row r="153" spans="1:28" s="4" customFormat="1" x14ac:dyDescent="0.25">
      <c r="A153" s="121" t="str">
        <f>'Indicator Data'!A156</f>
        <v>Serbia</v>
      </c>
      <c r="B153" s="47" t="str">
        <f>'Indicator Data'!B156</f>
        <v>SRB</v>
      </c>
      <c r="C153" s="92">
        <f>IF('Indicator Data'!BJ156="No data","x",ROUND(IF('Indicator Data'!BJ156&gt;C$195,0,IF('Indicator Data'!BJ156&lt;C$194,10,(C$195-'Indicator Data'!BJ156)/(C$195-C$194)*10)),1))</f>
        <v>4.9000000000000004</v>
      </c>
      <c r="D153" s="93">
        <f t="shared" si="24"/>
        <v>4.9000000000000004</v>
      </c>
      <c r="E153" s="92">
        <f>IF('Indicator Data'!BL156="No data","x",ROUND(IF('Indicator Data'!BL156&gt;E$195,0,IF('Indicator Data'!BL156&lt;E$194,10,(E$195-'Indicator Data'!BL156)/(E$195-E$194)*10)),1))</f>
        <v>6.1</v>
      </c>
      <c r="F153" s="92">
        <f>IF('Indicator Data'!BK156="No data","x",ROUND(IF('Indicator Data'!BK156&gt;F$195,0,IF('Indicator Data'!BK156&lt;F$194,10,(F$195-'Indicator Data'!BK156)/(F$195-F$194)*10)),1))</f>
        <v>4.5999999999999996</v>
      </c>
      <c r="G153" s="93">
        <f t="shared" si="25"/>
        <v>5.4</v>
      </c>
      <c r="H153" s="94">
        <f t="shared" si="26"/>
        <v>5.2</v>
      </c>
      <c r="I153" s="92">
        <f>IF('Indicator Data'!BN156="No data","x",ROUND(IF('Indicator Data'!BN156^2&gt;I$195,0,IF('Indicator Data'!BN156^2&lt;I$194,10,(I$195-'Indicator Data'!BN156^2)/(I$195-I$194)*10)),1))</f>
        <v>0.3</v>
      </c>
      <c r="J153" s="92">
        <f>IF(OR('Indicator Data'!BM156=0,'Indicator Data'!BM156="No data"),"x",ROUND(IF('Indicator Data'!BM156&gt;J$195,0,IF('Indicator Data'!BM156&lt;J$194,10,(J$195-'Indicator Data'!BM156)/(J$195-J$194)*10)),1))</f>
        <v>0</v>
      </c>
      <c r="K153" s="92">
        <f>IF('Indicator Data'!BO156="No data","x",ROUND(IF('Indicator Data'!BO156&gt;K$195,0,IF('Indicator Data'!BO156&lt;K$194,10,(K$195-'Indicator Data'!BO156)/(K$195-K$194)*10)),1))</f>
        <v>3.3</v>
      </c>
      <c r="L153" s="92">
        <f>IF('Indicator Data'!BP156="No data","x",ROUND(IF('Indicator Data'!BP156&gt;L$195,0,IF('Indicator Data'!BP156&lt;L$194,10,(L$195-'Indicator Data'!BP156)/(L$195-L$194)*10)),1))</f>
        <v>3.9</v>
      </c>
      <c r="M153" s="93">
        <f t="shared" si="27"/>
        <v>1.9</v>
      </c>
      <c r="N153" s="138">
        <f>IF('Indicator Data'!BQ156="No data","x",'Indicator Data'!BQ156/'Indicator Data'!CC156*100)</f>
        <v>75.463068831465819</v>
      </c>
      <c r="O153" s="92">
        <f t="shared" si="28"/>
        <v>2.5</v>
      </c>
      <c r="P153" s="92">
        <f>IF('Indicator Data'!BR156="No data","x",ROUND(IF('Indicator Data'!BR156&gt;P$195,0,IF('Indicator Data'!BR156&lt;P$194,10,(P$195-'Indicator Data'!BR156)/(P$195-P$194)*10)),1))</f>
        <v>0.3</v>
      </c>
      <c r="Q153" s="92">
        <f>IF('Indicator Data'!BS156="No data","x",ROUND(IF('Indicator Data'!BS156&gt;Q$195,0,IF('Indicator Data'!BS156&lt;Q$194,10,(Q$195-'Indicator Data'!BS156)/(Q$195-Q$194)*10)),1))</f>
        <v>2.9</v>
      </c>
      <c r="R153" s="93">
        <f t="shared" si="29"/>
        <v>1.9</v>
      </c>
      <c r="S153" s="92">
        <f>IF('Indicator Data'!BT156="No data","x",ROUND(IF('Indicator Data'!BT156&gt;S$195,0,IF('Indicator Data'!BT156&lt;S$194,10,(S$195-'Indicator Data'!BT156)/(S$195-S$194)*10)),1))</f>
        <v>2.2000000000000002</v>
      </c>
      <c r="T153" s="138">
        <f>IF('Indicator Data'!BU156="No data","x",ROUND(IF('Indicator Data'!BU156&gt;T$195,0,IF('Indicator Data'!BU156&lt;T$194,10,(T$195-'Indicator Data'!BU156)/(T$195-T$194)*10)),1))</f>
        <v>0.7</v>
      </c>
      <c r="U153" s="138">
        <f>IF('Indicator Data'!BV156="No data","x",ROUND(IF('Indicator Data'!BV156&gt;U$195,0,IF('Indicator Data'!BV156&lt;U$194,10,(U$195-'Indicator Data'!BV156)/(U$195-U$194)*10)),1))</f>
        <v>1.4</v>
      </c>
      <c r="V153" s="138" t="str">
        <f>IF('Indicator Data'!BW156="No data","x",ROUND(IF('Indicator Data'!BW156&gt;V$195,0,IF('Indicator Data'!BW156&lt;V$194,10,(V$195-'Indicator Data'!BW156)/(V$195-V$194)*10)),1))</f>
        <v>x</v>
      </c>
      <c r="W153" s="92">
        <f t="shared" si="30"/>
        <v>1.0499999999999998</v>
      </c>
      <c r="X153" s="92">
        <f>IF('Indicator Data'!BX156="No data","x",ROUND(IF('Indicator Data'!BX156&gt;X$195,0,IF('Indicator Data'!BX156&lt;X$194,10,(X$195-'Indicator Data'!BX156)/(X$195-X$194)*10)),1))</f>
        <v>5.7</v>
      </c>
      <c r="Y153" s="92">
        <f>IF('Indicator Data'!BY156="No data","x",ROUND(IF('Indicator Data'!BY156&gt;Y$195,10,IF('Indicator Data'!BY156&lt;Y$194,0,10-(Y$195-'Indicator Data'!BY156)/(Y$195-Y$194)*10)),1))</f>
        <v>0.2</v>
      </c>
      <c r="Z153" s="93">
        <f t="shared" si="22"/>
        <v>2.2999999999999998</v>
      </c>
      <c r="AA153" s="94">
        <f t="shared" si="23"/>
        <v>2</v>
      </c>
      <c r="AB153" s="170"/>
    </row>
    <row r="154" spans="1:28" s="4" customFormat="1" x14ac:dyDescent="0.25">
      <c r="A154" s="121" t="str">
        <f>'Indicator Data'!A157</f>
        <v>Seychelles</v>
      </c>
      <c r="B154" s="47" t="str">
        <f>'Indicator Data'!B157</f>
        <v>SYC</v>
      </c>
      <c r="C154" s="92">
        <f>IF('Indicator Data'!BJ157="No data","x",ROUND(IF('Indicator Data'!BJ157&gt;C$195,0,IF('Indicator Data'!BJ157&lt;C$194,10,(C$195-'Indicator Data'!BJ157)/(C$195-C$194)*10)),1))</f>
        <v>4.3</v>
      </c>
      <c r="D154" s="93">
        <f t="shared" si="24"/>
        <v>4.3</v>
      </c>
      <c r="E154" s="92">
        <f>IF('Indicator Data'!BL157="No data","x",ROUND(IF('Indicator Data'!BL157&gt;E$195,0,IF('Indicator Data'!BL157&lt;E$194,10,(E$195-'Indicator Data'!BL157)/(E$195-E$194)*10)),1))</f>
        <v>3.4</v>
      </c>
      <c r="F154" s="92">
        <f>IF('Indicator Data'!BK157="No data","x",ROUND(IF('Indicator Data'!BK157&gt;F$195,0,IF('Indicator Data'!BK157&lt;F$194,10,(F$195-'Indicator Data'!BK157)/(F$195-F$194)*10)),1))</f>
        <v>4.2</v>
      </c>
      <c r="G154" s="93">
        <f t="shared" si="25"/>
        <v>3.8</v>
      </c>
      <c r="H154" s="94">
        <f t="shared" si="26"/>
        <v>4.0999999999999996</v>
      </c>
      <c r="I154" s="92">
        <f>IF('Indicator Data'!BN157="No data","x",ROUND(IF('Indicator Data'!BN157^2&gt;I$195,0,IF('Indicator Data'!BN157^2&lt;I$194,10,(I$195-'Indicator Data'!BN157^2)/(I$195-I$194)*10)),1))</f>
        <v>1</v>
      </c>
      <c r="J154" s="92">
        <f>IF(OR('Indicator Data'!BM157=0,'Indicator Data'!BM157="No data"),"x",ROUND(IF('Indicator Data'!BM157&gt;J$195,0,IF('Indicator Data'!BM157&lt;J$194,10,(J$195-'Indicator Data'!BM157)/(J$195-J$194)*10)),1))</f>
        <v>0</v>
      </c>
      <c r="K154" s="92">
        <f>IF('Indicator Data'!BO157="No data","x",ROUND(IF('Indicator Data'!BO157&gt;K$195,0,IF('Indicator Data'!BO157&lt;K$194,10,(K$195-'Indicator Data'!BO157)/(K$195-K$194)*10)),1))</f>
        <v>4.4000000000000004</v>
      </c>
      <c r="L154" s="92">
        <f>IF('Indicator Data'!BP157="No data","x",ROUND(IF('Indicator Data'!BP157&gt;L$195,0,IF('Indicator Data'!BP157&lt;L$194,10,(L$195-'Indicator Data'!BP157)/(L$195-L$194)*10)),1))</f>
        <v>1.2</v>
      </c>
      <c r="M154" s="93">
        <f t="shared" si="27"/>
        <v>1.7</v>
      </c>
      <c r="N154" s="138">
        <f>IF('Indicator Data'!BQ157="No data","x",'Indicator Data'!BQ157/'Indicator Data'!CC157*100)</f>
        <v>82.608695652173907</v>
      </c>
      <c r="O154" s="92">
        <f t="shared" si="28"/>
        <v>1.8</v>
      </c>
      <c r="P154" s="92">
        <f>IF('Indicator Data'!BR157="No data","x",ROUND(IF('Indicator Data'!BR157&gt;P$195,0,IF('Indicator Data'!BR157&lt;P$194,10,(P$195-'Indicator Data'!BR157)/(P$195-P$194)*10)),1))</f>
        <v>0</v>
      </c>
      <c r="Q154" s="92">
        <f>IF('Indicator Data'!BS157="No data","x",ROUND(IF('Indicator Data'!BS157&gt;Q$195,0,IF('Indicator Data'!BS157&lt;Q$194,10,(Q$195-'Indicator Data'!BS157)/(Q$195-Q$194)*10)),1))</f>
        <v>0.8</v>
      </c>
      <c r="R154" s="93">
        <f t="shared" si="29"/>
        <v>0.9</v>
      </c>
      <c r="S154" s="92">
        <f>IF('Indicator Data'!BT157="No data","x",ROUND(IF('Indicator Data'!BT157&gt;S$195,0,IF('Indicator Data'!BT157&lt;S$194,10,(S$195-'Indicator Data'!BT157)/(S$195-S$194)*10)),1))</f>
        <v>7.6</v>
      </c>
      <c r="T154" s="138">
        <f>IF('Indicator Data'!BU157="No data","x",ROUND(IF('Indicator Data'!BU157&gt;T$195,0,IF('Indicator Data'!BU157&lt;T$194,10,(T$195-'Indicator Data'!BU157)/(T$195-T$194)*10)),1))</f>
        <v>0.3</v>
      </c>
      <c r="U154" s="138">
        <f>IF('Indicator Data'!BV157="No data","x",ROUND(IF('Indicator Data'!BV157&gt;U$195,0,IF('Indicator Data'!BV157&lt;U$194,10,(U$195-'Indicator Data'!BV157)/(U$195-U$194)*10)),1))</f>
        <v>0</v>
      </c>
      <c r="V154" s="138" t="str">
        <f>IF('Indicator Data'!BW157="No data","x",ROUND(IF('Indicator Data'!BW157&gt;V$195,0,IF('Indicator Data'!BW157&lt;V$194,10,(V$195-'Indicator Data'!BW157)/(V$195-V$194)*10)),1))</f>
        <v>x</v>
      </c>
      <c r="W154" s="92">
        <f t="shared" si="30"/>
        <v>0.15</v>
      </c>
      <c r="X154" s="92">
        <f>IF('Indicator Data'!BX157="No data","x",ROUND(IF('Indicator Data'!BX157&gt;X$195,0,IF('Indicator Data'!BX157&lt;X$194,10,(X$195-'Indicator Data'!BX157)/(X$195-X$194)*10)),1))</f>
        <v>6.4</v>
      </c>
      <c r="Y154" s="92" t="str">
        <f>IF('Indicator Data'!BY157="No data","x",ROUND(IF('Indicator Data'!BY157&gt;Y$195,10,IF('Indicator Data'!BY157&lt;Y$194,0,10-(Y$195-'Indicator Data'!BY157)/(Y$195-Y$194)*10)),1))</f>
        <v>x</v>
      </c>
      <c r="Z154" s="93">
        <f t="shared" si="22"/>
        <v>4.7</v>
      </c>
      <c r="AA154" s="94">
        <f t="shared" si="23"/>
        <v>2.4</v>
      </c>
      <c r="AB154" s="170"/>
    </row>
    <row r="155" spans="1:28" s="4" customFormat="1" x14ac:dyDescent="0.25">
      <c r="A155" s="121" t="str">
        <f>'Indicator Data'!A158</f>
        <v>Sierra Leone</v>
      </c>
      <c r="B155" s="47" t="str">
        <f>'Indicator Data'!B158</f>
        <v>SLE</v>
      </c>
      <c r="C155" s="92">
        <f>IF('Indicator Data'!BJ158="No data","x",ROUND(IF('Indicator Data'!BJ158&gt;C$195,0,IF('Indicator Data'!BJ158&lt;C$194,10,(C$195-'Indicator Data'!BJ158)/(C$195-C$194)*10)),1))</f>
        <v>3.5</v>
      </c>
      <c r="D155" s="93">
        <f t="shared" si="24"/>
        <v>3.5</v>
      </c>
      <c r="E155" s="92">
        <f>IF('Indicator Data'!BL158="No data","x",ROUND(IF('Indicator Data'!BL158&gt;E$195,0,IF('Indicator Data'!BL158&lt;E$194,10,(E$195-'Indicator Data'!BL158)/(E$195-E$194)*10)),1))</f>
        <v>7</v>
      </c>
      <c r="F155" s="92">
        <f>IF('Indicator Data'!BK158="No data","x",ROUND(IF('Indicator Data'!BK158&gt;F$195,0,IF('Indicator Data'!BK158&lt;F$194,10,(F$195-'Indicator Data'!BK158)/(F$195-F$194)*10)),1))</f>
        <v>7.4</v>
      </c>
      <c r="G155" s="93">
        <f t="shared" si="25"/>
        <v>7.2</v>
      </c>
      <c r="H155" s="94">
        <f t="shared" si="26"/>
        <v>5.4</v>
      </c>
      <c r="I155" s="92">
        <f>IF('Indicator Data'!BN158="No data","x",ROUND(IF('Indicator Data'!BN158^2&gt;I$195,0,IF('Indicator Data'!BN158^2&lt;I$194,10,(I$195-'Indicator Data'!BN158^2)/(I$195-I$194)*10)),1))</f>
        <v>8.4</v>
      </c>
      <c r="J155" s="92">
        <f>IF(OR('Indicator Data'!BM158=0,'Indicator Data'!BM158="No data"),"x",ROUND(IF('Indicator Data'!BM158&gt;J$195,0,IF('Indicator Data'!BM158&lt;J$194,10,(J$195-'Indicator Data'!BM158)/(J$195-J$194)*10)),1))</f>
        <v>7.7</v>
      </c>
      <c r="K155" s="92">
        <f>IF('Indicator Data'!BO158="No data","x",ROUND(IF('Indicator Data'!BO158&gt;K$195,0,IF('Indicator Data'!BO158&lt;K$194,10,(K$195-'Indicator Data'!BO158)/(K$195-K$194)*10)),1))</f>
        <v>8.8000000000000007</v>
      </c>
      <c r="L155" s="92">
        <f>IF('Indicator Data'!BP158="No data","x",ROUND(IF('Indicator Data'!BP158&gt;L$195,0,IF('Indicator Data'!BP158&lt;L$194,10,(L$195-'Indicator Data'!BP158)/(L$195-L$194)*10)),1))</f>
        <v>5.8</v>
      </c>
      <c r="M155" s="93">
        <f t="shared" si="27"/>
        <v>7.7</v>
      </c>
      <c r="N155" s="138">
        <f>IF('Indicator Data'!BQ158="No data","x",'Indicator Data'!BQ158/'Indicator Data'!CC158*100)</f>
        <v>20.943870427254957</v>
      </c>
      <c r="O155" s="92">
        <f t="shared" si="28"/>
        <v>8</v>
      </c>
      <c r="P155" s="92">
        <f>IF('Indicator Data'!BR158="No data","x",ROUND(IF('Indicator Data'!BR158&gt;P$195,0,IF('Indicator Data'!BR158&lt;P$194,10,(P$195-'Indicator Data'!BR158)/(P$195-P$194)*10)),1))</f>
        <v>9.4</v>
      </c>
      <c r="Q155" s="92">
        <f>IF('Indicator Data'!BS158="No data","x",ROUND(IF('Indicator Data'!BS158&gt;Q$195,0,IF('Indicator Data'!BS158&lt;Q$194,10,(Q$195-'Indicator Data'!BS158)/(Q$195-Q$194)*10)),1))</f>
        <v>7.8</v>
      </c>
      <c r="R155" s="93">
        <f t="shared" si="29"/>
        <v>8.4</v>
      </c>
      <c r="S155" s="92">
        <f>IF('Indicator Data'!BT158="No data","x",ROUND(IF('Indicator Data'!BT158&gt;S$195,0,IF('Indicator Data'!BT158&lt;S$194,10,(S$195-'Indicator Data'!BT158)/(S$195-S$194)*10)),1))</f>
        <v>9.9</v>
      </c>
      <c r="T155" s="138">
        <f>IF('Indicator Data'!BU158="No data","x",ROUND(IF('Indicator Data'!BU158&gt;T$195,0,IF('Indicator Data'!BU158&lt;T$194,10,(T$195-'Indicator Data'!BU158)/(T$195-T$194)*10)),1))</f>
        <v>1.5</v>
      </c>
      <c r="U155" s="138">
        <f>IF('Indicator Data'!BV158="No data","x",ROUND(IF('Indicator Data'!BV158&gt;U$195,0,IF('Indicator Data'!BV158&lt;U$194,10,(U$195-'Indicator Data'!BV158)/(U$195-U$194)*10)),1))</f>
        <v>7.5</v>
      </c>
      <c r="V155" s="138">
        <f>IF('Indicator Data'!BW158="No data","x",ROUND(IF('Indicator Data'!BW158&gt;V$195,0,IF('Indicator Data'!BW158&lt;V$194,10,(V$195-'Indicator Data'!BW158)/(V$195-V$194)*10)),1))</f>
        <v>1.5</v>
      </c>
      <c r="W155" s="92">
        <f t="shared" si="30"/>
        <v>3.5</v>
      </c>
      <c r="X155" s="92">
        <f>IF('Indicator Data'!BX158="No data","x",ROUND(IF('Indicator Data'!BX158&gt;X$195,0,IF('Indicator Data'!BX158&lt;X$194,10,(X$195-'Indicator Data'!BX158)/(X$195-X$194)*10)),1))</f>
        <v>9.3000000000000007</v>
      </c>
      <c r="Y155" s="92">
        <f>IF('Indicator Data'!BY158="No data","x",ROUND(IF('Indicator Data'!BY158&gt;Y$195,10,IF('Indicator Data'!BY158&lt;Y$194,0,10-(Y$195-'Indicator Data'!BY158)/(Y$195-Y$194)*10)),1))</f>
        <v>10</v>
      </c>
      <c r="Z155" s="93">
        <f t="shared" si="22"/>
        <v>8.1999999999999993</v>
      </c>
      <c r="AA155" s="94">
        <f t="shared" si="23"/>
        <v>8.1</v>
      </c>
      <c r="AB155" s="170"/>
    </row>
    <row r="156" spans="1:28" s="4" customFormat="1" x14ac:dyDescent="0.25">
      <c r="A156" s="121" t="str">
        <f>'Indicator Data'!A159</f>
        <v>Singapore</v>
      </c>
      <c r="B156" s="47" t="str">
        <f>'Indicator Data'!B159</f>
        <v>SGP</v>
      </c>
      <c r="C156" s="92">
        <f>IF('Indicator Data'!BJ159="No data","x",ROUND(IF('Indicator Data'!BJ159&gt;C$195,0,IF('Indicator Data'!BJ159&lt;C$194,10,(C$195-'Indicator Data'!BJ159)/(C$195-C$194)*10)),1))</f>
        <v>1.2</v>
      </c>
      <c r="D156" s="93">
        <f t="shared" si="24"/>
        <v>1.2</v>
      </c>
      <c r="E156" s="92">
        <f>IF('Indicator Data'!BL159="No data","x",ROUND(IF('Indicator Data'!BL159&gt;E$195,0,IF('Indicator Data'!BL159&lt;E$194,10,(E$195-'Indicator Data'!BL159)/(E$195-E$194)*10)),1))</f>
        <v>1.5</v>
      </c>
      <c r="F156" s="92">
        <f>IF('Indicator Data'!BK159="No data","x",ROUND(IF('Indicator Data'!BK159&gt;F$195,0,IF('Indicator Data'!BK159&lt;F$194,10,(F$195-'Indicator Data'!BK159)/(F$195-F$194)*10)),1))</f>
        <v>0.6</v>
      </c>
      <c r="G156" s="93">
        <f t="shared" si="25"/>
        <v>1.1000000000000001</v>
      </c>
      <c r="H156" s="94">
        <f t="shared" si="26"/>
        <v>1.2</v>
      </c>
      <c r="I156" s="92">
        <f>IF('Indicator Data'!BN159="No data","x",ROUND(IF('Indicator Data'!BN159^2&gt;I$195,0,IF('Indicator Data'!BN159^2&lt;I$194,10,(I$195-'Indicator Data'!BN159^2)/(I$195-I$194)*10)),1))</f>
        <v>0.6</v>
      </c>
      <c r="J156" s="92">
        <f>IF(OR('Indicator Data'!BM159=0,'Indicator Data'!BM159="No data"),"x",ROUND(IF('Indicator Data'!BM159&gt;J$195,0,IF('Indicator Data'!BM159&lt;J$194,10,(J$195-'Indicator Data'!BM159)/(J$195-J$194)*10)),1))</f>
        <v>0</v>
      </c>
      <c r="K156" s="92">
        <f>IF('Indicator Data'!BO159="No data","x",ROUND(IF('Indicator Data'!BO159&gt;K$195,0,IF('Indicator Data'!BO159&lt;K$194,10,(K$195-'Indicator Data'!BO159)/(K$195-K$194)*10)),1))</f>
        <v>1.9</v>
      </c>
      <c r="L156" s="92">
        <f>IF('Indicator Data'!BP159="No data","x",ROUND(IF('Indicator Data'!BP159&gt;L$195,0,IF('Indicator Data'!BP159&lt;L$194,10,(L$195-'Indicator Data'!BP159)/(L$195-L$194)*10)),1))</f>
        <v>2.7</v>
      </c>
      <c r="M156" s="93">
        <f t="shared" si="27"/>
        <v>1.3</v>
      </c>
      <c r="N156" s="138">
        <f>IF('Indicator Data'!BQ159="No data","x",'Indicator Data'!BQ159/'Indicator Data'!CC159*100)</f>
        <v>800</v>
      </c>
      <c r="O156" s="92">
        <f t="shared" si="28"/>
        <v>0</v>
      </c>
      <c r="P156" s="92">
        <f>IF('Indicator Data'!BR159="No data","x",ROUND(IF('Indicator Data'!BR159&gt;P$195,0,IF('Indicator Data'!BR159&lt;P$194,10,(P$195-'Indicator Data'!BR159)/(P$195-P$194)*10)),1))</f>
        <v>0</v>
      </c>
      <c r="Q156" s="92">
        <f>IF('Indicator Data'!BS159="No data","x",ROUND(IF('Indicator Data'!BS159&gt;Q$195,0,IF('Indicator Data'!BS159&lt;Q$194,10,(Q$195-'Indicator Data'!BS159)/(Q$195-Q$194)*10)),1))</f>
        <v>0</v>
      </c>
      <c r="R156" s="93">
        <f t="shared" si="29"/>
        <v>0</v>
      </c>
      <c r="S156" s="92">
        <f>IF('Indicator Data'!BT159="No data","x",ROUND(IF('Indicator Data'!BT159&gt;S$195,0,IF('Indicator Data'!BT159&lt;S$194,10,(S$195-'Indicator Data'!BT159)/(S$195-S$194)*10)),1))</f>
        <v>4.2</v>
      </c>
      <c r="T156" s="138">
        <f>IF('Indicator Data'!BU159="No data","x",ROUND(IF('Indicator Data'!BU159&gt;T$195,0,IF('Indicator Data'!BU159&lt;T$194,10,(T$195-'Indicator Data'!BU159)/(T$195-T$194)*10)),1))</f>
        <v>0.5</v>
      </c>
      <c r="U156" s="138">
        <f>IF('Indicator Data'!BV159="No data","x",ROUND(IF('Indicator Data'!BV159&gt;U$195,0,IF('Indicator Data'!BV159&lt;U$194,10,(U$195-'Indicator Data'!BV159)/(U$195-U$194)*10)),1))</f>
        <v>1.5</v>
      </c>
      <c r="V156" s="138">
        <f>IF('Indicator Data'!BW159="No data","x",ROUND(IF('Indicator Data'!BW159&gt;V$195,0,IF('Indicator Data'!BW159&lt;V$194,10,(V$195-'Indicator Data'!BW159)/(V$195-V$194)*10)),1))</f>
        <v>2.7</v>
      </c>
      <c r="W156" s="92">
        <f t="shared" si="30"/>
        <v>1.5666666666666667</v>
      </c>
      <c r="X156" s="92">
        <f>IF('Indicator Data'!BX159="No data","x",ROUND(IF('Indicator Data'!BX159&gt;X$195,0,IF('Indicator Data'!BX159&lt;X$194,10,(X$195-'Indicator Data'!BX159)/(X$195-X$194)*10)),1))</f>
        <v>0</v>
      </c>
      <c r="Y156" s="92">
        <f>IF('Indicator Data'!BY159="No data","x",ROUND(IF('Indicator Data'!BY159&gt;Y$195,10,IF('Indicator Data'!BY159&lt;Y$194,0,10-(Y$195-'Indicator Data'!BY159)/(Y$195-Y$194)*10)),1))</f>
        <v>0.1</v>
      </c>
      <c r="Z156" s="93">
        <f t="shared" si="22"/>
        <v>1.5</v>
      </c>
      <c r="AA156" s="94">
        <f t="shared" si="23"/>
        <v>0.9</v>
      </c>
      <c r="AB156" s="170"/>
    </row>
    <row r="157" spans="1:28" s="4" customFormat="1" x14ac:dyDescent="0.25">
      <c r="A157" s="121" t="str">
        <f>'Indicator Data'!A160</f>
        <v>Slovakia</v>
      </c>
      <c r="B157" s="47" t="str">
        <f>'Indicator Data'!B160</f>
        <v>SVK</v>
      </c>
      <c r="C157" s="92">
        <f>IF('Indicator Data'!BJ160="No data","x",ROUND(IF('Indicator Data'!BJ160&gt;C$195,0,IF('Indicator Data'!BJ160&lt;C$194,10,(C$195-'Indicator Data'!BJ160)/(C$195-C$194)*10)),1))</f>
        <v>3.4</v>
      </c>
      <c r="D157" s="93">
        <f t="shared" si="24"/>
        <v>3.4</v>
      </c>
      <c r="E157" s="92">
        <f>IF('Indicator Data'!BL160="No data","x",ROUND(IF('Indicator Data'!BL160&gt;E$195,0,IF('Indicator Data'!BL160&lt;E$194,10,(E$195-'Indicator Data'!BL160)/(E$195-E$194)*10)),1))</f>
        <v>5</v>
      </c>
      <c r="F157" s="92">
        <f>IF('Indicator Data'!BK160="No data","x",ROUND(IF('Indicator Data'!BK160&gt;F$195,0,IF('Indicator Data'!BK160&lt;F$194,10,(F$195-'Indicator Data'!BK160)/(F$195-F$194)*10)),1))</f>
        <v>3.4</v>
      </c>
      <c r="G157" s="93">
        <f t="shared" si="25"/>
        <v>4.2</v>
      </c>
      <c r="H157" s="94">
        <f t="shared" si="26"/>
        <v>3.8</v>
      </c>
      <c r="I157" s="92" t="str">
        <f>IF('Indicator Data'!BN160="No data","x",ROUND(IF('Indicator Data'!BN160^2&gt;I$195,0,IF('Indicator Data'!BN160^2&lt;I$194,10,(I$195-'Indicator Data'!BN160^2)/(I$195-I$194)*10)),1))</f>
        <v>x</v>
      </c>
      <c r="J157" s="92">
        <f>IF(OR('Indicator Data'!BM160=0,'Indicator Data'!BM160="No data"),"x",ROUND(IF('Indicator Data'!BM160&gt;J$195,0,IF('Indicator Data'!BM160&lt;J$194,10,(J$195-'Indicator Data'!BM160)/(J$195-J$194)*10)),1))</f>
        <v>0</v>
      </c>
      <c r="K157" s="92">
        <f>IF('Indicator Data'!BO160="No data","x",ROUND(IF('Indicator Data'!BO160&gt;K$195,0,IF('Indicator Data'!BO160&lt;K$194,10,(K$195-'Indicator Data'!BO160)/(K$195-K$194)*10)),1))</f>
        <v>2</v>
      </c>
      <c r="L157" s="92">
        <f>IF('Indicator Data'!BP160="No data","x",ROUND(IF('Indicator Data'!BP160&gt;L$195,0,IF('Indicator Data'!BP160&lt;L$194,10,(L$195-'Indicator Data'!BP160)/(L$195-L$194)*10)),1))</f>
        <v>3.6</v>
      </c>
      <c r="M157" s="93">
        <f t="shared" si="27"/>
        <v>1.9</v>
      </c>
      <c r="N157" s="138">
        <f>IF('Indicator Data'!BQ160="No data","x",'Indicator Data'!BQ160/'Indicator Data'!CC160*100)</f>
        <v>174.67975378472801</v>
      </c>
      <c r="O157" s="92">
        <f t="shared" si="28"/>
        <v>0</v>
      </c>
      <c r="P157" s="92">
        <f>IF('Indicator Data'!BR160="No data","x",ROUND(IF('Indicator Data'!BR160&gt;P$195,0,IF('Indicator Data'!BR160&lt;P$194,10,(P$195-'Indicator Data'!BR160)/(P$195-P$194)*10)),1))</f>
        <v>0.2</v>
      </c>
      <c r="Q157" s="92">
        <f>IF('Indicator Data'!BS160="No data","x",ROUND(IF('Indicator Data'!BS160&gt;Q$195,0,IF('Indicator Data'!BS160&lt;Q$194,10,(Q$195-'Indicator Data'!BS160)/(Q$195-Q$194)*10)),1))</f>
        <v>0</v>
      </c>
      <c r="R157" s="93">
        <f t="shared" si="29"/>
        <v>0.1</v>
      </c>
      <c r="S157" s="92">
        <f>IF('Indicator Data'!BT160="No data","x",ROUND(IF('Indicator Data'!BT160&gt;S$195,0,IF('Indicator Data'!BT160&lt;S$194,10,(S$195-'Indicator Data'!BT160)/(S$195-S$194)*10)),1))</f>
        <v>3.8</v>
      </c>
      <c r="T157" s="138">
        <f>IF('Indicator Data'!BU160="No data","x",ROUND(IF('Indicator Data'!BU160&gt;T$195,0,IF('Indicator Data'!BU160&lt;T$194,10,(T$195-'Indicator Data'!BU160)/(T$195-T$194)*10)),1))</f>
        <v>0.5</v>
      </c>
      <c r="U157" s="138">
        <f>IF('Indicator Data'!BV160="No data","x",ROUND(IF('Indicator Data'!BV160&gt;U$195,0,IF('Indicator Data'!BV160&lt;U$194,10,(U$195-'Indicator Data'!BV160)/(U$195-U$194)*10)),1))</f>
        <v>0.3</v>
      </c>
      <c r="V157" s="138">
        <f>IF('Indicator Data'!BW160="No data","x",ROUND(IF('Indicator Data'!BW160&gt;V$195,0,IF('Indicator Data'!BW160&lt;V$194,10,(V$195-'Indicator Data'!BW160)/(V$195-V$194)*10)),1))</f>
        <v>0.5</v>
      </c>
      <c r="W157" s="92">
        <f t="shared" si="30"/>
        <v>0.43333333333333335</v>
      </c>
      <c r="X157" s="92">
        <f>IF('Indicator Data'!BX160="No data","x",ROUND(IF('Indicator Data'!BX160&gt;X$195,0,IF('Indicator Data'!BX160&lt;X$194,10,(X$195-'Indicator Data'!BX160)/(X$195-X$194)*10)),1))</f>
        <v>2.8</v>
      </c>
      <c r="Y157" s="92">
        <f>IF('Indicator Data'!BY160="No data","x",ROUND(IF('Indicator Data'!BY160&gt;Y$195,10,IF('Indicator Data'!BY160&lt;Y$194,0,10-(Y$195-'Indicator Data'!BY160)/(Y$195-Y$194)*10)),1))</f>
        <v>0.1</v>
      </c>
      <c r="Z157" s="93">
        <f t="shared" si="22"/>
        <v>1.8</v>
      </c>
      <c r="AA157" s="94">
        <f t="shared" si="23"/>
        <v>1.3</v>
      </c>
      <c r="AB157" s="170"/>
    </row>
    <row r="158" spans="1:28" s="4" customFormat="1" x14ac:dyDescent="0.25">
      <c r="A158" s="121" t="str">
        <f>'Indicator Data'!A161</f>
        <v>Slovenia</v>
      </c>
      <c r="B158" s="47" t="str">
        <f>'Indicator Data'!B161</f>
        <v>SVN</v>
      </c>
      <c r="C158" s="92">
        <f>IF('Indicator Data'!BJ161="No data","x",ROUND(IF('Indicator Data'!BJ161&gt;C$195,0,IF('Indicator Data'!BJ161&lt;C$194,10,(C$195-'Indicator Data'!BJ161)/(C$195-C$194)*10)),1))</f>
        <v>0.9</v>
      </c>
      <c r="D158" s="93">
        <f t="shared" si="24"/>
        <v>0.9</v>
      </c>
      <c r="E158" s="92">
        <f>IF('Indicator Data'!BL161="No data","x",ROUND(IF('Indicator Data'!BL161&gt;E$195,0,IF('Indicator Data'!BL161&lt;E$194,10,(E$195-'Indicator Data'!BL161)/(E$195-E$194)*10)),1))</f>
        <v>4</v>
      </c>
      <c r="F158" s="92">
        <f>IF('Indicator Data'!BK161="No data","x",ROUND(IF('Indicator Data'!BK161&gt;F$195,0,IF('Indicator Data'!BK161&lt;F$194,10,(F$195-'Indicator Data'!BK161)/(F$195-F$194)*10)),1))</f>
        <v>2.7</v>
      </c>
      <c r="G158" s="93">
        <f t="shared" si="25"/>
        <v>3.4</v>
      </c>
      <c r="H158" s="94">
        <f t="shared" si="26"/>
        <v>2.2000000000000002</v>
      </c>
      <c r="I158" s="92">
        <f>IF('Indicator Data'!BN161="No data","x",ROUND(IF('Indicator Data'!BN161^2&gt;I$195,0,IF('Indicator Data'!BN161^2&lt;I$194,10,(I$195-'Indicator Data'!BN161^2)/(I$195-I$194)*10)),1))</f>
        <v>0.1</v>
      </c>
      <c r="J158" s="92">
        <f>IF(OR('Indicator Data'!BM161=0,'Indicator Data'!BM161="No data"),"x",ROUND(IF('Indicator Data'!BM161&gt;J$195,0,IF('Indicator Data'!BM161&lt;J$194,10,(J$195-'Indicator Data'!BM161)/(J$195-J$194)*10)),1))</f>
        <v>0</v>
      </c>
      <c r="K158" s="92">
        <f>IF('Indicator Data'!BO161="No data","x",ROUND(IF('Indicator Data'!BO161&gt;K$195,0,IF('Indicator Data'!BO161&lt;K$194,10,(K$195-'Indicator Data'!BO161)/(K$195-K$194)*10)),1))</f>
        <v>2.5</v>
      </c>
      <c r="L158" s="92">
        <f>IF('Indicator Data'!BP161="No data","x",ROUND(IF('Indicator Data'!BP161&gt;L$195,0,IF('Indicator Data'!BP161&lt;L$194,10,(L$195-'Indicator Data'!BP161)/(L$195-L$194)*10)),1))</f>
        <v>4.2</v>
      </c>
      <c r="M158" s="93">
        <f t="shared" si="27"/>
        <v>1.7</v>
      </c>
      <c r="N158" s="138">
        <f>IF('Indicator Data'!BQ161="No data","x",'Indicator Data'!BQ161/'Indicator Data'!CC161*100)</f>
        <v>178.74875868917576</v>
      </c>
      <c r="O158" s="92">
        <f t="shared" si="28"/>
        <v>0</v>
      </c>
      <c r="P158" s="92">
        <f>IF('Indicator Data'!BR161="No data","x",ROUND(IF('Indicator Data'!BR161&gt;P$195,0,IF('Indicator Data'!BR161&lt;P$194,10,(P$195-'Indicator Data'!BR161)/(P$195-P$194)*10)),1))</f>
        <v>0.1</v>
      </c>
      <c r="Q158" s="92">
        <f>IF('Indicator Data'!BS161="No data","x",ROUND(IF('Indicator Data'!BS161&gt;Q$195,0,IF('Indicator Data'!BS161&lt;Q$194,10,(Q$195-'Indicator Data'!BS161)/(Q$195-Q$194)*10)),1))</f>
        <v>0.1</v>
      </c>
      <c r="R158" s="93">
        <f t="shared" si="29"/>
        <v>0.1</v>
      </c>
      <c r="S158" s="92">
        <f>IF('Indicator Data'!BT161="No data","x",ROUND(IF('Indicator Data'!BT161&gt;S$195,0,IF('Indicator Data'!BT161&lt;S$194,10,(S$195-'Indicator Data'!BT161)/(S$195-S$194)*10)),1))</f>
        <v>2.5</v>
      </c>
      <c r="T158" s="138">
        <f>IF('Indicator Data'!BU161="No data","x",ROUND(IF('Indicator Data'!BU161&gt;T$195,0,IF('Indicator Data'!BU161&lt;T$194,10,(T$195-'Indicator Data'!BU161)/(T$195-T$194)*10)),1))</f>
        <v>0.8</v>
      </c>
      <c r="U158" s="138">
        <f>IF('Indicator Data'!BV161="No data","x",ROUND(IF('Indicator Data'!BV161&gt;U$195,0,IF('Indicator Data'!BV161&lt;U$194,10,(U$195-'Indicator Data'!BV161)/(U$195-U$194)*10)),1))</f>
        <v>0.8</v>
      </c>
      <c r="V158" s="138">
        <f>IF('Indicator Data'!BW161="No data","x",ROUND(IF('Indicator Data'!BW161&gt;V$195,0,IF('Indicator Data'!BW161&lt;V$194,10,(V$195-'Indicator Data'!BW161)/(V$195-V$194)*10)),1))</f>
        <v>7.5</v>
      </c>
      <c r="W158" s="92">
        <f t="shared" si="30"/>
        <v>3.0333333333333332</v>
      </c>
      <c r="X158" s="92">
        <f>IF('Indicator Data'!BX161="No data","x",ROUND(IF('Indicator Data'!BX161&gt;X$195,0,IF('Indicator Data'!BX161&lt;X$194,10,(X$195-'Indicator Data'!BX161)/(X$195-X$194)*10)),1))</f>
        <v>0.8</v>
      </c>
      <c r="Y158" s="92">
        <f>IF('Indicator Data'!BY161="No data","x",ROUND(IF('Indicator Data'!BY161&gt;Y$195,10,IF('Indicator Data'!BY161&lt;Y$194,0,10-(Y$195-'Indicator Data'!BY161)/(Y$195-Y$194)*10)),1))</f>
        <v>0.1</v>
      </c>
      <c r="Z158" s="93">
        <f t="shared" si="22"/>
        <v>1.6</v>
      </c>
      <c r="AA158" s="94">
        <f t="shared" si="23"/>
        <v>1.1000000000000001</v>
      </c>
      <c r="AB158" s="170"/>
    </row>
    <row r="159" spans="1:28" s="4" customFormat="1" x14ac:dyDescent="0.25">
      <c r="A159" s="121" t="str">
        <f>'Indicator Data'!A162</f>
        <v>Solomon Islands</v>
      </c>
      <c r="B159" s="47" t="str">
        <f>'Indicator Data'!B162</f>
        <v>SLB</v>
      </c>
      <c r="C159" s="92">
        <f>IF('Indicator Data'!BJ162="No data","x",ROUND(IF('Indicator Data'!BJ162&gt;C$195,0,IF('Indicator Data'!BJ162&lt;C$194,10,(C$195-'Indicator Data'!BJ162)/(C$195-C$194)*10)),1))</f>
        <v>6.6</v>
      </c>
      <c r="D159" s="93">
        <f t="shared" si="24"/>
        <v>6.6</v>
      </c>
      <c r="E159" s="92">
        <f>IF('Indicator Data'!BL162="No data","x",ROUND(IF('Indicator Data'!BL162&gt;E$195,0,IF('Indicator Data'!BL162&lt;E$194,10,(E$195-'Indicator Data'!BL162)/(E$195-E$194)*10)),1))</f>
        <v>5.6</v>
      </c>
      <c r="F159" s="92">
        <f>IF('Indicator Data'!BK162="No data","x",ROUND(IF('Indicator Data'!BK162&gt;F$195,0,IF('Indicator Data'!BK162&lt;F$194,10,(F$195-'Indicator Data'!BK162)/(F$195-F$194)*10)),1))</f>
        <v>7</v>
      </c>
      <c r="G159" s="93">
        <f t="shared" si="25"/>
        <v>6.3</v>
      </c>
      <c r="H159" s="94">
        <f t="shared" si="26"/>
        <v>6.5</v>
      </c>
      <c r="I159" s="92" t="str">
        <f>IF('Indicator Data'!BN162="No data","x",ROUND(IF('Indicator Data'!BN162^2&gt;I$195,0,IF('Indicator Data'!BN162^2&lt;I$194,10,(I$195-'Indicator Data'!BN162^2)/(I$195-I$194)*10)),1))</f>
        <v>x</v>
      </c>
      <c r="J159" s="92">
        <f>IF(OR('Indicator Data'!BM162=0,'Indicator Data'!BM162="No data"),"x",ROUND(IF('Indicator Data'!BM162&gt;J$195,0,IF('Indicator Data'!BM162&lt;J$194,10,(J$195-'Indicator Data'!BM162)/(J$195-J$194)*10)),1))</f>
        <v>3.7</v>
      </c>
      <c r="K159" s="92">
        <f>IF('Indicator Data'!BO162="No data","x",ROUND(IF('Indicator Data'!BO162&gt;K$195,0,IF('Indicator Data'!BO162&lt;K$194,10,(K$195-'Indicator Data'!BO162)/(K$195-K$194)*10)),1))</f>
        <v>8.9</v>
      </c>
      <c r="L159" s="92">
        <f>IF('Indicator Data'!BP162="No data","x",ROUND(IF('Indicator Data'!BP162&gt;L$195,0,IF('Indicator Data'!BP162&lt;L$194,10,(L$195-'Indicator Data'!BP162)/(L$195-L$194)*10)),1))</f>
        <v>6.4</v>
      </c>
      <c r="M159" s="93">
        <f t="shared" si="27"/>
        <v>6.3</v>
      </c>
      <c r="N159" s="138">
        <f>IF('Indicator Data'!BQ162="No data","x",'Indicator Data'!BQ162/'Indicator Data'!CC162*100)</f>
        <v>3.5727045373347623</v>
      </c>
      <c r="O159" s="92">
        <f t="shared" si="28"/>
        <v>9.6999999999999993</v>
      </c>
      <c r="P159" s="92">
        <f>IF('Indicator Data'!BR162="No data","x",ROUND(IF('Indicator Data'!BR162&gt;P$195,0,IF('Indicator Data'!BR162&lt;P$194,10,(P$195-'Indicator Data'!BR162)/(P$195-P$194)*10)),1))</f>
        <v>7.4</v>
      </c>
      <c r="Q159" s="92">
        <f>IF('Indicator Data'!BS162="No data","x",ROUND(IF('Indicator Data'!BS162&gt;Q$195,0,IF('Indicator Data'!BS162&lt;Q$194,10,(Q$195-'Indicator Data'!BS162)/(Q$195-Q$194)*10)),1))</f>
        <v>6.4</v>
      </c>
      <c r="R159" s="93">
        <f t="shared" si="29"/>
        <v>7.8</v>
      </c>
      <c r="S159" s="92">
        <f>IF('Indicator Data'!BT162="No data","x",ROUND(IF('Indicator Data'!BT162&gt;S$195,0,IF('Indicator Data'!BT162&lt;S$194,10,(S$195-'Indicator Data'!BT162)/(S$195-S$194)*10)),1))</f>
        <v>9.5</v>
      </c>
      <c r="T159" s="138">
        <f>IF('Indicator Data'!BU162="No data","x",ROUND(IF('Indicator Data'!BU162&gt;T$195,0,IF('Indicator Data'!BU162&lt;T$194,10,(T$195-'Indicator Data'!BU162)/(T$195-T$194)*10)),1))</f>
        <v>0.8</v>
      </c>
      <c r="U159" s="138" t="str">
        <f>IF('Indicator Data'!BV162="No data","x",ROUND(IF('Indicator Data'!BV162&gt;U$195,0,IF('Indicator Data'!BV162&lt;U$194,10,(U$195-'Indicator Data'!BV162)/(U$195-U$194)*10)),1))</f>
        <v>x</v>
      </c>
      <c r="V159" s="138">
        <f>IF('Indicator Data'!BW162="No data","x",ROUND(IF('Indicator Data'!BW162&gt;V$195,0,IF('Indicator Data'!BW162&lt;V$194,10,(V$195-'Indicator Data'!BW162)/(V$195-V$194)*10)),1))</f>
        <v>3.1</v>
      </c>
      <c r="W159" s="92">
        <f t="shared" si="30"/>
        <v>1.9500000000000002</v>
      </c>
      <c r="X159" s="92">
        <f>IF('Indicator Data'!BX162="No data","x",ROUND(IF('Indicator Data'!BX162&gt;X$195,0,IF('Indicator Data'!BX162&lt;X$194,10,(X$195-'Indicator Data'!BX162)/(X$195-X$194)*10)),1))</f>
        <v>9.8000000000000007</v>
      </c>
      <c r="Y159" s="92">
        <f>IF('Indicator Data'!BY162="No data","x",ROUND(IF('Indicator Data'!BY162&gt;Y$195,10,IF('Indicator Data'!BY162&lt;Y$194,0,10-(Y$195-'Indicator Data'!BY162)/(Y$195-Y$194)*10)),1))</f>
        <v>1.3</v>
      </c>
      <c r="Z159" s="93">
        <f t="shared" si="22"/>
        <v>5.6</v>
      </c>
      <c r="AA159" s="94">
        <f t="shared" si="23"/>
        <v>6.6</v>
      </c>
      <c r="AB159" s="170"/>
    </row>
    <row r="160" spans="1:28" s="4" customFormat="1" x14ac:dyDescent="0.25">
      <c r="A160" s="121" t="str">
        <f>'Indicator Data'!A163</f>
        <v>Somalia</v>
      </c>
      <c r="B160" s="47" t="str">
        <f>'Indicator Data'!B163</f>
        <v>SOM</v>
      </c>
      <c r="C160" s="92" t="str">
        <f>IF('Indicator Data'!BJ163="No data","x",ROUND(IF('Indicator Data'!BJ163&gt;C$195,0,IF('Indicator Data'!BJ163&lt;C$194,10,(C$195-'Indicator Data'!BJ163)/(C$195-C$194)*10)),1))</f>
        <v>x</v>
      </c>
      <c r="D160" s="93" t="str">
        <f t="shared" si="24"/>
        <v>x</v>
      </c>
      <c r="E160" s="92">
        <f>IF('Indicator Data'!BL163="No data","x",ROUND(IF('Indicator Data'!BL163&gt;E$195,0,IF('Indicator Data'!BL163&lt;E$194,10,(E$195-'Indicator Data'!BL163)/(E$195-E$194)*10)),1))</f>
        <v>9</v>
      </c>
      <c r="F160" s="92">
        <f>IF('Indicator Data'!BK163="No data","x",ROUND(IF('Indicator Data'!BK163&gt;F$195,0,IF('Indicator Data'!BK163&lt;F$194,10,(F$195-'Indicator Data'!BK163)/(F$195-F$194)*10)),1))</f>
        <v>9.4</v>
      </c>
      <c r="G160" s="93">
        <f t="shared" si="25"/>
        <v>9.1999999999999993</v>
      </c>
      <c r="H160" s="94">
        <f t="shared" si="26"/>
        <v>9.1999999999999993</v>
      </c>
      <c r="I160" s="92" t="str">
        <f>IF('Indicator Data'!BN163="No data","x",ROUND(IF('Indicator Data'!BN163^2&gt;I$195,0,IF('Indicator Data'!BN163^2&lt;I$194,10,(I$195-'Indicator Data'!BN163^2)/(I$195-I$194)*10)),1))</f>
        <v>x</v>
      </c>
      <c r="J160" s="92">
        <f>IF(OR('Indicator Data'!BM163=0,'Indicator Data'!BM163="No data"),"x",ROUND(IF('Indicator Data'!BM163&gt;J$195,0,IF('Indicator Data'!BM163&lt;J$194,10,(J$195-'Indicator Data'!BM163)/(J$195-J$194)*10)),1))</f>
        <v>6.7</v>
      </c>
      <c r="K160" s="92">
        <f>IF('Indicator Data'!BO163="No data","x",ROUND(IF('Indicator Data'!BO163&gt;K$195,0,IF('Indicator Data'!BO163&lt;K$194,10,(K$195-'Indicator Data'!BO163)/(K$195-K$194)*10)),1))</f>
        <v>9.8000000000000007</v>
      </c>
      <c r="L160" s="92">
        <f>IF('Indicator Data'!BP163="No data","x",ROUND(IF('Indicator Data'!BP163&gt;L$195,0,IF('Indicator Data'!BP163&lt;L$194,10,(L$195-'Indicator Data'!BP163)/(L$195-L$194)*10)),1))</f>
        <v>7.8</v>
      </c>
      <c r="M160" s="93">
        <f t="shared" si="27"/>
        <v>8.1</v>
      </c>
      <c r="N160" s="138">
        <f>IF('Indicator Data'!BQ163="No data","x",'Indicator Data'!BQ163/'Indicator Data'!CC163*100)</f>
        <v>30.28660694360315</v>
      </c>
      <c r="O160" s="92">
        <f t="shared" si="28"/>
        <v>7</v>
      </c>
      <c r="P160" s="92">
        <f>IF('Indicator Data'!BR163="No data","x",ROUND(IF('Indicator Data'!BR163&gt;P$195,0,IF('Indicator Data'!BR163&lt;P$194,10,(P$195-'Indicator Data'!BR163)/(P$195-P$194)*10)),1))</f>
        <v>6.9</v>
      </c>
      <c r="Q160" s="92">
        <f>IF('Indicator Data'!BS163="No data","x",ROUND(IF('Indicator Data'!BS163&gt;Q$195,0,IF('Indicator Data'!BS163&lt;Q$194,10,(Q$195-'Indicator Data'!BS163)/(Q$195-Q$194)*10)),1))</f>
        <v>9.5</v>
      </c>
      <c r="R160" s="93">
        <f t="shared" si="29"/>
        <v>7.8</v>
      </c>
      <c r="S160" s="92">
        <f>IF('Indicator Data'!BT163="No data","x",ROUND(IF('Indicator Data'!BT163&gt;S$195,0,IF('Indicator Data'!BT163&lt;S$194,10,(S$195-'Indicator Data'!BT163)/(S$195-S$194)*10)),1))</f>
        <v>9.9</v>
      </c>
      <c r="T160" s="138">
        <f>IF('Indicator Data'!BU163="No data","x",ROUND(IF('Indicator Data'!BU163&gt;T$195,0,IF('Indicator Data'!BU163&lt;T$194,10,(T$195-'Indicator Data'!BU163)/(T$195-T$194)*10)),1))</f>
        <v>9.6999999999999993</v>
      </c>
      <c r="U160" s="138" t="str">
        <f>IF('Indicator Data'!BV163="No data","x",ROUND(IF('Indicator Data'!BV163&gt;U$195,0,IF('Indicator Data'!BV163&lt;U$194,10,(U$195-'Indicator Data'!BV163)/(U$195-U$194)*10)),1))</f>
        <v>x</v>
      </c>
      <c r="V160" s="138" t="str">
        <f>IF('Indicator Data'!BW163="No data","x",ROUND(IF('Indicator Data'!BW163&gt;V$195,0,IF('Indicator Data'!BW163&lt;V$194,10,(V$195-'Indicator Data'!BW163)/(V$195-V$194)*10)),1))</f>
        <v>x</v>
      </c>
      <c r="W160" s="92">
        <f t="shared" si="30"/>
        <v>9.6999999999999993</v>
      </c>
      <c r="X160" s="92" t="str">
        <f>IF('Indicator Data'!BX163="No data","x",ROUND(IF('Indicator Data'!BX163&gt;X$195,0,IF('Indicator Data'!BX163&lt;X$194,10,(X$195-'Indicator Data'!BX163)/(X$195-X$194)*10)),1))</f>
        <v>x</v>
      </c>
      <c r="Y160" s="92">
        <f>IF('Indicator Data'!BY163="No data","x",ROUND(IF('Indicator Data'!BY163&gt;Y$195,10,IF('Indicator Data'!BY163&lt;Y$194,0,10-(Y$195-'Indicator Data'!BY163)/(Y$195-Y$194)*10)),1))</f>
        <v>8.1</v>
      </c>
      <c r="Z160" s="93">
        <f t="shared" si="22"/>
        <v>9.1999999999999993</v>
      </c>
      <c r="AA160" s="94">
        <f t="shared" si="23"/>
        <v>8.4</v>
      </c>
      <c r="AB160" s="170"/>
    </row>
    <row r="161" spans="1:28" s="4" customFormat="1" x14ac:dyDescent="0.25">
      <c r="A161" s="121" t="str">
        <f>'Indicator Data'!A164</f>
        <v>South Africa</v>
      </c>
      <c r="B161" s="47" t="str">
        <f>'Indicator Data'!B164</f>
        <v>ZAF</v>
      </c>
      <c r="C161" s="92">
        <f>IF('Indicator Data'!BJ164="No data","x",ROUND(IF('Indicator Data'!BJ164&gt;C$195,0,IF('Indicator Data'!BJ164&lt;C$194,10,(C$195-'Indicator Data'!BJ164)/(C$195-C$194)*10)),1))</f>
        <v>3.9</v>
      </c>
      <c r="D161" s="93">
        <f t="shared" si="24"/>
        <v>3.9</v>
      </c>
      <c r="E161" s="92">
        <f>IF('Indicator Data'!BL164="No data","x",ROUND(IF('Indicator Data'!BL164&gt;E$195,0,IF('Indicator Data'!BL164&lt;E$194,10,(E$195-'Indicator Data'!BL164)/(E$195-E$194)*10)),1))</f>
        <v>5.7</v>
      </c>
      <c r="F161" s="92">
        <f>IF('Indicator Data'!BK164="No data","x",ROUND(IF('Indicator Data'!BK164&gt;F$195,0,IF('Indicator Data'!BK164&lt;F$194,10,(F$195-'Indicator Data'!BK164)/(F$195-F$194)*10)),1))</f>
        <v>4.4000000000000004</v>
      </c>
      <c r="G161" s="93">
        <f t="shared" si="25"/>
        <v>5.0999999999999996</v>
      </c>
      <c r="H161" s="94">
        <f t="shared" si="26"/>
        <v>4.5</v>
      </c>
      <c r="I161" s="92">
        <f>IF('Indicator Data'!BN164="No data","x",ROUND(IF('Indicator Data'!BN164^2&gt;I$195,0,IF('Indicator Data'!BN164^2&lt;I$194,10,(I$195-'Indicator Data'!BN164^2)/(I$195-I$194)*10)),1))</f>
        <v>1.2</v>
      </c>
      <c r="J161" s="92">
        <f>IF(OR('Indicator Data'!BM164=0,'Indicator Data'!BM164="No data"),"x",ROUND(IF('Indicator Data'!BM164&gt;J$195,0,IF('Indicator Data'!BM164&lt;J$194,10,(J$195-'Indicator Data'!BM164)/(J$195-J$194)*10)),1))</f>
        <v>1.6</v>
      </c>
      <c r="K161" s="92">
        <f>IF('Indicator Data'!BO164="No data","x",ROUND(IF('Indicator Data'!BO164&gt;K$195,0,IF('Indicator Data'!BO164&lt;K$194,10,(K$195-'Indicator Data'!BO164)/(K$195-K$194)*10)),1))</f>
        <v>4.5999999999999996</v>
      </c>
      <c r="L161" s="92">
        <f>IF('Indicator Data'!BP164="No data","x",ROUND(IF('Indicator Data'!BP164&gt;L$195,0,IF('Indicator Data'!BP164&lt;L$194,10,(L$195-'Indicator Data'!BP164)/(L$195-L$194)*10)),1))</f>
        <v>2.2999999999999998</v>
      </c>
      <c r="M161" s="93">
        <f t="shared" si="27"/>
        <v>2.4</v>
      </c>
      <c r="N161" s="138">
        <f>IF('Indicator Data'!BQ164="No data","x",'Indicator Data'!BQ164/'Indicator Data'!CC164*100)</f>
        <v>24.73023436018762</v>
      </c>
      <c r="O161" s="92">
        <f t="shared" si="28"/>
        <v>7.6</v>
      </c>
      <c r="P161" s="92">
        <f>IF('Indicator Data'!BR164="No data","x",ROUND(IF('Indicator Data'!BR164&gt;P$195,0,IF('Indicator Data'!BR164&lt;P$194,10,(P$195-'Indicator Data'!BR164)/(P$195-P$194)*10)),1))</f>
        <v>2.7</v>
      </c>
      <c r="Q161" s="92">
        <f>IF('Indicator Data'!BS164="No data","x",ROUND(IF('Indicator Data'!BS164&gt;Q$195,0,IF('Indicator Data'!BS164&lt;Q$194,10,(Q$195-'Indicator Data'!BS164)/(Q$195-Q$194)*10)),1))</f>
        <v>1.5</v>
      </c>
      <c r="R161" s="93">
        <f t="shared" si="29"/>
        <v>3.9</v>
      </c>
      <c r="S161" s="92">
        <f>IF('Indicator Data'!BT164="No data","x",ROUND(IF('Indicator Data'!BT164&gt;S$195,0,IF('Indicator Data'!BT164&lt;S$194,10,(S$195-'Indicator Data'!BT164)/(S$195-S$194)*10)),1))</f>
        <v>7.7</v>
      </c>
      <c r="T161" s="138">
        <f>IF('Indicator Data'!BU164="No data","x",ROUND(IF('Indicator Data'!BU164&gt;T$195,0,IF('Indicator Data'!BU164&lt;T$194,10,(T$195-'Indicator Data'!BU164)/(T$195-T$194)*10)),1))</f>
        <v>5.6</v>
      </c>
      <c r="U161" s="138">
        <f>IF('Indicator Data'!BV164="No data","x",ROUND(IF('Indicator Data'!BV164&gt;U$195,0,IF('Indicator Data'!BV164&lt;U$194,10,(U$195-'Indicator Data'!BV164)/(U$195-U$194)*10)),1))</f>
        <v>6.6</v>
      </c>
      <c r="V161" s="138">
        <f>IF('Indicator Data'!BW164="No data","x",ROUND(IF('Indicator Data'!BW164&gt;V$195,0,IF('Indicator Data'!BW164&lt;V$194,10,(V$195-'Indicator Data'!BW164)/(V$195-V$194)*10)),1))</f>
        <v>6.6</v>
      </c>
      <c r="W161" s="92">
        <f t="shared" si="30"/>
        <v>6.2666666666666657</v>
      </c>
      <c r="X161" s="92">
        <f>IF('Indicator Data'!BX164="No data","x",ROUND(IF('Indicator Data'!BX164&gt;X$195,0,IF('Indicator Data'!BX164&lt;X$194,10,(X$195-'Indicator Data'!BX164)/(X$195-X$194)*10)),1))</f>
        <v>6.5</v>
      </c>
      <c r="Y161" s="92">
        <f>IF('Indicator Data'!BY164="No data","x",ROUND(IF('Indicator Data'!BY164&gt;Y$195,10,IF('Indicator Data'!BY164&lt;Y$194,0,10-(Y$195-'Indicator Data'!BY164)/(Y$195-Y$194)*10)),1))</f>
        <v>1.5</v>
      </c>
      <c r="Z161" s="93">
        <f t="shared" si="22"/>
        <v>5.5</v>
      </c>
      <c r="AA161" s="94">
        <f t="shared" si="23"/>
        <v>3.9</v>
      </c>
      <c r="AB161" s="170"/>
    </row>
    <row r="162" spans="1:28" s="4" customFormat="1" x14ac:dyDescent="0.25">
      <c r="A162" s="121" t="str">
        <f>'Indicator Data'!A165</f>
        <v>South Sudan</v>
      </c>
      <c r="B162" s="47" t="str">
        <f>'Indicator Data'!B165</f>
        <v>SSD</v>
      </c>
      <c r="C162" s="92" t="str">
        <f>IF('Indicator Data'!BJ165="No data","x",ROUND(IF('Indicator Data'!BJ165&gt;C$195,0,IF('Indicator Data'!BJ165&lt;C$194,10,(C$195-'Indicator Data'!BJ165)/(C$195-C$194)*10)),1))</f>
        <v>x</v>
      </c>
      <c r="D162" s="93" t="str">
        <f t="shared" si="24"/>
        <v>x</v>
      </c>
      <c r="E162" s="92">
        <f>IF('Indicator Data'!BL165="No data","x",ROUND(IF('Indicator Data'!BL165&gt;E$195,0,IF('Indicator Data'!BL165&lt;E$194,10,(E$195-'Indicator Data'!BL165)/(E$195-E$194)*10)),1))</f>
        <v>8.6999999999999993</v>
      </c>
      <c r="F162" s="92">
        <f>IF('Indicator Data'!BK165="No data","x",ROUND(IF('Indicator Data'!BK165&gt;F$195,0,IF('Indicator Data'!BK165&lt;F$194,10,(F$195-'Indicator Data'!BK165)/(F$195-F$194)*10)),1))</f>
        <v>10</v>
      </c>
      <c r="G162" s="93">
        <f t="shared" si="25"/>
        <v>9.4</v>
      </c>
      <c r="H162" s="94">
        <f t="shared" si="26"/>
        <v>9.4</v>
      </c>
      <c r="I162" s="92">
        <f>IF('Indicator Data'!BN165="No data","x",ROUND(IF('Indicator Data'!BN165^2&gt;I$195,0,IF('Indicator Data'!BN165^2&lt;I$194,10,(I$195-'Indicator Data'!BN165^2)/(I$195-I$194)*10)),1))</f>
        <v>9.9</v>
      </c>
      <c r="J162" s="92">
        <f>IF(OR('Indicator Data'!BM165=0,'Indicator Data'!BM165="No data"),"x",ROUND(IF('Indicator Data'!BM165&gt;J$195,0,IF('Indicator Data'!BM165&lt;J$194,10,(J$195-'Indicator Data'!BM165)/(J$195-J$194)*10)),1))</f>
        <v>7.5</v>
      </c>
      <c r="K162" s="92">
        <f>IF('Indicator Data'!BO165="No data","x",ROUND(IF('Indicator Data'!BO165&gt;K$195,0,IF('Indicator Data'!BO165&lt;K$194,10,(K$195-'Indicator Data'!BO165)/(K$195-K$194)*10)),1))</f>
        <v>9.3000000000000007</v>
      </c>
      <c r="L162" s="92">
        <f>IF('Indicator Data'!BP165="No data","x",ROUND(IF('Indicator Data'!BP165&gt;L$195,0,IF('Indicator Data'!BP165&lt;L$194,10,(L$195-'Indicator Data'!BP165)/(L$195-L$194)*10)),1))</f>
        <v>9.1</v>
      </c>
      <c r="M162" s="93">
        <f t="shared" si="27"/>
        <v>9</v>
      </c>
      <c r="N162" s="138">
        <f>IF('Indicator Data'!BQ165="No data","x",'Indicator Data'!BQ165/'Indicator Data'!CC165*100)</f>
        <v>6.052808425509328</v>
      </c>
      <c r="O162" s="92">
        <f t="shared" si="28"/>
        <v>9.5</v>
      </c>
      <c r="P162" s="92">
        <f>IF('Indicator Data'!BR165="No data","x",ROUND(IF('Indicator Data'!BR165&gt;P$195,0,IF('Indicator Data'!BR165&lt;P$194,10,(P$195-'Indicator Data'!BR165)/(P$195-P$194)*10)),1))</f>
        <v>9.9</v>
      </c>
      <c r="Q162" s="92">
        <f>IF('Indicator Data'!BS165="No data","x",ROUND(IF('Indicator Data'!BS165&gt;Q$195,0,IF('Indicator Data'!BS165&lt;Q$194,10,(Q$195-'Indicator Data'!BS165)/(Q$195-Q$194)*10)),1))</f>
        <v>10</v>
      </c>
      <c r="R162" s="93">
        <f t="shared" si="29"/>
        <v>9.8000000000000007</v>
      </c>
      <c r="S162" s="92" t="str">
        <f>IF('Indicator Data'!BT165="No data","x",ROUND(IF('Indicator Data'!BT165&gt;S$195,0,IF('Indicator Data'!BT165&lt;S$194,10,(S$195-'Indicator Data'!BT165)/(S$195-S$194)*10)),1))</f>
        <v>x</v>
      </c>
      <c r="T162" s="138">
        <f>IF('Indicator Data'!BU165="No data","x",ROUND(IF('Indicator Data'!BU165&gt;T$195,0,IF('Indicator Data'!BU165&lt;T$194,10,(T$195-'Indicator Data'!BU165)/(T$195-T$194)*10)),1))</f>
        <v>10</v>
      </c>
      <c r="U162" s="138" t="str">
        <f>IF('Indicator Data'!BV165="No data","x",ROUND(IF('Indicator Data'!BV165&gt;U$195,0,IF('Indicator Data'!BV165&lt;U$194,10,(U$195-'Indicator Data'!BV165)/(U$195-U$194)*10)),1))</f>
        <v>x</v>
      </c>
      <c r="V162" s="138" t="str">
        <f>IF('Indicator Data'!BW165="No data","x",ROUND(IF('Indicator Data'!BW165&gt;V$195,0,IF('Indicator Data'!BW165&lt;V$194,10,(V$195-'Indicator Data'!BW165)/(V$195-V$194)*10)),1))</f>
        <v>x</v>
      </c>
      <c r="W162" s="92">
        <f t="shared" si="30"/>
        <v>10</v>
      </c>
      <c r="X162" s="92">
        <f>IF('Indicator Data'!BX165="No data","x",ROUND(IF('Indicator Data'!BX165&gt;X$195,0,IF('Indicator Data'!BX165&lt;X$194,10,(X$195-'Indicator Data'!BX165)/(X$195-X$194)*10)),1))</f>
        <v>9.9</v>
      </c>
      <c r="Y162" s="92">
        <f>IF('Indicator Data'!BY165="No data","x",ROUND(IF('Indicator Data'!BY165&gt;Y$195,10,IF('Indicator Data'!BY165&lt;Y$194,0,10-(Y$195-'Indicator Data'!BY165)/(Y$195-Y$194)*10)),1))</f>
        <v>8.8000000000000007</v>
      </c>
      <c r="Z162" s="93">
        <f t="shared" si="22"/>
        <v>9.6</v>
      </c>
      <c r="AA162" s="94">
        <f t="shared" si="23"/>
        <v>9.5</v>
      </c>
      <c r="AB162" s="170"/>
    </row>
    <row r="163" spans="1:28" s="4" customFormat="1" x14ac:dyDescent="0.25">
      <c r="A163" s="121" t="str">
        <f>'Indicator Data'!A166</f>
        <v>Spain</v>
      </c>
      <c r="B163" s="47" t="str">
        <f>'Indicator Data'!B166</f>
        <v>ESP</v>
      </c>
      <c r="C163" s="92">
        <f>IF('Indicator Data'!BJ166="No data","x",ROUND(IF('Indicator Data'!BJ166&gt;C$195,0,IF('Indicator Data'!BJ166&lt;C$194,10,(C$195-'Indicator Data'!BJ166)/(C$195-C$194)*10)),1))</f>
        <v>2.2000000000000002</v>
      </c>
      <c r="D163" s="93">
        <f t="shared" si="24"/>
        <v>2.2000000000000002</v>
      </c>
      <c r="E163" s="92">
        <f>IF('Indicator Data'!BL166="No data","x",ROUND(IF('Indicator Data'!BL166&gt;E$195,0,IF('Indicator Data'!BL166&lt;E$194,10,(E$195-'Indicator Data'!BL166)/(E$195-E$194)*10)),1))</f>
        <v>4.2</v>
      </c>
      <c r="F163" s="92">
        <f>IF('Indicator Data'!BK166="No data","x",ROUND(IF('Indicator Data'!BK166&gt;F$195,0,IF('Indicator Data'!BK166&lt;F$194,10,(F$195-'Indicator Data'!BK166)/(F$195-F$194)*10)),1))</f>
        <v>2.9</v>
      </c>
      <c r="G163" s="93">
        <f t="shared" si="25"/>
        <v>3.6</v>
      </c>
      <c r="H163" s="94">
        <f t="shared" si="26"/>
        <v>2.9</v>
      </c>
      <c r="I163" s="92">
        <f>IF('Indicator Data'!BN166="No data","x",ROUND(IF('Indicator Data'!BN166^2&gt;I$195,0,IF('Indicator Data'!BN166^2&lt;I$194,10,(I$195-'Indicator Data'!BN166^2)/(I$195-I$194)*10)),1))</f>
        <v>0.4</v>
      </c>
      <c r="J163" s="92">
        <f>IF(OR('Indicator Data'!BM166=0,'Indicator Data'!BM166="No data"),"x",ROUND(IF('Indicator Data'!BM166&gt;J$195,0,IF('Indicator Data'!BM166&lt;J$194,10,(J$195-'Indicator Data'!BM166)/(J$195-J$194)*10)),1))</f>
        <v>0</v>
      </c>
      <c r="K163" s="92">
        <f>IF('Indicator Data'!BO166="No data","x",ROUND(IF('Indicator Data'!BO166&gt;K$195,0,IF('Indicator Data'!BO166&lt;K$194,10,(K$195-'Indicator Data'!BO166)/(K$195-K$194)*10)),1))</f>
        <v>1.9</v>
      </c>
      <c r="L163" s="92">
        <f>IF('Indicator Data'!BP166="No data","x",ROUND(IF('Indicator Data'!BP166&gt;L$195,0,IF('Indicator Data'!BP166&lt;L$194,10,(L$195-'Indicator Data'!BP166)/(L$195-L$194)*10)),1))</f>
        <v>4.4000000000000004</v>
      </c>
      <c r="M163" s="93">
        <f t="shared" si="27"/>
        <v>1.7</v>
      </c>
      <c r="N163" s="138">
        <f>IF('Indicator Data'!BQ166="No data","x",'Indicator Data'!BQ166/'Indicator Data'!CC166*100)</f>
        <v>144.34643143544508</v>
      </c>
      <c r="O163" s="92">
        <f t="shared" si="28"/>
        <v>0</v>
      </c>
      <c r="P163" s="92">
        <f>IF('Indicator Data'!BR166="No data","x",ROUND(IF('Indicator Data'!BR166&gt;P$195,0,IF('Indicator Data'!BR166&lt;P$194,10,(P$195-'Indicator Data'!BR166)/(P$195-P$194)*10)),1))</f>
        <v>0</v>
      </c>
      <c r="Q163" s="92">
        <f>IF('Indicator Data'!BS166="No data","x",ROUND(IF('Indicator Data'!BS166&gt;Q$195,0,IF('Indicator Data'!BS166&lt;Q$194,10,(Q$195-'Indicator Data'!BS166)/(Q$195-Q$194)*10)),1))</f>
        <v>0</v>
      </c>
      <c r="R163" s="93">
        <f t="shared" si="29"/>
        <v>0</v>
      </c>
      <c r="S163" s="92">
        <f>IF('Indicator Data'!BT166="No data","x",ROUND(IF('Indicator Data'!BT166&gt;S$195,0,IF('Indicator Data'!BT166&lt;S$194,10,(S$195-'Indicator Data'!BT166)/(S$195-S$194)*10)),1))</f>
        <v>0</v>
      </c>
      <c r="T163" s="138">
        <f>IF('Indicator Data'!BU166="No data","x",ROUND(IF('Indicator Data'!BU166&gt;T$195,0,IF('Indicator Data'!BU166&lt;T$194,10,(T$195-'Indicator Data'!BU166)/(T$195-T$194)*10)),1))</f>
        <v>0.2</v>
      </c>
      <c r="U163" s="138">
        <f>IF('Indicator Data'!BV166="No data","x",ROUND(IF('Indicator Data'!BV166&gt;U$195,0,IF('Indicator Data'!BV166&lt;U$194,10,(U$195-'Indicator Data'!BV166)/(U$195-U$194)*10)),1))</f>
        <v>1</v>
      </c>
      <c r="V163" s="138" t="str">
        <f>IF('Indicator Data'!BW166="No data","x",ROUND(IF('Indicator Data'!BW166&gt;V$195,0,IF('Indicator Data'!BW166&lt;V$194,10,(V$195-'Indicator Data'!BW166)/(V$195-V$194)*10)),1))</f>
        <v>x</v>
      </c>
      <c r="W163" s="92">
        <f t="shared" si="30"/>
        <v>0.6</v>
      </c>
      <c r="X163" s="92">
        <f>IF('Indicator Data'!BX166="No data","x",ROUND(IF('Indicator Data'!BX166&gt;X$195,0,IF('Indicator Data'!BX166&lt;X$194,10,(X$195-'Indicator Data'!BX166)/(X$195-X$194)*10)),1))</f>
        <v>0</v>
      </c>
      <c r="Y163" s="92">
        <f>IF('Indicator Data'!BY166="No data","x",ROUND(IF('Indicator Data'!BY166&gt;Y$195,10,IF('Indicator Data'!BY166&lt;Y$194,0,10-(Y$195-'Indicator Data'!BY166)/(Y$195-Y$194)*10)),1))</f>
        <v>0.1</v>
      </c>
      <c r="Z163" s="93">
        <f t="shared" ref="Z163:Z193" si="31">IF(AND(S163="x",W163="x",X163="x",Y163="x"),"x",ROUND(AVERAGE(S163,W163,X163,Y163),1))</f>
        <v>0.2</v>
      </c>
      <c r="AA163" s="94">
        <f t="shared" ref="AA163:AA193" si="32">ROUND(AVERAGE(R163,M163,Z163),1)</f>
        <v>0.6</v>
      </c>
      <c r="AB163" s="170"/>
    </row>
    <row r="164" spans="1:28" s="4" customFormat="1" x14ac:dyDescent="0.25">
      <c r="A164" s="121" t="str">
        <f>'Indicator Data'!A167</f>
        <v>Sri Lanka</v>
      </c>
      <c r="B164" s="47" t="str">
        <f>'Indicator Data'!B167</f>
        <v>LKA</v>
      </c>
      <c r="C164" s="92">
        <f>IF('Indicator Data'!BJ167="No data","x",ROUND(IF('Indicator Data'!BJ167&gt;C$195,0,IF('Indicator Data'!BJ167&lt;C$194,10,(C$195-'Indicator Data'!BJ167)/(C$195-C$194)*10)),1))</f>
        <v>3.6</v>
      </c>
      <c r="D164" s="93">
        <f t="shared" si="24"/>
        <v>3.6</v>
      </c>
      <c r="E164" s="92">
        <f>IF('Indicator Data'!BL167="No data","x",ROUND(IF('Indicator Data'!BL167&gt;E$195,0,IF('Indicator Data'!BL167&lt;E$194,10,(E$195-'Indicator Data'!BL167)/(E$195-E$194)*10)),1))</f>
        <v>6.2</v>
      </c>
      <c r="F164" s="92">
        <f>IF('Indicator Data'!BK167="No data","x",ROUND(IF('Indicator Data'!BK167&gt;F$195,0,IF('Indicator Data'!BK167&lt;F$194,10,(F$195-'Indicator Data'!BK167)/(F$195-F$194)*10)),1))</f>
        <v>5.3</v>
      </c>
      <c r="G164" s="93">
        <f t="shared" si="25"/>
        <v>5.8</v>
      </c>
      <c r="H164" s="94">
        <f t="shared" si="26"/>
        <v>4.7</v>
      </c>
      <c r="I164" s="92">
        <f>IF('Indicator Data'!BN167="No data","x",ROUND(IF('Indicator Data'!BN167^2&gt;I$195,0,IF('Indicator Data'!BN167^2&lt;I$194,10,(I$195-'Indicator Data'!BN167^2)/(I$195-I$194)*10)),1))</f>
        <v>1.7</v>
      </c>
      <c r="J164" s="92">
        <f>IF(OR('Indicator Data'!BM167=0,'Indicator Data'!BM167="No data"),"x",ROUND(IF('Indicator Data'!BM167&gt;J$195,0,IF('Indicator Data'!BM167&lt;J$194,10,(J$195-'Indicator Data'!BM167)/(J$195-J$194)*10)),1))</f>
        <v>0.2</v>
      </c>
      <c r="K164" s="92">
        <f>IF('Indicator Data'!BO167="No data","x",ROUND(IF('Indicator Data'!BO167&gt;K$195,0,IF('Indicator Data'!BO167&lt;K$194,10,(K$195-'Indicator Data'!BO167)/(K$195-K$194)*10)),1))</f>
        <v>6.8</v>
      </c>
      <c r="L164" s="92">
        <f>IF('Indicator Data'!BP167="No data","x",ROUND(IF('Indicator Data'!BP167&gt;L$195,0,IF('Indicator Data'!BP167&lt;L$194,10,(L$195-'Indicator Data'!BP167)/(L$195-L$194)*10)),1))</f>
        <v>3.3</v>
      </c>
      <c r="M164" s="93">
        <f t="shared" si="27"/>
        <v>3</v>
      </c>
      <c r="N164" s="138">
        <f>IF('Indicator Data'!BQ167="No data","x",'Indicator Data'!BQ167/'Indicator Data'!CC167*100)</f>
        <v>41.460692074629243</v>
      </c>
      <c r="O164" s="92">
        <f t="shared" si="28"/>
        <v>5.9</v>
      </c>
      <c r="P164" s="92">
        <f>IF('Indicator Data'!BR167="No data","x",ROUND(IF('Indicator Data'!BR167&gt;P$195,0,IF('Indicator Data'!BR167&lt;P$194,10,(P$195-'Indicator Data'!BR167)/(P$195-P$194)*10)),1))</f>
        <v>0.5</v>
      </c>
      <c r="Q164" s="92">
        <f>IF('Indicator Data'!BS167="No data","x",ROUND(IF('Indicator Data'!BS167&gt;Q$195,0,IF('Indicator Data'!BS167&lt;Q$194,10,(Q$195-'Indicator Data'!BS167)/(Q$195-Q$194)*10)),1))</f>
        <v>2.1</v>
      </c>
      <c r="R164" s="93">
        <f t="shared" si="29"/>
        <v>2.8</v>
      </c>
      <c r="S164" s="92">
        <f>IF('Indicator Data'!BT167="No data","x",ROUND(IF('Indicator Data'!BT167&gt;S$195,0,IF('Indicator Data'!BT167&lt;S$194,10,(S$195-'Indicator Data'!BT167)/(S$195-S$194)*10)),1))</f>
        <v>7.6</v>
      </c>
      <c r="T164" s="138">
        <f>IF('Indicator Data'!BU167="No data","x",ROUND(IF('Indicator Data'!BU167&gt;T$195,0,IF('Indicator Data'!BU167&lt;T$194,10,(T$195-'Indicator Data'!BU167)/(T$195-T$194)*10)),1))</f>
        <v>0</v>
      </c>
      <c r="U164" s="138">
        <f>IF('Indicator Data'!BV167="No data","x",ROUND(IF('Indicator Data'!BV167&gt;U$195,0,IF('Indicator Data'!BV167&lt;U$194,10,(U$195-'Indicator Data'!BV167)/(U$195-U$194)*10)),1))</f>
        <v>0</v>
      </c>
      <c r="V164" s="138" t="str">
        <f>IF('Indicator Data'!BW167="No data","x",ROUND(IF('Indicator Data'!BW167&gt;V$195,0,IF('Indicator Data'!BW167&lt;V$194,10,(V$195-'Indicator Data'!BW167)/(V$195-V$194)*10)),1))</f>
        <v>x</v>
      </c>
      <c r="W164" s="92">
        <f t="shared" si="30"/>
        <v>0</v>
      </c>
      <c r="X164" s="92">
        <f>IF('Indicator Data'!BX167="No data","x",ROUND(IF('Indicator Data'!BX167&gt;X$195,0,IF('Indicator Data'!BX167&lt;X$194,10,(X$195-'Indicator Data'!BX167)/(X$195-X$194)*10)),1))</f>
        <v>8.5</v>
      </c>
      <c r="Y164" s="92">
        <f>IF('Indicator Data'!BY167="No data","x",ROUND(IF('Indicator Data'!BY167&gt;Y$195,10,IF('Indicator Data'!BY167&lt;Y$194,0,10-(Y$195-'Indicator Data'!BY167)/(Y$195-Y$194)*10)),1))</f>
        <v>0.3</v>
      </c>
      <c r="Z164" s="93">
        <f t="shared" si="31"/>
        <v>4.0999999999999996</v>
      </c>
      <c r="AA164" s="94">
        <f t="shared" si="32"/>
        <v>3.3</v>
      </c>
      <c r="AB164" s="170"/>
    </row>
    <row r="165" spans="1:28" s="4" customFormat="1" x14ac:dyDescent="0.25">
      <c r="A165" s="121" t="str">
        <f>'Indicator Data'!A168</f>
        <v>Sudan</v>
      </c>
      <c r="B165" s="47" t="str">
        <f>'Indicator Data'!B168</f>
        <v>SDN</v>
      </c>
      <c r="C165" s="92">
        <f>IF('Indicator Data'!BJ168="No data","x",ROUND(IF('Indicator Data'!BJ168&gt;C$195,0,IF('Indicator Data'!BJ168&lt;C$194,10,(C$195-'Indicator Data'!BJ168)/(C$195-C$194)*10)),1))</f>
        <v>4.9000000000000004</v>
      </c>
      <c r="D165" s="93">
        <f t="shared" si="24"/>
        <v>4.9000000000000004</v>
      </c>
      <c r="E165" s="92">
        <f>IF('Indicator Data'!BL168="No data","x",ROUND(IF('Indicator Data'!BL168&gt;E$195,0,IF('Indicator Data'!BL168&lt;E$194,10,(E$195-'Indicator Data'!BL168)/(E$195-E$194)*10)),1))</f>
        <v>8.4</v>
      </c>
      <c r="F165" s="92">
        <f>IF('Indicator Data'!BK168="No data","x",ROUND(IF('Indicator Data'!BK168&gt;F$195,0,IF('Indicator Data'!BK168&lt;F$194,10,(F$195-'Indicator Data'!BK168)/(F$195-F$194)*10)),1))</f>
        <v>7.8</v>
      </c>
      <c r="G165" s="93">
        <f t="shared" si="25"/>
        <v>8.1</v>
      </c>
      <c r="H165" s="94">
        <f t="shared" si="26"/>
        <v>6.5</v>
      </c>
      <c r="I165" s="92">
        <f>IF('Indicator Data'!BN168="No data","x",ROUND(IF('Indicator Data'!BN168^2&gt;I$195,0,IF('Indicator Data'!BN168^2&lt;I$194,10,(I$195-'Indicator Data'!BN168^2)/(I$195-I$194)*10)),1))</f>
        <v>7.2</v>
      </c>
      <c r="J165" s="92">
        <f>IF(OR('Indicator Data'!BM168=0,'Indicator Data'!BM168="No data"),"x",ROUND(IF('Indicator Data'!BM168&gt;J$195,0,IF('Indicator Data'!BM168&lt;J$194,10,(J$195-'Indicator Data'!BM168)/(J$195-J$194)*10)),1))</f>
        <v>4.4000000000000004</v>
      </c>
      <c r="K165" s="92">
        <f>IF('Indicator Data'!BO168="No data","x",ROUND(IF('Indicator Data'!BO168&gt;K$195,0,IF('Indicator Data'!BO168&lt;K$194,10,(K$195-'Indicator Data'!BO168)/(K$195-K$194)*10)),1))</f>
        <v>7.2</v>
      </c>
      <c r="L165" s="92">
        <f>IF('Indicator Data'!BP168="No data","x",ROUND(IF('Indicator Data'!BP168&gt;L$195,0,IF('Indicator Data'!BP168&lt;L$194,10,(L$195-'Indicator Data'!BP168)/(L$195-L$194)*10)),1))</f>
        <v>6.6</v>
      </c>
      <c r="M165" s="93">
        <f t="shared" si="27"/>
        <v>6.4</v>
      </c>
      <c r="N165" s="138">
        <f>IF('Indicator Data'!BQ168="No data","x",'Indicator Data'!BQ168/'Indicator Data'!CC168*100)</f>
        <v>2.1043771043771047</v>
      </c>
      <c r="O165" s="92">
        <f t="shared" si="28"/>
        <v>9.9</v>
      </c>
      <c r="P165" s="92">
        <f>IF('Indicator Data'!BR168="No data","x",ROUND(IF('Indicator Data'!BR168&gt;P$195,0,IF('Indicator Data'!BR168&lt;P$194,10,(P$195-'Indicator Data'!BR168)/(P$195-P$194)*10)),1))</f>
        <v>7</v>
      </c>
      <c r="Q165" s="92">
        <f>IF('Indicator Data'!BS168="No data","x",ROUND(IF('Indicator Data'!BS168&gt;Q$195,0,IF('Indicator Data'!BS168&lt;Q$194,10,(Q$195-'Indicator Data'!BS168)/(Q$195-Q$194)*10)),1))</f>
        <v>7.9</v>
      </c>
      <c r="R165" s="93">
        <f t="shared" si="29"/>
        <v>8.3000000000000007</v>
      </c>
      <c r="S165" s="92">
        <f>IF('Indicator Data'!BT168="No data","x",ROUND(IF('Indicator Data'!BT168&gt;S$195,0,IF('Indicator Data'!BT168&lt;S$194,10,(S$195-'Indicator Data'!BT168)/(S$195-S$194)*10)),1))</f>
        <v>9</v>
      </c>
      <c r="T165" s="138">
        <f>IF('Indicator Data'!BU168="No data","x",ROUND(IF('Indicator Data'!BU168&gt;T$195,0,IF('Indicator Data'!BU168&lt;T$194,10,(T$195-'Indicator Data'!BU168)/(T$195-T$194)*10)),1))</f>
        <v>0.7</v>
      </c>
      <c r="U165" s="138">
        <f>IF('Indicator Data'!BV168="No data","x",ROUND(IF('Indicator Data'!BV168&gt;U$195,0,IF('Indicator Data'!BV168&lt;U$194,10,(U$195-'Indicator Data'!BV168)/(U$195-U$194)*10)),1))</f>
        <v>4.5999999999999996</v>
      </c>
      <c r="V165" s="138">
        <f>IF('Indicator Data'!BW168="No data","x",ROUND(IF('Indicator Data'!BW168&gt;V$195,0,IF('Indicator Data'!BW168&lt;V$194,10,(V$195-'Indicator Data'!BW168)/(V$195-V$194)*10)),1))</f>
        <v>0.7</v>
      </c>
      <c r="W165" s="92">
        <f t="shared" si="30"/>
        <v>2</v>
      </c>
      <c r="X165" s="92">
        <f>IF('Indicator Data'!BX168="No data","x",ROUND(IF('Indicator Data'!BX168&gt;X$195,0,IF('Indicator Data'!BX168&lt;X$194,10,(X$195-'Indicator Data'!BX168)/(X$195-X$194)*10)),1))</f>
        <v>9.1999999999999993</v>
      </c>
      <c r="Y165" s="92">
        <f>IF('Indicator Data'!BY168="No data","x",ROUND(IF('Indicator Data'!BY168&gt;Y$195,10,IF('Indicator Data'!BY168&lt;Y$194,0,10-(Y$195-'Indicator Data'!BY168)/(Y$195-Y$194)*10)),1))</f>
        <v>3.5</v>
      </c>
      <c r="Z165" s="93">
        <f t="shared" si="31"/>
        <v>5.9</v>
      </c>
      <c r="AA165" s="94">
        <f t="shared" si="32"/>
        <v>6.9</v>
      </c>
      <c r="AB165" s="170"/>
    </row>
    <row r="166" spans="1:28" s="4" customFormat="1" x14ac:dyDescent="0.25">
      <c r="A166" s="121" t="str">
        <f>'Indicator Data'!A169</f>
        <v>Suriname</v>
      </c>
      <c r="B166" s="47" t="str">
        <f>'Indicator Data'!B169</f>
        <v>SUR</v>
      </c>
      <c r="C166" s="92" t="str">
        <f>IF('Indicator Data'!BJ169="No data","x",ROUND(IF('Indicator Data'!BJ169&gt;C$195,0,IF('Indicator Data'!BJ169&lt;C$194,10,(C$195-'Indicator Data'!BJ169)/(C$195-C$194)*10)),1))</f>
        <v>x</v>
      </c>
      <c r="D166" s="93" t="str">
        <f t="shared" si="24"/>
        <v>x</v>
      </c>
      <c r="E166" s="92">
        <f>IF('Indicator Data'!BL169="No data","x",ROUND(IF('Indicator Data'!BL169&gt;E$195,0,IF('Indicator Data'!BL169&lt;E$194,10,(E$195-'Indicator Data'!BL169)/(E$195-E$194)*10)),1))</f>
        <v>5.7</v>
      </c>
      <c r="F166" s="92">
        <f>IF('Indicator Data'!BK169="No data","x",ROUND(IF('Indicator Data'!BK169&gt;F$195,0,IF('Indicator Data'!BK169&lt;F$194,10,(F$195-'Indicator Data'!BK169)/(F$195-F$194)*10)),1))</f>
        <v>6.2</v>
      </c>
      <c r="G166" s="93">
        <f t="shared" si="25"/>
        <v>6</v>
      </c>
      <c r="H166" s="94">
        <f t="shared" si="26"/>
        <v>6</v>
      </c>
      <c r="I166" s="92">
        <f>IF('Indicator Data'!BN169="No data","x",ROUND(IF('Indicator Data'!BN169^2&gt;I$195,0,IF('Indicator Data'!BN169^2&lt;I$194,10,(I$195-'Indicator Data'!BN169^2)/(I$195-I$194)*10)),1))</f>
        <v>1</v>
      </c>
      <c r="J166" s="92">
        <f>IF(OR('Indicator Data'!BM169=0,'Indicator Data'!BM169="No data"),"x",ROUND(IF('Indicator Data'!BM169&gt;J$195,0,IF('Indicator Data'!BM169&lt;J$194,10,(J$195-'Indicator Data'!BM169)/(J$195-J$194)*10)),1))</f>
        <v>0.3</v>
      </c>
      <c r="K166" s="92">
        <f>IF('Indicator Data'!BO169="No data","x",ROUND(IF('Indicator Data'!BO169&gt;K$195,0,IF('Indicator Data'!BO169&lt;K$194,10,(K$195-'Indicator Data'!BO169)/(K$195-K$194)*10)),1))</f>
        <v>5.5</v>
      </c>
      <c r="L166" s="92">
        <f>IF('Indicator Data'!BP169="No data","x",ROUND(IF('Indicator Data'!BP169&gt;L$195,0,IF('Indicator Data'!BP169&lt;L$194,10,(L$195-'Indicator Data'!BP169)/(L$195-L$194)*10)),1))</f>
        <v>3</v>
      </c>
      <c r="M166" s="93">
        <f t="shared" si="27"/>
        <v>2.5</v>
      </c>
      <c r="N166" s="138">
        <f>IF('Indicator Data'!BQ169="No data","x",'Indicator Data'!BQ169/'Indicator Data'!CC169*100)</f>
        <v>4.3589743589743586</v>
      </c>
      <c r="O166" s="92">
        <f t="shared" si="28"/>
        <v>9.6999999999999993</v>
      </c>
      <c r="P166" s="92">
        <f>IF('Indicator Data'!BR169="No data","x",ROUND(IF('Indicator Data'!BR169&gt;P$195,0,IF('Indicator Data'!BR169&lt;P$194,10,(P$195-'Indicator Data'!BR169)/(P$195-P$194)*10)),1))</f>
        <v>1.7</v>
      </c>
      <c r="Q166" s="92">
        <f>IF('Indicator Data'!BS169="No data","x",ROUND(IF('Indicator Data'!BS169&gt;Q$195,0,IF('Indicator Data'!BS169&lt;Q$194,10,(Q$195-'Indicator Data'!BS169)/(Q$195-Q$194)*10)),1))</f>
        <v>0.9</v>
      </c>
      <c r="R166" s="93">
        <f t="shared" si="29"/>
        <v>4.0999999999999996</v>
      </c>
      <c r="S166" s="92">
        <f>IF('Indicator Data'!BT169="No data","x",ROUND(IF('Indicator Data'!BT169&gt;S$195,0,IF('Indicator Data'!BT169&lt;S$194,10,(S$195-'Indicator Data'!BT169)/(S$195-S$194)*10)),1))</f>
        <v>6.9</v>
      </c>
      <c r="T166" s="138">
        <f>IF('Indicator Data'!BU169="No data","x",ROUND(IF('Indicator Data'!BU169&gt;T$195,0,IF('Indicator Data'!BU169&lt;T$194,10,(T$195-'Indicator Data'!BU169)/(T$195-T$194)*10)),1))</f>
        <v>3.1</v>
      </c>
      <c r="U166" s="138">
        <f>IF('Indicator Data'!BV169="No data","x",ROUND(IF('Indicator Data'!BV169&gt;U$195,0,IF('Indicator Data'!BV169&lt;U$194,10,(U$195-'Indicator Data'!BV169)/(U$195-U$194)*10)),1))</f>
        <v>9.3000000000000007</v>
      </c>
      <c r="V166" s="138" t="str">
        <f>IF('Indicator Data'!BW169="No data","x",ROUND(IF('Indicator Data'!BW169&gt;V$195,0,IF('Indicator Data'!BW169&lt;V$194,10,(V$195-'Indicator Data'!BW169)/(V$195-V$194)*10)),1))</f>
        <v>x</v>
      </c>
      <c r="W166" s="92">
        <f t="shared" si="30"/>
        <v>6.2</v>
      </c>
      <c r="X166" s="92">
        <f>IF('Indicator Data'!BX169="No data","x",ROUND(IF('Indicator Data'!BX169&gt;X$195,0,IF('Indicator Data'!BX169&lt;X$194,10,(X$195-'Indicator Data'!BX169)/(X$195-X$194)*10)),1))</f>
        <v>7.1</v>
      </c>
      <c r="Y166" s="92">
        <f>IF('Indicator Data'!BY169="No data","x",ROUND(IF('Indicator Data'!BY169&gt;Y$195,10,IF('Indicator Data'!BY169&lt;Y$194,0,10-(Y$195-'Indicator Data'!BY169)/(Y$195-Y$194)*10)),1))</f>
        <v>1.7</v>
      </c>
      <c r="Z166" s="93">
        <f t="shared" si="31"/>
        <v>5.5</v>
      </c>
      <c r="AA166" s="94">
        <f t="shared" si="32"/>
        <v>4</v>
      </c>
      <c r="AB166" s="170"/>
    </row>
    <row r="167" spans="1:28" s="4" customFormat="1" x14ac:dyDescent="0.25">
      <c r="A167" s="121" t="str">
        <f>'Indicator Data'!A170</f>
        <v>Sweden</v>
      </c>
      <c r="B167" s="47" t="str">
        <f>'Indicator Data'!B170</f>
        <v>SWE</v>
      </c>
      <c r="C167" s="92">
        <f>IF('Indicator Data'!BJ170="No data","x",ROUND(IF('Indicator Data'!BJ170&gt;C$195,0,IF('Indicator Data'!BJ170&lt;C$194,10,(C$195-'Indicator Data'!BJ170)/(C$195-C$194)*10)),1))</f>
        <v>2.5</v>
      </c>
      <c r="D167" s="93">
        <f t="shared" si="24"/>
        <v>2.5</v>
      </c>
      <c r="E167" s="92">
        <f>IF('Indicator Data'!BL170="No data","x",ROUND(IF('Indicator Data'!BL170&gt;E$195,0,IF('Indicator Data'!BL170&lt;E$194,10,(E$195-'Indicator Data'!BL170)/(E$195-E$194)*10)),1))</f>
        <v>1.5</v>
      </c>
      <c r="F167" s="92">
        <f>IF('Indicator Data'!BK170="No data","x",ROUND(IF('Indicator Data'!BK170&gt;F$195,0,IF('Indicator Data'!BK170&lt;F$194,10,(F$195-'Indicator Data'!BK170)/(F$195-F$194)*10)),1))</f>
        <v>1.3</v>
      </c>
      <c r="G167" s="93">
        <f t="shared" si="25"/>
        <v>1.4</v>
      </c>
      <c r="H167" s="94">
        <f t="shared" si="26"/>
        <v>2</v>
      </c>
      <c r="I167" s="92" t="str">
        <f>IF('Indicator Data'!BN170="No data","x",ROUND(IF('Indicator Data'!BN170^2&gt;I$195,0,IF('Indicator Data'!BN170^2&lt;I$194,10,(I$195-'Indicator Data'!BN170^2)/(I$195-I$194)*10)),1))</f>
        <v>x</v>
      </c>
      <c r="J167" s="92">
        <f>IF(OR('Indicator Data'!BM170=0,'Indicator Data'!BM170="No data"),"x",ROUND(IF('Indicator Data'!BM170&gt;J$195,0,IF('Indicator Data'!BM170&lt;J$194,10,(J$195-'Indicator Data'!BM170)/(J$195-J$194)*10)),1))</f>
        <v>0</v>
      </c>
      <c r="K167" s="92">
        <f>IF('Indicator Data'!BO170="No data","x",ROUND(IF('Indicator Data'!BO170&gt;K$195,0,IF('Indicator Data'!BO170&lt;K$194,10,(K$195-'Indicator Data'!BO170)/(K$195-K$194)*10)),1))</f>
        <v>1</v>
      </c>
      <c r="L167" s="92">
        <f>IF('Indicator Data'!BP170="No data","x",ROUND(IF('Indicator Data'!BP170&gt;L$195,0,IF('Indicator Data'!BP170&lt;L$194,10,(L$195-'Indicator Data'!BP170)/(L$195-L$194)*10)),1))</f>
        <v>3.8</v>
      </c>
      <c r="M167" s="93">
        <f t="shared" si="27"/>
        <v>1.6</v>
      </c>
      <c r="N167" s="138">
        <f>IF('Indicator Data'!BQ170="No data","x",'Indicator Data'!BQ170/'Indicator Data'!CC170*100)</f>
        <v>73.110103816347419</v>
      </c>
      <c r="O167" s="92">
        <f t="shared" si="28"/>
        <v>2.7</v>
      </c>
      <c r="P167" s="92">
        <f>IF('Indicator Data'!BR170="No data","x",ROUND(IF('Indicator Data'!BR170&gt;P$195,0,IF('Indicator Data'!BR170&lt;P$194,10,(P$195-'Indicator Data'!BR170)/(P$195-P$194)*10)),1))</f>
        <v>0.1</v>
      </c>
      <c r="Q167" s="92">
        <f>IF('Indicator Data'!BS170="No data","x",ROUND(IF('Indicator Data'!BS170&gt;Q$195,0,IF('Indicator Data'!BS170&lt;Q$194,10,(Q$195-'Indicator Data'!BS170)/(Q$195-Q$194)*10)),1))</f>
        <v>0</v>
      </c>
      <c r="R167" s="93">
        <f t="shared" si="29"/>
        <v>0.9</v>
      </c>
      <c r="S167" s="92">
        <f>IF('Indicator Data'!BT170="No data","x",ROUND(IF('Indicator Data'!BT170&gt;S$195,0,IF('Indicator Data'!BT170&lt;S$194,10,(S$195-'Indicator Data'!BT170)/(S$195-S$194)*10)),1))</f>
        <v>0</v>
      </c>
      <c r="T167" s="138">
        <f>IF('Indicator Data'!BU170="No data","x",ROUND(IF('Indicator Data'!BU170&gt;T$195,0,IF('Indicator Data'!BU170&lt;T$194,10,(T$195-'Indicator Data'!BU170)/(T$195-T$194)*10)),1))</f>
        <v>0.3</v>
      </c>
      <c r="U167" s="138">
        <f>IF('Indicator Data'!BV170="No data","x",ROUND(IF('Indicator Data'!BV170&gt;U$195,0,IF('Indicator Data'!BV170&lt;U$194,10,(U$195-'Indicator Data'!BV170)/(U$195-U$194)*10)),1))</f>
        <v>0.7</v>
      </c>
      <c r="V167" s="138">
        <f>IF('Indicator Data'!BW170="No data","x",ROUND(IF('Indicator Data'!BW170&gt;V$195,0,IF('Indicator Data'!BW170&lt;V$194,10,(V$195-'Indicator Data'!BW170)/(V$195-V$194)*10)),1))</f>
        <v>0.5</v>
      </c>
      <c r="W167" s="92">
        <f t="shared" si="30"/>
        <v>0.5</v>
      </c>
      <c r="X167" s="92">
        <f>IF('Indicator Data'!BX170="No data","x",ROUND(IF('Indicator Data'!BX170&gt;X$195,0,IF('Indicator Data'!BX170&lt;X$194,10,(X$195-'Indicator Data'!BX170)/(X$195-X$194)*10)),1))</f>
        <v>0</v>
      </c>
      <c r="Y167" s="92">
        <f>IF('Indicator Data'!BY170="No data","x",ROUND(IF('Indicator Data'!BY170&gt;Y$195,10,IF('Indicator Data'!BY170&lt;Y$194,0,10-(Y$195-'Indicator Data'!BY170)/(Y$195-Y$194)*10)),1))</f>
        <v>0</v>
      </c>
      <c r="Z167" s="93">
        <f t="shared" si="31"/>
        <v>0.1</v>
      </c>
      <c r="AA167" s="94">
        <f t="shared" si="32"/>
        <v>0.9</v>
      </c>
      <c r="AB167" s="170"/>
    </row>
    <row r="168" spans="1:28" s="4" customFormat="1" x14ac:dyDescent="0.25">
      <c r="A168" s="121" t="str">
        <f>'Indicator Data'!A171</f>
        <v>Switzerland</v>
      </c>
      <c r="B168" s="47" t="str">
        <f>'Indicator Data'!B171</f>
        <v>CHE</v>
      </c>
      <c r="C168" s="92">
        <f>IF('Indicator Data'!BJ171="No data","x",ROUND(IF('Indicator Data'!BJ171&gt;C$195,0,IF('Indicator Data'!BJ171&lt;C$194,10,(C$195-'Indicator Data'!BJ171)/(C$195-C$194)*10)),1))</f>
        <v>0.9</v>
      </c>
      <c r="D168" s="93">
        <f t="shared" si="24"/>
        <v>0.9</v>
      </c>
      <c r="E168" s="92">
        <f>IF('Indicator Data'!BL171="No data","x",ROUND(IF('Indicator Data'!BL171&gt;E$195,0,IF('Indicator Data'!BL171&lt;E$194,10,(E$195-'Indicator Data'!BL171)/(E$195-E$194)*10)),1))</f>
        <v>1.5</v>
      </c>
      <c r="F168" s="92">
        <f>IF('Indicator Data'!BK171="No data","x",ROUND(IF('Indicator Data'!BK171&gt;F$195,0,IF('Indicator Data'!BK171&lt;F$194,10,(F$195-'Indicator Data'!BK171)/(F$195-F$194)*10)),1))</f>
        <v>0.9</v>
      </c>
      <c r="G168" s="93">
        <f t="shared" si="25"/>
        <v>1.2</v>
      </c>
      <c r="H168" s="94">
        <f t="shared" si="26"/>
        <v>1.1000000000000001</v>
      </c>
      <c r="I168" s="92" t="str">
        <f>IF('Indicator Data'!BN171="No data","x",ROUND(IF('Indicator Data'!BN171^2&gt;I$195,0,IF('Indicator Data'!BN171^2&lt;I$194,10,(I$195-'Indicator Data'!BN171^2)/(I$195-I$194)*10)),1))</f>
        <v>x</v>
      </c>
      <c r="J168" s="92">
        <f>IF(OR('Indicator Data'!BM171=0,'Indicator Data'!BM171="No data"),"x",ROUND(IF('Indicator Data'!BM171&gt;J$195,0,IF('Indicator Data'!BM171&lt;J$194,10,(J$195-'Indicator Data'!BM171)/(J$195-J$194)*10)),1))</f>
        <v>0</v>
      </c>
      <c r="K168" s="92">
        <f>IF('Indicator Data'!BO171="No data","x",ROUND(IF('Indicator Data'!BO171&gt;K$195,0,IF('Indicator Data'!BO171&lt;K$194,10,(K$195-'Indicator Data'!BO171)/(K$195-K$194)*10)),1))</f>
        <v>1.1000000000000001</v>
      </c>
      <c r="L168" s="92">
        <f>IF('Indicator Data'!BP171="No data","x",ROUND(IF('Indicator Data'!BP171&gt;L$195,0,IF('Indicator Data'!BP171&lt;L$194,10,(L$195-'Indicator Data'!BP171)/(L$195-L$194)*10)),1))</f>
        <v>3.5</v>
      </c>
      <c r="M168" s="93">
        <f t="shared" si="27"/>
        <v>1.5</v>
      </c>
      <c r="N168" s="138">
        <f>IF('Indicator Data'!BQ171="No data","x",'Indicator Data'!BQ171/'Indicator Data'!CC171*100)</f>
        <v>400</v>
      </c>
      <c r="O168" s="92">
        <f t="shared" si="28"/>
        <v>0</v>
      </c>
      <c r="P168" s="92">
        <f>IF('Indicator Data'!BR171="No data","x",ROUND(IF('Indicator Data'!BR171&gt;P$195,0,IF('Indicator Data'!BR171&lt;P$194,10,(P$195-'Indicator Data'!BR171)/(P$195-P$194)*10)),1))</f>
        <v>0</v>
      </c>
      <c r="Q168" s="92">
        <f>IF('Indicator Data'!BS171="No data","x",ROUND(IF('Indicator Data'!BS171&gt;Q$195,0,IF('Indicator Data'!BS171&lt;Q$194,10,(Q$195-'Indicator Data'!BS171)/(Q$195-Q$194)*10)),1))</f>
        <v>0</v>
      </c>
      <c r="R168" s="93">
        <f t="shared" si="29"/>
        <v>0</v>
      </c>
      <c r="S168" s="92">
        <f>IF('Indicator Data'!BT171="No data","x",ROUND(IF('Indicator Data'!BT171&gt;S$195,0,IF('Indicator Data'!BT171&lt;S$194,10,(S$195-'Indicator Data'!BT171)/(S$195-S$194)*10)),1))</f>
        <v>0</v>
      </c>
      <c r="T168" s="138">
        <f>IF('Indicator Data'!BU171="No data","x",ROUND(IF('Indicator Data'!BU171&gt;T$195,0,IF('Indicator Data'!BU171&lt;T$194,10,(T$195-'Indicator Data'!BU171)/(T$195-T$194)*10)),1))</f>
        <v>0.3</v>
      </c>
      <c r="U168" s="138">
        <f>IF('Indicator Data'!BV171="No data","x",ROUND(IF('Indicator Data'!BV171&gt;U$195,0,IF('Indicator Data'!BV171&lt;U$194,10,(U$195-'Indicator Data'!BV171)/(U$195-U$194)*10)),1))</f>
        <v>1.7</v>
      </c>
      <c r="V168" s="138">
        <f>IF('Indicator Data'!BW171="No data","x",ROUND(IF('Indicator Data'!BW171&gt;V$195,0,IF('Indicator Data'!BW171&lt;V$194,10,(V$195-'Indicator Data'!BW171)/(V$195-V$194)*10)),1))</f>
        <v>2.7</v>
      </c>
      <c r="W168" s="92">
        <f t="shared" si="30"/>
        <v>1.5666666666666667</v>
      </c>
      <c r="X168" s="92">
        <f>IF('Indicator Data'!BX171="No data","x",ROUND(IF('Indicator Data'!BX171&gt;X$195,0,IF('Indicator Data'!BX171&lt;X$194,10,(X$195-'Indicator Data'!BX171)/(X$195-X$194)*10)),1))</f>
        <v>0</v>
      </c>
      <c r="Y168" s="92">
        <f>IF('Indicator Data'!BY171="No data","x",ROUND(IF('Indicator Data'!BY171&gt;Y$195,10,IF('Indicator Data'!BY171&lt;Y$194,0,10-(Y$195-'Indicator Data'!BY171)/(Y$195-Y$194)*10)),1))</f>
        <v>0.1</v>
      </c>
      <c r="Z168" s="93">
        <f t="shared" si="31"/>
        <v>0.4</v>
      </c>
      <c r="AA168" s="94">
        <f t="shared" si="32"/>
        <v>0.6</v>
      </c>
      <c r="AB168" s="170"/>
    </row>
    <row r="169" spans="1:28" s="4" customFormat="1" x14ac:dyDescent="0.25">
      <c r="A169" s="121" t="str">
        <f>'Indicator Data'!A172</f>
        <v>Syria</v>
      </c>
      <c r="B169" s="47" t="str">
        <f>'Indicator Data'!B172</f>
        <v>SYR</v>
      </c>
      <c r="C169" s="92">
        <f>IF('Indicator Data'!BJ172="No data","x",ROUND(IF('Indicator Data'!BJ172&gt;C$195,0,IF('Indicator Data'!BJ172&lt;C$194,10,(C$195-'Indicator Data'!BJ172)/(C$195-C$194)*10)),1))</f>
        <v>4.5999999999999996</v>
      </c>
      <c r="D169" s="93">
        <f t="shared" si="24"/>
        <v>4.5999999999999996</v>
      </c>
      <c r="E169" s="92">
        <f>IF('Indicator Data'!BL172="No data","x",ROUND(IF('Indicator Data'!BL172&gt;E$195,0,IF('Indicator Data'!BL172&lt;E$194,10,(E$195-'Indicator Data'!BL172)/(E$195-E$194)*10)),1))</f>
        <v>8.6999999999999993</v>
      </c>
      <c r="F169" s="92">
        <f>IF('Indicator Data'!BK172="No data","x",ROUND(IF('Indicator Data'!BK172&gt;F$195,0,IF('Indicator Data'!BK172&lt;F$194,10,(F$195-'Indicator Data'!BK172)/(F$195-F$194)*10)),1))</f>
        <v>8.6</v>
      </c>
      <c r="G169" s="93">
        <f t="shared" si="25"/>
        <v>8.6999999999999993</v>
      </c>
      <c r="H169" s="94">
        <f t="shared" si="26"/>
        <v>6.7</v>
      </c>
      <c r="I169" s="92">
        <f>IF('Indicator Data'!BN172="No data","x",ROUND(IF('Indicator Data'!BN172^2&gt;I$195,0,IF('Indicator Data'!BN172^2&lt;I$194,10,(I$195-'Indicator Data'!BN172^2)/(I$195-I$194)*10)),1))</f>
        <v>2.8</v>
      </c>
      <c r="J169" s="92">
        <f>IF(OR('Indicator Data'!BM172=0,'Indicator Data'!BM172="No data"),"x",ROUND(IF('Indicator Data'!BM172&gt;J$195,0,IF('Indicator Data'!BM172&lt;J$194,10,(J$195-'Indicator Data'!BM172)/(J$195-J$194)*10)),1))</f>
        <v>1</v>
      </c>
      <c r="K169" s="92">
        <f>IF('Indicator Data'!BO172="No data","x",ROUND(IF('Indicator Data'!BO172&gt;K$195,0,IF('Indicator Data'!BO172&lt;K$194,10,(K$195-'Indicator Data'!BO172)/(K$195-K$194)*10)),1))</f>
        <v>7</v>
      </c>
      <c r="L169" s="92">
        <f>IF('Indicator Data'!BP172="No data","x",ROUND(IF('Indicator Data'!BP172&gt;L$195,0,IF('Indicator Data'!BP172&lt;L$194,10,(L$195-'Indicator Data'!BP172)/(L$195-L$194)*10)),1))</f>
        <v>5.9</v>
      </c>
      <c r="M169" s="93">
        <f t="shared" si="27"/>
        <v>4.2</v>
      </c>
      <c r="N169" s="138">
        <f>IF('Indicator Data'!BQ172="No data","x",'Indicator Data'!BQ172/'Indicator Data'!CC172*100)</f>
        <v>35.397266241899473</v>
      </c>
      <c r="O169" s="92">
        <f t="shared" si="28"/>
        <v>6.5</v>
      </c>
      <c r="P169" s="92">
        <f>IF('Indicator Data'!BR172="No data","x",ROUND(IF('Indicator Data'!BR172&gt;P$195,0,IF('Indicator Data'!BR172&lt;P$194,10,(P$195-'Indicator Data'!BR172)/(P$195-P$194)*10)),1))</f>
        <v>1</v>
      </c>
      <c r="Q169" s="92">
        <f>IF('Indicator Data'!BS172="No data","x",ROUND(IF('Indicator Data'!BS172&gt;Q$195,0,IF('Indicator Data'!BS172&lt;Q$194,10,(Q$195-'Indicator Data'!BS172)/(Q$195-Q$194)*10)),1))</f>
        <v>0.6</v>
      </c>
      <c r="R169" s="93">
        <f t="shared" si="29"/>
        <v>2.7</v>
      </c>
      <c r="S169" s="92">
        <f>IF('Indicator Data'!BT172="No data","x",ROUND(IF('Indicator Data'!BT172&gt;S$195,0,IF('Indicator Data'!BT172&lt;S$194,10,(S$195-'Indicator Data'!BT172)/(S$195-S$194)*10)),1))</f>
        <v>7</v>
      </c>
      <c r="T169" s="138">
        <f>IF('Indicator Data'!BU172="No data","x",ROUND(IF('Indicator Data'!BU172&gt;T$195,0,IF('Indicator Data'!BU172&lt;T$194,10,(T$195-'Indicator Data'!BU172)/(T$195-T$194)*10)),1))</f>
        <v>8.6</v>
      </c>
      <c r="U169" s="138">
        <f>IF('Indicator Data'!BV172="No data","x",ROUND(IF('Indicator Data'!BV172&gt;U$195,0,IF('Indicator Data'!BV172&lt;U$194,10,(U$195-'Indicator Data'!BV172)/(U$195-U$194)*10)),1))</f>
        <v>6.8</v>
      </c>
      <c r="V169" s="138" t="str">
        <f>IF('Indicator Data'!BW172="No data","x",ROUND(IF('Indicator Data'!BW172&gt;V$195,0,IF('Indicator Data'!BW172&lt;V$194,10,(V$195-'Indicator Data'!BW172)/(V$195-V$194)*10)),1))</f>
        <v>x</v>
      </c>
      <c r="W169" s="92">
        <f t="shared" si="30"/>
        <v>7.6999999999999993</v>
      </c>
      <c r="X169" s="92">
        <f>IF('Indicator Data'!BX172="No data","x",ROUND(IF('Indicator Data'!BX172&gt;X$195,0,IF('Indicator Data'!BX172&lt;X$194,10,(X$195-'Indicator Data'!BX172)/(X$195-X$194)*10)),1))</f>
        <v>9.6</v>
      </c>
      <c r="Y169" s="92">
        <f>IF('Indicator Data'!BY172="No data","x",ROUND(IF('Indicator Data'!BY172&gt;Y$195,10,IF('Indicator Data'!BY172&lt;Y$194,0,10-(Y$195-'Indicator Data'!BY172)/(Y$195-Y$194)*10)),1))</f>
        <v>0.8</v>
      </c>
      <c r="Z169" s="93">
        <f t="shared" si="31"/>
        <v>6.3</v>
      </c>
      <c r="AA169" s="94">
        <f t="shared" si="32"/>
        <v>4.4000000000000004</v>
      </c>
      <c r="AB169" s="170"/>
    </row>
    <row r="170" spans="1:28" s="4" customFormat="1" x14ac:dyDescent="0.25">
      <c r="A170" s="121" t="str">
        <f>'Indicator Data'!A173</f>
        <v>Tajikistan</v>
      </c>
      <c r="B170" s="47" t="str">
        <f>'Indicator Data'!B173</f>
        <v>TJK</v>
      </c>
      <c r="C170" s="92">
        <f>IF('Indicator Data'!BJ173="No data","x",ROUND(IF('Indicator Data'!BJ173&gt;C$195,0,IF('Indicator Data'!BJ173&lt;C$194,10,(C$195-'Indicator Data'!BJ173)/(C$195-C$194)*10)),1))</f>
        <v>4.5999999999999996</v>
      </c>
      <c r="D170" s="93">
        <f t="shared" si="24"/>
        <v>4.5999999999999996</v>
      </c>
      <c r="E170" s="92">
        <f>IF('Indicator Data'!BL173="No data","x",ROUND(IF('Indicator Data'!BL173&gt;E$195,0,IF('Indicator Data'!BL173&lt;E$194,10,(E$195-'Indicator Data'!BL173)/(E$195-E$194)*10)),1))</f>
        <v>7.5</v>
      </c>
      <c r="F170" s="92">
        <f>IF('Indicator Data'!BK173="No data","x",ROUND(IF('Indicator Data'!BK173&gt;F$195,0,IF('Indicator Data'!BK173&lt;F$194,10,(F$195-'Indicator Data'!BK173)/(F$195-F$194)*10)),1))</f>
        <v>7.2</v>
      </c>
      <c r="G170" s="93">
        <f t="shared" si="25"/>
        <v>7.4</v>
      </c>
      <c r="H170" s="94">
        <f t="shared" si="26"/>
        <v>6</v>
      </c>
      <c r="I170" s="92">
        <f>IF('Indicator Data'!BN173="No data","x",ROUND(IF('Indicator Data'!BN173^2&gt;I$195,0,IF('Indicator Data'!BN173^2&lt;I$194,10,(I$195-'Indicator Data'!BN173^2)/(I$195-I$194)*10)),1))</f>
        <v>0</v>
      </c>
      <c r="J170" s="92">
        <f>IF(OR('Indicator Data'!BM173=0,'Indicator Data'!BM173="No data"),"x",ROUND(IF('Indicator Data'!BM173&gt;J$195,0,IF('Indicator Data'!BM173&lt;J$194,10,(J$195-'Indicator Data'!BM173)/(J$195-J$194)*10)),1))</f>
        <v>0.1</v>
      </c>
      <c r="K170" s="92">
        <f>IF('Indicator Data'!BO173="No data","x",ROUND(IF('Indicator Data'!BO173&gt;K$195,0,IF('Indicator Data'!BO173&lt;K$194,10,(K$195-'Indicator Data'!BO173)/(K$195-K$194)*10)),1))</f>
        <v>8</v>
      </c>
      <c r="L170" s="92">
        <f>IF('Indicator Data'!BP173="No data","x",ROUND(IF('Indicator Data'!BP173&gt;L$195,0,IF('Indicator Data'!BP173&lt;L$194,10,(L$195-'Indicator Data'!BP173)/(L$195-L$194)*10)),1))</f>
        <v>4.5999999999999996</v>
      </c>
      <c r="M170" s="93">
        <f t="shared" si="27"/>
        <v>3.2</v>
      </c>
      <c r="N170" s="138">
        <f>IF('Indicator Data'!BQ173="No data","x",'Indicator Data'!BQ173/'Indicator Data'!CC173*100)</f>
        <v>10.002857959416977</v>
      </c>
      <c r="O170" s="92">
        <f t="shared" si="28"/>
        <v>9.1</v>
      </c>
      <c r="P170" s="92">
        <f>IF('Indicator Data'!BR173="No data","x",ROUND(IF('Indicator Data'!BR173&gt;P$195,0,IF('Indicator Data'!BR173&lt;P$194,10,(P$195-'Indicator Data'!BR173)/(P$195-P$194)*10)),1))</f>
        <v>0.3</v>
      </c>
      <c r="Q170" s="92">
        <f>IF('Indicator Data'!BS173="No data","x",ROUND(IF('Indicator Data'!BS173&gt;Q$195,0,IF('Indicator Data'!BS173&lt;Q$194,10,(Q$195-'Indicator Data'!BS173)/(Q$195-Q$194)*10)),1))</f>
        <v>3.8</v>
      </c>
      <c r="R170" s="93">
        <f t="shared" si="29"/>
        <v>4.4000000000000004</v>
      </c>
      <c r="S170" s="92">
        <f>IF('Indicator Data'!BT173="No data","x",ROUND(IF('Indicator Data'!BT173&gt;S$195,0,IF('Indicator Data'!BT173&lt;S$194,10,(S$195-'Indicator Data'!BT173)/(S$195-S$194)*10)),1))</f>
        <v>5.7</v>
      </c>
      <c r="T170" s="138">
        <f>IF('Indicator Data'!BU173="No data","x",ROUND(IF('Indicator Data'!BU173&gt;T$195,0,IF('Indicator Data'!BU173&lt;T$194,10,(T$195-'Indicator Data'!BU173)/(T$195-T$194)*10)),1))</f>
        <v>0.5</v>
      </c>
      <c r="U170" s="138">
        <f>IF('Indicator Data'!BV173="No data","x",ROUND(IF('Indicator Data'!BV173&gt;U$195,0,IF('Indicator Data'!BV173&lt;U$194,10,(U$195-'Indicator Data'!BV173)/(U$195-U$194)*10)),1))</f>
        <v>0.2</v>
      </c>
      <c r="V170" s="138" t="str">
        <f>IF('Indicator Data'!BW173="No data","x",ROUND(IF('Indicator Data'!BW173&gt;V$195,0,IF('Indicator Data'!BW173&lt;V$194,10,(V$195-'Indicator Data'!BW173)/(V$195-V$194)*10)),1))</f>
        <v>x</v>
      </c>
      <c r="W170" s="92">
        <f t="shared" si="30"/>
        <v>0.35</v>
      </c>
      <c r="X170" s="92">
        <f>IF('Indicator Data'!BX173="No data","x",ROUND(IF('Indicator Data'!BX173&gt;X$195,0,IF('Indicator Data'!BX173&lt;X$194,10,(X$195-'Indicator Data'!BX173)/(X$195-X$194)*10)),1))</f>
        <v>9.5</v>
      </c>
      <c r="Y170" s="92">
        <f>IF('Indicator Data'!BY173="No data","x",ROUND(IF('Indicator Data'!BY173&gt;Y$195,10,IF('Indicator Data'!BY173&lt;Y$194,0,10-(Y$195-'Indicator Data'!BY173)/(Y$195-Y$194)*10)),1))</f>
        <v>0.4</v>
      </c>
      <c r="Z170" s="93">
        <f t="shared" si="31"/>
        <v>4</v>
      </c>
      <c r="AA170" s="94">
        <f t="shared" si="32"/>
        <v>3.9</v>
      </c>
      <c r="AB170" s="170"/>
    </row>
    <row r="171" spans="1:28" s="4" customFormat="1" x14ac:dyDescent="0.25">
      <c r="A171" s="121" t="str">
        <f>'Indicator Data'!A174</f>
        <v>Tanzania</v>
      </c>
      <c r="B171" s="47" t="str">
        <f>'Indicator Data'!B174</f>
        <v>TZA</v>
      </c>
      <c r="C171" s="92">
        <f>IF('Indicator Data'!BJ174="No data","x",ROUND(IF('Indicator Data'!BJ174&gt;C$195,0,IF('Indicator Data'!BJ174&lt;C$194,10,(C$195-'Indicator Data'!BJ174)/(C$195-C$194)*10)),1))</f>
        <v>3.5</v>
      </c>
      <c r="D171" s="93">
        <f t="shared" si="24"/>
        <v>3.5</v>
      </c>
      <c r="E171" s="92">
        <f>IF('Indicator Data'!BL174="No data","x",ROUND(IF('Indicator Data'!BL174&gt;E$195,0,IF('Indicator Data'!BL174&lt;E$194,10,(E$195-'Indicator Data'!BL174)/(E$195-E$194)*10)),1))</f>
        <v>6.4</v>
      </c>
      <c r="F171" s="92">
        <f>IF('Indicator Data'!BK174="No data","x",ROUND(IF('Indicator Data'!BK174&gt;F$195,0,IF('Indicator Data'!BK174&lt;F$194,10,(F$195-'Indicator Data'!BK174)/(F$195-F$194)*10)),1))</f>
        <v>6.3</v>
      </c>
      <c r="G171" s="93">
        <f t="shared" si="25"/>
        <v>6.4</v>
      </c>
      <c r="H171" s="94">
        <f t="shared" si="26"/>
        <v>5</v>
      </c>
      <c r="I171" s="92">
        <f>IF('Indicator Data'!BN174="No data","x",ROUND(IF('Indicator Data'!BN174^2&gt;I$195,0,IF('Indicator Data'!BN174^2&lt;I$194,10,(I$195-'Indicator Data'!BN174^2)/(I$195-I$194)*10)),1))</f>
        <v>3.9</v>
      </c>
      <c r="J171" s="92">
        <f>IF(OR('Indicator Data'!BM174=0,'Indicator Data'!BM174="No data"),"x",ROUND(IF('Indicator Data'!BM174&gt;J$195,0,IF('Indicator Data'!BM174&lt;J$194,10,(J$195-'Indicator Data'!BM174)/(J$195-J$194)*10)),1))</f>
        <v>6.7</v>
      </c>
      <c r="K171" s="92">
        <f>IF('Indicator Data'!BO174="No data","x",ROUND(IF('Indicator Data'!BO174&gt;K$195,0,IF('Indicator Data'!BO174&lt;K$194,10,(K$195-'Indicator Data'!BO174)/(K$195-K$194)*10)),1))</f>
        <v>8.6999999999999993</v>
      </c>
      <c r="L171" s="92">
        <f>IF('Indicator Data'!BP174="No data","x",ROUND(IF('Indicator Data'!BP174&gt;L$195,0,IF('Indicator Data'!BP174&lt;L$194,10,(L$195-'Indicator Data'!BP174)/(L$195-L$194)*10)),1))</f>
        <v>6.7</v>
      </c>
      <c r="M171" s="93">
        <f t="shared" si="27"/>
        <v>6.5</v>
      </c>
      <c r="N171" s="138">
        <f>IF('Indicator Data'!BQ174="No data","x",'Indicator Data'!BQ174/'Indicator Data'!CC174*100)</f>
        <v>8.1282456536464203</v>
      </c>
      <c r="O171" s="92">
        <f t="shared" si="28"/>
        <v>9.3000000000000007</v>
      </c>
      <c r="P171" s="92">
        <f>IF('Indicator Data'!BR174="No data","x",ROUND(IF('Indicator Data'!BR174&gt;P$195,0,IF('Indicator Data'!BR174&lt;P$194,10,(P$195-'Indicator Data'!BR174)/(P$195-P$194)*10)),1))</f>
        <v>7.8</v>
      </c>
      <c r="Q171" s="92">
        <f>IF('Indicator Data'!BS174="No data","x",ROUND(IF('Indicator Data'!BS174&gt;Q$195,0,IF('Indicator Data'!BS174&lt;Q$194,10,(Q$195-'Indicator Data'!BS174)/(Q$195-Q$194)*10)),1))</f>
        <v>8.6999999999999993</v>
      </c>
      <c r="R171" s="93">
        <f t="shared" si="29"/>
        <v>8.6</v>
      </c>
      <c r="S171" s="92">
        <f>IF('Indicator Data'!BT174="No data","x",ROUND(IF('Indicator Data'!BT174&gt;S$195,0,IF('Indicator Data'!BT174&lt;S$194,10,(S$195-'Indicator Data'!BT174)/(S$195-S$194)*10)),1))</f>
        <v>9.9</v>
      </c>
      <c r="T171" s="138">
        <f>IF('Indicator Data'!BU174="No data","x",ROUND(IF('Indicator Data'!BU174&gt;T$195,0,IF('Indicator Data'!BU174&lt;T$194,10,(T$195-'Indicator Data'!BU174)/(T$195-T$194)*10)),1))</f>
        <v>0.3</v>
      </c>
      <c r="U171" s="138">
        <f>IF('Indicator Data'!BV174="No data","x",ROUND(IF('Indicator Data'!BV174&gt;U$195,0,IF('Indicator Data'!BV174&lt;U$194,10,(U$195-'Indicator Data'!BV174)/(U$195-U$194)*10)),1))</f>
        <v>3.4</v>
      </c>
      <c r="V171" s="138">
        <f>IF('Indicator Data'!BW174="No data","x",ROUND(IF('Indicator Data'!BW174&gt;V$195,0,IF('Indicator Data'!BW174&lt;V$194,10,(V$195-'Indicator Data'!BW174)/(V$195-V$194)*10)),1))</f>
        <v>0.3</v>
      </c>
      <c r="W171" s="92">
        <f t="shared" si="30"/>
        <v>1.3333333333333333</v>
      </c>
      <c r="X171" s="92">
        <f>IF('Indicator Data'!BX174="No data","x",ROUND(IF('Indicator Data'!BX174&gt;X$195,0,IF('Indicator Data'!BX174&lt;X$194,10,(X$195-'Indicator Data'!BX174)/(X$195-X$194)*10)),1))</f>
        <v>9.8000000000000007</v>
      </c>
      <c r="Y171" s="92">
        <f>IF('Indicator Data'!BY174="No data","x",ROUND(IF('Indicator Data'!BY174&gt;Y$195,10,IF('Indicator Data'!BY174&lt;Y$194,0,10-(Y$195-'Indicator Data'!BY174)/(Y$195-Y$194)*10)),1))</f>
        <v>4.4000000000000004</v>
      </c>
      <c r="Z171" s="93">
        <f t="shared" si="31"/>
        <v>6.4</v>
      </c>
      <c r="AA171" s="94">
        <f t="shared" si="32"/>
        <v>7.2</v>
      </c>
      <c r="AB171" s="170"/>
    </row>
    <row r="172" spans="1:28" s="4" customFormat="1" x14ac:dyDescent="0.25">
      <c r="A172" s="121" t="str">
        <f>'Indicator Data'!A175</f>
        <v>Thailand</v>
      </c>
      <c r="B172" s="47" t="str">
        <f>'Indicator Data'!B175</f>
        <v>THA</v>
      </c>
      <c r="C172" s="92">
        <f>IF('Indicator Data'!BJ175="No data","x",ROUND(IF('Indicator Data'!BJ175&gt;C$195,0,IF('Indicator Data'!BJ175&lt;C$194,10,(C$195-'Indicator Data'!BJ175)/(C$195-C$194)*10)),1))</f>
        <v>4.7</v>
      </c>
      <c r="D172" s="93">
        <f t="shared" si="24"/>
        <v>4.7</v>
      </c>
      <c r="E172" s="92">
        <f>IF('Indicator Data'!BL175="No data","x",ROUND(IF('Indicator Data'!BL175&gt;E$195,0,IF('Indicator Data'!BL175&lt;E$194,10,(E$195-'Indicator Data'!BL175)/(E$195-E$194)*10)),1))</f>
        <v>6.4</v>
      </c>
      <c r="F172" s="92">
        <f>IF('Indicator Data'!BK175="No data","x",ROUND(IF('Indicator Data'!BK175&gt;F$195,0,IF('Indicator Data'!BK175&lt;F$194,10,(F$195-'Indicator Data'!BK175)/(F$195-F$194)*10)),1))</f>
        <v>4.2</v>
      </c>
      <c r="G172" s="93">
        <f t="shared" si="25"/>
        <v>5.3</v>
      </c>
      <c r="H172" s="94">
        <f t="shared" si="26"/>
        <v>5</v>
      </c>
      <c r="I172" s="92">
        <f>IF('Indicator Data'!BN175="No data","x",ROUND(IF('Indicator Data'!BN175^2&gt;I$195,0,IF('Indicator Data'!BN175^2&lt;I$194,10,(I$195-'Indicator Data'!BN175^2)/(I$195-I$194)*10)),1))</f>
        <v>1.3</v>
      </c>
      <c r="J172" s="92">
        <f>IF(OR('Indicator Data'!BM175=0,'Indicator Data'!BM175="No data"),"x",ROUND(IF('Indicator Data'!BM175&gt;J$195,0,IF('Indicator Data'!BM175&lt;J$194,10,(J$195-'Indicator Data'!BM175)/(J$195-J$194)*10)),1))</f>
        <v>0</v>
      </c>
      <c r="K172" s="92">
        <f>IF('Indicator Data'!BO175="No data","x",ROUND(IF('Indicator Data'!BO175&gt;K$195,0,IF('Indicator Data'!BO175&lt;K$194,10,(K$195-'Indicator Data'!BO175)/(K$195-K$194)*10)),1))</f>
        <v>5.3</v>
      </c>
      <c r="L172" s="92">
        <f>IF('Indicator Data'!BP175="No data","x",ROUND(IF('Indicator Data'!BP175&gt;L$195,0,IF('Indicator Data'!BP175&lt;L$194,10,(L$195-'Indicator Data'!BP175)/(L$195-L$194)*10)),1))</f>
        <v>1.2</v>
      </c>
      <c r="M172" s="93">
        <f t="shared" si="27"/>
        <v>2</v>
      </c>
      <c r="N172" s="138">
        <f>IF('Indicator Data'!BQ175="No data","x",'Indicator Data'!BQ175/'Indicator Data'!CC175*100)</f>
        <v>45.01947581671201</v>
      </c>
      <c r="O172" s="92">
        <f t="shared" si="28"/>
        <v>5.6</v>
      </c>
      <c r="P172" s="92">
        <f>IF('Indicator Data'!BR175="No data","x",ROUND(IF('Indicator Data'!BR175&gt;P$195,0,IF('Indicator Data'!BR175&lt;P$194,10,(P$195-'Indicator Data'!BR175)/(P$195-P$194)*10)),1))</f>
        <v>0.1</v>
      </c>
      <c r="Q172" s="92">
        <f>IF('Indicator Data'!BS175="No data","x",ROUND(IF('Indicator Data'!BS175&gt;Q$195,0,IF('Indicator Data'!BS175&lt;Q$194,10,(Q$195-'Indicator Data'!BS175)/(Q$195-Q$194)*10)),1))</f>
        <v>0</v>
      </c>
      <c r="R172" s="93">
        <f t="shared" si="29"/>
        <v>1.9</v>
      </c>
      <c r="S172" s="92">
        <f>IF('Indicator Data'!BT175="No data","x",ROUND(IF('Indicator Data'!BT175&gt;S$195,0,IF('Indicator Data'!BT175&lt;S$194,10,(S$195-'Indicator Data'!BT175)/(S$195-S$194)*10)),1))</f>
        <v>8</v>
      </c>
      <c r="T172" s="138">
        <f>IF('Indicator Data'!BU175="No data","x",ROUND(IF('Indicator Data'!BU175&gt;T$195,0,IF('Indicator Data'!BU175&lt;T$194,10,(T$195-'Indicator Data'!BU175)/(T$195-T$194)*10)),1))</f>
        <v>0</v>
      </c>
      <c r="U172" s="138">
        <f>IF('Indicator Data'!BV175="No data","x",ROUND(IF('Indicator Data'!BV175&gt;U$195,0,IF('Indicator Data'!BV175&lt;U$194,10,(U$195-'Indicator Data'!BV175)/(U$195-U$194)*10)),1))</f>
        <v>0.7</v>
      </c>
      <c r="V172" s="138" t="str">
        <f>IF('Indicator Data'!BW175="No data","x",ROUND(IF('Indicator Data'!BW175&gt;V$195,0,IF('Indicator Data'!BW175&lt;V$194,10,(V$195-'Indicator Data'!BW175)/(V$195-V$194)*10)),1))</f>
        <v>x</v>
      </c>
      <c r="W172" s="92">
        <f t="shared" si="30"/>
        <v>0.35</v>
      </c>
      <c r="X172" s="92">
        <f>IF('Indicator Data'!BX175="No data","x",ROUND(IF('Indicator Data'!BX175&gt;X$195,0,IF('Indicator Data'!BX175&lt;X$194,10,(X$195-'Indicator Data'!BX175)/(X$195-X$194)*10)),1))</f>
        <v>8</v>
      </c>
      <c r="Y172" s="92">
        <f>IF('Indicator Data'!BY175="No data","x",ROUND(IF('Indicator Data'!BY175&gt;Y$195,10,IF('Indicator Data'!BY175&lt;Y$194,0,10-(Y$195-'Indicator Data'!BY175)/(Y$195-Y$194)*10)),1))</f>
        <v>0.2</v>
      </c>
      <c r="Z172" s="93">
        <f t="shared" si="31"/>
        <v>4.0999999999999996</v>
      </c>
      <c r="AA172" s="94">
        <f t="shared" si="32"/>
        <v>2.7</v>
      </c>
      <c r="AB172" s="170"/>
    </row>
    <row r="173" spans="1:28" s="4" customFormat="1" x14ac:dyDescent="0.25">
      <c r="A173" s="121" t="str">
        <f>'Indicator Data'!A176</f>
        <v>Timor-Leste</v>
      </c>
      <c r="B173" s="47" t="str">
        <f>'Indicator Data'!B176</f>
        <v>TLS</v>
      </c>
      <c r="C173" s="92">
        <f>IF('Indicator Data'!BJ176="No data","x",ROUND(IF('Indicator Data'!BJ176&gt;C$195,0,IF('Indicator Data'!BJ176&lt;C$194,10,(C$195-'Indicator Data'!BJ176)/(C$195-C$194)*10)),1))</f>
        <v>6.3</v>
      </c>
      <c r="D173" s="93">
        <f t="shared" si="24"/>
        <v>6.3</v>
      </c>
      <c r="E173" s="92">
        <f>IF('Indicator Data'!BL176="No data","x",ROUND(IF('Indicator Data'!BL176&gt;E$195,0,IF('Indicator Data'!BL176&lt;E$194,10,(E$195-'Indicator Data'!BL176)/(E$195-E$194)*10)),1))</f>
        <v>6.5</v>
      </c>
      <c r="F173" s="92">
        <f>IF('Indicator Data'!BK176="No data","x",ROUND(IF('Indicator Data'!BK176&gt;F$195,0,IF('Indicator Data'!BK176&lt;F$194,10,(F$195-'Indicator Data'!BK176)/(F$195-F$194)*10)),1))</f>
        <v>7</v>
      </c>
      <c r="G173" s="93">
        <f t="shared" si="25"/>
        <v>6.8</v>
      </c>
      <c r="H173" s="94">
        <f t="shared" si="26"/>
        <v>6.6</v>
      </c>
      <c r="I173" s="92">
        <f>IF('Indicator Data'!BN176="No data","x",ROUND(IF('Indicator Data'!BN176^2&gt;I$195,0,IF('Indicator Data'!BN176^2&lt;I$194,10,(I$195-'Indicator Data'!BN176^2)/(I$195-I$194)*10)),1))</f>
        <v>6.5</v>
      </c>
      <c r="J173" s="92">
        <f>IF(OR('Indicator Data'!BM176=0,'Indicator Data'!BM176="No data"),"x",ROUND(IF('Indicator Data'!BM176&gt;J$195,0,IF('Indicator Data'!BM176&lt;J$194,10,(J$195-'Indicator Data'!BM176)/(J$195-J$194)*10)),1))</f>
        <v>2</v>
      </c>
      <c r="K173" s="92">
        <f>IF('Indicator Data'!BO176="No data","x",ROUND(IF('Indicator Data'!BO176&gt;K$195,0,IF('Indicator Data'!BO176&lt;K$194,10,(K$195-'Indicator Data'!BO176)/(K$195-K$194)*10)),1))</f>
        <v>7.5</v>
      </c>
      <c r="L173" s="92">
        <f>IF('Indicator Data'!BP176="No data","x",ROUND(IF('Indicator Data'!BP176&gt;L$195,0,IF('Indicator Data'!BP176&lt;L$194,10,(L$195-'Indicator Data'!BP176)/(L$195-L$194)*10)),1))</f>
        <v>4.0999999999999996</v>
      </c>
      <c r="M173" s="93">
        <f t="shared" si="27"/>
        <v>5</v>
      </c>
      <c r="N173" s="138">
        <f>IF('Indicator Data'!BQ176="No data","x",'Indicator Data'!BQ176/'Indicator Data'!CC176*100)</f>
        <v>19.502353732347007</v>
      </c>
      <c r="O173" s="92">
        <f t="shared" si="28"/>
        <v>8.1</v>
      </c>
      <c r="P173" s="92">
        <f>IF('Indicator Data'!BR176="No data","x",ROUND(IF('Indicator Data'!BR176&gt;P$195,0,IF('Indicator Data'!BR176&lt;P$194,10,(P$195-'Indicator Data'!BR176)/(P$195-P$194)*10)),1))</f>
        <v>5.2</v>
      </c>
      <c r="Q173" s="92">
        <f>IF('Indicator Data'!BS176="No data","x",ROUND(IF('Indicator Data'!BS176&gt;Q$195,0,IF('Indicator Data'!BS176&lt;Q$194,10,(Q$195-'Indicator Data'!BS176)/(Q$195-Q$194)*10)),1))</f>
        <v>4.3</v>
      </c>
      <c r="R173" s="93">
        <f t="shared" si="29"/>
        <v>5.9</v>
      </c>
      <c r="S173" s="92">
        <f>IF('Indicator Data'!BT176="No data","x",ROUND(IF('Indicator Data'!BT176&gt;S$195,0,IF('Indicator Data'!BT176&lt;S$194,10,(S$195-'Indicator Data'!BT176)/(S$195-S$194)*10)),1))</f>
        <v>8.1999999999999993</v>
      </c>
      <c r="T173" s="138">
        <f>IF('Indicator Data'!BU176="No data","x",ROUND(IF('Indicator Data'!BU176&gt;T$195,0,IF('Indicator Data'!BU176&lt;T$194,10,(T$195-'Indicator Data'!BU176)/(T$195-T$194)*10)),1))</f>
        <v>3.9</v>
      </c>
      <c r="U173" s="138">
        <f>IF('Indicator Data'!BV176="No data","x",ROUND(IF('Indicator Data'!BV176&gt;U$195,0,IF('Indicator Data'!BV176&lt;U$194,10,(U$195-'Indicator Data'!BV176)/(U$195-U$194)*10)),1))</f>
        <v>8.3000000000000007</v>
      </c>
      <c r="V173" s="138" t="str">
        <f>IF('Indicator Data'!BW176="No data","x",ROUND(IF('Indicator Data'!BW176&gt;V$195,0,IF('Indicator Data'!BW176&lt;V$194,10,(V$195-'Indicator Data'!BW176)/(V$195-V$194)*10)),1))</f>
        <v>x</v>
      </c>
      <c r="W173" s="92">
        <f t="shared" si="30"/>
        <v>6.1000000000000005</v>
      </c>
      <c r="X173" s="92">
        <f>IF('Indicator Data'!BX176="No data","x",ROUND(IF('Indicator Data'!BX176&gt;X$195,0,IF('Indicator Data'!BX176&lt;X$194,10,(X$195-'Indicator Data'!BX176)/(X$195-X$194)*10)),1))</f>
        <v>9.8000000000000007</v>
      </c>
      <c r="Y173" s="92">
        <f>IF('Indicator Data'!BY176="No data","x",ROUND(IF('Indicator Data'!BY176&gt;Y$195,10,IF('Indicator Data'!BY176&lt;Y$194,0,10-(Y$195-'Indicator Data'!BY176)/(Y$195-Y$194)*10)),1))</f>
        <v>2.4</v>
      </c>
      <c r="Z173" s="93">
        <f t="shared" si="31"/>
        <v>6.6</v>
      </c>
      <c r="AA173" s="94">
        <f t="shared" si="32"/>
        <v>5.8</v>
      </c>
      <c r="AB173" s="170"/>
    </row>
    <row r="174" spans="1:28" s="4" customFormat="1" x14ac:dyDescent="0.25">
      <c r="A174" s="121" t="str">
        <f>'Indicator Data'!A177</f>
        <v>Togo</v>
      </c>
      <c r="B174" s="47" t="str">
        <f>'Indicator Data'!B177</f>
        <v>TGO</v>
      </c>
      <c r="C174" s="92">
        <f>IF('Indicator Data'!BJ177="No data","x",ROUND(IF('Indicator Data'!BJ177&gt;C$195,0,IF('Indicator Data'!BJ177&lt;C$194,10,(C$195-'Indicator Data'!BJ177)/(C$195-C$194)*10)),1))</f>
        <v>9.1999999999999993</v>
      </c>
      <c r="D174" s="93">
        <f t="shared" si="24"/>
        <v>9.1999999999999993</v>
      </c>
      <c r="E174" s="92">
        <f>IF('Indicator Data'!BL177="No data","x",ROUND(IF('Indicator Data'!BL177&gt;E$195,0,IF('Indicator Data'!BL177&lt;E$194,10,(E$195-'Indicator Data'!BL177)/(E$195-E$194)*10)),1))</f>
        <v>7</v>
      </c>
      <c r="F174" s="92">
        <f>IF('Indicator Data'!BK177="No data","x",ROUND(IF('Indicator Data'!BK177&gt;F$195,0,IF('Indicator Data'!BK177&lt;F$194,10,(F$195-'Indicator Data'!BK177)/(F$195-F$194)*10)),1))</f>
        <v>7.3</v>
      </c>
      <c r="G174" s="93">
        <f t="shared" si="25"/>
        <v>7.2</v>
      </c>
      <c r="H174" s="94">
        <f t="shared" si="26"/>
        <v>8.1999999999999993</v>
      </c>
      <c r="I174" s="92">
        <f>IF('Indicator Data'!BN177="No data","x",ROUND(IF('Indicator Data'!BN177^2&gt;I$195,0,IF('Indicator Data'!BN177^2&lt;I$194,10,(I$195-'Indicator Data'!BN177^2)/(I$195-I$194)*10)),1))</f>
        <v>6.1</v>
      </c>
      <c r="J174" s="92">
        <f>IF(OR('Indicator Data'!BM177=0,'Indicator Data'!BM177="No data"),"x",ROUND(IF('Indicator Data'!BM177&gt;J$195,0,IF('Indicator Data'!BM177&lt;J$194,10,(J$195-'Indicator Data'!BM177)/(J$195-J$194)*10)),1))</f>
        <v>5.2</v>
      </c>
      <c r="K174" s="92">
        <f>IF('Indicator Data'!BO177="No data","x",ROUND(IF('Indicator Data'!BO177&gt;K$195,0,IF('Indicator Data'!BO177&lt;K$194,10,(K$195-'Indicator Data'!BO177)/(K$195-K$194)*10)),1))</f>
        <v>8.9</v>
      </c>
      <c r="L174" s="92">
        <f>IF('Indicator Data'!BP177="No data","x",ROUND(IF('Indicator Data'!BP177&gt;L$195,0,IF('Indicator Data'!BP177&lt;L$194,10,(L$195-'Indicator Data'!BP177)/(L$195-L$194)*10)),1))</f>
        <v>6.3</v>
      </c>
      <c r="M174" s="93">
        <f t="shared" si="27"/>
        <v>6.6</v>
      </c>
      <c r="N174" s="138">
        <f>IF('Indicator Data'!BQ177="No data","x",'Indicator Data'!BQ177/'Indicator Data'!CC177*100)</f>
        <v>23.901452472881044</v>
      </c>
      <c r="O174" s="92">
        <f t="shared" si="28"/>
        <v>7.7</v>
      </c>
      <c r="P174" s="92">
        <f>IF('Indicator Data'!BR177="No data","x",ROUND(IF('Indicator Data'!BR177&gt;P$195,0,IF('Indicator Data'!BR177&lt;P$194,10,(P$195-'Indicator Data'!BR177)/(P$195-P$194)*10)),1))</f>
        <v>9.3000000000000007</v>
      </c>
      <c r="Q174" s="92">
        <f>IF('Indicator Data'!BS177="No data","x",ROUND(IF('Indicator Data'!BS177&gt;Q$195,0,IF('Indicator Data'!BS177&lt;Q$194,10,(Q$195-'Indicator Data'!BS177)/(Q$195-Q$194)*10)),1))</f>
        <v>7</v>
      </c>
      <c r="R174" s="93">
        <f t="shared" si="29"/>
        <v>8</v>
      </c>
      <c r="S174" s="92">
        <f>IF('Indicator Data'!BT177="No data","x",ROUND(IF('Indicator Data'!BT177&gt;S$195,0,IF('Indicator Data'!BT177&lt;S$194,10,(S$195-'Indicator Data'!BT177)/(S$195-S$194)*10)),1))</f>
        <v>9.9</v>
      </c>
      <c r="T174" s="138">
        <f>IF('Indicator Data'!BU177="No data","x",ROUND(IF('Indicator Data'!BU177&gt;T$195,0,IF('Indicator Data'!BU177&lt;T$194,10,(T$195-'Indicator Data'!BU177)/(T$195-T$194)*10)),1))</f>
        <v>1.5</v>
      </c>
      <c r="U174" s="138" t="str">
        <f>IF('Indicator Data'!BV177="No data","x",ROUND(IF('Indicator Data'!BV177&gt;U$195,0,IF('Indicator Data'!BV177&lt;U$194,10,(U$195-'Indicator Data'!BV177)/(U$195-U$194)*10)),1))</f>
        <v>x</v>
      </c>
      <c r="V174" s="138">
        <f>IF('Indicator Data'!BW177="No data","x",ROUND(IF('Indicator Data'!BW177&gt;V$195,0,IF('Indicator Data'!BW177&lt;V$194,10,(V$195-'Indicator Data'!BW177)/(V$195-V$194)*10)),1))</f>
        <v>1.5</v>
      </c>
      <c r="W174" s="92">
        <f t="shared" si="30"/>
        <v>1.5</v>
      </c>
      <c r="X174" s="92">
        <f>IF('Indicator Data'!BX177="No data","x",ROUND(IF('Indicator Data'!BX177&gt;X$195,0,IF('Indicator Data'!BX177&lt;X$194,10,(X$195-'Indicator Data'!BX177)/(X$195-X$194)*10)),1))</f>
        <v>9.8000000000000007</v>
      </c>
      <c r="Y174" s="92">
        <f>IF('Indicator Data'!BY177="No data","x",ROUND(IF('Indicator Data'!BY177&gt;Y$195,10,IF('Indicator Data'!BY177&lt;Y$194,0,10-(Y$195-'Indicator Data'!BY177)/(Y$195-Y$194)*10)),1))</f>
        <v>4.0999999999999996</v>
      </c>
      <c r="Z174" s="93">
        <f t="shared" si="31"/>
        <v>6.3</v>
      </c>
      <c r="AA174" s="94">
        <f t="shared" si="32"/>
        <v>7</v>
      </c>
      <c r="AB174" s="170"/>
    </row>
    <row r="175" spans="1:28" s="4" customFormat="1" x14ac:dyDescent="0.25">
      <c r="A175" s="121" t="str">
        <f>'Indicator Data'!A178</f>
        <v>Tonga</v>
      </c>
      <c r="B175" s="47" t="str">
        <f>'Indicator Data'!B178</f>
        <v>TON</v>
      </c>
      <c r="C175" s="92">
        <f>IF('Indicator Data'!BJ178="No data","x",ROUND(IF('Indicator Data'!BJ178&gt;C$195,0,IF('Indicator Data'!BJ178&lt;C$194,10,(C$195-'Indicator Data'!BJ178)/(C$195-C$194)*10)),1))</f>
        <v>5.8</v>
      </c>
      <c r="D175" s="93">
        <f t="shared" si="24"/>
        <v>5.8</v>
      </c>
      <c r="E175" s="92" t="str">
        <f>IF('Indicator Data'!BL178="No data","x",ROUND(IF('Indicator Data'!BL178&gt;E$195,0,IF('Indicator Data'!BL178&lt;E$194,10,(E$195-'Indicator Data'!BL178)/(E$195-E$194)*10)),1))</f>
        <v>x</v>
      </c>
      <c r="F175" s="92">
        <f>IF('Indicator Data'!BK178="No data","x",ROUND(IF('Indicator Data'!BK178&gt;F$195,0,IF('Indicator Data'!BK178&lt;F$194,10,(F$195-'Indicator Data'!BK178)/(F$195-F$194)*10)),1))</f>
        <v>5.4</v>
      </c>
      <c r="G175" s="93">
        <f t="shared" si="25"/>
        <v>5.4</v>
      </c>
      <c r="H175" s="94">
        <f t="shared" si="26"/>
        <v>5.6</v>
      </c>
      <c r="I175" s="92">
        <f>IF('Indicator Data'!BN178="No data","x",ROUND(IF('Indicator Data'!BN178^2&gt;I$195,0,IF('Indicator Data'!BN178^2&lt;I$194,10,(I$195-'Indicator Data'!BN178^2)/(I$195-I$194)*10)),1))</f>
        <v>0.1</v>
      </c>
      <c r="J175" s="92">
        <f>IF(OR('Indicator Data'!BM178=0,'Indicator Data'!BM178="No data"),"x",ROUND(IF('Indicator Data'!BM178&gt;J$195,0,IF('Indicator Data'!BM178&lt;J$194,10,(J$195-'Indicator Data'!BM178)/(J$195-J$194)*10)),1))</f>
        <v>0.2</v>
      </c>
      <c r="K175" s="92">
        <f>IF('Indicator Data'!BO178="No data","x",ROUND(IF('Indicator Data'!BO178&gt;K$195,0,IF('Indicator Data'!BO178&lt;K$194,10,(K$195-'Indicator Data'!BO178)/(K$195-K$194)*10)),1))</f>
        <v>6</v>
      </c>
      <c r="L175" s="92">
        <f>IF('Indicator Data'!BP178="No data","x",ROUND(IF('Indicator Data'!BP178&gt;L$195,0,IF('Indicator Data'!BP178&lt;L$194,10,(L$195-'Indicator Data'!BP178)/(L$195-L$194)*10)),1))</f>
        <v>5.0999999999999996</v>
      </c>
      <c r="M175" s="93">
        <f t="shared" si="27"/>
        <v>2.9</v>
      </c>
      <c r="N175" s="138">
        <f>IF('Indicator Data'!BQ178="No data","x",'Indicator Data'!BQ178/'Indicator Data'!CC178*100)</f>
        <v>100</v>
      </c>
      <c r="O175" s="92">
        <f t="shared" si="28"/>
        <v>0</v>
      </c>
      <c r="P175" s="92">
        <f>IF('Indicator Data'!BR178="No data","x",ROUND(IF('Indicator Data'!BR178&gt;P$195,0,IF('Indicator Data'!BR178&lt;P$194,10,(P$195-'Indicator Data'!BR178)/(P$195-P$194)*10)),1))</f>
        <v>0.7</v>
      </c>
      <c r="Q175" s="92">
        <f>IF('Indicator Data'!BS178="No data","x",ROUND(IF('Indicator Data'!BS178&gt;Q$195,0,IF('Indicator Data'!BS178&lt;Q$194,10,(Q$195-'Indicator Data'!BS178)/(Q$195-Q$194)*10)),1))</f>
        <v>0</v>
      </c>
      <c r="R175" s="93">
        <f t="shared" si="29"/>
        <v>0.2</v>
      </c>
      <c r="S175" s="92">
        <f>IF('Indicator Data'!BT178="No data","x",ROUND(IF('Indicator Data'!BT178&gt;S$195,0,IF('Indicator Data'!BT178&lt;S$194,10,(S$195-'Indicator Data'!BT178)/(S$195-S$194)*10)),1))</f>
        <v>8.6999999999999993</v>
      </c>
      <c r="T175" s="138">
        <f>IF('Indicator Data'!BU178="No data","x",ROUND(IF('Indicator Data'!BU178&gt;T$195,0,IF('Indicator Data'!BU178&lt;T$194,10,(T$195-'Indicator Data'!BU178)/(T$195-T$194)*10)),1))</f>
        <v>3.1</v>
      </c>
      <c r="U175" s="138">
        <f>IF('Indicator Data'!BV178="No data","x",ROUND(IF('Indicator Data'!BV178&gt;U$195,0,IF('Indicator Data'!BV178&lt;U$194,10,(U$195-'Indicator Data'!BV178)/(U$195-U$194)*10)),1))</f>
        <v>2.4</v>
      </c>
      <c r="V175" s="138" t="str">
        <f>IF('Indicator Data'!BW178="No data","x",ROUND(IF('Indicator Data'!BW178&gt;V$195,0,IF('Indicator Data'!BW178&lt;V$194,10,(V$195-'Indicator Data'!BW178)/(V$195-V$194)*10)),1))</f>
        <v>x</v>
      </c>
      <c r="W175" s="92">
        <f t="shared" si="30"/>
        <v>2.75</v>
      </c>
      <c r="X175" s="92">
        <f>IF('Indicator Data'!BX178="No data","x",ROUND(IF('Indicator Data'!BX178&gt;X$195,0,IF('Indicator Data'!BX178&lt;X$194,10,(X$195-'Indicator Data'!BX178)/(X$195-X$194)*10)),1))</f>
        <v>9.1</v>
      </c>
      <c r="Y175" s="92">
        <f>IF('Indicator Data'!BY178="No data","x",ROUND(IF('Indicator Data'!BY178&gt;Y$195,10,IF('Indicator Data'!BY178&lt;Y$194,0,10-(Y$195-'Indicator Data'!BY178)/(Y$195-Y$194)*10)),1))</f>
        <v>1.4</v>
      </c>
      <c r="Z175" s="93">
        <f t="shared" si="31"/>
        <v>5.5</v>
      </c>
      <c r="AA175" s="94">
        <f t="shared" si="32"/>
        <v>2.9</v>
      </c>
      <c r="AB175" s="170"/>
    </row>
    <row r="176" spans="1:28" s="4" customFormat="1" x14ac:dyDescent="0.25">
      <c r="A176" s="121" t="str">
        <f>'Indicator Data'!A179</f>
        <v>Trinidad and Tobago</v>
      </c>
      <c r="B176" s="47" t="str">
        <f>'Indicator Data'!B179</f>
        <v>TTO</v>
      </c>
      <c r="C176" s="92">
        <f>IF('Indicator Data'!BJ179="No data","x",ROUND(IF('Indicator Data'!BJ179&gt;C$195,0,IF('Indicator Data'!BJ179&lt;C$194,10,(C$195-'Indicator Data'!BJ179)/(C$195-C$194)*10)),1))</f>
        <v>4.4000000000000004</v>
      </c>
      <c r="D176" s="93">
        <f t="shared" si="24"/>
        <v>4.4000000000000004</v>
      </c>
      <c r="E176" s="92">
        <f>IF('Indicator Data'!BL179="No data","x",ROUND(IF('Indicator Data'!BL179&gt;E$195,0,IF('Indicator Data'!BL179&lt;E$194,10,(E$195-'Indicator Data'!BL179)/(E$195-E$194)*10)),1))</f>
        <v>5.9</v>
      </c>
      <c r="F176" s="92">
        <f>IF('Indicator Data'!BK179="No data","x",ROUND(IF('Indicator Data'!BK179&gt;F$195,0,IF('Indicator Data'!BK179&lt;F$194,10,(F$195-'Indicator Data'!BK179)/(F$195-F$194)*10)),1))</f>
        <v>4.5</v>
      </c>
      <c r="G176" s="93">
        <f t="shared" si="25"/>
        <v>5.2</v>
      </c>
      <c r="H176" s="94">
        <f t="shared" si="26"/>
        <v>4.8</v>
      </c>
      <c r="I176" s="92">
        <f>IF('Indicator Data'!BN179="No data","x",ROUND(IF('Indicator Data'!BN179^2&gt;I$195,0,IF('Indicator Data'!BN179^2&lt;I$194,10,(I$195-'Indicator Data'!BN179^2)/(I$195-I$194)*10)),1))</f>
        <v>0.2</v>
      </c>
      <c r="J176" s="92">
        <f>IF(OR('Indicator Data'!BM179=0,'Indicator Data'!BM179="No data"),"x",ROUND(IF('Indicator Data'!BM179&gt;J$195,0,IF('Indicator Data'!BM179&lt;J$194,10,(J$195-'Indicator Data'!BM179)/(J$195-J$194)*10)),1))</f>
        <v>0</v>
      </c>
      <c r="K176" s="92">
        <f>IF('Indicator Data'!BO179="No data","x",ROUND(IF('Indicator Data'!BO179&gt;K$195,0,IF('Indicator Data'!BO179&lt;K$194,10,(K$195-'Indicator Data'!BO179)/(K$195-K$194)*10)),1))</f>
        <v>2.7</v>
      </c>
      <c r="L176" s="92">
        <f>IF('Indicator Data'!BP179="No data","x",ROUND(IF('Indicator Data'!BP179&gt;L$195,0,IF('Indicator Data'!BP179&lt;L$194,10,(L$195-'Indicator Data'!BP179)/(L$195-L$194)*10)),1))</f>
        <v>2.7</v>
      </c>
      <c r="M176" s="93">
        <f t="shared" si="27"/>
        <v>1.4</v>
      </c>
      <c r="N176" s="138">
        <f>IF('Indicator Data'!BQ179="No data","x",'Indicator Data'!BQ179/'Indicator Data'!CC179*100)</f>
        <v>173.48927875243666</v>
      </c>
      <c r="O176" s="92">
        <f t="shared" si="28"/>
        <v>0</v>
      </c>
      <c r="P176" s="92">
        <f>IF('Indicator Data'!BR179="No data","x",ROUND(IF('Indicator Data'!BR179&gt;P$195,0,IF('Indicator Data'!BR179&lt;P$194,10,(P$195-'Indicator Data'!BR179)/(P$195-P$194)*10)),1))</f>
        <v>0.7</v>
      </c>
      <c r="Q176" s="92">
        <f>IF('Indicator Data'!BS179="No data","x",ROUND(IF('Indicator Data'!BS179&gt;Q$195,0,IF('Indicator Data'!BS179&lt;Q$194,10,(Q$195-'Indicator Data'!BS179)/(Q$195-Q$194)*10)),1))</f>
        <v>0.4</v>
      </c>
      <c r="R176" s="93">
        <f t="shared" si="29"/>
        <v>0.4</v>
      </c>
      <c r="S176" s="92">
        <f>IF('Indicator Data'!BT179="No data","x",ROUND(IF('Indicator Data'!BT179&gt;S$195,0,IF('Indicator Data'!BT179&lt;S$194,10,(S$195-'Indicator Data'!BT179)/(S$195-S$194)*10)),1))</f>
        <v>3.3</v>
      </c>
      <c r="T176" s="138">
        <f>IF('Indicator Data'!BU179="No data","x",ROUND(IF('Indicator Data'!BU179&gt;T$195,0,IF('Indicator Data'!BU179&lt;T$194,10,(T$195-'Indicator Data'!BU179)/(T$195-T$194)*10)),1))</f>
        <v>1.7</v>
      </c>
      <c r="U176" s="138">
        <f>IF('Indicator Data'!BV179="No data","x",ROUND(IF('Indicator Data'!BV179&gt;U$195,0,IF('Indicator Data'!BV179&lt;U$194,10,(U$195-'Indicator Data'!BV179)/(U$195-U$194)*10)),1))</f>
        <v>5.8</v>
      </c>
      <c r="V176" s="138">
        <f>IF('Indicator Data'!BW179="No data","x",ROUND(IF('Indicator Data'!BW179&gt;V$195,0,IF('Indicator Data'!BW179&lt;V$194,10,(V$195-'Indicator Data'!BW179)/(V$195-V$194)*10)),1))</f>
        <v>1</v>
      </c>
      <c r="W176" s="92">
        <f t="shared" si="30"/>
        <v>2.8333333333333335</v>
      </c>
      <c r="X176" s="92">
        <f>IF('Indicator Data'!BX179="No data","x",ROUND(IF('Indicator Data'!BX179&gt;X$195,0,IF('Indicator Data'!BX179&lt;X$194,10,(X$195-'Indicator Data'!BX179)/(X$195-X$194)*10)),1))</f>
        <v>2.8</v>
      </c>
      <c r="Y176" s="92">
        <f>IF('Indicator Data'!BY179="No data","x",ROUND(IF('Indicator Data'!BY179&gt;Y$195,10,IF('Indicator Data'!BY179&lt;Y$194,0,10-(Y$195-'Indicator Data'!BY179)/(Y$195-Y$194)*10)),1))</f>
        <v>0.7</v>
      </c>
      <c r="Z176" s="93">
        <f t="shared" si="31"/>
        <v>2.4</v>
      </c>
      <c r="AA176" s="94">
        <f t="shared" si="32"/>
        <v>1.4</v>
      </c>
      <c r="AB176" s="170"/>
    </row>
    <row r="177" spans="1:28" s="4" customFormat="1" x14ac:dyDescent="0.25">
      <c r="A177" s="121" t="str">
        <f>'Indicator Data'!A180</f>
        <v>Tunisia</v>
      </c>
      <c r="B177" s="47" t="str">
        <f>'Indicator Data'!B180</f>
        <v>TUN</v>
      </c>
      <c r="C177" s="92">
        <f>IF('Indicator Data'!BJ180="No data","x",ROUND(IF('Indicator Data'!BJ180&gt;C$195,0,IF('Indicator Data'!BJ180&lt;C$194,10,(C$195-'Indicator Data'!BJ180)/(C$195-C$194)*10)),1))</f>
        <v>6.4</v>
      </c>
      <c r="D177" s="93">
        <f t="shared" si="24"/>
        <v>6.4</v>
      </c>
      <c r="E177" s="92">
        <f>IF('Indicator Data'!BL180="No data","x",ROUND(IF('Indicator Data'!BL180&gt;E$195,0,IF('Indicator Data'!BL180&lt;E$194,10,(E$195-'Indicator Data'!BL180)/(E$195-E$194)*10)),1))</f>
        <v>5.7</v>
      </c>
      <c r="F177" s="92">
        <f>IF('Indicator Data'!BK180="No data","x",ROUND(IF('Indicator Data'!BK180&gt;F$195,0,IF('Indicator Data'!BK180&lt;F$194,10,(F$195-'Indicator Data'!BK180)/(F$195-F$194)*10)),1))</f>
        <v>5.0999999999999996</v>
      </c>
      <c r="G177" s="93">
        <f t="shared" si="25"/>
        <v>5.4</v>
      </c>
      <c r="H177" s="94">
        <f t="shared" si="26"/>
        <v>5.9</v>
      </c>
      <c r="I177" s="92">
        <f>IF('Indicator Data'!BN180="No data","x",ROUND(IF('Indicator Data'!BN180^2&gt;I$195,0,IF('Indicator Data'!BN180^2&lt;I$194,10,(I$195-'Indicator Data'!BN180^2)/(I$195-I$194)*10)),1))</f>
        <v>3.8</v>
      </c>
      <c r="J177" s="92">
        <f>IF(OR('Indicator Data'!BM180=0,'Indicator Data'!BM180="No data"),"x",ROUND(IF('Indicator Data'!BM180&gt;J$195,0,IF('Indicator Data'!BM180&lt;J$194,10,(J$195-'Indicator Data'!BM180)/(J$195-J$194)*10)),1))</f>
        <v>0</v>
      </c>
      <c r="K177" s="92">
        <f>IF('Indicator Data'!BO180="No data","x",ROUND(IF('Indicator Data'!BO180&gt;K$195,0,IF('Indicator Data'!BO180&lt;K$194,10,(K$195-'Indicator Data'!BO180)/(K$195-K$194)*10)),1))</f>
        <v>5</v>
      </c>
      <c r="L177" s="92">
        <f>IF('Indicator Data'!BP180="No data","x",ROUND(IF('Indicator Data'!BP180&gt;L$195,0,IF('Indicator Data'!BP180&lt;L$194,10,(L$195-'Indicator Data'!BP180)/(L$195-L$194)*10)),1))</f>
        <v>3.9</v>
      </c>
      <c r="M177" s="93">
        <f t="shared" si="27"/>
        <v>3.2</v>
      </c>
      <c r="N177" s="138">
        <f>IF('Indicator Data'!BQ180="No data","x",'Indicator Data'!BQ180/'Indicator Data'!CC180*100)</f>
        <v>35.401647785787851</v>
      </c>
      <c r="O177" s="92">
        <f t="shared" si="28"/>
        <v>6.5</v>
      </c>
      <c r="P177" s="92">
        <f>IF('Indicator Data'!BR180="No data","x",ROUND(IF('Indicator Data'!BR180&gt;P$195,0,IF('Indicator Data'!BR180&lt;P$194,10,(P$195-'Indicator Data'!BR180)/(P$195-P$194)*10)),1))</f>
        <v>1</v>
      </c>
      <c r="Q177" s="92">
        <f>IF('Indicator Data'!BS180="No data","x",ROUND(IF('Indicator Data'!BS180&gt;Q$195,0,IF('Indicator Data'!BS180&lt;Q$194,10,(Q$195-'Indicator Data'!BS180)/(Q$195-Q$194)*10)),1))</f>
        <v>0.7</v>
      </c>
      <c r="R177" s="93">
        <f t="shared" si="29"/>
        <v>2.7</v>
      </c>
      <c r="S177" s="92">
        <f>IF('Indicator Data'!BT180="No data","x",ROUND(IF('Indicator Data'!BT180&gt;S$195,0,IF('Indicator Data'!BT180&lt;S$194,10,(S$195-'Indicator Data'!BT180)/(S$195-S$194)*10)),1))</f>
        <v>6.8</v>
      </c>
      <c r="T177" s="138">
        <f>IF('Indicator Data'!BU180="No data","x",ROUND(IF('Indicator Data'!BU180&gt;T$195,0,IF('Indicator Data'!BU180&lt;T$194,10,(T$195-'Indicator Data'!BU180)/(T$195-T$194)*10)),1))</f>
        <v>0.2</v>
      </c>
      <c r="U177" s="138">
        <f>IF('Indicator Data'!BV180="No data","x",ROUND(IF('Indicator Data'!BV180&gt;U$195,0,IF('Indicator Data'!BV180&lt;U$194,10,(U$195-'Indicator Data'!BV180)/(U$195-U$194)*10)),1))</f>
        <v>0.3</v>
      </c>
      <c r="V177" s="138" t="str">
        <f>IF('Indicator Data'!BW180="No data","x",ROUND(IF('Indicator Data'!BW180&gt;V$195,0,IF('Indicator Data'!BW180&lt;V$194,10,(V$195-'Indicator Data'!BW180)/(V$195-V$194)*10)),1))</f>
        <v>x</v>
      </c>
      <c r="W177" s="92">
        <f t="shared" si="30"/>
        <v>0.25</v>
      </c>
      <c r="X177" s="92">
        <f>IF('Indicator Data'!BX180="No data","x",ROUND(IF('Indicator Data'!BX180&gt;X$195,0,IF('Indicator Data'!BX180&lt;X$194,10,(X$195-'Indicator Data'!BX180)/(X$195-X$194)*10)),1))</f>
        <v>7.4</v>
      </c>
      <c r="Y177" s="92">
        <f>IF('Indicator Data'!BY180="No data","x",ROUND(IF('Indicator Data'!BY180&gt;Y$195,10,IF('Indicator Data'!BY180&lt;Y$194,0,10-(Y$195-'Indicator Data'!BY180)/(Y$195-Y$194)*10)),1))</f>
        <v>0.7</v>
      </c>
      <c r="Z177" s="93">
        <f t="shared" si="31"/>
        <v>3.8</v>
      </c>
      <c r="AA177" s="94">
        <f t="shared" si="32"/>
        <v>3.2</v>
      </c>
      <c r="AB177" s="170"/>
    </row>
    <row r="178" spans="1:28" s="4" customFormat="1" x14ac:dyDescent="0.25">
      <c r="A178" s="121" t="str">
        <f>'Indicator Data'!A181</f>
        <v>Turkey</v>
      </c>
      <c r="B178" s="47" t="str">
        <f>'Indicator Data'!B181</f>
        <v>TUR</v>
      </c>
      <c r="C178" s="92">
        <f>IF('Indicator Data'!BJ181="No data","x",ROUND(IF('Indicator Data'!BJ181&gt;C$195,0,IF('Indicator Data'!BJ181&lt;C$194,10,(C$195-'Indicator Data'!BJ181)/(C$195-C$194)*10)),1))</f>
        <v>2.1</v>
      </c>
      <c r="D178" s="93">
        <f t="shared" si="24"/>
        <v>2.1</v>
      </c>
      <c r="E178" s="92">
        <f>IF('Indicator Data'!BL181="No data","x",ROUND(IF('Indicator Data'!BL181&gt;E$195,0,IF('Indicator Data'!BL181&lt;E$194,10,(E$195-'Indicator Data'!BL181)/(E$195-E$194)*10)),1))</f>
        <v>5.9</v>
      </c>
      <c r="F178" s="92">
        <f>IF('Indicator Data'!BK181="No data","x",ROUND(IF('Indicator Data'!BK181&gt;F$195,0,IF('Indicator Data'!BK181&lt;F$194,10,(F$195-'Indicator Data'!BK181)/(F$195-F$194)*10)),1))</f>
        <v>4.9000000000000004</v>
      </c>
      <c r="G178" s="93">
        <f t="shared" si="25"/>
        <v>5.4</v>
      </c>
      <c r="H178" s="94">
        <f t="shared" si="26"/>
        <v>3.8</v>
      </c>
      <c r="I178" s="92">
        <f>IF('Indicator Data'!BN181="No data","x",ROUND(IF('Indicator Data'!BN181^2&gt;I$195,0,IF('Indicator Data'!BN181^2&lt;I$194,10,(I$195-'Indicator Data'!BN181^2)/(I$195-I$194)*10)),1))</f>
        <v>0.9</v>
      </c>
      <c r="J178" s="92">
        <f>IF(OR('Indicator Data'!BM181=0,'Indicator Data'!BM181="No data"),"x",ROUND(IF('Indicator Data'!BM181&gt;J$195,0,IF('Indicator Data'!BM181&lt;J$194,10,(J$195-'Indicator Data'!BM181)/(J$195-J$194)*10)),1))</f>
        <v>0</v>
      </c>
      <c r="K178" s="92">
        <f>IF('Indicator Data'!BO181="No data","x",ROUND(IF('Indicator Data'!BO181&gt;K$195,0,IF('Indicator Data'!BO181&lt;K$194,10,(K$195-'Indicator Data'!BO181)/(K$195-K$194)*10)),1))</f>
        <v>4.2</v>
      </c>
      <c r="L178" s="92">
        <f>IF('Indicator Data'!BP181="No data","x",ROUND(IF('Indicator Data'!BP181&gt;L$195,0,IF('Indicator Data'!BP181&lt;L$194,10,(L$195-'Indicator Data'!BP181)/(L$195-L$194)*10)),1))</f>
        <v>5.3</v>
      </c>
      <c r="M178" s="93">
        <f t="shared" si="27"/>
        <v>2.6</v>
      </c>
      <c r="N178" s="138">
        <f>IF('Indicator Data'!BQ181="No data","x",'Indicator Data'!BQ181/'Indicator Data'!CC181*100)</f>
        <v>51.973025999506262</v>
      </c>
      <c r="O178" s="92">
        <f t="shared" si="28"/>
        <v>4.9000000000000004</v>
      </c>
      <c r="P178" s="92">
        <f>IF('Indicator Data'!BR181="No data","x",ROUND(IF('Indicator Data'!BR181&gt;P$195,0,IF('Indicator Data'!BR181&lt;P$194,10,(P$195-'Indicator Data'!BR181)/(P$195-P$194)*10)),1))</f>
        <v>0.3</v>
      </c>
      <c r="Q178" s="92">
        <f>IF('Indicator Data'!BS181="No data","x",ROUND(IF('Indicator Data'!BS181&gt;Q$195,0,IF('Indicator Data'!BS181&lt;Q$194,10,(Q$195-'Indicator Data'!BS181)/(Q$195-Q$194)*10)),1))</f>
        <v>0.2</v>
      </c>
      <c r="R178" s="93">
        <f t="shared" si="29"/>
        <v>1.8</v>
      </c>
      <c r="S178" s="92">
        <f>IF('Indicator Data'!BT181="No data","x",ROUND(IF('Indicator Data'!BT181&gt;S$195,0,IF('Indicator Data'!BT181&lt;S$194,10,(S$195-'Indicator Data'!BT181)/(S$195-S$194)*10)),1))</f>
        <v>5.6</v>
      </c>
      <c r="T178" s="138">
        <f>IF('Indicator Data'!BU181="No data","x",ROUND(IF('Indicator Data'!BU181&gt;T$195,0,IF('Indicator Data'!BU181&lt;T$194,10,(T$195-'Indicator Data'!BU181)/(T$195-T$194)*10)),1))</f>
        <v>0.5</v>
      </c>
      <c r="U178" s="138">
        <f>IF('Indicator Data'!BV181="No data","x",ROUND(IF('Indicator Data'!BV181&gt;U$195,0,IF('Indicator Data'!BV181&lt;U$194,10,(U$195-'Indicator Data'!BV181)/(U$195-U$194)*10)),1))</f>
        <v>2.2000000000000002</v>
      </c>
      <c r="V178" s="138">
        <f>IF('Indicator Data'!BW181="No data","x",ROUND(IF('Indicator Data'!BW181&gt;V$195,0,IF('Indicator Data'!BW181&lt;V$194,10,(V$195-'Indicator Data'!BW181)/(V$195-V$194)*10)),1))</f>
        <v>0.5</v>
      </c>
      <c r="W178" s="92">
        <f t="shared" si="30"/>
        <v>1.0666666666666667</v>
      </c>
      <c r="X178" s="92">
        <f>IF('Indicator Data'!BX181="No data","x",ROUND(IF('Indicator Data'!BX181&gt;X$195,0,IF('Indicator Data'!BX181&lt;X$194,10,(X$195-'Indicator Data'!BX181)/(X$195-X$194)*10)),1))</f>
        <v>6.5</v>
      </c>
      <c r="Y178" s="92">
        <f>IF('Indicator Data'!BY181="No data","x",ROUND(IF('Indicator Data'!BY181&gt;Y$195,10,IF('Indicator Data'!BY181&lt;Y$194,0,10-(Y$195-'Indicator Data'!BY181)/(Y$195-Y$194)*10)),1))</f>
        <v>0.2</v>
      </c>
      <c r="Z178" s="93">
        <f t="shared" si="31"/>
        <v>3.3</v>
      </c>
      <c r="AA178" s="94">
        <f t="shared" si="32"/>
        <v>2.6</v>
      </c>
      <c r="AB178" s="170"/>
    </row>
    <row r="179" spans="1:28" s="4" customFormat="1" x14ac:dyDescent="0.25">
      <c r="A179" s="121" t="str">
        <f>'Indicator Data'!A182</f>
        <v>Turkmenistan</v>
      </c>
      <c r="B179" s="47" t="str">
        <f>'Indicator Data'!B182</f>
        <v>TKM</v>
      </c>
      <c r="C179" s="92" t="str">
        <f>IF('Indicator Data'!BJ182="No data","x",ROUND(IF('Indicator Data'!BJ182&gt;C$195,0,IF('Indicator Data'!BJ182&lt;C$194,10,(C$195-'Indicator Data'!BJ182)/(C$195-C$194)*10)),1))</f>
        <v>x</v>
      </c>
      <c r="D179" s="93" t="str">
        <f t="shared" si="24"/>
        <v>x</v>
      </c>
      <c r="E179" s="92">
        <f>IF('Indicator Data'!BL182="No data","x",ROUND(IF('Indicator Data'!BL182&gt;E$195,0,IF('Indicator Data'!BL182&lt;E$194,10,(E$195-'Indicator Data'!BL182)/(E$195-E$194)*10)),1))</f>
        <v>8</v>
      </c>
      <c r="F179" s="92">
        <f>IF('Indicator Data'!BK182="No data","x",ROUND(IF('Indicator Data'!BK182&gt;F$195,0,IF('Indicator Data'!BK182&lt;F$194,10,(F$195-'Indicator Data'!BK182)/(F$195-F$194)*10)),1))</f>
        <v>7.4</v>
      </c>
      <c r="G179" s="93">
        <f t="shared" si="25"/>
        <v>7.7</v>
      </c>
      <c r="H179" s="94">
        <f t="shared" si="26"/>
        <v>7.7</v>
      </c>
      <c r="I179" s="92">
        <f>IF('Indicator Data'!BN182="No data","x",ROUND(IF('Indicator Data'!BN182^2&gt;I$195,0,IF('Indicator Data'!BN182^2&lt;I$194,10,(I$195-'Indicator Data'!BN182^2)/(I$195-I$194)*10)),1))</f>
        <v>0.1</v>
      </c>
      <c r="J179" s="92">
        <f>IF(OR('Indicator Data'!BM182=0,'Indicator Data'!BM182="No data"),"x",ROUND(IF('Indicator Data'!BM182&gt;J$195,0,IF('Indicator Data'!BM182&lt;J$194,10,(J$195-'Indicator Data'!BM182)/(J$195-J$194)*10)),1))</f>
        <v>0</v>
      </c>
      <c r="K179" s="92">
        <f>IF('Indicator Data'!BO182="No data","x",ROUND(IF('Indicator Data'!BO182&gt;K$195,0,IF('Indicator Data'!BO182&lt;K$194,10,(K$195-'Indicator Data'!BO182)/(K$195-K$194)*10)),1))</f>
        <v>8.1999999999999993</v>
      </c>
      <c r="L179" s="92">
        <f>IF('Indicator Data'!BP182="No data","x",ROUND(IF('Indicator Data'!BP182&gt;L$195,0,IF('Indicator Data'!BP182&lt;L$194,10,(L$195-'Indicator Data'!BP182)/(L$195-L$194)*10)),1))</f>
        <v>1.9</v>
      </c>
      <c r="M179" s="93">
        <f t="shared" si="27"/>
        <v>2.6</v>
      </c>
      <c r="N179" s="138">
        <f>IF('Indicator Data'!BQ182="No data","x",'Indicator Data'!BQ182/'Indicator Data'!CC182*100)</f>
        <v>4.2559530142787221</v>
      </c>
      <c r="O179" s="92">
        <f t="shared" si="28"/>
        <v>9.6999999999999993</v>
      </c>
      <c r="P179" s="92">
        <f>IF('Indicator Data'!BR182="No data","x",ROUND(IF('Indicator Data'!BR182&gt;P$195,0,IF('Indicator Data'!BR182&lt;P$194,10,(P$195-'Indicator Data'!BR182)/(P$195-P$194)*10)),1))</f>
        <v>0.1</v>
      </c>
      <c r="Q179" s="92">
        <f>IF('Indicator Data'!BS182="No data","x",ROUND(IF('Indicator Data'!BS182&gt;Q$195,0,IF('Indicator Data'!BS182&lt;Q$194,10,(Q$195-'Indicator Data'!BS182)/(Q$195-Q$194)*10)),1))</f>
        <v>0.2</v>
      </c>
      <c r="R179" s="93">
        <f t="shared" si="29"/>
        <v>3.3</v>
      </c>
      <c r="S179" s="92">
        <f>IF('Indicator Data'!BT182="No data","x",ROUND(IF('Indicator Data'!BT182&gt;S$195,0,IF('Indicator Data'!BT182&lt;S$194,10,(S$195-'Indicator Data'!BT182)/(S$195-S$194)*10)),1))</f>
        <v>4.4000000000000004</v>
      </c>
      <c r="T179" s="138">
        <f>IF('Indicator Data'!BU182="No data","x",ROUND(IF('Indicator Data'!BU182&gt;T$195,0,IF('Indicator Data'!BU182&lt;T$194,10,(T$195-'Indicator Data'!BU182)/(T$195-T$194)*10)),1))</f>
        <v>0</v>
      </c>
      <c r="U179" s="138">
        <f>IF('Indicator Data'!BV182="No data","x",ROUND(IF('Indicator Data'!BV182&gt;U$195,0,IF('Indicator Data'!BV182&lt;U$194,10,(U$195-'Indicator Data'!BV182)/(U$195-U$194)*10)),1))</f>
        <v>0</v>
      </c>
      <c r="V179" s="138" t="str">
        <f>IF('Indicator Data'!BW182="No data","x",ROUND(IF('Indicator Data'!BW182&gt;V$195,0,IF('Indicator Data'!BW182&lt;V$194,10,(V$195-'Indicator Data'!BW182)/(V$195-V$194)*10)),1))</f>
        <v>x</v>
      </c>
      <c r="W179" s="92">
        <f t="shared" si="30"/>
        <v>0</v>
      </c>
      <c r="X179" s="92">
        <f>IF('Indicator Data'!BX182="No data","x",ROUND(IF('Indicator Data'!BX182&gt;X$195,0,IF('Indicator Data'!BX182&lt;X$194,10,(X$195-'Indicator Data'!BX182)/(X$195-X$194)*10)),1))</f>
        <v>6.4</v>
      </c>
      <c r="Y179" s="92">
        <f>IF('Indicator Data'!BY182="No data","x",ROUND(IF('Indicator Data'!BY182&gt;Y$195,10,IF('Indicator Data'!BY182&lt;Y$194,0,10-(Y$195-'Indicator Data'!BY182)/(Y$195-Y$194)*10)),1))</f>
        <v>0.5</v>
      </c>
      <c r="Z179" s="93">
        <f t="shared" si="31"/>
        <v>2.8</v>
      </c>
      <c r="AA179" s="94">
        <f t="shared" si="32"/>
        <v>2.9</v>
      </c>
      <c r="AB179" s="170"/>
    </row>
    <row r="180" spans="1:28" s="4" customFormat="1" x14ac:dyDescent="0.25">
      <c r="A180" s="121" t="str">
        <f>'Indicator Data'!A183</f>
        <v>Tuvalu</v>
      </c>
      <c r="B180" s="47" t="str">
        <f>'Indicator Data'!B183</f>
        <v>TUV</v>
      </c>
      <c r="C180" s="92" t="str">
        <f>IF('Indicator Data'!BJ183="No data","x",ROUND(IF('Indicator Data'!BJ183&gt;C$195,0,IF('Indicator Data'!BJ183&lt;C$194,10,(C$195-'Indicator Data'!BJ183)/(C$195-C$194)*10)),1))</f>
        <v>x</v>
      </c>
      <c r="D180" s="93" t="str">
        <f t="shared" si="24"/>
        <v>x</v>
      </c>
      <c r="E180" s="92" t="str">
        <f>IF('Indicator Data'!BL183="No data","x",ROUND(IF('Indicator Data'!BL183&gt;E$195,0,IF('Indicator Data'!BL183&lt;E$194,10,(E$195-'Indicator Data'!BL183)/(E$195-E$194)*10)),1))</f>
        <v>x</v>
      </c>
      <c r="F180" s="92">
        <f>IF('Indicator Data'!BK183="No data","x",ROUND(IF('Indicator Data'!BK183&gt;F$195,0,IF('Indicator Data'!BK183&lt;F$194,10,(F$195-'Indicator Data'!BK183)/(F$195-F$194)*10)),1))</f>
        <v>6.5</v>
      </c>
      <c r="G180" s="93">
        <f t="shared" si="25"/>
        <v>6.5</v>
      </c>
      <c r="H180" s="94">
        <f t="shared" si="26"/>
        <v>6.5</v>
      </c>
      <c r="I180" s="92" t="str">
        <f>IF('Indicator Data'!BN183="No data","x",ROUND(IF('Indicator Data'!BN183^2&gt;I$195,0,IF('Indicator Data'!BN183^2&lt;I$194,10,(I$195-'Indicator Data'!BN183^2)/(I$195-I$194)*10)),1))</f>
        <v>x</v>
      </c>
      <c r="J180" s="92">
        <f>IF(OR('Indicator Data'!BM183=0,'Indicator Data'!BM183="No data"),"x",ROUND(IF('Indicator Data'!BM183&gt;J$195,0,IF('Indicator Data'!BM183&lt;J$194,10,(J$195-'Indicator Data'!BM183)/(J$195-J$194)*10)),1))</f>
        <v>0</v>
      </c>
      <c r="K180" s="92">
        <f>IF('Indicator Data'!BO183="No data","x",ROUND(IF('Indicator Data'!BO183&gt;K$195,0,IF('Indicator Data'!BO183&lt;K$194,10,(K$195-'Indicator Data'!BO183)/(K$195-K$194)*10)),1))</f>
        <v>5.4</v>
      </c>
      <c r="L180" s="92">
        <f>IF('Indicator Data'!BP183="No data","x",ROUND(IF('Indicator Data'!BP183&gt;L$195,0,IF('Indicator Data'!BP183&lt;L$194,10,(L$195-'Indicator Data'!BP183)/(L$195-L$194)*10)),1))</f>
        <v>6.6</v>
      </c>
      <c r="M180" s="93">
        <f t="shared" si="27"/>
        <v>4</v>
      </c>
      <c r="N180" s="138">
        <f>IF('Indicator Data'!BQ183="No data","x",'Indicator Data'!BQ183/'Indicator Data'!CC183*100)</f>
        <v>156.66666666666666</v>
      </c>
      <c r="O180" s="92">
        <f t="shared" si="28"/>
        <v>0</v>
      </c>
      <c r="P180" s="92">
        <f>IF('Indicator Data'!BR183="No data","x",ROUND(IF('Indicator Data'!BR183&gt;P$195,0,IF('Indicator Data'!BR183&lt;P$194,10,(P$195-'Indicator Data'!BR183)/(P$195-P$194)*10)),1))</f>
        <v>1.8</v>
      </c>
      <c r="Q180" s="92">
        <f>IF('Indicator Data'!BS183="No data","x",ROUND(IF('Indicator Data'!BS183&gt;Q$195,0,IF('Indicator Data'!BS183&lt;Q$194,10,(Q$195-'Indicator Data'!BS183)/(Q$195-Q$194)*10)),1))</f>
        <v>0.1</v>
      </c>
      <c r="R180" s="93">
        <f t="shared" si="29"/>
        <v>0.6</v>
      </c>
      <c r="S180" s="92">
        <f>IF('Indicator Data'!BT183="No data","x",ROUND(IF('Indicator Data'!BT183&gt;S$195,0,IF('Indicator Data'!BT183&lt;S$194,10,(S$195-'Indicator Data'!BT183)/(S$195-S$194)*10)),1))</f>
        <v>7.7</v>
      </c>
      <c r="T180" s="138">
        <f>IF('Indicator Data'!BU183="No data","x",ROUND(IF('Indicator Data'!BU183&gt;T$195,0,IF('Indicator Data'!BU183&lt;T$194,10,(T$195-'Indicator Data'!BU183)/(T$195-T$194)*10)),1))</f>
        <v>0.5</v>
      </c>
      <c r="U180" s="138">
        <f>IF('Indicator Data'!BV183="No data","x",ROUND(IF('Indicator Data'!BV183&gt;U$195,0,IF('Indicator Data'!BV183&lt;U$194,10,(U$195-'Indicator Data'!BV183)/(U$195-U$194)*10)),1))</f>
        <v>0.8</v>
      </c>
      <c r="V180" s="138" t="str">
        <f>IF('Indicator Data'!BW183="No data","x",ROUND(IF('Indicator Data'!BW183&gt;V$195,0,IF('Indicator Data'!BW183&lt;V$194,10,(V$195-'Indicator Data'!BW183)/(V$195-V$194)*10)),1))</f>
        <v>x</v>
      </c>
      <c r="W180" s="92">
        <f t="shared" si="30"/>
        <v>0.65</v>
      </c>
      <c r="X180" s="92">
        <f>IF('Indicator Data'!BX183="No data","x",ROUND(IF('Indicator Data'!BX183&gt;X$195,0,IF('Indicator Data'!BX183&lt;X$194,10,(X$195-'Indicator Data'!BX183)/(X$195-X$194)*10)),1))</f>
        <v>8.1</v>
      </c>
      <c r="Y180" s="92" t="str">
        <f>IF('Indicator Data'!BY183="No data","x",ROUND(IF('Indicator Data'!BY183&gt;Y$195,10,IF('Indicator Data'!BY183&lt;Y$194,0,10-(Y$195-'Indicator Data'!BY183)/(Y$195-Y$194)*10)),1))</f>
        <v>x</v>
      </c>
      <c r="Z180" s="93">
        <f t="shared" si="31"/>
        <v>5.5</v>
      </c>
      <c r="AA180" s="94">
        <f t="shared" si="32"/>
        <v>3.4</v>
      </c>
      <c r="AB180" s="170"/>
    </row>
    <row r="181" spans="1:28" s="4" customFormat="1" x14ac:dyDescent="0.25">
      <c r="A181" s="121" t="str">
        <f>'Indicator Data'!A184</f>
        <v>Uganda</v>
      </c>
      <c r="B181" s="47" t="str">
        <f>'Indicator Data'!B184</f>
        <v>UGA</v>
      </c>
      <c r="C181" s="92" t="str">
        <f>IF('Indicator Data'!BJ184="No data","x",ROUND(IF('Indicator Data'!BJ184&gt;C$195,0,IF('Indicator Data'!BJ184&lt;C$194,10,(C$195-'Indicator Data'!BJ184)/(C$195-C$194)*10)),1))</f>
        <v>x</v>
      </c>
      <c r="D181" s="93" t="str">
        <f t="shared" si="24"/>
        <v>x</v>
      </c>
      <c r="E181" s="92">
        <f>IF('Indicator Data'!BL184="No data","x",ROUND(IF('Indicator Data'!BL184&gt;E$195,0,IF('Indicator Data'!BL184&lt;E$194,10,(E$195-'Indicator Data'!BL184)/(E$195-E$194)*10)),1))</f>
        <v>7.4</v>
      </c>
      <c r="F181" s="92">
        <f>IF('Indicator Data'!BK184="No data","x",ROUND(IF('Indicator Data'!BK184&gt;F$195,0,IF('Indicator Data'!BK184&lt;F$194,10,(F$195-'Indicator Data'!BK184)/(F$195-F$194)*10)),1))</f>
        <v>6.2</v>
      </c>
      <c r="G181" s="93">
        <f t="shared" si="25"/>
        <v>6.8</v>
      </c>
      <c r="H181" s="94">
        <f t="shared" si="26"/>
        <v>6.8</v>
      </c>
      <c r="I181" s="92">
        <f>IF('Indicator Data'!BN184="No data","x",ROUND(IF('Indicator Data'!BN184^2&gt;I$195,0,IF('Indicator Data'!BN184^2&lt;I$194,10,(I$195-'Indicator Data'!BN184^2)/(I$195-I$194)*10)),1))</f>
        <v>5</v>
      </c>
      <c r="J181" s="92">
        <f>IF(OR('Indicator Data'!BM184=0,'Indicator Data'!BM184="No data"),"x",ROUND(IF('Indicator Data'!BM184&gt;J$195,0,IF('Indicator Data'!BM184&lt;J$194,10,(J$195-'Indicator Data'!BM184)/(J$195-J$194)*10)),1))</f>
        <v>7.8</v>
      </c>
      <c r="K181" s="92">
        <f>IF('Indicator Data'!BO184="No data","x",ROUND(IF('Indicator Data'!BO184&gt;K$195,0,IF('Indicator Data'!BO184&lt;K$194,10,(K$195-'Indicator Data'!BO184)/(K$195-K$194)*10)),1))</f>
        <v>7.8</v>
      </c>
      <c r="L181" s="92">
        <f>IF('Indicator Data'!BP184="No data","x",ROUND(IF('Indicator Data'!BP184&gt;L$195,0,IF('Indicator Data'!BP184&lt;L$194,10,(L$195-'Indicator Data'!BP184)/(L$195-L$194)*10)),1))</f>
        <v>7.3</v>
      </c>
      <c r="M181" s="93">
        <f t="shared" si="27"/>
        <v>7</v>
      </c>
      <c r="N181" s="138">
        <f>IF('Indicator Data'!BQ184="No data","x",'Indicator Data'!BQ184/'Indicator Data'!CC184*100)</f>
        <v>23.021870777238377</v>
      </c>
      <c r="O181" s="92">
        <f t="shared" si="28"/>
        <v>7.8</v>
      </c>
      <c r="P181" s="92">
        <f>IF('Indicator Data'!BR184="No data","x",ROUND(IF('Indicator Data'!BR184&gt;P$195,0,IF('Indicator Data'!BR184&lt;P$194,10,(P$195-'Indicator Data'!BR184)/(P$195-P$194)*10)),1))</f>
        <v>9.1</v>
      </c>
      <c r="Q181" s="92">
        <f>IF('Indicator Data'!BS184="No data","x",ROUND(IF('Indicator Data'!BS184&gt;Q$195,0,IF('Indicator Data'!BS184&lt;Q$194,10,(Q$195-'Indicator Data'!BS184)/(Q$195-Q$194)*10)),1))</f>
        <v>10</v>
      </c>
      <c r="R181" s="93">
        <f t="shared" si="29"/>
        <v>9</v>
      </c>
      <c r="S181" s="92">
        <f>IF('Indicator Data'!BT184="No data","x",ROUND(IF('Indicator Data'!BT184&gt;S$195,0,IF('Indicator Data'!BT184&lt;S$194,10,(S$195-'Indicator Data'!BT184)/(S$195-S$194)*10)),1))</f>
        <v>9.8000000000000007</v>
      </c>
      <c r="T181" s="138">
        <f>IF('Indicator Data'!BU184="No data","x",ROUND(IF('Indicator Data'!BU184&gt;T$195,0,IF('Indicator Data'!BU184&lt;T$194,10,(T$195-'Indicator Data'!BU184)/(T$195-T$194)*10)),1))</f>
        <v>2.4</v>
      </c>
      <c r="U181" s="138" t="str">
        <f>IF('Indicator Data'!BV184="No data","x",ROUND(IF('Indicator Data'!BV184&gt;U$195,0,IF('Indicator Data'!BV184&lt;U$194,10,(U$195-'Indicator Data'!BV184)/(U$195-U$194)*10)),1))</f>
        <v>x</v>
      </c>
      <c r="V181" s="138">
        <f>IF('Indicator Data'!BW184="No data","x",ROUND(IF('Indicator Data'!BW184&gt;V$195,0,IF('Indicator Data'!BW184&lt;V$194,10,(V$195-'Indicator Data'!BW184)/(V$195-V$194)*10)),1))</f>
        <v>3.1</v>
      </c>
      <c r="W181" s="92">
        <f t="shared" si="30"/>
        <v>2.75</v>
      </c>
      <c r="X181" s="92">
        <f>IF('Indicator Data'!BX184="No data","x",ROUND(IF('Indicator Data'!BX184&gt;X$195,0,IF('Indicator Data'!BX184&lt;X$194,10,(X$195-'Indicator Data'!BX184)/(X$195-X$194)*10)),1))</f>
        <v>9.8000000000000007</v>
      </c>
      <c r="Y181" s="92">
        <f>IF('Indicator Data'!BY184="No data","x",ROUND(IF('Indicator Data'!BY184&gt;Y$195,10,IF('Indicator Data'!BY184&lt;Y$194,0,10-(Y$195-'Indicator Data'!BY184)/(Y$195-Y$194)*10)),1))</f>
        <v>3.8</v>
      </c>
      <c r="Z181" s="93">
        <f t="shared" si="31"/>
        <v>6.5</v>
      </c>
      <c r="AA181" s="94">
        <f t="shared" si="32"/>
        <v>7.5</v>
      </c>
      <c r="AB181" s="170"/>
    </row>
    <row r="182" spans="1:28" s="4" customFormat="1" x14ac:dyDescent="0.25">
      <c r="A182" s="121" t="str">
        <f>'Indicator Data'!A185</f>
        <v>Ukraine</v>
      </c>
      <c r="B182" s="47" t="str">
        <f>'Indicator Data'!B185</f>
        <v>UKR</v>
      </c>
      <c r="C182" s="92" t="str">
        <f>IF('Indicator Data'!BJ185="No data","x",ROUND(IF('Indicator Data'!BJ185&gt;C$195,0,IF('Indicator Data'!BJ185&lt;C$194,10,(C$195-'Indicator Data'!BJ185)/(C$195-C$194)*10)),1))</f>
        <v>x</v>
      </c>
      <c r="D182" s="93" t="str">
        <f t="shared" si="24"/>
        <v>x</v>
      </c>
      <c r="E182" s="92">
        <f>IF('Indicator Data'!BL185="No data","x",ROUND(IF('Indicator Data'!BL185&gt;E$195,0,IF('Indicator Data'!BL185&lt;E$194,10,(E$195-'Indicator Data'!BL185)/(E$195-E$194)*10)),1))</f>
        <v>6.8</v>
      </c>
      <c r="F182" s="92">
        <f>IF('Indicator Data'!BK185="No data","x",ROUND(IF('Indicator Data'!BK185&gt;F$195,0,IF('Indicator Data'!BK185&lt;F$194,10,(F$195-'Indicator Data'!BK185)/(F$195-F$194)*10)),1))</f>
        <v>5.9</v>
      </c>
      <c r="G182" s="93">
        <f t="shared" si="25"/>
        <v>6.4</v>
      </c>
      <c r="H182" s="94">
        <f t="shared" si="26"/>
        <v>6.4</v>
      </c>
      <c r="I182" s="92">
        <f>IF('Indicator Data'!BN185="No data","x",ROUND(IF('Indicator Data'!BN185^2&gt;I$195,0,IF('Indicator Data'!BN185^2&lt;I$194,10,(I$195-'Indicator Data'!BN185^2)/(I$195-I$194)*10)),1))</f>
        <v>0.1</v>
      </c>
      <c r="J182" s="92">
        <f>IF(OR('Indicator Data'!BM185=0,'Indicator Data'!BM185="No data"),"x",ROUND(IF('Indicator Data'!BM185&gt;J$195,0,IF('Indicator Data'!BM185&lt;J$194,10,(J$195-'Indicator Data'!BM185)/(J$195-J$194)*10)),1))</f>
        <v>0</v>
      </c>
      <c r="K182" s="92">
        <f>IF('Indicator Data'!BO185="No data","x",ROUND(IF('Indicator Data'!BO185&gt;K$195,0,IF('Indicator Data'!BO185&lt;K$194,10,(K$195-'Indicator Data'!BO185)/(K$195-K$194)*10)),1))</f>
        <v>4.8</v>
      </c>
      <c r="L182" s="92">
        <f>IF('Indicator Data'!BP185="No data","x",ROUND(IF('Indicator Data'!BP185&gt;L$195,0,IF('Indicator Data'!BP185&lt;L$194,10,(L$195-'Indicator Data'!BP185)/(L$195-L$194)*10)),1))</f>
        <v>3.4</v>
      </c>
      <c r="M182" s="93">
        <f t="shared" si="27"/>
        <v>2.1</v>
      </c>
      <c r="N182" s="138">
        <f>IF('Indicator Data'!BQ185="No data","x",'Indicator Data'!BQ185/'Indicator Data'!CC185*100)</f>
        <v>74.224953393633925</v>
      </c>
      <c r="O182" s="92">
        <f t="shared" si="28"/>
        <v>2.6</v>
      </c>
      <c r="P182" s="92">
        <f>IF('Indicator Data'!BR185="No data","x",ROUND(IF('Indicator Data'!BR185&gt;P$195,0,IF('Indicator Data'!BR185&lt;P$194,10,(P$195-'Indicator Data'!BR185)/(P$195-P$194)*10)),1))</f>
        <v>0.4</v>
      </c>
      <c r="Q182" s="92">
        <f>IF('Indicator Data'!BS185="No data","x",ROUND(IF('Indicator Data'!BS185&gt;Q$195,0,IF('Indicator Data'!BS185&lt;Q$194,10,(Q$195-'Indicator Data'!BS185)/(Q$195-Q$194)*10)),1))</f>
        <v>1.2</v>
      </c>
      <c r="R182" s="93">
        <f t="shared" si="29"/>
        <v>1.4</v>
      </c>
      <c r="S182" s="92">
        <f>IF('Indicator Data'!BT185="No data","x",ROUND(IF('Indicator Data'!BT185&gt;S$195,0,IF('Indicator Data'!BT185&lt;S$194,10,(S$195-'Indicator Data'!BT185)/(S$195-S$194)*10)),1))</f>
        <v>2.5</v>
      </c>
      <c r="T182" s="138">
        <f>IF('Indicator Data'!BU185="No data","x",ROUND(IF('Indicator Data'!BU185&gt;T$195,0,IF('Indicator Data'!BU185&lt;T$194,10,(T$195-'Indicator Data'!BU185)/(T$195-T$194)*10)),1))</f>
        <v>8.3000000000000007</v>
      </c>
      <c r="U182" s="138">
        <f>IF('Indicator Data'!BV185="No data","x",ROUND(IF('Indicator Data'!BV185&gt;U$195,0,IF('Indicator Data'!BV185&lt;U$194,10,(U$195-'Indicator Data'!BV185)/(U$195-U$194)*10)),1))</f>
        <v>2.5</v>
      </c>
      <c r="V182" s="138" t="str">
        <f>IF('Indicator Data'!BW185="No data","x",ROUND(IF('Indicator Data'!BW185&gt;V$195,0,IF('Indicator Data'!BW185&lt;V$194,10,(V$195-'Indicator Data'!BW185)/(V$195-V$194)*10)),1))</f>
        <v>x</v>
      </c>
      <c r="W182" s="92">
        <f t="shared" si="30"/>
        <v>5.4</v>
      </c>
      <c r="X182" s="92">
        <f>IF('Indicator Data'!BX185="No data","x",ROUND(IF('Indicator Data'!BX185&gt;X$195,0,IF('Indicator Data'!BX185&lt;X$194,10,(X$195-'Indicator Data'!BX185)/(X$195-X$194)*10)),1))</f>
        <v>8.4</v>
      </c>
      <c r="Y182" s="92">
        <f>IF('Indicator Data'!BY185="No data","x",ROUND(IF('Indicator Data'!BY185&gt;Y$195,10,IF('Indicator Data'!BY185&lt;Y$194,0,10-(Y$195-'Indicator Data'!BY185)/(Y$195-Y$194)*10)),1))</f>
        <v>0.3</v>
      </c>
      <c r="Z182" s="93">
        <f t="shared" si="31"/>
        <v>4.2</v>
      </c>
      <c r="AA182" s="94">
        <f t="shared" si="32"/>
        <v>2.6</v>
      </c>
      <c r="AB182" s="170"/>
    </row>
    <row r="183" spans="1:28" s="4" customFormat="1" x14ac:dyDescent="0.25">
      <c r="A183" s="121" t="str">
        <f>'Indicator Data'!A186</f>
        <v>United Arab Emirates</v>
      </c>
      <c r="B183" s="47" t="str">
        <f>'Indicator Data'!B186</f>
        <v>ARE</v>
      </c>
      <c r="C183" s="92">
        <f>IF('Indicator Data'!BJ186="No data","x",ROUND(IF('Indicator Data'!BJ186&gt;C$195,0,IF('Indicator Data'!BJ186&lt;C$194,10,(C$195-'Indicator Data'!BJ186)/(C$195-C$194)*10)),1))</f>
        <v>2.1</v>
      </c>
      <c r="D183" s="93">
        <f t="shared" si="24"/>
        <v>2.1</v>
      </c>
      <c r="E183" s="92">
        <f>IF('Indicator Data'!BL186="No data","x",ROUND(IF('Indicator Data'!BL186&gt;E$195,0,IF('Indicator Data'!BL186&lt;E$194,10,(E$195-'Indicator Data'!BL186)/(E$195-E$194)*10)),1))</f>
        <v>3</v>
      </c>
      <c r="F183" s="92">
        <f>IF('Indicator Data'!BK186="No data","x",ROUND(IF('Indicator Data'!BK186&gt;F$195,0,IF('Indicator Data'!BK186&lt;F$194,10,(F$195-'Indicator Data'!BK186)/(F$195-F$194)*10)),1))</f>
        <v>2.2000000000000002</v>
      </c>
      <c r="G183" s="93">
        <f t="shared" si="25"/>
        <v>2.6</v>
      </c>
      <c r="H183" s="94">
        <f t="shared" si="26"/>
        <v>2.4</v>
      </c>
      <c r="I183" s="92">
        <f>IF('Indicator Data'!BN186="No data","x",ROUND(IF('Indicator Data'!BN186^2&gt;I$195,0,IF('Indicator Data'!BN186^2&lt;I$194,10,(I$195-'Indicator Data'!BN186^2)/(I$195-I$194)*10)),1))</f>
        <v>1.5</v>
      </c>
      <c r="J183" s="92">
        <f>IF(OR('Indicator Data'!BM186=0,'Indicator Data'!BM186="No data"),"x",ROUND(IF('Indicator Data'!BM186&gt;J$195,0,IF('Indicator Data'!BM186&lt;J$194,10,(J$195-'Indicator Data'!BM186)/(J$195-J$194)*10)),1))</f>
        <v>0</v>
      </c>
      <c r="K183" s="92">
        <f>IF('Indicator Data'!BO186="No data","x",ROUND(IF('Indicator Data'!BO186&gt;K$195,0,IF('Indicator Data'!BO186&lt;K$194,10,(K$195-'Indicator Data'!BO186)/(K$195-K$194)*10)),1))</f>
        <v>0.9</v>
      </c>
      <c r="L183" s="92">
        <f>IF('Indicator Data'!BP186="No data","x",ROUND(IF('Indicator Data'!BP186&gt;L$195,0,IF('Indicator Data'!BP186&lt;L$194,10,(L$195-'Indicator Data'!BP186)/(L$195-L$194)*10)),1))</f>
        <v>0</v>
      </c>
      <c r="M183" s="93">
        <f t="shared" si="27"/>
        <v>0.6</v>
      </c>
      <c r="N183" s="138">
        <f>IF('Indicator Data'!BQ186="No data","x",'Indicator Data'!BQ186/'Indicator Data'!CC186*100)</f>
        <v>47.846889952153113</v>
      </c>
      <c r="O183" s="92">
        <f t="shared" si="28"/>
        <v>5.3</v>
      </c>
      <c r="P183" s="92">
        <f>IF('Indicator Data'!BR186="No data","x",ROUND(IF('Indicator Data'!BR186&gt;P$195,0,IF('Indicator Data'!BR186&lt;P$194,10,(P$195-'Indicator Data'!BR186)/(P$195-P$194)*10)),1))</f>
        <v>0.2</v>
      </c>
      <c r="Q183" s="92">
        <f>IF('Indicator Data'!BS186="No data","x",ROUND(IF('Indicator Data'!BS186&gt;Q$195,0,IF('Indicator Data'!BS186&lt;Q$194,10,(Q$195-'Indicator Data'!BS186)/(Q$195-Q$194)*10)),1))</f>
        <v>0.4</v>
      </c>
      <c r="R183" s="93">
        <f t="shared" si="29"/>
        <v>2</v>
      </c>
      <c r="S183" s="92">
        <f>IF('Indicator Data'!BT186="No data","x",ROUND(IF('Indicator Data'!BT186&gt;S$195,0,IF('Indicator Data'!BT186&lt;S$194,10,(S$195-'Indicator Data'!BT186)/(S$195-S$194)*10)),1))</f>
        <v>4</v>
      </c>
      <c r="T183" s="138">
        <f>IF('Indicator Data'!BU186="No data","x",ROUND(IF('Indicator Data'!BU186&gt;T$195,0,IF('Indicator Data'!BU186&lt;T$194,10,(T$195-'Indicator Data'!BU186)/(T$195-T$194)*10)),1))</f>
        <v>0.3</v>
      </c>
      <c r="U183" s="138">
        <f>IF('Indicator Data'!BV186="No data","x",ROUND(IF('Indicator Data'!BV186&gt;U$195,0,IF('Indicator Data'!BV186&lt;U$194,10,(U$195-'Indicator Data'!BV186)/(U$195-U$194)*10)),1))</f>
        <v>0</v>
      </c>
      <c r="V183" s="138">
        <f>IF('Indicator Data'!BW186="No data","x",ROUND(IF('Indicator Data'!BW186&gt;V$195,0,IF('Indicator Data'!BW186&lt;V$194,10,(V$195-'Indicator Data'!BW186)/(V$195-V$194)*10)),1))</f>
        <v>0.5</v>
      </c>
      <c r="W183" s="92">
        <f t="shared" si="30"/>
        <v>0.26666666666666666</v>
      </c>
      <c r="X183" s="92">
        <f>IF('Indicator Data'!BX186="No data","x",ROUND(IF('Indicator Data'!BX186&gt;X$195,0,IF('Indicator Data'!BX186&lt;X$194,10,(X$195-'Indicator Data'!BX186)/(X$195-X$194)*10)),1))</f>
        <v>1.5</v>
      </c>
      <c r="Y183" s="92">
        <f>IF('Indicator Data'!BY186="No data","x",ROUND(IF('Indicator Data'!BY186&gt;Y$195,10,IF('Indicator Data'!BY186&lt;Y$194,0,10-(Y$195-'Indicator Data'!BY186)/(Y$195-Y$194)*10)),1))</f>
        <v>0.1</v>
      </c>
      <c r="Z183" s="93">
        <f t="shared" si="31"/>
        <v>1.5</v>
      </c>
      <c r="AA183" s="94">
        <f t="shared" si="32"/>
        <v>1.4</v>
      </c>
      <c r="AB183" s="170"/>
    </row>
    <row r="184" spans="1:28" s="4" customFormat="1" x14ac:dyDescent="0.25">
      <c r="A184" s="121" t="str">
        <f>'Indicator Data'!A187</f>
        <v>United Kingdom</v>
      </c>
      <c r="B184" s="47" t="str">
        <f>'Indicator Data'!B187</f>
        <v>GBR</v>
      </c>
      <c r="C184" s="92">
        <f>IF('Indicator Data'!BJ187="No data","x",ROUND(IF('Indicator Data'!BJ187&gt;C$195,0,IF('Indicator Data'!BJ187&lt;C$194,10,(C$195-'Indicator Data'!BJ187)/(C$195-C$194)*10)),1))</f>
        <v>2.1</v>
      </c>
      <c r="D184" s="93">
        <f t="shared" si="24"/>
        <v>2.1</v>
      </c>
      <c r="E184" s="92">
        <f>IF('Indicator Data'!BL187="No data","x",ROUND(IF('Indicator Data'!BL187&gt;E$195,0,IF('Indicator Data'!BL187&lt;E$194,10,(E$195-'Indicator Data'!BL187)/(E$195-E$194)*10)),1))</f>
        <v>2</v>
      </c>
      <c r="F184" s="92">
        <f>IF('Indicator Data'!BK187="No data","x",ROUND(IF('Indicator Data'!BK187&gt;F$195,0,IF('Indicator Data'!BK187&lt;F$194,10,(F$195-'Indicator Data'!BK187)/(F$195-F$194)*10)),1))</f>
        <v>2.2000000000000002</v>
      </c>
      <c r="G184" s="93">
        <f t="shared" si="25"/>
        <v>2.1</v>
      </c>
      <c r="H184" s="94">
        <f t="shared" si="26"/>
        <v>2.1</v>
      </c>
      <c r="I184" s="92" t="str">
        <f>IF('Indicator Data'!BN187="No data","x",ROUND(IF('Indicator Data'!BN187^2&gt;I$195,0,IF('Indicator Data'!BN187^2&lt;I$194,10,(I$195-'Indicator Data'!BN187^2)/(I$195-I$194)*10)),1))</f>
        <v>x</v>
      </c>
      <c r="J184" s="92">
        <f>IF(OR('Indicator Data'!BM187=0,'Indicator Data'!BM187="No data"),"x",ROUND(IF('Indicator Data'!BM187&gt;J$195,0,IF('Indicator Data'!BM187&lt;J$194,10,(J$195-'Indicator Data'!BM187)/(J$195-J$194)*10)),1))</f>
        <v>0</v>
      </c>
      <c r="K184" s="92">
        <f>IF('Indicator Data'!BO187="No data","x",ROUND(IF('Indicator Data'!BO187&gt;K$195,0,IF('Indicator Data'!BO187&lt;K$194,10,(K$195-'Indicator Data'!BO187)/(K$195-K$194)*10)),1))</f>
        <v>0.5</v>
      </c>
      <c r="L184" s="92">
        <f>IF('Indicator Data'!BP187="No data","x",ROUND(IF('Indicator Data'!BP187&gt;L$195,0,IF('Indicator Data'!BP187&lt;L$194,10,(L$195-'Indicator Data'!BP187)/(L$195-L$194)*10)),1))</f>
        <v>4.0999999999999996</v>
      </c>
      <c r="M184" s="93">
        <f t="shared" si="27"/>
        <v>1.5</v>
      </c>
      <c r="N184" s="138">
        <f>IF('Indicator Data'!BQ187="No data","x",'Indicator Data'!BQ187/'Indicator Data'!CC187*100)</f>
        <v>268.67275658248258</v>
      </c>
      <c r="O184" s="92">
        <f t="shared" si="28"/>
        <v>0</v>
      </c>
      <c r="P184" s="92">
        <f>IF('Indicator Data'!BR187="No data","x",ROUND(IF('Indicator Data'!BR187&gt;P$195,0,IF('Indicator Data'!BR187&lt;P$194,10,(P$195-'Indicator Data'!BR187)/(P$195-P$194)*10)),1))</f>
        <v>0.1</v>
      </c>
      <c r="Q184" s="92">
        <f>IF('Indicator Data'!BS187="No data","x",ROUND(IF('Indicator Data'!BS187&gt;Q$195,0,IF('Indicator Data'!BS187&lt;Q$194,10,(Q$195-'Indicator Data'!BS187)/(Q$195-Q$194)*10)),1))</f>
        <v>0</v>
      </c>
      <c r="R184" s="93">
        <f t="shared" si="29"/>
        <v>0</v>
      </c>
      <c r="S184" s="92">
        <f>IF('Indicator Data'!BT187="No data","x",ROUND(IF('Indicator Data'!BT187&gt;S$195,0,IF('Indicator Data'!BT187&lt;S$194,10,(S$195-'Indicator Data'!BT187)/(S$195-S$194)*10)),1))</f>
        <v>3</v>
      </c>
      <c r="T184" s="138">
        <f>IF('Indicator Data'!BU187="No data","x",ROUND(IF('Indicator Data'!BU187&gt;T$195,0,IF('Indicator Data'!BU187&lt;T$194,10,(T$195-'Indicator Data'!BU187)/(T$195-T$194)*10)),1))</f>
        <v>0.8</v>
      </c>
      <c r="U184" s="138">
        <f>IF('Indicator Data'!BV187="No data","x",ROUND(IF('Indicator Data'!BV187&gt;U$195,0,IF('Indicator Data'!BV187&lt;U$194,10,(U$195-'Indicator Data'!BV187)/(U$195-U$194)*10)),1))</f>
        <v>1.9</v>
      </c>
      <c r="V184" s="138">
        <f>IF('Indicator Data'!BW187="No data","x",ROUND(IF('Indicator Data'!BW187&gt;V$195,0,IF('Indicator Data'!BW187&lt;V$194,10,(V$195-'Indicator Data'!BW187)/(V$195-V$194)*10)),1))</f>
        <v>1.2</v>
      </c>
      <c r="W184" s="92">
        <f t="shared" si="30"/>
        <v>1.3</v>
      </c>
      <c r="X184" s="92">
        <f>IF('Indicator Data'!BX187="No data","x",ROUND(IF('Indicator Data'!BX187&gt;X$195,0,IF('Indicator Data'!BX187&lt;X$194,10,(X$195-'Indicator Data'!BX187)/(X$195-X$194)*10)),1))</f>
        <v>0</v>
      </c>
      <c r="Y184" s="92">
        <f>IF('Indicator Data'!BY187="No data","x",ROUND(IF('Indicator Data'!BY187&gt;Y$195,10,IF('Indicator Data'!BY187&lt;Y$194,0,10-(Y$195-'Indicator Data'!BY187)/(Y$195-Y$194)*10)),1))</f>
        <v>0.1</v>
      </c>
      <c r="Z184" s="93">
        <f t="shared" si="31"/>
        <v>1.1000000000000001</v>
      </c>
      <c r="AA184" s="94">
        <f t="shared" si="32"/>
        <v>0.9</v>
      </c>
      <c r="AB184" s="170"/>
    </row>
    <row r="185" spans="1:28" s="4" customFormat="1" x14ac:dyDescent="0.25">
      <c r="A185" s="121" t="str">
        <f>'Indicator Data'!A188</f>
        <v>United States of America</v>
      </c>
      <c r="B185" s="47" t="str">
        <f>'Indicator Data'!B188</f>
        <v>USA</v>
      </c>
      <c r="C185" s="92">
        <f>IF('Indicator Data'!BJ188="No data","x",ROUND(IF('Indicator Data'!BJ188&gt;C$195,0,IF('Indicator Data'!BJ188&lt;C$194,10,(C$195-'Indicator Data'!BJ188)/(C$195-C$194)*10)),1))</f>
        <v>3</v>
      </c>
      <c r="D185" s="93">
        <f t="shared" si="24"/>
        <v>3</v>
      </c>
      <c r="E185" s="92">
        <f>IF('Indicator Data'!BL188="No data","x",ROUND(IF('Indicator Data'!BL188&gt;E$195,0,IF('Indicator Data'!BL188&lt;E$194,10,(E$195-'Indicator Data'!BL188)/(E$195-E$194)*10)),1))</f>
        <v>2.9</v>
      </c>
      <c r="F185" s="92">
        <f>IF('Indicator Data'!BK188="No data","x",ROUND(IF('Indicator Data'!BK188&gt;F$195,0,IF('Indicator Data'!BK188&lt;F$194,10,(F$195-'Indicator Data'!BK188)/(F$195-F$194)*10)),1))</f>
        <v>1.9</v>
      </c>
      <c r="G185" s="93">
        <f t="shared" si="25"/>
        <v>2.4</v>
      </c>
      <c r="H185" s="94">
        <f t="shared" si="26"/>
        <v>2.7</v>
      </c>
      <c r="I185" s="92" t="str">
        <f>IF('Indicator Data'!BN188="No data","x",ROUND(IF('Indicator Data'!BN188^2&gt;I$195,0,IF('Indicator Data'!BN188^2&lt;I$194,10,(I$195-'Indicator Data'!BN188^2)/(I$195-I$194)*10)),1))</f>
        <v>x</v>
      </c>
      <c r="J185" s="92">
        <f>IF(OR('Indicator Data'!BM188=0,'Indicator Data'!BM188="No data"),"x",ROUND(IF('Indicator Data'!BM188&gt;J$195,0,IF('Indicator Data'!BM188&lt;J$194,10,(J$195-'Indicator Data'!BM188)/(J$195-J$194)*10)),1))</f>
        <v>0</v>
      </c>
      <c r="K185" s="92">
        <f>IF('Indicator Data'!BO188="No data","x",ROUND(IF('Indicator Data'!BO188&gt;K$195,0,IF('Indicator Data'!BO188&lt;K$194,10,(K$195-'Indicator Data'!BO188)/(K$195-K$194)*10)),1))</f>
        <v>2.4</v>
      </c>
      <c r="L185" s="92">
        <f>IF('Indicator Data'!BP188="No data","x",ROUND(IF('Indicator Data'!BP188&gt;L$195,0,IF('Indicator Data'!BP188&lt;L$194,10,(L$195-'Indicator Data'!BP188)/(L$195-L$194)*10)),1))</f>
        <v>4.0999999999999996</v>
      </c>
      <c r="M185" s="93">
        <f t="shared" si="27"/>
        <v>2.2000000000000002</v>
      </c>
      <c r="N185" s="138">
        <f>IF('Indicator Data'!BQ188="No data","x",'Indicator Data'!BQ188/'Indicator Data'!CC188*100)</f>
        <v>72.151491896075612</v>
      </c>
      <c r="O185" s="92">
        <f t="shared" si="28"/>
        <v>2.8</v>
      </c>
      <c r="P185" s="92">
        <f>IF('Indicator Data'!BR188="No data","x",ROUND(IF('Indicator Data'!BR188&gt;P$195,0,IF('Indicator Data'!BR188&lt;P$194,10,(P$195-'Indicator Data'!BR188)/(P$195-P$194)*10)),1))</f>
        <v>0</v>
      </c>
      <c r="Q185" s="92">
        <f>IF('Indicator Data'!BS188="No data","x",ROUND(IF('Indicator Data'!BS188&gt;Q$195,0,IF('Indicator Data'!BS188&lt;Q$194,10,(Q$195-'Indicator Data'!BS188)/(Q$195-Q$194)*10)),1))</f>
        <v>0.1</v>
      </c>
      <c r="R185" s="93">
        <f t="shared" si="29"/>
        <v>1</v>
      </c>
      <c r="S185" s="92">
        <f>IF('Indicator Data'!BT188="No data","x",ROUND(IF('Indicator Data'!BT188&gt;S$195,0,IF('Indicator Data'!BT188&lt;S$194,10,(S$195-'Indicator Data'!BT188)/(S$195-S$194)*10)),1))</f>
        <v>3.5</v>
      </c>
      <c r="T185" s="138">
        <f>IF('Indicator Data'!BU188="No data","x",ROUND(IF('Indicator Data'!BU188&gt;T$195,0,IF('Indicator Data'!BU188&lt;T$194,10,(T$195-'Indicator Data'!BU188)/(T$195-T$194)*10)),1))</f>
        <v>0.7</v>
      </c>
      <c r="U185" s="138">
        <f>IF('Indicator Data'!BV188="No data","x",ROUND(IF('Indicator Data'!BV188&gt;U$195,0,IF('Indicator Data'!BV188&lt;U$194,10,(U$195-'Indicator Data'!BV188)/(U$195-U$194)*10)),1))</f>
        <v>0.8</v>
      </c>
      <c r="V185" s="138">
        <f>IF('Indicator Data'!BW188="No data","x",ROUND(IF('Indicator Data'!BW188&gt;V$195,0,IF('Indicator Data'!BW188&lt;V$194,10,(V$195-'Indicator Data'!BW188)/(V$195-V$194)*10)),1))</f>
        <v>1</v>
      </c>
      <c r="W185" s="92">
        <f t="shared" si="30"/>
        <v>0.83333333333333337</v>
      </c>
      <c r="X185" s="92">
        <f>IF('Indicator Data'!BX188="No data","x",ROUND(IF('Indicator Data'!BX188&gt;X$195,0,IF('Indicator Data'!BX188&lt;X$194,10,(X$195-'Indicator Data'!BX188)/(X$195-X$194)*10)),1))</f>
        <v>0</v>
      </c>
      <c r="Y185" s="92">
        <f>IF('Indicator Data'!BY188="No data","x",ROUND(IF('Indicator Data'!BY188&gt;Y$195,10,IF('Indicator Data'!BY188&lt;Y$194,0,10-(Y$195-'Indicator Data'!BY188)/(Y$195-Y$194)*10)),1))</f>
        <v>0.2</v>
      </c>
      <c r="Z185" s="93">
        <f t="shared" si="31"/>
        <v>1.1000000000000001</v>
      </c>
      <c r="AA185" s="94">
        <f t="shared" si="32"/>
        <v>1.4</v>
      </c>
      <c r="AB185" s="170"/>
    </row>
    <row r="186" spans="1:28" s="4" customFormat="1" x14ac:dyDescent="0.25">
      <c r="A186" s="121" t="str">
        <f>'Indicator Data'!A189</f>
        <v>Uruguay</v>
      </c>
      <c r="B186" s="47" t="str">
        <f>'Indicator Data'!B189</f>
        <v>URY</v>
      </c>
      <c r="C186" s="92">
        <f>IF('Indicator Data'!BJ189="No data","x",ROUND(IF('Indicator Data'!BJ189&gt;C$195,0,IF('Indicator Data'!BJ189&lt;C$194,10,(C$195-'Indicator Data'!BJ189)/(C$195-C$194)*10)),1))</f>
        <v>4</v>
      </c>
      <c r="D186" s="93">
        <f t="shared" si="24"/>
        <v>4</v>
      </c>
      <c r="E186" s="92">
        <f>IF('Indicator Data'!BL189="No data","x",ROUND(IF('Indicator Data'!BL189&gt;E$195,0,IF('Indicator Data'!BL189&lt;E$194,10,(E$195-'Indicator Data'!BL189)/(E$195-E$194)*10)),1))</f>
        <v>3</v>
      </c>
      <c r="F186" s="92">
        <f>IF('Indicator Data'!BK189="No data","x",ROUND(IF('Indicator Data'!BK189&gt;F$195,0,IF('Indicator Data'!BK189&lt;F$194,10,(F$195-'Indicator Data'!BK189)/(F$195-F$194)*10)),1))</f>
        <v>4.2</v>
      </c>
      <c r="G186" s="93">
        <f t="shared" si="25"/>
        <v>3.6</v>
      </c>
      <c r="H186" s="94">
        <f t="shared" si="26"/>
        <v>3.8</v>
      </c>
      <c r="I186" s="92">
        <f>IF('Indicator Data'!BN189="No data","x",ROUND(IF('Indicator Data'!BN189^2&gt;I$195,0,IF('Indicator Data'!BN189^2&lt;I$194,10,(I$195-'Indicator Data'!BN189^2)/(I$195-I$194)*10)),1))</f>
        <v>0.3</v>
      </c>
      <c r="J186" s="92">
        <f>IF(OR('Indicator Data'!BM189=0,'Indicator Data'!BM189="No data"),"x",ROUND(IF('Indicator Data'!BM189&gt;J$195,0,IF('Indicator Data'!BM189&lt;J$194,10,(J$195-'Indicator Data'!BM189)/(J$195-J$194)*10)),1))</f>
        <v>0</v>
      </c>
      <c r="K186" s="92">
        <f>IF('Indicator Data'!BO189="No data","x",ROUND(IF('Indicator Data'!BO189&gt;K$195,0,IF('Indicator Data'!BO189&lt;K$194,10,(K$195-'Indicator Data'!BO189)/(K$195-K$194)*10)),1))</f>
        <v>3.4</v>
      </c>
      <c r="L186" s="92">
        <f>IF('Indicator Data'!BP189="No data","x",ROUND(IF('Indicator Data'!BP189&gt;L$195,0,IF('Indicator Data'!BP189&lt;L$194,10,(L$195-'Indicator Data'!BP189)/(L$195-L$194)*10)),1))</f>
        <v>2.7</v>
      </c>
      <c r="M186" s="93">
        <f t="shared" si="27"/>
        <v>1.6</v>
      </c>
      <c r="N186" s="138">
        <f>IF('Indicator Data'!BQ189="No data","x",'Indicator Data'!BQ189/'Indicator Data'!CC189*100)</f>
        <v>33.139069820591935</v>
      </c>
      <c r="O186" s="92">
        <f t="shared" si="28"/>
        <v>6.8</v>
      </c>
      <c r="P186" s="92">
        <f>IF('Indicator Data'!BR189="No data","x",ROUND(IF('Indicator Data'!BR189&gt;P$195,0,IF('Indicator Data'!BR189&lt;P$194,10,(P$195-'Indicator Data'!BR189)/(P$195-P$194)*10)),1))</f>
        <v>0.4</v>
      </c>
      <c r="Q186" s="92">
        <f>IF('Indicator Data'!BS189="No data","x",ROUND(IF('Indicator Data'!BS189&gt;Q$195,0,IF('Indicator Data'!BS189&lt;Q$194,10,(Q$195-'Indicator Data'!BS189)/(Q$195-Q$194)*10)),1))</f>
        <v>0.1</v>
      </c>
      <c r="R186" s="93">
        <f t="shared" si="29"/>
        <v>2.4</v>
      </c>
      <c r="S186" s="92">
        <f>IF('Indicator Data'!BT189="No data","x",ROUND(IF('Indicator Data'!BT189&gt;S$195,0,IF('Indicator Data'!BT189&lt;S$194,10,(S$195-'Indicator Data'!BT189)/(S$195-S$194)*10)),1))</f>
        <v>0</v>
      </c>
      <c r="T186" s="138">
        <f>IF('Indicator Data'!BU189="No data","x",ROUND(IF('Indicator Data'!BU189&gt;T$195,0,IF('Indicator Data'!BU189&lt;T$194,10,(T$195-'Indicator Data'!BU189)/(T$195-T$194)*10)),1))</f>
        <v>0.7</v>
      </c>
      <c r="U186" s="138">
        <f>IF('Indicator Data'!BV189="No data","x",ROUND(IF('Indicator Data'!BV189&gt;U$195,0,IF('Indicator Data'!BV189&lt;U$194,10,(U$195-'Indicator Data'!BV189)/(U$195-U$194)*10)),1))</f>
        <v>1.2</v>
      </c>
      <c r="V186" s="138">
        <f>IF('Indicator Data'!BW189="No data","x",ROUND(IF('Indicator Data'!BW189&gt;V$195,0,IF('Indicator Data'!BW189&lt;V$194,10,(V$195-'Indicator Data'!BW189)/(V$195-V$194)*10)),1))</f>
        <v>0.8</v>
      </c>
      <c r="W186" s="92">
        <f t="shared" si="30"/>
        <v>0.9</v>
      </c>
      <c r="X186" s="92">
        <f>IF('Indicator Data'!BX189="No data","x",ROUND(IF('Indicator Data'!BX189&gt;X$195,0,IF('Indicator Data'!BX189&lt;X$194,10,(X$195-'Indicator Data'!BX189)/(X$195-X$194)*10)),1))</f>
        <v>3.5</v>
      </c>
      <c r="Y186" s="92">
        <f>IF('Indicator Data'!BY189="No data","x",ROUND(IF('Indicator Data'!BY189&gt;Y$195,10,IF('Indicator Data'!BY189&lt;Y$194,0,10-(Y$195-'Indicator Data'!BY189)/(Y$195-Y$194)*10)),1))</f>
        <v>0.2</v>
      </c>
      <c r="Z186" s="93">
        <f t="shared" si="31"/>
        <v>1.2</v>
      </c>
      <c r="AA186" s="94">
        <f t="shared" si="32"/>
        <v>1.7</v>
      </c>
      <c r="AB186" s="170"/>
    </row>
    <row r="187" spans="1:28" s="4" customFormat="1" x14ac:dyDescent="0.25">
      <c r="A187" s="121" t="str">
        <f>'Indicator Data'!A190</f>
        <v>Uzbekistan</v>
      </c>
      <c r="B187" s="47" t="str">
        <f>'Indicator Data'!B190</f>
        <v>UZB</v>
      </c>
      <c r="C187" s="92">
        <f>IF('Indicator Data'!BJ190="No data","x",ROUND(IF('Indicator Data'!BJ190&gt;C$195,0,IF('Indicator Data'!BJ190&lt;C$194,10,(C$195-'Indicator Data'!BJ190)/(C$195-C$194)*10)),1))</f>
        <v>2.6</v>
      </c>
      <c r="D187" s="93">
        <f t="shared" si="24"/>
        <v>2.6</v>
      </c>
      <c r="E187" s="92">
        <f>IF('Indicator Data'!BL190="No data","x",ROUND(IF('Indicator Data'!BL190&gt;E$195,0,IF('Indicator Data'!BL190&lt;E$194,10,(E$195-'Indicator Data'!BL190)/(E$195-E$194)*10)),1))</f>
        <v>7.7</v>
      </c>
      <c r="F187" s="92">
        <f>IF('Indicator Data'!BK190="No data","x",ROUND(IF('Indicator Data'!BK190&gt;F$195,0,IF('Indicator Data'!BK190&lt;F$194,10,(F$195-'Indicator Data'!BK190)/(F$195-F$194)*10)),1))</f>
        <v>6.1</v>
      </c>
      <c r="G187" s="93">
        <f t="shared" si="25"/>
        <v>6.9</v>
      </c>
      <c r="H187" s="94">
        <f t="shared" si="26"/>
        <v>4.8</v>
      </c>
      <c r="I187" s="92">
        <f>IF('Indicator Data'!BN190="No data","x",ROUND(IF('Indicator Data'!BN190^2&gt;I$195,0,IF('Indicator Data'!BN190^2&lt;I$194,10,(I$195-'Indicator Data'!BN190^2)/(I$195-I$194)*10)),1))</f>
        <v>0</v>
      </c>
      <c r="J187" s="92">
        <f>IF(OR('Indicator Data'!BM190=0,'Indicator Data'!BM190="No data"),"x",ROUND(IF('Indicator Data'!BM190&gt;J$195,0,IF('Indicator Data'!BM190&lt;J$194,10,(J$195-'Indicator Data'!BM190)/(J$195-J$194)*10)),1))</f>
        <v>0</v>
      </c>
      <c r="K187" s="92">
        <f>IF('Indicator Data'!BO190="No data","x",ROUND(IF('Indicator Data'!BO190&gt;K$195,0,IF('Indicator Data'!BO190&lt;K$194,10,(K$195-'Indicator Data'!BO190)/(K$195-K$194)*10)),1))</f>
        <v>5.3</v>
      </c>
      <c r="L187" s="92">
        <f>IF('Indicator Data'!BP190="No data","x",ROUND(IF('Indicator Data'!BP190&gt;L$195,0,IF('Indicator Data'!BP190&lt;L$194,10,(L$195-'Indicator Data'!BP190)/(L$195-L$194)*10)),1))</f>
        <v>6.4</v>
      </c>
      <c r="M187" s="93">
        <f t="shared" si="27"/>
        <v>2.9</v>
      </c>
      <c r="N187" s="138">
        <f>IF('Indicator Data'!BQ190="No data","x",'Indicator Data'!BQ190/'Indicator Data'!CC190*100)</f>
        <v>19.040902679830747</v>
      </c>
      <c r="O187" s="92">
        <f t="shared" si="28"/>
        <v>8.1999999999999993</v>
      </c>
      <c r="P187" s="92">
        <f>IF('Indicator Data'!BR190="No data","x",ROUND(IF('Indicator Data'!BR190&gt;P$195,0,IF('Indicator Data'!BR190&lt;P$194,10,(P$195-'Indicator Data'!BR190)/(P$195-P$194)*10)),1))</f>
        <v>0</v>
      </c>
      <c r="Q187" s="92">
        <f>IF('Indicator Data'!BS190="No data","x",ROUND(IF('Indicator Data'!BS190&gt;Q$195,0,IF('Indicator Data'!BS190&lt;Q$194,10,(Q$195-'Indicator Data'!BS190)/(Q$195-Q$194)*10)),1))</f>
        <v>0.4</v>
      </c>
      <c r="R187" s="93">
        <f t="shared" si="29"/>
        <v>2.9</v>
      </c>
      <c r="S187" s="92">
        <f>IF('Indicator Data'!BT190="No data","x",ROUND(IF('Indicator Data'!BT190&gt;S$195,0,IF('Indicator Data'!BT190&lt;S$194,10,(S$195-'Indicator Data'!BT190)/(S$195-S$194)*10)),1))</f>
        <v>4.0999999999999996</v>
      </c>
      <c r="T187" s="138">
        <f>IF('Indicator Data'!BU190="No data","x",ROUND(IF('Indicator Data'!BU190&gt;T$195,0,IF('Indicator Data'!BU190&lt;T$194,10,(T$195-'Indicator Data'!BU190)/(T$195-T$194)*10)),1))</f>
        <v>0</v>
      </c>
      <c r="U187" s="138">
        <f>IF('Indicator Data'!BV190="No data","x",ROUND(IF('Indicator Data'!BV190&gt;U$195,0,IF('Indicator Data'!BV190&lt;U$194,10,(U$195-'Indicator Data'!BV190)/(U$195-U$194)*10)),1))</f>
        <v>0</v>
      </c>
      <c r="V187" s="138">
        <f>IF('Indicator Data'!BW190="No data","x",ROUND(IF('Indicator Data'!BW190&gt;V$195,0,IF('Indicator Data'!BW190&lt;V$194,10,(V$195-'Indicator Data'!BW190)/(V$195-V$194)*10)),1))</f>
        <v>0</v>
      </c>
      <c r="W187" s="92">
        <f t="shared" si="30"/>
        <v>0</v>
      </c>
      <c r="X187" s="92">
        <f>IF('Indicator Data'!BX190="No data","x",ROUND(IF('Indicator Data'!BX190&gt;X$195,0,IF('Indicator Data'!BX190&lt;X$194,10,(X$195-'Indicator Data'!BX190)/(X$195-X$194)*10)),1))</f>
        <v>8.8000000000000007</v>
      </c>
      <c r="Y187" s="92">
        <f>IF('Indicator Data'!BY190="No data","x",ROUND(IF('Indicator Data'!BY190&gt;Y$195,10,IF('Indicator Data'!BY190&lt;Y$194,0,10-(Y$195-'Indicator Data'!BY190)/(Y$195-Y$194)*10)),1))</f>
        <v>0.4</v>
      </c>
      <c r="Z187" s="93">
        <f t="shared" si="31"/>
        <v>3.3</v>
      </c>
      <c r="AA187" s="94">
        <f t="shared" si="32"/>
        <v>3</v>
      </c>
      <c r="AB187" s="170"/>
    </row>
    <row r="188" spans="1:28" s="4" customFormat="1" x14ac:dyDescent="0.25">
      <c r="A188" s="121" t="str">
        <f>'Indicator Data'!A191</f>
        <v>Vanuatu</v>
      </c>
      <c r="B188" s="47" t="str">
        <f>'Indicator Data'!B191</f>
        <v>VUT</v>
      </c>
      <c r="C188" s="92">
        <f>IF('Indicator Data'!BJ191="No data","x",ROUND(IF('Indicator Data'!BJ191&gt;C$195,0,IF('Indicator Data'!BJ191&lt;C$194,10,(C$195-'Indicator Data'!BJ191)/(C$195-C$194)*10)),1))</f>
        <v>5.4</v>
      </c>
      <c r="D188" s="93">
        <f t="shared" si="24"/>
        <v>5.4</v>
      </c>
      <c r="E188" s="92">
        <f>IF('Indicator Data'!BL191="No data","x",ROUND(IF('Indicator Data'!BL191&gt;E$195,0,IF('Indicator Data'!BL191&lt;E$194,10,(E$195-'Indicator Data'!BL191)/(E$195-E$194)*10)),1))</f>
        <v>5.4</v>
      </c>
      <c r="F188" s="92">
        <f>IF('Indicator Data'!BK191="No data","x",ROUND(IF('Indicator Data'!BK191&gt;F$195,0,IF('Indicator Data'!BK191&lt;F$194,10,(F$195-'Indicator Data'!BK191)/(F$195-F$194)*10)),1))</f>
        <v>6.8</v>
      </c>
      <c r="G188" s="93">
        <f t="shared" si="25"/>
        <v>6.1</v>
      </c>
      <c r="H188" s="94">
        <f t="shared" si="26"/>
        <v>5.8</v>
      </c>
      <c r="I188" s="92">
        <f>IF('Indicator Data'!BN191="No data","x",ROUND(IF('Indicator Data'!BN191^2&gt;I$195,0,IF('Indicator Data'!BN191^2&lt;I$194,10,(I$195-'Indicator Data'!BN191^2)/(I$195-I$194)*10)),1))</f>
        <v>3</v>
      </c>
      <c r="J188" s="92">
        <f>IF(OR('Indicator Data'!BM191=0,'Indicator Data'!BM191="No data"),"x",ROUND(IF('Indicator Data'!BM191&gt;J$195,0,IF('Indicator Data'!BM191&lt;J$194,10,(J$195-'Indicator Data'!BM191)/(J$195-J$194)*10)),1))</f>
        <v>3.7</v>
      </c>
      <c r="K188" s="92">
        <f>IF('Indicator Data'!BO191="No data","x",ROUND(IF('Indicator Data'!BO191&gt;K$195,0,IF('Indicator Data'!BO191&lt;K$194,10,(K$195-'Indicator Data'!BO191)/(K$195-K$194)*10)),1))</f>
        <v>7.6</v>
      </c>
      <c r="L188" s="92">
        <f>IF('Indicator Data'!BP191="No data","x",ROUND(IF('Indicator Data'!BP191&gt;L$195,0,IF('Indicator Data'!BP191&lt;L$194,10,(L$195-'Indicator Data'!BP191)/(L$195-L$194)*10)),1))</f>
        <v>6</v>
      </c>
      <c r="M188" s="93">
        <f t="shared" si="27"/>
        <v>5.0999999999999996</v>
      </c>
      <c r="N188" s="138">
        <f>IF('Indicator Data'!BQ191="No data","x",'Indicator Data'!BQ191/'Indicator Data'!CC191*100)</f>
        <v>8.2034454470877769</v>
      </c>
      <c r="O188" s="92">
        <f t="shared" si="28"/>
        <v>9.3000000000000007</v>
      </c>
      <c r="P188" s="92">
        <f>IF('Indicator Data'!BR191="No data","x",ROUND(IF('Indicator Data'!BR191&gt;P$195,0,IF('Indicator Data'!BR191&lt;P$194,10,(P$195-'Indicator Data'!BR191)/(P$195-P$194)*10)),1))</f>
        <v>7.3</v>
      </c>
      <c r="Q188" s="92">
        <f>IF('Indicator Data'!BS191="No data","x",ROUND(IF('Indicator Data'!BS191&gt;Q$195,0,IF('Indicator Data'!BS191&lt;Q$194,10,(Q$195-'Indicator Data'!BS191)/(Q$195-Q$194)*10)),1))</f>
        <v>1.7</v>
      </c>
      <c r="R188" s="93">
        <f t="shared" si="29"/>
        <v>6.1</v>
      </c>
      <c r="S188" s="92">
        <f>IF('Indicator Data'!BT191="No data","x",ROUND(IF('Indicator Data'!BT191&gt;S$195,0,IF('Indicator Data'!BT191&lt;S$194,10,(S$195-'Indicator Data'!BT191)/(S$195-S$194)*10)),1))</f>
        <v>9.6</v>
      </c>
      <c r="T188" s="138">
        <f>IF('Indicator Data'!BU191="No data","x",ROUND(IF('Indicator Data'!BU191&gt;T$195,0,IF('Indicator Data'!BU191&lt;T$194,10,(T$195-'Indicator Data'!BU191)/(T$195-T$194)*10)),1))</f>
        <v>2.4</v>
      </c>
      <c r="U188" s="138" t="str">
        <f>IF('Indicator Data'!BV191="No data","x",ROUND(IF('Indicator Data'!BV191&gt;U$195,0,IF('Indicator Data'!BV191&lt;U$194,10,(U$195-'Indicator Data'!BV191)/(U$195-U$194)*10)),1))</f>
        <v>x</v>
      </c>
      <c r="V188" s="138" t="str">
        <f>IF('Indicator Data'!BW191="No data","x",ROUND(IF('Indicator Data'!BW191&gt;V$195,0,IF('Indicator Data'!BW191&lt;V$194,10,(V$195-'Indicator Data'!BW191)/(V$195-V$194)*10)),1))</f>
        <v>x</v>
      </c>
      <c r="W188" s="92">
        <f t="shared" si="30"/>
        <v>2.4</v>
      </c>
      <c r="X188" s="92">
        <f>IF('Indicator Data'!BX191="No data","x",ROUND(IF('Indicator Data'!BX191&gt;X$195,0,IF('Indicator Data'!BX191&lt;X$194,10,(X$195-'Indicator Data'!BX191)/(X$195-X$194)*10)),1))</f>
        <v>9.8000000000000007</v>
      </c>
      <c r="Y188" s="92">
        <f>IF('Indicator Data'!BY191="No data","x",ROUND(IF('Indicator Data'!BY191&gt;Y$195,10,IF('Indicator Data'!BY191&lt;Y$194,0,10-(Y$195-'Indicator Data'!BY191)/(Y$195-Y$194)*10)),1))</f>
        <v>0.9</v>
      </c>
      <c r="Z188" s="93">
        <f t="shared" si="31"/>
        <v>5.7</v>
      </c>
      <c r="AA188" s="94">
        <f t="shared" si="32"/>
        <v>5.6</v>
      </c>
      <c r="AB188" s="170"/>
    </row>
    <row r="189" spans="1:28" s="4" customFormat="1" x14ac:dyDescent="0.25">
      <c r="A189" s="121" t="str">
        <f>'Indicator Data'!A192</f>
        <v>Venezuela</v>
      </c>
      <c r="B189" s="47" t="str">
        <f>'Indicator Data'!B192</f>
        <v>VEN</v>
      </c>
      <c r="C189" s="92">
        <f>IF('Indicator Data'!BJ192="No data","x",ROUND(IF('Indicator Data'!BJ192&gt;C$195,0,IF('Indicator Data'!BJ192&lt;C$194,10,(C$195-'Indicator Data'!BJ192)/(C$195-C$194)*10)),1))</f>
        <v>2.5</v>
      </c>
      <c r="D189" s="93">
        <f t="shared" si="24"/>
        <v>2.5</v>
      </c>
      <c r="E189" s="92">
        <f>IF('Indicator Data'!BL192="No data","x",ROUND(IF('Indicator Data'!BL192&gt;E$195,0,IF('Indicator Data'!BL192&lt;E$194,10,(E$195-'Indicator Data'!BL192)/(E$195-E$194)*10)),1))</f>
        <v>8.1999999999999993</v>
      </c>
      <c r="F189" s="92">
        <f>IF('Indicator Data'!BK192="No data","x",ROUND(IF('Indicator Data'!BK192&gt;F$195,0,IF('Indicator Data'!BK192&lt;F$194,10,(F$195-'Indicator Data'!BK192)/(F$195-F$194)*10)),1))</f>
        <v>7.8</v>
      </c>
      <c r="G189" s="93">
        <f t="shared" si="25"/>
        <v>8</v>
      </c>
      <c r="H189" s="94">
        <f t="shared" si="26"/>
        <v>5.3</v>
      </c>
      <c r="I189" s="92">
        <f>IF('Indicator Data'!BN192="No data","x",ROUND(IF('Indicator Data'!BN192^2&gt;I$195,0,IF('Indicator Data'!BN192^2&lt;I$194,10,(I$195-'Indicator Data'!BN192^2)/(I$195-I$194)*10)),1))</f>
        <v>0.6</v>
      </c>
      <c r="J189" s="92">
        <f>IF(OR('Indicator Data'!BM192=0,'Indicator Data'!BM192="No data"),"x",ROUND(IF('Indicator Data'!BM192&gt;J$195,0,IF('Indicator Data'!BM192&lt;J$194,10,(J$195-'Indicator Data'!BM192)/(J$195-J$194)*10)),1))</f>
        <v>0</v>
      </c>
      <c r="K189" s="92">
        <f>IF('Indicator Data'!BO192="No data","x",ROUND(IF('Indicator Data'!BO192&gt;K$195,0,IF('Indicator Data'!BO192&lt;K$194,10,(K$195-'Indicator Data'!BO192)/(K$195-K$194)*10)),1))</f>
        <v>4</v>
      </c>
      <c r="L189" s="92">
        <f>IF('Indicator Data'!BP192="No data","x",ROUND(IF('Indicator Data'!BP192&gt;L$195,0,IF('Indicator Data'!BP192&lt;L$194,10,(L$195-'Indicator Data'!BP192)/(L$195-L$194)*10)),1))</f>
        <v>6.2</v>
      </c>
      <c r="M189" s="93">
        <f t="shared" si="27"/>
        <v>2.7</v>
      </c>
      <c r="N189" s="138">
        <f>IF('Indicator Data'!BQ192="No data","x",'Indicator Data'!BQ192/'Indicator Data'!CC192*100)</f>
        <v>7.9360580465959982</v>
      </c>
      <c r="O189" s="92">
        <f t="shared" si="28"/>
        <v>9.3000000000000007</v>
      </c>
      <c r="P189" s="92">
        <f>IF('Indicator Data'!BR192="No data","x",ROUND(IF('Indicator Data'!BR192&gt;P$195,0,IF('Indicator Data'!BR192&lt;P$194,10,(P$195-'Indicator Data'!BR192)/(P$195-P$194)*10)),1))</f>
        <v>0.7</v>
      </c>
      <c r="Q189" s="92">
        <f>IF('Indicator Data'!BS192="No data","x",ROUND(IF('Indicator Data'!BS192&gt;Q$195,0,IF('Indicator Data'!BS192&lt;Q$194,10,(Q$195-'Indicator Data'!BS192)/(Q$195-Q$194)*10)),1))</f>
        <v>0.9</v>
      </c>
      <c r="R189" s="93">
        <f t="shared" si="29"/>
        <v>3.6</v>
      </c>
      <c r="S189" s="92" t="str">
        <f>IF('Indicator Data'!BT192="No data","x",ROUND(IF('Indicator Data'!BT192&gt;S$195,0,IF('Indicator Data'!BT192&lt;S$194,10,(S$195-'Indicator Data'!BT192)/(S$195-S$194)*10)),1))</f>
        <v>x</v>
      </c>
      <c r="T189" s="138">
        <f>IF('Indicator Data'!BU192="No data","x",ROUND(IF('Indicator Data'!BU192&gt;T$195,0,IF('Indicator Data'!BU192&lt;T$194,10,(T$195-'Indicator Data'!BU192)/(T$195-T$194)*10)),1))</f>
        <v>2.5</v>
      </c>
      <c r="U189" s="138">
        <f>IF('Indicator Data'!BV192="No data","x",ROUND(IF('Indicator Data'!BV192&gt;U$195,0,IF('Indicator Data'!BV192&lt;U$194,10,(U$195-'Indicator Data'!BV192)/(U$195-U$194)*10)),1))</f>
        <v>6.8</v>
      </c>
      <c r="V189" s="138">
        <f>IF('Indicator Data'!BW192="No data","x",ROUND(IF('Indicator Data'!BW192&gt;V$195,0,IF('Indicator Data'!BW192&lt;V$194,10,(V$195-'Indicator Data'!BW192)/(V$195-V$194)*10)),1))</f>
        <v>10</v>
      </c>
      <c r="W189" s="92">
        <f t="shared" si="30"/>
        <v>6.4333333333333336</v>
      </c>
      <c r="X189" s="92">
        <f>IF('Indicator Data'!BX192="No data","x",ROUND(IF('Indicator Data'!BX192&gt;X$195,0,IF('Indicator Data'!BX192&lt;X$194,10,(X$195-'Indicator Data'!BX192)/(X$195-X$194)*10)),1))</f>
        <v>7</v>
      </c>
      <c r="Y189" s="92">
        <f>IF('Indicator Data'!BY192="No data","x",ROUND(IF('Indicator Data'!BY192&gt;Y$195,10,IF('Indicator Data'!BY192&lt;Y$194,0,10-(Y$195-'Indicator Data'!BY192)/(Y$195-Y$194)*10)),1))</f>
        <v>1.1000000000000001</v>
      </c>
      <c r="Z189" s="93">
        <f t="shared" si="31"/>
        <v>4.8</v>
      </c>
      <c r="AA189" s="94">
        <f t="shared" si="32"/>
        <v>3.7</v>
      </c>
      <c r="AB189" s="170"/>
    </row>
    <row r="190" spans="1:28" s="4" customFormat="1" x14ac:dyDescent="0.25">
      <c r="A190" s="121" t="str">
        <f>'Indicator Data'!A193</f>
        <v>Viet Nam</v>
      </c>
      <c r="B190" s="47" t="str">
        <f>'Indicator Data'!B193</f>
        <v>VNM</v>
      </c>
      <c r="C190" s="92">
        <f>IF('Indicator Data'!BJ193="No data","x",ROUND(IF('Indicator Data'!BJ193&gt;C$195,0,IF('Indicator Data'!BJ193&lt;C$194,10,(C$195-'Indicator Data'!BJ193)/(C$195-C$194)*10)),1))</f>
        <v>4.2</v>
      </c>
      <c r="D190" s="93">
        <f t="shared" si="24"/>
        <v>4.2</v>
      </c>
      <c r="E190" s="92">
        <f>IF('Indicator Data'!BL193="No data","x",ROUND(IF('Indicator Data'!BL193&gt;E$195,0,IF('Indicator Data'!BL193&lt;E$194,10,(E$195-'Indicator Data'!BL193)/(E$195-E$194)*10)),1))</f>
        <v>6.7</v>
      </c>
      <c r="F190" s="92">
        <f>IF('Indicator Data'!BK193="No data","x",ROUND(IF('Indicator Data'!BK193&gt;F$195,0,IF('Indicator Data'!BK193&lt;F$194,10,(F$195-'Indicator Data'!BK193)/(F$195-F$194)*10)),1))</f>
        <v>5</v>
      </c>
      <c r="G190" s="93">
        <f t="shared" si="25"/>
        <v>5.9</v>
      </c>
      <c r="H190" s="94">
        <f t="shared" si="26"/>
        <v>5.0999999999999996</v>
      </c>
      <c r="I190" s="92">
        <f>IF('Indicator Data'!BN193="No data","x",ROUND(IF('Indicator Data'!BN193^2&gt;I$195,0,IF('Indicator Data'!BN193^2&lt;I$194,10,(I$195-'Indicator Data'!BN193^2)/(I$195-I$194)*10)),1))</f>
        <v>1.2</v>
      </c>
      <c r="J190" s="92">
        <f>IF(OR('Indicator Data'!BM193=0,'Indicator Data'!BM193="No data"),"x",ROUND(IF('Indicator Data'!BM193&gt;J$195,0,IF('Indicator Data'!BM193&lt;J$194,10,(J$195-'Indicator Data'!BM193)/(J$195-J$194)*10)),1))</f>
        <v>0</v>
      </c>
      <c r="K190" s="92">
        <f>IF('Indicator Data'!BO193="No data","x",ROUND(IF('Indicator Data'!BO193&gt;K$195,0,IF('Indicator Data'!BO193&lt;K$194,10,(K$195-'Indicator Data'!BO193)/(K$195-K$194)*10)),1))</f>
        <v>5.4</v>
      </c>
      <c r="L190" s="92">
        <f>IF('Indicator Data'!BP193="No data","x",ROUND(IF('Indicator Data'!BP193&gt;L$195,0,IF('Indicator Data'!BP193&lt;L$194,10,(L$195-'Indicator Data'!BP193)/(L$195-L$194)*10)),1))</f>
        <v>3.8</v>
      </c>
      <c r="M190" s="93">
        <f t="shared" si="27"/>
        <v>2.6</v>
      </c>
      <c r="N190" s="138">
        <f>IF('Indicator Data'!BQ193="No data","x",'Indicator Data'!BQ193/'Indicator Data'!CC193*100)</f>
        <v>24.833102202728416</v>
      </c>
      <c r="O190" s="92">
        <f t="shared" si="28"/>
        <v>7.6</v>
      </c>
      <c r="P190" s="92">
        <f>IF('Indicator Data'!BR193="No data","x",ROUND(IF('Indicator Data'!BR193&gt;P$195,0,IF('Indicator Data'!BR193&lt;P$194,10,(P$195-'Indicator Data'!BR193)/(P$195-P$194)*10)),1))</f>
        <v>1.8</v>
      </c>
      <c r="Q190" s="92">
        <f>IF('Indicator Data'!BS193="No data","x",ROUND(IF('Indicator Data'!BS193&gt;Q$195,0,IF('Indicator Data'!BS193&lt;Q$194,10,(Q$195-'Indicator Data'!BS193)/(Q$195-Q$194)*10)),1))</f>
        <v>1.1000000000000001</v>
      </c>
      <c r="R190" s="93">
        <f t="shared" si="29"/>
        <v>3.5</v>
      </c>
      <c r="S190" s="92">
        <f>IF('Indicator Data'!BT193="No data","x",ROUND(IF('Indicator Data'!BT193&gt;S$195,0,IF('Indicator Data'!BT193&lt;S$194,10,(S$195-'Indicator Data'!BT193)/(S$195-S$194)*10)),1))</f>
        <v>8</v>
      </c>
      <c r="T190" s="138">
        <f>IF('Indicator Data'!BU193="No data","x",ROUND(IF('Indicator Data'!BU193&gt;T$195,0,IF('Indicator Data'!BU193&lt;T$194,10,(T$195-'Indicator Data'!BU193)/(T$195-T$194)*10)),1))</f>
        <v>0.8</v>
      </c>
      <c r="U190" s="138">
        <f>IF('Indicator Data'!BV193="No data","x",ROUND(IF('Indicator Data'!BV193&gt;U$195,0,IF('Indicator Data'!BV193&lt;U$194,10,(U$195-'Indicator Data'!BV193)/(U$195-U$194)*10)),1))</f>
        <v>1</v>
      </c>
      <c r="V190" s="138" t="str">
        <f>IF('Indicator Data'!BW193="No data","x",ROUND(IF('Indicator Data'!BW193&gt;V$195,0,IF('Indicator Data'!BW193&lt;V$194,10,(V$195-'Indicator Data'!BW193)/(V$195-V$194)*10)),1))</f>
        <v>x</v>
      </c>
      <c r="W190" s="92">
        <f t="shared" si="30"/>
        <v>0.9</v>
      </c>
      <c r="X190" s="92">
        <f>IF('Indicator Data'!BX193="No data","x",ROUND(IF('Indicator Data'!BX193&gt;X$195,0,IF('Indicator Data'!BX193&lt;X$194,10,(X$195-'Indicator Data'!BX193)/(X$195-X$194)*10)),1))</f>
        <v>9</v>
      </c>
      <c r="Y190" s="92">
        <f>IF('Indicator Data'!BY193="No data","x",ROUND(IF('Indicator Data'!BY193&gt;Y$195,10,IF('Indicator Data'!BY193&lt;Y$194,0,10-(Y$195-'Indicator Data'!BY193)/(Y$195-Y$194)*10)),1))</f>
        <v>0.6</v>
      </c>
      <c r="Z190" s="93">
        <f t="shared" si="31"/>
        <v>4.5999999999999996</v>
      </c>
      <c r="AA190" s="94">
        <f t="shared" si="32"/>
        <v>3.6</v>
      </c>
      <c r="AB190" s="170"/>
    </row>
    <row r="191" spans="1:28" s="4" customFormat="1" x14ac:dyDescent="0.25">
      <c r="A191" s="121" t="str">
        <f>'Indicator Data'!A194</f>
        <v>Yemen</v>
      </c>
      <c r="B191" s="47" t="str">
        <f>'Indicator Data'!B194</f>
        <v>YEM</v>
      </c>
      <c r="C191" s="92">
        <f>IF('Indicator Data'!BJ194="No data","x",ROUND(IF('Indicator Data'!BJ194&gt;C$195,0,IF('Indicator Data'!BJ194&lt;C$194,10,(C$195-'Indicator Data'!BJ194)/(C$195-C$194)*10)),1))</f>
        <v>8.5</v>
      </c>
      <c r="D191" s="93">
        <f t="shared" si="24"/>
        <v>8.5</v>
      </c>
      <c r="E191" s="92">
        <f>IF('Indicator Data'!BL194="No data","x",ROUND(IF('Indicator Data'!BL194&gt;E$195,0,IF('Indicator Data'!BL194&lt;E$194,10,(E$195-'Indicator Data'!BL194)/(E$195-E$194)*10)),1))</f>
        <v>8.6</v>
      </c>
      <c r="F191" s="92">
        <f>IF('Indicator Data'!BK194="No data","x",ROUND(IF('Indicator Data'!BK194&gt;F$195,0,IF('Indicator Data'!BK194&lt;F$194,10,(F$195-'Indicator Data'!BK194)/(F$195-F$194)*10)),1))</f>
        <v>8.8000000000000007</v>
      </c>
      <c r="G191" s="93">
        <f t="shared" si="25"/>
        <v>8.6999999999999993</v>
      </c>
      <c r="H191" s="94">
        <f t="shared" si="26"/>
        <v>8.6</v>
      </c>
      <c r="I191" s="92">
        <f>IF('Indicator Data'!BN194="No data","x",ROUND(IF('Indicator Data'!BN194^2&gt;I$195,0,IF('Indicator Data'!BN194^2&lt;I$194,10,(I$195-'Indicator Data'!BN194^2)/(I$195-I$194)*10)),1))</f>
        <v>5.6</v>
      </c>
      <c r="J191" s="92">
        <f>IF(OR('Indicator Data'!BM194=0,'Indicator Data'!BM194="No data"),"x",ROUND(IF('Indicator Data'!BM194&gt;J$195,0,IF('Indicator Data'!BM194&lt;J$194,10,(J$195-'Indicator Data'!BM194)/(J$195-J$194)*10)),1))</f>
        <v>2.1</v>
      </c>
      <c r="K191" s="92">
        <f>IF('Indicator Data'!BO194="No data","x",ROUND(IF('Indicator Data'!BO194&gt;K$195,0,IF('Indicator Data'!BO194&lt;K$194,10,(K$195-'Indicator Data'!BO194)/(K$195-K$194)*10)),1))</f>
        <v>7.5</v>
      </c>
      <c r="L191" s="92">
        <f>IF('Indicator Data'!BP194="No data","x",ROUND(IF('Indicator Data'!BP194&gt;L$195,0,IF('Indicator Data'!BP194&lt;L$194,10,(L$195-'Indicator Data'!BP194)/(L$195-L$194)*10)),1))</f>
        <v>7.5</v>
      </c>
      <c r="M191" s="93">
        <f t="shared" si="27"/>
        <v>5.7</v>
      </c>
      <c r="N191" s="138">
        <f>IF('Indicator Data'!BQ194="No data","x",'Indicator Data'!BQ194/'Indicator Data'!CC194*100)</f>
        <v>4.1669034225429478</v>
      </c>
      <c r="O191" s="92">
        <f t="shared" si="28"/>
        <v>9.6999999999999993</v>
      </c>
      <c r="P191" s="92">
        <f>IF('Indicator Data'!BR194="No data","x",ROUND(IF('Indicator Data'!BR194&gt;P$195,0,IF('Indicator Data'!BR194&lt;P$194,10,(P$195-'Indicator Data'!BR194)/(P$195-P$194)*10)),1))</f>
        <v>4.5</v>
      </c>
      <c r="Q191" s="92">
        <f>IF('Indicator Data'!BS194="No data","x",ROUND(IF('Indicator Data'!BS194&gt;Q$195,0,IF('Indicator Data'!BS194&lt;Q$194,10,(Q$195-'Indicator Data'!BS194)/(Q$195-Q$194)*10)),1))</f>
        <v>7.3</v>
      </c>
      <c r="R191" s="93">
        <f t="shared" si="29"/>
        <v>7.2</v>
      </c>
      <c r="S191" s="92">
        <f>IF('Indicator Data'!BT194="No data","x",ROUND(IF('Indicator Data'!BT194&gt;S$195,0,IF('Indicator Data'!BT194&lt;S$194,10,(S$195-'Indicator Data'!BT194)/(S$195-S$194)*10)),1))</f>
        <v>9.1999999999999993</v>
      </c>
      <c r="T191" s="138">
        <f>IF('Indicator Data'!BU194="No data","x",ROUND(IF('Indicator Data'!BU194&gt;T$195,0,IF('Indicator Data'!BU194&lt;T$194,10,(T$195-'Indicator Data'!BU194)/(T$195-T$194)*10)),1))</f>
        <v>5.3</v>
      </c>
      <c r="U191" s="138">
        <f>IF('Indicator Data'!BV194="No data","x",ROUND(IF('Indicator Data'!BV194&gt;U$195,0,IF('Indicator Data'!BV194&lt;U$194,10,(U$195-'Indicator Data'!BV194)/(U$195-U$194)*10)),1))</f>
        <v>9</v>
      </c>
      <c r="V191" s="138">
        <f>IF('Indicator Data'!BW194="No data","x",ROUND(IF('Indicator Data'!BW194&gt;V$195,0,IF('Indicator Data'!BW194&lt;V$194,10,(V$195-'Indicator Data'!BW194)/(V$195-V$194)*10)),1))</f>
        <v>5.3</v>
      </c>
      <c r="W191" s="92">
        <f t="shared" si="30"/>
        <v>6.5333333333333341</v>
      </c>
      <c r="X191" s="92">
        <f>IF('Indicator Data'!BX194="No data","x",ROUND(IF('Indicator Data'!BX194&gt;X$195,0,IF('Indicator Data'!BX194&lt;X$194,10,(X$195-'Indicator Data'!BX194)/(X$195-X$194)*10)),1))</f>
        <v>9.6999999999999993</v>
      </c>
      <c r="Y191" s="92">
        <f>IF('Indicator Data'!BY194="No data","x",ROUND(IF('Indicator Data'!BY194&gt;Y$195,10,IF('Indicator Data'!BY194&lt;Y$194,0,10-(Y$195-'Indicator Data'!BY194)/(Y$195-Y$194)*10)),1))</f>
        <v>4.3</v>
      </c>
      <c r="Z191" s="93">
        <f t="shared" si="31"/>
        <v>7.4</v>
      </c>
      <c r="AA191" s="94">
        <f t="shared" si="32"/>
        <v>6.8</v>
      </c>
      <c r="AB191" s="170"/>
    </row>
    <row r="192" spans="1:28" s="4" customFormat="1" x14ac:dyDescent="0.25">
      <c r="A192" s="121" t="str">
        <f>'Indicator Data'!A195</f>
        <v>Zambia</v>
      </c>
      <c r="B192" s="47" t="str">
        <f>'Indicator Data'!B195</f>
        <v>ZMB</v>
      </c>
      <c r="C192" s="92">
        <f>IF('Indicator Data'!BJ195="No data","x",ROUND(IF('Indicator Data'!BJ195&gt;C$195,0,IF('Indicator Data'!BJ195&lt;C$194,10,(C$195-'Indicator Data'!BJ195)/(C$195-C$194)*10)),1))</f>
        <v>3.5</v>
      </c>
      <c r="D192" s="93">
        <f t="shared" si="24"/>
        <v>3.5</v>
      </c>
      <c r="E192" s="92">
        <f>IF('Indicator Data'!BL195="No data","x",ROUND(IF('Indicator Data'!BL195&gt;E$195,0,IF('Indicator Data'!BL195&lt;E$194,10,(E$195-'Indicator Data'!BL195)/(E$195-E$194)*10)),1))</f>
        <v>6.5</v>
      </c>
      <c r="F192" s="92">
        <f>IF('Indicator Data'!BK195="No data","x",ROUND(IF('Indicator Data'!BK195&gt;F$195,0,IF('Indicator Data'!BK195&lt;F$194,10,(F$195-'Indicator Data'!BK195)/(F$195-F$194)*10)),1))</f>
        <v>6.2</v>
      </c>
      <c r="G192" s="93">
        <f t="shared" si="25"/>
        <v>6.4</v>
      </c>
      <c r="H192" s="94">
        <f t="shared" si="26"/>
        <v>5</v>
      </c>
      <c r="I192" s="92">
        <f>IF('Indicator Data'!BN195="No data","x",ROUND(IF('Indicator Data'!BN195^2&gt;I$195,0,IF('Indicator Data'!BN195^2&lt;I$194,10,(I$195-'Indicator Data'!BN195^2)/(I$195-I$194)*10)),1))</f>
        <v>3</v>
      </c>
      <c r="J192" s="92">
        <f>IF(OR('Indicator Data'!BM195=0,'Indicator Data'!BM195="No data"),"x",ROUND(IF('Indicator Data'!BM195&gt;J$195,0,IF('Indicator Data'!BM195&lt;J$194,10,(J$195-'Indicator Data'!BM195)/(J$195-J$194)*10)),1))</f>
        <v>6</v>
      </c>
      <c r="K192" s="92">
        <f>IF('Indicator Data'!BO195="No data","x",ROUND(IF('Indicator Data'!BO195&gt;K$195,0,IF('Indicator Data'!BO195&lt;K$194,10,(K$195-'Indicator Data'!BO195)/(K$195-K$194)*10)),1))</f>
        <v>7.5</v>
      </c>
      <c r="L192" s="92">
        <f>IF('Indicator Data'!BP195="No data","x",ROUND(IF('Indicator Data'!BP195&gt;L$195,0,IF('Indicator Data'!BP195&lt;L$194,10,(L$195-'Indicator Data'!BP195)/(L$195-L$194)*10)),1))</f>
        <v>6.2</v>
      </c>
      <c r="M192" s="93">
        <f t="shared" si="27"/>
        <v>5.7</v>
      </c>
      <c r="N192" s="138">
        <f>IF('Indicator Data'!BQ195="No data","x",'Indicator Data'!BQ195/'Indicator Data'!CC195*100)</f>
        <v>4.1700856885349546</v>
      </c>
      <c r="O192" s="92">
        <f t="shared" si="28"/>
        <v>9.6999999999999993</v>
      </c>
      <c r="P192" s="92">
        <f>IF('Indicator Data'!BR195="No data","x",ROUND(IF('Indicator Data'!BR195&gt;P$195,0,IF('Indicator Data'!BR195&lt;P$194,10,(P$195-'Indicator Data'!BR195)/(P$195-P$194)*10)),1))</f>
        <v>8.1999999999999993</v>
      </c>
      <c r="Q192" s="92">
        <f>IF('Indicator Data'!BS195="No data","x",ROUND(IF('Indicator Data'!BS195&gt;Q$195,0,IF('Indicator Data'!BS195&lt;Q$194,10,(Q$195-'Indicator Data'!BS195)/(Q$195-Q$194)*10)),1))</f>
        <v>8</v>
      </c>
      <c r="R192" s="93">
        <f t="shared" si="29"/>
        <v>8.6</v>
      </c>
      <c r="S192" s="92">
        <f>IF('Indicator Data'!BT195="No data","x",ROUND(IF('Indicator Data'!BT195&gt;S$195,0,IF('Indicator Data'!BT195&lt;S$194,10,(S$195-'Indicator Data'!BT195)/(S$195-S$194)*10)),1))</f>
        <v>9.8000000000000007</v>
      </c>
      <c r="T192" s="138">
        <f>IF('Indicator Data'!BU195="No data","x",ROUND(IF('Indicator Data'!BU195&gt;T$195,0,IF('Indicator Data'!BU195&lt;T$194,10,(T$195-'Indicator Data'!BU195)/(T$195-T$194)*10)),1))</f>
        <v>0.8</v>
      </c>
      <c r="U192" s="138">
        <f>IF('Indicator Data'!BV195="No data","x",ROUND(IF('Indicator Data'!BV195&gt;U$195,0,IF('Indicator Data'!BV195&lt;U$194,10,(U$195-'Indicator Data'!BV195)/(U$195-U$194)*10)),1))</f>
        <v>5.9</v>
      </c>
      <c r="V192" s="138">
        <f>IF('Indicator Data'!BW195="No data","x",ROUND(IF('Indicator Data'!BW195&gt;V$195,0,IF('Indicator Data'!BW195&lt;V$194,10,(V$195-'Indicator Data'!BW195)/(V$195-V$194)*10)),1))</f>
        <v>0.8</v>
      </c>
      <c r="W192" s="92">
        <f t="shared" si="30"/>
        <v>2.5</v>
      </c>
      <c r="X192" s="92">
        <f>IF('Indicator Data'!BX195="No data","x",ROUND(IF('Indicator Data'!BX195&gt;X$195,0,IF('Indicator Data'!BX195&lt;X$194,10,(X$195-'Indicator Data'!BX195)/(X$195-X$194)*10)),1))</f>
        <v>9.6</v>
      </c>
      <c r="Y192" s="92">
        <f>IF('Indicator Data'!BY195="No data","x",ROUND(IF('Indicator Data'!BY195&gt;Y$195,10,IF('Indicator Data'!BY195&lt;Y$194,0,10-(Y$195-'Indicator Data'!BY195)/(Y$195-Y$194)*10)),1))</f>
        <v>2.5</v>
      </c>
      <c r="Z192" s="93">
        <f t="shared" si="31"/>
        <v>6.1</v>
      </c>
      <c r="AA192" s="94">
        <f t="shared" si="32"/>
        <v>6.8</v>
      </c>
      <c r="AB192" s="170"/>
    </row>
    <row r="193" spans="1:28" s="4" customFormat="1" x14ac:dyDescent="0.25">
      <c r="A193" s="121" t="str">
        <f>'Indicator Data'!A196</f>
        <v>Zimbabwe</v>
      </c>
      <c r="B193" s="47" t="str">
        <f>'Indicator Data'!B196</f>
        <v>ZWE</v>
      </c>
      <c r="C193" s="92">
        <f>IF('Indicator Data'!BJ196="No data","x",ROUND(IF('Indicator Data'!BJ196&gt;C$195,0,IF('Indicator Data'!BJ196&lt;C$194,10,(C$195-'Indicator Data'!BJ196)/(C$195-C$194)*10)),1))</f>
        <v>2.6</v>
      </c>
      <c r="D193" s="93">
        <f t="shared" si="24"/>
        <v>2.6</v>
      </c>
      <c r="E193" s="92">
        <f>IF('Indicator Data'!BL196="No data","x",ROUND(IF('Indicator Data'!BL196&gt;E$195,0,IF('Indicator Data'!BL196&lt;E$194,10,(E$195-'Indicator Data'!BL196)/(E$195-E$194)*10)),1))</f>
        <v>7.8</v>
      </c>
      <c r="F193" s="92">
        <f>IF('Indicator Data'!BK196="No data","x",ROUND(IF('Indicator Data'!BK196&gt;F$195,0,IF('Indicator Data'!BK196&lt;F$194,10,(F$195-'Indicator Data'!BK196)/(F$195-F$194)*10)),1))</f>
        <v>7.4</v>
      </c>
      <c r="G193" s="93">
        <f t="shared" si="25"/>
        <v>7.6</v>
      </c>
      <c r="H193" s="94">
        <f t="shared" si="26"/>
        <v>5.0999999999999996</v>
      </c>
      <c r="I193" s="92">
        <f>IF('Indicator Data'!BN196="No data","x",ROUND(IF('Indicator Data'!BN196^2&gt;I$195,0,IF('Indicator Data'!BN196^2&lt;I$194,10,(I$195-'Indicator Data'!BN196^2)/(I$195-I$194)*10)),1))</f>
        <v>2.7</v>
      </c>
      <c r="J193" s="92">
        <f>IF(OR('Indicator Data'!BM196=0,'Indicator Data'!BM196="No data"),"x",ROUND(IF('Indicator Data'!BM196&gt;J$195,0,IF('Indicator Data'!BM196&lt;J$194,10,(J$195-'Indicator Data'!BM196)/(J$195-J$194)*10)),1))</f>
        <v>6</v>
      </c>
      <c r="K193" s="92">
        <f>IF('Indicator Data'!BO196="No data","x",ROUND(IF('Indicator Data'!BO196&gt;K$195,0,IF('Indicator Data'!BO196&lt;K$194,10,(K$195-'Indicator Data'!BO196)/(K$195-K$194)*10)),1))</f>
        <v>7.7</v>
      </c>
      <c r="L193" s="92">
        <f>IF('Indicator Data'!BP196="No data","x",ROUND(IF('Indicator Data'!BP196&gt;L$195,0,IF('Indicator Data'!BP196&lt;L$194,10,(L$195-'Indicator Data'!BP196)/(L$195-L$194)*10)),1))</f>
        <v>5.9</v>
      </c>
      <c r="M193" s="93">
        <f t="shared" si="27"/>
        <v>5.6</v>
      </c>
      <c r="N193" s="138">
        <f>IF('Indicator Data'!BQ196="No data","x",'Indicator Data'!BQ196/'Indicator Data'!CC196*100)</f>
        <v>12.666408168540777</v>
      </c>
      <c r="O193" s="92">
        <f t="shared" si="28"/>
        <v>8.8000000000000007</v>
      </c>
      <c r="P193" s="92">
        <f>IF('Indicator Data'!BR196="No data","x",ROUND(IF('Indicator Data'!BR196&gt;P$195,0,IF('Indicator Data'!BR196&lt;P$194,10,(P$195-'Indicator Data'!BR196)/(P$195-P$194)*10)),1))</f>
        <v>7.1</v>
      </c>
      <c r="Q193" s="92">
        <f>IF('Indicator Data'!BS196="No data","x",ROUND(IF('Indicator Data'!BS196&gt;Q$195,0,IF('Indicator Data'!BS196&lt;Q$194,10,(Q$195-'Indicator Data'!BS196)/(Q$195-Q$194)*10)),1))</f>
        <v>7.2</v>
      </c>
      <c r="R193" s="93">
        <f t="shared" si="29"/>
        <v>7.7</v>
      </c>
      <c r="S193" s="92">
        <f>IF('Indicator Data'!BT196="No data","x",ROUND(IF('Indicator Data'!BT196&gt;S$195,0,IF('Indicator Data'!BT196&lt;S$194,10,(S$195-'Indicator Data'!BT196)/(S$195-S$194)*10)),1))</f>
        <v>9.8000000000000007</v>
      </c>
      <c r="T193" s="138">
        <f>IF('Indicator Data'!BU196="No data","x",ROUND(IF('Indicator Data'!BU196&gt;T$195,0,IF('Indicator Data'!BU196&lt;T$194,10,(T$195-'Indicator Data'!BU196)/(T$195-T$194)*10)),1))</f>
        <v>1.7</v>
      </c>
      <c r="U193" s="138">
        <f>IF('Indicator Data'!BV196="No data","x",ROUND(IF('Indicator Data'!BV196&gt;U$195,0,IF('Indicator Data'!BV196&lt;U$194,10,(U$195-'Indicator Data'!BV196)/(U$195-U$194)*10)),1))</f>
        <v>3.6</v>
      </c>
      <c r="V193" s="138">
        <f>IF('Indicator Data'!BW196="No data","x",ROUND(IF('Indicator Data'!BW196&gt;V$195,0,IF('Indicator Data'!BW196&lt;V$194,10,(V$195-'Indicator Data'!BW196)/(V$195-V$194)*10)),1))</f>
        <v>1.7</v>
      </c>
      <c r="W193" s="92">
        <f t="shared" si="30"/>
        <v>2.3333333333333335</v>
      </c>
      <c r="X193" s="92">
        <f>IF('Indicator Data'!BX196="No data","x",ROUND(IF('Indicator Data'!BX196&gt;X$195,0,IF('Indicator Data'!BX196&lt;X$194,10,(X$195-'Indicator Data'!BX196)/(X$195-X$194)*10)),1))</f>
        <v>9.5</v>
      </c>
      <c r="Y193" s="92">
        <f>IF('Indicator Data'!BY196="No data","x",ROUND(IF('Indicator Data'!BY196&gt;Y$195,10,IF('Indicator Data'!BY196&lt;Y$194,0,10-(Y$195-'Indicator Data'!BY196)/(Y$195-Y$194)*10)),1))</f>
        <v>4.9000000000000004</v>
      </c>
      <c r="Z193" s="93">
        <f t="shared" si="31"/>
        <v>6.6</v>
      </c>
      <c r="AA193" s="94">
        <f t="shared" si="32"/>
        <v>6.6</v>
      </c>
      <c r="AB193" s="170"/>
    </row>
    <row r="194" spans="1:28" s="4" customFormat="1" x14ac:dyDescent="0.25">
      <c r="A194" s="95"/>
      <c r="B194" s="96" t="s">
        <v>389</v>
      </c>
      <c r="C194" s="97">
        <v>1</v>
      </c>
      <c r="D194" s="98"/>
      <c r="E194" s="97">
        <v>0</v>
      </c>
      <c r="F194" s="99">
        <v>-2.5</v>
      </c>
      <c r="G194" s="100"/>
      <c r="H194" s="100"/>
      <c r="I194" s="97">
        <v>900</v>
      </c>
      <c r="J194" s="97">
        <v>0</v>
      </c>
      <c r="K194" s="97">
        <v>0</v>
      </c>
      <c r="L194" s="97">
        <v>5</v>
      </c>
      <c r="M194" s="100"/>
      <c r="N194" s="100"/>
      <c r="O194" s="97">
        <v>1</v>
      </c>
      <c r="P194" s="97">
        <v>10</v>
      </c>
      <c r="Q194" s="97">
        <v>50</v>
      </c>
      <c r="R194" s="100"/>
      <c r="S194" s="97">
        <v>0</v>
      </c>
      <c r="T194" s="97">
        <v>40</v>
      </c>
      <c r="U194" s="97">
        <v>40</v>
      </c>
      <c r="V194" s="97">
        <v>40</v>
      </c>
      <c r="W194" s="97"/>
      <c r="X194" s="97">
        <v>50</v>
      </c>
      <c r="Y194" s="97">
        <v>0</v>
      </c>
      <c r="Z194" s="101"/>
      <c r="AA194" s="100"/>
      <c r="AB194" s="170"/>
    </row>
    <row r="195" spans="1:28" s="4" customFormat="1" x14ac:dyDescent="0.25">
      <c r="A195" s="95"/>
      <c r="B195" s="96" t="s">
        <v>390</v>
      </c>
      <c r="C195" s="97">
        <v>5</v>
      </c>
      <c r="D195" s="98"/>
      <c r="E195" s="97">
        <v>100</v>
      </c>
      <c r="F195" s="99">
        <v>2.5</v>
      </c>
      <c r="G195" s="100"/>
      <c r="H195" s="100"/>
      <c r="I195" s="97">
        <v>10000</v>
      </c>
      <c r="J195" s="97">
        <v>100</v>
      </c>
      <c r="K195" s="97">
        <v>100</v>
      </c>
      <c r="L195" s="97">
        <v>200</v>
      </c>
      <c r="M195" s="100"/>
      <c r="N195" s="100"/>
      <c r="O195" s="97">
        <v>100</v>
      </c>
      <c r="P195" s="97">
        <v>100</v>
      </c>
      <c r="Q195" s="97">
        <v>100</v>
      </c>
      <c r="R195" s="100"/>
      <c r="S195" s="102">
        <v>40</v>
      </c>
      <c r="T195" s="102">
        <v>99</v>
      </c>
      <c r="U195" s="102">
        <v>99</v>
      </c>
      <c r="V195" s="102">
        <v>99</v>
      </c>
      <c r="W195" s="102"/>
      <c r="X195" s="102">
        <v>3000</v>
      </c>
      <c r="Y195" s="102">
        <v>900</v>
      </c>
      <c r="Z195" s="102"/>
      <c r="AA195" s="100"/>
      <c r="AB195" s="170"/>
    </row>
  </sheetData>
  <sortState ref="A3:W193">
    <sortCondition ref="A3:A193"/>
  </sortState>
  <mergeCells count="1">
    <mergeCell ref="A1:AA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CD196"/>
  <sheetViews>
    <sheetView showGridLines="0" zoomScale="80" zoomScaleNormal="80" workbookViewId="0">
      <pane xSplit="2" ySplit="5" topLeftCell="M6" activePane="bottomRight" state="frozen"/>
      <selection pane="topRight" activeCell="C1" sqref="C1"/>
      <selection pane="bottomLeft" activeCell="A5" sqref="A5"/>
      <selection pane="bottomRight" activeCell="AA6" sqref="AA6"/>
    </sheetView>
  </sheetViews>
  <sheetFormatPr defaultRowHeight="15" x14ac:dyDescent="0.25"/>
  <cols>
    <col min="1" max="1" width="49.42578125" style="4" bestFit="1" customWidth="1"/>
    <col min="2" max="2" width="5.5703125" style="4" bestFit="1" customWidth="1"/>
    <col min="3" max="39" width="11.42578125" style="4" customWidth="1"/>
    <col min="40" max="40" width="11.7109375" style="4" customWidth="1"/>
    <col min="41" max="80" width="11.42578125" style="4" customWidth="1"/>
    <col min="81" max="16384" width="9.140625" style="4"/>
  </cols>
  <sheetData>
    <row r="1" spans="1:82" x14ac:dyDescent="0.25">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row>
    <row r="2" spans="1:82" s="16" customFormat="1" ht="121.5" customHeight="1" x14ac:dyDescent="0.2">
      <c r="A2" s="136" t="s">
        <v>379</v>
      </c>
      <c r="B2" s="137" t="s">
        <v>357</v>
      </c>
      <c r="C2" s="179" t="s">
        <v>429</v>
      </c>
      <c r="D2" s="179" t="s">
        <v>430</v>
      </c>
      <c r="E2" s="179" t="s">
        <v>827</v>
      </c>
      <c r="F2" s="179" t="s">
        <v>828</v>
      </c>
      <c r="G2" s="179" t="s">
        <v>829</v>
      </c>
      <c r="H2" s="179" t="s">
        <v>830</v>
      </c>
      <c r="I2" s="179" t="s">
        <v>835</v>
      </c>
      <c r="J2" s="179" t="s">
        <v>768</v>
      </c>
      <c r="K2" s="179" t="s">
        <v>769</v>
      </c>
      <c r="L2" s="179" t="s">
        <v>767</v>
      </c>
      <c r="M2" s="179" t="s">
        <v>1080</v>
      </c>
      <c r="N2" s="179" t="s">
        <v>1081</v>
      </c>
      <c r="O2" s="179" t="s">
        <v>1082</v>
      </c>
      <c r="P2" s="179" t="s">
        <v>1083</v>
      </c>
      <c r="Q2" s="179" t="s">
        <v>1084</v>
      </c>
      <c r="R2" s="179" t="s">
        <v>1085</v>
      </c>
      <c r="S2" s="179" t="s">
        <v>1086</v>
      </c>
      <c r="T2" s="179" t="s">
        <v>1087</v>
      </c>
      <c r="U2" s="179" t="s">
        <v>1088</v>
      </c>
      <c r="V2" s="179" t="s">
        <v>1248</v>
      </c>
      <c r="W2" s="179" t="s">
        <v>1252</v>
      </c>
      <c r="X2" s="179" t="s">
        <v>1091</v>
      </c>
      <c r="Y2" s="179" t="s">
        <v>1092</v>
      </c>
      <c r="Z2" s="179" t="s">
        <v>1093</v>
      </c>
      <c r="AA2" s="179" t="s">
        <v>1094</v>
      </c>
      <c r="AB2" s="179" t="s">
        <v>1098</v>
      </c>
      <c r="AC2" s="179" t="s">
        <v>1256</v>
      </c>
      <c r="AD2" s="179" t="s">
        <v>1099</v>
      </c>
      <c r="AE2" s="179" t="s">
        <v>1100</v>
      </c>
      <c r="AF2" s="179" t="s">
        <v>1101</v>
      </c>
      <c r="AG2" s="179" t="s">
        <v>1412</v>
      </c>
      <c r="AH2" s="179" t="s">
        <v>749</v>
      </c>
      <c r="AI2" s="179" t="s">
        <v>793</v>
      </c>
      <c r="AJ2" s="179" t="s">
        <v>892</v>
      </c>
      <c r="AK2" s="179" t="s">
        <v>893</v>
      </c>
      <c r="AL2" s="188" t="s">
        <v>385</v>
      </c>
      <c r="AM2" s="188" t="s">
        <v>386</v>
      </c>
      <c r="AN2" s="188" t="s">
        <v>473</v>
      </c>
      <c r="AO2" s="188" t="s">
        <v>474</v>
      </c>
      <c r="AP2" s="188" t="s">
        <v>474</v>
      </c>
      <c r="AQ2" s="188" t="s">
        <v>394</v>
      </c>
      <c r="AR2" s="188" t="s">
        <v>1228</v>
      </c>
      <c r="AS2" s="188" t="s">
        <v>467</v>
      </c>
      <c r="AT2" s="188" t="s">
        <v>393</v>
      </c>
      <c r="AU2" s="188" t="s">
        <v>862</v>
      </c>
      <c r="AV2" s="188" t="s">
        <v>403</v>
      </c>
      <c r="AW2" s="188" t="s">
        <v>1230</v>
      </c>
      <c r="AX2" s="188" t="s">
        <v>1232</v>
      </c>
      <c r="AY2" s="188" t="s">
        <v>1308</v>
      </c>
      <c r="AZ2" s="188" t="s">
        <v>384</v>
      </c>
      <c r="BA2" s="188" t="s">
        <v>468</v>
      </c>
      <c r="BB2" s="188" t="s">
        <v>469</v>
      </c>
      <c r="BC2" s="188" t="s">
        <v>469</v>
      </c>
      <c r="BD2" s="188" t="s">
        <v>469</v>
      </c>
      <c r="BE2" s="188" t="s">
        <v>470</v>
      </c>
      <c r="BF2" s="188" t="s">
        <v>1268</v>
      </c>
      <c r="BG2" s="188" t="s">
        <v>395</v>
      </c>
      <c r="BH2" s="188" t="s">
        <v>413</v>
      </c>
      <c r="BI2" s="188" t="s">
        <v>414</v>
      </c>
      <c r="BJ2" s="190" t="s">
        <v>434</v>
      </c>
      <c r="BK2" s="190" t="s">
        <v>359</v>
      </c>
      <c r="BL2" s="190" t="s">
        <v>404</v>
      </c>
      <c r="BM2" s="190" t="s">
        <v>361</v>
      </c>
      <c r="BN2" s="190" t="s">
        <v>360</v>
      </c>
      <c r="BO2" s="190" t="s">
        <v>362</v>
      </c>
      <c r="BP2" s="190" t="s">
        <v>363</v>
      </c>
      <c r="BQ2" s="190" t="s">
        <v>833</v>
      </c>
      <c r="BR2" s="190" t="s">
        <v>1096</v>
      </c>
      <c r="BS2" s="190" t="s">
        <v>1097</v>
      </c>
      <c r="BT2" s="190" t="s">
        <v>859</v>
      </c>
      <c r="BU2" s="190" t="s">
        <v>1234</v>
      </c>
      <c r="BV2" s="190" t="s">
        <v>1235</v>
      </c>
      <c r="BW2" s="190" t="s">
        <v>1236</v>
      </c>
      <c r="BX2" s="190" t="s">
        <v>1013</v>
      </c>
      <c r="BY2" s="190" t="s">
        <v>909</v>
      </c>
      <c r="BZ2" s="192" t="s">
        <v>1299</v>
      </c>
      <c r="CA2" s="192" t="s">
        <v>876</v>
      </c>
      <c r="CB2" s="192" t="s">
        <v>1145</v>
      </c>
      <c r="CC2" s="192" t="s">
        <v>745</v>
      </c>
    </row>
    <row r="3" spans="1:82" x14ac:dyDescent="0.25">
      <c r="A3" s="176" t="s">
        <v>472</v>
      </c>
      <c r="B3" s="137"/>
      <c r="C3" s="150">
        <v>2015</v>
      </c>
      <c r="D3" s="150">
        <v>2015</v>
      </c>
      <c r="E3" s="150">
        <v>2015</v>
      </c>
      <c r="F3" s="150">
        <v>2015</v>
      </c>
      <c r="G3" s="150">
        <v>2015</v>
      </c>
      <c r="H3" s="150">
        <v>2015</v>
      </c>
      <c r="I3" s="150">
        <v>2015</v>
      </c>
      <c r="J3" s="150" t="s">
        <v>1245</v>
      </c>
      <c r="K3" s="150" t="s">
        <v>1245</v>
      </c>
      <c r="L3" s="150" t="s">
        <v>1274</v>
      </c>
      <c r="M3" s="150">
        <v>2015</v>
      </c>
      <c r="N3" s="150">
        <v>2015</v>
      </c>
      <c r="O3" s="150">
        <v>2015</v>
      </c>
      <c r="P3" s="150">
        <v>2015</v>
      </c>
      <c r="Q3" s="150">
        <v>2010</v>
      </c>
      <c r="R3" s="150">
        <v>2010</v>
      </c>
      <c r="S3" s="150">
        <v>2010</v>
      </c>
      <c r="T3" s="150">
        <v>2010</v>
      </c>
      <c r="U3" s="150">
        <v>2015</v>
      </c>
      <c r="V3" s="150">
        <v>2015</v>
      </c>
      <c r="W3" s="150">
        <v>2015</v>
      </c>
      <c r="X3" s="150">
        <v>2018</v>
      </c>
      <c r="Y3" s="150">
        <v>2018</v>
      </c>
      <c r="Z3" s="150">
        <v>2018</v>
      </c>
      <c r="AA3" s="150" t="s">
        <v>1012</v>
      </c>
      <c r="AB3" s="150" t="s">
        <v>1027</v>
      </c>
      <c r="AC3" s="150" t="s">
        <v>1315</v>
      </c>
      <c r="AD3" s="150" t="s">
        <v>1249</v>
      </c>
      <c r="AE3" s="150">
        <v>2018</v>
      </c>
      <c r="AF3" s="150" t="s">
        <v>1258</v>
      </c>
      <c r="AG3" s="150">
        <v>2019</v>
      </c>
      <c r="AH3" s="150">
        <v>2019</v>
      </c>
      <c r="AI3" s="150">
        <v>2019</v>
      </c>
      <c r="AJ3" s="150">
        <v>2018</v>
      </c>
      <c r="AK3" s="150">
        <v>2018</v>
      </c>
      <c r="AL3" s="150">
        <v>2017</v>
      </c>
      <c r="AM3" s="150" t="s">
        <v>1027</v>
      </c>
      <c r="AN3" s="150" t="s">
        <v>1073</v>
      </c>
      <c r="AO3" s="150">
        <v>2016</v>
      </c>
      <c r="AP3" s="150">
        <v>2017</v>
      </c>
      <c r="AQ3" s="150">
        <v>2017</v>
      </c>
      <c r="AR3" s="150" t="s">
        <v>1249</v>
      </c>
      <c r="AS3" s="150">
        <v>2017</v>
      </c>
      <c r="AT3" s="150" t="s">
        <v>1012</v>
      </c>
      <c r="AU3" s="150">
        <v>2017</v>
      </c>
      <c r="AV3" s="150">
        <v>2017</v>
      </c>
      <c r="AW3" s="150">
        <v>2017</v>
      </c>
      <c r="AX3" s="150">
        <v>2017</v>
      </c>
      <c r="AY3" s="150">
        <v>2017</v>
      </c>
      <c r="AZ3" s="150">
        <v>2017</v>
      </c>
      <c r="BA3" s="150" t="s">
        <v>1074</v>
      </c>
      <c r="BB3" s="150">
        <v>2017</v>
      </c>
      <c r="BC3" s="150">
        <v>2018</v>
      </c>
      <c r="BD3" s="150">
        <v>2019</v>
      </c>
      <c r="BE3" s="150">
        <v>2019</v>
      </c>
      <c r="BF3" s="150">
        <v>2019</v>
      </c>
      <c r="BG3" s="150">
        <v>2018</v>
      </c>
      <c r="BH3" s="150" t="s">
        <v>1287</v>
      </c>
      <c r="BI3" s="150" t="s">
        <v>1287</v>
      </c>
      <c r="BJ3" s="150" t="s">
        <v>1075</v>
      </c>
      <c r="BK3" s="150">
        <v>2017</v>
      </c>
      <c r="BL3" s="150">
        <v>2018</v>
      </c>
      <c r="BM3" s="150">
        <v>2017</v>
      </c>
      <c r="BN3" s="150" t="s">
        <v>1298</v>
      </c>
      <c r="BO3" s="150">
        <v>2016</v>
      </c>
      <c r="BP3" s="150">
        <v>2017</v>
      </c>
      <c r="BQ3" s="150">
        <v>2014</v>
      </c>
      <c r="BR3" s="150" t="s">
        <v>1314</v>
      </c>
      <c r="BS3" s="150" t="s">
        <v>1314</v>
      </c>
      <c r="BT3" s="150" t="s">
        <v>1259</v>
      </c>
      <c r="BU3" s="150">
        <v>2017</v>
      </c>
      <c r="BV3" s="150">
        <v>2017</v>
      </c>
      <c r="BW3" s="150">
        <v>2017</v>
      </c>
      <c r="BX3" s="150" t="s">
        <v>1319</v>
      </c>
      <c r="BY3" s="150">
        <v>2015</v>
      </c>
      <c r="BZ3" s="150">
        <v>2018</v>
      </c>
      <c r="CA3" s="150">
        <v>2019</v>
      </c>
      <c r="CB3" s="150">
        <v>2015</v>
      </c>
      <c r="CC3" s="202"/>
    </row>
    <row r="4" spans="1:82" ht="16.5" x14ac:dyDescent="0.25">
      <c r="A4" s="176" t="s">
        <v>1008</v>
      </c>
      <c r="B4" s="137"/>
      <c r="C4" s="180" t="s">
        <v>1246</v>
      </c>
      <c r="D4" s="180" t="s">
        <v>1247</v>
      </c>
      <c r="E4" s="180" t="s">
        <v>1039</v>
      </c>
      <c r="F4" s="180" t="s">
        <v>1042</v>
      </c>
      <c r="G4" s="180" t="s">
        <v>1040</v>
      </c>
      <c r="H4" s="180" t="s">
        <v>1041</v>
      </c>
      <c r="I4" s="180" t="s">
        <v>1038</v>
      </c>
      <c r="J4" s="180" t="s">
        <v>1028</v>
      </c>
      <c r="K4" s="180" t="s">
        <v>1029</v>
      </c>
      <c r="L4" s="180" t="s">
        <v>1031</v>
      </c>
      <c r="M4" s="180" t="s">
        <v>1103</v>
      </c>
      <c r="N4" s="180" t="s">
        <v>1104</v>
      </c>
      <c r="O4" s="180" t="s">
        <v>1105</v>
      </c>
      <c r="P4" s="180" t="s">
        <v>1106</v>
      </c>
      <c r="Q4" s="180" t="s">
        <v>1107</v>
      </c>
      <c r="R4" s="180" t="s">
        <v>1108</v>
      </c>
      <c r="S4" s="180" t="s">
        <v>1109</v>
      </c>
      <c r="T4" s="180" t="s">
        <v>1110</v>
      </c>
      <c r="U4" s="180" t="s">
        <v>1111</v>
      </c>
      <c r="V4" s="180" t="s">
        <v>1112</v>
      </c>
      <c r="W4" s="194" t="s">
        <v>1113</v>
      </c>
      <c r="X4" s="180" t="s">
        <v>1115</v>
      </c>
      <c r="Y4" s="180" t="s">
        <v>1116</v>
      </c>
      <c r="Z4" s="180" t="s">
        <v>1117</v>
      </c>
      <c r="AA4" s="180" t="s">
        <v>1118</v>
      </c>
      <c r="AB4" s="180" t="s">
        <v>1121</v>
      </c>
      <c r="AC4" s="180" t="s">
        <v>1257</v>
      </c>
      <c r="AD4" s="180" t="s">
        <v>1122</v>
      </c>
      <c r="AE4" s="180" t="s">
        <v>1123</v>
      </c>
      <c r="AF4" s="180" t="s">
        <v>1124</v>
      </c>
      <c r="AG4" s="180" t="s">
        <v>1125</v>
      </c>
      <c r="AH4" s="180" t="s">
        <v>1065</v>
      </c>
      <c r="AI4" s="180" t="s">
        <v>1053</v>
      </c>
      <c r="AJ4" s="180" t="s">
        <v>1043</v>
      </c>
      <c r="AK4" s="180" t="s">
        <v>1033</v>
      </c>
      <c r="AL4" s="189" t="s">
        <v>1048</v>
      </c>
      <c r="AM4" s="189" t="s">
        <v>1049</v>
      </c>
      <c r="AN4" s="189" t="s">
        <v>1045</v>
      </c>
      <c r="AO4" s="189" t="s">
        <v>1069</v>
      </c>
      <c r="AP4" s="189" t="s">
        <v>1070</v>
      </c>
      <c r="AQ4" s="189" t="s">
        <v>1036</v>
      </c>
      <c r="AR4" s="189" t="s">
        <v>1229</v>
      </c>
      <c r="AS4" s="189" t="s">
        <v>1032</v>
      </c>
      <c r="AT4" s="189" t="s">
        <v>1035</v>
      </c>
      <c r="AU4" s="189" t="s">
        <v>1064</v>
      </c>
      <c r="AV4" s="189" t="s">
        <v>1052</v>
      </c>
      <c r="AW4" s="189" t="s">
        <v>1231</v>
      </c>
      <c r="AX4" s="189" t="s">
        <v>1233</v>
      </c>
      <c r="AY4" s="189" t="s">
        <v>1237</v>
      </c>
      <c r="AZ4" s="189" t="s">
        <v>1046</v>
      </c>
      <c r="BA4" s="189" t="s">
        <v>1047</v>
      </c>
      <c r="BB4" s="189" t="s">
        <v>1067</v>
      </c>
      <c r="BC4" s="189" t="s">
        <v>1066</v>
      </c>
      <c r="BD4" s="189" t="s">
        <v>1068</v>
      </c>
      <c r="BE4" s="189" t="s">
        <v>1059</v>
      </c>
      <c r="BF4" s="189" t="s">
        <v>1061</v>
      </c>
      <c r="BG4" s="189" t="s">
        <v>1060</v>
      </c>
      <c r="BH4" s="189" t="s">
        <v>1044</v>
      </c>
      <c r="BI4" s="189" t="s">
        <v>1063</v>
      </c>
      <c r="BJ4" s="191" t="s">
        <v>1051</v>
      </c>
      <c r="BK4" s="191" t="s">
        <v>1250</v>
      </c>
      <c r="BL4" s="191" t="s">
        <v>1034</v>
      </c>
      <c r="BM4" s="191" t="s">
        <v>1037</v>
      </c>
      <c r="BN4" s="191" t="s">
        <v>1062</v>
      </c>
      <c r="BO4" s="191" t="s">
        <v>1056</v>
      </c>
      <c r="BP4" s="191" t="s">
        <v>1055</v>
      </c>
      <c r="BQ4" s="191" t="s">
        <v>1054</v>
      </c>
      <c r="BR4" s="191" t="s">
        <v>1119</v>
      </c>
      <c r="BS4" s="191" t="s">
        <v>1120</v>
      </c>
      <c r="BT4" s="191" t="s">
        <v>1057</v>
      </c>
      <c r="BU4" s="191" t="s">
        <v>1238</v>
      </c>
      <c r="BV4" s="191" t="s">
        <v>1239</v>
      </c>
      <c r="BW4" s="191" t="s">
        <v>1240</v>
      </c>
      <c r="BX4" s="191" t="s">
        <v>1050</v>
      </c>
      <c r="BY4" s="191" t="s">
        <v>218</v>
      </c>
      <c r="BZ4" s="193" t="s">
        <v>1300</v>
      </c>
      <c r="CA4" s="193" t="s">
        <v>1058</v>
      </c>
      <c r="CB4" s="193" t="s">
        <v>1017</v>
      </c>
      <c r="CC4" s="193" t="s">
        <v>1030</v>
      </c>
    </row>
    <row r="5" spans="1:82" ht="25.5" x14ac:dyDescent="0.25">
      <c r="A5" s="125" t="s">
        <v>431</v>
      </c>
      <c r="B5" s="106"/>
      <c r="C5" s="107" t="s">
        <v>822</v>
      </c>
      <c r="D5" s="107" t="s">
        <v>822</v>
      </c>
      <c r="E5" s="107" t="s">
        <v>822</v>
      </c>
      <c r="F5" s="107" t="s">
        <v>822</v>
      </c>
      <c r="G5" s="107" t="s">
        <v>822</v>
      </c>
      <c r="H5" s="107" t="s">
        <v>822</v>
      </c>
      <c r="I5" s="107" t="s">
        <v>822</v>
      </c>
      <c r="J5" s="107" t="s">
        <v>822</v>
      </c>
      <c r="K5" s="107" t="s">
        <v>463</v>
      </c>
      <c r="L5" s="107" t="s">
        <v>463</v>
      </c>
      <c r="M5" s="107" t="s">
        <v>432</v>
      </c>
      <c r="N5" s="107" t="s">
        <v>432</v>
      </c>
      <c r="O5" s="107" t="s">
        <v>432</v>
      </c>
      <c r="P5" s="107" t="s">
        <v>432</v>
      </c>
      <c r="Q5" s="107" t="s">
        <v>432</v>
      </c>
      <c r="R5" s="107" t="s">
        <v>432</v>
      </c>
      <c r="S5" s="107" t="s">
        <v>432</v>
      </c>
      <c r="T5" s="107" t="s">
        <v>432</v>
      </c>
      <c r="U5" s="107" t="s">
        <v>432</v>
      </c>
      <c r="V5" s="107" t="s">
        <v>432</v>
      </c>
      <c r="W5" s="107" t="s">
        <v>432</v>
      </c>
      <c r="X5" s="107" t="s">
        <v>1126</v>
      </c>
      <c r="Y5" s="107" t="s">
        <v>463</v>
      </c>
      <c r="Z5" s="107" t="s">
        <v>463</v>
      </c>
      <c r="AA5" s="107" t="s">
        <v>432</v>
      </c>
      <c r="AB5" s="107" t="s">
        <v>463</v>
      </c>
      <c r="AC5" s="107" t="s">
        <v>463</v>
      </c>
      <c r="AD5" s="107" t="s">
        <v>432</v>
      </c>
      <c r="AE5" s="107" t="s">
        <v>463</v>
      </c>
      <c r="AF5" s="107" t="s">
        <v>463</v>
      </c>
      <c r="AG5" s="107" t="s">
        <v>463</v>
      </c>
      <c r="AH5" s="107" t="s">
        <v>463</v>
      </c>
      <c r="AI5" s="107" t="s">
        <v>463</v>
      </c>
      <c r="AJ5" s="107" t="s">
        <v>433</v>
      </c>
      <c r="AK5" s="107" t="s">
        <v>433</v>
      </c>
      <c r="AL5" s="107" t="s">
        <v>433</v>
      </c>
      <c r="AM5" s="107" t="s">
        <v>433</v>
      </c>
      <c r="AN5" s="107" t="s">
        <v>718</v>
      </c>
      <c r="AO5" s="107" t="s">
        <v>718</v>
      </c>
      <c r="AP5" s="107" t="s">
        <v>718</v>
      </c>
      <c r="AQ5" s="107" t="s">
        <v>462</v>
      </c>
      <c r="AR5" s="107" t="s">
        <v>463</v>
      </c>
      <c r="AS5" s="107" t="s">
        <v>465</v>
      </c>
      <c r="AT5" s="107" t="s">
        <v>463</v>
      </c>
      <c r="AU5" s="107" t="s">
        <v>464</v>
      </c>
      <c r="AV5" s="107" t="s">
        <v>463</v>
      </c>
      <c r="AW5" s="107" t="s">
        <v>861</v>
      </c>
      <c r="AX5" s="107" t="s">
        <v>861</v>
      </c>
      <c r="AY5" s="107" t="s">
        <v>432</v>
      </c>
      <c r="AZ5" s="107" t="s">
        <v>433</v>
      </c>
      <c r="BA5" s="107" t="s">
        <v>433</v>
      </c>
      <c r="BB5" s="107" t="s">
        <v>432</v>
      </c>
      <c r="BC5" s="107" t="s">
        <v>432</v>
      </c>
      <c r="BD5" s="107" t="s">
        <v>432</v>
      </c>
      <c r="BE5" s="107" t="s">
        <v>432</v>
      </c>
      <c r="BF5" s="107" t="s">
        <v>432</v>
      </c>
      <c r="BG5" s="107" t="s">
        <v>432</v>
      </c>
      <c r="BH5" s="107" t="s">
        <v>463</v>
      </c>
      <c r="BI5" s="107" t="s">
        <v>463</v>
      </c>
      <c r="BJ5" s="107" t="s">
        <v>433</v>
      </c>
      <c r="BK5" s="107" t="s">
        <v>433</v>
      </c>
      <c r="BL5" s="107" t="s">
        <v>433</v>
      </c>
      <c r="BM5" s="107" t="s">
        <v>463</v>
      </c>
      <c r="BN5" s="107" t="s">
        <v>463</v>
      </c>
      <c r="BO5" s="107" t="s">
        <v>463</v>
      </c>
      <c r="BP5" s="107" t="s">
        <v>823</v>
      </c>
      <c r="BQ5" s="107" t="s">
        <v>834</v>
      </c>
      <c r="BR5" s="107" t="s">
        <v>463</v>
      </c>
      <c r="BS5" s="107" t="s">
        <v>463</v>
      </c>
      <c r="BT5" s="107" t="s">
        <v>1251</v>
      </c>
      <c r="BU5" s="107" t="s">
        <v>463</v>
      </c>
      <c r="BV5" s="107" t="s">
        <v>463</v>
      </c>
      <c r="BW5" s="107" t="s">
        <v>463</v>
      </c>
      <c r="BX5" s="107" t="s">
        <v>471</v>
      </c>
      <c r="BY5" s="107" t="s">
        <v>908</v>
      </c>
      <c r="BZ5" s="107" t="s">
        <v>1301</v>
      </c>
      <c r="CA5" s="107" t="s">
        <v>432</v>
      </c>
      <c r="CB5" s="107" t="s">
        <v>432</v>
      </c>
      <c r="CC5" s="107" t="s">
        <v>746</v>
      </c>
    </row>
    <row r="6" spans="1:82" x14ac:dyDescent="0.25">
      <c r="A6" s="123" t="s">
        <v>1</v>
      </c>
      <c r="B6" s="106" t="s">
        <v>0</v>
      </c>
      <c r="C6" s="103">
        <v>62505.486828842106</v>
      </c>
      <c r="D6" s="103">
        <v>30234.510569473685</v>
      </c>
      <c r="E6" s="103">
        <v>252084.609</v>
      </c>
      <c r="F6" s="103">
        <v>0</v>
      </c>
      <c r="G6" s="103">
        <v>0</v>
      </c>
      <c r="H6" s="103">
        <v>0</v>
      </c>
      <c r="I6" s="103">
        <v>0</v>
      </c>
      <c r="J6" s="103">
        <v>488857</v>
      </c>
      <c r="K6" s="104">
        <v>0.14299999999999999</v>
      </c>
      <c r="L6" s="104">
        <v>0.27272727272727298</v>
      </c>
      <c r="M6" s="103">
        <v>21644812.063499998</v>
      </c>
      <c r="N6" s="103" t="s">
        <v>435</v>
      </c>
      <c r="O6" s="103" t="s">
        <v>435</v>
      </c>
      <c r="P6" s="103" t="s">
        <v>435</v>
      </c>
      <c r="Q6" s="103">
        <v>25391631</v>
      </c>
      <c r="R6" s="103">
        <v>4183639</v>
      </c>
      <c r="S6" s="103">
        <v>12966727</v>
      </c>
      <c r="T6" s="103">
        <v>5559208</v>
      </c>
      <c r="U6" s="103">
        <v>0</v>
      </c>
      <c r="V6" s="103">
        <v>7827046.6764500001</v>
      </c>
      <c r="W6" s="103">
        <v>2973907.8104699999</v>
      </c>
      <c r="X6" s="104">
        <v>56.937760009803021</v>
      </c>
      <c r="Y6" s="104">
        <v>3.3503829762449548</v>
      </c>
      <c r="Z6" s="104">
        <v>25.495000000000001</v>
      </c>
      <c r="AA6" s="104">
        <v>8.0367388563218505</v>
      </c>
      <c r="AB6" s="104">
        <v>12.74019</v>
      </c>
      <c r="AC6" s="104">
        <v>37.746029999999998</v>
      </c>
      <c r="AD6" s="103">
        <v>2432</v>
      </c>
      <c r="AE6" s="103">
        <v>20</v>
      </c>
      <c r="AF6" s="105">
        <v>71.3</v>
      </c>
      <c r="AG6" s="104">
        <v>14.823</v>
      </c>
      <c r="AH6" s="104">
        <v>0.98500405076419317</v>
      </c>
      <c r="AI6" s="104">
        <v>0.95537307460770804</v>
      </c>
      <c r="AJ6" s="103">
        <v>5</v>
      </c>
      <c r="AK6" s="103">
        <v>0</v>
      </c>
      <c r="AL6" s="104">
        <v>0.498</v>
      </c>
      <c r="AM6" s="104">
        <v>0.27330192923545799</v>
      </c>
      <c r="AN6" s="104">
        <v>1229.7402500000001</v>
      </c>
      <c r="AO6" s="104">
        <v>3150.78</v>
      </c>
      <c r="AP6" s="104">
        <v>2830.55</v>
      </c>
      <c r="AQ6" s="104">
        <v>19.368587493896499</v>
      </c>
      <c r="AR6" s="104">
        <v>1.9857417595990881</v>
      </c>
      <c r="AS6" s="105">
        <v>67.900001525878906</v>
      </c>
      <c r="AT6" s="105" t="s">
        <v>435</v>
      </c>
      <c r="AU6" s="103">
        <v>189</v>
      </c>
      <c r="AV6" s="105">
        <v>0.1</v>
      </c>
      <c r="AW6" s="104" t="s">
        <v>435</v>
      </c>
      <c r="AX6" s="104">
        <v>23.015000000000001</v>
      </c>
      <c r="AY6" s="103">
        <v>13547677</v>
      </c>
      <c r="AZ6" s="104">
        <v>0.65272519339033996</v>
      </c>
      <c r="BA6" s="104" t="s">
        <v>435</v>
      </c>
      <c r="BB6" s="103">
        <v>11240</v>
      </c>
      <c r="BC6" s="103">
        <v>10606750</v>
      </c>
      <c r="BD6" s="103">
        <v>129661</v>
      </c>
      <c r="BE6" s="103">
        <v>2598000</v>
      </c>
      <c r="BF6" s="103">
        <v>72516</v>
      </c>
      <c r="BG6" s="103">
        <v>16220</v>
      </c>
      <c r="BH6" s="103">
        <v>96</v>
      </c>
      <c r="BI6" s="105">
        <v>29.8</v>
      </c>
      <c r="BJ6" s="104">
        <v>2.4666666666666668</v>
      </c>
      <c r="BK6" s="104">
        <v>-1.32562303543091</v>
      </c>
      <c r="BL6" s="103">
        <v>16</v>
      </c>
      <c r="BM6" s="105">
        <v>97.699996948242202</v>
      </c>
      <c r="BN6" s="104">
        <v>38.168041229247997</v>
      </c>
      <c r="BO6" s="104">
        <v>10.6</v>
      </c>
      <c r="BP6" s="104">
        <v>67.350572600000007</v>
      </c>
      <c r="BQ6" s="103">
        <v>72000</v>
      </c>
      <c r="BR6" s="105">
        <v>43.417610000000003</v>
      </c>
      <c r="BS6" s="105">
        <v>67.064620000000005</v>
      </c>
      <c r="BT6" s="104">
        <v>2.84</v>
      </c>
      <c r="BU6" s="103">
        <v>65</v>
      </c>
      <c r="BV6" s="103">
        <v>39</v>
      </c>
      <c r="BW6" s="103">
        <v>65</v>
      </c>
      <c r="BX6" s="104">
        <v>162.78115844726599</v>
      </c>
      <c r="BY6" s="104">
        <v>396</v>
      </c>
      <c r="BZ6" s="103">
        <v>520.89660271913533</v>
      </c>
      <c r="CA6" s="103">
        <v>38041757</v>
      </c>
      <c r="CB6" s="103">
        <v>32515900</v>
      </c>
      <c r="CC6" s="103">
        <v>652230</v>
      </c>
      <c r="CD6" s="103"/>
    </row>
    <row r="7" spans="1:82" x14ac:dyDescent="0.25">
      <c r="A7" s="123" t="s">
        <v>3</v>
      </c>
      <c r="B7" s="106" t="s">
        <v>2</v>
      </c>
      <c r="C7" s="103">
        <v>6095.4685891789477</v>
      </c>
      <c r="D7" s="103">
        <v>4654.935090105263</v>
      </c>
      <c r="E7" s="103">
        <v>15903.288</v>
      </c>
      <c r="F7" s="103">
        <v>75.286000000000001</v>
      </c>
      <c r="G7" s="103">
        <v>0</v>
      </c>
      <c r="H7" s="103">
        <v>0</v>
      </c>
      <c r="I7" s="103">
        <v>0</v>
      </c>
      <c r="J7" s="103">
        <v>91428</v>
      </c>
      <c r="K7" s="104">
        <v>2.9000000000000001E-2</v>
      </c>
      <c r="L7" s="104">
        <v>0.24242424242424199</v>
      </c>
      <c r="M7" s="103">
        <v>2344252.8233500002</v>
      </c>
      <c r="N7" s="103" t="s">
        <v>435</v>
      </c>
      <c r="O7" s="103" t="s">
        <v>435</v>
      </c>
      <c r="P7" s="103" t="s">
        <v>435</v>
      </c>
      <c r="Q7" s="103">
        <v>0</v>
      </c>
      <c r="R7" s="103">
        <v>0</v>
      </c>
      <c r="S7" s="103">
        <v>0</v>
      </c>
      <c r="T7" s="103">
        <v>0</v>
      </c>
      <c r="U7" s="103">
        <v>0</v>
      </c>
      <c r="V7" s="103">
        <v>0</v>
      </c>
      <c r="W7" s="103">
        <v>181378.14541600001</v>
      </c>
      <c r="X7" s="104">
        <v>104.61226277372263</v>
      </c>
      <c r="Y7" s="104">
        <v>1.3171621044569775</v>
      </c>
      <c r="Z7" s="104">
        <v>60.319000000000003</v>
      </c>
      <c r="AA7" s="104">
        <v>3.85530320022374</v>
      </c>
      <c r="AB7" s="104">
        <v>0</v>
      </c>
      <c r="AC7" s="104" t="s">
        <v>435</v>
      </c>
      <c r="AD7" s="103">
        <v>750</v>
      </c>
      <c r="AE7" s="103" t="s">
        <v>435</v>
      </c>
      <c r="AF7" s="105" t="s">
        <v>435</v>
      </c>
      <c r="AG7" s="104">
        <v>5.8680000000000003</v>
      </c>
      <c r="AH7" s="104">
        <v>1.6566649844090928E-2</v>
      </c>
      <c r="AI7" s="104">
        <v>2.668961941564896E-3</v>
      </c>
      <c r="AJ7" s="103">
        <v>0</v>
      </c>
      <c r="AK7" s="103">
        <v>0</v>
      </c>
      <c r="AL7" s="104">
        <v>0.78500000000000003</v>
      </c>
      <c r="AM7" s="104">
        <v>4.6061000000000001E-3</v>
      </c>
      <c r="AN7" s="104">
        <v>1.229185</v>
      </c>
      <c r="AO7" s="104">
        <v>98.6</v>
      </c>
      <c r="AP7" s="104">
        <v>121.79</v>
      </c>
      <c r="AQ7" s="104">
        <v>1.1970672607421899</v>
      </c>
      <c r="AR7" s="104">
        <v>9.6838017689589631</v>
      </c>
      <c r="AS7" s="105">
        <v>8.8000001907348597</v>
      </c>
      <c r="AT7" s="105">
        <v>6.3000001907348597</v>
      </c>
      <c r="AU7" s="103">
        <v>20</v>
      </c>
      <c r="AV7" s="105">
        <v>0.1</v>
      </c>
      <c r="AW7" s="104">
        <v>0.06</v>
      </c>
      <c r="AX7" s="104" t="s">
        <v>435</v>
      </c>
      <c r="AY7" s="103">
        <v>6</v>
      </c>
      <c r="AZ7" s="104">
        <v>0.23817487835992299</v>
      </c>
      <c r="BA7" s="104">
        <v>29</v>
      </c>
      <c r="BB7" s="103">
        <v>21002</v>
      </c>
      <c r="BC7" s="103">
        <v>800</v>
      </c>
      <c r="BD7" s="103">
        <v>0</v>
      </c>
      <c r="BE7" s="103">
        <v>0</v>
      </c>
      <c r="BF7" s="103">
        <v>293</v>
      </c>
      <c r="BG7" s="103">
        <v>0</v>
      </c>
      <c r="BH7" s="103">
        <v>127</v>
      </c>
      <c r="BI7" s="105">
        <v>6.2</v>
      </c>
      <c r="BJ7" s="104" t="s">
        <v>435</v>
      </c>
      <c r="BK7" s="104">
        <v>7.5342796742916093E-2</v>
      </c>
      <c r="BL7" s="103">
        <v>36</v>
      </c>
      <c r="BM7" s="105">
        <v>100</v>
      </c>
      <c r="BN7" s="104">
        <v>97.553901672363295</v>
      </c>
      <c r="BO7" s="104">
        <v>66.400000000000006</v>
      </c>
      <c r="BP7" s="104">
        <v>123.736096</v>
      </c>
      <c r="BQ7" s="103">
        <v>19000</v>
      </c>
      <c r="BR7" s="105">
        <v>97.718369999999993</v>
      </c>
      <c r="BS7" s="105">
        <v>91.039230000000003</v>
      </c>
      <c r="BT7" s="104">
        <v>11.997999999999999</v>
      </c>
      <c r="BU7" s="103">
        <v>99</v>
      </c>
      <c r="BV7" s="103">
        <v>98</v>
      </c>
      <c r="BW7" s="103">
        <v>99</v>
      </c>
      <c r="BX7" s="104">
        <v>759.6669921875</v>
      </c>
      <c r="BY7" s="104">
        <v>29</v>
      </c>
      <c r="BZ7" s="103">
        <v>5253.6300641135731</v>
      </c>
      <c r="CA7" s="103">
        <v>2880913</v>
      </c>
      <c r="CB7" s="103">
        <v>2897604</v>
      </c>
      <c r="CC7" s="103">
        <v>27400</v>
      </c>
      <c r="CD7" s="103"/>
    </row>
    <row r="8" spans="1:82" x14ac:dyDescent="0.25">
      <c r="A8" s="123" t="s">
        <v>5</v>
      </c>
      <c r="B8" s="106" t="s">
        <v>4</v>
      </c>
      <c r="C8" s="103">
        <v>66758.360930947369</v>
      </c>
      <c r="D8" s="103">
        <v>19976.227642042104</v>
      </c>
      <c r="E8" s="103">
        <v>94971.389500000005</v>
      </c>
      <c r="F8" s="103">
        <v>9.6639999999999997</v>
      </c>
      <c r="G8" s="103">
        <v>0</v>
      </c>
      <c r="H8" s="103">
        <v>0</v>
      </c>
      <c r="I8" s="103">
        <v>0</v>
      </c>
      <c r="J8" s="103">
        <v>0</v>
      </c>
      <c r="K8" s="104">
        <v>0</v>
      </c>
      <c r="L8" s="104">
        <v>0.24242424242424199</v>
      </c>
      <c r="M8" s="103">
        <v>11.937796322200001</v>
      </c>
      <c r="N8" s="103">
        <v>0</v>
      </c>
      <c r="O8" s="103">
        <v>0</v>
      </c>
      <c r="P8" s="103">
        <v>0</v>
      </c>
      <c r="Q8" s="103">
        <v>0</v>
      </c>
      <c r="R8" s="103">
        <v>0</v>
      </c>
      <c r="S8" s="103">
        <v>0</v>
      </c>
      <c r="T8" s="103">
        <v>0</v>
      </c>
      <c r="U8" s="103">
        <v>2939939</v>
      </c>
      <c r="V8" s="103">
        <v>19525126.588100001</v>
      </c>
      <c r="W8" s="103">
        <v>1350311.5228500001</v>
      </c>
      <c r="X8" s="104">
        <v>17.730075071166457</v>
      </c>
      <c r="Y8" s="104">
        <v>2.804995676746679</v>
      </c>
      <c r="Z8" s="104">
        <v>72.629000000000005</v>
      </c>
      <c r="AA8" s="104" t="s">
        <v>435</v>
      </c>
      <c r="AB8" s="104">
        <v>0.77298999999999995</v>
      </c>
      <c r="AC8" s="104">
        <v>83.740600000000001</v>
      </c>
      <c r="AD8" s="103">
        <v>13537</v>
      </c>
      <c r="AE8" s="103">
        <v>80</v>
      </c>
      <c r="AF8" s="105" t="s">
        <v>435</v>
      </c>
      <c r="AG8" s="104">
        <v>11.670999999999999</v>
      </c>
      <c r="AH8" s="104">
        <v>0.77859585130558739</v>
      </c>
      <c r="AI8" s="104">
        <v>0.23400711776109742</v>
      </c>
      <c r="AJ8" s="103">
        <v>0</v>
      </c>
      <c r="AK8" s="103">
        <v>0</v>
      </c>
      <c r="AL8" s="104">
        <v>0.754</v>
      </c>
      <c r="AM8" s="104" t="s">
        <v>435</v>
      </c>
      <c r="AN8" s="104">
        <v>67.543188999999998</v>
      </c>
      <c r="AO8" s="104">
        <v>91.97</v>
      </c>
      <c r="AP8" s="104">
        <v>108.76</v>
      </c>
      <c r="AQ8" s="104">
        <v>0.114691689610481</v>
      </c>
      <c r="AR8" s="104">
        <v>1.0697604555106131</v>
      </c>
      <c r="AS8" s="105">
        <v>24</v>
      </c>
      <c r="AT8" s="105">
        <v>3</v>
      </c>
      <c r="AU8" s="103">
        <v>70</v>
      </c>
      <c r="AV8" s="105">
        <v>0.1</v>
      </c>
      <c r="AW8" s="104">
        <v>0.05</v>
      </c>
      <c r="AX8" s="104">
        <v>0</v>
      </c>
      <c r="AY8" s="103">
        <v>13140</v>
      </c>
      <c r="AZ8" s="104">
        <v>0.44160899444972801</v>
      </c>
      <c r="BA8" s="104">
        <v>27.6</v>
      </c>
      <c r="BB8" s="103">
        <v>125000</v>
      </c>
      <c r="BC8" s="103">
        <v>200</v>
      </c>
      <c r="BD8" s="103">
        <v>125025</v>
      </c>
      <c r="BE8" s="103">
        <v>0</v>
      </c>
      <c r="BF8" s="103">
        <v>103276</v>
      </c>
      <c r="BG8" s="103">
        <v>0</v>
      </c>
      <c r="BH8" s="103">
        <v>146</v>
      </c>
      <c r="BI8" s="105">
        <v>3.9</v>
      </c>
      <c r="BJ8" s="104">
        <v>3.5833333333333335</v>
      </c>
      <c r="BK8" s="104">
        <v>-0.59646159410476696</v>
      </c>
      <c r="BL8" s="103">
        <v>35</v>
      </c>
      <c r="BM8" s="105">
        <v>100</v>
      </c>
      <c r="BN8" s="104">
        <v>79.6083984375</v>
      </c>
      <c r="BO8" s="104">
        <v>42.9</v>
      </c>
      <c r="BP8" s="104">
        <v>110.957712</v>
      </c>
      <c r="BQ8" s="103">
        <v>110000</v>
      </c>
      <c r="BR8" s="105">
        <v>87.586569999999995</v>
      </c>
      <c r="BS8" s="105">
        <v>93.555890000000005</v>
      </c>
      <c r="BT8" s="104">
        <v>18.3</v>
      </c>
      <c r="BU8" s="103">
        <v>91</v>
      </c>
      <c r="BV8" s="103">
        <v>92</v>
      </c>
      <c r="BW8" s="103">
        <v>89</v>
      </c>
      <c r="BX8" s="104">
        <v>998.15374755859398</v>
      </c>
      <c r="BY8" s="104">
        <v>140</v>
      </c>
      <c r="BZ8" s="103">
        <v>4278.8500595341793</v>
      </c>
      <c r="CA8" s="103">
        <v>43053054</v>
      </c>
      <c r="CB8" s="103">
        <v>39663514</v>
      </c>
      <c r="CC8" s="103">
        <v>2381740</v>
      </c>
      <c r="CD8" s="103"/>
    </row>
    <row r="9" spans="1:82" x14ac:dyDescent="0.25">
      <c r="A9" s="123" t="s">
        <v>7</v>
      </c>
      <c r="B9" s="106" t="s">
        <v>6</v>
      </c>
      <c r="C9" s="103">
        <v>0</v>
      </c>
      <c r="D9" s="103">
        <v>0</v>
      </c>
      <c r="E9" s="103">
        <v>76289.522500000006</v>
      </c>
      <c r="F9" s="103">
        <v>0</v>
      </c>
      <c r="G9" s="103">
        <v>0</v>
      </c>
      <c r="H9" s="103">
        <v>0</v>
      </c>
      <c r="I9" s="103">
        <v>0</v>
      </c>
      <c r="J9" s="103">
        <v>165254</v>
      </c>
      <c r="K9" s="104">
        <v>0.2</v>
      </c>
      <c r="L9" s="104">
        <v>3.03030303030303E-2</v>
      </c>
      <c r="M9" s="103">
        <v>8437.7196124000002</v>
      </c>
      <c r="N9" s="103">
        <v>285185.312439</v>
      </c>
      <c r="O9" s="103">
        <v>0</v>
      </c>
      <c r="P9" s="103">
        <v>1354830.41304</v>
      </c>
      <c r="Q9" s="103">
        <v>24817825</v>
      </c>
      <c r="R9" s="103">
        <v>0</v>
      </c>
      <c r="S9" s="103">
        <v>352230</v>
      </c>
      <c r="T9" s="103">
        <v>24463064</v>
      </c>
      <c r="U9" s="103">
        <v>10045608</v>
      </c>
      <c r="V9" s="103">
        <v>20926190.2641</v>
      </c>
      <c r="W9" s="103">
        <v>17420660.058200002</v>
      </c>
      <c r="X9" s="104">
        <v>24.713052057431618</v>
      </c>
      <c r="Y9" s="104">
        <v>4.3117913417165799</v>
      </c>
      <c r="Z9" s="104">
        <v>65.513999999999996</v>
      </c>
      <c r="AA9" s="104">
        <v>4.8156573635067499</v>
      </c>
      <c r="AB9" s="104">
        <v>19.920739999999999</v>
      </c>
      <c r="AC9" s="104">
        <v>26.664180000000002</v>
      </c>
      <c r="AD9" s="103">
        <v>484</v>
      </c>
      <c r="AE9" s="103">
        <v>20</v>
      </c>
      <c r="AF9" s="105">
        <v>48.8</v>
      </c>
      <c r="AG9" s="104">
        <v>17.817</v>
      </c>
      <c r="AH9" s="104">
        <v>0.70460762185062742</v>
      </c>
      <c r="AI9" s="104">
        <v>0.1376999828325276</v>
      </c>
      <c r="AJ9" s="103">
        <v>0</v>
      </c>
      <c r="AK9" s="103">
        <v>0</v>
      </c>
      <c r="AL9" s="104">
        <v>0.58099999999999996</v>
      </c>
      <c r="AM9" s="104">
        <v>0.28273418545723</v>
      </c>
      <c r="AN9" s="104">
        <v>36.063296000000001</v>
      </c>
      <c r="AO9" s="104">
        <v>65.45</v>
      </c>
      <c r="AP9" s="104">
        <v>66.8</v>
      </c>
      <c r="AQ9" s="104">
        <v>0.18855263292789501</v>
      </c>
      <c r="AR9" s="104">
        <v>1.493363972821931E-3</v>
      </c>
      <c r="AS9" s="105">
        <v>81.099998474121094</v>
      </c>
      <c r="AT9" s="105">
        <v>19</v>
      </c>
      <c r="AU9" s="103">
        <v>359</v>
      </c>
      <c r="AV9" s="105">
        <v>1.9</v>
      </c>
      <c r="AW9" s="104">
        <v>1.64</v>
      </c>
      <c r="AX9" s="104">
        <v>154.96799999999999</v>
      </c>
      <c r="AY9" s="103">
        <v>14739913</v>
      </c>
      <c r="AZ9" s="104" t="s">
        <v>435</v>
      </c>
      <c r="BA9" s="104">
        <v>42.7</v>
      </c>
      <c r="BB9" s="103">
        <v>1450250</v>
      </c>
      <c r="BC9" s="103">
        <v>3139</v>
      </c>
      <c r="BD9" s="103">
        <v>5330</v>
      </c>
      <c r="BE9" s="103">
        <v>0</v>
      </c>
      <c r="BF9" s="103">
        <v>70481</v>
      </c>
      <c r="BG9" s="103">
        <v>0</v>
      </c>
      <c r="BH9" s="103">
        <v>106</v>
      </c>
      <c r="BI9" s="105">
        <v>25</v>
      </c>
      <c r="BJ9" s="104">
        <v>2.9</v>
      </c>
      <c r="BK9" s="104">
        <v>-1.02880394458771</v>
      </c>
      <c r="BL9" s="103">
        <v>19</v>
      </c>
      <c r="BM9" s="105">
        <v>41.88623046875</v>
      </c>
      <c r="BN9" s="104">
        <v>71.164161682128906</v>
      </c>
      <c r="BO9" s="104">
        <v>13</v>
      </c>
      <c r="BP9" s="104">
        <v>44.734977379999997</v>
      </c>
      <c r="BQ9" s="103">
        <v>51000</v>
      </c>
      <c r="BR9" s="105">
        <v>49.876980000000003</v>
      </c>
      <c r="BS9" s="105">
        <v>55.8429</v>
      </c>
      <c r="BT9" s="104">
        <v>2.149</v>
      </c>
      <c r="BU9" s="103">
        <v>52</v>
      </c>
      <c r="BV9" s="103">
        <v>30</v>
      </c>
      <c r="BW9" s="103">
        <v>59</v>
      </c>
      <c r="BX9" s="104">
        <v>185.82040405273401</v>
      </c>
      <c r="BY9" s="104">
        <v>477</v>
      </c>
      <c r="BZ9" s="103">
        <v>3432.3857360089282</v>
      </c>
      <c r="CA9" s="103">
        <v>31825299</v>
      </c>
      <c r="CB9" s="103">
        <v>25008347</v>
      </c>
      <c r="CC9" s="103">
        <v>1246700</v>
      </c>
      <c r="CD9" s="103"/>
    </row>
    <row r="10" spans="1:82" x14ac:dyDescent="0.25">
      <c r="A10" s="123" t="s">
        <v>9</v>
      </c>
      <c r="B10" s="106" t="s">
        <v>8</v>
      </c>
      <c r="C10" s="103">
        <v>181.78991967031578</v>
      </c>
      <c r="D10" s="103">
        <v>0</v>
      </c>
      <c r="E10" s="103" t="s">
        <v>435</v>
      </c>
      <c r="F10" s="103">
        <v>0</v>
      </c>
      <c r="G10" s="103">
        <v>1742.2429999999999</v>
      </c>
      <c r="H10" s="103">
        <v>550.18200000000002</v>
      </c>
      <c r="I10" s="103">
        <v>911.83799999999997</v>
      </c>
      <c r="J10" s="103">
        <v>0</v>
      </c>
      <c r="K10" s="104">
        <v>0</v>
      </c>
      <c r="L10" s="104">
        <v>6.0606060606060601E-2</v>
      </c>
      <c r="M10" s="103" t="s">
        <v>435</v>
      </c>
      <c r="N10" s="103" t="s">
        <v>435</v>
      </c>
      <c r="O10" s="103" t="s">
        <v>435</v>
      </c>
      <c r="P10" s="103" t="s">
        <v>435</v>
      </c>
      <c r="Q10" s="103">
        <v>0</v>
      </c>
      <c r="R10" s="103">
        <v>0</v>
      </c>
      <c r="S10" s="103">
        <v>0</v>
      </c>
      <c r="T10" s="103">
        <v>0</v>
      </c>
      <c r="U10" s="103">
        <v>49285</v>
      </c>
      <c r="V10" s="103">
        <v>78505.706198600004</v>
      </c>
      <c r="W10" s="103">
        <v>57169.800926800002</v>
      </c>
      <c r="X10" s="104">
        <v>218.83181818181819</v>
      </c>
      <c r="Y10" s="104">
        <v>0.43158228959859302</v>
      </c>
      <c r="Z10" s="104">
        <v>24.599</v>
      </c>
      <c r="AA10" s="104" t="s">
        <v>435</v>
      </c>
      <c r="AB10" s="104">
        <v>0.26412999999999998</v>
      </c>
      <c r="AC10" s="104" t="s">
        <v>435</v>
      </c>
      <c r="AD10" s="103" t="s">
        <v>435</v>
      </c>
      <c r="AE10" s="103">
        <v>80</v>
      </c>
      <c r="AF10" s="105" t="s">
        <v>435</v>
      </c>
      <c r="AG10" s="104">
        <v>7.5990000000000002</v>
      </c>
      <c r="AH10" s="104">
        <v>1.865799767219843E-3</v>
      </c>
      <c r="AI10" s="104">
        <v>1.6268185412415524E-4</v>
      </c>
      <c r="AJ10" s="103">
        <v>0</v>
      </c>
      <c r="AK10" s="103">
        <v>0</v>
      </c>
      <c r="AL10" s="104">
        <v>0.78</v>
      </c>
      <c r="AM10" s="104" t="s">
        <v>435</v>
      </c>
      <c r="AN10" s="104">
        <v>11.750717</v>
      </c>
      <c r="AO10" s="104">
        <v>5.09</v>
      </c>
      <c r="AP10" s="104">
        <v>2.95</v>
      </c>
      <c r="AQ10" s="104">
        <v>0.68645030260086104</v>
      </c>
      <c r="AR10" s="104">
        <v>2.1569938848314263</v>
      </c>
      <c r="AS10" s="105">
        <v>7.4000000953674299</v>
      </c>
      <c r="AT10" s="105" t="s">
        <v>435</v>
      </c>
      <c r="AU10" s="103">
        <v>1.1000000238418599</v>
      </c>
      <c r="AV10" s="105" t="s">
        <v>435</v>
      </c>
      <c r="AW10" s="104" t="s">
        <v>435</v>
      </c>
      <c r="AX10" s="104" t="s">
        <v>435</v>
      </c>
      <c r="AY10" s="103">
        <v>161</v>
      </c>
      <c r="AZ10" s="104" t="s">
        <v>435</v>
      </c>
      <c r="BA10" s="104" t="s">
        <v>435</v>
      </c>
      <c r="BB10" s="103">
        <v>1400</v>
      </c>
      <c r="BC10" s="103">
        <v>0</v>
      </c>
      <c r="BD10" s="103">
        <v>0</v>
      </c>
      <c r="BE10" s="103">
        <v>0</v>
      </c>
      <c r="BF10" s="103">
        <v>3</v>
      </c>
      <c r="BG10" s="103">
        <v>0</v>
      </c>
      <c r="BH10" s="103">
        <v>96</v>
      </c>
      <c r="BI10" s="105">
        <v>18.100000000000001</v>
      </c>
      <c r="BJ10" s="104">
        <v>2.833333333333333</v>
      </c>
      <c r="BK10" s="104">
        <v>1.0243400000035799E-2</v>
      </c>
      <c r="BL10" s="103" t="s">
        <v>435</v>
      </c>
      <c r="BM10" s="105">
        <v>100</v>
      </c>
      <c r="BN10" s="104">
        <v>98.949996948242202</v>
      </c>
      <c r="BO10" s="104">
        <v>73</v>
      </c>
      <c r="BP10" s="104">
        <v>180.37093680000001</v>
      </c>
      <c r="BQ10" s="103">
        <v>980</v>
      </c>
      <c r="BR10" s="105">
        <v>87.504279999999994</v>
      </c>
      <c r="BS10" s="105">
        <v>96.739189999999994</v>
      </c>
      <c r="BT10" s="104">
        <v>27.646999999999998</v>
      </c>
      <c r="BU10" s="103">
        <v>95</v>
      </c>
      <c r="BV10" s="103">
        <v>68</v>
      </c>
      <c r="BW10" s="103" t="s">
        <v>435</v>
      </c>
      <c r="BX10" s="104">
        <v>976.388671875</v>
      </c>
      <c r="BY10" s="104" t="s">
        <v>435</v>
      </c>
      <c r="BZ10" s="103">
        <v>16864.383360990134</v>
      </c>
      <c r="CA10" s="103">
        <v>97115</v>
      </c>
      <c r="CB10" s="103">
        <v>91818</v>
      </c>
      <c r="CC10" s="103">
        <v>440</v>
      </c>
      <c r="CD10" s="103"/>
    </row>
    <row r="11" spans="1:82" x14ac:dyDescent="0.25">
      <c r="A11" s="123" t="s">
        <v>11</v>
      </c>
      <c r="B11" s="106" t="s">
        <v>10</v>
      </c>
      <c r="C11" s="103">
        <v>22577.647672000003</v>
      </c>
      <c r="D11" s="103">
        <v>6584.9371427578953</v>
      </c>
      <c r="E11" s="103">
        <v>220859.038</v>
      </c>
      <c r="F11" s="103">
        <v>0</v>
      </c>
      <c r="G11" s="103">
        <v>0</v>
      </c>
      <c r="H11" s="103">
        <v>0</v>
      </c>
      <c r="I11" s="103">
        <v>0</v>
      </c>
      <c r="J11" s="103">
        <v>0</v>
      </c>
      <c r="K11" s="104">
        <v>8.5999999999999993E-2</v>
      </c>
      <c r="L11" s="104">
        <v>0.15151515151515199</v>
      </c>
      <c r="M11" s="103" t="s">
        <v>435</v>
      </c>
      <c r="N11" s="103" t="s">
        <v>435</v>
      </c>
      <c r="O11" s="103" t="s">
        <v>435</v>
      </c>
      <c r="P11" s="103" t="s">
        <v>435</v>
      </c>
      <c r="Q11" s="103">
        <v>959757</v>
      </c>
      <c r="R11" s="103">
        <v>410584</v>
      </c>
      <c r="S11" s="103">
        <v>0</v>
      </c>
      <c r="T11" s="103">
        <v>0</v>
      </c>
      <c r="U11" s="103">
        <v>5497032</v>
      </c>
      <c r="V11" s="103">
        <v>25894436.384500001</v>
      </c>
      <c r="W11" s="103">
        <v>3120299.4108199999</v>
      </c>
      <c r="X11" s="104">
        <v>16.258510097965061</v>
      </c>
      <c r="Y11" s="104">
        <v>1.1476021589791883</v>
      </c>
      <c r="Z11" s="104">
        <v>91.87</v>
      </c>
      <c r="AA11" s="104">
        <v>3.25865830068813</v>
      </c>
      <c r="AB11" s="104">
        <v>2.1657299999999999</v>
      </c>
      <c r="AC11" s="104" t="s">
        <v>435</v>
      </c>
      <c r="AD11" s="103">
        <v>30069</v>
      </c>
      <c r="AE11" s="103">
        <v>80</v>
      </c>
      <c r="AF11" s="105">
        <v>14.7</v>
      </c>
      <c r="AG11" s="104">
        <v>8.3559999999999999</v>
      </c>
      <c r="AH11" s="104">
        <v>0.1105795743588712</v>
      </c>
      <c r="AI11" s="104">
        <v>4.1425763205814779E-2</v>
      </c>
      <c r="AJ11" s="103">
        <v>0</v>
      </c>
      <c r="AK11" s="103">
        <v>0</v>
      </c>
      <c r="AL11" s="104">
        <v>0.82499999999999996</v>
      </c>
      <c r="AM11" s="104" t="s">
        <v>435</v>
      </c>
      <c r="AN11" s="104">
        <v>4.5813170000000003</v>
      </c>
      <c r="AO11" s="104">
        <v>-10.77</v>
      </c>
      <c r="AP11" s="104">
        <v>-21.69</v>
      </c>
      <c r="AQ11" s="104">
        <v>-7.9383497359231104E-4</v>
      </c>
      <c r="AR11" s="104">
        <v>9.5504832326544553E-2</v>
      </c>
      <c r="AS11" s="105">
        <v>10.3999996185303</v>
      </c>
      <c r="AT11" s="105" t="s">
        <v>435</v>
      </c>
      <c r="AU11" s="103">
        <v>26</v>
      </c>
      <c r="AV11" s="105">
        <v>0.4</v>
      </c>
      <c r="AW11" s="104">
        <v>0.28000000000000003</v>
      </c>
      <c r="AX11" s="104">
        <v>0</v>
      </c>
      <c r="AY11" s="103">
        <v>1122</v>
      </c>
      <c r="AZ11" s="104">
        <v>0.35787238826207002</v>
      </c>
      <c r="BA11" s="104">
        <v>40.6</v>
      </c>
      <c r="BB11" s="103">
        <v>54443</v>
      </c>
      <c r="BC11" s="103">
        <v>64620</v>
      </c>
      <c r="BD11" s="103">
        <v>1800</v>
      </c>
      <c r="BE11" s="103">
        <v>0</v>
      </c>
      <c r="BF11" s="103">
        <v>9617</v>
      </c>
      <c r="BG11" s="103">
        <v>0</v>
      </c>
      <c r="BH11" s="103">
        <v>134</v>
      </c>
      <c r="BI11" s="105">
        <v>4.5999999999999996</v>
      </c>
      <c r="BJ11" s="104">
        <v>3.5</v>
      </c>
      <c r="BK11" s="104">
        <v>0.160125702619553</v>
      </c>
      <c r="BL11" s="103">
        <v>40</v>
      </c>
      <c r="BM11" s="105">
        <v>100</v>
      </c>
      <c r="BN11" s="104">
        <v>98.089973449707003</v>
      </c>
      <c r="BO11" s="104">
        <v>71</v>
      </c>
      <c r="BP11" s="104">
        <v>139.8146002</v>
      </c>
      <c r="BQ11" s="103">
        <v>520000</v>
      </c>
      <c r="BR11" s="105">
        <v>94.258510000000001</v>
      </c>
      <c r="BS11" s="105">
        <v>99.078370000000007</v>
      </c>
      <c r="BT11" s="104">
        <v>39.6</v>
      </c>
      <c r="BU11" s="103">
        <v>86</v>
      </c>
      <c r="BV11" s="103">
        <v>89</v>
      </c>
      <c r="BW11" s="103">
        <v>76</v>
      </c>
      <c r="BX11" s="104">
        <v>1531.03833007813</v>
      </c>
      <c r="BY11" s="104">
        <v>52</v>
      </c>
      <c r="BZ11" s="103">
        <v>11652.566289748715</v>
      </c>
      <c r="CA11" s="103">
        <v>44780675</v>
      </c>
      <c r="CB11" s="103">
        <v>43441780</v>
      </c>
      <c r="CC11" s="103">
        <v>2736690</v>
      </c>
      <c r="CD11" s="103"/>
    </row>
    <row r="12" spans="1:82" x14ac:dyDescent="0.25">
      <c r="A12" s="123" t="s">
        <v>13</v>
      </c>
      <c r="B12" s="106" t="s">
        <v>12</v>
      </c>
      <c r="C12" s="103">
        <v>6358.6856102526317</v>
      </c>
      <c r="D12" s="103">
        <v>2069.3478490610528</v>
      </c>
      <c r="E12" s="103">
        <v>14232.505999999999</v>
      </c>
      <c r="F12" s="103">
        <v>0</v>
      </c>
      <c r="G12" s="103">
        <v>0</v>
      </c>
      <c r="H12" s="103">
        <v>0</v>
      </c>
      <c r="I12" s="103">
        <v>0</v>
      </c>
      <c r="J12" s="103">
        <v>8485</v>
      </c>
      <c r="K12" s="104">
        <v>2.9000000000000001E-2</v>
      </c>
      <c r="L12" s="104">
        <v>0.18181818181818199</v>
      </c>
      <c r="M12" s="103">
        <v>2741951.5213500001</v>
      </c>
      <c r="N12" s="103" t="s">
        <v>435</v>
      </c>
      <c r="O12" s="103" t="s">
        <v>435</v>
      </c>
      <c r="P12" s="103" t="s">
        <v>435</v>
      </c>
      <c r="Q12" s="103">
        <v>3332</v>
      </c>
      <c r="R12" s="103">
        <v>174</v>
      </c>
      <c r="S12" s="103">
        <v>0</v>
      </c>
      <c r="T12" s="103">
        <v>0</v>
      </c>
      <c r="U12" s="103">
        <v>0</v>
      </c>
      <c r="V12" s="103">
        <v>0</v>
      </c>
      <c r="W12" s="103">
        <v>0</v>
      </c>
      <c r="X12" s="104">
        <v>103.68022479803302</v>
      </c>
      <c r="Y12" s="104">
        <v>0.30916559652802683</v>
      </c>
      <c r="Z12" s="104">
        <v>63.149000000000001</v>
      </c>
      <c r="AA12" s="104">
        <v>4.0094705661479404</v>
      </c>
      <c r="AB12" s="104">
        <v>0</v>
      </c>
      <c r="AC12" s="104">
        <v>94.042940000000002</v>
      </c>
      <c r="AD12" s="103">
        <v>853</v>
      </c>
      <c r="AE12" s="103">
        <v>40</v>
      </c>
      <c r="AF12" s="105">
        <v>9.3000000000000007</v>
      </c>
      <c r="AG12" s="104">
        <v>7.0449999999999999</v>
      </c>
      <c r="AH12" s="104">
        <v>0.12235446036598613</v>
      </c>
      <c r="AI12" s="104">
        <v>0.19683747418389017</v>
      </c>
      <c r="AJ12" s="103">
        <v>0</v>
      </c>
      <c r="AK12" s="103">
        <v>0</v>
      </c>
      <c r="AL12" s="104">
        <v>0.755</v>
      </c>
      <c r="AM12" s="104">
        <v>6.7544804187491504E-4</v>
      </c>
      <c r="AN12" s="104">
        <v>0.90984600000000004</v>
      </c>
      <c r="AO12" s="104">
        <v>143.82</v>
      </c>
      <c r="AP12" s="104">
        <v>145.59</v>
      </c>
      <c r="AQ12" s="104">
        <v>2.1283483505249001</v>
      </c>
      <c r="AR12" s="104">
        <v>11.966182007300921</v>
      </c>
      <c r="AS12" s="105">
        <v>12.6000003814697</v>
      </c>
      <c r="AT12" s="105">
        <v>2.5999999046325701</v>
      </c>
      <c r="AU12" s="103">
        <v>36</v>
      </c>
      <c r="AV12" s="105">
        <v>0.2</v>
      </c>
      <c r="AW12" s="104">
        <v>0.1</v>
      </c>
      <c r="AX12" s="104">
        <v>0</v>
      </c>
      <c r="AY12" s="103">
        <v>39149</v>
      </c>
      <c r="AZ12" s="104">
        <v>0.26240256540393903</v>
      </c>
      <c r="BA12" s="104">
        <v>33.6</v>
      </c>
      <c r="BB12" s="103">
        <v>0</v>
      </c>
      <c r="BC12" s="103">
        <v>9900</v>
      </c>
      <c r="BD12" s="103">
        <v>10887</v>
      </c>
      <c r="BE12" s="103">
        <v>0</v>
      </c>
      <c r="BF12" s="103">
        <v>18085</v>
      </c>
      <c r="BG12" s="103">
        <v>0</v>
      </c>
      <c r="BH12" s="103">
        <v>120</v>
      </c>
      <c r="BI12" s="105">
        <v>4.3</v>
      </c>
      <c r="BJ12" s="104">
        <v>2</v>
      </c>
      <c r="BK12" s="104">
        <v>-9.6643403172492995E-2</v>
      </c>
      <c r="BL12" s="103">
        <v>35</v>
      </c>
      <c r="BM12" s="105">
        <v>100</v>
      </c>
      <c r="BN12" s="104">
        <v>99.768417358398395</v>
      </c>
      <c r="BO12" s="104">
        <v>64.3</v>
      </c>
      <c r="BP12" s="104">
        <v>119.04396939999999</v>
      </c>
      <c r="BQ12" s="103">
        <v>20000</v>
      </c>
      <c r="BR12" s="105">
        <v>93.642310000000009</v>
      </c>
      <c r="BS12" s="105">
        <v>99.91337</v>
      </c>
      <c r="BT12" s="104">
        <v>28.99</v>
      </c>
      <c r="BU12" s="103">
        <v>94</v>
      </c>
      <c r="BV12" s="103">
        <v>97</v>
      </c>
      <c r="BW12" s="103">
        <v>94</v>
      </c>
      <c r="BX12" s="104">
        <v>876.85687255859398</v>
      </c>
      <c r="BY12" s="104">
        <v>25</v>
      </c>
      <c r="BZ12" s="103">
        <v>4212.0709427293741</v>
      </c>
      <c r="CA12" s="103">
        <v>2957728</v>
      </c>
      <c r="CB12" s="103">
        <v>3020376</v>
      </c>
      <c r="CC12" s="103">
        <v>28480</v>
      </c>
      <c r="CD12" s="103"/>
    </row>
    <row r="13" spans="1:82" x14ac:dyDescent="0.25">
      <c r="A13" s="123" t="s">
        <v>15</v>
      </c>
      <c r="B13" s="106" t="s">
        <v>14</v>
      </c>
      <c r="C13" s="103">
        <v>18.354490550084211</v>
      </c>
      <c r="D13" s="103">
        <v>0</v>
      </c>
      <c r="E13" s="103">
        <v>83712.782000000007</v>
      </c>
      <c r="F13" s="103">
        <v>166.86</v>
      </c>
      <c r="G13" s="103">
        <v>35813.1855</v>
      </c>
      <c r="H13" s="103">
        <v>2223.2449999999999</v>
      </c>
      <c r="I13" s="103">
        <v>37353.385000000002</v>
      </c>
      <c r="J13" s="103">
        <v>200000</v>
      </c>
      <c r="K13" s="104">
        <v>0.14299999999999999</v>
      </c>
      <c r="L13" s="104">
        <v>0.21212121212121199</v>
      </c>
      <c r="M13" s="103">
        <v>0</v>
      </c>
      <c r="N13" s="103" t="s">
        <v>435</v>
      </c>
      <c r="O13" s="103" t="s">
        <v>435</v>
      </c>
      <c r="P13" s="103" t="s">
        <v>435</v>
      </c>
      <c r="Q13" s="103">
        <v>0</v>
      </c>
      <c r="R13" s="103">
        <v>0</v>
      </c>
      <c r="S13" s="103">
        <v>0</v>
      </c>
      <c r="T13" s="103">
        <v>0</v>
      </c>
      <c r="U13" s="103">
        <v>694140</v>
      </c>
      <c r="V13" s="103">
        <v>4446050.7034700001</v>
      </c>
      <c r="W13" s="103">
        <v>1783876.2040500001</v>
      </c>
      <c r="X13" s="104">
        <v>3.2491294874428305</v>
      </c>
      <c r="Y13" s="104">
        <v>1.7004887640487358</v>
      </c>
      <c r="Z13" s="104">
        <v>86.012</v>
      </c>
      <c r="AA13" s="104">
        <v>2.5047361436806401</v>
      </c>
      <c r="AB13" s="104">
        <v>0</v>
      </c>
      <c r="AC13" s="104" t="s">
        <v>435</v>
      </c>
      <c r="AD13" s="103">
        <v>16368</v>
      </c>
      <c r="AE13" s="103">
        <v>100</v>
      </c>
      <c r="AF13" s="105" t="s">
        <v>435</v>
      </c>
      <c r="AG13" s="104">
        <v>6.5659999999999998</v>
      </c>
      <c r="AH13" s="104">
        <v>7.762913096630927E-3</v>
      </c>
      <c r="AI13" s="104">
        <v>1.2246774796004902E-3</v>
      </c>
      <c r="AJ13" s="103">
        <v>0</v>
      </c>
      <c r="AK13" s="103">
        <v>0</v>
      </c>
      <c r="AL13" s="104">
        <v>0.93899999999999995</v>
      </c>
      <c r="AM13" s="104" t="s">
        <v>435</v>
      </c>
      <c r="AN13" s="104">
        <v>0</v>
      </c>
      <c r="AO13" s="104">
        <v>0</v>
      </c>
      <c r="AP13" s="104">
        <v>0</v>
      </c>
      <c r="AQ13" s="104" t="s">
        <v>435</v>
      </c>
      <c r="AR13" s="104">
        <v>0.13002427734117752</v>
      </c>
      <c r="AS13" s="105">
        <v>3.5</v>
      </c>
      <c r="AT13" s="105">
        <v>0.20000000298023199</v>
      </c>
      <c r="AU13" s="103">
        <v>6.8000001907348597</v>
      </c>
      <c r="AV13" s="105">
        <v>0.1</v>
      </c>
      <c r="AW13" s="104">
        <v>0.08</v>
      </c>
      <c r="AX13" s="104" t="s">
        <v>435</v>
      </c>
      <c r="AY13" s="103">
        <v>20123</v>
      </c>
      <c r="AZ13" s="104">
        <v>0.10909091878171299</v>
      </c>
      <c r="BA13" s="104">
        <v>35.799999999999997</v>
      </c>
      <c r="BB13" s="103">
        <v>51143</v>
      </c>
      <c r="BC13" s="103">
        <v>600</v>
      </c>
      <c r="BD13" s="103">
        <v>727</v>
      </c>
      <c r="BE13" s="103">
        <v>0</v>
      </c>
      <c r="BF13" s="103">
        <v>117578</v>
      </c>
      <c r="BG13" s="103">
        <v>0</v>
      </c>
      <c r="BH13" s="103">
        <v>132</v>
      </c>
      <c r="BI13" s="105">
        <v>2.4</v>
      </c>
      <c r="BJ13" s="104">
        <v>4.05</v>
      </c>
      <c r="BK13" s="104">
        <v>1.53562200069427</v>
      </c>
      <c r="BL13" s="103">
        <v>77</v>
      </c>
      <c r="BM13" s="105">
        <v>100</v>
      </c>
      <c r="BN13" s="104" t="s">
        <v>435</v>
      </c>
      <c r="BO13" s="104">
        <v>88.2</v>
      </c>
      <c r="BP13" s="104">
        <v>112.6886209</v>
      </c>
      <c r="BQ13" s="103">
        <v>770000</v>
      </c>
      <c r="BR13" s="105">
        <v>99.991150000000005</v>
      </c>
      <c r="BS13" s="105">
        <v>99.969939999999994</v>
      </c>
      <c r="BT13" s="104">
        <v>35.874000000000002</v>
      </c>
      <c r="BU13" s="103">
        <v>95</v>
      </c>
      <c r="BV13" s="103">
        <v>93</v>
      </c>
      <c r="BW13" s="103">
        <v>94</v>
      </c>
      <c r="BX13" s="104">
        <v>4529.88720703125</v>
      </c>
      <c r="BY13" s="104">
        <v>6</v>
      </c>
      <c r="BZ13" s="103">
        <v>57305.299016204532</v>
      </c>
      <c r="CA13" s="103">
        <v>25203200</v>
      </c>
      <c r="CB13" s="103">
        <v>23968959</v>
      </c>
      <c r="CC13" s="103">
        <v>7682300</v>
      </c>
      <c r="CD13" s="103"/>
    </row>
    <row r="14" spans="1:82" x14ac:dyDescent="0.25">
      <c r="A14" s="123" t="s">
        <v>17</v>
      </c>
      <c r="B14" s="106" t="s">
        <v>16</v>
      </c>
      <c r="C14" s="103">
        <v>10131.190139473685</v>
      </c>
      <c r="D14" s="103">
        <v>0</v>
      </c>
      <c r="E14" s="103">
        <v>50109.85100000001</v>
      </c>
      <c r="F14" s="103">
        <v>0</v>
      </c>
      <c r="G14" s="103">
        <v>0</v>
      </c>
      <c r="H14" s="103">
        <v>0</v>
      </c>
      <c r="I14" s="103">
        <v>0</v>
      </c>
      <c r="J14" s="103">
        <v>0</v>
      </c>
      <c r="K14" s="104">
        <v>0</v>
      </c>
      <c r="L14" s="104">
        <v>3.03030303030303E-2</v>
      </c>
      <c r="M14" s="103">
        <v>2942.6445083600001</v>
      </c>
      <c r="N14" s="103" t="s">
        <v>435</v>
      </c>
      <c r="O14" s="103" t="s">
        <v>435</v>
      </c>
      <c r="P14" s="103" t="s">
        <v>435</v>
      </c>
      <c r="Q14" s="103">
        <v>0</v>
      </c>
      <c r="R14" s="103">
        <v>0</v>
      </c>
      <c r="S14" s="103">
        <v>0</v>
      </c>
      <c r="T14" s="103">
        <v>0</v>
      </c>
      <c r="U14" s="103">
        <v>0</v>
      </c>
      <c r="V14" s="103">
        <v>0</v>
      </c>
      <c r="W14" s="103">
        <v>0</v>
      </c>
      <c r="X14" s="104">
        <v>107.20692666757787</v>
      </c>
      <c r="Y14" s="104">
        <v>0.90957215809092962</v>
      </c>
      <c r="Z14" s="104">
        <v>58.296999999999997</v>
      </c>
      <c r="AA14" s="104">
        <v>2.2715332969428701</v>
      </c>
      <c r="AB14" s="104">
        <v>0</v>
      </c>
      <c r="AC14" s="104" t="s">
        <v>435</v>
      </c>
      <c r="AD14" s="103">
        <v>4966</v>
      </c>
      <c r="AE14" s="103">
        <v>80</v>
      </c>
      <c r="AF14" s="105" t="s">
        <v>435</v>
      </c>
      <c r="AG14" s="104">
        <v>4.9390000000000001</v>
      </c>
      <c r="AH14" s="104">
        <v>1.5829195304653352E-3</v>
      </c>
      <c r="AI14" s="104">
        <v>1.0501607510739603E-3</v>
      </c>
      <c r="AJ14" s="103">
        <v>0</v>
      </c>
      <c r="AK14" s="103">
        <v>0</v>
      </c>
      <c r="AL14" s="104">
        <v>0.90800000000000003</v>
      </c>
      <c r="AM14" s="104" t="s">
        <v>435</v>
      </c>
      <c r="AN14" s="104">
        <v>0</v>
      </c>
      <c r="AO14" s="104">
        <v>0</v>
      </c>
      <c r="AP14" s="104">
        <v>0</v>
      </c>
      <c r="AQ14" s="104" t="s">
        <v>435</v>
      </c>
      <c r="AR14" s="104">
        <v>0.70407292232683327</v>
      </c>
      <c r="AS14" s="105">
        <v>3.5999999046325701</v>
      </c>
      <c r="AT14" s="105" t="s">
        <v>435</v>
      </c>
      <c r="AU14" s="103">
        <v>7.3000001907348597</v>
      </c>
      <c r="AV14" s="105" t="s">
        <v>435</v>
      </c>
      <c r="AW14" s="104">
        <v>0.05</v>
      </c>
      <c r="AX14" s="104" t="s">
        <v>435</v>
      </c>
      <c r="AY14" s="103">
        <v>135</v>
      </c>
      <c r="AZ14" s="104">
        <v>7.1365884301709301E-2</v>
      </c>
      <c r="BA14" s="104">
        <v>30.5</v>
      </c>
      <c r="BB14" s="103">
        <v>330</v>
      </c>
      <c r="BC14" s="103">
        <v>0</v>
      </c>
      <c r="BD14" s="103">
        <v>0</v>
      </c>
      <c r="BE14" s="103">
        <v>0</v>
      </c>
      <c r="BF14" s="103">
        <v>166133</v>
      </c>
      <c r="BG14" s="103">
        <v>0</v>
      </c>
      <c r="BH14" s="103">
        <v>148</v>
      </c>
      <c r="BI14" s="105">
        <v>2.4</v>
      </c>
      <c r="BJ14" s="104">
        <v>4.1833333333333336</v>
      </c>
      <c r="BK14" s="104">
        <v>1.46138203144073</v>
      </c>
      <c r="BL14" s="103">
        <v>76</v>
      </c>
      <c r="BM14" s="105">
        <v>100</v>
      </c>
      <c r="BN14" s="104" t="s">
        <v>435</v>
      </c>
      <c r="BO14" s="104">
        <v>84.3</v>
      </c>
      <c r="BP14" s="104">
        <v>170.84792279999999</v>
      </c>
      <c r="BQ14" s="103">
        <v>290000</v>
      </c>
      <c r="BR14" s="105">
        <v>99.972909999999999</v>
      </c>
      <c r="BS14" s="105">
        <v>100</v>
      </c>
      <c r="BT14" s="104">
        <v>51.441000000000003</v>
      </c>
      <c r="BU14" s="103">
        <v>90</v>
      </c>
      <c r="BV14" s="103">
        <v>84</v>
      </c>
      <c r="BW14" s="103" t="s">
        <v>435</v>
      </c>
      <c r="BX14" s="104">
        <v>5295.181640625</v>
      </c>
      <c r="BY14" s="104">
        <v>4</v>
      </c>
      <c r="BZ14" s="103">
        <v>51512.90547515342</v>
      </c>
      <c r="CA14" s="103">
        <v>8955108</v>
      </c>
      <c r="CB14" s="103">
        <v>8536581</v>
      </c>
      <c r="CC14" s="103">
        <v>82409</v>
      </c>
      <c r="CD14" s="103"/>
    </row>
    <row r="15" spans="1:82" x14ac:dyDescent="0.25">
      <c r="A15" s="123" t="s">
        <v>19</v>
      </c>
      <c r="B15" s="106" t="s">
        <v>18</v>
      </c>
      <c r="C15" s="103">
        <v>20425.152080694734</v>
      </c>
      <c r="D15" s="103">
        <v>5719.6679931368426</v>
      </c>
      <c r="E15" s="103">
        <v>39439.323000000004</v>
      </c>
      <c r="F15" s="103">
        <v>0</v>
      </c>
      <c r="G15" s="103">
        <v>0</v>
      </c>
      <c r="H15" s="103">
        <v>0</v>
      </c>
      <c r="I15" s="103">
        <v>0</v>
      </c>
      <c r="J15" s="103">
        <v>0</v>
      </c>
      <c r="K15" s="104">
        <v>2.9000000000000001E-2</v>
      </c>
      <c r="L15" s="104">
        <v>0.30303030303030298</v>
      </c>
      <c r="M15" s="103">
        <v>8501283.4844099991</v>
      </c>
      <c r="N15" s="103" t="s">
        <v>435</v>
      </c>
      <c r="O15" s="103" t="s">
        <v>435</v>
      </c>
      <c r="P15" s="103" t="s">
        <v>435</v>
      </c>
      <c r="Q15" s="103">
        <v>4672834</v>
      </c>
      <c r="R15" s="103">
        <v>8322</v>
      </c>
      <c r="S15" s="103">
        <v>0</v>
      </c>
      <c r="T15" s="103">
        <v>0</v>
      </c>
      <c r="U15" s="103">
        <v>0</v>
      </c>
      <c r="V15" s="103">
        <v>173.197101116</v>
      </c>
      <c r="W15" s="103">
        <v>36191.023365000001</v>
      </c>
      <c r="X15" s="104">
        <v>120.26531994677634</v>
      </c>
      <c r="Y15" s="104">
        <v>1.4991987808607476</v>
      </c>
      <c r="Z15" s="104">
        <v>55.68</v>
      </c>
      <c r="AA15" s="104">
        <v>4.54852867256945</v>
      </c>
      <c r="AB15" s="104">
        <v>0.15537000000000001</v>
      </c>
      <c r="AC15" s="104">
        <v>83.241299999999995</v>
      </c>
      <c r="AD15" s="103">
        <v>2901</v>
      </c>
      <c r="AE15" s="103">
        <v>60</v>
      </c>
      <c r="AF15" s="105" t="s">
        <v>435</v>
      </c>
      <c r="AG15" s="104">
        <v>8.4429999999999996</v>
      </c>
      <c r="AH15" s="104">
        <v>0.75554622529787618</v>
      </c>
      <c r="AI15" s="104">
        <v>0.16792208649793419</v>
      </c>
      <c r="AJ15" s="103">
        <v>0</v>
      </c>
      <c r="AK15" s="103">
        <v>0</v>
      </c>
      <c r="AL15" s="104">
        <v>0.75700000000000001</v>
      </c>
      <c r="AM15" s="104" t="s">
        <v>435</v>
      </c>
      <c r="AN15" s="104">
        <v>2.3033250000000001</v>
      </c>
      <c r="AO15" s="104">
        <v>73.78</v>
      </c>
      <c r="AP15" s="104">
        <v>67.84</v>
      </c>
      <c r="AQ15" s="104">
        <v>0.29626801609992998</v>
      </c>
      <c r="AR15" s="104">
        <v>2.6114237091025747</v>
      </c>
      <c r="AS15" s="105">
        <v>23</v>
      </c>
      <c r="AT15" s="105">
        <v>4.9000000953674299</v>
      </c>
      <c r="AU15" s="103">
        <v>67</v>
      </c>
      <c r="AV15" s="105">
        <v>0.1</v>
      </c>
      <c r="AW15" s="104">
        <v>0.13</v>
      </c>
      <c r="AX15" s="104">
        <v>0</v>
      </c>
      <c r="AY15" s="103">
        <v>1655112</v>
      </c>
      <c r="AZ15" s="104">
        <v>0.317567566435004</v>
      </c>
      <c r="BA15" s="104">
        <v>26.6</v>
      </c>
      <c r="BB15" s="103">
        <v>0</v>
      </c>
      <c r="BC15" s="103">
        <v>0</v>
      </c>
      <c r="BD15" s="103">
        <v>0</v>
      </c>
      <c r="BE15" s="103">
        <v>344000</v>
      </c>
      <c r="BF15" s="103">
        <v>1340</v>
      </c>
      <c r="BG15" s="103">
        <v>0</v>
      </c>
      <c r="BH15" s="103">
        <v>131</v>
      </c>
      <c r="BI15" s="105">
        <v>2.4</v>
      </c>
      <c r="BJ15" s="104" t="s">
        <v>435</v>
      </c>
      <c r="BK15" s="104">
        <v>-0.16153749823570299</v>
      </c>
      <c r="BL15" s="103">
        <v>25</v>
      </c>
      <c r="BM15" s="105">
        <v>100</v>
      </c>
      <c r="BN15" s="104">
        <v>99.790061950683594</v>
      </c>
      <c r="BO15" s="104">
        <v>78.2</v>
      </c>
      <c r="BP15" s="104">
        <v>103.04663739999999</v>
      </c>
      <c r="BQ15" s="103">
        <v>26000</v>
      </c>
      <c r="BR15" s="105">
        <v>92.511449999999996</v>
      </c>
      <c r="BS15" s="105">
        <v>91.385739999999998</v>
      </c>
      <c r="BT15" s="104">
        <v>34.466000000000001</v>
      </c>
      <c r="BU15" s="103">
        <v>95</v>
      </c>
      <c r="BV15" s="103">
        <v>97</v>
      </c>
      <c r="BW15" s="103">
        <v>96</v>
      </c>
      <c r="BX15" s="104">
        <v>1193.05883789063</v>
      </c>
      <c r="BY15" s="104">
        <v>25</v>
      </c>
      <c r="BZ15" s="103">
        <v>4721.1780867314164</v>
      </c>
      <c r="CA15" s="103">
        <v>10047719</v>
      </c>
      <c r="CB15" s="103">
        <v>9701947</v>
      </c>
      <c r="CC15" s="103">
        <v>82658</v>
      </c>
      <c r="CD15" s="103"/>
    </row>
    <row r="16" spans="1:82" x14ac:dyDescent="0.25">
      <c r="A16" s="123" t="s">
        <v>21</v>
      </c>
      <c r="B16" s="106" t="s">
        <v>20</v>
      </c>
      <c r="C16" s="103">
        <v>0</v>
      </c>
      <c r="D16" s="103">
        <v>0</v>
      </c>
      <c r="E16" s="103" t="s">
        <v>435</v>
      </c>
      <c r="F16" s="103">
        <v>0</v>
      </c>
      <c r="G16" s="103">
        <v>7361.5880000000006</v>
      </c>
      <c r="H16" s="103">
        <v>2324.712</v>
      </c>
      <c r="I16" s="103">
        <v>18574.803</v>
      </c>
      <c r="J16" s="103">
        <v>0</v>
      </c>
      <c r="K16" s="104">
        <v>0</v>
      </c>
      <c r="L16" s="104">
        <v>0.15151515151515199</v>
      </c>
      <c r="M16" s="103" t="s">
        <v>435</v>
      </c>
      <c r="N16" s="103" t="s">
        <v>435</v>
      </c>
      <c r="O16" s="103" t="s">
        <v>435</v>
      </c>
      <c r="P16" s="103" t="s">
        <v>435</v>
      </c>
      <c r="Q16" s="103">
        <v>0</v>
      </c>
      <c r="R16" s="103">
        <v>0</v>
      </c>
      <c r="S16" s="103">
        <v>0</v>
      </c>
      <c r="T16" s="103">
        <v>0</v>
      </c>
      <c r="U16" s="103">
        <v>113102</v>
      </c>
      <c r="V16" s="103">
        <v>276828.35625499999</v>
      </c>
      <c r="W16" s="103">
        <v>212661.02743300001</v>
      </c>
      <c r="X16" s="104">
        <v>38.525474525474529</v>
      </c>
      <c r="Y16" s="104">
        <v>1.1316910807415508</v>
      </c>
      <c r="Z16" s="104">
        <v>83.025000000000006</v>
      </c>
      <c r="AA16" s="104">
        <v>3.3956382958017901</v>
      </c>
      <c r="AB16" s="104">
        <v>0.22320000000000001</v>
      </c>
      <c r="AC16" s="104" t="s">
        <v>435</v>
      </c>
      <c r="AD16" s="103">
        <v>130</v>
      </c>
      <c r="AE16" s="103">
        <v>80</v>
      </c>
      <c r="AF16" s="105" t="s">
        <v>435</v>
      </c>
      <c r="AG16" s="104">
        <v>6.8449999999999998</v>
      </c>
      <c r="AH16" s="104">
        <v>1.5011256716990107E-3</v>
      </c>
      <c r="AI16" s="104">
        <v>6.9397044062200494E-3</v>
      </c>
      <c r="AJ16" s="103">
        <v>0</v>
      </c>
      <c r="AK16" s="103">
        <v>0</v>
      </c>
      <c r="AL16" s="104">
        <v>0.80700000000000005</v>
      </c>
      <c r="AM16" s="104" t="s">
        <v>435</v>
      </c>
      <c r="AN16" s="104">
        <v>0.117214</v>
      </c>
      <c r="AO16" s="104">
        <v>0</v>
      </c>
      <c r="AP16" s="104">
        <v>0</v>
      </c>
      <c r="AQ16" s="104" t="s">
        <v>435</v>
      </c>
      <c r="AR16" s="104" t="s">
        <v>435</v>
      </c>
      <c r="AS16" s="105">
        <v>7.1999998092651403</v>
      </c>
      <c r="AT16" s="105" t="s">
        <v>435</v>
      </c>
      <c r="AU16" s="103">
        <v>15</v>
      </c>
      <c r="AV16" s="105">
        <v>3.3</v>
      </c>
      <c r="AW16" s="104">
        <v>0.66</v>
      </c>
      <c r="AX16" s="104" t="s">
        <v>435</v>
      </c>
      <c r="AY16" s="103">
        <v>3940</v>
      </c>
      <c r="AZ16" s="104">
        <v>0.34004296700606201</v>
      </c>
      <c r="BA16" s="104" t="s">
        <v>435</v>
      </c>
      <c r="BB16" s="103">
        <v>0</v>
      </c>
      <c r="BC16" s="103">
        <v>0</v>
      </c>
      <c r="BD16" s="103">
        <v>0</v>
      </c>
      <c r="BE16" s="103">
        <v>0</v>
      </c>
      <c r="BF16" s="103">
        <v>42</v>
      </c>
      <c r="BG16" s="103">
        <v>0</v>
      </c>
      <c r="BH16" s="103">
        <v>114</v>
      </c>
      <c r="BI16" s="105">
        <v>18.100000000000001</v>
      </c>
      <c r="BJ16" s="104" t="s">
        <v>435</v>
      </c>
      <c r="BK16" s="104">
        <v>0.57734131813049305</v>
      </c>
      <c r="BL16" s="103">
        <v>65</v>
      </c>
      <c r="BM16" s="105">
        <v>100</v>
      </c>
      <c r="BN16" s="104" t="s">
        <v>435</v>
      </c>
      <c r="BO16" s="104">
        <v>80</v>
      </c>
      <c r="BP16" s="104">
        <v>89.422072490000005</v>
      </c>
      <c r="BQ16" s="103">
        <v>4800</v>
      </c>
      <c r="BR16" s="105">
        <v>94.930580000000006</v>
      </c>
      <c r="BS16" s="105">
        <v>98.886960000000002</v>
      </c>
      <c r="BT16" s="104">
        <v>19.373000000000001</v>
      </c>
      <c r="BU16" s="103">
        <v>94</v>
      </c>
      <c r="BV16" s="103">
        <v>76</v>
      </c>
      <c r="BW16" s="103">
        <v>93</v>
      </c>
      <c r="BX16" s="104">
        <v>1435.56750488281</v>
      </c>
      <c r="BY16" s="104">
        <v>80</v>
      </c>
      <c r="BZ16" s="103">
        <v>31857.890145928999</v>
      </c>
      <c r="CA16" s="103">
        <v>389486</v>
      </c>
      <c r="CB16" s="103">
        <v>388019</v>
      </c>
      <c r="CC16" s="103">
        <v>10010</v>
      </c>
      <c r="CD16" s="103"/>
    </row>
    <row r="17" spans="1:82" x14ac:dyDescent="0.25">
      <c r="A17" s="123" t="s">
        <v>23</v>
      </c>
      <c r="B17" s="106" t="s">
        <v>22</v>
      </c>
      <c r="C17" s="103">
        <v>0</v>
      </c>
      <c r="D17" s="103">
        <v>0</v>
      </c>
      <c r="E17" s="103" t="s">
        <v>435</v>
      </c>
      <c r="F17" s="103">
        <v>0</v>
      </c>
      <c r="G17" s="103">
        <v>0</v>
      </c>
      <c r="H17" s="103">
        <v>0</v>
      </c>
      <c r="I17" s="103">
        <v>0</v>
      </c>
      <c r="J17" s="103">
        <v>0</v>
      </c>
      <c r="K17" s="104">
        <v>0</v>
      </c>
      <c r="L17" s="104">
        <v>0.45454545454545497</v>
      </c>
      <c r="M17" s="103">
        <v>0</v>
      </c>
      <c r="N17" s="103" t="s">
        <v>435</v>
      </c>
      <c r="O17" s="103" t="s">
        <v>435</v>
      </c>
      <c r="P17" s="103" t="s">
        <v>435</v>
      </c>
      <c r="Q17" s="103">
        <v>0</v>
      </c>
      <c r="R17" s="103">
        <v>0</v>
      </c>
      <c r="S17" s="103">
        <v>0</v>
      </c>
      <c r="T17" s="103">
        <v>0</v>
      </c>
      <c r="U17" s="103">
        <v>0</v>
      </c>
      <c r="V17" s="103">
        <v>1237092.88161</v>
      </c>
      <c r="W17" s="103">
        <v>748907.77436000004</v>
      </c>
      <c r="X17" s="104">
        <v>2017.2736997913785</v>
      </c>
      <c r="Y17" s="104">
        <v>5.0343315906952375</v>
      </c>
      <c r="Z17" s="104">
        <v>89.287000000000006</v>
      </c>
      <c r="AA17" s="104" t="s">
        <v>435</v>
      </c>
      <c r="AB17" s="104">
        <v>0</v>
      </c>
      <c r="AC17" s="104" t="s">
        <v>435</v>
      </c>
      <c r="AD17" s="103">
        <v>195</v>
      </c>
      <c r="AE17" s="103">
        <v>100</v>
      </c>
      <c r="AF17" s="105" t="s">
        <v>435</v>
      </c>
      <c r="AG17" s="104">
        <v>6.6</v>
      </c>
      <c r="AH17" s="104">
        <v>5.6937826342207933E-2</v>
      </c>
      <c r="AI17" s="104">
        <v>3.6430154352695221E-3</v>
      </c>
      <c r="AJ17" s="103">
        <v>0</v>
      </c>
      <c r="AK17" s="103">
        <v>0</v>
      </c>
      <c r="AL17" s="104">
        <v>0.84599999999999997</v>
      </c>
      <c r="AM17" s="104" t="s">
        <v>435</v>
      </c>
      <c r="AN17" s="104">
        <v>0</v>
      </c>
      <c r="AO17" s="104">
        <v>0</v>
      </c>
      <c r="AP17" s="104">
        <v>0</v>
      </c>
      <c r="AQ17" s="104" t="s">
        <v>435</v>
      </c>
      <c r="AR17" s="104" t="s">
        <v>435</v>
      </c>
      <c r="AS17" s="105">
        <v>7.3000001907348597</v>
      </c>
      <c r="AT17" s="105" t="s">
        <v>435</v>
      </c>
      <c r="AU17" s="103">
        <v>12</v>
      </c>
      <c r="AV17" s="105">
        <v>0.1</v>
      </c>
      <c r="AW17" s="104">
        <v>0.06</v>
      </c>
      <c r="AX17" s="104" t="s">
        <v>435</v>
      </c>
      <c r="AY17" s="103">
        <v>2</v>
      </c>
      <c r="AZ17" s="104">
        <v>0.222235606849044</v>
      </c>
      <c r="BA17" s="104" t="s">
        <v>435</v>
      </c>
      <c r="BB17" s="103">
        <v>0</v>
      </c>
      <c r="BC17" s="103">
        <v>0</v>
      </c>
      <c r="BD17" s="103">
        <v>0</v>
      </c>
      <c r="BE17" s="103">
        <v>0</v>
      </c>
      <c r="BF17" s="103">
        <v>319</v>
      </c>
      <c r="BG17" s="103">
        <v>0</v>
      </c>
      <c r="BH17" s="103">
        <v>130</v>
      </c>
      <c r="BI17" s="105">
        <v>7.1</v>
      </c>
      <c r="BJ17" s="104">
        <v>3.4833333333333329</v>
      </c>
      <c r="BK17" s="104">
        <v>0.185981094837189</v>
      </c>
      <c r="BL17" s="103">
        <v>36</v>
      </c>
      <c r="BM17" s="105">
        <v>100</v>
      </c>
      <c r="BN17" s="104">
        <v>95.717262268066406</v>
      </c>
      <c r="BO17" s="104">
        <v>98</v>
      </c>
      <c r="BP17" s="104">
        <v>158.41500379999999</v>
      </c>
      <c r="BQ17" s="103">
        <v>3400</v>
      </c>
      <c r="BR17" s="105">
        <v>100</v>
      </c>
      <c r="BS17" s="105">
        <v>100</v>
      </c>
      <c r="BT17" s="104">
        <v>9.2569999999999997</v>
      </c>
      <c r="BU17" s="103">
        <v>97</v>
      </c>
      <c r="BV17" s="103">
        <v>99</v>
      </c>
      <c r="BW17" s="103">
        <v>97</v>
      </c>
      <c r="BX17" s="104">
        <v>1866.29736328125</v>
      </c>
      <c r="BY17" s="104">
        <v>15</v>
      </c>
      <c r="BZ17" s="103">
        <v>24050.757505395646</v>
      </c>
      <c r="CA17" s="103">
        <v>1641164</v>
      </c>
      <c r="CB17" s="103">
        <v>1377312</v>
      </c>
      <c r="CC17" s="103">
        <v>760</v>
      </c>
      <c r="CD17" s="103"/>
    </row>
    <row r="18" spans="1:82" x14ac:dyDescent="0.25">
      <c r="A18" s="123" t="s">
        <v>25</v>
      </c>
      <c r="B18" s="106" t="s">
        <v>24</v>
      </c>
      <c r="C18" s="103">
        <v>338452.87476210523</v>
      </c>
      <c r="D18" s="103">
        <v>31470.711668631579</v>
      </c>
      <c r="E18" s="103">
        <v>3544576.827</v>
      </c>
      <c r="F18" s="103">
        <v>1464.71</v>
      </c>
      <c r="G18" s="103">
        <v>676160.86400000006</v>
      </c>
      <c r="H18" s="103">
        <v>22086.356500000002</v>
      </c>
      <c r="I18" s="103">
        <v>311540.201</v>
      </c>
      <c r="J18" s="103">
        <v>142857</v>
      </c>
      <c r="K18" s="104">
        <v>5.7000000000000002E-2</v>
      </c>
      <c r="L18" s="104">
        <v>0.15151515151515199</v>
      </c>
      <c r="M18" s="103">
        <v>69773112.667500004</v>
      </c>
      <c r="N18" s="103" t="s">
        <v>435</v>
      </c>
      <c r="O18" s="103" t="s">
        <v>435</v>
      </c>
      <c r="P18" s="103" t="s">
        <v>435</v>
      </c>
      <c r="Q18" s="103">
        <v>21342536</v>
      </c>
      <c r="R18" s="103">
        <v>15179970</v>
      </c>
      <c r="S18" s="103">
        <v>238715</v>
      </c>
      <c r="T18" s="103">
        <v>36283680</v>
      </c>
      <c r="U18" s="103">
        <v>136047888</v>
      </c>
      <c r="V18" s="103">
        <v>160030890.847</v>
      </c>
      <c r="W18" s="103">
        <v>159384634.722</v>
      </c>
      <c r="X18" s="104">
        <v>1239.5793116693555</v>
      </c>
      <c r="Y18" s="104">
        <v>3.1855928338674011</v>
      </c>
      <c r="Z18" s="104">
        <v>36.631999999999998</v>
      </c>
      <c r="AA18" s="104">
        <v>4.4697141726574401</v>
      </c>
      <c r="AB18" s="104">
        <v>0</v>
      </c>
      <c r="AC18" s="104">
        <v>34.807600000000001</v>
      </c>
      <c r="AD18" s="103">
        <v>35472</v>
      </c>
      <c r="AE18" s="103">
        <v>40</v>
      </c>
      <c r="AF18" s="105">
        <v>49.4</v>
      </c>
      <c r="AG18" s="104">
        <v>8.843</v>
      </c>
      <c r="AH18" s="104">
        <v>0.95437093069848911</v>
      </c>
      <c r="AI18" s="104">
        <v>0.74178722161165522</v>
      </c>
      <c r="AJ18" s="103">
        <v>0</v>
      </c>
      <c r="AK18" s="103">
        <v>0</v>
      </c>
      <c r="AL18" s="104">
        <v>0.60799999999999998</v>
      </c>
      <c r="AM18" s="104">
        <v>0.1884286</v>
      </c>
      <c r="AN18" s="104">
        <v>1687.7025369999999</v>
      </c>
      <c r="AO18" s="104">
        <v>1221.77</v>
      </c>
      <c r="AP18" s="104">
        <v>2224.79</v>
      </c>
      <c r="AQ18" s="104">
        <v>1.4359549283981301</v>
      </c>
      <c r="AR18" s="104">
        <v>5.6549487277152748</v>
      </c>
      <c r="AS18" s="105">
        <v>32.400001525878899</v>
      </c>
      <c r="AT18" s="105">
        <v>32.599998474121101</v>
      </c>
      <c r="AU18" s="103">
        <v>221</v>
      </c>
      <c r="AV18" s="105">
        <v>0.1</v>
      </c>
      <c r="AW18" s="104">
        <v>0.02</v>
      </c>
      <c r="AX18" s="104">
        <v>1.859</v>
      </c>
      <c r="AY18" s="103">
        <v>56339394</v>
      </c>
      <c r="AZ18" s="104">
        <v>0.54231268673524102</v>
      </c>
      <c r="BA18" s="104">
        <v>32.4</v>
      </c>
      <c r="BB18" s="103">
        <v>11467013</v>
      </c>
      <c r="BC18" s="103">
        <v>14000</v>
      </c>
      <c r="BD18" s="103">
        <v>5028061</v>
      </c>
      <c r="BE18" s="103">
        <v>426000</v>
      </c>
      <c r="BF18" s="103">
        <v>912907</v>
      </c>
      <c r="BG18" s="103">
        <v>0</v>
      </c>
      <c r="BH18" s="103">
        <v>110</v>
      </c>
      <c r="BI18" s="105">
        <v>14.7</v>
      </c>
      <c r="BJ18" s="104">
        <v>3.7833333333333328</v>
      </c>
      <c r="BK18" s="104">
        <v>-0.73791909217834495</v>
      </c>
      <c r="BL18" s="103">
        <v>26</v>
      </c>
      <c r="BM18" s="105">
        <v>88</v>
      </c>
      <c r="BN18" s="104">
        <v>72.892967224121094</v>
      </c>
      <c r="BO18" s="104">
        <v>18.2</v>
      </c>
      <c r="BP18" s="104">
        <v>91.665287090000007</v>
      </c>
      <c r="BQ18" s="103">
        <v>24000</v>
      </c>
      <c r="BR18" s="105">
        <v>48.233240000000002</v>
      </c>
      <c r="BS18" s="105">
        <v>97.016009999999994</v>
      </c>
      <c r="BT18" s="104">
        <v>5.2679999999999998</v>
      </c>
      <c r="BU18" s="103">
        <v>97</v>
      </c>
      <c r="BV18" s="103">
        <v>96</v>
      </c>
      <c r="BW18" s="103">
        <v>97</v>
      </c>
      <c r="BX18" s="104">
        <v>90.598403930664105</v>
      </c>
      <c r="BY18" s="104">
        <v>176</v>
      </c>
      <c r="BZ18" s="103">
        <v>1698.2628023354723</v>
      </c>
      <c r="CA18" s="103">
        <v>163046173</v>
      </c>
      <c r="CB18" s="103">
        <v>161045880</v>
      </c>
      <c r="CC18" s="103">
        <v>130170</v>
      </c>
      <c r="CD18" s="103"/>
    </row>
    <row r="19" spans="1:82" x14ac:dyDescent="0.25">
      <c r="A19" s="123" t="s">
        <v>27</v>
      </c>
      <c r="B19" s="106" t="s">
        <v>26</v>
      </c>
      <c r="C19" s="103">
        <v>582.25057134315784</v>
      </c>
      <c r="D19" s="103">
        <v>0</v>
      </c>
      <c r="E19" s="103" t="s">
        <v>435</v>
      </c>
      <c r="F19" s="103">
        <v>1.538</v>
      </c>
      <c r="G19" s="103">
        <v>3975.8600000000006</v>
      </c>
      <c r="H19" s="103">
        <v>567.98</v>
      </c>
      <c r="I19" s="103">
        <v>544.03200000000004</v>
      </c>
      <c r="J19" s="103">
        <v>0</v>
      </c>
      <c r="K19" s="104">
        <v>2.9000000000000001E-2</v>
      </c>
      <c r="L19" s="104" t="s">
        <v>435</v>
      </c>
      <c r="M19" s="103" t="s">
        <v>435</v>
      </c>
      <c r="N19" s="103" t="s">
        <v>435</v>
      </c>
      <c r="O19" s="103" t="s">
        <v>435</v>
      </c>
      <c r="P19" s="103" t="s">
        <v>435</v>
      </c>
      <c r="Q19" s="103">
        <v>0</v>
      </c>
      <c r="R19" s="103">
        <v>0</v>
      </c>
      <c r="S19" s="103">
        <v>0</v>
      </c>
      <c r="T19" s="103">
        <v>0</v>
      </c>
      <c r="U19" s="103">
        <v>159633</v>
      </c>
      <c r="V19" s="103">
        <v>254969.98338799999</v>
      </c>
      <c r="W19" s="103">
        <v>233167.20354700001</v>
      </c>
      <c r="X19" s="104">
        <v>666.606976744186</v>
      </c>
      <c r="Y19" s="104">
        <v>0.10422095784438117</v>
      </c>
      <c r="Z19" s="104">
        <v>31.146999999999998</v>
      </c>
      <c r="AA19" s="104" t="s">
        <v>435</v>
      </c>
      <c r="AB19" s="104">
        <v>0.82889999999999997</v>
      </c>
      <c r="AC19" s="104">
        <v>88.469350000000006</v>
      </c>
      <c r="AD19" s="103">
        <v>59</v>
      </c>
      <c r="AE19" s="103" t="s">
        <v>435</v>
      </c>
      <c r="AF19" s="105" t="s">
        <v>435</v>
      </c>
      <c r="AG19" s="104">
        <v>5.2690000000000001</v>
      </c>
      <c r="AH19" s="104">
        <v>1.2975645536787101E-3</v>
      </c>
      <c r="AI19" s="104">
        <v>7.4717119820765161E-4</v>
      </c>
      <c r="AJ19" s="103">
        <v>0</v>
      </c>
      <c r="AK19" s="103">
        <v>0</v>
      </c>
      <c r="AL19" s="104">
        <v>0.8</v>
      </c>
      <c r="AM19" s="104">
        <v>4.1340999999999999E-3</v>
      </c>
      <c r="AN19" s="104">
        <v>2.1755429999999998</v>
      </c>
      <c r="AO19" s="104">
        <v>0</v>
      </c>
      <c r="AP19" s="104">
        <v>0</v>
      </c>
      <c r="AQ19" s="104" t="s">
        <v>435</v>
      </c>
      <c r="AR19" s="104">
        <v>2.3176888903391464</v>
      </c>
      <c r="AS19" s="105">
        <v>12.3999996185303</v>
      </c>
      <c r="AT19" s="105">
        <v>3.5</v>
      </c>
      <c r="AU19" s="103">
        <v>0</v>
      </c>
      <c r="AV19" s="105">
        <v>1.3</v>
      </c>
      <c r="AW19" s="104">
        <v>1.1399999999999999</v>
      </c>
      <c r="AX19" s="104" t="s">
        <v>435</v>
      </c>
      <c r="AY19" s="103">
        <v>398</v>
      </c>
      <c r="AZ19" s="104">
        <v>0.28392697078460999</v>
      </c>
      <c r="BA19" s="104" t="s">
        <v>435</v>
      </c>
      <c r="BB19" s="103">
        <v>0</v>
      </c>
      <c r="BC19" s="103">
        <v>0</v>
      </c>
      <c r="BD19" s="103">
        <v>0</v>
      </c>
      <c r="BE19" s="103">
        <v>0</v>
      </c>
      <c r="BF19" s="103">
        <v>6</v>
      </c>
      <c r="BG19" s="103">
        <v>0</v>
      </c>
      <c r="BH19" s="103">
        <v>120</v>
      </c>
      <c r="BI19" s="105">
        <v>3.9</v>
      </c>
      <c r="BJ19" s="104">
        <v>3.9</v>
      </c>
      <c r="BK19" s="104">
        <v>0.84262567758560203</v>
      </c>
      <c r="BL19" s="103">
        <v>68</v>
      </c>
      <c r="BM19" s="105">
        <v>100</v>
      </c>
      <c r="BN19" s="104" t="s">
        <v>435</v>
      </c>
      <c r="BO19" s="104">
        <v>79.5</v>
      </c>
      <c r="BP19" s="104">
        <v>115.3458468</v>
      </c>
      <c r="BQ19" s="103">
        <v>1800</v>
      </c>
      <c r="BR19" s="105">
        <v>97.279380000000003</v>
      </c>
      <c r="BS19" s="105">
        <v>98.494450000000001</v>
      </c>
      <c r="BT19" s="104">
        <v>24.885999999999999</v>
      </c>
      <c r="BU19" s="103">
        <v>90</v>
      </c>
      <c r="BV19" s="103">
        <v>77</v>
      </c>
      <c r="BW19" s="103">
        <v>89</v>
      </c>
      <c r="BX19" s="104">
        <v>1322.98547363281</v>
      </c>
      <c r="BY19" s="104">
        <v>27</v>
      </c>
      <c r="BZ19" s="103">
        <v>16327.607229075613</v>
      </c>
      <c r="CA19" s="103">
        <v>287021</v>
      </c>
      <c r="CB19" s="103">
        <v>284215</v>
      </c>
      <c r="CC19" s="103">
        <v>430</v>
      </c>
      <c r="CD19" s="103"/>
    </row>
    <row r="20" spans="1:82" x14ac:dyDescent="0.25">
      <c r="A20" s="123" t="s">
        <v>29</v>
      </c>
      <c r="B20" s="106" t="s">
        <v>28</v>
      </c>
      <c r="C20" s="103">
        <v>0</v>
      </c>
      <c r="D20" s="103">
        <v>0</v>
      </c>
      <c r="E20" s="103">
        <v>71879.269</v>
      </c>
      <c r="F20" s="103">
        <v>0</v>
      </c>
      <c r="G20" s="103">
        <v>0</v>
      </c>
      <c r="H20" s="103">
        <v>0</v>
      </c>
      <c r="I20" s="103">
        <v>0</v>
      </c>
      <c r="J20" s="103">
        <v>0</v>
      </c>
      <c r="K20" s="104">
        <v>0</v>
      </c>
      <c r="L20" s="104">
        <v>0.18181818181818199</v>
      </c>
      <c r="M20" s="103">
        <v>663474.35466399998</v>
      </c>
      <c r="N20" s="103" t="s">
        <v>435</v>
      </c>
      <c r="O20" s="103" t="s">
        <v>435</v>
      </c>
      <c r="P20" s="103" t="s">
        <v>435</v>
      </c>
      <c r="Q20" s="103">
        <v>0</v>
      </c>
      <c r="R20" s="103">
        <v>0</v>
      </c>
      <c r="S20" s="103">
        <v>0</v>
      </c>
      <c r="T20" s="103">
        <v>0</v>
      </c>
      <c r="U20" s="103">
        <v>0</v>
      </c>
      <c r="V20" s="103">
        <v>0</v>
      </c>
      <c r="W20" s="103">
        <v>0</v>
      </c>
      <c r="X20" s="104">
        <v>46.728799904089165</v>
      </c>
      <c r="Y20" s="104">
        <v>0.45259643527140769</v>
      </c>
      <c r="Z20" s="104">
        <v>78.594999999999999</v>
      </c>
      <c r="AA20" s="104">
        <v>2.4824662985152099</v>
      </c>
      <c r="AB20" s="104">
        <v>0</v>
      </c>
      <c r="AC20" s="104" t="s">
        <v>435</v>
      </c>
      <c r="AD20" s="103" t="s">
        <v>435</v>
      </c>
      <c r="AE20" s="103" t="s">
        <v>435</v>
      </c>
      <c r="AF20" s="105">
        <v>45.2</v>
      </c>
      <c r="AG20" s="104">
        <v>5.8860000000000001</v>
      </c>
      <c r="AH20" s="104">
        <v>0.10786231522352145</v>
      </c>
      <c r="AI20" s="104">
        <v>6.1794895087937562E-2</v>
      </c>
      <c r="AJ20" s="103">
        <v>0</v>
      </c>
      <c r="AK20" s="103">
        <v>0</v>
      </c>
      <c r="AL20" s="104">
        <v>0.80800000000000005</v>
      </c>
      <c r="AM20" s="104" t="s">
        <v>435</v>
      </c>
      <c r="AN20" s="104">
        <v>0.71507900000000002</v>
      </c>
      <c r="AO20" s="104">
        <v>51.55</v>
      </c>
      <c r="AP20" s="104">
        <v>67.67</v>
      </c>
      <c r="AQ20" s="104">
        <v>-0.48312389850616499</v>
      </c>
      <c r="AR20" s="104">
        <v>2.0119842426027179</v>
      </c>
      <c r="AS20" s="105">
        <v>3.7000000476837198</v>
      </c>
      <c r="AT20" s="105" t="s">
        <v>435</v>
      </c>
      <c r="AU20" s="103">
        <v>37</v>
      </c>
      <c r="AV20" s="105">
        <v>0.4</v>
      </c>
      <c r="AW20" s="104">
        <v>0.48</v>
      </c>
      <c r="AX20" s="104" t="s">
        <v>435</v>
      </c>
      <c r="AY20" s="103">
        <v>0</v>
      </c>
      <c r="AZ20" s="104">
        <v>0.13027744352505199</v>
      </c>
      <c r="BA20" s="104">
        <v>25.4</v>
      </c>
      <c r="BB20" s="103">
        <v>50539</v>
      </c>
      <c r="BC20" s="103">
        <v>50000</v>
      </c>
      <c r="BD20" s="103">
        <v>0</v>
      </c>
      <c r="BE20" s="103">
        <v>0</v>
      </c>
      <c r="BF20" s="103">
        <v>2428</v>
      </c>
      <c r="BG20" s="103">
        <v>0</v>
      </c>
      <c r="BH20" s="103">
        <v>133</v>
      </c>
      <c r="BI20" s="105">
        <v>2.4</v>
      </c>
      <c r="BJ20" s="104">
        <v>3.8833333333333329</v>
      </c>
      <c r="BK20" s="104">
        <v>-0.346364706754684</v>
      </c>
      <c r="BL20" s="103">
        <v>44</v>
      </c>
      <c r="BM20" s="105">
        <v>100</v>
      </c>
      <c r="BN20" s="104">
        <v>99.722038269042997</v>
      </c>
      <c r="BO20" s="104">
        <v>71.099999999999994</v>
      </c>
      <c r="BP20" s="104">
        <v>120.5611904</v>
      </c>
      <c r="BQ20" s="103">
        <v>200000</v>
      </c>
      <c r="BR20" s="105">
        <v>97.790959999999998</v>
      </c>
      <c r="BS20" s="105">
        <v>96.483969999999999</v>
      </c>
      <c r="BT20" s="104">
        <v>40.771999999999998</v>
      </c>
      <c r="BU20" s="103">
        <v>97</v>
      </c>
      <c r="BV20" s="103">
        <v>98</v>
      </c>
      <c r="BW20" s="103" t="s">
        <v>435</v>
      </c>
      <c r="BX20" s="104">
        <v>1151.40881347656</v>
      </c>
      <c r="BY20" s="104">
        <v>4</v>
      </c>
      <c r="BZ20" s="103">
        <v>6289.9385530821219</v>
      </c>
      <c r="CA20" s="103">
        <v>9452409</v>
      </c>
      <c r="CB20" s="103">
        <v>9493628</v>
      </c>
      <c r="CC20" s="103">
        <v>202910</v>
      </c>
      <c r="CD20" s="103"/>
    </row>
    <row r="21" spans="1:82" x14ac:dyDescent="0.25">
      <c r="A21" s="123" t="s">
        <v>31</v>
      </c>
      <c r="B21" s="106" t="s">
        <v>30</v>
      </c>
      <c r="C21" s="103">
        <v>7979.2372157684213</v>
      </c>
      <c r="D21" s="103">
        <v>0</v>
      </c>
      <c r="E21" s="103">
        <v>21925.404500000004</v>
      </c>
      <c r="F21" s="103">
        <v>0</v>
      </c>
      <c r="G21" s="103">
        <v>0</v>
      </c>
      <c r="H21" s="103">
        <v>0</v>
      </c>
      <c r="I21" s="103">
        <v>0</v>
      </c>
      <c r="J21" s="103">
        <v>0</v>
      </c>
      <c r="K21" s="104">
        <v>0</v>
      </c>
      <c r="L21" s="104">
        <v>3.03030303030303E-2</v>
      </c>
      <c r="M21" s="103">
        <v>0</v>
      </c>
      <c r="N21" s="103" t="s">
        <v>435</v>
      </c>
      <c r="O21" s="103" t="s">
        <v>435</v>
      </c>
      <c r="P21" s="103" t="s">
        <v>435</v>
      </c>
      <c r="Q21" s="103">
        <v>0</v>
      </c>
      <c r="R21" s="103">
        <v>0</v>
      </c>
      <c r="S21" s="103">
        <v>0</v>
      </c>
      <c r="T21" s="103">
        <v>0</v>
      </c>
      <c r="U21" s="103">
        <v>0</v>
      </c>
      <c r="V21" s="103">
        <v>0</v>
      </c>
      <c r="W21" s="103">
        <v>0</v>
      </c>
      <c r="X21" s="104">
        <v>377.21492734478204</v>
      </c>
      <c r="Y21" s="104">
        <v>0.45236313404889505</v>
      </c>
      <c r="Z21" s="104">
        <v>98.001000000000005</v>
      </c>
      <c r="AA21" s="104">
        <v>2.3629168933303801</v>
      </c>
      <c r="AB21" s="104">
        <v>0</v>
      </c>
      <c r="AC21" s="104" t="s">
        <v>435</v>
      </c>
      <c r="AD21" s="103">
        <v>11273</v>
      </c>
      <c r="AE21" s="103">
        <v>100</v>
      </c>
      <c r="AF21" s="105" t="s">
        <v>435</v>
      </c>
      <c r="AG21" s="104">
        <v>5.5110000000000001</v>
      </c>
      <c r="AH21" s="104">
        <v>0.15354012532437339</v>
      </c>
      <c r="AI21" s="104">
        <v>9.1325643678162108E-2</v>
      </c>
      <c r="AJ21" s="103">
        <v>0</v>
      </c>
      <c r="AK21" s="103">
        <v>0</v>
      </c>
      <c r="AL21" s="104">
        <v>0.91600000000000004</v>
      </c>
      <c r="AM21" s="104" t="s">
        <v>435</v>
      </c>
      <c r="AN21" s="104">
        <v>-0.41379899999999997</v>
      </c>
      <c r="AO21" s="104">
        <v>0</v>
      </c>
      <c r="AP21" s="104">
        <v>0</v>
      </c>
      <c r="AQ21" s="104" t="s">
        <v>435</v>
      </c>
      <c r="AR21" s="104">
        <v>2.163621079590949</v>
      </c>
      <c r="AS21" s="105">
        <v>3.7999999523162802</v>
      </c>
      <c r="AT21" s="105" t="s">
        <v>435</v>
      </c>
      <c r="AU21" s="103">
        <v>9.8000001907348597</v>
      </c>
      <c r="AV21" s="105" t="s">
        <v>435</v>
      </c>
      <c r="AW21" s="104" t="s">
        <v>435</v>
      </c>
      <c r="AX21" s="104" t="s">
        <v>435</v>
      </c>
      <c r="AY21" s="103">
        <v>12</v>
      </c>
      <c r="AZ21" s="104">
        <v>4.7536186377894703E-2</v>
      </c>
      <c r="BA21" s="104">
        <v>27.7</v>
      </c>
      <c r="BB21" s="103">
        <v>0</v>
      </c>
      <c r="BC21" s="103">
        <v>0</v>
      </c>
      <c r="BD21" s="103">
        <v>0</v>
      </c>
      <c r="BE21" s="103">
        <v>0</v>
      </c>
      <c r="BF21" s="103">
        <v>61718</v>
      </c>
      <c r="BG21" s="103">
        <v>0</v>
      </c>
      <c r="BH21" s="103">
        <v>147</v>
      </c>
      <c r="BI21" s="105">
        <v>2.4</v>
      </c>
      <c r="BJ21" s="104" t="s">
        <v>435</v>
      </c>
      <c r="BK21" s="104">
        <v>1.1818640232086199</v>
      </c>
      <c r="BL21" s="103">
        <v>75</v>
      </c>
      <c r="BM21" s="105">
        <v>100</v>
      </c>
      <c r="BN21" s="104" t="s">
        <v>435</v>
      </c>
      <c r="BO21" s="104">
        <v>86.5</v>
      </c>
      <c r="BP21" s="104">
        <v>104.65252750000001</v>
      </c>
      <c r="BQ21" s="103">
        <v>150000</v>
      </c>
      <c r="BR21" s="105">
        <v>99.486059999999995</v>
      </c>
      <c r="BS21" s="105">
        <v>100</v>
      </c>
      <c r="BT21" s="104">
        <v>33.234000000000002</v>
      </c>
      <c r="BU21" s="103">
        <v>98</v>
      </c>
      <c r="BV21" s="103">
        <v>85</v>
      </c>
      <c r="BW21" s="103">
        <v>94</v>
      </c>
      <c r="BX21" s="104">
        <v>4667.88232421875</v>
      </c>
      <c r="BY21" s="104">
        <v>7</v>
      </c>
      <c r="BZ21" s="103">
        <v>46556.099567147845</v>
      </c>
      <c r="CA21" s="103">
        <v>11539326</v>
      </c>
      <c r="CB21" s="103">
        <v>11299959</v>
      </c>
      <c r="CC21" s="103">
        <v>30280</v>
      </c>
      <c r="CD21" s="103"/>
    </row>
    <row r="22" spans="1:82" x14ac:dyDescent="0.25">
      <c r="A22" s="123" t="s">
        <v>33</v>
      </c>
      <c r="B22" s="106" t="s">
        <v>32</v>
      </c>
      <c r="C22" s="103">
        <v>334.44934299789475</v>
      </c>
      <c r="D22" s="103">
        <v>0</v>
      </c>
      <c r="E22" s="103">
        <v>6340.1775000000007</v>
      </c>
      <c r="F22" s="103">
        <v>1.198</v>
      </c>
      <c r="G22" s="103">
        <v>4211.0860000000002</v>
      </c>
      <c r="H22" s="103">
        <v>514.59799999999996</v>
      </c>
      <c r="I22" s="103">
        <v>4109.0789999999997</v>
      </c>
      <c r="J22" s="103">
        <v>0</v>
      </c>
      <c r="K22" s="104">
        <v>0</v>
      </c>
      <c r="L22" s="104">
        <v>6.0606060606060601E-2</v>
      </c>
      <c r="M22" s="103" t="s">
        <v>435</v>
      </c>
      <c r="N22" s="103" t="s">
        <v>435</v>
      </c>
      <c r="O22" s="103" t="s">
        <v>435</v>
      </c>
      <c r="P22" s="103" t="s">
        <v>435</v>
      </c>
      <c r="Q22" s="103">
        <v>707</v>
      </c>
      <c r="R22" s="103">
        <v>255081</v>
      </c>
      <c r="S22" s="103">
        <v>0</v>
      </c>
      <c r="T22" s="103">
        <v>876</v>
      </c>
      <c r="U22" s="103">
        <v>239181</v>
      </c>
      <c r="V22" s="103">
        <v>272417.12121800001</v>
      </c>
      <c r="W22" s="103">
        <v>292300.99324699998</v>
      </c>
      <c r="X22" s="104">
        <v>16.793993862341079</v>
      </c>
      <c r="Y22" s="104">
        <v>2.193970411495616</v>
      </c>
      <c r="Z22" s="104">
        <v>45.723999999999997</v>
      </c>
      <c r="AA22" s="104" t="s">
        <v>435</v>
      </c>
      <c r="AB22" s="104">
        <v>0.78417999999999999</v>
      </c>
      <c r="AC22" s="104">
        <v>90.082769999999996</v>
      </c>
      <c r="AD22" s="103">
        <v>66</v>
      </c>
      <c r="AE22" s="103">
        <v>40</v>
      </c>
      <c r="AF22" s="105">
        <v>5.0999999999999996</v>
      </c>
      <c r="AG22" s="104">
        <v>10.074</v>
      </c>
      <c r="AH22" s="104">
        <v>3.7082761896034711E-2</v>
      </c>
      <c r="AI22" s="104">
        <v>6.9661364478806088E-3</v>
      </c>
      <c r="AJ22" s="103">
        <v>0</v>
      </c>
      <c r="AK22" s="103">
        <v>0</v>
      </c>
      <c r="AL22" s="104">
        <v>0.70799999999999996</v>
      </c>
      <c r="AM22" s="104">
        <v>1.7323885113000901E-2</v>
      </c>
      <c r="AN22" s="104">
        <v>0</v>
      </c>
      <c r="AO22" s="104">
        <v>4.3600000000000003</v>
      </c>
      <c r="AP22" s="104">
        <v>6.61</v>
      </c>
      <c r="AQ22" s="104">
        <v>1.9962573051452599</v>
      </c>
      <c r="AR22" s="104">
        <v>4.8058565602095848</v>
      </c>
      <c r="AS22" s="105">
        <v>14.199999809265099</v>
      </c>
      <c r="AT22" s="105">
        <v>6.1999998092651403</v>
      </c>
      <c r="AU22" s="103">
        <v>36</v>
      </c>
      <c r="AV22" s="105">
        <v>1.8</v>
      </c>
      <c r="AW22" s="104">
        <v>1.57</v>
      </c>
      <c r="AX22" s="104">
        <v>2.7E-2</v>
      </c>
      <c r="AY22" s="103">
        <v>6903</v>
      </c>
      <c r="AZ22" s="104">
        <v>0.385825262061048</v>
      </c>
      <c r="BA22" s="104" t="s">
        <v>435</v>
      </c>
      <c r="BB22" s="103">
        <v>0</v>
      </c>
      <c r="BC22" s="103">
        <v>0</v>
      </c>
      <c r="BD22" s="103">
        <v>0</v>
      </c>
      <c r="BE22" s="103">
        <v>0</v>
      </c>
      <c r="BF22" s="103">
        <v>3342</v>
      </c>
      <c r="BG22" s="103">
        <v>0</v>
      </c>
      <c r="BH22" s="103">
        <v>120</v>
      </c>
      <c r="BI22" s="105">
        <v>7.5</v>
      </c>
      <c r="BJ22" s="104" t="s">
        <v>435</v>
      </c>
      <c r="BK22" s="104">
        <v>-0.63600122928619396</v>
      </c>
      <c r="BL22" s="103" t="s">
        <v>435</v>
      </c>
      <c r="BM22" s="105">
        <v>98.265121459960895</v>
      </c>
      <c r="BN22" s="104">
        <v>82.776817321777301</v>
      </c>
      <c r="BO22" s="104">
        <v>44.6</v>
      </c>
      <c r="BP22" s="104">
        <v>63.905295440000003</v>
      </c>
      <c r="BQ22" s="103">
        <v>6000</v>
      </c>
      <c r="BR22" s="105">
        <v>87.858519999999999</v>
      </c>
      <c r="BS22" s="105">
        <v>97.992580000000004</v>
      </c>
      <c r="BT22" s="104">
        <v>11.262</v>
      </c>
      <c r="BU22" s="103">
        <v>88</v>
      </c>
      <c r="BV22" s="103">
        <v>88</v>
      </c>
      <c r="BW22" s="103" t="s">
        <v>435</v>
      </c>
      <c r="BX22" s="104">
        <v>541.434326171875</v>
      </c>
      <c r="BY22" s="104">
        <v>28</v>
      </c>
      <c r="BZ22" s="103">
        <v>5025.1781001433155</v>
      </c>
      <c r="CA22" s="103">
        <v>390351</v>
      </c>
      <c r="CB22" s="103">
        <v>361497</v>
      </c>
      <c r="CC22" s="103">
        <v>22810</v>
      </c>
      <c r="CD22" s="103"/>
    </row>
    <row r="23" spans="1:82" x14ac:dyDescent="0.25">
      <c r="A23" s="123" t="s">
        <v>35</v>
      </c>
      <c r="B23" s="106" t="s">
        <v>34</v>
      </c>
      <c r="C23" s="103">
        <v>0</v>
      </c>
      <c r="D23" s="103">
        <v>0</v>
      </c>
      <c r="E23" s="103">
        <v>48174.735999999997</v>
      </c>
      <c r="F23" s="103">
        <v>0</v>
      </c>
      <c r="G23" s="103">
        <v>0</v>
      </c>
      <c r="H23" s="103">
        <v>0</v>
      </c>
      <c r="I23" s="103">
        <v>0</v>
      </c>
      <c r="J23" s="103">
        <v>0</v>
      </c>
      <c r="K23" s="104">
        <v>0</v>
      </c>
      <c r="L23" s="104">
        <v>3.03030303030303E-2</v>
      </c>
      <c r="M23" s="103">
        <v>3661492.74119</v>
      </c>
      <c r="N23" s="103">
        <v>8722.5224399599992</v>
      </c>
      <c r="O23" s="103">
        <v>4269270.2559000002</v>
      </c>
      <c r="P23" s="103">
        <v>0</v>
      </c>
      <c r="Q23" s="103">
        <v>10861336</v>
      </c>
      <c r="R23" s="103">
        <v>0</v>
      </c>
      <c r="S23" s="103">
        <v>156</v>
      </c>
      <c r="T23" s="103">
        <v>10861180</v>
      </c>
      <c r="U23" s="103">
        <v>6613019</v>
      </c>
      <c r="V23" s="103">
        <v>9934991.4257299993</v>
      </c>
      <c r="W23" s="103">
        <v>10833799.8682</v>
      </c>
      <c r="X23" s="104">
        <v>101.85391982972685</v>
      </c>
      <c r="Y23" s="104">
        <v>3.8913469298534626</v>
      </c>
      <c r="Z23" s="104">
        <v>47.311999999999998</v>
      </c>
      <c r="AA23" s="104">
        <v>4.9611351413992599</v>
      </c>
      <c r="AB23" s="104">
        <v>53.831499999999998</v>
      </c>
      <c r="AC23" s="104">
        <v>11.03491</v>
      </c>
      <c r="AD23" s="103">
        <v>553</v>
      </c>
      <c r="AE23" s="103">
        <v>40</v>
      </c>
      <c r="AF23" s="105">
        <v>59.6</v>
      </c>
      <c r="AG23" s="104">
        <v>15.882</v>
      </c>
      <c r="AH23" s="104">
        <v>0.23013638767807607</v>
      </c>
      <c r="AI23" s="104">
        <v>4.4979856093934033E-2</v>
      </c>
      <c r="AJ23" s="103">
        <v>0</v>
      </c>
      <c r="AK23" s="103">
        <v>0</v>
      </c>
      <c r="AL23" s="104">
        <v>0.51500000000000001</v>
      </c>
      <c r="AM23" s="104">
        <v>0.3425127</v>
      </c>
      <c r="AN23" s="104">
        <v>5.0883190000000003</v>
      </c>
      <c r="AO23" s="104">
        <v>221.93</v>
      </c>
      <c r="AP23" s="104">
        <v>322.7</v>
      </c>
      <c r="AQ23" s="104">
        <v>7.3617830276489302</v>
      </c>
      <c r="AR23" s="104">
        <v>3.5480492440189448</v>
      </c>
      <c r="AS23" s="105">
        <v>98.300003051757798</v>
      </c>
      <c r="AT23" s="105">
        <v>18</v>
      </c>
      <c r="AU23" s="103">
        <v>58</v>
      </c>
      <c r="AV23" s="105">
        <v>1</v>
      </c>
      <c r="AW23" s="104">
        <v>0.6</v>
      </c>
      <c r="AX23" s="104">
        <v>367.91399999999999</v>
      </c>
      <c r="AY23" s="103">
        <v>5909521</v>
      </c>
      <c r="AZ23" s="104">
        <v>0.61148632315378504</v>
      </c>
      <c r="BA23" s="104">
        <v>47.8</v>
      </c>
      <c r="BB23" s="103">
        <v>0</v>
      </c>
      <c r="BC23" s="103">
        <v>0</v>
      </c>
      <c r="BD23" s="103">
        <v>0</v>
      </c>
      <c r="BE23" s="103">
        <v>3500</v>
      </c>
      <c r="BF23" s="103">
        <v>1494</v>
      </c>
      <c r="BG23" s="103">
        <v>0</v>
      </c>
      <c r="BH23" s="103">
        <v>127</v>
      </c>
      <c r="BI23" s="105">
        <v>10.1</v>
      </c>
      <c r="BJ23" s="104">
        <v>2.7833333333333332</v>
      </c>
      <c r="BK23" s="104">
        <v>-0.64345437288284302</v>
      </c>
      <c r="BL23" s="103">
        <v>40</v>
      </c>
      <c r="BM23" s="105">
        <v>43.077747344970703</v>
      </c>
      <c r="BN23" s="104">
        <v>38.447139739990199</v>
      </c>
      <c r="BO23" s="104">
        <v>12</v>
      </c>
      <c r="BP23" s="104">
        <v>78.501125479999999</v>
      </c>
      <c r="BQ23" s="103">
        <v>13000</v>
      </c>
      <c r="BR23" s="105">
        <v>16.452919999999999</v>
      </c>
      <c r="BS23" s="105">
        <v>66.414730000000006</v>
      </c>
      <c r="BT23" s="104">
        <v>1.5720000000000001</v>
      </c>
      <c r="BU23" s="103">
        <v>82</v>
      </c>
      <c r="BV23" s="103" t="s">
        <v>435</v>
      </c>
      <c r="BW23" s="103">
        <v>75</v>
      </c>
      <c r="BX23" s="104">
        <v>83.476364135742202</v>
      </c>
      <c r="BY23" s="104">
        <v>405</v>
      </c>
      <c r="BZ23" s="103">
        <v>901.95405219333645</v>
      </c>
      <c r="CA23" s="103">
        <v>11801151</v>
      </c>
      <c r="CB23" s="103">
        <v>10875906</v>
      </c>
      <c r="CC23" s="103">
        <v>112760</v>
      </c>
      <c r="CD23" s="103"/>
    </row>
    <row r="24" spans="1:82" x14ac:dyDescent="0.25">
      <c r="A24" s="123" t="s">
        <v>37</v>
      </c>
      <c r="B24" s="106" t="s">
        <v>36</v>
      </c>
      <c r="C24" s="103">
        <v>1704.3224782757895</v>
      </c>
      <c r="D24" s="103">
        <v>456.99744635789472</v>
      </c>
      <c r="E24" s="103">
        <v>6770.1765000000005</v>
      </c>
      <c r="F24" s="103">
        <v>0</v>
      </c>
      <c r="G24" s="103">
        <v>0</v>
      </c>
      <c r="H24" s="103">
        <v>0</v>
      </c>
      <c r="I24" s="103">
        <v>0</v>
      </c>
      <c r="J24" s="103">
        <v>0</v>
      </c>
      <c r="K24" s="104">
        <v>0</v>
      </c>
      <c r="L24" s="104">
        <v>0</v>
      </c>
      <c r="M24" s="103">
        <v>565421.27906299999</v>
      </c>
      <c r="N24" s="103" t="s">
        <v>435</v>
      </c>
      <c r="O24" s="103" t="s">
        <v>435</v>
      </c>
      <c r="P24" s="103" t="s">
        <v>435</v>
      </c>
      <c r="Q24" s="103">
        <v>435824</v>
      </c>
      <c r="R24" s="103">
        <v>126229</v>
      </c>
      <c r="S24" s="103">
        <v>62200</v>
      </c>
      <c r="T24" s="103">
        <v>372723</v>
      </c>
      <c r="U24" s="103">
        <v>167729</v>
      </c>
      <c r="V24" s="103">
        <v>341709.32091900002</v>
      </c>
      <c r="W24" s="103">
        <v>452643.35410300002</v>
      </c>
      <c r="X24" s="104">
        <v>19.777527771444841</v>
      </c>
      <c r="Y24" s="104">
        <v>2.9730092303139539</v>
      </c>
      <c r="Z24" s="104">
        <v>40.895000000000003</v>
      </c>
      <c r="AA24" s="104" t="s">
        <v>435</v>
      </c>
      <c r="AB24" s="104">
        <v>0</v>
      </c>
      <c r="AC24" s="104">
        <v>79.807040000000001</v>
      </c>
      <c r="AD24" s="103">
        <v>827</v>
      </c>
      <c r="AE24" s="103">
        <v>40</v>
      </c>
      <c r="AF24" s="105" t="s">
        <v>435</v>
      </c>
      <c r="AG24" s="104">
        <v>8.3290000000000006</v>
      </c>
      <c r="AH24" s="104">
        <v>1.9052009236925981E-2</v>
      </c>
      <c r="AI24" s="104">
        <v>4.3185991463732973E-4</v>
      </c>
      <c r="AJ24" s="103">
        <v>0</v>
      </c>
      <c r="AK24" s="103">
        <v>0</v>
      </c>
      <c r="AL24" s="104">
        <v>0.61199999999999999</v>
      </c>
      <c r="AM24" s="104">
        <v>0.12796350000000001</v>
      </c>
      <c r="AN24" s="104">
        <v>0.87736999999999998</v>
      </c>
      <c r="AO24" s="104">
        <v>30.62</v>
      </c>
      <c r="AP24" s="104">
        <v>42.37</v>
      </c>
      <c r="AQ24" s="104">
        <v>5.1201100349426296</v>
      </c>
      <c r="AR24" s="104">
        <v>2.2938585765609516</v>
      </c>
      <c r="AS24" s="105">
        <v>30.799999237060501</v>
      </c>
      <c r="AT24" s="105">
        <v>12.800000190734901</v>
      </c>
      <c r="AU24" s="103">
        <v>134</v>
      </c>
      <c r="AV24" s="105">
        <v>0.1</v>
      </c>
      <c r="AW24" s="104" t="s">
        <v>435</v>
      </c>
      <c r="AX24" s="104">
        <v>1.7999999999999999E-2</v>
      </c>
      <c r="AY24" s="103">
        <v>234506</v>
      </c>
      <c r="AZ24" s="104">
        <v>0.47595836085550203</v>
      </c>
      <c r="BA24" s="104">
        <v>37.4</v>
      </c>
      <c r="BB24" s="103">
        <v>0</v>
      </c>
      <c r="BC24" s="103">
        <v>0</v>
      </c>
      <c r="BD24" s="103">
        <v>0</v>
      </c>
      <c r="BE24" s="203">
        <v>0</v>
      </c>
      <c r="BF24" s="203">
        <v>0</v>
      </c>
      <c r="BG24" s="203">
        <v>0</v>
      </c>
      <c r="BH24" s="103">
        <v>110</v>
      </c>
      <c r="BI24" s="105">
        <v>14.9</v>
      </c>
      <c r="BJ24" s="104">
        <v>3.2166666666666672</v>
      </c>
      <c r="BK24" s="104">
        <v>0.55754452943801902</v>
      </c>
      <c r="BL24" s="103">
        <v>68</v>
      </c>
      <c r="BM24" s="105">
        <v>97.699996948242202</v>
      </c>
      <c r="BN24" s="104">
        <v>63.906818389892599</v>
      </c>
      <c r="BO24" s="104">
        <v>41.8</v>
      </c>
      <c r="BP24" s="104">
        <v>90.467304760000005</v>
      </c>
      <c r="BQ24" s="103">
        <v>1600</v>
      </c>
      <c r="BR24" s="105">
        <v>69.25394</v>
      </c>
      <c r="BS24" s="105">
        <v>97.233380000000011</v>
      </c>
      <c r="BT24" s="104">
        <v>3.7149999999999999</v>
      </c>
      <c r="BU24" s="103">
        <v>98</v>
      </c>
      <c r="BV24" s="103">
        <v>99</v>
      </c>
      <c r="BW24" s="103" t="s">
        <v>435</v>
      </c>
      <c r="BX24" s="104">
        <v>293.11001586914102</v>
      </c>
      <c r="BY24" s="104">
        <v>148</v>
      </c>
      <c r="BZ24" s="103">
        <v>3360.2668668902934</v>
      </c>
      <c r="CA24" s="103">
        <v>763094</v>
      </c>
      <c r="CB24" s="103">
        <v>809553</v>
      </c>
      <c r="CC24" s="103">
        <v>38394</v>
      </c>
      <c r="CD24" s="103"/>
    </row>
    <row r="25" spans="1:82" x14ac:dyDescent="0.25">
      <c r="A25" s="123" t="s">
        <v>798</v>
      </c>
      <c r="B25" s="106" t="s">
        <v>38</v>
      </c>
      <c r="C25" s="103">
        <v>20062.589147263159</v>
      </c>
      <c r="D25" s="103">
        <v>2742.8548655368422</v>
      </c>
      <c r="E25" s="103">
        <v>59201.149999999994</v>
      </c>
      <c r="F25" s="103">
        <v>0</v>
      </c>
      <c r="G25" s="103">
        <v>0</v>
      </c>
      <c r="H25" s="103">
        <v>0</v>
      </c>
      <c r="I25" s="103">
        <v>0</v>
      </c>
      <c r="J25" s="103">
        <v>44419</v>
      </c>
      <c r="K25" s="104">
        <v>0.28599999999999998</v>
      </c>
      <c r="L25" s="104">
        <v>0</v>
      </c>
      <c r="M25" s="103" t="s">
        <v>435</v>
      </c>
      <c r="N25" s="103" t="s">
        <v>435</v>
      </c>
      <c r="O25" s="103" t="s">
        <v>435</v>
      </c>
      <c r="P25" s="103" t="s">
        <v>435</v>
      </c>
      <c r="Q25" s="103">
        <v>1051564</v>
      </c>
      <c r="R25" s="103">
        <v>3496923</v>
      </c>
      <c r="S25" s="103">
        <v>396284</v>
      </c>
      <c r="T25" s="103">
        <v>382680</v>
      </c>
      <c r="U25" s="103">
        <v>3472489</v>
      </c>
      <c r="V25" s="103">
        <v>4423871.0147500001</v>
      </c>
      <c r="W25" s="103">
        <v>4057015.3359099999</v>
      </c>
      <c r="X25" s="104">
        <v>10.480145850641557</v>
      </c>
      <c r="Y25" s="104">
        <v>1.9200736815746708</v>
      </c>
      <c r="Z25" s="104">
        <v>69.424999999999997</v>
      </c>
      <c r="AA25" s="104">
        <v>3.5304590604877002</v>
      </c>
      <c r="AB25" s="104">
        <v>13.29706</v>
      </c>
      <c r="AC25" s="104">
        <v>25.382899999999999</v>
      </c>
      <c r="AD25" s="103">
        <v>13491</v>
      </c>
      <c r="AE25" s="103" t="s">
        <v>435</v>
      </c>
      <c r="AF25" s="105">
        <v>49.5</v>
      </c>
      <c r="AG25" s="104">
        <v>10.311</v>
      </c>
      <c r="AH25" s="104">
        <v>0.74910619675823775</v>
      </c>
      <c r="AI25" s="104">
        <v>3.4401674447789694E-2</v>
      </c>
      <c r="AJ25" s="103">
        <v>0</v>
      </c>
      <c r="AK25" s="103">
        <v>0</v>
      </c>
      <c r="AL25" s="104">
        <v>0.69299999999999995</v>
      </c>
      <c r="AM25" s="104">
        <v>9.6584000000000003E-2</v>
      </c>
      <c r="AN25" s="104">
        <v>4.6262939999999997</v>
      </c>
      <c r="AO25" s="104">
        <v>203.17</v>
      </c>
      <c r="AP25" s="104">
        <v>341.62</v>
      </c>
      <c r="AQ25" s="104">
        <v>2.6013772487640399</v>
      </c>
      <c r="AR25" s="104">
        <v>3.4541185146128091</v>
      </c>
      <c r="AS25" s="105">
        <v>34.900001525878899</v>
      </c>
      <c r="AT25" s="105">
        <v>3.4000000953674299</v>
      </c>
      <c r="AU25" s="103">
        <v>111</v>
      </c>
      <c r="AV25" s="105">
        <v>0.3</v>
      </c>
      <c r="AW25" s="104">
        <v>0.25</v>
      </c>
      <c r="AX25" s="104">
        <v>1.2989999999999999</v>
      </c>
      <c r="AY25" s="103">
        <v>1773280</v>
      </c>
      <c r="AZ25" s="104">
        <v>0.45045111826296502</v>
      </c>
      <c r="BA25" s="104">
        <v>44</v>
      </c>
      <c r="BB25" s="103">
        <v>0</v>
      </c>
      <c r="BC25" s="103">
        <v>13614</v>
      </c>
      <c r="BD25" s="103">
        <v>352540</v>
      </c>
      <c r="BE25" s="103">
        <v>0</v>
      </c>
      <c r="BF25" s="103">
        <v>856</v>
      </c>
      <c r="BG25" s="103">
        <v>0</v>
      </c>
      <c r="BH25" s="103">
        <v>105</v>
      </c>
      <c r="BI25" s="105">
        <v>17.100000000000001</v>
      </c>
      <c r="BJ25" s="104">
        <v>2.7666666666666666</v>
      </c>
      <c r="BK25" s="104">
        <v>-0.39057940244674699</v>
      </c>
      <c r="BL25" s="103">
        <v>29</v>
      </c>
      <c r="BM25" s="105">
        <v>91.800003051757798</v>
      </c>
      <c r="BN25" s="104">
        <v>95.141921997070298</v>
      </c>
      <c r="BO25" s="104">
        <v>39.700000000000003</v>
      </c>
      <c r="BP25" s="104">
        <v>99.200332979999999</v>
      </c>
      <c r="BQ25" s="103">
        <v>95000</v>
      </c>
      <c r="BR25" s="105">
        <v>60.716939999999994</v>
      </c>
      <c r="BS25" s="105">
        <v>92.848740000000006</v>
      </c>
      <c r="BT25" s="104">
        <v>16.111000000000001</v>
      </c>
      <c r="BU25" s="103">
        <v>84</v>
      </c>
      <c r="BV25" s="103" t="s">
        <v>435</v>
      </c>
      <c r="BW25" s="103">
        <v>83</v>
      </c>
      <c r="BX25" s="104">
        <v>496.30618286132801</v>
      </c>
      <c r="BY25" s="104">
        <v>206</v>
      </c>
      <c r="BZ25" s="103">
        <v>3548.5901397933799</v>
      </c>
      <c r="CA25" s="103">
        <v>11513102</v>
      </c>
      <c r="CB25" s="103">
        <v>10729682</v>
      </c>
      <c r="CC25" s="103">
        <v>1083300</v>
      </c>
      <c r="CD25" s="103"/>
    </row>
    <row r="26" spans="1:82" x14ac:dyDescent="0.25">
      <c r="A26" s="123" t="s">
        <v>40</v>
      </c>
      <c r="B26" s="106" t="s">
        <v>39</v>
      </c>
      <c r="C26" s="103">
        <v>8006.315091157895</v>
      </c>
      <c r="D26" s="103">
        <v>0</v>
      </c>
      <c r="E26" s="103">
        <v>42730.434500000003</v>
      </c>
      <c r="F26" s="103">
        <v>0.442</v>
      </c>
      <c r="G26" s="103">
        <v>0</v>
      </c>
      <c r="H26" s="103">
        <v>0</v>
      </c>
      <c r="I26" s="103">
        <v>0</v>
      </c>
      <c r="J26" s="103">
        <v>1787</v>
      </c>
      <c r="K26" s="104">
        <v>5.7000000000000002E-2</v>
      </c>
      <c r="L26" s="104">
        <v>0.12121212121212099</v>
      </c>
      <c r="M26" s="103">
        <v>1418.47250581</v>
      </c>
      <c r="N26" s="103" t="s">
        <v>435</v>
      </c>
      <c r="O26" s="103" t="s">
        <v>435</v>
      </c>
      <c r="P26" s="103" t="s">
        <v>435</v>
      </c>
      <c r="Q26" s="103">
        <v>0</v>
      </c>
      <c r="R26" s="103">
        <v>0</v>
      </c>
      <c r="S26" s="103">
        <v>0</v>
      </c>
      <c r="T26" s="103">
        <v>0</v>
      </c>
      <c r="U26" s="103">
        <v>0</v>
      </c>
      <c r="V26" s="103">
        <v>0</v>
      </c>
      <c r="W26" s="103">
        <v>79698.485165599996</v>
      </c>
      <c r="X26" s="104">
        <v>64.920488281250002</v>
      </c>
      <c r="Y26" s="104">
        <v>-5.9036092590314872E-2</v>
      </c>
      <c r="Z26" s="104">
        <v>48.244999999999997</v>
      </c>
      <c r="AA26" s="104" t="s">
        <v>435</v>
      </c>
      <c r="AB26" s="104">
        <v>0</v>
      </c>
      <c r="AC26" s="104">
        <v>97.163799999999995</v>
      </c>
      <c r="AD26" s="103">
        <v>719</v>
      </c>
      <c r="AE26" s="103">
        <v>80</v>
      </c>
      <c r="AF26" s="105">
        <v>7.6</v>
      </c>
      <c r="AG26" s="104">
        <v>4.1680000000000001</v>
      </c>
      <c r="AH26" s="104">
        <v>7.2265512910837076E-2</v>
      </c>
      <c r="AI26" s="104">
        <v>5.1752608921925194E-2</v>
      </c>
      <c r="AJ26" s="103">
        <v>0</v>
      </c>
      <c r="AK26" s="103">
        <v>0</v>
      </c>
      <c r="AL26" s="104">
        <v>0.76800000000000002</v>
      </c>
      <c r="AM26" s="104">
        <v>6.3216000000000001E-3</v>
      </c>
      <c r="AN26" s="104">
        <v>10.102436000000001</v>
      </c>
      <c r="AO26" s="104">
        <v>164.62</v>
      </c>
      <c r="AP26" s="104">
        <v>210.71</v>
      </c>
      <c r="AQ26" s="104">
        <v>2.4509570598602299</v>
      </c>
      <c r="AR26" s="104">
        <v>10.706612715665793</v>
      </c>
      <c r="AS26" s="105">
        <v>5.6999998092651403</v>
      </c>
      <c r="AT26" s="105">
        <v>1.5</v>
      </c>
      <c r="AU26" s="103">
        <v>27</v>
      </c>
      <c r="AV26" s="105" t="s">
        <v>435</v>
      </c>
      <c r="AW26" s="104" t="s">
        <v>435</v>
      </c>
      <c r="AX26" s="104" t="s">
        <v>435</v>
      </c>
      <c r="AY26" s="103">
        <v>0</v>
      </c>
      <c r="AZ26" s="104">
        <v>0.16594619610148501</v>
      </c>
      <c r="BA26" s="104">
        <v>33</v>
      </c>
      <c r="BB26" s="103">
        <v>0</v>
      </c>
      <c r="BC26" s="103">
        <v>0</v>
      </c>
      <c r="BD26" s="103">
        <v>159</v>
      </c>
      <c r="BE26" s="103">
        <v>99000</v>
      </c>
      <c r="BF26" s="103">
        <v>6239</v>
      </c>
      <c r="BG26" s="103">
        <v>0</v>
      </c>
      <c r="BH26" s="103">
        <v>130</v>
      </c>
      <c r="BI26" s="105">
        <v>2.4</v>
      </c>
      <c r="BJ26" s="104" t="s">
        <v>435</v>
      </c>
      <c r="BK26" s="104">
        <v>-0.48210069537162797</v>
      </c>
      <c r="BL26" s="103">
        <v>38</v>
      </c>
      <c r="BM26" s="105">
        <v>100</v>
      </c>
      <c r="BN26" s="104">
        <v>98.485763549804702</v>
      </c>
      <c r="BO26" s="104">
        <v>54.7</v>
      </c>
      <c r="BP26" s="104">
        <v>98.091483449999998</v>
      </c>
      <c r="BQ26" s="103">
        <v>38000</v>
      </c>
      <c r="BR26" s="105">
        <v>95.36023999999999</v>
      </c>
      <c r="BS26" s="105">
        <v>96.142350000000008</v>
      </c>
      <c r="BT26" s="104">
        <v>20.003</v>
      </c>
      <c r="BU26" s="103">
        <v>75</v>
      </c>
      <c r="BV26" s="103">
        <v>80</v>
      </c>
      <c r="BW26" s="103" t="s">
        <v>435</v>
      </c>
      <c r="BX26" s="104">
        <v>1123.42541503906</v>
      </c>
      <c r="BY26" s="104">
        <v>11</v>
      </c>
      <c r="BZ26" s="103">
        <v>5951.3232988394311</v>
      </c>
      <c r="CA26" s="103">
        <v>3300998</v>
      </c>
      <c r="CB26" s="103">
        <v>3803000</v>
      </c>
      <c r="CC26" s="103">
        <v>51000</v>
      </c>
      <c r="CD26" s="103"/>
    </row>
    <row r="27" spans="1:82" x14ac:dyDescent="0.25">
      <c r="A27" s="123" t="s">
        <v>42</v>
      </c>
      <c r="B27" s="106" t="s">
        <v>41</v>
      </c>
      <c r="C27" s="103">
        <v>0</v>
      </c>
      <c r="D27" s="103">
        <v>0</v>
      </c>
      <c r="E27" s="103">
        <v>13832.653499999999</v>
      </c>
      <c r="F27" s="103">
        <v>0</v>
      </c>
      <c r="G27" s="103">
        <v>0</v>
      </c>
      <c r="H27" s="103">
        <v>0</v>
      </c>
      <c r="I27" s="103">
        <v>0</v>
      </c>
      <c r="J27" s="103">
        <v>2857</v>
      </c>
      <c r="K27" s="104">
        <v>5.7000000000000002E-2</v>
      </c>
      <c r="L27" s="104">
        <v>0.60606060606060597</v>
      </c>
      <c r="M27" s="103">
        <v>5305.5850937300002</v>
      </c>
      <c r="N27" s="103">
        <v>0</v>
      </c>
      <c r="O27" s="103">
        <v>0</v>
      </c>
      <c r="P27" s="103">
        <v>0</v>
      </c>
      <c r="Q27" s="103">
        <v>1120335</v>
      </c>
      <c r="R27" s="103">
        <v>0</v>
      </c>
      <c r="S27" s="103">
        <v>2787</v>
      </c>
      <c r="T27" s="103">
        <v>1117548</v>
      </c>
      <c r="U27" s="103">
        <v>258394</v>
      </c>
      <c r="V27" s="103">
        <v>2016788.62308</v>
      </c>
      <c r="W27" s="103">
        <v>39601.5545471</v>
      </c>
      <c r="X27" s="104">
        <v>3.9774248760432656</v>
      </c>
      <c r="Y27" s="104">
        <v>3.2776769801414702</v>
      </c>
      <c r="Z27" s="104">
        <v>69.445999999999998</v>
      </c>
      <c r="AA27" s="104">
        <v>3.5240230156281198</v>
      </c>
      <c r="AB27" s="104">
        <v>11.03354</v>
      </c>
      <c r="AC27" s="104" t="s">
        <v>435</v>
      </c>
      <c r="AD27" s="103">
        <v>701</v>
      </c>
      <c r="AE27" s="103">
        <v>40</v>
      </c>
      <c r="AF27" s="105" t="s">
        <v>435</v>
      </c>
      <c r="AG27" s="104">
        <v>11.811999999999999</v>
      </c>
      <c r="AH27" s="104">
        <v>5.1892944702486815E-2</v>
      </c>
      <c r="AI27" s="104">
        <v>3.4258664224885715E-2</v>
      </c>
      <c r="AJ27" s="103">
        <v>0</v>
      </c>
      <c r="AK27" s="103">
        <v>0</v>
      </c>
      <c r="AL27" s="104">
        <v>0.71699999999999997</v>
      </c>
      <c r="AM27" s="104" t="s">
        <v>435</v>
      </c>
      <c r="AN27" s="104">
        <v>0.5</v>
      </c>
      <c r="AO27" s="104">
        <v>78.61</v>
      </c>
      <c r="AP27" s="104">
        <v>68.23</v>
      </c>
      <c r="AQ27" s="104">
        <v>0.60648530721664395</v>
      </c>
      <c r="AR27" s="104">
        <v>0.17819448125326107</v>
      </c>
      <c r="AS27" s="105">
        <v>37.599998474121101</v>
      </c>
      <c r="AT27" s="105">
        <v>11.199999809265099</v>
      </c>
      <c r="AU27" s="103">
        <v>300</v>
      </c>
      <c r="AV27" s="105">
        <v>21.9</v>
      </c>
      <c r="AW27" s="104">
        <v>12.83</v>
      </c>
      <c r="AX27" s="104">
        <v>1.9670000000000001</v>
      </c>
      <c r="AY27" s="103">
        <v>241157</v>
      </c>
      <c r="AZ27" s="104">
        <v>0.43448856640179401</v>
      </c>
      <c r="BA27" s="104">
        <v>53.3</v>
      </c>
      <c r="BB27" s="103">
        <v>3250</v>
      </c>
      <c r="BC27" s="103">
        <v>4225</v>
      </c>
      <c r="BD27" s="103">
        <v>0</v>
      </c>
      <c r="BE27" s="103">
        <v>0</v>
      </c>
      <c r="BF27" s="103">
        <v>2315</v>
      </c>
      <c r="BG27" s="103">
        <v>0</v>
      </c>
      <c r="BH27" s="103">
        <v>99</v>
      </c>
      <c r="BI27" s="105">
        <v>26.4</v>
      </c>
      <c r="BJ27" s="104">
        <v>2.75</v>
      </c>
      <c r="BK27" s="104">
        <v>0.42517951130866999</v>
      </c>
      <c r="BL27" s="103">
        <v>61</v>
      </c>
      <c r="BM27" s="105">
        <v>62.824947357177699</v>
      </c>
      <c r="BN27" s="104">
        <v>88.224411010742202</v>
      </c>
      <c r="BO27" s="104">
        <v>39.4</v>
      </c>
      <c r="BP27" s="104">
        <v>141.40786969999999</v>
      </c>
      <c r="BQ27" s="103">
        <v>40000</v>
      </c>
      <c r="BR27" s="105">
        <v>77.269220000000004</v>
      </c>
      <c r="BS27" s="105">
        <v>90.337710000000001</v>
      </c>
      <c r="BT27" s="104">
        <v>3.6880000000000002</v>
      </c>
      <c r="BU27" s="103">
        <v>95</v>
      </c>
      <c r="BV27" s="103">
        <v>74</v>
      </c>
      <c r="BW27" s="103">
        <v>89</v>
      </c>
      <c r="BX27" s="104">
        <v>931.3046875</v>
      </c>
      <c r="BY27" s="104">
        <v>129</v>
      </c>
      <c r="BZ27" s="103">
        <v>8258.6416657469053</v>
      </c>
      <c r="CA27" s="103">
        <v>2303703</v>
      </c>
      <c r="CB27" s="103">
        <v>2259550</v>
      </c>
      <c r="CC27" s="103">
        <v>566730</v>
      </c>
      <c r="CD27" s="103"/>
    </row>
    <row r="28" spans="1:82" x14ac:dyDescent="0.25">
      <c r="A28" s="123" t="s">
        <v>44</v>
      </c>
      <c r="B28" s="106" t="s">
        <v>43</v>
      </c>
      <c r="C28" s="103">
        <v>262.17624708210525</v>
      </c>
      <c r="D28" s="103">
        <v>0.62023784492421052</v>
      </c>
      <c r="E28" s="103">
        <v>977995.05449999985</v>
      </c>
      <c r="F28" s="103">
        <v>0</v>
      </c>
      <c r="G28" s="103">
        <v>0</v>
      </c>
      <c r="H28" s="103">
        <v>0</v>
      </c>
      <c r="I28" s="103">
        <v>0</v>
      </c>
      <c r="J28" s="103">
        <v>1251771</v>
      </c>
      <c r="K28" s="104">
        <v>0.371</v>
      </c>
      <c r="L28" s="104">
        <v>0</v>
      </c>
      <c r="M28" s="103" t="s">
        <v>435</v>
      </c>
      <c r="N28" s="103" t="s">
        <v>435</v>
      </c>
      <c r="O28" s="103" t="s">
        <v>435</v>
      </c>
      <c r="P28" s="103" t="s">
        <v>435</v>
      </c>
      <c r="Q28" s="103">
        <v>35769854</v>
      </c>
      <c r="R28" s="103">
        <v>18972279</v>
      </c>
      <c r="S28" s="103">
        <v>25762562</v>
      </c>
      <c r="T28" s="103">
        <v>13291705</v>
      </c>
      <c r="U28" s="103">
        <v>118610503</v>
      </c>
      <c r="V28" s="103">
        <v>170530993.09099999</v>
      </c>
      <c r="W28" s="103">
        <v>175253806.60499999</v>
      </c>
      <c r="X28" s="104">
        <v>25.061716243087577</v>
      </c>
      <c r="Y28" s="104">
        <v>1.0846381321567238</v>
      </c>
      <c r="Z28" s="104">
        <v>86.569000000000003</v>
      </c>
      <c r="AA28" s="104">
        <v>3.31148982178934</v>
      </c>
      <c r="AB28" s="104">
        <v>1.1259699999999999</v>
      </c>
      <c r="AC28" s="104" t="s">
        <v>435</v>
      </c>
      <c r="AD28" s="103">
        <v>154568</v>
      </c>
      <c r="AE28" s="103">
        <v>80</v>
      </c>
      <c r="AF28" s="105">
        <v>16.3</v>
      </c>
      <c r="AG28" s="104">
        <v>6.9050000000000002</v>
      </c>
      <c r="AH28" s="104">
        <v>0.86457722951043214</v>
      </c>
      <c r="AI28" s="104">
        <v>0.69271727387127935</v>
      </c>
      <c r="AJ28" s="103">
        <v>0</v>
      </c>
      <c r="AK28" s="103">
        <v>4</v>
      </c>
      <c r="AL28" s="104">
        <v>0.75900000000000001</v>
      </c>
      <c r="AM28" s="104">
        <v>9.6871000000000006E-3</v>
      </c>
      <c r="AN28" s="104">
        <v>40.473939999999999</v>
      </c>
      <c r="AO28" s="104">
        <v>587.64</v>
      </c>
      <c r="AP28" s="104">
        <v>313.45</v>
      </c>
      <c r="AQ28" s="104">
        <v>1.3138003647327401E-2</v>
      </c>
      <c r="AR28" s="104">
        <v>0.15697497996526233</v>
      </c>
      <c r="AS28" s="105">
        <v>14.800000190734901</v>
      </c>
      <c r="AT28" s="105">
        <v>2.2000000476837198</v>
      </c>
      <c r="AU28" s="103">
        <v>44</v>
      </c>
      <c r="AV28" s="105">
        <v>0.6</v>
      </c>
      <c r="AW28" s="104">
        <v>0.42</v>
      </c>
      <c r="AX28" s="104">
        <v>5.1289999999999996</v>
      </c>
      <c r="AY28" s="103">
        <v>9411158</v>
      </c>
      <c r="AZ28" s="104">
        <v>0.40674940876320897</v>
      </c>
      <c r="BA28" s="104">
        <v>53.3</v>
      </c>
      <c r="BB28" s="103">
        <v>104450</v>
      </c>
      <c r="BC28" s="103">
        <v>1550</v>
      </c>
      <c r="BD28" s="103">
        <v>35806</v>
      </c>
      <c r="BE28" s="103">
        <v>0</v>
      </c>
      <c r="BF28" s="103">
        <v>164017</v>
      </c>
      <c r="BG28" s="103">
        <v>0</v>
      </c>
      <c r="BH28" s="103">
        <v>131</v>
      </c>
      <c r="BI28" s="105">
        <v>2.4</v>
      </c>
      <c r="BJ28" s="104">
        <v>3.2833333333333328</v>
      </c>
      <c r="BK28" s="104">
        <v>-0.28786200284957902</v>
      </c>
      <c r="BL28" s="103">
        <v>35</v>
      </c>
      <c r="BM28" s="105">
        <v>100</v>
      </c>
      <c r="BN28" s="104">
        <v>92.586807250976605</v>
      </c>
      <c r="BO28" s="104">
        <v>60.9</v>
      </c>
      <c r="BP28" s="104">
        <v>112.99655679999999</v>
      </c>
      <c r="BQ28" s="103">
        <v>900000</v>
      </c>
      <c r="BR28" s="105">
        <v>88.293849999999992</v>
      </c>
      <c r="BS28" s="105">
        <v>98.193389999999994</v>
      </c>
      <c r="BT28" s="104">
        <v>21.498999999999999</v>
      </c>
      <c r="BU28" s="103">
        <v>89</v>
      </c>
      <c r="BV28" s="103">
        <v>41</v>
      </c>
      <c r="BW28" s="103">
        <v>84</v>
      </c>
      <c r="BX28" s="104">
        <v>1777.47045898438</v>
      </c>
      <c r="BY28" s="104">
        <v>44</v>
      </c>
      <c r="BZ28" s="103">
        <v>8920.7621046297918</v>
      </c>
      <c r="CA28" s="103">
        <v>211049519</v>
      </c>
      <c r="CB28" s="103">
        <v>207841876</v>
      </c>
      <c r="CC28" s="103">
        <v>8459420</v>
      </c>
      <c r="CD28" s="103"/>
    </row>
    <row r="29" spans="1:82" x14ac:dyDescent="0.25">
      <c r="A29" s="123" t="s">
        <v>378</v>
      </c>
      <c r="B29" s="106" t="s">
        <v>45</v>
      </c>
      <c r="C29" s="103">
        <v>0</v>
      </c>
      <c r="D29" s="103">
        <v>0</v>
      </c>
      <c r="E29" s="103">
        <v>583.51499999999999</v>
      </c>
      <c r="F29" s="103">
        <v>0.98399999999999999</v>
      </c>
      <c r="G29" s="103">
        <v>194.03100000000001</v>
      </c>
      <c r="H29" s="103">
        <v>0</v>
      </c>
      <c r="I29" s="103">
        <v>1061.7850000000001</v>
      </c>
      <c r="J29" s="103">
        <v>0</v>
      </c>
      <c r="K29" s="104">
        <v>0</v>
      </c>
      <c r="L29" s="104">
        <v>0.12121212121212099</v>
      </c>
      <c r="M29" s="103">
        <v>0</v>
      </c>
      <c r="N29" s="103" t="s">
        <v>435</v>
      </c>
      <c r="O29" s="103" t="s">
        <v>435</v>
      </c>
      <c r="P29" s="103" t="s">
        <v>435</v>
      </c>
      <c r="Q29" s="103">
        <v>0</v>
      </c>
      <c r="R29" s="103">
        <v>576</v>
      </c>
      <c r="S29" s="103">
        <v>0</v>
      </c>
      <c r="T29" s="103">
        <v>576</v>
      </c>
      <c r="U29" s="103">
        <v>347143</v>
      </c>
      <c r="V29" s="103">
        <v>409779.98460700002</v>
      </c>
      <c r="W29" s="103">
        <v>388841.47207600001</v>
      </c>
      <c r="X29" s="104">
        <v>81.396963946869064</v>
      </c>
      <c r="Y29" s="104">
        <v>1.4610767378911227</v>
      </c>
      <c r="Z29" s="104">
        <v>77.629000000000005</v>
      </c>
      <c r="AA29" s="104" t="s">
        <v>435</v>
      </c>
      <c r="AB29" s="104">
        <v>2.6</v>
      </c>
      <c r="AC29" s="104" t="s">
        <v>435</v>
      </c>
      <c r="AD29" s="103">
        <v>97</v>
      </c>
      <c r="AE29" s="103" t="s">
        <v>435</v>
      </c>
      <c r="AF29" s="105" t="s">
        <v>435</v>
      </c>
      <c r="AG29" s="104">
        <v>7.5359999999999996</v>
      </c>
      <c r="AH29" s="104">
        <v>2.3263090259742084E-3</v>
      </c>
      <c r="AI29" s="104">
        <v>1.8781397975416335E-4</v>
      </c>
      <c r="AJ29" s="103">
        <v>0</v>
      </c>
      <c r="AK29" s="103">
        <v>0</v>
      </c>
      <c r="AL29" s="104">
        <v>0.85299999999999998</v>
      </c>
      <c r="AM29" s="104" t="s">
        <v>435</v>
      </c>
      <c r="AN29" s="104">
        <v>0</v>
      </c>
      <c r="AO29" s="104">
        <v>0</v>
      </c>
      <c r="AP29" s="104">
        <v>0</v>
      </c>
      <c r="AQ29" s="104" t="s">
        <v>435</v>
      </c>
      <c r="AR29" s="104" t="s">
        <v>435</v>
      </c>
      <c r="AS29" s="105">
        <v>10.5</v>
      </c>
      <c r="AT29" s="105">
        <v>9.6000003814697301</v>
      </c>
      <c r="AU29" s="103">
        <v>64</v>
      </c>
      <c r="AV29" s="105">
        <v>1.0999999999999999E-2</v>
      </c>
      <c r="AW29" s="104" t="s">
        <v>435</v>
      </c>
      <c r="AX29" s="104" t="s">
        <v>435</v>
      </c>
      <c r="AY29" s="103">
        <v>2</v>
      </c>
      <c r="AZ29" s="104">
        <v>0.23564532844106101</v>
      </c>
      <c r="BA29" s="104" t="s">
        <v>435</v>
      </c>
      <c r="BB29" s="103">
        <v>0</v>
      </c>
      <c r="BC29" s="103">
        <v>0</v>
      </c>
      <c r="BD29" s="103">
        <v>0</v>
      </c>
      <c r="BE29" s="103">
        <v>0</v>
      </c>
      <c r="BF29" s="103">
        <v>0</v>
      </c>
      <c r="BG29" s="103">
        <v>0</v>
      </c>
      <c r="BH29" s="103">
        <v>122</v>
      </c>
      <c r="BI29" s="105">
        <v>3.2</v>
      </c>
      <c r="BJ29" s="104">
        <v>2.6166666666666667</v>
      </c>
      <c r="BK29" s="104">
        <v>1.1445130109787001</v>
      </c>
      <c r="BL29" s="103">
        <v>63</v>
      </c>
      <c r="BM29" s="105">
        <v>100</v>
      </c>
      <c r="BN29" s="104">
        <v>96.656532287597699</v>
      </c>
      <c r="BO29" s="104">
        <v>90</v>
      </c>
      <c r="BP29" s="104">
        <v>127.0669027</v>
      </c>
      <c r="BQ29" s="103">
        <v>1500</v>
      </c>
      <c r="BR29" s="105">
        <v>96.349000000000004</v>
      </c>
      <c r="BS29" s="105">
        <v>99.900009999999995</v>
      </c>
      <c r="BT29" s="104">
        <v>17.701000000000001</v>
      </c>
      <c r="BU29" s="103">
        <v>99</v>
      </c>
      <c r="BV29" s="103">
        <v>98</v>
      </c>
      <c r="BW29" s="103" t="s">
        <v>435</v>
      </c>
      <c r="BX29" s="104">
        <v>1812.41369628906</v>
      </c>
      <c r="BY29" s="104">
        <v>23</v>
      </c>
      <c r="BZ29" s="103">
        <v>31627.742079316726</v>
      </c>
      <c r="CA29" s="103">
        <v>433296</v>
      </c>
      <c r="CB29" s="103">
        <v>423139</v>
      </c>
      <c r="CC29" s="103">
        <v>5270</v>
      </c>
      <c r="CD29" s="103"/>
    </row>
    <row r="30" spans="1:82" x14ac:dyDescent="0.25">
      <c r="A30" s="123" t="s">
        <v>47</v>
      </c>
      <c r="B30" s="106" t="s">
        <v>46</v>
      </c>
      <c r="C30" s="103">
        <v>14413.53177231579</v>
      </c>
      <c r="D30" s="103">
        <v>0</v>
      </c>
      <c r="E30" s="103">
        <v>33439.556000000004</v>
      </c>
      <c r="F30" s="103">
        <v>0</v>
      </c>
      <c r="G30" s="103">
        <v>0</v>
      </c>
      <c r="H30" s="103">
        <v>0</v>
      </c>
      <c r="I30" s="103">
        <v>0</v>
      </c>
      <c r="J30" s="103">
        <v>0</v>
      </c>
      <c r="K30" s="104">
        <v>2.9000000000000001E-2</v>
      </c>
      <c r="L30" s="104">
        <v>0.15151515151515199</v>
      </c>
      <c r="M30" s="103">
        <v>6167458.2594299996</v>
      </c>
      <c r="N30" s="103" t="s">
        <v>435</v>
      </c>
      <c r="O30" s="103" t="s">
        <v>435</v>
      </c>
      <c r="P30" s="103" t="s">
        <v>435</v>
      </c>
      <c r="Q30" s="103">
        <v>0</v>
      </c>
      <c r="R30" s="103">
        <v>0</v>
      </c>
      <c r="S30" s="103">
        <v>0</v>
      </c>
      <c r="T30" s="103">
        <v>0</v>
      </c>
      <c r="U30" s="103">
        <v>0</v>
      </c>
      <c r="V30" s="103">
        <v>0</v>
      </c>
      <c r="W30" s="103">
        <v>0</v>
      </c>
      <c r="X30" s="104">
        <v>64.703537214443628</v>
      </c>
      <c r="Y30" s="104">
        <v>-0.28079303432898772</v>
      </c>
      <c r="Z30" s="104">
        <v>75.007999999999996</v>
      </c>
      <c r="AA30" s="104">
        <v>2.3376248794905599</v>
      </c>
      <c r="AB30" s="104">
        <v>0</v>
      </c>
      <c r="AC30" s="104" t="s">
        <v>435</v>
      </c>
      <c r="AD30" s="103">
        <v>6584</v>
      </c>
      <c r="AE30" s="103">
        <v>80</v>
      </c>
      <c r="AF30" s="105" t="s">
        <v>435</v>
      </c>
      <c r="AG30" s="104">
        <v>4.4930000000000003</v>
      </c>
      <c r="AH30" s="104">
        <v>4.3748811911224511E-2</v>
      </c>
      <c r="AI30" s="104">
        <v>1.0742054842849085E-2</v>
      </c>
      <c r="AJ30" s="103">
        <v>0</v>
      </c>
      <c r="AK30" s="103">
        <v>0</v>
      </c>
      <c r="AL30" s="104">
        <v>0.81299999999999994</v>
      </c>
      <c r="AM30" s="104" t="s">
        <v>435</v>
      </c>
      <c r="AN30" s="104">
        <v>0</v>
      </c>
      <c r="AO30" s="104">
        <v>0</v>
      </c>
      <c r="AP30" s="104">
        <v>0</v>
      </c>
      <c r="AQ30" s="104" t="s">
        <v>435</v>
      </c>
      <c r="AR30" s="104">
        <v>3.6777237311362585</v>
      </c>
      <c r="AS30" s="105">
        <v>7.5</v>
      </c>
      <c r="AT30" s="105" t="s">
        <v>435</v>
      </c>
      <c r="AU30" s="103">
        <v>24</v>
      </c>
      <c r="AV30" s="105">
        <v>0.1</v>
      </c>
      <c r="AW30" s="104">
        <v>0.06</v>
      </c>
      <c r="AX30" s="104" t="s">
        <v>435</v>
      </c>
      <c r="AY30" s="103">
        <v>218</v>
      </c>
      <c r="AZ30" s="104">
        <v>0.21737336688025799</v>
      </c>
      <c r="BA30" s="104">
        <v>37.4</v>
      </c>
      <c r="BB30" s="103">
        <v>0</v>
      </c>
      <c r="BC30" s="103">
        <v>600</v>
      </c>
      <c r="BD30" s="103">
        <v>0</v>
      </c>
      <c r="BE30" s="103">
        <v>0</v>
      </c>
      <c r="BF30" s="103">
        <v>21494</v>
      </c>
      <c r="BG30" s="103">
        <v>0</v>
      </c>
      <c r="BH30" s="103">
        <v>115</v>
      </c>
      <c r="BI30" s="105">
        <v>3.6</v>
      </c>
      <c r="BJ30" s="104">
        <v>3.7166666666666672</v>
      </c>
      <c r="BK30" s="104">
        <v>0.26119691133499101</v>
      </c>
      <c r="BL30" s="103">
        <v>42</v>
      </c>
      <c r="BM30" s="105">
        <v>100</v>
      </c>
      <c r="BN30" s="104">
        <v>98.388580322265597</v>
      </c>
      <c r="BO30" s="104">
        <v>59.8</v>
      </c>
      <c r="BP30" s="104">
        <v>120.4435385</v>
      </c>
      <c r="BQ30" s="103">
        <v>84000</v>
      </c>
      <c r="BR30" s="105">
        <v>86.003699999999995</v>
      </c>
      <c r="BS30" s="105">
        <v>99.108349999999987</v>
      </c>
      <c r="BT30" s="104">
        <v>39.878999999999998</v>
      </c>
      <c r="BU30" s="103">
        <v>92</v>
      </c>
      <c r="BV30" s="103">
        <v>92</v>
      </c>
      <c r="BW30" s="103">
        <v>91</v>
      </c>
      <c r="BX30" s="104">
        <v>1577.94274902344</v>
      </c>
      <c r="BY30" s="104">
        <v>11</v>
      </c>
      <c r="BZ30" s="103">
        <v>9272.6293036084826</v>
      </c>
      <c r="CA30" s="103">
        <v>7000117</v>
      </c>
      <c r="CB30" s="103">
        <v>7126072</v>
      </c>
      <c r="CC30" s="103">
        <v>108560</v>
      </c>
      <c r="CD30" s="103"/>
    </row>
    <row r="31" spans="1:82" x14ac:dyDescent="0.25">
      <c r="A31" s="123" t="s">
        <v>49</v>
      </c>
      <c r="B31" s="106" t="s">
        <v>48</v>
      </c>
      <c r="C31" s="103">
        <v>0</v>
      </c>
      <c r="D31" s="103">
        <v>0</v>
      </c>
      <c r="E31" s="103">
        <v>45374.432499999995</v>
      </c>
      <c r="F31" s="103">
        <v>0</v>
      </c>
      <c r="G31" s="103">
        <v>0</v>
      </c>
      <c r="H31" s="103">
        <v>0</v>
      </c>
      <c r="I31" s="103">
        <v>0</v>
      </c>
      <c r="J31" s="103">
        <v>278465</v>
      </c>
      <c r="K31" s="104">
        <v>0.2</v>
      </c>
      <c r="L31" s="104">
        <v>0.12121212121212099</v>
      </c>
      <c r="M31" s="103">
        <v>8720777.3239500001</v>
      </c>
      <c r="N31" s="103">
        <v>0</v>
      </c>
      <c r="O31" s="103">
        <v>681937.35800899996</v>
      </c>
      <c r="P31" s="103">
        <v>0</v>
      </c>
      <c r="Q31" s="103">
        <v>18065589</v>
      </c>
      <c r="R31" s="103">
        <v>0</v>
      </c>
      <c r="S31" s="103">
        <v>78598</v>
      </c>
      <c r="T31" s="103">
        <v>17986991</v>
      </c>
      <c r="U31" s="103">
        <v>3591835</v>
      </c>
      <c r="V31" s="103">
        <v>18014016.5266</v>
      </c>
      <c r="W31" s="103">
        <v>17406406.270599999</v>
      </c>
      <c r="X31" s="104">
        <v>72.191282894736844</v>
      </c>
      <c r="Y31" s="104">
        <v>4.9841598178122686</v>
      </c>
      <c r="Z31" s="104">
        <v>29.358000000000001</v>
      </c>
      <c r="AA31" s="104">
        <v>5.9244534660988002</v>
      </c>
      <c r="AB31" s="104">
        <v>46.66536</v>
      </c>
      <c r="AC31" s="104">
        <v>11.87739</v>
      </c>
      <c r="AD31" s="103">
        <v>3308</v>
      </c>
      <c r="AE31" s="103">
        <v>40</v>
      </c>
      <c r="AF31" s="105">
        <v>58.5</v>
      </c>
      <c r="AG31" s="104">
        <v>16.771999999999998</v>
      </c>
      <c r="AH31" s="104">
        <v>0.56488397835451853</v>
      </c>
      <c r="AI31" s="104">
        <v>9.8511210182734593E-2</v>
      </c>
      <c r="AJ31" s="103">
        <v>0</v>
      </c>
      <c r="AK31" s="103">
        <v>0</v>
      </c>
      <c r="AL31" s="104">
        <v>0.42299999999999999</v>
      </c>
      <c r="AM31" s="104">
        <v>0.50783230000000001</v>
      </c>
      <c r="AN31" s="104">
        <v>189.31599499999999</v>
      </c>
      <c r="AO31" s="104">
        <v>364.6</v>
      </c>
      <c r="AP31" s="104">
        <v>399.83</v>
      </c>
      <c r="AQ31" s="104">
        <v>7.4273176193237296</v>
      </c>
      <c r="AR31" s="104">
        <v>3.0289356922123005</v>
      </c>
      <c r="AS31" s="105">
        <v>81.199996948242202</v>
      </c>
      <c r="AT31" s="105">
        <v>19.200000762939499</v>
      </c>
      <c r="AU31" s="103">
        <v>49</v>
      </c>
      <c r="AV31" s="105">
        <v>0.8</v>
      </c>
      <c r="AW31" s="104">
        <v>0.39</v>
      </c>
      <c r="AX31" s="104">
        <v>411.99400000000003</v>
      </c>
      <c r="AY31" s="103">
        <v>6531262</v>
      </c>
      <c r="AZ31" s="104">
        <v>0.61029999402883495</v>
      </c>
      <c r="BA31" s="104">
        <v>35.299999999999997</v>
      </c>
      <c r="BB31" s="103">
        <v>9911</v>
      </c>
      <c r="BC31" s="103">
        <v>0</v>
      </c>
      <c r="BD31" s="103">
        <v>0</v>
      </c>
      <c r="BE31" s="103">
        <v>47000</v>
      </c>
      <c r="BF31" s="103">
        <v>26210</v>
      </c>
      <c r="BG31" s="103">
        <v>0</v>
      </c>
      <c r="BH31" s="103">
        <v>124</v>
      </c>
      <c r="BI31" s="105">
        <v>20</v>
      </c>
      <c r="BJ31" s="104">
        <v>3.7166666666666672</v>
      </c>
      <c r="BK31" s="104">
        <v>-0.58881372213363603</v>
      </c>
      <c r="BL31" s="103">
        <v>41</v>
      </c>
      <c r="BM31" s="105">
        <v>25.4737434387207</v>
      </c>
      <c r="BN31" s="104">
        <v>37.746700286865199</v>
      </c>
      <c r="BO31" s="104">
        <v>14</v>
      </c>
      <c r="BP31" s="104">
        <v>93.502932419999993</v>
      </c>
      <c r="BQ31" s="103">
        <v>41000</v>
      </c>
      <c r="BR31" s="105">
        <v>19.402090000000001</v>
      </c>
      <c r="BS31" s="105">
        <v>47.888129999999997</v>
      </c>
      <c r="BT31" s="104">
        <v>0.6</v>
      </c>
      <c r="BU31" s="103">
        <v>91</v>
      </c>
      <c r="BV31" s="103">
        <v>50</v>
      </c>
      <c r="BW31" s="103">
        <v>91</v>
      </c>
      <c r="BX31" s="104">
        <v>115.604331970215</v>
      </c>
      <c r="BY31" s="104">
        <v>371</v>
      </c>
      <c r="BZ31" s="103">
        <v>731.17171696741093</v>
      </c>
      <c r="CA31" s="103">
        <v>20321383</v>
      </c>
      <c r="CB31" s="103">
        <v>18078091</v>
      </c>
      <c r="CC31" s="103">
        <v>273600</v>
      </c>
      <c r="CD31" s="103"/>
    </row>
    <row r="32" spans="1:82" x14ac:dyDescent="0.25">
      <c r="A32" s="123" t="s">
        <v>51</v>
      </c>
      <c r="B32" s="106" t="s">
        <v>50</v>
      </c>
      <c r="C32" s="103">
        <v>15754.447576947368</v>
      </c>
      <c r="D32" s="103">
        <v>0</v>
      </c>
      <c r="E32" s="103">
        <v>18033.010999999999</v>
      </c>
      <c r="F32" s="103">
        <v>0</v>
      </c>
      <c r="G32" s="103">
        <v>0</v>
      </c>
      <c r="H32" s="103">
        <v>0</v>
      </c>
      <c r="I32" s="103">
        <v>0</v>
      </c>
      <c r="J32" s="103">
        <v>87500</v>
      </c>
      <c r="K32" s="104">
        <v>0.17100000000000001</v>
      </c>
      <c r="L32" s="104">
        <v>9.0909090909090898E-2</v>
      </c>
      <c r="M32" s="103">
        <v>3575718.5443899999</v>
      </c>
      <c r="N32" s="103">
        <v>328789.31109600002</v>
      </c>
      <c r="O32" s="103">
        <v>0</v>
      </c>
      <c r="P32" s="103">
        <v>1661951.5090099999</v>
      </c>
      <c r="Q32" s="103">
        <v>10857142</v>
      </c>
      <c r="R32" s="103">
        <v>0</v>
      </c>
      <c r="S32" s="103">
        <v>0</v>
      </c>
      <c r="T32" s="103">
        <v>9679260</v>
      </c>
      <c r="U32" s="103">
        <v>7853205</v>
      </c>
      <c r="V32" s="103">
        <v>5773104.5468699997</v>
      </c>
      <c r="W32" s="103">
        <v>3568279.1392600001</v>
      </c>
      <c r="X32" s="104">
        <v>435.17827102803739</v>
      </c>
      <c r="Y32" s="104">
        <v>5.700086340677391</v>
      </c>
      <c r="Z32" s="104">
        <v>13.032</v>
      </c>
      <c r="AA32" s="104">
        <v>4.8301933751014499</v>
      </c>
      <c r="AB32" s="104">
        <v>2.6215199999999999</v>
      </c>
      <c r="AC32" s="104">
        <v>6.1440999999999999</v>
      </c>
      <c r="AD32" s="103">
        <v>1976</v>
      </c>
      <c r="AE32" s="103">
        <v>40</v>
      </c>
      <c r="AF32" s="105">
        <v>48.6</v>
      </c>
      <c r="AG32" s="104">
        <v>17.507000000000001</v>
      </c>
      <c r="AH32" s="104">
        <v>0.83505037671298732</v>
      </c>
      <c r="AI32" s="104">
        <v>0.66554884932184988</v>
      </c>
      <c r="AJ32" s="103">
        <v>0</v>
      </c>
      <c r="AK32" s="103">
        <v>0</v>
      </c>
      <c r="AL32" s="104">
        <v>0.41699999999999998</v>
      </c>
      <c r="AM32" s="104">
        <v>0.40392616391181901</v>
      </c>
      <c r="AN32" s="104">
        <v>202.37667400000001</v>
      </c>
      <c r="AO32" s="104">
        <v>558.58000000000004</v>
      </c>
      <c r="AP32" s="104">
        <v>210.9</v>
      </c>
      <c r="AQ32" s="104">
        <v>13.5246829986572</v>
      </c>
      <c r="AR32" s="104">
        <v>1.1701421878449714</v>
      </c>
      <c r="AS32" s="105">
        <v>61.200000762939503</v>
      </c>
      <c r="AT32" s="105">
        <v>29.299999237060501</v>
      </c>
      <c r="AU32" s="103">
        <v>114</v>
      </c>
      <c r="AV32" s="105">
        <v>1.1000000000000001</v>
      </c>
      <c r="AW32" s="104">
        <v>0.47</v>
      </c>
      <c r="AX32" s="104">
        <v>194.49700000000001</v>
      </c>
      <c r="AY32" s="103">
        <v>5340398</v>
      </c>
      <c r="AZ32" s="104">
        <v>0.47066428181012998</v>
      </c>
      <c r="BA32" s="104">
        <v>38.6</v>
      </c>
      <c r="BB32" s="103">
        <v>810</v>
      </c>
      <c r="BC32" s="103">
        <v>27532</v>
      </c>
      <c r="BD32" s="103">
        <v>0</v>
      </c>
      <c r="BE32" s="103">
        <v>49000</v>
      </c>
      <c r="BF32" s="103">
        <v>85169</v>
      </c>
      <c r="BG32" s="103">
        <v>45536</v>
      </c>
      <c r="BH32" s="103">
        <v>94</v>
      </c>
      <c r="BI32" s="105">
        <v>36.799999999999997</v>
      </c>
      <c r="BJ32" s="104">
        <v>3.15</v>
      </c>
      <c r="BK32" s="104">
        <v>-1.33943200111389</v>
      </c>
      <c r="BL32" s="103">
        <v>17</v>
      </c>
      <c r="BM32" s="105">
        <v>9.3000001907348597</v>
      </c>
      <c r="BN32" s="104">
        <v>85.49609375</v>
      </c>
      <c r="BO32" s="104">
        <v>5.2</v>
      </c>
      <c r="BP32" s="104">
        <v>54.496304160000001</v>
      </c>
      <c r="BQ32" s="103">
        <v>6000</v>
      </c>
      <c r="BR32" s="105">
        <v>45.821199999999997</v>
      </c>
      <c r="BS32" s="105">
        <v>60.830550000000002</v>
      </c>
      <c r="BT32" s="104">
        <v>0.5</v>
      </c>
      <c r="BU32" s="103">
        <v>91</v>
      </c>
      <c r="BV32" s="103">
        <v>75</v>
      </c>
      <c r="BW32" s="103">
        <v>91</v>
      </c>
      <c r="BX32" s="104">
        <v>50.254230499267599</v>
      </c>
      <c r="BY32" s="104">
        <v>712</v>
      </c>
      <c r="BZ32" s="103">
        <v>275.42960328531819</v>
      </c>
      <c r="CA32" s="103">
        <v>11530577</v>
      </c>
      <c r="CB32" s="103">
        <v>11162958</v>
      </c>
      <c r="CC32" s="103">
        <v>25680</v>
      </c>
      <c r="CD32" s="103"/>
    </row>
    <row r="33" spans="1:82" x14ac:dyDescent="0.25">
      <c r="A33" s="123" t="s">
        <v>799</v>
      </c>
      <c r="B33" s="106" t="s">
        <v>58</v>
      </c>
      <c r="C33" s="103">
        <v>0</v>
      </c>
      <c r="D33" s="103">
        <v>0</v>
      </c>
      <c r="E33" s="103" t="s">
        <v>435</v>
      </c>
      <c r="F33" s="103">
        <v>0</v>
      </c>
      <c r="G33" s="103">
        <v>0</v>
      </c>
      <c r="H33" s="103">
        <v>0</v>
      </c>
      <c r="I33" s="103">
        <v>0</v>
      </c>
      <c r="J33" s="103">
        <v>1142</v>
      </c>
      <c r="K33" s="104">
        <v>8.5999999999999993E-2</v>
      </c>
      <c r="L33" s="104">
        <v>0.42424242424242398</v>
      </c>
      <c r="M33" s="103">
        <v>131562.37040099999</v>
      </c>
      <c r="N33" s="103" t="s">
        <v>435</v>
      </c>
      <c r="O33" s="103" t="s">
        <v>435</v>
      </c>
      <c r="P33" s="103" t="s">
        <v>435</v>
      </c>
      <c r="Q33" s="103">
        <v>0</v>
      </c>
      <c r="R33" s="103">
        <v>0</v>
      </c>
      <c r="S33" s="103">
        <v>242118</v>
      </c>
      <c r="T33" s="103">
        <v>0</v>
      </c>
      <c r="U33" s="103">
        <v>0</v>
      </c>
      <c r="V33" s="103">
        <v>397172.76065299998</v>
      </c>
      <c r="W33" s="103">
        <v>425331.23430399998</v>
      </c>
      <c r="X33" s="104">
        <v>134.92977667493795</v>
      </c>
      <c r="Y33" s="104">
        <v>1.8788897905291468</v>
      </c>
      <c r="Z33" s="104">
        <v>65.731999999999999</v>
      </c>
      <c r="AA33" s="104" t="s">
        <v>435</v>
      </c>
      <c r="AB33" s="104">
        <v>20.168880000000001</v>
      </c>
      <c r="AC33" s="104" t="s">
        <v>435</v>
      </c>
      <c r="AD33" s="103">
        <v>53</v>
      </c>
      <c r="AE33" s="103">
        <v>80</v>
      </c>
      <c r="AF33" s="105" t="s">
        <v>435</v>
      </c>
      <c r="AG33" s="104">
        <v>9.5609999999999999</v>
      </c>
      <c r="AH33" s="104">
        <v>2.9439239428969053E-3</v>
      </c>
      <c r="AI33" s="104">
        <v>8.7649759099139649E-3</v>
      </c>
      <c r="AJ33" s="103">
        <v>0</v>
      </c>
      <c r="AK33" s="103">
        <v>0</v>
      </c>
      <c r="AL33" s="104">
        <v>0.65400000000000003</v>
      </c>
      <c r="AM33" s="104" t="s">
        <v>435</v>
      </c>
      <c r="AN33" s="104">
        <v>1.9173500000000001</v>
      </c>
      <c r="AO33" s="104">
        <v>75.86</v>
      </c>
      <c r="AP33" s="104">
        <v>93.93</v>
      </c>
      <c r="AQ33" s="104">
        <v>7.2085700035095197</v>
      </c>
      <c r="AR33" s="104">
        <v>13.030248993126945</v>
      </c>
      <c r="AS33" s="105">
        <v>17.399999618530298</v>
      </c>
      <c r="AT33" s="105" t="s">
        <v>435</v>
      </c>
      <c r="AU33" s="103">
        <v>134</v>
      </c>
      <c r="AV33" s="105">
        <v>0.8</v>
      </c>
      <c r="AW33" s="104">
        <v>0.38</v>
      </c>
      <c r="AX33" s="104">
        <v>2.9780000000000002</v>
      </c>
      <c r="AY33" s="103">
        <v>145562</v>
      </c>
      <c r="AZ33" s="104" t="s">
        <v>435</v>
      </c>
      <c r="BA33" s="104">
        <v>47.2</v>
      </c>
      <c r="BB33" s="103">
        <v>0</v>
      </c>
      <c r="BC33" s="103">
        <v>0</v>
      </c>
      <c r="BD33" s="103">
        <v>0</v>
      </c>
      <c r="BE33" s="203">
        <v>0</v>
      </c>
      <c r="BF33" s="203">
        <v>0</v>
      </c>
      <c r="BG33" s="203">
        <v>0</v>
      </c>
      <c r="BH33" s="103">
        <v>113</v>
      </c>
      <c r="BI33" s="105">
        <v>12.6</v>
      </c>
      <c r="BJ33" s="104">
        <v>3.65</v>
      </c>
      <c r="BK33" s="104">
        <v>0.156338796019554</v>
      </c>
      <c r="BL33" s="103">
        <v>57</v>
      </c>
      <c r="BM33" s="105">
        <v>92.913635253906307</v>
      </c>
      <c r="BN33" s="104">
        <v>88.465423583984403</v>
      </c>
      <c r="BO33" s="104">
        <v>50.3</v>
      </c>
      <c r="BP33" s="104">
        <v>112.05571860000001</v>
      </c>
      <c r="BQ33" s="103">
        <v>2400</v>
      </c>
      <c r="BR33" s="105">
        <v>73.853790000000004</v>
      </c>
      <c r="BS33" s="105">
        <v>87.083209999999994</v>
      </c>
      <c r="BT33" s="104">
        <v>7.694</v>
      </c>
      <c r="BU33" s="103">
        <v>96</v>
      </c>
      <c r="BV33" s="103">
        <v>85</v>
      </c>
      <c r="BW33" s="103" t="s">
        <v>435</v>
      </c>
      <c r="BX33" s="104">
        <v>347.64123535156301</v>
      </c>
      <c r="BY33" s="104">
        <v>42</v>
      </c>
      <c r="BZ33" s="103">
        <v>3654.0073445711669</v>
      </c>
      <c r="CA33" s="103">
        <v>549936</v>
      </c>
      <c r="CB33" s="103">
        <v>520502</v>
      </c>
      <c r="CC33" s="103">
        <v>4030</v>
      </c>
      <c r="CD33" s="103"/>
    </row>
    <row r="34" spans="1:82" x14ac:dyDescent="0.25">
      <c r="A34" s="123" t="s">
        <v>53</v>
      </c>
      <c r="B34" s="106" t="s">
        <v>52</v>
      </c>
      <c r="C34" s="103">
        <v>0</v>
      </c>
      <c r="D34" s="103">
        <v>0</v>
      </c>
      <c r="E34" s="103">
        <v>301299.88750000001</v>
      </c>
      <c r="F34" s="103">
        <v>11.125999999999999</v>
      </c>
      <c r="G34" s="103">
        <v>32353.851499999997</v>
      </c>
      <c r="H34" s="103">
        <v>549.67600000000004</v>
      </c>
      <c r="I34" s="103">
        <v>8677.773000000001</v>
      </c>
      <c r="J34" s="103">
        <v>258571</v>
      </c>
      <c r="K34" s="104">
        <v>0.17100000000000001</v>
      </c>
      <c r="L34" s="104">
        <v>6.0606060606060601E-2</v>
      </c>
      <c r="M34" s="103">
        <v>4816159.2911299998</v>
      </c>
      <c r="N34" s="103" t="s">
        <v>435</v>
      </c>
      <c r="O34" s="103" t="s">
        <v>435</v>
      </c>
      <c r="P34" s="103" t="s">
        <v>435</v>
      </c>
      <c r="Q34" s="103">
        <v>6988154</v>
      </c>
      <c r="R34" s="103">
        <v>6414847</v>
      </c>
      <c r="S34" s="103">
        <v>2489908</v>
      </c>
      <c r="T34" s="103">
        <v>10915377</v>
      </c>
      <c r="U34" s="103">
        <v>7851579</v>
      </c>
      <c r="V34" s="103">
        <v>15040704.0677</v>
      </c>
      <c r="W34" s="103">
        <v>15371642.837300001</v>
      </c>
      <c r="X34" s="104">
        <v>92.056412871062776</v>
      </c>
      <c r="Y34" s="104">
        <v>3.250250740213029</v>
      </c>
      <c r="Z34" s="104">
        <v>23.388000000000002</v>
      </c>
      <c r="AA34" s="104">
        <v>4.6118431303246599</v>
      </c>
      <c r="AB34" s="104">
        <v>31.749220000000001</v>
      </c>
      <c r="AC34" s="104">
        <v>66.228620000000006</v>
      </c>
      <c r="AD34" s="103">
        <v>12208</v>
      </c>
      <c r="AE34" s="103">
        <v>40</v>
      </c>
      <c r="AF34" s="105">
        <v>47.7</v>
      </c>
      <c r="AG34" s="104">
        <v>10.798999999999999</v>
      </c>
      <c r="AH34" s="104">
        <v>0.36701175187069934</v>
      </c>
      <c r="AI34" s="104">
        <v>0.11231672255091502</v>
      </c>
      <c r="AJ34" s="103">
        <v>0</v>
      </c>
      <c r="AK34" s="103">
        <v>0</v>
      </c>
      <c r="AL34" s="104">
        <v>0.58199999999999996</v>
      </c>
      <c r="AM34" s="104">
        <v>0.14972650000000001</v>
      </c>
      <c r="AN34" s="104">
        <v>7.1678940000000004</v>
      </c>
      <c r="AO34" s="104">
        <v>477.98</v>
      </c>
      <c r="AP34" s="104">
        <v>595.85</v>
      </c>
      <c r="AQ34" s="104">
        <v>4.0525074005126998</v>
      </c>
      <c r="AR34" s="104">
        <v>5.832675646838597</v>
      </c>
      <c r="AS34" s="105">
        <v>29.200000762939499</v>
      </c>
      <c r="AT34" s="105">
        <v>23.899999618530298</v>
      </c>
      <c r="AU34" s="103">
        <v>326</v>
      </c>
      <c r="AV34" s="105">
        <v>0.6</v>
      </c>
      <c r="AW34" s="104">
        <v>0.1</v>
      </c>
      <c r="AX34" s="104">
        <v>18.401</v>
      </c>
      <c r="AY34" s="103">
        <v>5298995</v>
      </c>
      <c r="AZ34" s="104">
        <v>0.472925551633674</v>
      </c>
      <c r="BA34" s="104" t="s">
        <v>435</v>
      </c>
      <c r="BB34" s="103">
        <v>0</v>
      </c>
      <c r="BC34" s="103">
        <v>5817</v>
      </c>
      <c r="BD34" s="103">
        <v>0</v>
      </c>
      <c r="BE34" s="103">
        <v>0</v>
      </c>
      <c r="BF34" s="103">
        <v>0</v>
      </c>
      <c r="BG34" s="103">
        <v>0</v>
      </c>
      <c r="BH34" s="103">
        <v>109</v>
      </c>
      <c r="BI34" s="105">
        <v>16.399999999999999</v>
      </c>
      <c r="BJ34" s="104">
        <v>2.2999999999999998</v>
      </c>
      <c r="BK34" s="104">
        <v>-0.65530812740325906</v>
      </c>
      <c r="BL34" s="103">
        <v>20</v>
      </c>
      <c r="BM34" s="105">
        <v>89.069999694824205</v>
      </c>
      <c r="BN34" s="104">
        <v>78.345939636230497</v>
      </c>
      <c r="BO34" s="104">
        <v>32.4</v>
      </c>
      <c r="BP34" s="104">
        <v>116.04211290000001</v>
      </c>
      <c r="BQ34" s="103">
        <v>33000</v>
      </c>
      <c r="BR34" s="105">
        <v>59.226970000000001</v>
      </c>
      <c r="BS34" s="105">
        <v>78.510660000000001</v>
      </c>
      <c r="BT34" s="104">
        <v>1.6819999999999999</v>
      </c>
      <c r="BU34" s="103">
        <v>93</v>
      </c>
      <c r="BV34" s="103">
        <v>61</v>
      </c>
      <c r="BW34" s="103">
        <v>82</v>
      </c>
      <c r="BX34" s="104">
        <v>228.57086181640599</v>
      </c>
      <c r="BY34" s="104">
        <v>161</v>
      </c>
      <c r="BZ34" s="103">
        <v>1512.1267097284658</v>
      </c>
      <c r="CA34" s="103">
        <v>16486542.000000002</v>
      </c>
      <c r="CB34" s="103">
        <v>15460764</v>
      </c>
      <c r="CC34" s="103">
        <v>176520</v>
      </c>
      <c r="CD34" s="103"/>
    </row>
    <row r="35" spans="1:82" x14ac:dyDescent="0.25">
      <c r="A35" s="123" t="s">
        <v>55</v>
      </c>
      <c r="B35" s="106" t="s">
        <v>54</v>
      </c>
      <c r="C35" s="103">
        <v>0</v>
      </c>
      <c r="D35" s="103">
        <v>0</v>
      </c>
      <c r="E35" s="103">
        <v>121963.73100000001</v>
      </c>
      <c r="F35" s="103">
        <v>0</v>
      </c>
      <c r="G35" s="103">
        <v>0</v>
      </c>
      <c r="H35" s="103">
        <v>0</v>
      </c>
      <c r="I35" s="103">
        <v>0</v>
      </c>
      <c r="J35" s="103">
        <v>5682</v>
      </c>
      <c r="K35" s="104">
        <v>0.114</v>
      </c>
      <c r="L35" s="104">
        <v>6.0606060606060601E-2</v>
      </c>
      <c r="M35" s="103">
        <v>10126381.6964</v>
      </c>
      <c r="N35" s="103">
        <v>2087440.26609</v>
      </c>
      <c r="O35" s="103">
        <v>1518024.19786</v>
      </c>
      <c r="P35" s="103">
        <v>4072793.4014499998</v>
      </c>
      <c r="Q35" s="103">
        <v>23209250</v>
      </c>
      <c r="R35" s="103">
        <v>0</v>
      </c>
      <c r="S35" s="103">
        <v>44579</v>
      </c>
      <c r="T35" s="103">
        <v>23085462</v>
      </c>
      <c r="U35" s="103">
        <v>14438945</v>
      </c>
      <c r="V35" s="103">
        <v>21688467.824000001</v>
      </c>
      <c r="W35" s="103">
        <v>22509148.346700002</v>
      </c>
      <c r="X35" s="104">
        <v>53.343988914979583</v>
      </c>
      <c r="Y35" s="104">
        <v>3.6769331516401866</v>
      </c>
      <c r="Z35" s="104">
        <v>56.374000000000002</v>
      </c>
      <c r="AA35" s="104">
        <v>4.9923419787069401</v>
      </c>
      <c r="AB35" s="104">
        <v>6.9517100000000003</v>
      </c>
      <c r="AC35" s="104">
        <v>2.7349899999999998</v>
      </c>
      <c r="AD35" s="103">
        <v>4474</v>
      </c>
      <c r="AE35" s="103">
        <v>40</v>
      </c>
      <c r="AF35" s="105">
        <v>21.7</v>
      </c>
      <c r="AG35" s="104">
        <v>15.683999999999999</v>
      </c>
      <c r="AH35" s="104">
        <v>0.94787165176522659</v>
      </c>
      <c r="AI35" s="104">
        <v>0.72360891736817645</v>
      </c>
      <c r="AJ35" s="103">
        <v>0</v>
      </c>
      <c r="AK35" s="103">
        <v>0</v>
      </c>
      <c r="AL35" s="104">
        <v>0.55600000000000005</v>
      </c>
      <c r="AM35" s="104">
        <v>0.26031300000000002</v>
      </c>
      <c r="AN35" s="104">
        <v>431.36956800000002</v>
      </c>
      <c r="AO35" s="104">
        <v>472.36</v>
      </c>
      <c r="AP35" s="104">
        <v>549.27</v>
      </c>
      <c r="AQ35" s="104">
        <v>3.5392622947692902</v>
      </c>
      <c r="AR35" s="104">
        <v>0.89712748682125887</v>
      </c>
      <c r="AS35" s="105">
        <v>84</v>
      </c>
      <c r="AT35" s="105">
        <v>15.1000003814697</v>
      </c>
      <c r="AU35" s="103">
        <v>194</v>
      </c>
      <c r="AV35" s="105">
        <v>3.8</v>
      </c>
      <c r="AW35" s="104">
        <v>2.0699999999999998</v>
      </c>
      <c r="AX35" s="104">
        <v>303.8</v>
      </c>
      <c r="AY35" s="103">
        <v>16222133</v>
      </c>
      <c r="AZ35" s="104">
        <v>0.56880414271408397</v>
      </c>
      <c r="BA35" s="104">
        <v>46.6</v>
      </c>
      <c r="BB35" s="103">
        <v>12890</v>
      </c>
      <c r="BC35" s="103">
        <v>942</v>
      </c>
      <c r="BD35" s="103">
        <v>0</v>
      </c>
      <c r="BE35" s="103">
        <v>668000</v>
      </c>
      <c r="BF35" s="103">
        <v>406778</v>
      </c>
      <c r="BG35" s="103">
        <v>0</v>
      </c>
      <c r="BH35" s="103">
        <v>123</v>
      </c>
      <c r="BI35" s="105">
        <v>9.9</v>
      </c>
      <c r="BJ35" s="104">
        <v>3.9666666666666663</v>
      </c>
      <c r="BK35" s="104">
        <v>-0.81979131698608398</v>
      </c>
      <c r="BL35" s="103">
        <v>25</v>
      </c>
      <c r="BM35" s="105">
        <v>61.4018745422363</v>
      </c>
      <c r="BN35" s="104">
        <v>74.985580444335895</v>
      </c>
      <c r="BO35" s="104">
        <v>25</v>
      </c>
      <c r="BP35" s="104">
        <v>83.710054580000005</v>
      </c>
      <c r="BQ35" s="103">
        <v>37000</v>
      </c>
      <c r="BR35" s="105">
        <v>39.07555</v>
      </c>
      <c r="BS35" s="105">
        <v>60.384860000000003</v>
      </c>
      <c r="BT35" s="104">
        <v>0.89800000000000002</v>
      </c>
      <c r="BU35" s="103">
        <v>86</v>
      </c>
      <c r="BV35" s="103" t="s">
        <v>435</v>
      </c>
      <c r="BW35" s="103">
        <v>84</v>
      </c>
      <c r="BX35" s="104">
        <v>169.288818359375</v>
      </c>
      <c r="BY35" s="104">
        <v>596</v>
      </c>
      <c r="BZ35" s="103">
        <v>1526.8757133920872</v>
      </c>
      <c r="CA35" s="103">
        <v>25876387</v>
      </c>
      <c r="CB35" s="103">
        <v>23371047</v>
      </c>
      <c r="CC35" s="103">
        <v>472710</v>
      </c>
      <c r="CD35" s="103"/>
    </row>
    <row r="36" spans="1:82" x14ac:dyDescent="0.25">
      <c r="A36" s="123" t="s">
        <v>57</v>
      </c>
      <c r="B36" s="106" t="s">
        <v>56</v>
      </c>
      <c r="C36" s="103">
        <v>22847.732763578948</v>
      </c>
      <c r="D36" s="103">
        <v>1068.8385407810526</v>
      </c>
      <c r="E36" s="103">
        <v>95354.708499999993</v>
      </c>
      <c r="F36" s="103">
        <v>144.80199999999999</v>
      </c>
      <c r="G36" s="103">
        <v>24069.913</v>
      </c>
      <c r="H36" s="103">
        <v>733.82550000000003</v>
      </c>
      <c r="I36" s="103">
        <v>55.944000000000003</v>
      </c>
      <c r="J36" s="103">
        <v>857</v>
      </c>
      <c r="K36" s="104">
        <v>5.7000000000000002E-2</v>
      </c>
      <c r="L36" s="104">
        <v>0.21212121212121199</v>
      </c>
      <c r="M36" s="103" t="s">
        <v>435</v>
      </c>
      <c r="N36" s="103" t="s">
        <v>435</v>
      </c>
      <c r="O36" s="103" t="s">
        <v>435</v>
      </c>
      <c r="P36" s="103" t="s">
        <v>435</v>
      </c>
      <c r="Q36" s="103">
        <v>0</v>
      </c>
      <c r="R36" s="103">
        <v>0</v>
      </c>
      <c r="S36" s="103">
        <v>0</v>
      </c>
      <c r="T36" s="103">
        <v>0</v>
      </c>
      <c r="U36" s="103">
        <v>0</v>
      </c>
      <c r="V36" s="103">
        <v>0</v>
      </c>
      <c r="W36" s="103">
        <v>0</v>
      </c>
      <c r="X36" s="104">
        <v>4.0753082143198833</v>
      </c>
      <c r="Y36" s="104">
        <v>1.4842023565811417</v>
      </c>
      <c r="Z36" s="104">
        <v>81.411000000000001</v>
      </c>
      <c r="AA36" s="104">
        <v>2.4666280297974299</v>
      </c>
      <c r="AB36" s="104">
        <v>0</v>
      </c>
      <c r="AC36" s="104" t="s">
        <v>435</v>
      </c>
      <c r="AD36" s="103">
        <v>30805</v>
      </c>
      <c r="AE36" s="103">
        <v>100</v>
      </c>
      <c r="AF36" s="105">
        <v>0.01</v>
      </c>
      <c r="AG36" s="104">
        <v>5.2919999999999998</v>
      </c>
      <c r="AH36" s="104">
        <v>2.0130695544655755E-2</v>
      </c>
      <c r="AI36" s="104">
        <v>7.0430504217092113E-3</v>
      </c>
      <c r="AJ36" s="103">
        <v>0</v>
      </c>
      <c r="AK36" s="103">
        <v>0</v>
      </c>
      <c r="AL36" s="104">
        <v>0.92600000000000005</v>
      </c>
      <c r="AM36" s="104" t="s">
        <v>435</v>
      </c>
      <c r="AN36" s="104">
        <v>0.05</v>
      </c>
      <c r="AO36" s="104">
        <v>0</v>
      </c>
      <c r="AP36" s="104">
        <v>0</v>
      </c>
      <c r="AQ36" s="104" t="s">
        <v>435</v>
      </c>
      <c r="AR36" s="104">
        <v>7.9309094410605047E-2</v>
      </c>
      <c r="AS36" s="105">
        <v>5.0999999046325701</v>
      </c>
      <c r="AT36" s="105" t="s">
        <v>435</v>
      </c>
      <c r="AU36" s="103">
        <v>5.5</v>
      </c>
      <c r="AV36" s="105" t="s">
        <v>435</v>
      </c>
      <c r="AW36" s="104" t="s">
        <v>435</v>
      </c>
      <c r="AX36" s="104" t="s">
        <v>435</v>
      </c>
      <c r="AY36" s="103">
        <v>5</v>
      </c>
      <c r="AZ36" s="104">
        <v>9.2144454560170799E-2</v>
      </c>
      <c r="BA36" s="104">
        <v>34</v>
      </c>
      <c r="BB36" s="103">
        <v>62554</v>
      </c>
      <c r="BC36" s="103">
        <v>7930</v>
      </c>
      <c r="BD36" s="103">
        <v>19500</v>
      </c>
      <c r="BE36" s="103">
        <v>0</v>
      </c>
      <c r="BF36" s="103">
        <v>192915</v>
      </c>
      <c r="BG36" s="103">
        <v>0</v>
      </c>
      <c r="BH36" s="103">
        <v>141</v>
      </c>
      <c r="BI36" s="105">
        <v>2.4</v>
      </c>
      <c r="BJ36" s="104">
        <v>3.8666666666666671</v>
      </c>
      <c r="BK36" s="104">
        <v>1.8542109727859499</v>
      </c>
      <c r="BL36" s="103">
        <v>81</v>
      </c>
      <c r="BM36" s="105">
        <v>100</v>
      </c>
      <c r="BN36" s="104" t="s">
        <v>435</v>
      </c>
      <c r="BO36" s="104">
        <v>89.8</v>
      </c>
      <c r="BP36" s="104">
        <v>86.535680959999993</v>
      </c>
      <c r="BQ36" s="103">
        <v>1200000</v>
      </c>
      <c r="BR36" s="105">
        <v>99.286010000000005</v>
      </c>
      <c r="BS36" s="105">
        <v>99.436239999999998</v>
      </c>
      <c r="BT36" s="104">
        <v>26.102</v>
      </c>
      <c r="BU36" s="103">
        <v>91</v>
      </c>
      <c r="BV36" s="103">
        <v>86</v>
      </c>
      <c r="BW36" s="103">
        <v>80</v>
      </c>
      <c r="BX36" s="104">
        <v>4718.296875</v>
      </c>
      <c r="BY36" s="104">
        <v>7</v>
      </c>
      <c r="BZ36" s="103">
        <v>46124.665160738819</v>
      </c>
      <c r="CA36" s="103">
        <v>37411038</v>
      </c>
      <c r="CB36" s="103">
        <v>35922368</v>
      </c>
      <c r="CC36" s="103">
        <v>9093510</v>
      </c>
      <c r="CD36" s="103"/>
    </row>
    <row r="37" spans="1:82" x14ac:dyDescent="0.25">
      <c r="A37" s="123" t="s">
        <v>60</v>
      </c>
      <c r="B37" s="106" t="s">
        <v>59</v>
      </c>
      <c r="C37" s="103">
        <v>0</v>
      </c>
      <c r="D37" s="103">
        <v>0</v>
      </c>
      <c r="E37" s="103">
        <v>37207.945000000007</v>
      </c>
      <c r="F37" s="103">
        <v>0</v>
      </c>
      <c r="G37" s="103">
        <v>0</v>
      </c>
      <c r="H37" s="103">
        <v>0</v>
      </c>
      <c r="I37" s="103">
        <v>0</v>
      </c>
      <c r="J37" s="103">
        <v>0</v>
      </c>
      <c r="K37" s="104">
        <v>0</v>
      </c>
      <c r="L37" s="104">
        <v>3.03030303030303E-2</v>
      </c>
      <c r="M37" s="103">
        <v>1562833.67206</v>
      </c>
      <c r="N37" s="103">
        <v>871333.91859200003</v>
      </c>
      <c r="O37" s="103">
        <v>2396.0829372399999</v>
      </c>
      <c r="P37" s="103">
        <v>932593.216503</v>
      </c>
      <c r="Q37" s="103">
        <v>4908689</v>
      </c>
      <c r="R37" s="103">
        <v>0</v>
      </c>
      <c r="S37" s="103">
        <v>4048</v>
      </c>
      <c r="T37" s="103">
        <v>4904641</v>
      </c>
      <c r="U37" s="103">
        <v>4762754</v>
      </c>
      <c r="V37" s="103">
        <v>4871356.9110599998</v>
      </c>
      <c r="W37" s="103">
        <v>4893772.8100100001</v>
      </c>
      <c r="X37" s="104">
        <v>7.4904122122700567</v>
      </c>
      <c r="Y37" s="104">
        <v>2.4517361136075317</v>
      </c>
      <c r="Z37" s="104">
        <v>41.363999999999997</v>
      </c>
      <c r="AA37" s="104" t="s">
        <v>435</v>
      </c>
      <c r="AB37" s="104">
        <v>23.75217</v>
      </c>
      <c r="AC37" s="104">
        <v>16.602969999999999</v>
      </c>
      <c r="AD37" s="103">
        <v>259</v>
      </c>
      <c r="AE37" s="103">
        <v>0</v>
      </c>
      <c r="AF37" s="105">
        <v>97.5</v>
      </c>
      <c r="AG37" s="104">
        <v>15.401999999999999</v>
      </c>
      <c r="AH37" s="104">
        <v>0.91610491122421256</v>
      </c>
      <c r="AI37" s="104">
        <v>0.5226597491910242</v>
      </c>
      <c r="AJ37" s="103">
        <v>5</v>
      </c>
      <c r="AK37" s="103">
        <v>0</v>
      </c>
      <c r="AL37" s="104">
        <v>0.36699999999999999</v>
      </c>
      <c r="AM37" s="104">
        <v>0.42433470000000001</v>
      </c>
      <c r="AN37" s="104">
        <v>784.100325</v>
      </c>
      <c r="AO37" s="104">
        <v>255.54</v>
      </c>
      <c r="AP37" s="104">
        <v>248.56</v>
      </c>
      <c r="AQ37" s="104">
        <v>25.9820346832275</v>
      </c>
      <c r="AR37" s="104" t="s">
        <v>435</v>
      </c>
      <c r="AS37" s="105">
        <v>121.5</v>
      </c>
      <c r="AT37" s="105">
        <v>23.5</v>
      </c>
      <c r="AU37" s="103">
        <v>423</v>
      </c>
      <c r="AV37" s="105">
        <v>4</v>
      </c>
      <c r="AW37" s="104">
        <v>3.01</v>
      </c>
      <c r="AX37" s="104">
        <v>387.31799999999998</v>
      </c>
      <c r="AY37" s="103">
        <v>3765243</v>
      </c>
      <c r="AZ37" s="104">
        <v>0.67335567174965105</v>
      </c>
      <c r="BA37" s="104">
        <v>56.2</v>
      </c>
      <c r="BB37" s="103">
        <v>5440</v>
      </c>
      <c r="BC37" s="103">
        <v>119</v>
      </c>
      <c r="BD37" s="103">
        <v>0</v>
      </c>
      <c r="BE37" s="103">
        <v>641000</v>
      </c>
      <c r="BF37" s="103">
        <v>8429</v>
      </c>
      <c r="BG37" s="103">
        <v>35182</v>
      </c>
      <c r="BH37" s="103">
        <v>81</v>
      </c>
      <c r="BI37" s="105">
        <v>59.6</v>
      </c>
      <c r="BJ37" s="104" t="s">
        <v>435</v>
      </c>
      <c r="BK37" s="104">
        <v>-1.77005803585052</v>
      </c>
      <c r="BL37" s="103">
        <v>26</v>
      </c>
      <c r="BM37" s="105">
        <v>29.982038497924801</v>
      </c>
      <c r="BN37" s="104">
        <v>36.752609252929702</v>
      </c>
      <c r="BO37" s="104">
        <v>4</v>
      </c>
      <c r="BP37" s="104">
        <v>25.227920529999999</v>
      </c>
      <c r="BQ37" s="103">
        <v>30000</v>
      </c>
      <c r="BR37" s="105">
        <v>25.319669999999999</v>
      </c>
      <c r="BS37" s="105">
        <v>46.333759999999998</v>
      </c>
      <c r="BT37" s="104">
        <v>0.629</v>
      </c>
      <c r="BU37" s="103">
        <v>47</v>
      </c>
      <c r="BV37" s="103" t="s">
        <v>435</v>
      </c>
      <c r="BW37" s="103">
        <v>47</v>
      </c>
      <c r="BX37" s="104">
        <v>29.907772064208999</v>
      </c>
      <c r="BY37" s="104">
        <v>882</v>
      </c>
      <c r="BZ37" s="103">
        <v>509.97097480501412</v>
      </c>
      <c r="CA37" s="103">
        <v>4745179</v>
      </c>
      <c r="CB37" s="103">
        <v>4912660</v>
      </c>
      <c r="CC37" s="103">
        <v>622980</v>
      </c>
      <c r="CD37" s="103"/>
    </row>
    <row r="38" spans="1:82" x14ac:dyDescent="0.25">
      <c r="A38" s="123" t="s">
        <v>62</v>
      </c>
      <c r="B38" s="106" t="s">
        <v>61</v>
      </c>
      <c r="C38" s="103">
        <v>0</v>
      </c>
      <c r="D38" s="103">
        <v>0</v>
      </c>
      <c r="E38" s="103">
        <v>147350.614</v>
      </c>
      <c r="F38" s="103">
        <v>0</v>
      </c>
      <c r="G38" s="103">
        <v>0</v>
      </c>
      <c r="H38" s="103">
        <v>0</v>
      </c>
      <c r="I38" s="103">
        <v>0</v>
      </c>
      <c r="J38" s="103">
        <v>209794</v>
      </c>
      <c r="K38" s="104">
        <v>0.17100000000000001</v>
      </c>
      <c r="L38" s="104">
        <v>0.12121212121212099</v>
      </c>
      <c r="M38" s="103">
        <v>5568383.0383299999</v>
      </c>
      <c r="N38" s="103">
        <v>0</v>
      </c>
      <c r="O38" s="103">
        <v>4104.20488071</v>
      </c>
      <c r="P38" s="103">
        <v>0</v>
      </c>
      <c r="Q38" s="103">
        <v>13988857</v>
      </c>
      <c r="R38" s="103">
        <v>0</v>
      </c>
      <c r="S38" s="103">
        <v>791780</v>
      </c>
      <c r="T38" s="103">
        <v>13197077</v>
      </c>
      <c r="U38" s="103">
        <v>1223125</v>
      </c>
      <c r="V38" s="103">
        <v>13702384.1369</v>
      </c>
      <c r="W38" s="103">
        <v>12504915.202299999</v>
      </c>
      <c r="X38" s="104">
        <v>12.291733640406607</v>
      </c>
      <c r="Y38" s="104">
        <v>3.8990883429378531</v>
      </c>
      <c r="Z38" s="104">
        <v>23.059000000000001</v>
      </c>
      <c r="AA38" s="104">
        <v>5.7771795342327703</v>
      </c>
      <c r="AB38" s="104">
        <v>66.989289999999997</v>
      </c>
      <c r="AC38" s="104">
        <v>5.8180899999999998</v>
      </c>
      <c r="AD38" s="103">
        <v>868</v>
      </c>
      <c r="AE38" s="103">
        <v>20</v>
      </c>
      <c r="AF38" s="105">
        <v>87</v>
      </c>
      <c r="AG38" s="104">
        <v>18.007999999999999</v>
      </c>
      <c r="AH38" s="104">
        <v>0.94565313332535783</v>
      </c>
      <c r="AI38" s="104">
        <v>0.93707943709258068</v>
      </c>
      <c r="AJ38" s="103">
        <v>0</v>
      </c>
      <c r="AK38" s="103">
        <v>0</v>
      </c>
      <c r="AL38" s="104">
        <v>0.40400000000000003</v>
      </c>
      <c r="AM38" s="104">
        <v>0.534781813621521</v>
      </c>
      <c r="AN38" s="104">
        <v>756.808132</v>
      </c>
      <c r="AO38" s="104">
        <v>176.17</v>
      </c>
      <c r="AP38" s="104">
        <v>228.79</v>
      </c>
      <c r="AQ38" s="104">
        <v>6.6507644653320304</v>
      </c>
      <c r="AR38" s="104" t="s">
        <v>435</v>
      </c>
      <c r="AS38" s="105">
        <v>123.199996948242</v>
      </c>
      <c r="AT38" s="105">
        <v>28.799999237060501</v>
      </c>
      <c r="AU38" s="103">
        <v>154</v>
      </c>
      <c r="AV38" s="105">
        <v>1.3</v>
      </c>
      <c r="AW38" s="104">
        <v>0.67</v>
      </c>
      <c r="AX38" s="104">
        <v>188.608</v>
      </c>
      <c r="AY38" s="103">
        <v>6222557</v>
      </c>
      <c r="AZ38" s="104">
        <v>0.708284808232301</v>
      </c>
      <c r="BA38" s="104">
        <v>43.3</v>
      </c>
      <c r="BB38" s="103">
        <v>1887452</v>
      </c>
      <c r="BC38" s="103">
        <v>4227</v>
      </c>
      <c r="BD38" s="103">
        <v>0</v>
      </c>
      <c r="BE38" s="103">
        <v>90000</v>
      </c>
      <c r="BF38" s="103">
        <v>460846</v>
      </c>
      <c r="BG38" s="103">
        <v>6351</v>
      </c>
      <c r="BH38" s="103">
        <v>98</v>
      </c>
      <c r="BI38" s="105">
        <v>37.5</v>
      </c>
      <c r="BJ38" s="104" t="s">
        <v>435</v>
      </c>
      <c r="BK38" s="104">
        <v>-1.46104204654694</v>
      </c>
      <c r="BL38" s="103">
        <v>19</v>
      </c>
      <c r="BM38" s="105">
        <v>10.876416206359901</v>
      </c>
      <c r="BN38" s="104">
        <v>22.311550140380898</v>
      </c>
      <c r="BO38" s="104">
        <v>5</v>
      </c>
      <c r="BP38" s="104">
        <v>42.658614489999998</v>
      </c>
      <c r="BQ38" s="103">
        <v>31000</v>
      </c>
      <c r="BR38" s="105">
        <v>8.3424800000000001</v>
      </c>
      <c r="BS38" s="105">
        <v>38.700600000000001</v>
      </c>
      <c r="BT38" s="104">
        <v>0.47499999999999998</v>
      </c>
      <c r="BU38" s="103">
        <v>41</v>
      </c>
      <c r="BV38" s="103" t="s">
        <v>435</v>
      </c>
      <c r="BW38" s="103" t="s">
        <v>435</v>
      </c>
      <c r="BX38" s="104">
        <v>94.954780578613295</v>
      </c>
      <c r="BY38" s="104">
        <v>856</v>
      </c>
      <c r="BZ38" s="103">
        <v>730.24460756542555</v>
      </c>
      <c r="CA38" s="103">
        <v>15946882</v>
      </c>
      <c r="CB38" s="103">
        <v>14012920</v>
      </c>
      <c r="CC38" s="103">
        <v>1259200</v>
      </c>
      <c r="CD38" s="103"/>
    </row>
    <row r="39" spans="1:82" x14ac:dyDescent="0.25">
      <c r="A39" s="123" t="s">
        <v>64</v>
      </c>
      <c r="B39" s="106" t="s">
        <v>63</v>
      </c>
      <c r="C39" s="103">
        <v>37295.065711789473</v>
      </c>
      <c r="D39" s="103">
        <v>36854.308565684209</v>
      </c>
      <c r="E39" s="103">
        <v>82456.862999999983</v>
      </c>
      <c r="F39" s="103">
        <v>1189.386</v>
      </c>
      <c r="G39" s="103">
        <v>0</v>
      </c>
      <c r="H39" s="103">
        <v>0</v>
      </c>
      <c r="I39" s="103">
        <v>0</v>
      </c>
      <c r="J39" s="103">
        <v>0</v>
      </c>
      <c r="K39" s="104">
        <v>2.9000000000000001E-2</v>
      </c>
      <c r="L39" s="104">
        <v>0</v>
      </c>
      <c r="M39" s="103" t="s">
        <v>435</v>
      </c>
      <c r="N39" s="103" t="s">
        <v>435</v>
      </c>
      <c r="O39" s="103" t="s">
        <v>435</v>
      </c>
      <c r="P39" s="103" t="s">
        <v>435</v>
      </c>
      <c r="Q39" s="103">
        <v>0</v>
      </c>
      <c r="R39" s="103">
        <v>0</v>
      </c>
      <c r="S39" s="103">
        <v>0</v>
      </c>
      <c r="T39" s="103">
        <v>0</v>
      </c>
      <c r="U39" s="103">
        <v>0</v>
      </c>
      <c r="V39" s="103">
        <v>563739.74293099996</v>
      </c>
      <c r="W39" s="103">
        <v>4122.7771797200003</v>
      </c>
      <c r="X39" s="104">
        <v>25.189446066651886</v>
      </c>
      <c r="Y39" s="104">
        <v>1.4755584468350913</v>
      </c>
      <c r="Z39" s="104">
        <v>87.563999999999993</v>
      </c>
      <c r="AA39" s="104" t="s">
        <v>435</v>
      </c>
      <c r="AB39" s="104">
        <v>0</v>
      </c>
      <c r="AC39" s="104" t="s">
        <v>435</v>
      </c>
      <c r="AD39" s="103">
        <v>1653</v>
      </c>
      <c r="AE39" s="103">
        <v>100</v>
      </c>
      <c r="AF39" s="105">
        <v>9</v>
      </c>
      <c r="AG39" s="104">
        <v>6.242</v>
      </c>
      <c r="AH39" s="104">
        <v>0.17259504893482885</v>
      </c>
      <c r="AI39" s="104">
        <v>0.11709042584774207</v>
      </c>
      <c r="AJ39" s="103">
        <v>0</v>
      </c>
      <c r="AK39" s="103">
        <v>0</v>
      </c>
      <c r="AL39" s="104">
        <v>0.84299999999999997</v>
      </c>
      <c r="AM39" s="104" t="s">
        <v>435</v>
      </c>
      <c r="AN39" s="104">
        <v>12.386841</v>
      </c>
      <c r="AO39" s="104">
        <v>159.55000000000001</v>
      </c>
      <c r="AP39" s="104">
        <v>47.79</v>
      </c>
      <c r="AQ39" s="104">
        <v>2.6085577905178101E-2</v>
      </c>
      <c r="AR39" s="104">
        <v>2.2162519537758021E-2</v>
      </c>
      <c r="AS39" s="105">
        <v>7.4000000953674299</v>
      </c>
      <c r="AT39" s="105">
        <v>0.5</v>
      </c>
      <c r="AU39" s="103">
        <v>17</v>
      </c>
      <c r="AV39" s="105">
        <v>0.5</v>
      </c>
      <c r="AW39" s="104">
        <v>0.62</v>
      </c>
      <c r="AX39" s="104" t="s">
        <v>435</v>
      </c>
      <c r="AY39" s="103">
        <v>15</v>
      </c>
      <c r="AZ39" s="104">
        <v>0.319304875870974</v>
      </c>
      <c r="BA39" s="104">
        <v>46.6</v>
      </c>
      <c r="BB39" s="103">
        <v>14989</v>
      </c>
      <c r="BC39" s="103">
        <v>0</v>
      </c>
      <c r="BD39" s="103">
        <v>600</v>
      </c>
      <c r="BE39" s="103">
        <v>0</v>
      </c>
      <c r="BF39" s="103">
        <v>14045</v>
      </c>
      <c r="BG39" s="103">
        <v>0</v>
      </c>
      <c r="BH39" s="103">
        <v>126</v>
      </c>
      <c r="BI39" s="105">
        <v>2.7</v>
      </c>
      <c r="BJ39" s="104">
        <v>3.7166666666666672</v>
      </c>
      <c r="BK39" s="104">
        <v>0.85137552022934004</v>
      </c>
      <c r="BL39" s="103">
        <v>67</v>
      </c>
      <c r="BM39" s="105">
        <v>100</v>
      </c>
      <c r="BN39" s="104">
        <v>96.627548217773395</v>
      </c>
      <c r="BO39" s="104">
        <v>66</v>
      </c>
      <c r="BP39" s="104">
        <v>127.46328579999999</v>
      </c>
      <c r="BQ39" s="103">
        <v>150000</v>
      </c>
      <c r="BR39" s="105">
        <v>100</v>
      </c>
      <c r="BS39" s="105">
        <v>99.832789999999989</v>
      </c>
      <c r="BT39" s="104">
        <v>10.8</v>
      </c>
      <c r="BU39" s="103">
        <v>93</v>
      </c>
      <c r="BV39" s="103">
        <v>90</v>
      </c>
      <c r="BW39" s="103">
        <v>93</v>
      </c>
      <c r="BX39" s="104">
        <v>2002.00842285156</v>
      </c>
      <c r="BY39" s="104">
        <v>22</v>
      </c>
      <c r="BZ39" s="103">
        <v>15923.359061989322</v>
      </c>
      <c r="CA39" s="103">
        <v>18952035</v>
      </c>
      <c r="CB39" s="103">
        <v>17946833</v>
      </c>
      <c r="CC39" s="103">
        <v>743532</v>
      </c>
      <c r="CD39" s="103"/>
    </row>
    <row r="40" spans="1:82" x14ac:dyDescent="0.25">
      <c r="A40" s="123" t="s">
        <v>375</v>
      </c>
      <c r="B40" s="106" t="s">
        <v>65</v>
      </c>
      <c r="C40" s="103">
        <v>849768.03284842102</v>
      </c>
      <c r="D40" s="103">
        <v>4068.1998032631577</v>
      </c>
      <c r="E40" s="103">
        <v>9235558.7504999992</v>
      </c>
      <c r="F40" s="103">
        <v>16377.686000000002</v>
      </c>
      <c r="G40" s="103">
        <v>10141603.364</v>
      </c>
      <c r="H40" s="103">
        <v>2977721.6014999999</v>
      </c>
      <c r="I40" s="103">
        <v>2163500.8710000003</v>
      </c>
      <c r="J40" s="103">
        <v>14400000</v>
      </c>
      <c r="K40" s="104">
        <v>0.94299999999999995</v>
      </c>
      <c r="L40" s="104">
        <v>0</v>
      </c>
      <c r="M40" s="103">
        <v>54959139.070699997</v>
      </c>
      <c r="N40" s="103" t="s">
        <v>435</v>
      </c>
      <c r="O40" s="103" t="s">
        <v>435</v>
      </c>
      <c r="P40" s="103" t="s">
        <v>435</v>
      </c>
      <c r="Q40" s="103">
        <v>502132273</v>
      </c>
      <c r="R40" s="103">
        <v>45806150</v>
      </c>
      <c r="S40" s="103">
        <v>17645807</v>
      </c>
      <c r="T40" s="103">
        <v>6562190</v>
      </c>
      <c r="U40" s="103">
        <v>185815062</v>
      </c>
      <c r="V40" s="103">
        <v>776591502.07700002</v>
      </c>
      <c r="W40" s="103">
        <v>345781873.16299999</v>
      </c>
      <c r="X40" s="104">
        <v>148.34883327066609</v>
      </c>
      <c r="Y40" s="104">
        <v>2.4916282014058759</v>
      </c>
      <c r="Z40" s="104">
        <v>59.152000000000001</v>
      </c>
      <c r="AA40" s="104" t="s">
        <v>435</v>
      </c>
      <c r="AB40" s="104">
        <v>0.22636000000000001</v>
      </c>
      <c r="AC40" s="104" t="s">
        <v>435</v>
      </c>
      <c r="AD40" s="103" t="s">
        <v>435</v>
      </c>
      <c r="AE40" s="103">
        <v>100</v>
      </c>
      <c r="AF40" s="105">
        <v>25.2</v>
      </c>
      <c r="AG40" s="104">
        <v>5.931</v>
      </c>
      <c r="AH40" s="104">
        <v>0.82266666850893544</v>
      </c>
      <c r="AI40" s="104">
        <v>0.70121353928982844</v>
      </c>
      <c r="AJ40" s="103">
        <v>0</v>
      </c>
      <c r="AK40" s="103">
        <v>0</v>
      </c>
      <c r="AL40" s="104">
        <v>0.752</v>
      </c>
      <c r="AM40" s="104">
        <v>2.2642599999999999E-2</v>
      </c>
      <c r="AN40" s="104">
        <v>0.33161200000000002</v>
      </c>
      <c r="AO40" s="104">
        <v>-215.53</v>
      </c>
      <c r="AP40" s="104">
        <v>-440.36</v>
      </c>
      <c r="AQ40" s="104">
        <v>-8.5613084957003593E-3</v>
      </c>
      <c r="AR40" s="104">
        <v>0.17861062583943196</v>
      </c>
      <c r="AS40" s="105">
        <v>9.3000001907348597</v>
      </c>
      <c r="AT40" s="105">
        <v>3.4000000953674299</v>
      </c>
      <c r="AU40" s="103">
        <v>63</v>
      </c>
      <c r="AV40" s="105">
        <v>0.1</v>
      </c>
      <c r="AW40" s="104" t="s">
        <v>435</v>
      </c>
      <c r="AX40" s="104">
        <v>0</v>
      </c>
      <c r="AY40" s="103">
        <v>26376326</v>
      </c>
      <c r="AZ40" s="104">
        <v>0.152358266196916</v>
      </c>
      <c r="BA40" s="104">
        <v>38.6</v>
      </c>
      <c r="BB40" s="103">
        <v>14890393</v>
      </c>
      <c r="BC40" s="103">
        <v>8338124</v>
      </c>
      <c r="BD40" s="103">
        <v>6604340</v>
      </c>
      <c r="BE40" s="103">
        <v>0</v>
      </c>
      <c r="BF40" s="103">
        <v>322359</v>
      </c>
      <c r="BG40" s="103">
        <v>0</v>
      </c>
      <c r="BH40" s="103">
        <v>132</v>
      </c>
      <c r="BI40" s="105">
        <v>8.5</v>
      </c>
      <c r="BJ40" s="104">
        <v>4</v>
      </c>
      <c r="BK40" s="104">
        <v>0.42190819978714</v>
      </c>
      <c r="BL40" s="103">
        <v>39</v>
      </c>
      <c r="BM40" s="105">
        <v>100</v>
      </c>
      <c r="BN40" s="104">
        <v>96.357452392578097</v>
      </c>
      <c r="BO40" s="104">
        <v>53.2</v>
      </c>
      <c r="BP40" s="104">
        <v>104.2826788</v>
      </c>
      <c r="BQ40" s="103">
        <v>1000000</v>
      </c>
      <c r="BR40" s="105">
        <v>84.76079</v>
      </c>
      <c r="BS40" s="105">
        <v>92.846140000000005</v>
      </c>
      <c r="BT40" s="104">
        <v>17.855</v>
      </c>
      <c r="BU40" s="103">
        <v>99</v>
      </c>
      <c r="BV40" s="103">
        <v>99</v>
      </c>
      <c r="BW40" s="103" t="s">
        <v>435</v>
      </c>
      <c r="BX40" s="104">
        <v>761.48785400390602</v>
      </c>
      <c r="BY40" s="104">
        <v>27</v>
      </c>
      <c r="BZ40" s="103">
        <v>9770.8470878331427</v>
      </c>
      <c r="CA40" s="103">
        <v>1433783692</v>
      </c>
      <c r="CB40" s="103">
        <v>1376121789</v>
      </c>
      <c r="CC40" s="103">
        <v>9327489.9000000004</v>
      </c>
      <c r="CD40" s="103"/>
    </row>
    <row r="41" spans="1:82" x14ac:dyDescent="0.25">
      <c r="A41" s="123" t="s">
        <v>67</v>
      </c>
      <c r="B41" s="106" t="s">
        <v>66</v>
      </c>
      <c r="C41" s="103">
        <v>94515.14005431578</v>
      </c>
      <c r="D41" s="103">
        <v>37228.266338947367</v>
      </c>
      <c r="E41" s="103">
        <v>269719.66899999999</v>
      </c>
      <c r="F41" s="103">
        <v>513.178</v>
      </c>
      <c r="G41" s="103">
        <v>16475.826500000003</v>
      </c>
      <c r="H41" s="103">
        <v>84.069000000000003</v>
      </c>
      <c r="I41" s="103">
        <v>42889.378000000004</v>
      </c>
      <c r="J41" s="103">
        <v>2857</v>
      </c>
      <c r="K41" s="104">
        <v>5.7000000000000002E-2</v>
      </c>
      <c r="L41" s="104">
        <v>3.03030303030303E-2</v>
      </c>
      <c r="M41" s="103" t="s">
        <v>435</v>
      </c>
      <c r="N41" s="103" t="s">
        <v>435</v>
      </c>
      <c r="O41" s="103" t="s">
        <v>435</v>
      </c>
      <c r="P41" s="103" t="s">
        <v>435</v>
      </c>
      <c r="Q41" s="103">
        <v>16972971</v>
      </c>
      <c r="R41" s="103">
        <v>11036444</v>
      </c>
      <c r="S41" s="103">
        <v>11157643</v>
      </c>
      <c r="T41" s="103">
        <v>6947463</v>
      </c>
      <c r="U41" s="103">
        <v>29298543</v>
      </c>
      <c r="V41" s="103">
        <v>30178999.169500001</v>
      </c>
      <c r="W41" s="103">
        <v>34173839.933700003</v>
      </c>
      <c r="X41" s="104">
        <v>44.748702118071201</v>
      </c>
      <c r="Y41" s="104">
        <v>1.929120267862773</v>
      </c>
      <c r="Z41" s="104">
        <v>80.778000000000006</v>
      </c>
      <c r="AA41" s="104">
        <v>3.52685205109591</v>
      </c>
      <c r="AB41" s="104">
        <v>3.06637</v>
      </c>
      <c r="AC41" s="104">
        <v>65.385760000000005</v>
      </c>
      <c r="AD41" s="103">
        <v>37366</v>
      </c>
      <c r="AE41" s="103">
        <v>80</v>
      </c>
      <c r="AF41" s="105">
        <v>28.1</v>
      </c>
      <c r="AG41" s="104">
        <v>7.41</v>
      </c>
      <c r="AH41" s="104">
        <v>0.78817191687542676</v>
      </c>
      <c r="AI41" s="104">
        <v>0.36210558399230947</v>
      </c>
      <c r="AJ41" s="103">
        <v>0</v>
      </c>
      <c r="AK41" s="103">
        <v>4</v>
      </c>
      <c r="AL41" s="104">
        <v>0.747</v>
      </c>
      <c r="AM41" s="104">
        <v>2.0515374839305899E-2</v>
      </c>
      <c r="AN41" s="104">
        <v>296.74863499999998</v>
      </c>
      <c r="AO41" s="104">
        <v>988.5</v>
      </c>
      <c r="AP41" s="104">
        <v>738.56</v>
      </c>
      <c r="AQ41" s="104">
        <v>0.27603763341903698</v>
      </c>
      <c r="AR41" s="104">
        <v>1.9305248769222423</v>
      </c>
      <c r="AS41" s="105">
        <v>14.699999809265099</v>
      </c>
      <c r="AT41" s="105">
        <v>3.4000000953674299</v>
      </c>
      <c r="AU41" s="103">
        <v>33</v>
      </c>
      <c r="AV41" s="105">
        <v>0.4</v>
      </c>
      <c r="AW41" s="104" t="s">
        <v>435</v>
      </c>
      <c r="AX41" s="104">
        <v>7.3979999999999997</v>
      </c>
      <c r="AY41" s="103">
        <v>3391009</v>
      </c>
      <c r="AZ41" s="104">
        <v>0.38340474397222202</v>
      </c>
      <c r="BA41" s="104">
        <v>49.7</v>
      </c>
      <c r="BB41" s="103">
        <v>76725</v>
      </c>
      <c r="BC41" s="103">
        <v>60000</v>
      </c>
      <c r="BD41" s="103">
        <v>10647</v>
      </c>
      <c r="BE41" s="103">
        <v>5761000</v>
      </c>
      <c r="BF41" s="103">
        <v>3190</v>
      </c>
      <c r="BG41" s="103">
        <v>23897</v>
      </c>
      <c r="BH41" s="103">
        <v>132</v>
      </c>
      <c r="BI41" s="105">
        <v>4.8</v>
      </c>
      <c r="BJ41" s="104">
        <v>3.7833333333333328</v>
      </c>
      <c r="BK41" s="104">
        <v>-6.7272700369358104E-2</v>
      </c>
      <c r="BL41" s="103">
        <v>36</v>
      </c>
      <c r="BM41" s="105">
        <v>99.595237731933594</v>
      </c>
      <c r="BN41" s="104">
        <v>94.577056884765597</v>
      </c>
      <c r="BO41" s="104">
        <v>58.1</v>
      </c>
      <c r="BP41" s="104">
        <v>126.8138818</v>
      </c>
      <c r="BQ41" s="103">
        <v>120000</v>
      </c>
      <c r="BR41" s="105">
        <v>89.625360000000001</v>
      </c>
      <c r="BS41" s="105">
        <v>97.300110000000004</v>
      </c>
      <c r="BT41" s="104">
        <v>20.835000000000001</v>
      </c>
      <c r="BU41" s="103">
        <v>92</v>
      </c>
      <c r="BV41" s="103">
        <v>89</v>
      </c>
      <c r="BW41" s="103">
        <v>91</v>
      </c>
      <c r="BX41" s="104">
        <v>829.80291748046898</v>
      </c>
      <c r="BY41" s="104">
        <v>64</v>
      </c>
      <c r="BZ41" s="103">
        <v>6651.2912926762056</v>
      </c>
      <c r="CA41" s="103">
        <v>50339443</v>
      </c>
      <c r="CB41" s="103">
        <v>48192215</v>
      </c>
      <c r="CC41" s="103">
        <v>1109500</v>
      </c>
      <c r="CD41" s="103"/>
    </row>
    <row r="42" spans="1:82" x14ac:dyDescent="0.25">
      <c r="A42" s="123" t="s">
        <v>69</v>
      </c>
      <c r="B42" s="106" t="s">
        <v>68</v>
      </c>
      <c r="C42" s="103">
        <v>0</v>
      </c>
      <c r="D42" s="103">
        <v>0</v>
      </c>
      <c r="E42" s="103" t="s">
        <v>435</v>
      </c>
      <c r="F42" s="103">
        <v>2.6760000000000002</v>
      </c>
      <c r="G42" s="103">
        <v>7394.2060000000001</v>
      </c>
      <c r="H42" s="103">
        <v>894.40150000000006</v>
      </c>
      <c r="I42" s="103">
        <v>0</v>
      </c>
      <c r="J42" s="103">
        <v>0</v>
      </c>
      <c r="K42" s="104">
        <v>0</v>
      </c>
      <c r="L42" s="104">
        <v>6.0606060606060601E-2</v>
      </c>
      <c r="M42" s="103">
        <v>85795.367457600005</v>
      </c>
      <c r="N42" s="103">
        <v>0</v>
      </c>
      <c r="O42" s="103">
        <v>0</v>
      </c>
      <c r="P42" s="103">
        <v>17.147569656400002</v>
      </c>
      <c r="Q42" s="103">
        <v>0</v>
      </c>
      <c r="R42" s="103">
        <v>694512</v>
      </c>
      <c r="S42" s="103">
        <v>0</v>
      </c>
      <c r="T42" s="103">
        <v>694512</v>
      </c>
      <c r="U42" s="103">
        <v>525553</v>
      </c>
      <c r="V42" s="103">
        <v>539340.21427</v>
      </c>
      <c r="W42" s="103">
        <v>644380.23686299997</v>
      </c>
      <c r="X42" s="104">
        <v>447.24447754022663</v>
      </c>
      <c r="Y42" s="104">
        <v>2.8658559669185957</v>
      </c>
      <c r="Z42" s="104">
        <v>28.965</v>
      </c>
      <c r="AA42" s="104">
        <v>5.3716011092460096</v>
      </c>
      <c r="AB42" s="104">
        <v>0.59155000000000002</v>
      </c>
      <c r="AC42" s="104">
        <v>15.57353</v>
      </c>
      <c r="AD42" s="103">
        <v>29</v>
      </c>
      <c r="AE42" s="103">
        <v>20</v>
      </c>
      <c r="AF42" s="105">
        <v>69.599999999999994</v>
      </c>
      <c r="AG42" s="104">
        <v>14.396000000000001</v>
      </c>
      <c r="AH42" s="104">
        <v>5.4489429407845617E-2</v>
      </c>
      <c r="AI42" s="104">
        <v>1.0678871291667358E-2</v>
      </c>
      <c r="AJ42" s="103">
        <v>0</v>
      </c>
      <c r="AK42" s="103">
        <v>0</v>
      </c>
      <c r="AL42" s="104">
        <v>0.503</v>
      </c>
      <c r="AM42" s="104">
        <v>0.16520580000000001</v>
      </c>
      <c r="AN42" s="104">
        <v>4.2476459999999996</v>
      </c>
      <c r="AO42" s="104">
        <v>21.56</v>
      </c>
      <c r="AP42" s="104">
        <v>24.72</v>
      </c>
      <c r="AQ42" s="104">
        <v>6.22218942642212</v>
      </c>
      <c r="AR42" s="104">
        <v>11.851617604547561</v>
      </c>
      <c r="AS42" s="105">
        <v>69</v>
      </c>
      <c r="AT42" s="105">
        <v>16.899999618530298</v>
      </c>
      <c r="AU42" s="103">
        <v>35</v>
      </c>
      <c r="AV42" s="105">
        <v>0.1</v>
      </c>
      <c r="AW42" s="104">
        <v>0.02</v>
      </c>
      <c r="AX42" s="104">
        <v>3.968</v>
      </c>
      <c r="AY42" s="103">
        <v>828148</v>
      </c>
      <c r="AZ42" s="104" t="s">
        <v>435</v>
      </c>
      <c r="BA42" s="104">
        <v>45.3</v>
      </c>
      <c r="BB42" s="103">
        <v>0</v>
      </c>
      <c r="BC42" s="103">
        <v>0</v>
      </c>
      <c r="BD42" s="103">
        <v>345311</v>
      </c>
      <c r="BE42" s="103">
        <v>0</v>
      </c>
      <c r="BF42" s="103">
        <v>0</v>
      </c>
      <c r="BG42" s="103">
        <v>0</v>
      </c>
      <c r="BH42" s="103">
        <v>105</v>
      </c>
      <c r="BI42" s="105">
        <v>30.9</v>
      </c>
      <c r="BJ42" s="104">
        <v>1.9</v>
      </c>
      <c r="BK42" s="104">
        <v>-1.5660810470581099</v>
      </c>
      <c r="BL42" s="103">
        <v>27</v>
      </c>
      <c r="BM42" s="105">
        <v>79.931289672851605</v>
      </c>
      <c r="BN42" s="104">
        <v>78.137390136718807</v>
      </c>
      <c r="BO42" s="104">
        <v>7.9</v>
      </c>
      <c r="BP42" s="104">
        <v>57.612370869999999</v>
      </c>
      <c r="BQ42" s="103">
        <v>690</v>
      </c>
      <c r="BR42" s="105">
        <v>35.856619999999999</v>
      </c>
      <c r="BS42" s="105">
        <v>80.167519999999996</v>
      </c>
      <c r="BT42" s="104">
        <v>1.6990000000000001</v>
      </c>
      <c r="BU42" s="103">
        <v>91</v>
      </c>
      <c r="BV42" s="103" t="s">
        <v>435</v>
      </c>
      <c r="BW42" s="103" t="s">
        <v>435</v>
      </c>
      <c r="BX42" s="104">
        <v>115.84633636474599</v>
      </c>
      <c r="BY42" s="104">
        <v>335</v>
      </c>
      <c r="BZ42" s="103">
        <v>1445.4508086999781</v>
      </c>
      <c r="CA42" s="103">
        <v>850891</v>
      </c>
      <c r="CB42" s="103">
        <v>788474</v>
      </c>
      <c r="CC42" s="103">
        <v>1861</v>
      </c>
      <c r="CD42" s="103"/>
    </row>
    <row r="43" spans="1:82" x14ac:dyDescent="0.25">
      <c r="A43" s="123" t="s">
        <v>373</v>
      </c>
      <c r="B43" s="106" t="s">
        <v>71</v>
      </c>
      <c r="C43" s="103">
        <v>0</v>
      </c>
      <c r="D43" s="103">
        <v>0</v>
      </c>
      <c r="E43" s="103">
        <v>66628.386499999993</v>
      </c>
      <c r="F43" s="103">
        <v>0</v>
      </c>
      <c r="G43" s="103">
        <v>0</v>
      </c>
      <c r="H43" s="103">
        <v>0</v>
      </c>
      <c r="I43" s="103">
        <v>0</v>
      </c>
      <c r="J43" s="103">
        <v>0</v>
      </c>
      <c r="K43" s="104">
        <v>0</v>
      </c>
      <c r="L43" s="104">
        <v>3.03030303030303E-2</v>
      </c>
      <c r="M43" s="103">
        <v>2402587.9522099998</v>
      </c>
      <c r="N43" s="103">
        <v>408637.90732900001</v>
      </c>
      <c r="O43" s="103">
        <v>2975.27216911</v>
      </c>
      <c r="P43" s="103">
        <v>305020.77513899998</v>
      </c>
      <c r="Q43" s="103">
        <v>4624994</v>
      </c>
      <c r="R43" s="103">
        <v>0</v>
      </c>
      <c r="S43" s="103">
        <v>0</v>
      </c>
      <c r="T43" s="103">
        <v>4624994</v>
      </c>
      <c r="U43" s="103">
        <v>3975722</v>
      </c>
      <c r="V43" s="103">
        <v>4498095.9804199999</v>
      </c>
      <c r="W43" s="103">
        <v>4562770.98649</v>
      </c>
      <c r="X43" s="104">
        <v>15.35684626647145</v>
      </c>
      <c r="Y43" s="104">
        <v>3.2670044139016841</v>
      </c>
      <c r="Z43" s="104">
        <v>66.915999999999997</v>
      </c>
      <c r="AA43" s="104">
        <v>4.3074023816909</v>
      </c>
      <c r="AB43" s="104">
        <v>8.7450899999999994</v>
      </c>
      <c r="AC43" s="104">
        <v>47.96367</v>
      </c>
      <c r="AD43" s="103">
        <v>304</v>
      </c>
      <c r="AE43" s="103">
        <v>40</v>
      </c>
      <c r="AF43" s="105">
        <v>48</v>
      </c>
      <c r="AG43" s="104">
        <v>15.109</v>
      </c>
      <c r="AH43" s="104">
        <v>0.4406138190435514</v>
      </c>
      <c r="AI43" s="104">
        <v>0.11587644323156034</v>
      </c>
      <c r="AJ43" s="103">
        <v>0</v>
      </c>
      <c r="AK43" s="103">
        <v>0</v>
      </c>
      <c r="AL43" s="104">
        <v>0.60599999999999998</v>
      </c>
      <c r="AM43" s="104">
        <v>0.19247069999999999</v>
      </c>
      <c r="AN43" s="104">
        <v>40.825859000000001</v>
      </c>
      <c r="AO43" s="104">
        <v>32.880000000000003</v>
      </c>
      <c r="AP43" s="104">
        <v>39.159999999999997</v>
      </c>
      <c r="AQ43" s="104">
        <v>1.3738095760345499</v>
      </c>
      <c r="AR43" s="104">
        <v>8.5269076792358275E-2</v>
      </c>
      <c r="AS43" s="105">
        <v>47.5</v>
      </c>
      <c r="AT43" s="105">
        <v>12.300000190734901</v>
      </c>
      <c r="AU43" s="103">
        <v>376</v>
      </c>
      <c r="AV43" s="105">
        <v>3.1</v>
      </c>
      <c r="AW43" s="104">
        <v>2.5</v>
      </c>
      <c r="AX43" s="104">
        <v>197.63499999999999</v>
      </c>
      <c r="AY43" s="103">
        <v>1784187</v>
      </c>
      <c r="AZ43" s="104">
        <v>0.57844484695446796</v>
      </c>
      <c r="BA43" s="104">
        <v>48.9</v>
      </c>
      <c r="BB43" s="103">
        <v>0</v>
      </c>
      <c r="BC43" s="103">
        <v>0</v>
      </c>
      <c r="BD43" s="103">
        <v>16246</v>
      </c>
      <c r="BE43" s="103">
        <v>107000</v>
      </c>
      <c r="BF43" s="103">
        <v>55617</v>
      </c>
      <c r="BG43" s="103">
        <v>2</v>
      </c>
      <c r="BH43" s="103">
        <v>91</v>
      </c>
      <c r="BI43" s="105">
        <v>40.299999999999997</v>
      </c>
      <c r="BJ43" s="104" t="s">
        <v>435</v>
      </c>
      <c r="BK43" s="104">
        <v>-1.1943219900131199</v>
      </c>
      <c r="BL43" s="103">
        <v>19</v>
      </c>
      <c r="BM43" s="105">
        <v>66.214851379394503</v>
      </c>
      <c r="BN43" s="104">
        <v>79.311172485351605</v>
      </c>
      <c r="BO43" s="104">
        <v>8.1</v>
      </c>
      <c r="BP43" s="104">
        <v>96.107969400000002</v>
      </c>
      <c r="BQ43" s="103">
        <v>5900</v>
      </c>
      <c r="BR43" s="105">
        <v>20.172879999999999</v>
      </c>
      <c r="BS43" s="105">
        <v>73.217759999999998</v>
      </c>
      <c r="BT43" s="104">
        <v>1.159</v>
      </c>
      <c r="BU43" s="103">
        <v>69</v>
      </c>
      <c r="BV43" s="103" t="s">
        <v>435</v>
      </c>
      <c r="BW43" s="103">
        <v>66</v>
      </c>
      <c r="BX43" s="104">
        <v>263.289794921875</v>
      </c>
      <c r="BY43" s="104">
        <v>442</v>
      </c>
      <c r="BZ43" s="103">
        <v>2147.769461045938</v>
      </c>
      <c r="CA43" s="103">
        <v>5380504</v>
      </c>
      <c r="CB43" s="103">
        <v>4641885</v>
      </c>
      <c r="CC43" s="103">
        <v>341500</v>
      </c>
      <c r="CD43" s="103"/>
    </row>
    <row r="44" spans="1:82" x14ac:dyDescent="0.25">
      <c r="A44" s="123" t="s">
        <v>801</v>
      </c>
      <c r="B44" s="106" t="s">
        <v>70</v>
      </c>
      <c r="C44" s="103">
        <v>47142.314815368423</v>
      </c>
      <c r="D44" s="103">
        <v>0</v>
      </c>
      <c r="E44" s="103">
        <v>490721.90500000003</v>
      </c>
      <c r="F44" s="103">
        <v>0</v>
      </c>
      <c r="G44" s="103">
        <v>0</v>
      </c>
      <c r="H44" s="103">
        <v>0</v>
      </c>
      <c r="I44" s="103">
        <v>0</v>
      </c>
      <c r="J44" s="103">
        <v>8571</v>
      </c>
      <c r="K44" s="104">
        <v>2.9000000000000001E-2</v>
      </c>
      <c r="L44" s="104">
        <v>3.03030303030303E-2</v>
      </c>
      <c r="M44" s="103">
        <v>35327606.789499998</v>
      </c>
      <c r="N44" s="103">
        <v>18610199.324299999</v>
      </c>
      <c r="O44" s="103">
        <v>0</v>
      </c>
      <c r="P44" s="103">
        <v>20083968.009100001</v>
      </c>
      <c r="Q44" s="103">
        <v>75105950</v>
      </c>
      <c r="R44" s="103">
        <v>679080</v>
      </c>
      <c r="S44" s="103">
        <v>6147</v>
      </c>
      <c r="T44" s="103">
        <v>74192667</v>
      </c>
      <c r="U44" s="103">
        <v>64801775</v>
      </c>
      <c r="V44" s="103">
        <v>66393004.956500001</v>
      </c>
      <c r="W44" s="103">
        <v>69745335.623999998</v>
      </c>
      <c r="X44" s="104">
        <v>37.082592355704548</v>
      </c>
      <c r="Y44" s="104">
        <v>4.5398245224454339</v>
      </c>
      <c r="Z44" s="104">
        <v>44.46</v>
      </c>
      <c r="AA44" s="104">
        <v>5.3020675050332002</v>
      </c>
      <c r="AB44" s="104">
        <v>12.052680000000001</v>
      </c>
      <c r="AC44" s="104">
        <v>4.4715999999999996</v>
      </c>
      <c r="AD44" s="103">
        <v>3939</v>
      </c>
      <c r="AE44" s="103">
        <v>20</v>
      </c>
      <c r="AF44" s="105">
        <v>79.099999999999994</v>
      </c>
      <c r="AG44" s="104">
        <v>17.861999999999998</v>
      </c>
      <c r="AH44" s="104">
        <v>0.96560155940083303</v>
      </c>
      <c r="AI44" s="104">
        <v>0.883948886146394</v>
      </c>
      <c r="AJ44" s="103">
        <v>0</v>
      </c>
      <c r="AK44" s="103">
        <v>4</v>
      </c>
      <c r="AL44" s="104">
        <v>0.45700000000000002</v>
      </c>
      <c r="AM44" s="104">
        <v>0.36861189999999999</v>
      </c>
      <c r="AN44" s="104">
        <v>2142.039041</v>
      </c>
      <c r="AO44" s="104">
        <v>979.69</v>
      </c>
      <c r="AP44" s="104">
        <v>1190.1500000000001</v>
      </c>
      <c r="AQ44" s="104">
        <v>6.1806197166442898</v>
      </c>
      <c r="AR44" s="104">
        <v>2.9756586219167991</v>
      </c>
      <c r="AS44" s="105">
        <v>91.099998474121094</v>
      </c>
      <c r="AT44" s="105">
        <v>23.399999618530298</v>
      </c>
      <c r="AU44" s="103">
        <v>322</v>
      </c>
      <c r="AV44" s="105">
        <v>0.7</v>
      </c>
      <c r="AW44" s="104">
        <v>0.25</v>
      </c>
      <c r="AX44" s="104">
        <v>307.62099999999998</v>
      </c>
      <c r="AY44" s="103">
        <v>55563633</v>
      </c>
      <c r="AZ44" s="104">
        <v>0.65193805273853001</v>
      </c>
      <c r="BA44" s="104">
        <v>42.1</v>
      </c>
      <c r="BB44" s="103">
        <v>1532</v>
      </c>
      <c r="BC44" s="103">
        <v>18259</v>
      </c>
      <c r="BD44" s="103">
        <v>0</v>
      </c>
      <c r="BE44" s="103">
        <v>3081000</v>
      </c>
      <c r="BF44" s="103">
        <v>544292</v>
      </c>
      <c r="BG44" s="103">
        <v>6628</v>
      </c>
      <c r="BH44" s="103">
        <v>87</v>
      </c>
      <c r="BI44" s="105">
        <v>59.6</v>
      </c>
      <c r="BJ44" s="104">
        <v>2</v>
      </c>
      <c r="BK44" s="104">
        <v>-1.63415598869324</v>
      </c>
      <c r="BL44" s="103">
        <v>20</v>
      </c>
      <c r="BM44" s="105">
        <v>19.093631744384801</v>
      </c>
      <c r="BN44" s="104">
        <v>77.042678833007798</v>
      </c>
      <c r="BO44" s="104">
        <v>3.8</v>
      </c>
      <c r="BP44" s="104">
        <v>43.490596529999998</v>
      </c>
      <c r="BQ44" s="103">
        <v>180000</v>
      </c>
      <c r="BR44" s="105">
        <v>20.45598</v>
      </c>
      <c r="BS44" s="105">
        <v>43.243319999999997</v>
      </c>
      <c r="BT44" s="104">
        <v>0.9</v>
      </c>
      <c r="BU44" s="103">
        <v>81</v>
      </c>
      <c r="BV44" s="103" t="s">
        <v>435</v>
      </c>
      <c r="BW44" s="103">
        <v>79</v>
      </c>
      <c r="BX44" s="104">
        <v>34.488208770752003</v>
      </c>
      <c r="BY44" s="104">
        <v>693</v>
      </c>
      <c r="BZ44" s="103">
        <v>561.77718239064689</v>
      </c>
      <c r="CA44" s="103">
        <v>86790568</v>
      </c>
      <c r="CB44" s="103">
        <v>77236049</v>
      </c>
      <c r="CC44" s="103">
        <v>2267050</v>
      </c>
      <c r="CD44" s="103"/>
    </row>
    <row r="45" spans="1:82" x14ac:dyDescent="0.25">
      <c r="A45" s="123" t="s">
        <v>73</v>
      </c>
      <c r="B45" s="106" t="s">
        <v>72</v>
      </c>
      <c r="C45" s="103">
        <v>10101.724945094737</v>
      </c>
      <c r="D45" s="103">
        <v>10091.2301064</v>
      </c>
      <c r="E45" s="103">
        <v>8892.3460000000014</v>
      </c>
      <c r="F45" s="103">
        <v>298.62599999999998</v>
      </c>
      <c r="G45" s="103">
        <v>2287.7869999999998</v>
      </c>
      <c r="H45" s="103">
        <v>0</v>
      </c>
      <c r="I45" s="103">
        <v>1777.7860000000001</v>
      </c>
      <c r="J45" s="103">
        <v>0</v>
      </c>
      <c r="K45" s="104">
        <v>0.114</v>
      </c>
      <c r="L45" s="104">
        <v>0</v>
      </c>
      <c r="M45" s="103" t="s">
        <v>435</v>
      </c>
      <c r="N45" s="103" t="s">
        <v>435</v>
      </c>
      <c r="O45" s="103" t="s">
        <v>435</v>
      </c>
      <c r="P45" s="103" t="s">
        <v>435</v>
      </c>
      <c r="Q45" s="103">
        <v>960518</v>
      </c>
      <c r="R45" s="103">
        <v>119999</v>
      </c>
      <c r="S45" s="103">
        <v>6</v>
      </c>
      <c r="T45" s="103">
        <v>10</v>
      </c>
      <c r="U45" s="103">
        <v>3458170</v>
      </c>
      <c r="V45" s="103">
        <v>1369046.84454</v>
      </c>
      <c r="W45" s="103">
        <v>4248142.0785299996</v>
      </c>
      <c r="X45" s="104">
        <v>97.913063063063063</v>
      </c>
      <c r="Y45" s="104">
        <v>1.9827414849553664</v>
      </c>
      <c r="Z45" s="104">
        <v>79.34</v>
      </c>
      <c r="AA45" s="104">
        <v>3.46142664480857</v>
      </c>
      <c r="AB45" s="104">
        <v>0.20355000000000001</v>
      </c>
      <c r="AC45" s="104">
        <v>83.841040000000007</v>
      </c>
      <c r="AD45" s="103">
        <v>1527</v>
      </c>
      <c r="AE45" s="103">
        <v>80</v>
      </c>
      <c r="AF45" s="105">
        <v>3.9</v>
      </c>
      <c r="AG45" s="104">
        <v>6.9569999999999999</v>
      </c>
      <c r="AH45" s="104">
        <v>1.3906952491151524E-2</v>
      </c>
      <c r="AI45" s="104">
        <v>8.9325052050018665E-3</v>
      </c>
      <c r="AJ45" s="103">
        <v>0</v>
      </c>
      <c r="AK45" s="103">
        <v>0</v>
      </c>
      <c r="AL45" s="104">
        <v>0.79400000000000004</v>
      </c>
      <c r="AM45" s="104" t="s">
        <v>435</v>
      </c>
      <c r="AN45" s="104">
        <v>21.492283</v>
      </c>
      <c r="AO45" s="104">
        <v>68.78</v>
      </c>
      <c r="AP45" s="104">
        <v>60.07</v>
      </c>
      <c r="AQ45" s="104">
        <v>0.18222615122795099</v>
      </c>
      <c r="AR45" s="104">
        <v>0.88731918231663554</v>
      </c>
      <c r="AS45" s="105">
        <v>9</v>
      </c>
      <c r="AT45" s="105">
        <v>1.1000000238418599</v>
      </c>
      <c r="AU45" s="103">
        <v>9.6999998092651403</v>
      </c>
      <c r="AV45" s="105">
        <v>0.4</v>
      </c>
      <c r="AW45" s="104">
        <v>0.4</v>
      </c>
      <c r="AX45" s="104">
        <v>7.0000000000000001E-3</v>
      </c>
      <c r="AY45" s="103">
        <v>7794</v>
      </c>
      <c r="AZ45" s="104">
        <v>0.29956088337077802</v>
      </c>
      <c r="BA45" s="104">
        <v>48.3</v>
      </c>
      <c r="BB45" s="103">
        <v>11500</v>
      </c>
      <c r="BC45" s="103">
        <v>125190</v>
      </c>
      <c r="BD45" s="103">
        <v>0</v>
      </c>
      <c r="BE45" s="103">
        <v>0</v>
      </c>
      <c r="BF45" s="103">
        <v>37165</v>
      </c>
      <c r="BG45" s="103">
        <v>0</v>
      </c>
      <c r="BH45" s="103">
        <v>119</v>
      </c>
      <c r="BI45" s="105">
        <v>4.8</v>
      </c>
      <c r="BJ45" s="104">
        <v>4.4166666666666661</v>
      </c>
      <c r="BK45" s="104">
        <v>0.247353404760361</v>
      </c>
      <c r="BL45" s="103">
        <v>56</v>
      </c>
      <c r="BM45" s="105">
        <v>99.599998474121094</v>
      </c>
      <c r="BN45" s="104">
        <v>97.647247314453097</v>
      </c>
      <c r="BO45" s="104">
        <v>66</v>
      </c>
      <c r="BP45" s="104">
        <v>180.2029814</v>
      </c>
      <c r="BQ45" s="103">
        <v>23000</v>
      </c>
      <c r="BR45" s="105">
        <v>97.818359999999998</v>
      </c>
      <c r="BS45" s="105">
        <v>99.701520000000002</v>
      </c>
      <c r="BT45" s="104">
        <v>11.497</v>
      </c>
      <c r="BU45" s="103">
        <v>96</v>
      </c>
      <c r="BV45" s="103">
        <v>93</v>
      </c>
      <c r="BW45" s="103">
        <v>96</v>
      </c>
      <c r="BX45" s="104">
        <v>1248.54797363281</v>
      </c>
      <c r="BY45" s="104">
        <v>25</v>
      </c>
      <c r="BZ45" s="103">
        <v>12026.547533733288</v>
      </c>
      <c r="CA45" s="103">
        <v>5047561</v>
      </c>
      <c r="CB45" s="103">
        <v>4810126</v>
      </c>
      <c r="CC45" s="103">
        <v>51060</v>
      </c>
      <c r="CD45" s="103"/>
    </row>
    <row r="46" spans="1:82" x14ac:dyDescent="0.25">
      <c r="A46" s="123" t="s">
        <v>370</v>
      </c>
      <c r="B46" s="106" t="s">
        <v>74</v>
      </c>
      <c r="C46" s="103">
        <v>0</v>
      </c>
      <c r="D46" s="103">
        <v>0</v>
      </c>
      <c r="E46" s="103">
        <v>96135.651499999993</v>
      </c>
      <c r="F46" s="103">
        <v>6.5460000000000003</v>
      </c>
      <c r="G46" s="103">
        <v>0</v>
      </c>
      <c r="H46" s="103">
        <v>0</v>
      </c>
      <c r="I46" s="103">
        <v>0</v>
      </c>
      <c r="J46" s="103">
        <v>0</v>
      </c>
      <c r="K46" s="104">
        <v>0</v>
      </c>
      <c r="L46" s="104">
        <v>6.0606060606060601E-2</v>
      </c>
      <c r="M46" s="103">
        <v>7012793.3709800001</v>
      </c>
      <c r="N46" s="103">
        <v>567178.65007500001</v>
      </c>
      <c r="O46" s="103">
        <v>12897501.2136</v>
      </c>
      <c r="P46" s="103">
        <v>237286.706191</v>
      </c>
      <c r="Q46" s="103">
        <v>22677081</v>
      </c>
      <c r="R46" s="103">
        <v>0</v>
      </c>
      <c r="S46" s="103">
        <v>124</v>
      </c>
      <c r="T46" s="103">
        <v>22676957</v>
      </c>
      <c r="U46" s="103">
        <v>19797176</v>
      </c>
      <c r="V46" s="103">
        <v>20368541.144099999</v>
      </c>
      <c r="W46" s="103">
        <v>22595677.663199998</v>
      </c>
      <c r="X46" s="104">
        <v>78.834053459119502</v>
      </c>
      <c r="Y46" s="104">
        <v>3.4484617372077828</v>
      </c>
      <c r="Z46" s="104">
        <v>50.779000000000003</v>
      </c>
      <c r="AA46" s="104">
        <v>5.0900631110499699</v>
      </c>
      <c r="AB46" s="104">
        <v>25.737220000000001</v>
      </c>
      <c r="AC46" s="104">
        <v>19.3508</v>
      </c>
      <c r="AD46" s="103">
        <v>897</v>
      </c>
      <c r="AE46" s="103">
        <v>20</v>
      </c>
      <c r="AF46" s="105">
        <v>59.2</v>
      </c>
      <c r="AG46" s="104">
        <v>15.75</v>
      </c>
      <c r="AH46" s="104">
        <v>0.89289774524152854</v>
      </c>
      <c r="AI46" s="104">
        <v>0.55778244197192628</v>
      </c>
      <c r="AJ46" s="103">
        <v>0</v>
      </c>
      <c r="AK46" s="103">
        <v>0</v>
      </c>
      <c r="AL46" s="104">
        <v>0.49199999999999999</v>
      </c>
      <c r="AM46" s="104">
        <v>0.23618066310882599</v>
      </c>
      <c r="AN46" s="104">
        <v>2.005544</v>
      </c>
      <c r="AO46" s="104">
        <v>253.05</v>
      </c>
      <c r="AP46" s="104">
        <v>289.52</v>
      </c>
      <c r="AQ46" s="104">
        <v>2.2847197055816699</v>
      </c>
      <c r="AR46" s="104">
        <v>0.84343098575300623</v>
      </c>
      <c r="AS46" s="105">
        <v>88.800003051757798</v>
      </c>
      <c r="AT46" s="105">
        <v>12.800000190734901</v>
      </c>
      <c r="AU46" s="103">
        <v>148</v>
      </c>
      <c r="AV46" s="105">
        <v>2.7</v>
      </c>
      <c r="AW46" s="104">
        <v>1.93</v>
      </c>
      <c r="AX46" s="104">
        <v>138.857</v>
      </c>
      <c r="AY46" s="103">
        <v>20479536</v>
      </c>
      <c r="AZ46" s="104">
        <v>0.66343674782648598</v>
      </c>
      <c r="BA46" s="104">
        <v>41.5</v>
      </c>
      <c r="BB46" s="103">
        <v>846</v>
      </c>
      <c r="BC46" s="103">
        <v>25000</v>
      </c>
      <c r="BD46" s="103">
        <v>0</v>
      </c>
      <c r="BE46" s="103">
        <v>302000</v>
      </c>
      <c r="BF46" s="103">
        <v>2027</v>
      </c>
      <c r="BG46" s="103">
        <v>2839</v>
      </c>
      <c r="BH46" s="103">
        <v>123</v>
      </c>
      <c r="BI46" s="105">
        <v>19</v>
      </c>
      <c r="BJ46" s="104">
        <v>1.8666666666666665</v>
      </c>
      <c r="BK46" s="104">
        <v>-0.74147349596023604</v>
      </c>
      <c r="BL46" s="103">
        <v>35</v>
      </c>
      <c r="BM46" s="105">
        <v>65.635757446289105</v>
      </c>
      <c r="BN46" s="104">
        <v>43.2653198242188</v>
      </c>
      <c r="BO46" s="104">
        <v>26.5</v>
      </c>
      <c r="BP46" s="104">
        <v>130.6752817</v>
      </c>
      <c r="BQ46" s="103">
        <v>32000</v>
      </c>
      <c r="BR46" s="105">
        <v>32.134909999999998</v>
      </c>
      <c r="BS46" s="105">
        <v>72.868940000000009</v>
      </c>
      <c r="BT46" s="104">
        <v>2.3260000000000001</v>
      </c>
      <c r="BU46" s="103">
        <v>84</v>
      </c>
      <c r="BV46" s="103" t="s">
        <v>435</v>
      </c>
      <c r="BW46" s="103">
        <v>99</v>
      </c>
      <c r="BX46" s="104">
        <v>162.64495849609401</v>
      </c>
      <c r="BY46" s="104">
        <v>645</v>
      </c>
      <c r="BZ46" s="103">
        <v>1715.5312381701324</v>
      </c>
      <c r="CA46" s="103">
        <v>25716554</v>
      </c>
      <c r="CB46" s="103">
        <v>22700258</v>
      </c>
      <c r="CC46" s="103">
        <v>318000</v>
      </c>
      <c r="CD46" s="103"/>
    </row>
    <row r="47" spans="1:82" x14ac:dyDescent="0.25">
      <c r="A47" s="123" t="s">
        <v>76</v>
      </c>
      <c r="B47" s="106" t="s">
        <v>75</v>
      </c>
      <c r="C47" s="103">
        <v>8132.2680231157892</v>
      </c>
      <c r="D47" s="103">
        <v>0</v>
      </c>
      <c r="E47" s="103">
        <v>41053.731000000007</v>
      </c>
      <c r="F47" s="103">
        <v>90.634</v>
      </c>
      <c r="G47" s="103">
        <v>0</v>
      </c>
      <c r="H47" s="103">
        <v>0</v>
      </c>
      <c r="I47" s="103">
        <v>0</v>
      </c>
      <c r="J47" s="103">
        <v>0</v>
      </c>
      <c r="K47" s="104">
        <v>2.9000000000000001E-2</v>
      </c>
      <c r="L47" s="104">
        <v>0.18181818181818199</v>
      </c>
      <c r="M47" s="103">
        <v>10121.581316199999</v>
      </c>
      <c r="N47" s="103" t="s">
        <v>435</v>
      </c>
      <c r="O47" s="103" t="s">
        <v>435</v>
      </c>
      <c r="P47" s="103" t="s">
        <v>435</v>
      </c>
      <c r="Q47" s="103">
        <v>0</v>
      </c>
      <c r="R47" s="103">
        <v>0</v>
      </c>
      <c r="S47" s="103">
        <v>0</v>
      </c>
      <c r="T47" s="103">
        <v>0</v>
      </c>
      <c r="U47" s="103">
        <v>0</v>
      </c>
      <c r="V47" s="103">
        <v>200.45689487499999</v>
      </c>
      <c r="W47" s="103">
        <v>81237.272702200004</v>
      </c>
      <c r="X47" s="104">
        <v>73.077197998570412</v>
      </c>
      <c r="Y47" s="104">
        <v>-0.36249200919431179</v>
      </c>
      <c r="Z47" s="104">
        <v>56.947000000000003</v>
      </c>
      <c r="AA47" s="104">
        <v>2.79539616520456</v>
      </c>
      <c r="AB47" s="104">
        <v>0.44244</v>
      </c>
      <c r="AC47" s="104" t="s">
        <v>435</v>
      </c>
      <c r="AD47" s="103">
        <v>2198</v>
      </c>
      <c r="AE47" s="103">
        <v>80</v>
      </c>
      <c r="AF47" s="105" t="s">
        <v>435</v>
      </c>
      <c r="AG47" s="104">
        <v>4.5250000000000004</v>
      </c>
      <c r="AH47" s="104">
        <v>2.2726303290059712E-2</v>
      </c>
      <c r="AI47" s="104">
        <v>7.7735725289173399E-3</v>
      </c>
      <c r="AJ47" s="103">
        <v>0</v>
      </c>
      <c r="AK47" s="103">
        <v>0</v>
      </c>
      <c r="AL47" s="104">
        <v>0.83099999999999996</v>
      </c>
      <c r="AM47" s="104" t="s">
        <v>435</v>
      </c>
      <c r="AN47" s="104">
        <v>0</v>
      </c>
      <c r="AO47" s="104">
        <v>0</v>
      </c>
      <c r="AP47" s="104">
        <v>0</v>
      </c>
      <c r="AQ47" s="104" t="s">
        <v>435</v>
      </c>
      <c r="AR47" s="104">
        <v>4.743401770327174</v>
      </c>
      <c r="AS47" s="105">
        <v>4.5999999046325701</v>
      </c>
      <c r="AT47" s="105" t="s">
        <v>435</v>
      </c>
      <c r="AU47" s="103">
        <v>10</v>
      </c>
      <c r="AV47" s="105">
        <v>0.1</v>
      </c>
      <c r="AW47" s="104" t="s">
        <v>435</v>
      </c>
      <c r="AX47" s="104" t="s">
        <v>435</v>
      </c>
      <c r="AY47" s="103">
        <v>15</v>
      </c>
      <c r="AZ47" s="104">
        <v>0.123815504022645</v>
      </c>
      <c r="BA47" s="104">
        <v>31.1</v>
      </c>
      <c r="BB47" s="103">
        <v>3580</v>
      </c>
      <c r="BC47" s="103">
        <v>471</v>
      </c>
      <c r="BD47" s="103">
        <v>0</v>
      </c>
      <c r="BE47" s="103">
        <v>0</v>
      </c>
      <c r="BF47" s="103">
        <v>1007</v>
      </c>
      <c r="BG47" s="103">
        <v>9</v>
      </c>
      <c r="BH47" s="103">
        <v>125</v>
      </c>
      <c r="BI47" s="105">
        <v>2.4</v>
      </c>
      <c r="BJ47" s="104">
        <v>3.25</v>
      </c>
      <c r="BK47" s="104">
        <v>0.57674372196197499</v>
      </c>
      <c r="BL47" s="103">
        <v>48</v>
      </c>
      <c r="BM47" s="105">
        <v>100</v>
      </c>
      <c r="BN47" s="104">
        <v>99.272590637207003</v>
      </c>
      <c r="BO47" s="104">
        <v>72.7</v>
      </c>
      <c r="BP47" s="104">
        <v>103.01304279999999</v>
      </c>
      <c r="BQ47" s="103">
        <v>83000</v>
      </c>
      <c r="BR47" s="105">
        <v>96.538440000000008</v>
      </c>
      <c r="BS47" s="105">
        <v>99.586669999999998</v>
      </c>
      <c r="BT47" s="104">
        <v>29.962</v>
      </c>
      <c r="BU47" s="103">
        <v>92</v>
      </c>
      <c r="BV47" s="103">
        <v>95</v>
      </c>
      <c r="BW47" s="103" t="s">
        <v>435</v>
      </c>
      <c r="BX47" s="104">
        <v>1705.20764160156</v>
      </c>
      <c r="BY47" s="104">
        <v>8</v>
      </c>
      <c r="BZ47" s="103">
        <v>14869.090682304484</v>
      </c>
      <c r="CA47" s="103">
        <v>4130299</v>
      </c>
      <c r="CB47" s="103">
        <v>4240006</v>
      </c>
      <c r="CC47" s="103">
        <v>55960</v>
      </c>
      <c r="CD47" s="103"/>
    </row>
    <row r="48" spans="1:82" x14ac:dyDescent="0.25">
      <c r="A48" s="123" t="s">
        <v>78</v>
      </c>
      <c r="B48" s="106" t="s">
        <v>77</v>
      </c>
      <c r="C48" s="103">
        <v>11468.211693936841</v>
      </c>
      <c r="D48" s="103">
        <v>1635.8981508336842</v>
      </c>
      <c r="E48" s="103">
        <v>16737.554500000002</v>
      </c>
      <c r="F48" s="103">
        <v>16.34</v>
      </c>
      <c r="G48" s="103">
        <v>216262.693</v>
      </c>
      <c r="H48" s="103">
        <v>58705.150000000009</v>
      </c>
      <c r="I48" s="103">
        <v>20743.203000000001</v>
      </c>
      <c r="J48" s="103">
        <v>26285</v>
      </c>
      <c r="K48" s="104">
        <v>0.17100000000000001</v>
      </c>
      <c r="L48" s="104">
        <v>0.12121212121212099</v>
      </c>
      <c r="M48" s="103" t="s">
        <v>435</v>
      </c>
      <c r="N48" s="103" t="s">
        <v>435</v>
      </c>
      <c r="O48" s="103" t="s">
        <v>435</v>
      </c>
      <c r="P48" s="103" t="s">
        <v>435</v>
      </c>
      <c r="Q48" s="103">
        <v>0</v>
      </c>
      <c r="R48" s="103">
        <v>0</v>
      </c>
      <c r="S48" s="103">
        <v>0</v>
      </c>
      <c r="T48" s="103">
        <v>0</v>
      </c>
      <c r="U48" s="103">
        <v>10301908</v>
      </c>
      <c r="V48" s="103">
        <v>11038145.902100001</v>
      </c>
      <c r="W48" s="103">
        <v>10877271.2042</v>
      </c>
      <c r="X48" s="104">
        <v>108.99959623149394</v>
      </c>
      <c r="Y48" s="104">
        <v>6.8028841812253951E-2</v>
      </c>
      <c r="Z48" s="104">
        <v>77.037000000000006</v>
      </c>
      <c r="AA48" s="104" t="s">
        <v>435</v>
      </c>
      <c r="AB48" s="104">
        <v>0.26878999999999997</v>
      </c>
      <c r="AC48" s="104">
        <v>85.198210000000003</v>
      </c>
      <c r="AD48" s="103">
        <v>12049</v>
      </c>
      <c r="AE48" s="103">
        <v>100</v>
      </c>
      <c r="AF48" s="105">
        <v>6.6</v>
      </c>
      <c r="AG48" s="104">
        <v>5.1829999999999998</v>
      </c>
      <c r="AH48" s="104">
        <v>1.8912869614400127E-2</v>
      </c>
      <c r="AI48" s="104">
        <v>0.12241499421779924</v>
      </c>
      <c r="AJ48" s="103">
        <v>0</v>
      </c>
      <c r="AK48" s="103">
        <v>0</v>
      </c>
      <c r="AL48" s="104">
        <v>0.77700000000000002</v>
      </c>
      <c r="AM48" s="104" t="s">
        <v>435</v>
      </c>
      <c r="AN48" s="104">
        <v>24.401260000000001</v>
      </c>
      <c r="AO48" s="104">
        <v>2277.85</v>
      </c>
      <c r="AP48" s="104">
        <v>312.13</v>
      </c>
      <c r="AQ48" s="104" t="s">
        <v>435</v>
      </c>
      <c r="AR48" s="104" t="s">
        <v>435</v>
      </c>
      <c r="AS48" s="105">
        <v>5.4000000953674299</v>
      </c>
      <c r="AT48" s="105" t="s">
        <v>435</v>
      </c>
      <c r="AU48" s="103">
        <v>7.0999999046325701</v>
      </c>
      <c r="AV48" s="105">
        <v>0.4</v>
      </c>
      <c r="AW48" s="104">
        <v>0.32</v>
      </c>
      <c r="AX48" s="104" t="s">
        <v>435</v>
      </c>
      <c r="AY48" s="103">
        <v>40866</v>
      </c>
      <c r="AZ48" s="104">
        <v>0.30112845229681301</v>
      </c>
      <c r="BA48" s="104" t="s">
        <v>435</v>
      </c>
      <c r="BB48" s="103">
        <v>10000000</v>
      </c>
      <c r="BC48" s="103">
        <v>40540</v>
      </c>
      <c r="BD48" s="103">
        <v>10111</v>
      </c>
      <c r="BE48" s="103">
        <v>0</v>
      </c>
      <c r="BF48" s="103">
        <v>319</v>
      </c>
      <c r="BG48" s="103">
        <v>0</v>
      </c>
      <c r="BH48" s="103">
        <v>139</v>
      </c>
      <c r="BI48" s="105">
        <v>2.4</v>
      </c>
      <c r="BJ48" s="104">
        <v>4</v>
      </c>
      <c r="BK48" s="104">
        <v>-0.197823897004128</v>
      </c>
      <c r="BL48" s="103">
        <v>47</v>
      </c>
      <c r="BM48" s="105">
        <v>100</v>
      </c>
      <c r="BN48" s="104">
        <v>99.710716247558594</v>
      </c>
      <c r="BO48" s="104">
        <v>38.799999999999997</v>
      </c>
      <c r="BP48" s="104">
        <v>40.173515289999997</v>
      </c>
      <c r="BQ48" s="103">
        <v>67000</v>
      </c>
      <c r="BR48" s="105">
        <v>92.810239999999993</v>
      </c>
      <c r="BS48" s="105">
        <v>95.327579999999998</v>
      </c>
      <c r="BT48" s="104">
        <v>81.900000000000006</v>
      </c>
      <c r="BU48" s="103">
        <v>99</v>
      </c>
      <c r="BV48" s="103">
        <v>99</v>
      </c>
      <c r="BW48" s="103" t="s">
        <v>435</v>
      </c>
      <c r="BX48" s="104">
        <v>2457.66796875</v>
      </c>
      <c r="BY48" s="104">
        <v>39</v>
      </c>
      <c r="BZ48" s="103">
        <v>8541.2106734664048</v>
      </c>
      <c r="CA48" s="103">
        <v>11333484</v>
      </c>
      <c r="CB48" s="103">
        <v>11389559</v>
      </c>
      <c r="CC48" s="103">
        <v>106440</v>
      </c>
      <c r="CD48" s="103"/>
    </row>
    <row r="49" spans="1:82" x14ac:dyDescent="0.25">
      <c r="A49" s="123" t="s">
        <v>80</v>
      </c>
      <c r="B49" s="106" t="s">
        <v>79</v>
      </c>
      <c r="C49" s="103">
        <v>2277.4005017894738</v>
      </c>
      <c r="D49" s="103">
        <v>1195.3717648547367</v>
      </c>
      <c r="E49" s="103">
        <v>63.141000000000005</v>
      </c>
      <c r="F49" s="103">
        <v>8.4580000000000002</v>
      </c>
      <c r="G49" s="103">
        <v>0</v>
      </c>
      <c r="H49" s="103">
        <v>0</v>
      </c>
      <c r="I49" s="103">
        <v>0</v>
      </c>
      <c r="J49" s="103">
        <v>0</v>
      </c>
      <c r="K49" s="104">
        <v>5.7000000000000002E-2</v>
      </c>
      <c r="L49" s="104">
        <v>0.15151515151515199</v>
      </c>
      <c r="M49" s="103">
        <v>0</v>
      </c>
      <c r="N49" s="103" t="s">
        <v>435</v>
      </c>
      <c r="O49" s="103" t="s">
        <v>435</v>
      </c>
      <c r="P49" s="103" t="s">
        <v>435</v>
      </c>
      <c r="Q49" s="103">
        <v>0</v>
      </c>
      <c r="R49" s="103">
        <v>0</v>
      </c>
      <c r="S49" s="103">
        <v>0</v>
      </c>
      <c r="T49" s="103">
        <v>0</v>
      </c>
      <c r="U49" s="103">
        <v>30791</v>
      </c>
      <c r="V49" s="103">
        <v>928409.07565300004</v>
      </c>
      <c r="W49" s="103">
        <v>10419.286669700001</v>
      </c>
      <c r="X49" s="104">
        <v>128.70833333333334</v>
      </c>
      <c r="Y49" s="104">
        <v>0.77031383453709024</v>
      </c>
      <c r="Z49" s="104">
        <v>66.81</v>
      </c>
      <c r="AA49" s="104">
        <v>2.7587405438560602</v>
      </c>
      <c r="AB49" s="104">
        <v>0</v>
      </c>
      <c r="AC49" s="104" t="s">
        <v>435</v>
      </c>
      <c r="AD49" s="103">
        <v>291</v>
      </c>
      <c r="AE49" s="103">
        <v>100</v>
      </c>
      <c r="AF49" s="105" t="s">
        <v>435</v>
      </c>
      <c r="AG49" s="104">
        <v>5.452</v>
      </c>
      <c r="AH49" s="104">
        <v>2.1537437254845745E-2</v>
      </c>
      <c r="AI49" s="104">
        <v>1.4660415189555653E-3</v>
      </c>
      <c r="AJ49" s="103">
        <v>0</v>
      </c>
      <c r="AK49" s="103">
        <v>0</v>
      </c>
      <c r="AL49" s="104">
        <v>0.86899999999999999</v>
      </c>
      <c r="AM49" s="104" t="s">
        <v>435</v>
      </c>
      <c r="AN49" s="104">
        <v>0</v>
      </c>
      <c r="AO49" s="104">
        <v>0</v>
      </c>
      <c r="AP49" s="104">
        <v>0</v>
      </c>
      <c r="AQ49" s="104" t="s">
        <v>435</v>
      </c>
      <c r="AR49" s="104">
        <v>1.8304574576955279</v>
      </c>
      <c r="AS49" s="105">
        <v>2.7000000476837198</v>
      </c>
      <c r="AT49" s="105" t="s">
        <v>435</v>
      </c>
      <c r="AU49" s="103">
        <v>5.5999999046325701</v>
      </c>
      <c r="AV49" s="105">
        <v>0.1</v>
      </c>
      <c r="AW49" s="104">
        <v>0.1</v>
      </c>
      <c r="AX49" s="104" t="s">
        <v>435</v>
      </c>
      <c r="AY49" s="103">
        <v>4</v>
      </c>
      <c r="AZ49" s="104">
        <v>8.53835074695036E-2</v>
      </c>
      <c r="BA49" s="104">
        <v>34</v>
      </c>
      <c r="BB49" s="103">
        <v>0</v>
      </c>
      <c r="BC49" s="103">
        <v>0</v>
      </c>
      <c r="BD49" s="103">
        <v>0</v>
      </c>
      <c r="BE49" s="103">
        <v>228000</v>
      </c>
      <c r="BF49" s="103">
        <v>21321</v>
      </c>
      <c r="BG49" s="103">
        <v>0</v>
      </c>
      <c r="BH49" s="103">
        <v>106</v>
      </c>
      <c r="BI49" s="105">
        <v>5.6</v>
      </c>
      <c r="BJ49" s="104" t="s">
        <v>435</v>
      </c>
      <c r="BK49" s="104">
        <v>0.92019557952880904</v>
      </c>
      <c r="BL49" s="103">
        <v>59</v>
      </c>
      <c r="BM49" s="105">
        <v>100</v>
      </c>
      <c r="BN49" s="104">
        <v>99.059776306152301</v>
      </c>
      <c r="BO49" s="104">
        <v>75.900000000000006</v>
      </c>
      <c r="BP49" s="104">
        <v>138.4797599</v>
      </c>
      <c r="BQ49" s="103">
        <v>19000</v>
      </c>
      <c r="BR49" s="105">
        <v>99.15231</v>
      </c>
      <c r="BS49" s="105">
        <v>99.613290000000006</v>
      </c>
      <c r="BT49" s="104">
        <v>19.510999999999999</v>
      </c>
      <c r="BU49" s="103">
        <v>97</v>
      </c>
      <c r="BV49" s="103">
        <v>88</v>
      </c>
      <c r="BW49" s="103">
        <v>81</v>
      </c>
      <c r="BX49" s="104">
        <v>2270.83178710938</v>
      </c>
      <c r="BY49" s="104">
        <v>7</v>
      </c>
      <c r="BZ49" s="103">
        <v>28159.301699945499</v>
      </c>
      <c r="CA49" s="103">
        <v>1198574</v>
      </c>
      <c r="CB49" s="103">
        <v>1165275</v>
      </c>
      <c r="CC49" s="103">
        <v>9240</v>
      </c>
      <c r="CD49" s="103"/>
    </row>
    <row r="50" spans="1:82" x14ac:dyDescent="0.25">
      <c r="A50" s="123" t="s">
        <v>82</v>
      </c>
      <c r="B50" s="106" t="s">
        <v>81</v>
      </c>
      <c r="C50" s="103">
        <v>180.83146590694736</v>
      </c>
      <c r="D50" s="103">
        <v>0</v>
      </c>
      <c r="E50" s="103">
        <v>53770.236000000004</v>
      </c>
      <c r="F50" s="103">
        <v>0</v>
      </c>
      <c r="G50" s="103">
        <v>0</v>
      </c>
      <c r="H50" s="103">
        <v>0</v>
      </c>
      <c r="I50" s="103">
        <v>0</v>
      </c>
      <c r="J50" s="103">
        <v>0</v>
      </c>
      <c r="K50" s="104">
        <v>0</v>
      </c>
      <c r="L50" s="104">
        <v>9.0909090909090898E-2</v>
      </c>
      <c r="M50" s="103">
        <v>0</v>
      </c>
      <c r="N50" s="103" t="s">
        <v>435</v>
      </c>
      <c r="O50" s="103" t="s">
        <v>435</v>
      </c>
      <c r="P50" s="103" t="s">
        <v>435</v>
      </c>
      <c r="Q50" s="103">
        <v>0</v>
      </c>
      <c r="R50" s="103">
        <v>0</v>
      </c>
      <c r="S50" s="103">
        <v>0</v>
      </c>
      <c r="T50" s="103">
        <v>0</v>
      </c>
      <c r="U50" s="103">
        <v>0</v>
      </c>
      <c r="V50" s="103">
        <v>0</v>
      </c>
      <c r="W50" s="103">
        <v>0</v>
      </c>
      <c r="X50" s="104">
        <v>137.60288785288785</v>
      </c>
      <c r="Y50" s="104">
        <v>0.45328177779839202</v>
      </c>
      <c r="Z50" s="104">
        <v>73.792000000000002</v>
      </c>
      <c r="AA50" s="104">
        <v>2.3958593689795098</v>
      </c>
      <c r="AB50" s="104">
        <v>0</v>
      </c>
      <c r="AC50" s="104" t="s">
        <v>435</v>
      </c>
      <c r="AD50" s="103">
        <v>11421</v>
      </c>
      <c r="AE50" s="103">
        <v>60</v>
      </c>
      <c r="AF50" s="105" t="s">
        <v>435</v>
      </c>
      <c r="AG50" s="104">
        <v>5.1980000000000004</v>
      </c>
      <c r="AH50" s="104">
        <v>1.0282723222588566E-2</v>
      </c>
      <c r="AI50" s="104">
        <v>6.3612350618153434E-4</v>
      </c>
      <c r="AJ50" s="103">
        <v>0</v>
      </c>
      <c r="AK50" s="103">
        <v>0</v>
      </c>
      <c r="AL50" s="104">
        <v>0.88800000000000001</v>
      </c>
      <c r="AM50" s="104" t="s">
        <v>435</v>
      </c>
      <c r="AN50" s="104">
        <v>0</v>
      </c>
      <c r="AO50" s="104">
        <v>0</v>
      </c>
      <c r="AP50" s="104">
        <v>0</v>
      </c>
      <c r="AQ50" s="104" t="s">
        <v>435</v>
      </c>
      <c r="AR50" s="104">
        <v>1.6031315624972522</v>
      </c>
      <c r="AS50" s="105">
        <v>3.2999999523162802</v>
      </c>
      <c r="AT50" s="105" t="s">
        <v>435</v>
      </c>
      <c r="AU50" s="103">
        <v>5.4000000953674299</v>
      </c>
      <c r="AV50" s="105">
        <v>0.1</v>
      </c>
      <c r="AW50" s="104">
        <v>0.06</v>
      </c>
      <c r="AX50" s="104" t="s">
        <v>435</v>
      </c>
      <c r="AY50" s="103">
        <v>1</v>
      </c>
      <c r="AZ50" s="104">
        <v>0.124060333580021</v>
      </c>
      <c r="BA50" s="104">
        <v>25.9</v>
      </c>
      <c r="BB50" s="103">
        <v>0</v>
      </c>
      <c r="BC50" s="103">
        <v>0</v>
      </c>
      <c r="BD50" s="103">
        <v>0</v>
      </c>
      <c r="BE50" s="103">
        <v>0</v>
      </c>
      <c r="BF50" s="103">
        <v>4121</v>
      </c>
      <c r="BG50" s="103">
        <v>0</v>
      </c>
      <c r="BH50" s="103">
        <v>127</v>
      </c>
      <c r="BI50" s="105">
        <v>2.4</v>
      </c>
      <c r="BJ50" s="104">
        <v>4.0166666666666675</v>
      </c>
      <c r="BK50" s="104">
        <v>1.02296495437622</v>
      </c>
      <c r="BL50" s="103">
        <v>59</v>
      </c>
      <c r="BM50" s="105">
        <v>100</v>
      </c>
      <c r="BN50" s="104" t="s">
        <v>435</v>
      </c>
      <c r="BO50" s="104">
        <v>75.7</v>
      </c>
      <c r="BP50" s="104">
        <v>119.0054475</v>
      </c>
      <c r="BQ50" s="103">
        <v>210000</v>
      </c>
      <c r="BR50" s="105">
        <v>99.134100000000004</v>
      </c>
      <c r="BS50" s="105">
        <v>99.880259999999993</v>
      </c>
      <c r="BT50" s="104">
        <v>43.14</v>
      </c>
      <c r="BU50" s="103">
        <v>96</v>
      </c>
      <c r="BV50" s="103">
        <v>90</v>
      </c>
      <c r="BW50" s="103" t="s">
        <v>435</v>
      </c>
      <c r="BX50" s="104">
        <v>2484.63354492188</v>
      </c>
      <c r="BY50" s="104">
        <v>4</v>
      </c>
      <c r="BZ50" s="103">
        <v>22973.105846474056</v>
      </c>
      <c r="CA50" s="103">
        <v>10689213</v>
      </c>
      <c r="CB50" s="103">
        <v>10543853</v>
      </c>
      <c r="CC50" s="103">
        <v>77240</v>
      </c>
      <c r="CD50" s="103"/>
    </row>
    <row r="51" spans="1:82" x14ac:dyDescent="0.25">
      <c r="A51" s="123" t="s">
        <v>84</v>
      </c>
      <c r="B51" s="106" t="s">
        <v>83</v>
      </c>
      <c r="C51" s="103">
        <v>0</v>
      </c>
      <c r="D51" s="103">
        <v>0</v>
      </c>
      <c r="E51" s="103">
        <v>3396.9535000000001</v>
      </c>
      <c r="F51" s="103">
        <v>0</v>
      </c>
      <c r="G51" s="103">
        <v>0</v>
      </c>
      <c r="H51" s="103">
        <v>0</v>
      </c>
      <c r="I51" s="103">
        <v>0</v>
      </c>
      <c r="J51" s="103">
        <v>0</v>
      </c>
      <c r="K51" s="104">
        <v>2.9000000000000001E-2</v>
      </c>
      <c r="L51" s="104">
        <v>0.12121212121212099</v>
      </c>
      <c r="M51" s="103">
        <v>0</v>
      </c>
      <c r="N51" s="103" t="s">
        <v>435</v>
      </c>
      <c r="O51" s="103" t="s">
        <v>435</v>
      </c>
      <c r="P51" s="103" t="s">
        <v>435</v>
      </c>
      <c r="Q51" s="103">
        <v>0</v>
      </c>
      <c r="R51" s="103">
        <v>0</v>
      </c>
      <c r="S51" s="103">
        <v>0</v>
      </c>
      <c r="T51" s="103">
        <v>0</v>
      </c>
      <c r="U51" s="103">
        <v>0</v>
      </c>
      <c r="V51" s="103">
        <v>0</v>
      </c>
      <c r="W51" s="103">
        <v>0</v>
      </c>
      <c r="X51" s="104">
        <v>138.06730173850917</v>
      </c>
      <c r="Y51" s="104">
        <v>0.69482880874062636</v>
      </c>
      <c r="Z51" s="104">
        <v>87.873999999999995</v>
      </c>
      <c r="AA51" s="104" t="s">
        <v>435</v>
      </c>
      <c r="AB51" s="104">
        <v>0</v>
      </c>
      <c r="AC51" s="104" t="s">
        <v>435</v>
      </c>
      <c r="AD51" s="103">
        <v>2180</v>
      </c>
      <c r="AE51" s="103">
        <v>100</v>
      </c>
      <c r="AF51" s="105">
        <v>1E-3</v>
      </c>
      <c r="AG51" s="104">
        <v>5.2380000000000004</v>
      </c>
      <c r="AH51" s="104">
        <v>1.4767206004064667E-3</v>
      </c>
      <c r="AI51" s="104">
        <v>6.7509434475806986E-4</v>
      </c>
      <c r="AJ51" s="103">
        <v>0</v>
      </c>
      <c r="AK51" s="103">
        <v>0</v>
      </c>
      <c r="AL51" s="104">
        <v>0.92900000000000005</v>
      </c>
      <c r="AM51" s="104" t="s">
        <v>435</v>
      </c>
      <c r="AN51" s="104">
        <v>-3.043167</v>
      </c>
      <c r="AO51" s="104">
        <v>0</v>
      </c>
      <c r="AP51" s="104">
        <v>0</v>
      </c>
      <c r="AQ51" s="104" t="s">
        <v>435</v>
      </c>
      <c r="AR51" s="104">
        <v>0.38860611435766068</v>
      </c>
      <c r="AS51" s="105">
        <v>4.3000001907348597</v>
      </c>
      <c r="AT51" s="105" t="s">
        <v>435</v>
      </c>
      <c r="AU51" s="103">
        <v>5.0999999046325701</v>
      </c>
      <c r="AV51" s="105">
        <v>0.2</v>
      </c>
      <c r="AW51" s="104">
        <v>0.05</v>
      </c>
      <c r="AX51" s="104" t="s">
        <v>435</v>
      </c>
      <c r="AY51" s="103">
        <v>0</v>
      </c>
      <c r="AZ51" s="104">
        <v>3.9864737695134801E-2</v>
      </c>
      <c r="BA51" s="104">
        <v>28.2</v>
      </c>
      <c r="BB51" s="103">
        <v>0</v>
      </c>
      <c r="BC51" s="103">
        <v>0</v>
      </c>
      <c r="BD51" s="103">
        <v>0</v>
      </c>
      <c r="BE51" s="103">
        <v>0</v>
      </c>
      <c r="BF51" s="103">
        <v>39350</v>
      </c>
      <c r="BG51" s="103">
        <v>0</v>
      </c>
      <c r="BH51" s="103">
        <v>129</v>
      </c>
      <c r="BI51" s="105">
        <v>2.4</v>
      </c>
      <c r="BJ51" s="104">
        <v>3.9333333333333336</v>
      </c>
      <c r="BK51" s="104">
        <v>1.7970039844512899</v>
      </c>
      <c r="BL51" s="103">
        <v>88</v>
      </c>
      <c r="BM51" s="105">
        <v>100</v>
      </c>
      <c r="BN51" s="104" t="s">
        <v>435</v>
      </c>
      <c r="BO51" s="104">
        <v>97</v>
      </c>
      <c r="BP51" s="104">
        <v>121.7107513</v>
      </c>
      <c r="BQ51" s="103">
        <v>150000</v>
      </c>
      <c r="BR51" s="105">
        <v>99.597229999999996</v>
      </c>
      <c r="BS51" s="105">
        <v>100</v>
      </c>
      <c r="BT51" s="104">
        <v>44.567</v>
      </c>
      <c r="BU51" s="103">
        <v>98</v>
      </c>
      <c r="BV51" s="103">
        <v>88</v>
      </c>
      <c r="BW51" s="103">
        <v>97</v>
      </c>
      <c r="BX51" s="104">
        <v>5092.98046875</v>
      </c>
      <c r="BY51" s="104">
        <v>6</v>
      </c>
      <c r="BZ51" s="103">
        <v>60595.578029171331</v>
      </c>
      <c r="CA51" s="103">
        <v>5771877</v>
      </c>
      <c r="CB51" s="103">
        <v>5669094</v>
      </c>
      <c r="CC51" s="103">
        <v>42430</v>
      </c>
      <c r="CD51" s="103"/>
    </row>
    <row r="52" spans="1:82" x14ac:dyDescent="0.25">
      <c r="A52" s="123" t="s">
        <v>86</v>
      </c>
      <c r="B52" s="106" t="s">
        <v>85</v>
      </c>
      <c r="C52" s="103">
        <v>1666.8746253726315</v>
      </c>
      <c r="D52" s="103">
        <v>0</v>
      </c>
      <c r="E52" s="103">
        <v>170.27199999999999</v>
      </c>
      <c r="F52" s="103">
        <v>64.953999999999994</v>
      </c>
      <c r="G52" s="103">
        <v>0</v>
      </c>
      <c r="H52" s="103">
        <v>0</v>
      </c>
      <c r="I52" s="103">
        <v>0</v>
      </c>
      <c r="J52" s="103">
        <v>27514</v>
      </c>
      <c r="K52" s="104">
        <v>0.2</v>
      </c>
      <c r="L52" s="104">
        <v>0.87878787878787901</v>
      </c>
      <c r="M52" s="103">
        <v>222397.50552400001</v>
      </c>
      <c r="N52" s="103">
        <v>0</v>
      </c>
      <c r="O52" s="103">
        <v>0</v>
      </c>
      <c r="P52" s="103">
        <v>0</v>
      </c>
      <c r="Q52" s="103">
        <v>564365</v>
      </c>
      <c r="R52" s="103">
        <v>8841</v>
      </c>
      <c r="S52" s="103">
        <v>525990</v>
      </c>
      <c r="T52" s="103">
        <v>47216</v>
      </c>
      <c r="U52" s="103">
        <v>250313</v>
      </c>
      <c r="V52" s="103">
        <v>767342.49682600005</v>
      </c>
      <c r="W52" s="103">
        <v>549387.60089100001</v>
      </c>
      <c r="X52" s="104">
        <v>41.368421052631582</v>
      </c>
      <c r="Y52" s="104">
        <v>1.7239019889816176</v>
      </c>
      <c r="Z52" s="104">
        <v>77.777000000000001</v>
      </c>
      <c r="AA52" s="104" t="s">
        <v>435</v>
      </c>
      <c r="AB52" s="104">
        <v>17.317910000000001</v>
      </c>
      <c r="AC52" s="104" t="s">
        <v>435</v>
      </c>
      <c r="AD52" s="103">
        <v>143</v>
      </c>
      <c r="AE52" s="103">
        <v>80</v>
      </c>
      <c r="AF52" s="105">
        <v>65.599999999999994</v>
      </c>
      <c r="AG52" s="104">
        <v>10.278</v>
      </c>
      <c r="AH52" s="104">
        <v>0.23811674045292552</v>
      </c>
      <c r="AI52" s="104">
        <v>2.3669411819885671E-2</v>
      </c>
      <c r="AJ52" s="103">
        <v>0</v>
      </c>
      <c r="AK52" s="103">
        <v>0</v>
      </c>
      <c r="AL52" s="104">
        <v>0.47599999999999998</v>
      </c>
      <c r="AM52" s="104" t="s">
        <v>435</v>
      </c>
      <c r="AN52" s="104">
        <v>39.627088000000001</v>
      </c>
      <c r="AO52" s="104">
        <v>69.55</v>
      </c>
      <c r="AP52" s="104">
        <v>73.39</v>
      </c>
      <c r="AQ52" s="104">
        <v>7.3299608230590803</v>
      </c>
      <c r="AR52" s="104">
        <v>3.2232580550904215</v>
      </c>
      <c r="AS52" s="105">
        <v>61.700000762939503</v>
      </c>
      <c r="AT52" s="105">
        <v>29.799999237060501</v>
      </c>
      <c r="AU52" s="103">
        <v>269</v>
      </c>
      <c r="AV52" s="105">
        <v>1.3</v>
      </c>
      <c r="AW52" s="104">
        <v>0.88</v>
      </c>
      <c r="AX52" s="104">
        <v>31.902000000000001</v>
      </c>
      <c r="AY52" s="103">
        <v>110561</v>
      </c>
      <c r="AZ52" s="104" t="s">
        <v>435</v>
      </c>
      <c r="BA52" s="104">
        <v>41.6</v>
      </c>
      <c r="BB52" s="103">
        <v>0</v>
      </c>
      <c r="BC52" s="103">
        <v>25000</v>
      </c>
      <c r="BD52" s="103">
        <v>0</v>
      </c>
      <c r="BE52" s="103">
        <v>0</v>
      </c>
      <c r="BF52" s="103">
        <v>28257</v>
      </c>
      <c r="BG52" s="103">
        <v>0</v>
      </c>
      <c r="BH52" s="103">
        <v>109</v>
      </c>
      <c r="BI52" s="105">
        <v>18.899999999999999</v>
      </c>
      <c r="BJ52" s="104">
        <v>2.8</v>
      </c>
      <c r="BK52" s="104">
        <v>-1.03046894073486</v>
      </c>
      <c r="BL52" s="103">
        <v>31</v>
      </c>
      <c r="BM52" s="105">
        <v>60.200000762939503</v>
      </c>
      <c r="BN52" s="104" t="s">
        <v>435</v>
      </c>
      <c r="BO52" s="104">
        <v>13.1</v>
      </c>
      <c r="BP52" s="104">
        <v>38.982011210000003</v>
      </c>
      <c r="BQ52" s="103">
        <v>2600</v>
      </c>
      <c r="BR52" s="105">
        <v>63.605360000000005</v>
      </c>
      <c r="BS52" s="105">
        <v>75.632310000000004</v>
      </c>
      <c r="BT52" s="104">
        <v>2.2029999999999998</v>
      </c>
      <c r="BU52" s="103">
        <v>68</v>
      </c>
      <c r="BV52" s="103">
        <v>82</v>
      </c>
      <c r="BW52" s="103">
        <v>68</v>
      </c>
      <c r="BX52" s="104">
        <v>122.075607299805</v>
      </c>
      <c r="BY52" s="104">
        <v>229</v>
      </c>
      <c r="BZ52" s="103">
        <v>2050.2047320209504</v>
      </c>
      <c r="CA52" s="103">
        <v>973557</v>
      </c>
      <c r="CB52" s="103">
        <v>883091</v>
      </c>
      <c r="CC52" s="103">
        <v>23180</v>
      </c>
      <c r="CD52" s="103"/>
    </row>
    <row r="53" spans="1:82" x14ac:dyDescent="0.25">
      <c r="A53" s="123" t="s">
        <v>88</v>
      </c>
      <c r="B53" s="106" t="s">
        <v>87</v>
      </c>
      <c r="C53" s="103">
        <v>125.9695604248421</v>
      </c>
      <c r="D53" s="103">
        <v>0</v>
      </c>
      <c r="E53" s="103" t="s">
        <v>435</v>
      </c>
      <c r="F53" s="103">
        <v>8.9459999999999997</v>
      </c>
      <c r="G53" s="103">
        <v>1379.5140000000001</v>
      </c>
      <c r="H53" s="103">
        <v>145.21199999999999</v>
      </c>
      <c r="I53" s="103">
        <v>849.19200000000001</v>
      </c>
      <c r="J53" s="103">
        <v>0</v>
      </c>
      <c r="K53" s="104">
        <v>0</v>
      </c>
      <c r="L53" s="104">
        <v>0.12121212121212099</v>
      </c>
      <c r="M53" s="103" t="s">
        <v>435</v>
      </c>
      <c r="N53" s="103" t="s">
        <v>435</v>
      </c>
      <c r="O53" s="103" t="s">
        <v>435</v>
      </c>
      <c r="P53" s="103" t="s">
        <v>435</v>
      </c>
      <c r="Q53" s="103">
        <v>0</v>
      </c>
      <c r="R53" s="103">
        <v>0</v>
      </c>
      <c r="S53" s="103">
        <v>0</v>
      </c>
      <c r="T53" s="103">
        <v>0</v>
      </c>
      <c r="U53" s="103">
        <v>40646</v>
      </c>
      <c r="V53" s="103">
        <v>49963.551931100003</v>
      </c>
      <c r="W53" s="103">
        <v>55439.623792600003</v>
      </c>
      <c r="X53" s="104">
        <v>95.5</v>
      </c>
      <c r="Y53" s="104">
        <v>0.6618131536172317</v>
      </c>
      <c r="Z53" s="104">
        <v>70.483000000000004</v>
      </c>
      <c r="AA53" s="104" t="s">
        <v>435</v>
      </c>
      <c r="AB53" s="104">
        <v>3.7537199999999999</v>
      </c>
      <c r="AC53" s="104" t="s">
        <v>435</v>
      </c>
      <c r="AD53" s="103" t="s">
        <v>435</v>
      </c>
      <c r="AE53" s="103">
        <v>100</v>
      </c>
      <c r="AF53" s="105" t="s">
        <v>435</v>
      </c>
      <c r="AG53" s="104" t="s">
        <v>435</v>
      </c>
      <c r="AH53" s="104">
        <v>2.5109621164637666E-4</v>
      </c>
      <c r="AI53" s="104">
        <v>2.372776322788496E-5</v>
      </c>
      <c r="AJ53" s="103">
        <v>0</v>
      </c>
      <c r="AK53" s="103">
        <v>0</v>
      </c>
      <c r="AL53" s="104">
        <v>0.71499999999999997</v>
      </c>
      <c r="AM53" s="104" t="s">
        <v>435</v>
      </c>
      <c r="AN53" s="104">
        <v>28.785955999999999</v>
      </c>
      <c r="AO53" s="104">
        <v>1</v>
      </c>
      <c r="AP53" s="104">
        <v>0.51</v>
      </c>
      <c r="AQ53" s="104">
        <v>3.8554377555847199</v>
      </c>
      <c r="AR53" s="104">
        <v>9.2223093617778655</v>
      </c>
      <c r="AS53" s="105">
        <v>34</v>
      </c>
      <c r="AT53" s="105" t="s">
        <v>435</v>
      </c>
      <c r="AU53" s="103">
        <v>1.6000000238418599</v>
      </c>
      <c r="AV53" s="105" t="s">
        <v>435</v>
      </c>
      <c r="AW53" s="104" t="s">
        <v>435</v>
      </c>
      <c r="AX53" s="104" t="s">
        <v>435</v>
      </c>
      <c r="AY53" s="103">
        <v>6920</v>
      </c>
      <c r="AZ53" s="104" t="s">
        <v>435</v>
      </c>
      <c r="BA53" s="104" t="s">
        <v>435</v>
      </c>
      <c r="BB53" s="103">
        <v>71393</v>
      </c>
      <c r="BC53" s="103">
        <v>0</v>
      </c>
      <c r="BD53" s="103">
        <v>0</v>
      </c>
      <c r="BE53" s="103">
        <v>0</v>
      </c>
      <c r="BF53" s="103">
        <v>0</v>
      </c>
      <c r="BG53" s="103">
        <v>0</v>
      </c>
      <c r="BH53" s="103">
        <v>119</v>
      </c>
      <c r="BI53" s="105">
        <v>6.2</v>
      </c>
      <c r="BJ53" s="104" t="s">
        <v>435</v>
      </c>
      <c r="BK53" s="104">
        <v>-0.253344506025314</v>
      </c>
      <c r="BL53" s="103">
        <v>57</v>
      </c>
      <c r="BM53" s="105">
        <v>100</v>
      </c>
      <c r="BN53" s="104" t="s">
        <v>435</v>
      </c>
      <c r="BO53" s="104">
        <v>67</v>
      </c>
      <c r="BP53" s="104">
        <v>101.76530270000001</v>
      </c>
      <c r="BQ53" s="103">
        <v>1000</v>
      </c>
      <c r="BR53" s="105">
        <v>77.892759999999996</v>
      </c>
      <c r="BS53" s="105">
        <v>96.5</v>
      </c>
      <c r="BT53" s="104">
        <v>10.824999999999999</v>
      </c>
      <c r="BU53" s="103">
        <v>91</v>
      </c>
      <c r="BV53" s="103">
        <v>81</v>
      </c>
      <c r="BW53" s="103" t="s">
        <v>435</v>
      </c>
      <c r="BX53" s="104">
        <v>580.65765380859398</v>
      </c>
      <c r="BY53" s="104" t="s">
        <v>435</v>
      </c>
      <c r="BZ53" s="103">
        <v>7031.7097537327891</v>
      </c>
      <c r="CA53" s="103">
        <v>71808</v>
      </c>
      <c r="CB53" s="103">
        <v>72680</v>
      </c>
      <c r="CC53" s="103">
        <v>750</v>
      </c>
      <c r="CD53" s="103"/>
    </row>
    <row r="54" spans="1:82" x14ac:dyDescent="0.25">
      <c r="A54" s="123" t="s">
        <v>90</v>
      </c>
      <c r="B54" s="106" t="s">
        <v>89</v>
      </c>
      <c r="C54" s="103">
        <v>21791.83507242105</v>
      </c>
      <c r="D54" s="103">
        <v>19893.114509494735</v>
      </c>
      <c r="E54" s="103">
        <v>34960.277500000004</v>
      </c>
      <c r="F54" s="103">
        <v>36.652000000000001</v>
      </c>
      <c r="G54" s="103">
        <v>199800.12400000001</v>
      </c>
      <c r="H54" s="103">
        <v>56494.824000000001</v>
      </c>
      <c r="I54" s="103">
        <v>14196.406000000001</v>
      </c>
      <c r="J54" s="103">
        <v>0</v>
      </c>
      <c r="K54" s="104">
        <v>0</v>
      </c>
      <c r="L54" s="104">
        <v>6.0606060606060601E-2</v>
      </c>
      <c r="M54" s="103" t="s">
        <v>435</v>
      </c>
      <c r="N54" s="103" t="s">
        <v>435</v>
      </c>
      <c r="O54" s="103" t="s">
        <v>435</v>
      </c>
      <c r="P54" s="103" t="s">
        <v>435</v>
      </c>
      <c r="Q54" s="103">
        <v>0</v>
      </c>
      <c r="R54" s="103">
        <v>0</v>
      </c>
      <c r="S54" s="103">
        <v>6871603</v>
      </c>
      <c r="T54" s="103">
        <v>1482941</v>
      </c>
      <c r="U54" s="103">
        <v>7335946</v>
      </c>
      <c r="V54" s="103">
        <v>8430628.6239999998</v>
      </c>
      <c r="W54" s="103">
        <v>9686307.72511</v>
      </c>
      <c r="X54" s="104">
        <v>219.97857586421031</v>
      </c>
      <c r="Y54" s="104">
        <v>2.0667624572651868</v>
      </c>
      <c r="Z54" s="104">
        <v>81.073999999999998</v>
      </c>
      <c r="AA54" s="104">
        <v>3.4779335422446098</v>
      </c>
      <c r="AB54" s="104">
        <v>2.8746299999999998</v>
      </c>
      <c r="AC54" s="104">
        <v>55.181980000000003</v>
      </c>
      <c r="AD54" s="103">
        <v>2282</v>
      </c>
      <c r="AE54" s="103">
        <v>20</v>
      </c>
      <c r="AF54" s="105">
        <v>14.8</v>
      </c>
      <c r="AG54" s="104">
        <v>9.3729999999999993</v>
      </c>
      <c r="AH54" s="104">
        <v>0.41111777249027343</v>
      </c>
      <c r="AI54" s="104">
        <v>0.14603175912045208</v>
      </c>
      <c r="AJ54" s="103">
        <v>0</v>
      </c>
      <c r="AK54" s="103">
        <v>0</v>
      </c>
      <c r="AL54" s="104">
        <v>0.73599999999999999</v>
      </c>
      <c r="AM54" s="104">
        <v>2.4819399999999998E-2</v>
      </c>
      <c r="AN54" s="104">
        <v>3.7358579999999999</v>
      </c>
      <c r="AO54" s="104">
        <v>121.47</v>
      </c>
      <c r="AP54" s="104">
        <v>79.489999999999995</v>
      </c>
      <c r="AQ54" s="104">
        <v>0.16233462095260601</v>
      </c>
      <c r="AR54" s="104">
        <v>8.3816956546003638</v>
      </c>
      <c r="AS54" s="105">
        <v>29.899999618530298</v>
      </c>
      <c r="AT54" s="105">
        <v>4</v>
      </c>
      <c r="AU54" s="103">
        <v>45</v>
      </c>
      <c r="AV54" s="105">
        <v>1</v>
      </c>
      <c r="AW54" s="104">
        <v>0.38</v>
      </c>
      <c r="AX54" s="104">
        <v>6.8000000000000005E-2</v>
      </c>
      <c r="AY54" s="103">
        <v>2805557</v>
      </c>
      <c r="AZ54" s="104">
        <v>0.45065833866878202</v>
      </c>
      <c r="BA54" s="104">
        <v>45.7</v>
      </c>
      <c r="BB54" s="103">
        <v>42587</v>
      </c>
      <c r="BC54" s="103">
        <v>15390</v>
      </c>
      <c r="BD54" s="103">
        <v>0</v>
      </c>
      <c r="BE54" s="103">
        <v>0</v>
      </c>
      <c r="BF54" s="103">
        <v>503</v>
      </c>
      <c r="BG54" s="103">
        <v>0</v>
      </c>
      <c r="BH54" s="103">
        <v>115</v>
      </c>
      <c r="BI54" s="105">
        <v>9.5</v>
      </c>
      <c r="BJ54" s="104">
        <v>3.166666666666667</v>
      </c>
      <c r="BK54" s="104">
        <v>-0.353159010410309</v>
      </c>
      <c r="BL54" s="103">
        <v>30</v>
      </c>
      <c r="BM54" s="105">
        <v>100</v>
      </c>
      <c r="BN54" s="104">
        <v>92.465423583984403</v>
      </c>
      <c r="BO54" s="104">
        <v>61.3</v>
      </c>
      <c r="BP54" s="104">
        <v>81.444493629999997</v>
      </c>
      <c r="BQ54" s="103">
        <v>29000</v>
      </c>
      <c r="BR54" s="105">
        <v>83.893209999999996</v>
      </c>
      <c r="BS54" s="105">
        <v>96.690219999999997</v>
      </c>
      <c r="BT54" s="104">
        <v>15.6</v>
      </c>
      <c r="BU54" s="103">
        <v>84</v>
      </c>
      <c r="BV54" s="103" t="s">
        <v>435</v>
      </c>
      <c r="BW54" s="103">
        <v>64</v>
      </c>
      <c r="BX54" s="104">
        <v>936.82159423828102</v>
      </c>
      <c r="BY54" s="104">
        <v>92</v>
      </c>
      <c r="BZ54" s="103">
        <v>7650.0727525450529</v>
      </c>
      <c r="CA54" s="103">
        <v>10738957</v>
      </c>
      <c r="CB54" s="103">
        <v>10520392</v>
      </c>
      <c r="CC54" s="103">
        <v>48320</v>
      </c>
      <c r="CD54" s="103"/>
    </row>
    <row r="55" spans="1:82" x14ac:dyDescent="0.25">
      <c r="A55" s="123" t="s">
        <v>93</v>
      </c>
      <c r="B55" s="106" t="s">
        <v>92</v>
      </c>
      <c r="C55" s="103">
        <v>33655.723914736845</v>
      </c>
      <c r="D55" s="103">
        <v>32844.44412189474</v>
      </c>
      <c r="E55" s="103">
        <v>127310.45150000001</v>
      </c>
      <c r="F55" s="103">
        <v>1227.3779999999999</v>
      </c>
      <c r="G55" s="103">
        <v>0</v>
      </c>
      <c r="H55" s="103">
        <v>0</v>
      </c>
      <c r="I55" s="103">
        <v>0</v>
      </c>
      <c r="J55" s="103">
        <v>4133</v>
      </c>
      <c r="K55" s="104">
        <v>8.5999999999999993E-2</v>
      </c>
      <c r="L55" s="104">
        <v>6.0606060606060601E-2</v>
      </c>
      <c r="M55" s="103" t="s">
        <v>435</v>
      </c>
      <c r="N55" s="103" t="s">
        <v>435</v>
      </c>
      <c r="O55" s="103" t="s">
        <v>435</v>
      </c>
      <c r="P55" s="103" t="s">
        <v>435</v>
      </c>
      <c r="Q55" s="103">
        <v>2223346</v>
      </c>
      <c r="R55" s="103">
        <v>4414842</v>
      </c>
      <c r="S55" s="103">
        <v>3508830</v>
      </c>
      <c r="T55" s="103">
        <v>2171078</v>
      </c>
      <c r="U55" s="103">
        <v>7308385</v>
      </c>
      <c r="V55" s="103">
        <v>7361668.4911799999</v>
      </c>
      <c r="W55" s="103">
        <v>9514529.2942200005</v>
      </c>
      <c r="X55" s="104">
        <v>68.788681752295062</v>
      </c>
      <c r="Y55" s="104">
        <v>2.0024896290936458</v>
      </c>
      <c r="Z55" s="104">
        <v>63.820999999999998</v>
      </c>
      <c r="AA55" s="104">
        <v>3.77979891294363</v>
      </c>
      <c r="AB55" s="104">
        <v>2.09653</v>
      </c>
      <c r="AC55" s="104">
        <v>80.634780000000006</v>
      </c>
      <c r="AD55" s="103">
        <v>5341</v>
      </c>
      <c r="AE55" s="103">
        <v>60</v>
      </c>
      <c r="AF55" s="105">
        <v>20.3</v>
      </c>
      <c r="AG55" s="104">
        <v>9.5690000000000008</v>
      </c>
      <c r="AH55" s="104">
        <v>0.13531001527089379</v>
      </c>
      <c r="AI55" s="104">
        <v>5.2841420192997306E-3</v>
      </c>
      <c r="AJ55" s="103">
        <v>0</v>
      </c>
      <c r="AK55" s="103">
        <v>0</v>
      </c>
      <c r="AL55" s="104">
        <v>0.752</v>
      </c>
      <c r="AM55" s="104">
        <v>1.4546399999999999E-2</v>
      </c>
      <c r="AN55" s="104">
        <v>46.49371</v>
      </c>
      <c r="AO55" s="104">
        <v>186.1</v>
      </c>
      <c r="AP55" s="104">
        <v>138.55000000000001</v>
      </c>
      <c r="AQ55" s="104">
        <v>0.19921167194843301</v>
      </c>
      <c r="AR55" s="104">
        <v>2.8036281875826501</v>
      </c>
      <c r="AS55" s="105">
        <v>14.5</v>
      </c>
      <c r="AT55" s="105">
        <v>6.4000000953674299</v>
      </c>
      <c r="AU55" s="103">
        <v>43</v>
      </c>
      <c r="AV55" s="105">
        <v>0.3</v>
      </c>
      <c r="AW55" s="104">
        <v>0.22</v>
      </c>
      <c r="AX55" s="104">
        <v>2.6320000000000001</v>
      </c>
      <c r="AY55" s="103">
        <v>1848654</v>
      </c>
      <c r="AZ55" s="104">
        <v>0.38488104225038899</v>
      </c>
      <c r="BA55" s="104">
        <v>44.7</v>
      </c>
      <c r="BB55" s="103">
        <v>0</v>
      </c>
      <c r="BC55" s="103">
        <v>0</v>
      </c>
      <c r="BD55" s="103">
        <v>3015</v>
      </c>
      <c r="BE55" s="103">
        <v>0</v>
      </c>
      <c r="BF55" s="103">
        <v>118614</v>
      </c>
      <c r="BG55" s="103">
        <v>0</v>
      </c>
      <c r="BH55" s="103">
        <v>114</v>
      </c>
      <c r="BI55" s="105">
        <v>7.9</v>
      </c>
      <c r="BJ55" s="104">
        <v>3.8166666666666673</v>
      </c>
      <c r="BK55" s="104">
        <v>-0.320694088935852</v>
      </c>
      <c r="BL55" s="103">
        <v>34</v>
      </c>
      <c r="BM55" s="105">
        <v>100</v>
      </c>
      <c r="BN55" s="104">
        <v>94.350227355957003</v>
      </c>
      <c r="BO55" s="104">
        <v>54.1</v>
      </c>
      <c r="BP55" s="104">
        <v>88.129498609999999</v>
      </c>
      <c r="BQ55" s="103">
        <v>62000</v>
      </c>
      <c r="BR55" s="105">
        <v>87.988720000000001</v>
      </c>
      <c r="BS55" s="105">
        <v>93.994529999999997</v>
      </c>
      <c r="BT55" s="104">
        <v>20.5</v>
      </c>
      <c r="BU55" s="103">
        <v>85</v>
      </c>
      <c r="BV55" s="103">
        <v>73</v>
      </c>
      <c r="BW55" s="103">
        <v>84</v>
      </c>
      <c r="BX55" s="104">
        <v>942.88665771484398</v>
      </c>
      <c r="BY55" s="104">
        <v>64</v>
      </c>
      <c r="BZ55" s="103">
        <v>6344.871978500566</v>
      </c>
      <c r="CA55" s="103">
        <v>17373657</v>
      </c>
      <c r="CB55" s="103">
        <v>16147651</v>
      </c>
      <c r="CC55" s="103">
        <v>248360</v>
      </c>
      <c r="CD55" s="103"/>
    </row>
    <row r="56" spans="1:82" x14ac:dyDescent="0.25">
      <c r="A56" s="123" t="s">
        <v>95</v>
      </c>
      <c r="B56" s="106" t="s">
        <v>94</v>
      </c>
      <c r="C56" s="103">
        <v>65987.231369684217</v>
      </c>
      <c r="D56" s="103">
        <v>2.6005000064210526E-2</v>
      </c>
      <c r="E56" s="103">
        <v>710352.14650000003</v>
      </c>
      <c r="F56" s="103">
        <v>342.27</v>
      </c>
      <c r="G56" s="103">
        <v>0</v>
      </c>
      <c r="H56" s="103">
        <v>0</v>
      </c>
      <c r="I56" s="103">
        <v>0</v>
      </c>
      <c r="J56" s="103">
        <v>0</v>
      </c>
      <c r="K56" s="104">
        <v>0</v>
      </c>
      <c r="L56" s="104">
        <v>0.18181818181818199</v>
      </c>
      <c r="M56" s="103">
        <v>21517105.068700001</v>
      </c>
      <c r="N56" s="103">
        <v>0</v>
      </c>
      <c r="O56" s="103">
        <v>0</v>
      </c>
      <c r="P56" s="103">
        <v>0</v>
      </c>
      <c r="Q56" s="103">
        <v>0</v>
      </c>
      <c r="R56" s="103">
        <v>0</v>
      </c>
      <c r="S56" s="103">
        <v>0</v>
      </c>
      <c r="T56" s="103">
        <v>0</v>
      </c>
      <c r="U56" s="103">
        <v>84565</v>
      </c>
      <c r="V56" s="103">
        <v>7079078.2493099999</v>
      </c>
      <c r="W56" s="103">
        <v>4540454.1368199997</v>
      </c>
      <c r="X56" s="104">
        <v>98.873469285247879</v>
      </c>
      <c r="Y56" s="104">
        <v>2.0309213089847908</v>
      </c>
      <c r="Z56" s="104">
        <v>42.704000000000001</v>
      </c>
      <c r="AA56" s="104">
        <v>4.1308575832092096</v>
      </c>
      <c r="AB56" s="104">
        <v>0</v>
      </c>
      <c r="AC56" s="104">
        <v>89.826970000000003</v>
      </c>
      <c r="AD56" s="103">
        <v>63000</v>
      </c>
      <c r="AE56" s="103">
        <v>80</v>
      </c>
      <c r="AF56" s="105">
        <v>4.0999999999999996</v>
      </c>
      <c r="AG56" s="104">
        <v>12.754</v>
      </c>
      <c r="AH56" s="104">
        <v>0.86005549014708027</v>
      </c>
      <c r="AI56" s="104">
        <v>0.80427338519096603</v>
      </c>
      <c r="AJ56" s="103">
        <v>0</v>
      </c>
      <c r="AK56" s="103">
        <v>5</v>
      </c>
      <c r="AL56" s="104">
        <v>0.69599999999999995</v>
      </c>
      <c r="AM56" s="104">
        <v>1.56572E-2</v>
      </c>
      <c r="AN56" s="104">
        <v>163.68903900000001</v>
      </c>
      <c r="AO56" s="104">
        <v>172.04</v>
      </c>
      <c r="AP56" s="104">
        <v>40.79</v>
      </c>
      <c r="AQ56" s="104">
        <v>-4.9263298511505099E-2</v>
      </c>
      <c r="AR56" s="104">
        <v>11.525924168173667</v>
      </c>
      <c r="AS56" s="105">
        <v>22.100000381469702</v>
      </c>
      <c r="AT56" s="105">
        <v>7</v>
      </c>
      <c r="AU56" s="103">
        <v>13</v>
      </c>
      <c r="AV56" s="105">
        <v>0.1</v>
      </c>
      <c r="AW56" s="104">
        <v>0.04</v>
      </c>
      <c r="AX56" s="104">
        <v>0</v>
      </c>
      <c r="AY56" s="103">
        <v>5021586</v>
      </c>
      <c r="AZ56" s="104">
        <v>0.44880739053486701</v>
      </c>
      <c r="BA56" s="104">
        <v>31.8</v>
      </c>
      <c r="BB56" s="103">
        <v>0</v>
      </c>
      <c r="BC56" s="103">
        <v>0</v>
      </c>
      <c r="BD56" s="103">
        <v>0</v>
      </c>
      <c r="BE56" s="103">
        <v>97000</v>
      </c>
      <c r="BF56" s="103">
        <v>312433</v>
      </c>
      <c r="BG56" s="103">
        <v>0</v>
      </c>
      <c r="BH56" s="103">
        <v>153</v>
      </c>
      <c r="BI56" s="105">
        <v>4.5</v>
      </c>
      <c r="BJ56" s="104">
        <v>3.3166666666666673</v>
      </c>
      <c r="BK56" s="104">
        <v>-0.61925327777862504</v>
      </c>
      <c r="BL56" s="103">
        <v>35</v>
      </c>
      <c r="BM56" s="105">
        <v>100</v>
      </c>
      <c r="BN56" s="104">
        <v>80.8048095703125</v>
      </c>
      <c r="BO56" s="104">
        <v>41.2</v>
      </c>
      <c r="BP56" s="104">
        <v>105.5406134</v>
      </c>
      <c r="BQ56" s="103">
        <v>83000</v>
      </c>
      <c r="BR56" s="105">
        <v>94.19301999999999</v>
      </c>
      <c r="BS56" s="105">
        <v>99.105729999999994</v>
      </c>
      <c r="BT56" s="104">
        <v>7.9020000000000001</v>
      </c>
      <c r="BU56" s="103">
        <v>94</v>
      </c>
      <c r="BV56" s="103">
        <v>94</v>
      </c>
      <c r="BW56" s="103" t="s">
        <v>435</v>
      </c>
      <c r="BX56" s="104">
        <v>516.34313964843795</v>
      </c>
      <c r="BY56" s="104">
        <v>33</v>
      </c>
      <c r="BZ56" s="103">
        <v>2549.1394583229544</v>
      </c>
      <c r="CA56" s="103">
        <v>100388076</v>
      </c>
      <c r="CB56" s="103">
        <v>91515179</v>
      </c>
      <c r="CC56" s="103">
        <v>995450</v>
      </c>
      <c r="CD56" s="103"/>
    </row>
    <row r="57" spans="1:82" x14ac:dyDescent="0.25">
      <c r="A57" s="123" t="s">
        <v>97</v>
      </c>
      <c r="B57" s="106" t="s">
        <v>96</v>
      </c>
      <c r="C57" s="103">
        <v>12762.75509328421</v>
      </c>
      <c r="D57" s="103">
        <v>12762.75509328421</v>
      </c>
      <c r="E57" s="103">
        <v>7803.7894999999999</v>
      </c>
      <c r="F57" s="103">
        <v>211.93</v>
      </c>
      <c r="G57" s="103">
        <v>36733.846000000005</v>
      </c>
      <c r="H57" s="103">
        <v>865.05150000000003</v>
      </c>
      <c r="I57" s="103">
        <v>990.77400000000011</v>
      </c>
      <c r="J57" s="103">
        <v>42474</v>
      </c>
      <c r="K57" s="104">
        <v>0.17100000000000001</v>
      </c>
      <c r="L57" s="104">
        <v>3.03030303030303E-2</v>
      </c>
      <c r="M57" s="103" t="s">
        <v>435</v>
      </c>
      <c r="N57" s="103" t="s">
        <v>435</v>
      </c>
      <c r="O57" s="103" t="s">
        <v>435</v>
      </c>
      <c r="P57" s="103" t="s">
        <v>435</v>
      </c>
      <c r="Q57" s="103">
        <v>3641309</v>
      </c>
      <c r="R57" s="103">
        <v>16960</v>
      </c>
      <c r="S57" s="103">
        <v>16960</v>
      </c>
      <c r="T57" s="103">
        <v>0</v>
      </c>
      <c r="U57" s="103">
        <v>5955799</v>
      </c>
      <c r="V57" s="103">
        <v>4482748.9483099999</v>
      </c>
      <c r="W57" s="103">
        <v>5954427.0546599999</v>
      </c>
      <c r="X57" s="104">
        <v>309.8814671814672</v>
      </c>
      <c r="Y57" s="104">
        <v>1.5533440683039264</v>
      </c>
      <c r="Z57" s="104">
        <v>72.022999999999996</v>
      </c>
      <c r="AA57" s="104">
        <v>4.0699771697616702</v>
      </c>
      <c r="AB57" s="104">
        <v>1.0056700000000001</v>
      </c>
      <c r="AC57" s="104">
        <v>90.649680000000004</v>
      </c>
      <c r="AD57" s="103">
        <v>811</v>
      </c>
      <c r="AE57" s="103">
        <v>20</v>
      </c>
      <c r="AF57" s="105">
        <v>22.4</v>
      </c>
      <c r="AG57" s="104">
        <v>8.9499999999999993</v>
      </c>
      <c r="AH57" s="104">
        <v>0.39913966452892558</v>
      </c>
      <c r="AI57" s="104">
        <v>0.19776628867043997</v>
      </c>
      <c r="AJ57" s="103">
        <v>0</v>
      </c>
      <c r="AK57" s="103">
        <v>0</v>
      </c>
      <c r="AL57" s="104">
        <v>0.67400000000000004</v>
      </c>
      <c r="AM57" s="104" t="s">
        <v>435</v>
      </c>
      <c r="AN57" s="104">
        <v>5.0676560000000004</v>
      </c>
      <c r="AO57" s="104">
        <v>111.01</v>
      </c>
      <c r="AP57" s="104">
        <v>137.09</v>
      </c>
      <c r="AQ57" s="104">
        <v>0.64888191223144498</v>
      </c>
      <c r="AR57" s="104">
        <v>20.6783302494262</v>
      </c>
      <c r="AS57" s="105">
        <v>14.5</v>
      </c>
      <c r="AT57" s="105">
        <v>6.5999999046325701</v>
      </c>
      <c r="AU57" s="103">
        <v>72</v>
      </c>
      <c r="AV57" s="105">
        <v>0.6</v>
      </c>
      <c r="AW57" s="104">
        <v>0.33</v>
      </c>
      <c r="AX57" s="104">
        <v>0</v>
      </c>
      <c r="AY57" s="103">
        <v>1411062</v>
      </c>
      <c r="AZ57" s="104">
        <v>0.39229273101024498</v>
      </c>
      <c r="BA57" s="104">
        <v>38</v>
      </c>
      <c r="BB57" s="103">
        <v>584</v>
      </c>
      <c r="BC57" s="103">
        <v>396208</v>
      </c>
      <c r="BD57" s="103">
        <v>160</v>
      </c>
      <c r="BE57" s="103">
        <v>0</v>
      </c>
      <c r="BF57" s="103">
        <v>66</v>
      </c>
      <c r="BG57" s="103">
        <v>0</v>
      </c>
      <c r="BH57" s="103">
        <v>118</v>
      </c>
      <c r="BI57" s="105">
        <v>9</v>
      </c>
      <c r="BJ57" s="104">
        <v>2.9333333333333331</v>
      </c>
      <c r="BK57" s="104">
        <v>-0.365649104118347</v>
      </c>
      <c r="BL57" s="103">
        <v>35</v>
      </c>
      <c r="BM57" s="105">
        <v>99.490386962890597</v>
      </c>
      <c r="BN57" s="104">
        <v>88.482711791992202</v>
      </c>
      <c r="BO57" s="104">
        <v>29</v>
      </c>
      <c r="BP57" s="104">
        <v>156.51326549999999</v>
      </c>
      <c r="BQ57" s="103">
        <v>11000</v>
      </c>
      <c r="BR57" s="105">
        <v>87.433570000000003</v>
      </c>
      <c r="BS57" s="105">
        <v>97.388369999999995</v>
      </c>
      <c r="BT57" s="104">
        <v>15.69</v>
      </c>
      <c r="BU57" s="103">
        <v>85</v>
      </c>
      <c r="BV57" s="103">
        <v>86</v>
      </c>
      <c r="BW57" s="103">
        <v>87</v>
      </c>
      <c r="BX57" s="104">
        <v>599.54870605468795</v>
      </c>
      <c r="BY57" s="104">
        <v>54</v>
      </c>
      <c r="BZ57" s="103">
        <v>4058.2446520216349</v>
      </c>
      <c r="CA57" s="103">
        <v>6453550</v>
      </c>
      <c r="CB57" s="103">
        <v>6126238</v>
      </c>
      <c r="CC57" s="103">
        <v>20720</v>
      </c>
      <c r="CD57" s="103"/>
    </row>
    <row r="58" spans="1:82" x14ac:dyDescent="0.25">
      <c r="A58" s="123" t="s">
        <v>99</v>
      </c>
      <c r="B58" s="106" t="s">
        <v>98</v>
      </c>
      <c r="C58" s="103">
        <v>0</v>
      </c>
      <c r="D58" s="103">
        <v>0</v>
      </c>
      <c r="E58" s="103">
        <v>5450.8605000000007</v>
      </c>
      <c r="F58" s="103">
        <v>0</v>
      </c>
      <c r="G58" s="103">
        <v>0</v>
      </c>
      <c r="H58" s="103">
        <v>0</v>
      </c>
      <c r="I58" s="103">
        <v>0</v>
      </c>
      <c r="J58" s="103">
        <v>0</v>
      </c>
      <c r="K58" s="104">
        <v>0</v>
      </c>
      <c r="L58" s="104">
        <v>0.21212121212121199</v>
      </c>
      <c r="M58" s="103">
        <v>265.681947708</v>
      </c>
      <c r="N58" s="103">
        <v>263961.17864400003</v>
      </c>
      <c r="O58" s="103">
        <v>0</v>
      </c>
      <c r="P58" s="103">
        <v>264080.38050299999</v>
      </c>
      <c r="Q58" s="103">
        <v>798812</v>
      </c>
      <c r="R58" s="103">
        <v>0</v>
      </c>
      <c r="S58" s="103">
        <v>0</v>
      </c>
      <c r="T58" s="103">
        <v>796722</v>
      </c>
      <c r="U58" s="103">
        <v>694198</v>
      </c>
      <c r="V58" s="103">
        <v>599692.726669</v>
      </c>
      <c r="W58" s="103">
        <v>744871.18718600005</v>
      </c>
      <c r="X58" s="104">
        <v>46.665739750445631</v>
      </c>
      <c r="Y58" s="104">
        <v>4.3458144415272599</v>
      </c>
      <c r="Z58" s="104">
        <v>72.143000000000001</v>
      </c>
      <c r="AA58" s="104" t="s">
        <v>435</v>
      </c>
      <c r="AB58" s="104">
        <v>2.8540700000000001</v>
      </c>
      <c r="AC58" s="104">
        <v>24.639970000000002</v>
      </c>
      <c r="AD58" s="103" t="s">
        <v>435</v>
      </c>
      <c r="AE58" s="103">
        <v>0</v>
      </c>
      <c r="AF58" s="105">
        <v>66.099999999999994</v>
      </c>
      <c r="AG58" s="104">
        <v>14.391</v>
      </c>
      <c r="AH58" s="104">
        <v>0.25802872356749174</v>
      </c>
      <c r="AI58" s="104">
        <v>0.11711747637274479</v>
      </c>
      <c r="AJ58" s="103">
        <v>0</v>
      </c>
      <c r="AK58" s="103">
        <v>0</v>
      </c>
      <c r="AL58" s="104">
        <v>0.59099999999999997</v>
      </c>
      <c r="AM58" s="104" t="s">
        <v>435</v>
      </c>
      <c r="AN58" s="104">
        <v>0</v>
      </c>
      <c r="AO58" s="104">
        <v>6.64</v>
      </c>
      <c r="AP58" s="104">
        <v>6.14</v>
      </c>
      <c r="AQ58" s="104">
        <v>7.0956289768218994E-2</v>
      </c>
      <c r="AR58" s="104" t="s">
        <v>435</v>
      </c>
      <c r="AS58" s="105">
        <v>89.599998474121094</v>
      </c>
      <c r="AT58" s="105">
        <v>5.5999999046325701</v>
      </c>
      <c r="AU58" s="103">
        <v>191</v>
      </c>
      <c r="AV58" s="105">
        <v>6.2</v>
      </c>
      <c r="AW58" s="104">
        <v>5.4</v>
      </c>
      <c r="AX58" s="104">
        <v>343.25599999999997</v>
      </c>
      <c r="AY58" s="103">
        <v>429326</v>
      </c>
      <c r="AZ58" s="104" t="s">
        <v>435</v>
      </c>
      <c r="BA58" s="104" t="s">
        <v>435</v>
      </c>
      <c r="BB58" s="103">
        <v>0</v>
      </c>
      <c r="BC58" s="103">
        <v>0</v>
      </c>
      <c r="BD58" s="103">
        <v>0</v>
      </c>
      <c r="BE58" s="103">
        <v>0</v>
      </c>
      <c r="BF58" s="103">
        <v>0</v>
      </c>
      <c r="BG58" s="103">
        <v>0</v>
      </c>
      <c r="BH58" s="103">
        <v>122</v>
      </c>
      <c r="BI58" s="105">
        <v>10.5</v>
      </c>
      <c r="BJ58" s="104" t="s">
        <v>435</v>
      </c>
      <c r="BK58" s="104">
        <v>-1.43754398822784</v>
      </c>
      <c r="BL58" s="103">
        <v>16</v>
      </c>
      <c r="BM58" s="105">
        <v>67.184097290039105</v>
      </c>
      <c r="BN58" s="104">
        <v>95.195663452148395</v>
      </c>
      <c r="BO58" s="104">
        <v>23.8</v>
      </c>
      <c r="BP58" s="104">
        <v>44.657088610000002</v>
      </c>
      <c r="BQ58" s="103">
        <v>3200</v>
      </c>
      <c r="BR58" s="105">
        <v>66.312790000000007</v>
      </c>
      <c r="BS58" s="105">
        <v>64.665819999999997</v>
      </c>
      <c r="BT58" s="104">
        <v>4</v>
      </c>
      <c r="BU58" s="103">
        <v>25</v>
      </c>
      <c r="BV58" s="103" t="s">
        <v>435</v>
      </c>
      <c r="BW58" s="103" t="s">
        <v>435</v>
      </c>
      <c r="BX58" s="104">
        <v>838.74426269531295</v>
      </c>
      <c r="BY58" s="104">
        <v>342</v>
      </c>
      <c r="BZ58" s="103">
        <v>10173.963020188008</v>
      </c>
      <c r="CA58" s="103">
        <v>1355982</v>
      </c>
      <c r="CB58" s="103">
        <v>824543</v>
      </c>
      <c r="CC58" s="103">
        <v>28050</v>
      </c>
      <c r="CD58" s="103"/>
    </row>
    <row r="59" spans="1:82" x14ac:dyDescent="0.25">
      <c r="A59" s="123" t="s">
        <v>101</v>
      </c>
      <c r="B59" s="106" t="s">
        <v>100</v>
      </c>
      <c r="C59" s="103">
        <v>4836.8764465684208</v>
      </c>
      <c r="D59" s="103">
        <v>0</v>
      </c>
      <c r="E59" s="103">
        <v>7783.0664999999999</v>
      </c>
      <c r="F59" s="103">
        <v>0</v>
      </c>
      <c r="G59" s="103">
        <v>0</v>
      </c>
      <c r="H59" s="103">
        <v>0</v>
      </c>
      <c r="I59" s="103">
        <v>0</v>
      </c>
      <c r="J59" s="103">
        <v>160000</v>
      </c>
      <c r="K59" s="104">
        <v>8.5999999999999993E-2</v>
      </c>
      <c r="L59" s="104">
        <v>0.54545454545454497</v>
      </c>
      <c r="M59" s="103">
        <v>2403114.9776099999</v>
      </c>
      <c r="N59" s="103">
        <v>0</v>
      </c>
      <c r="O59" s="103">
        <v>0</v>
      </c>
      <c r="P59" s="103">
        <v>0</v>
      </c>
      <c r="Q59" s="103">
        <v>4362192</v>
      </c>
      <c r="R59" s="103">
        <v>2262</v>
      </c>
      <c r="S59" s="103">
        <v>819013</v>
      </c>
      <c r="T59" s="103">
        <v>3545441</v>
      </c>
      <c r="U59" s="103">
        <v>1242382</v>
      </c>
      <c r="V59" s="103">
        <v>3350176.74853</v>
      </c>
      <c r="W59" s="103">
        <v>1004231.32071</v>
      </c>
      <c r="X59" s="201">
        <f>CA59/CC59</f>
        <v>34.624920792079209</v>
      </c>
      <c r="Y59" s="103" t="s">
        <v>435</v>
      </c>
      <c r="Z59" s="103" t="s">
        <v>435</v>
      </c>
      <c r="AA59" s="104" t="s">
        <v>435</v>
      </c>
      <c r="AB59" s="104">
        <v>67.003950000000003</v>
      </c>
      <c r="AC59" s="104" t="s">
        <v>435</v>
      </c>
      <c r="AD59" s="103">
        <v>401</v>
      </c>
      <c r="AE59" s="103">
        <v>20</v>
      </c>
      <c r="AF59" s="105" t="s">
        <v>435</v>
      </c>
      <c r="AG59" s="104">
        <v>14.031000000000001</v>
      </c>
      <c r="AH59" s="104">
        <v>0.40923070725955535</v>
      </c>
      <c r="AI59" s="104">
        <v>9.0680045867433362E-2</v>
      </c>
      <c r="AJ59" s="103">
        <v>0</v>
      </c>
      <c r="AK59" s="103">
        <v>0</v>
      </c>
      <c r="AL59" s="104">
        <v>0.44</v>
      </c>
      <c r="AM59" s="104" t="s">
        <v>435</v>
      </c>
      <c r="AN59" s="104">
        <v>18.361243999999999</v>
      </c>
      <c r="AO59" s="104">
        <v>10.210000000000001</v>
      </c>
      <c r="AP59" s="104">
        <v>17.399999999999999</v>
      </c>
      <c r="AQ59" s="104" t="s">
        <v>435</v>
      </c>
      <c r="AR59" s="104" t="s">
        <v>435</v>
      </c>
      <c r="AS59" s="105">
        <v>43.099998474121101</v>
      </c>
      <c r="AT59" s="105">
        <v>38.799999237060497</v>
      </c>
      <c r="AU59" s="103">
        <v>67</v>
      </c>
      <c r="AV59" s="105">
        <v>0.6</v>
      </c>
      <c r="AW59" s="104">
        <v>0.23</v>
      </c>
      <c r="AX59" s="104">
        <v>22.870999999999999</v>
      </c>
      <c r="AY59" s="103">
        <v>1076700</v>
      </c>
      <c r="AZ59" s="104" t="s">
        <v>435</v>
      </c>
      <c r="BA59" s="104" t="s">
        <v>435</v>
      </c>
      <c r="BB59" s="103">
        <v>0</v>
      </c>
      <c r="BC59" s="103">
        <v>0</v>
      </c>
      <c r="BD59" s="103">
        <v>0</v>
      </c>
      <c r="BE59" s="103">
        <v>0</v>
      </c>
      <c r="BF59" s="103">
        <v>2252</v>
      </c>
      <c r="BG59" s="103">
        <v>297</v>
      </c>
      <c r="BH59" s="103">
        <v>105</v>
      </c>
      <c r="BI59" s="105">
        <v>20.6</v>
      </c>
      <c r="BJ59" s="104" t="s">
        <v>435</v>
      </c>
      <c r="BK59" s="104">
        <v>-1.7266470193862899</v>
      </c>
      <c r="BL59" s="103">
        <v>24</v>
      </c>
      <c r="BM59" s="105">
        <v>48.423789978027301</v>
      </c>
      <c r="BN59" s="104">
        <v>73.845252990722699</v>
      </c>
      <c r="BO59" s="104">
        <v>1.2</v>
      </c>
      <c r="BP59" s="104">
        <v>13.711248210000001</v>
      </c>
      <c r="BQ59" s="103">
        <v>4700</v>
      </c>
      <c r="BR59" s="105">
        <v>11.939970000000001</v>
      </c>
      <c r="BS59" s="105">
        <v>51.849719999999998</v>
      </c>
      <c r="BT59" s="104" t="s">
        <v>435</v>
      </c>
      <c r="BU59" s="103">
        <v>95</v>
      </c>
      <c r="BV59" s="103">
        <v>88</v>
      </c>
      <c r="BW59" s="103">
        <v>95</v>
      </c>
      <c r="BX59" s="104">
        <v>55.3310356140137</v>
      </c>
      <c r="BY59" s="104">
        <v>501</v>
      </c>
      <c r="BZ59" s="103">
        <v>811.37602860210791</v>
      </c>
      <c r="CA59" s="103">
        <v>3497117</v>
      </c>
      <c r="CB59" s="103">
        <v>5290052</v>
      </c>
      <c r="CC59" s="103">
        <v>101000</v>
      </c>
      <c r="CD59" s="103"/>
    </row>
    <row r="60" spans="1:82" x14ac:dyDescent="0.25">
      <c r="A60" s="123" t="s">
        <v>103</v>
      </c>
      <c r="B60" s="106" t="s">
        <v>102</v>
      </c>
      <c r="C60" s="103">
        <v>0</v>
      </c>
      <c r="D60" s="103">
        <v>0</v>
      </c>
      <c r="E60" s="103">
        <v>5412.49</v>
      </c>
      <c r="F60" s="103">
        <v>0</v>
      </c>
      <c r="G60" s="103">
        <v>0</v>
      </c>
      <c r="H60" s="103">
        <v>0</v>
      </c>
      <c r="I60" s="103">
        <v>0</v>
      </c>
      <c r="J60" s="103">
        <v>0</v>
      </c>
      <c r="K60" s="104">
        <v>0</v>
      </c>
      <c r="L60" s="104">
        <v>0</v>
      </c>
      <c r="M60" s="103">
        <v>0</v>
      </c>
      <c r="N60" s="103" t="s">
        <v>435</v>
      </c>
      <c r="O60" s="103" t="s">
        <v>435</v>
      </c>
      <c r="P60" s="103" t="s">
        <v>435</v>
      </c>
      <c r="Q60" s="103">
        <v>0</v>
      </c>
      <c r="R60" s="103">
        <v>0</v>
      </c>
      <c r="S60" s="103">
        <v>0</v>
      </c>
      <c r="T60" s="103">
        <v>0</v>
      </c>
      <c r="U60" s="103">
        <v>0</v>
      </c>
      <c r="V60" s="103">
        <v>0</v>
      </c>
      <c r="W60" s="103">
        <v>0</v>
      </c>
      <c r="X60" s="104">
        <v>30.386105360018405</v>
      </c>
      <c r="Y60" s="104">
        <v>0.50223455129487549</v>
      </c>
      <c r="Z60" s="104">
        <v>68.88</v>
      </c>
      <c r="AA60" s="104">
        <v>2.2975175724185601</v>
      </c>
      <c r="AB60" s="104">
        <v>0</v>
      </c>
      <c r="AC60" s="104" t="s">
        <v>435</v>
      </c>
      <c r="AD60" s="103">
        <v>1095</v>
      </c>
      <c r="AE60" s="103">
        <v>80</v>
      </c>
      <c r="AF60" s="105" t="s">
        <v>435</v>
      </c>
      <c r="AG60" s="104">
        <v>5.2080000000000002</v>
      </c>
      <c r="AH60" s="104">
        <v>3.2172699839187742E-3</v>
      </c>
      <c r="AI60" s="104">
        <v>3.7187802178954388E-4</v>
      </c>
      <c r="AJ60" s="103">
        <v>0</v>
      </c>
      <c r="AK60" s="103">
        <v>0</v>
      </c>
      <c r="AL60" s="104">
        <v>0.871</v>
      </c>
      <c r="AM60" s="104" t="s">
        <v>435</v>
      </c>
      <c r="AN60" s="104">
        <v>2.3229E-2</v>
      </c>
      <c r="AO60" s="104">
        <v>0</v>
      </c>
      <c r="AP60" s="104">
        <v>0</v>
      </c>
      <c r="AQ60" s="104" t="s">
        <v>435</v>
      </c>
      <c r="AR60" s="104">
        <v>1.870594920014959</v>
      </c>
      <c r="AS60" s="105">
        <v>2.7000000476837198</v>
      </c>
      <c r="AT60" s="105" t="s">
        <v>435</v>
      </c>
      <c r="AU60" s="103">
        <v>15</v>
      </c>
      <c r="AV60" s="105">
        <v>1.3</v>
      </c>
      <c r="AW60" s="104">
        <v>0.38</v>
      </c>
      <c r="AX60" s="104" t="s">
        <v>435</v>
      </c>
      <c r="AY60" s="103">
        <v>9</v>
      </c>
      <c r="AZ60" s="104">
        <v>0.121515889317759</v>
      </c>
      <c r="BA60" s="104">
        <v>32.700000000000003</v>
      </c>
      <c r="BB60" s="103">
        <v>0</v>
      </c>
      <c r="BC60" s="103">
        <v>0</v>
      </c>
      <c r="BD60" s="103">
        <v>0</v>
      </c>
      <c r="BE60" s="103">
        <v>0</v>
      </c>
      <c r="BF60" s="103">
        <v>359</v>
      </c>
      <c r="BG60" s="103">
        <v>0</v>
      </c>
      <c r="BH60" s="103">
        <v>127</v>
      </c>
      <c r="BI60" s="105">
        <v>2.9</v>
      </c>
      <c r="BJ60" s="104" t="s">
        <v>435</v>
      </c>
      <c r="BK60" s="104">
        <v>1.11649405956268</v>
      </c>
      <c r="BL60" s="103">
        <v>73</v>
      </c>
      <c r="BM60" s="105">
        <v>100</v>
      </c>
      <c r="BN60" s="104">
        <v>99.823509216308594</v>
      </c>
      <c r="BO60" s="104">
        <v>87.2</v>
      </c>
      <c r="BP60" s="104">
        <v>145.41680410000001</v>
      </c>
      <c r="BQ60" s="103">
        <v>53000</v>
      </c>
      <c r="BR60" s="105">
        <v>99.146560000000008</v>
      </c>
      <c r="BS60" s="105">
        <v>99.712819999999994</v>
      </c>
      <c r="BT60" s="104">
        <v>34.651000000000003</v>
      </c>
      <c r="BU60" s="103">
        <v>93</v>
      </c>
      <c r="BV60" s="103">
        <v>91</v>
      </c>
      <c r="BW60" s="103" t="s">
        <v>435</v>
      </c>
      <c r="BX60" s="104">
        <v>1987.71813964844</v>
      </c>
      <c r="BY60" s="104">
        <v>9</v>
      </c>
      <c r="BZ60" s="103">
        <v>22927.744417419308</v>
      </c>
      <c r="CA60" s="103">
        <v>1325649</v>
      </c>
      <c r="CB60" s="103">
        <v>1310350</v>
      </c>
      <c r="CC60" s="103">
        <v>42390</v>
      </c>
      <c r="CD60" s="103"/>
    </row>
    <row r="61" spans="1:82" x14ac:dyDescent="0.25">
      <c r="A61" s="122" t="s">
        <v>1024</v>
      </c>
      <c r="B61" s="106" t="s">
        <v>308</v>
      </c>
      <c r="C61" s="103">
        <v>0</v>
      </c>
      <c r="D61" s="103">
        <v>0</v>
      </c>
      <c r="E61" s="103">
        <v>7092.7834999999995</v>
      </c>
      <c r="F61" s="103">
        <v>0</v>
      </c>
      <c r="G61" s="103">
        <v>161.12649999999999</v>
      </c>
      <c r="H61" s="103">
        <v>0</v>
      </c>
      <c r="I61" s="103">
        <v>0</v>
      </c>
      <c r="J61" s="103">
        <v>60628</v>
      </c>
      <c r="K61" s="104">
        <v>0.14299999999999999</v>
      </c>
      <c r="L61" s="104">
        <v>9.0909090909090898E-2</v>
      </c>
      <c r="M61" s="103">
        <v>9060.1004038999999</v>
      </c>
      <c r="N61" s="103">
        <v>0</v>
      </c>
      <c r="O61" s="103">
        <v>0</v>
      </c>
      <c r="P61" s="103">
        <v>3093.3145828199999</v>
      </c>
      <c r="Q61" s="103">
        <v>370729</v>
      </c>
      <c r="R61" s="103">
        <v>0</v>
      </c>
      <c r="S61" s="103">
        <v>368065</v>
      </c>
      <c r="T61" s="103">
        <v>2541</v>
      </c>
      <c r="U61" s="103">
        <v>1230</v>
      </c>
      <c r="V61" s="103">
        <v>849098.39498999994</v>
      </c>
      <c r="W61" s="103">
        <v>113007.915079</v>
      </c>
      <c r="X61" s="104">
        <v>66.057616279069762</v>
      </c>
      <c r="Y61" s="104">
        <v>1.7455327778068372</v>
      </c>
      <c r="Z61" s="104">
        <v>23.798999999999999</v>
      </c>
      <c r="AA61" s="104">
        <v>4.7371804236669099</v>
      </c>
      <c r="AB61" s="104">
        <v>7.0373999999999999</v>
      </c>
      <c r="AC61" s="104">
        <v>24.096959999999999</v>
      </c>
      <c r="AD61" s="103">
        <v>1018</v>
      </c>
      <c r="AE61" s="103">
        <v>40</v>
      </c>
      <c r="AF61" s="105">
        <v>32.700000000000003</v>
      </c>
      <c r="AG61" s="104">
        <v>12.502000000000001</v>
      </c>
      <c r="AH61" s="104">
        <v>0.12035392442701887</v>
      </c>
      <c r="AI61" s="104">
        <v>9.2465812619432611E-2</v>
      </c>
      <c r="AJ61" s="103">
        <v>0</v>
      </c>
      <c r="AK61" s="103">
        <v>0</v>
      </c>
      <c r="AL61" s="104">
        <v>0.58799999999999997</v>
      </c>
      <c r="AM61" s="104">
        <v>0.1127676</v>
      </c>
      <c r="AN61" s="104">
        <v>5.7499200000000004</v>
      </c>
      <c r="AO61" s="104">
        <v>59.25</v>
      </c>
      <c r="AP61" s="104">
        <v>79.78</v>
      </c>
      <c r="AQ61" s="104" t="s">
        <v>435</v>
      </c>
      <c r="AR61" s="104">
        <v>3.3076235208423488</v>
      </c>
      <c r="AS61" s="105">
        <v>70.400001525878906</v>
      </c>
      <c r="AT61" s="105">
        <v>5.8000001907348597</v>
      </c>
      <c r="AU61" s="103">
        <v>398</v>
      </c>
      <c r="AV61" s="105">
        <v>27.2</v>
      </c>
      <c r="AW61" s="104">
        <v>13.5</v>
      </c>
      <c r="AX61" s="104">
        <v>1.891</v>
      </c>
      <c r="AY61" s="103">
        <v>261261</v>
      </c>
      <c r="AZ61" s="104">
        <v>0.56904798116232802</v>
      </c>
      <c r="BA61" s="104">
        <v>51.5</v>
      </c>
      <c r="BB61" s="103">
        <v>0</v>
      </c>
      <c r="BC61" s="103">
        <v>0</v>
      </c>
      <c r="BD61" s="103">
        <v>0</v>
      </c>
      <c r="BE61" s="103">
        <v>0</v>
      </c>
      <c r="BF61" s="103">
        <v>1629</v>
      </c>
      <c r="BG61" s="103">
        <v>0</v>
      </c>
      <c r="BH61" s="103">
        <v>103</v>
      </c>
      <c r="BI61" s="105">
        <v>20.6</v>
      </c>
      <c r="BJ61" s="104">
        <v>3.2333333333333329</v>
      </c>
      <c r="BK61" s="104">
        <v>-0.55670374631881703</v>
      </c>
      <c r="BL61" s="103">
        <v>38</v>
      </c>
      <c r="BM61" s="105">
        <v>73.5</v>
      </c>
      <c r="BN61" s="104">
        <v>87.470191955566406</v>
      </c>
      <c r="BO61" s="104">
        <v>28.6</v>
      </c>
      <c r="BP61" s="104">
        <v>76.942543229999998</v>
      </c>
      <c r="BQ61" s="103">
        <v>7200</v>
      </c>
      <c r="BR61" s="105">
        <v>58.351979999999998</v>
      </c>
      <c r="BS61" s="105">
        <v>69.008660000000006</v>
      </c>
      <c r="BT61" s="104">
        <v>0.79600000000000004</v>
      </c>
      <c r="BU61" s="103">
        <v>90</v>
      </c>
      <c r="BV61" s="103">
        <v>89</v>
      </c>
      <c r="BW61" s="103">
        <v>87</v>
      </c>
      <c r="BX61" s="104">
        <v>663.25300000000004</v>
      </c>
      <c r="BY61" s="104">
        <v>389</v>
      </c>
      <c r="BZ61" s="103">
        <v>4139.9619490838468</v>
      </c>
      <c r="CA61" s="103">
        <v>1148133</v>
      </c>
      <c r="CB61" s="103">
        <v>1282702</v>
      </c>
      <c r="CC61" s="103">
        <v>17200</v>
      </c>
      <c r="CD61" s="103"/>
    </row>
    <row r="62" spans="1:82" x14ac:dyDescent="0.25">
      <c r="A62" s="123" t="s">
        <v>105</v>
      </c>
      <c r="B62" s="106" t="s">
        <v>104</v>
      </c>
      <c r="C62" s="103">
        <v>65412.824768421051</v>
      </c>
      <c r="D62" s="103">
        <v>0</v>
      </c>
      <c r="E62" s="103">
        <v>184395.02049999998</v>
      </c>
      <c r="F62" s="103">
        <v>0</v>
      </c>
      <c r="G62" s="103">
        <v>0</v>
      </c>
      <c r="H62" s="103">
        <v>0</v>
      </c>
      <c r="I62" s="103">
        <v>0</v>
      </c>
      <c r="J62" s="103">
        <v>1805482</v>
      </c>
      <c r="K62" s="104">
        <v>0.34300000000000003</v>
      </c>
      <c r="L62" s="104">
        <v>6.0606060606060601E-2</v>
      </c>
      <c r="M62" s="103">
        <v>46396666.465099998</v>
      </c>
      <c r="N62" s="103">
        <v>145243.69959999999</v>
      </c>
      <c r="O62" s="103">
        <v>0</v>
      </c>
      <c r="P62" s="103">
        <v>12571558.3649</v>
      </c>
      <c r="Q62" s="103">
        <v>8406278</v>
      </c>
      <c r="R62" s="103">
        <v>73444807</v>
      </c>
      <c r="S62" s="103">
        <v>1389904</v>
      </c>
      <c r="T62" s="103">
        <v>66699028</v>
      </c>
      <c r="U62" s="103">
        <v>12097490</v>
      </c>
      <c r="V62" s="103">
        <v>31863923.202799998</v>
      </c>
      <c r="W62" s="103">
        <v>32921955.633900002</v>
      </c>
      <c r="X62" s="104">
        <v>109.224559</v>
      </c>
      <c r="Y62" s="104">
        <v>4.8259301779027659</v>
      </c>
      <c r="Z62" s="104">
        <v>20.763000000000002</v>
      </c>
      <c r="AA62" s="104">
        <v>4.6145778397678496</v>
      </c>
      <c r="AB62" s="104">
        <v>22.350290000000001</v>
      </c>
      <c r="AC62" s="104">
        <v>7.9603900000000003</v>
      </c>
      <c r="AD62" s="103">
        <v>11731</v>
      </c>
      <c r="AE62" s="103">
        <v>20</v>
      </c>
      <c r="AF62" s="105">
        <v>65.900000000000006</v>
      </c>
      <c r="AG62" s="104">
        <v>14.776</v>
      </c>
      <c r="AH62" s="104">
        <v>0.98125896019783465</v>
      </c>
      <c r="AI62" s="104">
        <v>0.82306026919932329</v>
      </c>
      <c r="AJ62" s="103">
        <v>0</v>
      </c>
      <c r="AK62" s="103">
        <v>5</v>
      </c>
      <c r="AL62" s="104">
        <v>0.46300000000000002</v>
      </c>
      <c r="AM62" s="104">
        <v>0.48997890949249301</v>
      </c>
      <c r="AN62" s="104">
        <v>2302.4964570000002</v>
      </c>
      <c r="AO62" s="104">
        <v>2050.88</v>
      </c>
      <c r="AP62" s="104">
        <v>2206.62</v>
      </c>
      <c r="AQ62" s="104">
        <v>5.1427755355834996</v>
      </c>
      <c r="AR62" s="104">
        <v>0.48862748900776143</v>
      </c>
      <c r="AS62" s="105">
        <v>58.5</v>
      </c>
      <c r="AT62" s="105">
        <v>23.600000381469702</v>
      </c>
      <c r="AU62" s="103">
        <v>164</v>
      </c>
      <c r="AV62" s="105">
        <v>1.1000000000000001</v>
      </c>
      <c r="AW62" s="104">
        <v>0.22</v>
      </c>
      <c r="AX62" s="104">
        <v>37.366999999999997</v>
      </c>
      <c r="AY62" s="103">
        <v>69802693</v>
      </c>
      <c r="AZ62" s="104">
        <v>0.50213502706809598</v>
      </c>
      <c r="BA62" s="104">
        <v>39.1</v>
      </c>
      <c r="BB62" s="103">
        <v>0</v>
      </c>
      <c r="BC62" s="103">
        <v>4021</v>
      </c>
      <c r="BD62" s="103">
        <v>871</v>
      </c>
      <c r="BE62" s="103">
        <v>2137000</v>
      </c>
      <c r="BF62" s="103">
        <v>881479</v>
      </c>
      <c r="BG62" s="103">
        <v>16</v>
      </c>
      <c r="BH62" s="103">
        <v>105</v>
      </c>
      <c r="BI62" s="105">
        <v>20.6</v>
      </c>
      <c r="BJ62" s="104">
        <v>3.85</v>
      </c>
      <c r="BK62" s="104">
        <v>-0.69918471574783303</v>
      </c>
      <c r="BL62" s="103">
        <v>34</v>
      </c>
      <c r="BM62" s="105">
        <v>44.299999237060497</v>
      </c>
      <c r="BN62" s="104">
        <v>49.031520843505902</v>
      </c>
      <c r="BO62" s="104">
        <v>15.4</v>
      </c>
      <c r="BP62" s="104">
        <v>37.729579489999999</v>
      </c>
      <c r="BQ62" s="103">
        <v>84000</v>
      </c>
      <c r="BR62" s="105">
        <v>7.3163299999999998</v>
      </c>
      <c r="BS62" s="105">
        <v>41.059950000000001</v>
      </c>
      <c r="BT62" s="104">
        <v>1</v>
      </c>
      <c r="BU62" s="103">
        <v>73</v>
      </c>
      <c r="BV62" s="103" t="s">
        <v>435</v>
      </c>
      <c r="BW62" s="103">
        <v>68</v>
      </c>
      <c r="BX62" s="104">
        <v>69.524787902832003</v>
      </c>
      <c r="BY62" s="104">
        <v>353</v>
      </c>
      <c r="BZ62" s="103">
        <v>772.31222782125099</v>
      </c>
      <c r="CA62" s="103">
        <v>112078727</v>
      </c>
      <c r="CB62" s="103">
        <v>99262853</v>
      </c>
      <c r="CC62" s="103">
        <v>1000000</v>
      </c>
      <c r="CD62" s="103"/>
    </row>
    <row r="63" spans="1:82" x14ac:dyDescent="0.25">
      <c r="A63" s="123" t="s">
        <v>107</v>
      </c>
      <c r="B63" s="106" t="s">
        <v>106</v>
      </c>
      <c r="C63" s="103">
        <v>1136.336222743158</v>
      </c>
      <c r="D63" s="103">
        <v>0</v>
      </c>
      <c r="E63" s="103" t="s">
        <v>435</v>
      </c>
      <c r="F63" s="103">
        <v>38.863999999999997</v>
      </c>
      <c r="G63" s="103">
        <v>11440.004000000001</v>
      </c>
      <c r="H63" s="103">
        <v>448.69749999999999</v>
      </c>
      <c r="I63" s="103">
        <v>0</v>
      </c>
      <c r="J63" s="103">
        <v>9441</v>
      </c>
      <c r="K63" s="104">
        <v>5.7000000000000002E-2</v>
      </c>
      <c r="L63" s="104">
        <v>3.03030303030303E-2</v>
      </c>
      <c r="M63" s="103">
        <v>0</v>
      </c>
      <c r="N63" s="103" t="s">
        <v>435</v>
      </c>
      <c r="O63" s="103" t="s">
        <v>435</v>
      </c>
      <c r="P63" s="103" t="s">
        <v>435</v>
      </c>
      <c r="Q63" s="103">
        <v>0</v>
      </c>
      <c r="R63" s="103">
        <v>0</v>
      </c>
      <c r="S63" s="103">
        <v>0</v>
      </c>
      <c r="T63" s="103">
        <v>0</v>
      </c>
      <c r="U63" s="103">
        <v>538981</v>
      </c>
      <c r="V63" s="103">
        <v>488828.740506</v>
      </c>
      <c r="W63" s="103">
        <v>769712.98481399997</v>
      </c>
      <c r="X63" s="104">
        <v>48.357033388067869</v>
      </c>
      <c r="Y63" s="104">
        <v>1.5879772461729458</v>
      </c>
      <c r="Z63" s="104">
        <v>56.247999999999998</v>
      </c>
      <c r="AA63" s="104">
        <v>4.7802146794313902</v>
      </c>
      <c r="AB63" s="104">
        <v>0</v>
      </c>
      <c r="AC63" s="104" t="s">
        <v>435</v>
      </c>
      <c r="AD63" s="103">
        <v>271</v>
      </c>
      <c r="AE63" s="103">
        <v>80</v>
      </c>
      <c r="AF63" s="105">
        <v>10.8</v>
      </c>
      <c r="AG63" s="104">
        <v>10.121</v>
      </c>
      <c r="AH63" s="104">
        <v>1.0990111266885769E-2</v>
      </c>
      <c r="AI63" s="104">
        <v>5.5316910443156554E-3</v>
      </c>
      <c r="AJ63" s="103">
        <v>0</v>
      </c>
      <c r="AK63" s="103">
        <v>0</v>
      </c>
      <c r="AL63" s="104">
        <v>0.74099999999999999</v>
      </c>
      <c r="AM63" s="104" t="s">
        <v>435</v>
      </c>
      <c r="AN63" s="104">
        <v>2.3551769999999999</v>
      </c>
      <c r="AO63" s="104">
        <v>85.63</v>
      </c>
      <c r="AP63" s="104">
        <v>95.31</v>
      </c>
      <c r="AQ63" s="104">
        <v>3.0285210609436</v>
      </c>
      <c r="AR63" s="104">
        <v>5.1951680335263228</v>
      </c>
      <c r="AS63" s="105">
        <v>25.299999237060501</v>
      </c>
      <c r="AT63" s="105" t="s">
        <v>435</v>
      </c>
      <c r="AU63" s="103">
        <v>49</v>
      </c>
      <c r="AV63" s="105">
        <v>0.1</v>
      </c>
      <c r="AW63" s="104" t="s">
        <v>435</v>
      </c>
      <c r="AX63" s="104" t="s">
        <v>435</v>
      </c>
      <c r="AY63" s="103">
        <v>911449</v>
      </c>
      <c r="AZ63" s="104">
        <v>0.351733546371646</v>
      </c>
      <c r="BA63" s="104">
        <v>36.700000000000003</v>
      </c>
      <c r="BB63" s="103">
        <v>0</v>
      </c>
      <c r="BC63" s="103">
        <v>179200</v>
      </c>
      <c r="BD63" s="103">
        <v>0</v>
      </c>
      <c r="BE63" s="103">
        <v>0</v>
      </c>
      <c r="BF63" s="103">
        <v>19</v>
      </c>
      <c r="BG63" s="103">
        <v>0</v>
      </c>
      <c r="BH63" s="103">
        <v>126</v>
      </c>
      <c r="BI63" s="105">
        <v>3.7</v>
      </c>
      <c r="BJ63" s="104">
        <v>4.95</v>
      </c>
      <c r="BK63" s="104">
        <v>9.2675000429153401E-2</v>
      </c>
      <c r="BL63" s="103" t="s">
        <v>435</v>
      </c>
      <c r="BM63" s="105">
        <v>96</v>
      </c>
      <c r="BN63" s="104" t="s">
        <v>435</v>
      </c>
      <c r="BO63" s="104">
        <v>46.5</v>
      </c>
      <c r="BP63" s="104">
        <v>114.18141540000001</v>
      </c>
      <c r="BQ63" s="103">
        <v>3400</v>
      </c>
      <c r="BR63" s="105">
        <v>95.072180000000003</v>
      </c>
      <c r="BS63" s="105">
        <v>93.79092</v>
      </c>
      <c r="BT63" s="104">
        <v>8.3740000000000006</v>
      </c>
      <c r="BU63" s="103">
        <v>99</v>
      </c>
      <c r="BV63" s="103">
        <v>94</v>
      </c>
      <c r="BW63" s="103">
        <v>99</v>
      </c>
      <c r="BX63" s="104">
        <v>313.17132568359398</v>
      </c>
      <c r="BY63" s="104">
        <v>30</v>
      </c>
      <c r="BZ63" s="103">
        <v>6202.1622670649576</v>
      </c>
      <c r="CA63" s="103">
        <v>889955</v>
      </c>
      <c r="CB63" s="103">
        <v>891971</v>
      </c>
      <c r="CC63" s="103">
        <v>18270</v>
      </c>
      <c r="CD63" s="103"/>
    </row>
    <row r="64" spans="1:82" x14ac:dyDescent="0.25">
      <c r="A64" s="123" t="s">
        <v>109</v>
      </c>
      <c r="B64" s="106" t="s">
        <v>108</v>
      </c>
      <c r="C64" s="103">
        <v>0</v>
      </c>
      <c r="D64" s="103">
        <v>0</v>
      </c>
      <c r="E64" s="103" t="s">
        <v>435</v>
      </c>
      <c r="F64" s="103">
        <v>0</v>
      </c>
      <c r="G64" s="103">
        <v>0</v>
      </c>
      <c r="H64" s="103">
        <v>0</v>
      </c>
      <c r="I64" s="103">
        <v>0</v>
      </c>
      <c r="J64" s="103">
        <v>0</v>
      </c>
      <c r="K64" s="104">
        <v>0</v>
      </c>
      <c r="L64" s="104">
        <v>0</v>
      </c>
      <c r="M64" s="103">
        <v>0</v>
      </c>
      <c r="N64" s="103" t="s">
        <v>435</v>
      </c>
      <c r="O64" s="103" t="s">
        <v>435</v>
      </c>
      <c r="P64" s="103" t="s">
        <v>435</v>
      </c>
      <c r="Q64" s="103">
        <v>0</v>
      </c>
      <c r="R64" s="103">
        <v>0</v>
      </c>
      <c r="S64" s="103">
        <v>0</v>
      </c>
      <c r="T64" s="103">
        <v>0</v>
      </c>
      <c r="U64" s="103">
        <v>0</v>
      </c>
      <c r="V64" s="103">
        <v>0</v>
      </c>
      <c r="W64" s="103">
        <v>0</v>
      </c>
      <c r="X64" s="104">
        <v>18.1568556480537</v>
      </c>
      <c r="Y64" s="104">
        <v>0.24517334799099064</v>
      </c>
      <c r="Z64" s="104">
        <v>85.382000000000005</v>
      </c>
      <c r="AA64" s="104">
        <v>2.0749590985642801</v>
      </c>
      <c r="AB64" s="104">
        <v>0</v>
      </c>
      <c r="AC64" s="104" t="s">
        <v>435</v>
      </c>
      <c r="AD64" s="103">
        <v>2592</v>
      </c>
      <c r="AE64" s="103">
        <v>100</v>
      </c>
      <c r="AF64" s="105" t="s">
        <v>435</v>
      </c>
      <c r="AG64" s="104">
        <v>4.9000000000000004</v>
      </c>
      <c r="AH64" s="104">
        <v>2.3111615047826791E-3</v>
      </c>
      <c r="AI64" s="104">
        <v>1.8591511791559916E-3</v>
      </c>
      <c r="AJ64" s="103">
        <v>0</v>
      </c>
      <c r="AK64" s="103">
        <v>0</v>
      </c>
      <c r="AL64" s="104">
        <v>0.92</v>
      </c>
      <c r="AM64" s="104" t="s">
        <v>435</v>
      </c>
      <c r="AN64" s="104">
        <v>0</v>
      </c>
      <c r="AO64" s="104">
        <v>0</v>
      </c>
      <c r="AP64" s="104">
        <v>0</v>
      </c>
      <c r="AQ64" s="104" t="s">
        <v>435</v>
      </c>
      <c r="AR64" s="104">
        <v>0.33506249818553818</v>
      </c>
      <c r="AS64" s="105">
        <v>2.2999999523162802</v>
      </c>
      <c r="AT64" s="105" t="s">
        <v>435</v>
      </c>
      <c r="AU64" s="103">
        <v>4.9000000953674299</v>
      </c>
      <c r="AV64" s="105" t="s">
        <v>435</v>
      </c>
      <c r="AW64" s="104" t="s">
        <v>435</v>
      </c>
      <c r="AX64" s="104" t="s">
        <v>435</v>
      </c>
      <c r="AY64" s="103">
        <v>5</v>
      </c>
      <c r="AZ64" s="104">
        <v>5.7870968106804102E-2</v>
      </c>
      <c r="BA64" s="104">
        <v>27.1</v>
      </c>
      <c r="BB64" s="103">
        <v>0</v>
      </c>
      <c r="BC64" s="103">
        <v>0</v>
      </c>
      <c r="BD64" s="103">
        <v>0</v>
      </c>
      <c r="BE64" s="103">
        <v>0</v>
      </c>
      <c r="BF64" s="103">
        <v>25585</v>
      </c>
      <c r="BG64" s="103">
        <v>0</v>
      </c>
      <c r="BH64" s="103">
        <v>133</v>
      </c>
      <c r="BI64" s="105">
        <v>2.4</v>
      </c>
      <c r="BJ64" s="104">
        <v>4.1166666666666663</v>
      </c>
      <c r="BK64" s="104">
        <v>1.9368929862976101</v>
      </c>
      <c r="BL64" s="103">
        <v>85</v>
      </c>
      <c r="BM64" s="105">
        <v>100</v>
      </c>
      <c r="BN64" s="104" t="s">
        <v>435</v>
      </c>
      <c r="BO64" s="104">
        <v>87.7</v>
      </c>
      <c r="BP64" s="104">
        <v>132.3102365</v>
      </c>
      <c r="BQ64" s="103">
        <v>260000</v>
      </c>
      <c r="BR64" s="105">
        <v>99.447839999999999</v>
      </c>
      <c r="BS64" s="105">
        <v>100.00000999999999</v>
      </c>
      <c r="BT64" s="104">
        <v>38.08</v>
      </c>
      <c r="BU64" s="103">
        <v>89</v>
      </c>
      <c r="BV64" s="103">
        <v>92</v>
      </c>
      <c r="BW64" s="103">
        <v>85</v>
      </c>
      <c r="BX64" s="104">
        <v>4112.05419921875</v>
      </c>
      <c r="BY64" s="104">
        <v>3</v>
      </c>
      <c r="BZ64" s="103">
        <v>49960.247050204882</v>
      </c>
      <c r="CA64" s="103">
        <v>5532159</v>
      </c>
      <c r="CB64" s="103">
        <v>5501824</v>
      </c>
      <c r="CC64" s="103">
        <v>303890</v>
      </c>
      <c r="CD64" s="103"/>
    </row>
    <row r="65" spans="1:82" x14ac:dyDescent="0.25">
      <c r="A65" s="123" t="s">
        <v>111</v>
      </c>
      <c r="B65" s="106" t="s">
        <v>110</v>
      </c>
      <c r="C65" s="103">
        <v>16449.683679010526</v>
      </c>
      <c r="D65" s="103">
        <v>0</v>
      </c>
      <c r="E65" s="103">
        <v>258244.52550000005</v>
      </c>
      <c r="F65" s="103">
        <v>46.634</v>
      </c>
      <c r="G65" s="103">
        <v>0</v>
      </c>
      <c r="H65" s="103">
        <v>0</v>
      </c>
      <c r="I65" s="103">
        <v>0</v>
      </c>
      <c r="J65" s="103">
        <v>0</v>
      </c>
      <c r="K65" s="104">
        <v>8.5999999999999993E-2</v>
      </c>
      <c r="L65" s="104">
        <v>9.0909090909090898E-2</v>
      </c>
      <c r="M65" s="103">
        <v>0</v>
      </c>
      <c r="N65" s="103" t="s">
        <v>435</v>
      </c>
      <c r="O65" s="103" t="s">
        <v>435</v>
      </c>
      <c r="P65" s="103" t="s">
        <v>435</v>
      </c>
      <c r="Q65" s="103">
        <v>0</v>
      </c>
      <c r="R65" s="103">
        <v>0</v>
      </c>
      <c r="S65" s="103">
        <v>0</v>
      </c>
      <c r="T65" s="103">
        <v>0</v>
      </c>
      <c r="U65" s="103">
        <v>0</v>
      </c>
      <c r="V65" s="103">
        <v>0</v>
      </c>
      <c r="W65" s="103">
        <v>5739.1129605200003</v>
      </c>
      <c r="X65" s="104">
        <v>122.33839573919924</v>
      </c>
      <c r="Y65" s="104">
        <v>0.51115979156713653</v>
      </c>
      <c r="Z65" s="104">
        <v>80.444000000000003</v>
      </c>
      <c r="AA65" s="104">
        <v>2.2628282394029502</v>
      </c>
      <c r="AB65" s="104">
        <v>0</v>
      </c>
      <c r="AC65" s="104" t="s">
        <v>435</v>
      </c>
      <c r="AD65" s="103">
        <v>59320</v>
      </c>
      <c r="AE65" s="103">
        <v>80</v>
      </c>
      <c r="AF65" s="105" t="s">
        <v>435</v>
      </c>
      <c r="AG65" s="104">
        <v>5.6340000000000003</v>
      </c>
      <c r="AH65" s="104">
        <v>3.4865983666323798E-2</v>
      </c>
      <c r="AI65" s="104">
        <v>1.8517933795581715E-2</v>
      </c>
      <c r="AJ65" s="103">
        <v>0</v>
      </c>
      <c r="AK65" s="103">
        <v>0</v>
      </c>
      <c r="AL65" s="104">
        <v>0.90100000000000002</v>
      </c>
      <c r="AM65" s="104" t="s">
        <v>435</v>
      </c>
      <c r="AN65" s="104">
        <v>-0.51255200000000001</v>
      </c>
      <c r="AO65" s="104">
        <v>0</v>
      </c>
      <c r="AP65" s="104">
        <v>0</v>
      </c>
      <c r="AQ65" s="104" t="s">
        <v>435</v>
      </c>
      <c r="AR65" s="104">
        <v>0.94706559418607961</v>
      </c>
      <c r="AS65" s="105">
        <v>4.1999998092651403</v>
      </c>
      <c r="AT65" s="105" t="s">
        <v>435</v>
      </c>
      <c r="AU65" s="103">
        <v>8</v>
      </c>
      <c r="AV65" s="105">
        <v>0.4</v>
      </c>
      <c r="AW65" s="104">
        <v>0.18</v>
      </c>
      <c r="AX65" s="104" t="s">
        <v>435</v>
      </c>
      <c r="AY65" s="103">
        <v>321</v>
      </c>
      <c r="AZ65" s="104">
        <v>8.2857387333869201E-2</v>
      </c>
      <c r="BA65" s="104">
        <v>32.700000000000003</v>
      </c>
      <c r="BB65" s="103">
        <v>12183</v>
      </c>
      <c r="BC65" s="103">
        <v>4256</v>
      </c>
      <c r="BD65" s="103">
        <v>0</v>
      </c>
      <c r="BE65" s="103">
        <v>0</v>
      </c>
      <c r="BF65" s="103">
        <v>457426</v>
      </c>
      <c r="BG65" s="103">
        <v>0</v>
      </c>
      <c r="BH65" s="103">
        <v>138</v>
      </c>
      <c r="BI65" s="105">
        <v>2.4</v>
      </c>
      <c r="BJ65" s="104">
        <v>3.833333333333333</v>
      </c>
      <c r="BK65" s="104">
        <v>1.3522299528121899</v>
      </c>
      <c r="BL65" s="103">
        <v>72</v>
      </c>
      <c r="BM65" s="105">
        <v>100</v>
      </c>
      <c r="BN65" s="104" t="s">
        <v>435</v>
      </c>
      <c r="BO65" s="104">
        <v>85.6</v>
      </c>
      <c r="BP65" s="104">
        <v>106.21341959999999</v>
      </c>
      <c r="BQ65" s="103">
        <v>1400000</v>
      </c>
      <c r="BR65" s="105">
        <v>98.650009999999995</v>
      </c>
      <c r="BS65" s="105">
        <v>100</v>
      </c>
      <c r="BT65" s="104">
        <v>32.348999999999997</v>
      </c>
      <c r="BU65" s="103">
        <v>96</v>
      </c>
      <c r="BV65" s="103">
        <v>80</v>
      </c>
      <c r="BW65" s="103">
        <v>92</v>
      </c>
      <c r="BX65" s="104">
        <v>4782.28857421875</v>
      </c>
      <c r="BY65" s="104">
        <v>8</v>
      </c>
      <c r="BZ65" s="103">
        <v>41463.644022703411</v>
      </c>
      <c r="CA65" s="103">
        <v>65129731</v>
      </c>
      <c r="CB65" s="103">
        <v>64408492</v>
      </c>
      <c r="CC65" s="103">
        <v>547660</v>
      </c>
      <c r="CD65" s="103"/>
    </row>
    <row r="66" spans="1:82" x14ac:dyDescent="0.25">
      <c r="A66" s="123" t="s">
        <v>113</v>
      </c>
      <c r="B66" s="106" t="s">
        <v>112</v>
      </c>
      <c r="C66" s="103">
        <v>0</v>
      </c>
      <c r="D66" s="103">
        <v>0</v>
      </c>
      <c r="E66" s="103">
        <v>11516.0995</v>
      </c>
      <c r="F66" s="103">
        <v>0</v>
      </c>
      <c r="G66" s="103">
        <v>0</v>
      </c>
      <c r="H66" s="103">
        <v>0</v>
      </c>
      <c r="I66" s="103">
        <v>0</v>
      </c>
      <c r="J66" s="103">
        <v>0</v>
      </c>
      <c r="K66" s="104">
        <v>0</v>
      </c>
      <c r="L66" s="104">
        <v>9.0909090909090898E-2</v>
      </c>
      <c r="M66" s="103">
        <v>1069058.17952</v>
      </c>
      <c r="N66" s="103">
        <v>550066.22580400005</v>
      </c>
      <c r="O66" s="103">
        <v>0</v>
      </c>
      <c r="P66" s="103">
        <v>344357.242975</v>
      </c>
      <c r="Q66" s="103">
        <v>1644072</v>
      </c>
      <c r="R66" s="103">
        <v>0</v>
      </c>
      <c r="S66" s="103">
        <v>0</v>
      </c>
      <c r="T66" s="103">
        <v>1644072</v>
      </c>
      <c r="U66" s="103">
        <v>1352018</v>
      </c>
      <c r="V66" s="103">
        <v>1401068.03241</v>
      </c>
      <c r="W66" s="103">
        <v>1545405.0361200001</v>
      </c>
      <c r="X66" s="104">
        <v>8.2247642333216913</v>
      </c>
      <c r="Y66" s="104">
        <v>3.0447842280730351</v>
      </c>
      <c r="Z66" s="104">
        <v>89.37</v>
      </c>
      <c r="AA66" s="104">
        <v>4.0975978134522197</v>
      </c>
      <c r="AB66" s="104">
        <v>2.9530599999999998</v>
      </c>
      <c r="AC66" s="104" t="s">
        <v>435</v>
      </c>
      <c r="AD66" s="103" t="s">
        <v>435</v>
      </c>
      <c r="AE66" s="103">
        <v>20</v>
      </c>
      <c r="AF66" s="105">
        <v>36.6</v>
      </c>
      <c r="AG66" s="104">
        <v>14.558999999999999</v>
      </c>
      <c r="AH66" s="104">
        <v>0.65292586156116528</v>
      </c>
      <c r="AI66" s="104">
        <v>0.10754423939905121</v>
      </c>
      <c r="AJ66" s="103">
        <v>0</v>
      </c>
      <c r="AK66" s="103">
        <v>0</v>
      </c>
      <c r="AL66" s="104">
        <v>0.70199999999999996</v>
      </c>
      <c r="AM66" s="104">
        <v>7.2532899999999997E-2</v>
      </c>
      <c r="AN66" s="104">
        <v>0</v>
      </c>
      <c r="AO66" s="104">
        <v>24.58</v>
      </c>
      <c r="AP66" s="104">
        <v>91.87</v>
      </c>
      <c r="AQ66" s="104">
        <v>0.75572800636291504</v>
      </c>
      <c r="AR66" s="104">
        <v>0.12838300944606193</v>
      </c>
      <c r="AS66" s="105">
        <v>48.299999237060497</v>
      </c>
      <c r="AT66" s="105">
        <v>6.5</v>
      </c>
      <c r="AU66" s="103">
        <v>529</v>
      </c>
      <c r="AV66" s="105">
        <v>3.6</v>
      </c>
      <c r="AW66" s="104">
        <v>2.5099999999999998</v>
      </c>
      <c r="AX66" s="104">
        <v>168.86799999999999</v>
      </c>
      <c r="AY66" s="103">
        <v>694119</v>
      </c>
      <c r="AZ66" s="104">
        <v>0.53356931233148897</v>
      </c>
      <c r="BA66" s="104">
        <v>38</v>
      </c>
      <c r="BB66" s="103">
        <v>0</v>
      </c>
      <c r="BC66" s="103">
        <v>0</v>
      </c>
      <c r="BD66" s="103">
        <v>0</v>
      </c>
      <c r="BE66" s="103">
        <v>0</v>
      </c>
      <c r="BF66" s="103">
        <v>774</v>
      </c>
      <c r="BG66" s="103">
        <v>0</v>
      </c>
      <c r="BH66" s="103">
        <v>122</v>
      </c>
      <c r="BI66" s="105">
        <v>10.5</v>
      </c>
      <c r="BJ66" s="104">
        <v>2.3166666666666669</v>
      </c>
      <c r="BK66" s="104">
        <v>-0.94318550825118996</v>
      </c>
      <c r="BL66" s="103">
        <v>31</v>
      </c>
      <c r="BM66" s="105">
        <v>92.191200256347699</v>
      </c>
      <c r="BN66" s="104">
        <v>83.237876892089801</v>
      </c>
      <c r="BO66" s="104">
        <v>48.1</v>
      </c>
      <c r="BP66" s="104">
        <v>131.50927569999999</v>
      </c>
      <c r="BQ66" s="103">
        <v>4500</v>
      </c>
      <c r="BR66" s="105">
        <v>47.41328</v>
      </c>
      <c r="BS66" s="105">
        <v>85.771000000000001</v>
      </c>
      <c r="BT66" s="104">
        <v>3.6110000000000002</v>
      </c>
      <c r="BU66" s="103">
        <v>75</v>
      </c>
      <c r="BV66" s="103" t="s">
        <v>435</v>
      </c>
      <c r="BW66" s="103" t="s">
        <v>435</v>
      </c>
      <c r="BX66" s="104">
        <v>555.6279296875</v>
      </c>
      <c r="BY66" s="104">
        <v>291</v>
      </c>
      <c r="BZ66" s="103">
        <v>8029.8223835614845</v>
      </c>
      <c r="CA66" s="103">
        <v>2172578</v>
      </c>
      <c r="CB66" s="103">
        <v>1748162</v>
      </c>
      <c r="CC66" s="103">
        <v>257670</v>
      </c>
      <c r="CD66" s="103"/>
    </row>
    <row r="67" spans="1:82" x14ac:dyDescent="0.25">
      <c r="A67" s="123" t="s">
        <v>115</v>
      </c>
      <c r="B67" s="106" t="s">
        <v>114</v>
      </c>
      <c r="C67" s="103">
        <v>0</v>
      </c>
      <c r="D67" s="103">
        <v>0</v>
      </c>
      <c r="E67" s="103">
        <v>6712.9815000000008</v>
      </c>
      <c r="F67" s="103">
        <v>0.51600000000000001</v>
      </c>
      <c r="G67" s="103">
        <v>0</v>
      </c>
      <c r="H67" s="103">
        <v>0</v>
      </c>
      <c r="I67" s="103">
        <v>0</v>
      </c>
      <c r="J67" s="103">
        <v>14031</v>
      </c>
      <c r="K67" s="104">
        <v>8.5999999999999993E-2</v>
      </c>
      <c r="L67" s="104">
        <v>6.0606060606060601E-2</v>
      </c>
      <c r="M67" s="103">
        <v>829771.87742100004</v>
      </c>
      <c r="N67" s="103">
        <v>0</v>
      </c>
      <c r="O67" s="103">
        <v>876.97278976400003</v>
      </c>
      <c r="P67" s="103">
        <v>0</v>
      </c>
      <c r="Q67" s="103">
        <v>1956752</v>
      </c>
      <c r="R67" s="103">
        <v>0</v>
      </c>
      <c r="S67" s="103">
        <v>205</v>
      </c>
      <c r="T67" s="103">
        <v>1956547</v>
      </c>
      <c r="U67" s="103">
        <v>345274</v>
      </c>
      <c r="V67" s="103">
        <v>1909677.37736</v>
      </c>
      <c r="W67" s="103">
        <v>1917962.7662899999</v>
      </c>
      <c r="X67" s="104">
        <v>225.30652173913043</v>
      </c>
      <c r="Y67" s="104">
        <v>4.0478524176413035</v>
      </c>
      <c r="Z67" s="104">
        <v>61.27</v>
      </c>
      <c r="AA67" s="104">
        <v>8.2296813888947593</v>
      </c>
      <c r="AB67" s="104">
        <v>1.0768599999999999</v>
      </c>
      <c r="AC67" s="104">
        <v>7.8762699999999999</v>
      </c>
      <c r="AD67" s="103">
        <v>312</v>
      </c>
      <c r="AE67" s="103">
        <v>40</v>
      </c>
      <c r="AF67" s="105">
        <v>26</v>
      </c>
      <c r="AG67" s="104">
        <v>17.091000000000001</v>
      </c>
      <c r="AH67" s="104">
        <v>0.1056016352261257</v>
      </c>
      <c r="AI67" s="104">
        <v>4.5223815560672155E-2</v>
      </c>
      <c r="AJ67" s="103">
        <v>0</v>
      </c>
      <c r="AK67" s="103">
        <v>0</v>
      </c>
      <c r="AL67" s="104">
        <v>0.46</v>
      </c>
      <c r="AM67" s="104">
        <v>0.28910259999999999</v>
      </c>
      <c r="AN67" s="104">
        <v>3.1303049999999999</v>
      </c>
      <c r="AO67" s="104">
        <v>21.57</v>
      </c>
      <c r="AP67" s="104">
        <v>45</v>
      </c>
      <c r="AQ67" s="104">
        <v>18.4744968414307</v>
      </c>
      <c r="AR67" s="104">
        <v>15.078021219173266</v>
      </c>
      <c r="AS67" s="105">
        <v>63.599998474121101</v>
      </c>
      <c r="AT67" s="105">
        <v>16.399999618530298</v>
      </c>
      <c r="AU67" s="103">
        <v>174</v>
      </c>
      <c r="AV67" s="105">
        <v>1.7</v>
      </c>
      <c r="AW67" s="104">
        <v>1.17</v>
      </c>
      <c r="AX67" s="104">
        <v>56.671999999999997</v>
      </c>
      <c r="AY67" s="103">
        <v>160763</v>
      </c>
      <c r="AZ67" s="104">
        <v>0.62281703384279496</v>
      </c>
      <c r="BA67" s="104">
        <v>35.9</v>
      </c>
      <c r="BB67" s="103">
        <v>0</v>
      </c>
      <c r="BC67" s="103">
        <v>0</v>
      </c>
      <c r="BD67" s="103">
        <v>0</v>
      </c>
      <c r="BE67" s="103">
        <v>0</v>
      </c>
      <c r="BF67" s="103">
        <v>4382</v>
      </c>
      <c r="BG67" s="103">
        <v>0</v>
      </c>
      <c r="BH67" s="103">
        <v>119</v>
      </c>
      <c r="BI67" s="105">
        <v>10.199999999999999</v>
      </c>
      <c r="BJ67" s="104">
        <v>3.8166666666666673</v>
      </c>
      <c r="BK67" s="104">
        <v>-0.64785939455032304</v>
      </c>
      <c r="BL67" s="103">
        <v>37</v>
      </c>
      <c r="BM67" s="105">
        <v>56.200000762939503</v>
      </c>
      <c r="BN67" s="104">
        <v>55.572761535644503</v>
      </c>
      <c r="BO67" s="104">
        <v>18.5</v>
      </c>
      <c r="BP67" s="104">
        <v>141.199904</v>
      </c>
      <c r="BQ67" s="103">
        <v>4200</v>
      </c>
      <c r="BR67" s="105">
        <v>39.23115</v>
      </c>
      <c r="BS67" s="105">
        <v>77.991569999999996</v>
      </c>
      <c r="BT67" s="104">
        <v>1.077</v>
      </c>
      <c r="BU67" s="103">
        <v>92</v>
      </c>
      <c r="BV67" s="103">
        <v>68</v>
      </c>
      <c r="BW67" s="103">
        <v>90</v>
      </c>
      <c r="BX67" s="104">
        <v>74.311149597167997</v>
      </c>
      <c r="BY67" s="104">
        <v>706</v>
      </c>
      <c r="BZ67" s="103">
        <v>712.45239774426466</v>
      </c>
      <c r="CA67" s="103">
        <v>2347696</v>
      </c>
      <c r="CB67" s="103">
        <v>2003564</v>
      </c>
      <c r="CC67" s="103">
        <v>10120</v>
      </c>
      <c r="CD67" s="103"/>
    </row>
    <row r="68" spans="1:82" x14ac:dyDescent="0.25">
      <c r="A68" s="123" t="s">
        <v>117</v>
      </c>
      <c r="B68" s="106" t="s">
        <v>116</v>
      </c>
      <c r="C68" s="103">
        <v>8375.9265113684214</v>
      </c>
      <c r="D68" s="103">
        <v>1714.9978923389472</v>
      </c>
      <c r="E68" s="103">
        <v>24905.304</v>
      </c>
      <c r="F68" s="103">
        <v>0</v>
      </c>
      <c r="G68" s="103">
        <v>0</v>
      </c>
      <c r="H68" s="103">
        <v>0</v>
      </c>
      <c r="I68" s="103">
        <v>0</v>
      </c>
      <c r="J68" s="103">
        <v>19885</v>
      </c>
      <c r="K68" s="104">
        <v>2.9000000000000001E-2</v>
      </c>
      <c r="L68" s="104">
        <v>0.21212121212121199</v>
      </c>
      <c r="M68" s="103">
        <v>3216152.1980900001</v>
      </c>
      <c r="N68" s="103" t="s">
        <v>435</v>
      </c>
      <c r="O68" s="103" t="s">
        <v>435</v>
      </c>
      <c r="P68" s="103" t="s">
        <v>435</v>
      </c>
      <c r="Q68" s="103">
        <v>197134</v>
      </c>
      <c r="R68" s="103">
        <v>172681</v>
      </c>
      <c r="S68" s="103">
        <v>0</v>
      </c>
      <c r="T68" s="103">
        <v>0</v>
      </c>
      <c r="U68" s="103">
        <v>0</v>
      </c>
      <c r="V68" s="103">
        <v>55615.293274399999</v>
      </c>
      <c r="W68" s="103">
        <v>743793.74574599997</v>
      </c>
      <c r="X68" s="104">
        <v>65.275202071451105</v>
      </c>
      <c r="Y68" s="104">
        <v>0.76661289252944564</v>
      </c>
      <c r="Z68" s="104">
        <v>58.631999999999998</v>
      </c>
      <c r="AA68" s="104" t="s">
        <v>435</v>
      </c>
      <c r="AB68" s="104">
        <v>0</v>
      </c>
      <c r="AC68" s="104" t="s">
        <v>435</v>
      </c>
      <c r="AD68" s="103">
        <v>4740</v>
      </c>
      <c r="AE68" s="103">
        <v>60</v>
      </c>
      <c r="AF68" s="105">
        <v>34.1</v>
      </c>
      <c r="AG68" s="104">
        <v>6.8570000000000002</v>
      </c>
      <c r="AH68" s="104">
        <v>0.31449548048301312</v>
      </c>
      <c r="AI68" s="104">
        <v>0.14911414812345689</v>
      </c>
      <c r="AJ68" s="103">
        <v>0</v>
      </c>
      <c r="AK68" s="103">
        <v>0</v>
      </c>
      <c r="AL68" s="104">
        <v>0.78</v>
      </c>
      <c r="AM68" s="104" t="s">
        <v>435</v>
      </c>
      <c r="AN68" s="104">
        <v>0.59468299999999996</v>
      </c>
      <c r="AO68" s="104">
        <v>176.72</v>
      </c>
      <c r="AP68" s="104">
        <v>191.52</v>
      </c>
      <c r="AQ68" s="104">
        <v>3.1277115345001198</v>
      </c>
      <c r="AR68" s="104">
        <v>12.549730327313178</v>
      </c>
      <c r="AS68" s="105">
        <v>10.800000190734901</v>
      </c>
      <c r="AT68" s="105">
        <v>1.1000000238418599</v>
      </c>
      <c r="AU68" s="103">
        <v>86</v>
      </c>
      <c r="AV68" s="105">
        <v>0.5</v>
      </c>
      <c r="AW68" s="104">
        <v>0.4</v>
      </c>
      <c r="AX68" s="104">
        <v>0</v>
      </c>
      <c r="AY68" s="103">
        <v>412310</v>
      </c>
      <c r="AZ68" s="104">
        <v>0.34978376030167502</v>
      </c>
      <c r="BA68" s="104">
        <v>37.9</v>
      </c>
      <c r="BB68" s="103">
        <v>0</v>
      </c>
      <c r="BC68" s="103">
        <v>1143</v>
      </c>
      <c r="BD68" s="103">
        <v>0</v>
      </c>
      <c r="BE68" s="103">
        <v>293000</v>
      </c>
      <c r="BF68" s="103">
        <v>2677</v>
      </c>
      <c r="BG68" s="103">
        <v>0</v>
      </c>
      <c r="BH68" s="103">
        <v>116</v>
      </c>
      <c r="BI68" s="105">
        <v>7.9</v>
      </c>
      <c r="BJ68" s="104">
        <v>3.1333333333333333</v>
      </c>
      <c r="BK68" s="104">
        <v>0.57032942771911599</v>
      </c>
      <c r="BL68" s="103">
        <v>58</v>
      </c>
      <c r="BM68" s="105">
        <v>100</v>
      </c>
      <c r="BN68" s="104">
        <v>99.759620666503906</v>
      </c>
      <c r="BO68" s="104">
        <v>58</v>
      </c>
      <c r="BP68" s="104">
        <v>140.65207570000001</v>
      </c>
      <c r="BQ68" s="103">
        <v>57000</v>
      </c>
      <c r="BR68" s="105">
        <v>90.024789999999996</v>
      </c>
      <c r="BS68" s="105">
        <v>98.394440000000003</v>
      </c>
      <c r="BT68" s="104">
        <v>50.975999999999999</v>
      </c>
      <c r="BU68" s="103">
        <v>91</v>
      </c>
      <c r="BV68" s="103">
        <v>90</v>
      </c>
      <c r="BW68" s="103">
        <v>80</v>
      </c>
      <c r="BX68" s="104">
        <v>797.17596435546898</v>
      </c>
      <c r="BY68" s="104">
        <v>36</v>
      </c>
      <c r="BZ68" s="103">
        <v>4344.6309518547605</v>
      </c>
      <c r="CA68" s="103">
        <v>3996762</v>
      </c>
      <c r="CB68" s="103">
        <v>4001289</v>
      </c>
      <c r="CC68" s="103">
        <v>69490</v>
      </c>
      <c r="CD68" s="103"/>
    </row>
    <row r="69" spans="1:82" x14ac:dyDescent="0.25">
      <c r="A69" s="123" t="s">
        <v>119</v>
      </c>
      <c r="B69" s="106" t="s">
        <v>118</v>
      </c>
      <c r="C69" s="103">
        <v>20277.318895810524</v>
      </c>
      <c r="D69" s="103">
        <v>140.60013129494737</v>
      </c>
      <c r="E69" s="103">
        <v>219206.15150000001</v>
      </c>
      <c r="F69" s="103">
        <v>0</v>
      </c>
      <c r="G69" s="103">
        <v>0</v>
      </c>
      <c r="H69" s="103">
        <v>0</v>
      </c>
      <c r="I69" s="103">
        <v>0</v>
      </c>
      <c r="J69" s="103">
        <v>0</v>
      </c>
      <c r="K69" s="104">
        <v>0</v>
      </c>
      <c r="L69" s="104">
        <v>3.03030303030303E-2</v>
      </c>
      <c r="M69" s="103">
        <v>0</v>
      </c>
      <c r="N69" s="103" t="s">
        <v>435</v>
      </c>
      <c r="O69" s="103" t="s">
        <v>435</v>
      </c>
      <c r="P69" s="103" t="s">
        <v>435</v>
      </c>
      <c r="Q69" s="103">
        <v>0</v>
      </c>
      <c r="R69" s="103">
        <v>0</v>
      </c>
      <c r="S69" s="103">
        <v>0</v>
      </c>
      <c r="T69" s="103">
        <v>0</v>
      </c>
      <c r="U69" s="103">
        <v>0</v>
      </c>
      <c r="V69" s="103">
        <v>0</v>
      </c>
      <c r="W69" s="103">
        <v>0</v>
      </c>
      <c r="X69" s="104">
        <v>237.37096977329975</v>
      </c>
      <c r="Y69" s="104">
        <v>0.39321679622212979</v>
      </c>
      <c r="Z69" s="104">
        <v>77.311999999999998</v>
      </c>
      <c r="AA69" s="104">
        <v>2.13881151612819</v>
      </c>
      <c r="AB69" s="104">
        <v>0</v>
      </c>
      <c r="AC69" s="104" t="s">
        <v>435</v>
      </c>
      <c r="AD69" s="103">
        <v>31021</v>
      </c>
      <c r="AE69" s="103">
        <v>80</v>
      </c>
      <c r="AF69" s="105">
        <v>0.01</v>
      </c>
      <c r="AG69" s="104">
        <v>4.774</v>
      </c>
      <c r="AH69" s="104">
        <v>2.471443095925498E-2</v>
      </c>
      <c r="AI69" s="104">
        <v>1.7858721402389293E-2</v>
      </c>
      <c r="AJ69" s="103">
        <v>0</v>
      </c>
      <c r="AK69" s="103">
        <v>0</v>
      </c>
      <c r="AL69" s="104">
        <v>0.93600000000000005</v>
      </c>
      <c r="AM69" s="104" t="s">
        <v>435</v>
      </c>
      <c r="AN69" s="104">
        <v>1.6391849999999999</v>
      </c>
      <c r="AO69" s="104">
        <v>0</v>
      </c>
      <c r="AP69" s="104">
        <v>0</v>
      </c>
      <c r="AQ69" s="104" t="s">
        <v>435</v>
      </c>
      <c r="AR69" s="104">
        <v>0.45118553626391683</v>
      </c>
      <c r="AS69" s="105">
        <v>3.7000000476837198</v>
      </c>
      <c r="AT69" s="105" t="s">
        <v>435</v>
      </c>
      <c r="AU69" s="103">
        <v>7.5</v>
      </c>
      <c r="AV69" s="105" t="s">
        <v>435</v>
      </c>
      <c r="AW69" s="104" t="s">
        <v>435</v>
      </c>
      <c r="AX69" s="104" t="s">
        <v>435</v>
      </c>
      <c r="AY69" s="103">
        <v>752</v>
      </c>
      <c r="AZ69" s="104">
        <v>7.2057482699134395E-2</v>
      </c>
      <c r="BA69" s="104">
        <v>31.7</v>
      </c>
      <c r="BB69" s="103">
        <v>600</v>
      </c>
      <c r="BC69" s="103">
        <v>12</v>
      </c>
      <c r="BD69" s="103">
        <v>0</v>
      </c>
      <c r="BE69" s="103">
        <v>0</v>
      </c>
      <c r="BF69" s="103">
        <v>1433121</v>
      </c>
      <c r="BG69" s="103">
        <v>0</v>
      </c>
      <c r="BH69" s="103">
        <v>139</v>
      </c>
      <c r="BI69" s="105">
        <v>2.4</v>
      </c>
      <c r="BJ69" s="104">
        <v>3.9333333333333327</v>
      </c>
      <c r="BK69" s="104">
        <v>1.71936595439911</v>
      </c>
      <c r="BL69" s="103">
        <v>80</v>
      </c>
      <c r="BM69" s="105">
        <v>100</v>
      </c>
      <c r="BN69" s="104" t="s">
        <v>435</v>
      </c>
      <c r="BO69" s="104">
        <v>89.6</v>
      </c>
      <c r="BP69" s="104">
        <v>133.59439409999999</v>
      </c>
      <c r="BQ69" s="103">
        <v>1800000</v>
      </c>
      <c r="BR69" s="105">
        <v>99.225039999999993</v>
      </c>
      <c r="BS69" s="105">
        <v>100</v>
      </c>
      <c r="BT69" s="104">
        <v>42.087000000000003</v>
      </c>
      <c r="BU69" s="103">
        <v>95</v>
      </c>
      <c r="BV69" s="103">
        <v>93</v>
      </c>
      <c r="BW69" s="103">
        <v>84</v>
      </c>
      <c r="BX69" s="104">
        <v>5463.33056640625</v>
      </c>
      <c r="BY69" s="104">
        <v>6</v>
      </c>
      <c r="BZ69" s="103">
        <v>48195.579904411577</v>
      </c>
      <c r="CA69" s="103">
        <v>83517046</v>
      </c>
      <c r="CB69" s="103">
        <v>80749712</v>
      </c>
      <c r="CC69" s="103">
        <v>348570</v>
      </c>
      <c r="CD69" s="103"/>
    </row>
    <row r="70" spans="1:82" x14ac:dyDescent="0.25">
      <c r="A70" s="123" t="s">
        <v>121</v>
      </c>
      <c r="B70" s="106" t="s">
        <v>120</v>
      </c>
      <c r="C70" s="103">
        <v>0</v>
      </c>
      <c r="D70" s="103">
        <v>0</v>
      </c>
      <c r="E70" s="103">
        <v>67250.249500000005</v>
      </c>
      <c r="F70" s="103">
        <v>15.92</v>
      </c>
      <c r="G70" s="103">
        <v>0</v>
      </c>
      <c r="H70" s="103">
        <v>0</v>
      </c>
      <c r="I70" s="103">
        <v>0</v>
      </c>
      <c r="J70" s="103">
        <v>0</v>
      </c>
      <c r="K70" s="104">
        <v>0</v>
      </c>
      <c r="L70" s="104">
        <v>6.0606060606060601E-2</v>
      </c>
      <c r="M70" s="103">
        <v>13074550.2368</v>
      </c>
      <c r="N70" s="103">
        <v>462490.54021000001</v>
      </c>
      <c r="O70" s="103">
        <v>9563828.8455200009</v>
      </c>
      <c r="P70" s="103">
        <v>214164.85241799999</v>
      </c>
      <c r="Q70" s="103">
        <v>27258820</v>
      </c>
      <c r="R70" s="103">
        <v>0</v>
      </c>
      <c r="S70" s="103">
        <v>70914</v>
      </c>
      <c r="T70" s="103">
        <v>27187906</v>
      </c>
      <c r="U70" s="103">
        <v>18907688</v>
      </c>
      <c r="V70" s="103">
        <v>24078392.687800001</v>
      </c>
      <c r="W70" s="103">
        <v>26981212.147</v>
      </c>
      <c r="X70" s="104">
        <v>130.82142919926167</v>
      </c>
      <c r="Y70" s="104">
        <v>3.3644936918931325</v>
      </c>
      <c r="Z70" s="104">
        <v>56.06</v>
      </c>
      <c r="AA70" s="104">
        <v>3.4928861200744699</v>
      </c>
      <c r="AB70" s="104">
        <v>18.056319999999999</v>
      </c>
      <c r="AC70" s="104">
        <v>41.047310000000003</v>
      </c>
      <c r="AD70" s="103">
        <v>871</v>
      </c>
      <c r="AE70" s="103">
        <v>40</v>
      </c>
      <c r="AF70" s="105">
        <v>30.4</v>
      </c>
      <c r="AG70" s="104">
        <v>13.593</v>
      </c>
      <c r="AH70" s="104">
        <v>0.27242183344104309</v>
      </c>
      <c r="AI70" s="104">
        <v>1.3752825292005166E-2</v>
      </c>
      <c r="AJ70" s="103">
        <v>0</v>
      </c>
      <c r="AK70" s="103">
        <v>0</v>
      </c>
      <c r="AL70" s="104">
        <v>0.59199999999999997</v>
      </c>
      <c r="AM70" s="104">
        <v>0.14722679999999999</v>
      </c>
      <c r="AN70" s="104">
        <v>1.586139</v>
      </c>
      <c r="AO70" s="104">
        <v>622.61</v>
      </c>
      <c r="AP70" s="104">
        <v>593.85</v>
      </c>
      <c r="AQ70" s="104">
        <v>2.2339003086090101</v>
      </c>
      <c r="AR70" s="104">
        <v>5.8009174361336449</v>
      </c>
      <c r="AS70" s="105">
        <v>49.299999237060497</v>
      </c>
      <c r="AT70" s="105">
        <v>11</v>
      </c>
      <c r="AU70" s="103">
        <v>152</v>
      </c>
      <c r="AV70" s="105">
        <v>1.6</v>
      </c>
      <c r="AW70" s="104">
        <v>1.05</v>
      </c>
      <c r="AX70" s="104">
        <v>270.69200000000001</v>
      </c>
      <c r="AY70" s="103">
        <v>16388663</v>
      </c>
      <c r="AZ70" s="104">
        <v>0.53812808511321997</v>
      </c>
      <c r="BA70" s="104">
        <v>43.5</v>
      </c>
      <c r="BB70" s="103">
        <v>1000012</v>
      </c>
      <c r="BC70" s="103">
        <v>100000</v>
      </c>
      <c r="BD70" s="103">
        <v>0</v>
      </c>
      <c r="BE70" s="103">
        <v>5000</v>
      </c>
      <c r="BF70" s="103">
        <v>13240</v>
      </c>
      <c r="BG70" s="103">
        <v>0</v>
      </c>
      <c r="BH70" s="103">
        <v>136</v>
      </c>
      <c r="BI70" s="105">
        <v>5.5</v>
      </c>
      <c r="BJ70" s="104">
        <v>3.6333333333333329</v>
      </c>
      <c r="BK70" s="104">
        <v>-0.111957900226116</v>
      </c>
      <c r="BL70" s="103">
        <v>41</v>
      </c>
      <c r="BM70" s="105">
        <v>79</v>
      </c>
      <c r="BN70" s="104">
        <v>76.575897216796903</v>
      </c>
      <c r="BO70" s="104">
        <v>34.700000000000003</v>
      </c>
      <c r="BP70" s="104">
        <v>127.4614479</v>
      </c>
      <c r="BQ70" s="103">
        <v>42000</v>
      </c>
      <c r="BR70" s="105">
        <v>18.472169999999998</v>
      </c>
      <c r="BS70" s="105">
        <v>81.453390000000013</v>
      </c>
      <c r="BT70" s="104">
        <v>1.8</v>
      </c>
      <c r="BU70" s="103">
        <v>99</v>
      </c>
      <c r="BV70" s="103">
        <v>83</v>
      </c>
      <c r="BW70" s="103">
        <v>99</v>
      </c>
      <c r="BX70" s="104">
        <v>189.37489318847699</v>
      </c>
      <c r="BY70" s="104">
        <v>319</v>
      </c>
      <c r="BZ70" s="103">
        <v>2202.3121647030712</v>
      </c>
      <c r="CA70" s="103">
        <v>30417858</v>
      </c>
      <c r="CB70" s="103">
        <v>27451740</v>
      </c>
      <c r="CC70" s="103">
        <v>227540</v>
      </c>
      <c r="CD70" s="103"/>
    </row>
    <row r="71" spans="1:82" x14ac:dyDescent="0.25">
      <c r="A71" s="123" t="s">
        <v>123</v>
      </c>
      <c r="B71" s="106" t="s">
        <v>122</v>
      </c>
      <c r="C71" s="103">
        <v>21787.019465263158</v>
      </c>
      <c r="D71" s="103">
        <v>10607.920070968421</v>
      </c>
      <c r="E71" s="103">
        <v>10356.382500000002</v>
      </c>
      <c r="F71" s="103">
        <v>508.31</v>
      </c>
      <c r="G71" s="103">
        <v>0</v>
      </c>
      <c r="H71" s="103">
        <v>0</v>
      </c>
      <c r="I71" s="103">
        <v>0</v>
      </c>
      <c r="J71" s="103">
        <v>0</v>
      </c>
      <c r="K71" s="104">
        <v>2.9000000000000001E-2</v>
      </c>
      <c r="L71" s="104">
        <v>0.12121212121212099</v>
      </c>
      <c r="M71" s="103">
        <v>7739763.0405299999</v>
      </c>
      <c r="N71" s="103" t="s">
        <v>435</v>
      </c>
      <c r="O71" s="103" t="s">
        <v>435</v>
      </c>
      <c r="P71" s="103" t="s">
        <v>435</v>
      </c>
      <c r="Q71" s="103">
        <v>0</v>
      </c>
      <c r="R71" s="103">
        <v>0</v>
      </c>
      <c r="S71" s="103">
        <v>0</v>
      </c>
      <c r="T71" s="103">
        <v>0</v>
      </c>
      <c r="U71" s="103">
        <v>0</v>
      </c>
      <c r="V71" s="103">
        <v>4520089.6756899999</v>
      </c>
      <c r="W71" s="103">
        <v>245621.71088699999</v>
      </c>
      <c r="X71" s="104">
        <v>83.224732350659423</v>
      </c>
      <c r="Y71" s="104">
        <v>0.17190645995977746</v>
      </c>
      <c r="Z71" s="104">
        <v>79.058000000000007</v>
      </c>
      <c r="AA71" s="104">
        <v>2.5554993905152599</v>
      </c>
      <c r="AB71" s="104">
        <v>0</v>
      </c>
      <c r="AC71" s="104" t="s">
        <v>435</v>
      </c>
      <c r="AD71" s="103">
        <v>3482</v>
      </c>
      <c r="AE71" s="103" t="s">
        <v>435</v>
      </c>
      <c r="AF71" s="105">
        <v>3</v>
      </c>
      <c r="AG71" s="104">
        <v>4.0069999999999997</v>
      </c>
      <c r="AH71" s="104">
        <v>0.19702531045685415</v>
      </c>
      <c r="AI71" s="104">
        <v>4.6426575337459523E-2</v>
      </c>
      <c r="AJ71" s="103">
        <v>0</v>
      </c>
      <c r="AK71" s="103">
        <v>0</v>
      </c>
      <c r="AL71" s="104">
        <v>0.87</v>
      </c>
      <c r="AM71" s="104" t="s">
        <v>435</v>
      </c>
      <c r="AN71" s="104">
        <v>628.71551199999999</v>
      </c>
      <c r="AO71" s="104">
        <v>0</v>
      </c>
      <c r="AP71" s="104">
        <v>0</v>
      </c>
      <c r="AQ71" s="104" t="s">
        <v>435</v>
      </c>
      <c r="AR71" s="104">
        <v>0.22459760089122163</v>
      </c>
      <c r="AS71" s="105">
        <v>5.3000001907348597</v>
      </c>
      <c r="AT71" s="105" t="s">
        <v>435</v>
      </c>
      <c r="AU71" s="103">
        <v>4.0999999046325701</v>
      </c>
      <c r="AV71" s="105">
        <v>0.3</v>
      </c>
      <c r="AW71" s="104">
        <v>0.18</v>
      </c>
      <c r="AX71" s="104" t="s">
        <v>435</v>
      </c>
      <c r="AY71" s="103">
        <v>41</v>
      </c>
      <c r="AZ71" s="104">
        <v>0.119765804899352</v>
      </c>
      <c r="BA71" s="104">
        <v>36</v>
      </c>
      <c r="BB71" s="103">
        <v>6875</v>
      </c>
      <c r="BC71" s="103">
        <v>4718</v>
      </c>
      <c r="BD71" s="103">
        <v>123</v>
      </c>
      <c r="BE71" s="103">
        <v>0</v>
      </c>
      <c r="BF71" s="103">
        <v>137559</v>
      </c>
      <c r="BG71" s="103">
        <v>0</v>
      </c>
      <c r="BH71" s="103">
        <v>134</v>
      </c>
      <c r="BI71" s="105">
        <v>2.4</v>
      </c>
      <c r="BJ71" s="104">
        <v>4.0833333333333339</v>
      </c>
      <c r="BK71" s="104">
        <v>0.31369960308075001</v>
      </c>
      <c r="BL71" s="103">
        <v>45</v>
      </c>
      <c r="BM71" s="105">
        <v>100</v>
      </c>
      <c r="BN71" s="104">
        <v>95.292869567871094</v>
      </c>
      <c r="BO71" s="104">
        <v>69.099999999999994</v>
      </c>
      <c r="BP71" s="104">
        <v>115.9262469</v>
      </c>
      <c r="BQ71" s="103">
        <v>170000</v>
      </c>
      <c r="BR71" s="105">
        <v>98.983189999999993</v>
      </c>
      <c r="BS71" s="105">
        <v>100</v>
      </c>
      <c r="BT71" s="104">
        <v>45.92</v>
      </c>
      <c r="BU71" s="103">
        <v>99</v>
      </c>
      <c r="BV71" s="103">
        <v>83</v>
      </c>
      <c r="BW71" s="103">
        <v>96</v>
      </c>
      <c r="BX71" s="104">
        <v>2261.15649414063</v>
      </c>
      <c r="BY71" s="104">
        <v>3</v>
      </c>
      <c r="BZ71" s="103">
        <v>20324.253564147752</v>
      </c>
      <c r="CA71" s="103">
        <v>10473452</v>
      </c>
      <c r="CB71" s="103">
        <v>10956461</v>
      </c>
      <c r="CC71" s="103">
        <v>128900</v>
      </c>
      <c r="CD71" s="103"/>
    </row>
    <row r="72" spans="1:82" x14ac:dyDescent="0.25">
      <c r="A72" s="123" t="s">
        <v>125</v>
      </c>
      <c r="B72" s="106" t="s">
        <v>124</v>
      </c>
      <c r="C72" s="103">
        <v>167.24668342842105</v>
      </c>
      <c r="D72" s="103">
        <v>0</v>
      </c>
      <c r="E72" s="103" t="s">
        <v>435</v>
      </c>
      <c r="F72" s="103">
        <v>0</v>
      </c>
      <c r="G72" s="103">
        <v>682.04399999999998</v>
      </c>
      <c r="H72" s="103">
        <v>53.349000000000004</v>
      </c>
      <c r="I72" s="103">
        <v>0</v>
      </c>
      <c r="J72" s="103">
        <v>0</v>
      </c>
      <c r="K72" s="104">
        <v>2.9000000000000001E-2</v>
      </c>
      <c r="L72" s="104" t="s">
        <v>435</v>
      </c>
      <c r="M72" s="103" t="s">
        <v>435</v>
      </c>
      <c r="N72" s="103" t="s">
        <v>435</v>
      </c>
      <c r="O72" s="103" t="s">
        <v>435</v>
      </c>
      <c r="P72" s="103" t="s">
        <v>435</v>
      </c>
      <c r="Q72" s="103">
        <v>0</v>
      </c>
      <c r="R72" s="103">
        <v>0</v>
      </c>
      <c r="S72" s="103">
        <v>0</v>
      </c>
      <c r="T72" s="103">
        <v>0</v>
      </c>
      <c r="U72" s="103">
        <v>45959</v>
      </c>
      <c r="V72" s="103">
        <v>92327.735569099998</v>
      </c>
      <c r="W72" s="103">
        <v>71460.295305499996</v>
      </c>
      <c r="X72" s="104">
        <v>327.80588235294118</v>
      </c>
      <c r="Y72" s="104">
        <v>0.82212998608867194</v>
      </c>
      <c r="Z72" s="104">
        <v>36.271999999999998</v>
      </c>
      <c r="AA72" s="104" t="s">
        <v>435</v>
      </c>
      <c r="AB72" s="104">
        <v>3.5411000000000001</v>
      </c>
      <c r="AC72" s="104" t="s">
        <v>435</v>
      </c>
      <c r="AD72" s="103" t="s">
        <v>435</v>
      </c>
      <c r="AE72" s="103" t="s">
        <v>435</v>
      </c>
      <c r="AF72" s="105">
        <v>6</v>
      </c>
      <c r="AG72" s="104">
        <v>8.093</v>
      </c>
      <c r="AH72" s="104">
        <v>2.0098448911126314E-3</v>
      </c>
      <c r="AI72" s="104">
        <v>2.6180271061609678E-4</v>
      </c>
      <c r="AJ72" s="103">
        <v>0</v>
      </c>
      <c r="AK72" s="103">
        <v>0</v>
      </c>
      <c r="AL72" s="104">
        <v>0.77200000000000002</v>
      </c>
      <c r="AM72" s="104" t="s">
        <v>435</v>
      </c>
      <c r="AN72" s="104">
        <v>0</v>
      </c>
      <c r="AO72" s="104">
        <v>5.0199999999999996</v>
      </c>
      <c r="AP72" s="104">
        <v>1.38</v>
      </c>
      <c r="AQ72" s="104">
        <v>0.57107675075530995</v>
      </c>
      <c r="AR72" s="104">
        <v>4.0046682441990242</v>
      </c>
      <c r="AS72" s="105">
        <v>16.700000762939499</v>
      </c>
      <c r="AT72" s="105" t="s">
        <v>435</v>
      </c>
      <c r="AU72" s="103">
        <v>3.2000000476837198</v>
      </c>
      <c r="AV72" s="105" t="s">
        <v>435</v>
      </c>
      <c r="AW72" s="104" t="s">
        <v>435</v>
      </c>
      <c r="AX72" s="104" t="s">
        <v>435</v>
      </c>
      <c r="AY72" s="103">
        <v>239</v>
      </c>
      <c r="AZ72" s="104" t="s">
        <v>435</v>
      </c>
      <c r="BA72" s="104" t="s">
        <v>435</v>
      </c>
      <c r="BB72" s="103">
        <v>0</v>
      </c>
      <c r="BC72" s="103">
        <v>0</v>
      </c>
      <c r="BD72" s="103">
        <v>0</v>
      </c>
      <c r="BE72" s="103">
        <v>0</v>
      </c>
      <c r="BF72" s="103">
        <v>5</v>
      </c>
      <c r="BG72" s="103">
        <v>0</v>
      </c>
      <c r="BH72" s="103">
        <v>98</v>
      </c>
      <c r="BI72" s="105">
        <v>18.100000000000001</v>
      </c>
      <c r="BJ72" s="104">
        <v>3.1333333333333333</v>
      </c>
      <c r="BK72" s="104">
        <v>-0.17504160106182101</v>
      </c>
      <c r="BL72" s="103">
        <v>52</v>
      </c>
      <c r="BM72" s="105">
        <v>94.695671081542997</v>
      </c>
      <c r="BN72" s="104" t="s">
        <v>435</v>
      </c>
      <c r="BO72" s="104">
        <v>55.9</v>
      </c>
      <c r="BP72" s="104">
        <v>104.9635984</v>
      </c>
      <c r="BQ72" s="103">
        <v>790</v>
      </c>
      <c r="BR72" s="105">
        <v>91.493889999999993</v>
      </c>
      <c r="BS72" s="105">
        <v>95.628649999999993</v>
      </c>
      <c r="BT72" s="104">
        <v>14.471</v>
      </c>
      <c r="BU72" s="103">
        <v>96</v>
      </c>
      <c r="BV72" s="103">
        <v>79</v>
      </c>
      <c r="BW72" s="103" t="s">
        <v>435</v>
      </c>
      <c r="BX72" s="104">
        <v>745.102783203125</v>
      </c>
      <c r="BY72" s="104">
        <v>27</v>
      </c>
      <c r="BZ72" s="103">
        <v>10833.658330392409</v>
      </c>
      <c r="CA72" s="103">
        <v>112002</v>
      </c>
      <c r="CB72" s="103">
        <v>106825</v>
      </c>
      <c r="CC72" s="103">
        <v>340</v>
      </c>
      <c r="CD72" s="103"/>
    </row>
    <row r="73" spans="1:82" x14ac:dyDescent="0.25">
      <c r="A73" s="123" t="s">
        <v>127</v>
      </c>
      <c r="B73" s="106" t="s">
        <v>126</v>
      </c>
      <c r="C73" s="103">
        <v>34368.110768842103</v>
      </c>
      <c r="D73" s="103">
        <v>32781.459940842105</v>
      </c>
      <c r="E73" s="103">
        <v>57590.860499999995</v>
      </c>
      <c r="F73" s="103">
        <v>160.768</v>
      </c>
      <c r="G73" s="103">
        <v>109138.444</v>
      </c>
      <c r="H73" s="103">
        <v>8279.5040000000008</v>
      </c>
      <c r="I73" s="103">
        <v>1354.6370000000002</v>
      </c>
      <c r="J73" s="103">
        <v>164373</v>
      </c>
      <c r="K73" s="104">
        <v>0.2</v>
      </c>
      <c r="L73" s="104">
        <v>0</v>
      </c>
      <c r="M73" s="103" t="s">
        <v>435</v>
      </c>
      <c r="N73" s="103" t="s">
        <v>435</v>
      </c>
      <c r="O73" s="103" t="s">
        <v>435</v>
      </c>
      <c r="P73" s="103" t="s">
        <v>435</v>
      </c>
      <c r="Q73" s="103">
        <v>1052560</v>
      </c>
      <c r="R73" s="103">
        <v>5913410</v>
      </c>
      <c r="S73" s="103">
        <v>3188015</v>
      </c>
      <c r="T73" s="103">
        <v>2901147</v>
      </c>
      <c r="U73" s="103">
        <v>6072736</v>
      </c>
      <c r="V73" s="103">
        <v>8815581.9432399999</v>
      </c>
      <c r="W73" s="103">
        <v>7570417.8226100001</v>
      </c>
      <c r="X73" s="104">
        <v>160.95377939529675</v>
      </c>
      <c r="Y73" s="104">
        <v>2.684043242452181</v>
      </c>
      <c r="Z73" s="104">
        <v>51.054000000000002</v>
      </c>
      <c r="AA73" s="104">
        <v>4.8057137645585399</v>
      </c>
      <c r="AB73" s="104">
        <v>4.6871200000000002</v>
      </c>
      <c r="AC73" s="104">
        <v>76.665499999999994</v>
      </c>
      <c r="AD73" s="103">
        <v>2737</v>
      </c>
      <c r="AE73" s="103">
        <v>20</v>
      </c>
      <c r="AF73" s="105">
        <v>31</v>
      </c>
      <c r="AG73" s="104">
        <v>11.693</v>
      </c>
      <c r="AH73" s="104">
        <v>0.72350752137452767</v>
      </c>
      <c r="AI73" s="104">
        <v>0.13737998545739014</v>
      </c>
      <c r="AJ73" s="103">
        <v>0</v>
      </c>
      <c r="AK73" s="103">
        <v>0</v>
      </c>
      <c r="AL73" s="104">
        <v>0.65</v>
      </c>
      <c r="AM73" s="104">
        <v>0.13444621860980999</v>
      </c>
      <c r="AN73" s="104">
        <v>52.805599000000001</v>
      </c>
      <c r="AO73" s="104">
        <v>233.09</v>
      </c>
      <c r="AP73" s="104">
        <v>284.14999999999998</v>
      </c>
      <c r="AQ73" s="104">
        <v>0.49355083703994801</v>
      </c>
      <c r="AR73" s="104">
        <v>12.096030868543922</v>
      </c>
      <c r="AS73" s="105">
        <v>27.600000381469702</v>
      </c>
      <c r="AT73" s="105">
        <v>12.6000003814697</v>
      </c>
      <c r="AU73" s="103">
        <v>25</v>
      </c>
      <c r="AV73" s="105">
        <v>0.5</v>
      </c>
      <c r="AW73" s="104">
        <v>0.24</v>
      </c>
      <c r="AX73" s="104">
        <v>0.371</v>
      </c>
      <c r="AY73" s="103">
        <v>4836947</v>
      </c>
      <c r="AZ73" s="104">
        <v>0.493206418346057</v>
      </c>
      <c r="BA73" s="104">
        <v>48.3</v>
      </c>
      <c r="BB73" s="103">
        <v>46573</v>
      </c>
      <c r="BC73" s="103">
        <v>3291359</v>
      </c>
      <c r="BD73" s="103">
        <v>6264</v>
      </c>
      <c r="BE73" s="103">
        <v>242000</v>
      </c>
      <c r="BF73" s="103">
        <v>644</v>
      </c>
      <c r="BG73" s="103">
        <v>0</v>
      </c>
      <c r="BH73" s="103">
        <v>116</v>
      </c>
      <c r="BI73" s="105">
        <v>15.2</v>
      </c>
      <c r="BJ73" s="104">
        <v>2.8</v>
      </c>
      <c r="BK73" s="104">
        <v>-0.639803826808929</v>
      </c>
      <c r="BL73" s="103">
        <v>27</v>
      </c>
      <c r="BM73" s="105">
        <v>93.288093566894503</v>
      </c>
      <c r="BN73" s="104">
        <v>79.074211120605497</v>
      </c>
      <c r="BO73" s="104">
        <v>34.5</v>
      </c>
      <c r="BP73" s="104">
        <v>118.1687909</v>
      </c>
      <c r="BQ73" s="103">
        <v>21000</v>
      </c>
      <c r="BR73" s="105">
        <v>65.063140000000004</v>
      </c>
      <c r="BS73" s="105">
        <v>94.190580000000011</v>
      </c>
      <c r="BT73" s="104">
        <v>3.55</v>
      </c>
      <c r="BU73" s="103">
        <v>82</v>
      </c>
      <c r="BV73" s="103">
        <v>81</v>
      </c>
      <c r="BW73" s="103">
        <v>84</v>
      </c>
      <c r="BX73" s="104">
        <v>462.40585327148398</v>
      </c>
      <c r="BY73" s="104">
        <v>88</v>
      </c>
      <c r="BZ73" s="103">
        <v>4549.0100811072098</v>
      </c>
      <c r="CA73" s="103">
        <v>17581476</v>
      </c>
      <c r="CB73" s="103">
        <v>16327880</v>
      </c>
      <c r="CC73" s="103">
        <v>107160</v>
      </c>
      <c r="CD73" s="103"/>
    </row>
    <row r="74" spans="1:82" x14ac:dyDescent="0.25">
      <c r="A74" s="123" t="s">
        <v>129</v>
      </c>
      <c r="B74" s="106" t="s">
        <v>128</v>
      </c>
      <c r="C74" s="103">
        <v>0</v>
      </c>
      <c r="D74" s="103">
        <v>0</v>
      </c>
      <c r="E74" s="103">
        <v>53606.819000000003</v>
      </c>
      <c r="F74" s="103">
        <v>10.194000000000001</v>
      </c>
      <c r="G74" s="103">
        <v>0</v>
      </c>
      <c r="H74" s="103">
        <v>0</v>
      </c>
      <c r="I74" s="103">
        <v>0</v>
      </c>
      <c r="J74" s="103">
        <v>0</v>
      </c>
      <c r="K74" s="104">
        <v>2.9000000000000001E-2</v>
      </c>
      <c r="L74" s="104">
        <v>3.03030303030303E-2</v>
      </c>
      <c r="M74" s="103">
        <v>3360394.9827800002</v>
      </c>
      <c r="N74" s="103">
        <v>1606807.48599</v>
      </c>
      <c r="O74" s="103">
        <v>6775730.5149600003</v>
      </c>
      <c r="P74" s="103">
        <v>1074737.6117199999</v>
      </c>
      <c r="Q74" s="103">
        <v>12569784</v>
      </c>
      <c r="R74" s="103">
        <v>0</v>
      </c>
      <c r="S74" s="103">
        <v>23803</v>
      </c>
      <c r="T74" s="103">
        <v>12545981</v>
      </c>
      <c r="U74" s="103">
        <v>9082818</v>
      </c>
      <c r="V74" s="103">
        <v>11569894.195</v>
      </c>
      <c r="W74" s="103">
        <v>12410742.7075</v>
      </c>
      <c r="X74" s="104">
        <v>50.52221227413316</v>
      </c>
      <c r="Y74" s="104">
        <v>3.797946520241783</v>
      </c>
      <c r="Z74" s="104">
        <v>36.14</v>
      </c>
      <c r="AA74" s="104">
        <v>6.2508190391038401</v>
      </c>
      <c r="AB74" s="104">
        <v>14.35089</v>
      </c>
      <c r="AC74" s="104">
        <v>17.449719999999999</v>
      </c>
      <c r="AD74" s="103">
        <v>84</v>
      </c>
      <c r="AE74" s="103">
        <v>40</v>
      </c>
      <c r="AF74" s="105">
        <v>49.2</v>
      </c>
      <c r="AG74" s="104">
        <v>16.126999999999999</v>
      </c>
      <c r="AH74" s="104">
        <v>0.67428087465146247</v>
      </c>
      <c r="AI74" s="104">
        <v>7.3351286255674081E-2</v>
      </c>
      <c r="AJ74" s="103">
        <v>0</v>
      </c>
      <c r="AK74" s="103">
        <v>0</v>
      </c>
      <c r="AL74" s="104">
        <v>0.45900000000000002</v>
      </c>
      <c r="AM74" s="104">
        <v>0.33734473586082497</v>
      </c>
      <c r="AN74" s="104">
        <v>7.0112730000000001</v>
      </c>
      <c r="AO74" s="104">
        <v>237.87</v>
      </c>
      <c r="AP74" s="104">
        <v>172.4</v>
      </c>
      <c r="AQ74" s="104">
        <v>4.3883256912231401</v>
      </c>
      <c r="AR74" s="104">
        <v>0.4362157865920635</v>
      </c>
      <c r="AS74" s="105">
        <v>85.699996948242202</v>
      </c>
      <c r="AT74" s="105">
        <v>18.299999237060501</v>
      </c>
      <c r="AU74" s="103">
        <v>176</v>
      </c>
      <c r="AV74" s="105">
        <v>1.5</v>
      </c>
      <c r="AW74" s="104">
        <v>1.06</v>
      </c>
      <c r="AX74" s="104">
        <v>336.72300000000001</v>
      </c>
      <c r="AY74" s="103">
        <v>7620187</v>
      </c>
      <c r="AZ74" s="104" t="s">
        <v>435</v>
      </c>
      <c r="BA74" s="104">
        <v>33.700000000000003</v>
      </c>
      <c r="BB74" s="103">
        <v>3409</v>
      </c>
      <c r="BC74" s="103">
        <v>0</v>
      </c>
      <c r="BD74" s="103">
        <v>0</v>
      </c>
      <c r="BE74" s="103">
        <v>0</v>
      </c>
      <c r="BF74" s="103">
        <v>5908</v>
      </c>
      <c r="BG74" s="103">
        <v>0</v>
      </c>
      <c r="BH74" s="103">
        <v>119</v>
      </c>
      <c r="BI74" s="105">
        <v>16.5</v>
      </c>
      <c r="BJ74" s="104">
        <v>3</v>
      </c>
      <c r="BK74" s="104">
        <v>-1.04422795772552</v>
      </c>
      <c r="BL74" s="103">
        <v>28</v>
      </c>
      <c r="BM74" s="105">
        <v>35.441215515136697</v>
      </c>
      <c r="BN74" s="104">
        <v>30.4727897644043</v>
      </c>
      <c r="BO74" s="104">
        <v>9.8000000000000007</v>
      </c>
      <c r="BP74" s="104">
        <v>92.001557579999997</v>
      </c>
      <c r="BQ74" s="103">
        <v>34000</v>
      </c>
      <c r="BR74" s="105">
        <v>22.719270000000002</v>
      </c>
      <c r="BS74" s="105">
        <v>61.898719999999997</v>
      </c>
      <c r="BT74" s="104">
        <v>0.78800000000000003</v>
      </c>
      <c r="BU74" s="103">
        <v>45</v>
      </c>
      <c r="BV74" s="103" t="s">
        <v>435</v>
      </c>
      <c r="BW74" s="103" t="s">
        <v>435</v>
      </c>
      <c r="BX74" s="104">
        <v>107.72365570068401</v>
      </c>
      <c r="BY74" s="104">
        <v>679</v>
      </c>
      <c r="BZ74" s="103">
        <v>885.25122816681073</v>
      </c>
      <c r="CA74" s="103">
        <v>12771246</v>
      </c>
      <c r="CB74" s="103">
        <v>12608522</v>
      </c>
      <c r="CC74" s="103">
        <v>245720</v>
      </c>
      <c r="CD74" s="103"/>
    </row>
    <row r="75" spans="1:82" x14ac:dyDescent="0.25">
      <c r="A75" s="123" t="s">
        <v>371</v>
      </c>
      <c r="B75" s="106" t="s">
        <v>130</v>
      </c>
      <c r="C75" s="103">
        <v>0</v>
      </c>
      <c r="D75" s="103">
        <v>0</v>
      </c>
      <c r="E75" s="103">
        <v>5698.1505000000006</v>
      </c>
      <c r="F75" s="103">
        <v>4.2000000000000003E-2</v>
      </c>
      <c r="G75" s="103">
        <v>0</v>
      </c>
      <c r="H75" s="103">
        <v>0</v>
      </c>
      <c r="I75" s="103">
        <v>0</v>
      </c>
      <c r="J75" s="103">
        <v>3771</v>
      </c>
      <c r="K75" s="104">
        <v>5.7000000000000002E-2</v>
      </c>
      <c r="L75" s="104">
        <v>3.03030303030303E-2</v>
      </c>
      <c r="M75" s="103">
        <v>312156.34909799998</v>
      </c>
      <c r="N75" s="103">
        <v>0</v>
      </c>
      <c r="O75" s="103">
        <v>1281894.25547</v>
      </c>
      <c r="P75" s="103">
        <v>0</v>
      </c>
      <c r="Q75" s="103">
        <v>1786299</v>
      </c>
      <c r="R75" s="103">
        <v>0</v>
      </c>
      <c r="S75" s="103">
        <v>530</v>
      </c>
      <c r="T75" s="103">
        <v>1785769</v>
      </c>
      <c r="U75" s="103">
        <v>1533596</v>
      </c>
      <c r="V75" s="103">
        <v>1783965.3658700001</v>
      </c>
      <c r="W75" s="103">
        <v>1792157.5573799999</v>
      </c>
      <c r="X75" s="104">
        <v>66.653947368421058</v>
      </c>
      <c r="Y75" s="104">
        <v>3.4554760731527829</v>
      </c>
      <c r="Z75" s="104">
        <v>43.36</v>
      </c>
      <c r="AA75" s="104" t="s">
        <v>435</v>
      </c>
      <c r="AB75" s="104">
        <v>16.867139999999999</v>
      </c>
      <c r="AC75" s="104">
        <v>6.4029400000000001</v>
      </c>
      <c r="AD75" s="103">
        <v>95</v>
      </c>
      <c r="AE75" s="103">
        <v>20</v>
      </c>
      <c r="AF75" s="105">
        <v>78.900000000000006</v>
      </c>
      <c r="AG75" s="104">
        <v>15.704000000000001</v>
      </c>
      <c r="AH75" s="104">
        <v>0.11310157828476057</v>
      </c>
      <c r="AI75" s="104">
        <v>4.4150740407793487E-2</v>
      </c>
      <c r="AJ75" s="103">
        <v>0</v>
      </c>
      <c r="AK75" s="103">
        <v>0</v>
      </c>
      <c r="AL75" s="104">
        <v>0.45500000000000002</v>
      </c>
      <c r="AM75" s="104" t="s">
        <v>435</v>
      </c>
      <c r="AN75" s="104">
        <v>4.3132279999999996</v>
      </c>
      <c r="AO75" s="104">
        <v>133.78</v>
      </c>
      <c r="AP75" s="104">
        <v>28.91</v>
      </c>
      <c r="AQ75" s="104">
        <v>8.4040298461914098</v>
      </c>
      <c r="AR75" s="104">
        <v>1.8189200417953295</v>
      </c>
      <c r="AS75" s="105">
        <v>84.199996948242202</v>
      </c>
      <c r="AT75" s="105">
        <v>17</v>
      </c>
      <c r="AU75" s="103">
        <v>374</v>
      </c>
      <c r="AV75" s="105">
        <v>3.1</v>
      </c>
      <c r="AW75" s="104">
        <v>2</v>
      </c>
      <c r="AX75" s="104">
        <v>58.01</v>
      </c>
      <c r="AY75" s="103">
        <v>1348965</v>
      </c>
      <c r="AZ75" s="104" t="s">
        <v>435</v>
      </c>
      <c r="BA75" s="104">
        <v>50.7</v>
      </c>
      <c r="BB75" s="103">
        <v>0</v>
      </c>
      <c r="BC75" s="103">
        <v>11541</v>
      </c>
      <c r="BD75" s="103">
        <v>0</v>
      </c>
      <c r="BE75" s="103">
        <v>0</v>
      </c>
      <c r="BF75" s="103">
        <v>4878</v>
      </c>
      <c r="BG75" s="103">
        <v>0</v>
      </c>
      <c r="BH75" s="103">
        <v>100</v>
      </c>
      <c r="BI75" s="105">
        <v>28</v>
      </c>
      <c r="BJ75" s="104">
        <v>1.8666666666666665</v>
      </c>
      <c r="BK75" s="104">
        <v>-1.7660720348358201</v>
      </c>
      <c r="BL75" s="103">
        <v>16</v>
      </c>
      <c r="BM75" s="105">
        <v>26.047348022460898</v>
      </c>
      <c r="BN75" s="104">
        <v>59.772850036621101</v>
      </c>
      <c r="BO75" s="104">
        <v>3.8</v>
      </c>
      <c r="BP75" s="104">
        <v>77.087793739999995</v>
      </c>
      <c r="BQ75" s="103">
        <v>3400</v>
      </c>
      <c r="BR75" s="105">
        <v>20.538</v>
      </c>
      <c r="BS75" s="105">
        <v>66.634410000000003</v>
      </c>
      <c r="BT75" s="104">
        <v>2</v>
      </c>
      <c r="BU75" s="103">
        <v>87</v>
      </c>
      <c r="BV75" s="103" t="s">
        <v>435</v>
      </c>
      <c r="BW75" s="103">
        <v>87</v>
      </c>
      <c r="BX75" s="104">
        <v>97.972000122070298</v>
      </c>
      <c r="BY75" s="104">
        <v>549</v>
      </c>
      <c r="BZ75" s="103">
        <v>777.96992178671076</v>
      </c>
      <c r="CA75" s="103">
        <v>1920917</v>
      </c>
      <c r="CB75" s="103">
        <v>1846291</v>
      </c>
      <c r="CC75" s="103">
        <v>28120</v>
      </c>
      <c r="CD75" s="103"/>
    </row>
    <row r="76" spans="1:82" x14ac:dyDescent="0.25">
      <c r="A76" s="123" t="s">
        <v>132</v>
      </c>
      <c r="B76" s="106" t="s">
        <v>131</v>
      </c>
      <c r="C76" s="103">
        <v>0</v>
      </c>
      <c r="D76" s="103">
        <v>0</v>
      </c>
      <c r="E76" s="103">
        <v>5922.9529999999995</v>
      </c>
      <c r="F76" s="103">
        <v>9.1720000000000006</v>
      </c>
      <c r="G76" s="103">
        <v>0</v>
      </c>
      <c r="H76" s="103">
        <v>0</v>
      </c>
      <c r="I76" s="103">
        <v>0</v>
      </c>
      <c r="J76" s="103">
        <v>17348</v>
      </c>
      <c r="K76" s="104">
        <v>8.5999999999999993E-2</v>
      </c>
      <c r="L76" s="104">
        <v>9.0909090909090898E-2</v>
      </c>
      <c r="M76" s="103" t="s">
        <v>435</v>
      </c>
      <c r="N76" s="103" t="s">
        <v>435</v>
      </c>
      <c r="O76" s="103" t="s">
        <v>435</v>
      </c>
      <c r="P76" s="103" t="s">
        <v>435</v>
      </c>
      <c r="Q76" s="103">
        <v>89603</v>
      </c>
      <c r="R76" s="103">
        <v>601292</v>
      </c>
      <c r="S76" s="103">
        <v>89603</v>
      </c>
      <c r="T76" s="103">
        <v>601257</v>
      </c>
      <c r="U76" s="103">
        <v>541995</v>
      </c>
      <c r="V76" s="103">
        <v>752885.09091799997</v>
      </c>
      <c r="W76" s="103">
        <v>689256.39911200001</v>
      </c>
      <c r="X76" s="104">
        <v>3.9573482346964695</v>
      </c>
      <c r="Y76" s="104">
        <v>0.74287854655703556</v>
      </c>
      <c r="Z76" s="104">
        <v>26.606000000000002</v>
      </c>
      <c r="AA76" s="104">
        <v>3.79520268281347</v>
      </c>
      <c r="AB76" s="104">
        <v>0.61221000000000003</v>
      </c>
      <c r="AC76" s="104">
        <v>77.159409999999994</v>
      </c>
      <c r="AD76" s="103">
        <v>170</v>
      </c>
      <c r="AE76" s="103" t="s">
        <v>435</v>
      </c>
      <c r="AF76" s="105">
        <v>32.6</v>
      </c>
      <c r="AG76" s="104">
        <v>9.5280000000000005</v>
      </c>
      <c r="AH76" s="104">
        <v>9.5850360858282149E-2</v>
      </c>
      <c r="AI76" s="104">
        <v>1.530214950939613E-2</v>
      </c>
      <c r="AJ76" s="103">
        <v>0</v>
      </c>
      <c r="AK76" s="103">
        <v>0</v>
      </c>
      <c r="AL76" s="104">
        <v>0.65400000000000003</v>
      </c>
      <c r="AM76" s="104">
        <v>3.1288099999999999E-2</v>
      </c>
      <c r="AN76" s="104">
        <v>1.4167780000000001</v>
      </c>
      <c r="AO76" s="104">
        <v>14.13</v>
      </c>
      <c r="AP76" s="104">
        <v>14.57</v>
      </c>
      <c r="AQ76" s="104">
        <v>1.40390825271606</v>
      </c>
      <c r="AR76" s="104">
        <v>7.9076783969588007</v>
      </c>
      <c r="AS76" s="105">
        <v>31.299999237060501</v>
      </c>
      <c r="AT76" s="105">
        <v>8.5</v>
      </c>
      <c r="AU76" s="103">
        <v>86</v>
      </c>
      <c r="AV76" s="105">
        <v>1.6</v>
      </c>
      <c r="AW76" s="104">
        <v>1.0900000000000001</v>
      </c>
      <c r="AX76" s="104">
        <v>32.027999999999999</v>
      </c>
      <c r="AY76" s="103">
        <v>730205</v>
      </c>
      <c r="AZ76" s="104">
        <v>0.50390302424647904</v>
      </c>
      <c r="BA76" s="104" t="s">
        <v>435</v>
      </c>
      <c r="BB76" s="103">
        <v>3274</v>
      </c>
      <c r="BC76" s="103">
        <v>0</v>
      </c>
      <c r="BD76" s="103">
        <v>0</v>
      </c>
      <c r="BE76" s="103">
        <v>0</v>
      </c>
      <c r="BF76" s="103">
        <v>40</v>
      </c>
      <c r="BG76" s="103">
        <v>0</v>
      </c>
      <c r="BH76" s="103">
        <v>119</v>
      </c>
      <c r="BI76" s="105">
        <v>8.1</v>
      </c>
      <c r="BJ76" s="104" t="s">
        <v>435</v>
      </c>
      <c r="BK76" s="104">
        <v>-0.29058489203453097</v>
      </c>
      <c r="BL76" s="103">
        <v>37</v>
      </c>
      <c r="BM76" s="105">
        <v>90.864875793457003</v>
      </c>
      <c r="BN76" s="104">
        <v>87.535316467285199</v>
      </c>
      <c r="BO76" s="104">
        <v>35.700000000000003</v>
      </c>
      <c r="BP76" s="104">
        <v>82.689793390000006</v>
      </c>
      <c r="BQ76" s="103">
        <v>4200</v>
      </c>
      <c r="BR76" s="105">
        <v>85.763099999999994</v>
      </c>
      <c r="BS76" s="105">
        <v>95.539749999999998</v>
      </c>
      <c r="BT76" s="104">
        <v>7.99</v>
      </c>
      <c r="BU76" s="103">
        <v>97</v>
      </c>
      <c r="BV76" s="103">
        <v>93</v>
      </c>
      <c r="BW76" s="103">
        <v>97</v>
      </c>
      <c r="BX76" s="104">
        <v>332.674560546875</v>
      </c>
      <c r="BY76" s="104">
        <v>229</v>
      </c>
      <c r="BZ76" s="103">
        <v>4634.6813352308736</v>
      </c>
      <c r="CA76" s="103">
        <v>782775</v>
      </c>
      <c r="CB76" s="103">
        <v>765608</v>
      </c>
      <c r="CC76" s="103">
        <v>196850</v>
      </c>
      <c r="CD76" s="103"/>
    </row>
    <row r="77" spans="1:82" x14ac:dyDescent="0.25">
      <c r="A77" s="123" t="s">
        <v>134</v>
      </c>
      <c r="B77" s="106" t="s">
        <v>133</v>
      </c>
      <c r="C77" s="103">
        <v>22357.865087789472</v>
      </c>
      <c r="D77" s="103">
        <v>13466.179099957893</v>
      </c>
      <c r="E77" s="103">
        <v>28282.252999999997</v>
      </c>
      <c r="F77" s="103">
        <v>36.646000000000001</v>
      </c>
      <c r="G77" s="103">
        <v>203578.52100000001</v>
      </c>
      <c r="H77" s="103">
        <v>22842.205999999998</v>
      </c>
      <c r="I77" s="103">
        <v>26149.962</v>
      </c>
      <c r="J77" s="103">
        <v>161000</v>
      </c>
      <c r="K77" s="104">
        <v>0.14299999999999999</v>
      </c>
      <c r="L77" s="104">
        <v>3.03030303030303E-2</v>
      </c>
      <c r="M77" s="103" t="s">
        <v>435</v>
      </c>
      <c r="N77" s="103" t="s">
        <v>435</v>
      </c>
      <c r="O77" s="103" t="s">
        <v>435</v>
      </c>
      <c r="P77" s="103" t="s">
        <v>435</v>
      </c>
      <c r="Q77" s="103">
        <v>0</v>
      </c>
      <c r="R77" s="103">
        <v>0</v>
      </c>
      <c r="S77" s="103">
        <v>3666676</v>
      </c>
      <c r="T77" s="103">
        <v>6191885</v>
      </c>
      <c r="U77" s="103">
        <v>8728684</v>
      </c>
      <c r="V77" s="103">
        <v>9893034.61503</v>
      </c>
      <c r="W77" s="103">
        <v>9294005.8120799996</v>
      </c>
      <c r="X77" s="104">
        <v>403.5985486211901</v>
      </c>
      <c r="Y77" s="104">
        <v>2.9743849650429168</v>
      </c>
      <c r="Z77" s="104">
        <v>55.277999999999999</v>
      </c>
      <c r="AA77" s="104">
        <v>4.4284968415282302</v>
      </c>
      <c r="AB77" s="104">
        <v>19.877590000000001</v>
      </c>
      <c r="AC77" s="104">
        <v>22.862749999999998</v>
      </c>
      <c r="AD77" s="103">
        <v>1861</v>
      </c>
      <c r="AE77" s="103">
        <v>20</v>
      </c>
      <c r="AF77" s="105">
        <v>65.900000000000006</v>
      </c>
      <c r="AG77" s="104">
        <v>11.239000000000001</v>
      </c>
      <c r="AH77" s="104">
        <v>0.67963103047577256</v>
      </c>
      <c r="AI77" s="104">
        <v>0.37973412996766154</v>
      </c>
      <c r="AJ77" s="103">
        <v>0</v>
      </c>
      <c r="AK77" s="103">
        <v>0</v>
      </c>
      <c r="AL77" s="104">
        <v>0.498</v>
      </c>
      <c r="AM77" s="104">
        <v>0.24150099999999999</v>
      </c>
      <c r="AN77" s="104">
        <v>247.60478699999999</v>
      </c>
      <c r="AO77" s="104">
        <v>658.63</v>
      </c>
      <c r="AP77" s="104">
        <v>640.70000000000005</v>
      </c>
      <c r="AQ77" s="104">
        <v>11.584159851074199</v>
      </c>
      <c r="AR77" s="104">
        <v>30.915651019153817</v>
      </c>
      <c r="AS77" s="105">
        <v>71.699996948242202</v>
      </c>
      <c r="AT77" s="105">
        <v>11.6000003814697</v>
      </c>
      <c r="AU77" s="103">
        <v>181</v>
      </c>
      <c r="AV77" s="105">
        <v>2.1</v>
      </c>
      <c r="AW77" s="104">
        <v>1.06</v>
      </c>
      <c r="AX77" s="104">
        <v>3.2629999999999999</v>
      </c>
      <c r="AY77" s="103">
        <v>6052962</v>
      </c>
      <c r="AZ77" s="104">
        <v>0.60123358185283404</v>
      </c>
      <c r="BA77" s="104">
        <v>41.1</v>
      </c>
      <c r="BB77" s="103">
        <v>90434</v>
      </c>
      <c r="BC77" s="103">
        <v>39336</v>
      </c>
      <c r="BD77" s="103">
        <v>3108</v>
      </c>
      <c r="BE77" s="103">
        <v>34508</v>
      </c>
      <c r="BF77" s="103">
        <v>11</v>
      </c>
      <c r="BG77" s="103">
        <v>0</v>
      </c>
      <c r="BH77" s="103">
        <v>91</v>
      </c>
      <c r="BI77" s="105">
        <v>49.3</v>
      </c>
      <c r="BJ77" s="104">
        <v>2.333333333333333</v>
      </c>
      <c r="BK77" s="104">
        <v>-2.0555870532989502</v>
      </c>
      <c r="BL77" s="103">
        <v>20</v>
      </c>
      <c r="BM77" s="105">
        <v>43.7525634765625</v>
      </c>
      <c r="BN77" s="104">
        <v>60.6893501281738</v>
      </c>
      <c r="BO77" s="104">
        <v>12.2</v>
      </c>
      <c r="BP77" s="104">
        <v>57.424009640000001</v>
      </c>
      <c r="BQ77" s="103">
        <v>23000</v>
      </c>
      <c r="BR77" s="105">
        <v>34.704450000000001</v>
      </c>
      <c r="BS77" s="105">
        <v>65.466830000000002</v>
      </c>
      <c r="BT77" s="104">
        <v>2.3450000000000002</v>
      </c>
      <c r="BU77" s="103">
        <v>60</v>
      </c>
      <c r="BV77" s="103">
        <v>25</v>
      </c>
      <c r="BW77" s="103" t="s">
        <v>435</v>
      </c>
      <c r="BX77" s="104">
        <v>95.443290710449205</v>
      </c>
      <c r="BY77" s="104">
        <v>359</v>
      </c>
      <c r="BZ77" s="103">
        <v>868.28479961370385</v>
      </c>
      <c r="CA77" s="103">
        <v>11263079</v>
      </c>
      <c r="CB77" s="103">
        <v>10719068</v>
      </c>
      <c r="CC77" s="103">
        <v>27560</v>
      </c>
      <c r="CD77" s="103"/>
    </row>
    <row r="78" spans="1:82" x14ac:dyDescent="0.25">
      <c r="A78" s="123" t="s">
        <v>136</v>
      </c>
      <c r="B78" s="106" t="s">
        <v>135</v>
      </c>
      <c r="C78" s="103">
        <v>16823.81282473684</v>
      </c>
      <c r="D78" s="103">
        <v>7666.6552012000002</v>
      </c>
      <c r="E78" s="103">
        <v>38341.169000000002</v>
      </c>
      <c r="F78" s="103">
        <v>65.617999999999995</v>
      </c>
      <c r="G78" s="103">
        <v>53989.46</v>
      </c>
      <c r="H78" s="103">
        <v>3920.6424999999999</v>
      </c>
      <c r="I78" s="103">
        <v>3232.4480000000003</v>
      </c>
      <c r="J78" s="103">
        <v>43352</v>
      </c>
      <c r="K78" s="104">
        <v>0.28599999999999998</v>
      </c>
      <c r="L78" s="104">
        <v>3.03030303030303E-2</v>
      </c>
      <c r="M78" s="103" t="s">
        <v>435</v>
      </c>
      <c r="N78" s="103" t="s">
        <v>435</v>
      </c>
      <c r="O78" s="103" t="s">
        <v>435</v>
      </c>
      <c r="P78" s="103" t="s">
        <v>435</v>
      </c>
      <c r="Q78" s="103">
        <v>1478242</v>
      </c>
      <c r="R78" s="103">
        <v>2919837</v>
      </c>
      <c r="S78" s="103">
        <v>1088378</v>
      </c>
      <c r="T78" s="103">
        <v>653864</v>
      </c>
      <c r="U78" s="103">
        <v>5728095</v>
      </c>
      <c r="V78" s="103">
        <v>7123208.5233399998</v>
      </c>
      <c r="W78" s="103">
        <v>6850516.7187599996</v>
      </c>
      <c r="X78" s="104">
        <v>85.687031906336586</v>
      </c>
      <c r="Y78" s="104">
        <v>2.7925866997811051</v>
      </c>
      <c r="Z78" s="104">
        <v>57.095999999999997</v>
      </c>
      <c r="AA78" s="104">
        <v>4.4674915344187101</v>
      </c>
      <c r="AB78" s="104">
        <v>6.0090000000000003</v>
      </c>
      <c r="AC78" s="104">
        <v>84.169250000000005</v>
      </c>
      <c r="AD78" s="103">
        <v>4051</v>
      </c>
      <c r="AE78" s="103">
        <v>20</v>
      </c>
      <c r="AF78" s="105">
        <v>40.4</v>
      </c>
      <c r="AG78" s="104">
        <v>10.372</v>
      </c>
      <c r="AH78" s="104">
        <v>0.61101390548981704</v>
      </c>
      <c r="AI78" s="104">
        <v>6.9241006890972817E-2</v>
      </c>
      <c r="AJ78" s="103">
        <v>0</v>
      </c>
      <c r="AK78" s="103">
        <v>0</v>
      </c>
      <c r="AL78" s="104">
        <v>0.61699999999999999</v>
      </c>
      <c r="AM78" s="104">
        <v>9.8091700000000004E-2</v>
      </c>
      <c r="AN78" s="104">
        <v>21.147335999999999</v>
      </c>
      <c r="AO78" s="104">
        <v>211.48</v>
      </c>
      <c r="AP78" s="104">
        <v>222.59</v>
      </c>
      <c r="AQ78" s="104">
        <v>2.0689294338226301</v>
      </c>
      <c r="AR78" s="104">
        <v>20.066797188560098</v>
      </c>
      <c r="AS78" s="105">
        <v>18.200000762939499</v>
      </c>
      <c r="AT78" s="105">
        <v>7.0999999046325701</v>
      </c>
      <c r="AU78" s="103">
        <v>38</v>
      </c>
      <c r="AV78" s="105">
        <v>0.4</v>
      </c>
      <c r="AW78" s="104">
        <v>0.16</v>
      </c>
      <c r="AX78" s="104">
        <v>0.20200000000000001</v>
      </c>
      <c r="AY78" s="103">
        <v>2726402</v>
      </c>
      <c r="AZ78" s="104">
        <v>0.46092292709767002</v>
      </c>
      <c r="BA78" s="104">
        <v>50.5</v>
      </c>
      <c r="BB78" s="103">
        <v>48140</v>
      </c>
      <c r="BC78" s="103">
        <v>366948</v>
      </c>
      <c r="BD78" s="103">
        <v>11436</v>
      </c>
      <c r="BE78" s="103">
        <v>190000</v>
      </c>
      <c r="BF78" s="103">
        <v>84</v>
      </c>
      <c r="BG78" s="103">
        <v>0</v>
      </c>
      <c r="BH78" s="103">
        <v>119</v>
      </c>
      <c r="BI78" s="105">
        <v>12.9</v>
      </c>
      <c r="BJ78" s="104">
        <v>2.916666666666667</v>
      </c>
      <c r="BK78" s="104">
        <v>-0.51152521371841397</v>
      </c>
      <c r="BL78" s="103">
        <v>29</v>
      </c>
      <c r="BM78" s="105">
        <v>86.5</v>
      </c>
      <c r="BN78" s="104">
        <v>88.987480163574205</v>
      </c>
      <c r="BO78" s="104">
        <v>30</v>
      </c>
      <c r="BP78" s="104">
        <v>88.86604921</v>
      </c>
      <c r="BQ78" s="103">
        <v>15000</v>
      </c>
      <c r="BR78" s="105">
        <v>81.251260000000002</v>
      </c>
      <c r="BS78" s="105">
        <v>94.827110000000005</v>
      </c>
      <c r="BT78" s="104">
        <v>3.1440000000000001</v>
      </c>
      <c r="BU78" s="103">
        <v>97</v>
      </c>
      <c r="BV78" s="103" t="s">
        <v>435</v>
      </c>
      <c r="BW78" s="103">
        <v>97</v>
      </c>
      <c r="BX78" s="104">
        <v>400.33639526367199</v>
      </c>
      <c r="BY78" s="104">
        <v>129</v>
      </c>
      <c r="BZ78" s="103">
        <v>2482.7302062657318</v>
      </c>
      <c r="CA78" s="103">
        <v>9746115</v>
      </c>
      <c r="CB78" s="103">
        <v>8084991</v>
      </c>
      <c r="CC78" s="103">
        <v>111890</v>
      </c>
      <c r="CD78" s="103"/>
    </row>
    <row r="79" spans="1:82" x14ac:dyDescent="0.25">
      <c r="A79" s="123" t="s">
        <v>138</v>
      </c>
      <c r="B79" s="106" t="s">
        <v>137</v>
      </c>
      <c r="C79" s="103">
        <v>2685.886608231579</v>
      </c>
      <c r="D79" s="103">
        <v>0</v>
      </c>
      <c r="E79" s="103">
        <v>107438.743</v>
      </c>
      <c r="F79" s="103">
        <v>0</v>
      </c>
      <c r="G79" s="103">
        <v>0</v>
      </c>
      <c r="H79" s="103">
        <v>0</v>
      </c>
      <c r="I79" s="103">
        <v>0</v>
      </c>
      <c r="J79" s="103">
        <v>0</v>
      </c>
      <c r="K79" s="104">
        <v>8.5999999999999993E-2</v>
      </c>
      <c r="L79" s="104">
        <v>0.18181818181818199</v>
      </c>
      <c r="M79" s="103">
        <v>8754077.6439399999</v>
      </c>
      <c r="N79" s="103" t="s">
        <v>435</v>
      </c>
      <c r="O79" s="103" t="s">
        <v>435</v>
      </c>
      <c r="P79" s="103" t="s">
        <v>435</v>
      </c>
      <c r="Q79" s="103">
        <v>0</v>
      </c>
      <c r="R79" s="103">
        <v>0</v>
      </c>
      <c r="S79" s="103">
        <v>0</v>
      </c>
      <c r="T79" s="103">
        <v>0</v>
      </c>
      <c r="U79" s="103">
        <v>0</v>
      </c>
      <c r="V79" s="103">
        <v>0</v>
      </c>
      <c r="W79" s="103">
        <v>0</v>
      </c>
      <c r="X79" s="104">
        <v>107.90660554512317</v>
      </c>
      <c r="Y79" s="104">
        <v>0.20971380656010502</v>
      </c>
      <c r="Z79" s="104">
        <v>71.350999999999999</v>
      </c>
      <c r="AA79" s="104">
        <v>2.6031241545551098</v>
      </c>
      <c r="AB79" s="104">
        <v>0</v>
      </c>
      <c r="AC79" s="104" t="s">
        <v>435</v>
      </c>
      <c r="AD79" s="103">
        <v>4588</v>
      </c>
      <c r="AE79" s="103">
        <v>80</v>
      </c>
      <c r="AF79" s="105">
        <v>13.6</v>
      </c>
      <c r="AG79" s="104">
        <v>4.72</v>
      </c>
      <c r="AH79" s="104">
        <v>2.0022865681507594E-2</v>
      </c>
      <c r="AI79" s="104">
        <v>5.0060081992009111E-3</v>
      </c>
      <c r="AJ79" s="103">
        <v>0</v>
      </c>
      <c r="AK79" s="103">
        <v>0</v>
      </c>
      <c r="AL79" s="104">
        <v>0.83799999999999997</v>
      </c>
      <c r="AM79" s="104" t="s">
        <v>435</v>
      </c>
      <c r="AN79" s="104">
        <v>0</v>
      </c>
      <c r="AO79" s="104">
        <v>0</v>
      </c>
      <c r="AP79" s="104">
        <v>0</v>
      </c>
      <c r="AQ79" s="104" t="s">
        <v>435</v>
      </c>
      <c r="AR79" s="104">
        <v>3.1214243482570669</v>
      </c>
      <c r="AS79" s="105">
        <v>4.5</v>
      </c>
      <c r="AT79" s="105" t="s">
        <v>435</v>
      </c>
      <c r="AU79" s="103">
        <v>7.4000000953674299</v>
      </c>
      <c r="AV79" s="105" t="s">
        <v>435</v>
      </c>
      <c r="AW79" s="104">
        <v>0.05</v>
      </c>
      <c r="AX79" s="104" t="s">
        <v>435</v>
      </c>
      <c r="AY79" s="103">
        <v>31</v>
      </c>
      <c r="AZ79" s="104">
        <v>0.25859075402545001</v>
      </c>
      <c r="BA79" s="104">
        <v>30.4</v>
      </c>
      <c r="BB79" s="103">
        <v>1298</v>
      </c>
      <c r="BC79" s="103">
        <v>0</v>
      </c>
      <c r="BD79" s="103">
        <v>7200</v>
      </c>
      <c r="BE79" s="103">
        <v>0</v>
      </c>
      <c r="BF79" s="103">
        <v>6164</v>
      </c>
      <c r="BG79" s="103">
        <v>0</v>
      </c>
      <c r="BH79" s="103">
        <v>126</v>
      </c>
      <c r="BI79" s="105">
        <v>2.4</v>
      </c>
      <c r="BJ79" s="104">
        <v>4.4333333333333336</v>
      </c>
      <c r="BK79" s="104">
        <v>0.51356971263885498</v>
      </c>
      <c r="BL79" s="103">
        <v>46</v>
      </c>
      <c r="BM79" s="105">
        <v>100</v>
      </c>
      <c r="BN79" s="104">
        <v>99.380882263183594</v>
      </c>
      <c r="BO79" s="104">
        <v>79.3</v>
      </c>
      <c r="BP79" s="104">
        <v>113.4737751</v>
      </c>
      <c r="BQ79" s="103">
        <v>160000</v>
      </c>
      <c r="BR79" s="105">
        <v>97.99087999999999</v>
      </c>
      <c r="BS79" s="105">
        <v>100</v>
      </c>
      <c r="BT79" s="104">
        <v>32.311999999999998</v>
      </c>
      <c r="BU79" s="103">
        <v>99</v>
      </c>
      <c r="BV79" s="103">
        <v>99</v>
      </c>
      <c r="BW79" s="103">
        <v>99</v>
      </c>
      <c r="BX79" s="104">
        <v>1963.16259765625</v>
      </c>
      <c r="BY79" s="104">
        <v>17</v>
      </c>
      <c r="BZ79" s="103">
        <v>15938.836796555373</v>
      </c>
      <c r="CA79" s="103">
        <v>9684680</v>
      </c>
      <c r="CB79" s="103">
        <v>9856519</v>
      </c>
      <c r="CC79" s="103">
        <v>90530</v>
      </c>
      <c r="CD79" s="103"/>
    </row>
    <row r="80" spans="1:82" x14ac:dyDescent="0.25">
      <c r="A80" s="123" t="s">
        <v>140</v>
      </c>
      <c r="B80" s="106" t="s">
        <v>139</v>
      </c>
      <c r="C80" s="103">
        <v>481.32328577263161</v>
      </c>
      <c r="D80" s="103">
        <v>399.4817622294737</v>
      </c>
      <c r="E80" s="103" t="s">
        <v>435</v>
      </c>
      <c r="F80" s="103">
        <v>0</v>
      </c>
      <c r="G80" s="103">
        <v>0</v>
      </c>
      <c r="H80" s="103">
        <v>0</v>
      </c>
      <c r="I80" s="103">
        <v>0</v>
      </c>
      <c r="J80" s="103">
        <v>0</v>
      </c>
      <c r="K80" s="104">
        <v>0</v>
      </c>
      <c r="L80" s="104" t="s">
        <v>435</v>
      </c>
      <c r="M80" s="103" t="s">
        <v>435</v>
      </c>
      <c r="N80" s="103" t="s">
        <v>435</v>
      </c>
      <c r="O80" s="103" t="s">
        <v>435</v>
      </c>
      <c r="P80" s="103" t="s">
        <v>435</v>
      </c>
      <c r="Q80" s="103">
        <v>0</v>
      </c>
      <c r="R80" s="103">
        <v>0</v>
      </c>
      <c r="S80" s="103">
        <v>0</v>
      </c>
      <c r="T80" s="103">
        <v>0</v>
      </c>
      <c r="U80" s="103">
        <v>0</v>
      </c>
      <c r="V80" s="103">
        <v>0</v>
      </c>
      <c r="W80" s="103">
        <v>0</v>
      </c>
      <c r="X80" s="104">
        <v>3.5269226932668327</v>
      </c>
      <c r="Y80" s="104">
        <v>2.9623682639136928</v>
      </c>
      <c r="Z80" s="104">
        <v>93.813000000000002</v>
      </c>
      <c r="AA80" s="104" t="s">
        <v>435</v>
      </c>
      <c r="AB80" s="104">
        <v>0</v>
      </c>
      <c r="AC80" s="104" t="s">
        <v>435</v>
      </c>
      <c r="AD80" s="103">
        <v>209</v>
      </c>
      <c r="AE80" s="103">
        <v>80</v>
      </c>
      <c r="AF80" s="105" t="s">
        <v>435</v>
      </c>
      <c r="AG80" s="104">
        <v>6.109</v>
      </c>
      <c r="AH80" s="104">
        <v>2.2806606848953164E-4</v>
      </c>
      <c r="AI80" s="104">
        <v>5.7506905501371192E-5</v>
      </c>
      <c r="AJ80" s="103">
        <v>0</v>
      </c>
      <c r="AK80" s="103">
        <v>0</v>
      </c>
      <c r="AL80" s="104">
        <v>0.93500000000000005</v>
      </c>
      <c r="AM80" s="104" t="s">
        <v>435</v>
      </c>
      <c r="AN80" s="104">
        <v>0</v>
      </c>
      <c r="AO80" s="104">
        <v>0</v>
      </c>
      <c r="AP80" s="104">
        <v>0</v>
      </c>
      <c r="AQ80" s="104" t="s">
        <v>435</v>
      </c>
      <c r="AR80" s="104">
        <v>0.66588261422657924</v>
      </c>
      <c r="AS80" s="105">
        <v>2.0999999046325701</v>
      </c>
      <c r="AT80" s="105" t="s">
        <v>435</v>
      </c>
      <c r="AU80" s="103">
        <v>4.5</v>
      </c>
      <c r="AV80" s="105" t="s">
        <v>435</v>
      </c>
      <c r="AW80" s="104" t="s">
        <v>435</v>
      </c>
      <c r="AX80" s="104" t="s">
        <v>435</v>
      </c>
      <c r="AY80" s="103">
        <v>1</v>
      </c>
      <c r="AZ80" s="104">
        <v>6.1881113859451699E-2</v>
      </c>
      <c r="BA80" s="104">
        <v>27.8</v>
      </c>
      <c r="BB80" s="103">
        <v>0</v>
      </c>
      <c r="BC80" s="103">
        <v>0</v>
      </c>
      <c r="BD80" s="103">
        <v>0</v>
      </c>
      <c r="BE80" s="103">
        <v>0</v>
      </c>
      <c r="BF80" s="103">
        <v>1048</v>
      </c>
      <c r="BG80" s="103">
        <v>0</v>
      </c>
      <c r="BH80" s="103">
        <v>137</v>
      </c>
      <c r="BI80" s="105">
        <v>2.4</v>
      </c>
      <c r="BJ80" s="104" t="s">
        <v>435</v>
      </c>
      <c r="BK80" s="104">
        <v>1.45066702365875</v>
      </c>
      <c r="BL80" s="103">
        <v>76</v>
      </c>
      <c r="BM80" s="105">
        <v>100</v>
      </c>
      <c r="BN80" s="104" t="s">
        <v>435</v>
      </c>
      <c r="BO80" s="104">
        <v>98.2</v>
      </c>
      <c r="BP80" s="104">
        <v>122.5765241</v>
      </c>
      <c r="BQ80" s="103">
        <v>24000</v>
      </c>
      <c r="BR80" s="105">
        <v>98.782170000000008</v>
      </c>
      <c r="BS80" s="105">
        <v>100</v>
      </c>
      <c r="BT80" s="104">
        <v>39.701000000000001</v>
      </c>
      <c r="BU80" s="103">
        <v>89</v>
      </c>
      <c r="BV80" s="103">
        <v>95</v>
      </c>
      <c r="BW80" s="103">
        <v>88</v>
      </c>
      <c r="BX80" s="104">
        <v>4245.10888671875</v>
      </c>
      <c r="BY80" s="104">
        <v>3</v>
      </c>
      <c r="BZ80" s="103">
        <v>73191.116315433654</v>
      </c>
      <c r="CA80" s="103">
        <v>339037</v>
      </c>
      <c r="CB80" s="103">
        <v>329425</v>
      </c>
      <c r="CC80" s="103">
        <v>100250</v>
      </c>
      <c r="CD80" s="103"/>
    </row>
    <row r="81" spans="1:82" x14ac:dyDescent="0.25">
      <c r="A81" s="123" t="s">
        <v>142</v>
      </c>
      <c r="B81" s="106" t="s">
        <v>141</v>
      </c>
      <c r="C81" s="103">
        <v>1593471.2056589474</v>
      </c>
      <c r="D81" s="103">
        <v>227587.87675789473</v>
      </c>
      <c r="E81" s="103">
        <v>8924834.7300000004</v>
      </c>
      <c r="F81" s="103">
        <v>3307.6979999999999</v>
      </c>
      <c r="G81" s="103">
        <v>1643228.4140000001</v>
      </c>
      <c r="H81" s="103">
        <v>33860.421000000002</v>
      </c>
      <c r="I81" s="103">
        <v>732203.84900000005</v>
      </c>
      <c r="J81" s="103">
        <v>28267857</v>
      </c>
      <c r="K81" s="104">
        <v>0.22900000000000001</v>
      </c>
      <c r="L81" s="104">
        <v>0.12121212121212099</v>
      </c>
      <c r="M81" s="103">
        <v>373423925.98900002</v>
      </c>
      <c r="N81" s="103" t="s">
        <v>435</v>
      </c>
      <c r="O81" s="103" t="s">
        <v>435</v>
      </c>
      <c r="P81" s="103" t="s">
        <v>435</v>
      </c>
      <c r="Q81" s="103">
        <v>554217513</v>
      </c>
      <c r="R81" s="103">
        <v>685083258</v>
      </c>
      <c r="S81" s="103">
        <v>705439328</v>
      </c>
      <c r="T81" s="103">
        <v>429136395</v>
      </c>
      <c r="U81" s="103">
        <v>460743475</v>
      </c>
      <c r="V81" s="103">
        <v>1279762709.8299999</v>
      </c>
      <c r="W81" s="103">
        <v>1275990924.3399999</v>
      </c>
      <c r="X81" s="104">
        <v>454.93807257524747</v>
      </c>
      <c r="Y81" s="104">
        <v>2.3089654780989495</v>
      </c>
      <c r="Z81" s="104">
        <v>34.03</v>
      </c>
      <c r="AA81" s="104">
        <v>4.5721889921643397</v>
      </c>
      <c r="AB81" s="104">
        <v>25.731089999999998</v>
      </c>
      <c r="AC81" s="104">
        <v>59.549689999999998</v>
      </c>
      <c r="AD81" s="103">
        <v>180821</v>
      </c>
      <c r="AE81" s="103">
        <v>60</v>
      </c>
      <c r="AF81" s="105">
        <v>35.4</v>
      </c>
      <c r="AG81" s="104">
        <v>8.5470000000000006</v>
      </c>
      <c r="AH81" s="104">
        <v>0.9766988098099818</v>
      </c>
      <c r="AI81" s="104">
        <v>0.51241741951447972</v>
      </c>
      <c r="AJ81" s="103">
        <v>0</v>
      </c>
      <c r="AK81" s="103">
        <v>4</v>
      </c>
      <c r="AL81" s="104">
        <v>0.64</v>
      </c>
      <c r="AM81" s="104">
        <v>0.120762221515179</v>
      </c>
      <c r="AN81" s="104">
        <v>12.594514999999999</v>
      </c>
      <c r="AO81" s="104">
        <v>1662.48</v>
      </c>
      <c r="AP81" s="104">
        <v>2569.84</v>
      </c>
      <c r="AQ81" s="104">
        <v>0.120281584560871</v>
      </c>
      <c r="AR81" s="104">
        <v>2.883326723909466</v>
      </c>
      <c r="AS81" s="105">
        <v>39.400001525878899</v>
      </c>
      <c r="AT81" s="105">
        <v>43.5</v>
      </c>
      <c r="AU81" s="103">
        <v>204</v>
      </c>
      <c r="AV81" s="105">
        <v>0.3</v>
      </c>
      <c r="AW81" s="104">
        <v>0.15</v>
      </c>
      <c r="AX81" s="104">
        <v>7.6639999999999997</v>
      </c>
      <c r="AY81" s="103">
        <v>515659927</v>
      </c>
      <c r="AZ81" s="104">
        <v>0.52405693400811804</v>
      </c>
      <c r="BA81" s="104">
        <v>35.700000000000003</v>
      </c>
      <c r="BB81" s="103">
        <v>22395195</v>
      </c>
      <c r="BC81" s="103">
        <v>32361348</v>
      </c>
      <c r="BD81" s="103">
        <v>12400928</v>
      </c>
      <c r="BE81" s="103">
        <v>479000</v>
      </c>
      <c r="BF81" s="103">
        <v>207848</v>
      </c>
      <c r="BG81" s="103">
        <v>0</v>
      </c>
      <c r="BH81" s="103">
        <v>109</v>
      </c>
      <c r="BI81" s="105">
        <v>14.5</v>
      </c>
      <c r="BJ81" s="104">
        <v>4.2666666666666666</v>
      </c>
      <c r="BK81" s="104">
        <v>9.1671496629714994E-2</v>
      </c>
      <c r="BL81" s="103">
        <v>41</v>
      </c>
      <c r="BM81" s="105">
        <v>92.618659973144503</v>
      </c>
      <c r="BN81" s="104">
        <v>72.225303649902301</v>
      </c>
      <c r="BO81" s="104">
        <v>29.5</v>
      </c>
      <c r="BP81" s="104">
        <v>87.284918099999999</v>
      </c>
      <c r="BQ81" s="103">
        <v>730000</v>
      </c>
      <c r="BR81" s="105">
        <v>59.54345</v>
      </c>
      <c r="BS81" s="105">
        <v>92.674639999999997</v>
      </c>
      <c r="BT81" s="104">
        <v>7.7759999999999998</v>
      </c>
      <c r="BU81" s="103">
        <v>88</v>
      </c>
      <c r="BV81" s="103">
        <v>77</v>
      </c>
      <c r="BW81" s="103" t="s">
        <v>435</v>
      </c>
      <c r="BX81" s="104">
        <v>241.48306274414099</v>
      </c>
      <c r="BY81" s="104">
        <v>174</v>
      </c>
      <c r="BZ81" s="103">
        <v>2015.5904854867522</v>
      </c>
      <c r="CA81" s="103">
        <v>1366417756</v>
      </c>
      <c r="CB81" s="103">
        <v>1311147391</v>
      </c>
      <c r="CC81" s="103">
        <v>2973190</v>
      </c>
      <c r="CD81" s="103"/>
    </row>
    <row r="82" spans="1:82" x14ac:dyDescent="0.25">
      <c r="A82" s="123" t="s">
        <v>144</v>
      </c>
      <c r="B82" s="106" t="s">
        <v>143</v>
      </c>
      <c r="C82" s="103">
        <v>471257.36311789474</v>
      </c>
      <c r="D82" s="103">
        <v>59194.555527157892</v>
      </c>
      <c r="E82" s="103">
        <v>1162909.1440000001</v>
      </c>
      <c r="F82" s="103">
        <v>11892.462</v>
      </c>
      <c r="G82" s="103">
        <v>112845.0705</v>
      </c>
      <c r="H82" s="103">
        <v>8580.2720000000008</v>
      </c>
      <c r="I82" s="103">
        <v>400204.38600000006</v>
      </c>
      <c r="J82" s="103">
        <v>30942</v>
      </c>
      <c r="K82" s="104">
        <v>0.17100000000000001</v>
      </c>
      <c r="L82" s="104">
        <v>3.03030303030303E-2</v>
      </c>
      <c r="M82" s="103">
        <v>42132810.733000003</v>
      </c>
      <c r="N82" s="103" t="s">
        <v>435</v>
      </c>
      <c r="O82" s="103" t="s">
        <v>435</v>
      </c>
      <c r="P82" s="103" t="s">
        <v>435</v>
      </c>
      <c r="Q82" s="103">
        <v>105329508</v>
      </c>
      <c r="R82" s="103">
        <v>32354456</v>
      </c>
      <c r="S82" s="103">
        <v>95757838</v>
      </c>
      <c r="T82" s="103">
        <v>44975263</v>
      </c>
      <c r="U82" s="103">
        <v>223300165</v>
      </c>
      <c r="V82" s="103">
        <v>233284138.32800001</v>
      </c>
      <c r="W82" s="103">
        <v>237986465.523</v>
      </c>
      <c r="X82" s="104">
        <v>147.75219008925959</v>
      </c>
      <c r="Y82" s="104">
        <v>2.3448695148251484</v>
      </c>
      <c r="Z82" s="104">
        <v>55.325000000000003</v>
      </c>
      <c r="AA82" s="104">
        <v>3.9922815471164199</v>
      </c>
      <c r="AB82" s="104">
        <v>9.6755700000000004</v>
      </c>
      <c r="AC82" s="104">
        <v>64.203620000000001</v>
      </c>
      <c r="AD82" s="103">
        <v>9886</v>
      </c>
      <c r="AE82" s="103">
        <v>60</v>
      </c>
      <c r="AF82" s="105">
        <v>30.9</v>
      </c>
      <c r="AG82" s="104">
        <v>8.8460000000000001</v>
      </c>
      <c r="AH82" s="104">
        <v>0.92964201978426286</v>
      </c>
      <c r="AI82" s="104">
        <v>0.58160812564854514</v>
      </c>
      <c r="AJ82" s="103">
        <v>0</v>
      </c>
      <c r="AK82" s="103">
        <v>0</v>
      </c>
      <c r="AL82" s="104">
        <v>0.69399999999999995</v>
      </c>
      <c r="AM82" s="104">
        <v>2.4362600000000002E-2</v>
      </c>
      <c r="AN82" s="104">
        <v>86.154844999999995</v>
      </c>
      <c r="AO82" s="104">
        <v>-49.27</v>
      </c>
      <c r="AP82" s="104">
        <v>117.16</v>
      </c>
      <c r="AQ82" s="104">
        <v>2.3750539869070102E-2</v>
      </c>
      <c r="AR82" s="104">
        <v>1.0758201885859844</v>
      </c>
      <c r="AS82" s="105">
        <v>25.399999618530298</v>
      </c>
      <c r="AT82" s="105">
        <v>19.899999618530298</v>
      </c>
      <c r="AU82" s="103">
        <v>319</v>
      </c>
      <c r="AV82" s="105">
        <v>0.4</v>
      </c>
      <c r="AW82" s="104">
        <v>0.32</v>
      </c>
      <c r="AX82" s="104">
        <v>5.798</v>
      </c>
      <c r="AY82" s="103">
        <v>100463258</v>
      </c>
      <c r="AZ82" s="104">
        <v>0.45338499647522401</v>
      </c>
      <c r="BA82" s="104">
        <v>38.1</v>
      </c>
      <c r="BB82" s="103">
        <v>534836</v>
      </c>
      <c r="BC82" s="103">
        <v>1134650</v>
      </c>
      <c r="BD82" s="103">
        <v>140233</v>
      </c>
      <c r="BE82" s="103">
        <v>16000</v>
      </c>
      <c r="BF82" s="103">
        <v>14016</v>
      </c>
      <c r="BG82" s="103">
        <v>0</v>
      </c>
      <c r="BH82" s="103">
        <v>126</v>
      </c>
      <c r="BI82" s="105">
        <v>8.3000000000000007</v>
      </c>
      <c r="BJ82" s="104">
        <v>3.666666666666667</v>
      </c>
      <c r="BK82" s="104">
        <v>4.0761198848485898E-2</v>
      </c>
      <c r="BL82" s="103">
        <v>38</v>
      </c>
      <c r="BM82" s="105">
        <v>98.139999389648395</v>
      </c>
      <c r="BN82" s="104">
        <v>95.376968383789105</v>
      </c>
      <c r="BO82" s="104">
        <v>25.4</v>
      </c>
      <c r="BP82" s="104">
        <v>164.85144579999999</v>
      </c>
      <c r="BQ82" s="103">
        <v>180000</v>
      </c>
      <c r="BR82" s="105">
        <v>73.128389999999996</v>
      </c>
      <c r="BS82" s="105">
        <v>89.344009999999997</v>
      </c>
      <c r="BT82" s="104">
        <v>3.7770000000000001</v>
      </c>
      <c r="BU82" s="103">
        <v>79</v>
      </c>
      <c r="BV82" s="103">
        <v>63</v>
      </c>
      <c r="BW82" s="103" t="s">
        <v>435</v>
      </c>
      <c r="BX82" s="104">
        <v>362.72195434570301</v>
      </c>
      <c r="BY82" s="104">
        <v>126</v>
      </c>
      <c r="BZ82" s="103">
        <v>3893.596077572392</v>
      </c>
      <c r="CA82" s="103">
        <v>270625567</v>
      </c>
      <c r="CB82" s="103">
        <v>257563219</v>
      </c>
      <c r="CC82" s="103">
        <v>1811570</v>
      </c>
      <c r="CD82" s="103"/>
    </row>
    <row r="83" spans="1:82" x14ac:dyDescent="0.25">
      <c r="A83" s="123" t="s">
        <v>802</v>
      </c>
      <c r="B83" s="106" t="s">
        <v>145</v>
      </c>
      <c r="C83" s="103">
        <v>165433.87604147368</v>
      </c>
      <c r="D83" s="103">
        <v>57575.11607684211</v>
      </c>
      <c r="E83" s="103">
        <v>286546.10849999997</v>
      </c>
      <c r="F83" s="103">
        <v>213.768</v>
      </c>
      <c r="G83" s="103">
        <v>1007.388</v>
      </c>
      <c r="H83" s="103">
        <v>0</v>
      </c>
      <c r="I83" s="103">
        <v>2733.9120000000003</v>
      </c>
      <c r="J83" s="103">
        <v>1057142</v>
      </c>
      <c r="K83" s="104">
        <v>2.9000000000000001E-2</v>
      </c>
      <c r="L83" s="104">
        <v>0.18181818181818199</v>
      </c>
      <c r="M83" s="103">
        <v>63673158.136399999</v>
      </c>
      <c r="N83" s="103" t="s">
        <v>435</v>
      </c>
      <c r="O83" s="103" t="s">
        <v>435</v>
      </c>
      <c r="P83" s="103" t="s">
        <v>435</v>
      </c>
      <c r="Q83" s="103">
        <v>4204459</v>
      </c>
      <c r="R83" s="103">
        <v>195520</v>
      </c>
      <c r="S83" s="103">
        <v>1839938</v>
      </c>
      <c r="T83" s="103">
        <v>130756</v>
      </c>
      <c r="U83" s="103">
        <v>815952</v>
      </c>
      <c r="V83" s="103">
        <v>28413011.855099998</v>
      </c>
      <c r="W83" s="103">
        <v>9898289.8460600004</v>
      </c>
      <c r="X83" s="104">
        <v>50.222420123283968</v>
      </c>
      <c r="Y83" s="104">
        <v>2.0616685537281612</v>
      </c>
      <c r="Z83" s="104">
        <v>74.897999999999996</v>
      </c>
      <c r="AA83" s="104">
        <v>3.5061556389927802</v>
      </c>
      <c r="AB83" s="104">
        <v>0.53537999999999997</v>
      </c>
      <c r="AC83" s="104" t="s">
        <v>435</v>
      </c>
      <c r="AD83" s="103">
        <v>19580</v>
      </c>
      <c r="AE83" s="103">
        <v>80</v>
      </c>
      <c r="AF83" s="105">
        <v>23.9</v>
      </c>
      <c r="AG83" s="104">
        <v>9.1449999999999996</v>
      </c>
      <c r="AH83" s="104">
        <v>0.82345157405661917</v>
      </c>
      <c r="AI83" s="104">
        <v>0.5185174912330156</v>
      </c>
      <c r="AJ83" s="103">
        <v>0</v>
      </c>
      <c r="AK83" s="103">
        <v>0</v>
      </c>
      <c r="AL83" s="104">
        <v>0.79800000000000004</v>
      </c>
      <c r="AM83" s="104" t="s">
        <v>435</v>
      </c>
      <c r="AN83" s="104">
        <v>67.820561999999995</v>
      </c>
      <c r="AO83" s="104">
        <v>75.77</v>
      </c>
      <c r="AP83" s="104">
        <v>108.9</v>
      </c>
      <c r="AQ83" s="104">
        <v>3.0840417370200199E-2</v>
      </c>
      <c r="AR83" s="104">
        <v>0.29294330283686976</v>
      </c>
      <c r="AS83" s="105">
        <v>14.8999996185303</v>
      </c>
      <c r="AT83" s="105" t="s">
        <v>435</v>
      </c>
      <c r="AU83" s="103">
        <v>14</v>
      </c>
      <c r="AV83" s="105">
        <v>0.1</v>
      </c>
      <c r="AW83" s="104">
        <v>0.09</v>
      </c>
      <c r="AX83" s="104">
        <v>7.1999999999999995E-2</v>
      </c>
      <c r="AY83" s="103">
        <v>31</v>
      </c>
      <c r="AZ83" s="104">
        <v>0.46102625758594101</v>
      </c>
      <c r="BA83" s="104">
        <v>40</v>
      </c>
      <c r="BB83" s="103">
        <v>213382</v>
      </c>
      <c r="BC83" s="103">
        <v>26148</v>
      </c>
      <c r="BD83" s="103">
        <v>10003196</v>
      </c>
      <c r="BE83" s="103">
        <v>0</v>
      </c>
      <c r="BF83" s="103">
        <v>979468</v>
      </c>
      <c r="BG83" s="103">
        <v>8</v>
      </c>
      <c r="BH83" s="103">
        <v>131</v>
      </c>
      <c r="BI83" s="105">
        <v>4.9000000000000004</v>
      </c>
      <c r="BJ83" s="104">
        <v>3.2333333333333329</v>
      </c>
      <c r="BK83" s="104">
        <v>-0.19095210731029499</v>
      </c>
      <c r="BL83" s="103">
        <v>28</v>
      </c>
      <c r="BM83" s="105">
        <v>100</v>
      </c>
      <c r="BN83" s="104">
        <v>87.172531127929702</v>
      </c>
      <c r="BO83" s="104">
        <v>53.2</v>
      </c>
      <c r="BP83" s="104">
        <v>107.249831</v>
      </c>
      <c r="BQ83" s="103">
        <v>160000</v>
      </c>
      <c r="BR83" s="105">
        <v>88.421869999999998</v>
      </c>
      <c r="BS83" s="105">
        <v>95.244540000000001</v>
      </c>
      <c r="BT83" s="104">
        <v>11.4</v>
      </c>
      <c r="BU83" s="103">
        <v>99</v>
      </c>
      <c r="BV83" s="103">
        <v>98</v>
      </c>
      <c r="BW83" s="103" t="s">
        <v>435</v>
      </c>
      <c r="BX83" s="104">
        <v>1563.75170898438</v>
      </c>
      <c r="BY83" s="104">
        <v>25</v>
      </c>
      <c r="BZ83" s="103">
        <v>5627.7492684545578</v>
      </c>
      <c r="CA83" s="103">
        <v>82913893</v>
      </c>
      <c r="CB83" s="103">
        <v>79156260</v>
      </c>
      <c r="CC83" s="103">
        <v>1628550</v>
      </c>
      <c r="CD83" s="103"/>
    </row>
    <row r="84" spans="1:82" x14ac:dyDescent="0.25">
      <c r="A84" s="123" t="s">
        <v>147</v>
      </c>
      <c r="B84" s="106" t="s">
        <v>146</v>
      </c>
      <c r="C84" s="103">
        <v>34171.511680842108</v>
      </c>
      <c r="D84" s="103">
        <v>272.59696368421055</v>
      </c>
      <c r="E84" s="103">
        <v>530186.05949999997</v>
      </c>
      <c r="F84" s="103">
        <v>0</v>
      </c>
      <c r="G84" s="103">
        <v>0</v>
      </c>
      <c r="H84" s="103">
        <v>0</v>
      </c>
      <c r="I84" s="103">
        <v>0</v>
      </c>
      <c r="J84" s="103">
        <v>0</v>
      </c>
      <c r="K84" s="104">
        <v>2.9000000000000001E-2</v>
      </c>
      <c r="L84" s="104">
        <v>0.18181818181818199</v>
      </c>
      <c r="M84" s="103">
        <v>31507320.431000002</v>
      </c>
      <c r="N84" s="103" t="s">
        <v>435</v>
      </c>
      <c r="O84" s="103" t="s">
        <v>435</v>
      </c>
      <c r="P84" s="103" t="s">
        <v>435</v>
      </c>
      <c r="Q84" s="103">
        <v>3647189</v>
      </c>
      <c r="R84" s="103">
        <v>0</v>
      </c>
      <c r="S84" s="103">
        <v>0</v>
      </c>
      <c r="T84" s="103">
        <v>0</v>
      </c>
      <c r="U84" s="103">
        <v>2047248</v>
      </c>
      <c r="V84" s="103">
        <v>24105092.048599999</v>
      </c>
      <c r="W84" s="103">
        <v>31451120.7302</v>
      </c>
      <c r="X84" s="104">
        <v>88.530570035461707</v>
      </c>
      <c r="Y84" s="104">
        <v>2.5955511705078629</v>
      </c>
      <c r="Z84" s="104">
        <v>70.472999999999999</v>
      </c>
      <c r="AA84" s="104" t="s">
        <v>435</v>
      </c>
      <c r="AB84" s="104">
        <v>1.992E-2</v>
      </c>
      <c r="AC84" s="104">
        <v>94.575950000000006</v>
      </c>
      <c r="AD84" s="103">
        <v>5532</v>
      </c>
      <c r="AE84" s="103">
        <v>60</v>
      </c>
      <c r="AF84" s="105">
        <v>46.4</v>
      </c>
      <c r="AG84" s="104">
        <v>13.670999999999999</v>
      </c>
      <c r="AH84" s="104">
        <v>0.99380468691238666</v>
      </c>
      <c r="AI84" s="104">
        <v>0.93246843717038685</v>
      </c>
      <c r="AJ84" s="103">
        <v>5</v>
      </c>
      <c r="AK84" s="103">
        <v>0</v>
      </c>
      <c r="AL84" s="104">
        <v>0.68500000000000005</v>
      </c>
      <c r="AM84" s="104">
        <v>5.2433E-2</v>
      </c>
      <c r="AN84" s="104">
        <v>2952.0097639999999</v>
      </c>
      <c r="AO84" s="104">
        <v>1888.77</v>
      </c>
      <c r="AP84" s="104">
        <v>2278.87</v>
      </c>
      <c r="AQ84" s="104">
        <v>1.5478812456130999</v>
      </c>
      <c r="AR84" s="104">
        <v>0.32831050711077847</v>
      </c>
      <c r="AS84" s="105">
        <v>30.399999618530298</v>
      </c>
      <c r="AT84" s="105">
        <v>8.5</v>
      </c>
      <c r="AU84" s="103">
        <v>42</v>
      </c>
      <c r="AV84" s="105" t="s">
        <v>435</v>
      </c>
      <c r="AW84" s="104" t="s">
        <v>435</v>
      </c>
      <c r="AX84" s="104">
        <v>0</v>
      </c>
      <c r="AY84" s="103">
        <v>2170486</v>
      </c>
      <c r="AZ84" s="104">
        <v>0.50601379727767504</v>
      </c>
      <c r="BA84" s="104">
        <v>29.5</v>
      </c>
      <c r="BB84" s="103">
        <v>5969</v>
      </c>
      <c r="BC84" s="103">
        <v>25000</v>
      </c>
      <c r="BD84" s="103">
        <v>5865</v>
      </c>
      <c r="BE84" s="103">
        <v>1962000</v>
      </c>
      <c r="BF84" s="103">
        <v>273362</v>
      </c>
      <c r="BG84" s="103">
        <v>63</v>
      </c>
      <c r="BH84" s="103">
        <v>109</v>
      </c>
      <c r="BI84" s="105">
        <v>29</v>
      </c>
      <c r="BJ84" s="104">
        <v>1.6333333333333335</v>
      </c>
      <c r="BK84" s="104">
        <v>-1.26530194282532</v>
      </c>
      <c r="BL84" s="103">
        <v>18</v>
      </c>
      <c r="BM84" s="105">
        <v>100</v>
      </c>
      <c r="BN84" s="104">
        <v>79.721763610839801</v>
      </c>
      <c r="BO84" s="104">
        <v>21.2</v>
      </c>
      <c r="BP84" s="104">
        <v>87.305090800000002</v>
      </c>
      <c r="BQ84" s="103">
        <v>48000</v>
      </c>
      <c r="BR84" s="105">
        <v>94.121019999999987</v>
      </c>
      <c r="BS84" s="105">
        <v>96.533479999999997</v>
      </c>
      <c r="BT84" s="104">
        <v>8.2170000000000005</v>
      </c>
      <c r="BU84" s="103">
        <v>63</v>
      </c>
      <c r="BV84" s="103">
        <v>74</v>
      </c>
      <c r="BW84" s="103">
        <v>33</v>
      </c>
      <c r="BX84" s="104">
        <v>493.72</v>
      </c>
      <c r="BY84" s="104">
        <v>50</v>
      </c>
      <c r="BZ84" s="103">
        <v>5878.0385664621945</v>
      </c>
      <c r="CA84" s="103">
        <v>39309789</v>
      </c>
      <c r="CB84" s="103">
        <v>36430976</v>
      </c>
      <c r="CC84" s="103">
        <v>434320</v>
      </c>
      <c r="CD84" s="103"/>
    </row>
    <row r="85" spans="1:82" x14ac:dyDescent="0.25">
      <c r="A85" s="123" t="s">
        <v>149</v>
      </c>
      <c r="B85" s="106" t="s">
        <v>148</v>
      </c>
      <c r="C85" s="103">
        <v>0</v>
      </c>
      <c r="D85" s="103">
        <v>0</v>
      </c>
      <c r="E85" s="103">
        <v>14359.488000000001</v>
      </c>
      <c r="F85" s="103">
        <v>11.164</v>
      </c>
      <c r="G85" s="103">
        <v>0</v>
      </c>
      <c r="H85" s="103">
        <v>0</v>
      </c>
      <c r="I85" s="103">
        <v>0</v>
      </c>
      <c r="J85" s="103">
        <v>0</v>
      </c>
      <c r="K85" s="104">
        <v>0</v>
      </c>
      <c r="L85" s="104">
        <v>3.03030303030303E-2</v>
      </c>
      <c r="M85" s="103">
        <v>0</v>
      </c>
      <c r="N85" s="103" t="s">
        <v>435</v>
      </c>
      <c r="O85" s="103" t="s">
        <v>435</v>
      </c>
      <c r="P85" s="103" t="s">
        <v>435</v>
      </c>
      <c r="Q85" s="103">
        <v>0</v>
      </c>
      <c r="R85" s="103">
        <v>0</v>
      </c>
      <c r="S85" s="103">
        <v>0</v>
      </c>
      <c r="T85" s="103">
        <v>0</v>
      </c>
      <c r="U85" s="103">
        <v>0</v>
      </c>
      <c r="V85" s="103">
        <v>0</v>
      </c>
      <c r="W85" s="103">
        <v>0</v>
      </c>
      <c r="X85" s="104">
        <v>70.452983016402968</v>
      </c>
      <c r="Y85" s="104">
        <v>1.3083759097595429</v>
      </c>
      <c r="Z85" s="104">
        <v>63.17</v>
      </c>
      <c r="AA85" s="104">
        <v>2.81323141323141</v>
      </c>
      <c r="AB85" s="104">
        <v>0</v>
      </c>
      <c r="AC85" s="104" t="s">
        <v>435</v>
      </c>
      <c r="AD85" s="103">
        <v>3856</v>
      </c>
      <c r="AE85" s="103">
        <v>100</v>
      </c>
      <c r="AF85" s="105" t="s">
        <v>435</v>
      </c>
      <c r="AG85" s="104">
        <v>6.585</v>
      </c>
      <c r="AH85" s="104">
        <v>1.6738758656291875E-3</v>
      </c>
      <c r="AI85" s="104">
        <v>9.4355928491974888E-4</v>
      </c>
      <c r="AJ85" s="103">
        <v>0</v>
      </c>
      <c r="AK85" s="103">
        <v>0</v>
      </c>
      <c r="AL85" s="104">
        <v>0.93799999999999994</v>
      </c>
      <c r="AM85" s="104" t="s">
        <v>435</v>
      </c>
      <c r="AN85" s="104">
        <v>0.793458</v>
      </c>
      <c r="AO85" s="104">
        <v>0</v>
      </c>
      <c r="AP85" s="104">
        <v>0</v>
      </c>
      <c r="AQ85" s="104" t="s">
        <v>435</v>
      </c>
      <c r="AR85" s="104">
        <v>0.16590702075677075</v>
      </c>
      <c r="AS85" s="105">
        <v>3.5</v>
      </c>
      <c r="AT85" s="105" t="s">
        <v>435</v>
      </c>
      <c r="AU85" s="103">
        <v>7.3000001907348597</v>
      </c>
      <c r="AV85" s="105">
        <v>0.2</v>
      </c>
      <c r="AW85" s="104" t="s">
        <v>435</v>
      </c>
      <c r="AX85" s="104" t="s">
        <v>435</v>
      </c>
      <c r="AY85" s="103">
        <v>10</v>
      </c>
      <c r="AZ85" s="104">
        <v>0.109381949764532</v>
      </c>
      <c r="BA85" s="104">
        <v>31.8</v>
      </c>
      <c r="BB85" s="103">
        <v>300</v>
      </c>
      <c r="BC85" s="103">
        <v>0</v>
      </c>
      <c r="BD85" s="103">
        <v>0</v>
      </c>
      <c r="BE85" s="103">
        <v>0</v>
      </c>
      <c r="BF85" s="103">
        <v>13237</v>
      </c>
      <c r="BG85" s="103">
        <v>0</v>
      </c>
      <c r="BH85" s="103">
        <v>147</v>
      </c>
      <c r="BI85" s="105">
        <v>2.4</v>
      </c>
      <c r="BJ85" s="104" t="s">
        <v>435</v>
      </c>
      <c r="BK85" s="104">
        <v>1.2911280393600499</v>
      </c>
      <c r="BL85" s="103">
        <v>73</v>
      </c>
      <c r="BM85" s="105">
        <v>100</v>
      </c>
      <c r="BN85" s="104" t="s">
        <v>435</v>
      </c>
      <c r="BO85" s="104">
        <v>85</v>
      </c>
      <c r="BP85" s="104">
        <v>102.8816649</v>
      </c>
      <c r="BQ85" s="103">
        <v>110000</v>
      </c>
      <c r="BR85" s="105">
        <v>91.245180000000005</v>
      </c>
      <c r="BS85" s="105">
        <v>97.394539999999992</v>
      </c>
      <c r="BT85" s="104">
        <v>30.861000000000001</v>
      </c>
      <c r="BU85" s="103">
        <v>95</v>
      </c>
      <c r="BV85" s="103" t="s">
        <v>435</v>
      </c>
      <c r="BW85" s="103">
        <v>91</v>
      </c>
      <c r="BX85" s="104">
        <v>5299.65380859375</v>
      </c>
      <c r="BY85" s="104">
        <v>8</v>
      </c>
      <c r="BZ85" s="103">
        <v>77449.720493922068</v>
      </c>
      <c r="CA85" s="103">
        <v>4882498</v>
      </c>
      <c r="CB85" s="103">
        <v>4701152</v>
      </c>
      <c r="CC85" s="103">
        <v>68890</v>
      </c>
      <c r="CD85" s="103"/>
    </row>
    <row r="86" spans="1:82" x14ac:dyDescent="0.25">
      <c r="A86" s="123" t="s">
        <v>151</v>
      </c>
      <c r="B86" s="106" t="s">
        <v>150</v>
      </c>
      <c r="C86" s="103">
        <v>16353.865808463157</v>
      </c>
      <c r="D86" s="103">
        <v>381.17463468631576</v>
      </c>
      <c r="E86" s="103">
        <v>3924.3780000000002</v>
      </c>
      <c r="F86" s="103">
        <v>26.047999999999998</v>
      </c>
      <c r="G86" s="103">
        <v>0</v>
      </c>
      <c r="H86" s="103">
        <v>0</v>
      </c>
      <c r="I86" s="103">
        <v>0</v>
      </c>
      <c r="J86" s="103">
        <v>0</v>
      </c>
      <c r="K86" s="104">
        <v>2.9000000000000001E-2</v>
      </c>
      <c r="L86" s="104">
        <v>0.48484848484848497</v>
      </c>
      <c r="M86" s="103">
        <v>22815.646010199998</v>
      </c>
      <c r="N86" s="103" t="s">
        <v>435</v>
      </c>
      <c r="O86" s="103" t="s">
        <v>435</v>
      </c>
      <c r="P86" s="103" t="s">
        <v>435</v>
      </c>
      <c r="Q86" s="103">
        <v>0</v>
      </c>
      <c r="R86" s="103">
        <v>0</v>
      </c>
      <c r="S86" s="103">
        <v>0</v>
      </c>
      <c r="T86" s="103">
        <v>0</v>
      </c>
      <c r="U86" s="103">
        <v>2337029</v>
      </c>
      <c r="V86" s="103">
        <v>7659191.6496200003</v>
      </c>
      <c r="W86" s="103">
        <v>232004.10724099999</v>
      </c>
      <c r="X86" s="104">
        <v>410.5268022181146</v>
      </c>
      <c r="Y86" s="104">
        <v>2.0266392962413766</v>
      </c>
      <c r="Z86" s="104">
        <v>92.418000000000006</v>
      </c>
      <c r="AA86" s="104">
        <v>3.1419453923882301</v>
      </c>
      <c r="AB86" s="104">
        <v>0</v>
      </c>
      <c r="AC86" s="104" t="s">
        <v>435</v>
      </c>
      <c r="AD86" s="103">
        <v>1785</v>
      </c>
      <c r="AE86" s="103">
        <v>100</v>
      </c>
      <c r="AF86" s="105" t="s">
        <v>435</v>
      </c>
      <c r="AG86" s="104">
        <v>9.94</v>
      </c>
      <c r="AH86" s="104">
        <v>0.66167978271451233</v>
      </c>
      <c r="AI86" s="104">
        <v>0.15447054952561712</v>
      </c>
      <c r="AJ86" s="103">
        <v>0</v>
      </c>
      <c r="AK86" s="103">
        <v>0</v>
      </c>
      <c r="AL86" s="104">
        <v>0.90300000000000002</v>
      </c>
      <c r="AM86" s="104" t="s">
        <v>435</v>
      </c>
      <c r="AN86" s="104">
        <v>9.7128999999999993E-2</v>
      </c>
      <c r="AO86" s="104">
        <v>0</v>
      </c>
      <c r="AP86" s="104">
        <v>0</v>
      </c>
      <c r="AQ86" s="104" t="s">
        <v>435</v>
      </c>
      <c r="AR86" s="104">
        <v>0.25313070400025744</v>
      </c>
      <c r="AS86" s="105">
        <v>3.5999999046325701</v>
      </c>
      <c r="AT86" s="105" t="s">
        <v>435</v>
      </c>
      <c r="AU86" s="103">
        <v>3.2000000476837198</v>
      </c>
      <c r="AV86" s="105" t="s">
        <v>435</v>
      </c>
      <c r="AW86" s="104" t="s">
        <v>435</v>
      </c>
      <c r="AX86" s="104" t="s">
        <v>435</v>
      </c>
      <c r="AY86" s="103">
        <v>0</v>
      </c>
      <c r="AZ86" s="104">
        <v>9.7788063454555402E-2</v>
      </c>
      <c r="BA86" s="104">
        <v>38.9</v>
      </c>
      <c r="BB86" s="103">
        <v>0</v>
      </c>
      <c r="BC86" s="103">
        <v>0</v>
      </c>
      <c r="BD86" s="103">
        <v>0</v>
      </c>
      <c r="BE86" s="103">
        <v>0</v>
      </c>
      <c r="BF86" s="103">
        <v>54139</v>
      </c>
      <c r="BG86" s="103">
        <v>0</v>
      </c>
      <c r="BH86" s="103">
        <v>160</v>
      </c>
      <c r="BI86" s="105">
        <v>2.4</v>
      </c>
      <c r="BJ86" s="104" t="s">
        <v>435</v>
      </c>
      <c r="BK86" s="104">
        <v>1.38582098484039</v>
      </c>
      <c r="BL86" s="103">
        <v>61</v>
      </c>
      <c r="BM86" s="105">
        <v>100</v>
      </c>
      <c r="BN86" s="104" t="s">
        <v>435</v>
      </c>
      <c r="BO86" s="104">
        <v>79.7</v>
      </c>
      <c r="BP86" s="104">
        <v>126.6587916</v>
      </c>
      <c r="BQ86" s="103">
        <v>46000</v>
      </c>
      <c r="BR86" s="105">
        <v>100.00001</v>
      </c>
      <c r="BS86" s="105">
        <v>100</v>
      </c>
      <c r="BT86" s="104">
        <v>32.176000000000002</v>
      </c>
      <c r="BU86" s="103">
        <v>98</v>
      </c>
      <c r="BV86" s="103">
        <v>96</v>
      </c>
      <c r="BW86" s="103">
        <v>94</v>
      </c>
      <c r="BX86" s="104">
        <v>2843.0439453125</v>
      </c>
      <c r="BY86" s="104">
        <v>5</v>
      </c>
      <c r="BZ86" s="103">
        <v>41613.997918548477</v>
      </c>
      <c r="CA86" s="103">
        <v>8519373</v>
      </c>
      <c r="CB86" s="103">
        <v>8054718</v>
      </c>
      <c r="CC86" s="103">
        <v>21640</v>
      </c>
      <c r="CD86" s="103"/>
    </row>
    <row r="87" spans="1:82" x14ac:dyDescent="0.25">
      <c r="A87" s="123" t="s">
        <v>153</v>
      </c>
      <c r="B87" s="106" t="s">
        <v>152</v>
      </c>
      <c r="C87" s="103">
        <v>109155.25970147368</v>
      </c>
      <c r="D87" s="103">
        <v>5826.1278928210531</v>
      </c>
      <c r="E87" s="103">
        <v>122713.72900000001</v>
      </c>
      <c r="F87" s="103">
        <v>337.952</v>
      </c>
      <c r="G87" s="103">
        <v>0</v>
      </c>
      <c r="H87" s="103">
        <v>0</v>
      </c>
      <c r="I87" s="103">
        <v>0</v>
      </c>
      <c r="J87" s="103">
        <v>0</v>
      </c>
      <c r="K87" s="104">
        <v>0.114</v>
      </c>
      <c r="L87" s="104">
        <v>0.12121212121212099</v>
      </c>
      <c r="M87" s="103">
        <v>0</v>
      </c>
      <c r="N87" s="103" t="s">
        <v>435</v>
      </c>
      <c r="O87" s="103" t="s">
        <v>435</v>
      </c>
      <c r="P87" s="103" t="s">
        <v>435</v>
      </c>
      <c r="Q87" s="103">
        <v>0</v>
      </c>
      <c r="R87" s="103">
        <v>0</v>
      </c>
      <c r="S87" s="103">
        <v>0</v>
      </c>
      <c r="T87" s="103">
        <v>0</v>
      </c>
      <c r="U87" s="103">
        <v>0</v>
      </c>
      <c r="V87" s="103">
        <v>5458766.3933800003</v>
      </c>
      <c r="W87" s="103">
        <v>299112.59951799997</v>
      </c>
      <c r="X87" s="104">
        <v>205.45074794315633</v>
      </c>
      <c r="Y87" s="104">
        <v>0.24395793250801601</v>
      </c>
      <c r="Z87" s="104">
        <v>70.438000000000002</v>
      </c>
      <c r="AA87" s="104">
        <v>2.4025925242422699</v>
      </c>
      <c r="AB87" s="104">
        <v>0</v>
      </c>
      <c r="AC87" s="104" t="s">
        <v>435</v>
      </c>
      <c r="AD87" s="103">
        <v>26116</v>
      </c>
      <c r="AE87" s="103">
        <v>80</v>
      </c>
      <c r="AF87" s="105" t="s">
        <v>435</v>
      </c>
      <c r="AG87" s="104">
        <v>3.9350000000000001</v>
      </c>
      <c r="AH87" s="104">
        <v>3.6598550410802601E-2</v>
      </c>
      <c r="AI87" s="104">
        <v>1.7111078240026535E-2</v>
      </c>
      <c r="AJ87" s="103">
        <v>0</v>
      </c>
      <c r="AK87" s="103">
        <v>0</v>
      </c>
      <c r="AL87" s="104">
        <v>0.88</v>
      </c>
      <c r="AM87" s="104" t="s">
        <v>435</v>
      </c>
      <c r="AN87" s="104">
        <v>2.7148180000000002</v>
      </c>
      <c r="AO87" s="104">
        <v>0</v>
      </c>
      <c r="AP87" s="104">
        <v>0</v>
      </c>
      <c r="AQ87" s="104" t="s">
        <v>435</v>
      </c>
      <c r="AR87" s="104">
        <v>0.45534357618474269</v>
      </c>
      <c r="AS87" s="105">
        <v>3.4000000953674299</v>
      </c>
      <c r="AT87" s="105" t="s">
        <v>435</v>
      </c>
      <c r="AU87" s="103">
        <v>6.9000000953674299</v>
      </c>
      <c r="AV87" s="105">
        <v>0.3</v>
      </c>
      <c r="AW87" s="104">
        <v>0.09</v>
      </c>
      <c r="AX87" s="104" t="s">
        <v>435</v>
      </c>
      <c r="AY87" s="103">
        <v>103</v>
      </c>
      <c r="AZ87" s="104">
        <v>8.6729797310875503E-2</v>
      </c>
      <c r="BA87" s="104">
        <v>35.4</v>
      </c>
      <c r="BB87" s="103">
        <v>4653</v>
      </c>
      <c r="BC87" s="103">
        <v>2551</v>
      </c>
      <c r="BD87" s="103">
        <v>1200</v>
      </c>
      <c r="BE87" s="103">
        <v>0</v>
      </c>
      <c r="BF87" s="103">
        <v>294867</v>
      </c>
      <c r="BG87" s="103">
        <v>0</v>
      </c>
      <c r="BH87" s="103">
        <v>144</v>
      </c>
      <c r="BI87" s="105">
        <v>2.4</v>
      </c>
      <c r="BJ87" s="104">
        <v>4.0333333333333332</v>
      </c>
      <c r="BK87" s="104">
        <v>0.50241982936859098</v>
      </c>
      <c r="BL87" s="103">
        <v>52</v>
      </c>
      <c r="BM87" s="105">
        <v>100</v>
      </c>
      <c r="BN87" s="104">
        <v>99.015792846679702</v>
      </c>
      <c r="BO87" s="104">
        <v>61.3</v>
      </c>
      <c r="BP87" s="104">
        <v>141.2932687</v>
      </c>
      <c r="BQ87" s="103">
        <v>710000</v>
      </c>
      <c r="BR87" s="105">
        <v>98.77243</v>
      </c>
      <c r="BS87" s="105">
        <v>99.442729999999997</v>
      </c>
      <c r="BT87" s="104">
        <v>40.930999999999997</v>
      </c>
      <c r="BU87" s="103">
        <v>94</v>
      </c>
      <c r="BV87" s="103">
        <v>86</v>
      </c>
      <c r="BW87" s="103">
        <v>91</v>
      </c>
      <c r="BX87" s="104">
        <v>3427.30639648438</v>
      </c>
      <c r="BY87" s="104">
        <v>4</v>
      </c>
      <c r="BZ87" s="103">
        <v>34318.351124172397</v>
      </c>
      <c r="CA87" s="103">
        <v>60550092</v>
      </c>
      <c r="CB87" s="103">
        <v>59821024</v>
      </c>
      <c r="CC87" s="103">
        <v>294140</v>
      </c>
      <c r="CD87" s="103"/>
    </row>
    <row r="88" spans="1:82" x14ac:dyDescent="0.25">
      <c r="A88" s="123" t="s">
        <v>155</v>
      </c>
      <c r="B88" s="106" t="s">
        <v>154</v>
      </c>
      <c r="C88" s="103">
        <v>5433.4109631789479</v>
      </c>
      <c r="D88" s="103">
        <v>3908.6362321052634</v>
      </c>
      <c r="E88" s="103">
        <v>6141.4105</v>
      </c>
      <c r="F88" s="103">
        <v>0</v>
      </c>
      <c r="G88" s="103">
        <v>53032.61</v>
      </c>
      <c r="H88" s="103">
        <v>6184.7160000000003</v>
      </c>
      <c r="I88" s="103">
        <v>16019.505999999999</v>
      </c>
      <c r="J88" s="103">
        <v>2615</v>
      </c>
      <c r="K88" s="104">
        <v>5.7000000000000002E-2</v>
      </c>
      <c r="L88" s="104">
        <v>6.0606060606060601E-2</v>
      </c>
      <c r="M88" s="103" t="s">
        <v>435</v>
      </c>
      <c r="N88" s="103" t="s">
        <v>435</v>
      </c>
      <c r="O88" s="103" t="s">
        <v>435</v>
      </c>
      <c r="P88" s="103" t="s">
        <v>435</v>
      </c>
      <c r="Q88" s="103">
        <v>0</v>
      </c>
      <c r="R88" s="103">
        <v>0</v>
      </c>
      <c r="S88" s="103">
        <v>0</v>
      </c>
      <c r="T88" s="103">
        <v>0</v>
      </c>
      <c r="U88" s="103">
        <v>2181691</v>
      </c>
      <c r="V88" s="103">
        <v>2508908.25783</v>
      </c>
      <c r="W88" s="103">
        <v>2520825.1107899998</v>
      </c>
      <c r="X88" s="104">
        <v>270.99307479224376</v>
      </c>
      <c r="Y88" s="104">
        <v>1.0113078474047184</v>
      </c>
      <c r="Z88" s="104">
        <v>55.673999999999999</v>
      </c>
      <c r="AA88" s="104">
        <v>3.0609228516814899</v>
      </c>
      <c r="AB88" s="104">
        <v>0.52490999999999999</v>
      </c>
      <c r="AC88" s="104">
        <v>66.424520000000001</v>
      </c>
      <c r="AD88" s="103">
        <v>151</v>
      </c>
      <c r="AE88" s="103">
        <v>80</v>
      </c>
      <c r="AF88" s="105">
        <v>59.8</v>
      </c>
      <c r="AG88" s="104">
        <v>7.9119999999999999</v>
      </c>
      <c r="AH88" s="104">
        <v>0.15417352767202963</v>
      </c>
      <c r="AI88" s="104">
        <v>3.3442042781954374E-2</v>
      </c>
      <c r="AJ88" s="103">
        <v>0</v>
      </c>
      <c r="AK88" s="103">
        <v>0</v>
      </c>
      <c r="AL88" s="104">
        <v>0.73199999999999998</v>
      </c>
      <c r="AM88" s="104">
        <v>1.1081499999999999E-2</v>
      </c>
      <c r="AN88" s="104">
        <v>0.29157100000000002</v>
      </c>
      <c r="AO88" s="104">
        <v>16.59</v>
      </c>
      <c r="AP88" s="104">
        <v>32.26</v>
      </c>
      <c r="AQ88" s="104">
        <v>0.411680698394775</v>
      </c>
      <c r="AR88" s="104">
        <v>15.915749088859604</v>
      </c>
      <c r="AS88" s="105">
        <v>15.199999809265099</v>
      </c>
      <c r="AT88" s="105">
        <v>2.5</v>
      </c>
      <c r="AU88" s="103">
        <v>5.0999999046325701</v>
      </c>
      <c r="AV88" s="105">
        <v>1.7</v>
      </c>
      <c r="AW88" s="104">
        <v>1.17</v>
      </c>
      <c r="AX88" s="104" t="s">
        <v>435</v>
      </c>
      <c r="AY88" s="103">
        <v>305891</v>
      </c>
      <c r="AZ88" s="104">
        <v>0.41156513395501798</v>
      </c>
      <c r="BA88" s="104" t="s">
        <v>435</v>
      </c>
      <c r="BB88" s="103">
        <v>5000</v>
      </c>
      <c r="BC88" s="103">
        <v>0</v>
      </c>
      <c r="BD88" s="103">
        <v>0</v>
      </c>
      <c r="BE88" s="103">
        <v>0</v>
      </c>
      <c r="BF88" s="103">
        <v>37</v>
      </c>
      <c r="BG88" s="103">
        <v>0</v>
      </c>
      <c r="BH88" s="103">
        <v>114</v>
      </c>
      <c r="BI88" s="105">
        <v>8</v>
      </c>
      <c r="BJ88" s="104">
        <v>3.6833333333333327</v>
      </c>
      <c r="BK88" s="104">
        <v>0.48956900835037198</v>
      </c>
      <c r="BL88" s="103">
        <v>44</v>
      </c>
      <c r="BM88" s="105">
        <v>99.506446838378906</v>
      </c>
      <c r="BN88" s="104">
        <v>88.499900817871094</v>
      </c>
      <c r="BO88" s="104">
        <v>45</v>
      </c>
      <c r="BP88" s="104">
        <v>106.9516337</v>
      </c>
      <c r="BQ88" s="103">
        <v>8300</v>
      </c>
      <c r="BR88" s="105">
        <v>87.312600000000003</v>
      </c>
      <c r="BS88" s="105">
        <v>90.648439999999994</v>
      </c>
      <c r="BT88" s="104">
        <v>13.199</v>
      </c>
      <c r="BU88" s="103">
        <v>93</v>
      </c>
      <c r="BV88" s="103">
        <v>95</v>
      </c>
      <c r="BW88" s="103" t="s">
        <v>435</v>
      </c>
      <c r="BX88" s="104">
        <v>535.66461181640602</v>
      </c>
      <c r="BY88" s="104">
        <v>89</v>
      </c>
      <c r="BZ88" s="103">
        <v>5355.5826393271282</v>
      </c>
      <c r="CA88" s="103">
        <v>2948277</v>
      </c>
      <c r="CB88" s="103">
        <v>2793335</v>
      </c>
      <c r="CC88" s="103">
        <v>10830</v>
      </c>
      <c r="CD88" s="103"/>
    </row>
    <row r="89" spans="1:82" x14ac:dyDescent="0.25">
      <c r="A89" s="123" t="s">
        <v>157</v>
      </c>
      <c r="B89" s="106" t="s">
        <v>156</v>
      </c>
      <c r="C89" s="103">
        <v>260307.37737052632</v>
      </c>
      <c r="D89" s="103">
        <v>194662.80855852633</v>
      </c>
      <c r="E89" s="103">
        <v>33636.095999999998</v>
      </c>
      <c r="F89" s="103">
        <v>38263.171999999999</v>
      </c>
      <c r="G89" s="103">
        <v>2390014.1260000002</v>
      </c>
      <c r="H89" s="103">
        <v>1520254.078</v>
      </c>
      <c r="I89" s="103">
        <v>1286229.601</v>
      </c>
      <c r="J89" s="103">
        <v>0</v>
      </c>
      <c r="K89" s="104">
        <v>0</v>
      </c>
      <c r="L89" s="104">
        <v>3.03030303030303E-2</v>
      </c>
      <c r="M89" s="103">
        <v>0</v>
      </c>
      <c r="N89" s="103" t="s">
        <v>435</v>
      </c>
      <c r="O89" s="103" t="s">
        <v>435</v>
      </c>
      <c r="P89" s="103" t="s">
        <v>435</v>
      </c>
      <c r="Q89" s="103">
        <v>0</v>
      </c>
      <c r="R89" s="103">
        <v>0</v>
      </c>
      <c r="S89" s="103">
        <v>0</v>
      </c>
      <c r="T89" s="103">
        <v>0</v>
      </c>
      <c r="U89" s="103">
        <v>8047349</v>
      </c>
      <c r="V89" s="103">
        <v>74787267.029499993</v>
      </c>
      <c r="W89" s="103">
        <v>74893180.366899997</v>
      </c>
      <c r="X89" s="104">
        <v>347.07345841562432</v>
      </c>
      <c r="Y89" s="104">
        <v>-0.11421870991359138</v>
      </c>
      <c r="Z89" s="104">
        <v>91.616</v>
      </c>
      <c r="AA89" s="104">
        <v>2.4216824108541299</v>
      </c>
      <c r="AB89" s="104">
        <v>0</v>
      </c>
      <c r="AC89" s="104" t="s">
        <v>435</v>
      </c>
      <c r="AD89" s="103">
        <v>38985</v>
      </c>
      <c r="AE89" s="103" t="s">
        <v>435</v>
      </c>
      <c r="AF89" s="105" t="s">
        <v>435</v>
      </c>
      <c r="AG89" s="104">
        <v>3.867</v>
      </c>
      <c r="AH89" s="104">
        <v>4.5628411761822682E-2</v>
      </c>
      <c r="AI89" s="104">
        <v>2.4597904031235181E-2</v>
      </c>
      <c r="AJ89" s="103">
        <v>0</v>
      </c>
      <c r="AK89" s="103">
        <v>0</v>
      </c>
      <c r="AL89" s="104">
        <v>0.90900000000000003</v>
      </c>
      <c r="AM89" s="104" t="s">
        <v>435</v>
      </c>
      <c r="AN89" s="104">
        <v>0.55000000000000004</v>
      </c>
      <c r="AO89" s="104">
        <v>0</v>
      </c>
      <c r="AP89" s="104">
        <v>0</v>
      </c>
      <c r="AQ89" s="104" t="s">
        <v>435</v>
      </c>
      <c r="AR89" s="104">
        <v>8.7821259545815336E-2</v>
      </c>
      <c r="AS89" s="105">
        <v>2.5999999046325701</v>
      </c>
      <c r="AT89" s="105">
        <v>3.4000000953674299</v>
      </c>
      <c r="AU89" s="103">
        <v>15</v>
      </c>
      <c r="AV89" s="105">
        <v>0.1</v>
      </c>
      <c r="AW89" s="104">
        <v>0.03</v>
      </c>
      <c r="AX89" s="104" t="s">
        <v>435</v>
      </c>
      <c r="AY89" s="103">
        <v>8</v>
      </c>
      <c r="AZ89" s="104">
        <v>0.103449906284622</v>
      </c>
      <c r="BA89" s="104" t="s">
        <v>435</v>
      </c>
      <c r="BB89" s="103">
        <v>44799</v>
      </c>
      <c r="BC89" s="103">
        <v>1599497</v>
      </c>
      <c r="BD89" s="103">
        <v>3641</v>
      </c>
      <c r="BE89" s="103">
        <v>0</v>
      </c>
      <c r="BF89" s="103">
        <v>30935</v>
      </c>
      <c r="BG89" s="103">
        <v>0</v>
      </c>
      <c r="BH89" s="103">
        <v>114</v>
      </c>
      <c r="BI89" s="105">
        <v>2.4</v>
      </c>
      <c r="BJ89" s="104">
        <v>4.2333333333333334</v>
      </c>
      <c r="BK89" s="104">
        <v>1.6172289848327599</v>
      </c>
      <c r="BL89" s="103">
        <v>73</v>
      </c>
      <c r="BM89" s="105">
        <v>100</v>
      </c>
      <c r="BN89" s="104" t="s">
        <v>435</v>
      </c>
      <c r="BO89" s="104">
        <v>93.2</v>
      </c>
      <c r="BP89" s="104">
        <v>135.5380911</v>
      </c>
      <c r="BQ89" s="103">
        <v>1400000</v>
      </c>
      <c r="BR89" s="105">
        <v>99.894710000000003</v>
      </c>
      <c r="BS89" s="105">
        <v>99.010210000000001</v>
      </c>
      <c r="BT89" s="104">
        <v>24.117999999999999</v>
      </c>
      <c r="BU89" s="103">
        <v>99</v>
      </c>
      <c r="BV89" s="103">
        <v>95</v>
      </c>
      <c r="BW89" s="103">
        <v>99</v>
      </c>
      <c r="BX89" s="104">
        <v>4592.42822265625</v>
      </c>
      <c r="BY89" s="104">
        <v>5</v>
      </c>
      <c r="BZ89" s="103">
        <v>39286.737648800772</v>
      </c>
      <c r="CA89" s="103">
        <v>126860299</v>
      </c>
      <c r="CB89" s="103">
        <v>126573461</v>
      </c>
      <c r="CC89" s="103">
        <v>364500</v>
      </c>
      <c r="CD89" s="103"/>
    </row>
    <row r="90" spans="1:82" x14ac:dyDescent="0.25">
      <c r="A90" s="123" t="s">
        <v>159</v>
      </c>
      <c r="B90" s="106" t="s">
        <v>158</v>
      </c>
      <c r="C90" s="103">
        <v>15574.975381452632</v>
      </c>
      <c r="D90" s="103">
        <v>1168.990532296842</v>
      </c>
      <c r="E90" s="103">
        <v>5375.6459999999997</v>
      </c>
      <c r="F90" s="103">
        <v>0</v>
      </c>
      <c r="G90" s="103">
        <v>0</v>
      </c>
      <c r="H90" s="103">
        <v>0</v>
      </c>
      <c r="I90" s="103">
        <v>0</v>
      </c>
      <c r="J90" s="103">
        <v>9428</v>
      </c>
      <c r="K90" s="104">
        <v>5.7000000000000002E-2</v>
      </c>
      <c r="L90" s="104">
        <v>0.30303030303030298</v>
      </c>
      <c r="M90" s="103">
        <v>6502.5162286799996</v>
      </c>
      <c r="N90" s="103" t="s">
        <v>435</v>
      </c>
      <c r="O90" s="103" t="s">
        <v>435</v>
      </c>
      <c r="P90" s="103" t="s">
        <v>435</v>
      </c>
      <c r="Q90" s="103">
        <v>0</v>
      </c>
      <c r="R90" s="103">
        <v>0</v>
      </c>
      <c r="S90" s="103">
        <v>0</v>
      </c>
      <c r="T90" s="103">
        <v>0</v>
      </c>
      <c r="U90" s="103">
        <v>346396</v>
      </c>
      <c r="V90" s="103">
        <v>5358580.2828400005</v>
      </c>
      <c r="W90" s="103">
        <v>263069.28527699999</v>
      </c>
      <c r="X90" s="104">
        <v>112.14249831043028</v>
      </c>
      <c r="Y90" s="104">
        <v>2.0474851566723502</v>
      </c>
      <c r="Z90" s="104">
        <v>90.978999999999999</v>
      </c>
      <c r="AA90" s="104">
        <v>5.0689345119236604</v>
      </c>
      <c r="AB90" s="104">
        <v>0.19267999999999999</v>
      </c>
      <c r="AC90" s="104" t="s">
        <v>435</v>
      </c>
      <c r="AD90" s="103">
        <v>1793</v>
      </c>
      <c r="AE90" s="103">
        <v>40</v>
      </c>
      <c r="AF90" s="105">
        <v>21.1</v>
      </c>
      <c r="AG90" s="104">
        <v>10.765000000000001</v>
      </c>
      <c r="AH90" s="104">
        <v>0.18818485959277276</v>
      </c>
      <c r="AI90" s="104">
        <v>0.13517014679478512</v>
      </c>
      <c r="AJ90" s="103">
        <v>0</v>
      </c>
      <c r="AK90" s="103">
        <v>0</v>
      </c>
      <c r="AL90" s="104">
        <v>0.73499999999999999</v>
      </c>
      <c r="AM90" s="104">
        <v>4.2903000000000004E-3</v>
      </c>
      <c r="AN90" s="104">
        <v>1761.3428260000001</v>
      </c>
      <c r="AO90" s="104">
        <v>1832.97</v>
      </c>
      <c r="AP90" s="104">
        <v>1878.13</v>
      </c>
      <c r="AQ90" s="104">
        <v>7.3271589279174796</v>
      </c>
      <c r="AR90" s="104">
        <v>10.333029594605799</v>
      </c>
      <c r="AS90" s="105">
        <v>17</v>
      </c>
      <c r="AT90" s="105">
        <v>3</v>
      </c>
      <c r="AU90" s="103">
        <v>6.8000001907348597</v>
      </c>
      <c r="AV90" s="105">
        <v>0.1</v>
      </c>
      <c r="AW90" s="104" t="s">
        <v>435</v>
      </c>
      <c r="AX90" s="104" t="s">
        <v>435</v>
      </c>
      <c r="AY90" s="103">
        <v>155</v>
      </c>
      <c r="AZ90" s="104">
        <v>0.45963997057698502</v>
      </c>
      <c r="BA90" s="104">
        <v>33.700000000000003</v>
      </c>
      <c r="BB90" s="103">
        <v>0</v>
      </c>
      <c r="BC90" s="103">
        <v>64</v>
      </c>
      <c r="BD90" s="103">
        <v>0</v>
      </c>
      <c r="BE90" s="103">
        <v>0</v>
      </c>
      <c r="BF90" s="103">
        <v>3128402</v>
      </c>
      <c r="BG90" s="103">
        <v>0</v>
      </c>
      <c r="BH90" s="103">
        <v>114</v>
      </c>
      <c r="BI90" s="105">
        <v>12.2</v>
      </c>
      <c r="BJ90" s="104">
        <v>2.5499999999999998</v>
      </c>
      <c r="BK90" s="104">
        <v>0.11652319878339799</v>
      </c>
      <c r="BL90" s="103">
        <v>49</v>
      </c>
      <c r="BM90" s="105">
        <v>100</v>
      </c>
      <c r="BN90" s="104">
        <v>98.014350891113295</v>
      </c>
      <c r="BO90" s="104">
        <v>62.3</v>
      </c>
      <c r="BP90" s="104">
        <v>100.0096265</v>
      </c>
      <c r="BQ90" s="103">
        <v>29000</v>
      </c>
      <c r="BR90" s="105">
        <v>97.339749999999995</v>
      </c>
      <c r="BS90" s="105">
        <v>98.937220000000011</v>
      </c>
      <c r="BT90" s="104">
        <v>23.436</v>
      </c>
      <c r="BU90" s="103">
        <v>99</v>
      </c>
      <c r="BV90" s="103">
        <v>99</v>
      </c>
      <c r="BW90" s="103" t="s">
        <v>435</v>
      </c>
      <c r="BX90" s="104">
        <v>494.75363159179699</v>
      </c>
      <c r="BY90" s="104">
        <v>58</v>
      </c>
      <c r="BZ90" s="103">
        <v>4247.7687256441332</v>
      </c>
      <c r="CA90" s="103">
        <v>10101697</v>
      </c>
      <c r="CB90" s="103">
        <v>7591075</v>
      </c>
      <c r="CC90" s="103">
        <v>88780</v>
      </c>
      <c r="CD90" s="103"/>
    </row>
    <row r="91" spans="1:82" x14ac:dyDescent="0.25">
      <c r="A91" s="123" t="s">
        <v>161</v>
      </c>
      <c r="B91" s="106" t="s">
        <v>160</v>
      </c>
      <c r="C91" s="103">
        <v>14303.299085515788</v>
      </c>
      <c r="D91" s="103">
        <v>4617.7354713684217</v>
      </c>
      <c r="E91" s="103">
        <v>99484.461500000005</v>
      </c>
      <c r="F91" s="103">
        <v>0</v>
      </c>
      <c r="G91" s="103">
        <v>0</v>
      </c>
      <c r="H91" s="103">
        <v>0</v>
      </c>
      <c r="I91" s="103">
        <v>0</v>
      </c>
      <c r="J91" s="103">
        <v>0</v>
      </c>
      <c r="K91" s="104">
        <v>0</v>
      </c>
      <c r="L91" s="104">
        <v>0.39393939393939398</v>
      </c>
      <c r="M91" s="103">
        <v>8881848.5106499996</v>
      </c>
      <c r="N91" s="103" t="s">
        <v>435</v>
      </c>
      <c r="O91" s="103" t="s">
        <v>435</v>
      </c>
      <c r="P91" s="103" t="s">
        <v>435</v>
      </c>
      <c r="Q91" s="103">
        <v>0</v>
      </c>
      <c r="R91" s="103">
        <v>0</v>
      </c>
      <c r="S91" s="103">
        <v>0</v>
      </c>
      <c r="T91" s="103">
        <v>0</v>
      </c>
      <c r="U91" s="103">
        <v>0</v>
      </c>
      <c r="V91" s="103">
        <v>1370728.19893</v>
      </c>
      <c r="W91" s="103">
        <v>0</v>
      </c>
      <c r="X91" s="104">
        <v>6.7698259065822128</v>
      </c>
      <c r="Y91" s="104">
        <v>1.4751130648270805</v>
      </c>
      <c r="Z91" s="104">
        <v>57.427999999999997</v>
      </c>
      <c r="AA91" s="104">
        <v>3.4966278887343298</v>
      </c>
      <c r="AB91" s="104">
        <v>0</v>
      </c>
      <c r="AC91" s="104">
        <v>98.999369999999999</v>
      </c>
      <c r="AD91" s="103">
        <v>56640</v>
      </c>
      <c r="AE91" s="103">
        <v>20</v>
      </c>
      <c r="AF91" s="105" t="s">
        <v>435</v>
      </c>
      <c r="AG91" s="104">
        <v>10.499000000000001</v>
      </c>
      <c r="AH91" s="104">
        <v>0.11791136124904192</v>
      </c>
      <c r="AI91" s="104">
        <v>8.1524098713718213E-3</v>
      </c>
      <c r="AJ91" s="103">
        <v>0</v>
      </c>
      <c r="AK91" s="103">
        <v>0</v>
      </c>
      <c r="AL91" s="104">
        <v>0.8</v>
      </c>
      <c r="AM91" s="104">
        <v>1.6108643030747799E-3</v>
      </c>
      <c r="AN91" s="104">
        <v>0.86501499999999998</v>
      </c>
      <c r="AO91" s="104">
        <v>4.07</v>
      </c>
      <c r="AP91" s="104">
        <v>7.6</v>
      </c>
      <c r="AQ91" s="104">
        <v>4.0797494351863903E-2</v>
      </c>
      <c r="AR91" s="104">
        <v>0.36240382039929392</v>
      </c>
      <c r="AS91" s="105">
        <v>10</v>
      </c>
      <c r="AT91" s="105">
        <v>3.7000000476837198</v>
      </c>
      <c r="AU91" s="103">
        <v>66</v>
      </c>
      <c r="AV91" s="105">
        <v>0.2</v>
      </c>
      <c r="AW91" s="104">
        <v>0.34</v>
      </c>
      <c r="AX91" s="104">
        <v>0</v>
      </c>
      <c r="AY91" s="103">
        <v>1</v>
      </c>
      <c r="AZ91" s="104">
        <v>0.19672712778408699</v>
      </c>
      <c r="BA91" s="104">
        <v>27.5</v>
      </c>
      <c r="BB91" s="103">
        <v>7000</v>
      </c>
      <c r="BC91" s="103">
        <v>400</v>
      </c>
      <c r="BD91" s="103">
        <v>0</v>
      </c>
      <c r="BE91" s="103">
        <v>0</v>
      </c>
      <c r="BF91" s="103">
        <v>769</v>
      </c>
      <c r="BG91" s="103">
        <v>0</v>
      </c>
      <c r="BH91" s="103">
        <v>138</v>
      </c>
      <c r="BI91" s="105">
        <v>2.4</v>
      </c>
      <c r="BJ91" s="104">
        <v>3.4666666666666672</v>
      </c>
      <c r="BK91" s="104">
        <v>8.9315995573997498E-3</v>
      </c>
      <c r="BL91" s="103">
        <v>31</v>
      </c>
      <c r="BM91" s="105">
        <v>100</v>
      </c>
      <c r="BN91" s="104">
        <v>99.787849426269503</v>
      </c>
      <c r="BO91" s="104">
        <v>74.599999999999994</v>
      </c>
      <c r="BP91" s="104">
        <v>146.63023680000001</v>
      </c>
      <c r="BQ91" s="103">
        <v>160000</v>
      </c>
      <c r="BR91" s="105">
        <v>97.873699999999999</v>
      </c>
      <c r="BS91" s="105">
        <v>95.627510000000001</v>
      </c>
      <c r="BT91" s="104">
        <v>32.521999999999998</v>
      </c>
      <c r="BU91" s="103">
        <v>99</v>
      </c>
      <c r="BV91" s="103">
        <v>99</v>
      </c>
      <c r="BW91" s="103">
        <v>98</v>
      </c>
      <c r="BX91" s="104">
        <v>858.76983642578102</v>
      </c>
      <c r="BY91" s="104">
        <v>12</v>
      </c>
      <c r="BZ91" s="103">
        <v>9331.0469498668372</v>
      </c>
      <c r="CA91" s="103">
        <v>18551428</v>
      </c>
      <c r="CB91" s="103">
        <v>17626380</v>
      </c>
      <c r="CC91" s="103">
        <v>2699700</v>
      </c>
      <c r="CD91" s="103"/>
    </row>
    <row r="92" spans="1:82" x14ac:dyDescent="0.25">
      <c r="A92" s="123" t="s">
        <v>163</v>
      </c>
      <c r="B92" s="106" t="s">
        <v>162</v>
      </c>
      <c r="C92" s="103">
        <v>12845.873767705263</v>
      </c>
      <c r="D92" s="103">
        <v>0</v>
      </c>
      <c r="E92" s="103">
        <v>127964.106</v>
      </c>
      <c r="F92" s="103">
        <v>55.128</v>
      </c>
      <c r="G92" s="103">
        <v>0</v>
      </c>
      <c r="H92" s="103">
        <v>0</v>
      </c>
      <c r="I92" s="103">
        <v>0</v>
      </c>
      <c r="J92" s="103">
        <v>1498900</v>
      </c>
      <c r="K92" s="104">
        <v>0.371</v>
      </c>
      <c r="L92" s="104">
        <v>0.12121212121212099</v>
      </c>
      <c r="M92" s="103">
        <v>21601031.858100001</v>
      </c>
      <c r="N92" s="103">
        <v>0</v>
      </c>
      <c r="O92" s="103">
        <v>0</v>
      </c>
      <c r="P92" s="103">
        <v>8968604.0777599998</v>
      </c>
      <c r="Q92" s="103">
        <v>38300633</v>
      </c>
      <c r="R92" s="103">
        <v>305472</v>
      </c>
      <c r="S92" s="103">
        <v>545323</v>
      </c>
      <c r="T92" s="103">
        <v>35467362</v>
      </c>
      <c r="U92" s="103">
        <v>10840235</v>
      </c>
      <c r="V92" s="103">
        <v>23909823.101300001</v>
      </c>
      <c r="W92" s="103">
        <v>22086360.793699998</v>
      </c>
      <c r="X92" s="104">
        <v>90.29941666373827</v>
      </c>
      <c r="Y92" s="104">
        <v>4.0525227023137429</v>
      </c>
      <c r="Z92" s="104">
        <v>27.03</v>
      </c>
      <c r="AA92" s="104">
        <v>3.6388238064867799</v>
      </c>
      <c r="AB92" s="104">
        <v>10.344950000000001</v>
      </c>
      <c r="AC92" s="104">
        <v>24.651039999999998</v>
      </c>
      <c r="AD92" s="103">
        <v>6773</v>
      </c>
      <c r="AE92" s="103">
        <v>20</v>
      </c>
      <c r="AF92" s="105">
        <v>46.5</v>
      </c>
      <c r="AG92" s="104">
        <v>13.333</v>
      </c>
      <c r="AH92" s="104">
        <v>0.95740248100247338</v>
      </c>
      <c r="AI92" s="104">
        <v>0.42575301244574276</v>
      </c>
      <c r="AJ92" s="103">
        <v>0</v>
      </c>
      <c r="AK92" s="103">
        <v>0</v>
      </c>
      <c r="AL92" s="104">
        <v>0.59</v>
      </c>
      <c r="AM92" s="104">
        <v>0.1662488</v>
      </c>
      <c r="AN92" s="104">
        <v>603.53477399999997</v>
      </c>
      <c r="AO92" s="104">
        <v>1389.08</v>
      </c>
      <c r="AP92" s="104">
        <v>1502.94</v>
      </c>
      <c r="AQ92" s="104">
        <v>3.1548612117767298</v>
      </c>
      <c r="AR92" s="104">
        <v>3.0937779717334815</v>
      </c>
      <c r="AS92" s="105">
        <v>45.599998474121101</v>
      </c>
      <c r="AT92" s="105">
        <v>11</v>
      </c>
      <c r="AU92" s="103">
        <v>319</v>
      </c>
      <c r="AV92" s="105">
        <v>5.4</v>
      </c>
      <c r="AW92" s="104">
        <v>1.95</v>
      </c>
      <c r="AX92" s="104">
        <v>70.832999999999998</v>
      </c>
      <c r="AY92" s="103">
        <v>11626062</v>
      </c>
      <c r="AZ92" s="104">
        <v>0.54940810092838199</v>
      </c>
      <c r="BA92" s="104">
        <v>40.799999999999997</v>
      </c>
      <c r="BB92" s="103">
        <v>29421</v>
      </c>
      <c r="BC92" s="103">
        <v>211188</v>
      </c>
      <c r="BD92" s="103">
        <v>1111500</v>
      </c>
      <c r="BE92" s="103">
        <v>162000</v>
      </c>
      <c r="BF92" s="103">
        <v>497383</v>
      </c>
      <c r="BG92" s="103">
        <v>0</v>
      </c>
      <c r="BH92" s="103">
        <v>98</v>
      </c>
      <c r="BI92" s="105">
        <v>29.4</v>
      </c>
      <c r="BJ92" s="104">
        <v>3.45</v>
      </c>
      <c r="BK92" s="104">
        <v>-0.31199520826339699</v>
      </c>
      <c r="BL92" s="103">
        <v>27</v>
      </c>
      <c r="BM92" s="105">
        <v>63.811470031738303</v>
      </c>
      <c r="BN92" s="104">
        <v>78.023399353027301</v>
      </c>
      <c r="BO92" s="104">
        <v>26</v>
      </c>
      <c r="BP92" s="104">
        <v>86.147339810000005</v>
      </c>
      <c r="BQ92" s="103">
        <v>60000</v>
      </c>
      <c r="BR92" s="105">
        <v>29.051120000000001</v>
      </c>
      <c r="BS92" s="105">
        <v>58.916330000000002</v>
      </c>
      <c r="BT92" s="104">
        <v>1.988</v>
      </c>
      <c r="BU92" s="103">
        <v>82</v>
      </c>
      <c r="BV92" s="103">
        <v>35</v>
      </c>
      <c r="BW92" s="103">
        <v>71</v>
      </c>
      <c r="BX92" s="104">
        <v>143.54423522949199</v>
      </c>
      <c r="BY92" s="104">
        <v>510</v>
      </c>
      <c r="BZ92" s="103">
        <v>1710.5100969998316</v>
      </c>
      <c r="CA92" s="103">
        <v>52573967</v>
      </c>
      <c r="CB92" s="103">
        <v>46121754</v>
      </c>
      <c r="CC92" s="103">
        <v>569140</v>
      </c>
      <c r="CD92" s="103"/>
    </row>
    <row r="93" spans="1:82" x14ac:dyDescent="0.25">
      <c r="A93" s="123" t="s">
        <v>165</v>
      </c>
      <c r="B93" s="106" t="s">
        <v>164</v>
      </c>
      <c r="C93" s="103">
        <v>0</v>
      </c>
      <c r="D93" s="103">
        <v>0</v>
      </c>
      <c r="E93" s="103" t="s">
        <v>435</v>
      </c>
      <c r="F93" s="103">
        <v>29.341999999999999</v>
      </c>
      <c r="G93" s="103">
        <v>1.359</v>
      </c>
      <c r="H93" s="103">
        <v>0</v>
      </c>
      <c r="I93" s="103">
        <v>0</v>
      </c>
      <c r="J93" s="103">
        <v>2400</v>
      </c>
      <c r="K93" s="104">
        <v>2.9000000000000001E-2</v>
      </c>
      <c r="L93" s="104" t="s">
        <v>435</v>
      </c>
      <c r="M93" s="103" t="s">
        <v>435</v>
      </c>
      <c r="N93" s="103" t="s">
        <v>435</v>
      </c>
      <c r="O93" s="103" t="s">
        <v>435</v>
      </c>
      <c r="P93" s="103" t="s">
        <v>435</v>
      </c>
      <c r="Q93" s="103">
        <v>0</v>
      </c>
      <c r="R93" s="103">
        <v>0</v>
      </c>
      <c r="S93" s="103">
        <v>0</v>
      </c>
      <c r="T93" s="103">
        <v>0</v>
      </c>
      <c r="U93" s="103">
        <v>0</v>
      </c>
      <c r="V93" s="103">
        <v>30198.472302400001</v>
      </c>
      <c r="W93" s="103">
        <v>40612.1777229</v>
      </c>
      <c r="X93" s="104">
        <v>143.02098765432098</v>
      </c>
      <c r="Y93" s="104">
        <v>2.9493492907212553</v>
      </c>
      <c r="Z93" s="104">
        <v>54.057000000000002</v>
      </c>
      <c r="AA93" s="104" t="s">
        <v>435</v>
      </c>
      <c r="AB93" s="104">
        <v>28.448820000000001</v>
      </c>
      <c r="AC93" s="104" t="s">
        <v>435</v>
      </c>
      <c r="AD93" s="103" t="s">
        <v>435</v>
      </c>
      <c r="AE93" s="103">
        <v>80</v>
      </c>
      <c r="AF93" s="105" t="s">
        <v>435</v>
      </c>
      <c r="AG93" s="104">
        <v>12.72</v>
      </c>
      <c r="AH93" s="104">
        <v>2.7913661803693418E-3</v>
      </c>
      <c r="AI93" s="104">
        <v>9.6635843155827396E-5</v>
      </c>
      <c r="AJ93" s="103">
        <v>0</v>
      </c>
      <c r="AK93" s="103">
        <v>0</v>
      </c>
      <c r="AL93" s="104">
        <v>0.61199999999999999</v>
      </c>
      <c r="AM93" s="104" t="s">
        <v>435</v>
      </c>
      <c r="AN93" s="104">
        <v>0.23360300000000001</v>
      </c>
      <c r="AO93" s="104">
        <v>37.200000000000003</v>
      </c>
      <c r="AP93" s="104">
        <v>40.81</v>
      </c>
      <c r="AQ93" s="104">
        <v>21.200262069702099</v>
      </c>
      <c r="AR93" s="104">
        <v>9.6773154627667246</v>
      </c>
      <c r="AS93" s="105">
        <v>54.599998474121101</v>
      </c>
      <c r="AT93" s="105">
        <v>14.8999996185303</v>
      </c>
      <c r="AU93" s="103">
        <v>413</v>
      </c>
      <c r="AV93" s="105" t="s">
        <v>435</v>
      </c>
      <c r="AW93" s="104" t="s">
        <v>435</v>
      </c>
      <c r="AX93" s="104" t="s">
        <v>435</v>
      </c>
      <c r="AY93" s="103">
        <v>120007</v>
      </c>
      <c r="AZ93" s="104" t="s">
        <v>435</v>
      </c>
      <c r="BA93" s="104">
        <v>37</v>
      </c>
      <c r="BB93" s="103">
        <v>0</v>
      </c>
      <c r="BC93" s="103">
        <v>0</v>
      </c>
      <c r="BD93" s="103">
        <v>0</v>
      </c>
      <c r="BE93" s="203">
        <v>0</v>
      </c>
      <c r="BF93" s="203">
        <v>0</v>
      </c>
      <c r="BG93" s="203">
        <v>0</v>
      </c>
      <c r="BH93" s="103">
        <v>141</v>
      </c>
      <c r="BI93" s="105">
        <v>2.7</v>
      </c>
      <c r="BJ93" s="104" t="s">
        <v>435</v>
      </c>
      <c r="BK93" s="104">
        <v>-0.245557606220245</v>
      </c>
      <c r="BL93" s="103" t="s">
        <v>435</v>
      </c>
      <c r="BM93" s="105">
        <v>98.614570617675795</v>
      </c>
      <c r="BN93" s="104" t="s">
        <v>435</v>
      </c>
      <c r="BO93" s="104">
        <v>13.7</v>
      </c>
      <c r="BP93" s="104">
        <v>39.625251290000001</v>
      </c>
      <c r="BQ93" s="103">
        <v>750</v>
      </c>
      <c r="BR93" s="105">
        <v>47.802889999999998</v>
      </c>
      <c r="BS93" s="105">
        <v>71.615979999999993</v>
      </c>
      <c r="BT93" s="104">
        <v>2.028</v>
      </c>
      <c r="BU93" s="103">
        <v>90</v>
      </c>
      <c r="BV93" s="103">
        <v>79</v>
      </c>
      <c r="BW93" s="103">
        <v>91</v>
      </c>
      <c r="BX93" s="104">
        <v>249.84130859375</v>
      </c>
      <c r="BY93" s="104">
        <v>90</v>
      </c>
      <c r="BZ93" s="103">
        <v>1625.2861000151222</v>
      </c>
      <c r="CA93" s="103">
        <v>117608</v>
      </c>
      <c r="CB93" s="103">
        <v>112454</v>
      </c>
      <c r="CC93" s="103">
        <v>810</v>
      </c>
      <c r="CD93" s="103"/>
    </row>
    <row r="94" spans="1:82" x14ac:dyDescent="0.25">
      <c r="A94" s="123" t="s">
        <v>800</v>
      </c>
      <c r="B94" s="106" t="s">
        <v>166</v>
      </c>
      <c r="C94" s="103">
        <v>30075.864170526318</v>
      </c>
      <c r="D94" s="103">
        <v>0</v>
      </c>
      <c r="E94" s="103">
        <v>226889.234</v>
      </c>
      <c r="F94" s="103">
        <v>7.5460000000000003</v>
      </c>
      <c r="G94" s="103">
        <v>316117.54200000002</v>
      </c>
      <c r="H94" s="103">
        <v>34878.096000000005</v>
      </c>
      <c r="I94" s="103">
        <v>42671.496000000006</v>
      </c>
      <c r="J94" s="103">
        <v>609484</v>
      </c>
      <c r="K94" s="104">
        <v>0.114</v>
      </c>
      <c r="L94" s="104">
        <v>0</v>
      </c>
      <c r="M94" s="103">
        <v>0</v>
      </c>
      <c r="N94" s="103" t="s">
        <v>435</v>
      </c>
      <c r="O94" s="103" t="s">
        <v>435</v>
      </c>
      <c r="P94" s="103" t="s">
        <v>435</v>
      </c>
      <c r="Q94" s="103">
        <v>2545448</v>
      </c>
      <c r="R94" s="103">
        <v>20956424</v>
      </c>
      <c r="S94" s="103">
        <v>0</v>
      </c>
      <c r="T94" s="103">
        <v>0</v>
      </c>
      <c r="U94" s="103">
        <v>0</v>
      </c>
      <c r="V94" s="103">
        <v>2994155.5841999999</v>
      </c>
      <c r="W94" s="103">
        <v>0</v>
      </c>
      <c r="X94" s="104">
        <v>212.19017523461505</v>
      </c>
      <c r="Y94" s="104">
        <v>0.82779442511481027</v>
      </c>
      <c r="Z94" s="104">
        <v>61.899000000000001</v>
      </c>
      <c r="AA94" s="104">
        <v>3.9293088662347602</v>
      </c>
      <c r="AB94" s="104">
        <v>0</v>
      </c>
      <c r="AC94" s="104" t="s">
        <v>435</v>
      </c>
      <c r="AD94" s="103" t="s">
        <v>435</v>
      </c>
      <c r="AE94" s="103">
        <v>40</v>
      </c>
      <c r="AF94" s="105" t="s">
        <v>435</v>
      </c>
      <c r="AG94" s="104">
        <v>6.7930000000000001</v>
      </c>
      <c r="AH94" s="104">
        <v>0.29325435538847089</v>
      </c>
      <c r="AI94" s="104">
        <v>0.37478414929153864</v>
      </c>
      <c r="AJ94" s="103">
        <v>0</v>
      </c>
      <c r="AK94" s="103">
        <v>0</v>
      </c>
      <c r="AL94" s="104" t="s">
        <v>435</v>
      </c>
      <c r="AM94" s="104" t="s">
        <v>435</v>
      </c>
      <c r="AN94" s="104">
        <v>96.788324000000003</v>
      </c>
      <c r="AO94" s="104">
        <v>25.75</v>
      </c>
      <c r="AP94" s="104">
        <v>19.38</v>
      </c>
      <c r="AQ94" s="104" t="s">
        <v>435</v>
      </c>
      <c r="AR94" s="104" t="s">
        <v>435</v>
      </c>
      <c r="AS94" s="105">
        <v>19</v>
      </c>
      <c r="AT94" s="105">
        <v>15.199999809265099</v>
      </c>
      <c r="AU94" s="103">
        <v>513</v>
      </c>
      <c r="AV94" s="105" t="s">
        <v>435</v>
      </c>
      <c r="AW94" s="104" t="s">
        <v>435</v>
      </c>
      <c r="AX94" s="104">
        <v>0.219</v>
      </c>
      <c r="AY94" s="103">
        <v>5554958</v>
      </c>
      <c r="AZ94" s="104">
        <v>0.46086053980966202</v>
      </c>
      <c r="BA94" s="104" t="s">
        <v>435</v>
      </c>
      <c r="BB94" s="103">
        <v>126574</v>
      </c>
      <c r="BC94" s="103">
        <v>595066</v>
      </c>
      <c r="BD94" s="103">
        <v>331967</v>
      </c>
      <c r="BE94" s="203">
        <v>0</v>
      </c>
      <c r="BF94" s="203">
        <v>0</v>
      </c>
      <c r="BG94" s="203">
        <v>0</v>
      </c>
      <c r="BH94" s="103">
        <v>84</v>
      </c>
      <c r="BI94" s="105">
        <v>47.8</v>
      </c>
      <c r="BJ94" s="104" t="s">
        <v>435</v>
      </c>
      <c r="BK94" s="104">
        <v>-1.69457995891571</v>
      </c>
      <c r="BL94" s="103">
        <v>14</v>
      </c>
      <c r="BM94" s="105">
        <v>43.871177673339801</v>
      </c>
      <c r="BN94" s="104">
        <v>99.999237060546903</v>
      </c>
      <c r="BO94" s="104" t="s">
        <v>435</v>
      </c>
      <c r="BP94" s="104">
        <v>14.94647221</v>
      </c>
      <c r="BQ94" s="103">
        <v>35000</v>
      </c>
      <c r="BR94" s="105">
        <v>83.158410000000003</v>
      </c>
      <c r="BS94" s="105">
        <v>94.512450000000001</v>
      </c>
      <c r="BT94" s="104">
        <v>36.744999999999997</v>
      </c>
      <c r="BU94" s="103">
        <v>97</v>
      </c>
      <c r="BV94" s="103">
        <v>98</v>
      </c>
      <c r="BW94" s="103" t="s">
        <v>435</v>
      </c>
      <c r="BX94" s="104" t="s">
        <v>435</v>
      </c>
      <c r="BY94" s="104">
        <v>82</v>
      </c>
      <c r="BZ94" s="103">
        <v>1700</v>
      </c>
      <c r="CA94" s="103">
        <v>25666158</v>
      </c>
      <c r="CB94" s="103">
        <v>25059533</v>
      </c>
      <c r="CC94" s="103">
        <v>120410</v>
      </c>
      <c r="CD94" s="103"/>
    </row>
    <row r="95" spans="1:82" x14ac:dyDescent="0.25">
      <c r="A95" s="123" t="s">
        <v>804</v>
      </c>
      <c r="B95" s="106" t="s">
        <v>297</v>
      </c>
      <c r="C95" s="103">
        <v>95905.189661684213</v>
      </c>
      <c r="D95" s="103">
        <v>0</v>
      </c>
      <c r="E95" s="103">
        <v>70014.602500000008</v>
      </c>
      <c r="F95" s="103">
        <v>388.05399999999997</v>
      </c>
      <c r="G95" s="103">
        <v>954695.19100000011</v>
      </c>
      <c r="H95" s="103">
        <v>254283.95199999999</v>
      </c>
      <c r="I95" s="103">
        <v>60684.62000000001</v>
      </c>
      <c r="J95" s="103">
        <v>0</v>
      </c>
      <c r="K95" s="104">
        <v>2.9000000000000001E-2</v>
      </c>
      <c r="L95" s="104">
        <v>0</v>
      </c>
      <c r="M95" s="103">
        <v>0</v>
      </c>
      <c r="N95" s="103" t="s">
        <v>435</v>
      </c>
      <c r="O95" s="103" t="s">
        <v>435</v>
      </c>
      <c r="P95" s="103" t="s">
        <v>435</v>
      </c>
      <c r="Q95" s="103">
        <v>1243646</v>
      </c>
      <c r="R95" s="103">
        <v>2258641</v>
      </c>
      <c r="S95" s="103">
        <v>0</v>
      </c>
      <c r="T95" s="103">
        <v>0</v>
      </c>
      <c r="U95" s="103">
        <v>587</v>
      </c>
      <c r="V95" s="103">
        <v>7773410.2447300004</v>
      </c>
      <c r="W95" s="103">
        <v>12756484.837200001</v>
      </c>
      <c r="X95" s="104">
        <v>529.65210363268136</v>
      </c>
      <c r="Y95" s="104">
        <v>0.27393816875740201</v>
      </c>
      <c r="Z95" s="104">
        <v>81.459000000000003</v>
      </c>
      <c r="AA95" s="104" t="s">
        <v>435</v>
      </c>
      <c r="AB95" s="104">
        <v>0</v>
      </c>
      <c r="AC95" s="104" t="s">
        <v>435</v>
      </c>
      <c r="AD95" s="103">
        <v>19321</v>
      </c>
      <c r="AE95" s="103">
        <v>100</v>
      </c>
      <c r="AF95" s="105" t="s">
        <v>435</v>
      </c>
      <c r="AG95" s="104">
        <v>3.8450000000000002</v>
      </c>
      <c r="AH95" s="104">
        <v>0.1972894873490007</v>
      </c>
      <c r="AI95" s="104">
        <v>3.5193940447481684E-2</v>
      </c>
      <c r="AJ95" s="103">
        <v>0</v>
      </c>
      <c r="AK95" s="103">
        <v>0</v>
      </c>
      <c r="AL95" s="104">
        <v>0.90300000000000002</v>
      </c>
      <c r="AM95" s="104" t="s">
        <v>435</v>
      </c>
      <c r="AN95" s="104">
        <v>0.76786500000000002</v>
      </c>
      <c r="AO95" s="104">
        <v>0</v>
      </c>
      <c r="AP95" s="104">
        <v>0</v>
      </c>
      <c r="AQ95" s="104" t="s">
        <v>435</v>
      </c>
      <c r="AR95" s="104">
        <v>0.41512915953647633</v>
      </c>
      <c r="AS95" s="105">
        <v>3.2999999523162802</v>
      </c>
      <c r="AT95" s="105">
        <v>0.60000002384185802</v>
      </c>
      <c r="AU95" s="103">
        <v>70</v>
      </c>
      <c r="AV95" s="105" t="s">
        <v>435</v>
      </c>
      <c r="AW95" s="104" t="s">
        <v>435</v>
      </c>
      <c r="AX95" s="104">
        <v>0.122</v>
      </c>
      <c r="AY95" s="103">
        <v>3</v>
      </c>
      <c r="AZ95" s="104">
        <v>6.3080913720819906E-2</v>
      </c>
      <c r="BA95" s="104">
        <v>31.6</v>
      </c>
      <c r="BB95" s="103">
        <v>5057</v>
      </c>
      <c r="BC95" s="103">
        <v>0</v>
      </c>
      <c r="BD95" s="103">
        <v>3035</v>
      </c>
      <c r="BE95" s="103">
        <v>0</v>
      </c>
      <c r="BF95" s="103">
        <v>22739</v>
      </c>
      <c r="BG95" s="103">
        <v>0</v>
      </c>
      <c r="BH95" s="103">
        <v>135</v>
      </c>
      <c r="BI95" s="105">
        <v>2.4</v>
      </c>
      <c r="BJ95" s="104">
        <v>4.4000000000000004</v>
      </c>
      <c r="BK95" s="104">
        <v>1.08247601985931</v>
      </c>
      <c r="BL95" s="103">
        <v>57</v>
      </c>
      <c r="BM95" s="105">
        <v>100</v>
      </c>
      <c r="BN95" s="104">
        <v>97.9659423828125</v>
      </c>
      <c r="BO95" s="104">
        <v>92.8</v>
      </c>
      <c r="BP95" s="104">
        <v>124.8645076</v>
      </c>
      <c r="BQ95" s="103">
        <v>100000</v>
      </c>
      <c r="BR95" s="105">
        <v>100</v>
      </c>
      <c r="BS95" s="105">
        <v>99.787649999999999</v>
      </c>
      <c r="BT95" s="104">
        <v>23.661000000000001</v>
      </c>
      <c r="BU95" s="103">
        <v>98</v>
      </c>
      <c r="BV95" s="103">
        <v>97</v>
      </c>
      <c r="BW95" s="103">
        <v>98</v>
      </c>
      <c r="BX95" s="104">
        <v>2711.73828125</v>
      </c>
      <c r="BY95" s="104">
        <v>11</v>
      </c>
      <c r="BZ95" s="103">
        <v>31362.751472940006</v>
      </c>
      <c r="CA95" s="103">
        <v>51225321</v>
      </c>
      <c r="CB95" s="103">
        <v>50288979</v>
      </c>
      <c r="CC95" s="103">
        <v>97100</v>
      </c>
      <c r="CD95" s="103"/>
    </row>
    <row r="96" spans="1:82" x14ac:dyDescent="0.25">
      <c r="A96" s="123" t="s">
        <v>168</v>
      </c>
      <c r="B96" s="106" t="s">
        <v>167</v>
      </c>
      <c r="C96" s="103">
        <v>16.402699977178948</v>
      </c>
      <c r="D96" s="103">
        <v>0</v>
      </c>
      <c r="E96" s="103">
        <v>833.48200000000008</v>
      </c>
      <c r="F96" s="103">
        <v>0</v>
      </c>
      <c r="G96" s="103">
        <v>0</v>
      </c>
      <c r="H96" s="103">
        <v>0</v>
      </c>
      <c r="I96" s="103">
        <v>0</v>
      </c>
      <c r="J96" s="103">
        <v>0</v>
      </c>
      <c r="K96" s="104">
        <v>0</v>
      </c>
      <c r="L96" s="104">
        <v>0.18181818181818199</v>
      </c>
      <c r="M96" s="103">
        <v>6196.2720493400002</v>
      </c>
      <c r="N96" s="103" t="s">
        <v>435</v>
      </c>
      <c r="O96" s="103" t="s">
        <v>435</v>
      </c>
      <c r="P96" s="103" t="s">
        <v>435</v>
      </c>
      <c r="Q96" s="103">
        <v>0</v>
      </c>
      <c r="R96" s="103">
        <v>0</v>
      </c>
      <c r="S96" s="103">
        <v>0</v>
      </c>
      <c r="T96" s="103">
        <v>0</v>
      </c>
      <c r="U96" s="103">
        <v>0</v>
      </c>
      <c r="V96" s="103">
        <v>2354160.9753</v>
      </c>
      <c r="W96" s="103">
        <v>2362375.8508100002</v>
      </c>
      <c r="X96" s="104">
        <v>232.17222222222222</v>
      </c>
      <c r="Y96" s="104">
        <v>1.9824395305341413</v>
      </c>
      <c r="Z96" s="104">
        <v>100</v>
      </c>
      <c r="AA96" s="104" t="s">
        <v>435</v>
      </c>
      <c r="AB96" s="104">
        <v>0</v>
      </c>
      <c r="AC96" s="104" t="s">
        <v>435</v>
      </c>
      <c r="AD96" s="103">
        <v>614</v>
      </c>
      <c r="AE96" s="103">
        <v>80</v>
      </c>
      <c r="AF96" s="105" t="s">
        <v>435</v>
      </c>
      <c r="AG96" s="104">
        <v>7.0609999999999999</v>
      </c>
      <c r="AH96" s="104">
        <v>5.6167470957908291E-2</v>
      </c>
      <c r="AI96" s="104">
        <v>1.3661164307103639E-2</v>
      </c>
      <c r="AJ96" s="103">
        <v>0</v>
      </c>
      <c r="AK96" s="103">
        <v>0</v>
      </c>
      <c r="AL96" s="104">
        <v>0.80300000000000005</v>
      </c>
      <c r="AM96" s="104" t="s">
        <v>435</v>
      </c>
      <c r="AN96" s="104">
        <v>-1.876844</v>
      </c>
      <c r="AO96" s="104">
        <v>0</v>
      </c>
      <c r="AP96" s="104">
        <v>0</v>
      </c>
      <c r="AQ96" s="104" t="s">
        <v>435</v>
      </c>
      <c r="AR96" s="104">
        <v>1.9923766968161501E-2</v>
      </c>
      <c r="AS96" s="105">
        <v>8.1000003814697301</v>
      </c>
      <c r="AT96" s="105">
        <v>3</v>
      </c>
      <c r="AU96" s="103">
        <v>27</v>
      </c>
      <c r="AV96" s="105">
        <v>0.1</v>
      </c>
      <c r="AW96" s="104">
        <v>0.09</v>
      </c>
      <c r="AX96" s="104" t="s">
        <v>435</v>
      </c>
      <c r="AY96" s="103">
        <v>6</v>
      </c>
      <c r="AZ96" s="104">
        <v>0.26968048942474399</v>
      </c>
      <c r="BA96" s="104" t="s">
        <v>435</v>
      </c>
      <c r="BB96" s="103">
        <v>0</v>
      </c>
      <c r="BC96" s="103">
        <v>0</v>
      </c>
      <c r="BD96" s="103">
        <v>0</v>
      </c>
      <c r="BE96" s="103">
        <v>0</v>
      </c>
      <c r="BF96" s="103">
        <v>1654</v>
      </c>
      <c r="BG96" s="103">
        <v>0</v>
      </c>
      <c r="BH96" s="103">
        <v>136</v>
      </c>
      <c r="BI96" s="105">
        <v>2.8</v>
      </c>
      <c r="BJ96" s="104" t="s">
        <v>435</v>
      </c>
      <c r="BK96" s="104">
        <v>-0.16656309366226199</v>
      </c>
      <c r="BL96" s="103">
        <v>41</v>
      </c>
      <c r="BM96" s="105">
        <v>100</v>
      </c>
      <c r="BN96" s="104">
        <v>96.056472778320298</v>
      </c>
      <c r="BO96" s="104">
        <v>78.400000000000006</v>
      </c>
      <c r="BP96" s="104">
        <v>172.5803137</v>
      </c>
      <c r="BQ96" s="103">
        <v>9300</v>
      </c>
      <c r="BR96" s="105">
        <v>100</v>
      </c>
      <c r="BS96" s="105">
        <v>100</v>
      </c>
      <c r="BT96" s="104">
        <v>25.789000000000001</v>
      </c>
      <c r="BU96" s="103">
        <v>99</v>
      </c>
      <c r="BV96" s="103">
        <v>99</v>
      </c>
      <c r="BW96" s="103">
        <v>99</v>
      </c>
      <c r="BX96" s="104">
        <v>2899.26025390625</v>
      </c>
      <c r="BY96" s="104">
        <v>4</v>
      </c>
      <c r="BZ96" s="103">
        <v>34243.952909859137</v>
      </c>
      <c r="CA96" s="103">
        <v>4207077</v>
      </c>
      <c r="CB96" s="103">
        <v>3893518</v>
      </c>
      <c r="CC96" s="103">
        <v>17820</v>
      </c>
      <c r="CD96" s="103"/>
    </row>
    <row r="97" spans="1:82" x14ac:dyDescent="0.25">
      <c r="A97" s="123" t="s">
        <v>170</v>
      </c>
      <c r="B97" s="106" t="s">
        <v>169</v>
      </c>
      <c r="C97" s="103">
        <v>12208.036158421053</v>
      </c>
      <c r="D97" s="103">
        <v>4062.6710431789475</v>
      </c>
      <c r="E97" s="103">
        <v>39314.786500000002</v>
      </c>
      <c r="F97" s="103">
        <v>0</v>
      </c>
      <c r="G97" s="103">
        <v>0</v>
      </c>
      <c r="H97" s="103">
        <v>0</v>
      </c>
      <c r="I97" s="103">
        <v>0</v>
      </c>
      <c r="J97" s="103">
        <v>57142</v>
      </c>
      <c r="K97" s="104">
        <v>2.9000000000000001E-2</v>
      </c>
      <c r="L97" s="104">
        <v>0.27272727272727298</v>
      </c>
      <c r="M97" s="103">
        <v>5095785.4396599997</v>
      </c>
      <c r="N97" s="103" t="s">
        <v>435</v>
      </c>
      <c r="O97" s="103" t="s">
        <v>435</v>
      </c>
      <c r="P97" s="103" t="s">
        <v>435</v>
      </c>
      <c r="Q97" s="103">
        <v>2643863</v>
      </c>
      <c r="R97" s="103">
        <v>0</v>
      </c>
      <c r="S97" s="103">
        <v>0</v>
      </c>
      <c r="T97" s="103">
        <v>0</v>
      </c>
      <c r="U97" s="103">
        <v>0</v>
      </c>
      <c r="V97" s="103">
        <v>5827.2752416100002</v>
      </c>
      <c r="W97" s="103">
        <v>0</v>
      </c>
      <c r="X97" s="104">
        <v>32.929092805005212</v>
      </c>
      <c r="Y97" s="104">
        <v>2.4754900666646265</v>
      </c>
      <c r="Z97" s="104">
        <v>36.350999999999999</v>
      </c>
      <c r="AA97" s="104">
        <v>4.2144782030305201</v>
      </c>
      <c r="AB97" s="104">
        <v>0</v>
      </c>
      <c r="AC97" s="104">
        <v>89.220399999999998</v>
      </c>
      <c r="AD97" s="103">
        <v>5327</v>
      </c>
      <c r="AE97" s="103">
        <v>40</v>
      </c>
      <c r="AF97" s="105">
        <v>9.6999999999999993</v>
      </c>
      <c r="AG97" s="104">
        <v>12.042</v>
      </c>
      <c r="AH97" s="104">
        <v>0.7027589266453893</v>
      </c>
      <c r="AI97" s="104">
        <v>0.14878213159792628</v>
      </c>
      <c r="AJ97" s="103">
        <v>0</v>
      </c>
      <c r="AK97" s="103">
        <v>0</v>
      </c>
      <c r="AL97" s="104">
        <v>0.67200000000000004</v>
      </c>
      <c r="AM97" s="104">
        <v>7.9042999999999995E-3</v>
      </c>
      <c r="AN97" s="104">
        <v>0.65359900000000004</v>
      </c>
      <c r="AO97" s="104">
        <v>121.4</v>
      </c>
      <c r="AP97" s="104">
        <v>158.54</v>
      </c>
      <c r="AQ97" s="104">
        <v>6.27695608139038</v>
      </c>
      <c r="AR97" s="104">
        <v>33.234477803630753</v>
      </c>
      <c r="AS97" s="105">
        <v>20</v>
      </c>
      <c r="AT97" s="105">
        <v>2.7999999523162802</v>
      </c>
      <c r="AU97" s="103">
        <v>144</v>
      </c>
      <c r="AV97" s="105">
        <v>0.2</v>
      </c>
      <c r="AW97" s="104">
        <v>0.17</v>
      </c>
      <c r="AX97" s="104">
        <v>0</v>
      </c>
      <c r="AY97" s="103">
        <v>113625</v>
      </c>
      <c r="AZ97" s="104">
        <v>0.392110616256164</v>
      </c>
      <c r="BA97" s="104">
        <v>27.3</v>
      </c>
      <c r="BB97" s="103">
        <v>5055</v>
      </c>
      <c r="BC97" s="103">
        <v>0</v>
      </c>
      <c r="BD97" s="103">
        <v>0</v>
      </c>
      <c r="BE97" s="103">
        <v>0</v>
      </c>
      <c r="BF97" s="103">
        <v>442</v>
      </c>
      <c r="BG97" s="103">
        <v>0</v>
      </c>
      <c r="BH97" s="103">
        <v>120</v>
      </c>
      <c r="BI97" s="105">
        <v>7.1</v>
      </c>
      <c r="BJ97" s="104">
        <v>3.5333333333333328</v>
      </c>
      <c r="BK97" s="104">
        <v>-0.71444022655487105</v>
      </c>
      <c r="BL97" s="103">
        <v>29</v>
      </c>
      <c r="BM97" s="105">
        <v>100</v>
      </c>
      <c r="BN97" s="104">
        <v>99.501319885253906</v>
      </c>
      <c r="BO97" s="104">
        <v>34.5</v>
      </c>
      <c r="BP97" s="104">
        <v>121.915374</v>
      </c>
      <c r="BQ97" s="103">
        <v>38000</v>
      </c>
      <c r="BR97" s="105">
        <v>96.507069999999999</v>
      </c>
      <c r="BS97" s="105">
        <v>87.4559</v>
      </c>
      <c r="BT97" s="104">
        <v>18.760000000000002</v>
      </c>
      <c r="BU97" s="103">
        <v>92</v>
      </c>
      <c r="BV97" s="103">
        <v>96</v>
      </c>
      <c r="BW97" s="103">
        <v>88</v>
      </c>
      <c r="BX97" s="104">
        <v>240.22660827636699</v>
      </c>
      <c r="BY97" s="104">
        <v>76</v>
      </c>
      <c r="BZ97" s="103">
        <v>1281.3636607854505</v>
      </c>
      <c r="CA97" s="103">
        <v>6415851</v>
      </c>
      <c r="CB97" s="103">
        <v>5798817</v>
      </c>
      <c r="CC97" s="103">
        <v>191800</v>
      </c>
      <c r="CD97" s="103"/>
    </row>
    <row r="98" spans="1:82" x14ac:dyDescent="0.25">
      <c r="A98" s="123" t="s">
        <v>803</v>
      </c>
      <c r="B98" s="106" t="s">
        <v>171</v>
      </c>
      <c r="C98" s="103">
        <v>3983.0479905894736</v>
      </c>
      <c r="D98" s="103">
        <v>25.582282987789476</v>
      </c>
      <c r="E98" s="103">
        <v>104635.27249999998</v>
      </c>
      <c r="F98" s="103">
        <v>0</v>
      </c>
      <c r="G98" s="103">
        <v>60088.925000000003</v>
      </c>
      <c r="H98" s="103">
        <v>3220.3155000000002</v>
      </c>
      <c r="I98" s="103">
        <v>0</v>
      </c>
      <c r="J98" s="103">
        <v>21428</v>
      </c>
      <c r="K98" s="104">
        <v>0.114</v>
      </c>
      <c r="L98" s="104">
        <v>0</v>
      </c>
      <c r="M98" s="103">
        <v>3425613.5869900002</v>
      </c>
      <c r="N98" s="103" t="s">
        <v>435</v>
      </c>
      <c r="O98" s="103" t="s">
        <v>435</v>
      </c>
      <c r="P98" s="103" t="s">
        <v>435</v>
      </c>
      <c r="Q98" s="103">
        <v>1727128</v>
      </c>
      <c r="R98" s="103">
        <v>399538</v>
      </c>
      <c r="S98" s="103">
        <v>1507414</v>
      </c>
      <c r="T98" s="103">
        <v>3992475</v>
      </c>
      <c r="U98" s="103">
        <v>5051349</v>
      </c>
      <c r="V98" s="103">
        <v>4237594.91854</v>
      </c>
      <c r="W98" s="103">
        <v>6592033.7210299997</v>
      </c>
      <c r="X98" s="104">
        <v>30.595784228769496</v>
      </c>
      <c r="Y98" s="104">
        <v>3.3816736790394897</v>
      </c>
      <c r="Z98" s="104">
        <v>35.003999999999998</v>
      </c>
      <c r="AA98" s="104" t="s">
        <v>435</v>
      </c>
      <c r="AB98" s="104">
        <v>20.684080000000002</v>
      </c>
      <c r="AC98" s="104">
        <v>49.83916</v>
      </c>
      <c r="AD98" s="103">
        <v>1701</v>
      </c>
      <c r="AE98" s="103">
        <v>40</v>
      </c>
      <c r="AF98" s="105">
        <v>20.8</v>
      </c>
      <c r="AG98" s="104">
        <v>11.079000000000001</v>
      </c>
      <c r="AH98" s="104">
        <v>0.37193133045839033</v>
      </c>
      <c r="AI98" s="104">
        <v>5.0738319670417004E-2</v>
      </c>
      <c r="AJ98" s="103">
        <v>0</v>
      </c>
      <c r="AK98" s="103">
        <v>0</v>
      </c>
      <c r="AL98" s="104">
        <v>0.60099999999999998</v>
      </c>
      <c r="AM98" s="104">
        <v>0.18592</v>
      </c>
      <c r="AN98" s="104">
        <v>14.913633000000001</v>
      </c>
      <c r="AO98" s="104">
        <v>246.23</v>
      </c>
      <c r="AP98" s="104">
        <v>291.48</v>
      </c>
      <c r="AQ98" s="104">
        <v>2.98134064674377</v>
      </c>
      <c r="AR98" s="104">
        <v>1.4951637665489692</v>
      </c>
      <c r="AS98" s="105">
        <v>63.400001525878899</v>
      </c>
      <c r="AT98" s="105">
        <v>26.5</v>
      </c>
      <c r="AU98" s="103">
        <v>168</v>
      </c>
      <c r="AV98" s="105">
        <v>0.3</v>
      </c>
      <c r="AW98" s="104" t="s">
        <v>435</v>
      </c>
      <c r="AX98" s="104">
        <v>5.8040000000000003</v>
      </c>
      <c r="AY98" s="103">
        <v>1953002</v>
      </c>
      <c r="AZ98" s="104">
        <v>0.46750018600873999</v>
      </c>
      <c r="BA98" s="104">
        <v>36.4</v>
      </c>
      <c r="BB98" s="103">
        <v>0</v>
      </c>
      <c r="BC98" s="103">
        <v>748245</v>
      </c>
      <c r="BD98" s="103">
        <v>0</v>
      </c>
      <c r="BE98" s="103">
        <v>0</v>
      </c>
      <c r="BF98" s="103">
        <v>0</v>
      </c>
      <c r="BG98" s="103">
        <v>0</v>
      </c>
      <c r="BH98" s="103">
        <v>106</v>
      </c>
      <c r="BI98" s="105">
        <v>16.5</v>
      </c>
      <c r="BJ98" s="104">
        <v>2.5666666666666669</v>
      </c>
      <c r="BK98" s="104">
        <v>-0.35872828960418701</v>
      </c>
      <c r="BL98" s="103">
        <v>29</v>
      </c>
      <c r="BM98" s="105">
        <v>93.599998474121094</v>
      </c>
      <c r="BN98" s="104">
        <v>79.867462158203097</v>
      </c>
      <c r="BO98" s="104">
        <v>21.9</v>
      </c>
      <c r="BP98" s="104">
        <v>54.122578070000003</v>
      </c>
      <c r="BQ98" s="103">
        <v>25000</v>
      </c>
      <c r="BR98" s="105">
        <v>74.459409999999991</v>
      </c>
      <c r="BS98" s="105">
        <v>82.061899999999994</v>
      </c>
      <c r="BT98" s="104">
        <v>4.9969999999999999</v>
      </c>
      <c r="BU98" s="103">
        <v>85</v>
      </c>
      <c r="BV98" s="103" t="s">
        <v>435</v>
      </c>
      <c r="BW98" s="103">
        <v>83</v>
      </c>
      <c r="BX98" s="104">
        <v>154.62945556640599</v>
      </c>
      <c r="BY98" s="104">
        <v>197</v>
      </c>
      <c r="BZ98" s="103">
        <v>2567.5432165310303</v>
      </c>
      <c r="CA98" s="103">
        <v>7169456</v>
      </c>
      <c r="CB98" s="103">
        <v>6826954</v>
      </c>
      <c r="CC98" s="103">
        <v>230800</v>
      </c>
      <c r="CD98" s="103"/>
    </row>
    <row r="99" spans="1:82" x14ac:dyDescent="0.25">
      <c r="A99" s="123" t="s">
        <v>377</v>
      </c>
      <c r="B99" s="106" t="s">
        <v>172</v>
      </c>
      <c r="C99" s="103">
        <v>0</v>
      </c>
      <c r="D99" s="103">
        <v>0</v>
      </c>
      <c r="E99" s="103">
        <v>20950.146500000003</v>
      </c>
      <c r="F99" s="103">
        <v>0</v>
      </c>
      <c r="G99" s="103">
        <v>0</v>
      </c>
      <c r="H99" s="103">
        <v>0</v>
      </c>
      <c r="I99" s="103">
        <v>0</v>
      </c>
      <c r="J99" s="103">
        <v>0</v>
      </c>
      <c r="K99" s="104">
        <v>0</v>
      </c>
      <c r="L99" s="104">
        <v>0.12121212121212099</v>
      </c>
      <c r="M99" s="103">
        <v>0</v>
      </c>
      <c r="N99" s="103" t="s">
        <v>435</v>
      </c>
      <c r="O99" s="103" t="s">
        <v>435</v>
      </c>
      <c r="P99" s="103" t="s">
        <v>435</v>
      </c>
      <c r="Q99" s="103">
        <v>0</v>
      </c>
      <c r="R99" s="103">
        <v>0</v>
      </c>
      <c r="S99" s="103">
        <v>0</v>
      </c>
      <c r="T99" s="103">
        <v>0</v>
      </c>
      <c r="U99" s="103">
        <v>0</v>
      </c>
      <c r="V99" s="103">
        <v>0</v>
      </c>
      <c r="W99" s="103">
        <v>0</v>
      </c>
      <c r="X99" s="104">
        <v>30.983306529430685</v>
      </c>
      <c r="Y99" s="104">
        <v>-0.71355980954650311</v>
      </c>
      <c r="Z99" s="104">
        <v>68.141999999999996</v>
      </c>
      <c r="AA99" s="104">
        <v>2.5780527269567299</v>
      </c>
      <c r="AB99" s="104">
        <v>0</v>
      </c>
      <c r="AC99" s="104" t="s">
        <v>435</v>
      </c>
      <c r="AD99" s="103">
        <v>1931</v>
      </c>
      <c r="AE99" s="103">
        <v>80</v>
      </c>
      <c r="AF99" s="105" t="s">
        <v>435</v>
      </c>
      <c r="AG99" s="104">
        <v>5.9009999999999998</v>
      </c>
      <c r="AH99" s="104">
        <v>5.0152465078926707E-3</v>
      </c>
      <c r="AI99" s="104">
        <v>2.5813351206402115E-3</v>
      </c>
      <c r="AJ99" s="103">
        <v>0</v>
      </c>
      <c r="AK99" s="103">
        <v>0</v>
      </c>
      <c r="AL99" s="104">
        <v>0.84699999999999998</v>
      </c>
      <c r="AM99" s="104" t="s">
        <v>435</v>
      </c>
      <c r="AN99" s="104">
        <v>1.5252999999999999E-2</v>
      </c>
      <c r="AO99" s="104">
        <v>0</v>
      </c>
      <c r="AP99" s="104">
        <v>0</v>
      </c>
      <c r="AQ99" s="104" t="s">
        <v>435</v>
      </c>
      <c r="AR99" s="104">
        <v>3.6411697119812279</v>
      </c>
      <c r="AS99" s="105">
        <v>4.1999998092651403</v>
      </c>
      <c r="AT99" s="105" t="s">
        <v>435</v>
      </c>
      <c r="AU99" s="103">
        <v>32</v>
      </c>
      <c r="AV99" s="105">
        <v>0.7</v>
      </c>
      <c r="AW99" s="104" t="s">
        <v>435</v>
      </c>
      <c r="AX99" s="104" t="s">
        <v>435</v>
      </c>
      <c r="AY99" s="103">
        <v>19</v>
      </c>
      <c r="AZ99" s="104">
        <v>0.195892193877691</v>
      </c>
      <c r="BA99" s="104">
        <v>34.200000000000003</v>
      </c>
      <c r="BB99" s="103">
        <v>0</v>
      </c>
      <c r="BC99" s="103">
        <v>0</v>
      </c>
      <c r="BD99" s="103">
        <v>0</v>
      </c>
      <c r="BE99" s="103">
        <v>0</v>
      </c>
      <c r="BF99" s="103">
        <v>728</v>
      </c>
      <c r="BG99" s="103">
        <v>0</v>
      </c>
      <c r="BH99" s="103">
        <v>130</v>
      </c>
      <c r="BI99" s="105">
        <v>2.4</v>
      </c>
      <c r="BJ99" s="104" t="s">
        <v>435</v>
      </c>
      <c r="BK99" s="104">
        <v>0.90478527545928999</v>
      </c>
      <c r="BL99" s="103">
        <v>58</v>
      </c>
      <c r="BM99" s="105">
        <v>100</v>
      </c>
      <c r="BN99" s="104">
        <v>99.892692565917997</v>
      </c>
      <c r="BO99" s="104">
        <v>79.8</v>
      </c>
      <c r="BP99" s="104">
        <v>126.38661930000001</v>
      </c>
      <c r="BQ99" s="103">
        <v>56000</v>
      </c>
      <c r="BR99" s="105">
        <v>92.148259999999993</v>
      </c>
      <c r="BS99" s="105">
        <v>98.626180000000005</v>
      </c>
      <c r="BT99" s="104">
        <v>31.946000000000002</v>
      </c>
      <c r="BU99" s="103">
        <v>98</v>
      </c>
      <c r="BV99" s="103">
        <v>89</v>
      </c>
      <c r="BW99" s="103">
        <v>87</v>
      </c>
      <c r="BX99" s="104">
        <v>1589.69201660156</v>
      </c>
      <c r="BY99" s="104">
        <v>18</v>
      </c>
      <c r="BZ99" s="103">
        <v>18088.927251867419</v>
      </c>
      <c r="CA99" s="103">
        <v>1906740</v>
      </c>
      <c r="CB99" s="103">
        <v>1971478</v>
      </c>
      <c r="CC99" s="103">
        <v>62200</v>
      </c>
      <c r="CD99" s="103"/>
    </row>
    <row r="100" spans="1:82" x14ac:dyDescent="0.25">
      <c r="A100" s="123" t="s">
        <v>174</v>
      </c>
      <c r="B100" s="106" t="s">
        <v>173</v>
      </c>
      <c r="C100" s="103">
        <v>12076.158425873684</v>
      </c>
      <c r="D100" s="103">
        <v>8694.2345668210528</v>
      </c>
      <c r="E100" s="103">
        <v>743.32850000000008</v>
      </c>
      <c r="F100" s="103">
        <v>64.335999999999999</v>
      </c>
      <c r="G100" s="103">
        <v>0</v>
      </c>
      <c r="H100" s="103">
        <v>0</v>
      </c>
      <c r="I100" s="103">
        <v>0</v>
      </c>
      <c r="J100" s="103">
        <v>0</v>
      </c>
      <c r="K100" s="104">
        <v>0</v>
      </c>
      <c r="L100" s="104">
        <v>0.15151515151515199</v>
      </c>
      <c r="M100" s="103">
        <v>1762.6694531400001</v>
      </c>
      <c r="N100" s="103" t="s">
        <v>435</v>
      </c>
      <c r="O100" s="103" t="s">
        <v>435</v>
      </c>
      <c r="P100" s="103" t="s">
        <v>435</v>
      </c>
      <c r="Q100" s="103">
        <v>0</v>
      </c>
      <c r="R100" s="103">
        <v>0</v>
      </c>
      <c r="S100" s="103">
        <v>0</v>
      </c>
      <c r="T100" s="103">
        <v>0</v>
      </c>
      <c r="U100" s="103">
        <v>461557</v>
      </c>
      <c r="V100" s="103">
        <v>4567172.2510799998</v>
      </c>
      <c r="W100" s="103">
        <v>1071999.30162</v>
      </c>
      <c r="X100" s="104">
        <v>669.49413489736071</v>
      </c>
      <c r="Y100" s="104">
        <v>0.72774726073181917</v>
      </c>
      <c r="Z100" s="104">
        <v>88.593000000000004</v>
      </c>
      <c r="AA100" s="104" t="s">
        <v>435</v>
      </c>
      <c r="AB100" s="104">
        <v>0</v>
      </c>
      <c r="AC100" s="104" t="s">
        <v>435</v>
      </c>
      <c r="AD100" s="103" t="s">
        <v>435</v>
      </c>
      <c r="AE100" s="103">
        <v>40</v>
      </c>
      <c r="AF100" s="105">
        <v>53.1</v>
      </c>
      <c r="AG100" s="104">
        <v>8.6340000000000003</v>
      </c>
      <c r="AH100" s="104">
        <v>0.78890330958602728</v>
      </c>
      <c r="AI100" s="104">
        <v>0.26162861128458142</v>
      </c>
      <c r="AJ100" s="103">
        <v>0</v>
      </c>
      <c r="AK100" s="103">
        <v>0</v>
      </c>
      <c r="AL100" s="104">
        <v>0.75700000000000001</v>
      </c>
      <c r="AM100" s="104" t="s">
        <v>435</v>
      </c>
      <c r="AN100" s="104">
        <v>2623.6182640000002</v>
      </c>
      <c r="AO100" s="104">
        <v>855.93</v>
      </c>
      <c r="AP100" s="104">
        <v>847.67</v>
      </c>
      <c r="AQ100" s="104">
        <v>2.4597725868225102</v>
      </c>
      <c r="AR100" s="104">
        <v>12.719656663280448</v>
      </c>
      <c r="AS100" s="105">
        <v>7.8000001907348597</v>
      </c>
      <c r="AT100" s="105" t="s">
        <v>435</v>
      </c>
      <c r="AU100" s="103">
        <v>12</v>
      </c>
      <c r="AV100" s="105">
        <v>0.1</v>
      </c>
      <c r="AW100" s="104">
        <v>0.04</v>
      </c>
      <c r="AX100" s="104" t="s">
        <v>435</v>
      </c>
      <c r="AY100" s="103">
        <v>1</v>
      </c>
      <c r="AZ100" s="104">
        <v>0.38066161412064098</v>
      </c>
      <c r="BA100" s="104">
        <v>31.8</v>
      </c>
      <c r="BB100" s="103">
        <v>0</v>
      </c>
      <c r="BC100" s="103">
        <v>0</v>
      </c>
      <c r="BD100" s="103">
        <v>11009</v>
      </c>
      <c r="BE100" s="103">
        <v>11000</v>
      </c>
      <c r="BF100" s="103">
        <v>1482510</v>
      </c>
      <c r="BG100" s="103">
        <v>0</v>
      </c>
      <c r="BH100" s="103">
        <v>114</v>
      </c>
      <c r="BI100" s="105">
        <v>11</v>
      </c>
      <c r="BJ100" s="104">
        <v>3.1166666666666667</v>
      </c>
      <c r="BK100" s="104">
        <v>-0.51348692178726196</v>
      </c>
      <c r="BL100" s="103">
        <v>28</v>
      </c>
      <c r="BM100" s="105">
        <v>100</v>
      </c>
      <c r="BN100" s="104">
        <v>94.051101684570298</v>
      </c>
      <c r="BO100" s="104">
        <v>76.099999999999994</v>
      </c>
      <c r="BP100" s="104">
        <v>72.325333749999999</v>
      </c>
      <c r="BQ100" s="103">
        <v>11000</v>
      </c>
      <c r="BR100" s="105">
        <v>98.476640000000003</v>
      </c>
      <c r="BS100" s="105">
        <v>92.6</v>
      </c>
      <c r="BT100" s="104">
        <v>22.71</v>
      </c>
      <c r="BU100" s="103">
        <v>79</v>
      </c>
      <c r="BV100" s="103">
        <v>68</v>
      </c>
      <c r="BW100" s="103">
        <v>68</v>
      </c>
      <c r="BX100" s="104">
        <v>1147.37475585938</v>
      </c>
      <c r="BY100" s="104">
        <v>15</v>
      </c>
      <c r="BZ100" s="103">
        <v>8269.7876755192319</v>
      </c>
      <c r="CA100" s="103">
        <v>6855709</v>
      </c>
      <c r="CB100" s="103">
        <v>5844606</v>
      </c>
      <c r="CC100" s="103">
        <v>10230</v>
      </c>
      <c r="CD100" s="103"/>
    </row>
    <row r="101" spans="1:82" x14ac:dyDescent="0.25">
      <c r="A101" s="123" t="s">
        <v>176</v>
      </c>
      <c r="B101" s="106" t="s">
        <v>175</v>
      </c>
      <c r="C101" s="103">
        <v>0</v>
      </c>
      <c r="D101" s="103">
        <v>0</v>
      </c>
      <c r="E101" s="103">
        <v>4998.884</v>
      </c>
      <c r="F101" s="103">
        <v>0</v>
      </c>
      <c r="G101" s="103">
        <v>0</v>
      </c>
      <c r="H101" s="103">
        <v>0</v>
      </c>
      <c r="I101" s="103">
        <v>0</v>
      </c>
      <c r="J101" s="103">
        <v>86029</v>
      </c>
      <c r="K101" s="104">
        <v>0.14299999999999999</v>
      </c>
      <c r="L101" s="104">
        <v>9.0909090909090898E-2</v>
      </c>
      <c r="M101" s="103">
        <v>466777.52455500001</v>
      </c>
      <c r="N101" s="103">
        <v>0</v>
      </c>
      <c r="O101" s="103">
        <v>0</v>
      </c>
      <c r="P101" s="103">
        <v>0</v>
      </c>
      <c r="Q101" s="103">
        <v>0</v>
      </c>
      <c r="R101" s="103">
        <v>0</v>
      </c>
      <c r="S101" s="103">
        <v>0</v>
      </c>
      <c r="T101" s="103">
        <v>0</v>
      </c>
      <c r="U101" s="103">
        <v>0</v>
      </c>
      <c r="V101" s="103">
        <v>0</v>
      </c>
      <c r="W101" s="103">
        <v>0</v>
      </c>
      <c r="X101" s="104">
        <v>69.437812911725956</v>
      </c>
      <c r="Y101" s="104">
        <v>2.3100415244155261</v>
      </c>
      <c r="Z101" s="104">
        <v>28.152999999999999</v>
      </c>
      <c r="AA101" s="104">
        <v>3.34493465723311</v>
      </c>
      <c r="AB101" s="104">
        <v>27.279949999999999</v>
      </c>
      <c r="AC101" s="104">
        <v>2.1171099999999998</v>
      </c>
      <c r="AD101" s="103">
        <v>882</v>
      </c>
      <c r="AE101" s="103">
        <v>40</v>
      </c>
      <c r="AF101" s="105">
        <v>59.7</v>
      </c>
      <c r="AG101" s="104">
        <v>11.901999999999999</v>
      </c>
      <c r="AH101" s="104">
        <v>0.33341915328265326</v>
      </c>
      <c r="AI101" s="104">
        <v>3.0539630386387719E-2</v>
      </c>
      <c r="AJ101" s="103">
        <v>0</v>
      </c>
      <c r="AK101" s="103">
        <v>0</v>
      </c>
      <c r="AL101" s="104">
        <v>0.52</v>
      </c>
      <c r="AM101" s="104">
        <v>0.22722310000000001</v>
      </c>
      <c r="AN101" s="104">
        <v>13.969851</v>
      </c>
      <c r="AO101" s="104">
        <v>62.74</v>
      </c>
      <c r="AP101" s="104">
        <v>79.19</v>
      </c>
      <c r="AQ101" s="104">
        <v>5.0682516098022496</v>
      </c>
      <c r="AR101" s="104">
        <v>15.418670980720897</v>
      </c>
      <c r="AS101" s="105">
        <v>85.900001525878906</v>
      </c>
      <c r="AT101" s="105">
        <v>10.300000190734901</v>
      </c>
      <c r="AU101" s="103">
        <v>665</v>
      </c>
      <c r="AV101" s="105">
        <v>25</v>
      </c>
      <c r="AW101" s="104">
        <v>16.100000000000001</v>
      </c>
      <c r="AX101" s="104" t="s">
        <v>435</v>
      </c>
      <c r="AY101" s="103">
        <v>387573</v>
      </c>
      <c r="AZ101" s="104">
        <v>0.54378836185135104</v>
      </c>
      <c r="BA101" s="104">
        <v>54.2</v>
      </c>
      <c r="BB101" s="103">
        <v>0</v>
      </c>
      <c r="BC101" s="103">
        <v>0</v>
      </c>
      <c r="BD101" s="103">
        <v>0</v>
      </c>
      <c r="BE101" s="103">
        <v>0</v>
      </c>
      <c r="BF101" s="103">
        <v>95</v>
      </c>
      <c r="BG101" s="103">
        <v>0</v>
      </c>
      <c r="BH101" s="103">
        <v>113</v>
      </c>
      <c r="BI101" s="105">
        <v>13.1</v>
      </c>
      <c r="BJ101" s="104">
        <v>1.6333333333333335</v>
      </c>
      <c r="BK101" s="104">
        <v>-0.85027122497558605</v>
      </c>
      <c r="BL101" s="103">
        <v>41</v>
      </c>
      <c r="BM101" s="105">
        <v>33.730758666992202</v>
      </c>
      <c r="BN101" s="104">
        <v>79.360931396484403</v>
      </c>
      <c r="BO101" s="104">
        <v>27.4</v>
      </c>
      <c r="BP101" s="104">
        <v>70.904461879999999</v>
      </c>
      <c r="BQ101" s="103">
        <v>5500</v>
      </c>
      <c r="BR101" s="105">
        <v>42.75432</v>
      </c>
      <c r="BS101" s="105">
        <v>68.649940000000001</v>
      </c>
      <c r="BT101" s="104" t="s">
        <v>435</v>
      </c>
      <c r="BU101" s="103">
        <v>93</v>
      </c>
      <c r="BV101" s="103">
        <v>82</v>
      </c>
      <c r="BW101" s="103">
        <v>93</v>
      </c>
      <c r="BX101" s="104">
        <v>242.72999572753901</v>
      </c>
      <c r="BY101" s="104">
        <v>487</v>
      </c>
      <c r="BZ101" s="103">
        <v>1324.282767995003</v>
      </c>
      <c r="CA101" s="103">
        <v>2125267</v>
      </c>
      <c r="CB101" s="103">
        <v>2132863</v>
      </c>
      <c r="CC101" s="103">
        <v>30360</v>
      </c>
      <c r="CD101" s="103"/>
    </row>
    <row r="102" spans="1:82" x14ac:dyDescent="0.25">
      <c r="A102" s="123" t="s">
        <v>178</v>
      </c>
      <c r="B102" s="106" t="s">
        <v>177</v>
      </c>
      <c r="C102" s="103">
        <v>0</v>
      </c>
      <c r="D102" s="103">
        <v>0</v>
      </c>
      <c r="E102" s="103">
        <v>39801.625999999997</v>
      </c>
      <c r="F102" s="103">
        <v>7.734</v>
      </c>
      <c r="G102" s="103">
        <v>0</v>
      </c>
      <c r="H102" s="103">
        <v>0</v>
      </c>
      <c r="I102" s="103">
        <v>0</v>
      </c>
      <c r="J102" s="103">
        <v>0</v>
      </c>
      <c r="K102" s="104">
        <v>0</v>
      </c>
      <c r="L102" s="104">
        <v>3.03030303030303E-2</v>
      </c>
      <c r="M102" s="103">
        <v>1425895.0338699999</v>
      </c>
      <c r="N102" s="103">
        <v>656101.92271399999</v>
      </c>
      <c r="O102" s="103">
        <v>3178375.1750099999</v>
      </c>
      <c r="P102" s="103">
        <v>208121.66697799999</v>
      </c>
      <c r="Q102" s="103">
        <v>4341966</v>
      </c>
      <c r="R102" s="103">
        <v>0</v>
      </c>
      <c r="S102" s="103">
        <v>1246</v>
      </c>
      <c r="T102" s="103">
        <v>4340720</v>
      </c>
      <c r="U102" s="103">
        <v>3313519</v>
      </c>
      <c r="V102" s="103">
        <v>2683379.6057699998</v>
      </c>
      <c r="W102" s="103">
        <v>4072738.2237300002</v>
      </c>
      <c r="X102" s="104">
        <v>50.030907392026577</v>
      </c>
      <c r="Y102" s="104">
        <v>3.3440364033475474</v>
      </c>
      <c r="Z102" s="104">
        <v>51.151000000000003</v>
      </c>
      <c r="AA102" s="104">
        <v>4.94573145418242</v>
      </c>
      <c r="AB102" s="104">
        <v>39.612229999999997</v>
      </c>
      <c r="AC102" s="104">
        <v>1.18848</v>
      </c>
      <c r="AD102" s="103" t="s">
        <v>435</v>
      </c>
      <c r="AE102" s="103">
        <v>20</v>
      </c>
      <c r="AF102" s="105">
        <v>70.3</v>
      </c>
      <c r="AG102" s="104">
        <v>14.788</v>
      </c>
      <c r="AH102" s="104">
        <v>0.23566630710286132</v>
      </c>
      <c r="AI102" s="104">
        <v>5.1050519787429756E-2</v>
      </c>
      <c r="AJ102" s="103">
        <v>0</v>
      </c>
      <c r="AK102" s="103">
        <v>0</v>
      </c>
      <c r="AL102" s="104">
        <v>0.435</v>
      </c>
      <c r="AM102" s="104">
        <v>0.35618719999999998</v>
      </c>
      <c r="AN102" s="104">
        <v>8.4417259999999992</v>
      </c>
      <c r="AO102" s="104">
        <v>530.05999999999995</v>
      </c>
      <c r="AP102" s="104">
        <v>407.03</v>
      </c>
      <c r="AQ102" s="104">
        <v>20.842798233032202</v>
      </c>
      <c r="AR102" s="104">
        <v>11.921724454293628</v>
      </c>
      <c r="AS102" s="105">
        <v>74.699996948242202</v>
      </c>
      <c r="AT102" s="105">
        <v>15.300000190734901</v>
      </c>
      <c r="AU102" s="103">
        <v>308</v>
      </c>
      <c r="AV102" s="105">
        <v>1.6</v>
      </c>
      <c r="AW102" s="104">
        <v>0.89</v>
      </c>
      <c r="AX102" s="104">
        <v>192.59299999999999</v>
      </c>
      <c r="AY102" s="103">
        <v>2590621</v>
      </c>
      <c r="AZ102" s="104">
        <v>0.65564595963335404</v>
      </c>
      <c r="BA102" s="104">
        <v>35.299999999999997</v>
      </c>
      <c r="BB102" s="103">
        <v>0</v>
      </c>
      <c r="BC102" s="103">
        <v>0</v>
      </c>
      <c r="BD102" s="103">
        <v>0</v>
      </c>
      <c r="BE102" s="103">
        <v>0</v>
      </c>
      <c r="BF102" s="103">
        <v>8732</v>
      </c>
      <c r="BG102" s="103">
        <v>0</v>
      </c>
      <c r="BH102" s="103">
        <v>101</v>
      </c>
      <c r="BI102" s="105">
        <v>37.200000000000003</v>
      </c>
      <c r="BJ102" s="104" t="s">
        <v>435</v>
      </c>
      <c r="BK102" s="104">
        <v>-1.37001800537109</v>
      </c>
      <c r="BL102" s="103">
        <v>32</v>
      </c>
      <c r="BM102" s="105">
        <v>21.488868713378899</v>
      </c>
      <c r="BN102" s="104">
        <v>47.600139617919901</v>
      </c>
      <c r="BO102" s="104">
        <v>7.3</v>
      </c>
      <c r="BP102" s="104">
        <v>56.214134430000001</v>
      </c>
      <c r="BQ102" s="103">
        <v>8700</v>
      </c>
      <c r="BR102" s="105">
        <v>16.973520000000001</v>
      </c>
      <c r="BS102" s="105">
        <v>72.948030000000003</v>
      </c>
      <c r="BT102" s="104">
        <v>0.373</v>
      </c>
      <c r="BU102" s="103">
        <v>86</v>
      </c>
      <c r="BV102" s="103" t="s">
        <v>435</v>
      </c>
      <c r="BW102" s="103">
        <v>86</v>
      </c>
      <c r="BX102" s="104">
        <v>133.14859008789099</v>
      </c>
      <c r="BY102" s="104">
        <v>725</v>
      </c>
      <c r="BZ102" s="103">
        <v>674.20948471013662</v>
      </c>
      <c r="CA102" s="103">
        <v>4937374</v>
      </c>
      <c r="CB102" s="103">
        <v>4508306</v>
      </c>
      <c r="CC102" s="103">
        <v>96320</v>
      </c>
      <c r="CD102" s="103"/>
    </row>
    <row r="103" spans="1:82" x14ac:dyDescent="0.25">
      <c r="A103" s="123" t="s">
        <v>180</v>
      </c>
      <c r="B103" s="106" t="s">
        <v>179</v>
      </c>
      <c r="C103" s="103">
        <v>1269.0015664021053</v>
      </c>
      <c r="D103" s="103">
        <v>0</v>
      </c>
      <c r="E103" s="103">
        <v>5365.0760000000009</v>
      </c>
      <c r="F103" s="103">
        <v>78.546000000000006</v>
      </c>
      <c r="G103" s="103">
        <v>0</v>
      </c>
      <c r="H103" s="103">
        <v>0</v>
      </c>
      <c r="I103" s="103">
        <v>0</v>
      </c>
      <c r="J103" s="103">
        <v>0</v>
      </c>
      <c r="K103" s="104">
        <v>0</v>
      </c>
      <c r="L103" s="104">
        <v>0.54545454545454497</v>
      </c>
      <c r="M103" s="103">
        <v>0</v>
      </c>
      <c r="N103" s="103">
        <v>0</v>
      </c>
      <c r="O103" s="103">
        <v>0</v>
      </c>
      <c r="P103" s="103">
        <v>0</v>
      </c>
      <c r="Q103" s="103">
        <v>0</v>
      </c>
      <c r="R103" s="103">
        <v>0</v>
      </c>
      <c r="S103" s="103">
        <v>0</v>
      </c>
      <c r="T103" s="103">
        <v>0</v>
      </c>
      <c r="U103" s="103">
        <v>1197100</v>
      </c>
      <c r="V103" s="103">
        <v>4612849.7864399999</v>
      </c>
      <c r="W103" s="103">
        <v>477493.573302</v>
      </c>
      <c r="X103" s="104">
        <v>3.7956323811905386</v>
      </c>
      <c r="Y103" s="104">
        <v>1.8323121459909566</v>
      </c>
      <c r="Z103" s="104">
        <v>80.102000000000004</v>
      </c>
      <c r="AA103" s="104" t="s">
        <v>435</v>
      </c>
      <c r="AB103" s="104">
        <v>0</v>
      </c>
      <c r="AC103" s="104" t="s">
        <v>435</v>
      </c>
      <c r="AD103" s="103">
        <v>2310</v>
      </c>
      <c r="AE103" s="103">
        <v>20</v>
      </c>
      <c r="AF103" s="105" t="s">
        <v>435</v>
      </c>
      <c r="AG103" s="104">
        <v>9.3390000000000004</v>
      </c>
      <c r="AH103" s="104">
        <v>0.99076066085374015</v>
      </c>
      <c r="AI103" s="104">
        <v>0.85662763152848764</v>
      </c>
      <c r="AJ103" s="103">
        <v>5</v>
      </c>
      <c r="AK103" s="103">
        <v>0</v>
      </c>
      <c r="AL103" s="104">
        <v>0.70599999999999996</v>
      </c>
      <c r="AM103" s="104">
        <v>5.0978000000000004E-3</v>
      </c>
      <c r="AN103" s="104">
        <v>361.61650500000002</v>
      </c>
      <c r="AO103" s="104">
        <v>100.78</v>
      </c>
      <c r="AP103" s="104">
        <v>337.9</v>
      </c>
      <c r="AQ103" s="104">
        <v>1.1146652698516799</v>
      </c>
      <c r="AR103" s="104" t="s">
        <v>435</v>
      </c>
      <c r="AS103" s="105">
        <v>12.3999996185303</v>
      </c>
      <c r="AT103" s="105">
        <v>5.5999999046325701</v>
      </c>
      <c r="AU103" s="103">
        <v>40</v>
      </c>
      <c r="AV103" s="105" t="s">
        <v>435</v>
      </c>
      <c r="AW103" s="104" t="s">
        <v>435</v>
      </c>
      <c r="AX103" s="104" t="s">
        <v>435</v>
      </c>
      <c r="AY103" s="103">
        <v>2834</v>
      </c>
      <c r="AZ103" s="104">
        <v>0.170206057758509</v>
      </c>
      <c r="BA103" s="104" t="s">
        <v>435</v>
      </c>
      <c r="BB103" s="103">
        <v>0</v>
      </c>
      <c r="BC103" s="103">
        <v>0</v>
      </c>
      <c r="BD103" s="103">
        <v>20030</v>
      </c>
      <c r="BE103" s="103">
        <v>268629</v>
      </c>
      <c r="BF103" s="103">
        <v>56208</v>
      </c>
      <c r="BG103" s="103">
        <v>0</v>
      </c>
      <c r="BH103" s="103">
        <v>139</v>
      </c>
      <c r="BI103" s="105">
        <v>10.4</v>
      </c>
      <c r="BJ103" s="104" t="s">
        <v>435</v>
      </c>
      <c r="BK103" s="104">
        <v>-1.7724410295486499</v>
      </c>
      <c r="BL103" s="103">
        <v>17</v>
      </c>
      <c r="BM103" s="105">
        <v>70.148200988769503</v>
      </c>
      <c r="BN103" s="104">
        <v>91.388870239257798</v>
      </c>
      <c r="BO103" s="104">
        <v>20.3</v>
      </c>
      <c r="BP103" s="104">
        <v>94.437060990000006</v>
      </c>
      <c r="BQ103" s="103">
        <v>62000</v>
      </c>
      <c r="BR103" s="105">
        <v>100</v>
      </c>
      <c r="BS103" s="105">
        <v>98.528949999999995</v>
      </c>
      <c r="BT103" s="104">
        <v>21.581</v>
      </c>
      <c r="BU103" s="103">
        <v>96</v>
      </c>
      <c r="BV103" s="103">
        <v>94</v>
      </c>
      <c r="BW103" s="103">
        <v>94</v>
      </c>
      <c r="BX103" s="104">
        <v>627.31011962890602</v>
      </c>
      <c r="BY103" s="104">
        <v>9</v>
      </c>
      <c r="BZ103" s="103">
        <v>7235.0281150249821</v>
      </c>
      <c r="CA103" s="103">
        <v>6777453</v>
      </c>
      <c r="CB103" s="103">
        <v>6278372</v>
      </c>
      <c r="CC103" s="103">
        <v>1759540</v>
      </c>
      <c r="CD103" s="103"/>
    </row>
    <row r="104" spans="1:82" x14ac:dyDescent="0.25">
      <c r="A104" s="123" t="s">
        <v>182</v>
      </c>
      <c r="B104" s="106" t="s">
        <v>181</v>
      </c>
      <c r="C104" s="103">
        <v>78.652106894526312</v>
      </c>
      <c r="D104" s="103">
        <v>0</v>
      </c>
      <c r="E104" s="103" t="s">
        <v>435</v>
      </c>
      <c r="F104" s="103">
        <v>0</v>
      </c>
      <c r="G104" s="103">
        <v>0</v>
      </c>
      <c r="H104" s="103">
        <v>0</v>
      </c>
      <c r="I104" s="103">
        <v>0</v>
      </c>
      <c r="J104" s="103">
        <v>0</v>
      </c>
      <c r="K104" s="104">
        <v>0</v>
      </c>
      <c r="L104" s="104" t="s">
        <v>435</v>
      </c>
      <c r="M104" s="103">
        <v>0</v>
      </c>
      <c r="N104" s="103" t="s">
        <v>435</v>
      </c>
      <c r="O104" s="103" t="s">
        <v>435</v>
      </c>
      <c r="P104" s="103" t="s">
        <v>435</v>
      </c>
      <c r="Q104" s="103">
        <v>0</v>
      </c>
      <c r="R104" s="103">
        <v>0</v>
      </c>
      <c r="S104" s="103">
        <v>0</v>
      </c>
      <c r="T104" s="103">
        <v>0</v>
      </c>
      <c r="U104" s="103">
        <v>0</v>
      </c>
      <c r="V104" s="103">
        <v>0</v>
      </c>
      <c r="W104" s="103">
        <v>0</v>
      </c>
      <c r="X104" s="104">
        <v>236.9375</v>
      </c>
      <c r="Y104" s="104">
        <v>0.46095776282990936</v>
      </c>
      <c r="Z104" s="104">
        <v>14.337999999999999</v>
      </c>
      <c r="AA104" s="104">
        <v>2.3202483347345302</v>
      </c>
      <c r="AB104" s="104">
        <v>0</v>
      </c>
      <c r="AC104" s="104" t="s">
        <v>435</v>
      </c>
      <c r="AD104" s="103">
        <v>18</v>
      </c>
      <c r="AE104" s="103" t="s">
        <v>435</v>
      </c>
      <c r="AF104" s="105" t="s">
        <v>435</v>
      </c>
      <c r="AG104" s="104" t="s">
        <v>435</v>
      </c>
      <c r="AH104" s="104">
        <v>5.237288274494986E-6</v>
      </c>
      <c r="AI104" s="104">
        <v>9.6212377756333475E-7</v>
      </c>
      <c r="AJ104" s="103">
        <v>0</v>
      </c>
      <c r="AK104" s="103">
        <v>0</v>
      </c>
      <c r="AL104" s="104">
        <v>0.91600000000000004</v>
      </c>
      <c r="AM104" s="104" t="s">
        <v>435</v>
      </c>
      <c r="AN104" s="104">
        <v>0</v>
      </c>
      <c r="AO104" s="104">
        <v>0</v>
      </c>
      <c r="AP104" s="104">
        <v>0</v>
      </c>
      <c r="AQ104" s="104" t="s">
        <v>435</v>
      </c>
      <c r="AR104" s="104" t="s">
        <v>435</v>
      </c>
      <c r="AS104" s="105" t="s">
        <v>435</v>
      </c>
      <c r="AT104" s="105" t="s">
        <v>435</v>
      </c>
      <c r="AU104" s="103" t="s">
        <v>435</v>
      </c>
      <c r="AV104" s="105" t="s">
        <v>435</v>
      </c>
      <c r="AW104" s="104" t="s">
        <v>435</v>
      </c>
      <c r="AX104" s="104" t="s">
        <v>435</v>
      </c>
      <c r="AY104" s="103" t="s">
        <v>435</v>
      </c>
      <c r="AZ104" s="104" t="s">
        <v>435</v>
      </c>
      <c r="BA104" s="104" t="s">
        <v>435</v>
      </c>
      <c r="BB104" s="103">
        <v>0</v>
      </c>
      <c r="BC104" s="103">
        <v>0</v>
      </c>
      <c r="BD104" s="103">
        <v>0</v>
      </c>
      <c r="BE104" s="103">
        <v>0</v>
      </c>
      <c r="BF104" s="103">
        <v>245</v>
      </c>
      <c r="BG104" s="103">
        <v>0</v>
      </c>
      <c r="BH104" s="103">
        <v>138</v>
      </c>
      <c r="BI104" s="105">
        <v>2.4</v>
      </c>
      <c r="BJ104" s="104" t="s">
        <v>435</v>
      </c>
      <c r="BK104" s="104">
        <v>1.76495397090912</v>
      </c>
      <c r="BL104" s="103" t="s">
        <v>435</v>
      </c>
      <c r="BM104" s="105">
        <v>100</v>
      </c>
      <c r="BN104" s="104" t="s">
        <v>435</v>
      </c>
      <c r="BO104" s="104">
        <v>98.1</v>
      </c>
      <c r="BP104" s="104">
        <v>122.36168979999999</v>
      </c>
      <c r="BQ104" s="103">
        <v>1100</v>
      </c>
      <c r="BR104" s="105">
        <v>99.95</v>
      </c>
      <c r="BS104" s="105">
        <v>100</v>
      </c>
      <c r="BT104" s="104" t="s">
        <v>435</v>
      </c>
      <c r="BU104" s="103" t="s">
        <v>435</v>
      </c>
      <c r="BV104" s="103" t="s">
        <v>435</v>
      </c>
      <c r="BW104" s="103" t="s">
        <v>435</v>
      </c>
      <c r="BX104" s="104" t="s">
        <v>435</v>
      </c>
      <c r="BY104" s="104" t="s">
        <v>435</v>
      </c>
      <c r="BZ104" s="103">
        <v>165028.24502918668</v>
      </c>
      <c r="CA104" s="103">
        <v>38020</v>
      </c>
      <c r="CB104" s="103">
        <v>37360</v>
      </c>
      <c r="CC104" s="103">
        <v>160</v>
      </c>
      <c r="CD104" s="103"/>
    </row>
    <row r="105" spans="1:82" x14ac:dyDescent="0.25">
      <c r="A105" s="123" t="s">
        <v>184</v>
      </c>
      <c r="B105" s="106" t="s">
        <v>183</v>
      </c>
      <c r="C105" s="103">
        <v>0</v>
      </c>
      <c r="D105" s="103">
        <v>0</v>
      </c>
      <c r="E105" s="103">
        <v>15796.458999999999</v>
      </c>
      <c r="F105" s="103">
        <v>0</v>
      </c>
      <c r="G105" s="103">
        <v>0</v>
      </c>
      <c r="H105" s="103">
        <v>0</v>
      </c>
      <c r="I105" s="103">
        <v>0</v>
      </c>
      <c r="J105" s="103">
        <v>0</v>
      </c>
      <c r="K105" s="104">
        <v>8.5999999999999993E-2</v>
      </c>
      <c r="L105" s="104">
        <v>0.15151515151515199</v>
      </c>
      <c r="M105" s="103">
        <v>0</v>
      </c>
      <c r="N105" s="103" t="s">
        <v>435</v>
      </c>
      <c r="O105" s="103" t="s">
        <v>435</v>
      </c>
      <c r="P105" s="103" t="s">
        <v>435</v>
      </c>
      <c r="Q105" s="103">
        <v>0</v>
      </c>
      <c r="R105" s="103">
        <v>0</v>
      </c>
      <c r="S105" s="103">
        <v>0</v>
      </c>
      <c r="T105" s="103">
        <v>0</v>
      </c>
      <c r="U105" s="103">
        <v>0</v>
      </c>
      <c r="V105" s="103">
        <v>0</v>
      </c>
      <c r="W105" s="103">
        <v>0</v>
      </c>
      <c r="X105" s="104">
        <v>44.531351378064308</v>
      </c>
      <c r="Y105" s="104">
        <v>-1.1426956300841471</v>
      </c>
      <c r="Z105" s="104">
        <v>67.679000000000002</v>
      </c>
      <c r="AA105" s="104">
        <v>2.3825265363966102</v>
      </c>
      <c r="AB105" s="104">
        <v>0</v>
      </c>
      <c r="AC105" s="104" t="s">
        <v>435</v>
      </c>
      <c r="AD105" s="103">
        <v>3247</v>
      </c>
      <c r="AE105" s="103">
        <v>80</v>
      </c>
      <c r="AF105" s="105" t="s">
        <v>435</v>
      </c>
      <c r="AG105" s="104">
        <v>5.3339999999999996</v>
      </c>
      <c r="AH105" s="104">
        <v>2.212044524905889E-3</v>
      </c>
      <c r="AI105" s="104">
        <v>4.6562561076280063E-4</v>
      </c>
      <c r="AJ105" s="103">
        <v>0</v>
      </c>
      <c r="AK105" s="103">
        <v>0</v>
      </c>
      <c r="AL105" s="104">
        <v>0.85799999999999998</v>
      </c>
      <c r="AM105" s="104" t="s">
        <v>435</v>
      </c>
      <c r="AN105" s="104">
        <v>0</v>
      </c>
      <c r="AO105" s="104">
        <v>0</v>
      </c>
      <c r="AP105" s="104">
        <v>0</v>
      </c>
      <c r="AQ105" s="104" t="s">
        <v>435</v>
      </c>
      <c r="AR105" s="104">
        <v>2.6046838195987241</v>
      </c>
      <c r="AS105" s="105">
        <v>4.3000001907348597</v>
      </c>
      <c r="AT105" s="105" t="s">
        <v>435</v>
      </c>
      <c r="AU105" s="103">
        <v>50</v>
      </c>
      <c r="AV105" s="105">
        <v>0.2</v>
      </c>
      <c r="AW105" s="104">
        <v>0.23</v>
      </c>
      <c r="AX105" s="104" t="s">
        <v>435</v>
      </c>
      <c r="AY105" s="103">
        <v>57</v>
      </c>
      <c r="AZ105" s="104">
        <v>0.123331307318042</v>
      </c>
      <c r="BA105" s="104">
        <v>37.4</v>
      </c>
      <c r="BB105" s="103">
        <v>0</v>
      </c>
      <c r="BC105" s="103">
        <v>0</v>
      </c>
      <c r="BD105" s="103">
        <v>0</v>
      </c>
      <c r="BE105" s="103">
        <v>0</v>
      </c>
      <c r="BF105" s="103">
        <v>2011</v>
      </c>
      <c r="BG105" s="103">
        <v>0</v>
      </c>
      <c r="BH105" s="103">
        <v>138</v>
      </c>
      <c r="BI105" s="105">
        <v>2.4</v>
      </c>
      <c r="BJ105" s="104" t="s">
        <v>435</v>
      </c>
      <c r="BK105" s="104">
        <v>0.97815537452697798</v>
      </c>
      <c r="BL105" s="103">
        <v>59</v>
      </c>
      <c r="BM105" s="105">
        <v>100</v>
      </c>
      <c r="BN105" s="104">
        <v>99.823280334472699</v>
      </c>
      <c r="BO105" s="104">
        <v>74.400000000000006</v>
      </c>
      <c r="BP105" s="104">
        <v>150.89553079999999</v>
      </c>
      <c r="BQ105" s="103">
        <v>88000</v>
      </c>
      <c r="BR105" s="105">
        <v>93.353640000000013</v>
      </c>
      <c r="BS105" s="105">
        <v>97.542069999999995</v>
      </c>
      <c r="BT105" s="104">
        <v>43.37</v>
      </c>
      <c r="BU105" s="103">
        <v>94</v>
      </c>
      <c r="BV105" s="103">
        <v>92</v>
      </c>
      <c r="BW105" s="103">
        <v>82</v>
      </c>
      <c r="BX105" s="104">
        <v>1978.26940917969</v>
      </c>
      <c r="BY105" s="104">
        <v>10</v>
      </c>
      <c r="BZ105" s="103">
        <v>19089.707505656381</v>
      </c>
      <c r="CA105" s="103">
        <v>2759631</v>
      </c>
      <c r="CB105" s="103">
        <v>2879467</v>
      </c>
      <c r="CC105" s="103">
        <v>62674</v>
      </c>
      <c r="CD105" s="103"/>
    </row>
    <row r="106" spans="1:82" x14ac:dyDescent="0.25">
      <c r="A106" s="123" t="s">
        <v>186</v>
      </c>
      <c r="B106" s="106" t="s">
        <v>185</v>
      </c>
      <c r="C106" s="103">
        <v>13.771288407410527</v>
      </c>
      <c r="D106" s="103">
        <v>0</v>
      </c>
      <c r="E106" s="103">
        <v>1078.5420000000001</v>
      </c>
      <c r="F106" s="103">
        <v>0</v>
      </c>
      <c r="G106" s="103">
        <v>0</v>
      </c>
      <c r="H106" s="103">
        <v>0</v>
      </c>
      <c r="I106" s="103">
        <v>0</v>
      </c>
      <c r="J106" s="103">
        <v>0</v>
      </c>
      <c r="K106" s="104">
        <v>0</v>
      </c>
      <c r="L106" s="104">
        <v>0</v>
      </c>
      <c r="M106" s="103">
        <v>0</v>
      </c>
      <c r="N106" s="103" t="s">
        <v>435</v>
      </c>
      <c r="O106" s="103" t="s">
        <v>435</v>
      </c>
      <c r="P106" s="103" t="s">
        <v>435</v>
      </c>
      <c r="Q106" s="103">
        <v>0</v>
      </c>
      <c r="R106" s="103">
        <v>0</v>
      </c>
      <c r="S106" s="103">
        <v>0</v>
      </c>
      <c r="T106" s="103">
        <v>0</v>
      </c>
      <c r="U106" s="103">
        <v>0</v>
      </c>
      <c r="V106" s="103">
        <v>0</v>
      </c>
      <c r="W106" s="103">
        <v>0</v>
      </c>
      <c r="X106" s="104">
        <v>250.09382716049382</v>
      </c>
      <c r="Y106" s="104">
        <v>2.1718383166231892</v>
      </c>
      <c r="Z106" s="104">
        <v>90.980999999999995</v>
      </c>
      <c r="AA106" s="104">
        <v>2.4130606765276998</v>
      </c>
      <c r="AB106" s="104">
        <v>0</v>
      </c>
      <c r="AC106" s="104" t="s">
        <v>435</v>
      </c>
      <c r="AD106" s="103" t="s">
        <v>435</v>
      </c>
      <c r="AE106" s="103">
        <v>80</v>
      </c>
      <c r="AF106" s="105" t="s">
        <v>435</v>
      </c>
      <c r="AG106" s="104">
        <v>5.3739999999999997</v>
      </c>
      <c r="AH106" s="104">
        <v>3.3877053159286956E-4</v>
      </c>
      <c r="AI106" s="104">
        <v>7.9979673177455526E-5</v>
      </c>
      <c r="AJ106" s="103">
        <v>0</v>
      </c>
      <c r="AK106" s="103">
        <v>0</v>
      </c>
      <c r="AL106" s="104">
        <v>0.90400000000000003</v>
      </c>
      <c r="AM106" s="104" t="s">
        <v>435</v>
      </c>
      <c r="AN106" s="104">
        <v>0</v>
      </c>
      <c r="AO106" s="104">
        <v>0</v>
      </c>
      <c r="AP106" s="104">
        <v>0</v>
      </c>
      <c r="AQ106" s="104" t="s">
        <v>435</v>
      </c>
      <c r="AR106" s="104">
        <v>2.864640581854228</v>
      </c>
      <c r="AS106" s="105">
        <v>2.5999999046325701</v>
      </c>
      <c r="AT106" s="105" t="s">
        <v>435</v>
      </c>
      <c r="AU106" s="103">
        <v>6.3000001907348597</v>
      </c>
      <c r="AV106" s="105" t="s">
        <v>435</v>
      </c>
      <c r="AW106" s="104">
        <v>0.2</v>
      </c>
      <c r="AX106" s="104" t="s">
        <v>435</v>
      </c>
      <c r="AY106" s="103">
        <v>2</v>
      </c>
      <c r="AZ106" s="104">
        <v>6.5914519150633205E-2</v>
      </c>
      <c r="BA106" s="104">
        <v>33.799999999999997</v>
      </c>
      <c r="BB106" s="103">
        <v>0</v>
      </c>
      <c r="BC106" s="103">
        <v>0</v>
      </c>
      <c r="BD106" s="103">
        <v>0</v>
      </c>
      <c r="BE106" s="103">
        <v>0</v>
      </c>
      <c r="BF106" s="103">
        <v>3531</v>
      </c>
      <c r="BG106" s="103">
        <v>0</v>
      </c>
      <c r="BH106" s="103">
        <v>134</v>
      </c>
      <c r="BI106" s="105">
        <v>2.4</v>
      </c>
      <c r="BJ106" s="104" t="s">
        <v>435</v>
      </c>
      <c r="BK106" s="104">
        <v>1.68322801589966</v>
      </c>
      <c r="BL106" s="103">
        <v>81</v>
      </c>
      <c r="BM106" s="105">
        <v>100</v>
      </c>
      <c r="BN106" s="104" t="s">
        <v>435</v>
      </c>
      <c r="BO106" s="104">
        <v>98.1</v>
      </c>
      <c r="BP106" s="104">
        <v>136.0859021</v>
      </c>
      <c r="BQ106" s="103">
        <v>14000</v>
      </c>
      <c r="BR106" s="105">
        <v>97.600539999999995</v>
      </c>
      <c r="BS106" s="105">
        <v>99.889610000000005</v>
      </c>
      <c r="BT106" s="104">
        <v>30.265999999999998</v>
      </c>
      <c r="BU106" s="103">
        <v>99</v>
      </c>
      <c r="BV106" s="103">
        <v>86</v>
      </c>
      <c r="BW106" s="103">
        <v>95</v>
      </c>
      <c r="BX106" s="104">
        <v>6374.20361328125</v>
      </c>
      <c r="BY106" s="104">
        <v>10</v>
      </c>
      <c r="BZ106" s="103">
        <v>114340.49874177281</v>
      </c>
      <c r="CA106" s="103">
        <v>615730</v>
      </c>
      <c r="CB106" s="103">
        <v>565210</v>
      </c>
      <c r="CC106" s="103">
        <v>2590</v>
      </c>
      <c r="CD106" s="103"/>
    </row>
    <row r="107" spans="1:82" x14ac:dyDescent="0.25">
      <c r="A107" s="123" t="s">
        <v>189</v>
      </c>
      <c r="B107" s="106" t="s">
        <v>188</v>
      </c>
      <c r="C107" s="103">
        <v>0</v>
      </c>
      <c r="D107" s="103">
        <v>0</v>
      </c>
      <c r="E107" s="103">
        <v>203660.71100000001</v>
      </c>
      <c r="F107" s="103">
        <v>304.726</v>
      </c>
      <c r="G107" s="103">
        <v>375796.05800000002</v>
      </c>
      <c r="H107" s="103">
        <v>76403.056500000006</v>
      </c>
      <c r="I107" s="103">
        <v>48237.280000000006</v>
      </c>
      <c r="J107" s="103">
        <v>141008</v>
      </c>
      <c r="K107" s="104">
        <v>0.22900000000000001</v>
      </c>
      <c r="L107" s="104">
        <v>3.03030303030303E-2</v>
      </c>
      <c r="M107" s="103">
        <v>13550823.793400001</v>
      </c>
      <c r="N107" s="103">
        <v>25574.8510933</v>
      </c>
      <c r="O107" s="103">
        <v>0</v>
      </c>
      <c r="P107" s="103">
        <v>562212.48319699999</v>
      </c>
      <c r="Q107" s="103">
        <v>0</v>
      </c>
      <c r="R107" s="103">
        <v>23489163</v>
      </c>
      <c r="S107" s="103">
        <v>0</v>
      </c>
      <c r="T107" s="103">
        <v>22490824</v>
      </c>
      <c r="U107" s="103">
        <v>5852122</v>
      </c>
      <c r="V107" s="103">
        <v>16726535.344900001</v>
      </c>
      <c r="W107" s="103">
        <v>14084973.392200001</v>
      </c>
      <c r="X107" s="104">
        <v>45.139855620488142</v>
      </c>
      <c r="Y107" s="104">
        <v>4.4848040405649678</v>
      </c>
      <c r="Z107" s="104">
        <v>37.191000000000003</v>
      </c>
      <c r="AA107" s="104">
        <v>4.9492635062293804</v>
      </c>
      <c r="AB107" s="104">
        <v>44.575740000000003</v>
      </c>
      <c r="AC107" s="104">
        <v>50.540349999999997</v>
      </c>
      <c r="AD107" s="103">
        <v>2324</v>
      </c>
      <c r="AE107" s="103">
        <v>40</v>
      </c>
      <c r="AF107" s="105">
        <v>67.7</v>
      </c>
      <c r="AG107" s="104">
        <v>14.916</v>
      </c>
      <c r="AH107" s="104">
        <v>6.2068743363476078E-2</v>
      </c>
      <c r="AI107" s="104">
        <v>1.6727317987224245E-2</v>
      </c>
      <c r="AJ107" s="103">
        <v>0</v>
      </c>
      <c r="AK107" s="103">
        <v>0</v>
      </c>
      <c r="AL107" s="104">
        <v>0.51900000000000002</v>
      </c>
      <c r="AM107" s="104">
        <v>0.4200547</v>
      </c>
      <c r="AN107" s="104">
        <v>136.20505399999999</v>
      </c>
      <c r="AO107" s="104">
        <v>263.55</v>
      </c>
      <c r="AP107" s="104">
        <v>249.93</v>
      </c>
      <c r="AQ107" s="104">
        <v>6.9943208694457999</v>
      </c>
      <c r="AR107" s="104">
        <v>3.0595794852233746</v>
      </c>
      <c r="AS107" s="105">
        <v>44.200000762939503</v>
      </c>
      <c r="AT107" s="105" t="s">
        <v>435</v>
      </c>
      <c r="AU107" s="103">
        <v>238</v>
      </c>
      <c r="AV107" s="105">
        <v>0.2</v>
      </c>
      <c r="AW107" s="104">
        <v>0.41</v>
      </c>
      <c r="AX107" s="104">
        <v>90.896000000000001</v>
      </c>
      <c r="AY107" s="103">
        <v>20215764</v>
      </c>
      <c r="AZ107" s="104" t="s">
        <v>435</v>
      </c>
      <c r="BA107" s="104">
        <v>42.6</v>
      </c>
      <c r="BB107" s="103">
        <v>436637</v>
      </c>
      <c r="BC107" s="103">
        <v>1475429</v>
      </c>
      <c r="BD107" s="103">
        <v>0</v>
      </c>
      <c r="BE107" s="103">
        <v>2000</v>
      </c>
      <c r="BF107" s="103">
        <v>150</v>
      </c>
      <c r="BG107" s="103">
        <v>0</v>
      </c>
      <c r="BH107" s="103">
        <v>89</v>
      </c>
      <c r="BI107" s="105">
        <v>44.4</v>
      </c>
      <c r="BJ107" s="104">
        <v>3.1333333333333333</v>
      </c>
      <c r="BK107" s="104">
        <v>-1.13771200180054</v>
      </c>
      <c r="BL107" s="103">
        <v>25</v>
      </c>
      <c r="BM107" s="105">
        <v>24.075391769409201</v>
      </c>
      <c r="BN107" s="104">
        <v>64.656303405761705</v>
      </c>
      <c r="BO107" s="104">
        <v>4.7</v>
      </c>
      <c r="BP107" s="104">
        <v>34.14232861</v>
      </c>
      <c r="BQ107" s="103">
        <v>46000</v>
      </c>
      <c r="BR107" s="105">
        <v>10.50676</v>
      </c>
      <c r="BS107" s="105">
        <v>54.403979999999997</v>
      </c>
      <c r="BT107" s="104">
        <v>1.8120000000000001</v>
      </c>
      <c r="BU107" s="103">
        <v>74</v>
      </c>
      <c r="BV107" s="103" t="s">
        <v>435</v>
      </c>
      <c r="BW107" s="103">
        <v>74</v>
      </c>
      <c r="BX107" s="104">
        <v>90.429092407226605</v>
      </c>
      <c r="BY107" s="104">
        <v>353</v>
      </c>
      <c r="BZ107" s="103">
        <v>460.75278083275469</v>
      </c>
      <c r="CA107" s="103">
        <v>26969306</v>
      </c>
      <c r="CB107" s="103">
        <v>24235393</v>
      </c>
      <c r="CC107" s="103">
        <v>581540</v>
      </c>
      <c r="CD107" s="103"/>
    </row>
    <row r="108" spans="1:82" x14ac:dyDescent="0.25">
      <c r="A108" s="123" t="s">
        <v>191</v>
      </c>
      <c r="B108" s="106" t="s">
        <v>190</v>
      </c>
      <c r="C108" s="103">
        <v>32338.512172421051</v>
      </c>
      <c r="D108" s="103">
        <v>0</v>
      </c>
      <c r="E108" s="103">
        <v>66267.319999999992</v>
      </c>
      <c r="F108" s="103">
        <v>0</v>
      </c>
      <c r="G108" s="103">
        <v>6499.9684999999999</v>
      </c>
      <c r="H108" s="103">
        <v>0</v>
      </c>
      <c r="I108" s="103">
        <v>0</v>
      </c>
      <c r="J108" s="103">
        <v>807962</v>
      </c>
      <c r="K108" s="104">
        <v>0.22900000000000001</v>
      </c>
      <c r="L108" s="104">
        <v>9.0909090909090898E-2</v>
      </c>
      <c r="M108" s="103">
        <v>3480538.6688899999</v>
      </c>
      <c r="N108" s="103">
        <v>26584.2460718</v>
      </c>
      <c r="O108" s="103">
        <v>0</v>
      </c>
      <c r="P108" s="103">
        <v>153455.68497100001</v>
      </c>
      <c r="Q108" s="103">
        <v>17223556</v>
      </c>
      <c r="R108" s="103">
        <v>0</v>
      </c>
      <c r="S108" s="103">
        <v>0</v>
      </c>
      <c r="T108" s="103">
        <v>17220072</v>
      </c>
      <c r="U108" s="103">
        <v>2722814</v>
      </c>
      <c r="V108" s="103">
        <v>14903104.0426</v>
      </c>
      <c r="W108" s="103">
        <v>7943804.0537099997</v>
      </c>
      <c r="X108" s="104">
        <v>192.44076156130674</v>
      </c>
      <c r="Y108" s="104">
        <v>3.9673060907709146</v>
      </c>
      <c r="Z108" s="104">
        <v>16.937000000000001</v>
      </c>
      <c r="AA108" s="104">
        <v>4.5089180901256203</v>
      </c>
      <c r="AB108" s="104">
        <v>5.7135100000000003</v>
      </c>
      <c r="AC108" s="104">
        <v>8.7039600000000004</v>
      </c>
      <c r="AD108" s="103">
        <v>1233</v>
      </c>
      <c r="AE108" s="103">
        <v>40</v>
      </c>
      <c r="AF108" s="105">
        <v>67</v>
      </c>
      <c r="AG108" s="104">
        <v>15.444000000000001</v>
      </c>
      <c r="AH108" s="104">
        <v>0.11267247379283858</v>
      </c>
      <c r="AI108" s="104">
        <v>2.1000646868085403E-2</v>
      </c>
      <c r="AJ108" s="103">
        <v>0</v>
      </c>
      <c r="AK108" s="103">
        <v>0</v>
      </c>
      <c r="AL108" s="104">
        <v>0.47699999999999998</v>
      </c>
      <c r="AM108" s="104">
        <v>0.24366803467273701</v>
      </c>
      <c r="AN108" s="104">
        <v>130.113967</v>
      </c>
      <c r="AO108" s="104">
        <v>702.98</v>
      </c>
      <c r="AP108" s="104">
        <v>789.13</v>
      </c>
      <c r="AQ108" s="104">
        <v>24.598228454589801</v>
      </c>
      <c r="AR108" s="104">
        <v>0.63188205622402005</v>
      </c>
      <c r="AS108" s="105">
        <v>55.400001525878899</v>
      </c>
      <c r="AT108" s="105">
        <v>16.700000762939499</v>
      </c>
      <c r="AU108" s="103">
        <v>131</v>
      </c>
      <c r="AV108" s="105">
        <v>9.1999999999999993</v>
      </c>
      <c r="AW108" s="104">
        <v>4.4000000000000004</v>
      </c>
      <c r="AX108" s="104">
        <v>231.09899999999999</v>
      </c>
      <c r="AY108" s="103">
        <v>11771796</v>
      </c>
      <c r="AZ108" s="104">
        <v>0.61947637895358798</v>
      </c>
      <c r="BA108" s="104">
        <v>44.7</v>
      </c>
      <c r="BB108" s="103">
        <v>56371</v>
      </c>
      <c r="BC108" s="103">
        <v>9613</v>
      </c>
      <c r="BD108" s="103">
        <v>886655</v>
      </c>
      <c r="BE108" s="103">
        <v>0</v>
      </c>
      <c r="BF108" s="103">
        <v>52983</v>
      </c>
      <c r="BG108" s="103">
        <v>0</v>
      </c>
      <c r="BH108" s="103">
        <v>115</v>
      </c>
      <c r="BI108" s="105">
        <v>17.5</v>
      </c>
      <c r="BJ108" s="104">
        <v>3.416666666666667</v>
      </c>
      <c r="BK108" s="104">
        <v>-0.66947257518768299</v>
      </c>
      <c r="BL108" s="103">
        <v>32</v>
      </c>
      <c r="BM108" s="105">
        <v>12.699999809265099</v>
      </c>
      <c r="BN108" s="104">
        <v>65.963829040527301</v>
      </c>
      <c r="BO108" s="104">
        <v>9.6</v>
      </c>
      <c r="BP108" s="104">
        <v>41.738049580000002</v>
      </c>
      <c r="BQ108" s="103">
        <v>18000</v>
      </c>
      <c r="BR108" s="105">
        <v>26.226150000000001</v>
      </c>
      <c r="BS108" s="105">
        <v>68.831879999999998</v>
      </c>
      <c r="BT108" s="104">
        <v>0.157</v>
      </c>
      <c r="BU108" s="103">
        <v>88</v>
      </c>
      <c r="BV108" s="103">
        <v>67</v>
      </c>
      <c r="BW108" s="103">
        <v>88</v>
      </c>
      <c r="BX108" s="104">
        <v>115.156898498535</v>
      </c>
      <c r="BY108" s="104">
        <v>634</v>
      </c>
      <c r="BZ108" s="103">
        <v>389.39803317883627</v>
      </c>
      <c r="CA108" s="103">
        <v>18628749</v>
      </c>
      <c r="CB108" s="103">
        <v>17264168</v>
      </c>
      <c r="CC108" s="103">
        <v>94280</v>
      </c>
      <c r="CD108" s="103"/>
    </row>
    <row r="109" spans="1:82" x14ac:dyDescent="0.25">
      <c r="A109" s="123" t="s">
        <v>193</v>
      </c>
      <c r="B109" s="106" t="s">
        <v>192</v>
      </c>
      <c r="C109" s="103">
        <v>3526.5005140421054</v>
      </c>
      <c r="D109" s="103">
        <v>0</v>
      </c>
      <c r="E109" s="103">
        <v>182281.5655</v>
      </c>
      <c r="F109" s="103">
        <v>164.54599999999999</v>
      </c>
      <c r="G109" s="103">
        <v>3383.3510000000001</v>
      </c>
      <c r="H109" s="103">
        <v>0</v>
      </c>
      <c r="I109" s="103">
        <v>21822.666000000001</v>
      </c>
      <c r="J109" s="103">
        <v>63000</v>
      </c>
      <c r="K109" s="104">
        <v>5.7000000000000002E-2</v>
      </c>
      <c r="L109" s="104">
        <v>6.0606060606060601E-2</v>
      </c>
      <c r="M109" s="103">
        <v>38.941587448100002</v>
      </c>
      <c r="N109" s="103" t="s">
        <v>435</v>
      </c>
      <c r="O109" s="103" t="s">
        <v>435</v>
      </c>
      <c r="P109" s="103" t="s">
        <v>435</v>
      </c>
      <c r="Q109" s="103">
        <v>24542547</v>
      </c>
      <c r="R109" s="103">
        <v>4980763</v>
      </c>
      <c r="S109" s="103">
        <v>22183676</v>
      </c>
      <c r="T109" s="103">
        <v>7307119</v>
      </c>
      <c r="U109" s="103">
        <v>26386915</v>
      </c>
      <c r="V109" s="103">
        <v>27588602.5966</v>
      </c>
      <c r="W109" s="103">
        <v>29179213.2005</v>
      </c>
      <c r="X109" s="104">
        <v>95.962821488357932</v>
      </c>
      <c r="Y109" s="104">
        <v>2.1301630675188279</v>
      </c>
      <c r="Z109" s="104">
        <v>76.036000000000001</v>
      </c>
      <c r="AA109" s="104" t="s">
        <v>435</v>
      </c>
      <c r="AB109" s="104">
        <v>0.28301999999999999</v>
      </c>
      <c r="AC109" s="104" t="s">
        <v>435</v>
      </c>
      <c r="AD109" s="103">
        <v>3030</v>
      </c>
      <c r="AE109" s="103">
        <v>80</v>
      </c>
      <c r="AF109" s="105" t="s">
        <v>435</v>
      </c>
      <c r="AG109" s="104">
        <v>8.2010000000000005</v>
      </c>
      <c r="AH109" s="104">
        <v>0.35615925125897324</v>
      </c>
      <c r="AI109" s="104">
        <v>3.9595592066014963E-2</v>
      </c>
      <c r="AJ109" s="103">
        <v>0</v>
      </c>
      <c r="AK109" s="103">
        <v>0</v>
      </c>
      <c r="AL109" s="104">
        <v>0.80200000000000005</v>
      </c>
      <c r="AM109" s="104" t="s">
        <v>435</v>
      </c>
      <c r="AN109" s="104">
        <v>0.92762900000000004</v>
      </c>
      <c r="AO109" s="104">
        <v>-63.88</v>
      </c>
      <c r="AP109" s="104">
        <v>-47.56</v>
      </c>
      <c r="AQ109" s="104">
        <v>-9.5508061349391903E-3</v>
      </c>
      <c r="AR109" s="104">
        <v>0.46924908248741559</v>
      </c>
      <c r="AS109" s="105">
        <v>7.9000000953674299</v>
      </c>
      <c r="AT109" s="105">
        <v>13.699999809265099</v>
      </c>
      <c r="AU109" s="103">
        <v>93</v>
      </c>
      <c r="AV109" s="105">
        <v>0.4</v>
      </c>
      <c r="AW109" s="104">
        <v>0.43</v>
      </c>
      <c r="AX109" s="104">
        <v>6.7000000000000004E-2</v>
      </c>
      <c r="AY109" s="103">
        <v>83042</v>
      </c>
      <c r="AZ109" s="104">
        <v>0.286961889008083</v>
      </c>
      <c r="BA109" s="104">
        <v>41</v>
      </c>
      <c r="BB109" s="103">
        <v>22407</v>
      </c>
      <c r="BC109" s="103">
        <v>16900</v>
      </c>
      <c r="BD109" s="103">
        <v>0</v>
      </c>
      <c r="BE109" s="103">
        <v>0</v>
      </c>
      <c r="BF109" s="103">
        <v>163111</v>
      </c>
      <c r="BG109" s="103">
        <v>0</v>
      </c>
      <c r="BH109" s="103">
        <v>125</v>
      </c>
      <c r="BI109" s="105">
        <v>2.5</v>
      </c>
      <c r="BJ109" s="104">
        <v>3.95</v>
      </c>
      <c r="BK109" s="104">
        <v>0.83808261156082198</v>
      </c>
      <c r="BL109" s="103">
        <v>47</v>
      </c>
      <c r="BM109" s="105">
        <v>100</v>
      </c>
      <c r="BN109" s="104">
        <v>94.636993408203097</v>
      </c>
      <c r="BO109" s="104">
        <v>78.8</v>
      </c>
      <c r="BP109" s="104">
        <v>133.87979559999999</v>
      </c>
      <c r="BQ109" s="103">
        <v>69000</v>
      </c>
      <c r="BR109" s="105">
        <v>99.572029999999998</v>
      </c>
      <c r="BS109" s="105">
        <v>96.695939999999993</v>
      </c>
      <c r="BT109" s="104">
        <v>15.132</v>
      </c>
      <c r="BU109" s="103">
        <v>99</v>
      </c>
      <c r="BV109" s="103">
        <v>99</v>
      </c>
      <c r="BW109" s="103" t="s">
        <v>435</v>
      </c>
      <c r="BX109" s="104">
        <v>1052.54760742188</v>
      </c>
      <c r="BY109" s="104">
        <v>40</v>
      </c>
      <c r="BZ109" s="103">
        <v>11238.957372530129</v>
      </c>
      <c r="CA109" s="103">
        <v>31949789</v>
      </c>
      <c r="CB109" s="103">
        <v>30334501</v>
      </c>
      <c r="CC109" s="103">
        <v>328550</v>
      </c>
      <c r="CD109" s="103"/>
    </row>
    <row r="110" spans="1:82" x14ac:dyDescent="0.25">
      <c r="A110" s="123" t="s">
        <v>195</v>
      </c>
      <c r="B110" s="106" t="s">
        <v>194</v>
      </c>
      <c r="C110" s="103">
        <v>0</v>
      </c>
      <c r="D110" s="103">
        <v>0</v>
      </c>
      <c r="E110" s="103" t="s">
        <v>435</v>
      </c>
      <c r="F110" s="103">
        <v>190.51400000000001</v>
      </c>
      <c r="G110" s="103">
        <v>0</v>
      </c>
      <c r="H110" s="103">
        <v>0</v>
      </c>
      <c r="I110" s="103">
        <v>0</v>
      </c>
      <c r="J110" s="103">
        <v>0</v>
      </c>
      <c r="K110" s="104">
        <v>0</v>
      </c>
      <c r="L110" s="104" t="s">
        <v>435</v>
      </c>
      <c r="M110" s="103" t="s">
        <v>435</v>
      </c>
      <c r="N110" s="103" t="s">
        <v>435</v>
      </c>
      <c r="O110" s="103" t="s">
        <v>435</v>
      </c>
      <c r="P110" s="103" t="s">
        <v>435</v>
      </c>
      <c r="Q110" s="103">
        <v>0</v>
      </c>
      <c r="R110" s="103">
        <v>0</v>
      </c>
      <c r="S110" s="103">
        <v>0</v>
      </c>
      <c r="T110" s="103">
        <v>0</v>
      </c>
      <c r="U110" s="103">
        <v>0</v>
      </c>
      <c r="V110" s="103">
        <v>15679.7721205</v>
      </c>
      <c r="W110" s="103">
        <v>0</v>
      </c>
      <c r="X110" s="104">
        <v>1718.9866666666667</v>
      </c>
      <c r="Y110" s="104">
        <v>4.8940452146567095</v>
      </c>
      <c r="Z110" s="104">
        <v>39.808</v>
      </c>
      <c r="AA110" s="104">
        <v>5.3347189477602699</v>
      </c>
      <c r="AB110" s="104">
        <v>0</v>
      </c>
      <c r="AC110" s="104">
        <v>95.802859999999995</v>
      </c>
      <c r="AD110" s="103" t="s">
        <v>435</v>
      </c>
      <c r="AE110" s="103">
        <v>80</v>
      </c>
      <c r="AF110" s="105">
        <v>32.1</v>
      </c>
      <c r="AG110" s="104">
        <v>6.88</v>
      </c>
      <c r="AH110" s="104">
        <v>1.4966490779131864E-2</v>
      </c>
      <c r="AI110" s="104">
        <v>1.1921755473765701E-2</v>
      </c>
      <c r="AJ110" s="103">
        <v>0</v>
      </c>
      <c r="AK110" s="103">
        <v>0</v>
      </c>
      <c r="AL110" s="104">
        <v>0.71699999999999997</v>
      </c>
      <c r="AM110" s="104">
        <v>7.4999999999999997E-3</v>
      </c>
      <c r="AN110" s="104">
        <v>0.26512400000000003</v>
      </c>
      <c r="AO110" s="104">
        <v>13.72</v>
      </c>
      <c r="AP110" s="104">
        <v>7.72</v>
      </c>
      <c r="AQ110" s="104">
        <v>0.94782793521881104</v>
      </c>
      <c r="AR110" s="104">
        <v>8.0220656082644309E-2</v>
      </c>
      <c r="AS110" s="105">
        <v>7.9000000953674299</v>
      </c>
      <c r="AT110" s="105">
        <v>17.799999237060501</v>
      </c>
      <c r="AU110" s="103">
        <v>39</v>
      </c>
      <c r="AV110" s="105">
        <v>0.1</v>
      </c>
      <c r="AW110" s="104" t="s">
        <v>435</v>
      </c>
      <c r="AX110" s="104" t="s">
        <v>435</v>
      </c>
      <c r="AY110" s="103">
        <v>1004</v>
      </c>
      <c r="AZ110" s="104">
        <v>0.34311534305464197</v>
      </c>
      <c r="BA110" s="104">
        <v>38.4</v>
      </c>
      <c r="BB110" s="103">
        <v>0</v>
      </c>
      <c r="BC110" s="103">
        <v>0</v>
      </c>
      <c r="BD110" s="103">
        <v>0</v>
      </c>
      <c r="BE110" s="203">
        <v>0</v>
      </c>
      <c r="BF110" s="203">
        <v>0</v>
      </c>
      <c r="BG110" s="203">
        <v>0</v>
      </c>
      <c r="BH110" s="103">
        <v>117</v>
      </c>
      <c r="BI110" s="105">
        <v>10.3</v>
      </c>
      <c r="BJ110" s="104">
        <v>2.6833333333333331</v>
      </c>
      <c r="BK110" s="104">
        <v>-0.45112851262092601</v>
      </c>
      <c r="BL110" s="103">
        <v>31</v>
      </c>
      <c r="BM110" s="105">
        <v>99.800003051757798</v>
      </c>
      <c r="BN110" s="104">
        <v>99.321022033691406</v>
      </c>
      <c r="BO110" s="104">
        <v>59.1</v>
      </c>
      <c r="BP110" s="104">
        <v>206.2934018</v>
      </c>
      <c r="BQ110" s="103">
        <v>680</v>
      </c>
      <c r="BR110" s="105">
        <v>99.373000000000005</v>
      </c>
      <c r="BS110" s="105">
        <v>99.256200000000007</v>
      </c>
      <c r="BT110" s="104">
        <v>10.379</v>
      </c>
      <c r="BU110" s="103">
        <v>99</v>
      </c>
      <c r="BV110" s="103">
        <v>99</v>
      </c>
      <c r="BW110" s="103" t="s">
        <v>435</v>
      </c>
      <c r="BX110" s="104">
        <v>1628.54284667969</v>
      </c>
      <c r="BY110" s="104">
        <v>68</v>
      </c>
      <c r="BZ110" s="103">
        <v>10223.636489027762</v>
      </c>
      <c r="CA110" s="103">
        <v>530957</v>
      </c>
      <c r="CB110" s="103">
        <v>363657</v>
      </c>
      <c r="CC110" s="103">
        <v>300</v>
      </c>
      <c r="CD110" s="103"/>
    </row>
    <row r="111" spans="1:82" x14ac:dyDescent="0.25">
      <c r="A111" s="123" t="s">
        <v>197</v>
      </c>
      <c r="B111" s="106" t="s">
        <v>196</v>
      </c>
      <c r="C111" s="103">
        <v>0</v>
      </c>
      <c r="D111" s="103">
        <v>0</v>
      </c>
      <c r="E111" s="103">
        <v>147225.41500000001</v>
      </c>
      <c r="F111" s="103">
        <v>0</v>
      </c>
      <c r="G111" s="103">
        <v>0</v>
      </c>
      <c r="H111" s="103">
        <v>0</v>
      </c>
      <c r="I111" s="103">
        <v>0</v>
      </c>
      <c r="J111" s="103">
        <v>155057</v>
      </c>
      <c r="K111" s="104">
        <v>0.17100000000000001</v>
      </c>
      <c r="L111" s="104">
        <v>9.0909090909090898E-2</v>
      </c>
      <c r="M111" s="103">
        <v>9409477.2763500009</v>
      </c>
      <c r="N111" s="103">
        <v>0</v>
      </c>
      <c r="O111" s="103">
        <v>1611608.4161</v>
      </c>
      <c r="P111" s="103">
        <v>0</v>
      </c>
      <c r="Q111" s="103">
        <v>17440033</v>
      </c>
      <c r="R111" s="103">
        <v>0</v>
      </c>
      <c r="S111" s="103">
        <v>806318</v>
      </c>
      <c r="T111" s="103">
        <v>16633715</v>
      </c>
      <c r="U111" s="103">
        <v>3392164</v>
      </c>
      <c r="V111" s="103">
        <v>17448165.2777</v>
      </c>
      <c r="W111" s="103">
        <v>15553429.7936</v>
      </c>
      <c r="X111" s="104">
        <v>15.635015858186021</v>
      </c>
      <c r="Y111" s="104">
        <v>4.8762369404243771</v>
      </c>
      <c r="Z111" s="104">
        <v>42.356000000000002</v>
      </c>
      <c r="AA111" s="104">
        <v>5.6685934691248399</v>
      </c>
      <c r="AB111" s="104">
        <v>7.1953899999999997</v>
      </c>
      <c r="AC111" s="104">
        <v>52.232080000000003</v>
      </c>
      <c r="AD111" s="103">
        <v>1525</v>
      </c>
      <c r="AE111" s="103">
        <v>80</v>
      </c>
      <c r="AF111" s="105">
        <v>47</v>
      </c>
      <c r="AG111" s="104">
        <v>17.968</v>
      </c>
      <c r="AH111" s="104">
        <v>0.93399017258923367</v>
      </c>
      <c r="AI111" s="104">
        <v>0.83155905052070833</v>
      </c>
      <c r="AJ111" s="103">
        <v>4</v>
      </c>
      <c r="AK111" s="103">
        <v>0</v>
      </c>
      <c r="AL111" s="104">
        <v>0.42699999999999999</v>
      </c>
      <c r="AM111" s="104">
        <v>0.457114458084106</v>
      </c>
      <c r="AN111" s="104">
        <v>583.17958099999998</v>
      </c>
      <c r="AO111" s="104">
        <v>668.02</v>
      </c>
      <c r="AP111" s="104">
        <v>718.42</v>
      </c>
      <c r="AQ111" s="104">
        <v>9.0653352737426793</v>
      </c>
      <c r="AR111" s="104">
        <v>5.1437147159874721</v>
      </c>
      <c r="AS111" s="105">
        <v>106</v>
      </c>
      <c r="AT111" s="105">
        <v>27.899999618530298</v>
      </c>
      <c r="AU111" s="103">
        <v>55</v>
      </c>
      <c r="AV111" s="105">
        <v>1</v>
      </c>
      <c r="AW111" s="104">
        <v>0.92</v>
      </c>
      <c r="AX111" s="104">
        <v>386.161</v>
      </c>
      <c r="AY111" s="103">
        <v>6841620</v>
      </c>
      <c r="AZ111" s="104">
        <v>0.67750512936447005</v>
      </c>
      <c r="BA111" s="104">
        <v>33</v>
      </c>
      <c r="BB111" s="103">
        <v>0</v>
      </c>
      <c r="BC111" s="103">
        <v>13150</v>
      </c>
      <c r="BD111" s="103">
        <v>507</v>
      </c>
      <c r="BE111" s="103">
        <v>120000</v>
      </c>
      <c r="BF111" s="103">
        <v>27457</v>
      </c>
      <c r="BG111" s="103">
        <v>6677</v>
      </c>
      <c r="BH111" s="103">
        <v>141</v>
      </c>
      <c r="BI111" s="105">
        <v>6.3</v>
      </c>
      <c r="BJ111" s="104">
        <v>3.05</v>
      </c>
      <c r="BK111" s="104">
        <v>-0.93755418062210105</v>
      </c>
      <c r="BL111" s="103">
        <v>32</v>
      </c>
      <c r="BM111" s="105">
        <v>43.089839935302699</v>
      </c>
      <c r="BN111" s="104">
        <v>33.068870544433601</v>
      </c>
      <c r="BO111" s="104">
        <v>11.1</v>
      </c>
      <c r="BP111" s="104">
        <v>118.8336413</v>
      </c>
      <c r="BQ111" s="103">
        <v>110000</v>
      </c>
      <c r="BR111" s="105">
        <v>39.335419999999999</v>
      </c>
      <c r="BS111" s="105">
        <v>78.260829999999999</v>
      </c>
      <c r="BT111" s="104">
        <v>1.393</v>
      </c>
      <c r="BU111" s="103">
        <v>66</v>
      </c>
      <c r="BV111" s="103" t="s">
        <v>435</v>
      </c>
      <c r="BW111" s="103">
        <v>57</v>
      </c>
      <c r="BX111" s="104">
        <v>81.182533264160199</v>
      </c>
      <c r="BY111" s="104">
        <v>587</v>
      </c>
      <c r="BZ111" s="103">
        <v>901.40310068922429</v>
      </c>
      <c r="CA111" s="103">
        <v>19658023</v>
      </c>
      <c r="CB111" s="103">
        <v>17610108</v>
      </c>
      <c r="CC111" s="103">
        <v>1220190</v>
      </c>
      <c r="CD111" s="103"/>
    </row>
    <row r="112" spans="1:82" x14ac:dyDescent="0.25">
      <c r="A112" s="123" t="s">
        <v>199</v>
      </c>
      <c r="B112" s="106" t="s">
        <v>198</v>
      </c>
      <c r="C112" s="103">
        <v>0</v>
      </c>
      <c r="D112" s="103">
        <v>0</v>
      </c>
      <c r="E112" s="103" t="s">
        <v>435</v>
      </c>
      <c r="F112" s="103">
        <v>17.268000000000001</v>
      </c>
      <c r="G112" s="103">
        <v>0</v>
      </c>
      <c r="H112" s="103">
        <v>0</v>
      </c>
      <c r="I112" s="103">
        <v>0</v>
      </c>
      <c r="J112" s="103">
        <v>0</v>
      </c>
      <c r="K112" s="104">
        <v>0</v>
      </c>
      <c r="L112" s="104">
        <v>0.15151515151515199</v>
      </c>
      <c r="M112" s="103">
        <v>0</v>
      </c>
      <c r="N112" s="103" t="s">
        <v>435</v>
      </c>
      <c r="O112" s="103" t="s">
        <v>435</v>
      </c>
      <c r="P112" s="103" t="s">
        <v>435</v>
      </c>
      <c r="Q112" s="103">
        <v>0</v>
      </c>
      <c r="R112" s="103">
        <v>0</v>
      </c>
      <c r="S112" s="103">
        <v>0</v>
      </c>
      <c r="T112" s="103">
        <v>0</v>
      </c>
      <c r="U112" s="103">
        <v>0</v>
      </c>
      <c r="V112" s="103">
        <v>330863.43926200003</v>
      </c>
      <c r="W112" s="103">
        <v>8985.6696376799991</v>
      </c>
      <c r="X112" s="104">
        <v>1511.03125</v>
      </c>
      <c r="Y112" s="104">
        <v>3.3344904568217961</v>
      </c>
      <c r="Z112" s="104">
        <v>94.611999999999995</v>
      </c>
      <c r="AA112" s="104">
        <v>2.8527452466611898</v>
      </c>
      <c r="AB112" s="104">
        <v>0</v>
      </c>
      <c r="AC112" s="104" t="s">
        <v>435</v>
      </c>
      <c r="AD112" s="103">
        <v>170</v>
      </c>
      <c r="AE112" s="103">
        <v>80</v>
      </c>
      <c r="AF112" s="105" t="s">
        <v>435</v>
      </c>
      <c r="AG112" s="104">
        <v>4.9180000000000001</v>
      </c>
      <c r="AH112" s="104">
        <v>3.6020403412528521E-4</v>
      </c>
      <c r="AI112" s="104">
        <v>2.8156887025025289E-5</v>
      </c>
      <c r="AJ112" s="103">
        <v>0</v>
      </c>
      <c r="AK112" s="103">
        <v>0</v>
      </c>
      <c r="AL112" s="104">
        <v>0.878</v>
      </c>
      <c r="AM112" s="104" t="s">
        <v>435</v>
      </c>
      <c r="AN112" s="104">
        <v>0</v>
      </c>
      <c r="AO112" s="104">
        <v>0</v>
      </c>
      <c r="AP112" s="104">
        <v>0</v>
      </c>
      <c r="AQ112" s="104" t="s">
        <v>435</v>
      </c>
      <c r="AR112" s="104">
        <v>1.8436150304598771</v>
      </c>
      <c r="AS112" s="105">
        <v>6.4000000953674299</v>
      </c>
      <c r="AT112" s="105" t="s">
        <v>435</v>
      </c>
      <c r="AU112" s="103">
        <v>11</v>
      </c>
      <c r="AV112" s="105">
        <v>0.1</v>
      </c>
      <c r="AW112" s="104" t="s">
        <v>435</v>
      </c>
      <c r="AX112" s="104" t="s">
        <v>435</v>
      </c>
      <c r="AY112" s="103">
        <v>9</v>
      </c>
      <c r="AZ112" s="104">
        <v>0.215615940915313</v>
      </c>
      <c r="BA112" s="104">
        <v>29.4</v>
      </c>
      <c r="BB112" s="103">
        <v>0</v>
      </c>
      <c r="BC112" s="103">
        <v>0</v>
      </c>
      <c r="BD112" s="103">
        <v>0</v>
      </c>
      <c r="BE112" s="103">
        <v>0</v>
      </c>
      <c r="BF112" s="103">
        <v>10450</v>
      </c>
      <c r="BG112" s="103">
        <v>0</v>
      </c>
      <c r="BH112" s="103">
        <v>135</v>
      </c>
      <c r="BI112" s="105">
        <v>2.4</v>
      </c>
      <c r="BJ112" s="104" t="s">
        <v>435</v>
      </c>
      <c r="BK112" s="104">
        <v>1.0045750141143801</v>
      </c>
      <c r="BL112" s="103">
        <v>54</v>
      </c>
      <c r="BM112" s="105">
        <v>100</v>
      </c>
      <c r="BN112" s="104">
        <v>94.066612243652301</v>
      </c>
      <c r="BO112" s="104">
        <v>77.3</v>
      </c>
      <c r="BP112" s="104">
        <v>140.3690508</v>
      </c>
      <c r="BQ112" s="103">
        <v>2700</v>
      </c>
      <c r="BR112" s="105">
        <v>99.95599</v>
      </c>
      <c r="BS112" s="105">
        <v>100</v>
      </c>
      <c r="BT112" s="104">
        <v>38.26</v>
      </c>
      <c r="BU112" s="103">
        <v>98</v>
      </c>
      <c r="BV112" s="103">
        <v>83</v>
      </c>
      <c r="BW112" s="103" t="s">
        <v>435</v>
      </c>
      <c r="BX112" s="104">
        <v>3511.13647460938</v>
      </c>
      <c r="BY112" s="104">
        <v>9</v>
      </c>
      <c r="BZ112" s="103">
        <v>30074.741185095925</v>
      </c>
      <c r="CA112" s="103">
        <v>440377</v>
      </c>
      <c r="CB112" s="103">
        <v>418670</v>
      </c>
      <c r="CC112" s="103">
        <v>320</v>
      </c>
      <c r="CD112" s="103"/>
    </row>
    <row r="113" spans="1:82" x14ac:dyDescent="0.25">
      <c r="A113" s="123" t="s">
        <v>201</v>
      </c>
      <c r="B113" s="106" t="s">
        <v>200</v>
      </c>
      <c r="C113" s="103">
        <v>0</v>
      </c>
      <c r="D113" s="103">
        <v>0</v>
      </c>
      <c r="E113" s="103" t="s">
        <v>435</v>
      </c>
      <c r="F113" s="103">
        <v>15.584</v>
      </c>
      <c r="G113" s="103">
        <v>60.7605</v>
      </c>
      <c r="H113" s="103">
        <v>0.28250000000000003</v>
      </c>
      <c r="I113" s="103">
        <v>0</v>
      </c>
      <c r="J113" s="103">
        <v>782</v>
      </c>
      <c r="K113" s="104">
        <v>5.7000000000000002E-2</v>
      </c>
      <c r="L113" s="104" t="s">
        <v>435</v>
      </c>
      <c r="M113" s="103" t="s">
        <v>435</v>
      </c>
      <c r="N113" s="103" t="s">
        <v>435</v>
      </c>
      <c r="O113" s="103" t="s">
        <v>435</v>
      </c>
      <c r="P113" s="103" t="s">
        <v>435</v>
      </c>
      <c r="Q113" s="103">
        <v>0</v>
      </c>
      <c r="R113" s="103">
        <v>0</v>
      </c>
      <c r="S113" s="103">
        <v>0</v>
      </c>
      <c r="T113" s="103">
        <v>0</v>
      </c>
      <c r="U113" s="103">
        <v>0</v>
      </c>
      <c r="V113" s="103">
        <v>1079.9451518999999</v>
      </c>
      <c r="W113" s="103">
        <v>1707.1887778</v>
      </c>
      <c r="X113" s="104">
        <v>324.51666666666665</v>
      </c>
      <c r="Y113" s="104">
        <v>1.1264199200796536</v>
      </c>
      <c r="Z113" s="104">
        <v>77.031000000000006</v>
      </c>
      <c r="AA113" s="104" t="s">
        <v>435</v>
      </c>
      <c r="AB113" s="104">
        <v>10.05522</v>
      </c>
      <c r="AC113" s="104">
        <v>82.502170000000007</v>
      </c>
      <c r="AD113" s="103" t="s">
        <v>435</v>
      </c>
      <c r="AE113" s="103">
        <v>40</v>
      </c>
      <c r="AF113" s="105" t="s">
        <v>435</v>
      </c>
      <c r="AG113" s="104" t="s">
        <v>435</v>
      </c>
      <c r="AH113" s="104">
        <v>8.0206718402012423E-5</v>
      </c>
      <c r="AI113" s="104">
        <v>9.214346210005027E-5</v>
      </c>
      <c r="AJ113" s="103">
        <v>0</v>
      </c>
      <c r="AK113" s="103">
        <v>0</v>
      </c>
      <c r="AL113" s="104">
        <v>0.70799999999999996</v>
      </c>
      <c r="AM113" s="104" t="s">
        <v>435</v>
      </c>
      <c r="AN113" s="104">
        <v>0</v>
      </c>
      <c r="AO113" s="104">
        <v>12.67</v>
      </c>
      <c r="AP113" s="104">
        <v>72.05</v>
      </c>
      <c r="AQ113" s="104">
        <v>26.9343070983887</v>
      </c>
      <c r="AR113" s="104">
        <v>14.086506448666894</v>
      </c>
      <c r="AS113" s="105">
        <v>34</v>
      </c>
      <c r="AT113" s="105">
        <v>13</v>
      </c>
      <c r="AU113" s="103">
        <v>480</v>
      </c>
      <c r="AV113" s="105" t="s">
        <v>435</v>
      </c>
      <c r="AW113" s="104" t="s">
        <v>435</v>
      </c>
      <c r="AX113" s="104" t="s">
        <v>435</v>
      </c>
      <c r="AY113" s="103">
        <v>19594</v>
      </c>
      <c r="AZ113" s="104" t="s">
        <v>435</v>
      </c>
      <c r="BA113" s="104" t="s">
        <v>435</v>
      </c>
      <c r="BB113" s="103">
        <v>0</v>
      </c>
      <c r="BC113" s="103">
        <v>0</v>
      </c>
      <c r="BD113" s="103">
        <v>0</v>
      </c>
      <c r="BE113" s="203">
        <v>0</v>
      </c>
      <c r="BF113" s="203">
        <v>0</v>
      </c>
      <c r="BG113" s="203">
        <v>0</v>
      </c>
      <c r="BH113" s="103">
        <v>31</v>
      </c>
      <c r="BI113" s="105">
        <v>2.7</v>
      </c>
      <c r="BJ113" s="104">
        <v>2.083333333333333</v>
      </c>
      <c r="BK113" s="104">
        <v>-1.5526809692382799</v>
      </c>
      <c r="BL113" s="103" t="s">
        <v>435</v>
      </c>
      <c r="BM113" s="105">
        <v>94.7550048828125</v>
      </c>
      <c r="BN113" s="104">
        <v>98.265083312988295</v>
      </c>
      <c r="BO113" s="104">
        <v>29.8</v>
      </c>
      <c r="BP113" s="104">
        <v>30.116513260000001</v>
      </c>
      <c r="BQ113" s="103">
        <v>260</v>
      </c>
      <c r="BR113" s="105">
        <v>83.494060000000005</v>
      </c>
      <c r="BS113" s="105">
        <v>88.486440000000002</v>
      </c>
      <c r="BT113" s="104">
        <v>4.5540000000000003</v>
      </c>
      <c r="BU113" s="103">
        <v>80</v>
      </c>
      <c r="BV113" s="103">
        <v>62</v>
      </c>
      <c r="BW113" s="103">
        <v>72</v>
      </c>
      <c r="BX113" s="104">
        <v>934.44488525390602</v>
      </c>
      <c r="BY113" s="104" t="s">
        <v>435</v>
      </c>
      <c r="BZ113" s="103">
        <v>3621.1740948076622</v>
      </c>
      <c r="CA113" s="103">
        <v>58791</v>
      </c>
      <c r="CB113" s="103">
        <v>52993</v>
      </c>
      <c r="CC113" s="103">
        <v>180</v>
      </c>
      <c r="CD113" s="103"/>
    </row>
    <row r="114" spans="1:82" x14ac:dyDescent="0.25">
      <c r="A114" s="123" t="s">
        <v>203</v>
      </c>
      <c r="B114" s="106" t="s">
        <v>202</v>
      </c>
      <c r="C114" s="103">
        <v>106.97885920652631</v>
      </c>
      <c r="D114" s="103">
        <v>0</v>
      </c>
      <c r="E114" s="103">
        <v>49521.154000000002</v>
      </c>
      <c r="F114" s="103">
        <v>2.516</v>
      </c>
      <c r="G114" s="103">
        <v>0</v>
      </c>
      <c r="H114" s="103">
        <v>0</v>
      </c>
      <c r="I114" s="103">
        <v>0</v>
      </c>
      <c r="J114" s="103">
        <v>207808</v>
      </c>
      <c r="K114" s="104">
        <v>0.2</v>
      </c>
      <c r="L114" s="104">
        <v>0.33333333333333298</v>
      </c>
      <c r="M114" s="103">
        <v>2065730.1188000001</v>
      </c>
      <c r="N114" s="103">
        <v>0</v>
      </c>
      <c r="O114" s="103">
        <v>0</v>
      </c>
      <c r="P114" s="103">
        <v>0</v>
      </c>
      <c r="Q114" s="103">
        <v>3706266</v>
      </c>
      <c r="R114" s="103">
        <v>0</v>
      </c>
      <c r="S114" s="103">
        <v>700919</v>
      </c>
      <c r="T114" s="103">
        <v>3005347</v>
      </c>
      <c r="U114" s="103">
        <v>932238</v>
      </c>
      <c r="V114" s="103">
        <v>3786941.5406200001</v>
      </c>
      <c r="W114" s="103">
        <v>2142635.4332900001</v>
      </c>
      <c r="X114" s="104">
        <v>4.2721635781507716</v>
      </c>
      <c r="Y114" s="104">
        <v>4.3729954580806076</v>
      </c>
      <c r="Z114" s="104">
        <v>53.671999999999997</v>
      </c>
      <c r="AA114" s="104" t="s">
        <v>435</v>
      </c>
      <c r="AB114" s="104">
        <v>31.9315</v>
      </c>
      <c r="AC114" s="104">
        <v>15.95012</v>
      </c>
      <c r="AD114" s="103" t="s">
        <v>435</v>
      </c>
      <c r="AE114" s="103">
        <v>20</v>
      </c>
      <c r="AF114" s="105">
        <v>79.5</v>
      </c>
      <c r="AG114" s="104">
        <v>15.003</v>
      </c>
      <c r="AH114" s="104">
        <v>0.46380797053577794</v>
      </c>
      <c r="AI114" s="104">
        <v>0.10195245501886999</v>
      </c>
      <c r="AJ114" s="103">
        <v>0</v>
      </c>
      <c r="AK114" s="103">
        <v>0</v>
      </c>
      <c r="AL114" s="104">
        <v>0.52</v>
      </c>
      <c r="AM114" s="104">
        <v>0.26107347011566201</v>
      </c>
      <c r="AN114" s="104">
        <v>143.940484</v>
      </c>
      <c r="AO114" s="104">
        <v>68.12</v>
      </c>
      <c r="AP114" s="104">
        <v>64.239999999999995</v>
      </c>
      <c r="AQ114" s="104">
        <v>5.7514982223510698</v>
      </c>
      <c r="AR114" s="104">
        <v>1.5510263807959892</v>
      </c>
      <c r="AS114" s="105">
        <v>79</v>
      </c>
      <c r="AT114" s="105">
        <v>19.5</v>
      </c>
      <c r="AU114" s="103">
        <v>97</v>
      </c>
      <c r="AV114" s="105">
        <v>0.5</v>
      </c>
      <c r="AW114" s="104">
        <v>0.09</v>
      </c>
      <c r="AX114" s="104">
        <v>53.905000000000001</v>
      </c>
      <c r="AY114" s="103">
        <v>855084</v>
      </c>
      <c r="AZ114" s="104">
        <v>0.616567511122594</v>
      </c>
      <c r="BA114" s="104">
        <v>32.6</v>
      </c>
      <c r="BB114" s="103">
        <v>3895814</v>
      </c>
      <c r="BC114" s="103">
        <v>350600</v>
      </c>
      <c r="BD114" s="103">
        <v>0</v>
      </c>
      <c r="BE114" s="103">
        <v>0</v>
      </c>
      <c r="BF114" s="103">
        <v>85460</v>
      </c>
      <c r="BG114" s="103">
        <v>0</v>
      </c>
      <c r="BH114" s="103">
        <v>124</v>
      </c>
      <c r="BI114" s="105">
        <v>10.4</v>
      </c>
      <c r="BJ114" s="104">
        <v>3.0666666666666669</v>
      </c>
      <c r="BK114" s="104">
        <v>-0.72020161151885997</v>
      </c>
      <c r="BL114" s="103">
        <v>27</v>
      </c>
      <c r="BM114" s="105">
        <v>42.912319183349602</v>
      </c>
      <c r="BN114" s="104">
        <v>52.123561859130902</v>
      </c>
      <c r="BO114" s="104">
        <v>18</v>
      </c>
      <c r="BP114" s="104">
        <v>92.171660729999999</v>
      </c>
      <c r="BQ114" s="103">
        <v>15000</v>
      </c>
      <c r="BR114" s="105">
        <v>48.435490000000001</v>
      </c>
      <c r="BS114" s="105">
        <v>70.696190000000001</v>
      </c>
      <c r="BT114" s="104">
        <v>1.79</v>
      </c>
      <c r="BU114" s="103">
        <v>81</v>
      </c>
      <c r="BV114" s="103" t="s">
        <v>435</v>
      </c>
      <c r="BW114" s="103">
        <v>77</v>
      </c>
      <c r="BX114" s="104">
        <v>163.91744995117199</v>
      </c>
      <c r="BY114" s="104">
        <v>602</v>
      </c>
      <c r="BZ114" s="103">
        <v>1218.5964099520702</v>
      </c>
      <c r="CA114" s="103">
        <v>4525698</v>
      </c>
      <c r="CB114" s="103">
        <v>4096872</v>
      </c>
      <c r="CC114" s="103">
        <v>1030700</v>
      </c>
      <c r="CD114" s="103"/>
    </row>
    <row r="115" spans="1:82" x14ac:dyDescent="0.25">
      <c r="A115" s="123" t="s">
        <v>205</v>
      </c>
      <c r="B115" s="106" t="s">
        <v>204</v>
      </c>
      <c r="C115" s="103">
        <v>0</v>
      </c>
      <c r="D115" s="103">
        <v>0</v>
      </c>
      <c r="E115" s="103" t="s">
        <v>435</v>
      </c>
      <c r="F115" s="103">
        <v>14.061999999999999</v>
      </c>
      <c r="G115" s="103">
        <v>24178.772999999997</v>
      </c>
      <c r="H115" s="103">
        <v>17813.929999999997</v>
      </c>
      <c r="I115" s="103">
        <v>909.6</v>
      </c>
      <c r="J115" s="103">
        <v>0</v>
      </c>
      <c r="K115" s="104">
        <v>2.9000000000000001E-2</v>
      </c>
      <c r="L115" s="104">
        <v>6.0606060606060601E-2</v>
      </c>
      <c r="M115" s="103">
        <v>0</v>
      </c>
      <c r="N115" s="103" t="s">
        <v>435</v>
      </c>
      <c r="O115" s="103" t="s">
        <v>435</v>
      </c>
      <c r="P115" s="103" t="s">
        <v>435</v>
      </c>
      <c r="Q115" s="103">
        <v>0</v>
      </c>
      <c r="R115" s="103">
        <v>0</v>
      </c>
      <c r="S115" s="103">
        <v>0</v>
      </c>
      <c r="T115" s="103">
        <v>0</v>
      </c>
      <c r="U115" s="103">
        <v>975378</v>
      </c>
      <c r="V115" s="103">
        <v>1207955.4629599999</v>
      </c>
      <c r="W115" s="103">
        <v>1103519.0821400001</v>
      </c>
      <c r="X115" s="104">
        <v>623.30197044334977</v>
      </c>
      <c r="Y115" s="104">
        <v>-6.3139385190947875E-2</v>
      </c>
      <c r="Z115" s="104">
        <v>40.792999999999999</v>
      </c>
      <c r="AA115" s="104">
        <v>3.47529761733847</v>
      </c>
      <c r="AB115" s="104">
        <v>0.13067999999999999</v>
      </c>
      <c r="AC115" s="104" t="s">
        <v>435</v>
      </c>
      <c r="AD115" s="103">
        <v>178</v>
      </c>
      <c r="AE115" s="103">
        <v>80</v>
      </c>
      <c r="AF115" s="105" t="s">
        <v>435</v>
      </c>
      <c r="AG115" s="104">
        <v>5.1020000000000003</v>
      </c>
      <c r="AH115" s="104">
        <v>1.5221466082368695E-2</v>
      </c>
      <c r="AI115" s="104">
        <v>1.9596018712853274E-3</v>
      </c>
      <c r="AJ115" s="103">
        <v>0</v>
      </c>
      <c r="AK115" s="103">
        <v>0</v>
      </c>
      <c r="AL115" s="104">
        <v>0.79</v>
      </c>
      <c r="AM115" s="104" t="s">
        <v>435</v>
      </c>
      <c r="AN115" s="104">
        <v>0</v>
      </c>
      <c r="AO115" s="104">
        <v>7.81</v>
      </c>
      <c r="AP115" s="104">
        <v>7.76</v>
      </c>
      <c r="AQ115" s="104">
        <v>8.6615741252899198E-2</v>
      </c>
      <c r="AR115" s="104">
        <v>1.7207689983808789</v>
      </c>
      <c r="AS115" s="105">
        <v>13.1000003814697</v>
      </c>
      <c r="AT115" s="105" t="s">
        <v>435</v>
      </c>
      <c r="AU115" s="103">
        <v>12</v>
      </c>
      <c r="AV115" s="105">
        <v>0.9</v>
      </c>
      <c r="AW115" s="104" t="s">
        <v>435</v>
      </c>
      <c r="AX115" s="104" t="s">
        <v>435</v>
      </c>
      <c r="AY115" s="103">
        <v>0</v>
      </c>
      <c r="AZ115" s="104">
        <v>0.37314302774122199</v>
      </c>
      <c r="BA115" s="104">
        <v>35.799999999999997</v>
      </c>
      <c r="BB115" s="103">
        <v>0</v>
      </c>
      <c r="BC115" s="103">
        <v>30000</v>
      </c>
      <c r="BD115" s="103">
        <v>0</v>
      </c>
      <c r="BE115" s="103">
        <v>0</v>
      </c>
      <c r="BF115" s="103">
        <v>15</v>
      </c>
      <c r="BG115" s="103">
        <v>0</v>
      </c>
      <c r="BH115" s="103">
        <v>124</v>
      </c>
      <c r="BI115" s="105">
        <v>6.5</v>
      </c>
      <c r="BJ115" s="104">
        <v>3.7</v>
      </c>
      <c r="BK115" s="104">
        <v>0.89961588382720903</v>
      </c>
      <c r="BL115" s="103">
        <v>51</v>
      </c>
      <c r="BM115" s="105">
        <v>98.031433105468807</v>
      </c>
      <c r="BN115" s="104">
        <v>90.616043090820298</v>
      </c>
      <c r="BO115" s="104">
        <v>52.2</v>
      </c>
      <c r="BP115" s="104">
        <v>145.399158</v>
      </c>
      <c r="BQ115" s="103">
        <v>2800</v>
      </c>
      <c r="BR115" s="105">
        <v>95.504840000000002</v>
      </c>
      <c r="BS115" s="105">
        <v>99.866330000000005</v>
      </c>
      <c r="BT115" s="104">
        <v>20.245999999999999</v>
      </c>
      <c r="BU115" s="103">
        <v>94</v>
      </c>
      <c r="BV115" s="103">
        <v>95</v>
      </c>
      <c r="BW115" s="103">
        <v>84</v>
      </c>
      <c r="BX115" s="104">
        <v>1206.73974609375</v>
      </c>
      <c r="BY115" s="104">
        <v>53</v>
      </c>
      <c r="BZ115" s="103">
        <v>11238.690394896143</v>
      </c>
      <c r="CA115" s="103">
        <v>1269670</v>
      </c>
      <c r="CB115" s="103">
        <v>1273212</v>
      </c>
      <c r="CC115" s="103">
        <v>2030</v>
      </c>
      <c r="CD115" s="103"/>
    </row>
    <row r="116" spans="1:82" x14ac:dyDescent="0.25">
      <c r="A116" s="123" t="s">
        <v>207</v>
      </c>
      <c r="B116" s="106" t="s">
        <v>206</v>
      </c>
      <c r="C116" s="103">
        <v>186381.80087642104</v>
      </c>
      <c r="D116" s="103">
        <v>32538.732611789474</v>
      </c>
      <c r="E116" s="103">
        <v>536662.85300000012</v>
      </c>
      <c r="F116" s="103">
        <v>201.87200000000001</v>
      </c>
      <c r="G116" s="103">
        <v>1535119.9295000001</v>
      </c>
      <c r="H116" s="103">
        <v>516785.83350000007</v>
      </c>
      <c r="I116" s="103">
        <v>86727.087000000014</v>
      </c>
      <c r="J116" s="103">
        <v>73285</v>
      </c>
      <c r="K116" s="104">
        <v>0.17100000000000001</v>
      </c>
      <c r="L116" s="104">
        <v>3.03030303030303E-2</v>
      </c>
      <c r="M116" s="103" t="s">
        <v>435</v>
      </c>
      <c r="N116" s="103" t="s">
        <v>435</v>
      </c>
      <c r="O116" s="103" t="s">
        <v>435</v>
      </c>
      <c r="P116" s="103" t="s">
        <v>435</v>
      </c>
      <c r="Q116" s="103">
        <v>12081448</v>
      </c>
      <c r="R116" s="103">
        <v>2954141</v>
      </c>
      <c r="S116" s="103">
        <v>0</v>
      </c>
      <c r="T116" s="103">
        <v>2187</v>
      </c>
      <c r="U116" s="103">
        <v>33279522</v>
      </c>
      <c r="V116" s="103">
        <v>65401295.467100002</v>
      </c>
      <c r="W116" s="103">
        <v>49008315.652099997</v>
      </c>
      <c r="X116" s="104">
        <v>64.914626405000135</v>
      </c>
      <c r="Y116" s="104">
        <v>1.4876199507465446</v>
      </c>
      <c r="Z116" s="104">
        <v>80.156000000000006</v>
      </c>
      <c r="AA116" s="104">
        <v>3.7401749708323599</v>
      </c>
      <c r="AB116" s="104">
        <v>0.88502999999999998</v>
      </c>
      <c r="AC116" s="104">
        <v>87.846680000000006</v>
      </c>
      <c r="AD116" s="103">
        <v>71574</v>
      </c>
      <c r="AE116" s="103">
        <v>80</v>
      </c>
      <c r="AF116" s="105">
        <v>16</v>
      </c>
      <c r="AG116" s="104">
        <v>8.6539999999999999</v>
      </c>
      <c r="AH116" s="104">
        <v>0.97498306996194717</v>
      </c>
      <c r="AI116" s="104">
        <v>0.87943096397303244</v>
      </c>
      <c r="AJ116" s="103">
        <v>0</v>
      </c>
      <c r="AK116" s="103">
        <v>5</v>
      </c>
      <c r="AL116" s="104">
        <v>0.77400000000000002</v>
      </c>
      <c r="AM116" s="104">
        <v>2.4786900728940998E-2</v>
      </c>
      <c r="AN116" s="104">
        <v>33.126888999999998</v>
      </c>
      <c r="AO116" s="104">
        <v>642.03</v>
      </c>
      <c r="AP116" s="104">
        <v>692.78</v>
      </c>
      <c r="AQ116" s="104">
        <v>6.5635532140731798E-2</v>
      </c>
      <c r="AR116" s="104">
        <v>2.9058138694575133</v>
      </c>
      <c r="AS116" s="105">
        <v>13.3999996185303</v>
      </c>
      <c r="AT116" s="105">
        <v>2.7999999523162802</v>
      </c>
      <c r="AU116" s="103">
        <v>22</v>
      </c>
      <c r="AV116" s="105">
        <v>0.3</v>
      </c>
      <c r="AW116" s="104">
        <v>0.2</v>
      </c>
      <c r="AX116" s="104">
        <v>0.26900000000000002</v>
      </c>
      <c r="AY116" s="103">
        <v>28886413</v>
      </c>
      <c r="AZ116" s="104">
        <v>0.34295791812066401</v>
      </c>
      <c r="BA116" s="104">
        <v>43.4</v>
      </c>
      <c r="BB116" s="103">
        <v>1460060</v>
      </c>
      <c r="BC116" s="103">
        <v>13124</v>
      </c>
      <c r="BD116" s="103">
        <v>3142</v>
      </c>
      <c r="BE116" s="103">
        <v>338000</v>
      </c>
      <c r="BF116" s="103">
        <v>40396</v>
      </c>
      <c r="BG116" s="103">
        <v>0</v>
      </c>
      <c r="BH116" s="103">
        <v>132</v>
      </c>
      <c r="BI116" s="105">
        <v>3.6</v>
      </c>
      <c r="BJ116" s="104">
        <v>2.9666666666666668</v>
      </c>
      <c r="BK116" s="104">
        <v>-2.5352900847792601E-2</v>
      </c>
      <c r="BL116" s="103">
        <v>28</v>
      </c>
      <c r="BM116" s="105">
        <v>100</v>
      </c>
      <c r="BN116" s="104">
        <v>94.545593261718807</v>
      </c>
      <c r="BO116" s="104">
        <v>59.5</v>
      </c>
      <c r="BP116" s="104">
        <v>88.515371040000005</v>
      </c>
      <c r="BQ116" s="103">
        <v>360000</v>
      </c>
      <c r="BR116" s="105">
        <v>91.183059999999998</v>
      </c>
      <c r="BS116" s="105">
        <v>99.318219999999997</v>
      </c>
      <c r="BT116" s="104">
        <v>22.478000000000002</v>
      </c>
      <c r="BU116" s="103">
        <v>97</v>
      </c>
      <c r="BV116" s="103">
        <v>98</v>
      </c>
      <c r="BW116" s="103">
        <v>91</v>
      </c>
      <c r="BX116" s="104">
        <v>971.82318115234398</v>
      </c>
      <c r="BY116" s="104">
        <v>38</v>
      </c>
      <c r="BZ116" s="103">
        <v>9698.0841865066031</v>
      </c>
      <c r="CA116" s="103">
        <v>127575529</v>
      </c>
      <c r="CB116" s="103">
        <v>126932577</v>
      </c>
      <c r="CC116" s="103">
        <v>1943950</v>
      </c>
      <c r="CD116" s="103"/>
    </row>
    <row r="117" spans="1:82" x14ac:dyDescent="0.25">
      <c r="A117" s="123" t="s">
        <v>714</v>
      </c>
      <c r="B117" s="106" t="s">
        <v>208</v>
      </c>
      <c r="C117" s="103">
        <v>0</v>
      </c>
      <c r="D117" s="103">
        <v>0</v>
      </c>
      <c r="E117" s="103" t="s">
        <v>435</v>
      </c>
      <c r="F117" s="103">
        <v>14.65</v>
      </c>
      <c r="G117" s="103">
        <v>1196.789</v>
      </c>
      <c r="H117" s="103">
        <v>178.607</v>
      </c>
      <c r="I117" s="103">
        <v>215.80800000000002</v>
      </c>
      <c r="J117" s="103">
        <v>3680</v>
      </c>
      <c r="K117" s="104">
        <v>5.7000000000000002E-2</v>
      </c>
      <c r="L117" s="104">
        <v>0.39393939393939398</v>
      </c>
      <c r="M117" s="103">
        <v>0</v>
      </c>
      <c r="N117" s="103" t="s">
        <v>435</v>
      </c>
      <c r="O117" s="103" t="s">
        <v>435</v>
      </c>
      <c r="P117" s="103" t="s">
        <v>435</v>
      </c>
      <c r="Q117" s="103">
        <v>0</v>
      </c>
      <c r="R117" s="103">
        <v>0</v>
      </c>
      <c r="S117" s="103">
        <v>0</v>
      </c>
      <c r="T117" s="103">
        <v>0</v>
      </c>
      <c r="U117" s="103">
        <v>2054</v>
      </c>
      <c r="V117" s="103">
        <v>7489.5687836400002</v>
      </c>
      <c r="W117" s="103">
        <v>39773.229276999999</v>
      </c>
      <c r="X117" s="104">
        <v>160.91428571428571</v>
      </c>
      <c r="Y117" s="104">
        <v>1.4732796220957471</v>
      </c>
      <c r="Z117" s="104">
        <v>22.702999999999999</v>
      </c>
      <c r="AA117" s="104" t="s">
        <v>435</v>
      </c>
      <c r="AB117" s="104">
        <v>9.5</v>
      </c>
      <c r="AC117" s="104" t="s">
        <v>435</v>
      </c>
      <c r="AD117" s="103">
        <v>8</v>
      </c>
      <c r="AE117" s="103" t="s">
        <v>435</v>
      </c>
      <c r="AF117" s="105" t="s">
        <v>435</v>
      </c>
      <c r="AG117" s="104">
        <v>10.693</v>
      </c>
      <c r="AH117" s="104">
        <v>1.6168096377908105E-3</v>
      </c>
      <c r="AI117" s="104">
        <v>3.6802036998370333E-4</v>
      </c>
      <c r="AJ117" s="103">
        <v>0</v>
      </c>
      <c r="AK117" s="103">
        <v>0</v>
      </c>
      <c r="AL117" s="104">
        <v>0.627</v>
      </c>
      <c r="AM117" s="104" t="s">
        <v>435</v>
      </c>
      <c r="AN117" s="104">
        <v>18.170531</v>
      </c>
      <c r="AO117" s="104">
        <v>37.5</v>
      </c>
      <c r="AP117" s="104">
        <v>89.55</v>
      </c>
      <c r="AQ117" s="104">
        <v>25.0842189788818</v>
      </c>
      <c r="AR117" s="104">
        <v>7.0534967286785708</v>
      </c>
      <c r="AS117" s="105">
        <v>32.200000762939503</v>
      </c>
      <c r="AT117" s="105" t="s">
        <v>435</v>
      </c>
      <c r="AU117" s="103">
        <v>165</v>
      </c>
      <c r="AV117" s="105" t="s">
        <v>435</v>
      </c>
      <c r="AW117" s="104" t="s">
        <v>435</v>
      </c>
      <c r="AX117" s="104" t="s">
        <v>435</v>
      </c>
      <c r="AY117" s="103">
        <v>70736</v>
      </c>
      <c r="AZ117" s="104" t="s">
        <v>435</v>
      </c>
      <c r="BA117" s="104">
        <v>40.1</v>
      </c>
      <c r="BB117" s="103">
        <v>0</v>
      </c>
      <c r="BC117" s="103">
        <v>0</v>
      </c>
      <c r="BD117" s="103">
        <v>10000</v>
      </c>
      <c r="BE117" s="103">
        <v>0</v>
      </c>
      <c r="BF117" s="103">
        <v>0</v>
      </c>
      <c r="BG117" s="103">
        <v>0</v>
      </c>
      <c r="BH117" s="103">
        <v>31</v>
      </c>
      <c r="BI117" s="105">
        <v>2.7</v>
      </c>
      <c r="BJ117" s="104">
        <v>2.6</v>
      </c>
      <c r="BK117" s="104">
        <v>9.0110801160335499E-2</v>
      </c>
      <c r="BL117" s="103" t="s">
        <v>435</v>
      </c>
      <c r="BM117" s="105">
        <v>80.756683349609403</v>
      </c>
      <c r="BN117" s="104" t="s">
        <v>435</v>
      </c>
      <c r="BO117" s="104">
        <v>33.4</v>
      </c>
      <c r="BP117" s="104">
        <v>21.899871139999998</v>
      </c>
      <c r="BQ117" s="103">
        <v>380</v>
      </c>
      <c r="BR117" s="105">
        <v>88.309330000000003</v>
      </c>
      <c r="BS117" s="105">
        <v>78.566479999999999</v>
      </c>
      <c r="BT117" s="104" t="s">
        <v>435</v>
      </c>
      <c r="BU117" s="103">
        <v>73</v>
      </c>
      <c r="BV117" s="103">
        <v>52</v>
      </c>
      <c r="BW117" s="103">
        <v>65</v>
      </c>
      <c r="BX117" s="104">
        <v>431.58639526367199</v>
      </c>
      <c r="BY117" s="104">
        <v>100</v>
      </c>
      <c r="BZ117" s="103">
        <v>3058.431818181818</v>
      </c>
      <c r="CA117" s="103">
        <v>113811</v>
      </c>
      <c r="CB117" s="103">
        <v>104460</v>
      </c>
      <c r="CC117" s="103">
        <v>700</v>
      </c>
      <c r="CD117" s="103"/>
    </row>
    <row r="118" spans="1:82" x14ac:dyDescent="0.25">
      <c r="A118" s="123" t="s">
        <v>805</v>
      </c>
      <c r="B118" s="106" t="s">
        <v>209</v>
      </c>
      <c r="C118" s="103">
        <v>8561.251766631578</v>
      </c>
      <c r="D118" s="103">
        <v>0</v>
      </c>
      <c r="E118" s="103">
        <v>29900.462</v>
      </c>
      <c r="F118" s="103">
        <v>0</v>
      </c>
      <c r="G118" s="103">
        <v>0</v>
      </c>
      <c r="H118" s="103">
        <v>0</v>
      </c>
      <c r="I118" s="103">
        <v>0</v>
      </c>
      <c r="J118" s="103">
        <v>6176</v>
      </c>
      <c r="K118" s="104">
        <v>8.5999999999999993E-2</v>
      </c>
      <c r="L118" s="104">
        <v>0.21212121212121199</v>
      </c>
      <c r="M118" s="103">
        <v>3426131.4172899998</v>
      </c>
      <c r="N118" s="103" t="s">
        <v>435</v>
      </c>
      <c r="O118" s="103" t="s">
        <v>435</v>
      </c>
      <c r="P118" s="103" t="s">
        <v>435</v>
      </c>
      <c r="Q118" s="103">
        <v>0</v>
      </c>
      <c r="R118" s="103">
        <v>0</v>
      </c>
      <c r="S118" s="103">
        <v>0</v>
      </c>
      <c r="T118" s="103">
        <v>0</v>
      </c>
      <c r="U118" s="103">
        <v>0</v>
      </c>
      <c r="V118" s="103">
        <v>0</v>
      </c>
      <c r="W118" s="103">
        <v>0</v>
      </c>
      <c r="X118" s="104">
        <v>123.51980353224</v>
      </c>
      <c r="Y118" s="104">
        <v>7.5645146484122155E-2</v>
      </c>
      <c r="Z118" s="104">
        <v>42.628999999999998</v>
      </c>
      <c r="AA118" s="104" t="s">
        <v>435</v>
      </c>
      <c r="AB118" s="104">
        <v>0.13403000000000001</v>
      </c>
      <c r="AC118" s="104">
        <v>86.979420000000005</v>
      </c>
      <c r="AD118" s="103">
        <v>2071</v>
      </c>
      <c r="AE118" s="103">
        <v>80</v>
      </c>
      <c r="AF118" s="105">
        <v>63.5</v>
      </c>
      <c r="AG118" s="104">
        <v>5.1050000000000004</v>
      </c>
      <c r="AH118" s="104">
        <v>0.19557903298224008</v>
      </c>
      <c r="AI118" s="104">
        <v>3.4141223645256333E-2</v>
      </c>
      <c r="AJ118" s="103">
        <v>0</v>
      </c>
      <c r="AK118" s="103">
        <v>0</v>
      </c>
      <c r="AL118" s="104">
        <v>0.7</v>
      </c>
      <c r="AM118" s="104">
        <v>4.1305999999999999E-3</v>
      </c>
      <c r="AN118" s="104">
        <v>6.2451E-2</v>
      </c>
      <c r="AO118" s="104">
        <v>93.47</v>
      </c>
      <c r="AP118" s="104">
        <v>94.84</v>
      </c>
      <c r="AQ118" s="104">
        <v>2.7752244472503702</v>
      </c>
      <c r="AR118" s="104">
        <v>16.247383384447534</v>
      </c>
      <c r="AS118" s="105">
        <v>15.5</v>
      </c>
      <c r="AT118" s="105">
        <v>2.2000000476837198</v>
      </c>
      <c r="AU118" s="103">
        <v>95</v>
      </c>
      <c r="AV118" s="105">
        <v>0.6</v>
      </c>
      <c r="AW118" s="104">
        <v>0.56000000000000005</v>
      </c>
      <c r="AX118" s="104" t="s">
        <v>435</v>
      </c>
      <c r="AY118" s="103">
        <v>0</v>
      </c>
      <c r="AZ118" s="104">
        <v>0.22619397840407901</v>
      </c>
      <c r="BA118" s="104">
        <v>25.9</v>
      </c>
      <c r="BB118" s="103">
        <v>0</v>
      </c>
      <c r="BC118" s="103">
        <v>0</v>
      </c>
      <c r="BD118" s="103">
        <v>5460</v>
      </c>
      <c r="BE118" s="103">
        <v>0</v>
      </c>
      <c r="BF118" s="103">
        <v>522</v>
      </c>
      <c r="BG118" s="103">
        <v>0</v>
      </c>
      <c r="BH118" s="103">
        <v>106</v>
      </c>
      <c r="BI118" s="105">
        <v>2.4</v>
      </c>
      <c r="BJ118" s="104">
        <v>2.5333333333333332</v>
      </c>
      <c r="BK118" s="104">
        <v>-0.51104611158371005</v>
      </c>
      <c r="BL118" s="103">
        <v>33</v>
      </c>
      <c r="BM118" s="105">
        <v>100</v>
      </c>
      <c r="BN118" s="104">
        <v>99.244392395019503</v>
      </c>
      <c r="BO118" s="104">
        <v>71</v>
      </c>
      <c r="BP118" s="104">
        <v>90.416596319999996</v>
      </c>
      <c r="BQ118" s="103">
        <v>42000</v>
      </c>
      <c r="BR118" s="105">
        <v>76.308199999999999</v>
      </c>
      <c r="BS118" s="105">
        <v>89.05565</v>
      </c>
      <c r="BT118" s="104">
        <v>32.002000000000002</v>
      </c>
      <c r="BU118" s="103">
        <v>88</v>
      </c>
      <c r="BV118" s="103">
        <v>92</v>
      </c>
      <c r="BW118" s="103">
        <v>78</v>
      </c>
      <c r="BX118" s="104">
        <v>480.38299560546898</v>
      </c>
      <c r="BY118" s="104">
        <v>23</v>
      </c>
      <c r="BZ118" s="103">
        <v>3189.3558121226215</v>
      </c>
      <c r="CA118" s="103">
        <v>4043258</v>
      </c>
      <c r="CB118" s="103">
        <v>4073491</v>
      </c>
      <c r="CC118" s="103">
        <v>32854</v>
      </c>
      <c r="CD118" s="103"/>
    </row>
    <row r="119" spans="1:82" x14ac:dyDescent="0.25">
      <c r="A119" s="123" t="s">
        <v>211</v>
      </c>
      <c r="B119" s="106" t="s">
        <v>210</v>
      </c>
      <c r="C119" s="103">
        <v>1426.4210645536843</v>
      </c>
      <c r="D119" s="103">
        <v>15.340270864484211</v>
      </c>
      <c r="E119" s="103">
        <v>13788.153</v>
      </c>
      <c r="F119" s="103">
        <v>0</v>
      </c>
      <c r="G119" s="103">
        <v>0</v>
      </c>
      <c r="H119" s="103">
        <v>0</v>
      </c>
      <c r="I119" s="103">
        <v>0</v>
      </c>
      <c r="J119" s="103">
        <v>12857</v>
      </c>
      <c r="K119" s="104">
        <v>2.9000000000000001E-2</v>
      </c>
      <c r="L119" s="104">
        <v>0.24242424242424199</v>
      </c>
      <c r="M119" s="103">
        <v>3.58149273694</v>
      </c>
      <c r="N119" s="103" t="s">
        <v>435</v>
      </c>
      <c r="O119" s="103" t="s">
        <v>435</v>
      </c>
      <c r="P119" s="103" t="s">
        <v>435</v>
      </c>
      <c r="Q119" s="103">
        <v>0</v>
      </c>
      <c r="R119" s="103">
        <v>0</v>
      </c>
      <c r="S119" s="103">
        <v>0</v>
      </c>
      <c r="T119" s="103">
        <v>0</v>
      </c>
      <c r="U119" s="103">
        <v>0</v>
      </c>
      <c r="V119" s="103">
        <v>0</v>
      </c>
      <c r="W119" s="103">
        <v>0</v>
      </c>
      <c r="X119" s="104">
        <v>2.0406086665465124</v>
      </c>
      <c r="Y119" s="104">
        <v>1.9158798999313664</v>
      </c>
      <c r="Z119" s="104">
        <v>68.444999999999993</v>
      </c>
      <c r="AA119" s="104" t="s">
        <v>435</v>
      </c>
      <c r="AB119" s="104">
        <v>10.317489999999999</v>
      </c>
      <c r="AC119" s="104">
        <v>71.179550000000006</v>
      </c>
      <c r="AD119" s="103">
        <v>2866</v>
      </c>
      <c r="AE119" s="103">
        <v>60</v>
      </c>
      <c r="AF119" s="105">
        <v>38.299999999999997</v>
      </c>
      <c r="AG119" s="104">
        <v>11.74</v>
      </c>
      <c r="AH119" s="104">
        <v>5.4599454784814302E-2</v>
      </c>
      <c r="AI119" s="104">
        <v>3.4567773101335732E-3</v>
      </c>
      <c r="AJ119" s="103">
        <v>0</v>
      </c>
      <c r="AK119" s="103">
        <v>0</v>
      </c>
      <c r="AL119" s="104">
        <v>0.74099999999999999</v>
      </c>
      <c r="AM119" s="104">
        <v>4.73219E-2</v>
      </c>
      <c r="AN119" s="104">
        <v>5.1027170000000002</v>
      </c>
      <c r="AO119" s="104">
        <v>289.48</v>
      </c>
      <c r="AP119" s="104">
        <v>590.57000000000005</v>
      </c>
      <c r="AQ119" s="104">
        <v>7.7753362655639604</v>
      </c>
      <c r="AR119" s="104">
        <v>4.3883788956385272</v>
      </c>
      <c r="AS119" s="105">
        <v>17.200000762939499</v>
      </c>
      <c r="AT119" s="105">
        <v>1.6000000238418599</v>
      </c>
      <c r="AU119" s="103">
        <v>428</v>
      </c>
      <c r="AV119" s="105">
        <v>0.1</v>
      </c>
      <c r="AW119" s="104">
        <v>0</v>
      </c>
      <c r="AX119" s="104" t="s">
        <v>435</v>
      </c>
      <c r="AY119" s="103">
        <v>17</v>
      </c>
      <c r="AZ119" s="104">
        <v>0.300991054243685</v>
      </c>
      <c r="BA119" s="104">
        <v>32.299999999999997</v>
      </c>
      <c r="BB119" s="103">
        <v>0</v>
      </c>
      <c r="BC119" s="103">
        <v>272301</v>
      </c>
      <c r="BD119" s="103">
        <v>2500</v>
      </c>
      <c r="BE119" s="103">
        <v>0</v>
      </c>
      <c r="BF119" s="103">
        <v>9</v>
      </c>
      <c r="BG119" s="103">
        <v>0</v>
      </c>
      <c r="BH119" s="103">
        <v>113</v>
      </c>
      <c r="BI119" s="105">
        <v>13.4</v>
      </c>
      <c r="BJ119" s="104">
        <v>2.95</v>
      </c>
      <c r="BK119" s="104">
        <v>-0.26189950108528098</v>
      </c>
      <c r="BL119" s="103">
        <v>37</v>
      </c>
      <c r="BM119" s="105">
        <v>85.869651794433594</v>
      </c>
      <c r="BN119" s="104">
        <v>98.367637634277301</v>
      </c>
      <c r="BO119" s="104">
        <v>22.3</v>
      </c>
      <c r="BP119" s="104">
        <v>126.3528292</v>
      </c>
      <c r="BQ119" s="103">
        <v>65000</v>
      </c>
      <c r="BR119" s="105">
        <v>58.479390000000002</v>
      </c>
      <c r="BS119" s="105">
        <v>83.313109999999995</v>
      </c>
      <c r="BT119" s="104">
        <v>28.866</v>
      </c>
      <c r="BU119" s="103">
        <v>99</v>
      </c>
      <c r="BV119" s="103">
        <v>98</v>
      </c>
      <c r="BW119" s="103">
        <v>13</v>
      </c>
      <c r="BX119" s="104">
        <v>466.69122314453102</v>
      </c>
      <c r="BY119" s="104">
        <v>44</v>
      </c>
      <c r="BZ119" s="103">
        <v>4103.6974925939248</v>
      </c>
      <c r="CA119" s="103">
        <v>3225166</v>
      </c>
      <c r="CB119" s="103">
        <v>2946414</v>
      </c>
      <c r="CC119" s="103">
        <v>1553560</v>
      </c>
      <c r="CD119" s="103"/>
    </row>
    <row r="120" spans="1:82" x14ac:dyDescent="0.25">
      <c r="A120" s="123" t="s">
        <v>213</v>
      </c>
      <c r="B120" s="106" t="s">
        <v>212</v>
      </c>
      <c r="C120" s="103">
        <v>1295.0524171221052</v>
      </c>
      <c r="D120" s="103">
        <v>0</v>
      </c>
      <c r="E120" s="103">
        <v>4286.7459999999992</v>
      </c>
      <c r="F120" s="103">
        <v>22.588000000000001</v>
      </c>
      <c r="G120" s="103">
        <v>0</v>
      </c>
      <c r="H120" s="103">
        <v>0</v>
      </c>
      <c r="I120" s="103">
        <v>0</v>
      </c>
      <c r="J120" s="103">
        <v>0</v>
      </c>
      <c r="K120" s="104">
        <v>0</v>
      </c>
      <c r="L120" s="104">
        <v>0.12121212121212099</v>
      </c>
      <c r="M120" s="103">
        <v>462.187499344</v>
      </c>
      <c r="N120" s="103" t="s">
        <v>435</v>
      </c>
      <c r="O120" s="103" t="s">
        <v>435</v>
      </c>
      <c r="P120" s="103" t="s">
        <v>435</v>
      </c>
      <c r="Q120" s="103">
        <v>0</v>
      </c>
      <c r="R120" s="103">
        <v>0</v>
      </c>
      <c r="S120" s="103">
        <v>0</v>
      </c>
      <c r="T120" s="103">
        <v>0</v>
      </c>
      <c r="U120" s="103">
        <v>0</v>
      </c>
      <c r="V120" s="103">
        <v>155956.35952200001</v>
      </c>
      <c r="W120" s="103">
        <v>214629.77437200001</v>
      </c>
      <c r="X120" s="104">
        <v>46.271003717472119</v>
      </c>
      <c r="Y120" s="104">
        <v>0.4995538041386629</v>
      </c>
      <c r="Z120" s="104">
        <v>66.813000000000002</v>
      </c>
      <c r="AA120" s="104">
        <v>3.2140115063305599</v>
      </c>
      <c r="AB120" s="104">
        <v>5.2540000000000003E-2</v>
      </c>
      <c r="AC120" s="104" t="s">
        <v>435</v>
      </c>
      <c r="AD120" s="103">
        <v>317</v>
      </c>
      <c r="AE120" s="103">
        <v>20</v>
      </c>
      <c r="AF120" s="105">
        <v>27.1</v>
      </c>
      <c r="AG120" s="104">
        <v>5.8719999999999999</v>
      </c>
      <c r="AH120" s="104">
        <v>6.7404582061681324E-3</v>
      </c>
      <c r="AI120" s="104">
        <v>8.9150840854922333E-3</v>
      </c>
      <c r="AJ120" s="103">
        <v>0</v>
      </c>
      <c r="AK120" s="103">
        <v>0</v>
      </c>
      <c r="AL120" s="104">
        <v>0.81399999999999995</v>
      </c>
      <c r="AM120" s="104">
        <v>1.8136999999999999E-3</v>
      </c>
      <c r="AN120" s="104">
        <v>2.7990000000000001E-2</v>
      </c>
      <c r="AO120" s="104">
        <v>23.26</v>
      </c>
      <c r="AP120" s="104">
        <v>0.95</v>
      </c>
      <c r="AQ120" s="104">
        <v>2.3760511875152601</v>
      </c>
      <c r="AR120" s="104">
        <v>10.801695827217978</v>
      </c>
      <c r="AS120" s="105">
        <v>3.5</v>
      </c>
      <c r="AT120" s="105">
        <v>1</v>
      </c>
      <c r="AU120" s="103">
        <v>14</v>
      </c>
      <c r="AV120" s="105">
        <v>0.1</v>
      </c>
      <c r="AW120" s="104">
        <v>0.08</v>
      </c>
      <c r="AX120" s="104" t="s">
        <v>435</v>
      </c>
      <c r="AY120" s="103">
        <v>4</v>
      </c>
      <c r="AZ120" s="104">
        <v>0.132343988514079</v>
      </c>
      <c r="BA120" s="104">
        <v>31.9</v>
      </c>
      <c r="BB120" s="103">
        <v>200</v>
      </c>
      <c r="BC120" s="103">
        <v>0</v>
      </c>
      <c r="BD120" s="103">
        <v>0</v>
      </c>
      <c r="BE120" s="103">
        <v>0</v>
      </c>
      <c r="BF120" s="103">
        <v>898</v>
      </c>
      <c r="BG120" s="103">
        <v>0</v>
      </c>
      <c r="BH120" s="103">
        <v>141</v>
      </c>
      <c r="BI120" s="105">
        <v>2.4</v>
      </c>
      <c r="BJ120" s="104">
        <v>3.4</v>
      </c>
      <c r="BK120" s="104">
        <v>0.15439279377460499</v>
      </c>
      <c r="BL120" s="103">
        <v>45</v>
      </c>
      <c r="BM120" s="105">
        <v>100</v>
      </c>
      <c r="BN120" s="104">
        <v>98.719947814941406</v>
      </c>
      <c r="BO120" s="104">
        <v>69.900000000000006</v>
      </c>
      <c r="BP120" s="104">
        <v>166.09545919999999</v>
      </c>
      <c r="BQ120" s="103">
        <v>11000</v>
      </c>
      <c r="BR120" s="105">
        <v>97.773880000000005</v>
      </c>
      <c r="BS120" s="105">
        <v>97.042050000000003</v>
      </c>
      <c r="BT120" s="104">
        <v>23.337</v>
      </c>
      <c r="BU120" s="103">
        <v>87</v>
      </c>
      <c r="BV120" s="103">
        <v>83</v>
      </c>
      <c r="BW120" s="103" t="s">
        <v>435</v>
      </c>
      <c r="BX120" s="104">
        <v>1333.92993164063</v>
      </c>
      <c r="BY120" s="104">
        <v>7</v>
      </c>
      <c r="BZ120" s="103">
        <v>8760.6922857970167</v>
      </c>
      <c r="CA120" s="103">
        <v>627988</v>
      </c>
      <c r="CB120" s="103">
        <v>625158</v>
      </c>
      <c r="CC120" s="103">
        <v>13450</v>
      </c>
      <c r="CD120" s="103"/>
    </row>
    <row r="121" spans="1:82" x14ac:dyDescent="0.25">
      <c r="A121" s="123" t="s">
        <v>215</v>
      </c>
      <c r="B121" s="106" t="s">
        <v>214</v>
      </c>
      <c r="C121" s="103">
        <v>37005.371266105263</v>
      </c>
      <c r="D121" s="103">
        <v>0</v>
      </c>
      <c r="E121" s="103">
        <v>135983.89350000001</v>
      </c>
      <c r="F121" s="103">
        <v>108.574</v>
      </c>
      <c r="G121" s="103">
        <v>0</v>
      </c>
      <c r="H121" s="103">
        <v>0</v>
      </c>
      <c r="I121" s="103">
        <v>0</v>
      </c>
      <c r="J121" s="103">
        <v>7857</v>
      </c>
      <c r="K121" s="104">
        <v>5.7000000000000002E-2</v>
      </c>
      <c r="L121" s="104">
        <v>0.27272727272727298</v>
      </c>
      <c r="M121" s="103">
        <v>0</v>
      </c>
      <c r="N121" s="103">
        <v>0</v>
      </c>
      <c r="O121" s="103">
        <v>0</v>
      </c>
      <c r="P121" s="103">
        <v>0</v>
      </c>
      <c r="Q121" s="103">
        <v>0</v>
      </c>
      <c r="R121" s="103">
        <v>0</v>
      </c>
      <c r="S121" s="103">
        <v>0</v>
      </c>
      <c r="T121" s="103">
        <v>0</v>
      </c>
      <c r="U121" s="103">
        <v>1059463</v>
      </c>
      <c r="V121" s="103">
        <v>19912465.155999999</v>
      </c>
      <c r="W121" s="103">
        <v>1080891.3778299999</v>
      </c>
      <c r="X121" s="104">
        <v>80.728518933452833</v>
      </c>
      <c r="Y121" s="104">
        <v>2.1272853435006218</v>
      </c>
      <c r="Z121" s="104">
        <v>62.453000000000003</v>
      </c>
      <c r="AA121" s="104">
        <v>5.2361663882698997</v>
      </c>
      <c r="AB121" s="104">
        <v>7.26023</v>
      </c>
      <c r="AC121" s="104" t="s">
        <v>435</v>
      </c>
      <c r="AD121" s="103">
        <v>2592</v>
      </c>
      <c r="AE121" s="103">
        <v>80</v>
      </c>
      <c r="AF121" s="105">
        <v>10.1</v>
      </c>
      <c r="AG121" s="104">
        <v>9.2409999999999997</v>
      </c>
      <c r="AH121" s="104">
        <v>0.4152562473093705</v>
      </c>
      <c r="AI121" s="104">
        <v>0.22933622016149016</v>
      </c>
      <c r="AJ121" s="103">
        <v>0</v>
      </c>
      <c r="AK121" s="103">
        <v>0</v>
      </c>
      <c r="AL121" s="104">
        <v>0.66700000000000004</v>
      </c>
      <c r="AM121" s="104">
        <v>6.9283200000000003E-2</v>
      </c>
      <c r="AN121" s="104">
        <v>5.8261649999999996</v>
      </c>
      <c r="AO121" s="104">
        <v>942.27</v>
      </c>
      <c r="AP121" s="104">
        <v>867.26</v>
      </c>
      <c r="AQ121" s="104">
        <v>1.75614190101624</v>
      </c>
      <c r="AR121" s="104">
        <v>5.8383715050338498</v>
      </c>
      <c r="AS121" s="105">
        <v>23.299999237060501</v>
      </c>
      <c r="AT121" s="105">
        <v>3.0999999046325701</v>
      </c>
      <c r="AU121" s="103">
        <v>99</v>
      </c>
      <c r="AV121" s="105">
        <v>0.1</v>
      </c>
      <c r="AW121" s="104">
        <v>0.05</v>
      </c>
      <c r="AX121" s="104">
        <v>0</v>
      </c>
      <c r="AY121" s="103">
        <v>6926</v>
      </c>
      <c r="AZ121" s="104">
        <v>0.482381498623626</v>
      </c>
      <c r="BA121" s="104">
        <v>39.5</v>
      </c>
      <c r="BB121" s="103">
        <v>1650000</v>
      </c>
      <c r="BC121" s="103">
        <v>70000</v>
      </c>
      <c r="BD121" s="103">
        <v>0</v>
      </c>
      <c r="BE121" s="103">
        <v>0</v>
      </c>
      <c r="BF121" s="103">
        <v>7775</v>
      </c>
      <c r="BG121" s="103">
        <v>0</v>
      </c>
      <c r="BH121" s="103">
        <v>150</v>
      </c>
      <c r="BI121" s="105">
        <v>3.4</v>
      </c>
      <c r="BJ121" s="104">
        <v>2.75</v>
      </c>
      <c r="BK121" s="104">
        <v>-0.159934401512146</v>
      </c>
      <c r="BL121" s="103">
        <v>43</v>
      </c>
      <c r="BM121" s="105">
        <v>100</v>
      </c>
      <c r="BN121" s="104">
        <v>71.710548400878906</v>
      </c>
      <c r="BO121" s="104">
        <v>58.3</v>
      </c>
      <c r="BP121" s="104">
        <v>122.8779577</v>
      </c>
      <c r="BQ121" s="103">
        <v>130000</v>
      </c>
      <c r="BR121" s="105">
        <v>88.50363999999999</v>
      </c>
      <c r="BS121" s="105">
        <v>86.778510000000011</v>
      </c>
      <c r="BT121" s="104">
        <v>7.2729999999999997</v>
      </c>
      <c r="BU121" s="103">
        <v>99</v>
      </c>
      <c r="BV121" s="103">
        <v>99</v>
      </c>
      <c r="BW121" s="103">
        <v>99</v>
      </c>
      <c r="BX121" s="104">
        <v>465.69961547851602</v>
      </c>
      <c r="BY121" s="104">
        <v>121</v>
      </c>
      <c r="BZ121" s="103">
        <v>3237.8833681566598</v>
      </c>
      <c r="CA121" s="103">
        <v>36471766</v>
      </c>
      <c r="CB121" s="103">
        <v>34385867</v>
      </c>
      <c r="CC121" s="103">
        <v>446300</v>
      </c>
      <c r="CD121" s="103"/>
    </row>
    <row r="122" spans="1:82" x14ac:dyDescent="0.25">
      <c r="A122" s="123" t="s">
        <v>217</v>
      </c>
      <c r="B122" s="106" t="s">
        <v>216</v>
      </c>
      <c r="C122" s="103">
        <v>17334.023344357895</v>
      </c>
      <c r="D122" s="103">
        <v>0</v>
      </c>
      <c r="E122" s="103">
        <v>155520.22699999998</v>
      </c>
      <c r="F122" s="103">
        <v>42.451999999999998</v>
      </c>
      <c r="G122" s="103">
        <v>108909.436</v>
      </c>
      <c r="H122" s="103">
        <v>4199.51</v>
      </c>
      <c r="I122" s="103">
        <v>33586.608</v>
      </c>
      <c r="J122" s="103">
        <v>265928</v>
      </c>
      <c r="K122" s="104">
        <v>0.314</v>
      </c>
      <c r="L122" s="104">
        <v>0.18181818181818199</v>
      </c>
      <c r="M122" s="103">
        <v>5801464.5532900002</v>
      </c>
      <c r="N122" s="103">
        <v>91489.462690700006</v>
      </c>
      <c r="O122" s="103">
        <v>0</v>
      </c>
      <c r="P122" s="103">
        <v>313046.97551000002</v>
      </c>
      <c r="Q122" s="103">
        <v>27424847</v>
      </c>
      <c r="R122" s="103">
        <v>0</v>
      </c>
      <c r="S122" s="103">
        <v>14473</v>
      </c>
      <c r="T122" s="103">
        <v>27385819</v>
      </c>
      <c r="U122" s="103">
        <v>10804923</v>
      </c>
      <c r="V122" s="103">
        <v>26525850.910100002</v>
      </c>
      <c r="W122" s="103">
        <v>22160912.549600001</v>
      </c>
      <c r="X122" s="104">
        <v>37.508535313716017</v>
      </c>
      <c r="Y122" s="104">
        <v>4.4055913472453172</v>
      </c>
      <c r="Z122" s="104">
        <v>35.988</v>
      </c>
      <c r="AA122" s="104">
        <v>4.3663628454440397</v>
      </c>
      <c r="AB122" s="104">
        <v>27.40605</v>
      </c>
      <c r="AC122" s="104">
        <v>12.226979999999999</v>
      </c>
      <c r="AD122" s="103">
        <v>6100</v>
      </c>
      <c r="AE122" s="103">
        <v>60</v>
      </c>
      <c r="AF122" s="105">
        <v>76.7</v>
      </c>
      <c r="AG122" s="104">
        <v>16.623000000000001</v>
      </c>
      <c r="AH122" s="104">
        <v>0.6482174752162605</v>
      </c>
      <c r="AI122" s="104">
        <v>0.18681962910460204</v>
      </c>
      <c r="AJ122" s="103">
        <v>0</v>
      </c>
      <c r="AK122" s="103">
        <v>0</v>
      </c>
      <c r="AL122" s="104">
        <v>0.437</v>
      </c>
      <c r="AM122" s="104">
        <v>0.3900151</v>
      </c>
      <c r="AN122" s="104">
        <v>320.47946000000002</v>
      </c>
      <c r="AO122" s="104">
        <v>1057.19</v>
      </c>
      <c r="AP122" s="104">
        <v>1199.72</v>
      </c>
      <c r="AQ122" s="104">
        <v>14.4928169250488</v>
      </c>
      <c r="AR122" s="104">
        <v>2.4494955452854796</v>
      </c>
      <c r="AS122" s="105">
        <v>72.400001525878906</v>
      </c>
      <c r="AT122" s="105">
        <v>15.6000003814697</v>
      </c>
      <c r="AU122" s="103">
        <v>551</v>
      </c>
      <c r="AV122" s="105">
        <v>12.3</v>
      </c>
      <c r="AW122" s="104">
        <v>8.85</v>
      </c>
      <c r="AX122" s="104">
        <v>337.92399999999998</v>
      </c>
      <c r="AY122" s="103">
        <v>23455303</v>
      </c>
      <c r="AZ122" s="104">
        <v>0.552347092753665</v>
      </c>
      <c r="BA122" s="104">
        <v>54</v>
      </c>
      <c r="BB122" s="103">
        <v>751901</v>
      </c>
      <c r="BC122" s="103">
        <v>77450</v>
      </c>
      <c r="BD122" s="103">
        <v>709177</v>
      </c>
      <c r="BE122" s="103">
        <v>14000</v>
      </c>
      <c r="BF122" s="103">
        <v>32911</v>
      </c>
      <c r="BG122" s="103">
        <v>8845</v>
      </c>
      <c r="BH122" s="103">
        <v>106</v>
      </c>
      <c r="BI122" s="105">
        <v>27.9</v>
      </c>
      <c r="BJ122" s="104">
        <v>4.1500000000000004</v>
      </c>
      <c r="BK122" s="104">
        <v>-0.89269787073135398</v>
      </c>
      <c r="BL122" s="103">
        <v>23</v>
      </c>
      <c r="BM122" s="105">
        <v>27.425470352172901</v>
      </c>
      <c r="BN122" s="104">
        <v>58.836551666259801</v>
      </c>
      <c r="BO122" s="104">
        <v>17.5</v>
      </c>
      <c r="BP122" s="104">
        <v>40.026871300000003</v>
      </c>
      <c r="BQ122" s="103">
        <v>41000</v>
      </c>
      <c r="BR122" s="105">
        <v>29.360289999999999</v>
      </c>
      <c r="BS122" s="105">
        <v>55.693980000000003</v>
      </c>
      <c r="BT122" s="104">
        <v>0.73499999999999999</v>
      </c>
      <c r="BU122" s="103">
        <v>80</v>
      </c>
      <c r="BV122" s="103">
        <v>45</v>
      </c>
      <c r="BW122" s="103">
        <v>80</v>
      </c>
      <c r="BX122" s="104">
        <v>61.6451225280762</v>
      </c>
      <c r="BY122" s="104">
        <v>489</v>
      </c>
      <c r="BZ122" s="103">
        <v>490.16758228990165</v>
      </c>
      <c r="CA122" s="103">
        <v>30366043</v>
      </c>
      <c r="CB122" s="103">
        <v>27945532</v>
      </c>
      <c r="CC122" s="103">
        <v>786380</v>
      </c>
      <c r="CD122" s="103"/>
    </row>
    <row r="123" spans="1:82" x14ac:dyDescent="0.25">
      <c r="A123" s="123" t="s">
        <v>369</v>
      </c>
      <c r="B123" s="106" t="s">
        <v>218</v>
      </c>
      <c r="C123" s="103">
        <v>101534.27228021053</v>
      </c>
      <c r="D123" s="103">
        <v>13794.303438778947</v>
      </c>
      <c r="E123" s="103">
        <v>821350.44149999996</v>
      </c>
      <c r="F123" s="103">
        <v>1806.24</v>
      </c>
      <c r="G123" s="103">
        <v>197671.81450000001</v>
      </c>
      <c r="H123" s="103">
        <v>2209.6015000000002</v>
      </c>
      <c r="I123" s="103">
        <v>100550.512</v>
      </c>
      <c r="J123" s="103">
        <v>0</v>
      </c>
      <c r="K123" s="104">
        <v>0</v>
      </c>
      <c r="L123" s="104">
        <v>6.0606060606060601E-2</v>
      </c>
      <c r="M123" s="103">
        <v>16570518.4549</v>
      </c>
      <c r="N123" s="103" t="s">
        <v>435</v>
      </c>
      <c r="O123" s="103" t="s">
        <v>435</v>
      </c>
      <c r="P123" s="103" t="s">
        <v>435</v>
      </c>
      <c r="Q123" s="103">
        <v>17897390</v>
      </c>
      <c r="R123" s="103">
        <v>23048356</v>
      </c>
      <c r="S123" s="103">
        <v>3376736</v>
      </c>
      <c r="T123" s="103">
        <v>43476376</v>
      </c>
      <c r="U123" s="103">
        <v>26289864</v>
      </c>
      <c r="V123" s="103">
        <v>50957848.619000003</v>
      </c>
      <c r="W123" s="103">
        <v>50588090.370300002</v>
      </c>
      <c r="X123" s="104">
        <v>82.238615483554852</v>
      </c>
      <c r="Y123" s="104">
        <v>1.452481021868419</v>
      </c>
      <c r="Z123" s="104">
        <v>30.579000000000001</v>
      </c>
      <c r="AA123" s="104">
        <v>4.2237942680967704</v>
      </c>
      <c r="AB123" s="104">
        <v>9.4217999999999993</v>
      </c>
      <c r="AC123" s="104">
        <v>79.287090000000006</v>
      </c>
      <c r="AD123" s="103">
        <v>19833</v>
      </c>
      <c r="AE123" s="103">
        <v>40</v>
      </c>
      <c r="AF123" s="105">
        <v>56.6</v>
      </c>
      <c r="AG123" s="104">
        <v>8.3469999999999995</v>
      </c>
      <c r="AH123" s="104">
        <v>0.95135640653780984</v>
      </c>
      <c r="AI123" s="104">
        <v>0.44347623614069154</v>
      </c>
      <c r="AJ123" s="103">
        <v>0</v>
      </c>
      <c r="AK123" s="103">
        <v>4</v>
      </c>
      <c r="AL123" s="104">
        <v>0.57799999999999996</v>
      </c>
      <c r="AM123" s="104">
        <v>0.176072552800179</v>
      </c>
      <c r="AN123" s="104">
        <v>510.44612799999999</v>
      </c>
      <c r="AO123" s="104">
        <v>1065.78</v>
      </c>
      <c r="AP123" s="104">
        <v>1061.54</v>
      </c>
      <c r="AQ123" s="104">
        <v>2.3567898273468</v>
      </c>
      <c r="AR123" s="104">
        <v>3.8673348171309732</v>
      </c>
      <c r="AS123" s="105">
        <v>48.599998474121101</v>
      </c>
      <c r="AT123" s="105">
        <v>18.899999618530298</v>
      </c>
      <c r="AU123" s="103">
        <v>358</v>
      </c>
      <c r="AV123" s="105">
        <v>0.8</v>
      </c>
      <c r="AW123" s="104">
        <v>0.36</v>
      </c>
      <c r="AX123" s="104">
        <v>3.6760000000000002</v>
      </c>
      <c r="AY123" s="103">
        <v>37482211</v>
      </c>
      <c r="AZ123" s="104">
        <v>0.45580403805828901</v>
      </c>
      <c r="BA123" s="104">
        <v>38.1</v>
      </c>
      <c r="BB123" s="103">
        <v>199520</v>
      </c>
      <c r="BC123" s="103">
        <v>173095</v>
      </c>
      <c r="BD123" s="103">
        <v>6200</v>
      </c>
      <c r="BE123" s="103">
        <v>401000</v>
      </c>
      <c r="BF123" s="103">
        <v>0</v>
      </c>
      <c r="BG123" s="103">
        <v>95</v>
      </c>
      <c r="BH123" s="103">
        <v>118</v>
      </c>
      <c r="BI123" s="105">
        <v>10.6</v>
      </c>
      <c r="BJ123" s="104">
        <v>2.15</v>
      </c>
      <c r="BK123" s="104">
        <v>-1.0512789487838701</v>
      </c>
      <c r="BL123" s="103">
        <v>29</v>
      </c>
      <c r="BM123" s="105">
        <v>69.814834594726605</v>
      </c>
      <c r="BN123" s="104">
        <v>75.551200866699205</v>
      </c>
      <c r="BO123" s="104">
        <v>25.1</v>
      </c>
      <c r="BP123" s="104">
        <v>89.837207969999994</v>
      </c>
      <c r="BQ123" s="103">
        <v>47000</v>
      </c>
      <c r="BR123" s="105">
        <v>64.332679999999996</v>
      </c>
      <c r="BS123" s="105">
        <v>81.774050000000003</v>
      </c>
      <c r="BT123" s="104">
        <v>8.64</v>
      </c>
      <c r="BU123" s="103">
        <v>89</v>
      </c>
      <c r="BV123" s="103">
        <v>80</v>
      </c>
      <c r="BW123" s="103">
        <v>89</v>
      </c>
      <c r="BX123" s="104">
        <v>291.08853149414102</v>
      </c>
      <c r="BY123" s="104">
        <v>178</v>
      </c>
      <c r="BZ123" s="103">
        <v>1325.9529237062245</v>
      </c>
      <c r="CA123" s="103">
        <v>54045422</v>
      </c>
      <c r="CB123" s="103">
        <v>53861424</v>
      </c>
      <c r="CC123" s="103">
        <v>653290</v>
      </c>
      <c r="CD123" s="103"/>
    </row>
    <row r="124" spans="1:82" x14ac:dyDescent="0.25">
      <c r="A124" s="123" t="s">
        <v>220</v>
      </c>
      <c r="B124" s="106" t="s">
        <v>219</v>
      </c>
      <c r="C124" s="103">
        <v>0</v>
      </c>
      <c r="D124" s="103">
        <v>0</v>
      </c>
      <c r="E124" s="103">
        <v>23016.108499999995</v>
      </c>
      <c r="F124" s="103">
        <v>0</v>
      </c>
      <c r="G124" s="103">
        <v>0</v>
      </c>
      <c r="H124" s="103">
        <v>0</v>
      </c>
      <c r="I124" s="103">
        <v>0</v>
      </c>
      <c r="J124" s="103">
        <v>61234</v>
      </c>
      <c r="K124" s="104">
        <v>0.2</v>
      </c>
      <c r="L124" s="104">
        <v>0.27272727272727298</v>
      </c>
      <c r="M124" s="103">
        <v>1156627.5660600001</v>
      </c>
      <c r="N124" s="103">
        <v>0</v>
      </c>
      <c r="O124" s="103">
        <v>0</v>
      </c>
      <c r="P124" s="103">
        <v>0</v>
      </c>
      <c r="Q124" s="103">
        <v>1512208</v>
      </c>
      <c r="R124" s="103">
        <v>0</v>
      </c>
      <c r="S124" s="103">
        <v>124030</v>
      </c>
      <c r="T124" s="103">
        <v>1388173</v>
      </c>
      <c r="U124" s="103">
        <v>6332</v>
      </c>
      <c r="V124" s="103">
        <v>2013121.5865</v>
      </c>
      <c r="W124" s="103">
        <v>393628.148177</v>
      </c>
      <c r="X124" s="104">
        <v>2.9737455817512664</v>
      </c>
      <c r="Y124" s="104">
        <v>3.9562968005971499</v>
      </c>
      <c r="Z124" s="104">
        <v>50.031999999999996</v>
      </c>
      <c r="AA124" s="104">
        <v>4.2382239682248004</v>
      </c>
      <c r="AB124" s="104">
        <v>48.71255</v>
      </c>
      <c r="AC124" s="104">
        <v>44.599899999999998</v>
      </c>
      <c r="AD124" s="103">
        <v>493</v>
      </c>
      <c r="AE124" s="103">
        <v>60</v>
      </c>
      <c r="AF124" s="105">
        <v>42.3</v>
      </c>
      <c r="AG124" s="104">
        <v>13.404999999999999</v>
      </c>
      <c r="AH124" s="104">
        <v>0.10915136355678431</v>
      </c>
      <c r="AI124" s="104">
        <v>6.1533932801414483E-3</v>
      </c>
      <c r="AJ124" s="103">
        <v>0</v>
      </c>
      <c r="AK124" s="103">
        <v>0</v>
      </c>
      <c r="AL124" s="104">
        <v>0.64700000000000002</v>
      </c>
      <c r="AM124" s="104">
        <v>0.20454729999999999</v>
      </c>
      <c r="AN124" s="104">
        <v>1.61</v>
      </c>
      <c r="AO124" s="104">
        <v>129.75</v>
      </c>
      <c r="AP124" s="104">
        <v>128.09</v>
      </c>
      <c r="AQ124" s="104">
        <v>1.4294012784957899</v>
      </c>
      <c r="AR124" s="104">
        <v>0.3695892928869059</v>
      </c>
      <c r="AS124" s="105">
        <v>44.200000762939503</v>
      </c>
      <c r="AT124" s="105">
        <v>13.199999809265099</v>
      </c>
      <c r="AU124" s="103">
        <v>423</v>
      </c>
      <c r="AV124" s="105">
        <v>13.8</v>
      </c>
      <c r="AW124" s="104">
        <v>6.03</v>
      </c>
      <c r="AX124" s="104">
        <v>44.555999999999997</v>
      </c>
      <c r="AY124" s="103">
        <v>1103903</v>
      </c>
      <c r="AZ124" s="104">
        <v>0.47200145813286198</v>
      </c>
      <c r="BA124" s="104">
        <v>59.1</v>
      </c>
      <c r="BB124" s="103">
        <v>2502</v>
      </c>
      <c r="BC124" s="103">
        <v>0</v>
      </c>
      <c r="BD124" s="103">
        <v>0</v>
      </c>
      <c r="BE124" s="103">
        <v>0</v>
      </c>
      <c r="BF124" s="103">
        <v>3925</v>
      </c>
      <c r="BG124" s="103">
        <v>106</v>
      </c>
      <c r="BH124" s="103">
        <v>118</v>
      </c>
      <c r="BI124" s="105">
        <v>27.3</v>
      </c>
      <c r="BJ124" s="104">
        <v>3.3</v>
      </c>
      <c r="BK124" s="104">
        <v>0.19866549968719499</v>
      </c>
      <c r="BL124" s="103">
        <v>53</v>
      </c>
      <c r="BM124" s="105">
        <v>52.501182556152301</v>
      </c>
      <c r="BN124" s="104">
        <v>90.820503234863295</v>
      </c>
      <c r="BO124" s="104">
        <v>31</v>
      </c>
      <c r="BP124" s="104">
        <v>105.7779756</v>
      </c>
      <c r="BQ124" s="103">
        <v>58000</v>
      </c>
      <c r="BR124" s="105">
        <v>34.503740000000001</v>
      </c>
      <c r="BS124" s="105">
        <v>82.5411</v>
      </c>
      <c r="BT124" s="104" t="s">
        <v>435</v>
      </c>
      <c r="BU124" s="103">
        <v>88</v>
      </c>
      <c r="BV124" s="103">
        <v>32</v>
      </c>
      <c r="BW124" s="103">
        <v>67</v>
      </c>
      <c r="BX124" s="104">
        <v>969.25811767578102</v>
      </c>
      <c r="BY124" s="104">
        <v>265</v>
      </c>
      <c r="BZ124" s="103">
        <v>5931.4538845726292</v>
      </c>
      <c r="CA124" s="103">
        <v>2494524</v>
      </c>
      <c r="CB124" s="103">
        <v>2474262</v>
      </c>
      <c r="CC124" s="103">
        <v>823290</v>
      </c>
      <c r="CD124" s="103"/>
    </row>
    <row r="125" spans="1:82" x14ac:dyDescent="0.25">
      <c r="A125" s="123" t="s">
        <v>222</v>
      </c>
      <c r="B125" s="106" t="s">
        <v>221</v>
      </c>
      <c r="C125" s="103">
        <v>0</v>
      </c>
      <c r="D125" s="103">
        <v>0</v>
      </c>
      <c r="E125" s="103" t="s">
        <v>435</v>
      </c>
      <c r="F125" s="103">
        <v>1.042</v>
      </c>
      <c r="G125" s="103">
        <v>0</v>
      </c>
      <c r="H125" s="103">
        <v>0</v>
      </c>
      <c r="I125" s="103">
        <v>0</v>
      </c>
      <c r="J125" s="103">
        <v>0</v>
      </c>
      <c r="K125" s="104">
        <v>0</v>
      </c>
      <c r="L125" s="104" t="s">
        <v>435</v>
      </c>
      <c r="M125" s="103" t="s">
        <v>435</v>
      </c>
      <c r="N125" s="103" t="s">
        <v>435</v>
      </c>
      <c r="O125" s="103" t="s">
        <v>435</v>
      </c>
      <c r="P125" s="103" t="s">
        <v>435</v>
      </c>
      <c r="Q125" s="103">
        <v>0</v>
      </c>
      <c r="R125" s="103">
        <v>0</v>
      </c>
      <c r="S125" s="103">
        <v>0</v>
      </c>
      <c r="T125" s="103">
        <v>0</v>
      </c>
      <c r="U125" s="103">
        <v>3908</v>
      </c>
      <c r="V125" s="103">
        <v>7629.1503028899997</v>
      </c>
      <c r="W125" s="103">
        <v>0</v>
      </c>
      <c r="X125" s="104">
        <v>635.20000000000005</v>
      </c>
      <c r="Y125" s="104">
        <v>-1.344820893178184</v>
      </c>
      <c r="Z125" s="104">
        <v>100</v>
      </c>
      <c r="AA125" s="104" t="s">
        <v>435</v>
      </c>
      <c r="AB125" s="104">
        <v>2.5888900000000001</v>
      </c>
      <c r="AC125" s="104" t="s">
        <v>435</v>
      </c>
      <c r="AD125" s="103" t="s">
        <v>435</v>
      </c>
      <c r="AE125" s="103">
        <v>80</v>
      </c>
      <c r="AF125" s="105" t="s">
        <v>435</v>
      </c>
      <c r="AG125" s="104" t="s">
        <v>435</v>
      </c>
      <c r="AH125" s="104">
        <v>2.1316256470675562E-4</v>
      </c>
      <c r="AI125" s="104">
        <v>1.221284987303598E-5</v>
      </c>
      <c r="AJ125" s="103">
        <v>0</v>
      </c>
      <c r="AK125" s="103">
        <v>0</v>
      </c>
      <c r="AL125" s="104" t="s">
        <v>435</v>
      </c>
      <c r="AM125" s="104" t="s">
        <v>435</v>
      </c>
      <c r="AN125" s="104">
        <v>0</v>
      </c>
      <c r="AO125" s="104">
        <v>18.72</v>
      </c>
      <c r="AP125" s="104">
        <v>23.54</v>
      </c>
      <c r="AQ125" s="104">
        <v>17.7709350585938</v>
      </c>
      <c r="AR125" s="104" t="s">
        <v>435</v>
      </c>
      <c r="AS125" s="105">
        <v>33</v>
      </c>
      <c r="AT125" s="105">
        <v>4.8000001907348597</v>
      </c>
      <c r="AU125" s="103">
        <v>91</v>
      </c>
      <c r="AV125" s="105" t="s">
        <v>435</v>
      </c>
      <c r="AW125" s="104" t="s">
        <v>435</v>
      </c>
      <c r="AX125" s="104" t="s">
        <v>435</v>
      </c>
      <c r="AY125" s="103">
        <v>2844</v>
      </c>
      <c r="AZ125" s="104" t="s">
        <v>435</v>
      </c>
      <c r="BA125" s="104" t="s">
        <v>435</v>
      </c>
      <c r="BB125" s="103">
        <v>0</v>
      </c>
      <c r="BC125" s="103">
        <v>0</v>
      </c>
      <c r="BD125" s="103">
        <v>0</v>
      </c>
      <c r="BE125" s="103">
        <v>0</v>
      </c>
      <c r="BF125" s="103">
        <v>1379</v>
      </c>
      <c r="BG125" s="103">
        <v>0</v>
      </c>
      <c r="BH125" s="103">
        <v>31</v>
      </c>
      <c r="BI125" s="105">
        <v>2.7</v>
      </c>
      <c r="BJ125" s="104">
        <v>1.7666666666666664</v>
      </c>
      <c r="BK125" s="104">
        <v>-0.43388721346855202</v>
      </c>
      <c r="BL125" s="103" t="s">
        <v>435</v>
      </c>
      <c r="BM125" s="105">
        <v>99.553169250488295</v>
      </c>
      <c r="BN125" s="104" t="s">
        <v>435</v>
      </c>
      <c r="BO125" s="104">
        <v>54</v>
      </c>
      <c r="BP125" s="104">
        <v>88.035918649999999</v>
      </c>
      <c r="BQ125" s="103">
        <v>46</v>
      </c>
      <c r="BR125" s="105">
        <v>65.595529999999997</v>
      </c>
      <c r="BS125" s="105">
        <v>99.484930000000006</v>
      </c>
      <c r="BT125" s="104">
        <v>12.388999999999999</v>
      </c>
      <c r="BU125" s="103">
        <v>87</v>
      </c>
      <c r="BV125" s="103">
        <v>94</v>
      </c>
      <c r="BW125" s="103" t="s">
        <v>435</v>
      </c>
      <c r="BX125" s="104">
        <v>1246.30212402344</v>
      </c>
      <c r="BY125" s="104" t="s">
        <v>435</v>
      </c>
      <c r="BZ125" s="103">
        <v>9030.0710644740557</v>
      </c>
      <c r="CA125" s="103">
        <v>10764</v>
      </c>
      <c r="CB125" s="103">
        <v>10222</v>
      </c>
      <c r="CC125" s="103">
        <v>21</v>
      </c>
      <c r="CD125" s="103"/>
    </row>
    <row r="126" spans="1:82" x14ac:dyDescent="0.25">
      <c r="A126" s="123" t="s">
        <v>224</v>
      </c>
      <c r="B126" s="106" t="s">
        <v>223</v>
      </c>
      <c r="C126" s="103">
        <v>59665.70016</v>
      </c>
      <c r="D126" s="103">
        <v>59600.862532842104</v>
      </c>
      <c r="E126" s="103">
        <v>192290.92750000002</v>
      </c>
      <c r="F126" s="103">
        <v>0</v>
      </c>
      <c r="G126" s="103">
        <v>421.78450000000004</v>
      </c>
      <c r="H126" s="103">
        <v>0</v>
      </c>
      <c r="I126" s="103">
        <v>0</v>
      </c>
      <c r="J126" s="103">
        <v>14371</v>
      </c>
      <c r="K126" s="104">
        <v>5.7000000000000002E-2</v>
      </c>
      <c r="L126" s="104">
        <v>6.0606060606060601E-2</v>
      </c>
      <c r="M126" s="103">
        <v>15991912.7652</v>
      </c>
      <c r="N126" s="103" t="s">
        <v>435</v>
      </c>
      <c r="O126" s="103" t="s">
        <v>435</v>
      </c>
      <c r="P126" s="103" t="s">
        <v>435</v>
      </c>
      <c r="Q126" s="103">
        <v>22771515</v>
      </c>
      <c r="R126" s="103">
        <v>0</v>
      </c>
      <c r="S126" s="103">
        <v>14494683</v>
      </c>
      <c r="T126" s="103">
        <v>3321547</v>
      </c>
      <c r="U126" s="103">
        <v>9075250</v>
      </c>
      <c r="V126" s="103">
        <v>20011313.238000002</v>
      </c>
      <c r="W126" s="103">
        <v>25465797.073600002</v>
      </c>
      <c r="X126" s="104">
        <v>195.93910708057203</v>
      </c>
      <c r="Y126" s="104">
        <v>3.7218183925658099</v>
      </c>
      <c r="Z126" s="104">
        <v>19.739999999999998</v>
      </c>
      <c r="AA126" s="104">
        <v>4.2393644425714196</v>
      </c>
      <c r="AB126" s="104">
        <v>21.490449999999999</v>
      </c>
      <c r="AC126" s="104">
        <v>47.781840000000003</v>
      </c>
      <c r="AD126" s="103">
        <v>20087</v>
      </c>
      <c r="AE126" s="103">
        <v>20</v>
      </c>
      <c r="AF126" s="105">
        <v>51</v>
      </c>
      <c r="AG126" s="104">
        <v>9.4640000000000004</v>
      </c>
      <c r="AH126" s="104">
        <v>0.75133733200236696</v>
      </c>
      <c r="AI126" s="104">
        <v>0.39889263108619621</v>
      </c>
      <c r="AJ126" s="103">
        <v>0</v>
      </c>
      <c r="AK126" s="103">
        <v>0</v>
      </c>
      <c r="AL126" s="104">
        <v>0.57399999999999995</v>
      </c>
      <c r="AM126" s="104">
        <v>0.15363295376300801</v>
      </c>
      <c r="AN126" s="104">
        <v>39.237324000000001</v>
      </c>
      <c r="AO126" s="104">
        <v>572.89</v>
      </c>
      <c r="AP126" s="104">
        <v>631.4</v>
      </c>
      <c r="AQ126" s="104">
        <v>4.9991879463195801</v>
      </c>
      <c r="AR126" s="104">
        <v>27.989067644608539</v>
      </c>
      <c r="AS126" s="105">
        <v>33.700000762939503</v>
      </c>
      <c r="AT126" s="105">
        <v>27</v>
      </c>
      <c r="AU126" s="103">
        <v>152</v>
      </c>
      <c r="AV126" s="105">
        <v>0.2</v>
      </c>
      <c r="AW126" s="104">
        <v>0</v>
      </c>
      <c r="AX126" s="104">
        <v>0.45</v>
      </c>
      <c r="AY126" s="103">
        <v>16062081</v>
      </c>
      <c r="AZ126" s="104">
        <v>0.47960100714074999</v>
      </c>
      <c r="BA126" s="104">
        <v>32.799999999999997</v>
      </c>
      <c r="BB126" s="103">
        <v>1713634</v>
      </c>
      <c r="BC126" s="103">
        <v>1406</v>
      </c>
      <c r="BD126" s="103">
        <v>82541</v>
      </c>
      <c r="BE126" s="103">
        <v>0</v>
      </c>
      <c r="BF126" s="103">
        <v>20863</v>
      </c>
      <c r="BG126" s="103">
        <v>0</v>
      </c>
      <c r="BH126" s="103">
        <v>119</v>
      </c>
      <c r="BI126" s="105">
        <v>8.6999999999999993</v>
      </c>
      <c r="BJ126" s="104">
        <v>2.85</v>
      </c>
      <c r="BK126" s="104">
        <v>-0.881772100925446</v>
      </c>
      <c r="BL126" s="103">
        <v>31</v>
      </c>
      <c r="BM126" s="105">
        <v>95.507476806640597</v>
      </c>
      <c r="BN126" s="104">
        <v>64.663642883300795</v>
      </c>
      <c r="BO126" s="104">
        <v>19.7</v>
      </c>
      <c r="BP126" s="104">
        <v>123.1748796</v>
      </c>
      <c r="BQ126" s="103">
        <v>22000</v>
      </c>
      <c r="BR126" s="105">
        <v>62.053600000000003</v>
      </c>
      <c r="BS126" s="105">
        <v>88.812250000000006</v>
      </c>
      <c r="BT126" s="104">
        <v>6.5069999999999997</v>
      </c>
      <c r="BU126" s="103">
        <v>90</v>
      </c>
      <c r="BV126" s="103">
        <v>59</v>
      </c>
      <c r="BW126" s="103">
        <v>80</v>
      </c>
      <c r="BX126" s="104">
        <v>155.96958923339801</v>
      </c>
      <c r="BY126" s="104">
        <v>258</v>
      </c>
      <c r="BZ126" s="103">
        <v>1025.7983558661729</v>
      </c>
      <c r="CA126" s="103">
        <v>28608715</v>
      </c>
      <c r="CB126" s="103">
        <v>28341208</v>
      </c>
      <c r="CC126" s="103">
        <v>143350</v>
      </c>
      <c r="CD126" s="103"/>
    </row>
    <row r="127" spans="1:82" x14ac:dyDescent="0.25">
      <c r="A127" s="123" t="s">
        <v>226</v>
      </c>
      <c r="B127" s="106" t="s">
        <v>225</v>
      </c>
      <c r="C127" s="103">
        <v>3489.6468452210529</v>
      </c>
      <c r="D127" s="103">
        <v>0</v>
      </c>
      <c r="E127" s="103">
        <v>88839.511500000008</v>
      </c>
      <c r="F127" s="103">
        <v>0</v>
      </c>
      <c r="G127" s="103">
        <v>0</v>
      </c>
      <c r="H127" s="103">
        <v>0</v>
      </c>
      <c r="I127" s="103">
        <v>0</v>
      </c>
      <c r="J127" s="103">
        <v>0</v>
      </c>
      <c r="K127" s="104">
        <v>0</v>
      </c>
      <c r="L127" s="104">
        <v>3.03030303030303E-2</v>
      </c>
      <c r="M127" s="103">
        <v>0</v>
      </c>
      <c r="N127" s="103" t="s">
        <v>435</v>
      </c>
      <c r="O127" s="103" t="s">
        <v>435</v>
      </c>
      <c r="P127" s="103" t="s">
        <v>435</v>
      </c>
      <c r="Q127" s="103">
        <v>0</v>
      </c>
      <c r="R127" s="103">
        <v>0</v>
      </c>
      <c r="S127" s="103">
        <v>0</v>
      </c>
      <c r="T127" s="103">
        <v>0</v>
      </c>
      <c r="U127" s="103">
        <v>0</v>
      </c>
      <c r="V127" s="103">
        <v>0</v>
      </c>
      <c r="W127" s="103">
        <v>0</v>
      </c>
      <c r="X127" s="104">
        <v>511.45791035915704</v>
      </c>
      <c r="Y127" s="104">
        <v>1.0328482247068003</v>
      </c>
      <c r="Z127" s="104">
        <v>91.49</v>
      </c>
      <c r="AA127" s="104">
        <v>2.2263915622436099</v>
      </c>
      <c r="AB127" s="104">
        <v>0</v>
      </c>
      <c r="AC127" s="104" t="s">
        <v>435</v>
      </c>
      <c r="AD127" s="103">
        <v>6415</v>
      </c>
      <c r="AE127" s="103">
        <v>80</v>
      </c>
      <c r="AF127" s="105" t="s">
        <v>435</v>
      </c>
      <c r="AG127" s="104">
        <v>5.0490000000000004</v>
      </c>
      <c r="AH127" s="104">
        <v>2.1931073255511543E-3</v>
      </c>
      <c r="AI127" s="104">
        <v>5.460383722045803E-4</v>
      </c>
      <c r="AJ127" s="103">
        <v>0</v>
      </c>
      <c r="AK127" s="103">
        <v>0</v>
      </c>
      <c r="AL127" s="104">
        <v>0.93100000000000005</v>
      </c>
      <c r="AM127" s="104" t="s">
        <v>435</v>
      </c>
      <c r="AN127" s="104">
        <v>0</v>
      </c>
      <c r="AO127" s="104">
        <v>0</v>
      </c>
      <c r="AP127" s="104">
        <v>0</v>
      </c>
      <c r="AQ127" s="104" t="s">
        <v>435</v>
      </c>
      <c r="AR127" s="104">
        <v>0.27294643638603622</v>
      </c>
      <c r="AS127" s="105">
        <v>3.9000000953674299</v>
      </c>
      <c r="AT127" s="105" t="s">
        <v>435</v>
      </c>
      <c r="AU127" s="103">
        <v>5.1999998092651403</v>
      </c>
      <c r="AV127" s="105">
        <v>0.2</v>
      </c>
      <c r="AW127" s="104">
        <v>0.06</v>
      </c>
      <c r="AX127" s="104" t="s">
        <v>435</v>
      </c>
      <c r="AY127" s="103">
        <v>41</v>
      </c>
      <c r="AZ127" s="104">
        <v>4.3647526527695303E-2</v>
      </c>
      <c r="BA127" s="104">
        <v>28.2</v>
      </c>
      <c r="BB127" s="103">
        <v>0</v>
      </c>
      <c r="BC127" s="103">
        <v>0</v>
      </c>
      <c r="BD127" s="103">
        <v>0</v>
      </c>
      <c r="BE127" s="103">
        <v>0</v>
      </c>
      <c r="BF127" s="103">
        <v>114140</v>
      </c>
      <c r="BG127" s="103">
        <v>0</v>
      </c>
      <c r="BH127" s="103">
        <v>126</v>
      </c>
      <c r="BI127" s="105">
        <v>2.4</v>
      </c>
      <c r="BJ127" s="104">
        <v>4.3166666666666664</v>
      </c>
      <c r="BK127" s="104">
        <v>1.8518439531326301</v>
      </c>
      <c r="BL127" s="103">
        <v>82</v>
      </c>
      <c r="BM127" s="105">
        <v>100</v>
      </c>
      <c r="BN127" s="104" t="s">
        <v>435</v>
      </c>
      <c r="BO127" s="104">
        <v>90.4</v>
      </c>
      <c r="BP127" s="104">
        <v>120.5216877</v>
      </c>
      <c r="BQ127" s="103">
        <v>210000</v>
      </c>
      <c r="BR127" s="105">
        <v>97.713610000000003</v>
      </c>
      <c r="BS127" s="105">
        <v>100</v>
      </c>
      <c r="BT127" s="104">
        <v>35.067</v>
      </c>
      <c r="BU127" s="103">
        <v>94</v>
      </c>
      <c r="BV127" s="103">
        <v>90</v>
      </c>
      <c r="BW127" s="103">
        <v>93</v>
      </c>
      <c r="BX127" s="104">
        <v>5251.24169921875</v>
      </c>
      <c r="BY127" s="104">
        <v>7</v>
      </c>
      <c r="BZ127" s="103">
        <v>52978.436158612836</v>
      </c>
      <c r="CA127" s="103">
        <v>17097123</v>
      </c>
      <c r="CB127" s="103">
        <v>16908948</v>
      </c>
      <c r="CC127" s="103">
        <v>33730</v>
      </c>
      <c r="CD127" s="103"/>
    </row>
    <row r="128" spans="1:82" x14ac:dyDescent="0.25">
      <c r="A128" s="123" t="s">
        <v>228</v>
      </c>
      <c r="B128" s="106" t="s">
        <v>227</v>
      </c>
      <c r="C128" s="103">
        <v>7300.5081248842098</v>
      </c>
      <c r="D128" s="103">
        <v>1964.3890421368421</v>
      </c>
      <c r="E128" s="103">
        <v>12861.413500000001</v>
      </c>
      <c r="F128" s="103">
        <v>48.415999999999997</v>
      </c>
      <c r="G128" s="103">
        <v>8991.17</v>
      </c>
      <c r="H128" s="103">
        <v>0</v>
      </c>
      <c r="I128" s="103">
        <v>7073.5910000000003</v>
      </c>
      <c r="J128" s="103">
        <v>0</v>
      </c>
      <c r="K128" s="104">
        <v>5.7000000000000002E-2</v>
      </c>
      <c r="L128" s="104">
        <v>6.0606060606060601E-2</v>
      </c>
      <c r="M128" s="103" t="s">
        <v>435</v>
      </c>
      <c r="N128" s="103" t="s">
        <v>435</v>
      </c>
      <c r="O128" s="103" t="s">
        <v>435</v>
      </c>
      <c r="P128" s="103" t="s">
        <v>435</v>
      </c>
      <c r="Q128" s="103">
        <v>0</v>
      </c>
      <c r="R128" s="103">
        <v>0</v>
      </c>
      <c r="S128" s="103">
        <v>0</v>
      </c>
      <c r="T128" s="103">
        <v>0</v>
      </c>
      <c r="U128" s="103">
        <v>0</v>
      </c>
      <c r="V128" s="103">
        <v>0</v>
      </c>
      <c r="W128" s="103">
        <v>104689.567694</v>
      </c>
      <c r="X128" s="104">
        <v>18.554175686453231</v>
      </c>
      <c r="Y128" s="104">
        <v>1.9759608353556983</v>
      </c>
      <c r="Z128" s="104">
        <v>86.537999999999997</v>
      </c>
      <c r="AA128" s="104">
        <v>2.6979730347539101</v>
      </c>
      <c r="AB128" s="104">
        <v>0</v>
      </c>
      <c r="AC128" s="104" t="s">
        <v>435</v>
      </c>
      <c r="AD128" s="103">
        <v>2747</v>
      </c>
      <c r="AE128" s="103">
        <v>100</v>
      </c>
      <c r="AF128" s="105" t="s">
        <v>435</v>
      </c>
      <c r="AG128" s="104">
        <v>6.3019999999999996</v>
      </c>
      <c r="AH128" s="104">
        <v>3.8486075891392807E-3</v>
      </c>
      <c r="AI128" s="104">
        <v>1.9488484902172839E-3</v>
      </c>
      <c r="AJ128" s="103">
        <v>0</v>
      </c>
      <c r="AK128" s="103">
        <v>0</v>
      </c>
      <c r="AL128" s="104">
        <v>0.91700000000000004</v>
      </c>
      <c r="AM128" s="104" t="s">
        <v>435</v>
      </c>
      <c r="AN128" s="104">
        <v>-1.1745E-2</v>
      </c>
      <c r="AO128" s="104">
        <v>0</v>
      </c>
      <c r="AP128" s="104">
        <v>0</v>
      </c>
      <c r="AQ128" s="104" t="s">
        <v>435</v>
      </c>
      <c r="AR128" s="104">
        <v>0.22071181246920477</v>
      </c>
      <c r="AS128" s="105">
        <v>5.3000001907348597</v>
      </c>
      <c r="AT128" s="105" t="s">
        <v>435</v>
      </c>
      <c r="AU128" s="103">
        <v>7.5</v>
      </c>
      <c r="AV128" s="105">
        <v>0.11</v>
      </c>
      <c r="AW128" s="104" t="s">
        <v>435</v>
      </c>
      <c r="AX128" s="104" t="s">
        <v>435</v>
      </c>
      <c r="AY128" s="103">
        <v>3</v>
      </c>
      <c r="AZ128" s="104">
        <v>0.13574836957032799</v>
      </c>
      <c r="BA128" s="104" t="s">
        <v>435</v>
      </c>
      <c r="BB128" s="103">
        <v>2383</v>
      </c>
      <c r="BC128" s="103">
        <v>100</v>
      </c>
      <c r="BD128" s="103">
        <v>0</v>
      </c>
      <c r="BE128" s="103">
        <v>0</v>
      </c>
      <c r="BF128" s="103">
        <v>2039</v>
      </c>
      <c r="BG128" s="103">
        <v>0</v>
      </c>
      <c r="BH128" s="103">
        <v>129</v>
      </c>
      <c r="BI128" s="105">
        <v>2.4</v>
      </c>
      <c r="BJ128" s="104">
        <v>3.95</v>
      </c>
      <c r="BK128" s="104">
        <v>1.76621901988983</v>
      </c>
      <c r="BL128" s="103">
        <v>87</v>
      </c>
      <c r="BM128" s="105">
        <v>100</v>
      </c>
      <c r="BN128" s="104" t="s">
        <v>435</v>
      </c>
      <c r="BO128" s="104">
        <v>88.5</v>
      </c>
      <c r="BP128" s="104">
        <v>136.00185980000001</v>
      </c>
      <c r="BQ128" s="103">
        <v>110000</v>
      </c>
      <c r="BR128" s="105">
        <v>100</v>
      </c>
      <c r="BS128" s="105">
        <v>100</v>
      </c>
      <c r="BT128" s="104">
        <v>30.251999999999999</v>
      </c>
      <c r="BU128" s="103">
        <v>94</v>
      </c>
      <c r="BV128" s="103">
        <v>90</v>
      </c>
      <c r="BW128" s="103">
        <v>94</v>
      </c>
      <c r="BX128" s="104">
        <v>3664.72143554688</v>
      </c>
      <c r="BY128" s="104">
        <v>11</v>
      </c>
      <c r="BZ128" s="103">
        <v>41966.009184637383</v>
      </c>
      <c r="CA128" s="103">
        <v>4783062</v>
      </c>
      <c r="CB128" s="103">
        <v>4528526</v>
      </c>
      <c r="CC128" s="103">
        <v>263310</v>
      </c>
      <c r="CD128" s="103"/>
    </row>
    <row r="129" spans="1:82" x14ac:dyDescent="0.25">
      <c r="A129" s="123" t="s">
        <v>230</v>
      </c>
      <c r="B129" s="106" t="s">
        <v>229</v>
      </c>
      <c r="C129" s="103">
        <v>12693.492295389473</v>
      </c>
      <c r="D129" s="103">
        <v>7903.0088896421048</v>
      </c>
      <c r="E129" s="103">
        <v>34153.228499999997</v>
      </c>
      <c r="F129" s="103">
        <v>182.26599999999999</v>
      </c>
      <c r="G129" s="103">
        <v>18979.775000000001</v>
      </c>
      <c r="H129" s="103">
        <v>296.43350000000004</v>
      </c>
      <c r="I129" s="103">
        <v>3831.3440000000005</v>
      </c>
      <c r="J129" s="103">
        <v>37514</v>
      </c>
      <c r="K129" s="104">
        <v>0.17100000000000001</v>
      </c>
      <c r="L129" s="104">
        <v>6.0606060606060601E-2</v>
      </c>
      <c r="M129" s="103" t="s">
        <v>435</v>
      </c>
      <c r="N129" s="103" t="s">
        <v>435</v>
      </c>
      <c r="O129" s="103" t="s">
        <v>435</v>
      </c>
      <c r="P129" s="103" t="s">
        <v>435</v>
      </c>
      <c r="Q129" s="103">
        <v>863842</v>
      </c>
      <c r="R129" s="103">
        <v>3340682</v>
      </c>
      <c r="S129" s="103">
        <v>2836083</v>
      </c>
      <c r="T129" s="103">
        <v>737172</v>
      </c>
      <c r="U129" s="103">
        <v>5123408</v>
      </c>
      <c r="V129" s="103">
        <v>4704842.1497999998</v>
      </c>
      <c r="W129" s="103">
        <v>5551754.2096100003</v>
      </c>
      <c r="X129" s="104">
        <v>53.72704836297158</v>
      </c>
      <c r="Y129" s="104">
        <v>1.6371415422671196</v>
      </c>
      <c r="Z129" s="104">
        <v>58.521999999999998</v>
      </c>
      <c r="AA129" s="104" t="s">
        <v>435</v>
      </c>
      <c r="AB129" s="104">
        <v>6.5029899999999996</v>
      </c>
      <c r="AC129" s="104" t="s">
        <v>435</v>
      </c>
      <c r="AD129" s="103">
        <v>398</v>
      </c>
      <c r="AE129" s="103">
        <v>80</v>
      </c>
      <c r="AF129" s="105">
        <v>43.2</v>
      </c>
      <c r="AG129" s="104">
        <v>10.1</v>
      </c>
      <c r="AH129" s="104">
        <v>0.38397192709635541</v>
      </c>
      <c r="AI129" s="104">
        <v>0.13262292272794815</v>
      </c>
      <c r="AJ129" s="103">
        <v>4</v>
      </c>
      <c r="AK129" s="103">
        <v>0</v>
      </c>
      <c r="AL129" s="104">
        <v>0.65800000000000003</v>
      </c>
      <c r="AM129" s="104">
        <v>8.8418399999999994E-2</v>
      </c>
      <c r="AN129" s="104">
        <v>6.5619160000000001</v>
      </c>
      <c r="AO129" s="104">
        <v>176.44</v>
      </c>
      <c r="AP129" s="104">
        <v>181.77</v>
      </c>
      <c r="AQ129" s="104">
        <v>4.1909074783325204</v>
      </c>
      <c r="AR129" s="104">
        <v>11.471383970297538</v>
      </c>
      <c r="AS129" s="105">
        <v>17.200000762939499</v>
      </c>
      <c r="AT129" s="105">
        <v>5.6999998092651403</v>
      </c>
      <c r="AU129" s="103">
        <v>45</v>
      </c>
      <c r="AV129" s="105">
        <v>0.2</v>
      </c>
      <c r="AW129" s="104">
        <v>0.12</v>
      </c>
      <c r="AX129" s="104">
        <v>5.0519999999999996</v>
      </c>
      <c r="AY129" s="103">
        <v>1614121</v>
      </c>
      <c r="AZ129" s="104">
        <v>0.455921381270954</v>
      </c>
      <c r="BA129" s="104">
        <v>46.2</v>
      </c>
      <c r="BB129" s="103">
        <v>52915</v>
      </c>
      <c r="BC129" s="103">
        <v>313000</v>
      </c>
      <c r="BD129" s="103">
        <v>0</v>
      </c>
      <c r="BE129" s="103">
        <v>0</v>
      </c>
      <c r="BF129" s="103">
        <v>457</v>
      </c>
      <c r="BG129" s="103">
        <v>0</v>
      </c>
      <c r="BH129" s="103">
        <v>116</v>
      </c>
      <c r="BI129" s="105">
        <v>17</v>
      </c>
      <c r="BJ129" s="104">
        <v>3.1333333333333333</v>
      </c>
      <c r="BK129" s="104">
        <v>-0.63826787471771196</v>
      </c>
      <c r="BL129" s="103">
        <v>25</v>
      </c>
      <c r="BM129" s="105">
        <v>86.767799377441406</v>
      </c>
      <c r="BN129" s="104">
        <v>82.471847534179702</v>
      </c>
      <c r="BO129" s="104">
        <v>24.6</v>
      </c>
      <c r="BP129" s="104">
        <v>131.5604252</v>
      </c>
      <c r="BQ129" s="103">
        <v>18000</v>
      </c>
      <c r="BR129" s="105">
        <v>74.434730000000002</v>
      </c>
      <c r="BS129" s="105">
        <v>81.524760000000001</v>
      </c>
      <c r="BT129" s="104">
        <v>10.055999999999999</v>
      </c>
      <c r="BU129" s="103">
        <v>98</v>
      </c>
      <c r="BV129" s="103">
        <v>84</v>
      </c>
      <c r="BW129" s="103">
        <v>98</v>
      </c>
      <c r="BX129" s="104">
        <v>484.53228759765602</v>
      </c>
      <c r="BY129" s="104">
        <v>150</v>
      </c>
      <c r="BZ129" s="103">
        <v>2028.8968905735078</v>
      </c>
      <c r="CA129" s="103">
        <v>6545503</v>
      </c>
      <c r="CB129" s="103">
        <v>6073017</v>
      </c>
      <c r="CC129" s="103">
        <v>120340</v>
      </c>
      <c r="CD129" s="103"/>
    </row>
    <row r="130" spans="1:82" x14ac:dyDescent="0.25">
      <c r="A130" s="123" t="s">
        <v>232</v>
      </c>
      <c r="B130" s="106" t="s">
        <v>231</v>
      </c>
      <c r="C130" s="103">
        <v>0</v>
      </c>
      <c r="D130" s="103">
        <v>0</v>
      </c>
      <c r="E130" s="103">
        <v>193244.47949999999</v>
      </c>
      <c r="F130" s="103">
        <v>0</v>
      </c>
      <c r="G130" s="103">
        <v>0</v>
      </c>
      <c r="H130" s="103">
        <v>0</v>
      </c>
      <c r="I130" s="103">
        <v>0</v>
      </c>
      <c r="J130" s="103">
        <v>681213</v>
      </c>
      <c r="K130" s="104">
        <v>0.25700000000000001</v>
      </c>
      <c r="L130" s="104">
        <v>0.12121212121212099</v>
      </c>
      <c r="M130" s="103">
        <v>14796167.3192</v>
      </c>
      <c r="N130" s="103">
        <v>0</v>
      </c>
      <c r="O130" s="103">
        <v>118169.677127</v>
      </c>
      <c r="P130" s="103">
        <v>0</v>
      </c>
      <c r="Q130" s="103">
        <v>19877133</v>
      </c>
      <c r="R130" s="103">
        <v>0</v>
      </c>
      <c r="S130" s="103">
        <v>1247104</v>
      </c>
      <c r="T130" s="103">
        <v>18630029</v>
      </c>
      <c r="U130" s="103">
        <v>1710509</v>
      </c>
      <c r="V130" s="103">
        <v>19590642.600000001</v>
      </c>
      <c r="W130" s="103">
        <v>16824850.177900001</v>
      </c>
      <c r="X130" s="104">
        <v>17.717650588142416</v>
      </c>
      <c r="Y130" s="104">
        <v>4.2745351016454496</v>
      </c>
      <c r="Z130" s="104">
        <v>16.425000000000001</v>
      </c>
      <c r="AA130" s="104">
        <v>5.91684917249255</v>
      </c>
      <c r="AB130" s="104">
        <v>67.849069999999998</v>
      </c>
      <c r="AC130" s="104">
        <v>8.9778599999999997</v>
      </c>
      <c r="AD130" s="103" t="s">
        <v>435</v>
      </c>
      <c r="AE130" s="103">
        <v>40</v>
      </c>
      <c r="AF130" s="105">
        <v>61.8</v>
      </c>
      <c r="AG130" s="104">
        <v>19.914000000000001</v>
      </c>
      <c r="AH130" s="104">
        <v>0.92377771320918012</v>
      </c>
      <c r="AI130" s="104">
        <v>0.81817835194877064</v>
      </c>
      <c r="AJ130" s="103">
        <v>0</v>
      </c>
      <c r="AK130" s="103">
        <v>0</v>
      </c>
      <c r="AL130" s="104">
        <v>0.35399999999999998</v>
      </c>
      <c r="AM130" s="104">
        <v>0.58388890000000004</v>
      </c>
      <c r="AN130" s="104">
        <v>749.56782599999997</v>
      </c>
      <c r="AO130" s="104">
        <v>371.52</v>
      </c>
      <c r="AP130" s="104">
        <v>427.37</v>
      </c>
      <c r="AQ130" s="104">
        <v>15.1931858062744</v>
      </c>
      <c r="AR130" s="104">
        <v>3.0530797140183377</v>
      </c>
      <c r="AS130" s="105">
        <v>84.5</v>
      </c>
      <c r="AT130" s="105">
        <v>31.700000762939499</v>
      </c>
      <c r="AU130" s="103">
        <v>90</v>
      </c>
      <c r="AV130" s="105">
        <v>0.4</v>
      </c>
      <c r="AW130" s="104">
        <v>0.14000000000000001</v>
      </c>
      <c r="AX130" s="104">
        <v>358.64699999999999</v>
      </c>
      <c r="AY130" s="103">
        <v>14068652</v>
      </c>
      <c r="AZ130" s="104">
        <v>0.64888193379435199</v>
      </c>
      <c r="BA130" s="104">
        <v>34.299999999999997</v>
      </c>
      <c r="BB130" s="103">
        <v>1343203</v>
      </c>
      <c r="BC130" s="103">
        <v>134292</v>
      </c>
      <c r="BD130" s="103">
        <v>0</v>
      </c>
      <c r="BE130" s="103">
        <v>156000</v>
      </c>
      <c r="BF130" s="103">
        <v>179776</v>
      </c>
      <c r="BG130" s="103">
        <v>0</v>
      </c>
      <c r="BH130" s="103">
        <v>124</v>
      </c>
      <c r="BI130" s="105">
        <v>16.5</v>
      </c>
      <c r="BJ130" s="104">
        <v>2.9</v>
      </c>
      <c r="BK130" s="104">
        <v>-0.67331677675247203</v>
      </c>
      <c r="BL130" s="103">
        <v>34</v>
      </c>
      <c r="BM130" s="105">
        <v>20.041904449462901</v>
      </c>
      <c r="BN130" s="104">
        <v>19.1026000976563</v>
      </c>
      <c r="BO130" s="104">
        <v>4.3</v>
      </c>
      <c r="BP130" s="104">
        <v>40.875083830000001</v>
      </c>
      <c r="BQ130" s="103">
        <v>49000</v>
      </c>
      <c r="BR130" s="105">
        <v>13.566660000000001</v>
      </c>
      <c r="BS130" s="105">
        <v>50.273069999999997</v>
      </c>
      <c r="BT130" s="104">
        <v>0.5</v>
      </c>
      <c r="BU130" s="103">
        <v>81</v>
      </c>
      <c r="BV130" s="103">
        <v>38</v>
      </c>
      <c r="BW130" s="103">
        <v>80</v>
      </c>
      <c r="BX130" s="104">
        <v>61.430252075195298</v>
      </c>
      <c r="BY130" s="104">
        <v>553</v>
      </c>
      <c r="BZ130" s="103">
        <v>411.6889425426217</v>
      </c>
      <c r="CA130" s="103">
        <v>23310719</v>
      </c>
      <c r="CB130" s="103">
        <v>19916908</v>
      </c>
      <c r="CC130" s="103">
        <v>1266700</v>
      </c>
      <c r="CD130" s="103"/>
    </row>
    <row r="131" spans="1:82" x14ac:dyDescent="0.25">
      <c r="A131" s="123" t="s">
        <v>234</v>
      </c>
      <c r="B131" s="106" t="s">
        <v>233</v>
      </c>
      <c r="C131" s="103">
        <v>0</v>
      </c>
      <c r="D131" s="103">
        <v>0</v>
      </c>
      <c r="E131" s="103">
        <v>895575.74549999996</v>
      </c>
      <c r="F131" s="103">
        <v>0</v>
      </c>
      <c r="G131" s="103">
        <v>0</v>
      </c>
      <c r="H131" s="103">
        <v>0</v>
      </c>
      <c r="I131" s="103">
        <v>0</v>
      </c>
      <c r="J131" s="103">
        <v>0</v>
      </c>
      <c r="K131" s="104">
        <v>0</v>
      </c>
      <c r="L131" s="104">
        <v>3.03030303030303E-2</v>
      </c>
      <c r="M131" s="103">
        <v>77339375.315200001</v>
      </c>
      <c r="N131" s="103">
        <v>4496118.0718799997</v>
      </c>
      <c r="O131" s="103">
        <v>57682539.521799996</v>
      </c>
      <c r="P131" s="103">
        <v>3524148.4325600001</v>
      </c>
      <c r="Q131" s="103">
        <v>181935934</v>
      </c>
      <c r="R131" s="103">
        <v>0</v>
      </c>
      <c r="S131" s="103">
        <v>1330440</v>
      </c>
      <c r="T131" s="103">
        <v>180605494</v>
      </c>
      <c r="U131" s="103">
        <v>108027603</v>
      </c>
      <c r="V131" s="103">
        <v>176216204.28600001</v>
      </c>
      <c r="W131" s="103">
        <v>181160272.183</v>
      </c>
      <c r="X131" s="104">
        <v>215.06498896538093</v>
      </c>
      <c r="Y131" s="104">
        <v>4.2388468031754956</v>
      </c>
      <c r="Z131" s="104">
        <v>50.344000000000001</v>
      </c>
      <c r="AA131" s="104">
        <v>4.9014286643141203</v>
      </c>
      <c r="AB131" s="104">
        <v>19.804320000000001</v>
      </c>
      <c r="AC131" s="104">
        <v>41.948920000000001</v>
      </c>
      <c r="AD131" s="103">
        <v>404</v>
      </c>
      <c r="AE131" s="103">
        <v>80</v>
      </c>
      <c r="AF131" s="105">
        <v>53.9</v>
      </c>
      <c r="AG131" s="104">
        <v>16.625</v>
      </c>
      <c r="AH131" s="104">
        <v>0.99391052589043061</v>
      </c>
      <c r="AI131" s="104">
        <v>0.89439737032293953</v>
      </c>
      <c r="AJ131" s="103">
        <v>5</v>
      </c>
      <c r="AK131" s="103">
        <v>5</v>
      </c>
      <c r="AL131" s="104">
        <v>0.53200000000000003</v>
      </c>
      <c r="AM131" s="104">
        <v>0.29443246126174899</v>
      </c>
      <c r="AN131" s="104">
        <v>2368.2429099999999</v>
      </c>
      <c r="AO131" s="104">
        <v>1229.82</v>
      </c>
      <c r="AP131" s="104">
        <v>1742.86</v>
      </c>
      <c r="AQ131" s="104">
        <v>0.92210376262664795</v>
      </c>
      <c r="AR131" s="104">
        <v>6.1195291600273878</v>
      </c>
      <c r="AS131" s="105">
        <v>100.199996948242</v>
      </c>
      <c r="AT131" s="105">
        <v>31.5</v>
      </c>
      <c r="AU131" s="103">
        <v>219</v>
      </c>
      <c r="AV131" s="105">
        <v>2.9</v>
      </c>
      <c r="AW131" s="104" t="s">
        <v>435</v>
      </c>
      <c r="AX131" s="104">
        <v>281.149</v>
      </c>
      <c r="AY131" s="103">
        <v>133972724</v>
      </c>
      <c r="AZ131" s="104" t="s">
        <v>435</v>
      </c>
      <c r="BA131" s="104">
        <v>43</v>
      </c>
      <c r="BB131" s="103">
        <v>12204</v>
      </c>
      <c r="BC131" s="103">
        <v>1939285</v>
      </c>
      <c r="BD131" s="103">
        <v>22000</v>
      </c>
      <c r="BE131" s="103">
        <v>2216000</v>
      </c>
      <c r="BF131" s="103">
        <v>35680</v>
      </c>
      <c r="BG131" s="103">
        <v>2</v>
      </c>
      <c r="BH131" s="103">
        <v>116</v>
      </c>
      <c r="BI131" s="105">
        <v>13.4</v>
      </c>
      <c r="BJ131" s="104">
        <v>3.9</v>
      </c>
      <c r="BK131" s="104">
        <v>-0.96035808324813798</v>
      </c>
      <c r="BL131" s="103">
        <v>27</v>
      </c>
      <c r="BM131" s="105">
        <v>54.400001525878899</v>
      </c>
      <c r="BN131" s="104">
        <v>59.568080902099602</v>
      </c>
      <c r="BO131" s="104">
        <v>25.7</v>
      </c>
      <c r="BP131" s="104">
        <v>75.919624220000003</v>
      </c>
      <c r="BQ131" s="103">
        <v>98000</v>
      </c>
      <c r="BR131" s="105">
        <v>39.171750000000003</v>
      </c>
      <c r="BS131" s="105">
        <v>71.376630000000006</v>
      </c>
      <c r="BT131" s="104">
        <v>3.827</v>
      </c>
      <c r="BU131" s="103">
        <v>42</v>
      </c>
      <c r="BV131" s="103" t="s">
        <v>435</v>
      </c>
      <c r="BW131" s="103">
        <v>36</v>
      </c>
      <c r="BX131" s="104">
        <v>213.73724365234401</v>
      </c>
      <c r="BY131" s="104">
        <v>814</v>
      </c>
      <c r="BZ131" s="103">
        <v>2028.1819701759794</v>
      </c>
      <c r="CA131" s="103">
        <v>200963603</v>
      </c>
      <c r="CB131" s="103">
        <v>182141741</v>
      </c>
      <c r="CC131" s="103">
        <v>910770</v>
      </c>
      <c r="CD131" s="103"/>
    </row>
    <row r="132" spans="1:82" x14ac:dyDescent="0.25">
      <c r="A132" s="121" t="s">
        <v>1023</v>
      </c>
      <c r="B132" s="106" t="s">
        <v>187</v>
      </c>
      <c r="C132" s="103">
        <v>4375.1794427578943</v>
      </c>
      <c r="D132" s="103">
        <v>369.45136658526314</v>
      </c>
      <c r="E132" s="103">
        <v>10423.136</v>
      </c>
      <c r="F132" s="103">
        <v>0</v>
      </c>
      <c r="G132" s="103">
        <v>0</v>
      </c>
      <c r="H132" s="103">
        <v>0</v>
      </c>
      <c r="I132" s="103">
        <v>0</v>
      </c>
      <c r="J132" s="103">
        <v>285</v>
      </c>
      <c r="K132" s="104">
        <v>2.9000000000000001E-2</v>
      </c>
      <c r="L132" s="104">
        <v>0.15151515151515199</v>
      </c>
      <c r="M132" s="103">
        <v>1846767.7174500001</v>
      </c>
      <c r="N132" s="103" t="s">
        <v>435</v>
      </c>
      <c r="O132" s="103" t="s">
        <v>435</v>
      </c>
      <c r="P132" s="103" t="s">
        <v>435</v>
      </c>
      <c r="Q132" s="103">
        <v>0</v>
      </c>
      <c r="R132" s="103">
        <v>0</v>
      </c>
      <c r="S132" s="103">
        <v>0</v>
      </c>
      <c r="T132" s="103">
        <v>0</v>
      </c>
      <c r="U132" s="103">
        <v>0</v>
      </c>
      <c r="V132" s="103">
        <v>0</v>
      </c>
      <c r="W132" s="103">
        <v>0</v>
      </c>
      <c r="X132" s="104">
        <v>82.591514670896117</v>
      </c>
      <c r="Y132" s="104">
        <v>0.41781958282374893</v>
      </c>
      <c r="Z132" s="104">
        <v>57.963000000000001</v>
      </c>
      <c r="AA132" s="104" t="s">
        <v>435</v>
      </c>
      <c r="AB132" s="104">
        <v>0.68447999999999998</v>
      </c>
      <c r="AC132" s="104" t="s">
        <v>435</v>
      </c>
      <c r="AD132" s="103">
        <v>534</v>
      </c>
      <c r="AE132" s="103">
        <v>60</v>
      </c>
      <c r="AF132" s="105">
        <v>8.3000000000000007</v>
      </c>
      <c r="AG132" s="104">
        <v>5.4560000000000004</v>
      </c>
      <c r="AH132" s="104">
        <v>0.20710961304975295</v>
      </c>
      <c r="AI132" s="104">
        <v>3.6856177562393067E-2</v>
      </c>
      <c r="AJ132" s="103">
        <v>0</v>
      </c>
      <c r="AK132" s="103">
        <v>0</v>
      </c>
      <c r="AL132" s="104">
        <v>0.75700000000000001</v>
      </c>
      <c r="AM132" s="104">
        <v>6.5611000000000003E-3</v>
      </c>
      <c r="AN132" s="104">
        <v>1.5415570000000001</v>
      </c>
      <c r="AO132" s="104">
        <v>51.89</v>
      </c>
      <c r="AP132" s="104">
        <v>52.42</v>
      </c>
      <c r="AQ132" s="104">
        <v>1.3843634128570601</v>
      </c>
      <c r="AR132" s="104">
        <v>2.7173603599545366</v>
      </c>
      <c r="AS132" s="105">
        <v>13.699999809265099</v>
      </c>
      <c r="AT132" s="105">
        <v>1.29999995231628</v>
      </c>
      <c r="AU132" s="103">
        <v>13</v>
      </c>
      <c r="AV132" s="105">
        <v>0.1</v>
      </c>
      <c r="AW132" s="104">
        <v>0.04</v>
      </c>
      <c r="AX132" s="104" t="s">
        <v>435</v>
      </c>
      <c r="AY132" s="103">
        <v>9</v>
      </c>
      <c r="AZ132" s="104">
        <v>0.14900119762973199</v>
      </c>
      <c r="BA132" s="104">
        <v>35.6</v>
      </c>
      <c r="BB132" s="103">
        <v>2220</v>
      </c>
      <c r="BC132" s="103">
        <v>0</v>
      </c>
      <c r="BD132" s="103">
        <v>0</v>
      </c>
      <c r="BE132" s="103">
        <v>140</v>
      </c>
      <c r="BF132" s="103">
        <v>426</v>
      </c>
      <c r="BG132" s="103">
        <v>0</v>
      </c>
      <c r="BH132" s="103">
        <v>120</v>
      </c>
      <c r="BI132" s="105">
        <v>3.2</v>
      </c>
      <c r="BJ132" s="104">
        <v>3.4833333333333329</v>
      </c>
      <c r="BK132" s="104">
        <v>0.14001390337944</v>
      </c>
      <c r="BL132" s="103">
        <v>37</v>
      </c>
      <c r="BM132" s="105">
        <v>100</v>
      </c>
      <c r="BN132" s="104">
        <v>97.843757629394503</v>
      </c>
      <c r="BO132" s="104">
        <v>72.2</v>
      </c>
      <c r="BP132" s="104">
        <v>96.392403849999994</v>
      </c>
      <c r="BQ132" s="103">
        <v>14000</v>
      </c>
      <c r="BR132" s="105">
        <v>99.124740000000003</v>
      </c>
      <c r="BS132" s="105">
        <v>93.141459999999995</v>
      </c>
      <c r="BT132" s="104">
        <v>28.736000000000001</v>
      </c>
      <c r="BU132" s="103">
        <v>91</v>
      </c>
      <c r="BV132" s="103">
        <v>97</v>
      </c>
      <c r="BW132" s="103" t="s">
        <v>435</v>
      </c>
      <c r="BX132" s="104">
        <v>934.57500000000005</v>
      </c>
      <c r="BY132" s="104">
        <v>8</v>
      </c>
      <c r="BZ132" s="103">
        <v>6083.7189483214843</v>
      </c>
      <c r="CA132" s="103">
        <v>2083458</v>
      </c>
      <c r="CB132" s="103">
        <v>2078210</v>
      </c>
      <c r="CC132" s="103">
        <v>25220</v>
      </c>
      <c r="CD132" s="103"/>
    </row>
    <row r="133" spans="1:82" x14ac:dyDescent="0.25">
      <c r="A133" s="123" t="s">
        <v>236</v>
      </c>
      <c r="B133" s="106" t="s">
        <v>235</v>
      </c>
      <c r="C133" s="103">
        <v>137.14880760147369</v>
      </c>
      <c r="D133" s="103">
        <v>0</v>
      </c>
      <c r="E133" s="103" t="s">
        <v>435</v>
      </c>
      <c r="F133" s="103">
        <v>0</v>
      </c>
      <c r="G133" s="103">
        <v>0</v>
      </c>
      <c r="H133" s="103">
        <v>0</v>
      </c>
      <c r="I133" s="103">
        <v>0</v>
      </c>
      <c r="J133" s="103">
        <v>0</v>
      </c>
      <c r="K133" s="104">
        <v>0</v>
      </c>
      <c r="L133" s="104">
        <v>0</v>
      </c>
      <c r="M133" s="103">
        <v>0</v>
      </c>
      <c r="N133" s="103" t="s">
        <v>435</v>
      </c>
      <c r="O133" s="103" t="s">
        <v>435</v>
      </c>
      <c r="P133" s="103" t="s">
        <v>435</v>
      </c>
      <c r="Q133" s="103">
        <v>0</v>
      </c>
      <c r="R133" s="103">
        <v>0</v>
      </c>
      <c r="S133" s="103">
        <v>0</v>
      </c>
      <c r="T133" s="103">
        <v>0</v>
      </c>
      <c r="U133" s="103">
        <v>0</v>
      </c>
      <c r="V133" s="103">
        <v>0</v>
      </c>
      <c r="W133" s="103">
        <v>0</v>
      </c>
      <c r="X133" s="104">
        <v>14.554919537497476</v>
      </c>
      <c r="Y133" s="104">
        <v>1.165071195085547</v>
      </c>
      <c r="Z133" s="104">
        <v>82.248000000000005</v>
      </c>
      <c r="AA133" s="104">
        <v>2.2154372612291202</v>
      </c>
      <c r="AB133" s="104">
        <v>0</v>
      </c>
      <c r="AC133" s="104" t="s">
        <v>435</v>
      </c>
      <c r="AD133" s="103">
        <v>4859</v>
      </c>
      <c r="AE133" s="103">
        <v>100</v>
      </c>
      <c r="AF133" s="105">
        <v>1E-3</v>
      </c>
      <c r="AG133" s="104">
        <v>5.6</v>
      </c>
      <c r="AH133" s="104">
        <v>2.7444193084797249E-3</v>
      </c>
      <c r="AI133" s="104">
        <v>3.221263904221415E-4</v>
      </c>
      <c r="AJ133" s="103">
        <v>0</v>
      </c>
      <c r="AK133" s="103">
        <v>0</v>
      </c>
      <c r="AL133" s="104">
        <v>0.95299999999999996</v>
      </c>
      <c r="AM133" s="104" t="s">
        <v>435</v>
      </c>
      <c r="AN133" s="104">
        <v>0</v>
      </c>
      <c r="AO133" s="104">
        <v>0</v>
      </c>
      <c r="AP133" s="104">
        <v>0</v>
      </c>
      <c r="AQ133" s="104" t="s">
        <v>435</v>
      </c>
      <c r="AR133" s="104">
        <v>0.14883299011344658</v>
      </c>
      <c r="AS133" s="105">
        <v>2.5999999046325701</v>
      </c>
      <c r="AT133" s="105" t="s">
        <v>435</v>
      </c>
      <c r="AU133" s="103">
        <v>5.0999999046325701</v>
      </c>
      <c r="AV133" s="105">
        <v>0.2</v>
      </c>
      <c r="AW133" s="104" t="s">
        <v>435</v>
      </c>
      <c r="AX133" s="104" t="s">
        <v>435</v>
      </c>
      <c r="AY133" s="103">
        <v>40</v>
      </c>
      <c r="AZ133" s="104">
        <v>4.8138788374987501E-2</v>
      </c>
      <c r="BA133" s="104">
        <v>27.5</v>
      </c>
      <c r="BB133" s="103">
        <v>0</v>
      </c>
      <c r="BC133" s="103">
        <v>0</v>
      </c>
      <c r="BD133" s="103">
        <v>0</v>
      </c>
      <c r="BE133" s="103">
        <v>0</v>
      </c>
      <c r="BF133" s="103">
        <v>59318</v>
      </c>
      <c r="BG133" s="103">
        <v>0</v>
      </c>
      <c r="BH133" s="103">
        <v>135</v>
      </c>
      <c r="BI133" s="105">
        <v>2.4</v>
      </c>
      <c r="BJ133" s="104">
        <v>4.0833333333333339</v>
      </c>
      <c r="BK133" s="104">
        <v>1.9832509756088299</v>
      </c>
      <c r="BL133" s="103">
        <v>84</v>
      </c>
      <c r="BM133" s="105">
        <v>100</v>
      </c>
      <c r="BN133" s="104" t="s">
        <v>435</v>
      </c>
      <c r="BO133" s="104">
        <v>97.3</v>
      </c>
      <c r="BP133" s="104">
        <v>107.9055178</v>
      </c>
      <c r="BQ133" s="103">
        <v>140000</v>
      </c>
      <c r="BR133" s="105">
        <v>98.054390000000012</v>
      </c>
      <c r="BS133" s="105">
        <v>100.00001</v>
      </c>
      <c r="BT133" s="104">
        <v>46.335999999999999</v>
      </c>
      <c r="BU133" s="103">
        <v>96</v>
      </c>
      <c r="BV133" s="103">
        <v>91</v>
      </c>
      <c r="BW133" s="103">
        <v>94</v>
      </c>
      <c r="BX133" s="104">
        <v>6203.45458984375</v>
      </c>
      <c r="BY133" s="104">
        <v>5</v>
      </c>
      <c r="BZ133" s="103">
        <v>81807.198038675982</v>
      </c>
      <c r="CA133" s="103">
        <v>5378859</v>
      </c>
      <c r="CB133" s="103">
        <v>5211664</v>
      </c>
      <c r="CC133" s="103">
        <v>304250</v>
      </c>
      <c r="CD133" s="103"/>
    </row>
    <row r="134" spans="1:82" x14ac:dyDescent="0.25">
      <c r="A134" s="123" t="s">
        <v>239</v>
      </c>
      <c r="B134" s="106" t="s">
        <v>238</v>
      </c>
      <c r="C134" s="103">
        <v>0</v>
      </c>
      <c r="D134" s="103">
        <v>0</v>
      </c>
      <c r="E134" s="103">
        <v>11495.564000000002</v>
      </c>
      <c r="F134" s="103">
        <v>532.928</v>
      </c>
      <c r="G134" s="103">
        <v>7617.7674999999999</v>
      </c>
      <c r="H134" s="103">
        <v>0</v>
      </c>
      <c r="I134" s="103">
        <v>11489.839000000002</v>
      </c>
      <c r="J134" s="103">
        <v>0</v>
      </c>
      <c r="K134" s="104">
        <v>0</v>
      </c>
      <c r="L134" s="104">
        <v>0.39393939393939398</v>
      </c>
      <c r="M134" s="103">
        <v>2065649.61769</v>
      </c>
      <c r="N134" s="103" t="s">
        <v>435</v>
      </c>
      <c r="O134" s="103" t="s">
        <v>435</v>
      </c>
      <c r="P134" s="103" t="s">
        <v>435</v>
      </c>
      <c r="Q134" s="103">
        <v>0</v>
      </c>
      <c r="R134" s="103">
        <v>0</v>
      </c>
      <c r="S134" s="103">
        <v>0</v>
      </c>
      <c r="T134" s="103">
        <v>0</v>
      </c>
      <c r="U134" s="103">
        <v>343381</v>
      </c>
      <c r="V134" s="103">
        <v>3338269.0414900002</v>
      </c>
      <c r="W134" s="103">
        <v>3094137.0482000001</v>
      </c>
      <c r="X134" s="104">
        <v>15.604145395799677</v>
      </c>
      <c r="Y134" s="104">
        <v>4.6099372470981077</v>
      </c>
      <c r="Z134" s="104">
        <v>84.539000000000001</v>
      </c>
      <c r="AA134" s="104" t="s">
        <v>435</v>
      </c>
      <c r="AB134" s="104">
        <v>0</v>
      </c>
      <c r="AC134" s="104">
        <v>97.4</v>
      </c>
      <c r="AD134" s="103">
        <v>688</v>
      </c>
      <c r="AE134" s="103">
        <v>100</v>
      </c>
      <c r="AF134" s="105" t="s">
        <v>435</v>
      </c>
      <c r="AG134" s="104">
        <v>9.0559999999999992</v>
      </c>
      <c r="AH134" s="104">
        <v>2.4958679830957408E-2</v>
      </c>
      <c r="AI134" s="104">
        <v>2.4411079442604906E-3</v>
      </c>
      <c r="AJ134" s="103">
        <v>0</v>
      </c>
      <c r="AK134" s="103">
        <v>0</v>
      </c>
      <c r="AL134" s="104">
        <v>0.82099999999999995</v>
      </c>
      <c r="AM134" s="104" t="s">
        <v>435</v>
      </c>
      <c r="AN134" s="104">
        <v>0</v>
      </c>
      <c r="AO134" s="104">
        <v>0</v>
      </c>
      <c r="AP134" s="104">
        <v>0</v>
      </c>
      <c r="AQ134" s="104" t="s">
        <v>435</v>
      </c>
      <c r="AR134" s="104">
        <v>5.1172995113156323E-2</v>
      </c>
      <c r="AS134" s="105">
        <v>11.300000190734901</v>
      </c>
      <c r="AT134" s="105">
        <v>8.6000003814697301</v>
      </c>
      <c r="AU134" s="103">
        <v>6.6999998092651403</v>
      </c>
      <c r="AV134" s="105">
        <v>0.2</v>
      </c>
      <c r="AW134" s="104" t="s">
        <v>435</v>
      </c>
      <c r="AX134" s="104">
        <v>0</v>
      </c>
      <c r="AY134" s="103">
        <v>1</v>
      </c>
      <c r="AZ134" s="104">
        <v>0.26423951085481001</v>
      </c>
      <c r="BA134" s="104" t="s">
        <v>435</v>
      </c>
      <c r="BB134" s="103">
        <v>200</v>
      </c>
      <c r="BC134" s="103">
        <v>0</v>
      </c>
      <c r="BD134" s="103">
        <v>0</v>
      </c>
      <c r="BE134" s="103">
        <v>0</v>
      </c>
      <c r="BF134" s="103">
        <v>564</v>
      </c>
      <c r="BG134" s="103">
        <v>0</v>
      </c>
      <c r="BH134" s="103">
        <v>121</v>
      </c>
      <c r="BI134" s="105">
        <v>6.8</v>
      </c>
      <c r="BJ134" s="104" t="s">
        <v>435</v>
      </c>
      <c r="BK134" s="104">
        <v>0.20693239569663999</v>
      </c>
      <c r="BL134" s="103">
        <v>52</v>
      </c>
      <c r="BM134" s="105">
        <v>100</v>
      </c>
      <c r="BN134" s="104">
        <v>96.111549377441406</v>
      </c>
      <c r="BO134" s="104">
        <v>69.900000000000006</v>
      </c>
      <c r="BP134" s="104">
        <v>149.77389109999999</v>
      </c>
      <c r="BQ134" s="103">
        <v>42000</v>
      </c>
      <c r="BR134" s="105">
        <v>100</v>
      </c>
      <c r="BS134" s="105">
        <v>91.938079999999999</v>
      </c>
      <c r="BT134" s="104">
        <v>19.696999999999999</v>
      </c>
      <c r="BU134" s="103">
        <v>99</v>
      </c>
      <c r="BV134" s="103">
        <v>99</v>
      </c>
      <c r="BW134" s="103">
        <v>99</v>
      </c>
      <c r="BX134" s="104">
        <v>2826.84692382813</v>
      </c>
      <c r="BY134" s="104">
        <v>17</v>
      </c>
      <c r="BZ134" s="103">
        <v>16418.926928315839</v>
      </c>
      <c r="CA134" s="103">
        <v>4974992</v>
      </c>
      <c r="CB134" s="103">
        <v>4496150</v>
      </c>
      <c r="CC134" s="103">
        <v>309500</v>
      </c>
      <c r="CD134" s="103"/>
    </row>
    <row r="135" spans="1:82" x14ac:dyDescent="0.25">
      <c r="A135" s="123" t="s">
        <v>241</v>
      </c>
      <c r="B135" s="106" t="s">
        <v>240</v>
      </c>
      <c r="C135" s="103">
        <v>397247.43516210525</v>
      </c>
      <c r="D135" s="103">
        <v>63935.814316421049</v>
      </c>
      <c r="E135" s="103">
        <v>1855598.902</v>
      </c>
      <c r="F135" s="103">
        <v>270.75599999999997</v>
      </c>
      <c r="G135" s="103">
        <v>87921.01999999999</v>
      </c>
      <c r="H135" s="103">
        <v>2.859</v>
      </c>
      <c r="I135" s="103">
        <v>20309.603999999999</v>
      </c>
      <c r="J135" s="103">
        <v>196597</v>
      </c>
      <c r="K135" s="104">
        <v>5.7000000000000002E-2</v>
      </c>
      <c r="L135" s="104">
        <v>0.18181818181818199</v>
      </c>
      <c r="M135" s="103">
        <v>146740132.38100001</v>
      </c>
      <c r="N135" s="103" t="s">
        <v>435</v>
      </c>
      <c r="O135" s="103" t="s">
        <v>435</v>
      </c>
      <c r="P135" s="103" t="s">
        <v>435</v>
      </c>
      <c r="Q135" s="103">
        <v>128291660</v>
      </c>
      <c r="R135" s="103">
        <v>50582245</v>
      </c>
      <c r="S135" s="103">
        <v>117590241</v>
      </c>
      <c r="T135" s="103">
        <v>33404556</v>
      </c>
      <c r="U135" s="103">
        <v>42291050</v>
      </c>
      <c r="V135" s="103">
        <v>149161066.48300001</v>
      </c>
      <c r="W135" s="103">
        <v>162766709.21799999</v>
      </c>
      <c r="X135" s="104">
        <v>275.28931870070568</v>
      </c>
      <c r="Y135" s="104">
        <v>2.668674361748657</v>
      </c>
      <c r="Z135" s="104">
        <v>36.665999999999997</v>
      </c>
      <c r="AA135" s="104">
        <v>6.8044786624803502</v>
      </c>
      <c r="AB135" s="104">
        <v>10.429360000000001</v>
      </c>
      <c r="AC135" s="104">
        <v>59.606909999999999</v>
      </c>
      <c r="AD135" s="103">
        <v>13523</v>
      </c>
      <c r="AE135" s="103">
        <v>40</v>
      </c>
      <c r="AF135" s="105">
        <v>40.799999999999997</v>
      </c>
      <c r="AG135" s="104">
        <v>12.776</v>
      </c>
      <c r="AH135" s="104">
        <v>0.98295775811907016</v>
      </c>
      <c r="AI135" s="104">
        <v>0.69239739383592547</v>
      </c>
      <c r="AJ135" s="103">
        <v>4</v>
      </c>
      <c r="AK135" s="103">
        <v>0</v>
      </c>
      <c r="AL135" s="104">
        <v>0.56200000000000006</v>
      </c>
      <c r="AM135" s="104">
        <v>0.2372427</v>
      </c>
      <c r="AN135" s="104">
        <v>354.47031299999998</v>
      </c>
      <c r="AO135" s="104">
        <v>1721.95</v>
      </c>
      <c r="AP135" s="104">
        <v>1279.49</v>
      </c>
      <c r="AQ135" s="104">
        <v>0.70997923612594604</v>
      </c>
      <c r="AR135" s="104">
        <v>6.7255321776863815</v>
      </c>
      <c r="AS135" s="105">
        <v>74.900001525878906</v>
      </c>
      <c r="AT135" s="105">
        <v>31.600000381469702</v>
      </c>
      <c r="AU135" s="103">
        <v>267</v>
      </c>
      <c r="AV135" s="105">
        <v>0.1</v>
      </c>
      <c r="AW135" s="104">
        <v>0.18</v>
      </c>
      <c r="AX135" s="104">
        <v>4.9370000000000003</v>
      </c>
      <c r="AY135" s="103">
        <v>31683212</v>
      </c>
      <c r="AZ135" s="104">
        <v>0.54103757461454305</v>
      </c>
      <c r="BA135" s="104">
        <v>33.5</v>
      </c>
      <c r="BB135" s="103">
        <v>65735</v>
      </c>
      <c r="BC135" s="103">
        <v>0</v>
      </c>
      <c r="BD135" s="103">
        <v>4681574</v>
      </c>
      <c r="BE135" s="103">
        <v>119000</v>
      </c>
      <c r="BF135" s="103">
        <v>1409200</v>
      </c>
      <c r="BG135" s="103">
        <v>12</v>
      </c>
      <c r="BH135" s="103">
        <v>109</v>
      </c>
      <c r="BI135" s="105">
        <v>20.3</v>
      </c>
      <c r="BJ135" s="104">
        <v>3.3833333333333329</v>
      </c>
      <c r="BK135" s="104">
        <v>-0.58498662710189797</v>
      </c>
      <c r="BL135" s="103">
        <v>33</v>
      </c>
      <c r="BM135" s="105">
        <v>70.790000915527301</v>
      </c>
      <c r="BN135" s="104">
        <v>56.440311431884801</v>
      </c>
      <c r="BO135" s="104">
        <v>15.5</v>
      </c>
      <c r="BP135" s="104">
        <v>73.357326310000005</v>
      </c>
      <c r="BQ135" s="103">
        <v>100000</v>
      </c>
      <c r="BR135" s="105">
        <v>59.869500000000002</v>
      </c>
      <c r="BS135" s="105">
        <v>91.465450000000004</v>
      </c>
      <c r="BT135" s="104">
        <v>9.7530000000000001</v>
      </c>
      <c r="BU135" s="103">
        <v>75</v>
      </c>
      <c r="BV135" s="103">
        <v>45</v>
      </c>
      <c r="BW135" s="103">
        <v>75</v>
      </c>
      <c r="BX135" s="104">
        <v>144.12382507324199</v>
      </c>
      <c r="BY135" s="104">
        <v>178</v>
      </c>
      <c r="BZ135" s="103">
        <v>1472.8931336694334</v>
      </c>
      <c r="CA135" s="103">
        <v>216565317</v>
      </c>
      <c r="CB135" s="103">
        <v>188897179</v>
      </c>
      <c r="CC135" s="103">
        <v>770880</v>
      </c>
      <c r="CD135" s="103"/>
    </row>
    <row r="136" spans="1:82" x14ac:dyDescent="0.25">
      <c r="A136" s="123" t="s">
        <v>243</v>
      </c>
      <c r="B136" s="106" t="s">
        <v>242</v>
      </c>
      <c r="C136" s="103">
        <v>0</v>
      </c>
      <c r="D136" s="103">
        <v>0</v>
      </c>
      <c r="E136" s="103" t="s">
        <v>435</v>
      </c>
      <c r="F136" s="103">
        <v>1.444</v>
      </c>
      <c r="G136" s="103">
        <v>391.54899999999998</v>
      </c>
      <c r="H136" s="103">
        <v>43.582999999999998</v>
      </c>
      <c r="I136" s="103">
        <v>72.45</v>
      </c>
      <c r="J136" s="103">
        <v>0</v>
      </c>
      <c r="K136" s="104">
        <v>0</v>
      </c>
      <c r="L136" s="104">
        <v>0.12121212121212099</v>
      </c>
      <c r="M136" s="103">
        <v>0</v>
      </c>
      <c r="N136" s="103" t="s">
        <v>435</v>
      </c>
      <c r="O136" s="103" t="s">
        <v>435</v>
      </c>
      <c r="P136" s="103" t="s">
        <v>435</v>
      </c>
      <c r="Q136" s="103">
        <v>0</v>
      </c>
      <c r="R136" s="103">
        <v>0</v>
      </c>
      <c r="S136" s="103">
        <v>0</v>
      </c>
      <c r="T136" s="103">
        <v>0</v>
      </c>
      <c r="U136" s="103">
        <v>0</v>
      </c>
      <c r="V136" s="103">
        <v>13555.4324695</v>
      </c>
      <c r="W136" s="103">
        <v>4856.4605889300001</v>
      </c>
      <c r="X136" s="104">
        <v>38.928260869565214</v>
      </c>
      <c r="Y136" s="104">
        <v>1.2655726816065853</v>
      </c>
      <c r="Z136" s="104">
        <v>79.930000000000007</v>
      </c>
      <c r="AA136" s="104" t="s">
        <v>435</v>
      </c>
      <c r="AB136" s="104">
        <v>0</v>
      </c>
      <c r="AC136" s="104" t="s">
        <v>435</v>
      </c>
      <c r="AD136" s="103">
        <v>11</v>
      </c>
      <c r="AE136" s="103">
        <v>80</v>
      </c>
      <c r="AF136" s="105" t="s">
        <v>435</v>
      </c>
      <c r="AG136" s="104" t="s">
        <v>435</v>
      </c>
      <c r="AH136" s="104">
        <v>2.2192287784568229E-4</v>
      </c>
      <c r="AI136" s="104">
        <v>8.6699625237945776E-6</v>
      </c>
      <c r="AJ136" s="103">
        <v>0</v>
      </c>
      <c r="AK136" s="103">
        <v>0</v>
      </c>
      <c r="AL136" s="104">
        <v>0.79800000000000004</v>
      </c>
      <c r="AM136" s="104" t="s">
        <v>435</v>
      </c>
      <c r="AN136" s="104">
        <v>0.55000000000000004</v>
      </c>
      <c r="AO136" s="104">
        <v>12.95</v>
      </c>
      <c r="AP136" s="104">
        <v>17.77</v>
      </c>
      <c r="AQ136" s="104">
        <v>7.8710651397705096</v>
      </c>
      <c r="AR136" s="104">
        <v>0.78825068240121132</v>
      </c>
      <c r="AS136" s="105">
        <v>15.300000190734901</v>
      </c>
      <c r="AT136" s="105">
        <v>2.2000000000000002</v>
      </c>
      <c r="AU136" s="103">
        <v>106</v>
      </c>
      <c r="AV136" s="105" t="s">
        <v>435</v>
      </c>
      <c r="AW136" s="104" t="s">
        <v>435</v>
      </c>
      <c r="AX136" s="104" t="s">
        <v>435</v>
      </c>
      <c r="AY136" s="103">
        <v>0</v>
      </c>
      <c r="AZ136" s="104" t="s">
        <v>435</v>
      </c>
      <c r="BA136" s="104" t="s">
        <v>435</v>
      </c>
      <c r="BB136" s="103">
        <v>0</v>
      </c>
      <c r="BC136" s="103">
        <v>124</v>
      </c>
      <c r="BD136" s="103">
        <v>0</v>
      </c>
      <c r="BE136" s="103">
        <v>0</v>
      </c>
      <c r="BF136" s="103">
        <v>0</v>
      </c>
      <c r="BG136" s="103">
        <v>0</v>
      </c>
      <c r="BH136" s="103">
        <v>31</v>
      </c>
      <c r="BI136" s="105">
        <v>2.7</v>
      </c>
      <c r="BJ136" s="104">
        <v>2.6333333333333333</v>
      </c>
      <c r="BK136" s="104">
        <v>-0.228963106870651</v>
      </c>
      <c r="BL136" s="103" t="s">
        <v>435</v>
      </c>
      <c r="BM136" s="105">
        <v>100</v>
      </c>
      <c r="BN136" s="104">
        <v>99.523971557617202</v>
      </c>
      <c r="BO136" s="104" t="s">
        <v>435</v>
      </c>
      <c r="BP136" s="104">
        <v>111.5323187</v>
      </c>
      <c r="BQ136" s="103">
        <v>280</v>
      </c>
      <c r="BR136" s="105">
        <v>100</v>
      </c>
      <c r="BS136" s="105">
        <v>100</v>
      </c>
      <c r="BT136" s="104">
        <v>11.848000000000001</v>
      </c>
      <c r="BU136" s="103">
        <v>97</v>
      </c>
      <c r="BV136" s="103">
        <v>95</v>
      </c>
      <c r="BW136" s="103">
        <v>89</v>
      </c>
      <c r="BX136" s="104">
        <v>1891.91735839844</v>
      </c>
      <c r="BY136" s="104" t="s">
        <v>435</v>
      </c>
      <c r="BZ136" s="103">
        <v>17317.87261964595</v>
      </c>
      <c r="CA136" s="103">
        <v>18001</v>
      </c>
      <c r="CB136" s="103">
        <v>21291</v>
      </c>
      <c r="CC136" s="103">
        <v>460</v>
      </c>
      <c r="CD136" s="103"/>
    </row>
    <row r="137" spans="1:82" x14ac:dyDescent="0.25">
      <c r="A137" s="123" t="s">
        <v>392</v>
      </c>
      <c r="B137" s="106" t="s">
        <v>237</v>
      </c>
      <c r="C137" s="103">
        <v>6258.2095019999997</v>
      </c>
      <c r="D137" s="103">
        <v>249.39494036210527</v>
      </c>
      <c r="E137" s="103">
        <v>1772.9949999999999</v>
      </c>
      <c r="F137" s="103">
        <v>8.86</v>
      </c>
      <c r="G137" s="103">
        <v>0</v>
      </c>
      <c r="H137" s="103">
        <v>0</v>
      </c>
      <c r="I137" s="103">
        <v>0</v>
      </c>
      <c r="J137" s="103">
        <v>0</v>
      </c>
      <c r="K137" s="104">
        <v>0</v>
      </c>
      <c r="L137" s="104">
        <v>0</v>
      </c>
      <c r="M137" s="103">
        <v>0</v>
      </c>
      <c r="N137" s="103" t="s">
        <v>435</v>
      </c>
      <c r="O137" s="103" t="s">
        <v>435</v>
      </c>
      <c r="P137" s="103" t="s">
        <v>435</v>
      </c>
      <c r="Q137" s="103">
        <v>0</v>
      </c>
      <c r="R137" s="103">
        <v>0</v>
      </c>
      <c r="S137" s="103">
        <v>0</v>
      </c>
      <c r="T137" s="103">
        <v>0</v>
      </c>
      <c r="U137" s="103">
        <v>59549</v>
      </c>
      <c r="V137" s="103">
        <v>4453596.4599400004</v>
      </c>
      <c r="W137" s="103">
        <v>1218800.64848</v>
      </c>
      <c r="X137" s="104">
        <v>758.9845514950166</v>
      </c>
      <c r="Y137" s="104">
        <v>2.8881186852347724</v>
      </c>
      <c r="Z137" s="104">
        <v>76.164000000000001</v>
      </c>
      <c r="AA137" s="104">
        <v>5.8870669745958404</v>
      </c>
      <c r="AB137" s="104">
        <v>0.1636</v>
      </c>
      <c r="AC137" s="104" t="s">
        <v>435</v>
      </c>
      <c r="AD137" s="103">
        <v>510</v>
      </c>
      <c r="AE137" s="103" t="s">
        <v>435</v>
      </c>
      <c r="AF137" s="105">
        <v>39.299999999999997</v>
      </c>
      <c r="AG137" s="104">
        <v>13.858000000000001</v>
      </c>
      <c r="AH137" s="104">
        <v>0.14716684264326199</v>
      </c>
      <c r="AI137" s="104">
        <v>0.36942828838327674</v>
      </c>
      <c r="AJ137" s="103">
        <v>0</v>
      </c>
      <c r="AK137" s="103">
        <v>4</v>
      </c>
      <c r="AL137" s="104">
        <v>0.68600000000000005</v>
      </c>
      <c r="AM137" s="104">
        <v>5.4345000000000001E-3</v>
      </c>
      <c r="AN137" s="104">
        <v>897.12572499999999</v>
      </c>
      <c r="AO137" s="104">
        <v>1284.6500000000001</v>
      </c>
      <c r="AP137" s="104">
        <v>1062.27</v>
      </c>
      <c r="AQ137" s="104">
        <v>12.803880691528301</v>
      </c>
      <c r="AR137" s="104">
        <v>16.984192515514493</v>
      </c>
      <c r="AS137" s="105">
        <v>20.899999618530298</v>
      </c>
      <c r="AT137" s="105">
        <v>1.3999999761581401</v>
      </c>
      <c r="AU137" s="103">
        <v>0.95999997854232799</v>
      </c>
      <c r="AV137" s="105" t="s">
        <v>435</v>
      </c>
      <c r="AW137" s="104" t="s">
        <v>435</v>
      </c>
      <c r="AX137" s="104" t="s">
        <v>435</v>
      </c>
      <c r="AY137" s="103" t="s">
        <v>435</v>
      </c>
      <c r="AZ137" s="104" t="s">
        <v>435</v>
      </c>
      <c r="BA137" s="104">
        <v>33.700000000000003</v>
      </c>
      <c r="BB137" s="103">
        <v>0</v>
      </c>
      <c r="BC137" s="103">
        <v>0</v>
      </c>
      <c r="BD137" s="103">
        <v>0</v>
      </c>
      <c r="BE137" s="103">
        <v>238000</v>
      </c>
      <c r="BF137" s="103">
        <v>2618285</v>
      </c>
      <c r="BG137" s="103">
        <v>1</v>
      </c>
      <c r="BH137" s="103">
        <v>126</v>
      </c>
      <c r="BI137" s="105">
        <v>12.1</v>
      </c>
      <c r="BJ137" s="104">
        <v>2.7</v>
      </c>
      <c r="BK137" s="104">
        <v>-0.40148410201072698</v>
      </c>
      <c r="BL137" s="103" t="s">
        <v>435</v>
      </c>
      <c r="BM137" s="105">
        <v>100</v>
      </c>
      <c r="BN137" s="104">
        <v>96.930229187011705</v>
      </c>
      <c r="BO137" s="104">
        <v>61.2</v>
      </c>
      <c r="BP137" s="104">
        <v>81.21174852</v>
      </c>
      <c r="BQ137" s="103">
        <v>17000</v>
      </c>
      <c r="BR137" s="105">
        <v>96.939009999999996</v>
      </c>
      <c r="BS137" s="105">
        <v>96.826899999999995</v>
      </c>
      <c r="BT137" s="104" t="s">
        <v>435</v>
      </c>
      <c r="BU137" s="103">
        <v>99</v>
      </c>
      <c r="BV137" s="103">
        <v>99</v>
      </c>
      <c r="BW137" s="103">
        <v>99</v>
      </c>
      <c r="BX137" s="104" t="s">
        <v>435</v>
      </c>
      <c r="BY137" s="105">
        <v>45</v>
      </c>
      <c r="BZ137" s="103">
        <v>3198.8666444740456</v>
      </c>
      <c r="CA137" s="103">
        <v>4981422</v>
      </c>
      <c r="CB137" s="103">
        <v>4664642</v>
      </c>
      <c r="CC137" s="103">
        <v>6020</v>
      </c>
      <c r="CD137" s="103"/>
    </row>
    <row r="138" spans="1:82" x14ac:dyDescent="0.25">
      <c r="A138" s="123" t="s">
        <v>245</v>
      </c>
      <c r="B138" s="106" t="s">
        <v>244</v>
      </c>
      <c r="C138" s="103">
        <v>8187.8317104842099</v>
      </c>
      <c r="D138" s="103">
        <v>4005.9850345052632</v>
      </c>
      <c r="E138" s="103">
        <v>6505.9204999999993</v>
      </c>
      <c r="F138" s="103">
        <v>378.80200000000002</v>
      </c>
      <c r="G138" s="103">
        <v>1245.067</v>
      </c>
      <c r="H138" s="103">
        <v>0</v>
      </c>
      <c r="I138" s="103">
        <v>5548.9820000000009</v>
      </c>
      <c r="J138" s="103">
        <v>0</v>
      </c>
      <c r="K138" s="104">
        <v>8.5999999999999993E-2</v>
      </c>
      <c r="L138" s="104">
        <v>3.03030303030303E-2</v>
      </c>
      <c r="M138" s="103" t="s">
        <v>435</v>
      </c>
      <c r="N138" s="103" t="s">
        <v>435</v>
      </c>
      <c r="O138" s="103" t="s">
        <v>435</v>
      </c>
      <c r="P138" s="103" t="s">
        <v>435</v>
      </c>
      <c r="Q138" s="103">
        <v>739735</v>
      </c>
      <c r="R138" s="103">
        <v>695389</v>
      </c>
      <c r="S138" s="103">
        <v>31127</v>
      </c>
      <c r="T138" s="103">
        <v>101179</v>
      </c>
      <c r="U138" s="103">
        <v>3131023</v>
      </c>
      <c r="V138" s="103">
        <v>2920888.9940499999</v>
      </c>
      <c r="W138" s="103">
        <v>3771351.0307700001</v>
      </c>
      <c r="X138" s="104">
        <v>56.186077481840194</v>
      </c>
      <c r="Y138" s="104">
        <v>2.201944488856161</v>
      </c>
      <c r="Z138" s="104">
        <v>67.709000000000003</v>
      </c>
      <c r="AA138" s="104">
        <v>3.6700825940654598</v>
      </c>
      <c r="AB138" s="104">
        <v>4.42021</v>
      </c>
      <c r="AC138" s="104" t="s">
        <v>435</v>
      </c>
      <c r="AD138" s="103">
        <v>965</v>
      </c>
      <c r="AE138" s="103">
        <v>80</v>
      </c>
      <c r="AF138" s="105">
        <v>22.1</v>
      </c>
      <c r="AG138" s="104">
        <v>9.1620000000000008</v>
      </c>
      <c r="AH138" s="104">
        <v>3.5717534621501554E-2</v>
      </c>
      <c r="AI138" s="104">
        <v>2.2732977659326824E-3</v>
      </c>
      <c r="AJ138" s="103">
        <v>0</v>
      </c>
      <c r="AK138" s="103">
        <v>0</v>
      </c>
      <c r="AL138" s="104">
        <v>0.78900000000000003</v>
      </c>
      <c r="AM138" s="104" t="s">
        <v>435</v>
      </c>
      <c r="AN138" s="104">
        <v>13.409846</v>
      </c>
      <c r="AO138" s="104">
        <v>-1.4</v>
      </c>
      <c r="AP138" s="104">
        <v>9.9499999999999993</v>
      </c>
      <c r="AQ138" s="104">
        <v>7.3445104062557207E-2</v>
      </c>
      <c r="AR138" s="104">
        <v>0.82668384185098487</v>
      </c>
      <c r="AS138" s="105">
        <v>16.100000381469702</v>
      </c>
      <c r="AT138" s="105">
        <v>3.9000000953674299</v>
      </c>
      <c r="AU138" s="103">
        <v>54</v>
      </c>
      <c r="AV138" s="105">
        <v>0.8</v>
      </c>
      <c r="AW138" s="104">
        <v>0.74</v>
      </c>
      <c r="AX138" s="104">
        <v>0.20399999999999999</v>
      </c>
      <c r="AY138" s="103">
        <v>436029</v>
      </c>
      <c r="AZ138" s="104">
        <v>0.461150009348895</v>
      </c>
      <c r="BA138" s="104">
        <v>49.9</v>
      </c>
      <c r="BB138" s="103">
        <v>12000</v>
      </c>
      <c r="BC138" s="103">
        <v>0</v>
      </c>
      <c r="BD138" s="103">
        <v>0</v>
      </c>
      <c r="BE138" s="103">
        <v>0</v>
      </c>
      <c r="BF138" s="103">
        <v>16134</v>
      </c>
      <c r="BG138" s="103">
        <v>0</v>
      </c>
      <c r="BH138" s="103">
        <v>119</v>
      </c>
      <c r="BI138" s="105">
        <v>10</v>
      </c>
      <c r="BJ138" s="104">
        <v>3.3</v>
      </c>
      <c r="BK138" s="104">
        <v>8.2320999354124104E-3</v>
      </c>
      <c r="BL138" s="103">
        <v>37</v>
      </c>
      <c r="BM138" s="105">
        <v>100</v>
      </c>
      <c r="BN138" s="104">
        <v>95.038230895996094</v>
      </c>
      <c r="BO138" s="104">
        <v>54</v>
      </c>
      <c r="BP138" s="104">
        <v>126.6723629</v>
      </c>
      <c r="BQ138" s="103">
        <v>12000</v>
      </c>
      <c r="BR138" s="105">
        <v>83.315460000000002</v>
      </c>
      <c r="BS138" s="105">
        <v>96.382419999999996</v>
      </c>
      <c r="BT138" s="104">
        <v>15.699</v>
      </c>
      <c r="BU138" s="103">
        <v>81</v>
      </c>
      <c r="BV138" s="103">
        <v>93</v>
      </c>
      <c r="BW138" s="103">
        <v>90</v>
      </c>
      <c r="BX138" s="104">
        <v>1750.298828125</v>
      </c>
      <c r="BY138" s="104">
        <v>94</v>
      </c>
      <c r="BZ138" s="103">
        <v>15575.07254829151</v>
      </c>
      <c r="CA138" s="103">
        <v>4246440</v>
      </c>
      <c r="CB138" s="103">
        <v>3926469</v>
      </c>
      <c r="CC138" s="103">
        <v>74340</v>
      </c>
      <c r="CD138" s="103"/>
    </row>
    <row r="139" spans="1:82" x14ac:dyDescent="0.25">
      <c r="A139" s="123" t="s">
        <v>247</v>
      </c>
      <c r="B139" s="106" t="s">
        <v>246</v>
      </c>
      <c r="C139" s="103">
        <v>15324.563945705264</v>
      </c>
      <c r="D139" s="103">
        <v>14852.775762610525</v>
      </c>
      <c r="E139" s="103">
        <v>36931.208499999993</v>
      </c>
      <c r="F139" s="103">
        <v>357.93</v>
      </c>
      <c r="G139" s="103">
        <v>2428.1820000000002</v>
      </c>
      <c r="H139" s="103">
        <v>0</v>
      </c>
      <c r="I139" s="103">
        <v>9412.5460000000021</v>
      </c>
      <c r="J139" s="103">
        <v>86285</v>
      </c>
      <c r="K139" s="104">
        <v>5.7000000000000002E-2</v>
      </c>
      <c r="L139" s="104">
        <v>0</v>
      </c>
      <c r="M139" s="103">
        <v>2703562.6650899998</v>
      </c>
      <c r="N139" s="103" t="s">
        <v>435</v>
      </c>
      <c r="O139" s="103" t="s">
        <v>435</v>
      </c>
      <c r="P139" s="103" t="s">
        <v>435</v>
      </c>
      <c r="Q139" s="103">
        <v>282366</v>
      </c>
      <c r="R139" s="103">
        <v>5577657</v>
      </c>
      <c r="S139" s="103">
        <v>92212</v>
      </c>
      <c r="T139" s="103">
        <v>4844669</v>
      </c>
      <c r="U139" s="103">
        <v>2727962</v>
      </c>
      <c r="V139" s="103">
        <v>2084523.68074</v>
      </c>
      <c r="W139" s="103">
        <v>5926082.0695200004</v>
      </c>
      <c r="X139" s="104">
        <v>19.004363379410854</v>
      </c>
      <c r="Y139" s="104">
        <v>2.4848112845250689</v>
      </c>
      <c r="Z139" s="104">
        <v>13.169</v>
      </c>
      <c r="AA139" s="104" t="s">
        <v>435</v>
      </c>
      <c r="AB139" s="104">
        <v>14.46893</v>
      </c>
      <c r="AC139" s="104" t="s">
        <v>435</v>
      </c>
      <c r="AD139" s="103">
        <v>103</v>
      </c>
      <c r="AE139" s="103">
        <v>20</v>
      </c>
      <c r="AF139" s="105" t="s">
        <v>435</v>
      </c>
      <c r="AG139" s="104">
        <v>12.484</v>
      </c>
      <c r="AH139" s="104">
        <v>0.45691415367404548</v>
      </c>
      <c r="AI139" s="104">
        <v>7.3571413113642598E-2</v>
      </c>
      <c r="AJ139" s="103">
        <v>0</v>
      </c>
      <c r="AK139" s="103">
        <v>0</v>
      </c>
      <c r="AL139" s="104">
        <v>0.54400000000000004</v>
      </c>
      <c r="AM139" s="104" t="s">
        <v>435</v>
      </c>
      <c r="AN139" s="104">
        <v>27.786798999999998</v>
      </c>
      <c r="AO139" s="104">
        <v>420.21</v>
      </c>
      <c r="AP139" s="104">
        <v>440.12</v>
      </c>
      <c r="AQ139" s="104">
        <v>2.6996512413024898</v>
      </c>
      <c r="AR139" s="104">
        <v>1.8637505976500567E-2</v>
      </c>
      <c r="AS139" s="105">
        <v>53.400001525878899</v>
      </c>
      <c r="AT139" s="105">
        <v>27.899999618530298</v>
      </c>
      <c r="AU139" s="103">
        <v>432</v>
      </c>
      <c r="AV139" s="105">
        <v>0.9</v>
      </c>
      <c r="AW139" s="104">
        <v>0.6</v>
      </c>
      <c r="AX139" s="104">
        <v>181.87200000000001</v>
      </c>
      <c r="AY139" s="103">
        <v>6546649</v>
      </c>
      <c r="AZ139" s="104">
        <v>0.74128416717707202</v>
      </c>
      <c r="BA139" s="104">
        <v>41.9</v>
      </c>
      <c r="BB139" s="103">
        <v>0</v>
      </c>
      <c r="BC139" s="103">
        <v>545036</v>
      </c>
      <c r="BD139" s="103">
        <v>15901</v>
      </c>
      <c r="BE139" s="103">
        <v>12000</v>
      </c>
      <c r="BF139" s="103">
        <v>10177</v>
      </c>
      <c r="BG139" s="103">
        <v>0</v>
      </c>
      <c r="BH139" s="103">
        <v>101</v>
      </c>
      <c r="BI139" s="105">
        <v>8.9</v>
      </c>
      <c r="BJ139" s="104">
        <v>2.333333333333333</v>
      </c>
      <c r="BK139" s="104">
        <v>-0.65779328346252397</v>
      </c>
      <c r="BL139" s="103">
        <v>28</v>
      </c>
      <c r="BM139" s="105">
        <v>54.427448272705099</v>
      </c>
      <c r="BN139" s="104">
        <v>63.4334907531738</v>
      </c>
      <c r="BO139" s="104">
        <v>9.6</v>
      </c>
      <c r="BP139" s="104">
        <v>48.69617152</v>
      </c>
      <c r="BQ139" s="103">
        <v>14000</v>
      </c>
      <c r="BR139" s="105">
        <v>12.94927</v>
      </c>
      <c r="BS139" s="105">
        <v>41.32705</v>
      </c>
      <c r="BT139" s="104" t="s">
        <v>435</v>
      </c>
      <c r="BU139" s="103">
        <v>62</v>
      </c>
      <c r="BV139" s="103" t="s">
        <v>435</v>
      </c>
      <c r="BW139" s="103">
        <v>44</v>
      </c>
      <c r="BX139" s="104">
        <v>92.267341613769503</v>
      </c>
      <c r="BY139" s="104">
        <v>215</v>
      </c>
      <c r="BZ139" s="103">
        <v>2722.6046794015115</v>
      </c>
      <c r="CA139" s="103">
        <v>8776119</v>
      </c>
      <c r="CB139" s="103">
        <v>7619178</v>
      </c>
      <c r="CC139" s="103">
        <v>452860</v>
      </c>
      <c r="CD139" s="103"/>
    </row>
    <row r="140" spans="1:82" x14ac:dyDescent="0.25">
      <c r="A140" s="123" t="s">
        <v>249</v>
      </c>
      <c r="B140" s="106" t="s">
        <v>248</v>
      </c>
      <c r="C140" s="103">
        <v>0.80564384058947369</v>
      </c>
      <c r="D140" s="103">
        <v>0</v>
      </c>
      <c r="E140" s="103">
        <v>29225.708500000001</v>
      </c>
      <c r="F140" s="103">
        <v>0</v>
      </c>
      <c r="G140" s="103">
        <v>0</v>
      </c>
      <c r="H140" s="103">
        <v>0</v>
      </c>
      <c r="I140" s="103">
        <v>0</v>
      </c>
      <c r="J140" s="103">
        <v>50796</v>
      </c>
      <c r="K140" s="104">
        <v>0.2</v>
      </c>
      <c r="L140" s="104">
        <v>0</v>
      </c>
      <c r="M140" s="103" t="s">
        <v>435</v>
      </c>
      <c r="N140" s="103" t="s">
        <v>435</v>
      </c>
      <c r="O140" s="103" t="s">
        <v>435</v>
      </c>
      <c r="P140" s="103" t="s">
        <v>435</v>
      </c>
      <c r="Q140" s="103">
        <v>140892</v>
      </c>
      <c r="R140" s="103">
        <v>964026</v>
      </c>
      <c r="S140" s="103">
        <v>5</v>
      </c>
      <c r="T140" s="103">
        <v>0</v>
      </c>
      <c r="U140" s="103">
        <v>5396645</v>
      </c>
      <c r="V140" s="103">
        <v>6580166.09571</v>
      </c>
      <c r="W140" s="103">
        <v>5730371.4868900003</v>
      </c>
      <c r="X140" s="104">
        <v>17.508358922728416</v>
      </c>
      <c r="Y140" s="104">
        <v>1.7516862099169954</v>
      </c>
      <c r="Z140" s="104">
        <v>61.585000000000001</v>
      </c>
      <c r="AA140" s="104">
        <v>0</v>
      </c>
      <c r="AB140" s="104">
        <v>0.66178999999999999</v>
      </c>
      <c r="AC140" s="104">
        <v>79.601529999999997</v>
      </c>
      <c r="AD140" s="103">
        <v>1811</v>
      </c>
      <c r="AE140" s="103">
        <v>80</v>
      </c>
      <c r="AF140" s="105">
        <v>17.600000000000001</v>
      </c>
      <c r="AG140" s="104">
        <v>9.9079999999999995</v>
      </c>
      <c r="AH140" s="104">
        <v>0.30482960802793163</v>
      </c>
      <c r="AI140" s="104">
        <v>3.7770894423658087E-2</v>
      </c>
      <c r="AJ140" s="103">
        <v>0</v>
      </c>
      <c r="AK140" s="103">
        <v>0</v>
      </c>
      <c r="AL140" s="104">
        <v>0.70199999999999996</v>
      </c>
      <c r="AM140" s="104">
        <v>1.9190777093172101E-2</v>
      </c>
      <c r="AN140" s="104">
        <v>2.0672000000000001</v>
      </c>
      <c r="AO140" s="104">
        <v>28.81</v>
      </c>
      <c r="AP140" s="104">
        <v>42.39</v>
      </c>
      <c r="AQ140" s="104">
        <v>0.37080281972885099</v>
      </c>
      <c r="AR140" s="104">
        <v>1.671965749606396</v>
      </c>
      <c r="AS140" s="105">
        <v>21</v>
      </c>
      <c r="AT140" s="105">
        <v>1.29999995231628</v>
      </c>
      <c r="AU140" s="103">
        <v>44</v>
      </c>
      <c r="AV140" s="105">
        <v>0.5</v>
      </c>
      <c r="AW140" s="104">
        <v>0.36</v>
      </c>
      <c r="AX140" s="104">
        <v>0</v>
      </c>
      <c r="AY140" s="103">
        <v>1974853</v>
      </c>
      <c r="AZ140" s="104">
        <v>0.467377380753357</v>
      </c>
      <c r="BA140" s="104">
        <v>48.8</v>
      </c>
      <c r="BB140" s="103">
        <v>0</v>
      </c>
      <c r="BC140" s="103">
        <v>46300</v>
      </c>
      <c r="BD140" s="103">
        <v>623190</v>
      </c>
      <c r="BE140" s="103">
        <v>0</v>
      </c>
      <c r="BF140" s="103">
        <v>618</v>
      </c>
      <c r="BG140" s="103">
        <v>0</v>
      </c>
      <c r="BH140" s="103">
        <v>112</v>
      </c>
      <c r="BI140" s="105">
        <v>10.7</v>
      </c>
      <c r="BJ140" s="104">
        <v>3.5166666666666671</v>
      </c>
      <c r="BK140" s="104">
        <v>-0.81239241361617998</v>
      </c>
      <c r="BL140" s="103">
        <v>29</v>
      </c>
      <c r="BM140" s="105">
        <v>99.300003051757798</v>
      </c>
      <c r="BN140" s="104">
        <v>95.536109924316406</v>
      </c>
      <c r="BO140" s="104">
        <v>51.3</v>
      </c>
      <c r="BP140" s="104">
        <v>109.64541699999999</v>
      </c>
      <c r="BQ140" s="103">
        <v>74000</v>
      </c>
      <c r="BR140" s="105">
        <v>89.783690000000007</v>
      </c>
      <c r="BS140" s="105">
        <v>99.610199999999992</v>
      </c>
      <c r="BT140" s="104">
        <v>13.66</v>
      </c>
      <c r="BU140" s="103">
        <v>92</v>
      </c>
      <c r="BV140" s="103">
        <v>82</v>
      </c>
      <c r="BW140" s="103">
        <v>93</v>
      </c>
      <c r="BX140" s="104">
        <v>767.76708984375</v>
      </c>
      <c r="BY140" s="104">
        <v>132</v>
      </c>
      <c r="BZ140" s="103">
        <v>5871.4670644173784</v>
      </c>
      <c r="CA140" s="103">
        <v>7044639</v>
      </c>
      <c r="CB140" s="103">
        <v>6620174</v>
      </c>
      <c r="CC140" s="103">
        <v>397300</v>
      </c>
      <c r="CD140" s="103"/>
    </row>
    <row r="141" spans="1:82" x14ac:dyDescent="0.25">
      <c r="A141" s="123" t="s">
        <v>251</v>
      </c>
      <c r="B141" s="106" t="s">
        <v>250</v>
      </c>
      <c r="C141" s="103">
        <v>64186.410114526319</v>
      </c>
      <c r="D141" s="103">
        <v>55733.586458736841</v>
      </c>
      <c r="E141" s="103">
        <v>174814.49000000002</v>
      </c>
      <c r="F141" s="103">
        <v>2270.9360000000001</v>
      </c>
      <c r="G141" s="103">
        <v>0</v>
      </c>
      <c r="H141" s="103">
        <v>0</v>
      </c>
      <c r="I141" s="103">
        <v>0</v>
      </c>
      <c r="J141" s="103">
        <v>94900</v>
      </c>
      <c r="K141" s="104">
        <v>0.14299999999999999</v>
      </c>
      <c r="L141" s="104">
        <v>9.0909090909090898E-2</v>
      </c>
      <c r="M141" s="103" t="s">
        <v>435</v>
      </c>
      <c r="N141" s="103" t="s">
        <v>435</v>
      </c>
      <c r="O141" s="103" t="s">
        <v>435</v>
      </c>
      <c r="P141" s="103" t="s">
        <v>435</v>
      </c>
      <c r="Q141" s="103">
        <v>5914417</v>
      </c>
      <c r="R141" s="103">
        <v>4831830</v>
      </c>
      <c r="S141" s="103">
        <v>1844994</v>
      </c>
      <c r="T141" s="103">
        <v>1207839</v>
      </c>
      <c r="U141" s="103">
        <v>6365488</v>
      </c>
      <c r="V141" s="103">
        <v>15327273.142999999</v>
      </c>
      <c r="W141" s="103">
        <v>18522270.857700001</v>
      </c>
      <c r="X141" s="104">
        <v>24.99160625</v>
      </c>
      <c r="Y141" s="104">
        <v>1.9585646255546465</v>
      </c>
      <c r="Z141" s="104">
        <v>77.906999999999996</v>
      </c>
      <c r="AA141" s="104">
        <v>3.7521822789402401</v>
      </c>
      <c r="AB141" s="104">
        <v>6.5294699999999999</v>
      </c>
      <c r="AC141" s="104" t="s">
        <v>435</v>
      </c>
      <c r="AD141" s="103">
        <v>1017</v>
      </c>
      <c r="AE141" s="103">
        <v>40</v>
      </c>
      <c r="AF141" s="105">
        <v>33.799999999999997</v>
      </c>
      <c r="AG141" s="104">
        <v>8.6440000000000001</v>
      </c>
      <c r="AH141" s="104">
        <v>0.36925896123500418</v>
      </c>
      <c r="AI141" s="104">
        <v>2.0544613725293828E-2</v>
      </c>
      <c r="AJ141" s="103">
        <v>0</v>
      </c>
      <c r="AK141" s="103">
        <v>0</v>
      </c>
      <c r="AL141" s="104">
        <v>0.75</v>
      </c>
      <c r="AM141" s="104">
        <v>4.3195900000000002E-2</v>
      </c>
      <c r="AN141" s="104">
        <v>65.750406999999996</v>
      </c>
      <c r="AO141" s="104">
        <v>244.78</v>
      </c>
      <c r="AP141" s="104">
        <v>-155.88999999999999</v>
      </c>
      <c r="AQ141" s="104">
        <v>-3.7510150577873E-3</v>
      </c>
      <c r="AR141" s="104">
        <v>1.4622052564889731</v>
      </c>
      <c r="AS141" s="105">
        <v>15</v>
      </c>
      <c r="AT141" s="105">
        <v>3.0999999046325701</v>
      </c>
      <c r="AU141" s="103">
        <v>116</v>
      </c>
      <c r="AV141" s="105">
        <v>0.3</v>
      </c>
      <c r="AW141" s="104">
        <v>0.16</v>
      </c>
      <c r="AX141" s="104">
        <v>5.6</v>
      </c>
      <c r="AY141" s="103">
        <v>2679217</v>
      </c>
      <c r="AZ141" s="104">
        <v>0.367588629125503</v>
      </c>
      <c r="BA141" s="104">
        <v>43.3</v>
      </c>
      <c r="BB141" s="103">
        <v>2188505</v>
      </c>
      <c r="BC141" s="103">
        <v>9319</v>
      </c>
      <c r="BD141" s="103">
        <v>42679</v>
      </c>
      <c r="BE141" s="103">
        <v>59000</v>
      </c>
      <c r="BF141" s="103">
        <v>233400</v>
      </c>
      <c r="BG141" s="103">
        <v>0</v>
      </c>
      <c r="BH141" s="103">
        <v>117</v>
      </c>
      <c r="BI141" s="105">
        <v>9.6999999999999993</v>
      </c>
      <c r="BJ141" s="104">
        <v>3.55</v>
      </c>
      <c r="BK141" s="104">
        <v>-0.127888694405556</v>
      </c>
      <c r="BL141" s="103">
        <v>35</v>
      </c>
      <c r="BM141" s="105">
        <v>96.362991333007798</v>
      </c>
      <c r="BN141" s="104">
        <v>94.149612426757798</v>
      </c>
      <c r="BO141" s="104">
        <v>45.5</v>
      </c>
      <c r="BP141" s="104">
        <v>120.9849191</v>
      </c>
      <c r="BQ141" s="103">
        <v>84000</v>
      </c>
      <c r="BR141" s="105">
        <v>74.342950000000002</v>
      </c>
      <c r="BS141" s="105">
        <v>91.127870000000001</v>
      </c>
      <c r="BT141" s="104">
        <v>12.7</v>
      </c>
      <c r="BU141" s="103">
        <v>83</v>
      </c>
      <c r="BV141" s="103">
        <v>66</v>
      </c>
      <c r="BW141" s="103">
        <v>80</v>
      </c>
      <c r="BX141" s="104">
        <v>680.99951171875</v>
      </c>
      <c r="BY141" s="104">
        <v>68</v>
      </c>
      <c r="BZ141" s="103">
        <v>6947.2566270937987</v>
      </c>
      <c r="CA141" s="103">
        <v>32510462</v>
      </c>
      <c r="CB141" s="103">
        <v>31372221</v>
      </c>
      <c r="CC141" s="103">
        <v>1280000</v>
      </c>
      <c r="CD141" s="103"/>
    </row>
    <row r="142" spans="1:82" x14ac:dyDescent="0.25">
      <c r="A142" s="123" t="s">
        <v>253</v>
      </c>
      <c r="B142" s="106" t="s">
        <v>252</v>
      </c>
      <c r="C142" s="103">
        <v>198730.81940989473</v>
      </c>
      <c r="D142" s="103">
        <v>167963.09058399999</v>
      </c>
      <c r="E142" s="103">
        <v>484019.65700000001</v>
      </c>
      <c r="F142" s="103">
        <v>4514.1379999999999</v>
      </c>
      <c r="G142" s="103">
        <v>1744679.1390000002</v>
      </c>
      <c r="H142" s="103">
        <v>1222043.2575000001</v>
      </c>
      <c r="I142" s="103">
        <v>769583.64600000007</v>
      </c>
      <c r="J142" s="103">
        <v>115830</v>
      </c>
      <c r="K142" s="104">
        <v>0.2</v>
      </c>
      <c r="L142" s="104">
        <v>3.03030303030303E-2</v>
      </c>
      <c r="M142" s="103">
        <v>15865392.249500001</v>
      </c>
      <c r="N142" s="103" t="s">
        <v>435</v>
      </c>
      <c r="O142" s="103" t="s">
        <v>435</v>
      </c>
      <c r="P142" s="103" t="s">
        <v>435</v>
      </c>
      <c r="Q142" s="103">
        <v>23437080</v>
      </c>
      <c r="R142" s="103">
        <v>29281170</v>
      </c>
      <c r="S142" s="103">
        <v>15284181</v>
      </c>
      <c r="T142" s="103">
        <v>37380626</v>
      </c>
      <c r="U142" s="103">
        <v>80286106</v>
      </c>
      <c r="V142" s="103">
        <v>84787656.054100007</v>
      </c>
      <c r="W142" s="103">
        <v>85455276.141800001</v>
      </c>
      <c r="X142" s="104">
        <v>357.68830532917463</v>
      </c>
      <c r="Y142" s="104">
        <v>1.8769610444792855</v>
      </c>
      <c r="Z142" s="104">
        <v>46.906999999999996</v>
      </c>
      <c r="AA142" s="104">
        <v>4.7420389623737602</v>
      </c>
      <c r="AB142" s="104">
        <v>5.0860599999999998</v>
      </c>
      <c r="AC142" s="104">
        <v>78.462959999999995</v>
      </c>
      <c r="AD142" s="103">
        <v>10865</v>
      </c>
      <c r="AE142" s="103" t="s">
        <v>435</v>
      </c>
      <c r="AF142" s="105">
        <v>43.5</v>
      </c>
      <c r="AG142" s="104">
        <v>9.9670000000000005</v>
      </c>
      <c r="AH142" s="104">
        <v>0.83854374034337253</v>
      </c>
      <c r="AI142" s="104">
        <v>0.52508596410282826</v>
      </c>
      <c r="AJ142" s="103">
        <v>0</v>
      </c>
      <c r="AK142" s="103">
        <v>4</v>
      </c>
      <c r="AL142" s="104">
        <v>0.69899999999999995</v>
      </c>
      <c r="AM142" s="104">
        <v>3.2807500000000003E-2</v>
      </c>
      <c r="AN142" s="104">
        <v>108.714303</v>
      </c>
      <c r="AO142" s="104">
        <v>272.20999999999998</v>
      </c>
      <c r="AP142" s="104">
        <v>163.28</v>
      </c>
      <c r="AQ142" s="104">
        <v>4.2496614158153499E-2</v>
      </c>
      <c r="AR142" s="104">
        <v>10.21695714232948</v>
      </c>
      <c r="AS142" s="105">
        <v>28.100000381469702</v>
      </c>
      <c r="AT142" s="105">
        <v>20.200000762939499</v>
      </c>
      <c r="AU142" s="103">
        <v>554</v>
      </c>
      <c r="AV142" s="105">
        <v>0.1</v>
      </c>
      <c r="AW142" s="104">
        <v>0.2</v>
      </c>
      <c r="AX142" s="104">
        <v>0.25</v>
      </c>
      <c r="AY142" s="103">
        <v>49143290</v>
      </c>
      <c r="AZ142" s="104">
        <v>0.42743586830778901</v>
      </c>
      <c r="BA142" s="104">
        <v>40.1</v>
      </c>
      <c r="BB142" s="103">
        <v>4866405</v>
      </c>
      <c r="BC142" s="103">
        <v>11282941</v>
      </c>
      <c r="BD142" s="103">
        <v>183889</v>
      </c>
      <c r="BE142" s="103">
        <v>301000</v>
      </c>
      <c r="BF142" s="103">
        <v>890</v>
      </c>
      <c r="BG142" s="103">
        <v>0</v>
      </c>
      <c r="BH142" s="103">
        <v>120</v>
      </c>
      <c r="BI142" s="105">
        <v>13.3</v>
      </c>
      <c r="BJ142" s="104">
        <v>3.6166666666666671</v>
      </c>
      <c r="BK142" s="104">
        <v>-6.2704801559448201E-2</v>
      </c>
      <c r="BL142" s="103">
        <v>36</v>
      </c>
      <c r="BM142" s="105">
        <v>93</v>
      </c>
      <c r="BN142" s="104">
        <v>96.618026733398395</v>
      </c>
      <c r="BO142" s="104">
        <v>55.5</v>
      </c>
      <c r="BP142" s="104">
        <v>110.3956258</v>
      </c>
      <c r="BQ142" s="103">
        <v>150000</v>
      </c>
      <c r="BR142" s="105">
        <v>76.533500000000004</v>
      </c>
      <c r="BS142" s="105">
        <v>93.568380000000005</v>
      </c>
      <c r="BT142" s="104" t="s">
        <v>435</v>
      </c>
      <c r="BU142" s="103">
        <v>88</v>
      </c>
      <c r="BV142" s="103">
        <v>80</v>
      </c>
      <c r="BW142" s="103">
        <v>61</v>
      </c>
      <c r="BX142" s="104">
        <v>342.28683471679699</v>
      </c>
      <c r="BY142" s="104">
        <v>114</v>
      </c>
      <c r="BZ142" s="103">
        <v>3102.7133632993136</v>
      </c>
      <c r="CA142" s="103">
        <v>108116622</v>
      </c>
      <c r="CB142" s="103">
        <v>100699432</v>
      </c>
      <c r="CC142" s="103">
        <v>298170</v>
      </c>
      <c r="CD142" s="103"/>
    </row>
    <row r="143" spans="1:82" x14ac:dyDescent="0.25">
      <c r="A143" s="123" t="s">
        <v>255</v>
      </c>
      <c r="B143" s="106" t="s">
        <v>254</v>
      </c>
      <c r="C143" s="103">
        <v>397.98060528210522</v>
      </c>
      <c r="D143" s="103">
        <v>0</v>
      </c>
      <c r="E143" s="103">
        <v>170252.84900000002</v>
      </c>
      <c r="F143" s="103">
        <v>0</v>
      </c>
      <c r="G143" s="103">
        <v>0</v>
      </c>
      <c r="H143" s="103">
        <v>0</v>
      </c>
      <c r="I143" s="103">
        <v>0</v>
      </c>
      <c r="J143" s="103">
        <v>0</v>
      </c>
      <c r="K143" s="104">
        <v>2.9000000000000001E-2</v>
      </c>
      <c r="L143" s="104">
        <v>9.0909090909090898E-2</v>
      </c>
      <c r="M143" s="103">
        <v>3852.5614013700001</v>
      </c>
      <c r="N143" s="103" t="s">
        <v>435</v>
      </c>
      <c r="O143" s="103" t="s">
        <v>435</v>
      </c>
      <c r="P143" s="103" t="s">
        <v>435</v>
      </c>
      <c r="Q143" s="103">
        <v>0</v>
      </c>
      <c r="R143" s="103">
        <v>0</v>
      </c>
      <c r="S143" s="103">
        <v>0</v>
      </c>
      <c r="T143" s="103">
        <v>0</v>
      </c>
      <c r="U143" s="103">
        <v>0</v>
      </c>
      <c r="V143" s="103">
        <v>0</v>
      </c>
      <c r="W143" s="103">
        <v>0</v>
      </c>
      <c r="X143" s="104">
        <v>124.03588621444202</v>
      </c>
      <c r="Y143" s="104">
        <v>-6.84271651373589E-2</v>
      </c>
      <c r="Z143" s="104">
        <v>60.058</v>
      </c>
      <c r="AA143" s="104">
        <v>2.81580919217578</v>
      </c>
      <c r="AB143" s="104">
        <v>0</v>
      </c>
      <c r="AC143" s="104" t="s">
        <v>435</v>
      </c>
      <c r="AD143" s="103">
        <v>1493</v>
      </c>
      <c r="AE143" s="103" t="s">
        <v>435</v>
      </c>
      <c r="AF143" s="105">
        <v>0.01</v>
      </c>
      <c r="AG143" s="104">
        <v>4.9589999999999996</v>
      </c>
      <c r="AH143" s="104">
        <v>9.0604253246277817E-3</v>
      </c>
      <c r="AI143" s="104">
        <v>6.5780327017584857E-3</v>
      </c>
      <c r="AJ143" s="103">
        <v>0</v>
      </c>
      <c r="AK143" s="103">
        <v>0</v>
      </c>
      <c r="AL143" s="104">
        <v>0.86499999999999999</v>
      </c>
      <c r="AM143" s="104" t="s">
        <v>435</v>
      </c>
      <c r="AN143" s="104">
        <v>0.1</v>
      </c>
      <c r="AO143" s="104">
        <v>0</v>
      </c>
      <c r="AP143" s="104">
        <v>0</v>
      </c>
      <c r="AQ143" s="104" t="s">
        <v>435</v>
      </c>
      <c r="AR143" s="104">
        <v>1.2120531916100417</v>
      </c>
      <c r="AS143" s="105">
        <v>4.6999998092651403</v>
      </c>
      <c r="AT143" s="105" t="s">
        <v>435</v>
      </c>
      <c r="AU143" s="103">
        <v>17</v>
      </c>
      <c r="AV143" s="105">
        <v>0.1</v>
      </c>
      <c r="AW143" s="104" t="s">
        <v>435</v>
      </c>
      <c r="AX143" s="104" t="s">
        <v>435</v>
      </c>
      <c r="AY143" s="103">
        <v>104</v>
      </c>
      <c r="AZ143" s="104">
        <v>0.132132453485799</v>
      </c>
      <c r="BA143" s="104">
        <v>30.8</v>
      </c>
      <c r="BB143" s="103">
        <v>5844</v>
      </c>
      <c r="BC143" s="103">
        <v>0</v>
      </c>
      <c r="BD143" s="103">
        <v>0</v>
      </c>
      <c r="BE143" s="103">
        <v>0</v>
      </c>
      <c r="BF143" s="103">
        <v>15571</v>
      </c>
      <c r="BG143" s="103">
        <v>0</v>
      </c>
      <c r="BH143" s="103">
        <v>138</v>
      </c>
      <c r="BI143" s="105">
        <v>2.4</v>
      </c>
      <c r="BJ143" s="104">
        <v>3.2833333333333328</v>
      </c>
      <c r="BK143" s="104">
        <v>0.63456708192825295</v>
      </c>
      <c r="BL143" s="103">
        <v>60</v>
      </c>
      <c r="BM143" s="105">
        <v>100</v>
      </c>
      <c r="BN143" s="104">
        <v>99.787422180175795</v>
      </c>
      <c r="BO143" s="104">
        <v>73.3</v>
      </c>
      <c r="BP143" s="104">
        <v>132.19259310000001</v>
      </c>
      <c r="BQ143" s="103">
        <v>610000</v>
      </c>
      <c r="BR143" s="105">
        <v>98.796610000000001</v>
      </c>
      <c r="BS143" s="105">
        <v>99.724680000000006</v>
      </c>
      <c r="BT143" s="104">
        <v>23.998000000000001</v>
      </c>
      <c r="BU143" s="103">
        <v>98</v>
      </c>
      <c r="BV143" s="103">
        <v>93</v>
      </c>
      <c r="BW143" s="103" t="s">
        <v>435</v>
      </c>
      <c r="BX143" s="104">
        <v>1784.39697265625</v>
      </c>
      <c r="BY143" s="104">
        <v>3</v>
      </c>
      <c r="BZ143" s="103">
        <v>15424.046025445443</v>
      </c>
      <c r="CA143" s="103">
        <v>37887771</v>
      </c>
      <c r="CB143" s="103">
        <v>38596272</v>
      </c>
      <c r="CC143" s="103">
        <v>304150</v>
      </c>
      <c r="CD143" s="103"/>
    </row>
    <row r="144" spans="1:82" x14ac:dyDescent="0.25">
      <c r="A144" s="123" t="s">
        <v>257</v>
      </c>
      <c r="B144" s="106" t="s">
        <v>256</v>
      </c>
      <c r="C144" s="103">
        <v>9264.7998979157892</v>
      </c>
      <c r="D144" s="103">
        <v>0</v>
      </c>
      <c r="E144" s="103">
        <v>17422.981</v>
      </c>
      <c r="F144" s="103">
        <v>31.713999999999999</v>
      </c>
      <c r="G144" s="103">
        <v>469.83850000000001</v>
      </c>
      <c r="H144" s="103">
        <v>0</v>
      </c>
      <c r="I144" s="103">
        <v>0</v>
      </c>
      <c r="J144" s="103">
        <v>0</v>
      </c>
      <c r="K144" s="104">
        <v>5.7000000000000002E-2</v>
      </c>
      <c r="L144" s="104">
        <v>0.12121212121212099</v>
      </c>
      <c r="M144" s="103">
        <v>0</v>
      </c>
      <c r="N144" s="103" t="s">
        <v>435</v>
      </c>
      <c r="O144" s="103" t="s">
        <v>435</v>
      </c>
      <c r="P144" s="103" t="s">
        <v>435</v>
      </c>
      <c r="Q144" s="103">
        <v>0</v>
      </c>
      <c r="R144" s="103">
        <v>0</v>
      </c>
      <c r="S144" s="103">
        <v>0</v>
      </c>
      <c r="T144" s="103">
        <v>0</v>
      </c>
      <c r="U144" s="103">
        <v>0</v>
      </c>
      <c r="V144" s="103">
        <v>1089711.84598</v>
      </c>
      <c r="W144" s="103">
        <v>293586.05881299998</v>
      </c>
      <c r="X144" s="104">
        <v>112.23945350807048</v>
      </c>
      <c r="Y144" s="104">
        <v>0.68077714682127899</v>
      </c>
      <c r="Z144" s="104">
        <v>65.210999999999999</v>
      </c>
      <c r="AA144" s="104">
        <v>2.6557599190948298</v>
      </c>
      <c r="AB144" s="104">
        <v>0</v>
      </c>
      <c r="AC144" s="104" t="s">
        <v>435</v>
      </c>
      <c r="AD144" s="103">
        <v>6284</v>
      </c>
      <c r="AE144" s="103">
        <v>80</v>
      </c>
      <c r="AF144" s="105">
        <v>3.6</v>
      </c>
      <c r="AG144" s="104">
        <v>3.9729999999999999</v>
      </c>
      <c r="AH144" s="104">
        <v>2.7610612766834357E-3</v>
      </c>
      <c r="AI144" s="104">
        <v>1.2782870287568044E-3</v>
      </c>
      <c r="AJ144" s="103">
        <v>0</v>
      </c>
      <c r="AK144" s="103">
        <v>0</v>
      </c>
      <c r="AL144" s="104">
        <v>0.84699999999999998</v>
      </c>
      <c r="AM144" s="104" t="s">
        <v>435</v>
      </c>
      <c r="AN144" s="104">
        <v>0.21287700000000001</v>
      </c>
      <c r="AO144" s="104">
        <v>0</v>
      </c>
      <c r="AP144" s="104">
        <v>0</v>
      </c>
      <c r="AQ144" s="104" t="s">
        <v>435</v>
      </c>
      <c r="AR144" s="104">
        <v>0.19383345918916092</v>
      </c>
      <c r="AS144" s="105">
        <v>3.7000000476837198</v>
      </c>
      <c r="AT144" s="105" t="s">
        <v>435</v>
      </c>
      <c r="AU144" s="103">
        <v>20</v>
      </c>
      <c r="AV144" s="105" t="s">
        <v>435</v>
      </c>
      <c r="AW144" s="104">
        <v>0.15</v>
      </c>
      <c r="AX144" s="104" t="s">
        <v>435</v>
      </c>
      <c r="AY144" s="103">
        <v>13</v>
      </c>
      <c r="AZ144" s="104">
        <v>8.7788980248375906E-2</v>
      </c>
      <c r="BA144" s="104">
        <v>35.5</v>
      </c>
      <c r="BB144" s="103">
        <v>3475</v>
      </c>
      <c r="BC144" s="103">
        <v>417</v>
      </c>
      <c r="BD144" s="103">
        <v>0</v>
      </c>
      <c r="BE144" s="103">
        <v>0</v>
      </c>
      <c r="BF144" s="103">
        <v>2221</v>
      </c>
      <c r="BG144" s="103">
        <v>0</v>
      </c>
      <c r="BH144" s="103">
        <v>139</v>
      </c>
      <c r="BI144" s="105">
        <v>2.4</v>
      </c>
      <c r="BJ144" s="104">
        <v>3.95</v>
      </c>
      <c r="BK144" s="104">
        <v>1.3321720361709599</v>
      </c>
      <c r="BL144" s="103">
        <v>64</v>
      </c>
      <c r="BM144" s="105">
        <v>100</v>
      </c>
      <c r="BN144" s="104">
        <v>95.428108215332003</v>
      </c>
      <c r="BO144" s="104">
        <v>70.400000000000006</v>
      </c>
      <c r="BP144" s="104">
        <v>113.8883699</v>
      </c>
      <c r="BQ144" s="103">
        <v>160000</v>
      </c>
      <c r="BR144" s="105">
        <v>99.608929999999987</v>
      </c>
      <c r="BS144" s="105">
        <v>99.907659999999993</v>
      </c>
      <c r="BT144" s="104">
        <v>33.356000000000002</v>
      </c>
      <c r="BU144" s="103">
        <v>98</v>
      </c>
      <c r="BV144" s="103">
        <v>95</v>
      </c>
      <c r="BW144" s="103">
        <v>96</v>
      </c>
      <c r="BX144" s="104">
        <v>2778.41552734375</v>
      </c>
      <c r="BY144" s="104">
        <v>10</v>
      </c>
      <c r="BZ144" s="103">
        <v>23145.734841456444</v>
      </c>
      <c r="CA144" s="103">
        <v>10226178</v>
      </c>
      <c r="CB144" s="103">
        <v>10350768</v>
      </c>
      <c r="CC144" s="103">
        <v>91470</v>
      </c>
      <c r="CD144" s="103"/>
    </row>
    <row r="145" spans="1:82" x14ac:dyDescent="0.25">
      <c r="A145" s="123" t="s">
        <v>259</v>
      </c>
      <c r="B145" s="106" t="s">
        <v>258</v>
      </c>
      <c r="C145" s="103">
        <v>0</v>
      </c>
      <c r="D145" s="103">
        <v>0</v>
      </c>
      <c r="E145" s="103">
        <v>11.929500000000001</v>
      </c>
      <c r="F145" s="103">
        <v>5.6000000000000001E-2</v>
      </c>
      <c r="G145" s="103">
        <v>0</v>
      </c>
      <c r="H145" s="103">
        <v>0</v>
      </c>
      <c r="I145" s="103">
        <v>0</v>
      </c>
      <c r="J145" s="103">
        <v>0</v>
      </c>
      <c r="K145" s="104">
        <v>0</v>
      </c>
      <c r="L145" s="104">
        <v>0.18181818181818199</v>
      </c>
      <c r="M145" s="103">
        <v>0</v>
      </c>
      <c r="N145" s="103" t="s">
        <v>435</v>
      </c>
      <c r="O145" s="103" t="s">
        <v>435</v>
      </c>
      <c r="P145" s="103" t="s">
        <v>435</v>
      </c>
      <c r="Q145" s="103">
        <v>0</v>
      </c>
      <c r="R145" s="103">
        <v>0</v>
      </c>
      <c r="S145" s="103">
        <v>0</v>
      </c>
      <c r="T145" s="103">
        <v>0</v>
      </c>
      <c r="U145" s="103">
        <v>0</v>
      </c>
      <c r="V145" s="103">
        <v>1029335.73861</v>
      </c>
      <c r="W145" s="103">
        <v>738488.24876500003</v>
      </c>
      <c r="X145" s="104">
        <v>239.5931955211025</v>
      </c>
      <c r="Y145" s="104">
        <v>2.1261820981007777</v>
      </c>
      <c r="Z145" s="104">
        <v>99.135000000000005</v>
      </c>
      <c r="AA145" s="104" t="s">
        <v>435</v>
      </c>
      <c r="AB145" s="104">
        <v>0</v>
      </c>
      <c r="AC145" s="104" t="s">
        <v>435</v>
      </c>
      <c r="AD145" s="103">
        <v>672</v>
      </c>
      <c r="AE145" s="103">
        <v>100</v>
      </c>
      <c r="AF145" s="105" t="s">
        <v>435</v>
      </c>
      <c r="AG145" s="104">
        <v>4.7720000000000002</v>
      </c>
      <c r="AH145" s="104">
        <v>9.3331806639071323E-3</v>
      </c>
      <c r="AI145" s="104">
        <v>1.0645848558592261E-3</v>
      </c>
      <c r="AJ145" s="103">
        <v>0</v>
      </c>
      <c r="AK145" s="103">
        <v>0</v>
      </c>
      <c r="AL145" s="104">
        <v>0.85599999999999998</v>
      </c>
      <c r="AM145" s="104" t="s">
        <v>435</v>
      </c>
      <c r="AN145" s="104">
        <v>3.5</v>
      </c>
      <c r="AO145" s="104">
        <v>0</v>
      </c>
      <c r="AP145" s="104">
        <v>0</v>
      </c>
      <c r="AQ145" s="104" t="s">
        <v>435</v>
      </c>
      <c r="AR145" s="104">
        <v>0.2432345038159201</v>
      </c>
      <c r="AS145" s="105">
        <v>7.5999999046325701</v>
      </c>
      <c r="AT145" s="105" t="s">
        <v>435</v>
      </c>
      <c r="AU145" s="103">
        <v>26</v>
      </c>
      <c r="AV145" s="105">
        <v>0.1</v>
      </c>
      <c r="AW145" s="104">
        <v>0.12</v>
      </c>
      <c r="AX145" s="104" t="s">
        <v>435</v>
      </c>
      <c r="AY145" s="103">
        <v>21</v>
      </c>
      <c r="AZ145" s="104">
        <v>0.205816107127896</v>
      </c>
      <c r="BA145" s="104" t="s">
        <v>435</v>
      </c>
      <c r="BB145" s="103">
        <v>0</v>
      </c>
      <c r="BC145" s="103">
        <v>1500</v>
      </c>
      <c r="BD145" s="103">
        <v>0</v>
      </c>
      <c r="BE145" s="103">
        <v>0</v>
      </c>
      <c r="BF145" s="103">
        <v>282</v>
      </c>
      <c r="BG145" s="103">
        <v>0</v>
      </c>
      <c r="BH145" s="103">
        <v>136</v>
      </c>
      <c r="BI145" s="105">
        <v>2.8</v>
      </c>
      <c r="BJ145" s="104">
        <v>3.1333333333333333</v>
      </c>
      <c r="BK145" s="104">
        <v>0.74289619922637895</v>
      </c>
      <c r="BL145" s="103">
        <v>62</v>
      </c>
      <c r="BM145" s="105">
        <v>100</v>
      </c>
      <c r="BN145" s="104">
        <v>97.757087707519503</v>
      </c>
      <c r="BO145" s="104">
        <v>94.3</v>
      </c>
      <c r="BP145" s="104">
        <v>151.12706030000001</v>
      </c>
      <c r="BQ145" s="103">
        <v>11000</v>
      </c>
      <c r="BR145" s="105">
        <v>100</v>
      </c>
      <c r="BS145" s="105">
        <v>99.56810999999999</v>
      </c>
      <c r="BT145" s="104">
        <v>8.0000000000000002E-3</v>
      </c>
      <c r="BU145" s="103">
        <v>97</v>
      </c>
      <c r="BV145" s="103">
        <v>93</v>
      </c>
      <c r="BW145" s="103">
        <v>98</v>
      </c>
      <c r="BX145" s="104">
        <v>3926.12109375</v>
      </c>
      <c r="BY145" s="104">
        <v>13</v>
      </c>
      <c r="BZ145" s="103">
        <v>69026.468802575095</v>
      </c>
      <c r="CA145" s="103">
        <v>2832071</v>
      </c>
      <c r="CB145" s="103">
        <v>2236594</v>
      </c>
      <c r="CC145" s="103">
        <v>11610</v>
      </c>
      <c r="CD145" s="103"/>
    </row>
    <row r="146" spans="1:82" x14ac:dyDescent="0.25">
      <c r="A146" s="123" t="s">
        <v>261</v>
      </c>
      <c r="B146" s="106" t="s">
        <v>260</v>
      </c>
      <c r="C146" s="103">
        <v>37315.041629052634</v>
      </c>
      <c r="D146" s="103">
        <v>0</v>
      </c>
      <c r="E146" s="103">
        <v>165579.10950000002</v>
      </c>
      <c r="F146" s="103">
        <v>0</v>
      </c>
      <c r="G146" s="103">
        <v>0</v>
      </c>
      <c r="H146" s="103">
        <v>0</v>
      </c>
      <c r="I146" s="103">
        <v>0</v>
      </c>
      <c r="J146" s="103">
        <v>0</v>
      </c>
      <c r="K146" s="104">
        <v>2.9000000000000001E-2</v>
      </c>
      <c r="L146" s="104">
        <v>0.15151515151515199</v>
      </c>
      <c r="M146" s="103">
        <v>16072408.196</v>
      </c>
      <c r="N146" s="103" t="s">
        <v>435</v>
      </c>
      <c r="O146" s="103" t="s">
        <v>435</v>
      </c>
      <c r="P146" s="103" t="s">
        <v>435</v>
      </c>
      <c r="Q146" s="103">
        <v>0</v>
      </c>
      <c r="R146" s="103">
        <v>0</v>
      </c>
      <c r="S146" s="103">
        <v>0</v>
      </c>
      <c r="T146" s="103">
        <v>0</v>
      </c>
      <c r="U146" s="103">
        <v>0</v>
      </c>
      <c r="V146" s="103">
        <v>0</v>
      </c>
      <c r="W146" s="103">
        <v>0</v>
      </c>
      <c r="X146" s="104">
        <v>84.639847009735746</v>
      </c>
      <c r="Y146" s="104">
        <v>-0.46653242586622734</v>
      </c>
      <c r="Z146" s="104">
        <v>53.997999999999998</v>
      </c>
      <c r="AA146" s="104">
        <v>2.8793173556584399</v>
      </c>
      <c r="AB146" s="104">
        <v>0</v>
      </c>
      <c r="AC146" s="104" t="s">
        <v>435</v>
      </c>
      <c r="AD146" s="103">
        <v>11501</v>
      </c>
      <c r="AE146" s="103">
        <v>80</v>
      </c>
      <c r="AF146" s="105">
        <v>14.4</v>
      </c>
      <c r="AG146" s="104">
        <v>4.8550000000000004</v>
      </c>
      <c r="AH146" s="104">
        <v>0.18583239532469742</v>
      </c>
      <c r="AI146" s="104">
        <v>0.12542202393850238</v>
      </c>
      <c r="AJ146" s="103">
        <v>0</v>
      </c>
      <c r="AK146" s="103">
        <v>0</v>
      </c>
      <c r="AL146" s="104">
        <v>0.81100000000000005</v>
      </c>
      <c r="AM146" s="104" t="s">
        <v>435</v>
      </c>
      <c r="AN146" s="104">
        <v>0</v>
      </c>
      <c r="AO146" s="104">
        <v>0</v>
      </c>
      <c r="AP146" s="104">
        <v>0</v>
      </c>
      <c r="AQ146" s="104" t="s">
        <v>435</v>
      </c>
      <c r="AR146" s="104">
        <v>2.0272921975658877</v>
      </c>
      <c r="AS146" s="105">
        <v>7.8000001907348597</v>
      </c>
      <c r="AT146" s="105" t="s">
        <v>435</v>
      </c>
      <c r="AU146" s="103">
        <v>72</v>
      </c>
      <c r="AV146" s="105">
        <v>0.1</v>
      </c>
      <c r="AW146" s="104">
        <v>7.0000000000000007E-2</v>
      </c>
      <c r="AX146" s="104" t="s">
        <v>435</v>
      </c>
      <c r="AY146" s="103">
        <v>22</v>
      </c>
      <c r="AZ146" s="104">
        <v>0.31050228542881703</v>
      </c>
      <c r="BA146" s="104">
        <v>35.9</v>
      </c>
      <c r="BB146" s="103">
        <v>137</v>
      </c>
      <c r="BC146" s="103">
        <v>2700</v>
      </c>
      <c r="BD146" s="103">
        <v>0</v>
      </c>
      <c r="BE146" s="103">
        <v>0</v>
      </c>
      <c r="BF146" s="103">
        <v>5644</v>
      </c>
      <c r="BG146" s="103">
        <v>0</v>
      </c>
      <c r="BH146" s="103">
        <v>145</v>
      </c>
      <c r="BI146" s="105">
        <v>2.4</v>
      </c>
      <c r="BJ146" s="104">
        <v>3.5</v>
      </c>
      <c r="BK146" s="104">
        <v>-0.17338299751281699</v>
      </c>
      <c r="BL146" s="103">
        <v>47</v>
      </c>
      <c r="BM146" s="105">
        <v>100</v>
      </c>
      <c r="BN146" s="104">
        <v>98.757026672363295</v>
      </c>
      <c r="BO146" s="104">
        <v>59.5</v>
      </c>
      <c r="BP146" s="104">
        <v>113.82515220000001</v>
      </c>
      <c r="BQ146" s="103">
        <v>200000</v>
      </c>
      <c r="BR146" s="105">
        <v>84.309929999999994</v>
      </c>
      <c r="BS146" s="105">
        <v>100</v>
      </c>
      <c r="BT146" s="104">
        <v>22.585999999999999</v>
      </c>
      <c r="BU146" s="103">
        <v>82</v>
      </c>
      <c r="BV146" s="103">
        <v>75</v>
      </c>
      <c r="BW146" s="103" t="s">
        <v>435</v>
      </c>
      <c r="BX146" s="104">
        <v>1152.17541503906</v>
      </c>
      <c r="BY146" s="104">
        <v>31</v>
      </c>
      <c r="BZ146" s="103">
        <v>12301.186403430165</v>
      </c>
      <c r="CA146" s="103">
        <v>19364558</v>
      </c>
      <c r="CB146" s="103">
        <v>19528594</v>
      </c>
      <c r="CC146" s="103">
        <v>230160</v>
      </c>
      <c r="CD146" s="103"/>
    </row>
    <row r="147" spans="1:82" x14ac:dyDescent="0.25">
      <c r="A147" s="123" t="s">
        <v>376</v>
      </c>
      <c r="B147" s="106" t="s">
        <v>262</v>
      </c>
      <c r="C147" s="103">
        <v>21468.456123578948</v>
      </c>
      <c r="D147" s="103">
        <v>1159.7360713473686</v>
      </c>
      <c r="E147" s="103">
        <v>1004502.8620000001</v>
      </c>
      <c r="F147" s="103">
        <v>55.793999999999997</v>
      </c>
      <c r="G147" s="103">
        <v>19041.7425</v>
      </c>
      <c r="H147" s="103">
        <v>573.01949999999999</v>
      </c>
      <c r="I147" s="103">
        <v>9677.9259999999995</v>
      </c>
      <c r="J147" s="103">
        <v>28571</v>
      </c>
      <c r="K147" s="104">
        <v>0.14299999999999999</v>
      </c>
      <c r="L147" s="104">
        <v>0.15151515151515199</v>
      </c>
      <c r="M147" s="103">
        <v>15548011.4915</v>
      </c>
      <c r="N147" s="103" t="s">
        <v>435</v>
      </c>
      <c r="O147" s="103" t="s">
        <v>435</v>
      </c>
      <c r="P147" s="103" t="s">
        <v>435</v>
      </c>
      <c r="Q147" s="103">
        <v>0</v>
      </c>
      <c r="R147" s="103">
        <v>0</v>
      </c>
      <c r="S147" s="103">
        <v>0</v>
      </c>
      <c r="T147" s="103">
        <v>0</v>
      </c>
      <c r="U147" s="103">
        <v>0</v>
      </c>
      <c r="V147" s="103">
        <v>0</v>
      </c>
      <c r="W147" s="103">
        <v>152856.79917099999</v>
      </c>
      <c r="X147" s="104">
        <v>8.8220795548844197</v>
      </c>
      <c r="Y147" s="104">
        <v>0.17667648752168183</v>
      </c>
      <c r="Z147" s="104">
        <v>74.433000000000007</v>
      </c>
      <c r="AA147" s="104">
        <v>2.5835493606039401</v>
      </c>
      <c r="AB147" s="104">
        <v>0</v>
      </c>
      <c r="AC147" s="104" t="s">
        <v>435</v>
      </c>
      <c r="AD147" s="103">
        <v>64328</v>
      </c>
      <c r="AE147" s="103">
        <v>100</v>
      </c>
      <c r="AF147" s="105" t="s">
        <v>435</v>
      </c>
      <c r="AG147" s="104">
        <v>6.444</v>
      </c>
      <c r="AH147" s="104">
        <v>0.93360785883306041</v>
      </c>
      <c r="AI147" s="104">
        <v>0.75691505140357618</v>
      </c>
      <c r="AJ147" s="103">
        <v>0</v>
      </c>
      <c r="AK147" s="103">
        <v>0</v>
      </c>
      <c r="AL147" s="104">
        <v>0.81599999999999995</v>
      </c>
      <c r="AM147" s="104" t="s">
        <v>435</v>
      </c>
      <c r="AN147" s="104">
        <v>0.98609899999999995</v>
      </c>
      <c r="AO147" s="104">
        <v>0</v>
      </c>
      <c r="AP147" s="104">
        <v>0</v>
      </c>
      <c r="AQ147" s="104" t="s">
        <v>435</v>
      </c>
      <c r="AR147" s="104">
        <v>0.51945283337362469</v>
      </c>
      <c r="AS147" s="105">
        <v>7.5999999046325701</v>
      </c>
      <c r="AT147" s="105" t="s">
        <v>435</v>
      </c>
      <c r="AU147" s="103">
        <v>60</v>
      </c>
      <c r="AV147" s="105" t="s">
        <v>435</v>
      </c>
      <c r="AW147" s="104">
        <v>1.3</v>
      </c>
      <c r="AX147" s="104" t="s">
        <v>435</v>
      </c>
      <c r="AY147" s="103">
        <v>3</v>
      </c>
      <c r="AZ147" s="104">
        <v>0.25745810745039499</v>
      </c>
      <c r="BA147" s="104">
        <v>37.700000000000003</v>
      </c>
      <c r="BB147" s="103">
        <v>15922</v>
      </c>
      <c r="BC147" s="103">
        <v>14975</v>
      </c>
      <c r="BD147" s="103">
        <v>33190</v>
      </c>
      <c r="BE147" s="103">
        <v>2300</v>
      </c>
      <c r="BF147" s="103">
        <v>78778</v>
      </c>
      <c r="BG147" s="103">
        <v>32</v>
      </c>
      <c r="BH147" s="103">
        <v>138</v>
      </c>
      <c r="BI147" s="105">
        <v>2.4</v>
      </c>
      <c r="BJ147" s="104" t="s">
        <v>435</v>
      </c>
      <c r="BK147" s="104">
        <v>-7.7605202794074998E-2</v>
      </c>
      <c r="BL147" s="103">
        <v>28</v>
      </c>
      <c r="BM147" s="105">
        <v>100</v>
      </c>
      <c r="BN147" s="104">
        <v>99.719566345214801</v>
      </c>
      <c r="BO147" s="104">
        <v>73.099999999999994</v>
      </c>
      <c r="BP147" s="104">
        <v>157.85822020000001</v>
      </c>
      <c r="BQ147" s="103">
        <v>1900000</v>
      </c>
      <c r="BR147" s="105">
        <v>90.482230000000001</v>
      </c>
      <c r="BS147" s="105">
        <v>97.089910000000003</v>
      </c>
      <c r="BT147" s="104">
        <v>40.139000000000003</v>
      </c>
      <c r="BU147" s="103">
        <v>97</v>
      </c>
      <c r="BV147" s="103">
        <v>97</v>
      </c>
      <c r="BW147" s="103">
        <v>70</v>
      </c>
      <c r="BX147" s="104">
        <v>1329.29248046875</v>
      </c>
      <c r="BY147" s="104">
        <v>25</v>
      </c>
      <c r="BZ147" s="103">
        <v>11288.8724435206</v>
      </c>
      <c r="CA147" s="103">
        <v>145872260</v>
      </c>
      <c r="CB147" s="103">
        <v>143463427</v>
      </c>
      <c r="CC147" s="103">
        <v>16376870</v>
      </c>
      <c r="CD147" s="103"/>
    </row>
    <row r="148" spans="1:82" x14ac:dyDescent="0.25">
      <c r="A148" s="123" t="s">
        <v>264</v>
      </c>
      <c r="B148" s="106" t="s">
        <v>263</v>
      </c>
      <c r="C148" s="103">
        <v>14489.248215494736</v>
      </c>
      <c r="D148" s="103">
        <v>0</v>
      </c>
      <c r="E148" s="103">
        <v>32010.6535</v>
      </c>
      <c r="F148" s="103">
        <v>0</v>
      </c>
      <c r="G148" s="103">
        <v>0</v>
      </c>
      <c r="H148" s="103">
        <v>0</v>
      </c>
      <c r="I148" s="103">
        <v>0</v>
      </c>
      <c r="J148" s="103">
        <v>70187</v>
      </c>
      <c r="K148" s="104">
        <v>0.14299999999999999</v>
      </c>
      <c r="L148" s="104">
        <v>0.12121212121212099</v>
      </c>
      <c r="M148" s="103">
        <v>3559246.56152</v>
      </c>
      <c r="N148" s="103">
        <v>50111.843868299999</v>
      </c>
      <c r="O148" s="103">
        <v>0</v>
      </c>
      <c r="P148" s="103">
        <v>1869816.4439000001</v>
      </c>
      <c r="Q148" s="103">
        <v>10018631</v>
      </c>
      <c r="R148" s="103">
        <v>0</v>
      </c>
      <c r="S148" s="103">
        <v>0</v>
      </c>
      <c r="T148" s="103">
        <v>8285477</v>
      </c>
      <c r="U148" s="103">
        <v>7061341</v>
      </c>
      <c r="V148" s="103">
        <v>5383534.6682799999</v>
      </c>
      <c r="W148" s="103">
        <v>1408190.4318299999</v>
      </c>
      <c r="X148" s="104">
        <v>498.65987028779892</v>
      </c>
      <c r="Y148" s="104">
        <v>3.1449775497011627</v>
      </c>
      <c r="Z148" s="104">
        <v>17.210999999999999</v>
      </c>
      <c r="AA148" s="104">
        <v>4.2592924568413499</v>
      </c>
      <c r="AB148" s="104">
        <v>2.1901199999999998</v>
      </c>
      <c r="AC148" s="104">
        <v>4.6172800000000001</v>
      </c>
      <c r="AD148" s="103">
        <v>4221</v>
      </c>
      <c r="AE148" s="103">
        <v>80</v>
      </c>
      <c r="AF148" s="105">
        <v>45.5</v>
      </c>
      <c r="AG148" s="104">
        <v>14.641999999999999</v>
      </c>
      <c r="AH148" s="104">
        <v>0.3034135128402512</v>
      </c>
      <c r="AI148" s="104">
        <v>0.11189360042788198</v>
      </c>
      <c r="AJ148" s="103">
        <v>0</v>
      </c>
      <c r="AK148" s="103">
        <v>0</v>
      </c>
      <c r="AL148" s="104">
        <v>0.52400000000000002</v>
      </c>
      <c r="AM148" s="104">
        <v>0.266088336706162</v>
      </c>
      <c r="AN148" s="104">
        <v>57.426504999999999</v>
      </c>
      <c r="AO148" s="104">
        <v>495.74</v>
      </c>
      <c r="AP148" s="104">
        <v>507.73</v>
      </c>
      <c r="AQ148" s="104">
        <v>13.7151889801025</v>
      </c>
      <c r="AR148" s="104">
        <v>2.4223182875338471</v>
      </c>
      <c r="AS148" s="105">
        <v>37.900001525878899</v>
      </c>
      <c r="AT148" s="105">
        <v>11.699999809265099</v>
      </c>
      <c r="AU148" s="103">
        <v>57</v>
      </c>
      <c r="AV148" s="105">
        <v>3.1</v>
      </c>
      <c r="AW148" s="104">
        <v>1.06</v>
      </c>
      <c r="AX148" s="104">
        <v>505.57100000000003</v>
      </c>
      <c r="AY148" s="103">
        <v>5328513</v>
      </c>
      <c r="AZ148" s="104">
        <v>0.38130451595579101</v>
      </c>
      <c r="BA148" s="104">
        <v>43.7</v>
      </c>
      <c r="BB148" s="103">
        <v>6553</v>
      </c>
      <c r="BC148" s="103">
        <v>26423</v>
      </c>
      <c r="BD148" s="103">
        <v>0</v>
      </c>
      <c r="BE148" s="103">
        <v>0</v>
      </c>
      <c r="BF148" s="103">
        <v>148343</v>
      </c>
      <c r="BG148" s="103">
        <v>3077</v>
      </c>
      <c r="BH148" s="103">
        <v>99</v>
      </c>
      <c r="BI148" s="105">
        <v>36.799999999999997</v>
      </c>
      <c r="BJ148" s="104">
        <v>3.8</v>
      </c>
      <c r="BK148" s="104">
        <v>0.26087430119514499</v>
      </c>
      <c r="BL148" s="103">
        <v>56</v>
      </c>
      <c r="BM148" s="105">
        <v>34.099998474121101</v>
      </c>
      <c r="BN148" s="104">
        <v>71.243499755859403</v>
      </c>
      <c r="BO148" s="104">
        <v>20</v>
      </c>
      <c r="BP148" s="104">
        <v>72.238884240000004</v>
      </c>
      <c r="BQ148" s="103">
        <v>8100</v>
      </c>
      <c r="BR148" s="105">
        <v>66.573840000000004</v>
      </c>
      <c r="BS148" s="105">
        <v>57.713279999999997</v>
      </c>
      <c r="BT148" s="104">
        <v>1.3460000000000001</v>
      </c>
      <c r="BU148" s="103">
        <v>98</v>
      </c>
      <c r="BV148" s="103">
        <v>95</v>
      </c>
      <c r="BW148" s="103">
        <v>98</v>
      </c>
      <c r="BX148" s="104">
        <v>130.38063049316401</v>
      </c>
      <c r="BY148" s="104">
        <v>290</v>
      </c>
      <c r="BZ148" s="103">
        <v>772.9678383822253</v>
      </c>
      <c r="CA148" s="103">
        <v>12626938</v>
      </c>
      <c r="CB148" s="103">
        <v>11607317</v>
      </c>
      <c r="CC148" s="103">
        <v>24670</v>
      </c>
      <c r="CD148" s="103"/>
    </row>
    <row r="149" spans="1:82" x14ac:dyDescent="0.25">
      <c r="A149" s="123" t="s">
        <v>266</v>
      </c>
      <c r="B149" s="106" t="s">
        <v>265</v>
      </c>
      <c r="C149" s="103">
        <v>99.295740294105258</v>
      </c>
      <c r="D149" s="103">
        <v>0</v>
      </c>
      <c r="E149" s="103" t="s">
        <v>435</v>
      </c>
      <c r="F149" s="103">
        <v>0</v>
      </c>
      <c r="G149" s="103">
        <v>1054.1959999999999</v>
      </c>
      <c r="H149" s="103">
        <v>332.904</v>
      </c>
      <c r="I149" s="103">
        <v>307.39799999999997</v>
      </c>
      <c r="J149" s="103">
        <v>0</v>
      </c>
      <c r="K149" s="104">
        <v>0</v>
      </c>
      <c r="L149" s="104">
        <v>0.27272727272727298</v>
      </c>
      <c r="M149" s="103" t="s">
        <v>435</v>
      </c>
      <c r="N149" s="103" t="s">
        <v>435</v>
      </c>
      <c r="O149" s="103" t="s">
        <v>435</v>
      </c>
      <c r="P149" s="103" t="s">
        <v>435</v>
      </c>
      <c r="Q149" s="103">
        <v>0</v>
      </c>
      <c r="R149" s="103">
        <v>0</v>
      </c>
      <c r="S149" s="103">
        <v>0</v>
      </c>
      <c r="T149" s="103">
        <v>0</v>
      </c>
      <c r="U149" s="103">
        <v>11240</v>
      </c>
      <c r="V149" s="103">
        <v>23493.974409099999</v>
      </c>
      <c r="W149" s="103">
        <v>32472.3569231</v>
      </c>
      <c r="X149" s="104">
        <v>201.69615384615383</v>
      </c>
      <c r="Y149" s="104">
        <v>0.76504804808207139</v>
      </c>
      <c r="Z149" s="104">
        <v>30.776</v>
      </c>
      <c r="AA149" s="104" t="s">
        <v>435</v>
      </c>
      <c r="AB149" s="104">
        <v>0.44413000000000002</v>
      </c>
      <c r="AC149" s="104" t="s">
        <v>435</v>
      </c>
      <c r="AD149" s="103" t="s">
        <v>435</v>
      </c>
      <c r="AE149" s="103">
        <v>80</v>
      </c>
      <c r="AF149" s="105" t="s">
        <v>435</v>
      </c>
      <c r="AG149" s="104" t="s">
        <v>435</v>
      </c>
      <c r="AH149" s="104">
        <v>7.6579318771372552E-5</v>
      </c>
      <c r="AI149" s="104">
        <v>7.7467270626283002E-6</v>
      </c>
      <c r="AJ149" s="103">
        <v>0</v>
      </c>
      <c r="AK149" s="103">
        <v>0</v>
      </c>
      <c r="AL149" s="104">
        <v>0.77800000000000002</v>
      </c>
      <c r="AM149" s="104" t="s">
        <v>435</v>
      </c>
      <c r="AN149" s="104">
        <v>0.49619200000000002</v>
      </c>
      <c r="AO149" s="104">
        <v>0</v>
      </c>
      <c r="AP149" s="104">
        <v>0</v>
      </c>
      <c r="AQ149" s="104" t="s">
        <v>435</v>
      </c>
      <c r="AR149" s="104">
        <v>2.1893797518254319</v>
      </c>
      <c r="AS149" s="105">
        <v>13.699999809265099</v>
      </c>
      <c r="AT149" s="105" t="s">
        <v>435</v>
      </c>
      <c r="AU149" s="103">
        <v>2.0999999046325701</v>
      </c>
      <c r="AV149" s="105" t="s">
        <v>435</v>
      </c>
      <c r="AW149" s="104" t="s">
        <v>435</v>
      </c>
      <c r="AX149" s="104" t="s">
        <v>435</v>
      </c>
      <c r="AY149" s="103">
        <v>10</v>
      </c>
      <c r="AZ149" s="104" t="s">
        <v>435</v>
      </c>
      <c r="BA149" s="104" t="s">
        <v>435</v>
      </c>
      <c r="BB149" s="103">
        <v>0</v>
      </c>
      <c r="BC149" s="103">
        <v>0</v>
      </c>
      <c r="BD149" s="103">
        <v>0</v>
      </c>
      <c r="BE149" s="103">
        <v>0</v>
      </c>
      <c r="BF149" s="103">
        <v>4</v>
      </c>
      <c r="BG149" s="103">
        <v>0</v>
      </c>
      <c r="BH149" s="103">
        <v>100</v>
      </c>
      <c r="BI149" s="105">
        <v>5.7</v>
      </c>
      <c r="BJ149" s="104">
        <v>3.4</v>
      </c>
      <c r="BK149" s="104">
        <v>0.56083619594573997</v>
      </c>
      <c r="BL149" s="103" t="s">
        <v>435</v>
      </c>
      <c r="BM149" s="105">
        <v>100</v>
      </c>
      <c r="BN149" s="104" t="s">
        <v>435</v>
      </c>
      <c r="BO149" s="104">
        <v>76.8</v>
      </c>
      <c r="BP149" s="104">
        <v>138.906857</v>
      </c>
      <c r="BQ149" s="103">
        <v>430</v>
      </c>
      <c r="BR149" s="105">
        <v>91.609129999999993</v>
      </c>
      <c r="BS149" s="105">
        <v>98.967600000000004</v>
      </c>
      <c r="BT149" s="104">
        <v>25.23</v>
      </c>
      <c r="BU149" s="103">
        <v>97</v>
      </c>
      <c r="BV149" s="103">
        <v>95</v>
      </c>
      <c r="BW149" s="103" t="s">
        <v>435</v>
      </c>
      <c r="BX149" s="104">
        <v>1479.57080078125</v>
      </c>
      <c r="BY149" s="104" t="s">
        <v>435</v>
      </c>
      <c r="BZ149" s="103">
        <v>19829.428316972793</v>
      </c>
      <c r="CA149" s="103">
        <v>52834</v>
      </c>
      <c r="CB149" s="103">
        <v>55572</v>
      </c>
      <c r="CC149" s="103">
        <v>260</v>
      </c>
      <c r="CD149" s="103"/>
    </row>
    <row r="150" spans="1:82" x14ac:dyDescent="0.25">
      <c r="A150" s="123" t="s">
        <v>268</v>
      </c>
      <c r="B150" s="106" t="s">
        <v>267</v>
      </c>
      <c r="C150" s="103">
        <v>321.18517528210526</v>
      </c>
      <c r="D150" s="103">
        <v>0</v>
      </c>
      <c r="E150" s="103" t="s">
        <v>435</v>
      </c>
      <c r="F150" s="103">
        <v>0</v>
      </c>
      <c r="G150" s="103">
        <v>2587.83</v>
      </c>
      <c r="H150" s="103">
        <v>369.69</v>
      </c>
      <c r="I150" s="103">
        <v>559.39200000000005</v>
      </c>
      <c r="J150" s="103">
        <v>0</v>
      </c>
      <c r="K150" s="104">
        <v>2.9000000000000001E-2</v>
      </c>
      <c r="L150" s="104">
        <v>9.0909090909090898E-2</v>
      </c>
      <c r="M150" s="103" t="s">
        <v>435</v>
      </c>
      <c r="N150" s="103" t="s">
        <v>435</v>
      </c>
      <c r="O150" s="103" t="s">
        <v>435</v>
      </c>
      <c r="P150" s="103" t="s">
        <v>435</v>
      </c>
      <c r="Q150" s="103">
        <v>0</v>
      </c>
      <c r="R150" s="103">
        <v>0</v>
      </c>
      <c r="S150" s="103">
        <v>0</v>
      </c>
      <c r="T150" s="103">
        <v>0</v>
      </c>
      <c r="U150" s="103">
        <v>158035</v>
      </c>
      <c r="V150" s="103">
        <v>172947.55188000001</v>
      </c>
      <c r="W150" s="103">
        <v>156667.26029499999</v>
      </c>
      <c r="X150" s="104">
        <v>298.17868852459014</v>
      </c>
      <c r="Y150" s="104">
        <v>0.86915937687230183</v>
      </c>
      <c r="Z150" s="104">
        <v>18.678000000000001</v>
      </c>
      <c r="AA150" s="104" t="s">
        <v>435</v>
      </c>
      <c r="AB150" s="104">
        <v>0.79705999999999999</v>
      </c>
      <c r="AC150" s="104">
        <v>87.20196</v>
      </c>
      <c r="AD150" s="103">
        <v>25</v>
      </c>
      <c r="AE150" s="103">
        <v>80</v>
      </c>
      <c r="AF150" s="105">
        <v>11.9</v>
      </c>
      <c r="AG150" s="104">
        <v>5.98</v>
      </c>
      <c r="AH150" s="104">
        <v>1.2560705625249424E-3</v>
      </c>
      <c r="AI150" s="104">
        <v>1.0042173061038358E-3</v>
      </c>
      <c r="AJ150" s="103">
        <v>0</v>
      </c>
      <c r="AK150" s="103">
        <v>0</v>
      </c>
      <c r="AL150" s="104">
        <v>0.747</v>
      </c>
      <c r="AM150" s="104">
        <v>2.8649999999999999E-3</v>
      </c>
      <c r="AN150" s="104">
        <v>0</v>
      </c>
      <c r="AO150" s="104">
        <v>6.04</v>
      </c>
      <c r="AP150" s="104">
        <v>4.74</v>
      </c>
      <c r="AQ150" s="104">
        <v>0.78004956245422397</v>
      </c>
      <c r="AR150" s="104">
        <v>1.7127619700636774</v>
      </c>
      <c r="AS150" s="105">
        <v>16.600000381469702</v>
      </c>
      <c r="AT150" s="105">
        <v>2.7999999523162802</v>
      </c>
      <c r="AU150" s="103">
        <v>7.6999998092651403</v>
      </c>
      <c r="AV150" s="105" t="s">
        <v>435</v>
      </c>
      <c r="AW150" s="104" t="s">
        <v>435</v>
      </c>
      <c r="AX150" s="104" t="s">
        <v>435</v>
      </c>
      <c r="AY150" s="103">
        <v>23465</v>
      </c>
      <c r="AZ150" s="104">
        <v>0.33322040375330098</v>
      </c>
      <c r="BA150" s="104">
        <v>51.2</v>
      </c>
      <c r="BB150" s="103">
        <v>0</v>
      </c>
      <c r="BC150" s="103">
        <v>0</v>
      </c>
      <c r="BD150" s="103">
        <v>0</v>
      </c>
      <c r="BE150" s="103">
        <v>0</v>
      </c>
      <c r="BF150" s="103">
        <v>2</v>
      </c>
      <c r="BG150" s="103">
        <v>0</v>
      </c>
      <c r="BH150" s="103">
        <v>94</v>
      </c>
      <c r="BI150" s="105">
        <v>18.100000000000001</v>
      </c>
      <c r="BJ150" s="104">
        <v>2.916666666666667</v>
      </c>
      <c r="BK150" s="104">
        <v>0.265684694051743</v>
      </c>
      <c r="BL150" s="103">
        <v>55</v>
      </c>
      <c r="BM150" s="105">
        <v>98.759788513183594</v>
      </c>
      <c r="BN150" s="104" t="s">
        <v>435</v>
      </c>
      <c r="BO150" s="104">
        <v>46.7</v>
      </c>
      <c r="BP150" s="104">
        <v>98.797834980000005</v>
      </c>
      <c r="BQ150" s="103">
        <v>690</v>
      </c>
      <c r="BR150" s="105">
        <v>88.352909999999994</v>
      </c>
      <c r="BS150" s="105">
        <v>98.162000000000006</v>
      </c>
      <c r="BT150" s="104" t="s">
        <v>435</v>
      </c>
      <c r="BU150" s="103">
        <v>80</v>
      </c>
      <c r="BV150" s="103">
        <v>73</v>
      </c>
      <c r="BW150" s="103" t="s">
        <v>435</v>
      </c>
      <c r="BX150" s="104">
        <v>677.40155029296898</v>
      </c>
      <c r="BY150" s="104">
        <v>48</v>
      </c>
      <c r="BZ150" s="103">
        <v>10315.026075121519</v>
      </c>
      <c r="CA150" s="103">
        <v>182795</v>
      </c>
      <c r="CB150" s="103">
        <v>184999</v>
      </c>
      <c r="CC150" s="103">
        <v>610</v>
      </c>
      <c r="CD150" s="103"/>
    </row>
    <row r="151" spans="1:82" x14ac:dyDescent="0.25">
      <c r="A151" s="123" t="s">
        <v>270</v>
      </c>
      <c r="B151" s="106" t="s">
        <v>269</v>
      </c>
      <c r="C151" s="103">
        <v>212.84397038105263</v>
      </c>
      <c r="D151" s="103">
        <v>0</v>
      </c>
      <c r="E151" s="103" t="s">
        <v>435</v>
      </c>
      <c r="F151" s="103">
        <v>0</v>
      </c>
      <c r="G151" s="103">
        <v>1530.9139999999998</v>
      </c>
      <c r="H151" s="103">
        <v>216.29450000000003</v>
      </c>
      <c r="I151" s="103">
        <v>268.32</v>
      </c>
      <c r="J151" s="103">
        <v>0</v>
      </c>
      <c r="K151" s="104">
        <v>2.9000000000000001E-2</v>
      </c>
      <c r="L151" s="104" t="s">
        <v>435</v>
      </c>
      <c r="M151" s="103" t="s">
        <v>435</v>
      </c>
      <c r="N151" s="103" t="s">
        <v>435</v>
      </c>
      <c r="O151" s="103" t="s">
        <v>435</v>
      </c>
      <c r="P151" s="103" t="s">
        <v>435</v>
      </c>
      <c r="Q151" s="103">
        <v>0</v>
      </c>
      <c r="R151" s="103">
        <v>0</v>
      </c>
      <c r="S151" s="103">
        <v>0</v>
      </c>
      <c r="T151" s="103">
        <v>0</v>
      </c>
      <c r="U151" s="103">
        <v>44579</v>
      </c>
      <c r="V151" s="103">
        <v>97011.272409700003</v>
      </c>
      <c r="W151" s="103">
        <v>67852.068111200002</v>
      </c>
      <c r="X151" s="104">
        <v>282.58974358974359</v>
      </c>
      <c r="Y151" s="104">
        <v>1.1433690991796612</v>
      </c>
      <c r="Z151" s="104">
        <v>52.198</v>
      </c>
      <c r="AA151" s="104" t="s">
        <v>435</v>
      </c>
      <c r="AB151" s="104">
        <v>3.3587899999999999</v>
      </c>
      <c r="AC151" s="104" t="s">
        <v>435</v>
      </c>
      <c r="AD151" s="103">
        <v>40</v>
      </c>
      <c r="AE151" s="103">
        <v>80</v>
      </c>
      <c r="AF151" s="105" t="s">
        <v>435</v>
      </c>
      <c r="AG151" s="104">
        <v>7.0730000000000004</v>
      </c>
      <c r="AH151" s="104">
        <v>7.4668036153203434E-4</v>
      </c>
      <c r="AI151" s="104">
        <v>1.8216659178063221E-3</v>
      </c>
      <c r="AJ151" s="103">
        <v>0</v>
      </c>
      <c r="AK151" s="103">
        <v>0</v>
      </c>
      <c r="AL151" s="104">
        <v>0.72299999999999998</v>
      </c>
      <c r="AM151" s="104" t="s">
        <v>435</v>
      </c>
      <c r="AN151" s="104">
        <v>0</v>
      </c>
      <c r="AO151" s="104">
        <v>3.32</v>
      </c>
      <c r="AP151" s="104">
        <v>4.05</v>
      </c>
      <c r="AQ151" s="104">
        <v>0.88293522596359297</v>
      </c>
      <c r="AR151" s="104">
        <v>5.1246712946044806</v>
      </c>
      <c r="AS151" s="105">
        <v>16.200000762939499</v>
      </c>
      <c r="AT151" s="105" t="s">
        <v>435</v>
      </c>
      <c r="AU151" s="103">
        <v>2.0999999046325701</v>
      </c>
      <c r="AV151" s="105" t="s">
        <v>435</v>
      </c>
      <c r="AW151" s="104" t="s">
        <v>435</v>
      </c>
      <c r="AX151" s="104" t="s">
        <v>435</v>
      </c>
      <c r="AY151" s="103">
        <v>5</v>
      </c>
      <c r="AZ151" s="104" t="s">
        <v>435</v>
      </c>
      <c r="BA151" s="104" t="s">
        <v>435</v>
      </c>
      <c r="BB151" s="103">
        <v>0</v>
      </c>
      <c r="BC151" s="103">
        <v>0</v>
      </c>
      <c r="BD151" s="103">
        <v>0</v>
      </c>
      <c r="BE151" s="103">
        <v>0</v>
      </c>
      <c r="BF151" s="103">
        <v>0</v>
      </c>
      <c r="BG151" s="103">
        <v>0</v>
      </c>
      <c r="BH151" s="103">
        <v>121</v>
      </c>
      <c r="BI151" s="105">
        <v>5.7</v>
      </c>
      <c r="BJ151" s="104" t="s">
        <v>435</v>
      </c>
      <c r="BK151" s="104">
        <v>0.265684694051743</v>
      </c>
      <c r="BL151" s="103">
        <v>58</v>
      </c>
      <c r="BM151" s="105">
        <v>100</v>
      </c>
      <c r="BN151" s="104" t="s">
        <v>435</v>
      </c>
      <c r="BO151" s="104">
        <v>55.6</v>
      </c>
      <c r="BP151" s="104">
        <v>105.4114307</v>
      </c>
      <c r="BQ151" s="103">
        <v>410</v>
      </c>
      <c r="BR151" s="105">
        <v>87.184340000000006</v>
      </c>
      <c r="BS151" s="105">
        <v>95.145219999999995</v>
      </c>
      <c r="BT151" s="104" t="s">
        <v>435</v>
      </c>
      <c r="BU151" s="103">
        <v>99</v>
      </c>
      <c r="BV151" s="103">
        <v>99</v>
      </c>
      <c r="BW151" s="103" t="s">
        <v>435</v>
      </c>
      <c r="BX151" s="104">
        <v>409.14004516601602</v>
      </c>
      <c r="BY151" s="104">
        <v>45</v>
      </c>
      <c r="BZ151" s="103">
        <v>7377.6788319941388</v>
      </c>
      <c r="CA151" s="103">
        <v>110593</v>
      </c>
      <c r="CB151" s="103">
        <v>109462</v>
      </c>
      <c r="CC151" s="103">
        <v>390</v>
      </c>
      <c r="CD151" s="103"/>
    </row>
    <row r="152" spans="1:82" x14ac:dyDescent="0.25">
      <c r="A152" s="123" t="s">
        <v>272</v>
      </c>
      <c r="B152" s="106" t="s">
        <v>271</v>
      </c>
      <c r="C152" s="103">
        <v>337.49091137894737</v>
      </c>
      <c r="D152" s="103">
        <v>0</v>
      </c>
      <c r="E152" s="103" t="s">
        <v>435</v>
      </c>
      <c r="F152" s="103">
        <v>4.1459999999999999</v>
      </c>
      <c r="G152" s="103">
        <v>3667.8739999999998</v>
      </c>
      <c r="H152" s="103">
        <v>386.09199999999998</v>
      </c>
      <c r="I152" s="103">
        <v>0</v>
      </c>
      <c r="J152" s="103">
        <v>0</v>
      </c>
      <c r="K152" s="104">
        <v>2.9000000000000001E-2</v>
      </c>
      <c r="L152" s="104" t="s">
        <v>435</v>
      </c>
      <c r="M152" s="103" t="s">
        <v>435</v>
      </c>
      <c r="N152" s="103" t="s">
        <v>435</v>
      </c>
      <c r="O152" s="103" t="s">
        <v>435</v>
      </c>
      <c r="P152" s="103" t="s">
        <v>435</v>
      </c>
      <c r="Q152" s="103">
        <v>0</v>
      </c>
      <c r="R152" s="103">
        <v>0</v>
      </c>
      <c r="S152" s="103">
        <v>0</v>
      </c>
      <c r="T152" s="103">
        <v>0</v>
      </c>
      <c r="U152" s="103">
        <v>24406</v>
      </c>
      <c r="V152" s="103">
        <v>26429.168429900001</v>
      </c>
      <c r="W152" s="103">
        <v>125734.406527</v>
      </c>
      <c r="X152" s="104">
        <v>69.303886925795055</v>
      </c>
      <c r="Y152" s="104">
        <v>-0.74068224900403512</v>
      </c>
      <c r="Z152" s="104">
        <v>18.242999999999999</v>
      </c>
      <c r="AA152" s="104" t="s">
        <v>435</v>
      </c>
      <c r="AB152" s="104">
        <v>0.10414</v>
      </c>
      <c r="AC152" s="104" t="s">
        <v>435</v>
      </c>
      <c r="AD152" s="103">
        <v>12</v>
      </c>
      <c r="AE152" s="103">
        <v>100</v>
      </c>
      <c r="AF152" s="105" t="s">
        <v>435</v>
      </c>
      <c r="AG152" s="104">
        <v>13.951000000000001</v>
      </c>
      <c r="AH152" s="104">
        <v>1.480750247585249E-3</v>
      </c>
      <c r="AI152" s="104">
        <v>8.3971554783305788E-5</v>
      </c>
      <c r="AJ152" s="103">
        <v>0</v>
      </c>
      <c r="AK152" s="103">
        <v>0</v>
      </c>
      <c r="AL152" s="104">
        <v>0.71299999999999997</v>
      </c>
      <c r="AM152" s="104" t="s">
        <v>435</v>
      </c>
      <c r="AN152" s="104">
        <v>0.36718299999999998</v>
      </c>
      <c r="AO152" s="104">
        <v>57.86</v>
      </c>
      <c r="AP152" s="104">
        <v>76.87</v>
      </c>
      <c r="AQ152" s="104">
        <v>15.909130096435501</v>
      </c>
      <c r="AR152" s="104">
        <v>16.430506578543721</v>
      </c>
      <c r="AS152" s="105">
        <v>16.5</v>
      </c>
      <c r="AT152" s="105">
        <v>2.7</v>
      </c>
      <c r="AU152" s="103">
        <v>18</v>
      </c>
      <c r="AV152" s="105" t="s">
        <v>435</v>
      </c>
      <c r="AW152" s="104" t="s">
        <v>435</v>
      </c>
      <c r="AX152" s="104" t="s">
        <v>435</v>
      </c>
      <c r="AY152" s="103">
        <v>61325</v>
      </c>
      <c r="AZ152" s="104">
        <v>0.36507425676542399</v>
      </c>
      <c r="BA152" s="104">
        <v>38.700000000000003</v>
      </c>
      <c r="BB152" s="103">
        <v>0</v>
      </c>
      <c r="BC152" s="103">
        <v>0</v>
      </c>
      <c r="BD152" s="103">
        <v>0</v>
      </c>
      <c r="BE152" s="203">
        <v>0</v>
      </c>
      <c r="BF152" s="203">
        <v>0</v>
      </c>
      <c r="BG152" s="203">
        <v>0</v>
      </c>
      <c r="BH152" s="103">
        <v>131</v>
      </c>
      <c r="BI152" s="105">
        <v>2.7</v>
      </c>
      <c r="BJ152" s="104">
        <v>3.15</v>
      </c>
      <c r="BK152" s="104">
        <v>0.61645382642746005</v>
      </c>
      <c r="BL152" s="103" t="s">
        <v>435</v>
      </c>
      <c r="BM152" s="105">
        <v>96.800003051757798</v>
      </c>
      <c r="BN152" s="104">
        <v>99.015007019042997</v>
      </c>
      <c r="BO152" s="104">
        <v>29.4</v>
      </c>
      <c r="BP152" s="104">
        <v>63.231012010000001</v>
      </c>
      <c r="BQ152" s="103">
        <v>1600</v>
      </c>
      <c r="BR152" s="105">
        <v>98.167940000000002</v>
      </c>
      <c r="BS152" s="105">
        <v>97.382599999999996</v>
      </c>
      <c r="BT152" s="104">
        <v>3.4089999999999998</v>
      </c>
      <c r="BU152" s="103">
        <v>74</v>
      </c>
      <c r="BV152" s="103">
        <v>42</v>
      </c>
      <c r="BW152" s="103" t="s">
        <v>435</v>
      </c>
      <c r="BX152" s="104">
        <v>352.79971313476602</v>
      </c>
      <c r="BY152" s="104">
        <v>51</v>
      </c>
      <c r="BZ152" s="103">
        <v>4392.46775479595</v>
      </c>
      <c r="CA152" s="103">
        <v>197093</v>
      </c>
      <c r="CB152" s="103">
        <v>193228</v>
      </c>
      <c r="CC152" s="103">
        <v>2830</v>
      </c>
      <c r="CD152" s="103"/>
    </row>
    <row r="153" spans="1:82" x14ac:dyDescent="0.25">
      <c r="A153" s="123" t="s">
        <v>274</v>
      </c>
      <c r="B153" s="106" t="s">
        <v>273</v>
      </c>
      <c r="C153" s="103">
        <v>0</v>
      </c>
      <c r="D153" s="103">
        <v>0</v>
      </c>
      <c r="E153" s="103" t="s">
        <v>435</v>
      </c>
      <c r="F153" s="103">
        <v>0</v>
      </c>
      <c r="G153" s="103">
        <v>0</v>
      </c>
      <c r="H153" s="103">
        <v>0</v>
      </c>
      <c r="I153" s="103">
        <v>0</v>
      </c>
      <c r="J153" s="103">
        <v>0</v>
      </c>
      <c r="K153" s="104">
        <v>0</v>
      </c>
      <c r="L153" s="104">
        <v>0.39393939393939398</v>
      </c>
      <c r="M153" s="103">
        <v>41318.449078799997</v>
      </c>
      <c r="N153" s="103">
        <v>0</v>
      </c>
      <c r="O153" s="103">
        <v>0</v>
      </c>
      <c r="P153" s="103">
        <v>27563.566226999999</v>
      </c>
      <c r="Q153" s="103">
        <v>171996</v>
      </c>
      <c r="R153" s="103">
        <v>0</v>
      </c>
      <c r="S153" s="103">
        <v>0</v>
      </c>
      <c r="T153" s="103">
        <v>164931</v>
      </c>
      <c r="U153" s="103">
        <v>67527</v>
      </c>
      <c r="V153" s="103">
        <v>60719.752788099999</v>
      </c>
      <c r="W153" s="103">
        <v>170698.06606400001</v>
      </c>
      <c r="X153" s="104">
        <v>219.82083333333333</v>
      </c>
      <c r="Y153" s="104">
        <v>3.0378352352737221</v>
      </c>
      <c r="Z153" s="104">
        <v>72.802999999999997</v>
      </c>
      <c r="AA153" s="104">
        <v>3.8364511228465501</v>
      </c>
      <c r="AB153" s="104">
        <v>47.433819999999997</v>
      </c>
      <c r="AC153" s="104">
        <v>41.339869999999998</v>
      </c>
      <c r="AD153" s="103">
        <v>65</v>
      </c>
      <c r="AE153" s="103">
        <v>0</v>
      </c>
      <c r="AF153" s="105">
        <v>86.6</v>
      </c>
      <c r="AG153" s="104">
        <v>14.675000000000001</v>
      </c>
      <c r="AH153" s="104">
        <v>3.8496674714689253E-3</v>
      </c>
      <c r="AI153" s="104">
        <v>8.0133813396174106E-3</v>
      </c>
      <c r="AJ153" s="103">
        <v>0</v>
      </c>
      <c r="AK153" s="103">
        <v>0</v>
      </c>
      <c r="AL153" s="104">
        <v>0.58899999999999997</v>
      </c>
      <c r="AM153" s="104">
        <v>0.21657499999999999</v>
      </c>
      <c r="AN153" s="104">
        <v>0</v>
      </c>
      <c r="AO153" s="104">
        <v>18.11</v>
      </c>
      <c r="AP153" s="104">
        <v>15.09</v>
      </c>
      <c r="AQ153" s="104">
        <v>10.1999359130859</v>
      </c>
      <c r="AR153" s="104">
        <v>4.2093930292671358</v>
      </c>
      <c r="AS153" s="105">
        <v>32.400001525878899</v>
      </c>
      <c r="AT153" s="105">
        <v>14.3999996185303</v>
      </c>
      <c r="AU153" s="103">
        <v>118</v>
      </c>
      <c r="AV153" s="105">
        <v>0.8</v>
      </c>
      <c r="AW153" s="104" t="s">
        <v>435</v>
      </c>
      <c r="AX153" s="104">
        <v>10.957000000000001</v>
      </c>
      <c r="AY153" s="103">
        <v>192800</v>
      </c>
      <c r="AZ153" s="104">
        <v>0.53758737367576803</v>
      </c>
      <c r="BA153" s="104">
        <v>30.8</v>
      </c>
      <c r="BB153" s="103">
        <v>0</v>
      </c>
      <c r="BC153" s="103">
        <v>0</v>
      </c>
      <c r="BD153" s="103">
        <v>0</v>
      </c>
      <c r="BE153" s="103">
        <v>0</v>
      </c>
      <c r="BF153" s="103">
        <v>0</v>
      </c>
      <c r="BG153" s="103">
        <v>0</v>
      </c>
      <c r="BH153" s="103">
        <v>118</v>
      </c>
      <c r="BI153" s="105">
        <v>7</v>
      </c>
      <c r="BJ153" s="104" t="s">
        <v>435</v>
      </c>
      <c r="BK153" s="104">
        <v>-0.76759052276611295</v>
      </c>
      <c r="BL153" s="103">
        <v>46</v>
      </c>
      <c r="BM153" s="105">
        <v>72.510704040527301</v>
      </c>
      <c r="BN153" s="104">
        <v>91.747108459472699</v>
      </c>
      <c r="BO153" s="104">
        <v>28</v>
      </c>
      <c r="BP153" s="104">
        <v>85.139506769999997</v>
      </c>
      <c r="BQ153" s="103">
        <v>640</v>
      </c>
      <c r="BR153" s="105">
        <v>42.974939999999997</v>
      </c>
      <c r="BS153" s="105">
        <v>84.29016</v>
      </c>
      <c r="BT153" s="104">
        <v>3.2</v>
      </c>
      <c r="BU153" s="103">
        <v>95</v>
      </c>
      <c r="BV153" s="103">
        <v>76</v>
      </c>
      <c r="BW153" s="103">
        <v>95</v>
      </c>
      <c r="BX153" s="104">
        <v>196.89688110351599</v>
      </c>
      <c r="BY153" s="104">
        <v>156</v>
      </c>
      <c r="BZ153" s="103">
        <v>2001.1409022616363</v>
      </c>
      <c r="CA153" s="103">
        <v>215048</v>
      </c>
      <c r="CB153" s="103">
        <v>190344</v>
      </c>
      <c r="CC153" s="103">
        <v>960</v>
      </c>
      <c r="CD153" s="103"/>
    </row>
    <row r="154" spans="1:82" x14ac:dyDescent="0.25">
      <c r="A154" s="123" t="s">
        <v>276</v>
      </c>
      <c r="B154" s="106" t="s">
        <v>275</v>
      </c>
      <c r="C154" s="103">
        <v>2534.3603270315789</v>
      </c>
      <c r="D154" s="103">
        <v>21.301569546105267</v>
      </c>
      <c r="E154" s="103">
        <v>24029.805500000002</v>
      </c>
      <c r="F154" s="103">
        <v>0</v>
      </c>
      <c r="G154" s="103">
        <v>0</v>
      </c>
      <c r="H154" s="103">
        <v>0</v>
      </c>
      <c r="I154" s="103">
        <v>0</v>
      </c>
      <c r="J154" s="103">
        <v>0</v>
      </c>
      <c r="K154" s="104">
        <v>0</v>
      </c>
      <c r="L154" s="104">
        <v>0.24242424242424199</v>
      </c>
      <c r="M154" s="103">
        <v>19351918.555</v>
      </c>
      <c r="N154" s="103" t="s">
        <v>435</v>
      </c>
      <c r="O154" s="103" t="s">
        <v>435</v>
      </c>
      <c r="P154" s="103" t="s">
        <v>435</v>
      </c>
      <c r="Q154" s="103">
        <v>323824</v>
      </c>
      <c r="R154" s="103">
        <v>0</v>
      </c>
      <c r="S154" s="103">
        <v>1274116</v>
      </c>
      <c r="T154" s="103">
        <v>609524</v>
      </c>
      <c r="U154" s="103">
        <v>5286783</v>
      </c>
      <c r="V154" s="103">
        <v>18991147.6708</v>
      </c>
      <c r="W154" s="103">
        <v>10303863.024900001</v>
      </c>
      <c r="X154" s="104">
        <v>15.676654308295614</v>
      </c>
      <c r="Y154" s="104">
        <v>2.064004378680262</v>
      </c>
      <c r="Z154" s="104">
        <v>83.843999999999994</v>
      </c>
      <c r="AA154" s="104" t="s">
        <v>435</v>
      </c>
      <c r="AB154" s="104">
        <v>0</v>
      </c>
      <c r="AC154" s="104" t="s">
        <v>435</v>
      </c>
      <c r="AD154" s="103">
        <v>2925</v>
      </c>
      <c r="AE154" s="103">
        <v>80</v>
      </c>
      <c r="AF154" s="105">
        <v>18</v>
      </c>
      <c r="AG154" s="104">
        <v>8.7449999999999992</v>
      </c>
      <c r="AH154" s="104">
        <v>0.57237840328044265</v>
      </c>
      <c r="AI154" s="104">
        <v>0.2634941129764361</v>
      </c>
      <c r="AJ154" s="103">
        <v>0</v>
      </c>
      <c r="AK154" s="103">
        <v>0</v>
      </c>
      <c r="AL154" s="104">
        <v>0.85299999999999998</v>
      </c>
      <c r="AM154" s="104" t="s">
        <v>435</v>
      </c>
      <c r="AN154" s="104">
        <v>0</v>
      </c>
      <c r="AO154" s="104">
        <v>0</v>
      </c>
      <c r="AP154" s="104">
        <v>0</v>
      </c>
      <c r="AQ154" s="104" t="s">
        <v>435</v>
      </c>
      <c r="AR154" s="104">
        <v>4.2801500726064368E-2</v>
      </c>
      <c r="AS154" s="105">
        <v>7.4000000953674299</v>
      </c>
      <c r="AT154" s="105" t="s">
        <v>435</v>
      </c>
      <c r="AU154" s="103">
        <v>10</v>
      </c>
      <c r="AV154" s="105">
        <v>0.1</v>
      </c>
      <c r="AW154" s="104" t="s">
        <v>435</v>
      </c>
      <c r="AX154" s="104">
        <v>6.7000000000000004E-2</v>
      </c>
      <c r="AY154" s="103">
        <v>1021</v>
      </c>
      <c r="AZ154" s="104">
        <v>0.23406153962211501</v>
      </c>
      <c r="BA154" s="104" t="s">
        <v>435</v>
      </c>
      <c r="BB154" s="103">
        <v>481</v>
      </c>
      <c r="BC154" s="103">
        <v>0</v>
      </c>
      <c r="BD154" s="103">
        <v>271</v>
      </c>
      <c r="BE154" s="103">
        <v>0</v>
      </c>
      <c r="BF154" s="103">
        <v>2436</v>
      </c>
      <c r="BG154" s="103">
        <v>0</v>
      </c>
      <c r="BH154" s="103">
        <v>130</v>
      </c>
      <c r="BI154" s="105">
        <v>7.1</v>
      </c>
      <c r="BJ154" s="104" t="s">
        <v>435</v>
      </c>
      <c r="BK154" s="104">
        <v>0.247511506080627</v>
      </c>
      <c r="BL154" s="103">
        <v>49</v>
      </c>
      <c r="BM154" s="105">
        <v>100</v>
      </c>
      <c r="BN154" s="104">
        <v>94.842369079589801</v>
      </c>
      <c r="BO154" s="104">
        <v>73.8</v>
      </c>
      <c r="BP154" s="104">
        <v>122.0799835</v>
      </c>
      <c r="BQ154" s="103">
        <v>130000</v>
      </c>
      <c r="BR154" s="105">
        <v>100</v>
      </c>
      <c r="BS154" s="105">
        <v>100</v>
      </c>
      <c r="BT154" s="104">
        <v>23.9</v>
      </c>
      <c r="BU154" s="103">
        <v>98</v>
      </c>
      <c r="BV154" s="103">
        <v>96</v>
      </c>
      <c r="BW154" s="103">
        <v>98</v>
      </c>
      <c r="BX154" s="104">
        <v>3117.23364257813</v>
      </c>
      <c r="BY154" s="104">
        <v>12</v>
      </c>
      <c r="BZ154" s="103">
        <v>23219.13048310333</v>
      </c>
      <c r="CA154" s="103">
        <v>34268529</v>
      </c>
      <c r="CB154" s="103">
        <v>31550877</v>
      </c>
      <c r="CC154" s="103">
        <v>2149690</v>
      </c>
      <c r="CD154" s="103"/>
    </row>
    <row r="155" spans="1:82" x14ac:dyDescent="0.25">
      <c r="A155" s="123" t="s">
        <v>278</v>
      </c>
      <c r="B155" s="106" t="s">
        <v>277</v>
      </c>
      <c r="C155" s="103">
        <v>0</v>
      </c>
      <c r="D155" s="103">
        <v>0</v>
      </c>
      <c r="E155" s="103">
        <v>49271.836499999998</v>
      </c>
      <c r="F155" s="103">
        <v>43.514000000000003</v>
      </c>
      <c r="G155" s="103">
        <v>0</v>
      </c>
      <c r="H155" s="103">
        <v>0</v>
      </c>
      <c r="I155" s="103">
        <v>0</v>
      </c>
      <c r="J155" s="103">
        <v>50677</v>
      </c>
      <c r="K155" s="104">
        <v>8.5999999999999993E-2</v>
      </c>
      <c r="L155" s="104">
        <v>0.30303030303030298</v>
      </c>
      <c r="M155" s="103">
        <v>6316966.0351999998</v>
      </c>
      <c r="N155" s="103">
        <v>0</v>
      </c>
      <c r="O155" s="103">
        <v>183644.60959599999</v>
      </c>
      <c r="P155" s="103">
        <v>0</v>
      </c>
      <c r="Q155" s="103">
        <v>14762128</v>
      </c>
      <c r="R155" s="103">
        <v>0</v>
      </c>
      <c r="S155" s="103">
        <v>238765</v>
      </c>
      <c r="T155" s="103">
        <v>14523363</v>
      </c>
      <c r="U155" s="103">
        <v>3363938</v>
      </c>
      <c r="V155" s="103">
        <v>14088499.3025</v>
      </c>
      <c r="W155" s="103">
        <v>13859725.286699999</v>
      </c>
      <c r="X155" s="104">
        <v>82.347478315067775</v>
      </c>
      <c r="Y155" s="104">
        <v>3.744338711940618</v>
      </c>
      <c r="Z155" s="104">
        <v>47.192</v>
      </c>
      <c r="AA155" s="104">
        <v>8.3062047774780297</v>
      </c>
      <c r="AB155" s="104">
        <v>13.754429999999999</v>
      </c>
      <c r="AC155" s="104">
        <v>20.858720000000002</v>
      </c>
      <c r="AD155" s="103">
        <v>1453</v>
      </c>
      <c r="AE155" s="103">
        <v>40</v>
      </c>
      <c r="AF155" s="105">
        <v>29.5</v>
      </c>
      <c r="AG155" s="104">
        <v>15.862</v>
      </c>
      <c r="AH155" s="104">
        <v>0.64973752662529793</v>
      </c>
      <c r="AI155" s="104">
        <v>3.6885052186292781E-2</v>
      </c>
      <c r="AJ155" s="103">
        <v>0</v>
      </c>
      <c r="AK155" s="103">
        <v>0</v>
      </c>
      <c r="AL155" s="104">
        <v>0.505</v>
      </c>
      <c r="AM155" s="104">
        <v>0.29346862435340898</v>
      </c>
      <c r="AN155" s="104">
        <v>20.153642000000001</v>
      </c>
      <c r="AO155" s="104">
        <v>414.57</v>
      </c>
      <c r="AP155" s="104">
        <v>545.59</v>
      </c>
      <c r="AQ155" s="104">
        <v>4.4379167556762704</v>
      </c>
      <c r="AR155" s="104">
        <v>9.1697613561146163</v>
      </c>
      <c r="AS155" s="105">
        <v>45.400001525878899</v>
      </c>
      <c r="AT155" s="105">
        <v>13.5</v>
      </c>
      <c r="AU155" s="103">
        <v>122</v>
      </c>
      <c r="AV155" s="105">
        <v>0.4</v>
      </c>
      <c r="AW155" s="104">
        <v>0.14000000000000001</v>
      </c>
      <c r="AX155" s="104">
        <v>64.620999999999995</v>
      </c>
      <c r="AY155" s="103">
        <v>12005592</v>
      </c>
      <c r="AZ155" s="104">
        <v>0.51468875380020895</v>
      </c>
      <c r="BA155" s="104">
        <v>40.299999999999997</v>
      </c>
      <c r="BB155" s="103">
        <v>0</v>
      </c>
      <c r="BC155" s="103">
        <v>0</v>
      </c>
      <c r="BD155" s="103">
        <v>0</v>
      </c>
      <c r="BE155" s="103">
        <v>18000</v>
      </c>
      <c r="BF155" s="103">
        <v>16069</v>
      </c>
      <c r="BG155" s="103">
        <v>0</v>
      </c>
      <c r="BH155" s="103">
        <v>114</v>
      </c>
      <c r="BI155" s="105">
        <v>11.3</v>
      </c>
      <c r="BJ155" s="104">
        <v>3.1166666666666667</v>
      </c>
      <c r="BK155" s="104">
        <v>-0.31977310776710499</v>
      </c>
      <c r="BL155" s="103">
        <v>45</v>
      </c>
      <c r="BM155" s="105">
        <v>61.700000762939503</v>
      </c>
      <c r="BN155" s="104">
        <v>51.900421142578097</v>
      </c>
      <c r="BO155" s="104">
        <v>25.7</v>
      </c>
      <c r="BP155" s="104">
        <v>99.418311029999998</v>
      </c>
      <c r="BQ155" s="103">
        <v>23000</v>
      </c>
      <c r="BR155" s="105">
        <v>51.473990000000001</v>
      </c>
      <c r="BS155" s="105">
        <v>80.677850000000007</v>
      </c>
      <c r="BT155" s="104">
        <v>0.69199999999999995</v>
      </c>
      <c r="BU155" s="103">
        <v>93</v>
      </c>
      <c r="BV155" s="103">
        <v>70</v>
      </c>
      <c r="BW155" s="103">
        <v>92</v>
      </c>
      <c r="BX155" s="104">
        <v>141.69485473632801</v>
      </c>
      <c r="BY155" s="104">
        <v>315</v>
      </c>
      <c r="BZ155" s="103">
        <v>1521.9535542168981</v>
      </c>
      <c r="CA155" s="103">
        <v>16296362</v>
      </c>
      <c r="CB155" s="103">
        <v>15094183</v>
      </c>
      <c r="CC155" s="103">
        <v>192530</v>
      </c>
      <c r="CD155" s="103"/>
    </row>
    <row r="156" spans="1:82" x14ac:dyDescent="0.25">
      <c r="A156" s="123" t="s">
        <v>280</v>
      </c>
      <c r="B156" s="106" t="s">
        <v>279</v>
      </c>
      <c r="C156" s="103">
        <v>12237.548309768421</v>
      </c>
      <c r="D156" s="103">
        <v>0</v>
      </c>
      <c r="E156" s="103">
        <v>101726.91750000001</v>
      </c>
      <c r="F156" s="103">
        <v>0</v>
      </c>
      <c r="G156" s="103">
        <v>0</v>
      </c>
      <c r="H156" s="103">
        <v>0</v>
      </c>
      <c r="I156" s="103">
        <v>0</v>
      </c>
      <c r="J156" s="103">
        <v>0</v>
      </c>
      <c r="K156" s="104">
        <v>0</v>
      </c>
      <c r="L156" s="104">
        <v>0.15151515151515199</v>
      </c>
      <c r="M156" s="103">
        <v>4783542.3629299998</v>
      </c>
      <c r="N156" s="103" t="s">
        <v>435</v>
      </c>
      <c r="O156" s="103" t="s">
        <v>435</v>
      </c>
      <c r="P156" s="103" t="s">
        <v>435</v>
      </c>
      <c r="Q156" s="103">
        <v>0</v>
      </c>
      <c r="R156" s="103">
        <v>0</v>
      </c>
      <c r="S156" s="103">
        <v>0</v>
      </c>
      <c r="T156" s="103">
        <v>0</v>
      </c>
      <c r="U156" s="103">
        <v>0</v>
      </c>
      <c r="V156" s="103">
        <v>0</v>
      </c>
      <c r="W156" s="103">
        <v>0</v>
      </c>
      <c r="X156" s="104">
        <v>79.831740224102447</v>
      </c>
      <c r="Y156" s="104">
        <v>-0.28600227118850113</v>
      </c>
      <c r="Z156" s="104">
        <v>56.091999999999999</v>
      </c>
      <c r="AA156" s="104">
        <v>2.87916488134907</v>
      </c>
      <c r="AB156" s="104">
        <v>7.7100000000000002E-2</v>
      </c>
      <c r="AC156" s="104">
        <v>97.71893</v>
      </c>
      <c r="AD156" s="103">
        <v>5910</v>
      </c>
      <c r="AE156" s="103">
        <v>80</v>
      </c>
      <c r="AF156" s="105">
        <v>3.6</v>
      </c>
      <c r="AG156" s="104">
        <v>4.8099999999999996</v>
      </c>
      <c r="AH156" s="104">
        <v>0.18063608375529283</v>
      </c>
      <c r="AI156" s="104">
        <v>5.0719523110230529E-2</v>
      </c>
      <c r="AJ156" s="103">
        <v>0</v>
      </c>
      <c r="AK156" s="103">
        <v>0</v>
      </c>
      <c r="AL156" s="104">
        <v>0.78700000000000003</v>
      </c>
      <c r="AM156" s="104">
        <v>1.7390999999999999E-3</v>
      </c>
      <c r="AN156" s="104">
        <v>23.946874000000001</v>
      </c>
      <c r="AO156" s="104">
        <v>175.44</v>
      </c>
      <c r="AP156" s="104">
        <v>252.28</v>
      </c>
      <c r="AQ156" s="104">
        <v>4.3784046173095703</v>
      </c>
      <c r="AR156" s="104">
        <v>8.5610178149676859</v>
      </c>
      <c r="AS156" s="105">
        <v>5.6999998092651403</v>
      </c>
      <c r="AT156" s="105">
        <v>1.79999995231628</v>
      </c>
      <c r="AU156" s="103">
        <v>19</v>
      </c>
      <c r="AV156" s="105">
        <v>0.1</v>
      </c>
      <c r="AW156" s="104">
        <v>0.04</v>
      </c>
      <c r="AX156" s="104" t="s">
        <v>435</v>
      </c>
      <c r="AY156" s="103">
        <v>0</v>
      </c>
      <c r="AZ156" s="104">
        <v>0.18084722012923099</v>
      </c>
      <c r="BA156" s="104">
        <v>28.5</v>
      </c>
      <c r="BB156" s="103">
        <v>0</v>
      </c>
      <c r="BC156" s="103">
        <v>231</v>
      </c>
      <c r="BD156" s="103">
        <v>11650</v>
      </c>
      <c r="BE156" s="103">
        <v>0</v>
      </c>
      <c r="BF156" s="103">
        <v>31193</v>
      </c>
      <c r="BG156" s="103">
        <v>6</v>
      </c>
      <c r="BH156" s="103">
        <v>110</v>
      </c>
      <c r="BI156" s="105">
        <v>5.7</v>
      </c>
      <c r="BJ156" s="104">
        <v>3.0333333333333332</v>
      </c>
      <c r="BK156" s="104">
        <v>0.19154690206050901</v>
      </c>
      <c r="BL156" s="103">
        <v>39</v>
      </c>
      <c r="BM156" s="105">
        <v>100</v>
      </c>
      <c r="BN156" s="104">
        <v>98.841506958007798</v>
      </c>
      <c r="BO156" s="104">
        <v>67.099999999999994</v>
      </c>
      <c r="BP156" s="104">
        <v>123.9901053</v>
      </c>
      <c r="BQ156" s="103">
        <v>66000</v>
      </c>
      <c r="BR156" s="105">
        <v>97.5672</v>
      </c>
      <c r="BS156" s="105">
        <v>85.522109999999998</v>
      </c>
      <c r="BT156" s="104">
        <v>31.25</v>
      </c>
      <c r="BU156" s="103">
        <v>95</v>
      </c>
      <c r="BV156" s="103">
        <v>91</v>
      </c>
      <c r="BW156" s="103" t="s">
        <v>435</v>
      </c>
      <c r="BX156" s="104">
        <v>1322.56359863281</v>
      </c>
      <c r="BY156" s="104">
        <v>17</v>
      </c>
      <c r="BZ156" s="103">
        <v>7233.9958742470399</v>
      </c>
      <c r="CA156" s="103">
        <v>8772228</v>
      </c>
      <c r="CB156" s="103">
        <v>6976627</v>
      </c>
      <c r="CC156" s="103">
        <v>87460</v>
      </c>
      <c r="CD156" s="103"/>
    </row>
    <row r="157" spans="1:82" x14ac:dyDescent="0.25">
      <c r="A157" s="123" t="s">
        <v>282</v>
      </c>
      <c r="B157" s="106" t="s">
        <v>281</v>
      </c>
      <c r="C157" s="103">
        <v>0</v>
      </c>
      <c r="D157" s="103">
        <v>0</v>
      </c>
      <c r="E157" s="103" t="s">
        <v>435</v>
      </c>
      <c r="F157" s="103">
        <v>15.134</v>
      </c>
      <c r="G157" s="103">
        <v>0</v>
      </c>
      <c r="H157" s="103">
        <v>0</v>
      </c>
      <c r="I157" s="103">
        <v>0</v>
      </c>
      <c r="J157" s="103">
        <v>0</v>
      </c>
      <c r="K157" s="104">
        <v>0</v>
      </c>
      <c r="L157" s="104" t="s">
        <v>435</v>
      </c>
      <c r="M157" s="103">
        <v>0</v>
      </c>
      <c r="N157" s="103">
        <v>0</v>
      </c>
      <c r="O157" s="103">
        <v>0</v>
      </c>
      <c r="P157" s="103">
        <v>0</v>
      </c>
      <c r="Q157" s="103">
        <v>0</v>
      </c>
      <c r="R157" s="103">
        <v>0</v>
      </c>
      <c r="S157" s="103">
        <v>0</v>
      </c>
      <c r="T157" s="103">
        <v>0</v>
      </c>
      <c r="U157" s="103">
        <v>26106</v>
      </c>
      <c r="V157" s="103">
        <v>54213.107862800003</v>
      </c>
      <c r="W157" s="103">
        <v>33563.757316000003</v>
      </c>
      <c r="X157" s="104">
        <v>210.35217391304349</v>
      </c>
      <c r="Y157" s="104">
        <v>1.7154782365162755</v>
      </c>
      <c r="Z157" s="104">
        <v>56.691000000000003</v>
      </c>
      <c r="AA157" s="104" t="s">
        <v>435</v>
      </c>
      <c r="AB157" s="104">
        <v>0</v>
      </c>
      <c r="AC157" s="104" t="s">
        <v>435</v>
      </c>
      <c r="AD157" s="103" t="s">
        <v>435</v>
      </c>
      <c r="AE157" s="103">
        <v>80</v>
      </c>
      <c r="AF157" s="105" t="s">
        <v>435</v>
      </c>
      <c r="AG157" s="104">
        <v>8.2110000000000003</v>
      </c>
      <c r="AH157" s="104">
        <v>7.754058488610824E-4</v>
      </c>
      <c r="AI157" s="104">
        <v>2.6707557037173696E-4</v>
      </c>
      <c r="AJ157" s="103">
        <v>0</v>
      </c>
      <c r="AK157" s="103">
        <v>0</v>
      </c>
      <c r="AL157" s="104">
        <v>0.79700000000000004</v>
      </c>
      <c r="AM157" s="104" t="s">
        <v>435</v>
      </c>
      <c r="AN157" s="104">
        <v>0</v>
      </c>
      <c r="AO157" s="104">
        <v>-9.02</v>
      </c>
      <c r="AP157" s="104">
        <v>9.6999999999999993</v>
      </c>
      <c r="AQ157" s="104">
        <v>1.3758285045623799</v>
      </c>
      <c r="AR157" s="104">
        <v>1.5027052970086996</v>
      </c>
      <c r="AS157" s="105">
        <v>14.199999809265099</v>
      </c>
      <c r="AT157" s="105">
        <v>3.5999999046325701</v>
      </c>
      <c r="AU157" s="103">
        <v>19</v>
      </c>
      <c r="AV157" s="105" t="s">
        <v>435</v>
      </c>
      <c r="AW157" s="104" t="s">
        <v>435</v>
      </c>
      <c r="AX157" s="104" t="s">
        <v>435</v>
      </c>
      <c r="AY157" s="103">
        <v>0</v>
      </c>
      <c r="AZ157" s="104" t="s">
        <v>435</v>
      </c>
      <c r="BA157" s="104">
        <v>46.8</v>
      </c>
      <c r="BB157" s="103">
        <v>0</v>
      </c>
      <c r="BC157" s="103">
        <v>0</v>
      </c>
      <c r="BD157" s="103">
        <v>0</v>
      </c>
      <c r="BE157" s="203">
        <v>0</v>
      </c>
      <c r="BF157" s="203">
        <v>0</v>
      </c>
      <c r="BG157" s="203">
        <v>0</v>
      </c>
      <c r="BH157" s="103">
        <v>99</v>
      </c>
      <c r="BI157" s="105">
        <v>6.5</v>
      </c>
      <c r="BJ157" s="104">
        <v>3.2833333333333328</v>
      </c>
      <c r="BK157" s="104">
        <v>0.41507059335708602</v>
      </c>
      <c r="BL157" s="103">
        <v>66</v>
      </c>
      <c r="BM157" s="105">
        <v>100</v>
      </c>
      <c r="BN157" s="104">
        <v>95.321083068847699</v>
      </c>
      <c r="BO157" s="104">
        <v>56.5</v>
      </c>
      <c r="BP157" s="104">
        <v>176.5751502</v>
      </c>
      <c r="BQ157" s="103">
        <v>380</v>
      </c>
      <c r="BR157" s="105">
        <v>100</v>
      </c>
      <c r="BS157" s="105">
        <v>96.249009999999998</v>
      </c>
      <c r="BT157" s="104">
        <v>9.4580000000000002</v>
      </c>
      <c r="BU157" s="103">
        <v>97</v>
      </c>
      <c r="BV157" s="103">
        <v>99</v>
      </c>
      <c r="BW157" s="103" t="s">
        <v>435</v>
      </c>
      <c r="BX157" s="104">
        <v>1122.56372070313</v>
      </c>
      <c r="BY157" s="104" t="s">
        <v>435</v>
      </c>
      <c r="BZ157" s="103">
        <v>16433.935286515774</v>
      </c>
      <c r="CA157" s="103">
        <v>97741</v>
      </c>
      <c r="CB157" s="103">
        <v>96471</v>
      </c>
      <c r="CC157" s="103">
        <v>460</v>
      </c>
      <c r="CD157" s="103"/>
    </row>
    <row r="158" spans="1:82" x14ac:dyDescent="0.25">
      <c r="A158" s="123" t="s">
        <v>284</v>
      </c>
      <c r="B158" s="106" t="s">
        <v>283</v>
      </c>
      <c r="C158" s="103">
        <v>0</v>
      </c>
      <c r="D158" s="103">
        <v>0</v>
      </c>
      <c r="E158" s="103">
        <v>25930.852999999996</v>
      </c>
      <c r="F158" s="103">
        <v>14.401999999999999</v>
      </c>
      <c r="G158" s="103">
        <v>0</v>
      </c>
      <c r="H158" s="103">
        <v>0</v>
      </c>
      <c r="I158" s="103">
        <v>0</v>
      </c>
      <c r="J158" s="103">
        <v>0</v>
      </c>
      <c r="K158" s="104">
        <v>0</v>
      </c>
      <c r="L158" s="104">
        <v>6.0606060606060601E-2</v>
      </c>
      <c r="M158" s="103">
        <v>1420810.8178300001</v>
      </c>
      <c r="N158" s="103">
        <v>589278.92882999999</v>
      </c>
      <c r="O158" s="103">
        <v>4259908.1006699996</v>
      </c>
      <c r="P158" s="103">
        <v>65845.683172300007</v>
      </c>
      <c r="Q158" s="103">
        <v>6245714</v>
      </c>
      <c r="R158" s="103">
        <v>0</v>
      </c>
      <c r="S158" s="103">
        <v>0</v>
      </c>
      <c r="T158" s="103">
        <v>6245714</v>
      </c>
      <c r="U158" s="103">
        <v>5103757</v>
      </c>
      <c r="V158" s="103">
        <v>4838601.8388299998</v>
      </c>
      <c r="W158" s="103">
        <v>6218485.6310599996</v>
      </c>
      <c r="X158" s="104">
        <v>105.98717096148518</v>
      </c>
      <c r="Y158" s="104">
        <v>3.1379549628759529</v>
      </c>
      <c r="Z158" s="104">
        <v>42.055</v>
      </c>
      <c r="AA158" s="104">
        <v>5.8990749876049096</v>
      </c>
      <c r="AB158" s="104">
        <v>17.622330000000002</v>
      </c>
      <c r="AC158" s="104">
        <v>19.27514</v>
      </c>
      <c r="AD158" s="103">
        <v>246</v>
      </c>
      <c r="AE158" s="103">
        <v>20</v>
      </c>
      <c r="AF158" s="105">
        <v>59.8</v>
      </c>
      <c r="AG158" s="104">
        <v>14.683999999999999</v>
      </c>
      <c r="AH158" s="104">
        <v>0.52252930660628782</v>
      </c>
      <c r="AI158" s="104">
        <v>0.10451153792399376</v>
      </c>
      <c r="AJ158" s="103">
        <v>0</v>
      </c>
      <c r="AK158" s="103">
        <v>0</v>
      </c>
      <c r="AL158" s="104">
        <v>0.41899999999999998</v>
      </c>
      <c r="AM158" s="104">
        <v>0.41098440000000003</v>
      </c>
      <c r="AN158" s="104">
        <v>16.747987999999999</v>
      </c>
      <c r="AO158" s="104">
        <v>400.84</v>
      </c>
      <c r="AP158" s="104">
        <v>282.79000000000002</v>
      </c>
      <c r="AQ158" s="104">
        <v>14.4703578948975</v>
      </c>
      <c r="AR158" s="104">
        <v>1.2795299704291965</v>
      </c>
      <c r="AS158" s="105">
        <v>110.5</v>
      </c>
      <c r="AT158" s="105">
        <v>18.100000381469702</v>
      </c>
      <c r="AU158" s="103">
        <v>301</v>
      </c>
      <c r="AV158" s="105">
        <v>1.7</v>
      </c>
      <c r="AW158" s="104">
        <v>0.71</v>
      </c>
      <c r="AX158" s="104">
        <v>379.71499999999997</v>
      </c>
      <c r="AY158" s="103">
        <v>7000858</v>
      </c>
      <c r="AZ158" s="104">
        <v>0.64476715926110095</v>
      </c>
      <c r="BA158" s="104">
        <v>34</v>
      </c>
      <c r="BB158" s="103">
        <v>11916</v>
      </c>
      <c r="BC158" s="103">
        <v>0</v>
      </c>
      <c r="BD158" s="103">
        <v>0</v>
      </c>
      <c r="BE158" s="103">
        <v>0</v>
      </c>
      <c r="BF158" s="103">
        <v>592</v>
      </c>
      <c r="BG158" s="103">
        <v>0</v>
      </c>
      <c r="BH158" s="103">
        <v>110</v>
      </c>
      <c r="BI158" s="105">
        <v>25.6</v>
      </c>
      <c r="BJ158" s="104">
        <v>3.6166666666666671</v>
      </c>
      <c r="BK158" s="104">
        <v>-1.2058639526367201</v>
      </c>
      <c r="BL158" s="103">
        <v>30</v>
      </c>
      <c r="BM158" s="105">
        <v>23.399999618530298</v>
      </c>
      <c r="BN158" s="104">
        <v>48.431900024414098</v>
      </c>
      <c r="BO158" s="104">
        <v>11.8</v>
      </c>
      <c r="BP158" s="104">
        <v>87.664604350000005</v>
      </c>
      <c r="BQ158" s="103">
        <v>15000</v>
      </c>
      <c r="BR158" s="105">
        <v>15.652660000000001</v>
      </c>
      <c r="BS158" s="105">
        <v>60.806989999999999</v>
      </c>
      <c r="BT158" s="104">
        <v>0.25</v>
      </c>
      <c r="BU158" s="103">
        <v>90</v>
      </c>
      <c r="BV158" s="103">
        <v>55</v>
      </c>
      <c r="BW158" s="103">
        <v>90</v>
      </c>
      <c r="BX158" s="104">
        <v>244.04345703125</v>
      </c>
      <c r="BY158" s="104">
        <v>1360</v>
      </c>
      <c r="BZ158" s="103">
        <v>522.85812840411779</v>
      </c>
      <c r="CA158" s="103">
        <v>7813207</v>
      </c>
      <c r="CB158" s="103">
        <v>6449098</v>
      </c>
      <c r="CC158" s="103">
        <v>71620</v>
      </c>
      <c r="CD158" s="103"/>
    </row>
    <row r="159" spans="1:82" x14ac:dyDescent="0.25">
      <c r="A159" s="123" t="s">
        <v>286</v>
      </c>
      <c r="B159" s="106" t="s">
        <v>285</v>
      </c>
      <c r="C159" s="103">
        <v>0</v>
      </c>
      <c r="D159" s="103">
        <v>0</v>
      </c>
      <c r="E159" s="103" t="s">
        <v>435</v>
      </c>
      <c r="F159" s="103">
        <v>0</v>
      </c>
      <c r="G159" s="103">
        <v>0</v>
      </c>
      <c r="H159" s="103">
        <v>0</v>
      </c>
      <c r="I159" s="103">
        <v>0</v>
      </c>
      <c r="J159" s="103">
        <v>0</v>
      </c>
      <c r="K159" s="104">
        <v>0</v>
      </c>
      <c r="L159" s="104">
        <v>0.24242424242424199</v>
      </c>
      <c r="M159" s="103">
        <v>0</v>
      </c>
      <c r="N159" s="103" t="s">
        <v>435</v>
      </c>
      <c r="O159" s="103" t="s">
        <v>435</v>
      </c>
      <c r="P159" s="103" t="s">
        <v>435</v>
      </c>
      <c r="Q159" s="103">
        <v>193</v>
      </c>
      <c r="R159" s="103">
        <v>0</v>
      </c>
      <c r="S159" s="103">
        <v>193</v>
      </c>
      <c r="T159" s="103">
        <v>0</v>
      </c>
      <c r="U159" s="103">
        <v>4719815</v>
      </c>
      <c r="V159" s="103">
        <v>5244697.1886600005</v>
      </c>
      <c r="W159" s="103">
        <v>5111988.0390999997</v>
      </c>
      <c r="X159" s="104">
        <v>7952.9984184017976</v>
      </c>
      <c r="Y159" s="104">
        <v>0.46970429871412051</v>
      </c>
      <c r="Z159" s="104">
        <v>100</v>
      </c>
      <c r="AA159" s="104">
        <v>3.2914348296565201</v>
      </c>
      <c r="AB159" s="104">
        <v>0</v>
      </c>
      <c r="AC159" s="104" t="s">
        <v>435</v>
      </c>
      <c r="AD159" s="103">
        <v>1208</v>
      </c>
      <c r="AE159" s="103">
        <v>80</v>
      </c>
      <c r="AF159" s="105" t="s">
        <v>435</v>
      </c>
      <c r="AG159" s="104">
        <v>4.306</v>
      </c>
      <c r="AH159" s="104">
        <v>1.6565086769494777E-2</v>
      </c>
      <c r="AI159" s="104">
        <v>4.4185153211116135E-3</v>
      </c>
      <c r="AJ159" s="103">
        <v>0</v>
      </c>
      <c r="AK159" s="103">
        <v>0</v>
      </c>
      <c r="AL159" s="104">
        <v>0.93200000000000005</v>
      </c>
      <c r="AM159" s="104" t="s">
        <v>435</v>
      </c>
      <c r="AN159" s="104">
        <v>-0.05</v>
      </c>
      <c r="AO159" s="104">
        <v>0</v>
      </c>
      <c r="AP159" s="104">
        <v>0</v>
      </c>
      <c r="AQ159" s="104" t="s">
        <v>435</v>
      </c>
      <c r="AR159" s="104" t="s">
        <v>435</v>
      </c>
      <c r="AS159" s="105">
        <v>2.7999999523162802</v>
      </c>
      <c r="AT159" s="105" t="s">
        <v>435</v>
      </c>
      <c r="AU159" s="103">
        <v>47</v>
      </c>
      <c r="AV159" s="105">
        <v>0.1479</v>
      </c>
      <c r="AW159" s="104">
        <v>0.13</v>
      </c>
      <c r="AX159" s="104" t="s">
        <v>435</v>
      </c>
      <c r="AY159" s="103">
        <v>2695</v>
      </c>
      <c r="AZ159" s="104">
        <v>6.6936182831227695E-2</v>
      </c>
      <c r="BA159" s="104" t="s">
        <v>435</v>
      </c>
      <c r="BB159" s="103">
        <v>0</v>
      </c>
      <c r="BC159" s="103">
        <v>0</v>
      </c>
      <c r="BD159" s="103">
        <v>0</v>
      </c>
      <c r="BE159" s="103">
        <v>0</v>
      </c>
      <c r="BF159" s="103">
        <v>0</v>
      </c>
      <c r="BG159" s="103">
        <v>0</v>
      </c>
      <c r="BH159" s="103">
        <v>125</v>
      </c>
      <c r="BI159" s="105">
        <v>2.5</v>
      </c>
      <c r="BJ159" s="104">
        <v>4.5333333333333332</v>
      </c>
      <c r="BK159" s="104">
        <v>2.2053680419921902</v>
      </c>
      <c r="BL159" s="103">
        <v>85</v>
      </c>
      <c r="BM159" s="105">
        <v>100</v>
      </c>
      <c r="BN159" s="104">
        <v>97.049591064453097</v>
      </c>
      <c r="BO159" s="104">
        <v>81</v>
      </c>
      <c r="BP159" s="104">
        <v>146.8230696</v>
      </c>
      <c r="BQ159" s="103">
        <v>5600</v>
      </c>
      <c r="BR159" s="105">
        <v>100</v>
      </c>
      <c r="BS159" s="105">
        <v>100</v>
      </c>
      <c r="BT159" s="104">
        <v>23.062999999999999</v>
      </c>
      <c r="BU159" s="103">
        <v>96</v>
      </c>
      <c r="BV159" s="103">
        <v>90</v>
      </c>
      <c r="BW159" s="103">
        <v>83</v>
      </c>
      <c r="BX159" s="104">
        <v>4083.75170898438</v>
      </c>
      <c r="BY159" s="104">
        <v>10</v>
      </c>
      <c r="BZ159" s="103">
        <v>64581.944018395363</v>
      </c>
      <c r="CA159" s="103">
        <v>5804343</v>
      </c>
      <c r="CB159" s="103">
        <v>5603926</v>
      </c>
      <c r="CC159" s="103">
        <v>700</v>
      </c>
      <c r="CD159" s="103"/>
    </row>
    <row r="160" spans="1:82" x14ac:dyDescent="0.25">
      <c r="A160" s="123" t="s">
        <v>288</v>
      </c>
      <c r="B160" s="106" t="s">
        <v>287</v>
      </c>
      <c r="C160" s="103">
        <v>6897.6736865263156</v>
      </c>
      <c r="D160" s="103">
        <v>0</v>
      </c>
      <c r="E160" s="103">
        <v>52554.519499999995</v>
      </c>
      <c r="F160" s="103">
        <v>0</v>
      </c>
      <c r="G160" s="103">
        <v>0</v>
      </c>
      <c r="H160" s="103">
        <v>0</v>
      </c>
      <c r="I160" s="103">
        <v>0</v>
      </c>
      <c r="J160" s="103">
        <v>0</v>
      </c>
      <c r="K160" s="104">
        <v>0</v>
      </c>
      <c r="L160" s="104">
        <v>0.12121212121212099</v>
      </c>
      <c r="M160" s="103">
        <v>8312.9062149500005</v>
      </c>
      <c r="N160" s="103" t="s">
        <v>435</v>
      </c>
      <c r="O160" s="103" t="s">
        <v>435</v>
      </c>
      <c r="P160" s="103" t="s">
        <v>435</v>
      </c>
      <c r="Q160" s="103">
        <v>0</v>
      </c>
      <c r="R160" s="103">
        <v>0</v>
      </c>
      <c r="S160" s="103">
        <v>0</v>
      </c>
      <c r="T160" s="103">
        <v>0</v>
      </c>
      <c r="U160" s="103">
        <v>0</v>
      </c>
      <c r="V160" s="103">
        <v>0</v>
      </c>
      <c r="W160" s="103">
        <v>0</v>
      </c>
      <c r="X160" s="104">
        <v>113.29057820299501</v>
      </c>
      <c r="Y160" s="104">
        <v>9.6374378987545653E-2</v>
      </c>
      <c r="Z160" s="104">
        <v>53.725999999999999</v>
      </c>
      <c r="AA160" s="104">
        <v>2.8958627353152901</v>
      </c>
      <c r="AB160" s="104">
        <v>0</v>
      </c>
      <c r="AC160" s="104" t="s">
        <v>435</v>
      </c>
      <c r="AD160" s="103">
        <v>3171</v>
      </c>
      <c r="AE160" s="103">
        <v>60</v>
      </c>
      <c r="AF160" s="105" t="s">
        <v>435</v>
      </c>
      <c r="AG160" s="104">
        <v>5.202</v>
      </c>
      <c r="AH160" s="104">
        <v>2.319351066174858E-2</v>
      </c>
      <c r="AI160" s="104">
        <v>1.3984237039114649E-3</v>
      </c>
      <c r="AJ160" s="103">
        <v>0</v>
      </c>
      <c r="AK160" s="103">
        <v>0</v>
      </c>
      <c r="AL160" s="104">
        <v>0.85499999999999998</v>
      </c>
      <c r="AM160" s="104" t="s">
        <v>435</v>
      </c>
      <c r="AN160" s="104">
        <v>0</v>
      </c>
      <c r="AO160" s="104">
        <v>0</v>
      </c>
      <c r="AP160" s="104">
        <v>0</v>
      </c>
      <c r="AQ160" s="104" t="s">
        <v>435</v>
      </c>
      <c r="AR160" s="104">
        <v>2.0781486750694658</v>
      </c>
      <c r="AS160" s="105">
        <v>5.5999999046325701</v>
      </c>
      <c r="AT160" s="105" t="s">
        <v>435</v>
      </c>
      <c r="AU160" s="103">
        <v>4.8000001907348597</v>
      </c>
      <c r="AV160" s="105">
        <v>0.1</v>
      </c>
      <c r="AW160" s="104">
        <v>0.04</v>
      </c>
      <c r="AX160" s="104" t="s">
        <v>435</v>
      </c>
      <c r="AY160" s="103">
        <v>9</v>
      </c>
      <c r="AZ160" s="104">
        <v>0.17951578552191699</v>
      </c>
      <c r="BA160" s="104">
        <v>26.5</v>
      </c>
      <c r="BB160" s="103">
        <v>0</v>
      </c>
      <c r="BC160" s="103">
        <v>0</v>
      </c>
      <c r="BD160" s="103">
        <v>0</v>
      </c>
      <c r="BE160" s="103">
        <v>0</v>
      </c>
      <c r="BF160" s="103">
        <v>966</v>
      </c>
      <c r="BG160" s="103">
        <v>0</v>
      </c>
      <c r="BH160" s="103">
        <v>116</v>
      </c>
      <c r="BI160" s="105">
        <v>3.4</v>
      </c>
      <c r="BJ160" s="104">
        <v>3.65</v>
      </c>
      <c r="BK160" s="104">
        <v>0.80741912126541104</v>
      </c>
      <c r="BL160" s="103">
        <v>50</v>
      </c>
      <c r="BM160" s="105">
        <v>100</v>
      </c>
      <c r="BN160" s="104" t="s">
        <v>435</v>
      </c>
      <c r="BO160" s="104">
        <v>80.5</v>
      </c>
      <c r="BP160" s="104">
        <v>130.6570231</v>
      </c>
      <c r="BQ160" s="103">
        <v>84000</v>
      </c>
      <c r="BR160" s="105">
        <v>97.938130000000001</v>
      </c>
      <c r="BS160" s="105">
        <v>99.787729999999996</v>
      </c>
      <c r="BT160" s="104">
        <v>24.643000000000001</v>
      </c>
      <c r="BU160" s="103">
        <v>96</v>
      </c>
      <c r="BV160" s="103">
        <v>97</v>
      </c>
      <c r="BW160" s="103">
        <v>96</v>
      </c>
      <c r="BX160" s="104">
        <v>2172.16040039063</v>
      </c>
      <c r="BY160" s="104">
        <v>6</v>
      </c>
      <c r="BZ160" s="103">
        <v>19546.901902851343</v>
      </c>
      <c r="CA160" s="103">
        <v>5457012</v>
      </c>
      <c r="CB160" s="103">
        <v>5424156</v>
      </c>
      <c r="CC160" s="103">
        <v>48088</v>
      </c>
      <c r="CD160" s="103"/>
    </row>
    <row r="161" spans="1:82" x14ac:dyDescent="0.25">
      <c r="A161" s="123" t="s">
        <v>290</v>
      </c>
      <c r="B161" s="106" t="s">
        <v>289</v>
      </c>
      <c r="C161" s="103">
        <v>4204.1292666947365</v>
      </c>
      <c r="D161" s="103">
        <v>0</v>
      </c>
      <c r="E161" s="103">
        <v>8919.3114999999998</v>
      </c>
      <c r="F161" s="103">
        <v>5.8120000000000003</v>
      </c>
      <c r="G161" s="103">
        <v>0</v>
      </c>
      <c r="H161" s="103">
        <v>0</v>
      </c>
      <c r="I161" s="103">
        <v>0</v>
      </c>
      <c r="J161" s="103">
        <v>0</v>
      </c>
      <c r="K161" s="104">
        <v>0</v>
      </c>
      <c r="L161" s="104">
        <v>9.0909090909090898E-2</v>
      </c>
      <c r="M161" s="103">
        <v>260.22295248500001</v>
      </c>
      <c r="N161" s="103" t="s">
        <v>435</v>
      </c>
      <c r="O161" s="103" t="s">
        <v>435</v>
      </c>
      <c r="P161" s="103" t="s">
        <v>435</v>
      </c>
      <c r="Q161" s="103">
        <v>0</v>
      </c>
      <c r="R161" s="103">
        <v>0</v>
      </c>
      <c r="S161" s="103">
        <v>0</v>
      </c>
      <c r="T161" s="103">
        <v>0</v>
      </c>
      <c r="U161" s="103">
        <v>0</v>
      </c>
      <c r="V161" s="103">
        <v>3677.8385238599999</v>
      </c>
      <c r="W161" s="103">
        <v>0</v>
      </c>
      <c r="X161" s="104">
        <v>102.63985950338169</v>
      </c>
      <c r="Y161" s="104">
        <v>0.54013904210608632</v>
      </c>
      <c r="Z161" s="104">
        <v>54.540999999999997</v>
      </c>
      <c r="AA161" s="104">
        <v>2.4722119000417901</v>
      </c>
      <c r="AB161" s="104">
        <v>0</v>
      </c>
      <c r="AC161" s="104" t="s">
        <v>435</v>
      </c>
      <c r="AD161" s="103">
        <v>1202</v>
      </c>
      <c r="AE161" s="103">
        <v>100</v>
      </c>
      <c r="AF161" s="105">
        <v>3.7</v>
      </c>
      <c r="AG161" s="104">
        <v>4.9489999999999998</v>
      </c>
      <c r="AH161" s="104">
        <v>1.2163039258223155E-3</v>
      </c>
      <c r="AI161" s="104">
        <v>4.7638585857610085E-4</v>
      </c>
      <c r="AJ161" s="103">
        <v>0</v>
      </c>
      <c r="AK161" s="103">
        <v>0</v>
      </c>
      <c r="AL161" s="104">
        <v>0.89600000000000002</v>
      </c>
      <c r="AM161" s="104" t="s">
        <v>435</v>
      </c>
      <c r="AN161" s="104">
        <v>0</v>
      </c>
      <c r="AO161" s="104">
        <v>0</v>
      </c>
      <c r="AP161" s="104">
        <v>0</v>
      </c>
      <c r="AQ161" s="104" t="s">
        <v>435</v>
      </c>
      <c r="AR161" s="104">
        <v>1.1316945244898786</v>
      </c>
      <c r="AS161" s="105">
        <v>2.0999999046325701</v>
      </c>
      <c r="AT161" s="105" t="s">
        <v>435</v>
      </c>
      <c r="AU161" s="103">
        <v>5.6999998092651403</v>
      </c>
      <c r="AV161" s="105">
        <v>0.1</v>
      </c>
      <c r="AW161" s="104">
        <v>7.0000000000000007E-2</v>
      </c>
      <c r="AX161" s="104" t="s">
        <v>435</v>
      </c>
      <c r="AY161" s="103">
        <v>12</v>
      </c>
      <c r="AZ161" s="104">
        <v>5.40855831697317E-2</v>
      </c>
      <c r="BA161" s="104">
        <v>25.4</v>
      </c>
      <c r="BB161" s="103">
        <v>0</v>
      </c>
      <c r="BC161" s="103">
        <v>0</v>
      </c>
      <c r="BD161" s="103">
        <v>0</v>
      </c>
      <c r="BE161" s="103">
        <v>0</v>
      </c>
      <c r="BF161" s="103">
        <v>1012</v>
      </c>
      <c r="BG161" s="103">
        <v>0</v>
      </c>
      <c r="BH161" s="103">
        <v>126</v>
      </c>
      <c r="BI161" s="105">
        <v>2.4</v>
      </c>
      <c r="BJ161" s="104">
        <v>4.6500000000000004</v>
      </c>
      <c r="BK161" s="104">
        <v>1.17074394226074</v>
      </c>
      <c r="BL161" s="103">
        <v>60</v>
      </c>
      <c r="BM161" s="105">
        <v>100</v>
      </c>
      <c r="BN161" s="104">
        <v>99.714759826660199</v>
      </c>
      <c r="BO161" s="104">
        <v>75.5</v>
      </c>
      <c r="BP161" s="104">
        <v>117.4615476</v>
      </c>
      <c r="BQ161" s="103">
        <v>36000</v>
      </c>
      <c r="BR161" s="105">
        <v>99.109560000000002</v>
      </c>
      <c r="BS161" s="105">
        <v>99.535020000000003</v>
      </c>
      <c r="BT161" s="104">
        <v>29.952999999999999</v>
      </c>
      <c r="BU161" s="103">
        <v>94</v>
      </c>
      <c r="BV161" s="103">
        <v>94</v>
      </c>
      <c r="BW161" s="103">
        <v>55</v>
      </c>
      <c r="BX161" s="104">
        <v>2772.22973632813</v>
      </c>
      <c r="BY161" s="104">
        <v>9</v>
      </c>
      <c r="BZ161" s="103">
        <v>26234.022896250564</v>
      </c>
      <c r="CA161" s="103">
        <v>2078654</v>
      </c>
      <c r="CB161" s="103">
        <v>2039019</v>
      </c>
      <c r="CC161" s="103">
        <v>20140</v>
      </c>
      <c r="CD161" s="103"/>
    </row>
    <row r="162" spans="1:82" x14ac:dyDescent="0.25">
      <c r="A162" s="123" t="s">
        <v>292</v>
      </c>
      <c r="B162" s="106" t="s">
        <v>291</v>
      </c>
      <c r="C162" s="103">
        <v>1069.1984974147369</v>
      </c>
      <c r="D162" s="103">
        <v>929.43561973894737</v>
      </c>
      <c r="E162" s="103" t="s">
        <v>435</v>
      </c>
      <c r="F162" s="103">
        <v>51.87</v>
      </c>
      <c r="G162" s="103">
        <v>3042.3579999999997</v>
      </c>
      <c r="H162" s="103">
        <v>150.95600000000002</v>
      </c>
      <c r="I162" s="103">
        <v>2450.8740000000003</v>
      </c>
      <c r="J162" s="103">
        <v>10</v>
      </c>
      <c r="K162" s="104">
        <v>8.5999999999999993E-2</v>
      </c>
      <c r="L162" s="104">
        <v>0.15151515151515199</v>
      </c>
      <c r="M162" s="103">
        <v>97477.266951199999</v>
      </c>
      <c r="N162" s="103" t="s">
        <v>435</v>
      </c>
      <c r="O162" s="103" t="s">
        <v>435</v>
      </c>
      <c r="P162" s="103" t="s">
        <v>435</v>
      </c>
      <c r="Q162" s="103">
        <v>0</v>
      </c>
      <c r="R162" s="103">
        <v>410947</v>
      </c>
      <c r="S162" s="103">
        <v>0</v>
      </c>
      <c r="T162" s="103">
        <v>410585</v>
      </c>
      <c r="U162" s="103">
        <v>204508</v>
      </c>
      <c r="V162" s="103">
        <v>168716.392789</v>
      </c>
      <c r="W162" s="103">
        <v>396012.74166599999</v>
      </c>
      <c r="X162" s="104">
        <v>23.324687388352984</v>
      </c>
      <c r="Y162" s="104">
        <v>4.5786559391481605</v>
      </c>
      <c r="Z162" s="104">
        <v>23.748999999999999</v>
      </c>
      <c r="AA162" s="104" t="s">
        <v>435</v>
      </c>
      <c r="AB162" s="104">
        <v>53.689839999999997</v>
      </c>
      <c r="AC162" s="104">
        <v>35.889670000000002</v>
      </c>
      <c r="AD162" s="103" t="s">
        <v>435</v>
      </c>
      <c r="AE162" s="103">
        <v>20</v>
      </c>
      <c r="AF162" s="105" t="s">
        <v>435</v>
      </c>
      <c r="AG162" s="104">
        <v>15.22</v>
      </c>
      <c r="AH162" s="104">
        <v>0.11058459669059245</v>
      </c>
      <c r="AI162" s="104">
        <v>2.2321791886400929E-2</v>
      </c>
      <c r="AJ162" s="103">
        <v>0</v>
      </c>
      <c r="AK162" s="103">
        <v>0</v>
      </c>
      <c r="AL162" s="104">
        <v>0.54600000000000004</v>
      </c>
      <c r="AM162" s="104" t="s">
        <v>435</v>
      </c>
      <c r="AN162" s="104">
        <v>1.5773189999999999</v>
      </c>
      <c r="AO162" s="104">
        <v>152.24</v>
      </c>
      <c r="AP162" s="104">
        <v>156.34</v>
      </c>
      <c r="AQ162" s="104">
        <v>15.2648811340332</v>
      </c>
      <c r="AR162" s="104">
        <v>1.1835968254479099</v>
      </c>
      <c r="AS162" s="105">
        <v>20.600000381469702</v>
      </c>
      <c r="AT162" s="105">
        <v>11.5</v>
      </c>
      <c r="AU162" s="103">
        <v>76</v>
      </c>
      <c r="AV162" s="105" t="s">
        <v>435</v>
      </c>
      <c r="AW162" s="104" t="s">
        <v>435</v>
      </c>
      <c r="AX162" s="104">
        <v>170.98</v>
      </c>
      <c r="AY162" s="103">
        <v>530022</v>
      </c>
      <c r="AZ162" s="104" t="s">
        <v>435</v>
      </c>
      <c r="BA162" s="104">
        <v>37.1</v>
      </c>
      <c r="BB162" s="103">
        <v>0</v>
      </c>
      <c r="BC162" s="103">
        <v>1000</v>
      </c>
      <c r="BD162" s="103">
        <v>0</v>
      </c>
      <c r="BE162" s="103">
        <v>0</v>
      </c>
      <c r="BF162" s="103">
        <v>4</v>
      </c>
      <c r="BG162" s="103">
        <v>0</v>
      </c>
      <c r="BH162" s="103">
        <v>118</v>
      </c>
      <c r="BI162" s="105">
        <v>8.9</v>
      </c>
      <c r="BJ162" s="104">
        <v>2.35</v>
      </c>
      <c r="BK162" s="104">
        <v>-1.00579798221588</v>
      </c>
      <c r="BL162" s="103">
        <v>44</v>
      </c>
      <c r="BM162" s="105">
        <v>62.895641326904297</v>
      </c>
      <c r="BN162" s="104" t="s">
        <v>435</v>
      </c>
      <c r="BO162" s="104">
        <v>11</v>
      </c>
      <c r="BP162" s="104">
        <v>76.116190090000003</v>
      </c>
      <c r="BQ162" s="103">
        <v>1000</v>
      </c>
      <c r="BR162" s="105">
        <v>33.528350000000003</v>
      </c>
      <c r="BS162" s="105">
        <v>67.775959999999998</v>
      </c>
      <c r="BT162" s="104">
        <v>1.9990000000000001</v>
      </c>
      <c r="BU162" s="103">
        <v>94</v>
      </c>
      <c r="BV162" s="103" t="s">
        <v>435</v>
      </c>
      <c r="BW162" s="103">
        <v>81</v>
      </c>
      <c r="BX162" s="104">
        <v>117.75787353515599</v>
      </c>
      <c r="BY162" s="104">
        <v>114</v>
      </c>
      <c r="BZ162" s="103">
        <v>2162.6518039878079</v>
      </c>
      <c r="CA162" s="103">
        <v>669821</v>
      </c>
      <c r="CB162" s="103">
        <v>583591</v>
      </c>
      <c r="CC162" s="103">
        <v>27990</v>
      </c>
      <c r="CD162" s="103"/>
    </row>
    <row r="163" spans="1:82" x14ac:dyDescent="0.25">
      <c r="A163" s="123" t="s">
        <v>294</v>
      </c>
      <c r="B163" s="106" t="s">
        <v>293</v>
      </c>
      <c r="C163" s="103">
        <v>890.6929000189474</v>
      </c>
      <c r="D163" s="103">
        <v>0</v>
      </c>
      <c r="E163" s="103">
        <v>117452.038</v>
      </c>
      <c r="F163" s="103">
        <v>273.74</v>
      </c>
      <c r="G163" s="103">
        <v>0</v>
      </c>
      <c r="H163" s="103">
        <v>0</v>
      </c>
      <c r="I163" s="103">
        <v>505.03700000000009</v>
      </c>
      <c r="J163" s="103">
        <v>542546</v>
      </c>
      <c r="K163" s="104">
        <v>0.314</v>
      </c>
      <c r="L163" s="104">
        <v>0.48484848484848497</v>
      </c>
      <c r="M163" s="103">
        <v>4491622.3062300002</v>
      </c>
      <c r="N163" s="103">
        <v>0</v>
      </c>
      <c r="O163" s="103">
        <v>0</v>
      </c>
      <c r="P163" s="103">
        <v>0</v>
      </c>
      <c r="Q163" s="103">
        <v>10127877</v>
      </c>
      <c r="R163" s="103">
        <v>489117</v>
      </c>
      <c r="S163" s="103">
        <v>1308840</v>
      </c>
      <c r="T163" s="103">
        <v>9269841</v>
      </c>
      <c r="U163" s="103">
        <v>1296115</v>
      </c>
      <c r="V163" s="103">
        <v>8608908.6276500002</v>
      </c>
      <c r="W163" s="103">
        <v>7998404.1770500001</v>
      </c>
      <c r="X163" s="104">
        <v>23.923476902477127</v>
      </c>
      <c r="Y163" s="104">
        <v>4.129874897118226</v>
      </c>
      <c r="Z163" s="104">
        <v>44.970999999999997</v>
      </c>
      <c r="AA163" s="104" t="s">
        <v>435</v>
      </c>
      <c r="AB163" s="104">
        <v>27.527159999999999</v>
      </c>
      <c r="AC163" s="104">
        <v>9.8312500000000007</v>
      </c>
      <c r="AD163" s="103">
        <v>2727</v>
      </c>
      <c r="AE163" s="103">
        <v>20</v>
      </c>
      <c r="AF163" s="105">
        <v>73.599999999999994</v>
      </c>
      <c r="AG163" s="104">
        <v>17.802</v>
      </c>
      <c r="AH163" s="104">
        <v>0.9761100540458183</v>
      </c>
      <c r="AI163" s="104">
        <v>0.93484134358777959</v>
      </c>
      <c r="AJ163" s="103">
        <v>5</v>
      </c>
      <c r="AK163" s="103">
        <v>0</v>
      </c>
      <c r="AL163" s="104" t="s">
        <v>435</v>
      </c>
      <c r="AM163" s="104" t="s">
        <v>435</v>
      </c>
      <c r="AN163" s="104">
        <v>3122.4340160000002</v>
      </c>
      <c r="AO163" s="104">
        <v>760.99</v>
      </c>
      <c r="AP163" s="104">
        <v>1255.1199999999999</v>
      </c>
      <c r="AQ163" s="104">
        <v>25.072710037231399</v>
      </c>
      <c r="AR163" s="104" t="s">
        <v>435</v>
      </c>
      <c r="AS163" s="105">
        <v>127.199996948242</v>
      </c>
      <c r="AT163" s="105">
        <v>23</v>
      </c>
      <c r="AU163" s="103">
        <v>266</v>
      </c>
      <c r="AV163" s="105">
        <v>0.4</v>
      </c>
      <c r="AW163" s="104">
        <v>0.04</v>
      </c>
      <c r="AX163" s="104">
        <v>36.749000000000002</v>
      </c>
      <c r="AY163" s="103">
        <v>2532411</v>
      </c>
      <c r="AZ163" s="104">
        <v>0.77300000000000002</v>
      </c>
      <c r="BA163" s="104" t="s">
        <v>435</v>
      </c>
      <c r="BB163" s="103">
        <v>13126</v>
      </c>
      <c r="BC163" s="103">
        <v>928000</v>
      </c>
      <c r="BD163" s="103">
        <v>1500000</v>
      </c>
      <c r="BE163" s="103">
        <v>2648000</v>
      </c>
      <c r="BF163" s="103">
        <v>33102</v>
      </c>
      <c r="BG163" s="103">
        <v>87544</v>
      </c>
      <c r="BH163" s="103">
        <v>94</v>
      </c>
      <c r="BI163" s="105">
        <v>20.6</v>
      </c>
      <c r="BJ163" s="104" t="s">
        <v>435</v>
      </c>
      <c r="BK163" s="104">
        <v>-2.21349000930786</v>
      </c>
      <c r="BL163" s="103">
        <v>10</v>
      </c>
      <c r="BM163" s="105">
        <v>32.9465141296387</v>
      </c>
      <c r="BN163" s="104" t="s">
        <v>435</v>
      </c>
      <c r="BO163" s="104">
        <v>1.9</v>
      </c>
      <c r="BP163" s="104">
        <v>48.288885149999999</v>
      </c>
      <c r="BQ163" s="103">
        <v>190000</v>
      </c>
      <c r="BR163" s="105">
        <v>38.336379999999998</v>
      </c>
      <c r="BS163" s="105">
        <v>52.436190000000003</v>
      </c>
      <c r="BT163" s="104">
        <v>0.22900000000000001</v>
      </c>
      <c r="BU163" s="103">
        <v>42</v>
      </c>
      <c r="BV163" s="103" t="s">
        <v>435</v>
      </c>
      <c r="BW163" s="103" t="s">
        <v>435</v>
      </c>
      <c r="BX163" s="104" t="s">
        <v>435</v>
      </c>
      <c r="BY163" s="105">
        <v>732</v>
      </c>
      <c r="BZ163" s="103">
        <v>498.66226052851056</v>
      </c>
      <c r="CA163" s="103">
        <v>15442906</v>
      </c>
      <c r="CB163" s="103">
        <v>10794026</v>
      </c>
      <c r="CC163" s="103">
        <v>627340</v>
      </c>
      <c r="CD163" s="103"/>
    </row>
    <row r="164" spans="1:82" x14ac:dyDescent="0.25">
      <c r="A164" s="123" t="s">
        <v>296</v>
      </c>
      <c r="B164" s="106" t="s">
        <v>295</v>
      </c>
      <c r="C164" s="103">
        <v>2062.1192220147368</v>
      </c>
      <c r="D164" s="103">
        <v>0</v>
      </c>
      <c r="E164" s="103">
        <v>94026.545500000007</v>
      </c>
      <c r="F164" s="103">
        <v>15.678000000000001</v>
      </c>
      <c r="G164" s="103">
        <v>1393.2055</v>
      </c>
      <c r="H164" s="103">
        <v>0</v>
      </c>
      <c r="I164" s="103">
        <v>0</v>
      </c>
      <c r="J164" s="103">
        <v>576285</v>
      </c>
      <c r="K164" s="104">
        <v>0.2</v>
      </c>
      <c r="L164" s="104">
        <v>0.30303030303030298</v>
      </c>
      <c r="M164" s="103">
        <v>44310740.265199997</v>
      </c>
      <c r="N164" s="103">
        <v>0</v>
      </c>
      <c r="O164" s="103">
        <v>0</v>
      </c>
      <c r="P164" s="103">
        <v>17363.183800999999</v>
      </c>
      <c r="Q164" s="103">
        <v>17293125</v>
      </c>
      <c r="R164" s="103">
        <v>238322</v>
      </c>
      <c r="S164" s="103">
        <v>11070839</v>
      </c>
      <c r="T164" s="103">
        <v>6132281</v>
      </c>
      <c r="U164" s="103">
        <v>1023942</v>
      </c>
      <c r="V164" s="103">
        <v>24081220.4012</v>
      </c>
      <c r="W164" s="103">
        <v>1147350.73083</v>
      </c>
      <c r="X164" s="104">
        <v>47.630119776768417</v>
      </c>
      <c r="Y164" s="104">
        <v>2.1216655491676231</v>
      </c>
      <c r="Z164" s="104">
        <v>66.355000000000004</v>
      </c>
      <c r="AA164" s="104">
        <v>3.3847396929259301</v>
      </c>
      <c r="AB164" s="104">
        <v>1.44546</v>
      </c>
      <c r="AC164" s="104">
        <v>43.992570000000001</v>
      </c>
      <c r="AD164" s="103">
        <v>4451</v>
      </c>
      <c r="AE164" s="103">
        <v>80</v>
      </c>
      <c r="AF164" s="105">
        <v>26.3</v>
      </c>
      <c r="AG164" s="104">
        <v>9.8800000000000008</v>
      </c>
      <c r="AH164" s="104">
        <v>0.87499843588071902</v>
      </c>
      <c r="AI164" s="104">
        <v>0.74397783263503292</v>
      </c>
      <c r="AJ164" s="103">
        <v>0</v>
      </c>
      <c r="AK164" s="103">
        <v>0</v>
      </c>
      <c r="AL164" s="104">
        <v>0.69899999999999995</v>
      </c>
      <c r="AM164" s="104">
        <v>2.3051897063851402E-2</v>
      </c>
      <c r="AN164" s="104">
        <v>2.6020470000000002</v>
      </c>
      <c r="AO164" s="104">
        <v>973.01</v>
      </c>
      <c r="AP164" s="104">
        <v>777.71</v>
      </c>
      <c r="AQ164" s="104">
        <v>0.29974463582038902</v>
      </c>
      <c r="AR164" s="104">
        <v>0.25349215202593606</v>
      </c>
      <c r="AS164" s="105">
        <v>37.099998474121101</v>
      </c>
      <c r="AT164" s="105">
        <v>5.9000000953674299</v>
      </c>
      <c r="AU164" s="103">
        <v>567</v>
      </c>
      <c r="AV164" s="105">
        <v>18.899999999999999</v>
      </c>
      <c r="AW164" s="104">
        <v>9.59</v>
      </c>
      <c r="AX164" s="104">
        <v>3.97</v>
      </c>
      <c r="AY164" s="103">
        <v>19334622</v>
      </c>
      <c r="AZ164" s="104">
        <v>0.38939393686291002</v>
      </c>
      <c r="BA164" s="104">
        <v>63</v>
      </c>
      <c r="BB164" s="103">
        <v>13136</v>
      </c>
      <c r="BC164" s="103">
        <v>0</v>
      </c>
      <c r="BD164" s="103">
        <v>1000</v>
      </c>
      <c r="BE164" s="103">
        <v>0</v>
      </c>
      <c r="BF164" s="103">
        <v>306705</v>
      </c>
      <c r="BG164" s="103">
        <v>0</v>
      </c>
      <c r="BH164" s="103">
        <v>125</v>
      </c>
      <c r="BI164" s="105">
        <v>6.2</v>
      </c>
      <c r="BJ164" s="104">
        <v>3.45</v>
      </c>
      <c r="BK164" s="104">
        <v>0.27847310900688199</v>
      </c>
      <c r="BL164" s="103">
        <v>43</v>
      </c>
      <c r="BM164" s="105">
        <v>84.400001525878906</v>
      </c>
      <c r="BN164" s="104">
        <v>94.597938537597699</v>
      </c>
      <c r="BO164" s="104">
        <v>54</v>
      </c>
      <c r="BP164" s="104">
        <v>156.03322919999999</v>
      </c>
      <c r="BQ164" s="103">
        <v>300000</v>
      </c>
      <c r="BR164" s="105">
        <v>75.747100000000003</v>
      </c>
      <c r="BS164" s="105">
        <v>92.678700000000006</v>
      </c>
      <c r="BT164" s="104">
        <v>9.1010000000000009</v>
      </c>
      <c r="BU164" s="103">
        <v>66</v>
      </c>
      <c r="BV164" s="103">
        <v>60</v>
      </c>
      <c r="BW164" s="103">
        <v>60</v>
      </c>
      <c r="BX164" s="104">
        <v>1071.34704589844</v>
      </c>
      <c r="BY164" s="104">
        <v>138</v>
      </c>
      <c r="BZ164" s="103">
        <v>6339.5743543386225</v>
      </c>
      <c r="CA164" s="103">
        <v>58558267</v>
      </c>
      <c r="CB164" s="103">
        <v>54512273</v>
      </c>
      <c r="CC164" s="103">
        <v>1213090</v>
      </c>
      <c r="CD164" s="103"/>
    </row>
    <row r="165" spans="1:82" x14ac:dyDescent="0.25">
      <c r="A165" s="123" t="s">
        <v>299</v>
      </c>
      <c r="B165" s="106" t="s">
        <v>298</v>
      </c>
      <c r="C165" s="103">
        <v>5362.4674531578949</v>
      </c>
      <c r="D165" s="103">
        <v>0</v>
      </c>
      <c r="E165" s="103">
        <v>118139.95850000001</v>
      </c>
      <c r="F165" s="103">
        <v>0</v>
      </c>
      <c r="G165" s="103">
        <v>0</v>
      </c>
      <c r="H165" s="103">
        <v>0</v>
      </c>
      <c r="I165" s="103">
        <v>0</v>
      </c>
      <c r="J165" s="103">
        <v>225714</v>
      </c>
      <c r="K165" s="104">
        <v>5.7000000000000002E-2</v>
      </c>
      <c r="L165" s="104">
        <v>6.0606060606060601E-2</v>
      </c>
      <c r="M165" s="103">
        <v>5063351.3255799999</v>
      </c>
      <c r="N165" s="103">
        <v>234117.569479</v>
      </c>
      <c r="O165" s="103">
        <v>0</v>
      </c>
      <c r="P165" s="103">
        <v>513863.75959899998</v>
      </c>
      <c r="Q165" s="103">
        <v>4839085</v>
      </c>
      <c r="R165" s="103">
        <v>7412352</v>
      </c>
      <c r="S165" s="103">
        <v>20873</v>
      </c>
      <c r="T165" s="103">
        <v>12230564</v>
      </c>
      <c r="U165" s="103">
        <v>2285674</v>
      </c>
      <c r="V165" s="103">
        <v>12238915.2914</v>
      </c>
      <c r="W165" s="103">
        <v>8125044.8746600002</v>
      </c>
      <c r="X165" s="201">
        <f>CA165/CC165</f>
        <v>17.168424826447357</v>
      </c>
      <c r="Y165" s="104">
        <v>1.9763657853535972</v>
      </c>
      <c r="Z165" s="104">
        <v>19.614999999999998</v>
      </c>
      <c r="AA165" s="104">
        <v>5.9479727880002997</v>
      </c>
      <c r="AB165" s="104">
        <v>62.815869999999997</v>
      </c>
      <c r="AC165" s="104" t="s">
        <v>435</v>
      </c>
      <c r="AD165" s="103">
        <v>2872</v>
      </c>
      <c r="AE165" s="103">
        <v>20</v>
      </c>
      <c r="AF165" s="105">
        <v>97.3</v>
      </c>
      <c r="AG165" s="104">
        <v>15.348000000000001</v>
      </c>
      <c r="AH165" s="104">
        <v>0.99307084549834179</v>
      </c>
      <c r="AI165" s="104">
        <v>0.96286229116717414</v>
      </c>
      <c r="AJ165" s="103">
        <v>4</v>
      </c>
      <c r="AK165" s="103">
        <v>4</v>
      </c>
      <c r="AL165" s="104">
        <v>0.38800000000000001</v>
      </c>
      <c r="AM165" s="104">
        <v>0.55126640000000005</v>
      </c>
      <c r="AN165" s="104">
        <v>3693.5641540000001</v>
      </c>
      <c r="AO165" s="104">
        <v>1268.3800000000001</v>
      </c>
      <c r="AP165" s="104">
        <v>1694.48</v>
      </c>
      <c r="AQ165" s="104" t="s">
        <v>435</v>
      </c>
      <c r="AR165" s="104">
        <v>35.266706341463411</v>
      </c>
      <c r="AS165" s="105">
        <v>96.400001525878906</v>
      </c>
      <c r="AT165" s="105">
        <v>27.600000381469702</v>
      </c>
      <c r="AU165" s="103">
        <v>146</v>
      </c>
      <c r="AV165" s="105">
        <v>2.7</v>
      </c>
      <c r="AW165" s="104">
        <v>2.0099999999999998</v>
      </c>
      <c r="AX165" s="104">
        <v>141.678</v>
      </c>
      <c r="AY165" s="103">
        <v>9500223</v>
      </c>
      <c r="AZ165" s="104" t="s">
        <v>435</v>
      </c>
      <c r="BA165" s="104">
        <v>46.3</v>
      </c>
      <c r="BB165" s="103">
        <v>0</v>
      </c>
      <c r="BC165" s="103">
        <v>0</v>
      </c>
      <c r="BD165" s="103">
        <v>65352</v>
      </c>
      <c r="BE165" s="103">
        <v>1869000</v>
      </c>
      <c r="BF165" s="103">
        <v>294778</v>
      </c>
      <c r="BG165" s="103">
        <v>136155</v>
      </c>
      <c r="BH165" s="103">
        <v>94</v>
      </c>
      <c r="BI165" s="105">
        <v>30.9</v>
      </c>
      <c r="BJ165" s="104" t="s">
        <v>435</v>
      </c>
      <c r="BK165" s="104">
        <v>-2.4783968925476101</v>
      </c>
      <c r="BL165" s="103">
        <v>13</v>
      </c>
      <c r="BM165" s="105">
        <v>25.3820705413818</v>
      </c>
      <c r="BN165" s="104">
        <v>31.976249694824201</v>
      </c>
      <c r="BO165" s="104">
        <v>6.7</v>
      </c>
      <c r="BP165" s="104">
        <v>22.17713444</v>
      </c>
      <c r="BQ165" s="103">
        <v>39000</v>
      </c>
      <c r="BR165" s="105">
        <v>11.321680000000001</v>
      </c>
      <c r="BS165" s="105">
        <v>40.676009999999998</v>
      </c>
      <c r="BT165" s="104" t="s">
        <v>435</v>
      </c>
      <c r="BU165" s="103">
        <v>26</v>
      </c>
      <c r="BV165" s="103" t="s">
        <v>435</v>
      </c>
      <c r="BW165" s="103" t="s">
        <v>435</v>
      </c>
      <c r="BX165" s="104">
        <v>71.165435791015597</v>
      </c>
      <c r="BY165" s="104">
        <v>789</v>
      </c>
      <c r="BZ165" s="103">
        <v>283.4878017288263</v>
      </c>
      <c r="CA165" s="103">
        <v>11062114</v>
      </c>
      <c r="CB165" s="103">
        <v>12271544</v>
      </c>
      <c r="CC165" s="103">
        <v>644329</v>
      </c>
      <c r="CD165" s="103"/>
    </row>
    <row r="166" spans="1:82" x14ac:dyDescent="0.25">
      <c r="A166" s="123" t="s">
        <v>301</v>
      </c>
      <c r="B166" s="106" t="s">
        <v>300</v>
      </c>
      <c r="C166" s="103">
        <v>16889.926963178947</v>
      </c>
      <c r="D166" s="103">
        <v>0</v>
      </c>
      <c r="E166" s="103">
        <v>118408.2055</v>
      </c>
      <c r="F166" s="103">
        <v>191.006</v>
      </c>
      <c r="G166" s="103">
        <v>0</v>
      </c>
      <c r="H166" s="103">
        <v>0</v>
      </c>
      <c r="I166" s="103">
        <v>0</v>
      </c>
      <c r="J166" s="103">
        <v>171428</v>
      </c>
      <c r="K166" s="104">
        <v>5.7000000000000002E-2</v>
      </c>
      <c r="L166" s="104">
        <v>0.12121212121212099</v>
      </c>
      <c r="M166" s="103">
        <v>0</v>
      </c>
      <c r="N166" s="103" t="s">
        <v>435</v>
      </c>
      <c r="O166" s="103" t="s">
        <v>435</v>
      </c>
      <c r="P166" s="103" t="s">
        <v>435</v>
      </c>
      <c r="Q166" s="103">
        <v>0</v>
      </c>
      <c r="R166" s="103">
        <v>0</v>
      </c>
      <c r="S166" s="103">
        <v>0</v>
      </c>
      <c r="T166" s="103">
        <v>0</v>
      </c>
      <c r="U166" s="103">
        <v>58747</v>
      </c>
      <c r="V166" s="103">
        <v>7580690.6853799997</v>
      </c>
      <c r="W166" s="103">
        <v>1227933.89928</v>
      </c>
      <c r="X166" s="104">
        <v>93.529058261587181</v>
      </c>
      <c r="Y166" s="104">
        <v>0.58021688320561415</v>
      </c>
      <c r="Z166" s="104">
        <v>80.320999999999998</v>
      </c>
      <c r="AA166" s="104">
        <v>2.6945177557428601</v>
      </c>
      <c r="AB166" s="104">
        <v>0</v>
      </c>
      <c r="AC166" s="104" t="s">
        <v>435</v>
      </c>
      <c r="AD166" s="103">
        <v>53636</v>
      </c>
      <c r="AE166" s="103">
        <v>80</v>
      </c>
      <c r="AF166" s="105">
        <v>7.8</v>
      </c>
      <c r="AG166" s="104">
        <v>4.3140000000000001</v>
      </c>
      <c r="AH166" s="104">
        <v>5.6233079696620072E-2</v>
      </c>
      <c r="AI166" s="104">
        <v>3.0495533167270803E-2</v>
      </c>
      <c r="AJ166" s="103">
        <v>0</v>
      </c>
      <c r="AK166" s="103">
        <v>0</v>
      </c>
      <c r="AL166" s="104">
        <v>0.89100000000000001</v>
      </c>
      <c r="AM166" s="104" t="s">
        <v>435</v>
      </c>
      <c r="AN166" s="104">
        <v>-4.6837999999999998E-2</v>
      </c>
      <c r="AO166" s="104">
        <v>0</v>
      </c>
      <c r="AP166" s="104">
        <v>0</v>
      </c>
      <c r="AQ166" s="104" t="s">
        <v>435</v>
      </c>
      <c r="AR166" s="104">
        <v>0.23526589436514567</v>
      </c>
      <c r="AS166" s="105">
        <v>3.0999999046325701</v>
      </c>
      <c r="AT166" s="105" t="s">
        <v>435</v>
      </c>
      <c r="AU166" s="103">
        <v>10</v>
      </c>
      <c r="AV166" s="105">
        <v>0.4</v>
      </c>
      <c r="AW166" s="104">
        <v>0.18</v>
      </c>
      <c r="AX166" s="104" t="s">
        <v>435</v>
      </c>
      <c r="AY166" s="103">
        <v>316</v>
      </c>
      <c r="AZ166" s="104">
        <v>8.0086993412838606E-2</v>
      </c>
      <c r="BA166" s="104">
        <v>36.200000000000003</v>
      </c>
      <c r="BB166" s="103">
        <v>1500</v>
      </c>
      <c r="BC166" s="103">
        <v>0</v>
      </c>
      <c r="BD166" s="103">
        <v>320</v>
      </c>
      <c r="BE166" s="103">
        <v>0</v>
      </c>
      <c r="BF166" s="103">
        <v>99142</v>
      </c>
      <c r="BG166" s="103">
        <v>0</v>
      </c>
      <c r="BH166" s="103">
        <v>130</v>
      </c>
      <c r="BI166" s="105">
        <v>2.4</v>
      </c>
      <c r="BJ166" s="104">
        <v>4.1333333333333337</v>
      </c>
      <c r="BK166" s="104">
        <v>1.03405094146729</v>
      </c>
      <c r="BL166" s="103">
        <v>58</v>
      </c>
      <c r="BM166" s="105">
        <v>100</v>
      </c>
      <c r="BN166" s="104">
        <v>98.250511169433594</v>
      </c>
      <c r="BO166" s="104">
        <v>80.599999999999994</v>
      </c>
      <c r="BP166" s="104">
        <v>113.2729956</v>
      </c>
      <c r="BQ166" s="103">
        <v>720000</v>
      </c>
      <c r="BR166" s="105">
        <v>99.904229999999998</v>
      </c>
      <c r="BS166" s="105">
        <v>99.926280000000006</v>
      </c>
      <c r="BT166" s="104">
        <v>40.691000000000003</v>
      </c>
      <c r="BU166" s="103">
        <v>98</v>
      </c>
      <c r="BV166" s="103">
        <v>93</v>
      </c>
      <c r="BW166" s="103" t="s">
        <v>435</v>
      </c>
      <c r="BX166" s="104">
        <v>3259.802734375</v>
      </c>
      <c r="BY166" s="104">
        <v>5</v>
      </c>
      <c r="BZ166" s="103">
        <v>30523.85923904735</v>
      </c>
      <c r="CA166" s="103">
        <v>46736782</v>
      </c>
      <c r="CB166" s="103">
        <v>46113870</v>
      </c>
      <c r="CC166" s="103">
        <v>498800</v>
      </c>
      <c r="CD166" s="103"/>
    </row>
    <row r="167" spans="1:82" x14ac:dyDescent="0.25">
      <c r="A167" s="123" t="s">
        <v>303</v>
      </c>
      <c r="B167" s="106" t="s">
        <v>302</v>
      </c>
      <c r="C167" s="103">
        <v>0</v>
      </c>
      <c r="D167" s="103">
        <v>0</v>
      </c>
      <c r="E167" s="103">
        <v>117807.747</v>
      </c>
      <c r="F167" s="103">
        <v>644.41999999999996</v>
      </c>
      <c r="G167" s="103">
        <v>38089.501499999998</v>
      </c>
      <c r="H167" s="103">
        <v>0</v>
      </c>
      <c r="I167" s="103">
        <v>27459.300999999999</v>
      </c>
      <c r="J167" s="103">
        <v>243028</v>
      </c>
      <c r="K167" s="104">
        <v>0.17100000000000001</v>
      </c>
      <c r="L167" s="104">
        <v>0</v>
      </c>
      <c r="M167" s="103">
        <v>5391903.2847100003</v>
      </c>
      <c r="N167" s="103" t="s">
        <v>435</v>
      </c>
      <c r="O167" s="103" t="s">
        <v>435</v>
      </c>
      <c r="P167" s="103" t="s">
        <v>435</v>
      </c>
      <c r="Q167" s="103">
        <v>8462255</v>
      </c>
      <c r="R167" s="103">
        <v>3502811</v>
      </c>
      <c r="S167" s="103">
        <v>10215279</v>
      </c>
      <c r="T167" s="103">
        <v>0</v>
      </c>
      <c r="U167" s="103">
        <v>14961863</v>
      </c>
      <c r="V167" s="103">
        <v>18579745.6723</v>
      </c>
      <c r="W167" s="103">
        <v>19429962.743999999</v>
      </c>
      <c r="X167" s="104">
        <v>345.55892202200607</v>
      </c>
      <c r="Y167" s="104">
        <v>1.5475740945304033</v>
      </c>
      <c r="Z167" s="104">
        <v>18.475999999999999</v>
      </c>
      <c r="AA167" s="104" t="s">
        <v>435</v>
      </c>
      <c r="AB167" s="104">
        <v>0.55947000000000002</v>
      </c>
      <c r="AC167" s="104" t="s">
        <v>435</v>
      </c>
      <c r="AD167" s="103">
        <v>3700</v>
      </c>
      <c r="AE167" s="103">
        <v>20</v>
      </c>
      <c r="AF167" s="105" t="s">
        <v>435</v>
      </c>
      <c r="AG167" s="104">
        <v>7.867</v>
      </c>
      <c r="AH167" s="104">
        <v>0.25914202478175019</v>
      </c>
      <c r="AI167" s="104">
        <v>0.11685347064713808</v>
      </c>
      <c r="AJ167" s="103">
        <v>0</v>
      </c>
      <c r="AK167" s="103">
        <v>0</v>
      </c>
      <c r="AL167" s="104">
        <v>0.77</v>
      </c>
      <c r="AM167" s="104" t="s">
        <v>435</v>
      </c>
      <c r="AN167" s="104">
        <v>19.056294000000001</v>
      </c>
      <c r="AO167" s="104">
        <v>83.37</v>
      </c>
      <c r="AP167" s="104">
        <v>107.65</v>
      </c>
      <c r="AQ167" s="104">
        <v>0.34934085607528698</v>
      </c>
      <c r="AR167" s="104">
        <v>8.3953461916140526</v>
      </c>
      <c r="AS167" s="105">
        <v>8.8000001907348597</v>
      </c>
      <c r="AT167" s="105">
        <v>20.5</v>
      </c>
      <c r="AU167" s="103">
        <v>64</v>
      </c>
      <c r="AV167" s="105">
        <v>0.1</v>
      </c>
      <c r="AW167" s="104">
        <v>0.02</v>
      </c>
      <c r="AX167" s="104">
        <v>0</v>
      </c>
      <c r="AY167" s="103">
        <v>187588</v>
      </c>
      <c r="AZ167" s="104">
        <v>0.353546940199361</v>
      </c>
      <c r="BA167" s="104">
        <v>39.799999999999997</v>
      </c>
      <c r="BB167" s="103">
        <v>1208921</v>
      </c>
      <c r="BC167" s="103">
        <v>303712</v>
      </c>
      <c r="BD167" s="103">
        <v>0</v>
      </c>
      <c r="BE167" s="103">
        <v>37000</v>
      </c>
      <c r="BF167" s="103">
        <v>1542</v>
      </c>
      <c r="BG167" s="103">
        <v>1421</v>
      </c>
      <c r="BH167" s="103">
        <v>115</v>
      </c>
      <c r="BI167" s="105">
        <v>9</v>
      </c>
      <c r="BJ167" s="104">
        <v>3.55</v>
      </c>
      <c r="BK167" s="104">
        <v>-0.15110209584236101</v>
      </c>
      <c r="BL167" s="103">
        <v>38</v>
      </c>
      <c r="BM167" s="105">
        <v>97.544975280761705</v>
      </c>
      <c r="BN167" s="104">
        <v>91.895751953125</v>
      </c>
      <c r="BO167" s="104">
        <v>32.1</v>
      </c>
      <c r="BP167" s="104">
        <v>135.07302350000001</v>
      </c>
      <c r="BQ167" s="103">
        <v>26000</v>
      </c>
      <c r="BR167" s="105">
        <v>95.781729999999996</v>
      </c>
      <c r="BS167" s="105">
        <v>89.416290000000004</v>
      </c>
      <c r="BT167" s="104">
        <v>9.58</v>
      </c>
      <c r="BU167" s="103">
        <v>99</v>
      </c>
      <c r="BV167" s="103">
        <v>99</v>
      </c>
      <c r="BW167" s="103" t="s">
        <v>435</v>
      </c>
      <c r="BX167" s="104">
        <v>491.49337768554699</v>
      </c>
      <c r="BY167" s="104">
        <v>30</v>
      </c>
      <c r="BZ167" s="103">
        <v>4102.4813501446724</v>
      </c>
      <c r="CA167" s="103">
        <v>21323734</v>
      </c>
      <c r="CB167" s="103">
        <v>20715006</v>
      </c>
      <c r="CC167" s="103">
        <v>62710</v>
      </c>
      <c r="CD167" s="103"/>
    </row>
    <row r="168" spans="1:82" x14ac:dyDescent="0.25">
      <c r="A168" s="123" t="s">
        <v>305</v>
      </c>
      <c r="B168" s="106" t="s">
        <v>304</v>
      </c>
      <c r="C168" s="103">
        <v>0</v>
      </c>
      <c r="D168" s="103">
        <v>0</v>
      </c>
      <c r="E168" s="103">
        <v>384799.3980000001</v>
      </c>
      <c r="F168" s="103">
        <v>0</v>
      </c>
      <c r="G168" s="103">
        <v>0</v>
      </c>
      <c r="H168" s="103">
        <v>0</v>
      </c>
      <c r="I168" s="103">
        <v>0</v>
      </c>
      <c r="J168" s="103">
        <v>537428</v>
      </c>
      <c r="K168" s="104">
        <v>0.2</v>
      </c>
      <c r="L168" s="104">
        <v>0.18181818181818199</v>
      </c>
      <c r="M168" s="103">
        <v>25732164.607099999</v>
      </c>
      <c r="N168" s="103">
        <v>0</v>
      </c>
      <c r="O168" s="103">
        <v>0</v>
      </c>
      <c r="P168" s="103">
        <v>0</v>
      </c>
      <c r="Q168" s="103">
        <v>39921336</v>
      </c>
      <c r="R168" s="103">
        <v>230472</v>
      </c>
      <c r="S168" s="103">
        <v>6056642</v>
      </c>
      <c r="T168" s="103">
        <v>34095166</v>
      </c>
      <c r="U168" s="103">
        <v>11267410</v>
      </c>
      <c r="V168" s="103">
        <v>38253170.979800001</v>
      </c>
      <c r="W168" s="103">
        <v>13019550.972899999</v>
      </c>
      <c r="X168" s="201">
        <f>CA168/CC168</f>
        <v>18.01903914141414</v>
      </c>
      <c r="Y168" s="104">
        <v>3.1805390888354435</v>
      </c>
      <c r="Z168" s="104">
        <v>34.642000000000003</v>
      </c>
      <c r="AA168" s="104">
        <v>5.5903759281281404</v>
      </c>
      <c r="AB168" s="104">
        <v>24.312619999999999</v>
      </c>
      <c r="AC168" s="104">
        <v>23.437360000000002</v>
      </c>
      <c r="AD168" s="103">
        <v>12008</v>
      </c>
      <c r="AE168" s="103">
        <v>80</v>
      </c>
      <c r="AF168" s="105">
        <v>93.6</v>
      </c>
      <c r="AG168" s="104">
        <v>14.589</v>
      </c>
      <c r="AH168" s="104">
        <v>0.97639356469264638</v>
      </c>
      <c r="AI168" s="104">
        <v>0.92543145901634583</v>
      </c>
      <c r="AJ168" s="103">
        <v>0</v>
      </c>
      <c r="AK168" s="103">
        <v>5</v>
      </c>
      <c r="AL168" s="104">
        <v>0.502</v>
      </c>
      <c r="AM168" s="104">
        <v>0.28958929999999999</v>
      </c>
      <c r="AN168" s="104">
        <v>1468.4952060000001</v>
      </c>
      <c r="AO168" s="104">
        <v>497.8</v>
      </c>
      <c r="AP168" s="104">
        <v>370.5</v>
      </c>
      <c r="AQ168" s="104">
        <v>0.78259402513503995</v>
      </c>
      <c r="AR168" s="104">
        <v>1.0408772615421711</v>
      </c>
      <c r="AS168" s="105">
        <v>63.200000762939503</v>
      </c>
      <c r="AT168" s="105">
        <v>33</v>
      </c>
      <c r="AU168" s="103">
        <v>77</v>
      </c>
      <c r="AV168" s="105">
        <v>0.2</v>
      </c>
      <c r="AW168" s="104">
        <v>0.22</v>
      </c>
      <c r="AX168" s="104">
        <v>37.448</v>
      </c>
      <c r="AY168" s="103">
        <v>11031353</v>
      </c>
      <c r="AZ168" s="104">
        <v>0.564016653561494</v>
      </c>
      <c r="BA168" s="104">
        <v>35.4</v>
      </c>
      <c r="BB168" s="103">
        <v>86409</v>
      </c>
      <c r="BC168" s="103">
        <v>127476</v>
      </c>
      <c r="BD168" s="103">
        <v>6198</v>
      </c>
      <c r="BE168" s="103">
        <v>2072000</v>
      </c>
      <c r="BF168" s="103">
        <v>1104730</v>
      </c>
      <c r="BG168" s="103">
        <v>1805</v>
      </c>
      <c r="BH168" s="103">
        <v>111</v>
      </c>
      <c r="BI168" s="105">
        <v>20.100000000000001</v>
      </c>
      <c r="BJ168" s="104">
        <v>3.0533333333333332</v>
      </c>
      <c r="BK168" s="104">
        <v>-1.4149370193481401</v>
      </c>
      <c r="BL168" s="103">
        <v>16</v>
      </c>
      <c r="BM168" s="105">
        <v>56.451549530029297</v>
      </c>
      <c r="BN168" s="104">
        <v>58.601318359375</v>
      </c>
      <c r="BO168" s="104">
        <v>28</v>
      </c>
      <c r="BP168" s="104">
        <v>70.6681119</v>
      </c>
      <c r="BQ168" s="103">
        <v>50000</v>
      </c>
      <c r="BR168" s="105">
        <v>36.575029999999998</v>
      </c>
      <c r="BS168" s="105">
        <v>60.267090000000003</v>
      </c>
      <c r="BT168" s="104">
        <v>4.0999999999999996</v>
      </c>
      <c r="BU168" s="103">
        <v>95</v>
      </c>
      <c r="BV168" s="103">
        <v>72</v>
      </c>
      <c r="BW168" s="103">
        <v>95</v>
      </c>
      <c r="BX168" s="104">
        <v>297.85589599609398</v>
      </c>
      <c r="BY168" s="104">
        <v>311</v>
      </c>
      <c r="BZ168" s="103">
        <v>977.27363572441698</v>
      </c>
      <c r="CA168" s="103">
        <v>42813237</v>
      </c>
      <c r="CB168" s="103">
        <v>40278556</v>
      </c>
      <c r="CC168" s="103">
        <v>2376000</v>
      </c>
      <c r="CD168" s="103"/>
    </row>
    <row r="169" spans="1:82" x14ac:dyDescent="0.25">
      <c r="A169" s="123" t="s">
        <v>307</v>
      </c>
      <c r="B169" s="106" t="s">
        <v>306</v>
      </c>
      <c r="C169" s="103">
        <v>0</v>
      </c>
      <c r="D169" s="103">
        <v>0</v>
      </c>
      <c r="E169" s="103">
        <v>14977.762499999997</v>
      </c>
      <c r="F169" s="103">
        <v>0.14199999999999999</v>
      </c>
      <c r="G169" s="103">
        <v>0</v>
      </c>
      <c r="H169" s="103">
        <v>0</v>
      </c>
      <c r="I169" s="103">
        <v>0</v>
      </c>
      <c r="J169" s="103">
        <v>0</v>
      </c>
      <c r="K169" s="104">
        <v>0</v>
      </c>
      <c r="L169" s="104">
        <v>9.0909090909090898E-2</v>
      </c>
      <c r="M169" s="103" t="s">
        <v>435</v>
      </c>
      <c r="N169" s="103" t="s">
        <v>435</v>
      </c>
      <c r="O169" s="103" t="s">
        <v>435</v>
      </c>
      <c r="P169" s="103" t="s">
        <v>435</v>
      </c>
      <c r="Q169" s="103">
        <v>0</v>
      </c>
      <c r="R169" s="103">
        <v>45343</v>
      </c>
      <c r="S169" s="103">
        <v>0</v>
      </c>
      <c r="T169" s="103">
        <v>45343</v>
      </c>
      <c r="U169" s="103">
        <v>539669</v>
      </c>
      <c r="V169" s="103">
        <v>531429.42305400001</v>
      </c>
      <c r="W169" s="103">
        <v>541351.94094200002</v>
      </c>
      <c r="X169" s="104">
        <v>3.69225</v>
      </c>
      <c r="Y169" s="104">
        <v>0.98751431410701185</v>
      </c>
      <c r="Z169" s="104">
        <v>66.06</v>
      </c>
      <c r="AA169" s="104" t="s">
        <v>435</v>
      </c>
      <c r="AB169" s="104">
        <v>2.8108</v>
      </c>
      <c r="AC169" s="104">
        <v>67.778970000000001</v>
      </c>
      <c r="AD169" s="103">
        <v>68</v>
      </c>
      <c r="AE169" s="103">
        <v>80</v>
      </c>
      <c r="AF169" s="105">
        <v>5.9</v>
      </c>
      <c r="AG169" s="104">
        <v>9.0220000000000002</v>
      </c>
      <c r="AH169" s="104">
        <v>1.6028084253821739E-2</v>
      </c>
      <c r="AI169" s="104">
        <v>4.4774617319090475E-3</v>
      </c>
      <c r="AJ169" s="103">
        <v>0</v>
      </c>
      <c r="AK169" s="103">
        <v>0</v>
      </c>
      <c r="AL169" s="104">
        <v>0.72</v>
      </c>
      <c r="AM169" s="104">
        <v>3.2677499999999998E-2</v>
      </c>
      <c r="AN169" s="104">
        <v>0</v>
      </c>
      <c r="AO169" s="104">
        <v>6.83</v>
      </c>
      <c r="AP169" s="104">
        <v>4.18</v>
      </c>
      <c r="AQ169" s="104">
        <v>0.79239803552627597</v>
      </c>
      <c r="AR169" s="104">
        <v>1.5144827945638657E-2</v>
      </c>
      <c r="AS169" s="105">
        <v>19.600000381469702</v>
      </c>
      <c r="AT169" s="105">
        <v>5.8000001907348597</v>
      </c>
      <c r="AU169" s="103">
        <v>29</v>
      </c>
      <c r="AV169" s="105">
        <v>1.4</v>
      </c>
      <c r="AW169" s="104">
        <v>1</v>
      </c>
      <c r="AX169" s="104">
        <v>0.48099999999999998</v>
      </c>
      <c r="AY169" s="103">
        <v>54467</v>
      </c>
      <c r="AZ169" s="104">
        <v>0.44106518681365398</v>
      </c>
      <c r="BA169" s="104" t="s">
        <v>435</v>
      </c>
      <c r="BB169" s="103">
        <v>0</v>
      </c>
      <c r="BC169" s="103">
        <v>0</v>
      </c>
      <c r="BD169" s="103">
        <v>0</v>
      </c>
      <c r="BE169" s="103">
        <v>0</v>
      </c>
      <c r="BF169" s="103">
        <v>255</v>
      </c>
      <c r="BG169" s="103">
        <v>0</v>
      </c>
      <c r="BH169" s="103">
        <v>115</v>
      </c>
      <c r="BI169" s="105">
        <v>8.5</v>
      </c>
      <c r="BJ169" s="104" t="s">
        <v>435</v>
      </c>
      <c r="BK169" s="104">
        <v>-0.61669737100601196</v>
      </c>
      <c r="BL169" s="103">
        <v>43</v>
      </c>
      <c r="BM169" s="105">
        <v>96.783142089843807</v>
      </c>
      <c r="BN169" s="104">
        <v>95.538986206054702</v>
      </c>
      <c r="BO169" s="104">
        <v>45.4</v>
      </c>
      <c r="BP169" s="104">
        <v>141.26165689999999</v>
      </c>
      <c r="BQ169" s="103">
        <v>6800</v>
      </c>
      <c r="BR169" s="105">
        <v>84.457579999999993</v>
      </c>
      <c r="BS169" s="105">
        <v>95.42474</v>
      </c>
      <c r="BT169" s="104">
        <v>12.265000000000001</v>
      </c>
      <c r="BU169" s="103">
        <v>81</v>
      </c>
      <c r="BV169" s="103">
        <v>44</v>
      </c>
      <c r="BW169" s="103" t="s">
        <v>435</v>
      </c>
      <c r="BX169" s="104">
        <v>907.60437011718795</v>
      </c>
      <c r="BY169" s="104">
        <v>155</v>
      </c>
      <c r="BZ169" s="103">
        <v>5950.21394733953</v>
      </c>
      <c r="CA169" s="103">
        <v>581363</v>
      </c>
      <c r="CB169" s="103">
        <v>541749</v>
      </c>
      <c r="CC169" s="103">
        <v>156000</v>
      </c>
      <c r="CD169" s="103"/>
    </row>
    <row r="170" spans="1:82" x14ac:dyDescent="0.25">
      <c r="A170" s="123" t="s">
        <v>310</v>
      </c>
      <c r="B170" s="106" t="s">
        <v>309</v>
      </c>
      <c r="C170" s="103">
        <v>0</v>
      </c>
      <c r="D170" s="103">
        <v>0</v>
      </c>
      <c r="E170" s="103">
        <v>11306.486000000001</v>
      </c>
      <c r="F170" s="103">
        <v>0</v>
      </c>
      <c r="G170" s="103">
        <v>0</v>
      </c>
      <c r="H170" s="103">
        <v>0</v>
      </c>
      <c r="I170" s="103">
        <v>0</v>
      </c>
      <c r="J170" s="103">
        <v>0</v>
      </c>
      <c r="K170" s="104">
        <v>0</v>
      </c>
      <c r="L170" s="104">
        <v>9.0909090909090898E-2</v>
      </c>
      <c r="M170" s="103">
        <v>0</v>
      </c>
      <c r="N170" s="103" t="s">
        <v>435</v>
      </c>
      <c r="O170" s="103" t="s">
        <v>435</v>
      </c>
      <c r="P170" s="103" t="s">
        <v>435</v>
      </c>
      <c r="Q170" s="103">
        <v>0</v>
      </c>
      <c r="R170" s="103">
        <v>0</v>
      </c>
      <c r="S170" s="103">
        <v>0</v>
      </c>
      <c r="T170" s="103">
        <v>0</v>
      </c>
      <c r="U170" s="103">
        <v>0</v>
      </c>
      <c r="V170" s="103">
        <v>0</v>
      </c>
      <c r="W170" s="103">
        <v>0</v>
      </c>
      <c r="X170" s="104">
        <v>25.00104343129312</v>
      </c>
      <c r="Y170" s="104">
        <v>1.5663661701241571</v>
      </c>
      <c r="Z170" s="104">
        <v>87.430999999999997</v>
      </c>
      <c r="AA170" s="104" t="s">
        <v>435</v>
      </c>
      <c r="AB170" s="104">
        <v>0</v>
      </c>
      <c r="AC170" s="104" t="s">
        <v>435</v>
      </c>
      <c r="AD170" s="103">
        <v>4135</v>
      </c>
      <c r="AE170" s="103">
        <v>80</v>
      </c>
      <c r="AF170" s="105">
        <v>1E-3</v>
      </c>
      <c r="AG170" s="104">
        <v>5.9550000000000001</v>
      </c>
      <c r="AH170" s="104">
        <v>6.044647240196095E-3</v>
      </c>
      <c r="AI170" s="104">
        <v>5.4286352768456057E-3</v>
      </c>
      <c r="AJ170" s="103">
        <v>0</v>
      </c>
      <c r="AK170" s="103">
        <v>0</v>
      </c>
      <c r="AL170" s="104">
        <v>0.93300000000000005</v>
      </c>
      <c r="AM170" s="104" t="s">
        <v>435</v>
      </c>
      <c r="AN170" s="104">
        <v>0</v>
      </c>
      <c r="AO170" s="104">
        <v>0</v>
      </c>
      <c r="AP170" s="104">
        <v>0</v>
      </c>
      <c r="AQ170" s="104" t="s">
        <v>435</v>
      </c>
      <c r="AR170" s="104">
        <v>0.57087712461461426</v>
      </c>
      <c r="AS170" s="105">
        <v>2.7999999523162802</v>
      </c>
      <c r="AT170" s="105" t="s">
        <v>435</v>
      </c>
      <c r="AU170" s="103">
        <v>5.6999998092651403</v>
      </c>
      <c r="AV170" s="105">
        <v>0.2</v>
      </c>
      <c r="AW170" s="104" t="s">
        <v>435</v>
      </c>
      <c r="AX170" s="104" t="s">
        <v>435</v>
      </c>
      <c r="AY170" s="103">
        <v>140</v>
      </c>
      <c r="AZ170" s="104">
        <v>4.3577719204169203E-2</v>
      </c>
      <c r="BA170" s="104">
        <v>29.2</v>
      </c>
      <c r="BB170" s="103">
        <v>0</v>
      </c>
      <c r="BC170" s="103">
        <v>0</v>
      </c>
      <c r="BD170" s="103">
        <v>0</v>
      </c>
      <c r="BE170" s="103">
        <v>0</v>
      </c>
      <c r="BF170" s="103">
        <v>286168</v>
      </c>
      <c r="BG170" s="103">
        <v>0</v>
      </c>
      <c r="BH170" s="103">
        <v>126</v>
      </c>
      <c r="BI170" s="105">
        <v>2.4</v>
      </c>
      <c r="BJ170" s="104">
        <v>3.9833333333333329</v>
      </c>
      <c r="BK170" s="104">
        <v>1.83762896060944</v>
      </c>
      <c r="BL170" s="103">
        <v>85</v>
      </c>
      <c r="BM170" s="105">
        <v>100</v>
      </c>
      <c r="BN170" s="104" t="s">
        <v>435</v>
      </c>
      <c r="BO170" s="104">
        <v>89.7</v>
      </c>
      <c r="BP170" s="104">
        <v>126.3211654</v>
      </c>
      <c r="BQ170" s="103">
        <v>300000</v>
      </c>
      <c r="BR170" s="105">
        <v>99.295519999999996</v>
      </c>
      <c r="BS170" s="105">
        <v>100</v>
      </c>
      <c r="BT170" s="104">
        <v>53.996000000000002</v>
      </c>
      <c r="BU170" s="103">
        <v>97</v>
      </c>
      <c r="BV170" s="103">
        <v>95</v>
      </c>
      <c r="BW170" s="103">
        <v>96</v>
      </c>
      <c r="BX170" s="104">
        <v>5386.73388671875</v>
      </c>
      <c r="BY170" s="104">
        <v>4</v>
      </c>
      <c r="BZ170" s="103">
        <v>54111.972172367052</v>
      </c>
      <c r="CA170" s="103">
        <v>10036391</v>
      </c>
      <c r="CB170" s="103">
        <v>9780300</v>
      </c>
      <c r="CC170" s="103">
        <v>410340</v>
      </c>
      <c r="CD170" s="103"/>
    </row>
    <row r="171" spans="1:82" x14ac:dyDescent="0.25">
      <c r="A171" s="123" t="s">
        <v>312</v>
      </c>
      <c r="B171" s="106" t="s">
        <v>311</v>
      </c>
      <c r="C171" s="103">
        <v>12687.496481852631</v>
      </c>
      <c r="D171" s="103">
        <v>0</v>
      </c>
      <c r="E171" s="103">
        <v>26125.339499999998</v>
      </c>
      <c r="F171" s="103">
        <v>0</v>
      </c>
      <c r="G171" s="103">
        <v>0</v>
      </c>
      <c r="H171" s="103">
        <v>0</v>
      </c>
      <c r="I171" s="103">
        <v>0</v>
      </c>
      <c r="J171" s="103">
        <v>0</v>
      </c>
      <c r="K171" s="104">
        <v>0</v>
      </c>
      <c r="L171" s="104">
        <v>3.03030303030303E-2</v>
      </c>
      <c r="M171" s="103">
        <v>0</v>
      </c>
      <c r="N171" s="103" t="s">
        <v>435</v>
      </c>
      <c r="O171" s="103" t="s">
        <v>435</v>
      </c>
      <c r="P171" s="103" t="s">
        <v>435</v>
      </c>
      <c r="Q171" s="103">
        <v>0</v>
      </c>
      <c r="R171" s="103">
        <v>0</v>
      </c>
      <c r="S171" s="103">
        <v>0</v>
      </c>
      <c r="T171" s="103">
        <v>0</v>
      </c>
      <c r="U171" s="103">
        <v>0</v>
      </c>
      <c r="V171" s="103">
        <v>0</v>
      </c>
      <c r="W171" s="103">
        <v>0</v>
      </c>
      <c r="X171" s="104">
        <v>215.52137841709444</v>
      </c>
      <c r="Y171" s="104">
        <v>0.81141963587287846</v>
      </c>
      <c r="Z171" s="104">
        <v>73.796999999999997</v>
      </c>
      <c r="AA171" s="104" t="s">
        <v>435</v>
      </c>
      <c r="AB171" s="104">
        <v>0</v>
      </c>
      <c r="AC171" s="104" t="s">
        <v>435</v>
      </c>
      <c r="AD171" s="103">
        <v>3455</v>
      </c>
      <c r="AE171" s="103" t="s">
        <v>435</v>
      </c>
      <c r="AF171" s="105" t="s">
        <v>435</v>
      </c>
      <c r="AG171" s="104">
        <v>5.2249999999999996</v>
      </c>
      <c r="AH171" s="104">
        <v>8.504598390636808E-3</v>
      </c>
      <c r="AI171" s="104">
        <v>1.3625569904151696E-3</v>
      </c>
      <c r="AJ171" s="103">
        <v>0</v>
      </c>
      <c r="AK171" s="103">
        <v>0</v>
      </c>
      <c r="AL171" s="104">
        <v>0.94399999999999995</v>
      </c>
      <c r="AM171" s="104" t="s">
        <v>435</v>
      </c>
      <c r="AN171" s="104">
        <v>-0.161773</v>
      </c>
      <c r="AO171" s="104">
        <v>0</v>
      </c>
      <c r="AP171" s="104">
        <v>0</v>
      </c>
      <c r="AQ171" s="104" t="s">
        <v>435</v>
      </c>
      <c r="AR171" s="104">
        <v>0.35053860753881977</v>
      </c>
      <c r="AS171" s="105">
        <v>4.1999998092651403</v>
      </c>
      <c r="AT171" s="105" t="s">
        <v>435</v>
      </c>
      <c r="AU171" s="103">
        <v>7.1999998092651403</v>
      </c>
      <c r="AV171" s="105">
        <v>0.3</v>
      </c>
      <c r="AW171" s="104" t="s">
        <v>435</v>
      </c>
      <c r="AX171" s="104" t="s">
        <v>435</v>
      </c>
      <c r="AY171" s="103">
        <v>0</v>
      </c>
      <c r="AZ171" s="104">
        <v>3.9319687547629899E-2</v>
      </c>
      <c r="BA171" s="104">
        <v>32.299999999999997</v>
      </c>
      <c r="BB171" s="103">
        <v>200</v>
      </c>
      <c r="BC171" s="103">
        <v>16</v>
      </c>
      <c r="BD171" s="103">
        <v>0</v>
      </c>
      <c r="BE171" s="103">
        <v>0</v>
      </c>
      <c r="BF171" s="103">
        <v>118834</v>
      </c>
      <c r="BG171" s="103">
        <v>0</v>
      </c>
      <c r="BH171" s="103">
        <v>131</v>
      </c>
      <c r="BI171" s="105">
        <v>2.4</v>
      </c>
      <c r="BJ171" s="104">
        <v>4.6500000000000004</v>
      </c>
      <c r="BK171" s="104">
        <v>2.05627489089966</v>
      </c>
      <c r="BL171" s="103">
        <v>85</v>
      </c>
      <c r="BM171" s="105">
        <v>100</v>
      </c>
      <c r="BN171" s="104" t="s">
        <v>435</v>
      </c>
      <c r="BO171" s="104">
        <v>89.1</v>
      </c>
      <c r="BP171" s="104">
        <v>130.8219143</v>
      </c>
      <c r="BQ171" s="103">
        <v>160000</v>
      </c>
      <c r="BR171" s="105">
        <v>99.890370000000004</v>
      </c>
      <c r="BS171" s="105">
        <v>100</v>
      </c>
      <c r="BT171" s="104">
        <v>42.363</v>
      </c>
      <c r="BU171" s="103">
        <v>97</v>
      </c>
      <c r="BV171" s="103">
        <v>89</v>
      </c>
      <c r="BW171" s="103">
        <v>83</v>
      </c>
      <c r="BX171" s="104">
        <v>7867.39453125</v>
      </c>
      <c r="BY171" s="104">
        <v>5</v>
      </c>
      <c r="BZ171" s="103">
        <v>82838.929444576119</v>
      </c>
      <c r="CA171" s="103">
        <v>8591361</v>
      </c>
      <c r="CB171" s="103">
        <v>8272141</v>
      </c>
      <c r="CC171" s="103">
        <v>40000</v>
      </c>
      <c r="CD171" s="103"/>
    </row>
    <row r="172" spans="1:82" x14ac:dyDescent="0.25">
      <c r="A172" s="123" t="s">
        <v>806</v>
      </c>
      <c r="B172" s="106" t="s">
        <v>313</v>
      </c>
      <c r="C172" s="103">
        <v>32574.849164210525</v>
      </c>
      <c r="D172" s="103">
        <v>3887.3047287157892</v>
      </c>
      <c r="E172" s="103">
        <v>69829.046500000011</v>
      </c>
      <c r="F172" s="103">
        <v>20.244</v>
      </c>
      <c r="G172" s="103">
        <v>0</v>
      </c>
      <c r="H172" s="103">
        <v>0</v>
      </c>
      <c r="I172" s="103">
        <v>0</v>
      </c>
      <c r="J172" s="103">
        <v>46542</v>
      </c>
      <c r="K172" s="104">
        <v>5.7000000000000002E-2</v>
      </c>
      <c r="L172" s="104">
        <v>0.30303030303030298</v>
      </c>
      <c r="M172" s="103">
        <v>14030954.017899999</v>
      </c>
      <c r="N172" s="103" t="s">
        <v>435</v>
      </c>
      <c r="O172" s="103" t="s">
        <v>435</v>
      </c>
      <c r="P172" s="103" t="s">
        <v>435</v>
      </c>
      <c r="Q172" s="103">
        <v>430</v>
      </c>
      <c r="R172" s="103">
        <v>0</v>
      </c>
      <c r="S172" s="103">
        <v>0</v>
      </c>
      <c r="T172" s="103">
        <v>0</v>
      </c>
      <c r="U172" s="103">
        <v>357231</v>
      </c>
      <c r="V172" s="103">
        <v>13177759.557700001</v>
      </c>
      <c r="W172" s="103">
        <v>880563.75783300004</v>
      </c>
      <c r="X172" s="104">
        <v>92.067107771061373</v>
      </c>
      <c r="Y172" s="104">
        <v>0.27777549577737687</v>
      </c>
      <c r="Z172" s="104">
        <v>54.161999999999999</v>
      </c>
      <c r="AA172" s="104" t="s">
        <v>435</v>
      </c>
      <c r="AB172" s="104">
        <v>0.67603000000000002</v>
      </c>
      <c r="AC172" s="104">
        <v>70.598089999999999</v>
      </c>
      <c r="AD172" s="103">
        <v>15961</v>
      </c>
      <c r="AE172" s="103">
        <v>40</v>
      </c>
      <c r="AF172" s="105">
        <v>15.3</v>
      </c>
      <c r="AG172" s="104">
        <v>10.699</v>
      </c>
      <c r="AH172" s="104">
        <v>0.96918848536125957</v>
      </c>
      <c r="AI172" s="104">
        <v>0.97467064418501626</v>
      </c>
      <c r="AJ172" s="103">
        <v>5</v>
      </c>
      <c r="AK172" s="103">
        <v>5</v>
      </c>
      <c r="AL172" s="104">
        <v>0.53600000000000003</v>
      </c>
      <c r="AM172" s="104">
        <v>2.8263900000000002E-2</v>
      </c>
      <c r="AN172" s="104">
        <v>6202.2898160000004</v>
      </c>
      <c r="AO172" s="104">
        <v>2469.04</v>
      </c>
      <c r="AP172" s="104">
        <v>2566.2800000000002</v>
      </c>
      <c r="AQ172" s="104" t="s">
        <v>435</v>
      </c>
      <c r="AR172" s="104" t="s">
        <v>435</v>
      </c>
      <c r="AS172" s="105">
        <v>17</v>
      </c>
      <c r="AT172" s="105">
        <v>10.1000003814697</v>
      </c>
      <c r="AU172" s="103">
        <v>19</v>
      </c>
      <c r="AV172" s="105">
        <v>0.1</v>
      </c>
      <c r="AW172" s="104" t="s">
        <v>435</v>
      </c>
      <c r="AX172" s="104">
        <v>0</v>
      </c>
      <c r="AY172" s="103">
        <v>1925000</v>
      </c>
      <c r="AZ172" s="104">
        <v>0.54676607529593702</v>
      </c>
      <c r="BA172" s="104" t="s">
        <v>435</v>
      </c>
      <c r="BB172" s="103">
        <v>0</v>
      </c>
      <c r="BC172" s="103">
        <v>0</v>
      </c>
      <c r="BD172" s="103">
        <v>235000</v>
      </c>
      <c r="BE172" s="103">
        <v>6119000</v>
      </c>
      <c r="BF172" s="103">
        <v>680613</v>
      </c>
      <c r="BG172" s="103">
        <v>210947</v>
      </c>
      <c r="BH172" s="103">
        <v>127</v>
      </c>
      <c r="BI172" s="105">
        <v>29</v>
      </c>
      <c r="BJ172" s="104">
        <v>3.15</v>
      </c>
      <c r="BK172" s="104">
        <v>-1.78754103183746</v>
      </c>
      <c r="BL172" s="103">
        <v>13</v>
      </c>
      <c r="BM172" s="105">
        <v>89.638786315917997</v>
      </c>
      <c r="BN172" s="104">
        <v>86.303932189941406</v>
      </c>
      <c r="BO172" s="104">
        <v>30</v>
      </c>
      <c r="BP172" s="104">
        <v>84.215167840000007</v>
      </c>
      <c r="BQ172" s="103">
        <v>65000</v>
      </c>
      <c r="BR172" s="105">
        <v>91.22287</v>
      </c>
      <c r="BS172" s="105">
        <v>97.21651</v>
      </c>
      <c r="BT172" s="104">
        <v>12.2</v>
      </c>
      <c r="BU172" s="103">
        <v>48</v>
      </c>
      <c r="BV172" s="103">
        <v>59</v>
      </c>
      <c r="BW172" s="103" t="s">
        <v>435</v>
      </c>
      <c r="BX172" s="104">
        <v>159.71609497070301</v>
      </c>
      <c r="BY172" s="104">
        <v>68</v>
      </c>
      <c r="BZ172" s="103">
        <v>2900</v>
      </c>
      <c r="CA172" s="103">
        <v>17070132</v>
      </c>
      <c r="CB172" s="103">
        <v>18509529</v>
      </c>
      <c r="CC172" s="103">
        <v>183630</v>
      </c>
      <c r="CD172" s="103"/>
    </row>
    <row r="173" spans="1:82" x14ac:dyDescent="0.25">
      <c r="A173" s="123" t="s">
        <v>316</v>
      </c>
      <c r="B173" s="106" t="s">
        <v>315</v>
      </c>
      <c r="C173" s="103">
        <v>17861.190740968421</v>
      </c>
      <c r="D173" s="103">
        <v>7620.1697402947366</v>
      </c>
      <c r="E173" s="103">
        <v>48382.262000000002</v>
      </c>
      <c r="F173" s="103">
        <v>0</v>
      </c>
      <c r="G173" s="103">
        <v>0</v>
      </c>
      <c r="H173" s="103">
        <v>0</v>
      </c>
      <c r="I173" s="103">
        <v>0</v>
      </c>
      <c r="J173" s="103">
        <v>108571</v>
      </c>
      <c r="K173" s="104">
        <v>5.7000000000000002E-2</v>
      </c>
      <c r="L173" s="104">
        <v>0.36363636363636398</v>
      </c>
      <c r="M173" s="103">
        <v>7090611.4871699996</v>
      </c>
      <c r="N173" s="103" t="s">
        <v>435</v>
      </c>
      <c r="O173" s="103" t="s">
        <v>435</v>
      </c>
      <c r="P173" s="103" t="s">
        <v>435</v>
      </c>
      <c r="Q173" s="103">
        <v>3904087</v>
      </c>
      <c r="R173" s="103">
        <v>1389125</v>
      </c>
      <c r="S173" s="103">
        <v>1395891</v>
      </c>
      <c r="T173" s="103">
        <v>271</v>
      </c>
      <c r="U173" s="103">
        <v>591611</v>
      </c>
      <c r="V173" s="103">
        <v>4616336.5501600001</v>
      </c>
      <c r="W173" s="103">
        <v>558650.28695400001</v>
      </c>
      <c r="X173" s="104">
        <v>65.572714172490819</v>
      </c>
      <c r="Y173" s="104">
        <v>3.0152145621118658</v>
      </c>
      <c r="Z173" s="104">
        <v>27.134</v>
      </c>
      <c r="AA173" s="104">
        <v>6.2705799674902396</v>
      </c>
      <c r="AB173" s="104">
        <v>6.5920000000000006E-2</v>
      </c>
      <c r="AC173" s="104">
        <v>72.703500000000005</v>
      </c>
      <c r="AD173" s="103" t="s">
        <v>435</v>
      </c>
      <c r="AE173" s="103">
        <v>60</v>
      </c>
      <c r="AF173" s="105">
        <v>26</v>
      </c>
      <c r="AG173" s="104">
        <v>14.449</v>
      </c>
      <c r="AH173" s="104">
        <v>0.65123859424331498</v>
      </c>
      <c r="AI173" s="104">
        <v>0.16213733370128369</v>
      </c>
      <c r="AJ173" s="103">
        <v>0</v>
      </c>
      <c r="AK173" s="103">
        <v>0</v>
      </c>
      <c r="AL173" s="104">
        <v>0.65</v>
      </c>
      <c r="AM173" s="104">
        <v>3.06336E-2</v>
      </c>
      <c r="AN173" s="104">
        <v>9.3457419999999995</v>
      </c>
      <c r="AO173" s="104">
        <v>117.19</v>
      </c>
      <c r="AP173" s="104">
        <v>112.38</v>
      </c>
      <c r="AQ173" s="104">
        <v>3.6860790252685498</v>
      </c>
      <c r="AR173" s="104">
        <v>29.022406983443183</v>
      </c>
      <c r="AS173" s="105">
        <v>33.599998474121101</v>
      </c>
      <c r="AT173" s="105">
        <v>13.300000190734901</v>
      </c>
      <c r="AU173" s="103">
        <v>85</v>
      </c>
      <c r="AV173" s="105">
        <v>0.3</v>
      </c>
      <c r="AW173" s="104">
        <v>0.25</v>
      </c>
      <c r="AX173" s="104">
        <v>0</v>
      </c>
      <c r="AY173" s="103">
        <v>2844918</v>
      </c>
      <c r="AZ173" s="104">
        <v>0.316530333801263</v>
      </c>
      <c r="BA173" s="104">
        <v>34</v>
      </c>
      <c r="BB173" s="103">
        <v>700</v>
      </c>
      <c r="BC173" s="103">
        <v>5725</v>
      </c>
      <c r="BD173" s="103">
        <v>6750</v>
      </c>
      <c r="BE173" s="103">
        <v>0</v>
      </c>
      <c r="BF173" s="103">
        <v>2972</v>
      </c>
      <c r="BG173" s="103">
        <v>0</v>
      </c>
      <c r="BH173" s="103">
        <v>92</v>
      </c>
      <c r="BI173" s="105">
        <v>5.6</v>
      </c>
      <c r="BJ173" s="104">
        <v>3.166666666666667</v>
      </c>
      <c r="BK173" s="104">
        <v>-1.12049996852875</v>
      </c>
      <c r="BL173" s="103">
        <v>25</v>
      </c>
      <c r="BM173" s="105">
        <v>99.300003051757798</v>
      </c>
      <c r="BN173" s="104">
        <v>99.781051635742202</v>
      </c>
      <c r="BO173" s="104">
        <v>20.5</v>
      </c>
      <c r="BP173" s="104">
        <v>111.0146757</v>
      </c>
      <c r="BQ173" s="103">
        <v>14000</v>
      </c>
      <c r="BR173" s="105">
        <v>97.023060000000001</v>
      </c>
      <c r="BS173" s="105">
        <v>81.196280000000002</v>
      </c>
      <c r="BT173" s="104">
        <v>17.003</v>
      </c>
      <c r="BU173" s="103">
        <v>96</v>
      </c>
      <c r="BV173" s="103">
        <v>98</v>
      </c>
      <c r="BW173" s="103" t="s">
        <v>435</v>
      </c>
      <c r="BX173" s="104">
        <v>208.50648498535199</v>
      </c>
      <c r="BY173" s="104">
        <v>32</v>
      </c>
      <c r="BZ173" s="103">
        <v>826.62153053870361</v>
      </c>
      <c r="CA173" s="103">
        <v>9321023</v>
      </c>
      <c r="CB173" s="103">
        <v>8484066</v>
      </c>
      <c r="CC173" s="103">
        <v>139960</v>
      </c>
      <c r="CD173" s="103"/>
    </row>
    <row r="174" spans="1:82" x14ac:dyDescent="0.25">
      <c r="A174" s="123" t="s">
        <v>807</v>
      </c>
      <c r="B174" s="106" t="s">
        <v>317</v>
      </c>
      <c r="C174" s="103">
        <v>46122.105981473687</v>
      </c>
      <c r="D174" s="103">
        <v>0</v>
      </c>
      <c r="E174" s="103">
        <v>162087.94399999999</v>
      </c>
      <c r="F174" s="103">
        <v>51.625999999999998</v>
      </c>
      <c r="G174" s="103">
        <v>480.35700000000003</v>
      </c>
      <c r="H174" s="103">
        <v>0</v>
      </c>
      <c r="I174" s="103">
        <v>120.48400000000001</v>
      </c>
      <c r="J174" s="103">
        <v>361828</v>
      </c>
      <c r="K174" s="104">
        <v>0.22900000000000001</v>
      </c>
      <c r="L174" s="104">
        <v>6.0606060606060601E-2</v>
      </c>
      <c r="M174" s="103">
        <v>22366047.341800001</v>
      </c>
      <c r="N174" s="103">
        <v>280912.06005999999</v>
      </c>
      <c r="O174" s="103">
        <v>0</v>
      </c>
      <c r="P174" s="103">
        <v>1778417.7252700001</v>
      </c>
      <c r="Q174" s="103">
        <v>52663712</v>
      </c>
      <c r="R174" s="103">
        <v>0</v>
      </c>
      <c r="S174" s="103">
        <v>16333</v>
      </c>
      <c r="T174" s="103">
        <v>51410017</v>
      </c>
      <c r="U174" s="103">
        <v>22695349</v>
      </c>
      <c r="V174" s="103">
        <v>45761087.497400001</v>
      </c>
      <c r="W174" s="103">
        <v>31741156.0702</v>
      </c>
      <c r="X174" s="104">
        <v>63.579078798825918</v>
      </c>
      <c r="Y174" s="104">
        <v>5.1454878639094863</v>
      </c>
      <c r="Z174" s="104">
        <v>33.776000000000003</v>
      </c>
      <c r="AA174" s="104">
        <v>4.8515478517615502</v>
      </c>
      <c r="AB174" s="104">
        <v>11.74872</v>
      </c>
      <c r="AC174" s="104">
        <v>47.952689999999997</v>
      </c>
      <c r="AD174" s="103">
        <v>5424</v>
      </c>
      <c r="AE174" s="103">
        <v>60</v>
      </c>
      <c r="AF174" s="105">
        <v>41.7</v>
      </c>
      <c r="AG174" s="104">
        <v>16.425999999999998</v>
      </c>
      <c r="AH174" s="104">
        <v>0.62897638962413127</v>
      </c>
      <c r="AI174" s="104">
        <v>0.19284654754642969</v>
      </c>
      <c r="AJ174" s="103">
        <v>0</v>
      </c>
      <c r="AK174" s="103">
        <v>0</v>
      </c>
      <c r="AL174" s="104">
        <v>0.53800000000000003</v>
      </c>
      <c r="AM174" s="104">
        <v>0.27463141083717302</v>
      </c>
      <c r="AN174" s="104">
        <v>164.82210900000001</v>
      </c>
      <c r="AO174" s="104">
        <v>1455.27</v>
      </c>
      <c r="AP174" s="104">
        <v>1427.38</v>
      </c>
      <c r="AQ174" s="104">
        <v>5.0110511779785201</v>
      </c>
      <c r="AR174" s="104">
        <v>0.74798591431800709</v>
      </c>
      <c r="AS174" s="105">
        <v>54</v>
      </c>
      <c r="AT174" s="105">
        <v>13.6000003814697</v>
      </c>
      <c r="AU174" s="103">
        <v>269</v>
      </c>
      <c r="AV174" s="105">
        <v>4.7</v>
      </c>
      <c r="AW174" s="104">
        <v>2.21</v>
      </c>
      <c r="AX174" s="104">
        <v>113.03100000000001</v>
      </c>
      <c r="AY174" s="103">
        <v>26709403</v>
      </c>
      <c r="AZ174" s="104">
        <v>0.53678252153910599</v>
      </c>
      <c r="BA174" s="104">
        <v>37.799999999999997</v>
      </c>
      <c r="BB174" s="103">
        <v>0</v>
      </c>
      <c r="BC174" s="103">
        <v>15873</v>
      </c>
      <c r="BD174" s="103">
        <v>2005000</v>
      </c>
      <c r="BE174" s="103">
        <v>0</v>
      </c>
      <c r="BF174" s="103">
        <v>303162</v>
      </c>
      <c r="BG174" s="103">
        <v>0</v>
      </c>
      <c r="BH174" s="103">
        <v>108</v>
      </c>
      <c r="BI174" s="105">
        <v>30.7</v>
      </c>
      <c r="BJ174" s="104">
        <v>3.583333333333333</v>
      </c>
      <c r="BK174" s="104">
        <v>-0.62940162420272805</v>
      </c>
      <c r="BL174" s="103">
        <v>36</v>
      </c>
      <c r="BM174" s="105">
        <v>32.813331604003899</v>
      </c>
      <c r="BN174" s="104">
        <v>80.3594970703125</v>
      </c>
      <c r="BO174" s="104">
        <v>13</v>
      </c>
      <c r="BP174" s="104">
        <v>69.715314520000007</v>
      </c>
      <c r="BQ174" s="103">
        <v>72000</v>
      </c>
      <c r="BR174" s="105">
        <v>29.913439999999998</v>
      </c>
      <c r="BS174" s="105">
        <v>56.72645</v>
      </c>
      <c r="BT174" s="104">
        <v>0.39900000000000002</v>
      </c>
      <c r="BU174" s="103">
        <v>97</v>
      </c>
      <c r="BV174" s="103">
        <v>79</v>
      </c>
      <c r="BW174" s="103">
        <v>97</v>
      </c>
      <c r="BX174" s="104">
        <v>111.978843688965</v>
      </c>
      <c r="BY174" s="104">
        <v>398</v>
      </c>
      <c r="BZ174" s="103">
        <v>1050.6752537984601</v>
      </c>
      <c r="CA174" s="103">
        <v>58005461</v>
      </c>
      <c r="CB174" s="103">
        <v>53399383</v>
      </c>
      <c r="CC174" s="103">
        <v>885800</v>
      </c>
      <c r="CD174" s="103"/>
    </row>
    <row r="175" spans="1:82" x14ac:dyDescent="0.25">
      <c r="A175" s="123" t="s">
        <v>319</v>
      </c>
      <c r="B175" s="106" t="s">
        <v>318</v>
      </c>
      <c r="C175" s="103">
        <v>3247.1981131157895</v>
      </c>
      <c r="D175" s="103">
        <v>0</v>
      </c>
      <c r="E175" s="103">
        <v>753363.89150000003</v>
      </c>
      <c r="F175" s="103">
        <v>271.822</v>
      </c>
      <c r="G175" s="103">
        <v>146985.86700000003</v>
      </c>
      <c r="H175" s="103">
        <v>2756.5545000000002</v>
      </c>
      <c r="I175" s="103">
        <v>28346.964000000004</v>
      </c>
      <c r="J175" s="103">
        <v>1199502</v>
      </c>
      <c r="K175" s="104">
        <v>0.314</v>
      </c>
      <c r="L175" s="104">
        <v>6.0606060606060601E-2</v>
      </c>
      <c r="M175" s="103">
        <v>72272.163816500004</v>
      </c>
      <c r="N175" s="103" t="s">
        <v>435</v>
      </c>
      <c r="O175" s="103" t="s">
        <v>435</v>
      </c>
      <c r="P175" s="103" t="s">
        <v>435</v>
      </c>
      <c r="Q175" s="103">
        <v>21889568</v>
      </c>
      <c r="R175" s="103">
        <v>15780721</v>
      </c>
      <c r="S175" s="103">
        <v>20426074</v>
      </c>
      <c r="T175" s="103">
        <v>16236457</v>
      </c>
      <c r="U175" s="103">
        <v>56650072</v>
      </c>
      <c r="V175" s="103">
        <v>65540945.520300001</v>
      </c>
      <c r="W175" s="103">
        <v>67036816.655699998</v>
      </c>
      <c r="X175" s="104">
        <v>135.89720683513085</v>
      </c>
      <c r="Y175" s="104">
        <v>1.8263334906398347</v>
      </c>
      <c r="Z175" s="104">
        <v>49.948999999999998</v>
      </c>
      <c r="AA175" s="104" t="s">
        <v>435</v>
      </c>
      <c r="AB175" s="104">
        <v>0</v>
      </c>
      <c r="AC175" s="104">
        <v>90.67013</v>
      </c>
      <c r="AD175" s="103">
        <v>10130</v>
      </c>
      <c r="AE175" s="103">
        <v>80</v>
      </c>
      <c r="AF175" s="105">
        <v>24.6</v>
      </c>
      <c r="AG175" s="104">
        <v>5.2389999999999999</v>
      </c>
      <c r="AH175" s="104">
        <v>0.74706081114253764</v>
      </c>
      <c r="AI175" s="104">
        <v>0.12794139742221783</v>
      </c>
      <c r="AJ175" s="103">
        <v>0</v>
      </c>
      <c r="AK175" s="103">
        <v>0</v>
      </c>
      <c r="AL175" s="104">
        <v>0.755</v>
      </c>
      <c r="AM175" s="104">
        <v>3.0834558419883299E-3</v>
      </c>
      <c r="AN175" s="104">
        <v>8.3920539999999999</v>
      </c>
      <c r="AO175" s="104">
        <v>169.65</v>
      </c>
      <c r="AP175" s="104">
        <v>192.23</v>
      </c>
      <c r="AQ175" s="104">
        <v>5.7585850358009297E-2</v>
      </c>
      <c r="AR175" s="104">
        <v>1.4779083236595389</v>
      </c>
      <c r="AS175" s="105">
        <v>9.5</v>
      </c>
      <c r="AT175" s="105">
        <v>6.6999998092651403</v>
      </c>
      <c r="AU175" s="103">
        <v>156</v>
      </c>
      <c r="AV175" s="105">
        <v>1.1000000000000001</v>
      </c>
      <c r="AW175" s="104" t="s">
        <v>435</v>
      </c>
      <c r="AX175" s="104">
        <v>0.84299999999999997</v>
      </c>
      <c r="AY175" s="103">
        <v>53368</v>
      </c>
      <c r="AZ175" s="104">
        <v>0.393308295133529</v>
      </c>
      <c r="BA175" s="104">
        <v>36.5</v>
      </c>
      <c r="BB175" s="103">
        <v>3819058</v>
      </c>
      <c r="BC175" s="103">
        <v>0</v>
      </c>
      <c r="BD175" s="103">
        <v>720885</v>
      </c>
      <c r="BE175" s="103">
        <v>41000</v>
      </c>
      <c r="BF175" s="103">
        <v>103189</v>
      </c>
      <c r="BG175" s="103">
        <v>0</v>
      </c>
      <c r="BH175" s="103">
        <v>116</v>
      </c>
      <c r="BI175" s="105">
        <v>7.8</v>
      </c>
      <c r="BJ175" s="104">
        <v>3.1166666666666667</v>
      </c>
      <c r="BK175" s="104">
        <v>0.38462078571319602</v>
      </c>
      <c r="BL175" s="103">
        <v>36</v>
      </c>
      <c r="BM175" s="105">
        <v>100</v>
      </c>
      <c r="BN175" s="104">
        <v>93.983016967773395</v>
      </c>
      <c r="BO175" s="104">
        <v>47.5</v>
      </c>
      <c r="BP175" s="104">
        <v>176.03473059999999</v>
      </c>
      <c r="BQ175" s="103">
        <v>230000</v>
      </c>
      <c r="BR175" s="105">
        <v>98.750730000000004</v>
      </c>
      <c r="BS175" s="105">
        <v>99.930710000000005</v>
      </c>
      <c r="BT175" s="104">
        <v>8.0960000000000001</v>
      </c>
      <c r="BU175" s="103">
        <v>99</v>
      </c>
      <c r="BV175" s="103">
        <v>95</v>
      </c>
      <c r="BW175" s="103" t="s">
        <v>435</v>
      </c>
      <c r="BX175" s="104">
        <v>635.02178955078102</v>
      </c>
      <c r="BY175" s="104">
        <v>20</v>
      </c>
      <c r="BZ175" s="103">
        <v>7273.5632073209154</v>
      </c>
      <c r="CA175" s="103">
        <v>69625581</v>
      </c>
      <c r="CB175" s="103">
        <v>68083396</v>
      </c>
      <c r="CC175" s="103">
        <v>510890</v>
      </c>
      <c r="CD175" s="103"/>
    </row>
    <row r="176" spans="1:82" x14ac:dyDescent="0.25">
      <c r="A176" s="123" t="s">
        <v>372</v>
      </c>
      <c r="B176" s="106" t="s">
        <v>91</v>
      </c>
      <c r="C176" s="103">
        <v>2291.0791277263156</v>
      </c>
      <c r="D176" s="103">
        <v>146.20146692926315</v>
      </c>
      <c r="E176" s="103">
        <v>1073.9865</v>
      </c>
      <c r="F176" s="103">
        <v>5.8579999999999997</v>
      </c>
      <c r="G176" s="103">
        <v>7090.3680000000004</v>
      </c>
      <c r="H176" s="103">
        <v>589.87199999999996</v>
      </c>
      <c r="I176" s="103">
        <v>1546.1760000000004</v>
      </c>
      <c r="J176" s="103">
        <v>3428</v>
      </c>
      <c r="K176" s="104">
        <v>5.7000000000000002E-2</v>
      </c>
      <c r="L176" s="104">
        <v>0</v>
      </c>
      <c r="M176" s="103">
        <v>401760.90961899998</v>
      </c>
      <c r="N176" s="103" t="s">
        <v>435</v>
      </c>
      <c r="O176" s="103" t="s">
        <v>435</v>
      </c>
      <c r="P176" s="103" t="s">
        <v>435</v>
      </c>
      <c r="Q176" s="103">
        <v>0</v>
      </c>
      <c r="R176" s="103">
        <v>1109930</v>
      </c>
      <c r="S176" s="103">
        <v>0</v>
      </c>
      <c r="T176" s="103">
        <v>1092075</v>
      </c>
      <c r="U176" s="103">
        <v>694617</v>
      </c>
      <c r="V176" s="103">
        <v>865154.61418000003</v>
      </c>
      <c r="W176" s="103">
        <v>1110504.6949499999</v>
      </c>
      <c r="X176" s="104">
        <v>85.270477471418971</v>
      </c>
      <c r="Y176" s="104">
        <v>3.1721409289525542</v>
      </c>
      <c r="Z176" s="104">
        <v>30.577999999999999</v>
      </c>
      <c r="AA176" s="104">
        <v>5.84475998532508</v>
      </c>
      <c r="AB176" s="104">
        <v>19.515039999999999</v>
      </c>
      <c r="AC176" s="104">
        <v>28.178229999999999</v>
      </c>
      <c r="AD176" s="103" t="s">
        <v>435</v>
      </c>
      <c r="AE176" s="103">
        <v>40</v>
      </c>
      <c r="AF176" s="105">
        <v>34</v>
      </c>
      <c r="AG176" s="104">
        <v>13.461</v>
      </c>
      <c r="AH176" s="104">
        <v>0.15563377400752412</v>
      </c>
      <c r="AI176" s="104">
        <v>6.6977868280404876E-2</v>
      </c>
      <c r="AJ176" s="103">
        <v>0</v>
      </c>
      <c r="AK176" s="103">
        <v>0</v>
      </c>
      <c r="AL176" s="104">
        <v>0.625</v>
      </c>
      <c r="AM176" s="104">
        <v>0.210866883397102</v>
      </c>
      <c r="AN176" s="104">
        <v>7.4987729999999999</v>
      </c>
      <c r="AO176" s="104">
        <v>165.09</v>
      </c>
      <c r="AP176" s="104">
        <v>163.53</v>
      </c>
      <c r="AQ176" s="104">
        <v>8.9412755966186506</v>
      </c>
      <c r="AR176" s="104">
        <v>3.4284733653080588</v>
      </c>
      <c r="AS176" s="105">
        <v>47.599998474121101</v>
      </c>
      <c r="AT176" s="105">
        <v>45.299999237060497</v>
      </c>
      <c r="AU176" s="103">
        <v>498</v>
      </c>
      <c r="AV176" s="105" t="s">
        <v>435</v>
      </c>
      <c r="AW176" s="104" t="s">
        <v>435</v>
      </c>
      <c r="AX176" s="104">
        <v>0.06</v>
      </c>
      <c r="AY176" s="103">
        <v>1279948</v>
      </c>
      <c r="AZ176" s="104" t="s">
        <v>435</v>
      </c>
      <c r="BA176" s="104">
        <v>28.7</v>
      </c>
      <c r="BB176" s="103">
        <v>0</v>
      </c>
      <c r="BC176" s="103">
        <v>0</v>
      </c>
      <c r="BD176" s="103">
        <v>0</v>
      </c>
      <c r="BE176" s="103">
        <v>0</v>
      </c>
      <c r="BF176" s="103">
        <v>0</v>
      </c>
      <c r="BG176" s="103">
        <v>0</v>
      </c>
      <c r="BH176" s="103">
        <v>103</v>
      </c>
      <c r="BI176" s="105">
        <v>24.9</v>
      </c>
      <c r="BJ176" s="104">
        <v>2.4833333333333334</v>
      </c>
      <c r="BK176" s="104">
        <v>-0.99665588140487704</v>
      </c>
      <c r="BL176" s="103">
        <v>35</v>
      </c>
      <c r="BM176" s="105">
        <v>80.380752563476605</v>
      </c>
      <c r="BN176" s="104">
        <v>64.066139221191406</v>
      </c>
      <c r="BO176" s="104">
        <v>25.2</v>
      </c>
      <c r="BP176" s="104">
        <v>120.0810608</v>
      </c>
      <c r="BQ176" s="103">
        <v>2900</v>
      </c>
      <c r="BR176" s="105">
        <v>53.519010000000002</v>
      </c>
      <c r="BS176" s="105">
        <v>78.343869999999995</v>
      </c>
      <c r="BT176" s="104">
        <v>7.1970000000000001</v>
      </c>
      <c r="BU176" s="103">
        <v>76</v>
      </c>
      <c r="BV176" s="103">
        <v>50</v>
      </c>
      <c r="BW176" s="103" t="s">
        <v>435</v>
      </c>
      <c r="BX176" s="104">
        <v>121.675773620605</v>
      </c>
      <c r="BY176" s="104">
        <v>215</v>
      </c>
      <c r="BZ176" s="103">
        <v>2035.5339076888138</v>
      </c>
      <c r="CA176" s="103">
        <v>1293120</v>
      </c>
      <c r="CB176" s="103">
        <v>1185524</v>
      </c>
      <c r="CC176" s="103">
        <v>14870</v>
      </c>
      <c r="CD176" s="103"/>
    </row>
    <row r="177" spans="1:82" x14ac:dyDescent="0.25">
      <c r="A177" s="123" t="s">
        <v>321</v>
      </c>
      <c r="B177" s="106" t="s">
        <v>320</v>
      </c>
      <c r="C177" s="103">
        <v>0</v>
      </c>
      <c r="D177" s="103">
        <v>0</v>
      </c>
      <c r="E177" s="103">
        <v>22786.5805</v>
      </c>
      <c r="F177" s="103">
        <v>0</v>
      </c>
      <c r="G177" s="103">
        <v>0</v>
      </c>
      <c r="H177" s="103">
        <v>0</v>
      </c>
      <c r="I177" s="103">
        <v>0</v>
      </c>
      <c r="J177" s="103">
        <v>11428</v>
      </c>
      <c r="K177" s="104">
        <v>2.9000000000000001E-2</v>
      </c>
      <c r="L177" s="104">
        <v>6.0606060606060601E-2</v>
      </c>
      <c r="M177" s="103">
        <v>3076382.1566499998</v>
      </c>
      <c r="N177" s="103">
        <v>226147.182042</v>
      </c>
      <c r="O177" s="103">
        <v>2115943.70633</v>
      </c>
      <c r="P177" s="103">
        <v>222712.405703</v>
      </c>
      <c r="Q177" s="103">
        <v>7261444</v>
      </c>
      <c r="R177" s="103">
        <v>0</v>
      </c>
      <c r="S177" s="103">
        <v>0</v>
      </c>
      <c r="T177" s="103">
        <v>7261444</v>
      </c>
      <c r="U177" s="103">
        <v>4694536</v>
      </c>
      <c r="V177" s="103">
        <v>6856614.0885800002</v>
      </c>
      <c r="W177" s="103">
        <v>7235096.29825</v>
      </c>
      <c r="X177" s="104">
        <v>145.04677330391615</v>
      </c>
      <c r="Y177" s="104">
        <v>3.7492725023574169</v>
      </c>
      <c r="Z177" s="104">
        <v>41.701999999999998</v>
      </c>
      <c r="AA177" s="104">
        <v>4.5513104055187199</v>
      </c>
      <c r="AB177" s="104">
        <v>47.690350000000002</v>
      </c>
      <c r="AC177" s="104">
        <v>10.47481</v>
      </c>
      <c r="AD177" s="103">
        <v>2438</v>
      </c>
      <c r="AE177" s="103">
        <v>40</v>
      </c>
      <c r="AF177" s="105">
        <v>53</v>
      </c>
      <c r="AG177" s="104">
        <v>14.898</v>
      </c>
      <c r="AH177" s="104">
        <v>0.26083156824346243</v>
      </c>
      <c r="AI177" s="104">
        <v>4.3649344807512785E-2</v>
      </c>
      <c r="AJ177" s="103">
        <v>0</v>
      </c>
      <c r="AK177" s="103">
        <v>0</v>
      </c>
      <c r="AL177" s="104">
        <v>0.503</v>
      </c>
      <c r="AM177" s="104">
        <v>0.24244889999999999</v>
      </c>
      <c r="AN177" s="104">
        <v>4.0892109999999997</v>
      </c>
      <c r="AO177" s="104">
        <v>59.21</v>
      </c>
      <c r="AP177" s="104">
        <v>78.709999999999994</v>
      </c>
      <c r="AQ177" s="104">
        <v>7.0011153221130398</v>
      </c>
      <c r="AR177" s="104">
        <v>8.5356817041679367</v>
      </c>
      <c r="AS177" s="105">
        <v>72.900001525878906</v>
      </c>
      <c r="AT177" s="105">
        <v>16.200000762939499</v>
      </c>
      <c r="AU177" s="103">
        <v>41</v>
      </c>
      <c r="AV177" s="105">
        <v>2.1</v>
      </c>
      <c r="AW177" s="104">
        <v>0.99</v>
      </c>
      <c r="AX177" s="104">
        <v>370.86200000000002</v>
      </c>
      <c r="AY177" s="103">
        <v>5376102</v>
      </c>
      <c r="AZ177" s="104">
        <v>0.56691236712103499</v>
      </c>
      <c r="BA177" s="104">
        <v>43.1</v>
      </c>
      <c r="BB177" s="103">
        <v>3612</v>
      </c>
      <c r="BC177" s="103">
        <v>0</v>
      </c>
      <c r="BD177" s="103">
        <v>0</v>
      </c>
      <c r="BE177" s="103">
        <v>0</v>
      </c>
      <c r="BF177" s="103">
        <v>11820</v>
      </c>
      <c r="BG177" s="103">
        <v>2</v>
      </c>
      <c r="BH177" s="103">
        <v>113</v>
      </c>
      <c r="BI177" s="105">
        <v>16.100000000000001</v>
      </c>
      <c r="BJ177" s="104">
        <v>1.3166666666666667</v>
      </c>
      <c r="BK177" s="104">
        <v>-1.1253319978714</v>
      </c>
      <c r="BL177" s="103">
        <v>30</v>
      </c>
      <c r="BM177" s="105">
        <v>48</v>
      </c>
      <c r="BN177" s="104">
        <v>66.537590026855497</v>
      </c>
      <c r="BO177" s="104">
        <v>11.3</v>
      </c>
      <c r="BP177" s="104">
        <v>77.842308250000002</v>
      </c>
      <c r="BQ177" s="103">
        <v>13000</v>
      </c>
      <c r="BR177" s="105">
        <v>16.132100000000001</v>
      </c>
      <c r="BS177" s="105">
        <v>65.128839999999997</v>
      </c>
      <c r="BT177" s="104">
        <v>0.48699999999999999</v>
      </c>
      <c r="BU177" s="103">
        <v>90</v>
      </c>
      <c r="BV177" s="103" t="s">
        <v>435</v>
      </c>
      <c r="BW177" s="103">
        <v>90</v>
      </c>
      <c r="BX177" s="104">
        <v>99.903137207031307</v>
      </c>
      <c r="BY177" s="104">
        <v>368</v>
      </c>
      <c r="BZ177" s="103">
        <v>671.84068755877308</v>
      </c>
      <c r="CA177" s="103">
        <v>8082359</v>
      </c>
      <c r="CB177" s="103">
        <v>7264896</v>
      </c>
      <c r="CC177" s="103">
        <v>54390</v>
      </c>
      <c r="CD177" s="103"/>
    </row>
    <row r="178" spans="1:82" x14ac:dyDescent="0.25">
      <c r="A178" s="123" t="s">
        <v>323</v>
      </c>
      <c r="B178" s="106" t="s">
        <v>322</v>
      </c>
      <c r="C178" s="103">
        <v>187.49025647831579</v>
      </c>
      <c r="D178" s="103">
        <v>187.49025647831579</v>
      </c>
      <c r="E178" s="103" t="s">
        <v>435</v>
      </c>
      <c r="F178" s="103">
        <v>6.7560000000000002</v>
      </c>
      <c r="G178" s="103">
        <v>2014.893</v>
      </c>
      <c r="H178" s="103">
        <v>636.28200000000004</v>
      </c>
      <c r="I178" s="103">
        <v>97.488</v>
      </c>
      <c r="J178" s="103">
        <v>0</v>
      </c>
      <c r="K178" s="104">
        <v>2.9000000000000001E-2</v>
      </c>
      <c r="L178" s="104" t="s">
        <v>435</v>
      </c>
      <c r="M178" s="103" t="s">
        <v>435</v>
      </c>
      <c r="N178" s="103" t="s">
        <v>435</v>
      </c>
      <c r="O178" s="103" t="s">
        <v>435</v>
      </c>
      <c r="P178" s="103" t="s">
        <v>435</v>
      </c>
      <c r="Q178" s="103">
        <v>0</v>
      </c>
      <c r="R178" s="103">
        <v>0</v>
      </c>
      <c r="S178" s="103">
        <v>0</v>
      </c>
      <c r="T178" s="103">
        <v>0</v>
      </c>
      <c r="U178" s="103">
        <v>42929</v>
      </c>
      <c r="V178" s="103">
        <v>83341.631955699995</v>
      </c>
      <c r="W178" s="103">
        <v>87873.482652299994</v>
      </c>
      <c r="X178" s="104">
        <v>143.32916666666668</v>
      </c>
      <c r="Y178" s="104">
        <v>1.0020714561714636</v>
      </c>
      <c r="Z178" s="104">
        <v>23.131</v>
      </c>
      <c r="AA178" s="104" t="s">
        <v>435</v>
      </c>
      <c r="AB178" s="104">
        <v>0</v>
      </c>
      <c r="AC178" s="104" t="s">
        <v>435</v>
      </c>
      <c r="AD178" s="103">
        <v>18</v>
      </c>
      <c r="AE178" s="103">
        <v>80</v>
      </c>
      <c r="AF178" s="105" t="s">
        <v>435</v>
      </c>
      <c r="AG178" s="104">
        <v>11.714</v>
      </c>
      <c r="AH178" s="104">
        <v>3.7843390994919445E-3</v>
      </c>
      <c r="AI178" s="104">
        <v>1.5492419938983141E-4</v>
      </c>
      <c r="AJ178" s="103">
        <v>0</v>
      </c>
      <c r="AK178" s="103">
        <v>0</v>
      </c>
      <c r="AL178" s="104">
        <v>0.72599999999999998</v>
      </c>
      <c r="AM178" s="104" t="s">
        <v>435</v>
      </c>
      <c r="AN178" s="104">
        <v>14.294407</v>
      </c>
      <c r="AO178" s="104">
        <v>48.82</v>
      </c>
      <c r="AP178" s="104">
        <v>55.78</v>
      </c>
      <c r="AQ178" s="104">
        <v>18.489627838134801</v>
      </c>
      <c r="AR178" s="104">
        <v>40.699856907248432</v>
      </c>
      <c r="AS178" s="105">
        <v>16</v>
      </c>
      <c r="AT178" s="105">
        <v>1.8999999761581401</v>
      </c>
      <c r="AU178" s="103">
        <v>12</v>
      </c>
      <c r="AV178" s="105" t="s">
        <v>435</v>
      </c>
      <c r="AW178" s="104" t="s">
        <v>435</v>
      </c>
      <c r="AX178" s="104" t="s">
        <v>435</v>
      </c>
      <c r="AY178" s="103">
        <v>37131</v>
      </c>
      <c r="AZ178" s="104">
        <v>0.41616478703707199</v>
      </c>
      <c r="BA178" s="104">
        <v>37.6</v>
      </c>
      <c r="BB178" s="103">
        <v>0</v>
      </c>
      <c r="BC178" s="103">
        <v>87000</v>
      </c>
      <c r="BD178" s="103">
        <v>0</v>
      </c>
      <c r="BE178" s="103">
        <v>0</v>
      </c>
      <c r="BF178" s="103">
        <v>0</v>
      </c>
      <c r="BG178" s="103">
        <v>0</v>
      </c>
      <c r="BH178" s="103">
        <v>87</v>
      </c>
      <c r="BI178" s="105">
        <v>3.6</v>
      </c>
      <c r="BJ178" s="104">
        <v>2.666666666666667</v>
      </c>
      <c r="BK178" s="104">
        <v>-0.21746079623699199</v>
      </c>
      <c r="BL178" s="103" t="s">
        <v>435</v>
      </c>
      <c r="BM178" s="105">
        <v>97.967590332031307</v>
      </c>
      <c r="BN178" s="104">
        <v>99.397857666015597</v>
      </c>
      <c r="BO178" s="104">
        <v>40</v>
      </c>
      <c r="BP178" s="104">
        <v>99.924088130000001</v>
      </c>
      <c r="BQ178" s="103">
        <v>720</v>
      </c>
      <c r="BR178" s="105">
        <v>93.445269999999994</v>
      </c>
      <c r="BS178" s="105">
        <v>99.906829999999999</v>
      </c>
      <c r="BT178" s="104">
        <v>5.2229999999999999</v>
      </c>
      <c r="BU178" s="103">
        <v>81</v>
      </c>
      <c r="BV178" s="103">
        <v>85</v>
      </c>
      <c r="BW178" s="103" t="s">
        <v>435</v>
      </c>
      <c r="BX178" s="104">
        <v>311.42813110351602</v>
      </c>
      <c r="BY178" s="104">
        <v>124</v>
      </c>
      <c r="BZ178" s="103">
        <v>4364.0155613494944</v>
      </c>
      <c r="CA178" s="103">
        <v>104497</v>
      </c>
      <c r="CB178" s="103">
        <v>106170</v>
      </c>
      <c r="CC178" s="103">
        <v>720</v>
      </c>
      <c r="CD178" s="103"/>
    </row>
    <row r="179" spans="1:82" x14ac:dyDescent="0.25">
      <c r="A179" s="123" t="s">
        <v>325</v>
      </c>
      <c r="B179" s="106" t="s">
        <v>324</v>
      </c>
      <c r="C179" s="103">
        <v>2494.8842488631576</v>
      </c>
      <c r="D179" s="103">
        <v>319.80969429052629</v>
      </c>
      <c r="E179" s="103">
        <v>163.00200000000001</v>
      </c>
      <c r="F179" s="103">
        <v>0</v>
      </c>
      <c r="G179" s="103">
        <v>2991.4539999999997</v>
      </c>
      <c r="H179" s="103">
        <v>0</v>
      </c>
      <c r="I179" s="103">
        <v>2146.1759999999999</v>
      </c>
      <c r="J179" s="103">
        <v>0</v>
      </c>
      <c r="K179" s="104">
        <v>2.9000000000000001E-2</v>
      </c>
      <c r="L179" s="104">
        <v>0.12121212121212099</v>
      </c>
      <c r="M179" s="103" t="s">
        <v>435</v>
      </c>
      <c r="N179" s="103" t="s">
        <v>435</v>
      </c>
      <c r="O179" s="103" t="s">
        <v>435</v>
      </c>
      <c r="P179" s="103" t="s">
        <v>435</v>
      </c>
      <c r="Q179" s="103">
        <v>0</v>
      </c>
      <c r="R179" s="103">
        <v>0</v>
      </c>
      <c r="S179" s="103">
        <v>0</v>
      </c>
      <c r="T179" s="103">
        <v>0</v>
      </c>
      <c r="U179" s="103">
        <v>1141668</v>
      </c>
      <c r="V179" s="103">
        <v>1214668.3044199999</v>
      </c>
      <c r="W179" s="103">
        <v>1268014.07984</v>
      </c>
      <c r="X179" s="104">
        <v>270.92748538011693</v>
      </c>
      <c r="Y179" s="104">
        <v>0.37761518679985279</v>
      </c>
      <c r="Z179" s="104">
        <v>53.183999999999997</v>
      </c>
      <c r="AA179" s="104">
        <v>3.29086780304119</v>
      </c>
      <c r="AB179" s="104">
        <v>7.4160000000000004E-2</v>
      </c>
      <c r="AC179" s="104">
        <v>89.443200000000004</v>
      </c>
      <c r="AD179" s="103">
        <v>445</v>
      </c>
      <c r="AE179" s="103">
        <v>40</v>
      </c>
      <c r="AF179" s="105">
        <v>5.4</v>
      </c>
      <c r="AG179" s="104">
        <v>6.4729999999999999</v>
      </c>
      <c r="AH179" s="104">
        <v>0.11077551667281321</v>
      </c>
      <c r="AI179" s="104">
        <v>1.1730432015947282E-2</v>
      </c>
      <c r="AJ179" s="103">
        <v>0</v>
      </c>
      <c r="AK179" s="103">
        <v>0</v>
      </c>
      <c r="AL179" s="104">
        <v>0.78400000000000003</v>
      </c>
      <c r="AM179" s="104" t="s">
        <v>435</v>
      </c>
      <c r="AN179" s="104">
        <v>3.8528229999999999</v>
      </c>
      <c r="AO179" s="104">
        <v>0</v>
      </c>
      <c r="AP179" s="104">
        <v>0</v>
      </c>
      <c r="AQ179" s="104" t="s">
        <v>435</v>
      </c>
      <c r="AR179" s="104">
        <v>0.60754623620947368</v>
      </c>
      <c r="AS179" s="105">
        <v>26.100000381469702</v>
      </c>
      <c r="AT179" s="105" t="s">
        <v>435</v>
      </c>
      <c r="AU179" s="103">
        <v>17</v>
      </c>
      <c r="AV179" s="105">
        <v>1.2</v>
      </c>
      <c r="AW179" s="104">
        <v>0.42</v>
      </c>
      <c r="AX179" s="104" t="s">
        <v>435</v>
      </c>
      <c r="AY179" s="103">
        <v>18226</v>
      </c>
      <c r="AZ179" s="104">
        <v>0.32397011653352398</v>
      </c>
      <c r="BA179" s="104" t="s">
        <v>435</v>
      </c>
      <c r="BB179" s="103">
        <v>0</v>
      </c>
      <c r="BC179" s="103">
        <v>150000</v>
      </c>
      <c r="BD179" s="103">
        <v>0</v>
      </c>
      <c r="BE179" s="103">
        <v>0</v>
      </c>
      <c r="BF179" s="103">
        <v>10733</v>
      </c>
      <c r="BG179" s="103">
        <v>0</v>
      </c>
      <c r="BH179" s="103">
        <v>128</v>
      </c>
      <c r="BI179" s="105">
        <v>5.5</v>
      </c>
      <c r="BJ179" s="104">
        <v>3.2333333333333329</v>
      </c>
      <c r="BK179" s="104">
        <v>0.25973808765411399</v>
      </c>
      <c r="BL179" s="103">
        <v>41</v>
      </c>
      <c r="BM179" s="105">
        <v>100</v>
      </c>
      <c r="BN179" s="104">
        <v>98.969581604003906</v>
      </c>
      <c r="BO179" s="104">
        <v>73.3</v>
      </c>
      <c r="BP179" s="104">
        <v>148.3164065</v>
      </c>
      <c r="BQ179" s="103">
        <v>8900</v>
      </c>
      <c r="BR179" s="105">
        <v>93.398910000000001</v>
      </c>
      <c r="BS179" s="105">
        <v>98.184960000000004</v>
      </c>
      <c r="BT179" s="104">
        <v>26.696999999999999</v>
      </c>
      <c r="BU179" s="103">
        <v>89</v>
      </c>
      <c r="BV179" s="103">
        <v>65</v>
      </c>
      <c r="BW179" s="103">
        <v>93</v>
      </c>
      <c r="BX179" s="104">
        <v>2180.5234375</v>
      </c>
      <c r="BY179" s="104">
        <v>63</v>
      </c>
      <c r="BZ179" s="103">
        <v>16843.701611713033</v>
      </c>
      <c r="CA179" s="103">
        <v>1394969</v>
      </c>
      <c r="CB179" s="103">
        <v>1360088</v>
      </c>
      <c r="CC179" s="103">
        <v>5130</v>
      </c>
      <c r="CD179" s="103"/>
    </row>
    <row r="180" spans="1:82" x14ac:dyDescent="0.25">
      <c r="A180" s="123" t="s">
        <v>327</v>
      </c>
      <c r="B180" s="106" t="s">
        <v>326</v>
      </c>
      <c r="C180" s="103">
        <v>19656.139016905261</v>
      </c>
      <c r="D180" s="103">
        <v>0</v>
      </c>
      <c r="E180" s="103">
        <v>18320.093499999999</v>
      </c>
      <c r="F180" s="103">
        <v>135.55199999999999</v>
      </c>
      <c r="G180" s="103">
        <v>0</v>
      </c>
      <c r="H180" s="103">
        <v>0</v>
      </c>
      <c r="I180" s="103">
        <v>0</v>
      </c>
      <c r="J180" s="103">
        <v>0</v>
      </c>
      <c r="K180" s="104">
        <v>2.9000000000000001E-2</v>
      </c>
      <c r="L180" s="104">
        <v>0.33333333333333298</v>
      </c>
      <c r="M180" s="103">
        <v>0</v>
      </c>
      <c r="N180" s="103">
        <v>0</v>
      </c>
      <c r="O180" s="103">
        <v>0</v>
      </c>
      <c r="P180" s="103">
        <v>0</v>
      </c>
      <c r="Q180" s="103">
        <v>0</v>
      </c>
      <c r="R180" s="103">
        <v>0</v>
      </c>
      <c r="S180" s="103">
        <v>0</v>
      </c>
      <c r="T180" s="103">
        <v>0</v>
      </c>
      <c r="U180" s="103">
        <v>0</v>
      </c>
      <c r="V180" s="103">
        <v>5555299.3718900001</v>
      </c>
      <c r="W180" s="103">
        <v>70045.680512999999</v>
      </c>
      <c r="X180" s="104">
        <v>74.44132337796087</v>
      </c>
      <c r="Y180" s="104">
        <v>1.5862776361422932</v>
      </c>
      <c r="Z180" s="104">
        <v>68.944999999999993</v>
      </c>
      <c r="AA180" s="104" t="s">
        <v>435</v>
      </c>
      <c r="AB180" s="104">
        <v>0</v>
      </c>
      <c r="AC180" s="104">
        <v>78.686890000000005</v>
      </c>
      <c r="AD180" s="103">
        <v>2030</v>
      </c>
      <c r="AE180" s="103">
        <v>60</v>
      </c>
      <c r="AF180" s="105">
        <v>8</v>
      </c>
      <c r="AG180" s="104">
        <v>8.7159999999999993</v>
      </c>
      <c r="AH180" s="104">
        <v>0.22091047565991517</v>
      </c>
      <c r="AI180" s="104">
        <v>0.10635756942102478</v>
      </c>
      <c r="AJ180" s="103">
        <v>0</v>
      </c>
      <c r="AK180" s="103">
        <v>0</v>
      </c>
      <c r="AL180" s="104">
        <v>0.73499999999999999</v>
      </c>
      <c r="AM180" s="104">
        <v>5.8129000000000002E-3</v>
      </c>
      <c r="AN180" s="104">
        <v>6.4032790000000004</v>
      </c>
      <c r="AO180" s="104">
        <v>285.14</v>
      </c>
      <c r="AP180" s="104">
        <v>386.93</v>
      </c>
      <c r="AQ180" s="104">
        <v>2.00518131256104</v>
      </c>
      <c r="AR180" s="104">
        <v>5.0856976669480369</v>
      </c>
      <c r="AS180" s="105">
        <v>13</v>
      </c>
      <c r="AT180" s="105">
        <v>2.2999999523162802</v>
      </c>
      <c r="AU180" s="103">
        <v>34</v>
      </c>
      <c r="AV180" s="105">
        <v>0.1</v>
      </c>
      <c r="AW180" s="104">
        <v>0.05</v>
      </c>
      <c r="AX180" s="104" t="s">
        <v>435</v>
      </c>
      <c r="AY180" s="103">
        <v>4800</v>
      </c>
      <c r="AZ180" s="104">
        <v>0.29832882004274103</v>
      </c>
      <c r="BA180" s="104">
        <v>32.799999999999997</v>
      </c>
      <c r="BB180" s="103">
        <v>2000</v>
      </c>
      <c r="BC180" s="103">
        <v>30000</v>
      </c>
      <c r="BD180" s="103">
        <v>0</v>
      </c>
      <c r="BE180" s="103">
        <v>0</v>
      </c>
      <c r="BF180" s="103">
        <v>1322</v>
      </c>
      <c r="BG180" s="103">
        <v>0</v>
      </c>
      <c r="BH180" s="103">
        <v>144</v>
      </c>
      <c r="BI180" s="105">
        <v>4.3</v>
      </c>
      <c r="BJ180" s="104">
        <v>2.4333333333333331</v>
      </c>
      <c r="BK180" s="104">
        <v>-6.8824499845504802E-2</v>
      </c>
      <c r="BL180" s="103">
        <v>43</v>
      </c>
      <c r="BM180" s="105">
        <v>100</v>
      </c>
      <c r="BN180" s="104">
        <v>81.054191589355497</v>
      </c>
      <c r="BO180" s="104">
        <v>49.6</v>
      </c>
      <c r="BP180" s="104">
        <v>124.2969315</v>
      </c>
      <c r="BQ180" s="103">
        <v>55000</v>
      </c>
      <c r="BR180" s="105">
        <v>90.921390000000002</v>
      </c>
      <c r="BS180" s="105">
        <v>96.2547</v>
      </c>
      <c r="BT180" s="104">
        <v>12.722</v>
      </c>
      <c r="BU180" s="103">
        <v>98</v>
      </c>
      <c r="BV180" s="103">
        <v>97</v>
      </c>
      <c r="BW180" s="103" t="s">
        <v>435</v>
      </c>
      <c r="BX180" s="104">
        <v>806.34362792968795</v>
      </c>
      <c r="BY180" s="104">
        <v>62</v>
      </c>
      <c r="BZ180" s="103">
        <v>3446.607237920216</v>
      </c>
      <c r="CA180" s="103">
        <v>11694721</v>
      </c>
      <c r="CB180" s="103">
        <v>11254715</v>
      </c>
      <c r="CC180" s="103">
        <v>155360</v>
      </c>
      <c r="CD180" s="103"/>
    </row>
    <row r="181" spans="1:82" x14ac:dyDescent="0.25">
      <c r="A181" s="123" t="s">
        <v>329</v>
      </c>
      <c r="B181" s="106" t="s">
        <v>328</v>
      </c>
      <c r="C181" s="103">
        <v>158865.82528463157</v>
      </c>
      <c r="D181" s="103">
        <v>66510.410494947369</v>
      </c>
      <c r="E181" s="103">
        <v>174433.64199999999</v>
      </c>
      <c r="F181" s="103">
        <v>231.11799999999999</v>
      </c>
      <c r="G181" s="103">
        <v>0</v>
      </c>
      <c r="H181" s="103">
        <v>0</v>
      </c>
      <c r="I181" s="103">
        <v>0</v>
      </c>
      <c r="J181" s="103">
        <v>0</v>
      </c>
      <c r="K181" s="104">
        <v>0</v>
      </c>
      <c r="L181" s="104">
        <v>0.15151515151515199</v>
      </c>
      <c r="M181" s="103">
        <v>61508730.336499996</v>
      </c>
      <c r="N181" s="103" t="s">
        <v>435</v>
      </c>
      <c r="O181" s="103" t="s">
        <v>435</v>
      </c>
      <c r="P181" s="103" t="s">
        <v>435</v>
      </c>
      <c r="Q181" s="103">
        <v>1053055</v>
      </c>
      <c r="R181" s="103">
        <v>232969</v>
      </c>
      <c r="S181" s="103">
        <v>0</v>
      </c>
      <c r="T181" s="103">
        <v>0</v>
      </c>
      <c r="U181" s="103">
        <v>1000248</v>
      </c>
      <c r="V181" s="103">
        <v>17306676.475900002</v>
      </c>
      <c r="W181" s="103">
        <v>5825579.0379400002</v>
      </c>
      <c r="X181" s="104">
        <v>106.96012889310448</v>
      </c>
      <c r="Y181" s="104">
        <v>2.1567268877723351</v>
      </c>
      <c r="Z181" s="104">
        <v>75.143000000000001</v>
      </c>
      <c r="AA181" s="104" t="s">
        <v>435</v>
      </c>
      <c r="AB181" s="104">
        <v>0.31678000000000001</v>
      </c>
      <c r="AC181" s="104" t="s">
        <v>435</v>
      </c>
      <c r="AD181" s="103">
        <v>21999</v>
      </c>
      <c r="AE181" s="103">
        <v>60</v>
      </c>
      <c r="AF181" s="105">
        <v>8.1</v>
      </c>
      <c r="AG181" s="104">
        <v>7.98</v>
      </c>
      <c r="AH181" s="104">
        <v>0.9130834455892185</v>
      </c>
      <c r="AI181" s="104">
        <v>0.79400619256549476</v>
      </c>
      <c r="AJ181" s="103">
        <v>0</v>
      </c>
      <c r="AK181" s="103">
        <v>5</v>
      </c>
      <c r="AL181" s="104">
        <v>0.79100000000000004</v>
      </c>
      <c r="AM181" s="104" t="s">
        <v>435</v>
      </c>
      <c r="AN181" s="104">
        <v>2727.7471409999998</v>
      </c>
      <c r="AO181" s="104">
        <v>848.71</v>
      </c>
      <c r="AP181" s="104">
        <v>1455.5</v>
      </c>
      <c r="AQ181" s="104">
        <v>0.37381690740585299</v>
      </c>
      <c r="AR181" s="104">
        <v>0.14637791206122916</v>
      </c>
      <c r="AS181" s="105">
        <v>11.6000003814697</v>
      </c>
      <c r="AT181" s="105">
        <v>1.8999999761581401</v>
      </c>
      <c r="AU181" s="103">
        <v>17</v>
      </c>
      <c r="AV181" s="105" t="s">
        <v>435</v>
      </c>
      <c r="AW181" s="104" t="s">
        <v>435</v>
      </c>
      <c r="AX181" s="104">
        <v>0</v>
      </c>
      <c r="AY181" s="103">
        <v>0</v>
      </c>
      <c r="AZ181" s="104">
        <v>0.31736459552458002</v>
      </c>
      <c r="BA181" s="104">
        <v>41.9</v>
      </c>
      <c r="BB181" s="103">
        <v>630</v>
      </c>
      <c r="BC181" s="103">
        <v>100</v>
      </c>
      <c r="BD181" s="103">
        <v>220</v>
      </c>
      <c r="BE181" s="103">
        <v>1097000</v>
      </c>
      <c r="BF181" s="103">
        <v>4025211</v>
      </c>
      <c r="BG181" s="103">
        <v>1</v>
      </c>
      <c r="BH181" s="103">
        <v>157</v>
      </c>
      <c r="BI181" s="105">
        <v>2.4</v>
      </c>
      <c r="BJ181" s="104">
        <v>4.1666666666666661</v>
      </c>
      <c r="BK181" s="104">
        <v>7.0511601865291595E-2</v>
      </c>
      <c r="BL181" s="103">
        <v>41</v>
      </c>
      <c r="BM181" s="105">
        <v>100</v>
      </c>
      <c r="BN181" s="104">
        <v>95.688102722167997</v>
      </c>
      <c r="BO181" s="104">
        <v>58.3</v>
      </c>
      <c r="BP181" s="104">
        <v>96.352902009999994</v>
      </c>
      <c r="BQ181" s="103">
        <v>400000</v>
      </c>
      <c r="BR181" s="105">
        <v>97.297239999999988</v>
      </c>
      <c r="BS181" s="105">
        <v>98.875720000000001</v>
      </c>
      <c r="BT181" s="104">
        <v>17.605</v>
      </c>
      <c r="BU181" s="103">
        <v>96</v>
      </c>
      <c r="BV181" s="103">
        <v>86</v>
      </c>
      <c r="BW181" s="103">
        <v>96</v>
      </c>
      <c r="BX181" s="104">
        <v>1089.24499511719</v>
      </c>
      <c r="BY181" s="104">
        <v>16</v>
      </c>
      <c r="BZ181" s="103">
        <v>9311.3661172816719</v>
      </c>
      <c r="CA181" s="103">
        <v>83429607</v>
      </c>
      <c r="CB181" s="103">
        <v>78665398</v>
      </c>
      <c r="CC181" s="103">
        <v>769630</v>
      </c>
      <c r="CD181" s="103"/>
    </row>
    <row r="182" spans="1:82" x14ac:dyDescent="0.25">
      <c r="A182" s="123" t="s">
        <v>331</v>
      </c>
      <c r="B182" s="106" t="s">
        <v>330</v>
      </c>
      <c r="C182" s="103">
        <v>4624.2701971368424</v>
      </c>
      <c r="D182" s="103">
        <v>4.9940008866105265E-2</v>
      </c>
      <c r="E182" s="103">
        <v>48635.325000000004</v>
      </c>
      <c r="F182" s="103">
        <v>0</v>
      </c>
      <c r="G182" s="103">
        <v>0</v>
      </c>
      <c r="H182" s="103">
        <v>0</v>
      </c>
      <c r="I182" s="103">
        <v>0</v>
      </c>
      <c r="J182" s="103">
        <v>0</v>
      </c>
      <c r="K182" s="104">
        <v>0</v>
      </c>
      <c r="L182" s="104">
        <v>0.27272727272727298</v>
      </c>
      <c r="M182" s="103">
        <v>4905017.4827300003</v>
      </c>
      <c r="N182" s="103" t="s">
        <v>435</v>
      </c>
      <c r="O182" s="103" t="s">
        <v>435</v>
      </c>
      <c r="P182" s="103" t="s">
        <v>435</v>
      </c>
      <c r="Q182" s="103">
        <v>0</v>
      </c>
      <c r="R182" s="103">
        <v>0</v>
      </c>
      <c r="S182" s="103">
        <v>0</v>
      </c>
      <c r="T182" s="103">
        <v>0</v>
      </c>
      <c r="U182" s="103">
        <v>0</v>
      </c>
      <c r="V182" s="103">
        <v>2608701.4527500002</v>
      </c>
      <c r="W182" s="103">
        <v>47190.205779999997</v>
      </c>
      <c r="X182" s="104">
        <v>12.450594769433746</v>
      </c>
      <c r="Y182" s="104">
        <v>2.4629175837165831</v>
      </c>
      <c r="Z182" s="104">
        <v>51.593000000000004</v>
      </c>
      <c r="AA182" s="104" t="s">
        <v>435</v>
      </c>
      <c r="AB182" s="104">
        <v>0</v>
      </c>
      <c r="AC182" s="104">
        <v>100</v>
      </c>
      <c r="AD182" s="103">
        <v>2939</v>
      </c>
      <c r="AE182" s="103">
        <v>60</v>
      </c>
      <c r="AF182" s="105" t="s">
        <v>435</v>
      </c>
      <c r="AG182" s="104">
        <v>11.37</v>
      </c>
      <c r="AH182" s="104">
        <v>0.11540856816450068</v>
      </c>
      <c r="AI182" s="104">
        <v>1.6336698836441663E-2</v>
      </c>
      <c r="AJ182" s="103">
        <v>0</v>
      </c>
      <c r="AK182" s="103">
        <v>0</v>
      </c>
      <c r="AL182" s="104">
        <v>0.70599999999999996</v>
      </c>
      <c r="AM182" s="104">
        <v>1.45477429032326E-3</v>
      </c>
      <c r="AN182" s="104">
        <v>0</v>
      </c>
      <c r="AO182" s="104">
        <v>4.74</v>
      </c>
      <c r="AP182" s="104">
        <v>5.37</v>
      </c>
      <c r="AQ182" s="104">
        <v>7.9169712960720104E-2</v>
      </c>
      <c r="AR182" s="104">
        <v>3.9300818940513089E-3</v>
      </c>
      <c r="AS182" s="105">
        <v>47.299999237060497</v>
      </c>
      <c r="AT182" s="105" t="s">
        <v>435</v>
      </c>
      <c r="AU182" s="103">
        <v>43</v>
      </c>
      <c r="AV182" s="105" t="s">
        <v>435</v>
      </c>
      <c r="AW182" s="104" t="s">
        <v>435</v>
      </c>
      <c r="AX182" s="104">
        <v>0</v>
      </c>
      <c r="AY182" s="103">
        <v>182</v>
      </c>
      <c r="AZ182" s="104" t="s">
        <v>435</v>
      </c>
      <c r="BA182" s="104" t="s">
        <v>435</v>
      </c>
      <c r="BB182" s="103">
        <v>0</v>
      </c>
      <c r="BC182" s="103">
        <v>0</v>
      </c>
      <c r="BD182" s="103">
        <v>0</v>
      </c>
      <c r="BE182" s="103">
        <v>0</v>
      </c>
      <c r="BF182" s="103">
        <v>22</v>
      </c>
      <c r="BG182" s="103">
        <v>0</v>
      </c>
      <c r="BH182" s="103">
        <v>121</v>
      </c>
      <c r="BI182" s="105">
        <v>5.4</v>
      </c>
      <c r="BJ182" s="104" t="s">
        <v>435</v>
      </c>
      <c r="BK182" s="104">
        <v>-1.2134549617767301</v>
      </c>
      <c r="BL182" s="103">
        <v>20</v>
      </c>
      <c r="BM182" s="105">
        <v>100</v>
      </c>
      <c r="BN182" s="104">
        <v>99.692932128906307</v>
      </c>
      <c r="BO182" s="104">
        <v>18</v>
      </c>
      <c r="BP182" s="104">
        <v>162.84956339999999</v>
      </c>
      <c r="BQ182" s="103">
        <v>20000</v>
      </c>
      <c r="BR182" s="105">
        <v>98.699200000000005</v>
      </c>
      <c r="BS182" s="105">
        <v>98.814329999999998</v>
      </c>
      <c r="BT182" s="104">
        <v>22.248000000000001</v>
      </c>
      <c r="BU182" s="103">
        <v>99</v>
      </c>
      <c r="BV182" s="103">
        <v>99</v>
      </c>
      <c r="BW182" s="103" t="s">
        <v>435</v>
      </c>
      <c r="BX182" s="104">
        <v>1116.85998535156</v>
      </c>
      <c r="BY182" s="104">
        <v>42</v>
      </c>
      <c r="BZ182" s="103">
        <v>6966.6354106307708</v>
      </c>
      <c r="CA182" s="103">
        <v>5942094</v>
      </c>
      <c r="CB182" s="103">
        <v>5395326</v>
      </c>
      <c r="CC182" s="103">
        <v>469930</v>
      </c>
      <c r="CD182" s="103"/>
    </row>
    <row r="183" spans="1:82" x14ac:dyDescent="0.25">
      <c r="A183" s="123" t="s">
        <v>333</v>
      </c>
      <c r="B183" s="106" t="s">
        <v>332</v>
      </c>
      <c r="C183" s="103">
        <v>0</v>
      </c>
      <c r="D183" s="103">
        <v>0</v>
      </c>
      <c r="E183" s="103" t="s">
        <v>435</v>
      </c>
      <c r="F183" s="103">
        <v>1.962</v>
      </c>
      <c r="G183" s="103">
        <v>13.0655</v>
      </c>
      <c r="H183" s="103">
        <v>0</v>
      </c>
      <c r="I183" s="103">
        <v>0</v>
      </c>
      <c r="J183" s="103">
        <v>0</v>
      </c>
      <c r="K183" s="104">
        <v>2.9000000000000001E-2</v>
      </c>
      <c r="L183" s="104" t="s">
        <v>435</v>
      </c>
      <c r="M183" s="103" t="s">
        <v>435</v>
      </c>
      <c r="N183" s="103" t="s">
        <v>435</v>
      </c>
      <c r="O183" s="103" t="s">
        <v>435</v>
      </c>
      <c r="P183" s="103" t="s">
        <v>435</v>
      </c>
      <c r="Q183" s="103">
        <v>0</v>
      </c>
      <c r="R183" s="103">
        <v>0</v>
      </c>
      <c r="S183" s="103">
        <v>0</v>
      </c>
      <c r="T183" s="103">
        <v>0</v>
      </c>
      <c r="U183" s="103">
        <v>0</v>
      </c>
      <c r="V183" s="103">
        <v>1055.00875473</v>
      </c>
      <c r="W183" s="103">
        <v>5149.7409286499997</v>
      </c>
      <c r="X183" s="104">
        <v>383.6</v>
      </c>
      <c r="Y183" s="104">
        <v>2.5821540437990365</v>
      </c>
      <c r="Z183" s="104">
        <v>62.387</v>
      </c>
      <c r="AA183" s="104" t="s">
        <v>435</v>
      </c>
      <c r="AB183" s="104">
        <v>7.03843</v>
      </c>
      <c r="AC183" s="104" t="s">
        <v>435</v>
      </c>
      <c r="AD183" s="103" t="s">
        <v>435</v>
      </c>
      <c r="AE183" s="103">
        <v>20</v>
      </c>
      <c r="AF183" s="105" t="s">
        <v>435</v>
      </c>
      <c r="AG183" s="104" t="s">
        <v>435</v>
      </c>
      <c r="AH183" s="104">
        <v>1.1854087322342206E-4</v>
      </c>
      <c r="AI183" s="104">
        <v>1.4366072722639738E-5</v>
      </c>
      <c r="AJ183" s="103">
        <v>0</v>
      </c>
      <c r="AK183" s="103">
        <v>0</v>
      </c>
      <c r="AL183" s="104" t="s">
        <v>435</v>
      </c>
      <c r="AM183" s="104" t="s">
        <v>435</v>
      </c>
      <c r="AN183" s="104">
        <v>0</v>
      </c>
      <c r="AO183" s="104">
        <v>22.14</v>
      </c>
      <c r="AP183" s="104">
        <v>13.3</v>
      </c>
      <c r="AQ183" s="104">
        <v>45.303619384765597</v>
      </c>
      <c r="AR183" s="104">
        <v>9.4952829012491016</v>
      </c>
      <c r="AS183" s="105">
        <v>24.899999618530298</v>
      </c>
      <c r="AT183" s="105">
        <v>1.6000000238418599</v>
      </c>
      <c r="AU183" s="103">
        <v>236</v>
      </c>
      <c r="AV183" s="105" t="s">
        <v>435</v>
      </c>
      <c r="AW183" s="104" t="s">
        <v>435</v>
      </c>
      <c r="AX183" s="104" t="s">
        <v>435</v>
      </c>
      <c r="AY183" s="103">
        <v>10782</v>
      </c>
      <c r="AZ183" s="104" t="s">
        <v>435</v>
      </c>
      <c r="BA183" s="104">
        <v>39.1</v>
      </c>
      <c r="BB183" s="103">
        <v>0</v>
      </c>
      <c r="BC183" s="103">
        <v>0</v>
      </c>
      <c r="BD183" s="103">
        <v>0</v>
      </c>
      <c r="BE183" s="203">
        <v>0</v>
      </c>
      <c r="BF183" s="203">
        <v>0</v>
      </c>
      <c r="BG183" s="203">
        <v>0</v>
      </c>
      <c r="BH183" s="103">
        <v>87</v>
      </c>
      <c r="BI183" s="105">
        <v>3.6</v>
      </c>
      <c r="BJ183" s="104" t="s">
        <v>435</v>
      </c>
      <c r="BK183" s="104">
        <v>-0.74316078424453702</v>
      </c>
      <c r="BL183" s="103" t="s">
        <v>435</v>
      </c>
      <c r="BM183" s="105">
        <v>100</v>
      </c>
      <c r="BN183" s="104" t="s">
        <v>435</v>
      </c>
      <c r="BO183" s="104">
        <v>46</v>
      </c>
      <c r="BP183" s="104">
        <v>71.479628309999995</v>
      </c>
      <c r="BQ183" s="103">
        <v>47</v>
      </c>
      <c r="BR183" s="105">
        <v>84.078469999999996</v>
      </c>
      <c r="BS183" s="105">
        <v>99.272239999999996</v>
      </c>
      <c r="BT183" s="104">
        <v>9.1739999999999995</v>
      </c>
      <c r="BU183" s="103">
        <v>96</v>
      </c>
      <c r="BV183" s="103">
        <v>94</v>
      </c>
      <c r="BW183" s="103" t="s">
        <v>435</v>
      </c>
      <c r="BX183" s="104">
        <v>601.02722167968795</v>
      </c>
      <c r="BY183" s="104" t="s">
        <v>435</v>
      </c>
      <c r="BZ183" s="103">
        <v>3700.7106771347076</v>
      </c>
      <c r="CA183" s="103">
        <v>11655</v>
      </c>
      <c r="CB183" s="103">
        <v>9916</v>
      </c>
      <c r="CC183" s="103">
        <v>30</v>
      </c>
      <c r="CD183" s="103"/>
    </row>
    <row r="184" spans="1:82" x14ac:dyDescent="0.25">
      <c r="A184" s="123" t="s">
        <v>335</v>
      </c>
      <c r="B184" s="106" t="s">
        <v>334</v>
      </c>
      <c r="C184" s="103">
        <v>24641.960995999998</v>
      </c>
      <c r="D184" s="103">
        <v>0</v>
      </c>
      <c r="E184" s="103">
        <v>87717.372499999983</v>
      </c>
      <c r="F184" s="103">
        <v>0</v>
      </c>
      <c r="G184" s="103">
        <v>0</v>
      </c>
      <c r="H184" s="103">
        <v>0</v>
      </c>
      <c r="I184" s="103">
        <v>0</v>
      </c>
      <c r="J184" s="103">
        <v>127142</v>
      </c>
      <c r="K184" s="104">
        <v>0.2</v>
      </c>
      <c r="L184" s="104">
        <v>9.0909090909090898E-2</v>
      </c>
      <c r="M184" s="103">
        <v>8554600.3891499992</v>
      </c>
      <c r="N184" s="103">
        <v>3777986.0006900001</v>
      </c>
      <c r="O184" s="103">
        <v>0</v>
      </c>
      <c r="P184" s="103">
        <v>22695373.823600002</v>
      </c>
      <c r="Q184" s="103">
        <v>36951519</v>
      </c>
      <c r="R184" s="103">
        <v>1820510</v>
      </c>
      <c r="S184" s="103">
        <v>23677</v>
      </c>
      <c r="T184" s="103">
        <v>37971511</v>
      </c>
      <c r="U184" s="103">
        <v>33098318</v>
      </c>
      <c r="V184" s="103">
        <v>31811401.322799999</v>
      </c>
      <c r="W184" s="103">
        <v>23145076.807500001</v>
      </c>
      <c r="X184" s="104">
        <v>213.06173449032516</v>
      </c>
      <c r="Y184" s="104">
        <v>6.1826603008707259</v>
      </c>
      <c r="Z184" s="104">
        <v>23.774000000000001</v>
      </c>
      <c r="AA184" s="104">
        <v>4.5343375628240601</v>
      </c>
      <c r="AB184" s="104">
        <v>5.6236699999999997</v>
      </c>
      <c r="AC184" s="104">
        <v>21.222490000000001</v>
      </c>
      <c r="AD184" s="103">
        <v>854</v>
      </c>
      <c r="AE184" s="103">
        <v>20</v>
      </c>
      <c r="AF184" s="105">
        <v>47.5</v>
      </c>
      <c r="AG184" s="104">
        <v>17.361000000000001</v>
      </c>
      <c r="AH184" s="104">
        <v>0.86291534623579236</v>
      </c>
      <c r="AI184" s="104">
        <v>0.71997642603615319</v>
      </c>
      <c r="AJ184" s="103">
        <v>0</v>
      </c>
      <c r="AK184" s="103">
        <v>0</v>
      </c>
      <c r="AL184" s="104">
        <v>0.51600000000000001</v>
      </c>
      <c r="AM184" s="104">
        <v>0.27894493937492398</v>
      </c>
      <c r="AN184" s="104">
        <v>818.30877799999996</v>
      </c>
      <c r="AO184" s="104">
        <v>1057.75</v>
      </c>
      <c r="AP184" s="104">
        <v>1287.45</v>
      </c>
      <c r="AQ184" s="104">
        <v>7.9123578071594203</v>
      </c>
      <c r="AR184" s="104">
        <v>4.477989834127059</v>
      </c>
      <c r="AS184" s="105">
        <v>49</v>
      </c>
      <c r="AT184" s="105">
        <v>10.5</v>
      </c>
      <c r="AU184" s="103">
        <v>201</v>
      </c>
      <c r="AV184" s="105">
        <v>6.5</v>
      </c>
      <c r="AW184" s="104">
        <v>2.52</v>
      </c>
      <c r="AX184" s="104">
        <v>200.65600000000001</v>
      </c>
      <c r="AY184" s="103">
        <v>22879141</v>
      </c>
      <c r="AZ184" s="104">
        <v>0.52260125031627902</v>
      </c>
      <c r="BA184" s="104">
        <v>42.8</v>
      </c>
      <c r="BB184" s="103">
        <v>14</v>
      </c>
      <c r="BC184" s="103">
        <v>1000</v>
      </c>
      <c r="BD184" s="103">
        <v>132553</v>
      </c>
      <c r="BE184" s="103">
        <v>32000</v>
      </c>
      <c r="BF184" s="103">
        <v>1326775</v>
      </c>
      <c r="BG184" s="103">
        <v>1</v>
      </c>
      <c r="BH184" s="103">
        <v>95</v>
      </c>
      <c r="BI184" s="105">
        <v>41</v>
      </c>
      <c r="BJ184" s="104" t="s">
        <v>435</v>
      </c>
      <c r="BK184" s="104">
        <v>-0.58420580625534102</v>
      </c>
      <c r="BL184" s="103">
        <v>26</v>
      </c>
      <c r="BM184" s="105">
        <v>22</v>
      </c>
      <c r="BN184" s="104">
        <v>73.809837341308594</v>
      </c>
      <c r="BO184" s="104">
        <v>21.9</v>
      </c>
      <c r="BP184" s="104">
        <v>58.206150870000002</v>
      </c>
      <c r="BQ184" s="103">
        <v>46000</v>
      </c>
      <c r="BR184" s="105">
        <v>18.47232</v>
      </c>
      <c r="BS184" s="105">
        <v>49.104030000000002</v>
      </c>
      <c r="BT184" s="104">
        <v>0.90800000000000003</v>
      </c>
      <c r="BU184" s="103">
        <v>85</v>
      </c>
      <c r="BV184" s="103" t="s">
        <v>435</v>
      </c>
      <c r="BW184" s="103">
        <v>81</v>
      </c>
      <c r="BX184" s="104">
        <v>117.11069488525401</v>
      </c>
      <c r="BY184" s="104">
        <v>343</v>
      </c>
      <c r="BZ184" s="103">
        <v>643.13967019167194</v>
      </c>
      <c r="CA184" s="103">
        <v>44269587</v>
      </c>
      <c r="CB184" s="103">
        <v>39170819</v>
      </c>
      <c r="CC184" s="103">
        <v>199810</v>
      </c>
      <c r="CD184" s="103"/>
    </row>
    <row r="185" spans="1:82" x14ac:dyDescent="0.25">
      <c r="A185" s="123" t="s">
        <v>337</v>
      </c>
      <c r="B185" s="106" t="s">
        <v>336</v>
      </c>
      <c r="C185" s="103">
        <v>5568.0728434315788</v>
      </c>
      <c r="D185" s="103">
        <v>0</v>
      </c>
      <c r="E185" s="103">
        <v>308055.6605</v>
      </c>
      <c r="F185" s="103">
        <v>0</v>
      </c>
      <c r="G185" s="103">
        <v>0</v>
      </c>
      <c r="H185" s="103">
        <v>0</v>
      </c>
      <c r="I185" s="103">
        <v>0</v>
      </c>
      <c r="J185" s="103">
        <v>0</v>
      </c>
      <c r="K185" s="104">
        <v>2.9000000000000001E-2</v>
      </c>
      <c r="L185" s="104">
        <v>0.18181818181818199</v>
      </c>
      <c r="M185" s="103">
        <v>23758509.3739</v>
      </c>
      <c r="N185" s="103" t="s">
        <v>435</v>
      </c>
      <c r="O185" s="103" t="s">
        <v>435</v>
      </c>
      <c r="P185" s="103" t="s">
        <v>435</v>
      </c>
      <c r="Q185" s="103">
        <v>0</v>
      </c>
      <c r="R185" s="103">
        <v>0</v>
      </c>
      <c r="S185" s="103">
        <v>0</v>
      </c>
      <c r="T185" s="103">
        <v>0</v>
      </c>
      <c r="U185" s="103">
        <v>0</v>
      </c>
      <c r="V185" s="103">
        <v>0</v>
      </c>
      <c r="W185" s="103">
        <v>0</v>
      </c>
      <c r="X185" s="104">
        <v>77.02966735141294</v>
      </c>
      <c r="Y185" s="104">
        <v>-0.31347150121999229</v>
      </c>
      <c r="Z185" s="104">
        <v>69.352000000000004</v>
      </c>
      <c r="AA185" s="104">
        <v>2.4582984193627602</v>
      </c>
      <c r="AB185" s="104">
        <v>1.1800000000000001E-3</v>
      </c>
      <c r="AC185" s="104" t="s">
        <v>435</v>
      </c>
      <c r="AD185" s="103">
        <v>16551</v>
      </c>
      <c r="AE185" s="103">
        <v>80</v>
      </c>
      <c r="AF185" s="105">
        <v>19</v>
      </c>
      <c r="AG185" s="104">
        <v>4.9640000000000004</v>
      </c>
      <c r="AH185" s="104">
        <v>0.95611619244055379</v>
      </c>
      <c r="AI185" s="104">
        <v>0.9664403790433288</v>
      </c>
      <c r="AJ185" s="103">
        <v>0</v>
      </c>
      <c r="AK185" s="103">
        <v>4</v>
      </c>
      <c r="AL185" s="104">
        <v>0.751</v>
      </c>
      <c r="AM185" s="104">
        <v>1.2308E-3</v>
      </c>
      <c r="AN185" s="104">
        <v>368.47082499999999</v>
      </c>
      <c r="AO185" s="104">
        <v>968.42</v>
      </c>
      <c r="AP185" s="104">
        <v>749.49</v>
      </c>
      <c r="AQ185" s="104">
        <v>1.0125418901443499</v>
      </c>
      <c r="AR185" s="104">
        <v>10.989634687439761</v>
      </c>
      <c r="AS185" s="105">
        <v>8.8000001907348597</v>
      </c>
      <c r="AT185" s="105" t="s">
        <v>435</v>
      </c>
      <c r="AU185" s="103">
        <v>84</v>
      </c>
      <c r="AV185" s="105">
        <v>0.9</v>
      </c>
      <c r="AW185" s="104">
        <v>0.55000000000000004</v>
      </c>
      <c r="AX185" s="104" t="s">
        <v>435</v>
      </c>
      <c r="AY185" s="103">
        <v>0</v>
      </c>
      <c r="AZ185" s="104">
        <v>0.28473544367930498</v>
      </c>
      <c r="BA185" s="104">
        <v>25</v>
      </c>
      <c r="BB185" s="103">
        <v>0</v>
      </c>
      <c r="BC185" s="103">
        <v>600</v>
      </c>
      <c r="BD185" s="103">
        <v>0</v>
      </c>
      <c r="BE185" s="103">
        <v>800000</v>
      </c>
      <c r="BF185" s="103">
        <v>9028</v>
      </c>
      <c r="BG185" s="103">
        <v>6</v>
      </c>
      <c r="BH185" s="103">
        <v>119</v>
      </c>
      <c r="BI185" s="105">
        <v>3.5</v>
      </c>
      <c r="BJ185" s="104" t="s">
        <v>435</v>
      </c>
      <c r="BK185" s="104">
        <v>-0.45980578660964999</v>
      </c>
      <c r="BL185" s="103">
        <v>32</v>
      </c>
      <c r="BM185" s="105">
        <v>100</v>
      </c>
      <c r="BN185" s="104">
        <v>99.764106750488295</v>
      </c>
      <c r="BO185" s="104">
        <v>52.5</v>
      </c>
      <c r="BP185" s="104">
        <v>133.49083719999999</v>
      </c>
      <c r="BQ185" s="103">
        <v>430000</v>
      </c>
      <c r="BR185" s="105">
        <v>96.224360000000004</v>
      </c>
      <c r="BS185" s="105">
        <v>93.790819999999997</v>
      </c>
      <c r="BT185" s="104">
        <v>30.074999999999999</v>
      </c>
      <c r="BU185" s="103">
        <v>50</v>
      </c>
      <c r="BV185" s="103">
        <v>84</v>
      </c>
      <c r="BW185" s="103" t="s">
        <v>435</v>
      </c>
      <c r="BX185" s="104">
        <v>534.19104003906295</v>
      </c>
      <c r="BY185" s="104">
        <v>24</v>
      </c>
      <c r="BZ185" s="103">
        <v>3095.1735805358599</v>
      </c>
      <c r="CA185" s="103">
        <v>43993643</v>
      </c>
      <c r="CB185" s="103">
        <v>44819394</v>
      </c>
      <c r="CC185" s="103">
        <v>579320</v>
      </c>
      <c r="CD185" s="103"/>
    </row>
    <row r="186" spans="1:82" x14ac:dyDescent="0.25">
      <c r="A186" s="123" t="s">
        <v>339</v>
      </c>
      <c r="B186" s="106" t="s">
        <v>338</v>
      </c>
      <c r="C186" s="103">
        <v>0</v>
      </c>
      <c r="D186" s="103">
        <v>0</v>
      </c>
      <c r="E186" s="103">
        <v>18380.936000000002</v>
      </c>
      <c r="F186" s="103">
        <v>66.17</v>
      </c>
      <c r="G186" s="103">
        <v>920.39549999999997</v>
      </c>
      <c r="H186" s="103">
        <v>0</v>
      </c>
      <c r="I186" s="103">
        <v>1945.95</v>
      </c>
      <c r="J186" s="103">
        <v>0</v>
      </c>
      <c r="K186" s="104">
        <v>0</v>
      </c>
      <c r="L186" s="104">
        <v>0.24242424242424199</v>
      </c>
      <c r="M186" s="103">
        <v>4703395.0826199995</v>
      </c>
      <c r="N186" s="103" t="s">
        <v>435</v>
      </c>
      <c r="O186" s="103" t="s">
        <v>435</v>
      </c>
      <c r="P186" s="103" t="s">
        <v>435</v>
      </c>
      <c r="Q186" s="103">
        <v>0</v>
      </c>
      <c r="R186" s="103">
        <v>0</v>
      </c>
      <c r="S186" s="103">
        <v>0</v>
      </c>
      <c r="T186" s="103">
        <v>0</v>
      </c>
      <c r="U186" s="103">
        <v>3354813</v>
      </c>
      <c r="V186" s="103">
        <v>6913816.3025900004</v>
      </c>
      <c r="W186" s="103">
        <v>7506701.8178200005</v>
      </c>
      <c r="X186" s="104">
        <v>135.60911010982821</v>
      </c>
      <c r="Y186" s="104">
        <v>1.8210756569415412</v>
      </c>
      <c r="Z186" s="104">
        <v>86.522000000000006</v>
      </c>
      <c r="AA186" s="104" t="s">
        <v>435</v>
      </c>
      <c r="AB186" s="104">
        <v>5.8700000000000002E-2</v>
      </c>
      <c r="AC186" s="104" t="s">
        <v>435</v>
      </c>
      <c r="AD186" s="103">
        <v>1252</v>
      </c>
      <c r="AE186" s="103">
        <v>100</v>
      </c>
      <c r="AF186" s="105" t="s">
        <v>435</v>
      </c>
      <c r="AG186" s="104">
        <v>5.125</v>
      </c>
      <c r="AH186" s="104">
        <v>9.2834193874962168E-3</v>
      </c>
      <c r="AI186" s="104">
        <v>4.1253769690773592E-3</v>
      </c>
      <c r="AJ186" s="103">
        <v>0</v>
      </c>
      <c r="AK186" s="103">
        <v>0</v>
      </c>
      <c r="AL186" s="104">
        <v>0.86299999999999999</v>
      </c>
      <c r="AM186" s="104" t="s">
        <v>435</v>
      </c>
      <c r="AN186" s="104">
        <v>0.03</v>
      </c>
      <c r="AO186" s="104">
        <v>0</v>
      </c>
      <c r="AP186" s="104">
        <v>0</v>
      </c>
      <c r="AQ186" s="104" t="s">
        <v>435</v>
      </c>
      <c r="AR186" s="104" t="s">
        <v>435</v>
      </c>
      <c r="AS186" s="105">
        <v>9.1000003814697301</v>
      </c>
      <c r="AT186" s="105" t="s">
        <v>435</v>
      </c>
      <c r="AU186" s="103">
        <v>0.81000000238418601</v>
      </c>
      <c r="AV186" s="105" t="s">
        <v>435</v>
      </c>
      <c r="AW186" s="104" t="s">
        <v>435</v>
      </c>
      <c r="AX186" s="104">
        <v>0</v>
      </c>
      <c r="AY186" s="103">
        <v>0</v>
      </c>
      <c r="AZ186" s="104">
        <v>0.23213910974250501</v>
      </c>
      <c r="BA186" s="104" t="s">
        <v>435</v>
      </c>
      <c r="BB186" s="103">
        <v>188</v>
      </c>
      <c r="BC186" s="103">
        <v>0</v>
      </c>
      <c r="BD186" s="103">
        <v>0</v>
      </c>
      <c r="BE186" s="103">
        <v>0</v>
      </c>
      <c r="BF186" s="103">
        <v>7670</v>
      </c>
      <c r="BG186" s="103">
        <v>0</v>
      </c>
      <c r="BH186" s="103">
        <v>128</v>
      </c>
      <c r="BI186" s="105">
        <v>2.6</v>
      </c>
      <c r="BJ186" s="104">
        <v>4.1500000000000004</v>
      </c>
      <c r="BK186" s="104">
        <v>1.3980460166931199</v>
      </c>
      <c r="BL186" s="103">
        <v>70</v>
      </c>
      <c r="BM186" s="105">
        <v>100</v>
      </c>
      <c r="BN186" s="104">
        <v>92.986366271972699</v>
      </c>
      <c r="BO186" s="104">
        <v>90.6</v>
      </c>
      <c r="BP186" s="104">
        <v>210.91402310000001</v>
      </c>
      <c r="BQ186" s="103">
        <v>40000</v>
      </c>
      <c r="BR186" s="105">
        <v>98.585999999999999</v>
      </c>
      <c r="BS186" s="105">
        <v>98.045509999999993</v>
      </c>
      <c r="BT186" s="104">
        <v>23.943999999999999</v>
      </c>
      <c r="BU186" s="103">
        <v>97</v>
      </c>
      <c r="BV186" s="103">
        <v>99</v>
      </c>
      <c r="BW186" s="103">
        <v>96</v>
      </c>
      <c r="BX186" s="104">
        <v>2546.1875</v>
      </c>
      <c r="BY186" s="104">
        <v>6</v>
      </c>
      <c r="BZ186" s="103">
        <v>43004.948646234065</v>
      </c>
      <c r="CA186" s="103">
        <v>9770526</v>
      </c>
      <c r="CB186" s="103">
        <v>9144171</v>
      </c>
      <c r="CC186" s="103">
        <v>83600</v>
      </c>
      <c r="CD186" s="103"/>
    </row>
    <row r="187" spans="1:82" x14ac:dyDescent="0.25">
      <c r="A187" s="123" t="s">
        <v>808</v>
      </c>
      <c r="B187" s="106" t="s">
        <v>340</v>
      </c>
      <c r="C187" s="103">
        <v>65.015626768631577</v>
      </c>
      <c r="D187" s="103">
        <v>0</v>
      </c>
      <c r="E187" s="103">
        <v>76865.536500000002</v>
      </c>
      <c r="F187" s="103">
        <v>18.47</v>
      </c>
      <c r="G187" s="103">
        <v>0</v>
      </c>
      <c r="H187" s="103">
        <v>0</v>
      </c>
      <c r="I187" s="103">
        <v>0</v>
      </c>
      <c r="J187" s="103">
        <v>0</v>
      </c>
      <c r="K187" s="104">
        <v>0</v>
      </c>
      <c r="L187" s="104">
        <v>3.03030303030303E-2</v>
      </c>
      <c r="M187" s="103">
        <v>0</v>
      </c>
      <c r="N187" s="103" t="s">
        <v>435</v>
      </c>
      <c r="O187" s="103" t="s">
        <v>435</v>
      </c>
      <c r="P187" s="103" t="s">
        <v>435</v>
      </c>
      <c r="Q187" s="103">
        <v>0</v>
      </c>
      <c r="R187" s="103">
        <v>0</v>
      </c>
      <c r="S187" s="103">
        <v>0</v>
      </c>
      <c r="T187" s="103">
        <v>0</v>
      </c>
      <c r="U187" s="103">
        <v>0</v>
      </c>
      <c r="V187" s="103">
        <v>0</v>
      </c>
      <c r="W187" s="103">
        <v>0</v>
      </c>
      <c r="X187" s="104">
        <v>274.82739222089032</v>
      </c>
      <c r="Y187" s="104">
        <v>0.95525564961731346</v>
      </c>
      <c r="Z187" s="104">
        <v>83.397999999999996</v>
      </c>
      <c r="AA187" s="104">
        <v>2.3468577528801</v>
      </c>
      <c r="AB187" s="104">
        <v>0</v>
      </c>
      <c r="AC187" s="104" t="s">
        <v>435</v>
      </c>
      <c r="AD187" s="103">
        <v>31913</v>
      </c>
      <c r="AE187" s="103">
        <v>100</v>
      </c>
      <c r="AF187" s="105" t="s">
        <v>435</v>
      </c>
      <c r="AG187" s="104">
        <v>5.851</v>
      </c>
      <c r="AH187" s="104">
        <v>0.11162268013413437</v>
      </c>
      <c r="AI187" s="104">
        <v>3.5972589899272808E-2</v>
      </c>
      <c r="AJ187" s="103">
        <v>0</v>
      </c>
      <c r="AK187" s="103">
        <v>0</v>
      </c>
      <c r="AL187" s="104">
        <v>0.92200000000000004</v>
      </c>
      <c r="AM187" s="104" t="s">
        <v>435</v>
      </c>
      <c r="AN187" s="104">
        <v>0</v>
      </c>
      <c r="AO187" s="104">
        <v>0</v>
      </c>
      <c r="AP187" s="104">
        <v>0</v>
      </c>
      <c r="AQ187" s="104" t="s">
        <v>435</v>
      </c>
      <c r="AR187" s="104">
        <v>0.15924083039582157</v>
      </c>
      <c r="AS187" s="105">
        <v>4.3000001907348597</v>
      </c>
      <c r="AT187" s="105" t="s">
        <v>435</v>
      </c>
      <c r="AU187" s="103">
        <v>8.8999996185302699</v>
      </c>
      <c r="AV187" s="105">
        <v>0.3</v>
      </c>
      <c r="AW187" s="104" t="s">
        <v>435</v>
      </c>
      <c r="AX187" s="104" t="s">
        <v>435</v>
      </c>
      <c r="AY187" s="103">
        <v>473</v>
      </c>
      <c r="AZ187" s="104">
        <v>0.11622617764561401</v>
      </c>
      <c r="BA187" s="104">
        <v>33.200000000000003</v>
      </c>
      <c r="BB187" s="103">
        <v>70</v>
      </c>
      <c r="BC187" s="103">
        <v>4</v>
      </c>
      <c r="BD187" s="103">
        <v>0</v>
      </c>
      <c r="BE187" s="103">
        <v>0</v>
      </c>
      <c r="BF187" s="103">
        <v>171964</v>
      </c>
      <c r="BG187" s="103">
        <v>0</v>
      </c>
      <c r="BH187" s="103">
        <v>135</v>
      </c>
      <c r="BI187" s="105">
        <v>2.4</v>
      </c>
      <c r="BJ187" s="104">
        <v>4.1500000000000004</v>
      </c>
      <c r="BK187" s="104">
        <v>1.41426205635071</v>
      </c>
      <c r="BL187" s="103">
        <v>80</v>
      </c>
      <c r="BM187" s="105">
        <v>100</v>
      </c>
      <c r="BN187" s="104" t="s">
        <v>435</v>
      </c>
      <c r="BO187" s="104">
        <v>94.8</v>
      </c>
      <c r="BP187" s="104">
        <v>119.52599960000001</v>
      </c>
      <c r="BQ187" s="103">
        <v>650000</v>
      </c>
      <c r="BR187" s="105">
        <v>99.110289999999992</v>
      </c>
      <c r="BS187" s="105">
        <v>100</v>
      </c>
      <c r="BT187" s="104">
        <v>28.058</v>
      </c>
      <c r="BU187" s="103">
        <v>94</v>
      </c>
      <c r="BV187" s="103">
        <v>88</v>
      </c>
      <c r="BW187" s="103">
        <v>92</v>
      </c>
      <c r="BX187" s="104">
        <v>4177.81494140625</v>
      </c>
      <c r="BY187" s="104">
        <v>9</v>
      </c>
      <c r="BZ187" s="103">
        <v>42491.364435097283</v>
      </c>
      <c r="CA187" s="103">
        <v>67530161</v>
      </c>
      <c r="CB187" s="103">
        <v>64703126</v>
      </c>
      <c r="CC187" s="103">
        <v>241930</v>
      </c>
      <c r="CD187" s="103"/>
    </row>
    <row r="188" spans="1:82" x14ac:dyDescent="0.25">
      <c r="A188" s="123" t="s">
        <v>342</v>
      </c>
      <c r="B188" s="106" t="s">
        <v>341</v>
      </c>
      <c r="C188" s="103">
        <v>125614.44071705262</v>
      </c>
      <c r="D188" s="103">
        <v>56886.224822736847</v>
      </c>
      <c r="E188" s="103">
        <v>386392.353</v>
      </c>
      <c r="F188" s="103">
        <v>1383.6659999999999</v>
      </c>
      <c r="G188" s="103">
        <v>1059927.7945000001</v>
      </c>
      <c r="H188" s="103">
        <v>98444.48550000001</v>
      </c>
      <c r="I188" s="103">
        <v>585120.22900000005</v>
      </c>
      <c r="J188" s="103">
        <v>0</v>
      </c>
      <c r="K188" s="104">
        <v>0.42899999999999999</v>
      </c>
      <c r="L188" s="104">
        <v>0.12121212121212099</v>
      </c>
      <c r="M188" s="103" t="s">
        <v>435</v>
      </c>
      <c r="N188" s="103" t="s">
        <v>435</v>
      </c>
      <c r="O188" s="103" t="s">
        <v>435</v>
      </c>
      <c r="P188" s="103" t="s">
        <v>435</v>
      </c>
      <c r="Q188" s="103">
        <v>0</v>
      </c>
      <c r="R188" s="103">
        <v>0</v>
      </c>
      <c r="S188" s="103">
        <v>0</v>
      </c>
      <c r="T188" s="103">
        <v>0</v>
      </c>
      <c r="U188" s="103">
        <v>52512118</v>
      </c>
      <c r="V188" s="103">
        <v>167510449.382</v>
      </c>
      <c r="W188" s="103">
        <v>34957235.908</v>
      </c>
      <c r="X188" s="104">
        <v>35.76608858016796</v>
      </c>
      <c r="Y188" s="104">
        <v>0.8604331671856581</v>
      </c>
      <c r="Z188" s="104">
        <v>82.256</v>
      </c>
      <c r="AA188" s="104">
        <v>2.5768314761061801</v>
      </c>
      <c r="AB188" s="104">
        <v>0</v>
      </c>
      <c r="AC188" s="104" t="s">
        <v>435</v>
      </c>
      <c r="AD188" s="103">
        <v>180244</v>
      </c>
      <c r="AE188" s="103">
        <v>100</v>
      </c>
      <c r="AF188" s="105" t="s">
        <v>435</v>
      </c>
      <c r="AG188" s="104">
        <v>5.9580000000000002</v>
      </c>
      <c r="AH188" s="104">
        <v>0.88776772581416441</v>
      </c>
      <c r="AI188" s="104">
        <v>0.8647200721426147</v>
      </c>
      <c r="AJ188" s="103">
        <v>0</v>
      </c>
      <c r="AK188" s="103">
        <v>0</v>
      </c>
      <c r="AL188" s="104">
        <v>0.92400000000000004</v>
      </c>
      <c r="AM188" s="104" t="s">
        <v>435</v>
      </c>
      <c r="AN188" s="104">
        <v>-2.2796129999999999</v>
      </c>
      <c r="AO188" s="104">
        <v>0</v>
      </c>
      <c r="AP188" s="104">
        <v>0</v>
      </c>
      <c r="AQ188" s="104" t="s">
        <v>435</v>
      </c>
      <c r="AR188" s="104">
        <v>3.1374883739752633E-2</v>
      </c>
      <c r="AS188" s="105">
        <v>6.5999999046325701</v>
      </c>
      <c r="AT188" s="105">
        <v>0.5</v>
      </c>
      <c r="AU188" s="103">
        <v>3.0999999046325701</v>
      </c>
      <c r="AV188" s="105" t="s">
        <v>435</v>
      </c>
      <c r="AW188" s="104" t="s">
        <v>435</v>
      </c>
      <c r="AX188" s="104" t="s">
        <v>435</v>
      </c>
      <c r="AY188" s="103">
        <v>539</v>
      </c>
      <c r="AZ188" s="104">
        <v>0.18924281593167799</v>
      </c>
      <c r="BA188" s="104">
        <v>41.5</v>
      </c>
      <c r="BB188" s="103">
        <v>866835</v>
      </c>
      <c r="BC188" s="103">
        <v>1763777</v>
      </c>
      <c r="BD188" s="103">
        <v>17074</v>
      </c>
      <c r="BE188" s="103">
        <v>0</v>
      </c>
      <c r="BF188" s="103">
        <v>1032235</v>
      </c>
      <c r="BG188" s="103">
        <v>0</v>
      </c>
      <c r="BH188" s="103">
        <v>148</v>
      </c>
      <c r="BI188" s="105">
        <v>2.4</v>
      </c>
      <c r="BJ188" s="104">
        <v>3.8</v>
      </c>
      <c r="BK188" s="104">
        <v>1.5544029474258401</v>
      </c>
      <c r="BL188" s="103">
        <v>71</v>
      </c>
      <c r="BM188" s="105">
        <v>100</v>
      </c>
      <c r="BN188" s="104" t="s">
        <v>435</v>
      </c>
      <c r="BO188" s="104">
        <v>76.2</v>
      </c>
      <c r="BP188" s="104">
        <v>120.69304320000001</v>
      </c>
      <c r="BQ188" s="103">
        <v>6600000</v>
      </c>
      <c r="BR188" s="105">
        <v>99.970020000000005</v>
      </c>
      <c r="BS188" s="105">
        <v>99.269189999999995</v>
      </c>
      <c r="BT188" s="104">
        <v>25.948</v>
      </c>
      <c r="BU188" s="103">
        <v>95</v>
      </c>
      <c r="BV188" s="103">
        <v>94</v>
      </c>
      <c r="BW188" s="103">
        <v>93</v>
      </c>
      <c r="BX188" s="104">
        <v>9869.7421875</v>
      </c>
      <c r="BY188" s="104">
        <v>14</v>
      </c>
      <c r="BZ188" s="103">
        <v>62641.014097357256</v>
      </c>
      <c r="CA188" s="103">
        <v>329064917</v>
      </c>
      <c r="CB188" s="103">
        <v>321736632</v>
      </c>
      <c r="CC188" s="103">
        <v>9147420</v>
      </c>
      <c r="CD188" s="103"/>
    </row>
    <row r="189" spans="1:82" x14ac:dyDescent="0.25">
      <c r="A189" s="123" t="s">
        <v>344</v>
      </c>
      <c r="B189" s="106" t="s">
        <v>343</v>
      </c>
      <c r="C189" s="103">
        <v>28.182204410105264</v>
      </c>
      <c r="D189" s="103">
        <v>0</v>
      </c>
      <c r="E189" s="103">
        <v>12233.434000000003</v>
      </c>
      <c r="F189" s="103">
        <v>0</v>
      </c>
      <c r="G189" s="103">
        <v>0</v>
      </c>
      <c r="H189" s="103">
        <v>0</v>
      </c>
      <c r="I189" s="103">
        <v>0</v>
      </c>
      <c r="J189" s="103">
        <v>318</v>
      </c>
      <c r="K189" s="104">
        <v>5.7000000000000002E-2</v>
      </c>
      <c r="L189" s="104">
        <v>9.0909090909090898E-2</v>
      </c>
      <c r="M189" s="103" t="s">
        <v>435</v>
      </c>
      <c r="N189" s="103" t="s">
        <v>435</v>
      </c>
      <c r="O189" s="103" t="s">
        <v>435</v>
      </c>
      <c r="P189" s="103" t="s">
        <v>435</v>
      </c>
      <c r="Q189" s="103">
        <v>0</v>
      </c>
      <c r="R189" s="103">
        <v>0</v>
      </c>
      <c r="S189" s="103">
        <v>0</v>
      </c>
      <c r="T189" s="103">
        <v>0</v>
      </c>
      <c r="U189" s="103">
        <v>110518</v>
      </c>
      <c r="V189" s="103">
        <v>2392945.5347600002</v>
      </c>
      <c r="W189" s="103">
        <v>171044.412254</v>
      </c>
      <c r="X189" s="104">
        <v>19.708027653982402</v>
      </c>
      <c r="Y189" s="104">
        <v>0.4661501530096302</v>
      </c>
      <c r="Z189" s="104">
        <v>95.334000000000003</v>
      </c>
      <c r="AA189" s="104">
        <v>2.7955466661792601</v>
      </c>
      <c r="AB189" s="104">
        <v>0.39860000000000001</v>
      </c>
      <c r="AC189" s="104" t="s">
        <v>435</v>
      </c>
      <c r="AD189" s="103">
        <v>4358</v>
      </c>
      <c r="AE189" s="103">
        <v>80</v>
      </c>
      <c r="AF189" s="105" t="s">
        <v>435</v>
      </c>
      <c r="AG189" s="104">
        <v>6.87</v>
      </c>
      <c r="AH189" s="104">
        <v>5.6337305973788781E-3</v>
      </c>
      <c r="AI189" s="104">
        <v>8.9231555943072652E-3</v>
      </c>
      <c r="AJ189" s="103">
        <v>0</v>
      </c>
      <c r="AK189" s="103">
        <v>0</v>
      </c>
      <c r="AL189" s="104">
        <v>0.80400000000000005</v>
      </c>
      <c r="AM189" s="104" t="s">
        <v>435</v>
      </c>
      <c r="AN189" s="104">
        <v>0.63</v>
      </c>
      <c r="AO189" s="104">
        <v>5.66</v>
      </c>
      <c r="AP189" s="104">
        <v>31.69</v>
      </c>
      <c r="AQ189" s="104">
        <v>7.4881851673126207E-2</v>
      </c>
      <c r="AR189" s="104">
        <v>0.17495706940622871</v>
      </c>
      <c r="AS189" s="105">
        <v>8.1999998092651403</v>
      </c>
      <c r="AT189" s="105">
        <v>4.5</v>
      </c>
      <c r="AU189" s="103">
        <v>31</v>
      </c>
      <c r="AV189" s="105">
        <v>0.6</v>
      </c>
      <c r="AW189" s="104">
        <v>0.38</v>
      </c>
      <c r="AX189" s="104" t="s">
        <v>435</v>
      </c>
      <c r="AY189" s="103">
        <v>5</v>
      </c>
      <c r="AZ189" s="104">
        <v>0.27005023467241701</v>
      </c>
      <c r="BA189" s="104">
        <v>39.5</v>
      </c>
      <c r="BB189" s="103">
        <v>6639</v>
      </c>
      <c r="BC189" s="103">
        <v>11135</v>
      </c>
      <c r="BD189" s="103">
        <v>12833</v>
      </c>
      <c r="BE189" s="103">
        <v>0</v>
      </c>
      <c r="BF189" s="103">
        <v>6816</v>
      </c>
      <c r="BG189" s="103">
        <v>0</v>
      </c>
      <c r="BH189" s="103">
        <v>131</v>
      </c>
      <c r="BI189" s="105">
        <v>2.4</v>
      </c>
      <c r="BJ189" s="104">
        <v>3.416666666666667</v>
      </c>
      <c r="BK189" s="104">
        <v>0.41586691141128501</v>
      </c>
      <c r="BL189" s="103">
        <v>70</v>
      </c>
      <c r="BM189" s="105">
        <v>100</v>
      </c>
      <c r="BN189" s="104">
        <v>98.61572265625</v>
      </c>
      <c r="BO189" s="104">
        <v>66.400000000000006</v>
      </c>
      <c r="BP189" s="104">
        <v>147.46710060000001</v>
      </c>
      <c r="BQ189" s="103">
        <v>58000</v>
      </c>
      <c r="BR189" s="105">
        <v>96.596190000000007</v>
      </c>
      <c r="BS189" s="105">
        <v>99.402360000000002</v>
      </c>
      <c r="BT189" s="104">
        <v>50.499000000000002</v>
      </c>
      <c r="BU189" s="103">
        <v>95</v>
      </c>
      <c r="BV189" s="103">
        <v>92</v>
      </c>
      <c r="BW189" s="103">
        <v>94</v>
      </c>
      <c r="BX189" s="104">
        <v>1958.90026855469</v>
      </c>
      <c r="BY189" s="104">
        <v>15</v>
      </c>
      <c r="BZ189" s="103">
        <v>17277.97011054961</v>
      </c>
      <c r="CA189" s="103">
        <v>3461731</v>
      </c>
      <c r="CB189" s="103">
        <v>3428821</v>
      </c>
      <c r="CC189" s="103">
        <v>175020</v>
      </c>
      <c r="CD189" s="103"/>
    </row>
    <row r="190" spans="1:82" x14ac:dyDescent="0.25">
      <c r="A190" s="123" t="s">
        <v>346</v>
      </c>
      <c r="B190" s="106" t="s">
        <v>345</v>
      </c>
      <c r="C190" s="103">
        <v>44012.257646947372</v>
      </c>
      <c r="D190" s="103">
        <v>8422.7054076421064</v>
      </c>
      <c r="E190" s="103">
        <v>161619.459</v>
      </c>
      <c r="F190" s="103">
        <v>0</v>
      </c>
      <c r="G190" s="103">
        <v>0</v>
      </c>
      <c r="H190" s="103">
        <v>0</v>
      </c>
      <c r="I190" s="103">
        <v>0</v>
      </c>
      <c r="J190" s="103">
        <v>17142</v>
      </c>
      <c r="K190" s="104">
        <v>2.9000000000000001E-2</v>
      </c>
      <c r="L190" s="104">
        <v>0.45454545454545497</v>
      </c>
      <c r="M190" s="103">
        <v>26791305.673300002</v>
      </c>
      <c r="N190" s="103" t="s">
        <v>435</v>
      </c>
      <c r="O190" s="103" t="s">
        <v>435</v>
      </c>
      <c r="P190" s="103" t="s">
        <v>435</v>
      </c>
      <c r="Q190" s="103">
        <v>521193</v>
      </c>
      <c r="R190" s="103">
        <v>0</v>
      </c>
      <c r="S190" s="103">
        <v>0</v>
      </c>
      <c r="T190" s="103">
        <v>0</v>
      </c>
      <c r="U190" s="103">
        <v>0</v>
      </c>
      <c r="V190" s="103">
        <v>14103357.446799999</v>
      </c>
      <c r="W190" s="103">
        <v>245455.52692999999</v>
      </c>
      <c r="X190" s="104">
        <v>77.469205453690648</v>
      </c>
      <c r="Y190" s="104">
        <v>1.5923305117640976</v>
      </c>
      <c r="Z190" s="104">
        <v>50.478000000000002</v>
      </c>
      <c r="AA190" s="104" t="s">
        <v>435</v>
      </c>
      <c r="AB190" s="104">
        <v>0</v>
      </c>
      <c r="AC190" s="104" t="s">
        <v>435</v>
      </c>
      <c r="AD190" s="103">
        <v>19961</v>
      </c>
      <c r="AE190" s="103">
        <v>0</v>
      </c>
      <c r="AF190" s="105">
        <v>52.2</v>
      </c>
      <c r="AG190" s="104">
        <v>10.414</v>
      </c>
      <c r="AH190" s="104">
        <v>0.19329499927276475</v>
      </c>
      <c r="AI190" s="104">
        <v>5.4210990396799413E-2</v>
      </c>
      <c r="AJ190" s="103">
        <v>0</v>
      </c>
      <c r="AK190" s="103">
        <v>0</v>
      </c>
      <c r="AL190" s="104">
        <v>0.71</v>
      </c>
      <c r="AM190" s="104" t="s">
        <v>435</v>
      </c>
      <c r="AN190" s="104">
        <v>0.21575</v>
      </c>
      <c r="AO190" s="104">
        <v>226.97</v>
      </c>
      <c r="AP190" s="104">
        <v>335.85</v>
      </c>
      <c r="AQ190" s="104">
        <v>1.23779737949371</v>
      </c>
      <c r="AR190" s="104">
        <v>3.031339856375558</v>
      </c>
      <c r="AS190" s="105">
        <v>22.5</v>
      </c>
      <c r="AT190" s="105">
        <v>4.4000000953674299</v>
      </c>
      <c r="AU190" s="103">
        <v>73</v>
      </c>
      <c r="AV190" s="105">
        <v>0.2</v>
      </c>
      <c r="AW190" s="104">
        <v>0.35</v>
      </c>
      <c r="AX190" s="104">
        <v>0</v>
      </c>
      <c r="AY190" s="103">
        <v>405951</v>
      </c>
      <c r="AZ190" s="104">
        <v>0.27448516213733998</v>
      </c>
      <c r="BA190" s="104" t="s">
        <v>435</v>
      </c>
      <c r="BB190" s="103">
        <v>0</v>
      </c>
      <c r="BC190" s="103">
        <v>0</v>
      </c>
      <c r="BD190" s="103">
        <v>0</v>
      </c>
      <c r="BE190" s="103">
        <v>0</v>
      </c>
      <c r="BF190" s="103">
        <v>14</v>
      </c>
      <c r="BG190" s="103">
        <v>4</v>
      </c>
      <c r="BH190" s="103">
        <v>117</v>
      </c>
      <c r="BI190" s="105">
        <v>6.3</v>
      </c>
      <c r="BJ190" s="104">
        <v>3.95</v>
      </c>
      <c r="BK190" s="104">
        <v>-0.55601978302001998</v>
      </c>
      <c r="BL190" s="103">
        <v>23</v>
      </c>
      <c r="BM190" s="105">
        <v>100</v>
      </c>
      <c r="BN190" s="104">
        <v>99.995193481445298</v>
      </c>
      <c r="BO190" s="104">
        <v>46.8</v>
      </c>
      <c r="BP190" s="104">
        <v>76.04190715</v>
      </c>
      <c r="BQ190" s="103">
        <v>81000</v>
      </c>
      <c r="BR190" s="105">
        <v>100</v>
      </c>
      <c r="BS190" s="105">
        <v>97.833460000000002</v>
      </c>
      <c r="BT190" s="104">
        <v>23.684999999999999</v>
      </c>
      <c r="BU190" s="103">
        <v>99</v>
      </c>
      <c r="BV190" s="103">
        <v>99</v>
      </c>
      <c r="BW190" s="103">
        <v>99</v>
      </c>
      <c r="BX190" s="104">
        <v>416.90399169921898</v>
      </c>
      <c r="BY190" s="104">
        <v>36</v>
      </c>
      <c r="BZ190" s="103">
        <v>1532.3716391939595</v>
      </c>
      <c r="CA190" s="103">
        <v>32981714.999999996</v>
      </c>
      <c r="CB190" s="103">
        <v>30035907</v>
      </c>
      <c r="CC190" s="103">
        <v>425400</v>
      </c>
      <c r="CD190" s="103"/>
    </row>
    <row r="191" spans="1:82" x14ac:dyDescent="0.25">
      <c r="A191" s="123" t="s">
        <v>348</v>
      </c>
      <c r="B191" s="106" t="s">
        <v>347</v>
      </c>
      <c r="C191" s="103">
        <v>422.52237854947367</v>
      </c>
      <c r="D191" s="103">
        <v>422.52237854947367</v>
      </c>
      <c r="E191" s="103" t="s">
        <v>435</v>
      </c>
      <c r="F191" s="103">
        <v>24.224</v>
      </c>
      <c r="G191" s="103">
        <v>3635.0859999999998</v>
      </c>
      <c r="H191" s="103">
        <v>139.19499999999999</v>
      </c>
      <c r="I191" s="103">
        <v>913.84900000000016</v>
      </c>
      <c r="J191" s="103">
        <v>0</v>
      </c>
      <c r="K191" s="104">
        <v>0</v>
      </c>
      <c r="L191" s="104">
        <v>9.0909090909090898E-2</v>
      </c>
      <c r="M191" s="103">
        <v>0</v>
      </c>
      <c r="N191" s="103" t="s">
        <v>435</v>
      </c>
      <c r="O191" s="103" t="s">
        <v>435</v>
      </c>
      <c r="P191" s="103" t="s">
        <v>435</v>
      </c>
      <c r="Q191" s="103">
        <v>112</v>
      </c>
      <c r="R191" s="103">
        <v>205691</v>
      </c>
      <c r="S191" s="103">
        <v>112</v>
      </c>
      <c r="T191" s="103">
        <v>205644</v>
      </c>
      <c r="U191" s="103">
        <v>116075</v>
      </c>
      <c r="V191" s="103">
        <v>148381.052635</v>
      </c>
      <c r="W191" s="103">
        <v>183934.41721099999</v>
      </c>
      <c r="X191" s="104">
        <v>24.009844134536504</v>
      </c>
      <c r="Y191" s="104">
        <v>2.9203460635109293</v>
      </c>
      <c r="Z191" s="104">
        <v>25.274000000000001</v>
      </c>
      <c r="AA191" s="104" t="s">
        <v>435</v>
      </c>
      <c r="AB191" s="104">
        <v>0.55081999999999998</v>
      </c>
      <c r="AC191" s="104">
        <v>25.209150000000001</v>
      </c>
      <c r="AD191" s="103">
        <v>20</v>
      </c>
      <c r="AE191" s="103">
        <v>20</v>
      </c>
      <c r="AF191" s="105" t="s">
        <v>435</v>
      </c>
      <c r="AG191" s="104">
        <v>13.792999999999999</v>
      </c>
      <c r="AH191" s="104">
        <v>2.0702728390808848E-3</v>
      </c>
      <c r="AI191" s="104">
        <v>9.3837029010196177E-4</v>
      </c>
      <c r="AJ191" s="103">
        <v>0</v>
      </c>
      <c r="AK191" s="103">
        <v>0</v>
      </c>
      <c r="AL191" s="104">
        <v>0.60299999999999998</v>
      </c>
      <c r="AM191" s="104">
        <v>0.1345932</v>
      </c>
      <c r="AN191" s="104">
        <v>5.9064569999999996</v>
      </c>
      <c r="AO191" s="104">
        <v>102.76</v>
      </c>
      <c r="AP191" s="104">
        <v>103.3</v>
      </c>
      <c r="AQ191" s="104">
        <v>15.4854183197021</v>
      </c>
      <c r="AR191" s="104">
        <v>2.186882046486438</v>
      </c>
      <c r="AS191" s="105">
        <v>26.899999618530298</v>
      </c>
      <c r="AT191" s="105">
        <v>10.699999809265099</v>
      </c>
      <c r="AU191" s="103">
        <v>51</v>
      </c>
      <c r="AV191" s="105" t="s">
        <v>435</v>
      </c>
      <c r="AW191" s="104" t="s">
        <v>435</v>
      </c>
      <c r="AX191" s="104">
        <v>8.2170000000000005</v>
      </c>
      <c r="AY191" s="103">
        <v>277708</v>
      </c>
      <c r="AZ191" s="104" t="s">
        <v>435</v>
      </c>
      <c r="BA191" s="104">
        <v>37.6</v>
      </c>
      <c r="BB191" s="103">
        <v>13564</v>
      </c>
      <c r="BC191" s="103">
        <v>7286</v>
      </c>
      <c r="BD191" s="103">
        <v>0</v>
      </c>
      <c r="BE191" s="103">
        <v>0</v>
      </c>
      <c r="BF191" s="103">
        <v>1</v>
      </c>
      <c r="BG191" s="103">
        <v>0</v>
      </c>
      <c r="BH191" s="103">
        <v>128</v>
      </c>
      <c r="BI191" s="105">
        <v>7.2</v>
      </c>
      <c r="BJ191" s="104">
        <v>2.85</v>
      </c>
      <c r="BK191" s="104">
        <v>-0.90055388212204002</v>
      </c>
      <c r="BL191" s="103">
        <v>46</v>
      </c>
      <c r="BM191" s="105">
        <v>62.784294128417997</v>
      </c>
      <c r="BN191" s="104">
        <v>85.058677673339801</v>
      </c>
      <c r="BO191" s="104">
        <v>24</v>
      </c>
      <c r="BP191" s="104">
        <v>82.541521259999996</v>
      </c>
      <c r="BQ191" s="103">
        <v>1000</v>
      </c>
      <c r="BR191" s="105">
        <v>34.067059999999998</v>
      </c>
      <c r="BS191" s="105">
        <v>91.256810000000002</v>
      </c>
      <c r="BT191" s="104">
        <v>1.706</v>
      </c>
      <c r="BU191" s="103">
        <v>85</v>
      </c>
      <c r="BV191" s="103" t="s">
        <v>435</v>
      </c>
      <c r="BW191" s="103" t="s">
        <v>435</v>
      </c>
      <c r="BX191" s="104">
        <v>116.092475891113</v>
      </c>
      <c r="BY191" s="104">
        <v>78</v>
      </c>
      <c r="BZ191" s="103">
        <v>3033.408146446066</v>
      </c>
      <c r="CA191" s="103">
        <v>299882</v>
      </c>
      <c r="CB191" s="103">
        <v>264645</v>
      </c>
      <c r="CC191" s="103">
        <v>12190</v>
      </c>
      <c r="CD191" s="103"/>
    </row>
    <row r="192" spans="1:82" x14ac:dyDescent="0.25">
      <c r="A192" s="123" t="s">
        <v>809</v>
      </c>
      <c r="B192" s="106" t="s">
        <v>349</v>
      </c>
      <c r="C192" s="103">
        <v>58290.058104421048</v>
      </c>
      <c r="D192" s="103">
        <v>20768.857066021053</v>
      </c>
      <c r="E192" s="103">
        <v>113901.955</v>
      </c>
      <c r="F192" s="103">
        <v>113.104</v>
      </c>
      <c r="G192" s="103">
        <v>37295.661</v>
      </c>
      <c r="H192" s="103">
        <v>23.084500000000002</v>
      </c>
      <c r="I192" s="103">
        <v>63812.089000000007</v>
      </c>
      <c r="J192" s="103">
        <v>0</v>
      </c>
      <c r="K192" s="104">
        <v>2.9000000000000001E-2</v>
      </c>
      <c r="L192" s="104">
        <v>6.0606060606060601E-2</v>
      </c>
      <c r="M192" s="103" t="s">
        <v>435</v>
      </c>
      <c r="N192" s="103" t="s">
        <v>435</v>
      </c>
      <c r="O192" s="103" t="s">
        <v>435</v>
      </c>
      <c r="P192" s="103" t="s">
        <v>435</v>
      </c>
      <c r="Q192" s="103">
        <v>20932385</v>
      </c>
      <c r="R192" s="103">
        <v>4801190</v>
      </c>
      <c r="S192" s="103">
        <v>74</v>
      </c>
      <c r="T192" s="103">
        <v>1187249</v>
      </c>
      <c r="U192" s="103">
        <v>22567551</v>
      </c>
      <c r="V192" s="103">
        <v>27796955.2947</v>
      </c>
      <c r="W192" s="103">
        <v>24844716.027100001</v>
      </c>
      <c r="X192" s="104">
        <v>32.730791905220791</v>
      </c>
      <c r="Y192" s="104">
        <v>-1.7575157682907845</v>
      </c>
      <c r="Z192" s="104">
        <v>88.207999999999998</v>
      </c>
      <c r="AA192" s="104" t="s">
        <v>435</v>
      </c>
      <c r="AB192" s="104">
        <v>3.0238499999999999</v>
      </c>
      <c r="AC192" s="104" t="s">
        <v>435</v>
      </c>
      <c r="AD192" s="103">
        <v>14548</v>
      </c>
      <c r="AE192" s="103">
        <v>80</v>
      </c>
      <c r="AF192" s="105">
        <v>34.9</v>
      </c>
      <c r="AG192" s="104">
        <v>8.484</v>
      </c>
      <c r="AH192" s="104">
        <v>0.83599391906620957</v>
      </c>
      <c r="AI192" s="104">
        <v>0.39082304221416109</v>
      </c>
      <c r="AJ192" s="103">
        <v>0</v>
      </c>
      <c r="AK192" s="103">
        <v>0</v>
      </c>
      <c r="AL192" s="104">
        <v>0.76100000000000001</v>
      </c>
      <c r="AM192" s="104" t="s">
        <v>435</v>
      </c>
      <c r="AN192" s="104">
        <v>0</v>
      </c>
      <c r="AO192" s="104">
        <v>31.56</v>
      </c>
      <c r="AP192" s="104">
        <v>74.37</v>
      </c>
      <c r="AQ192" s="104" t="s">
        <v>435</v>
      </c>
      <c r="AR192" s="104">
        <v>2.6536234508126678E-2</v>
      </c>
      <c r="AS192" s="105">
        <v>30.899999618530298</v>
      </c>
      <c r="AT192" s="105">
        <v>2.9000000953674299</v>
      </c>
      <c r="AU192" s="103">
        <v>42</v>
      </c>
      <c r="AV192" s="105">
        <v>0.6</v>
      </c>
      <c r="AW192" s="104" t="s">
        <v>435</v>
      </c>
      <c r="AX192" s="104">
        <v>47.561999999999998</v>
      </c>
      <c r="AY192" s="103">
        <v>4454888</v>
      </c>
      <c r="AZ192" s="104">
        <v>0.45432271463507901</v>
      </c>
      <c r="BA192" s="104" t="s">
        <v>435</v>
      </c>
      <c r="BB192" s="103">
        <v>0</v>
      </c>
      <c r="BC192" s="103">
        <v>10700</v>
      </c>
      <c r="BD192" s="103">
        <v>0</v>
      </c>
      <c r="BE192" s="103">
        <v>0</v>
      </c>
      <c r="BF192" s="103">
        <v>67431</v>
      </c>
      <c r="BG192" s="103">
        <v>3</v>
      </c>
      <c r="BH192" s="103">
        <v>99</v>
      </c>
      <c r="BI192" s="105">
        <v>21.2</v>
      </c>
      <c r="BJ192" s="104">
        <v>4</v>
      </c>
      <c r="BK192" s="104">
        <v>-1.3990240097045901</v>
      </c>
      <c r="BL192" s="103">
        <v>18</v>
      </c>
      <c r="BM192" s="105">
        <v>100</v>
      </c>
      <c r="BN192" s="104">
        <v>97.127090454101605</v>
      </c>
      <c r="BO192" s="104">
        <v>60</v>
      </c>
      <c r="BP192" s="104">
        <v>78.463630100000003</v>
      </c>
      <c r="BQ192" s="103">
        <v>70000</v>
      </c>
      <c r="BR192" s="105">
        <v>93.935020000000009</v>
      </c>
      <c r="BS192" s="105">
        <v>95.723709999999997</v>
      </c>
      <c r="BT192" s="104" t="s">
        <v>435</v>
      </c>
      <c r="BU192" s="103">
        <v>84</v>
      </c>
      <c r="BV192" s="103">
        <v>59</v>
      </c>
      <c r="BW192" s="103">
        <v>0</v>
      </c>
      <c r="BX192" s="104">
        <v>940</v>
      </c>
      <c r="BY192" s="104">
        <v>95</v>
      </c>
      <c r="BZ192" s="103">
        <v>16054.490513096169</v>
      </c>
      <c r="CA192" s="103">
        <v>28515829</v>
      </c>
      <c r="CB192" s="103">
        <v>31144629</v>
      </c>
      <c r="CC192" s="103">
        <v>882050</v>
      </c>
      <c r="CD192" s="103"/>
    </row>
    <row r="193" spans="1:82" x14ac:dyDescent="0.25">
      <c r="A193" s="123" t="s">
        <v>374</v>
      </c>
      <c r="B193" s="106" t="s">
        <v>350</v>
      </c>
      <c r="C193" s="103">
        <v>35679.940512421053</v>
      </c>
      <c r="D193" s="103">
        <v>0</v>
      </c>
      <c r="E193" s="103">
        <v>1754932.6030000004</v>
      </c>
      <c r="F193" s="103">
        <v>413.61599999999999</v>
      </c>
      <c r="G193" s="103">
        <v>837427.8324999999</v>
      </c>
      <c r="H193" s="103">
        <v>72120.209499999997</v>
      </c>
      <c r="I193" s="103">
        <v>464987.76000000007</v>
      </c>
      <c r="J193" s="103">
        <v>224571</v>
      </c>
      <c r="K193" s="104">
        <v>0.17100000000000001</v>
      </c>
      <c r="L193" s="104">
        <v>0</v>
      </c>
      <c r="M193" s="103">
        <v>39627837.580300003</v>
      </c>
      <c r="N193" s="103" t="s">
        <v>435</v>
      </c>
      <c r="O193" s="103" t="s">
        <v>435</v>
      </c>
      <c r="P193" s="103" t="s">
        <v>435</v>
      </c>
      <c r="Q193" s="103">
        <v>44491103</v>
      </c>
      <c r="R193" s="103">
        <v>5254699</v>
      </c>
      <c r="S193" s="103">
        <v>39983033</v>
      </c>
      <c r="T193" s="103">
        <v>13465327</v>
      </c>
      <c r="U193" s="103">
        <v>73453318</v>
      </c>
      <c r="V193" s="103">
        <v>88533410.416700006</v>
      </c>
      <c r="W193" s="103">
        <v>90180301.820800006</v>
      </c>
      <c r="X193" s="104">
        <v>308.12524591221336</v>
      </c>
      <c r="Y193" s="104">
        <v>2.9778206972095491</v>
      </c>
      <c r="Z193" s="104">
        <v>35.918999999999997</v>
      </c>
      <c r="AA193" s="104">
        <v>3.78309935825152</v>
      </c>
      <c r="AB193" s="104">
        <v>2.9892400000000001</v>
      </c>
      <c r="AC193" s="104">
        <v>85.846540000000005</v>
      </c>
      <c r="AD193" s="103">
        <v>29800</v>
      </c>
      <c r="AE193" s="103">
        <v>60</v>
      </c>
      <c r="AF193" s="105">
        <v>14.4</v>
      </c>
      <c r="AG193" s="104">
        <v>8.18</v>
      </c>
      <c r="AH193" s="104">
        <v>0.23543720125414341</v>
      </c>
      <c r="AI193" s="104">
        <v>0.14400238137493013</v>
      </c>
      <c r="AJ193" s="103">
        <v>0</v>
      </c>
      <c r="AK193" s="103">
        <v>0</v>
      </c>
      <c r="AL193" s="104">
        <v>0.69399999999999995</v>
      </c>
      <c r="AM193" s="104">
        <v>1.57489E-2</v>
      </c>
      <c r="AN193" s="104">
        <v>12.271362</v>
      </c>
      <c r="AO193" s="104">
        <v>1869.91</v>
      </c>
      <c r="AP193" s="104">
        <v>1540.21</v>
      </c>
      <c r="AQ193" s="104">
        <v>1.11564576625824</v>
      </c>
      <c r="AR193" s="104">
        <v>6.5050293132354664</v>
      </c>
      <c r="AS193" s="105">
        <v>20.899999618530298</v>
      </c>
      <c r="AT193" s="105">
        <v>12.1000003814697</v>
      </c>
      <c r="AU193" s="103">
        <v>129</v>
      </c>
      <c r="AV193" s="105">
        <v>0.4</v>
      </c>
      <c r="AW193" s="104" t="s">
        <v>435</v>
      </c>
      <c r="AX193" s="104">
        <v>7.8E-2</v>
      </c>
      <c r="AY193" s="103">
        <v>6953978</v>
      </c>
      <c r="AZ193" s="104">
        <v>0.30446923367779199</v>
      </c>
      <c r="BA193" s="104">
        <v>35.299999999999997</v>
      </c>
      <c r="BB193" s="103">
        <v>5133216</v>
      </c>
      <c r="BC193" s="103">
        <v>283756</v>
      </c>
      <c r="BD193" s="103">
        <v>0</v>
      </c>
      <c r="BE193" s="103">
        <v>0</v>
      </c>
      <c r="BF193" s="103">
        <v>0</v>
      </c>
      <c r="BG193" s="103">
        <v>0</v>
      </c>
      <c r="BH193" s="103">
        <v>126</v>
      </c>
      <c r="BI193" s="105">
        <v>9.3000000000000007</v>
      </c>
      <c r="BJ193" s="104">
        <v>3.3166666666666673</v>
      </c>
      <c r="BK193" s="104">
        <v>2.4033000227063899E-3</v>
      </c>
      <c r="BL193" s="103">
        <v>33</v>
      </c>
      <c r="BM193" s="105">
        <v>100</v>
      </c>
      <c r="BN193" s="104">
        <v>94.514266967773395</v>
      </c>
      <c r="BO193" s="104">
        <v>46.5</v>
      </c>
      <c r="BP193" s="104">
        <v>125.61772670000001</v>
      </c>
      <c r="BQ193" s="103">
        <v>77000</v>
      </c>
      <c r="BR193" s="105">
        <v>83.515050000000002</v>
      </c>
      <c r="BS193" s="105">
        <v>94.718810000000005</v>
      </c>
      <c r="BT193" s="104">
        <v>8.1989999999999998</v>
      </c>
      <c r="BU193" s="103">
        <v>94</v>
      </c>
      <c r="BV193" s="103">
        <v>93</v>
      </c>
      <c r="BW193" s="103" t="s">
        <v>435</v>
      </c>
      <c r="BX193" s="104">
        <v>356.27966308593801</v>
      </c>
      <c r="BY193" s="104">
        <v>54</v>
      </c>
      <c r="BZ193" s="103">
        <v>2563.8207305808528</v>
      </c>
      <c r="CA193" s="103">
        <v>96462108</v>
      </c>
      <c r="CB193" s="103">
        <v>93457550</v>
      </c>
      <c r="CC193" s="103">
        <v>310070</v>
      </c>
      <c r="CD193" s="103"/>
    </row>
    <row r="194" spans="1:82" x14ac:dyDescent="0.25">
      <c r="A194" s="123" t="s">
        <v>352</v>
      </c>
      <c r="B194" s="106" t="s">
        <v>351</v>
      </c>
      <c r="C194" s="103">
        <v>2553.4173537263155</v>
      </c>
      <c r="D194" s="103">
        <v>0</v>
      </c>
      <c r="E194" s="103">
        <v>60809.649999999994</v>
      </c>
      <c r="F194" s="103">
        <v>22.303999999999998</v>
      </c>
      <c r="G194" s="103">
        <v>0</v>
      </c>
      <c r="H194" s="103">
        <v>0</v>
      </c>
      <c r="I194" s="103">
        <v>0</v>
      </c>
      <c r="J194" s="103">
        <v>0</v>
      </c>
      <c r="K194" s="104">
        <v>0</v>
      </c>
      <c r="L194" s="104">
        <v>0.15151515151515199</v>
      </c>
      <c r="M194" s="103">
        <v>17259512.627300002</v>
      </c>
      <c r="N194" s="103" t="s">
        <v>435</v>
      </c>
      <c r="O194" s="103" t="s">
        <v>435</v>
      </c>
      <c r="P194" s="103" t="s">
        <v>435</v>
      </c>
      <c r="Q194" s="103">
        <v>23955260</v>
      </c>
      <c r="R194" s="103">
        <v>309</v>
      </c>
      <c r="S194" s="103">
        <v>13288133</v>
      </c>
      <c r="T194" s="103">
        <v>10674821</v>
      </c>
      <c r="U194" s="103">
        <v>1542970</v>
      </c>
      <c r="V194" s="103">
        <v>12719146.6239</v>
      </c>
      <c r="W194" s="103">
        <v>10033907.904200001</v>
      </c>
      <c r="X194" s="104">
        <v>53.977852908309181</v>
      </c>
      <c r="Y194" s="104">
        <v>4.0802088065866675</v>
      </c>
      <c r="Z194" s="104">
        <v>36.642000000000003</v>
      </c>
      <c r="AA194" s="104">
        <v>6.67268064092928</v>
      </c>
      <c r="AB194" s="104">
        <v>19.57348</v>
      </c>
      <c r="AC194" s="104">
        <v>49.542349999999999</v>
      </c>
      <c r="AD194" s="103">
        <v>763</v>
      </c>
      <c r="AE194" s="103">
        <v>40</v>
      </c>
      <c r="AF194" s="105">
        <v>56.4</v>
      </c>
      <c r="AG194" s="104">
        <v>14.055</v>
      </c>
      <c r="AH194" s="104">
        <v>0.99266009185120363</v>
      </c>
      <c r="AI194" s="104">
        <v>0.95757824263236646</v>
      </c>
      <c r="AJ194" s="103">
        <v>5</v>
      </c>
      <c r="AK194" s="103">
        <v>4</v>
      </c>
      <c r="AL194" s="104">
        <v>0.45200000000000001</v>
      </c>
      <c r="AM194" s="104">
        <v>0.20038</v>
      </c>
      <c r="AN194" s="104">
        <v>9214.3767459999999</v>
      </c>
      <c r="AO194" s="104">
        <v>759.85</v>
      </c>
      <c r="AP194" s="104">
        <v>1269.8800000000001</v>
      </c>
      <c r="AQ194" s="104">
        <v>10.3722066879272</v>
      </c>
      <c r="AR194" s="104">
        <v>12.44872566049172</v>
      </c>
      <c r="AS194" s="105">
        <v>55.400001525878899</v>
      </c>
      <c r="AT194" s="105">
        <v>39.900001525878899</v>
      </c>
      <c r="AU194" s="103">
        <v>48</v>
      </c>
      <c r="AV194" s="105">
        <v>0.1</v>
      </c>
      <c r="AW194" s="104" t="s">
        <v>435</v>
      </c>
      <c r="AX194" s="104">
        <v>41.890999999999998</v>
      </c>
      <c r="AY194" s="103">
        <v>7342169</v>
      </c>
      <c r="AZ194" s="104">
        <v>0.83449527513822297</v>
      </c>
      <c r="BA194" s="104">
        <v>36.700000000000003</v>
      </c>
      <c r="BB194" s="103">
        <v>306</v>
      </c>
      <c r="BC194" s="103">
        <v>15874</v>
      </c>
      <c r="BD194" s="103">
        <v>541542</v>
      </c>
      <c r="BE194" s="103">
        <v>3966897</v>
      </c>
      <c r="BF194" s="103">
        <v>276728</v>
      </c>
      <c r="BG194" s="103">
        <v>2</v>
      </c>
      <c r="BH194" s="103">
        <v>91</v>
      </c>
      <c r="BI194" s="105">
        <v>38.9</v>
      </c>
      <c r="BJ194" s="104">
        <v>1.6</v>
      </c>
      <c r="BK194" s="104">
        <v>-1.9199179410934399</v>
      </c>
      <c r="BL194" s="103">
        <v>14</v>
      </c>
      <c r="BM194" s="105">
        <v>79.199996948242202</v>
      </c>
      <c r="BN194" s="104">
        <v>69.961952209472699</v>
      </c>
      <c r="BO194" s="104">
        <v>24.6</v>
      </c>
      <c r="BP194" s="104">
        <v>54.363326280000003</v>
      </c>
      <c r="BQ194" s="103">
        <v>22000</v>
      </c>
      <c r="BR194" s="105">
        <v>59.052999999999997</v>
      </c>
      <c r="BS194" s="105">
        <v>63.473469999999999</v>
      </c>
      <c r="BT194" s="104">
        <v>3.1040000000000001</v>
      </c>
      <c r="BU194" s="103">
        <v>68</v>
      </c>
      <c r="BV194" s="103">
        <v>46</v>
      </c>
      <c r="BW194" s="103">
        <v>68</v>
      </c>
      <c r="BX194" s="104">
        <v>144.49987792968801</v>
      </c>
      <c r="BY194" s="104">
        <v>385</v>
      </c>
      <c r="BZ194" s="103">
        <v>944.40849937341932</v>
      </c>
      <c r="CA194" s="103">
        <v>29161922</v>
      </c>
      <c r="CB194" s="103">
        <v>26827573</v>
      </c>
      <c r="CC194" s="103">
        <v>527970</v>
      </c>
      <c r="CD194" s="103"/>
    </row>
    <row r="195" spans="1:82" x14ac:dyDescent="0.25">
      <c r="A195" s="123" t="s">
        <v>354</v>
      </c>
      <c r="B195" s="106" t="s">
        <v>353</v>
      </c>
      <c r="C195" s="103">
        <v>5667.20676328421</v>
      </c>
      <c r="D195" s="103">
        <v>0</v>
      </c>
      <c r="E195" s="103">
        <v>72612.310500000007</v>
      </c>
      <c r="F195" s="103">
        <v>0</v>
      </c>
      <c r="G195" s="103">
        <v>0</v>
      </c>
      <c r="H195" s="103">
        <v>0</v>
      </c>
      <c r="I195" s="103">
        <v>0</v>
      </c>
      <c r="J195" s="103">
        <v>119234</v>
      </c>
      <c r="K195" s="104">
        <v>8.5999999999999993E-2</v>
      </c>
      <c r="L195" s="104">
        <v>3.03030303030303E-2</v>
      </c>
      <c r="M195" s="103">
        <v>5390597.6914499998</v>
      </c>
      <c r="N195" s="103">
        <v>0</v>
      </c>
      <c r="O195" s="103">
        <v>0</v>
      </c>
      <c r="P195" s="103">
        <v>352724.38487100002</v>
      </c>
      <c r="Q195" s="103">
        <v>16178877</v>
      </c>
      <c r="R195" s="103">
        <v>0</v>
      </c>
      <c r="S195" s="103">
        <v>0</v>
      </c>
      <c r="T195" s="103">
        <v>16178877</v>
      </c>
      <c r="U195" s="103">
        <v>3734187</v>
      </c>
      <c r="V195" s="103">
        <v>15396521.364</v>
      </c>
      <c r="W195" s="103">
        <v>8850731.6824099999</v>
      </c>
      <c r="X195" s="104">
        <v>23.341478900711603</v>
      </c>
      <c r="Y195" s="104">
        <v>4.1729703753938914</v>
      </c>
      <c r="Z195" s="104">
        <v>43.521000000000001</v>
      </c>
      <c r="AA195" s="104">
        <v>5.1307888553671104</v>
      </c>
      <c r="AB195" s="104">
        <v>19.302869999999999</v>
      </c>
      <c r="AC195" s="104">
        <v>13.938079999999999</v>
      </c>
      <c r="AD195" s="103">
        <v>1667</v>
      </c>
      <c r="AE195" s="103">
        <v>20</v>
      </c>
      <c r="AF195" s="105">
        <v>63.3</v>
      </c>
      <c r="AG195" s="104">
        <v>16.245000000000001</v>
      </c>
      <c r="AH195" s="104">
        <v>0.2064934541421474</v>
      </c>
      <c r="AI195" s="104">
        <v>1.1641531900321017E-2</v>
      </c>
      <c r="AJ195" s="103">
        <v>0</v>
      </c>
      <c r="AK195" s="103">
        <v>0</v>
      </c>
      <c r="AL195" s="104">
        <v>0.58799999999999997</v>
      </c>
      <c r="AM195" s="104">
        <v>0.26447549999999997</v>
      </c>
      <c r="AN195" s="104">
        <v>10.554629</v>
      </c>
      <c r="AO195" s="104">
        <v>643.11</v>
      </c>
      <c r="AP195" s="104">
        <v>731.34</v>
      </c>
      <c r="AQ195" s="104">
        <v>4.0933799743652299</v>
      </c>
      <c r="AR195" s="104">
        <v>0.40031935616098613</v>
      </c>
      <c r="AS195" s="105">
        <v>60</v>
      </c>
      <c r="AT195" s="105">
        <v>14.800000190734901</v>
      </c>
      <c r="AU195" s="103">
        <v>361</v>
      </c>
      <c r="AV195" s="105">
        <v>12.4</v>
      </c>
      <c r="AW195" s="104">
        <v>6.26</v>
      </c>
      <c r="AX195" s="104">
        <v>203.31700000000001</v>
      </c>
      <c r="AY195" s="103">
        <v>12635340</v>
      </c>
      <c r="AZ195" s="104">
        <v>0.51702348971357204</v>
      </c>
      <c r="BA195" s="104">
        <v>57.1</v>
      </c>
      <c r="BB195" s="103">
        <v>4371</v>
      </c>
      <c r="BC195" s="103">
        <v>0</v>
      </c>
      <c r="BD195" s="103">
        <v>0</v>
      </c>
      <c r="BE195" s="103">
        <v>0</v>
      </c>
      <c r="BF195" s="103">
        <v>55806</v>
      </c>
      <c r="BG195" s="103">
        <v>0</v>
      </c>
      <c r="BH195" s="103">
        <v>91</v>
      </c>
      <c r="BI195" s="105">
        <v>46.7</v>
      </c>
      <c r="BJ195" s="104">
        <v>3.5833333333333335</v>
      </c>
      <c r="BK195" s="104">
        <v>-0.62198287248611495</v>
      </c>
      <c r="BL195" s="103">
        <v>35</v>
      </c>
      <c r="BM195" s="105">
        <v>40.299999237060497</v>
      </c>
      <c r="BN195" s="104">
        <v>85.117263793945298</v>
      </c>
      <c r="BO195" s="104">
        <v>25.5</v>
      </c>
      <c r="BP195" s="104">
        <v>78.614933899999997</v>
      </c>
      <c r="BQ195" s="103">
        <v>31000</v>
      </c>
      <c r="BR195" s="105">
        <v>26.37012</v>
      </c>
      <c r="BS195" s="105">
        <v>59.963760000000001</v>
      </c>
      <c r="BT195" s="104">
        <v>0.91300000000000003</v>
      </c>
      <c r="BU195" s="103">
        <v>94</v>
      </c>
      <c r="BV195" s="103">
        <v>64</v>
      </c>
      <c r="BW195" s="103">
        <v>94</v>
      </c>
      <c r="BX195" s="104">
        <v>175.17834472656301</v>
      </c>
      <c r="BY195" s="104">
        <v>224</v>
      </c>
      <c r="BZ195" s="103">
        <v>1539.9001577990691</v>
      </c>
      <c r="CA195" s="103">
        <v>17861034</v>
      </c>
      <c r="CB195" s="103">
        <v>16185104</v>
      </c>
      <c r="CC195" s="103">
        <v>743390</v>
      </c>
      <c r="CD195" s="103"/>
    </row>
    <row r="196" spans="1:82" x14ac:dyDescent="0.25">
      <c r="A196" s="123" t="s">
        <v>356</v>
      </c>
      <c r="B196" s="106" t="s">
        <v>355</v>
      </c>
      <c r="C196" s="103">
        <v>2631.5099720421049</v>
      </c>
      <c r="D196" s="103">
        <v>0</v>
      </c>
      <c r="E196" s="103">
        <v>93451.054499999998</v>
      </c>
      <c r="F196" s="103">
        <v>0</v>
      </c>
      <c r="G196" s="103">
        <v>1189.3835000000001</v>
      </c>
      <c r="H196" s="103">
        <v>0</v>
      </c>
      <c r="I196" s="103">
        <v>0</v>
      </c>
      <c r="J196" s="103">
        <v>546360</v>
      </c>
      <c r="K196" s="104">
        <v>0.17100000000000001</v>
      </c>
      <c r="L196" s="104">
        <v>0.30303030303030298</v>
      </c>
      <c r="M196" s="103">
        <v>5489120.7650199998</v>
      </c>
      <c r="N196" s="103">
        <v>0</v>
      </c>
      <c r="O196" s="103">
        <v>0</v>
      </c>
      <c r="P196" s="103">
        <v>33381.825755600003</v>
      </c>
      <c r="Q196" s="103">
        <v>15585329</v>
      </c>
      <c r="R196" s="103">
        <v>0</v>
      </c>
      <c r="S196" s="103">
        <v>0</v>
      </c>
      <c r="T196" s="103">
        <v>15529218</v>
      </c>
      <c r="U196" s="103">
        <v>607983</v>
      </c>
      <c r="V196" s="103">
        <v>12764633.715</v>
      </c>
      <c r="W196" s="103">
        <v>680599.91834400001</v>
      </c>
      <c r="X196" s="104">
        <v>37.324590926715778</v>
      </c>
      <c r="Y196" s="104">
        <v>1.3238922292446178</v>
      </c>
      <c r="Z196" s="104">
        <v>32.209000000000003</v>
      </c>
      <c r="AA196" s="104">
        <v>4.0771793327345298</v>
      </c>
      <c r="AB196" s="104">
        <v>24.930720000000001</v>
      </c>
      <c r="AC196" s="104">
        <v>36.791260000000001</v>
      </c>
      <c r="AD196" s="103">
        <v>5339</v>
      </c>
      <c r="AE196" s="103">
        <v>80</v>
      </c>
      <c r="AF196" s="105">
        <v>28.3</v>
      </c>
      <c r="AG196" s="104">
        <v>14.599</v>
      </c>
      <c r="AH196" s="104">
        <v>0.56000015382935231</v>
      </c>
      <c r="AI196" s="104">
        <v>7.0770573208637222E-2</v>
      </c>
      <c r="AJ196" s="103">
        <v>0</v>
      </c>
      <c r="AK196" s="103">
        <v>0</v>
      </c>
      <c r="AL196" s="104">
        <v>0.53500000000000003</v>
      </c>
      <c r="AM196" s="104">
        <v>0.14887417852878601</v>
      </c>
      <c r="AN196" s="104">
        <v>306.403414</v>
      </c>
      <c r="AO196" s="104">
        <v>488.05</v>
      </c>
      <c r="AP196" s="104">
        <v>473.55</v>
      </c>
      <c r="AQ196" s="104">
        <v>3.61476373672485</v>
      </c>
      <c r="AR196" s="104">
        <v>5.9871091294540744</v>
      </c>
      <c r="AS196" s="105">
        <v>50.299999237060497</v>
      </c>
      <c r="AT196" s="105">
        <v>11.199999809265099</v>
      </c>
      <c r="AU196" s="103">
        <v>221</v>
      </c>
      <c r="AV196" s="105">
        <v>13.5</v>
      </c>
      <c r="AW196" s="104">
        <v>5.4</v>
      </c>
      <c r="AX196" s="104">
        <v>95.222999999999999</v>
      </c>
      <c r="AY196" s="103">
        <v>10660813</v>
      </c>
      <c r="AZ196" s="104">
        <v>0.534452980833235</v>
      </c>
      <c r="BA196" s="104">
        <v>43.2</v>
      </c>
      <c r="BB196" s="103">
        <v>113023</v>
      </c>
      <c r="BC196" s="103">
        <v>5164</v>
      </c>
      <c r="BD196" s="103">
        <v>16500</v>
      </c>
      <c r="BE196" s="103">
        <v>0</v>
      </c>
      <c r="BF196" s="103">
        <v>22174</v>
      </c>
      <c r="BG196" s="103">
        <v>21</v>
      </c>
      <c r="BH196" s="103">
        <v>85</v>
      </c>
      <c r="BI196" s="105">
        <v>51.3</v>
      </c>
      <c r="BJ196" s="104">
        <v>3.9666666666666672</v>
      </c>
      <c r="BK196" s="104">
        <v>-1.19063603878021</v>
      </c>
      <c r="BL196" s="103">
        <v>22</v>
      </c>
      <c r="BM196" s="105">
        <v>40.4213676452637</v>
      </c>
      <c r="BN196" s="104">
        <v>86.873481750488295</v>
      </c>
      <c r="BO196" s="104">
        <v>23.1</v>
      </c>
      <c r="BP196" s="104">
        <v>85.252182950000005</v>
      </c>
      <c r="BQ196" s="103">
        <v>49000</v>
      </c>
      <c r="BR196" s="105">
        <v>36.221400000000003</v>
      </c>
      <c r="BS196" s="105">
        <v>64.051230000000004</v>
      </c>
      <c r="BT196" s="104">
        <v>0.76300000000000001</v>
      </c>
      <c r="BU196" s="103">
        <v>89</v>
      </c>
      <c r="BV196" s="103">
        <v>78</v>
      </c>
      <c r="BW196" s="103">
        <v>89</v>
      </c>
      <c r="BX196" s="104">
        <v>185.04827880859401</v>
      </c>
      <c r="BY196" s="104">
        <v>443</v>
      </c>
      <c r="BZ196" s="103">
        <v>2146.996384877074</v>
      </c>
      <c r="CA196" s="103">
        <v>14645473</v>
      </c>
      <c r="CB196" s="103">
        <v>15615363</v>
      </c>
      <c r="CC196" s="103">
        <v>386850</v>
      </c>
      <c r="CD196" s="103"/>
    </row>
  </sheetData>
  <sortState ref="A6:BE196">
    <sortCondition ref="A6:A196"/>
  </sortState>
  <mergeCells count="1">
    <mergeCell ref="A1:CC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B194"/>
  <sheetViews>
    <sheetView showGridLines="0" zoomScale="80" zoomScaleNormal="80" workbookViewId="0">
      <pane xSplit="2" ySplit="3" topLeftCell="AY4" activePane="bottomRight" state="frozen"/>
      <selection pane="topRight" activeCell="C1" sqref="C1"/>
      <selection pane="bottomLeft" activeCell="A5" sqref="A5"/>
      <selection pane="bottomRight" sqref="A1:CB1"/>
    </sheetView>
  </sheetViews>
  <sheetFormatPr defaultRowHeight="15" x14ac:dyDescent="0.25"/>
  <cols>
    <col min="1" max="1" width="49.42578125" style="4" bestFit="1" customWidth="1"/>
    <col min="2" max="2" width="5.5703125" style="4" bestFit="1" customWidth="1"/>
    <col min="3" max="32" width="11.42578125" style="4" customWidth="1"/>
    <col min="33" max="33" width="11.42578125" style="208" customWidth="1"/>
    <col min="34" max="50" width="11.42578125" style="4" customWidth="1"/>
    <col min="51" max="56" width="9.140625" style="4"/>
    <col min="57" max="57" width="11.5703125" style="4" bestFit="1" customWidth="1"/>
    <col min="58" max="58" width="12.7109375" style="4" customWidth="1"/>
    <col min="59" max="59" width="9.140625" style="210"/>
    <col min="60" max="16384" width="9.140625" style="4"/>
  </cols>
  <sheetData>
    <row r="1" spans="1:80" x14ac:dyDescent="0.25">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row>
    <row r="2" spans="1:80" s="16" customFormat="1" ht="121.5" customHeight="1" x14ac:dyDescent="0.2">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Data'!BJ2</f>
        <v>HFA Scores Last recent</v>
      </c>
      <c r="BK2" s="133" t="str">
        <f>'Indicator Data'!BK2</f>
        <v>Government Effectiveness</v>
      </c>
      <c r="BL2" s="133" t="str">
        <f>'Indicator Data'!BL2</f>
        <v>Corruption Perception Index</v>
      </c>
      <c r="BM2" s="133" t="str">
        <f>'Indicator Data'!BM2</f>
        <v>Access to electricity</v>
      </c>
      <c r="BN2" s="133" t="str">
        <f>'Indicator Data'!BN2</f>
        <v>Adult literacy rate</v>
      </c>
      <c r="BO2" s="133" t="str">
        <f>'Indicator Data'!BO2</f>
        <v>Internet users</v>
      </c>
      <c r="BP2" s="133" t="str">
        <f>'Indicator Data'!BP2</f>
        <v>Mobile cellular subscriptions</v>
      </c>
      <c r="BQ2" s="133" t="str">
        <f>'Indicator Data'!BQ2</f>
        <v>Road lenght</v>
      </c>
      <c r="BR2" s="133" t="str">
        <f>'Indicator Data'!BR2</f>
        <v>People using at least basic sanitation services (% of population)</v>
      </c>
      <c r="BS2" s="133" t="str">
        <f>'Indicator Data'!BS2</f>
        <v>People using at least basic drinking water services (% of population)</v>
      </c>
      <c r="BT2" s="133" t="str">
        <f>'Indicator Data'!BT2</f>
        <v>Physicians Density</v>
      </c>
      <c r="BU2" s="133" t="str">
        <f>'Indicator Data'!BU2</f>
        <v>Proportion of the target population with access to 3 doses of diphtheria-tetanus-pertussis (DTP3) (%)</v>
      </c>
      <c r="BV2" s="133" t="str">
        <f>'Indicator Data'!BV2</f>
        <v>Proportion of the target population with access to measles-containing-vaccine second-dose (MCV2) (%)</v>
      </c>
      <c r="BW2" s="133" t="str">
        <f>'Indicator Data'!BW2</f>
        <v>Proportion of the target population with access to pneumococcal conjugate 3rd dose (PCV3) (%)</v>
      </c>
      <c r="BX2" s="133" t="str">
        <f>'Indicator Data'!BX2</f>
        <v>Current health expenditure per capita</v>
      </c>
      <c r="BY2" s="133" t="str">
        <f>'Indicator Data'!BY2</f>
        <v>Maternal Mortality Ratio</v>
      </c>
      <c r="BZ2" s="133" t="str">
        <f>'Indicator Data'!BZ2</f>
        <v>GDP per capita (current US$)</v>
      </c>
      <c r="CA2" s="133" t="str">
        <f>'Indicator Data'!CA2</f>
        <v>Total Population</v>
      </c>
      <c r="CB2" s="133" t="str">
        <f>'Indicator Data'!CB2</f>
        <v>Total Population (GHS-POP-R2019)</v>
      </c>
    </row>
    <row r="3" spans="1:80" ht="25.5" x14ac:dyDescent="0.25">
      <c r="A3" s="124" t="s">
        <v>916</v>
      </c>
      <c r="B3" s="106"/>
      <c r="C3" s="150">
        <f>'Indicator Data'!C3</f>
        <v>2015</v>
      </c>
      <c r="D3" s="150">
        <f>'Indicator Data'!D3</f>
        <v>2015</v>
      </c>
      <c r="E3" s="150">
        <f>'Indicator Data'!E3</f>
        <v>2015</v>
      </c>
      <c r="F3" s="150">
        <f>'Indicator Data'!F3</f>
        <v>2015</v>
      </c>
      <c r="G3" s="150">
        <f>'Indicator Data'!G3</f>
        <v>2015</v>
      </c>
      <c r="H3" s="150">
        <f>'Indicator Data'!H3</f>
        <v>2015</v>
      </c>
      <c r="I3" s="150">
        <f>'Indicator Data'!I3</f>
        <v>2015</v>
      </c>
      <c r="J3" s="150" t="str">
        <f>'Indicator Data'!J3</f>
        <v>1984-2018</v>
      </c>
      <c r="K3" s="150" t="str">
        <f>'Indicator Data'!K3</f>
        <v>1984-2018</v>
      </c>
      <c r="L3" s="150" t="str">
        <f>'Indicator Data'!L3</f>
        <v>1984-2016</v>
      </c>
      <c r="M3" s="150">
        <f>'Indicator Data'!M3</f>
        <v>2015</v>
      </c>
      <c r="N3" s="150">
        <f>'Indicator Data'!N3</f>
        <v>2015</v>
      </c>
      <c r="O3" s="150">
        <f>'Indicator Data'!O3</f>
        <v>2015</v>
      </c>
      <c r="P3" s="150">
        <f>'Indicator Data'!P3</f>
        <v>2015</v>
      </c>
      <c r="Q3" s="150">
        <f>'Indicator Data'!Q3</f>
        <v>2010</v>
      </c>
      <c r="R3" s="150">
        <f>'Indicator Data'!R3</f>
        <v>2010</v>
      </c>
      <c r="S3" s="150">
        <f>'Indicator Data'!S3</f>
        <v>2010</v>
      </c>
      <c r="T3" s="150">
        <f>'Indicator Data'!T3</f>
        <v>2010</v>
      </c>
      <c r="U3" s="150">
        <f>'Indicator Data'!U3</f>
        <v>2015</v>
      </c>
      <c r="V3" s="150">
        <f>'Indicator Data'!V3</f>
        <v>2015</v>
      </c>
      <c r="W3" s="150">
        <f>'Indicator Data'!W3</f>
        <v>2015</v>
      </c>
      <c r="X3" s="150">
        <f>'Indicator Data'!X3</f>
        <v>2018</v>
      </c>
      <c r="Y3" s="150">
        <f>'Indicator Data'!Y3</f>
        <v>2018</v>
      </c>
      <c r="Z3" s="150">
        <f>'Indicator Data'!Z3</f>
        <v>2018</v>
      </c>
      <c r="AA3" s="150" t="str">
        <f>'Indicator Data'!AA3</f>
        <v>2006-2016</v>
      </c>
      <c r="AB3" s="150" t="str">
        <f>'Indicator Data'!AB3</f>
        <v>2007-2017</v>
      </c>
      <c r="AC3" s="150" t="str">
        <f>'Indicator Data'!AC3</f>
        <v>2010-2017</v>
      </c>
      <c r="AD3" s="150" t="str">
        <f>'Indicator Data'!AD3</f>
        <v>2014-2018</v>
      </c>
      <c r="AE3" s="150">
        <f>'Indicator Data'!AE3</f>
        <v>2018</v>
      </c>
      <c r="AF3" s="150" t="str">
        <f>'Indicator Data'!AF3</f>
        <v>2014-2016</v>
      </c>
      <c r="AG3" s="150">
        <f>'Indicator Data'!AG3</f>
        <v>2019</v>
      </c>
      <c r="AH3" s="150">
        <f>'Indicator Data'!AH3</f>
        <v>2019</v>
      </c>
      <c r="AI3" s="150">
        <f>'Indicator Data'!AI3</f>
        <v>2019</v>
      </c>
      <c r="AJ3" s="150">
        <f>'Indicator Data'!AJ3</f>
        <v>2018</v>
      </c>
      <c r="AK3" s="150">
        <f>'Indicator Data'!AK3</f>
        <v>2018</v>
      </c>
      <c r="AL3" s="150">
        <f>'Indicator Data'!AL3</f>
        <v>2017</v>
      </c>
      <c r="AM3" s="150" t="str">
        <f>'Indicator Data'!AM3</f>
        <v>2007-2017</v>
      </c>
      <c r="AN3" s="150" t="str">
        <f>'Indicator Data'!AN3</f>
        <v>2017-2019</v>
      </c>
      <c r="AO3" s="150">
        <f>'Indicator Data'!AO3</f>
        <v>2016</v>
      </c>
      <c r="AP3" s="150">
        <f>'Indicator Data'!AP3</f>
        <v>2017</v>
      </c>
      <c r="AQ3" s="150">
        <f>'Indicator Data'!AQ3</f>
        <v>2017</v>
      </c>
      <c r="AR3" s="150" t="str">
        <f>'Indicator Data'!AR3</f>
        <v>2014-2018</v>
      </c>
      <c r="AS3" s="150">
        <f>'Indicator Data'!AS3</f>
        <v>2017</v>
      </c>
      <c r="AT3" s="150" t="str">
        <f>'Indicator Data'!AT3</f>
        <v>2006-2016</v>
      </c>
      <c r="AU3" s="150">
        <f>'Indicator Data'!AU3</f>
        <v>2017</v>
      </c>
      <c r="AV3" s="150">
        <f>'Indicator Data'!AV3</f>
        <v>2017</v>
      </c>
      <c r="AW3" s="150">
        <f>'Indicator Data'!AW3</f>
        <v>2017</v>
      </c>
      <c r="AX3" s="150">
        <f>'Indicator Data'!AX3</f>
        <v>2017</v>
      </c>
      <c r="AY3" s="150">
        <f>'Indicator Data'!AY3</f>
        <v>2017</v>
      </c>
      <c r="AZ3" s="150">
        <f>'Indicator Data'!AZ3</f>
        <v>2017</v>
      </c>
      <c r="BA3" s="150" t="str">
        <f>'Indicator Data'!BA3</f>
        <v>2005-2017</v>
      </c>
      <c r="BB3" s="150">
        <f>'Indicator Data'!BB3</f>
        <v>2017</v>
      </c>
      <c r="BC3" s="150">
        <f>'Indicator Data'!BC3</f>
        <v>2018</v>
      </c>
      <c r="BD3" s="150">
        <f>'Indicator Data'!BD3</f>
        <v>2019</v>
      </c>
      <c r="BE3" s="150">
        <f>'Indicator Data'!BE3</f>
        <v>2019</v>
      </c>
      <c r="BF3" s="150">
        <f>'Indicator Data'!BF3</f>
        <v>2019</v>
      </c>
      <c r="BG3" s="150">
        <f>'Indicator Data'!BG3</f>
        <v>2018</v>
      </c>
      <c r="BH3" s="150" t="str">
        <f>'Indicator Data'!BH3</f>
        <v>2016-2018</v>
      </c>
      <c r="BI3" s="150" t="str">
        <f>'Indicator Data'!BI3</f>
        <v>2016-2018</v>
      </c>
      <c r="BJ3" s="150" t="str">
        <f>'Indicator Data'!BJ3</f>
        <v>2007-2015</v>
      </c>
      <c r="BK3" s="150">
        <f>'Indicator Data'!BK3</f>
        <v>2017</v>
      </c>
      <c r="BL3" s="150">
        <f>'Indicator Data'!BL3</f>
        <v>2018</v>
      </c>
      <c r="BM3" s="150">
        <f>'Indicator Data'!BM3</f>
        <v>2017</v>
      </c>
      <c r="BN3" s="150" t="str">
        <f>'Indicator Data'!BN3</f>
        <v>2008-2018</v>
      </c>
      <c r="BO3" s="150">
        <f>'Indicator Data'!BO3</f>
        <v>2016</v>
      </c>
      <c r="BP3" s="150">
        <f>'Indicator Data'!BP3</f>
        <v>2017</v>
      </c>
      <c r="BQ3" s="150">
        <f>'Indicator Data'!BQ3</f>
        <v>2014</v>
      </c>
      <c r="BR3" s="150" t="str">
        <f>'Indicator Data'!BR3</f>
        <v>2013-2017</v>
      </c>
      <c r="BS3" s="150" t="str">
        <f>'Indicator Data'!BS3</f>
        <v>2013-2017</v>
      </c>
      <c r="BT3" s="150" t="str">
        <f>'Indicator Data'!BT3</f>
        <v>2011-2018</v>
      </c>
      <c r="BU3" s="150">
        <f>'Indicator Data'!BU3</f>
        <v>2017</v>
      </c>
      <c r="BV3" s="150">
        <f>'Indicator Data'!BV3</f>
        <v>2017</v>
      </c>
      <c r="BW3" s="150">
        <f>'Indicator Data'!BW3</f>
        <v>2017</v>
      </c>
      <c r="BX3" s="150" t="str">
        <f>'Indicator Data'!BX3</f>
        <v>2011-2016</v>
      </c>
      <c r="BY3" s="150">
        <f>'Indicator Data'!BY3</f>
        <v>2015</v>
      </c>
      <c r="BZ3" s="150">
        <f>'Indicator Data'!BZ3</f>
        <v>2018</v>
      </c>
      <c r="CA3" s="150">
        <f>'Indicator Data'!CA3</f>
        <v>2019</v>
      </c>
      <c r="CB3" s="150">
        <f>'Indicator Data'!CB3</f>
        <v>2015</v>
      </c>
    </row>
    <row r="4" spans="1:80" x14ac:dyDescent="0.25">
      <c r="A4" s="123" t="str">
        <f>'Indicator Data'!A6</f>
        <v>Afghanistan</v>
      </c>
      <c r="B4" s="106" t="str">
        <f>'Indicator Data'!B6</f>
        <v>AFG</v>
      </c>
      <c r="C4" s="151">
        <v>2015</v>
      </c>
      <c r="D4" s="151">
        <v>2015</v>
      </c>
      <c r="E4" s="151">
        <v>2015</v>
      </c>
      <c r="F4" s="151">
        <v>2015</v>
      </c>
      <c r="G4" s="151">
        <v>2015</v>
      </c>
      <c r="H4" s="151">
        <v>2015</v>
      </c>
      <c r="I4" s="151">
        <v>2015</v>
      </c>
      <c r="J4" s="151">
        <v>2018</v>
      </c>
      <c r="K4" s="151">
        <v>2018</v>
      </c>
      <c r="L4" s="151">
        <v>2016</v>
      </c>
      <c r="M4" s="153">
        <v>2015</v>
      </c>
      <c r="N4" s="153">
        <v>2015</v>
      </c>
      <c r="O4" s="153">
        <v>2015</v>
      </c>
      <c r="P4" s="153">
        <v>2015</v>
      </c>
      <c r="Q4" s="153">
        <v>2010</v>
      </c>
      <c r="R4" s="153">
        <v>2010</v>
      </c>
      <c r="S4" s="153">
        <v>2010</v>
      </c>
      <c r="T4" s="153">
        <v>2010</v>
      </c>
      <c r="U4" s="153">
        <v>2015</v>
      </c>
      <c r="V4" s="153">
        <v>2015</v>
      </c>
      <c r="W4" s="153">
        <v>2015</v>
      </c>
      <c r="X4" s="153">
        <v>2018</v>
      </c>
      <c r="Y4" s="153">
        <v>2018</v>
      </c>
      <c r="Z4" s="153">
        <v>2018</v>
      </c>
      <c r="AA4" s="153">
        <v>2015</v>
      </c>
      <c r="AB4" s="152">
        <v>2017</v>
      </c>
      <c r="AC4" s="153">
        <v>2017</v>
      </c>
      <c r="AD4" s="153">
        <v>2017</v>
      </c>
      <c r="AE4" s="153">
        <v>2018</v>
      </c>
      <c r="AF4" s="155">
        <v>2016</v>
      </c>
      <c r="AG4" s="155">
        <v>2019</v>
      </c>
      <c r="AH4" s="153">
        <v>2019</v>
      </c>
      <c r="AI4" s="153">
        <v>2019</v>
      </c>
      <c r="AJ4" s="153">
        <v>2018</v>
      </c>
      <c r="AK4" s="153">
        <v>2018</v>
      </c>
      <c r="AL4" s="153">
        <v>2017</v>
      </c>
      <c r="AM4" s="153">
        <v>2016</v>
      </c>
      <c r="AN4" s="153">
        <v>2019</v>
      </c>
      <c r="AO4" s="153">
        <v>2016</v>
      </c>
      <c r="AP4" s="153">
        <v>2017</v>
      </c>
      <c r="AQ4" s="153">
        <v>2017</v>
      </c>
      <c r="AR4" s="153">
        <v>2018</v>
      </c>
      <c r="AS4" s="153">
        <v>2017</v>
      </c>
      <c r="AT4" s="153" t="s">
        <v>896</v>
      </c>
      <c r="AU4" s="164">
        <v>2017</v>
      </c>
      <c r="AV4" s="164">
        <v>2016</v>
      </c>
      <c r="AW4" s="153" t="s">
        <v>896</v>
      </c>
      <c r="AX4" s="153">
        <v>2017</v>
      </c>
      <c r="AY4" s="153">
        <v>2017</v>
      </c>
      <c r="AZ4" s="209">
        <v>2017</v>
      </c>
      <c r="BA4" s="153" t="s">
        <v>896</v>
      </c>
      <c r="BB4" s="153">
        <v>2017</v>
      </c>
      <c r="BC4" s="153">
        <v>2018</v>
      </c>
      <c r="BD4" s="153">
        <v>2019</v>
      </c>
      <c r="BE4" s="153" t="s">
        <v>1288</v>
      </c>
      <c r="BF4" s="153" t="s">
        <v>1288</v>
      </c>
      <c r="BG4" s="153" t="s">
        <v>1288</v>
      </c>
      <c r="BH4" s="153">
        <v>2018</v>
      </c>
      <c r="BI4" s="153">
        <v>2018</v>
      </c>
      <c r="BJ4" s="153">
        <v>2015</v>
      </c>
      <c r="BK4" s="153">
        <v>2017</v>
      </c>
      <c r="BL4" s="153">
        <v>2018</v>
      </c>
      <c r="BM4" s="153">
        <v>2017</v>
      </c>
      <c r="BN4" s="153">
        <v>2015</v>
      </c>
      <c r="BO4" s="153">
        <v>2016</v>
      </c>
      <c r="BP4" s="153">
        <v>2017</v>
      </c>
      <c r="BQ4" s="153">
        <v>2014</v>
      </c>
      <c r="BR4" s="153">
        <v>2017</v>
      </c>
      <c r="BS4" s="153">
        <v>2017</v>
      </c>
      <c r="BT4" s="153">
        <v>2016</v>
      </c>
      <c r="BU4" s="153">
        <v>2017</v>
      </c>
      <c r="BV4" s="153">
        <v>2017</v>
      </c>
      <c r="BW4" s="153">
        <v>2017</v>
      </c>
      <c r="BX4" s="153">
        <v>2016</v>
      </c>
      <c r="BY4" s="153">
        <v>2015</v>
      </c>
      <c r="BZ4" s="153" t="s">
        <v>1291</v>
      </c>
      <c r="CA4" s="153">
        <v>2019</v>
      </c>
      <c r="CB4" s="153">
        <v>2015</v>
      </c>
    </row>
    <row r="5" spans="1:80" x14ac:dyDescent="0.25">
      <c r="A5" s="123" t="str">
        <f>'Indicator Data'!A7</f>
        <v>Albania</v>
      </c>
      <c r="B5" s="106" t="str">
        <f>'Indicator Data'!B7</f>
        <v>ALB</v>
      </c>
      <c r="C5" s="151">
        <v>2015</v>
      </c>
      <c r="D5" s="151">
        <v>2015</v>
      </c>
      <c r="E5" s="151">
        <v>2015</v>
      </c>
      <c r="F5" s="151">
        <v>2015</v>
      </c>
      <c r="G5" s="151">
        <v>2015</v>
      </c>
      <c r="H5" s="151">
        <v>2015</v>
      </c>
      <c r="I5" s="151">
        <v>2015</v>
      </c>
      <c r="J5" s="151">
        <v>2018</v>
      </c>
      <c r="K5" s="151">
        <v>2018</v>
      </c>
      <c r="L5" s="151">
        <v>2016</v>
      </c>
      <c r="M5" s="153">
        <v>2015</v>
      </c>
      <c r="N5" s="153">
        <v>2015</v>
      </c>
      <c r="O5" s="153">
        <v>2015</v>
      </c>
      <c r="P5" s="153">
        <v>2015</v>
      </c>
      <c r="Q5" s="153">
        <v>2010</v>
      </c>
      <c r="R5" s="153">
        <v>2010</v>
      </c>
      <c r="S5" s="153">
        <v>2010</v>
      </c>
      <c r="T5" s="153">
        <v>2010</v>
      </c>
      <c r="U5" s="153">
        <v>2015</v>
      </c>
      <c r="V5" s="153">
        <v>2015</v>
      </c>
      <c r="W5" s="153">
        <v>2015</v>
      </c>
      <c r="X5" s="153">
        <v>2018</v>
      </c>
      <c r="Y5" s="153">
        <v>2018</v>
      </c>
      <c r="Z5" s="153">
        <v>2018</v>
      </c>
      <c r="AA5" s="153">
        <v>2011</v>
      </c>
      <c r="AB5" s="152">
        <v>2017</v>
      </c>
      <c r="AC5" s="153" t="s">
        <v>896</v>
      </c>
      <c r="AD5" s="153">
        <v>2016</v>
      </c>
      <c r="AE5" s="153">
        <v>2018</v>
      </c>
      <c r="AF5" s="155" t="s">
        <v>896</v>
      </c>
      <c r="AG5" s="155">
        <v>2019</v>
      </c>
      <c r="AH5" s="153">
        <v>2019</v>
      </c>
      <c r="AI5" s="153">
        <v>2019</v>
      </c>
      <c r="AJ5" s="153">
        <v>2018</v>
      </c>
      <c r="AK5" s="153">
        <v>2018</v>
      </c>
      <c r="AL5" s="153">
        <v>2017</v>
      </c>
      <c r="AM5" s="153">
        <v>2009</v>
      </c>
      <c r="AN5" s="153">
        <v>2019</v>
      </c>
      <c r="AO5" s="153">
        <v>2016</v>
      </c>
      <c r="AP5" s="153">
        <v>2017</v>
      </c>
      <c r="AQ5" s="153">
        <v>2017</v>
      </c>
      <c r="AR5" s="153">
        <v>2018</v>
      </c>
      <c r="AS5" s="153">
        <v>2017</v>
      </c>
      <c r="AT5" s="153">
        <v>2009</v>
      </c>
      <c r="AU5" s="164">
        <v>2017</v>
      </c>
      <c r="AV5" s="164">
        <v>2017</v>
      </c>
      <c r="AW5" s="153">
        <v>2017</v>
      </c>
      <c r="AX5" s="153" t="s">
        <v>896</v>
      </c>
      <c r="AY5" s="153">
        <v>2017</v>
      </c>
      <c r="AZ5" s="209">
        <v>2017</v>
      </c>
      <c r="BA5" s="153" t="s">
        <v>1295</v>
      </c>
      <c r="BB5" s="153">
        <v>2017</v>
      </c>
      <c r="BC5" s="153">
        <v>2018</v>
      </c>
      <c r="BD5" s="153">
        <v>2019</v>
      </c>
      <c r="BE5" s="211" t="s">
        <v>896</v>
      </c>
      <c r="BF5" s="212" t="s">
        <v>1288</v>
      </c>
      <c r="BG5" s="211" t="s">
        <v>1288</v>
      </c>
      <c r="BH5" s="153">
        <v>2018</v>
      </c>
      <c r="BI5" s="153">
        <v>2018</v>
      </c>
      <c r="BJ5" s="153" t="s">
        <v>896</v>
      </c>
      <c r="BK5" s="153">
        <v>2017</v>
      </c>
      <c r="BL5" s="153">
        <v>2018</v>
      </c>
      <c r="BM5" s="153">
        <v>2017</v>
      </c>
      <c r="BN5" s="153">
        <v>2015</v>
      </c>
      <c r="BO5" s="153">
        <v>2016</v>
      </c>
      <c r="BP5" s="153">
        <v>2017</v>
      </c>
      <c r="BQ5" s="153">
        <v>2014</v>
      </c>
      <c r="BR5" s="153">
        <v>2017</v>
      </c>
      <c r="BS5" s="153">
        <v>2017</v>
      </c>
      <c r="BT5" s="153">
        <v>2016</v>
      </c>
      <c r="BU5" s="153">
        <v>2017</v>
      </c>
      <c r="BV5" s="153">
        <v>2017</v>
      </c>
      <c r="BW5" s="153">
        <v>2017</v>
      </c>
      <c r="BX5" s="153">
        <v>2016</v>
      </c>
      <c r="BY5" s="153">
        <v>2015</v>
      </c>
      <c r="BZ5" s="153" t="s">
        <v>1291</v>
      </c>
      <c r="CA5" s="153">
        <v>2019</v>
      </c>
      <c r="CB5" s="153">
        <v>2015</v>
      </c>
    </row>
    <row r="6" spans="1:80" x14ac:dyDescent="0.25">
      <c r="A6" s="123" t="str">
        <f>'Indicator Data'!A8</f>
        <v>Algeria</v>
      </c>
      <c r="B6" s="106" t="str">
        <f>'Indicator Data'!B8</f>
        <v>DZA</v>
      </c>
      <c r="C6" s="151">
        <v>2015</v>
      </c>
      <c r="D6" s="151">
        <v>2015</v>
      </c>
      <c r="E6" s="151">
        <v>2015</v>
      </c>
      <c r="F6" s="151">
        <v>2015</v>
      </c>
      <c r="G6" s="151">
        <v>2015</v>
      </c>
      <c r="H6" s="151">
        <v>2015</v>
      </c>
      <c r="I6" s="151">
        <v>2015</v>
      </c>
      <c r="J6" s="151">
        <v>2018</v>
      </c>
      <c r="K6" s="151">
        <v>2018</v>
      </c>
      <c r="L6" s="151">
        <v>2016</v>
      </c>
      <c r="M6" s="153">
        <v>2015</v>
      </c>
      <c r="N6" s="153">
        <v>2015</v>
      </c>
      <c r="O6" s="153">
        <v>2015</v>
      </c>
      <c r="P6" s="153">
        <v>2015</v>
      </c>
      <c r="Q6" s="153">
        <v>2010</v>
      </c>
      <c r="R6" s="153">
        <v>2010</v>
      </c>
      <c r="S6" s="153">
        <v>2010</v>
      </c>
      <c r="T6" s="153">
        <v>2010</v>
      </c>
      <c r="U6" s="153">
        <v>2015</v>
      </c>
      <c r="V6" s="153">
        <v>2015</v>
      </c>
      <c r="W6" s="153">
        <v>2015</v>
      </c>
      <c r="X6" s="153">
        <v>2018</v>
      </c>
      <c r="Y6" s="153">
        <v>2018</v>
      </c>
      <c r="Z6" s="153">
        <v>2018</v>
      </c>
      <c r="AA6" s="153" t="s">
        <v>896</v>
      </c>
      <c r="AB6" s="152">
        <v>2017</v>
      </c>
      <c r="AC6" s="153">
        <v>2017</v>
      </c>
      <c r="AD6" s="153">
        <v>2015</v>
      </c>
      <c r="AE6" s="153">
        <v>2018</v>
      </c>
      <c r="AF6" s="155" t="s">
        <v>896</v>
      </c>
      <c r="AG6" s="155">
        <v>2019</v>
      </c>
      <c r="AH6" s="153">
        <v>2019</v>
      </c>
      <c r="AI6" s="153">
        <v>2019</v>
      </c>
      <c r="AJ6" s="153">
        <v>2018</v>
      </c>
      <c r="AK6" s="153">
        <v>2018</v>
      </c>
      <c r="AL6" s="153">
        <v>2017</v>
      </c>
      <c r="AM6" s="153" t="s">
        <v>896</v>
      </c>
      <c r="AN6" s="153">
        <v>2019</v>
      </c>
      <c r="AO6" s="153">
        <v>2016</v>
      </c>
      <c r="AP6" s="153">
        <v>2017</v>
      </c>
      <c r="AQ6" s="153">
        <v>2017</v>
      </c>
      <c r="AR6" s="153">
        <v>2018</v>
      </c>
      <c r="AS6" s="153">
        <v>2017</v>
      </c>
      <c r="AT6" s="153">
        <v>2012</v>
      </c>
      <c r="AU6" s="164">
        <v>2017</v>
      </c>
      <c r="AV6" s="164">
        <v>2017</v>
      </c>
      <c r="AW6" s="153">
        <v>2017</v>
      </c>
      <c r="AX6" s="153">
        <v>2017</v>
      </c>
      <c r="AY6" s="153">
        <v>2017</v>
      </c>
      <c r="AZ6" s="209">
        <v>2017</v>
      </c>
      <c r="BA6" s="153" t="s">
        <v>1296</v>
      </c>
      <c r="BB6" s="153">
        <v>2017</v>
      </c>
      <c r="BC6" s="153">
        <v>2018</v>
      </c>
      <c r="BD6" s="153">
        <v>2019</v>
      </c>
      <c r="BE6" s="211" t="s">
        <v>896</v>
      </c>
      <c r="BF6" s="212" t="s">
        <v>1288</v>
      </c>
      <c r="BG6" s="211" t="s">
        <v>1288</v>
      </c>
      <c r="BH6" s="153">
        <v>2018</v>
      </c>
      <c r="BI6" s="153">
        <v>2018</v>
      </c>
      <c r="BJ6" s="153">
        <v>2013</v>
      </c>
      <c r="BK6" s="153">
        <v>2017</v>
      </c>
      <c r="BL6" s="153">
        <v>2018</v>
      </c>
      <c r="BM6" s="153">
        <v>2017</v>
      </c>
      <c r="BN6" s="153">
        <v>2015</v>
      </c>
      <c r="BO6" s="153">
        <v>2016</v>
      </c>
      <c r="BP6" s="153">
        <v>2017</v>
      </c>
      <c r="BQ6" s="153">
        <v>2014</v>
      </c>
      <c r="BR6" s="153">
        <v>2017</v>
      </c>
      <c r="BS6" s="153">
        <v>2017</v>
      </c>
      <c r="BT6" s="153">
        <v>2016</v>
      </c>
      <c r="BU6" s="153">
        <v>2017</v>
      </c>
      <c r="BV6" s="153">
        <v>2017</v>
      </c>
      <c r="BW6" s="153">
        <v>2017</v>
      </c>
      <c r="BX6" s="153">
        <v>2016</v>
      </c>
      <c r="BY6" s="153">
        <v>2015</v>
      </c>
      <c r="BZ6" s="153" t="s">
        <v>1291</v>
      </c>
      <c r="CA6" s="153">
        <v>2019</v>
      </c>
      <c r="CB6" s="153">
        <v>2015</v>
      </c>
    </row>
    <row r="7" spans="1:80" x14ac:dyDescent="0.25">
      <c r="A7" s="123" t="str">
        <f>'Indicator Data'!A9</f>
        <v>Angola</v>
      </c>
      <c r="B7" s="106" t="str">
        <f>'Indicator Data'!B9</f>
        <v>AGO</v>
      </c>
      <c r="C7" s="151">
        <v>2015</v>
      </c>
      <c r="D7" s="151">
        <v>2015</v>
      </c>
      <c r="E7" s="151">
        <v>2015</v>
      </c>
      <c r="F7" s="151">
        <v>2015</v>
      </c>
      <c r="G7" s="151">
        <v>2015</v>
      </c>
      <c r="H7" s="151">
        <v>2015</v>
      </c>
      <c r="I7" s="151">
        <v>2015</v>
      </c>
      <c r="J7" s="151">
        <v>2018</v>
      </c>
      <c r="K7" s="151">
        <v>2018</v>
      </c>
      <c r="L7" s="151">
        <v>2016</v>
      </c>
      <c r="M7" s="153">
        <v>2015</v>
      </c>
      <c r="N7" s="153">
        <v>2015</v>
      </c>
      <c r="O7" s="153">
        <v>2015</v>
      </c>
      <c r="P7" s="153">
        <v>2015</v>
      </c>
      <c r="Q7" s="153">
        <v>2010</v>
      </c>
      <c r="R7" s="153">
        <v>2010</v>
      </c>
      <c r="S7" s="153">
        <v>2010</v>
      </c>
      <c r="T7" s="153">
        <v>2010</v>
      </c>
      <c r="U7" s="153">
        <v>2015</v>
      </c>
      <c r="V7" s="153">
        <v>2015</v>
      </c>
      <c r="W7" s="153">
        <v>2015</v>
      </c>
      <c r="X7" s="153">
        <v>2018</v>
      </c>
      <c r="Y7" s="153">
        <v>2018</v>
      </c>
      <c r="Z7" s="153">
        <v>2018</v>
      </c>
      <c r="AA7" s="153">
        <v>2016</v>
      </c>
      <c r="AB7" s="152">
        <v>2017</v>
      </c>
      <c r="AC7" s="153">
        <v>2017</v>
      </c>
      <c r="AD7" s="153">
        <v>2017</v>
      </c>
      <c r="AE7" s="153">
        <v>2018</v>
      </c>
      <c r="AF7" s="155">
        <v>2016</v>
      </c>
      <c r="AG7" s="155">
        <v>2019</v>
      </c>
      <c r="AH7" s="153">
        <v>2019</v>
      </c>
      <c r="AI7" s="153">
        <v>2019</v>
      </c>
      <c r="AJ7" s="153">
        <v>2018</v>
      </c>
      <c r="AK7" s="153">
        <v>2018</v>
      </c>
      <c r="AL7" s="153">
        <v>2017</v>
      </c>
      <c r="AM7" s="153">
        <v>2016</v>
      </c>
      <c r="AN7" s="153">
        <v>2019</v>
      </c>
      <c r="AO7" s="153">
        <v>2016</v>
      </c>
      <c r="AP7" s="153">
        <v>2017</v>
      </c>
      <c r="AQ7" s="153">
        <v>2017</v>
      </c>
      <c r="AR7" s="153">
        <v>2018</v>
      </c>
      <c r="AS7" s="153">
        <v>2017</v>
      </c>
      <c r="AT7" s="153">
        <v>2016</v>
      </c>
      <c r="AU7" s="164">
        <v>2017</v>
      </c>
      <c r="AV7" s="164">
        <v>2017</v>
      </c>
      <c r="AW7" s="153">
        <v>2017</v>
      </c>
      <c r="AX7" s="153">
        <v>2017</v>
      </c>
      <c r="AY7" s="153">
        <v>2017</v>
      </c>
      <c r="AZ7" s="209" t="s">
        <v>896</v>
      </c>
      <c r="BA7" s="153">
        <v>2008</v>
      </c>
      <c r="BB7" s="153">
        <v>2017</v>
      </c>
      <c r="BC7" s="153">
        <v>2018</v>
      </c>
      <c r="BD7" s="153">
        <v>2019</v>
      </c>
      <c r="BE7" s="211" t="s">
        <v>896</v>
      </c>
      <c r="BF7" s="212">
        <v>43677</v>
      </c>
      <c r="BG7" s="211" t="s">
        <v>1288</v>
      </c>
      <c r="BH7" s="153">
        <v>2018</v>
      </c>
      <c r="BI7" s="153">
        <v>2018</v>
      </c>
      <c r="BJ7" s="153">
        <v>2013</v>
      </c>
      <c r="BK7" s="153">
        <v>2017</v>
      </c>
      <c r="BL7" s="153">
        <v>2018</v>
      </c>
      <c r="BM7" s="153">
        <v>2017</v>
      </c>
      <c r="BN7" s="153">
        <v>2015</v>
      </c>
      <c r="BO7" s="153">
        <v>2016</v>
      </c>
      <c r="BP7" s="153">
        <v>2017</v>
      </c>
      <c r="BQ7" s="153">
        <v>2014</v>
      </c>
      <c r="BR7" s="153">
        <v>2017</v>
      </c>
      <c r="BS7" s="153">
        <v>2017</v>
      </c>
      <c r="BT7" s="153">
        <v>2017</v>
      </c>
      <c r="BU7" s="153">
        <v>2017</v>
      </c>
      <c r="BV7" s="153">
        <v>2017</v>
      </c>
      <c r="BW7" s="153">
        <v>2017</v>
      </c>
      <c r="BX7" s="153">
        <v>2016</v>
      </c>
      <c r="BY7" s="153">
        <v>2015</v>
      </c>
      <c r="BZ7" s="153" t="s">
        <v>1291</v>
      </c>
      <c r="CA7" s="153">
        <v>2019</v>
      </c>
      <c r="CB7" s="153">
        <v>2015</v>
      </c>
    </row>
    <row r="8" spans="1:80" x14ac:dyDescent="0.25">
      <c r="A8" s="123" t="str">
        <f>'Indicator Data'!A10</f>
        <v>Antigua and Barbuda</v>
      </c>
      <c r="B8" s="106" t="str">
        <f>'Indicator Data'!B10</f>
        <v>ATG</v>
      </c>
      <c r="C8" s="151">
        <v>2015</v>
      </c>
      <c r="D8" s="151">
        <v>2015</v>
      </c>
      <c r="E8" s="151">
        <v>2015</v>
      </c>
      <c r="F8" s="151">
        <v>2015</v>
      </c>
      <c r="G8" s="151">
        <v>2015</v>
      </c>
      <c r="H8" s="151">
        <v>2015</v>
      </c>
      <c r="I8" s="151">
        <v>2015</v>
      </c>
      <c r="J8" s="151">
        <v>2018</v>
      </c>
      <c r="K8" s="151">
        <v>2018</v>
      </c>
      <c r="L8" s="151">
        <v>2016</v>
      </c>
      <c r="M8" s="153">
        <v>2015</v>
      </c>
      <c r="N8" s="153">
        <v>2015</v>
      </c>
      <c r="O8" s="153">
        <v>2015</v>
      </c>
      <c r="P8" s="153">
        <v>2015</v>
      </c>
      <c r="Q8" s="153">
        <v>2010</v>
      </c>
      <c r="R8" s="153">
        <v>2010</v>
      </c>
      <c r="S8" s="153">
        <v>2010</v>
      </c>
      <c r="T8" s="153">
        <v>2010</v>
      </c>
      <c r="U8" s="153">
        <v>2015</v>
      </c>
      <c r="V8" s="153">
        <v>2015</v>
      </c>
      <c r="W8" s="153">
        <v>2015</v>
      </c>
      <c r="X8" s="153">
        <v>2018</v>
      </c>
      <c r="Y8" s="153">
        <v>2018</v>
      </c>
      <c r="Z8" s="153">
        <v>2018</v>
      </c>
      <c r="AA8" s="153" t="s">
        <v>896</v>
      </c>
      <c r="AB8" s="152">
        <v>2017</v>
      </c>
      <c r="AC8" s="153" t="s">
        <v>896</v>
      </c>
      <c r="AD8" s="153">
        <v>2014</v>
      </c>
      <c r="AE8" s="153">
        <v>2018</v>
      </c>
      <c r="AF8" s="155" t="s">
        <v>896</v>
      </c>
      <c r="AG8" s="155">
        <v>2019</v>
      </c>
      <c r="AH8" s="153">
        <v>2019</v>
      </c>
      <c r="AI8" s="153">
        <v>2019</v>
      </c>
      <c r="AJ8" s="153">
        <v>2018</v>
      </c>
      <c r="AK8" s="153">
        <v>2018</v>
      </c>
      <c r="AL8" s="153">
        <v>2017</v>
      </c>
      <c r="AM8" s="153" t="s">
        <v>896</v>
      </c>
      <c r="AN8" s="153">
        <v>2019</v>
      </c>
      <c r="AO8" s="153">
        <v>2016</v>
      </c>
      <c r="AP8" s="153">
        <v>2017</v>
      </c>
      <c r="AQ8" s="153">
        <v>2017</v>
      </c>
      <c r="AR8" s="153">
        <v>2018</v>
      </c>
      <c r="AS8" s="153">
        <v>2017</v>
      </c>
      <c r="AT8" s="153" t="s">
        <v>896</v>
      </c>
      <c r="AU8" s="164">
        <v>2017</v>
      </c>
      <c r="AV8" s="164" t="s">
        <v>896</v>
      </c>
      <c r="AW8" s="153" t="s">
        <v>896</v>
      </c>
      <c r="AX8" s="153" t="s">
        <v>896</v>
      </c>
      <c r="AY8" s="153">
        <v>2017</v>
      </c>
      <c r="AZ8" s="209" t="s">
        <v>896</v>
      </c>
      <c r="BA8" s="153" t="s">
        <v>896</v>
      </c>
      <c r="BB8" s="153">
        <v>2017</v>
      </c>
      <c r="BC8" s="153">
        <v>2018</v>
      </c>
      <c r="BD8" s="153">
        <v>2019</v>
      </c>
      <c r="BE8" s="211" t="s">
        <v>896</v>
      </c>
      <c r="BF8" s="212" t="s">
        <v>1288</v>
      </c>
      <c r="BG8" s="211" t="s">
        <v>1288</v>
      </c>
      <c r="BH8" s="153">
        <v>2018</v>
      </c>
      <c r="BI8" s="153">
        <v>2018</v>
      </c>
      <c r="BJ8" s="153">
        <v>2013</v>
      </c>
      <c r="BK8" s="153">
        <v>2017</v>
      </c>
      <c r="BL8" s="153" t="s">
        <v>896</v>
      </c>
      <c r="BM8" s="153">
        <v>2017</v>
      </c>
      <c r="BN8" s="153">
        <v>2014</v>
      </c>
      <c r="BO8" s="153">
        <v>2016</v>
      </c>
      <c r="BP8" s="153">
        <v>2017</v>
      </c>
      <c r="BQ8" s="153">
        <v>2014</v>
      </c>
      <c r="BR8" s="153">
        <v>2017</v>
      </c>
      <c r="BS8" s="153">
        <v>2017</v>
      </c>
      <c r="BT8" s="153">
        <v>2017</v>
      </c>
      <c r="BU8" s="153">
        <v>2017</v>
      </c>
      <c r="BV8" s="153">
        <v>2017</v>
      </c>
      <c r="BW8" s="153" t="s">
        <v>896</v>
      </c>
      <c r="BX8" s="153">
        <v>2016</v>
      </c>
      <c r="BY8" s="153" t="s">
        <v>896</v>
      </c>
      <c r="BZ8" s="153" t="s">
        <v>1291</v>
      </c>
      <c r="CA8" s="153">
        <v>2019</v>
      </c>
      <c r="CB8" s="153">
        <v>2015</v>
      </c>
    </row>
    <row r="9" spans="1:80" x14ac:dyDescent="0.25">
      <c r="A9" s="123" t="str">
        <f>'Indicator Data'!A11</f>
        <v>Argentina</v>
      </c>
      <c r="B9" s="106" t="str">
        <f>'Indicator Data'!B11</f>
        <v>ARG</v>
      </c>
      <c r="C9" s="151">
        <v>2015</v>
      </c>
      <c r="D9" s="151">
        <v>2015</v>
      </c>
      <c r="E9" s="151">
        <v>2015</v>
      </c>
      <c r="F9" s="151">
        <v>2015</v>
      </c>
      <c r="G9" s="151">
        <v>2015</v>
      </c>
      <c r="H9" s="151">
        <v>2015</v>
      </c>
      <c r="I9" s="151">
        <v>2015</v>
      </c>
      <c r="J9" s="151">
        <v>2018</v>
      </c>
      <c r="K9" s="151">
        <v>2018</v>
      </c>
      <c r="L9" s="151">
        <v>2016</v>
      </c>
      <c r="M9" s="153">
        <v>2015</v>
      </c>
      <c r="N9" s="153">
        <v>2015</v>
      </c>
      <c r="O9" s="153">
        <v>2015</v>
      </c>
      <c r="P9" s="153">
        <v>2015</v>
      </c>
      <c r="Q9" s="153">
        <v>2010</v>
      </c>
      <c r="R9" s="153">
        <v>2010</v>
      </c>
      <c r="S9" s="153">
        <v>2010</v>
      </c>
      <c r="T9" s="153">
        <v>2010</v>
      </c>
      <c r="U9" s="153">
        <v>2015</v>
      </c>
      <c r="V9" s="153">
        <v>2015</v>
      </c>
      <c r="W9" s="153">
        <v>2015</v>
      </c>
      <c r="X9" s="153">
        <v>2018</v>
      </c>
      <c r="Y9" s="153">
        <v>2018</v>
      </c>
      <c r="Z9" s="153">
        <v>2018</v>
      </c>
      <c r="AA9" s="153">
        <v>2010</v>
      </c>
      <c r="AB9" s="152">
        <v>2014</v>
      </c>
      <c r="AC9" s="153" t="s">
        <v>896</v>
      </c>
      <c r="AD9" s="153">
        <v>2018</v>
      </c>
      <c r="AE9" s="153">
        <v>2018</v>
      </c>
      <c r="AF9" s="155">
        <v>2016</v>
      </c>
      <c r="AG9" s="155">
        <v>2019</v>
      </c>
      <c r="AH9" s="153">
        <v>2019</v>
      </c>
      <c r="AI9" s="153">
        <v>2019</v>
      </c>
      <c r="AJ9" s="153">
        <v>2018</v>
      </c>
      <c r="AK9" s="153">
        <v>2018</v>
      </c>
      <c r="AL9" s="153">
        <v>2017</v>
      </c>
      <c r="AM9" s="153" t="s">
        <v>896</v>
      </c>
      <c r="AN9" s="153">
        <v>2019</v>
      </c>
      <c r="AO9" s="153">
        <v>2016</v>
      </c>
      <c r="AP9" s="153">
        <v>2017</v>
      </c>
      <c r="AQ9" s="153">
        <v>2017</v>
      </c>
      <c r="AR9" s="153">
        <v>2018</v>
      </c>
      <c r="AS9" s="153">
        <v>2017</v>
      </c>
      <c r="AT9" s="153" t="s">
        <v>896</v>
      </c>
      <c r="AU9" s="164">
        <v>2017</v>
      </c>
      <c r="AV9" s="164">
        <v>2017</v>
      </c>
      <c r="AW9" s="153">
        <v>2017</v>
      </c>
      <c r="AX9" s="153">
        <v>2017</v>
      </c>
      <c r="AY9" s="153">
        <v>2017</v>
      </c>
      <c r="AZ9" s="209">
        <v>2017</v>
      </c>
      <c r="BA9" s="153" t="s">
        <v>1289</v>
      </c>
      <c r="BB9" s="153">
        <v>2017</v>
      </c>
      <c r="BC9" s="153">
        <v>2018</v>
      </c>
      <c r="BD9" s="153">
        <v>2019</v>
      </c>
      <c r="BE9" s="211" t="s">
        <v>896</v>
      </c>
      <c r="BF9" s="212" t="s">
        <v>1288</v>
      </c>
      <c r="BG9" s="211" t="s">
        <v>1288</v>
      </c>
      <c r="BH9" s="153">
        <v>2018</v>
      </c>
      <c r="BI9" s="153">
        <v>2018</v>
      </c>
      <c r="BJ9" s="153">
        <v>2015</v>
      </c>
      <c r="BK9" s="153">
        <v>2017</v>
      </c>
      <c r="BL9" s="153">
        <v>2018</v>
      </c>
      <c r="BM9" s="153">
        <v>2017</v>
      </c>
      <c r="BN9" s="153">
        <v>2015</v>
      </c>
      <c r="BO9" s="153">
        <v>2016</v>
      </c>
      <c r="BP9" s="153">
        <v>2017</v>
      </c>
      <c r="BQ9" s="153">
        <v>2014</v>
      </c>
      <c r="BR9" s="153">
        <v>2016</v>
      </c>
      <c r="BS9" s="153">
        <v>2016</v>
      </c>
      <c r="BT9" s="153">
        <v>2017</v>
      </c>
      <c r="BU9" s="153">
        <v>2017</v>
      </c>
      <c r="BV9" s="153">
        <v>2017</v>
      </c>
      <c r="BW9" s="153">
        <v>2017</v>
      </c>
      <c r="BX9" s="153">
        <v>2016</v>
      </c>
      <c r="BY9" s="153">
        <v>2015</v>
      </c>
      <c r="BZ9" s="153" t="s">
        <v>1291</v>
      </c>
      <c r="CA9" s="153">
        <v>2019</v>
      </c>
      <c r="CB9" s="153">
        <v>2015</v>
      </c>
    </row>
    <row r="10" spans="1:80" x14ac:dyDescent="0.25">
      <c r="A10" s="123" t="str">
        <f>'Indicator Data'!A12</f>
        <v>Armenia</v>
      </c>
      <c r="B10" s="106" t="str">
        <f>'Indicator Data'!B12</f>
        <v>ARM</v>
      </c>
      <c r="C10" s="151">
        <v>2015</v>
      </c>
      <c r="D10" s="151">
        <v>2015</v>
      </c>
      <c r="E10" s="151">
        <v>2015</v>
      </c>
      <c r="F10" s="151">
        <v>2015</v>
      </c>
      <c r="G10" s="151">
        <v>2015</v>
      </c>
      <c r="H10" s="151">
        <v>2015</v>
      </c>
      <c r="I10" s="151">
        <v>2015</v>
      </c>
      <c r="J10" s="151">
        <v>2018</v>
      </c>
      <c r="K10" s="151">
        <v>2018</v>
      </c>
      <c r="L10" s="151">
        <v>2016</v>
      </c>
      <c r="M10" s="153">
        <v>2015</v>
      </c>
      <c r="N10" s="153">
        <v>2015</v>
      </c>
      <c r="O10" s="153">
        <v>2015</v>
      </c>
      <c r="P10" s="153">
        <v>2015</v>
      </c>
      <c r="Q10" s="153">
        <v>2010</v>
      </c>
      <c r="R10" s="153">
        <v>2010</v>
      </c>
      <c r="S10" s="153">
        <v>2010</v>
      </c>
      <c r="T10" s="153">
        <v>2010</v>
      </c>
      <c r="U10" s="153">
        <v>2015</v>
      </c>
      <c r="V10" s="153">
        <v>2015</v>
      </c>
      <c r="W10" s="153">
        <v>2015</v>
      </c>
      <c r="X10" s="153">
        <v>2018</v>
      </c>
      <c r="Y10" s="153">
        <v>2018</v>
      </c>
      <c r="Z10" s="153">
        <v>2018</v>
      </c>
      <c r="AA10" s="153">
        <v>2011</v>
      </c>
      <c r="AB10" s="152">
        <v>2017</v>
      </c>
      <c r="AC10" s="153">
        <v>2017</v>
      </c>
      <c r="AD10" s="153">
        <v>2018</v>
      </c>
      <c r="AE10" s="153">
        <v>2018</v>
      </c>
      <c r="AF10" s="155">
        <v>2016</v>
      </c>
      <c r="AG10" s="155">
        <v>2019</v>
      </c>
      <c r="AH10" s="153">
        <v>2019</v>
      </c>
      <c r="AI10" s="153">
        <v>2019</v>
      </c>
      <c r="AJ10" s="153">
        <v>2018</v>
      </c>
      <c r="AK10" s="153">
        <v>2018</v>
      </c>
      <c r="AL10" s="153">
        <v>2017</v>
      </c>
      <c r="AM10" s="153">
        <v>2016</v>
      </c>
      <c r="AN10" s="153">
        <v>2019</v>
      </c>
      <c r="AO10" s="153">
        <v>2016</v>
      </c>
      <c r="AP10" s="153">
        <v>2017</v>
      </c>
      <c r="AQ10" s="153">
        <v>2017</v>
      </c>
      <c r="AR10" s="153">
        <v>2018</v>
      </c>
      <c r="AS10" s="153">
        <v>2017</v>
      </c>
      <c r="AT10" s="153">
        <v>2016</v>
      </c>
      <c r="AU10" s="164">
        <v>2017</v>
      </c>
      <c r="AV10" s="164">
        <v>2017</v>
      </c>
      <c r="AW10" s="153">
        <v>2017</v>
      </c>
      <c r="AX10" s="153">
        <v>2017</v>
      </c>
      <c r="AY10" s="153">
        <v>2017</v>
      </c>
      <c r="AZ10" s="209">
        <v>2017</v>
      </c>
      <c r="BA10" s="153" t="s">
        <v>1289</v>
      </c>
      <c r="BB10" s="153">
        <v>2017</v>
      </c>
      <c r="BC10" s="153">
        <v>2018</v>
      </c>
      <c r="BD10" s="153">
        <v>2019</v>
      </c>
      <c r="BE10" s="211" t="s">
        <v>896</v>
      </c>
      <c r="BF10" s="212" t="s">
        <v>1288</v>
      </c>
      <c r="BG10" s="211" t="s">
        <v>1288</v>
      </c>
      <c r="BH10" s="153">
        <v>2018</v>
      </c>
      <c r="BI10" s="153">
        <v>2018</v>
      </c>
      <c r="BJ10" s="153">
        <v>2013</v>
      </c>
      <c r="BK10" s="153">
        <v>2017</v>
      </c>
      <c r="BL10" s="153">
        <v>2018</v>
      </c>
      <c r="BM10" s="153">
        <v>2017</v>
      </c>
      <c r="BN10" s="153">
        <v>2015</v>
      </c>
      <c r="BO10" s="153">
        <v>2016</v>
      </c>
      <c r="BP10" s="153">
        <v>2017</v>
      </c>
      <c r="BQ10" s="153">
        <v>2014</v>
      </c>
      <c r="BR10" s="153">
        <v>2017</v>
      </c>
      <c r="BS10" s="153">
        <v>2017</v>
      </c>
      <c r="BT10" s="153">
        <v>2014</v>
      </c>
      <c r="BU10" s="153">
        <v>2017</v>
      </c>
      <c r="BV10" s="153">
        <v>2017</v>
      </c>
      <c r="BW10" s="153">
        <v>2017</v>
      </c>
      <c r="BX10" s="153">
        <v>2016</v>
      </c>
      <c r="BY10" s="153">
        <v>2015</v>
      </c>
      <c r="BZ10" s="153" t="s">
        <v>1291</v>
      </c>
      <c r="CA10" s="153">
        <v>2019</v>
      </c>
      <c r="CB10" s="153">
        <v>2015</v>
      </c>
    </row>
    <row r="11" spans="1:80" x14ac:dyDescent="0.25">
      <c r="A11" s="123" t="str">
        <f>'Indicator Data'!A13</f>
        <v>Australia</v>
      </c>
      <c r="B11" s="106" t="str">
        <f>'Indicator Data'!B13</f>
        <v>AUS</v>
      </c>
      <c r="C11" s="151">
        <v>2015</v>
      </c>
      <c r="D11" s="151">
        <v>2015</v>
      </c>
      <c r="E11" s="151">
        <v>2015</v>
      </c>
      <c r="F11" s="151">
        <v>2015</v>
      </c>
      <c r="G11" s="151">
        <v>2015</v>
      </c>
      <c r="H11" s="151">
        <v>2015</v>
      </c>
      <c r="I11" s="151">
        <v>2015</v>
      </c>
      <c r="J11" s="151">
        <v>2018</v>
      </c>
      <c r="K11" s="151">
        <v>2018</v>
      </c>
      <c r="L11" s="151">
        <v>2016</v>
      </c>
      <c r="M11" s="153">
        <v>2015</v>
      </c>
      <c r="N11" s="153">
        <v>2015</v>
      </c>
      <c r="O11" s="153">
        <v>2015</v>
      </c>
      <c r="P11" s="153">
        <v>2015</v>
      </c>
      <c r="Q11" s="153">
        <v>2010</v>
      </c>
      <c r="R11" s="153">
        <v>2010</v>
      </c>
      <c r="S11" s="153">
        <v>2010</v>
      </c>
      <c r="T11" s="153">
        <v>2010</v>
      </c>
      <c r="U11" s="153">
        <v>2015</v>
      </c>
      <c r="V11" s="153">
        <v>2015</v>
      </c>
      <c r="W11" s="153">
        <v>2015</v>
      </c>
      <c r="X11" s="153">
        <v>2018</v>
      </c>
      <c r="Y11" s="153">
        <v>2018</v>
      </c>
      <c r="Z11" s="153">
        <v>2018</v>
      </c>
      <c r="AA11" s="153">
        <v>2011</v>
      </c>
      <c r="AB11" s="152">
        <v>2017</v>
      </c>
      <c r="AC11" s="153" t="s">
        <v>896</v>
      </c>
      <c r="AD11" s="153">
        <v>2018</v>
      </c>
      <c r="AE11" s="153">
        <v>2018</v>
      </c>
      <c r="AF11" s="155" t="s">
        <v>896</v>
      </c>
      <c r="AG11" s="155">
        <v>2019</v>
      </c>
      <c r="AH11" s="153">
        <v>2019</v>
      </c>
      <c r="AI11" s="153">
        <v>2019</v>
      </c>
      <c r="AJ11" s="153">
        <v>2018</v>
      </c>
      <c r="AK11" s="153">
        <v>2018</v>
      </c>
      <c r="AL11" s="153">
        <v>2017</v>
      </c>
      <c r="AM11" s="153" t="s">
        <v>896</v>
      </c>
      <c r="AN11" s="153">
        <v>2019</v>
      </c>
      <c r="AO11" s="153">
        <v>2016</v>
      </c>
      <c r="AP11" s="153">
        <v>2017</v>
      </c>
      <c r="AQ11" s="153" t="s">
        <v>896</v>
      </c>
      <c r="AR11" s="153">
        <v>2018</v>
      </c>
      <c r="AS11" s="153">
        <v>2017</v>
      </c>
      <c r="AT11" s="153">
        <v>2007</v>
      </c>
      <c r="AU11" s="164">
        <v>2017</v>
      </c>
      <c r="AV11" s="164">
        <v>2017</v>
      </c>
      <c r="AW11" s="153">
        <v>2017</v>
      </c>
      <c r="AX11" s="153" t="s">
        <v>896</v>
      </c>
      <c r="AY11" s="153">
        <v>2017</v>
      </c>
      <c r="AZ11" s="209">
        <v>2017</v>
      </c>
      <c r="BA11" s="153" t="s">
        <v>1294</v>
      </c>
      <c r="BB11" s="153">
        <v>2017</v>
      </c>
      <c r="BC11" s="153">
        <v>2018</v>
      </c>
      <c r="BD11" s="153">
        <v>2019</v>
      </c>
      <c r="BE11" s="211" t="s">
        <v>896</v>
      </c>
      <c r="BF11" s="212" t="s">
        <v>1288</v>
      </c>
      <c r="BG11" s="211" t="s">
        <v>1288</v>
      </c>
      <c r="BH11" s="153">
        <v>2018</v>
      </c>
      <c r="BI11" s="153">
        <v>2018</v>
      </c>
      <c r="BJ11" s="153">
        <v>2015</v>
      </c>
      <c r="BK11" s="153">
        <v>2017</v>
      </c>
      <c r="BL11" s="153">
        <v>2018</v>
      </c>
      <c r="BM11" s="153">
        <v>2017</v>
      </c>
      <c r="BN11" s="153" t="s">
        <v>896</v>
      </c>
      <c r="BO11" s="153">
        <v>2016</v>
      </c>
      <c r="BP11" s="153">
        <v>2017</v>
      </c>
      <c r="BQ11" s="153">
        <v>2014</v>
      </c>
      <c r="BR11" s="153">
        <v>2017</v>
      </c>
      <c r="BS11" s="153">
        <v>2017</v>
      </c>
      <c r="BT11" s="153">
        <v>2016</v>
      </c>
      <c r="BU11" s="153">
        <v>2017</v>
      </c>
      <c r="BV11" s="153">
        <v>2017</v>
      </c>
      <c r="BW11" s="153">
        <v>2017</v>
      </c>
      <c r="BX11" s="153">
        <v>2016</v>
      </c>
      <c r="BY11" s="153">
        <v>2015</v>
      </c>
      <c r="BZ11" s="153" t="s">
        <v>1291</v>
      </c>
      <c r="CA11" s="153">
        <v>2019</v>
      </c>
      <c r="CB11" s="153">
        <v>2015</v>
      </c>
    </row>
    <row r="12" spans="1:80" x14ac:dyDescent="0.25">
      <c r="A12" s="123" t="str">
        <f>'Indicator Data'!A14</f>
        <v>Austria</v>
      </c>
      <c r="B12" s="106" t="str">
        <f>'Indicator Data'!B14</f>
        <v>AUT</v>
      </c>
      <c r="C12" s="151">
        <v>2015</v>
      </c>
      <c r="D12" s="151">
        <v>2015</v>
      </c>
      <c r="E12" s="151">
        <v>2015</v>
      </c>
      <c r="F12" s="151">
        <v>2015</v>
      </c>
      <c r="G12" s="151">
        <v>2015</v>
      </c>
      <c r="H12" s="151">
        <v>2015</v>
      </c>
      <c r="I12" s="151">
        <v>2015</v>
      </c>
      <c r="J12" s="151">
        <v>2018</v>
      </c>
      <c r="K12" s="151">
        <v>2018</v>
      </c>
      <c r="L12" s="151">
        <v>2016</v>
      </c>
      <c r="M12" s="153">
        <v>2015</v>
      </c>
      <c r="N12" s="153">
        <v>2015</v>
      </c>
      <c r="O12" s="153">
        <v>2015</v>
      </c>
      <c r="P12" s="153">
        <v>2015</v>
      </c>
      <c r="Q12" s="153">
        <v>2010</v>
      </c>
      <c r="R12" s="153">
        <v>2010</v>
      </c>
      <c r="S12" s="153">
        <v>2010</v>
      </c>
      <c r="T12" s="153">
        <v>2010</v>
      </c>
      <c r="U12" s="153">
        <v>2015</v>
      </c>
      <c r="V12" s="153">
        <v>2015</v>
      </c>
      <c r="W12" s="153">
        <v>2015</v>
      </c>
      <c r="X12" s="153">
        <v>2018</v>
      </c>
      <c r="Y12" s="153">
        <v>2018</v>
      </c>
      <c r="Z12" s="153">
        <v>2018</v>
      </c>
      <c r="AA12" s="153">
        <v>2011</v>
      </c>
      <c r="AB12" s="152">
        <v>2017</v>
      </c>
      <c r="AC12" s="153" t="s">
        <v>896</v>
      </c>
      <c r="AD12" s="153">
        <v>2017</v>
      </c>
      <c r="AE12" s="153">
        <v>2018</v>
      </c>
      <c r="AF12" s="155" t="s">
        <v>896</v>
      </c>
      <c r="AG12" s="155">
        <v>2019</v>
      </c>
      <c r="AH12" s="153">
        <v>2019</v>
      </c>
      <c r="AI12" s="153">
        <v>2019</v>
      </c>
      <c r="AJ12" s="153">
        <v>2018</v>
      </c>
      <c r="AK12" s="153">
        <v>2018</v>
      </c>
      <c r="AL12" s="153">
        <v>2017</v>
      </c>
      <c r="AM12" s="153" t="s">
        <v>896</v>
      </c>
      <c r="AN12" s="153">
        <v>2019</v>
      </c>
      <c r="AO12" s="153">
        <v>2016</v>
      </c>
      <c r="AP12" s="153">
        <v>2017</v>
      </c>
      <c r="AQ12" s="153" t="s">
        <v>896</v>
      </c>
      <c r="AR12" s="153">
        <v>2018</v>
      </c>
      <c r="AS12" s="153">
        <v>2017</v>
      </c>
      <c r="AT12" s="153" t="s">
        <v>896</v>
      </c>
      <c r="AU12" s="164">
        <v>2017</v>
      </c>
      <c r="AV12" s="164">
        <v>2017</v>
      </c>
      <c r="AW12" s="153">
        <v>2017</v>
      </c>
      <c r="AX12" s="153" t="s">
        <v>896</v>
      </c>
      <c r="AY12" s="153">
        <v>2017</v>
      </c>
      <c r="AZ12" s="209">
        <v>2017</v>
      </c>
      <c r="BA12" s="153" t="s">
        <v>1290</v>
      </c>
      <c r="BB12" s="153">
        <v>2017</v>
      </c>
      <c r="BC12" s="153">
        <v>2018</v>
      </c>
      <c r="BD12" s="153">
        <v>2019</v>
      </c>
      <c r="BE12" s="211" t="s">
        <v>896</v>
      </c>
      <c r="BF12" s="212" t="s">
        <v>1288</v>
      </c>
      <c r="BG12" s="211" t="s">
        <v>1288</v>
      </c>
      <c r="BH12" s="153">
        <v>2018</v>
      </c>
      <c r="BI12" s="153">
        <v>2018</v>
      </c>
      <c r="BJ12" s="153">
        <v>2015</v>
      </c>
      <c r="BK12" s="153">
        <v>2017</v>
      </c>
      <c r="BL12" s="153">
        <v>2018</v>
      </c>
      <c r="BM12" s="153">
        <v>2017</v>
      </c>
      <c r="BN12" s="153" t="s">
        <v>896</v>
      </c>
      <c r="BO12" s="153">
        <v>2016</v>
      </c>
      <c r="BP12" s="153">
        <v>2017</v>
      </c>
      <c r="BQ12" s="153">
        <v>2014</v>
      </c>
      <c r="BR12" s="153">
        <v>2017</v>
      </c>
      <c r="BS12" s="153">
        <v>2017</v>
      </c>
      <c r="BT12" s="153">
        <v>2016</v>
      </c>
      <c r="BU12" s="153">
        <v>2017</v>
      </c>
      <c r="BV12" s="153">
        <v>2017</v>
      </c>
      <c r="BW12" s="153" t="s">
        <v>896</v>
      </c>
      <c r="BX12" s="153">
        <v>2016</v>
      </c>
      <c r="BY12" s="153">
        <v>2015</v>
      </c>
      <c r="BZ12" s="153" t="s">
        <v>1291</v>
      </c>
      <c r="CA12" s="153">
        <v>2019</v>
      </c>
      <c r="CB12" s="153">
        <v>2015</v>
      </c>
    </row>
    <row r="13" spans="1:80" x14ac:dyDescent="0.25">
      <c r="A13" s="123" t="str">
        <f>'Indicator Data'!A15</f>
        <v>Azerbaijan</v>
      </c>
      <c r="B13" s="106" t="str">
        <f>'Indicator Data'!B15</f>
        <v>AZE</v>
      </c>
      <c r="C13" s="151">
        <v>2015</v>
      </c>
      <c r="D13" s="151">
        <v>2015</v>
      </c>
      <c r="E13" s="151">
        <v>2015</v>
      </c>
      <c r="F13" s="151">
        <v>2015</v>
      </c>
      <c r="G13" s="151">
        <v>2015</v>
      </c>
      <c r="H13" s="151">
        <v>2015</v>
      </c>
      <c r="I13" s="151">
        <v>2015</v>
      </c>
      <c r="J13" s="151">
        <v>2018</v>
      </c>
      <c r="K13" s="151">
        <v>2018</v>
      </c>
      <c r="L13" s="151">
        <v>2016</v>
      </c>
      <c r="M13" s="153">
        <v>2015</v>
      </c>
      <c r="N13" s="153">
        <v>2015</v>
      </c>
      <c r="O13" s="153">
        <v>2015</v>
      </c>
      <c r="P13" s="153">
        <v>2015</v>
      </c>
      <c r="Q13" s="153">
        <v>2010</v>
      </c>
      <c r="R13" s="153">
        <v>2010</v>
      </c>
      <c r="S13" s="153">
        <v>2010</v>
      </c>
      <c r="T13" s="153">
        <v>2010</v>
      </c>
      <c r="U13" s="153">
        <v>2015</v>
      </c>
      <c r="V13" s="153">
        <v>2015</v>
      </c>
      <c r="W13" s="153">
        <v>2015</v>
      </c>
      <c r="X13" s="153">
        <v>2018</v>
      </c>
      <c r="Y13" s="153">
        <v>2018</v>
      </c>
      <c r="Z13" s="153">
        <v>2018</v>
      </c>
      <c r="AA13" s="153">
        <v>2009</v>
      </c>
      <c r="AB13" s="152">
        <v>2017</v>
      </c>
      <c r="AC13" s="153">
        <v>2017</v>
      </c>
      <c r="AD13" s="153">
        <v>2018</v>
      </c>
      <c r="AE13" s="153">
        <v>2018</v>
      </c>
      <c r="AF13" s="155" t="s">
        <v>896</v>
      </c>
      <c r="AG13" s="155">
        <v>2019</v>
      </c>
      <c r="AH13" s="153">
        <v>2019</v>
      </c>
      <c r="AI13" s="153">
        <v>2019</v>
      </c>
      <c r="AJ13" s="153">
        <v>2018</v>
      </c>
      <c r="AK13" s="153">
        <v>2018</v>
      </c>
      <c r="AL13" s="153">
        <v>2017</v>
      </c>
      <c r="AM13" s="153" t="s">
        <v>896</v>
      </c>
      <c r="AN13" s="153">
        <v>2019</v>
      </c>
      <c r="AO13" s="153">
        <v>2016</v>
      </c>
      <c r="AP13" s="153">
        <v>2017</v>
      </c>
      <c r="AQ13" s="153">
        <v>2017</v>
      </c>
      <c r="AR13" s="153">
        <v>2018</v>
      </c>
      <c r="AS13" s="153">
        <v>2017</v>
      </c>
      <c r="AT13" s="153">
        <v>2013</v>
      </c>
      <c r="AU13" s="164">
        <v>2017</v>
      </c>
      <c r="AV13" s="164">
        <v>2017</v>
      </c>
      <c r="AW13" s="153">
        <v>2017</v>
      </c>
      <c r="AX13" s="153">
        <v>2017</v>
      </c>
      <c r="AY13" s="153">
        <v>2017</v>
      </c>
      <c r="AZ13" s="209">
        <v>2017</v>
      </c>
      <c r="BA13" s="153">
        <v>2005</v>
      </c>
      <c r="BB13" s="153">
        <v>2017</v>
      </c>
      <c r="BC13" s="153">
        <v>2018</v>
      </c>
      <c r="BD13" s="153">
        <v>2019</v>
      </c>
      <c r="BE13" s="211" t="s">
        <v>1288</v>
      </c>
      <c r="BF13" s="212" t="s">
        <v>1288</v>
      </c>
      <c r="BG13" s="211" t="s">
        <v>1288</v>
      </c>
      <c r="BH13" s="153">
        <v>2018</v>
      </c>
      <c r="BI13" s="153">
        <v>2018</v>
      </c>
      <c r="BJ13" s="153" t="s">
        <v>896</v>
      </c>
      <c r="BK13" s="153">
        <v>2017</v>
      </c>
      <c r="BL13" s="153">
        <v>2018</v>
      </c>
      <c r="BM13" s="153">
        <v>2017</v>
      </c>
      <c r="BN13" s="153">
        <v>2016</v>
      </c>
      <c r="BO13" s="153">
        <v>2016</v>
      </c>
      <c r="BP13" s="153">
        <v>2017</v>
      </c>
      <c r="BQ13" s="153">
        <v>2014</v>
      </c>
      <c r="BR13" s="153">
        <v>2017</v>
      </c>
      <c r="BS13" s="153">
        <v>2017</v>
      </c>
      <c r="BT13" s="153">
        <v>2014</v>
      </c>
      <c r="BU13" s="153">
        <v>2017</v>
      </c>
      <c r="BV13" s="153">
        <v>2017</v>
      </c>
      <c r="BW13" s="153">
        <v>2017</v>
      </c>
      <c r="BX13" s="153">
        <v>2016</v>
      </c>
      <c r="BY13" s="153">
        <v>2015</v>
      </c>
      <c r="BZ13" s="153" t="s">
        <v>1291</v>
      </c>
      <c r="CA13" s="153">
        <v>2019</v>
      </c>
      <c r="CB13" s="153">
        <v>2015</v>
      </c>
    </row>
    <row r="14" spans="1:80" x14ac:dyDescent="0.25">
      <c r="A14" s="123" t="str">
        <f>'Indicator Data'!A16</f>
        <v>Bahamas</v>
      </c>
      <c r="B14" s="106" t="str">
        <f>'Indicator Data'!B16</f>
        <v>BHS</v>
      </c>
      <c r="C14" s="151">
        <v>2015</v>
      </c>
      <c r="D14" s="151">
        <v>2015</v>
      </c>
      <c r="E14" s="151">
        <v>2015</v>
      </c>
      <c r="F14" s="151">
        <v>2015</v>
      </c>
      <c r="G14" s="151">
        <v>2015</v>
      </c>
      <c r="H14" s="151">
        <v>2015</v>
      </c>
      <c r="I14" s="151">
        <v>2015</v>
      </c>
      <c r="J14" s="151">
        <v>2018</v>
      </c>
      <c r="K14" s="151">
        <v>2018</v>
      </c>
      <c r="L14" s="151">
        <v>2016</v>
      </c>
      <c r="M14" s="153">
        <v>2015</v>
      </c>
      <c r="N14" s="153">
        <v>2015</v>
      </c>
      <c r="O14" s="153">
        <v>2015</v>
      </c>
      <c r="P14" s="153">
        <v>2015</v>
      </c>
      <c r="Q14" s="153">
        <v>2010</v>
      </c>
      <c r="R14" s="153">
        <v>2010</v>
      </c>
      <c r="S14" s="153">
        <v>2010</v>
      </c>
      <c r="T14" s="153">
        <v>2010</v>
      </c>
      <c r="U14" s="153">
        <v>2015</v>
      </c>
      <c r="V14" s="153">
        <v>2015</v>
      </c>
      <c r="W14" s="153">
        <v>2015</v>
      </c>
      <c r="X14" s="153">
        <v>2018</v>
      </c>
      <c r="Y14" s="153">
        <v>2018</v>
      </c>
      <c r="Z14" s="153">
        <v>2018</v>
      </c>
      <c r="AA14" s="153">
        <v>2010</v>
      </c>
      <c r="AB14" s="152">
        <v>2017</v>
      </c>
      <c r="AC14" s="153" t="s">
        <v>896</v>
      </c>
      <c r="AD14" s="153">
        <v>2017</v>
      </c>
      <c r="AE14" s="153">
        <v>2018</v>
      </c>
      <c r="AF14" s="155" t="s">
        <v>896</v>
      </c>
      <c r="AG14" s="155">
        <v>2019</v>
      </c>
      <c r="AH14" s="153">
        <v>2019</v>
      </c>
      <c r="AI14" s="153">
        <v>2019</v>
      </c>
      <c r="AJ14" s="153">
        <v>2018</v>
      </c>
      <c r="AK14" s="153">
        <v>2018</v>
      </c>
      <c r="AL14" s="153">
        <v>2017</v>
      </c>
      <c r="AM14" s="153" t="s">
        <v>896</v>
      </c>
      <c r="AN14" s="153">
        <v>2019</v>
      </c>
      <c r="AO14" s="153">
        <v>2016</v>
      </c>
      <c r="AP14" s="153">
        <v>2017</v>
      </c>
      <c r="AQ14" s="153" t="s">
        <v>896</v>
      </c>
      <c r="AR14" s="153" t="s">
        <v>896</v>
      </c>
      <c r="AS14" s="153">
        <v>2017</v>
      </c>
      <c r="AT14" s="153" t="s">
        <v>896</v>
      </c>
      <c r="AU14" s="164">
        <v>2017</v>
      </c>
      <c r="AV14" s="164">
        <v>2017</v>
      </c>
      <c r="AW14" s="153">
        <v>2017</v>
      </c>
      <c r="AX14" s="153" t="s">
        <v>896</v>
      </c>
      <c r="AY14" s="153">
        <v>2017</v>
      </c>
      <c r="AZ14" s="209">
        <v>2017</v>
      </c>
      <c r="BA14" s="153" t="s">
        <v>896</v>
      </c>
      <c r="BB14" s="153">
        <v>2017</v>
      </c>
      <c r="BC14" s="153">
        <v>2018</v>
      </c>
      <c r="BD14" s="153">
        <v>2019</v>
      </c>
      <c r="BE14" s="211" t="s">
        <v>896</v>
      </c>
      <c r="BF14" s="212" t="s">
        <v>1288</v>
      </c>
      <c r="BG14" s="211" t="s">
        <v>1288</v>
      </c>
      <c r="BH14" s="153">
        <v>2018</v>
      </c>
      <c r="BI14" s="153">
        <v>2018</v>
      </c>
      <c r="BJ14" s="153" t="s">
        <v>896</v>
      </c>
      <c r="BK14" s="153">
        <v>2017</v>
      </c>
      <c r="BL14" s="153">
        <v>2018</v>
      </c>
      <c r="BM14" s="153">
        <v>2017</v>
      </c>
      <c r="BN14" s="153" t="s">
        <v>896</v>
      </c>
      <c r="BO14" s="153">
        <v>2016</v>
      </c>
      <c r="BP14" s="153">
        <v>2017</v>
      </c>
      <c r="BQ14" s="153">
        <v>2014</v>
      </c>
      <c r="BR14" s="153">
        <v>2017</v>
      </c>
      <c r="BS14" s="153">
        <v>2017</v>
      </c>
      <c r="BT14" s="153">
        <v>2017</v>
      </c>
      <c r="BU14" s="153">
        <v>2017</v>
      </c>
      <c r="BV14" s="153">
        <v>2017</v>
      </c>
      <c r="BW14" s="153">
        <v>2017</v>
      </c>
      <c r="BX14" s="153">
        <v>2016</v>
      </c>
      <c r="BY14" s="153">
        <v>2015</v>
      </c>
      <c r="BZ14" s="153" t="s">
        <v>1289</v>
      </c>
      <c r="CA14" s="153">
        <v>2019</v>
      </c>
      <c r="CB14" s="153">
        <v>2015</v>
      </c>
    </row>
    <row r="15" spans="1:80" x14ac:dyDescent="0.25">
      <c r="A15" s="123" t="str">
        <f>'Indicator Data'!A17</f>
        <v>Bahrain</v>
      </c>
      <c r="B15" s="106" t="str">
        <f>'Indicator Data'!B17</f>
        <v>BHR</v>
      </c>
      <c r="C15" s="151">
        <v>2015</v>
      </c>
      <c r="D15" s="151">
        <v>2015</v>
      </c>
      <c r="E15" s="151">
        <v>2015</v>
      </c>
      <c r="F15" s="151">
        <v>2015</v>
      </c>
      <c r="G15" s="151">
        <v>2015</v>
      </c>
      <c r="H15" s="151">
        <v>2015</v>
      </c>
      <c r="I15" s="151">
        <v>2015</v>
      </c>
      <c r="J15" s="151">
        <v>2018</v>
      </c>
      <c r="K15" s="151">
        <v>2018</v>
      </c>
      <c r="L15" s="151">
        <v>2016</v>
      </c>
      <c r="M15" s="153">
        <v>2015</v>
      </c>
      <c r="N15" s="153">
        <v>2015</v>
      </c>
      <c r="O15" s="153">
        <v>2015</v>
      </c>
      <c r="P15" s="153">
        <v>2015</v>
      </c>
      <c r="Q15" s="153">
        <v>2010</v>
      </c>
      <c r="R15" s="153">
        <v>2010</v>
      </c>
      <c r="S15" s="153">
        <v>2010</v>
      </c>
      <c r="T15" s="153">
        <v>2010</v>
      </c>
      <c r="U15" s="153">
        <v>2015</v>
      </c>
      <c r="V15" s="153">
        <v>2015</v>
      </c>
      <c r="W15" s="153">
        <v>2015</v>
      </c>
      <c r="X15" s="153">
        <v>2018</v>
      </c>
      <c r="Y15" s="153">
        <v>2018</v>
      </c>
      <c r="Z15" s="153">
        <v>2018</v>
      </c>
      <c r="AA15" s="153" t="s">
        <v>896</v>
      </c>
      <c r="AB15" s="152">
        <v>2017</v>
      </c>
      <c r="AC15" s="153" t="s">
        <v>896</v>
      </c>
      <c r="AD15" s="153">
        <v>2017</v>
      </c>
      <c r="AE15" s="153">
        <v>2018</v>
      </c>
      <c r="AF15" s="155" t="s">
        <v>896</v>
      </c>
      <c r="AG15" s="155">
        <v>2019</v>
      </c>
      <c r="AH15" s="153">
        <v>2019</v>
      </c>
      <c r="AI15" s="153">
        <v>2019</v>
      </c>
      <c r="AJ15" s="153">
        <v>2018</v>
      </c>
      <c r="AK15" s="153">
        <v>2018</v>
      </c>
      <c r="AL15" s="153">
        <v>2017</v>
      </c>
      <c r="AM15" s="153" t="s">
        <v>896</v>
      </c>
      <c r="AN15" s="153">
        <v>2019</v>
      </c>
      <c r="AO15" s="153">
        <v>2016</v>
      </c>
      <c r="AP15" s="153">
        <v>2017</v>
      </c>
      <c r="AQ15" s="153" t="s">
        <v>896</v>
      </c>
      <c r="AR15" s="153" t="s">
        <v>896</v>
      </c>
      <c r="AS15" s="153">
        <v>2017</v>
      </c>
      <c r="AT15" s="153" t="s">
        <v>896</v>
      </c>
      <c r="AU15" s="164">
        <v>2017</v>
      </c>
      <c r="AV15" s="164">
        <v>2017</v>
      </c>
      <c r="AW15" s="153">
        <v>2017</v>
      </c>
      <c r="AX15" s="153" t="s">
        <v>896</v>
      </c>
      <c r="AY15" s="153">
        <v>2017</v>
      </c>
      <c r="AZ15" s="209">
        <v>2017</v>
      </c>
      <c r="BA15" s="153" t="s">
        <v>896</v>
      </c>
      <c r="BB15" s="153">
        <v>2017</v>
      </c>
      <c r="BC15" s="153">
        <v>2018</v>
      </c>
      <c r="BD15" s="153">
        <v>2019</v>
      </c>
      <c r="BE15" s="211" t="s">
        <v>896</v>
      </c>
      <c r="BF15" s="212" t="s">
        <v>1288</v>
      </c>
      <c r="BG15" s="211" t="s">
        <v>1288</v>
      </c>
      <c r="BH15" s="153">
        <v>2018</v>
      </c>
      <c r="BI15" s="153">
        <v>2018</v>
      </c>
      <c r="BJ15" s="153">
        <v>2013</v>
      </c>
      <c r="BK15" s="153">
        <v>2017</v>
      </c>
      <c r="BL15" s="153">
        <v>2018</v>
      </c>
      <c r="BM15" s="153">
        <v>2017</v>
      </c>
      <c r="BN15" s="153">
        <v>2015</v>
      </c>
      <c r="BO15" s="153">
        <v>2016</v>
      </c>
      <c r="BP15" s="153">
        <v>2017</v>
      </c>
      <c r="BQ15" s="153">
        <v>2014</v>
      </c>
      <c r="BR15" s="153">
        <v>2017</v>
      </c>
      <c r="BS15" s="153">
        <v>2017</v>
      </c>
      <c r="BT15" s="153">
        <v>2015</v>
      </c>
      <c r="BU15" s="153">
        <v>2017</v>
      </c>
      <c r="BV15" s="153">
        <v>2017</v>
      </c>
      <c r="BW15" s="153">
        <v>2017</v>
      </c>
      <c r="BX15" s="153">
        <v>2016</v>
      </c>
      <c r="BY15" s="153">
        <v>2015</v>
      </c>
      <c r="BZ15" s="153" t="s">
        <v>1291</v>
      </c>
      <c r="CA15" s="153">
        <v>2019</v>
      </c>
      <c r="CB15" s="153">
        <v>2015</v>
      </c>
    </row>
    <row r="16" spans="1:80" x14ac:dyDescent="0.25">
      <c r="A16" s="123" t="str">
        <f>'Indicator Data'!A18</f>
        <v>Bangladesh</v>
      </c>
      <c r="B16" s="106" t="str">
        <f>'Indicator Data'!B18</f>
        <v>BGD</v>
      </c>
      <c r="C16" s="151">
        <v>2015</v>
      </c>
      <c r="D16" s="151">
        <v>2015</v>
      </c>
      <c r="E16" s="151">
        <v>2015</v>
      </c>
      <c r="F16" s="151">
        <v>2015</v>
      </c>
      <c r="G16" s="151">
        <v>2015</v>
      </c>
      <c r="H16" s="151">
        <v>2015</v>
      </c>
      <c r="I16" s="151">
        <v>2015</v>
      </c>
      <c r="J16" s="151">
        <v>2018</v>
      </c>
      <c r="K16" s="151">
        <v>2018</v>
      </c>
      <c r="L16" s="151">
        <v>2016</v>
      </c>
      <c r="M16" s="153">
        <v>2015</v>
      </c>
      <c r="N16" s="153">
        <v>2015</v>
      </c>
      <c r="O16" s="153">
        <v>2015</v>
      </c>
      <c r="P16" s="153">
        <v>2015</v>
      </c>
      <c r="Q16" s="153">
        <v>2010</v>
      </c>
      <c r="R16" s="153">
        <v>2010</v>
      </c>
      <c r="S16" s="153">
        <v>2010</v>
      </c>
      <c r="T16" s="153">
        <v>2010</v>
      </c>
      <c r="U16" s="153">
        <v>2015</v>
      </c>
      <c r="V16" s="153">
        <v>2015</v>
      </c>
      <c r="W16" s="153">
        <v>2015</v>
      </c>
      <c r="X16" s="153">
        <v>2018</v>
      </c>
      <c r="Y16" s="153">
        <v>2018</v>
      </c>
      <c r="Z16" s="153">
        <v>2018</v>
      </c>
      <c r="AA16" s="153">
        <v>2014</v>
      </c>
      <c r="AB16" s="152">
        <v>2017</v>
      </c>
      <c r="AC16" s="153">
        <v>2017</v>
      </c>
      <c r="AD16" s="153">
        <v>2018</v>
      </c>
      <c r="AE16" s="153">
        <v>2018</v>
      </c>
      <c r="AF16" s="155">
        <v>2016</v>
      </c>
      <c r="AG16" s="155">
        <v>2019</v>
      </c>
      <c r="AH16" s="153">
        <v>2019</v>
      </c>
      <c r="AI16" s="153">
        <v>2019</v>
      </c>
      <c r="AJ16" s="153">
        <v>2018</v>
      </c>
      <c r="AK16" s="153">
        <v>2018</v>
      </c>
      <c r="AL16" s="153">
        <v>2017</v>
      </c>
      <c r="AM16" s="153">
        <v>2014</v>
      </c>
      <c r="AN16" s="153">
        <v>2019</v>
      </c>
      <c r="AO16" s="153">
        <v>2016</v>
      </c>
      <c r="AP16" s="153">
        <v>2017</v>
      </c>
      <c r="AQ16" s="153">
        <v>2017</v>
      </c>
      <c r="AR16" s="153">
        <v>2018</v>
      </c>
      <c r="AS16" s="153">
        <v>2017</v>
      </c>
      <c r="AT16" s="153">
        <v>2014</v>
      </c>
      <c r="AU16" s="164">
        <v>2017</v>
      </c>
      <c r="AV16" s="164">
        <v>2017</v>
      </c>
      <c r="AW16" s="153">
        <v>2017</v>
      </c>
      <c r="AX16" s="153">
        <v>2017</v>
      </c>
      <c r="AY16" s="153">
        <v>2017</v>
      </c>
      <c r="AZ16" s="209">
        <v>2017</v>
      </c>
      <c r="BA16" s="153" t="s">
        <v>1292</v>
      </c>
      <c r="BB16" s="153">
        <v>2017</v>
      </c>
      <c r="BC16" s="153">
        <v>2018</v>
      </c>
      <c r="BD16" s="153">
        <v>2019</v>
      </c>
      <c r="BE16" s="211" t="s">
        <v>1288</v>
      </c>
      <c r="BF16" s="212">
        <v>43692</v>
      </c>
      <c r="BG16" s="211" t="s">
        <v>1288</v>
      </c>
      <c r="BH16" s="153">
        <v>2018</v>
      </c>
      <c r="BI16" s="153">
        <v>2018</v>
      </c>
      <c r="BJ16" s="153">
        <v>2015</v>
      </c>
      <c r="BK16" s="153">
        <v>2017</v>
      </c>
      <c r="BL16" s="153">
        <v>2018</v>
      </c>
      <c r="BM16" s="153">
        <v>2017</v>
      </c>
      <c r="BN16" s="153">
        <v>2017</v>
      </c>
      <c r="BO16" s="153">
        <v>2016</v>
      </c>
      <c r="BP16" s="153">
        <v>2017</v>
      </c>
      <c r="BQ16" s="153">
        <v>2014</v>
      </c>
      <c r="BR16" s="153">
        <v>2017</v>
      </c>
      <c r="BS16" s="153">
        <v>2017</v>
      </c>
      <c r="BT16" s="153">
        <v>2017</v>
      </c>
      <c r="BU16" s="153">
        <v>2017</v>
      </c>
      <c r="BV16" s="153">
        <v>2017</v>
      </c>
      <c r="BW16" s="153">
        <v>2017</v>
      </c>
      <c r="BX16" s="153">
        <v>2016</v>
      </c>
      <c r="BY16" s="153">
        <v>2015</v>
      </c>
      <c r="BZ16" s="153" t="s">
        <v>1291</v>
      </c>
      <c r="CA16" s="153">
        <v>2019</v>
      </c>
      <c r="CB16" s="153">
        <v>2015</v>
      </c>
    </row>
    <row r="17" spans="1:80" x14ac:dyDescent="0.25">
      <c r="A17" s="123" t="str">
        <f>'Indicator Data'!A19</f>
        <v>Barbados</v>
      </c>
      <c r="B17" s="106" t="str">
        <f>'Indicator Data'!B19</f>
        <v>BRB</v>
      </c>
      <c r="C17" s="151">
        <v>2015</v>
      </c>
      <c r="D17" s="151">
        <v>2015</v>
      </c>
      <c r="E17" s="151">
        <v>2015</v>
      </c>
      <c r="F17" s="151">
        <v>2015</v>
      </c>
      <c r="G17" s="151">
        <v>2015</v>
      </c>
      <c r="H17" s="151">
        <v>2015</v>
      </c>
      <c r="I17" s="151">
        <v>2015</v>
      </c>
      <c r="J17" s="151">
        <v>2018</v>
      </c>
      <c r="K17" s="151">
        <v>2018</v>
      </c>
      <c r="L17" s="151">
        <v>2016</v>
      </c>
      <c r="M17" s="153">
        <v>2015</v>
      </c>
      <c r="N17" s="153">
        <v>2015</v>
      </c>
      <c r="O17" s="153">
        <v>2015</v>
      </c>
      <c r="P17" s="153">
        <v>2015</v>
      </c>
      <c r="Q17" s="153">
        <v>2010</v>
      </c>
      <c r="R17" s="153">
        <v>2010</v>
      </c>
      <c r="S17" s="153">
        <v>2010</v>
      </c>
      <c r="T17" s="153">
        <v>2010</v>
      </c>
      <c r="U17" s="153">
        <v>2015</v>
      </c>
      <c r="V17" s="153">
        <v>2015</v>
      </c>
      <c r="W17" s="153">
        <v>2015</v>
      </c>
      <c r="X17" s="153">
        <v>2018</v>
      </c>
      <c r="Y17" s="153">
        <v>2018</v>
      </c>
      <c r="Z17" s="153">
        <v>2018</v>
      </c>
      <c r="AA17" s="153" t="s">
        <v>896</v>
      </c>
      <c r="AB17" s="152">
        <v>2017</v>
      </c>
      <c r="AC17" s="153">
        <v>2016</v>
      </c>
      <c r="AD17" s="153">
        <v>2017</v>
      </c>
      <c r="AE17" s="153">
        <v>2018</v>
      </c>
      <c r="AF17" s="155" t="s">
        <v>896</v>
      </c>
      <c r="AG17" s="155">
        <v>2019</v>
      </c>
      <c r="AH17" s="153">
        <v>2019</v>
      </c>
      <c r="AI17" s="153">
        <v>2019</v>
      </c>
      <c r="AJ17" s="153">
        <v>2018</v>
      </c>
      <c r="AK17" s="153">
        <v>2018</v>
      </c>
      <c r="AL17" s="153">
        <v>2017</v>
      </c>
      <c r="AM17" s="153">
        <v>2012</v>
      </c>
      <c r="AN17" s="153">
        <v>2019</v>
      </c>
      <c r="AO17" s="153">
        <v>2016</v>
      </c>
      <c r="AP17" s="153">
        <v>2017</v>
      </c>
      <c r="AQ17" s="153" t="s">
        <v>896</v>
      </c>
      <c r="AR17" s="153">
        <v>2017</v>
      </c>
      <c r="AS17" s="153">
        <v>2017</v>
      </c>
      <c r="AT17" s="153">
        <v>2013</v>
      </c>
      <c r="AU17" s="164">
        <v>2017</v>
      </c>
      <c r="AV17" s="164">
        <v>2017</v>
      </c>
      <c r="AW17" s="153">
        <v>2017</v>
      </c>
      <c r="AX17" s="153" t="s">
        <v>896</v>
      </c>
      <c r="AY17" s="153">
        <v>2017</v>
      </c>
      <c r="AZ17" s="209">
        <v>2017</v>
      </c>
      <c r="BA17" s="153" t="s">
        <v>896</v>
      </c>
      <c r="BB17" s="153">
        <v>2017</v>
      </c>
      <c r="BC17" s="153">
        <v>2018</v>
      </c>
      <c r="BD17" s="153">
        <v>2019</v>
      </c>
      <c r="BE17" s="211" t="s">
        <v>896</v>
      </c>
      <c r="BF17" s="212" t="s">
        <v>1288</v>
      </c>
      <c r="BG17" s="211" t="s">
        <v>1288</v>
      </c>
      <c r="BH17" s="153">
        <v>2018</v>
      </c>
      <c r="BI17" s="153">
        <v>2018</v>
      </c>
      <c r="BJ17" s="153">
        <v>2013</v>
      </c>
      <c r="BK17" s="153">
        <v>2017</v>
      </c>
      <c r="BL17" s="153">
        <v>2018</v>
      </c>
      <c r="BM17" s="153">
        <v>2017</v>
      </c>
      <c r="BN17" s="153" t="s">
        <v>896</v>
      </c>
      <c r="BO17" s="153">
        <v>2016</v>
      </c>
      <c r="BP17" s="153">
        <v>2017</v>
      </c>
      <c r="BQ17" s="153">
        <v>2014</v>
      </c>
      <c r="BR17" s="153">
        <v>2017</v>
      </c>
      <c r="BS17" s="153">
        <v>2017</v>
      </c>
      <c r="BT17" s="153">
        <v>2017</v>
      </c>
      <c r="BU17" s="153">
        <v>2017</v>
      </c>
      <c r="BV17" s="153">
        <v>2017</v>
      </c>
      <c r="BW17" s="153">
        <v>2017</v>
      </c>
      <c r="BX17" s="153">
        <v>2016</v>
      </c>
      <c r="BY17" s="153">
        <v>2015</v>
      </c>
      <c r="BZ17" s="153" t="s">
        <v>1289</v>
      </c>
      <c r="CA17" s="153">
        <v>2019</v>
      </c>
      <c r="CB17" s="153">
        <v>2015</v>
      </c>
    </row>
    <row r="18" spans="1:80" x14ac:dyDescent="0.25">
      <c r="A18" s="123" t="str">
        <f>'Indicator Data'!A20</f>
        <v>Belarus</v>
      </c>
      <c r="B18" s="106" t="str">
        <f>'Indicator Data'!B20</f>
        <v>BLR</v>
      </c>
      <c r="C18" s="151">
        <v>2015</v>
      </c>
      <c r="D18" s="151">
        <v>2015</v>
      </c>
      <c r="E18" s="151">
        <v>2015</v>
      </c>
      <c r="F18" s="151">
        <v>2015</v>
      </c>
      <c r="G18" s="151">
        <v>2015</v>
      </c>
      <c r="H18" s="151">
        <v>2015</v>
      </c>
      <c r="I18" s="151">
        <v>2015</v>
      </c>
      <c r="J18" s="151">
        <v>2018</v>
      </c>
      <c r="K18" s="151">
        <v>2018</v>
      </c>
      <c r="L18" s="151">
        <v>2016</v>
      </c>
      <c r="M18" s="153">
        <v>2015</v>
      </c>
      <c r="N18" s="153">
        <v>2015</v>
      </c>
      <c r="O18" s="153">
        <v>2015</v>
      </c>
      <c r="P18" s="153">
        <v>2015</v>
      </c>
      <c r="Q18" s="153">
        <v>2010</v>
      </c>
      <c r="R18" s="153">
        <v>2010</v>
      </c>
      <c r="S18" s="153">
        <v>2010</v>
      </c>
      <c r="T18" s="153">
        <v>2010</v>
      </c>
      <c r="U18" s="153">
        <v>2015</v>
      </c>
      <c r="V18" s="153">
        <v>2015</v>
      </c>
      <c r="W18" s="153">
        <v>2015</v>
      </c>
      <c r="X18" s="153">
        <v>2018</v>
      </c>
      <c r="Y18" s="153">
        <v>2018</v>
      </c>
      <c r="Z18" s="153">
        <v>2018</v>
      </c>
      <c r="AA18" s="153">
        <v>2009</v>
      </c>
      <c r="AB18" s="152">
        <v>2017</v>
      </c>
      <c r="AC18" s="153" t="s">
        <v>896</v>
      </c>
      <c r="AD18" s="153">
        <v>2014</v>
      </c>
      <c r="AE18" s="153">
        <v>2018</v>
      </c>
      <c r="AF18" s="155">
        <v>2016</v>
      </c>
      <c r="AG18" s="155">
        <v>2019</v>
      </c>
      <c r="AH18" s="153">
        <v>2019</v>
      </c>
      <c r="AI18" s="153">
        <v>2019</v>
      </c>
      <c r="AJ18" s="153">
        <v>2018</v>
      </c>
      <c r="AK18" s="153">
        <v>2018</v>
      </c>
      <c r="AL18" s="153">
        <v>2017</v>
      </c>
      <c r="AM18" s="153" t="s">
        <v>896</v>
      </c>
      <c r="AN18" s="153">
        <v>2019</v>
      </c>
      <c r="AO18" s="153">
        <v>2016</v>
      </c>
      <c r="AP18" s="153">
        <v>2017</v>
      </c>
      <c r="AQ18" s="153">
        <v>2017</v>
      </c>
      <c r="AR18" s="153">
        <v>2018</v>
      </c>
      <c r="AS18" s="153">
        <v>2017</v>
      </c>
      <c r="AT18" s="153" t="s">
        <v>896</v>
      </c>
      <c r="AU18" s="164">
        <v>2017</v>
      </c>
      <c r="AV18" s="164">
        <v>2017</v>
      </c>
      <c r="AW18" s="153">
        <v>2017</v>
      </c>
      <c r="AX18" s="153" t="s">
        <v>896</v>
      </c>
      <c r="AY18" s="153">
        <v>2017</v>
      </c>
      <c r="AZ18" s="209">
        <v>2017</v>
      </c>
      <c r="BA18" s="153" t="s">
        <v>1289</v>
      </c>
      <c r="BB18" s="153">
        <v>2017</v>
      </c>
      <c r="BC18" s="153">
        <v>2018</v>
      </c>
      <c r="BD18" s="153">
        <v>2019</v>
      </c>
      <c r="BE18" s="211" t="s">
        <v>896</v>
      </c>
      <c r="BF18" s="212" t="s">
        <v>1288</v>
      </c>
      <c r="BG18" s="211" t="s">
        <v>1288</v>
      </c>
      <c r="BH18" s="153">
        <v>2018</v>
      </c>
      <c r="BI18" s="153">
        <v>2018</v>
      </c>
      <c r="BJ18" s="153">
        <v>2015</v>
      </c>
      <c r="BK18" s="153">
        <v>2017</v>
      </c>
      <c r="BL18" s="153">
        <v>2018</v>
      </c>
      <c r="BM18" s="153">
        <v>2017</v>
      </c>
      <c r="BN18" s="153">
        <v>2015</v>
      </c>
      <c r="BO18" s="153">
        <v>2016</v>
      </c>
      <c r="BP18" s="153">
        <v>2017</v>
      </c>
      <c r="BQ18" s="153">
        <v>2014</v>
      </c>
      <c r="BR18" s="153">
        <v>2017</v>
      </c>
      <c r="BS18" s="153">
        <v>2017</v>
      </c>
      <c r="BT18" s="153">
        <v>2014</v>
      </c>
      <c r="BU18" s="153">
        <v>2017</v>
      </c>
      <c r="BV18" s="153">
        <v>2017</v>
      </c>
      <c r="BW18" s="153" t="s">
        <v>896</v>
      </c>
      <c r="BX18" s="153">
        <v>2016</v>
      </c>
      <c r="BY18" s="153">
        <v>2015</v>
      </c>
      <c r="BZ18" s="153" t="s">
        <v>1291</v>
      </c>
      <c r="CA18" s="153">
        <v>2019</v>
      </c>
      <c r="CB18" s="153">
        <v>2015</v>
      </c>
    </row>
    <row r="19" spans="1:80" x14ac:dyDescent="0.25">
      <c r="A19" s="123" t="str">
        <f>'Indicator Data'!A21</f>
        <v>Belgium</v>
      </c>
      <c r="B19" s="106" t="str">
        <f>'Indicator Data'!B21</f>
        <v>BEL</v>
      </c>
      <c r="C19" s="151">
        <v>2015</v>
      </c>
      <c r="D19" s="151">
        <v>2015</v>
      </c>
      <c r="E19" s="151">
        <v>2015</v>
      </c>
      <c r="F19" s="151">
        <v>2015</v>
      </c>
      <c r="G19" s="151">
        <v>2015</v>
      </c>
      <c r="H19" s="151">
        <v>2015</v>
      </c>
      <c r="I19" s="151">
        <v>2015</v>
      </c>
      <c r="J19" s="151">
        <v>2018</v>
      </c>
      <c r="K19" s="151">
        <v>2018</v>
      </c>
      <c r="L19" s="151">
        <v>2016</v>
      </c>
      <c r="M19" s="153">
        <v>2015</v>
      </c>
      <c r="N19" s="153">
        <v>2015</v>
      </c>
      <c r="O19" s="153">
        <v>2015</v>
      </c>
      <c r="P19" s="153">
        <v>2015</v>
      </c>
      <c r="Q19" s="153">
        <v>2010</v>
      </c>
      <c r="R19" s="153">
        <v>2010</v>
      </c>
      <c r="S19" s="153">
        <v>2010</v>
      </c>
      <c r="T19" s="153">
        <v>2010</v>
      </c>
      <c r="U19" s="153">
        <v>2015</v>
      </c>
      <c r="V19" s="153">
        <v>2015</v>
      </c>
      <c r="W19" s="153">
        <v>2015</v>
      </c>
      <c r="X19" s="153">
        <v>2018</v>
      </c>
      <c r="Y19" s="153">
        <v>2018</v>
      </c>
      <c r="Z19" s="153">
        <v>2018</v>
      </c>
      <c r="AA19" s="153">
        <v>2011</v>
      </c>
      <c r="AB19" s="152">
        <v>2017</v>
      </c>
      <c r="AC19" s="153" t="s">
        <v>896</v>
      </c>
      <c r="AD19" s="153">
        <v>2018</v>
      </c>
      <c r="AE19" s="153">
        <v>2018</v>
      </c>
      <c r="AF19" s="155" t="s">
        <v>896</v>
      </c>
      <c r="AG19" s="155">
        <v>2019</v>
      </c>
      <c r="AH19" s="153">
        <v>2019</v>
      </c>
      <c r="AI19" s="153">
        <v>2019</v>
      </c>
      <c r="AJ19" s="153">
        <v>2018</v>
      </c>
      <c r="AK19" s="153">
        <v>2018</v>
      </c>
      <c r="AL19" s="153">
        <v>2017</v>
      </c>
      <c r="AM19" s="153" t="s">
        <v>896</v>
      </c>
      <c r="AN19" s="153">
        <v>2019</v>
      </c>
      <c r="AO19" s="153">
        <v>2016</v>
      </c>
      <c r="AP19" s="153">
        <v>2017</v>
      </c>
      <c r="AQ19" s="153" t="s">
        <v>896</v>
      </c>
      <c r="AR19" s="153">
        <v>2018</v>
      </c>
      <c r="AS19" s="153">
        <v>2017</v>
      </c>
      <c r="AT19" s="153" t="s">
        <v>896</v>
      </c>
      <c r="AU19" s="164">
        <v>2017</v>
      </c>
      <c r="AV19" s="164" t="s">
        <v>896</v>
      </c>
      <c r="AW19" s="153" t="s">
        <v>896</v>
      </c>
      <c r="AX19" s="153" t="s">
        <v>896</v>
      </c>
      <c r="AY19" s="153">
        <v>2017</v>
      </c>
      <c r="AZ19" s="209">
        <v>2017</v>
      </c>
      <c r="BA19" s="153" t="s">
        <v>1290</v>
      </c>
      <c r="BB19" s="153">
        <v>2017</v>
      </c>
      <c r="BC19" s="153">
        <v>2018</v>
      </c>
      <c r="BD19" s="153">
        <v>2019</v>
      </c>
      <c r="BE19" s="211" t="s">
        <v>896</v>
      </c>
      <c r="BF19" s="212" t="s">
        <v>1288</v>
      </c>
      <c r="BG19" s="211" t="s">
        <v>1288</v>
      </c>
      <c r="BH19" s="153">
        <v>2018</v>
      </c>
      <c r="BI19" s="153">
        <v>2018</v>
      </c>
      <c r="BJ19" s="153" t="s">
        <v>896</v>
      </c>
      <c r="BK19" s="153">
        <v>2017</v>
      </c>
      <c r="BL19" s="153">
        <v>2018</v>
      </c>
      <c r="BM19" s="153">
        <v>2017</v>
      </c>
      <c r="BN19" s="153" t="s">
        <v>896</v>
      </c>
      <c r="BO19" s="153">
        <v>2016</v>
      </c>
      <c r="BP19" s="153">
        <v>2017</v>
      </c>
      <c r="BQ19" s="153">
        <v>2014</v>
      </c>
      <c r="BR19" s="153">
        <v>2017</v>
      </c>
      <c r="BS19" s="153">
        <v>2017</v>
      </c>
      <c r="BT19" s="153">
        <v>2016</v>
      </c>
      <c r="BU19" s="153">
        <v>2017</v>
      </c>
      <c r="BV19" s="153">
        <v>2017</v>
      </c>
      <c r="BW19" s="153">
        <v>2017</v>
      </c>
      <c r="BX19" s="153">
        <v>2016</v>
      </c>
      <c r="BY19" s="153">
        <v>2015</v>
      </c>
      <c r="BZ19" s="153" t="s">
        <v>1291</v>
      </c>
      <c r="CA19" s="153">
        <v>2019</v>
      </c>
      <c r="CB19" s="153">
        <v>2015</v>
      </c>
    </row>
    <row r="20" spans="1:80" x14ac:dyDescent="0.25">
      <c r="A20" s="123" t="str">
        <f>'Indicator Data'!A22</f>
        <v>Belize</v>
      </c>
      <c r="B20" s="106" t="str">
        <f>'Indicator Data'!B22</f>
        <v>BLZ</v>
      </c>
      <c r="C20" s="151">
        <v>2015</v>
      </c>
      <c r="D20" s="151">
        <v>2015</v>
      </c>
      <c r="E20" s="151">
        <v>2015</v>
      </c>
      <c r="F20" s="151">
        <v>2015</v>
      </c>
      <c r="G20" s="151">
        <v>2015</v>
      </c>
      <c r="H20" s="151">
        <v>2015</v>
      </c>
      <c r="I20" s="151">
        <v>2015</v>
      </c>
      <c r="J20" s="151">
        <v>2018</v>
      </c>
      <c r="K20" s="151">
        <v>2018</v>
      </c>
      <c r="L20" s="151">
        <v>2016</v>
      </c>
      <c r="M20" s="153">
        <v>2015</v>
      </c>
      <c r="N20" s="153">
        <v>2015</v>
      </c>
      <c r="O20" s="153">
        <v>2015</v>
      </c>
      <c r="P20" s="153">
        <v>2015</v>
      </c>
      <c r="Q20" s="153">
        <v>2010</v>
      </c>
      <c r="R20" s="153">
        <v>2010</v>
      </c>
      <c r="S20" s="153">
        <v>2010</v>
      </c>
      <c r="T20" s="153">
        <v>2010</v>
      </c>
      <c r="U20" s="153">
        <v>2015</v>
      </c>
      <c r="V20" s="153">
        <v>2015</v>
      </c>
      <c r="W20" s="153">
        <v>2015</v>
      </c>
      <c r="X20" s="153">
        <v>2018</v>
      </c>
      <c r="Y20" s="153">
        <v>2018</v>
      </c>
      <c r="Z20" s="153">
        <v>2018</v>
      </c>
      <c r="AA20" s="153" t="s">
        <v>896</v>
      </c>
      <c r="AB20" s="152">
        <v>2017</v>
      </c>
      <c r="AC20" s="153">
        <v>2017</v>
      </c>
      <c r="AD20" s="153">
        <v>2014</v>
      </c>
      <c r="AE20" s="153">
        <v>2018</v>
      </c>
      <c r="AF20" s="155">
        <v>2016</v>
      </c>
      <c r="AG20" s="155">
        <v>2019</v>
      </c>
      <c r="AH20" s="153">
        <v>2019</v>
      </c>
      <c r="AI20" s="153">
        <v>2019</v>
      </c>
      <c r="AJ20" s="153">
        <v>2018</v>
      </c>
      <c r="AK20" s="153">
        <v>2018</v>
      </c>
      <c r="AL20" s="153">
        <v>2017</v>
      </c>
      <c r="AM20" s="153">
        <v>2016</v>
      </c>
      <c r="AN20" s="153">
        <v>2019</v>
      </c>
      <c r="AO20" s="153">
        <v>2016</v>
      </c>
      <c r="AP20" s="153">
        <v>2017</v>
      </c>
      <c r="AQ20" s="153">
        <v>2017</v>
      </c>
      <c r="AR20" s="153">
        <v>2018</v>
      </c>
      <c r="AS20" s="153">
        <v>2017</v>
      </c>
      <c r="AT20" s="153">
        <v>2011</v>
      </c>
      <c r="AU20" s="164">
        <v>2017</v>
      </c>
      <c r="AV20" s="164">
        <v>2017</v>
      </c>
      <c r="AW20" s="153">
        <v>2017</v>
      </c>
      <c r="AX20" s="153">
        <v>2017</v>
      </c>
      <c r="AY20" s="153">
        <v>2017</v>
      </c>
      <c r="AZ20" s="209">
        <v>2017</v>
      </c>
      <c r="BA20" s="153" t="s">
        <v>896</v>
      </c>
      <c r="BB20" s="153">
        <v>2017</v>
      </c>
      <c r="BC20" s="153">
        <v>2018</v>
      </c>
      <c r="BD20" s="153">
        <v>2019</v>
      </c>
      <c r="BE20" s="211" t="s">
        <v>896</v>
      </c>
      <c r="BF20" s="212" t="s">
        <v>1288</v>
      </c>
      <c r="BG20" s="211" t="s">
        <v>1288</v>
      </c>
      <c r="BH20" s="153">
        <v>2018</v>
      </c>
      <c r="BI20" s="153">
        <v>2018</v>
      </c>
      <c r="BJ20" s="153" t="s">
        <v>896</v>
      </c>
      <c r="BK20" s="153">
        <v>2017</v>
      </c>
      <c r="BL20" s="153" t="s">
        <v>896</v>
      </c>
      <c r="BM20" s="153">
        <v>2017</v>
      </c>
      <c r="BN20" s="153">
        <v>2015</v>
      </c>
      <c r="BO20" s="153">
        <v>2016</v>
      </c>
      <c r="BP20" s="153">
        <v>2017</v>
      </c>
      <c r="BQ20" s="153">
        <v>2014</v>
      </c>
      <c r="BR20" s="153">
        <v>2017</v>
      </c>
      <c r="BS20" s="153">
        <v>2017</v>
      </c>
      <c r="BT20" s="153">
        <v>2017</v>
      </c>
      <c r="BU20" s="153">
        <v>2017</v>
      </c>
      <c r="BV20" s="153">
        <v>2017</v>
      </c>
      <c r="BW20" s="153" t="s">
        <v>896</v>
      </c>
      <c r="BX20" s="153">
        <v>2016</v>
      </c>
      <c r="BY20" s="153">
        <v>2015</v>
      </c>
      <c r="BZ20" s="153" t="s">
        <v>1291</v>
      </c>
      <c r="CA20" s="153">
        <v>2019</v>
      </c>
      <c r="CB20" s="153">
        <v>2015</v>
      </c>
    </row>
    <row r="21" spans="1:80" x14ac:dyDescent="0.25">
      <c r="A21" s="123" t="str">
        <f>'Indicator Data'!A23</f>
        <v>Benin</v>
      </c>
      <c r="B21" s="106" t="str">
        <f>'Indicator Data'!B23</f>
        <v>BEN</v>
      </c>
      <c r="C21" s="151">
        <v>2015</v>
      </c>
      <c r="D21" s="151">
        <v>2015</v>
      </c>
      <c r="E21" s="151">
        <v>2015</v>
      </c>
      <c r="F21" s="151">
        <v>2015</v>
      </c>
      <c r="G21" s="151">
        <v>2015</v>
      </c>
      <c r="H21" s="151">
        <v>2015</v>
      </c>
      <c r="I21" s="151">
        <v>2015</v>
      </c>
      <c r="J21" s="151">
        <v>2018</v>
      </c>
      <c r="K21" s="151">
        <v>2018</v>
      </c>
      <c r="L21" s="151">
        <v>2016</v>
      </c>
      <c r="M21" s="153">
        <v>2015</v>
      </c>
      <c r="N21" s="153">
        <v>2015</v>
      </c>
      <c r="O21" s="153">
        <v>2015</v>
      </c>
      <c r="P21" s="153">
        <v>2015</v>
      </c>
      <c r="Q21" s="153">
        <v>2010</v>
      </c>
      <c r="R21" s="153">
        <v>2010</v>
      </c>
      <c r="S21" s="153">
        <v>2010</v>
      </c>
      <c r="T21" s="153">
        <v>2010</v>
      </c>
      <c r="U21" s="153">
        <v>2015</v>
      </c>
      <c r="V21" s="153">
        <v>2015</v>
      </c>
      <c r="W21" s="153">
        <v>2015</v>
      </c>
      <c r="X21" s="153">
        <v>2018</v>
      </c>
      <c r="Y21" s="153">
        <v>2018</v>
      </c>
      <c r="Z21" s="153">
        <v>2018</v>
      </c>
      <c r="AA21" s="153">
        <v>2012</v>
      </c>
      <c r="AB21" s="152">
        <v>2017</v>
      </c>
      <c r="AC21" s="153">
        <v>2017</v>
      </c>
      <c r="AD21" s="153">
        <v>2016</v>
      </c>
      <c r="AE21" s="153">
        <v>2018</v>
      </c>
      <c r="AF21" s="155">
        <v>2016</v>
      </c>
      <c r="AG21" s="155">
        <v>2019</v>
      </c>
      <c r="AH21" s="153">
        <v>2019</v>
      </c>
      <c r="AI21" s="153">
        <v>2019</v>
      </c>
      <c r="AJ21" s="153">
        <v>2018</v>
      </c>
      <c r="AK21" s="153">
        <v>2018</v>
      </c>
      <c r="AL21" s="153">
        <v>2017</v>
      </c>
      <c r="AM21" s="153">
        <v>2012</v>
      </c>
      <c r="AN21" s="153">
        <v>2019</v>
      </c>
      <c r="AO21" s="153">
        <v>2016</v>
      </c>
      <c r="AP21" s="153">
        <v>2017</v>
      </c>
      <c r="AQ21" s="153">
        <v>2017</v>
      </c>
      <c r="AR21" s="153">
        <v>2018</v>
      </c>
      <c r="AS21" s="153">
        <v>2017</v>
      </c>
      <c r="AT21" s="153">
        <v>2014</v>
      </c>
      <c r="AU21" s="164">
        <v>2017</v>
      </c>
      <c r="AV21" s="164">
        <v>2017</v>
      </c>
      <c r="AW21" s="153">
        <v>2017</v>
      </c>
      <c r="AX21" s="153">
        <v>2017</v>
      </c>
      <c r="AY21" s="153">
        <v>2017</v>
      </c>
      <c r="AZ21" s="209">
        <v>2017</v>
      </c>
      <c r="BA21" s="153" t="s">
        <v>1290</v>
      </c>
      <c r="BB21" s="153">
        <v>2017</v>
      </c>
      <c r="BC21" s="153">
        <v>2018</v>
      </c>
      <c r="BD21" s="153">
        <v>2019</v>
      </c>
      <c r="BE21" s="211" t="s">
        <v>896</v>
      </c>
      <c r="BF21" s="212" t="s">
        <v>1288</v>
      </c>
      <c r="BG21" s="211" t="s">
        <v>1288</v>
      </c>
      <c r="BH21" s="153">
        <v>2018</v>
      </c>
      <c r="BI21" s="153">
        <v>2018</v>
      </c>
      <c r="BJ21" s="153">
        <v>2015</v>
      </c>
      <c r="BK21" s="153">
        <v>2017</v>
      </c>
      <c r="BL21" s="153">
        <v>2018</v>
      </c>
      <c r="BM21" s="153">
        <v>2017</v>
      </c>
      <c r="BN21" s="153">
        <v>2015</v>
      </c>
      <c r="BO21" s="153">
        <v>2016</v>
      </c>
      <c r="BP21" s="153">
        <v>2017</v>
      </c>
      <c r="BQ21" s="153">
        <v>2014</v>
      </c>
      <c r="BR21" s="153">
        <v>2017</v>
      </c>
      <c r="BS21" s="153">
        <v>2017</v>
      </c>
      <c r="BT21" s="153">
        <v>2016</v>
      </c>
      <c r="BU21" s="153">
        <v>2017</v>
      </c>
      <c r="BV21" s="153" t="s">
        <v>896</v>
      </c>
      <c r="BW21" s="153">
        <v>2017</v>
      </c>
      <c r="BX21" s="153">
        <v>2016</v>
      </c>
      <c r="BY21" s="153">
        <v>2015</v>
      </c>
      <c r="BZ21" s="153" t="s">
        <v>1291</v>
      </c>
      <c r="CA21" s="153">
        <v>2019</v>
      </c>
      <c r="CB21" s="153">
        <v>2015</v>
      </c>
    </row>
    <row r="22" spans="1:80" x14ac:dyDescent="0.25">
      <c r="A22" s="123" t="str">
        <f>'Indicator Data'!A24</f>
        <v>Bhutan</v>
      </c>
      <c r="B22" s="106" t="str">
        <f>'Indicator Data'!B24</f>
        <v>BTN</v>
      </c>
      <c r="C22" s="151">
        <v>2015</v>
      </c>
      <c r="D22" s="151">
        <v>2015</v>
      </c>
      <c r="E22" s="151">
        <v>2015</v>
      </c>
      <c r="F22" s="151">
        <v>2015</v>
      </c>
      <c r="G22" s="151">
        <v>2015</v>
      </c>
      <c r="H22" s="151">
        <v>2015</v>
      </c>
      <c r="I22" s="151">
        <v>2015</v>
      </c>
      <c r="J22" s="151">
        <v>2018</v>
      </c>
      <c r="K22" s="151">
        <v>2018</v>
      </c>
      <c r="L22" s="151">
        <v>2016</v>
      </c>
      <c r="M22" s="153">
        <v>2015</v>
      </c>
      <c r="N22" s="153">
        <v>2015</v>
      </c>
      <c r="O22" s="153">
        <v>2015</v>
      </c>
      <c r="P22" s="153">
        <v>2015</v>
      </c>
      <c r="Q22" s="153">
        <v>2010</v>
      </c>
      <c r="R22" s="153">
        <v>2010</v>
      </c>
      <c r="S22" s="153">
        <v>2010</v>
      </c>
      <c r="T22" s="153">
        <v>2010</v>
      </c>
      <c r="U22" s="153">
        <v>2015</v>
      </c>
      <c r="V22" s="153">
        <v>2015</v>
      </c>
      <c r="W22" s="153">
        <v>2015</v>
      </c>
      <c r="X22" s="153">
        <v>2018</v>
      </c>
      <c r="Y22" s="153">
        <v>2018</v>
      </c>
      <c r="Z22" s="153">
        <v>2018</v>
      </c>
      <c r="AA22" s="153" t="s">
        <v>896</v>
      </c>
      <c r="AB22" s="152">
        <v>2017</v>
      </c>
      <c r="AC22" s="153">
        <v>2014</v>
      </c>
      <c r="AD22" s="153">
        <v>2018</v>
      </c>
      <c r="AE22" s="153">
        <v>2018</v>
      </c>
      <c r="AF22" s="155" t="s">
        <v>896</v>
      </c>
      <c r="AG22" s="155">
        <v>2019</v>
      </c>
      <c r="AH22" s="153">
        <v>2019</v>
      </c>
      <c r="AI22" s="153">
        <v>2019</v>
      </c>
      <c r="AJ22" s="153">
        <v>2018</v>
      </c>
      <c r="AK22" s="153">
        <v>2018</v>
      </c>
      <c r="AL22" s="153">
        <v>2017</v>
      </c>
      <c r="AM22" s="153">
        <v>2010</v>
      </c>
      <c r="AN22" s="153">
        <v>2019</v>
      </c>
      <c r="AO22" s="153">
        <v>2016</v>
      </c>
      <c r="AP22" s="153">
        <v>2017</v>
      </c>
      <c r="AQ22" s="153">
        <v>2017</v>
      </c>
      <c r="AR22" s="153">
        <v>2018</v>
      </c>
      <c r="AS22" s="153">
        <v>2017</v>
      </c>
      <c r="AT22" s="153">
        <v>2010</v>
      </c>
      <c r="AU22" s="164">
        <v>2017</v>
      </c>
      <c r="AV22" s="164">
        <v>2013</v>
      </c>
      <c r="AW22" s="153" t="s">
        <v>896</v>
      </c>
      <c r="AX22" s="153">
        <v>2017</v>
      </c>
      <c r="AY22" s="153">
        <v>2017</v>
      </c>
      <c r="AZ22" s="209">
        <v>2017</v>
      </c>
      <c r="BA22" s="153" t="s">
        <v>1289</v>
      </c>
      <c r="BB22" s="153">
        <v>2017</v>
      </c>
      <c r="BC22" s="153">
        <v>2018</v>
      </c>
      <c r="BD22" s="153">
        <v>2019</v>
      </c>
      <c r="BE22" s="211" t="s">
        <v>896</v>
      </c>
      <c r="BF22" s="212" t="s">
        <v>1288</v>
      </c>
      <c r="BG22" s="211" t="s">
        <v>1288</v>
      </c>
      <c r="BH22" s="153">
        <v>2018</v>
      </c>
      <c r="BI22" s="153">
        <v>2018</v>
      </c>
      <c r="BJ22" s="153">
        <v>2015</v>
      </c>
      <c r="BK22" s="153">
        <v>2017</v>
      </c>
      <c r="BL22" s="153">
        <v>2018</v>
      </c>
      <c r="BM22" s="153">
        <v>2017</v>
      </c>
      <c r="BN22" s="153">
        <v>2015</v>
      </c>
      <c r="BO22" s="153">
        <v>2016</v>
      </c>
      <c r="BP22" s="153">
        <v>2017</v>
      </c>
      <c r="BQ22" s="153">
        <v>2014</v>
      </c>
      <c r="BR22" s="153">
        <v>2017</v>
      </c>
      <c r="BS22" s="153">
        <v>2017</v>
      </c>
      <c r="BT22" s="153">
        <v>2017</v>
      </c>
      <c r="BU22" s="153">
        <v>2017</v>
      </c>
      <c r="BV22" s="153">
        <v>2017</v>
      </c>
      <c r="BW22" s="153" t="s">
        <v>896</v>
      </c>
      <c r="BX22" s="153">
        <v>2016</v>
      </c>
      <c r="BY22" s="153">
        <v>2015</v>
      </c>
      <c r="BZ22" s="153" t="s">
        <v>1291</v>
      </c>
      <c r="CA22" s="153">
        <v>2019</v>
      </c>
      <c r="CB22" s="153">
        <v>2015</v>
      </c>
    </row>
    <row r="23" spans="1:80" x14ac:dyDescent="0.25">
      <c r="A23" s="123" t="str">
        <f>'Indicator Data'!A25</f>
        <v>Bolivia</v>
      </c>
      <c r="B23" s="106" t="str">
        <f>'Indicator Data'!B25</f>
        <v>BOL</v>
      </c>
      <c r="C23" s="151">
        <v>2015</v>
      </c>
      <c r="D23" s="151">
        <v>2015</v>
      </c>
      <c r="E23" s="151">
        <v>2015</v>
      </c>
      <c r="F23" s="151">
        <v>2015</v>
      </c>
      <c r="G23" s="151">
        <v>2015</v>
      </c>
      <c r="H23" s="151">
        <v>2015</v>
      </c>
      <c r="I23" s="151">
        <v>2015</v>
      </c>
      <c r="J23" s="151">
        <v>2018</v>
      </c>
      <c r="K23" s="151">
        <v>2018</v>
      </c>
      <c r="L23" s="151">
        <v>2016</v>
      </c>
      <c r="M23" s="153">
        <v>2015</v>
      </c>
      <c r="N23" s="153">
        <v>2015</v>
      </c>
      <c r="O23" s="153">
        <v>2015</v>
      </c>
      <c r="P23" s="153">
        <v>2015</v>
      </c>
      <c r="Q23" s="153">
        <v>2010</v>
      </c>
      <c r="R23" s="153">
        <v>2010</v>
      </c>
      <c r="S23" s="153">
        <v>2010</v>
      </c>
      <c r="T23" s="153">
        <v>2010</v>
      </c>
      <c r="U23" s="153">
        <v>2015</v>
      </c>
      <c r="V23" s="153">
        <v>2015</v>
      </c>
      <c r="W23" s="153">
        <v>2015</v>
      </c>
      <c r="X23" s="153">
        <v>2018</v>
      </c>
      <c r="Y23" s="153">
        <v>2018</v>
      </c>
      <c r="Z23" s="153">
        <v>2018</v>
      </c>
      <c r="AA23" s="153">
        <v>2012</v>
      </c>
      <c r="AB23" s="152">
        <v>2017</v>
      </c>
      <c r="AC23" s="153">
        <v>2017</v>
      </c>
      <c r="AD23" s="153">
        <v>2018</v>
      </c>
      <c r="AE23" s="153">
        <v>2018</v>
      </c>
      <c r="AF23" s="155">
        <v>2016</v>
      </c>
      <c r="AG23" s="155">
        <v>2019</v>
      </c>
      <c r="AH23" s="153">
        <v>2019</v>
      </c>
      <c r="AI23" s="153">
        <v>2019</v>
      </c>
      <c r="AJ23" s="153">
        <v>2018</v>
      </c>
      <c r="AK23" s="153">
        <v>2018</v>
      </c>
      <c r="AL23" s="153">
        <v>2017</v>
      </c>
      <c r="AM23" s="153">
        <v>2008</v>
      </c>
      <c r="AN23" s="153">
        <v>2019</v>
      </c>
      <c r="AO23" s="153">
        <v>2016</v>
      </c>
      <c r="AP23" s="153">
        <v>2017</v>
      </c>
      <c r="AQ23" s="153">
        <v>2017</v>
      </c>
      <c r="AR23" s="153">
        <v>2018</v>
      </c>
      <c r="AS23" s="153">
        <v>2017</v>
      </c>
      <c r="AT23" s="153">
        <v>2016</v>
      </c>
      <c r="AU23" s="164">
        <v>2017</v>
      </c>
      <c r="AV23" s="164">
        <v>2017</v>
      </c>
      <c r="AW23" s="153">
        <v>2017</v>
      </c>
      <c r="AX23" s="153">
        <v>2017</v>
      </c>
      <c r="AY23" s="153">
        <v>2017</v>
      </c>
      <c r="AZ23" s="209">
        <v>2017</v>
      </c>
      <c r="BA23" s="153" t="s">
        <v>1289</v>
      </c>
      <c r="BB23" s="153">
        <v>2017</v>
      </c>
      <c r="BC23" s="153">
        <v>2018</v>
      </c>
      <c r="BD23" s="153">
        <v>2019</v>
      </c>
      <c r="BE23" s="211" t="s">
        <v>896</v>
      </c>
      <c r="BF23" s="212" t="s">
        <v>1288</v>
      </c>
      <c r="BG23" s="211" t="s">
        <v>1288</v>
      </c>
      <c r="BH23" s="153">
        <v>2018</v>
      </c>
      <c r="BI23" s="153">
        <v>2018</v>
      </c>
      <c r="BJ23" s="153">
        <v>2013</v>
      </c>
      <c r="BK23" s="153">
        <v>2017</v>
      </c>
      <c r="BL23" s="153">
        <v>2018</v>
      </c>
      <c r="BM23" s="153">
        <v>2017</v>
      </c>
      <c r="BN23" s="153">
        <v>2015</v>
      </c>
      <c r="BO23" s="153">
        <v>2016</v>
      </c>
      <c r="BP23" s="153">
        <v>2017</v>
      </c>
      <c r="BQ23" s="153">
        <v>2014</v>
      </c>
      <c r="BR23" s="153">
        <v>2017</v>
      </c>
      <c r="BS23" s="153">
        <v>2017</v>
      </c>
      <c r="BT23" s="153">
        <v>2016</v>
      </c>
      <c r="BU23" s="153">
        <v>2017</v>
      </c>
      <c r="BV23" s="153" t="s">
        <v>896</v>
      </c>
      <c r="BW23" s="153">
        <v>2017</v>
      </c>
      <c r="BX23" s="153">
        <v>2016</v>
      </c>
      <c r="BY23" s="153">
        <v>2015</v>
      </c>
      <c r="BZ23" s="153" t="s">
        <v>1291</v>
      </c>
      <c r="CA23" s="153">
        <v>2019</v>
      </c>
      <c r="CB23" s="153">
        <v>2015</v>
      </c>
    </row>
    <row r="24" spans="1:80" x14ac:dyDescent="0.25">
      <c r="A24" s="123" t="str">
        <f>'Indicator Data'!A26</f>
        <v>Bosnia and Herzegovina</v>
      </c>
      <c r="B24" s="106" t="str">
        <f>'Indicator Data'!B26</f>
        <v>BIH</v>
      </c>
      <c r="C24" s="151">
        <v>2015</v>
      </c>
      <c r="D24" s="151">
        <v>2015</v>
      </c>
      <c r="E24" s="151">
        <v>2015</v>
      </c>
      <c r="F24" s="151">
        <v>2015</v>
      </c>
      <c r="G24" s="151">
        <v>2015</v>
      </c>
      <c r="H24" s="151">
        <v>2015</v>
      </c>
      <c r="I24" s="151">
        <v>2015</v>
      </c>
      <c r="J24" s="151">
        <v>2018</v>
      </c>
      <c r="K24" s="151">
        <v>2018</v>
      </c>
      <c r="L24" s="151">
        <v>2016</v>
      </c>
      <c r="M24" s="153">
        <v>2015</v>
      </c>
      <c r="N24" s="153">
        <v>2015</v>
      </c>
      <c r="O24" s="153">
        <v>2015</v>
      </c>
      <c r="P24" s="153">
        <v>2015</v>
      </c>
      <c r="Q24" s="153">
        <v>2010</v>
      </c>
      <c r="R24" s="153">
        <v>2010</v>
      </c>
      <c r="S24" s="153">
        <v>2010</v>
      </c>
      <c r="T24" s="153">
        <v>2010</v>
      </c>
      <c r="U24" s="153">
        <v>2015</v>
      </c>
      <c r="V24" s="153">
        <v>2015</v>
      </c>
      <c r="W24" s="153">
        <v>2015</v>
      </c>
      <c r="X24" s="153">
        <v>2018</v>
      </c>
      <c r="Y24" s="153">
        <v>2018</v>
      </c>
      <c r="Z24" s="153">
        <v>2018</v>
      </c>
      <c r="AA24" s="153" t="s">
        <v>896</v>
      </c>
      <c r="AB24" s="152">
        <v>2017</v>
      </c>
      <c r="AC24" s="153">
        <v>2016</v>
      </c>
      <c r="AD24" s="153">
        <v>2017</v>
      </c>
      <c r="AE24" s="153">
        <v>2018</v>
      </c>
      <c r="AF24" s="155">
        <v>2016</v>
      </c>
      <c r="AG24" s="155">
        <v>2019</v>
      </c>
      <c r="AH24" s="153">
        <v>2019</v>
      </c>
      <c r="AI24" s="153">
        <v>2019</v>
      </c>
      <c r="AJ24" s="153">
        <v>2018</v>
      </c>
      <c r="AK24" s="153">
        <v>2018</v>
      </c>
      <c r="AL24" s="153">
        <v>2017</v>
      </c>
      <c r="AM24" s="153">
        <v>2012</v>
      </c>
      <c r="AN24" s="153">
        <v>2019</v>
      </c>
      <c r="AO24" s="153">
        <v>2016</v>
      </c>
      <c r="AP24" s="153">
        <v>2017</v>
      </c>
      <c r="AQ24" s="153">
        <v>2017</v>
      </c>
      <c r="AR24" s="153">
        <v>2018</v>
      </c>
      <c r="AS24" s="153">
        <v>2017</v>
      </c>
      <c r="AT24" s="153">
        <v>2012</v>
      </c>
      <c r="AU24" s="164">
        <v>2017</v>
      </c>
      <c r="AV24" s="164" t="s">
        <v>896</v>
      </c>
      <c r="AW24" s="153" t="s">
        <v>896</v>
      </c>
      <c r="AX24" s="153" t="s">
        <v>896</v>
      </c>
      <c r="AY24" s="153">
        <v>2017</v>
      </c>
      <c r="AZ24" s="209">
        <v>2017</v>
      </c>
      <c r="BA24" s="153" t="s">
        <v>1296</v>
      </c>
      <c r="BB24" s="153">
        <v>2017</v>
      </c>
      <c r="BC24" s="153">
        <v>2018</v>
      </c>
      <c r="BD24" s="153">
        <v>2019</v>
      </c>
      <c r="BE24" s="211" t="s">
        <v>1288</v>
      </c>
      <c r="BF24" s="212" t="s">
        <v>1288</v>
      </c>
      <c r="BG24" s="211" t="s">
        <v>1288</v>
      </c>
      <c r="BH24" s="153">
        <v>2018</v>
      </c>
      <c r="BI24" s="153">
        <v>2018</v>
      </c>
      <c r="BJ24" s="153" t="s">
        <v>896</v>
      </c>
      <c r="BK24" s="153">
        <v>2017</v>
      </c>
      <c r="BL24" s="153">
        <v>2018</v>
      </c>
      <c r="BM24" s="153">
        <v>2017</v>
      </c>
      <c r="BN24" s="153">
        <v>2015</v>
      </c>
      <c r="BO24" s="153">
        <v>2016</v>
      </c>
      <c r="BP24" s="153">
        <v>2017</v>
      </c>
      <c r="BQ24" s="153">
        <v>2014</v>
      </c>
      <c r="BR24" s="153">
        <v>2017</v>
      </c>
      <c r="BS24" s="153">
        <v>2017</v>
      </c>
      <c r="BT24" s="153">
        <v>2013</v>
      </c>
      <c r="BU24" s="153">
        <v>2017</v>
      </c>
      <c r="BV24" s="153">
        <v>2017</v>
      </c>
      <c r="BW24" s="153" t="s">
        <v>896</v>
      </c>
      <c r="BX24" s="153">
        <v>2016</v>
      </c>
      <c r="BY24" s="153">
        <v>2015</v>
      </c>
      <c r="BZ24" s="153" t="s">
        <v>1291</v>
      </c>
      <c r="CA24" s="153">
        <v>2019</v>
      </c>
      <c r="CB24" s="153">
        <v>2015</v>
      </c>
    </row>
    <row r="25" spans="1:80" x14ac:dyDescent="0.25">
      <c r="A25" s="123" t="str">
        <f>'Indicator Data'!A27</f>
        <v>Botswana</v>
      </c>
      <c r="B25" s="106" t="str">
        <f>'Indicator Data'!B27</f>
        <v>BWA</v>
      </c>
      <c r="C25" s="151">
        <v>2015</v>
      </c>
      <c r="D25" s="151">
        <v>2015</v>
      </c>
      <c r="E25" s="151">
        <v>2015</v>
      </c>
      <c r="F25" s="151">
        <v>2015</v>
      </c>
      <c r="G25" s="151">
        <v>2015</v>
      </c>
      <c r="H25" s="151">
        <v>2015</v>
      </c>
      <c r="I25" s="151">
        <v>2015</v>
      </c>
      <c r="J25" s="151">
        <v>2018</v>
      </c>
      <c r="K25" s="151">
        <v>2018</v>
      </c>
      <c r="L25" s="151">
        <v>2016</v>
      </c>
      <c r="M25" s="153">
        <v>2015</v>
      </c>
      <c r="N25" s="153">
        <v>2015</v>
      </c>
      <c r="O25" s="153">
        <v>2015</v>
      </c>
      <c r="P25" s="153">
        <v>2015</v>
      </c>
      <c r="Q25" s="153">
        <v>2010</v>
      </c>
      <c r="R25" s="153">
        <v>2010</v>
      </c>
      <c r="S25" s="153">
        <v>2010</v>
      </c>
      <c r="T25" s="153">
        <v>2010</v>
      </c>
      <c r="U25" s="153">
        <v>2015</v>
      </c>
      <c r="V25" s="153">
        <v>2015</v>
      </c>
      <c r="W25" s="153">
        <v>2015</v>
      </c>
      <c r="X25" s="153">
        <v>2018</v>
      </c>
      <c r="Y25" s="153">
        <v>2018</v>
      </c>
      <c r="Z25" s="153">
        <v>2018</v>
      </c>
      <c r="AA25" s="153">
        <v>2011</v>
      </c>
      <c r="AB25" s="152">
        <v>2017</v>
      </c>
      <c r="AC25" s="153" t="s">
        <v>896</v>
      </c>
      <c r="AD25" s="153">
        <v>2017</v>
      </c>
      <c r="AE25" s="153">
        <v>2018</v>
      </c>
      <c r="AF25" s="155" t="s">
        <v>896</v>
      </c>
      <c r="AG25" s="155">
        <v>2019</v>
      </c>
      <c r="AH25" s="153">
        <v>2019</v>
      </c>
      <c r="AI25" s="153">
        <v>2019</v>
      </c>
      <c r="AJ25" s="153">
        <v>2018</v>
      </c>
      <c r="AK25" s="153">
        <v>2018</v>
      </c>
      <c r="AL25" s="153">
        <v>2017</v>
      </c>
      <c r="AM25" s="153" t="s">
        <v>896</v>
      </c>
      <c r="AN25" s="153">
        <v>2019</v>
      </c>
      <c r="AO25" s="153">
        <v>2016</v>
      </c>
      <c r="AP25" s="153">
        <v>2017</v>
      </c>
      <c r="AQ25" s="153">
        <v>2017</v>
      </c>
      <c r="AR25" s="153">
        <v>2018</v>
      </c>
      <c r="AS25" s="153">
        <v>2017</v>
      </c>
      <c r="AT25" s="153">
        <v>2007</v>
      </c>
      <c r="AU25" s="164">
        <v>2017</v>
      </c>
      <c r="AV25" s="164">
        <v>2017</v>
      </c>
      <c r="AW25" s="153">
        <v>2017</v>
      </c>
      <c r="AX25" s="153">
        <v>2017</v>
      </c>
      <c r="AY25" s="153">
        <v>2017</v>
      </c>
      <c r="AZ25" s="209">
        <v>2017</v>
      </c>
      <c r="BA25" s="153" t="s">
        <v>1290</v>
      </c>
      <c r="BB25" s="153">
        <v>2017</v>
      </c>
      <c r="BC25" s="153">
        <v>2018</v>
      </c>
      <c r="BD25" s="153">
        <v>2019</v>
      </c>
      <c r="BE25" s="211" t="s">
        <v>896</v>
      </c>
      <c r="BF25" s="212" t="s">
        <v>1288</v>
      </c>
      <c r="BG25" s="211" t="s">
        <v>1288</v>
      </c>
      <c r="BH25" s="153">
        <v>2018</v>
      </c>
      <c r="BI25" s="153">
        <v>2018</v>
      </c>
      <c r="BJ25" s="153">
        <v>2015</v>
      </c>
      <c r="BK25" s="153">
        <v>2017</v>
      </c>
      <c r="BL25" s="153">
        <v>2018</v>
      </c>
      <c r="BM25" s="153">
        <v>2017</v>
      </c>
      <c r="BN25" s="153">
        <v>2015</v>
      </c>
      <c r="BO25" s="153">
        <v>2016</v>
      </c>
      <c r="BP25" s="153">
        <v>2017</v>
      </c>
      <c r="BQ25" s="153">
        <v>2014</v>
      </c>
      <c r="BR25" s="153">
        <v>2017</v>
      </c>
      <c r="BS25" s="153">
        <v>2017</v>
      </c>
      <c r="BT25" s="153">
        <v>2016</v>
      </c>
      <c r="BU25" s="153">
        <v>2017</v>
      </c>
      <c r="BV25" s="153">
        <v>2017</v>
      </c>
      <c r="BW25" s="153">
        <v>2017</v>
      </c>
      <c r="BX25" s="153">
        <v>2016</v>
      </c>
      <c r="BY25" s="153">
        <v>2015</v>
      </c>
      <c r="BZ25" s="153" t="s">
        <v>1291</v>
      </c>
      <c r="CA25" s="153">
        <v>2019</v>
      </c>
      <c r="CB25" s="153">
        <v>2015</v>
      </c>
    </row>
    <row r="26" spans="1:80" x14ac:dyDescent="0.25">
      <c r="A26" s="123" t="str">
        <f>'Indicator Data'!A28</f>
        <v>Brazil</v>
      </c>
      <c r="B26" s="106" t="str">
        <f>'Indicator Data'!B28</f>
        <v>BRA</v>
      </c>
      <c r="C26" s="151">
        <v>2015</v>
      </c>
      <c r="D26" s="151">
        <v>2015</v>
      </c>
      <c r="E26" s="151">
        <v>2015</v>
      </c>
      <c r="F26" s="151">
        <v>2015</v>
      </c>
      <c r="G26" s="151">
        <v>2015</v>
      </c>
      <c r="H26" s="151">
        <v>2015</v>
      </c>
      <c r="I26" s="151">
        <v>2015</v>
      </c>
      <c r="J26" s="151">
        <v>2018</v>
      </c>
      <c r="K26" s="151">
        <v>2018</v>
      </c>
      <c r="L26" s="151">
        <v>2016</v>
      </c>
      <c r="M26" s="153">
        <v>2015</v>
      </c>
      <c r="N26" s="153">
        <v>2015</v>
      </c>
      <c r="O26" s="153">
        <v>2015</v>
      </c>
      <c r="P26" s="153">
        <v>2015</v>
      </c>
      <c r="Q26" s="153">
        <v>2010</v>
      </c>
      <c r="R26" s="153">
        <v>2010</v>
      </c>
      <c r="S26" s="153">
        <v>2010</v>
      </c>
      <c r="T26" s="153">
        <v>2010</v>
      </c>
      <c r="U26" s="153">
        <v>2015</v>
      </c>
      <c r="V26" s="153">
        <v>2015</v>
      </c>
      <c r="W26" s="153">
        <v>2015</v>
      </c>
      <c r="X26" s="153">
        <v>2018</v>
      </c>
      <c r="Y26" s="153">
        <v>2018</v>
      </c>
      <c r="Z26" s="153">
        <v>2018</v>
      </c>
      <c r="AA26" s="153">
        <v>2010</v>
      </c>
      <c r="AB26" s="152">
        <v>2017</v>
      </c>
      <c r="AC26" s="153" t="s">
        <v>896</v>
      </c>
      <c r="AD26" s="153">
        <v>2018</v>
      </c>
      <c r="AE26" s="153">
        <v>2018</v>
      </c>
      <c r="AF26" s="155">
        <v>2016</v>
      </c>
      <c r="AG26" s="155">
        <v>2019</v>
      </c>
      <c r="AH26" s="153">
        <v>2019</v>
      </c>
      <c r="AI26" s="153">
        <v>2019</v>
      </c>
      <c r="AJ26" s="153">
        <v>2018</v>
      </c>
      <c r="AK26" s="153">
        <v>2018</v>
      </c>
      <c r="AL26" s="153">
        <v>2017</v>
      </c>
      <c r="AM26" s="153">
        <v>2014</v>
      </c>
      <c r="AN26" s="153">
        <v>2019</v>
      </c>
      <c r="AO26" s="153">
        <v>2016</v>
      </c>
      <c r="AP26" s="153">
        <v>2017</v>
      </c>
      <c r="AQ26" s="153">
        <v>2017</v>
      </c>
      <c r="AR26" s="153">
        <v>2018</v>
      </c>
      <c r="AS26" s="153">
        <v>2017</v>
      </c>
      <c r="AT26" s="153">
        <v>2007</v>
      </c>
      <c r="AU26" s="164">
        <v>2017</v>
      </c>
      <c r="AV26" s="164">
        <v>2017</v>
      </c>
      <c r="AW26" s="153">
        <v>2017</v>
      </c>
      <c r="AX26" s="153">
        <v>2017</v>
      </c>
      <c r="AY26" s="153">
        <v>2017</v>
      </c>
      <c r="AZ26" s="209">
        <v>2017</v>
      </c>
      <c r="BA26" s="153" t="s">
        <v>1289</v>
      </c>
      <c r="BB26" s="153">
        <v>2017</v>
      </c>
      <c r="BC26" s="153">
        <v>2018</v>
      </c>
      <c r="BD26" s="153">
        <v>2019</v>
      </c>
      <c r="BE26" s="211" t="s">
        <v>896</v>
      </c>
      <c r="BF26" s="212" t="s">
        <v>1288</v>
      </c>
      <c r="BG26" s="211" t="s">
        <v>1288</v>
      </c>
      <c r="BH26" s="153">
        <v>2018</v>
      </c>
      <c r="BI26" s="153">
        <v>2018</v>
      </c>
      <c r="BJ26" s="153">
        <v>2013</v>
      </c>
      <c r="BK26" s="153">
        <v>2017</v>
      </c>
      <c r="BL26" s="153">
        <v>2018</v>
      </c>
      <c r="BM26" s="153">
        <v>2017</v>
      </c>
      <c r="BN26" s="153">
        <v>2015</v>
      </c>
      <c r="BO26" s="153">
        <v>2016</v>
      </c>
      <c r="BP26" s="153">
        <v>2017</v>
      </c>
      <c r="BQ26" s="153">
        <v>2014</v>
      </c>
      <c r="BR26" s="153">
        <v>2017</v>
      </c>
      <c r="BS26" s="153">
        <v>2017</v>
      </c>
      <c r="BT26" s="153">
        <v>2018</v>
      </c>
      <c r="BU26" s="153">
        <v>2017</v>
      </c>
      <c r="BV26" s="153">
        <v>2017</v>
      </c>
      <c r="BW26" s="153">
        <v>2017</v>
      </c>
      <c r="BX26" s="153">
        <v>2016</v>
      </c>
      <c r="BY26" s="153">
        <v>2015</v>
      </c>
      <c r="BZ26" s="153" t="s">
        <v>1291</v>
      </c>
      <c r="CA26" s="153">
        <v>2019</v>
      </c>
      <c r="CB26" s="153">
        <v>2015</v>
      </c>
    </row>
    <row r="27" spans="1:80" x14ac:dyDescent="0.25">
      <c r="A27" s="123" t="str">
        <f>'Indicator Data'!A29</f>
        <v>Brunei Darussalam</v>
      </c>
      <c r="B27" s="106" t="str">
        <f>'Indicator Data'!B29</f>
        <v>BRN</v>
      </c>
      <c r="C27" s="151">
        <v>2015</v>
      </c>
      <c r="D27" s="151">
        <v>2015</v>
      </c>
      <c r="E27" s="151">
        <v>2015</v>
      </c>
      <c r="F27" s="151">
        <v>2015</v>
      </c>
      <c r="G27" s="151">
        <v>2015</v>
      </c>
      <c r="H27" s="151">
        <v>2015</v>
      </c>
      <c r="I27" s="151">
        <v>2015</v>
      </c>
      <c r="J27" s="151">
        <v>2018</v>
      </c>
      <c r="K27" s="151">
        <v>2018</v>
      </c>
      <c r="L27" s="151">
        <v>2016</v>
      </c>
      <c r="M27" s="153">
        <v>2015</v>
      </c>
      <c r="N27" s="153">
        <v>2015</v>
      </c>
      <c r="O27" s="153">
        <v>2015</v>
      </c>
      <c r="P27" s="153">
        <v>2015</v>
      </c>
      <c r="Q27" s="153">
        <v>2010</v>
      </c>
      <c r="R27" s="153">
        <v>2010</v>
      </c>
      <c r="S27" s="153">
        <v>2010</v>
      </c>
      <c r="T27" s="153">
        <v>2010</v>
      </c>
      <c r="U27" s="153">
        <v>2015</v>
      </c>
      <c r="V27" s="153">
        <v>2015</v>
      </c>
      <c r="W27" s="153">
        <v>2015</v>
      </c>
      <c r="X27" s="153">
        <v>2018</v>
      </c>
      <c r="Y27" s="153">
        <v>2018</v>
      </c>
      <c r="Z27" s="153">
        <v>2018</v>
      </c>
      <c r="AA27" s="153" t="s">
        <v>896</v>
      </c>
      <c r="AB27" s="152">
        <v>2015</v>
      </c>
      <c r="AC27" s="153" t="s">
        <v>896</v>
      </c>
      <c r="AD27" s="153">
        <v>2017</v>
      </c>
      <c r="AE27" s="153">
        <v>2018</v>
      </c>
      <c r="AF27" s="155" t="s">
        <v>896</v>
      </c>
      <c r="AG27" s="155">
        <v>2019</v>
      </c>
      <c r="AH27" s="153">
        <v>2019</v>
      </c>
      <c r="AI27" s="153">
        <v>2019</v>
      </c>
      <c r="AJ27" s="153">
        <v>2018</v>
      </c>
      <c r="AK27" s="153">
        <v>2018</v>
      </c>
      <c r="AL27" s="153">
        <v>2017</v>
      </c>
      <c r="AM27" s="153" t="s">
        <v>896</v>
      </c>
      <c r="AN27" s="153">
        <v>2019</v>
      </c>
      <c r="AO27" s="153">
        <v>2016</v>
      </c>
      <c r="AP27" s="153">
        <v>2017</v>
      </c>
      <c r="AQ27" s="153" t="s">
        <v>896</v>
      </c>
      <c r="AR27" s="153" t="s">
        <v>896</v>
      </c>
      <c r="AS27" s="153">
        <v>2017</v>
      </c>
      <c r="AT27" s="153">
        <v>2009</v>
      </c>
      <c r="AU27" s="164">
        <v>2017</v>
      </c>
      <c r="AV27" s="164">
        <v>2016</v>
      </c>
      <c r="AW27" s="153" t="s">
        <v>896</v>
      </c>
      <c r="AX27" s="153" t="s">
        <v>896</v>
      </c>
      <c r="AY27" s="153">
        <v>2017</v>
      </c>
      <c r="AZ27" s="209">
        <v>2017</v>
      </c>
      <c r="BA27" s="153" t="s">
        <v>896</v>
      </c>
      <c r="BB27" s="153">
        <v>2017</v>
      </c>
      <c r="BC27" s="153">
        <v>2018</v>
      </c>
      <c r="BD27" s="153">
        <v>2019</v>
      </c>
      <c r="BE27" s="211" t="s">
        <v>896</v>
      </c>
      <c r="BF27" s="212" t="s">
        <v>1288</v>
      </c>
      <c r="BG27" s="211" t="s">
        <v>1288</v>
      </c>
      <c r="BH27" s="153">
        <v>2018</v>
      </c>
      <c r="BI27" s="153">
        <v>2018</v>
      </c>
      <c r="BJ27" s="153">
        <v>2013</v>
      </c>
      <c r="BK27" s="153">
        <v>2017</v>
      </c>
      <c r="BL27" s="153">
        <v>2018</v>
      </c>
      <c r="BM27" s="153">
        <v>2017</v>
      </c>
      <c r="BN27" s="153">
        <v>2015</v>
      </c>
      <c r="BO27" s="153">
        <v>2016</v>
      </c>
      <c r="BP27" s="153">
        <v>2017</v>
      </c>
      <c r="BQ27" s="153">
        <v>2014</v>
      </c>
      <c r="BR27" s="153">
        <v>2015</v>
      </c>
      <c r="BS27" s="153">
        <v>2017</v>
      </c>
      <c r="BT27" s="153">
        <v>2015</v>
      </c>
      <c r="BU27" s="153">
        <v>2017</v>
      </c>
      <c r="BV27" s="153">
        <v>2017</v>
      </c>
      <c r="BW27" s="153" t="s">
        <v>896</v>
      </c>
      <c r="BX27" s="153">
        <v>2016</v>
      </c>
      <c r="BY27" s="153">
        <v>2015</v>
      </c>
      <c r="BZ27" s="153" t="s">
        <v>1291</v>
      </c>
      <c r="CA27" s="153">
        <v>2019</v>
      </c>
      <c r="CB27" s="153">
        <v>2015</v>
      </c>
    </row>
    <row r="28" spans="1:80" x14ac:dyDescent="0.25">
      <c r="A28" s="123" t="str">
        <f>'Indicator Data'!A30</f>
        <v>Bulgaria</v>
      </c>
      <c r="B28" s="106" t="str">
        <f>'Indicator Data'!B30</f>
        <v>BGR</v>
      </c>
      <c r="C28" s="151">
        <v>2015</v>
      </c>
      <c r="D28" s="151">
        <v>2015</v>
      </c>
      <c r="E28" s="151">
        <v>2015</v>
      </c>
      <c r="F28" s="151">
        <v>2015</v>
      </c>
      <c r="G28" s="151">
        <v>2015</v>
      </c>
      <c r="H28" s="151">
        <v>2015</v>
      </c>
      <c r="I28" s="151">
        <v>2015</v>
      </c>
      <c r="J28" s="151">
        <v>2018</v>
      </c>
      <c r="K28" s="151">
        <v>2018</v>
      </c>
      <c r="L28" s="151">
        <v>2016</v>
      </c>
      <c r="M28" s="153">
        <v>2015</v>
      </c>
      <c r="N28" s="153">
        <v>2015</v>
      </c>
      <c r="O28" s="153">
        <v>2015</v>
      </c>
      <c r="P28" s="153">
        <v>2015</v>
      </c>
      <c r="Q28" s="153">
        <v>2010</v>
      </c>
      <c r="R28" s="153">
        <v>2010</v>
      </c>
      <c r="S28" s="153">
        <v>2010</v>
      </c>
      <c r="T28" s="153">
        <v>2010</v>
      </c>
      <c r="U28" s="153">
        <v>2015</v>
      </c>
      <c r="V28" s="153">
        <v>2015</v>
      </c>
      <c r="W28" s="153">
        <v>2015</v>
      </c>
      <c r="X28" s="153">
        <v>2018</v>
      </c>
      <c r="Y28" s="153">
        <v>2018</v>
      </c>
      <c r="Z28" s="153">
        <v>2018</v>
      </c>
      <c r="AA28" s="153">
        <v>2011</v>
      </c>
      <c r="AB28" s="152">
        <v>2017</v>
      </c>
      <c r="AC28" s="153" t="s">
        <v>896</v>
      </c>
      <c r="AD28" s="153">
        <v>2018</v>
      </c>
      <c r="AE28" s="153">
        <v>2018</v>
      </c>
      <c r="AF28" s="155" t="s">
        <v>896</v>
      </c>
      <c r="AG28" s="155">
        <v>2019</v>
      </c>
      <c r="AH28" s="153">
        <v>2019</v>
      </c>
      <c r="AI28" s="153">
        <v>2019</v>
      </c>
      <c r="AJ28" s="153">
        <v>2018</v>
      </c>
      <c r="AK28" s="153">
        <v>2018</v>
      </c>
      <c r="AL28" s="153">
        <v>2017</v>
      </c>
      <c r="AM28" s="153" t="s">
        <v>896</v>
      </c>
      <c r="AN28" s="153">
        <v>2019</v>
      </c>
      <c r="AO28" s="153">
        <v>2016</v>
      </c>
      <c r="AP28" s="153">
        <v>2017</v>
      </c>
      <c r="AQ28" s="153" t="s">
        <v>896</v>
      </c>
      <c r="AR28" s="153">
        <v>2018</v>
      </c>
      <c r="AS28" s="153">
        <v>2017</v>
      </c>
      <c r="AT28" s="153" t="s">
        <v>896</v>
      </c>
      <c r="AU28" s="164">
        <v>2017</v>
      </c>
      <c r="AV28" s="164">
        <v>2017</v>
      </c>
      <c r="AW28" s="153">
        <v>2017</v>
      </c>
      <c r="AX28" s="153" t="s">
        <v>896</v>
      </c>
      <c r="AY28" s="153">
        <v>2017</v>
      </c>
      <c r="AZ28" s="209">
        <v>2017</v>
      </c>
      <c r="BA28" s="153" t="s">
        <v>1294</v>
      </c>
      <c r="BB28" s="153">
        <v>2017</v>
      </c>
      <c r="BC28" s="153">
        <v>2018</v>
      </c>
      <c r="BD28" s="153">
        <v>2019</v>
      </c>
      <c r="BE28" s="211" t="s">
        <v>896</v>
      </c>
      <c r="BF28" s="212" t="s">
        <v>1288</v>
      </c>
      <c r="BG28" s="211" t="s">
        <v>1288</v>
      </c>
      <c r="BH28" s="153">
        <v>2018</v>
      </c>
      <c r="BI28" s="153">
        <v>2018</v>
      </c>
      <c r="BJ28" s="153">
        <v>2015</v>
      </c>
      <c r="BK28" s="153">
        <v>2017</v>
      </c>
      <c r="BL28" s="153">
        <v>2018</v>
      </c>
      <c r="BM28" s="153">
        <v>2017</v>
      </c>
      <c r="BN28" s="153">
        <v>2015</v>
      </c>
      <c r="BO28" s="153">
        <v>2016</v>
      </c>
      <c r="BP28" s="153">
        <v>2017</v>
      </c>
      <c r="BQ28" s="153">
        <v>2014</v>
      </c>
      <c r="BR28" s="153">
        <v>2017</v>
      </c>
      <c r="BS28" s="153">
        <v>2017</v>
      </c>
      <c r="BT28" s="153">
        <v>2014</v>
      </c>
      <c r="BU28" s="153">
        <v>2017</v>
      </c>
      <c r="BV28" s="153">
        <v>2017</v>
      </c>
      <c r="BW28" s="153">
        <v>2017</v>
      </c>
      <c r="BX28" s="153">
        <v>2016</v>
      </c>
      <c r="BY28" s="153">
        <v>2015</v>
      </c>
      <c r="BZ28" s="153" t="s">
        <v>1291</v>
      </c>
      <c r="CA28" s="153">
        <v>2019</v>
      </c>
      <c r="CB28" s="153">
        <v>2015</v>
      </c>
    </row>
    <row r="29" spans="1:80" x14ac:dyDescent="0.25">
      <c r="A29" s="123" t="str">
        <f>'Indicator Data'!A31</f>
        <v>Burkina Faso</v>
      </c>
      <c r="B29" s="106" t="str">
        <f>'Indicator Data'!B31</f>
        <v>BFA</v>
      </c>
      <c r="C29" s="151">
        <v>2015</v>
      </c>
      <c r="D29" s="151">
        <v>2015</v>
      </c>
      <c r="E29" s="151">
        <v>2015</v>
      </c>
      <c r="F29" s="151">
        <v>2015</v>
      </c>
      <c r="G29" s="151">
        <v>2015</v>
      </c>
      <c r="H29" s="151">
        <v>2015</v>
      </c>
      <c r="I29" s="151">
        <v>2015</v>
      </c>
      <c r="J29" s="151">
        <v>2018</v>
      </c>
      <c r="K29" s="151">
        <v>2018</v>
      </c>
      <c r="L29" s="151">
        <v>2016</v>
      </c>
      <c r="M29" s="153">
        <v>2015</v>
      </c>
      <c r="N29" s="153">
        <v>2015</v>
      </c>
      <c r="O29" s="153">
        <v>2015</v>
      </c>
      <c r="P29" s="153">
        <v>2015</v>
      </c>
      <c r="Q29" s="153">
        <v>2010</v>
      </c>
      <c r="R29" s="153">
        <v>2010</v>
      </c>
      <c r="S29" s="153">
        <v>2010</v>
      </c>
      <c r="T29" s="153">
        <v>2010</v>
      </c>
      <c r="U29" s="153">
        <v>2015</v>
      </c>
      <c r="V29" s="153">
        <v>2015</v>
      </c>
      <c r="W29" s="153">
        <v>2015</v>
      </c>
      <c r="X29" s="153">
        <v>2018</v>
      </c>
      <c r="Y29" s="153">
        <v>2018</v>
      </c>
      <c r="Z29" s="153">
        <v>2018</v>
      </c>
      <c r="AA29" s="153">
        <v>2014</v>
      </c>
      <c r="AB29" s="152">
        <v>2017</v>
      </c>
      <c r="AC29" s="153">
        <v>2017</v>
      </c>
      <c r="AD29" s="153">
        <v>2018</v>
      </c>
      <c r="AE29" s="153">
        <v>2018</v>
      </c>
      <c r="AF29" s="155">
        <v>2016</v>
      </c>
      <c r="AG29" s="155">
        <v>2019</v>
      </c>
      <c r="AH29" s="153">
        <v>2019</v>
      </c>
      <c r="AI29" s="153">
        <v>2019</v>
      </c>
      <c r="AJ29" s="153">
        <v>2018</v>
      </c>
      <c r="AK29" s="153">
        <v>2018</v>
      </c>
      <c r="AL29" s="153">
        <v>2017</v>
      </c>
      <c r="AM29" s="153">
        <v>2010</v>
      </c>
      <c r="AN29" s="153">
        <v>2019</v>
      </c>
      <c r="AO29" s="153">
        <v>2016</v>
      </c>
      <c r="AP29" s="153">
        <v>2017</v>
      </c>
      <c r="AQ29" s="153">
        <v>2017</v>
      </c>
      <c r="AR29" s="153">
        <v>2018</v>
      </c>
      <c r="AS29" s="153">
        <v>2017</v>
      </c>
      <c r="AT29" s="153">
        <v>2016</v>
      </c>
      <c r="AU29" s="164">
        <v>2017</v>
      </c>
      <c r="AV29" s="164">
        <v>2017</v>
      </c>
      <c r="AW29" s="153">
        <v>2017</v>
      </c>
      <c r="AX29" s="153">
        <v>2017</v>
      </c>
      <c r="AY29" s="153">
        <v>2017</v>
      </c>
      <c r="AZ29" s="209">
        <v>2017</v>
      </c>
      <c r="BA29" s="153" t="s">
        <v>1294</v>
      </c>
      <c r="BB29" s="153">
        <v>2017</v>
      </c>
      <c r="BC29" s="153">
        <v>2018</v>
      </c>
      <c r="BD29" s="153">
        <v>2019</v>
      </c>
      <c r="BE29" s="211" t="s">
        <v>1288</v>
      </c>
      <c r="BF29" s="212">
        <v>43677</v>
      </c>
      <c r="BG29" s="211" t="s">
        <v>1288</v>
      </c>
      <c r="BH29" s="153">
        <v>2018</v>
      </c>
      <c r="BI29" s="153">
        <v>2018</v>
      </c>
      <c r="BJ29" s="153">
        <v>2015</v>
      </c>
      <c r="BK29" s="153">
        <v>2017</v>
      </c>
      <c r="BL29" s="153">
        <v>2018</v>
      </c>
      <c r="BM29" s="153">
        <v>2017</v>
      </c>
      <c r="BN29" s="153">
        <v>2015</v>
      </c>
      <c r="BO29" s="153">
        <v>2016</v>
      </c>
      <c r="BP29" s="153">
        <v>2017</v>
      </c>
      <c r="BQ29" s="153">
        <v>2014</v>
      </c>
      <c r="BR29" s="153">
        <v>2017</v>
      </c>
      <c r="BS29" s="153">
        <v>2017</v>
      </c>
      <c r="BT29" s="153">
        <v>2016</v>
      </c>
      <c r="BU29" s="153">
        <v>2017</v>
      </c>
      <c r="BV29" s="153">
        <v>2017</v>
      </c>
      <c r="BW29" s="153">
        <v>2017</v>
      </c>
      <c r="BX29" s="153">
        <v>2016</v>
      </c>
      <c r="BY29" s="153">
        <v>2015</v>
      </c>
      <c r="BZ29" s="153" t="s">
        <v>1291</v>
      </c>
      <c r="CA29" s="153">
        <v>2019</v>
      </c>
      <c r="CB29" s="153">
        <v>2015</v>
      </c>
    </row>
    <row r="30" spans="1:80" x14ac:dyDescent="0.25">
      <c r="A30" s="123" t="str">
        <f>'Indicator Data'!A32</f>
        <v>Burundi</v>
      </c>
      <c r="B30" s="106" t="str">
        <f>'Indicator Data'!B32</f>
        <v>BDI</v>
      </c>
      <c r="C30" s="151">
        <v>2015</v>
      </c>
      <c r="D30" s="151">
        <v>2015</v>
      </c>
      <c r="E30" s="151">
        <v>2015</v>
      </c>
      <c r="F30" s="151">
        <v>2015</v>
      </c>
      <c r="G30" s="151">
        <v>2015</v>
      </c>
      <c r="H30" s="151">
        <v>2015</v>
      </c>
      <c r="I30" s="151">
        <v>2015</v>
      </c>
      <c r="J30" s="151">
        <v>2018</v>
      </c>
      <c r="K30" s="151">
        <v>2018</v>
      </c>
      <c r="L30" s="151">
        <v>2016</v>
      </c>
      <c r="M30" s="153">
        <v>2015</v>
      </c>
      <c r="N30" s="153">
        <v>2015</v>
      </c>
      <c r="O30" s="153">
        <v>2015</v>
      </c>
      <c r="P30" s="153">
        <v>2015</v>
      </c>
      <c r="Q30" s="153">
        <v>2010</v>
      </c>
      <c r="R30" s="153">
        <v>2010</v>
      </c>
      <c r="S30" s="153">
        <v>2010</v>
      </c>
      <c r="T30" s="153">
        <v>2010</v>
      </c>
      <c r="U30" s="153">
        <v>2015</v>
      </c>
      <c r="V30" s="153">
        <v>2015</v>
      </c>
      <c r="W30" s="153">
        <v>2015</v>
      </c>
      <c r="X30" s="153">
        <v>2018</v>
      </c>
      <c r="Y30" s="153">
        <v>2018</v>
      </c>
      <c r="Z30" s="153">
        <v>2018</v>
      </c>
      <c r="AA30" s="153">
        <v>2016</v>
      </c>
      <c r="AB30" s="152">
        <v>2017</v>
      </c>
      <c r="AC30" s="153">
        <v>2017</v>
      </c>
      <c r="AD30" s="153">
        <v>2017</v>
      </c>
      <c r="AE30" s="153">
        <v>2018</v>
      </c>
      <c r="AF30" s="155">
        <v>2016</v>
      </c>
      <c r="AG30" s="155">
        <v>2019</v>
      </c>
      <c r="AH30" s="153">
        <v>2019</v>
      </c>
      <c r="AI30" s="153">
        <v>2019</v>
      </c>
      <c r="AJ30" s="153">
        <v>2018</v>
      </c>
      <c r="AK30" s="153">
        <v>2018</v>
      </c>
      <c r="AL30" s="153">
        <v>2017</v>
      </c>
      <c r="AM30" s="153">
        <v>2017</v>
      </c>
      <c r="AN30" s="153">
        <v>2019</v>
      </c>
      <c r="AO30" s="153">
        <v>2016</v>
      </c>
      <c r="AP30" s="153">
        <v>2017</v>
      </c>
      <c r="AQ30" s="153">
        <v>2017</v>
      </c>
      <c r="AR30" s="153">
        <v>2018</v>
      </c>
      <c r="AS30" s="153">
        <v>2017</v>
      </c>
      <c r="AT30" s="153">
        <v>2016</v>
      </c>
      <c r="AU30" s="164">
        <v>2017</v>
      </c>
      <c r="AV30" s="164">
        <v>2017</v>
      </c>
      <c r="AW30" s="153">
        <v>2017</v>
      </c>
      <c r="AX30" s="153">
        <v>2017</v>
      </c>
      <c r="AY30" s="153">
        <v>2017</v>
      </c>
      <c r="AZ30" s="209">
        <v>2017</v>
      </c>
      <c r="BA30" s="153" t="s">
        <v>1297</v>
      </c>
      <c r="BB30" s="153">
        <v>2017</v>
      </c>
      <c r="BC30" s="153">
        <v>2018</v>
      </c>
      <c r="BD30" s="153">
        <v>2019</v>
      </c>
      <c r="BE30" s="211" t="s">
        <v>1288</v>
      </c>
      <c r="BF30" s="212">
        <v>43677</v>
      </c>
      <c r="BG30" s="211" t="s">
        <v>1288</v>
      </c>
      <c r="BH30" s="153">
        <v>2018</v>
      </c>
      <c r="BI30" s="153">
        <v>2018</v>
      </c>
      <c r="BJ30" s="153">
        <v>2015</v>
      </c>
      <c r="BK30" s="153">
        <v>2017</v>
      </c>
      <c r="BL30" s="153">
        <v>2018</v>
      </c>
      <c r="BM30" s="153">
        <v>2017</v>
      </c>
      <c r="BN30" s="153">
        <v>2015</v>
      </c>
      <c r="BO30" s="153">
        <v>2016</v>
      </c>
      <c r="BP30" s="153">
        <v>2017</v>
      </c>
      <c r="BQ30" s="153">
        <v>2014</v>
      </c>
      <c r="BR30" s="153">
        <v>2017</v>
      </c>
      <c r="BS30" s="153">
        <v>2017</v>
      </c>
      <c r="BT30" s="153">
        <v>2016</v>
      </c>
      <c r="BU30" s="153">
        <v>2017</v>
      </c>
      <c r="BV30" s="153">
        <v>2017</v>
      </c>
      <c r="BW30" s="153">
        <v>2017</v>
      </c>
      <c r="BX30" s="153">
        <v>2016</v>
      </c>
      <c r="BY30" s="153">
        <v>2015</v>
      </c>
      <c r="BZ30" s="153" t="s">
        <v>1291</v>
      </c>
      <c r="CA30" s="153">
        <v>2019</v>
      </c>
      <c r="CB30" s="153">
        <v>2015</v>
      </c>
    </row>
    <row r="31" spans="1:80" x14ac:dyDescent="0.25">
      <c r="A31" s="123" t="str">
        <f>'Indicator Data'!A33</f>
        <v>Cabo Verde</v>
      </c>
      <c r="B31" s="106" t="str">
        <f>'Indicator Data'!B33</f>
        <v>CPV</v>
      </c>
      <c r="C31" s="151">
        <v>2015</v>
      </c>
      <c r="D31" s="151">
        <v>2015</v>
      </c>
      <c r="E31" s="151">
        <v>2015</v>
      </c>
      <c r="F31" s="151">
        <v>2015</v>
      </c>
      <c r="G31" s="151">
        <v>2015</v>
      </c>
      <c r="H31" s="151">
        <v>2015</v>
      </c>
      <c r="I31" s="151">
        <v>2015</v>
      </c>
      <c r="J31" s="151">
        <v>2018</v>
      </c>
      <c r="K31" s="151">
        <v>2018</v>
      </c>
      <c r="L31" s="151">
        <v>2016</v>
      </c>
      <c r="M31" s="153">
        <v>2015</v>
      </c>
      <c r="N31" s="153">
        <v>2015</v>
      </c>
      <c r="O31" s="153">
        <v>2015</v>
      </c>
      <c r="P31" s="153">
        <v>2015</v>
      </c>
      <c r="Q31" s="153">
        <v>2010</v>
      </c>
      <c r="R31" s="153">
        <v>2010</v>
      </c>
      <c r="S31" s="153">
        <v>2010</v>
      </c>
      <c r="T31" s="153">
        <v>2010</v>
      </c>
      <c r="U31" s="153">
        <v>2015</v>
      </c>
      <c r="V31" s="153">
        <v>2015</v>
      </c>
      <c r="W31" s="153">
        <v>2015</v>
      </c>
      <c r="X31" s="153">
        <v>2018</v>
      </c>
      <c r="Y31" s="153">
        <v>2018</v>
      </c>
      <c r="Z31" s="153">
        <v>2018</v>
      </c>
      <c r="AA31" s="153" t="s">
        <v>896</v>
      </c>
      <c r="AB31" s="152">
        <v>2017</v>
      </c>
      <c r="AC31" s="153" t="s">
        <v>896</v>
      </c>
      <c r="AD31" s="153">
        <v>2018</v>
      </c>
      <c r="AE31" s="153">
        <v>2018</v>
      </c>
      <c r="AF31" s="155" t="s">
        <v>896</v>
      </c>
      <c r="AG31" s="155">
        <v>2019</v>
      </c>
      <c r="AH31" s="153">
        <v>2019</v>
      </c>
      <c r="AI31" s="153">
        <v>2019</v>
      </c>
      <c r="AJ31" s="153">
        <v>2018</v>
      </c>
      <c r="AK31" s="153">
        <v>2018</v>
      </c>
      <c r="AL31" s="153">
        <v>2017</v>
      </c>
      <c r="AM31" s="153" t="s">
        <v>896</v>
      </c>
      <c r="AN31" s="153">
        <v>2019</v>
      </c>
      <c r="AO31" s="153">
        <v>2016</v>
      </c>
      <c r="AP31" s="153">
        <v>2017</v>
      </c>
      <c r="AQ31" s="153">
        <v>2017</v>
      </c>
      <c r="AR31" s="153">
        <v>2018</v>
      </c>
      <c r="AS31" s="153">
        <v>2017</v>
      </c>
      <c r="AT31" s="153" t="s">
        <v>896</v>
      </c>
      <c r="AU31" s="164">
        <v>2017</v>
      </c>
      <c r="AV31" s="164">
        <v>2017</v>
      </c>
      <c r="AW31" s="153">
        <v>2017</v>
      </c>
      <c r="AX31" s="153">
        <v>2017</v>
      </c>
      <c r="AY31" s="153">
        <v>2017</v>
      </c>
      <c r="AZ31" s="209" t="s">
        <v>896</v>
      </c>
      <c r="BA31" s="153">
        <v>2007</v>
      </c>
      <c r="BB31" s="153">
        <v>2017</v>
      </c>
      <c r="BC31" s="153">
        <v>2018</v>
      </c>
      <c r="BD31" s="153">
        <v>2019</v>
      </c>
      <c r="BE31" s="211" t="s">
        <v>896</v>
      </c>
      <c r="BF31" s="212" t="s">
        <v>1288</v>
      </c>
      <c r="BG31" s="211" t="s">
        <v>1288</v>
      </c>
      <c r="BH31" s="153">
        <v>2018</v>
      </c>
      <c r="BI31" s="153">
        <v>2018</v>
      </c>
      <c r="BJ31" s="153">
        <v>2015</v>
      </c>
      <c r="BK31" s="153">
        <v>2017</v>
      </c>
      <c r="BL31" s="153">
        <v>2018</v>
      </c>
      <c r="BM31" s="153">
        <v>2017</v>
      </c>
      <c r="BN31" s="153">
        <v>2015</v>
      </c>
      <c r="BO31" s="153">
        <v>2016</v>
      </c>
      <c r="BP31" s="153">
        <v>2017</v>
      </c>
      <c r="BQ31" s="153">
        <v>2014</v>
      </c>
      <c r="BR31" s="153">
        <v>2017</v>
      </c>
      <c r="BS31" s="153">
        <v>2017</v>
      </c>
      <c r="BT31" s="153">
        <v>2015</v>
      </c>
      <c r="BU31" s="153">
        <v>2017</v>
      </c>
      <c r="BV31" s="153">
        <v>2017</v>
      </c>
      <c r="BW31" s="153" t="s">
        <v>896</v>
      </c>
      <c r="BX31" s="153">
        <v>2016</v>
      </c>
      <c r="BY31" s="153">
        <v>2015</v>
      </c>
      <c r="BZ31" s="153" t="s">
        <v>1291</v>
      </c>
      <c r="CA31" s="153">
        <v>2019</v>
      </c>
      <c r="CB31" s="153">
        <v>2015</v>
      </c>
    </row>
    <row r="32" spans="1:80" x14ac:dyDescent="0.25">
      <c r="A32" s="123" t="str">
        <f>'Indicator Data'!A34</f>
        <v>Cambodia</v>
      </c>
      <c r="B32" s="106" t="str">
        <f>'Indicator Data'!B34</f>
        <v>KHM</v>
      </c>
      <c r="C32" s="151">
        <v>2015</v>
      </c>
      <c r="D32" s="151">
        <v>2015</v>
      </c>
      <c r="E32" s="151">
        <v>2015</v>
      </c>
      <c r="F32" s="151">
        <v>2015</v>
      </c>
      <c r="G32" s="151">
        <v>2015</v>
      </c>
      <c r="H32" s="151">
        <v>2015</v>
      </c>
      <c r="I32" s="151">
        <v>2015</v>
      </c>
      <c r="J32" s="151">
        <v>2018</v>
      </c>
      <c r="K32" s="151">
        <v>2018</v>
      </c>
      <c r="L32" s="151">
        <v>2016</v>
      </c>
      <c r="M32" s="153">
        <v>2015</v>
      </c>
      <c r="N32" s="153">
        <v>2015</v>
      </c>
      <c r="O32" s="153">
        <v>2015</v>
      </c>
      <c r="P32" s="153">
        <v>2015</v>
      </c>
      <c r="Q32" s="153">
        <v>2010</v>
      </c>
      <c r="R32" s="153">
        <v>2010</v>
      </c>
      <c r="S32" s="153">
        <v>2010</v>
      </c>
      <c r="T32" s="153">
        <v>2010</v>
      </c>
      <c r="U32" s="153">
        <v>2015</v>
      </c>
      <c r="V32" s="153">
        <v>2015</v>
      </c>
      <c r="W32" s="153">
        <v>2015</v>
      </c>
      <c r="X32" s="153">
        <v>2018</v>
      </c>
      <c r="Y32" s="153">
        <v>2018</v>
      </c>
      <c r="Z32" s="153">
        <v>2018</v>
      </c>
      <c r="AA32" s="153">
        <v>2014</v>
      </c>
      <c r="AB32" s="152">
        <v>2017</v>
      </c>
      <c r="AC32" s="153">
        <v>2017</v>
      </c>
      <c r="AD32" s="153">
        <v>2018</v>
      </c>
      <c r="AE32" s="153">
        <v>2018</v>
      </c>
      <c r="AF32" s="155">
        <v>2016</v>
      </c>
      <c r="AG32" s="155">
        <v>2019</v>
      </c>
      <c r="AH32" s="153">
        <v>2019</v>
      </c>
      <c r="AI32" s="153">
        <v>2019</v>
      </c>
      <c r="AJ32" s="153">
        <v>2018</v>
      </c>
      <c r="AK32" s="153">
        <v>2018</v>
      </c>
      <c r="AL32" s="153">
        <v>2017</v>
      </c>
      <c r="AM32" s="153">
        <v>2014</v>
      </c>
      <c r="AN32" s="153">
        <v>2019</v>
      </c>
      <c r="AO32" s="153">
        <v>2016</v>
      </c>
      <c r="AP32" s="153">
        <v>2017</v>
      </c>
      <c r="AQ32" s="153">
        <v>2017</v>
      </c>
      <c r="AR32" s="153">
        <v>2018</v>
      </c>
      <c r="AS32" s="153">
        <v>2017</v>
      </c>
      <c r="AT32" s="153">
        <v>2014</v>
      </c>
      <c r="AU32" s="164">
        <v>2017</v>
      </c>
      <c r="AV32" s="164">
        <v>2017</v>
      </c>
      <c r="AW32" s="153">
        <v>2017</v>
      </c>
      <c r="AX32" s="153">
        <v>2017</v>
      </c>
      <c r="AY32" s="153">
        <v>2017</v>
      </c>
      <c r="AZ32" s="209">
        <v>2017</v>
      </c>
      <c r="BA32" s="153" t="s">
        <v>896</v>
      </c>
      <c r="BB32" s="153">
        <v>2017</v>
      </c>
      <c r="BC32" s="153">
        <v>2018</v>
      </c>
      <c r="BD32" s="153">
        <v>2019</v>
      </c>
      <c r="BE32" s="211" t="s">
        <v>896</v>
      </c>
      <c r="BF32" s="212" t="s">
        <v>1288</v>
      </c>
      <c r="BG32" s="211" t="s">
        <v>1288</v>
      </c>
      <c r="BH32" s="153">
        <v>2018</v>
      </c>
      <c r="BI32" s="153">
        <v>2018</v>
      </c>
      <c r="BJ32" s="153">
        <v>2013</v>
      </c>
      <c r="BK32" s="153">
        <v>2017</v>
      </c>
      <c r="BL32" s="153">
        <v>2018</v>
      </c>
      <c r="BM32" s="153">
        <v>2017</v>
      </c>
      <c r="BN32" s="153">
        <v>2015</v>
      </c>
      <c r="BO32" s="153">
        <v>2016</v>
      </c>
      <c r="BP32" s="153">
        <v>2017</v>
      </c>
      <c r="BQ32" s="153">
        <v>2014</v>
      </c>
      <c r="BR32" s="153">
        <v>2017</v>
      </c>
      <c r="BS32" s="153">
        <v>2017</v>
      </c>
      <c r="BT32" s="153">
        <v>2014</v>
      </c>
      <c r="BU32" s="153">
        <v>2017</v>
      </c>
      <c r="BV32" s="153">
        <v>2017</v>
      </c>
      <c r="BW32" s="153">
        <v>2017</v>
      </c>
      <c r="BX32" s="153">
        <v>2016</v>
      </c>
      <c r="BY32" s="153">
        <v>2015</v>
      </c>
      <c r="BZ32" s="153" t="s">
        <v>1291</v>
      </c>
      <c r="CA32" s="153">
        <v>2019</v>
      </c>
      <c r="CB32" s="153">
        <v>2015</v>
      </c>
    </row>
    <row r="33" spans="1:80" x14ac:dyDescent="0.25">
      <c r="A33" s="123" t="str">
        <f>'Indicator Data'!A35</f>
        <v>Cameroon</v>
      </c>
      <c r="B33" s="106" t="str">
        <f>'Indicator Data'!B35</f>
        <v>CMR</v>
      </c>
      <c r="C33" s="151">
        <v>2015</v>
      </c>
      <c r="D33" s="151">
        <v>2015</v>
      </c>
      <c r="E33" s="151">
        <v>2015</v>
      </c>
      <c r="F33" s="151">
        <v>2015</v>
      </c>
      <c r="G33" s="151">
        <v>2015</v>
      </c>
      <c r="H33" s="151">
        <v>2015</v>
      </c>
      <c r="I33" s="151">
        <v>2015</v>
      </c>
      <c r="J33" s="151">
        <v>2018</v>
      </c>
      <c r="K33" s="151">
        <v>2018</v>
      </c>
      <c r="L33" s="151">
        <v>2016</v>
      </c>
      <c r="M33" s="153">
        <v>2015</v>
      </c>
      <c r="N33" s="153">
        <v>2015</v>
      </c>
      <c r="O33" s="153">
        <v>2015</v>
      </c>
      <c r="P33" s="153">
        <v>2015</v>
      </c>
      <c r="Q33" s="153">
        <v>2010</v>
      </c>
      <c r="R33" s="153">
        <v>2010</v>
      </c>
      <c r="S33" s="153">
        <v>2010</v>
      </c>
      <c r="T33" s="153">
        <v>2010</v>
      </c>
      <c r="U33" s="153">
        <v>2015</v>
      </c>
      <c r="V33" s="153">
        <v>2015</v>
      </c>
      <c r="W33" s="153">
        <v>2015</v>
      </c>
      <c r="X33" s="153">
        <v>2018</v>
      </c>
      <c r="Y33" s="153">
        <v>2018</v>
      </c>
      <c r="Z33" s="153">
        <v>2018</v>
      </c>
      <c r="AA33" s="153">
        <v>2011</v>
      </c>
      <c r="AB33" s="152">
        <v>2017</v>
      </c>
      <c r="AC33" s="153">
        <v>2017</v>
      </c>
      <c r="AD33" s="153">
        <v>2016</v>
      </c>
      <c r="AE33" s="153">
        <v>2018</v>
      </c>
      <c r="AF33" s="155">
        <v>2016</v>
      </c>
      <c r="AG33" s="155">
        <v>2019</v>
      </c>
      <c r="AH33" s="153">
        <v>2019</v>
      </c>
      <c r="AI33" s="153">
        <v>2019</v>
      </c>
      <c r="AJ33" s="153">
        <v>2018</v>
      </c>
      <c r="AK33" s="153">
        <v>2018</v>
      </c>
      <c r="AL33" s="153">
        <v>2017</v>
      </c>
      <c r="AM33" s="153">
        <v>2011</v>
      </c>
      <c r="AN33" s="153">
        <v>2019</v>
      </c>
      <c r="AO33" s="153">
        <v>2016</v>
      </c>
      <c r="AP33" s="153">
        <v>2017</v>
      </c>
      <c r="AQ33" s="153">
        <v>2017</v>
      </c>
      <c r="AR33" s="153">
        <v>2018</v>
      </c>
      <c r="AS33" s="153">
        <v>2017</v>
      </c>
      <c r="AT33" s="153">
        <v>2011</v>
      </c>
      <c r="AU33" s="164">
        <v>2017</v>
      </c>
      <c r="AV33" s="164">
        <v>2017</v>
      </c>
      <c r="AW33" s="153">
        <v>2017</v>
      </c>
      <c r="AX33" s="153">
        <v>2017</v>
      </c>
      <c r="AY33" s="153">
        <v>2017</v>
      </c>
      <c r="AZ33" s="209">
        <v>2017</v>
      </c>
      <c r="BA33" s="153" t="s">
        <v>1294</v>
      </c>
      <c r="BB33" s="153">
        <v>2017</v>
      </c>
      <c r="BC33" s="153">
        <v>2018</v>
      </c>
      <c r="BD33" s="153">
        <v>2019</v>
      </c>
      <c r="BE33" s="211" t="s">
        <v>896</v>
      </c>
      <c r="BF33" s="212">
        <v>43677</v>
      </c>
      <c r="BG33" s="211" t="s">
        <v>1288</v>
      </c>
      <c r="BH33" s="153">
        <v>2018</v>
      </c>
      <c r="BI33" s="153">
        <v>2018</v>
      </c>
      <c r="BJ33" s="153">
        <v>2015</v>
      </c>
      <c r="BK33" s="153">
        <v>2017</v>
      </c>
      <c r="BL33" s="153">
        <v>2018</v>
      </c>
      <c r="BM33" s="153">
        <v>2017</v>
      </c>
      <c r="BN33" s="153">
        <v>2015</v>
      </c>
      <c r="BO33" s="153">
        <v>2016</v>
      </c>
      <c r="BP33" s="153">
        <v>2017</v>
      </c>
      <c r="BQ33" s="153">
        <v>2014</v>
      </c>
      <c r="BR33" s="153">
        <v>2017</v>
      </c>
      <c r="BS33" s="153">
        <v>2017</v>
      </c>
      <c r="BT33" s="153">
        <v>2011</v>
      </c>
      <c r="BU33" s="153">
        <v>2017</v>
      </c>
      <c r="BV33" s="153" t="s">
        <v>896</v>
      </c>
      <c r="BW33" s="153">
        <v>2017</v>
      </c>
      <c r="BX33" s="153">
        <v>2016</v>
      </c>
      <c r="BY33" s="153">
        <v>2015</v>
      </c>
      <c r="BZ33" s="153" t="s">
        <v>1291</v>
      </c>
      <c r="CA33" s="153">
        <v>2019</v>
      </c>
      <c r="CB33" s="153">
        <v>2015</v>
      </c>
    </row>
    <row r="34" spans="1:80" x14ac:dyDescent="0.25">
      <c r="A34" s="123" t="str">
        <f>'Indicator Data'!A36</f>
        <v>Canada</v>
      </c>
      <c r="B34" s="106" t="str">
        <f>'Indicator Data'!B36</f>
        <v>CAN</v>
      </c>
      <c r="C34" s="151">
        <v>2015</v>
      </c>
      <c r="D34" s="151">
        <v>2015</v>
      </c>
      <c r="E34" s="151">
        <v>2015</v>
      </c>
      <c r="F34" s="151">
        <v>2015</v>
      </c>
      <c r="G34" s="151">
        <v>2015</v>
      </c>
      <c r="H34" s="151">
        <v>2015</v>
      </c>
      <c r="I34" s="151">
        <v>2015</v>
      </c>
      <c r="J34" s="151">
        <v>2018</v>
      </c>
      <c r="K34" s="151">
        <v>2018</v>
      </c>
      <c r="L34" s="151">
        <v>2016</v>
      </c>
      <c r="M34" s="153">
        <v>2015</v>
      </c>
      <c r="N34" s="153">
        <v>2015</v>
      </c>
      <c r="O34" s="153">
        <v>2015</v>
      </c>
      <c r="P34" s="153">
        <v>2015</v>
      </c>
      <c r="Q34" s="153">
        <v>2010</v>
      </c>
      <c r="R34" s="153">
        <v>2010</v>
      </c>
      <c r="S34" s="153">
        <v>2010</v>
      </c>
      <c r="T34" s="153">
        <v>2010</v>
      </c>
      <c r="U34" s="153">
        <v>2015</v>
      </c>
      <c r="V34" s="153">
        <v>2015</v>
      </c>
      <c r="W34" s="153">
        <v>2015</v>
      </c>
      <c r="X34" s="153">
        <v>2018</v>
      </c>
      <c r="Y34" s="153">
        <v>2018</v>
      </c>
      <c r="Z34" s="153">
        <v>2018</v>
      </c>
      <c r="AA34" s="153">
        <v>2011</v>
      </c>
      <c r="AB34" s="152">
        <v>2017</v>
      </c>
      <c r="AC34" s="153" t="s">
        <v>896</v>
      </c>
      <c r="AD34" s="153">
        <v>2017</v>
      </c>
      <c r="AE34" s="153">
        <v>2018</v>
      </c>
      <c r="AF34" s="155">
        <v>2016</v>
      </c>
      <c r="AG34" s="155">
        <v>2019</v>
      </c>
      <c r="AH34" s="153">
        <v>2019</v>
      </c>
      <c r="AI34" s="153">
        <v>2019</v>
      </c>
      <c r="AJ34" s="153">
        <v>2018</v>
      </c>
      <c r="AK34" s="153">
        <v>2018</v>
      </c>
      <c r="AL34" s="153">
        <v>2017</v>
      </c>
      <c r="AM34" s="153" t="s">
        <v>896</v>
      </c>
      <c r="AN34" s="153">
        <v>2019</v>
      </c>
      <c r="AO34" s="153">
        <v>2016</v>
      </c>
      <c r="AP34" s="153">
        <v>2017</v>
      </c>
      <c r="AQ34" s="153" t="s">
        <v>896</v>
      </c>
      <c r="AR34" s="153">
        <v>2018</v>
      </c>
      <c r="AS34" s="153">
        <v>2017</v>
      </c>
      <c r="AT34" s="153" t="s">
        <v>896</v>
      </c>
      <c r="AU34" s="164">
        <v>2017</v>
      </c>
      <c r="AV34" s="164" t="s">
        <v>896</v>
      </c>
      <c r="AW34" s="153" t="s">
        <v>896</v>
      </c>
      <c r="AX34" s="153" t="s">
        <v>896</v>
      </c>
      <c r="AY34" s="153">
        <v>2017</v>
      </c>
      <c r="AZ34" s="209">
        <v>2017</v>
      </c>
      <c r="BA34" s="153" t="s">
        <v>1297</v>
      </c>
      <c r="BB34" s="153">
        <v>2017</v>
      </c>
      <c r="BC34" s="153">
        <v>2018</v>
      </c>
      <c r="BD34" s="153">
        <v>2019</v>
      </c>
      <c r="BE34" s="211" t="s">
        <v>896</v>
      </c>
      <c r="BF34" s="212" t="s">
        <v>1288</v>
      </c>
      <c r="BG34" s="211" t="s">
        <v>1288</v>
      </c>
      <c r="BH34" s="153">
        <v>2018</v>
      </c>
      <c r="BI34" s="153">
        <v>2018</v>
      </c>
      <c r="BJ34" s="153">
        <v>2013</v>
      </c>
      <c r="BK34" s="153">
        <v>2017</v>
      </c>
      <c r="BL34" s="153">
        <v>2018</v>
      </c>
      <c r="BM34" s="153">
        <v>2017</v>
      </c>
      <c r="BN34" s="153" t="s">
        <v>896</v>
      </c>
      <c r="BO34" s="153">
        <v>2016</v>
      </c>
      <c r="BP34" s="153">
        <v>2017</v>
      </c>
      <c r="BQ34" s="153">
        <v>2014</v>
      </c>
      <c r="BR34" s="153">
        <v>2017</v>
      </c>
      <c r="BS34" s="153">
        <v>2017</v>
      </c>
      <c r="BT34" s="153">
        <v>2017</v>
      </c>
      <c r="BU34" s="153">
        <v>2017</v>
      </c>
      <c r="BV34" s="153">
        <v>2017</v>
      </c>
      <c r="BW34" s="153">
        <v>2017</v>
      </c>
      <c r="BX34" s="153">
        <v>2016</v>
      </c>
      <c r="BY34" s="153">
        <v>2015</v>
      </c>
      <c r="BZ34" s="153" t="s">
        <v>1291</v>
      </c>
      <c r="CA34" s="153">
        <v>2019</v>
      </c>
      <c r="CB34" s="153">
        <v>2015</v>
      </c>
    </row>
    <row r="35" spans="1:80" x14ac:dyDescent="0.25">
      <c r="A35" s="123" t="str">
        <f>'Indicator Data'!A37</f>
        <v>Central African Republic</v>
      </c>
      <c r="B35" s="106" t="str">
        <f>'Indicator Data'!B37</f>
        <v>CAF</v>
      </c>
      <c r="C35" s="151">
        <v>2015</v>
      </c>
      <c r="D35" s="151">
        <v>2015</v>
      </c>
      <c r="E35" s="151">
        <v>2015</v>
      </c>
      <c r="F35" s="151">
        <v>2015</v>
      </c>
      <c r="G35" s="151">
        <v>2015</v>
      </c>
      <c r="H35" s="151">
        <v>2015</v>
      </c>
      <c r="I35" s="151">
        <v>2015</v>
      </c>
      <c r="J35" s="151">
        <v>2018</v>
      </c>
      <c r="K35" s="151">
        <v>2018</v>
      </c>
      <c r="L35" s="151">
        <v>2016</v>
      </c>
      <c r="M35" s="153">
        <v>2015</v>
      </c>
      <c r="N35" s="153">
        <v>2015</v>
      </c>
      <c r="O35" s="153">
        <v>2015</v>
      </c>
      <c r="P35" s="153">
        <v>2015</v>
      </c>
      <c r="Q35" s="153">
        <v>2010</v>
      </c>
      <c r="R35" s="153">
        <v>2010</v>
      </c>
      <c r="S35" s="153">
        <v>2010</v>
      </c>
      <c r="T35" s="153">
        <v>2010</v>
      </c>
      <c r="U35" s="153">
        <v>2015</v>
      </c>
      <c r="V35" s="153">
        <v>2015</v>
      </c>
      <c r="W35" s="153">
        <v>2015</v>
      </c>
      <c r="X35" s="153">
        <v>2018</v>
      </c>
      <c r="Y35" s="153">
        <v>2018</v>
      </c>
      <c r="Z35" s="153">
        <v>2018</v>
      </c>
      <c r="AA35" s="153"/>
      <c r="AB35" s="152">
        <v>2016</v>
      </c>
      <c r="AC35" s="153">
        <v>2014</v>
      </c>
      <c r="AD35" s="153">
        <v>2017</v>
      </c>
      <c r="AE35" s="153">
        <v>2018</v>
      </c>
      <c r="AF35" s="155">
        <v>2016</v>
      </c>
      <c r="AG35" s="155">
        <v>2019</v>
      </c>
      <c r="AH35" s="153">
        <v>2019</v>
      </c>
      <c r="AI35" s="153">
        <v>2019</v>
      </c>
      <c r="AJ35" s="153">
        <v>2018</v>
      </c>
      <c r="AK35" s="153">
        <v>2018</v>
      </c>
      <c r="AL35" s="153">
        <v>2017</v>
      </c>
      <c r="AM35" s="153">
        <v>2010</v>
      </c>
      <c r="AN35" s="153">
        <v>2019</v>
      </c>
      <c r="AO35" s="153">
        <v>2016</v>
      </c>
      <c r="AP35" s="153">
        <v>2017</v>
      </c>
      <c r="AQ35" s="153">
        <v>2017</v>
      </c>
      <c r="AR35" s="153" t="s">
        <v>896</v>
      </c>
      <c r="AS35" s="153">
        <v>2017</v>
      </c>
      <c r="AT35" s="153">
        <v>2010</v>
      </c>
      <c r="AU35" s="164">
        <v>2017</v>
      </c>
      <c r="AV35" s="164">
        <v>2017</v>
      </c>
      <c r="AW35" s="153">
        <v>2017</v>
      </c>
      <c r="AX35" s="153">
        <v>2017</v>
      </c>
      <c r="AY35" s="153">
        <v>2017</v>
      </c>
      <c r="AZ35" s="209">
        <v>2017</v>
      </c>
      <c r="BA35" s="153">
        <v>2008</v>
      </c>
      <c r="BB35" s="153">
        <v>2017</v>
      </c>
      <c r="BC35" s="153">
        <v>2018</v>
      </c>
      <c r="BD35" s="153">
        <v>2019</v>
      </c>
      <c r="BE35" s="211" t="s">
        <v>896</v>
      </c>
      <c r="BF35" s="212">
        <v>43646</v>
      </c>
      <c r="BG35" s="211" t="s">
        <v>1288</v>
      </c>
      <c r="BH35" s="153">
        <v>2018</v>
      </c>
      <c r="BI35" s="153">
        <v>2018</v>
      </c>
      <c r="BJ35" s="153" t="s">
        <v>896</v>
      </c>
      <c r="BK35" s="153">
        <v>2017</v>
      </c>
      <c r="BL35" s="153">
        <v>2018</v>
      </c>
      <c r="BM35" s="153">
        <v>2017</v>
      </c>
      <c r="BN35" s="153">
        <v>2015</v>
      </c>
      <c r="BO35" s="153">
        <v>2016</v>
      </c>
      <c r="BP35" s="153">
        <v>2017</v>
      </c>
      <c r="BQ35" s="153">
        <v>2014</v>
      </c>
      <c r="BR35" s="153">
        <v>2016</v>
      </c>
      <c r="BS35" s="153">
        <v>2016</v>
      </c>
      <c r="BT35" s="153">
        <v>2015</v>
      </c>
      <c r="BU35" s="153">
        <v>2017</v>
      </c>
      <c r="BV35" s="153" t="s">
        <v>896</v>
      </c>
      <c r="BW35" s="153">
        <v>2017</v>
      </c>
      <c r="BX35" s="153">
        <v>2016</v>
      </c>
      <c r="BY35" s="153">
        <v>2015</v>
      </c>
      <c r="BZ35" s="153" t="s">
        <v>1291</v>
      </c>
      <c r="CA35" s="153">
        <v>2019</v>
      </c>
      <c r="CB35" s="153">
        <v>2015</v>
      </c>
    </row>
    <row r="36" spans="1:80" x14ac:dyDescent="0.25">
      <c r="A36" s="123" t="str">
        <f>'Indicator Data'!A38</f>
        <v>Chad</v>
      </c>
      <c r="B36" s="106" t="str">
        <f>'Indicator Data'!B38</f>
        <v>TCD</v>
      </c>
      <c r="C36" s="151">
        <v>2015</v>
      </c>
      <c r="D36" s="151">
        <v>2015</v>
      </c>
      <c r="E36" s="151">
        <v>2015</v>
      </c>
      <c r="F36" s="151">
        <v>2015</v>
      </c>
      <c r="G36" s="151">
        <v>2015</v>
      </c>
      <c r="H36" s="151">
        <v>2015</v>
      </c>
      <c r="I36" s="151">
        <v>2015</v>
      </c>
      <c r="J36" s="151">
        <v>2018</v>
      </c>
      <c r="K36" s="151">
        <v>2018</v>
      </c>
      <c r="L36" s="151">
        <v>2016</v>
      </c>
      <c r="M36" s="153">
        <v>2015</v>
      </c>
      <c r="N36" s="153">
        <v>2015</v>
      </c>
      <c r="O36" s="153">
        <v>2015</v>
      </c>
      <c r="P36" s="153">
        <v>2015</v>
      </c>
      <c r="Q36" s="153">
        <v>2010</v>
      </c>
      <c r="R36" s="153">
        <v>2010</v>
      </c>
      <c r="S36" s="153">
        <v>2010</v>
      </c>
      <c r="T36" s="153">
        <v>2010</v>
      </c>
      <c r="U36" s="153">
        <v>2015</v>
      </c>
      <c r="V36" s="153">
        <v>2015</v>
      </c>
      <c r="W36" s="153">
        <v>2015</v>
      </c>
      <c r="X36" s="153">
        <v>2018</v>
      </c>
      <c r="Y36" s="153">
        <v>2018</v>
      </c>
      <c r="Z36" s="153">
        <v>2018</v>
      </c>
      <c r="AA36" s="153">
        <v>2015</v>
      </c>
      <c r="AB36" s="152">
        <v>2017</v>
      </c>
      <c r="AC36" s="153">
        <v>2017</v>
      </c>
      <c r="AD36" s="153">
        <v>2018</v>
      </c>
      <c r="AE36" s="153">
        <v>2018</v>
      </c>
      <c r="AF36" s="155">
        <v>2016</v>
      </c>
      <c r="AG36" s="155">
        <v>2019</v>
      </c>
      <c r="AH36" s="153">
        <v>2019</v>
      </c>
      <c r="AI36" s="153">
        <v>2019</v>
      </c>
      <c r="AJ36" s="153">
        <v>2018</v>
      </c>
      <c r="AK36" s="153">
        <v>2018</v>
      </c>
      <c r="AL36" s="153">
        <v>2017</v>
      </c>
      <c r="AM36" s="153">
        <v>2015</v>
      </c>
      <c r="AN36" s="153">
        <v>2019</v>
      </c>
      <c r="AO36" s="153">
        <v>2016</v>
      </c>
      <c r="AP36" s="153">
        <v>2017</v>
      </c>
      <c r="AQ36" s="153">
        <v>2017</v>
      </c>
      <c r="AR36" s="153" t="s">
        <v>896</v>
      </c>
      <c r="AS36" s="153">
        <v>2017</v>
      </c>
      <c r="AT36" s="153">
        <v>2015</v>
      </c>
      <c r="AU36" s="164">
        <v>2017</v>
      </c>
      <c r="AV36" s="164">
        <v>2017</v>
      </c>
      <c r="AW36" s="153">
        <v>2017</v>
      </c>
      <c r="AX36" s="153">
        <v>2017</v>
      </c>
      <c r="AY36" s="153">
        <v>2017</v>
      </c>
      <c r="AZ36" s="209">
        <v>2017</v>
      </c>
      <c r="BA36" s="153" t="s">
        <v>1296</v>
      </c>
      <c r="BB36" s="153">
        <v>2017</v>
      </c>
      <c r="BC36" s="153">
        <v>2018</v>
      </c>
      <c r="BD36" s="153">
        <v>2019</v>
      </c>
      <c r="BE36" s="211" t="s">
        <v>896</v>
      </c>
      <c r="BF36" s="212">
        <v>43646</v>
      </c>
      <c r="BG36" s="211" t="s">
        <v>1288</v>
      </c>
      <c r="BH36" s="153">
        <v>2018</v>
      </c>
      <c r="BI36" s="153">
        <v>2018</v>
      </c>
      <c r="BJ36" s="153" t="s">
        <v>896</v>
      </c>
      <c r="BK36" s="153">
        <v>2017</v>
      </c>
      <c r="BL36" s="153">
        <v>2018</v>
      </c>
      <c r="BM36" s="153">
        <v>2017</v>
      </c>
      <c r="BN36" s="153">
        <v>2016</v>
      </c>
      <c r="BO36" s="153">
        <v>2015</v>
      </c>
      <c r="BP36" s="153">
        <v>2017</v>
      </c>
      <c r="BQ36" s="153">
        <v>2014</v>
      </c>
      <c r="BR36" s="153">
        <v>2017</v>
      </c>
      <c r="BS36" s="153">
        <v>2017</v>
      </c>
      <c r="BT36" s="153">
        <v>2016</v>
      </c>
      <c r="BU36" s="153">
        <v>2017</v>
      </c>
      <c r="BV36" s="153" t="s">
        <v>896</v>
      </c>
      <c r="BW36" s="153" t="s">
        <v>896</v>
      </c>
      <c r="BX36" s="153">
        <v>2016</v>
      </c>
      <c r="BY36" s="153">
        <v>2015</v>
      </c>
      <c r="BZ36" s="153" t="s">
        <v>1291</v>
      </c>
      <c r="CA36" s="153">
        <v>2019</v>
      </c>
      <c r="CB36" s="153">
        <v>2015</v>
      </c>
    </row>
    <row r="37" spans="1:80" x14ac:dyDescent="0.25">
      <c r="A37" s="123" t="str">
        <f>'Indicator Data'!A39</f>
        <v>Chile</v>
      </c>
      <c r="B37" s="106" t="str">
        <f>'Indicator Data'!B39</f>
        <v>CHL</v>
      </c>
      <c r="C37" s="151">
        <v>2015</v>
      </c>
      <c r="D37" s="151">
        <v>2015</v>
      </c>
      <c r="E37" s="151">
        <v>2015</v>
      </c>
      <c r="F37" s="151">
        <v>2015</v>
      </c>
      <c r="G37" s="151">
        <v>2015</v>
      </c>
      <c r="H37" s="151">
        <v>2015</v>
      </c>
      <c r="I37" s="151">
        <v>2015</v>
      </c>
      <c r="J37" s="151">
        <v>2018</v>
      </c>
      <c r="K37" s="151">
        <v>2018</v>
      </c>
      <c r="L37" s="151">
        <v>2016</v>
      </c>
      <c r="M37" s="153">
        <v>2015</v>
      </c>
      <c r="N37" s="153">
        <v>2015</v>
      </c>
      <c r="O37" s="153">
        <v>2015</v>
      </c>
      <c r="P37" s="153">
        <v>2015</v>
      </c>
      <c r="Q37" s="153">
        <v>2010</v>
      </c>
      <c r="R37" s="153">
        <v>2010</v>
      </c>
      <c r="S37" s="153">
        <v>2010</v>
      </c>
      <c r="T37" s="153">
        <v>2010</v>
      </c>
      <c r="U37" s="153">
        <v>2015</v>
      </c>
      <c r="V37" s="153">
        <v>2015</v>
      </c>
      <c r="W37" s="153">
        <v>2015</v>
      </c>
      <c r="X37" s="153">
        <v>2018</v>
      </c>
      <c r="Y37" s="153">
        <v>2018</v>
      </c>
      <c r="Z37" s="153">
        <v>2018</v>
      </c>
      <c r="AA37" s="153"/>
      <c r="AB37" s="152">
        <v>2017</v>
      </c>
      <c r="AC37" s="153" t="s">
        <v>896</v>
      </c>
      <c r="AD37" s="153">
        <v>2018</v>
      </c>
      <c r="AE37" s="153">
        <v>2018</v>
      </c>
      <c r="AF37" s="155">
        <v>2015</v>
      </c>
      <c r="AG37" s="155">
        <v>2019</v>
      </c>
      <c r="AH37" s="153">
        <v>2019</v>
      </c>
      <c r="AI37" s="153">
        <v>2019</v>
      </c>
      <c r="AJ37" s="153">
        <v>2018</v>
      </c>
      <c r="AK37" s="153">
        <v>2018</v>
      </c>
      <c r="AL37" s="153">
        <v>2017</v>
      </c>
      <c r="AM37" s="153" t="s">
        <v>896</v>
      </c>
      <c r="AN37" s="153">
        <v>2019</v>
      </c>
      <c r="AO37" s="153">
        <v>2016</v>
      </c>
      <c r="AP37" s="153">
        <v>2017</v>
      </c>
      <c r="AQ37" s="153">
        <v>2017</v>
      </c>
      <c r="AR37" s="153">
        <v>2018</v>
      </c>
      <c r="AS37" s="153">
        <v>2017</v>
      </c>
      <c r="AT37" s="153">
        <v>2014</v>
      </c>
      <c r="AU37" s="164">
        <v>2017</v>
      </c>
      <c r="AV37" s="164">
        <v>2017</v>
      </c>
      <c r="AW37" s="153">
        <v>2017</v>
      </c>
      <c r="AX37" s="153" t="s">
        <v>896</v>
      </c>
      <c r="AY37" s="153">
        <v>2017</v>
      </c>
      <c r="AZ37" s="209">
        <v>2017</v>
      </c>
      <c r="BA37" s="153" t="s">
        <v>1289</v>
      </c>
      <c r="BB37" s="153">
        <v>2017</v>
      </c>
      <c r="BC37" s="153">
        <v>2018</v>
      </c>
      <c r="BD37" s="153">
        <v>2019</v>
      </c>
      <c r="BE37" s="211" t="s">
        <v>896</v>
      </c>
      <c r="BF37" s="212" t="s">
        <v>1288</v>
      </c>
      <c r="BG37" s="211" t="s">
        <v>1288</v>
      </c>
      <c r="BH37" s="153">
        <v>2018</v>
      </c>
      <c r="BI37" s="153">
        <v>2018</v>
      </c>
      <c r="BJ37" s="153">
        <v>2013</v>
      </c>
      <c r="BK37" s="153">
        <v>2017</v>
      </c>
      <c r="BL37" s="153">
        <v>2018</v>
      </c>
      <c r="BM37" s="153">
        <v>2017</v>
      </c>
      <c r="BN37" s="153">
        <v>2015</v>
      </c>
      <c r="BO37" s="153">
        <v>2016</v>
      </c>
      <c r="BP37" s="153">
        <v>2017</v>
      </c>
      <c r="BQ37" s="153">
        <v>2014</v>
      </c>
      <c r="BR37" s="153">
        <v>2017</v>
      </c>
      <c r="BS37" s="153">
        <v>2017</v>
      </c>
      <c r="BT37" s="153">
        <v>2016</v>
      </c>
      <c r="BU37" s="153">
        <v>2017</v>
      </c>
      <c r="BV37" s="153">
        <v>2017</v>
      </c>
      <c r="BW37" s="153">
        <v>2017</v>
      </c>
      <c r="BX37" s="153">
        <v>2016</v>
      </c>
      <c r="BY37" s="153">
        <v>2015</v>
      </c>
      <c r="BZ37" s="153" t="s">
        <v>1291</v>
      </c>
      <c r="CA37" s="153">
        <v>2019</v>
      </c>
      <c r="CB37" s="153">
        <v>2015</v>
      </c>
    </row>
    <row r="38" spans="1:80" x14ac:dyDescent="0.25">
      <c r="A38" s="123" t="str">
        <f>'Indicator Data'!A40</f>
        <v>China</v>
      </c>
      <c r="B38" s="106" t="str">
        <f>'Indicator Data'!B40</f>
        <v>CHN</v>
      </c>
      <c r="C38" s="151">
        <v>2015</v>
      </c>
      <c r="D38" s="151">
        <v>2015</v>
      </c>
      <c r="E38" s="151">
        <v>2015</v>
      </c>
      <c r="F38" s="151">
        <v>2015</v>
      </c>
      <c r="G38" s="151">
        <v>2015</v>
      </c>
      <c r="H38" s="151">
        <v>2015</v>
      </c>
      <c r="I38" s="151">
        <v>2015</v>
      </c>
      <c r="J38" s="151">
        <v>2018</v>
      </c>
      <c r="K38" s="151">
        <v>2018</v>
      </c>
      <c r="L38" s="151">
        <v>2016</v>
      </c>
      <c r="M38" s="153">
        <v>2015</v>
      </c>
      <c r="N38" s="153">
        <v>2015</v>
      </c>
      <c r="O38" s="153">
        <v>2015</v>
      </c>
      <c r="P38" s="153">
        <v>2015</v>
      </c>
      <c r="Q38" s="153">
        <v>2010</v>
      </c>
      <c r="R38" s="153">
        <v>2010</v>
      </c>
      <c r="S38" s="153">
        <v>2010</v>
      </c>
      <c r="T38" s="153">
        <v>2010</v>
      </c>
      <c r="U38" s="153">
        <v>2015</v>
      </c>
      <c r="V38" s="153">
        <v>2015</v>
      </c>
      <c r="W38" s="153">
        <v>2015</v>
      </c>
      <c r="X38" s="153">
        <v>2018</v>
      </c>
      <c r="Y38" s="153">
        <v>2018</v>
      </c>
      <c r="Z38" s="153">
        <v>2018</v>
      </c>
      <c r="AA38" s="153"/>
      <c r="AB38" s="152">
        <v>2017</v>
      </c>
      <c r="AC38" s="153" t="s">
        <v>896</v>
      </c>
      <c r="AD38" s="153">
        <v>2014</v>
      </c>
      <c r="AE38" s="153">
        <v>2018</v>
      </c>
      <c r="AF38" s="155">
        <v>2015</v>
      </c>
      <c r="AG38" s="155">
        <v>2019</v>
      </c>
      <c r="AH38" s="153">
        <v>2019</v>
      </c>
      <c r="AI38" s="153">
        <v>2019</v>
      </c>
      <c r="AJ38" s="153">
        <v>2018</v>
      </c>
      <c r="AK38" s="153">
        <v>2018</v>
      </c>
      <c r="AL38" s="153">
        <v>2017</v>
      </c>
      <c r="AM38" s="153">
        <v>2012</v>
      </c>
      <c r="AN38" s="153">
        <v>2019</v>
      </c>
      <c r="AO38" s="153">
        <v>2016</v>
      </c>
      <c r="AP38" s="153">
        <v>2017</v>
      </c>
      <c r="AQ38" s="153">
        <v>2017</v>
      </c>
      <c r="AR38" s="153">
        <v>2018</v>
      </c>
      <c r="AS38" s="153">
        <v>2017</v>
      </c>
      <c r="AT38" s="153">
        <v>2010</v>
      </c>
      <c r="AU38" s="164">
        <v>2017</v>
      </c>
      <c r="AV38" s="164" t="s">
        <v>896</v>
      </c>
      <c r="AW38" s="153" t="s">
        <v>896</v>
      </c>
      <c r="AX38" s="153">
        <v>2017</v>
      </c>
      <c r="AY38" s="153">
        <v>2017</v>
      </c>
      <c r="AZ38" s="209">
        <v>2017</v>
      </c>
      <c r="BA38" s="153" t="s">
        <v>1290</v>
      </c>
      <c r="BB38" s="153">
        <v>2017</v>
      </c>
      <c r="BC38" s="153">
        <v>2018</v>
      </c>
      <c r="BD38" s="153">
        <v>2019</v>
      </c>
      <c r="BE38" s="211" t="s">
        <v>896</v>
      </c>
      <c r="BF38" s="212" t="s">
        <v>1288</v>
      </c>
      <c r="BG38" s="211" t="s">
        <v>1288</v>
      </c>
      <c r="BH38" s="153">
        <v>2018</v>
      </c>
      <c r="BI38" s="153">
        <v>2018</v>
      </c>
      <c r="BJ38" s="153">
        <v>2013</v>
      </c>
      <c r="BK38" s="153">
        <v>2017</v>
      </c>
      <c r="BL38" s="153">
        <v>2018</v>
      </c>
      <c r="BM38" s="153">
        <v>2017</v>
      </c>
      <c r="BN38" s="153">
        <v>2015</v>
      </c>
      <c r="BO38" s="153">
        <v>2016</v>
      </c>
      <c r="BP38" s="153">
        <v>2017</v>
      </c>
      <c r="BQ38" s="153">
        <v>2014</v>
      </c>
      <c r="BR38" s="153">
        <v>2017</v>
      </c>
      <c r="BS38" s="153">
        <v>2017</v>
      </c>
      <c r="BT38" s="153">
        <v>2015</v>
      </c>
      <c r="BU38" s="153">
        <v>2017</v>
      </c>
      <c r="BV38" s="153">
        <v>2017</v>
      </c>
      <c r="BW38" s="153" t="s">
        <v>896</v>
      </c>
      <c r="BX38" s="153">
        <v>2016</v>
      </c>
      <c r="BY38" s="153">
        <v>2015</v>
      </c>
      <c r="BZ38" s="153" t="s">
        <v>1291</v>
      </c>
      <c r="CA38" s="153">
        <v>2019</v>
      </c>
      <c r="CB38" s="153">
        <v>2015</v>
      </c>
    </row>
    <row r="39" spans="1:80" x14ac:dyDescent="0.25">
      <c r="A39" s="123" t="str">
        <f>'Indicator Data'!A41</f>
        <v>Colombia</v>
      </c>
      <c r="B39" s="106" t="str">
        <f>'Indicator Data'!B41</f>
        <v>COL</v>
      </c>
      <c r="C39" s="151">
        <v>2015</v>
      </c>
      <c r="D39" s="151">
        <v>2015</v>
      </c>
      <c r="E39" s="151">
        <v>2015</v>
      </c>
      <c r="F39" s="151">
        <v>2015</v>
      </c>
      <c r="G39" s="151">
        <v>2015</v>
      </c>
      <c r="H39" s="151">
        <v>2015</v>
      </c>
      <c r="I39" s="151">
        <v>2015</v>
      </c>
      <c r="J39" s="151">
        <v>2018</v>
      </c>
      <c r="K39" s="151">
        <v>2018</v>
      </c>
      <c r="L39" s="151">
        <v>2016</v>
      </c>
      <c r="M39" s="153">
        <v>2015</v>
      </c>
      <c r="N39" s="153">
        <v>2015</v>
      </c>
      <c r="O39" s="153">
        <v>2015</v>
      </c>
      <c r="P39" s="153">
        <v>2015</v>
      </c>
      <c r="Q39" s="153">
        <v>2010</v>
      </c>
      <c r="R39" s="153">
        <v>2010</v>
      </c>
      <c r="S39" s="153">
        <v>2010</v>
      </c>
      <c r="T39" s="153">
        <v>2010</v>
      </c>
      <c r="U39" s="153">
        <v>2015</v>
      </c>
      <c r="V39" s="153">
        <v>2015</v>
      </c>
      <c r="W39" s="153">
        <v>2015</v>
      </c>
      <c r="X39" s="153">
        <v>2018</v>
      </c>
      <c r="Y39" s="153">
        <v>2018</v>
      </c>
      <c r="Z39" s="153">
        <v>2018</v>
      </c>
      <c r="AA39" s="153">
        <v>2015</v>
      </c>
      <c r="AB39" s="152">
        <v>2017</v>
      </c>
      <c r="AC39" s="153">
        <v>2017</v>
      </c>
      <c r="AD39" s="153">
        <v>2018</v>
      </c>
      <c r="AE39" s="153">
        <v>2018</v>
      </c>
      <c r="AF39" s="155">
        <v>2016</v>
      </c>
      <c r="AG39" s="155">
        <v>2019</v>
      </c>
      <c r="AH39" s="153">
        <v>2019</v>
      </c>
      <c r="AI39" s="153">
        <v>2019</v>
      </c>
      <c r="AJ39" s="153">
        <v>2018</v>
      </c>
      <c r="AK39" s="153">
        <v>2018</v>
      </c>
      <c r="AL39" s="153">
        <v>2017</v>
      </c>
      <c r="AM39" s="153">
        <v>2016</v>
      </c>
      <c r="AN39" s="153">
        <v>2019</v>
      </c>
      <c r="AO39" s="153">
        <v>2016</v>
      </c>
      <c r="AP39" s="153">
        <v>2017</v>
      </c>
      <c r="AQ39" s="153">
        <v>2017</v>
      </c>
      <c r="AR39" s="153">
        <v>2018</v>
      </c>
      <c r="AS39" s="153">
        <v>2017</v>
      </c>
      <c r="AT39" s="153">
        <v>2010</v>
      </c>
      <c r="AU39" s="164">
        <v>2017</v>
      </c>
      <c r="AV39" s="164">
        <v>2017</v>
      </c>
      <c r="AW39" s="153" t="s">
        <v>896</v>
      </c>
      <c r="AX39" s="153">
        <v>2017</v>
      </c>
      <c r="AY39" s="153">
        <v>2017</v>
      </c>
      <c r="AZ39" s="209">
        <v>2017</v>
      </c>
      <c r="BA39" s="153" t="s">
        <v>1289</v>
      </c>
      <c r="BB39" s="153">
        <v>2017</v>
      </c>
      <c r="BC39" s="153">
        <v>2018</v>
      </c>
      <c r="BD39" s="153">
        <v>2019</v>
      </c>
      <c r="BE39" s="211" t="s">
        <v>896</v>
      </c>
      <c r="BF39" s="212" t="s">
        <v>1288</v>
      </c>
      <c r="BG39" s="211" t="s">
        <v>1288</v>
      </c>
      <c r="BH39" s="153">
        <v>2018</v>
      </c>
      <c r="BI39" s="153">
        <v>2018</v>
      </c>
      <c r="BJ39" s="153">
        <v>2015</v>
      </c>
      <c r="BK39" s="153">
        <v>2017</v>
      </c>
      <c r="BL39" s="153">
        <v>2018</v>
      </c>
      <c r="BM39" s="153">
        <v>2017</v>
      </c>
      <c r="BN39" s="153">
        <v>2015</v>
      </c>
      <c r="BO39" s="153">
        <v>2016</v>
      </c>
      <c r="BP39" s="153">
        <v>2017</v>
      </c>
      <c r="BQ39" s="153">
        <v>2014</v>
      </c>
      <c r="BR39" s="153">
        <v>2017</v>
      </c>
      <c r="BS39" s="153">
        <v>2017</v>
      </c>
      <c r="BT39" s="153">
        <v>2017</v>
      </c>
      <c r="BU39" s="153">
        <v>2017</v>
      </c>
      <c r="BV39" s="153">
        <v>2017</v>
      </c>
      <c r="BW39" s="153">
        <v>2017</v>
      </c>
      <c r="BX39" s="153">
        <v>2016</v>
      </c>
      <c r="BY39" s="153">
        <v>2015</v>
      </c>
      <c r="BZ39" s="153" t="s">
        <v>1291</v>
      </c>
      <c r="CA39" s="153">
        <v>2019</v>
      </c>
      <c r="CB39" s="153">
        <v>2015</v>
      </c>
    </row>
    <row r="40" spans="1:80" x14ac:dyDescent="0.25">
      <c r="A40" s="123" t="str">
        <f>'Indicator Data'!A42</f>
        <v>Comoros</v>
      </c>
      <c r="B40" s="106" t="str">
        <f>'Indicator Data'!B42</f>
        <v>COM</v>
      </c>
      <c r="C40" s="151">
        <v>2015</v>
      </c>
      <c r="D40" s="151">
        <v>2015</v>
      </c>
      <c r="E40" s="151">
        <v>2015</v>
      </c>
      <c r="F40" s="151">
        <v>2015</v>
      </c>
      <c r="G40" s="151">
        <v>2015</v>
      </c>
      <c r="H40" s="151">
        <v>2015</v>
      </c>
      <c r="I40" s="151">
        <v>2015</v>
      </c>
      <c r="J40" s="151">
        <v>2018</v>
      </c>
      <c r="K40" s="151">
        <v>2018</v>
      </c>
      <c r="L40" s="151">
        <v>2016</v>
      </c>
      <c r="M40" s="153">
        <v>2015</v>
      </c>
      <c r="N40" s="153">
        <v>2015</v>
      </c>
      <c r="O40" s="153">
        <v>2015</v>
      </c>
      <c r="P40" s="153">
        <v>2015</v>
      </c>
      <c r="Q40" s="153">
        <v>2010</v>
      </c>
      <c r="R40" s="153">
        <v>2010</v>
      </c>
      <c r="S40" s="153">
        <v>2010</v>
      </c>
      <c r="T40" s="153">
        <v>2010</v>
      </c>
      <c r="U40" s="153">
        <v>2015</v>
      </c>
      <c r="V40" s="153">
        <v>2015</v>
      </c>
      <c r="W40" s="153">
        <v>2015</v>
      </c>
      <c r="X40" s="153">
        <v>2018</v>
      </c>
      <c r="Y40" s="153">
        <v>2018</v>
      </c>
      <c r="Z40" s="153">
        <v>2018</v>
      </c>
      <c r="AA40" s="153">
        <v>2012</v>
      </c>
      <c r="AB40" s="152">
        <v>2017</v>
      </c>
      <c r="AC40" s="153">
        <v>2016</v>
      </c>
      <c r="AD40" s="153">
        <v>2017</v>
      </c>
      <c r="AE40" s="153">
        <v>2018</v>
      </c>
      <c r="AF40" s="155">
        <v>2016</v>
      </c>
      <c r="AG40" s="155">
        <v>2019</v>
      </c>
      <c r="AH40" s="153">
        <v>2019</v>
      </c>
      <c r="AI40" s="153">
        <v>2019</v>
      </c>
      <c r="AJ40" s="153">
        <v>2018</v>
      </c>
      <c r="AK40" s="153">
        <v>2018</v>
      </c>
      <c r="AL40" s="153">
        <v>2017</v>
      </c>
      <c r="AM40" s="153">
        <v>2012</v>
      </c>
      <c r="AN40" s="153">
        <v>2019</v>
      </c>
      <c r="AO40" s="153">
        <v>2016</v>
      </c>
      <c r="AP40" s="153">
        <v>2017</v>
      </c>
      <c r="AQ40" s="153">
        <v>2017</v>
      </c>
      <c r="AR40" s="153">
        <v>2018</v>
      </c>
      <c r="AS40" s="153">
        <v>2017</v>
      </c>
      <c r="AT40" s="153">
        <v>2012</v>
      </c>
      <c r="AU40" s="164">
        <v>2017</v>
      </c>
      <c r="AV40" s="164">
        <v>2017</v>
      </c>
      <c r="AW40" s="153">
        <v>2017</v>
      </c>
      <c r="AX40" s="153">
        <v>2017</v>
      </c>
      <c r="AY40" s="153">
        <v>2017</v>
      </c>
      <c r="AZ40" s="209" t="s">
        <v>896</v>
      </c>
      <c r="BA40" s="153" t="s">
        <v>1297</v>
      </c>
      <c r="BB40" s="153">
        <v>2017</v>
      </c>
      <c r="BC40" s="153">
        <v>2018</v>
      </c>
      <c r="BD40" s="153">
        <v>2019</v>
      </c>
      <c r="BE40" s="211" t="s">
        <v>896</v>
      </c>
      <c r="BF40" s="212" t="s">
        <v>1288</v>
      </c>
      <c r="BG40" s="211" t="s">
        <v>1288</v>
      </c>
      <c r="BH40" s="153">
        <v>2018</v>
      </c>
      <c r="BI40" s="153">
        <v>2018</v>
      </c>
      <c r="BJ40" s="153">
        <v>2013</v>
      </c>
      <c r="BK40" s="153">
        <v>2017</v>
      </c>
      <c r="BL40" s="153">
        <v>2018</v>
      </c>
      <c r="BM40" s="153">
        <v>2017</v>
      </c>
      <c r="BN40" s="153">
        <v>2015</v>
      </c>
      <c r="BO40" s="153">
        <v>2016</v>
      </c>
      <c r="BP40" s="153">
        <v>2017</v>
      </c>
      <c r="BQ40" s="153">
        <v>2014</v>
      </c>
      <c r="BR40" s="153">
        <v>2017</v>
      </c>
      <c r="BS40" s="153">
        <v>2017</v>
      </c>
      <c r="BT40" s="153">
        <v>2012</v>
      </c>
      <c r="BU40" s="153">
        <v>2017</v>
      </c>
      <c r="BV40" s="153" t="s">
        <v>896</v>
      </c>
      <c r="BW40" s="153" t="s">
        <v>896</v>
      </c>
      <c r="BX40" s="153">
        <v>2016</v>
      </c>
      <c r="BY40" s="153">
        <v>2015</v>
      </c>
      <c r="BZ40" s="153" t="s">
        <v>1291</v>
      </c>
      <c r="CA40" s="153">
        <v>2019</v>
      </c>
      <c r="CB40" s="153">
        <v>2015</v>
      </c>
    </row>
    <row r="41" spans="1:80" x14ac:dyDescent="0.25">
      <c r="A41" s="123" t="str">
        <f>'Indicator Data'!A43</f>
        <v>Congo</v>
      </c>
      <c r="B41" s="106" t="str">
        <f>'Indicator Data'!B43</f>
        <v>COG</v>
      </c>
      <c r="C41" s="151">
        <v>2015</v>
      </c>
      <c r="D41" s="151">
        <v>2015</v>
      </c>
      <c r="E41" s="151">
        <v>2015</v>
      </c>
      <c r="F41" s="151">
        <v>2015</v>
      </c>
      <c r="G41" s="151">
        <v>2015</v>
      </c>
      <c r="H41" s="151">
        <v>2015</v>
      </c>
      <c r="I41" s="151">
        <v>2015</v>
      </c>
      <c r="J41" s="151">
        <v>2018</v>
      </c>
      <c r="K41" s="151">
        <v>2018</v>
      </c>
      <c r="L41" s="151">
        <v>2016</v>
      </c>
      <c r="M41" s="153">
        <v>2015</v>
      </c>
      <c r="N41" s="153">
        <v>2015</v>
      </c>
      <c r="O41" s="153">
        <v>2015</v>
      </c>
      <c r="P41" s="153">
        <v>2015</v>
      </c>
      <c r="Q41" s="153">
        <v>2010</v>
      </c>
      <c r="R41" s="153">
        <v>2010</v>
      </c>
      <c r="S41" s="153">
        <v>2010</v>
      </c>
      <c r="T41" s="153">
        <v>2010</v>
      </c>
      <c r="U41" s="153">
        <v>2015</v>
      </c>
      <c r="V41" s="153">
        <v>2015</v>
      </c>
      <c r="W41" s="153">
        <v>2015</v>
      </c>
      <c r="X41" s="153">
        <v>2018</v>
      </c>
      <c r="Y41" s="153">
        <v>2018</v>
      </c>
      <c r="Z41" s="153">
        <v>2018</v>
      </c>
      <c r="AA41" s="153">
        <v>2011</v>
      </c>
      <c r="AB41" s="152">
        <v>2017</v>
      </c>
      <c r="AC41" s="153">
        <v>2017</v>
      </c>
      <c r="AD41" s="153">
        <v>2016</v>
      </c>
      <c r="AE41" s="153">
        <v>2018</v>
      </c>
      <c r="AF41" s="155">
        <v>2016</v>
      </c>
      <c r="AG41" s="155">
        <v>2019</v>
      </c>
      <c r="AH41" s="153">
        <v>2019</v>
      </c>
      <c r="AI41" s="153">
        <v>2019</v>
      </c>
      <c r="AJ41" s="153">
        <v>2018</v>
      </c>
      <c r="AK41" s="153">
        <v>2018</v>
      </c>
      <c r="AL41" s="153">
        <v>2017</v>
      </c>
      <c r="AM41" s="153">
        <v>2012</v>
      </c>
      <c r="AN41" s="153">
        <v>2019</v>
      </c>
      <c r="AO41" s="153">
        <v>2016</v>
      </c>
      <c r="AP41" s="153">
        <v>2017</v>
      </c>
      <c r="AQ41" s="153">
        <v>2017</v>
      </c>
      <c r="AR41" s="153">
        <v>2016</v>
      </c>
      <c r="AS41" s="153">
        <v>2017</v>
      </c>
      <c r="AT41" s="153">
        <v>2015</v>
      </c>
      <c r="AU41" s="164">
        <v>2017</v>
      </c>
      <c r="AV41" s="164">
        <v>2017</v>
      </c>
      <c r="AW41" s="153">
        <v>2017</v>
      </c>
      <c r="AX41" s="153">
        <v>2017</v>
      </c>
      <c r="AY41" s="153">
        <v>2017</v>
      </c>
      <c r="AZ41" s="209">
        <v>2017</v>
      </c>
      <c r="BA41" s="153" t="s">
        <v>1296</v>
      </c>
      <c r="BB41" s="153">
        <v>2017</v>
      </c>
      <c r="BC41" s="153">
        <v>2018</v>
      </c>
      <c r="BD41" s="153">
        <v>2019</v>
      </c>
      <c r="BE41" s="211" t="s">
        <v>896</v>
      </c>
      <c r="BF41" s="212">
        <v>43677</v>
      </c>
      <c r="BG41" s="211" t="s">
        <v>1288</v>
      </c>
      <c r="BH41" s="153">
        <v>2018</v>
      </c>
      <c r="BI41" s="153">
        <v>2018</v>
      </c>
      <c r="BJ41" s="153" t="s">
        <v>896</v>
      </c>
      <c r="BK41" s="153">
        <v>2017</v>
      </c>
      <c r="BL41" s="153">
        <v>2018</v>
      </c>
      <c r="BM41" s="153">
        <v>2017</v>
      </c>
      <c r="BN41" s="153">
        <v>2015</v>
      </c>
      <c r="BO41" s="153">
        <v>2016</v>
      </c>
      <c r="BP41" s="153">
        <v>2017</v>
      </c>
      <c r="BQ41" s="153">
        <v>2014</v>
      </c>
      <c r="BR41" s="153">
        <v>2017</v>
      </c>
      <c r="BS41" s="153">
        <v>2017</v>
      </c>
      <c r="BT41" s="153">
        <v>2011</v>
      </c>
      <c r="BU41" s="153">
        <v>2017</v>
      </c>
      <c r="BV41" s="153" t="s">
        <v>896</v>
      </c>
      <c r="BW41" s="153">
        <v>2017</v>
      </c>
      <c r="BX41" s="153">
        <v>2016</v>
      </c>
      <c r="BY41" s="153">
        <v>2015</v>
      </c>
      <c r="BZ41" s="153" t="s">
        <v>1291</v>
      </c>
      <c r="CA41" s="153">
        <v>2019</v>
      </c>
      <c r="CB41" s="153">
        <v>2015</v>
      </c>
    </row>
    <row r="42" spans="1:80" x14ac:dyDescent="0.25">
      <c r="A42" s="123" t="str">
        <f>'Indicator Data'!A44</f>
        <v>Congo DR</v>
      </c>
      <c r="B42" s="106" t="str">
        <f>'Indicator Data'!B44</f>
        <v>COD</v>
      </c>
      <c r="C42" s="151">
        <v>2015</v>
      </c>
      <c r="D42" s="151">
        <v>2015</v>
      </c>
      <c r="E42" s="151">
        <v>2015</v>
      </c>
      <c r="F42" s="151">
        <v>2015</v>
      </c>
      <c r="G42" s="151">
        <v>2015</v>
      </c>
      <c r="H42" s="151">
        <v>2015</v>
      </c>
      <c r="I42" s="151">
        <v>2015</v>
      </c>
      <c r="J42" s="151">
        <v>2018</v>
      </c>
      <c r="K42" s="151">
        <v>2018</v>
      </c>
      <c r="L42" s="151">
        <v>2016</v>
      </c>
      <c r="M42" s="153">
        <v>2015</v>
      </c>
      <c r="N42" s="153">
        <v>2015</v>
      </c>
      <c r="O42" s="153">
        <v>2015</v>
      </c>
      <c r="P42" s="153">
        <v>2015</v>
      </c>
      <c r="Q42" s="153">
        <v>2010</v>
      </c>
      <c r="R42" s="153">
        <v>2010</v>
      </c>
      <c r="S42" s="153">
        <v>2010</v>
      </c>
      <c r="T42" s="153">
        <v>2010</v>
      </c>
      <c r="U42" s="153">
        <v>2015</v>
      </c>
      <c r="V42" s="153">
        <v>2015</v>
      </c>
      <c r="W42" s="153">
        <v>2015</v>
      </c>
      <c r="X42" s="153">
        <v>2018</v>
      </c>
      <c r="Y42" s="153">
        <v>2018</v>
      </c>
      <c r="Z42" s="153">
        <v>2018</v>
      </c>
      <c r="AA42" s="153">
        <v>2013</v>
      </c>
      <c r="AB42" s="152">
        <v>2017</v>
      </c>
      <c r="AC42" s="153">
        <v>2017</v>
      </c>
      <c r="AD42" s="153">
        <v>2017</v>
      </c>
      <c r="AE42" s="153">
        <v>2018</v>
      </c>
      <c r="AF42" s="155">
        <v>2016</v>
      </c>
      <c r="AG42" s="155">
        <v>2019</v>
      </c>
      <c r="AH42" s="153">
        <v>2019</v>
      </c>
      <c r="AI42" s="153">
        <v>2019</v>
      </c>
      <c r="AJ42" s="153">
        <v>2018</v>
      </c>
      <c r="AK42" s="153">
        <v>2018</v>
      </c>
      <c r="AL42" s="153">
        <v>2017</v>
      </c>
      <c r="AM42" s="153">
        <v>2014</v>
      </c>
      <c r="AN42" s="153">
        <v>2019</v>
      </c>
      <c r="AO42" s="153">
        <v>2016</v>
      </c>
      <c r="AP42" s="153">
        <v>2017</v>
      </c>
      <c r="AQ42" s="153">
        <v>2017</v>
      </c>
      <c r="AR42" s="153">
        <v>2018</v>
      </c>
      <c r="AS42" s="153">
        <v>2017</v>
      </c>
      <c r="AT42" s="153">
        <v>2013</v>
      </c>
      <c r="AU42" s="164">
        <v>2017</v>
      </c>
      <c r="AV42" s="164">
        <v>2017</v>
      </c>
      <c r="AW42" s="153">
        <v>2017</v>
      </c>
      <c r="AX42" s="153">
        <v>2017</v>
      </c>
      <c r="AY42" s="153">
        <v>2017</v>
      </c>
      <c r="AZ42" s="209">
        <v>2017</v>
      </c>
      <c r="BA42" s="153" t="s">
        <v>1295</v>
      </c>
      <c r="BB42" s="153">
        <v>2017</v>
      </c>
      <c r="BC42" s="153">
        <v>2018</v>
      </c>
      <c r="BD42" s="153">
        <v>2019</v>
      </c>
      <c r="BE42" s="211" t="s">
        <v>896</v>
      </c>
      <c r="BF42" s="212">
        <v>43646</v>
      </c>
      <c r="BG42" s="211" t="s">
        <v>1288</v>
      </c>
      <c r="BH42" s="153">
        <v>2018</v>
      </c>
      <c r="BI42" s="153">
        <v>2018</v>
      </c>
      <c r="BJ42" s="153">
        <v>2015</v>
      </c>
      <c r="BK42" s="153">
        <v>2017</v>
      </c>
      <c r="BL42" s="153">
        <v>2018</v>
      </c>
      <c r="BM42" s="153">
        <v>2017</v>
      </c>
      <c r="BN42" s="153">
        <v>2016</v>
      </c>
      <c r="BO42" s="153">
        <v>2015</v>
      </c>
      <c r="BP42" s="153">
        <v>2017</v>
      </c>
      <c r="BQ42" s="153">
        <v>2014</v>
      </c>
      <c r="BR42" s="153">
        <v>2017</v>
      </c>
      <c r="BS42" s="153">
        <v>2017</v>
      </c>
      <c r="BT42" s="153">
        <v>2013</v>
      </c>
      <c r="BU42" s="153">
        <v>2017</v>
      </c>
      <c r="BV42" s="153" t="s">
        <v>896</v>
      </c>
      <c r="BW42" s="153">
        <v>2017</v>
      </c>
      <c r="BX42" s="153">
        <v>2016</v>
      </c>
      <c r="BY42" s="153">
        <v>2015</v>
      </c>
      <c r="BZ42" s="153" t="s">
        <v>1291</v>
      </c>
      <c r="CA42" s="153">
        <v>2019</v>
      </c>
      <c r="CB42" s="153">
        <v>2015</v>
      </c>
    </row>
    <row r="43" spans="1:80" x14ac:dyDescent="0.25">
      <c r="A43" s="123" t="str">
        <f>'Indicator Data'!A45</f>
        <v>Costa Rica</v>
      </c>
      <c r="B43" s="106" t="str">
        <f>'Indicator Data'!B45</f>
        <v>CRI</v>
      </c>
      <c r="C43" s="151">
        <v>2015</v>
      </c>
      <c r="D43" s="151">
        <v>2015</v>
      </c>
      <c r="E43" s="151">
        <v>2015</v>
      </c>
      <c r="F43" s="151">
        <v>2015</v>
      </c>
      <c r="G43" s="151">
        <v>2015</v>
      </c>
      <c r="H43" s="151">
        <v>2015</v>
      </c>
      <c r="I43" s="151">
        <v>2015</v>
      </c>
      <c r="J43" s="151">
        <v>2018</v>
      </c>
      <c r="K43" s="151">
        <v>2018</v>
      </c>
      <c r="L43" s="151">
        <v>2016</v>
      </c>
      <c r="M43" s="153">
        <v>2015</v>
      </c>
      <c r="N43" s="153">
        <v>2015</v>
      </c>
      <c r="O43" s="153">
        <v>2015</v>
      </c>
      <c r="P43" s="153">
        <v>2015</v>
      </c>
      <c r="Q43" s="153">
        <v>2010</v>
      </c>
      <c r="R43" s="153">
        <v>2010</v>
      </c>
      <c r="S43" s="153">
        <v>2010</v>
      </c>
      <c r="T43" s="153">
        <v>2010</v>
      </c>
      <c r="U43" s="153">
        <v>2015</v>
      </c>
      <c r="V43" s="153">
        <v>2015</v>
      </c>
      <c r="W43" s="153">
        <v>2015</v>
      </c>
      <c r="X43" s="153">
        <v>2018</v>
      </c>
      <c r="Y43" s="153">
        <v>2018</v>
      </c>
      <c r="Z43" s="153">
        <v>2018</v>
      </c>
      <c r="AA43" s="153">
        <v>2011</v>
      </c>
      <c r="AB43" s="152">
        <v>2017</v>
      </c>
      <c r="AC43" s="153">
        <v>2015</v>
      </c>
      <c r="AD43" s="153">
        <v>2017</v>
      </c>
      <c r="AE43" s="153">
        <v>2018</v>
      </c>
      <c r="AF43" s="155">
        <v>2016</v>
      </c>
      <c r="AG43" s="155">
        <v>2019</v>
      </c>
      <c r="AH43" s="153">
        <v>2019</v>
      </c>
      <c r="AI43" s="153">
        <v>2019</v>
      </c>
      <c r="AJ43" s="153">
        <v>2018</v>
      </c>
      <c r="AK43" s="153">
        <v>2018</v>
      </c>
      <c r="AL43" s="153">
        <v>2017</v>
      </c>
      <c r="AM43" s="153" t="s">
        <v>896</v>
      </c>
      <c r="AN43" s="153">
        <v>2019</v>
      </c>
      <c r="AO43" s="153">
        <v>2016</v>
      </c>
      <c r="AP43" s="153">
        <v>2017</v>
      </c>
      <c r="AQ43" s="153">
        <v>2017</v>
      </c>
      <c r="AR43" s="153">
        <v>2018</v>
      </c>
      <c r="AS43" s="153">
        <v>2017</v>
      </c>
      <c r="AT43" s="153">
        <v>2008</v>
      </c>
      <c r="AU43" s="164">
        <v>2017</v>
      </c>
      <c r="AV43" s="164">
        <v>2017</v>
      </c>
      <c r="AW43" s="153">
        <v>2017</v>
      </c>
      <c r="AX43" s="153">
        <v>2017</v>
      </c>
      <c r="AY43" s="153">
        <v>2017</v>
      </c>
      <c r="AZ43" s="209">
        <v>2017</v>
      </c>
      <c r="BA43" s="153" t="s">
        <v>1289</v>
      </c>
      <c r="BB43" s="153">
        <v>2017</v>
      </c>
      <c r="BC43" s="153">
        <v>2018</v>
      </c>
      <c r="BD43" s="153">
        <v>2019</v>
      </c>
      <c r="BE43" s="211" t="s">
        <v>896</v>
      </c>
      <c r="BF43" s="212" t="s">
        <v>1288</v>
      </c>
      <c r="BG43" s="211" t="s">
        <v>1288</v>
      </c>
      <c r="BH43" s="153">
        <v>2018</v>
      </c>
      <c r="BI43" s="153">
        <v>2018</v>
      </c>
      <c r="BJ43" s="153">
        <v>2013</v>
      </c>
      <c r="BK43" s="153">
        <v>2017</v>
      </c>
      <c r="BL43" s="153">
        <v>2018</v>
      </c>
      <c r="BM43" s="153">
        <v>2017</v>
      </c>
      <c r="BN43" s="153">
        <v>2015</v>
      </c>
      <c r="BO43" s="153">
        <v>2016</v>
      </c>
      <c r="BP43" s="153">
        <v>2017</v>
      </c>
      <c r="BQ43" s="153">
        <v>2014</v>
      </c>
      <c r="BR43" s="153">
        <v>2017</v>
      </c>
      <c r="BS43" s="153">
        <v>2017</v>
      </c>
      <c r="BT43" s="153">
        <v>2013</v>
      </c>
      <c r="BU43" s="153">
        <v>2017</v>
      </c>
      <c r="BV43" s="153">
        <v>2017</v>
      </c>
      <c r="BW43" s="153">
        <v>2017</v>
      </c>
      <c r="BX43" s="153">
        <v>2016</v>
      </c>
      <c r="BY43" s="153">
        <v>2015</v>
      </c>
      <c r="BZ43" s="153" t="s">
        <v>1291</v>
      </c>
      <c r="CA43" s="153">
        <v>2019</v>
      </c>
      <c r="CB43" s="153">
        <v>2015</v>
      </c>
    </row>
    <row r="44" spans="1:80" x14ac:dyDescent="0.25">
      <c r="A44" s="123" t="str">
        <f>'Indicator Data'!A46</f>
        <v>Côte d'Ivoire</v>
      </c>
      <c r="B44" s="106" t="str">
        <f>'Indicator Data'!B46</f>
        <v>CIV</v>
      </c>
      <c r="C44" s="151">
        <v>2015</v>
      </c>
      <c r="D44" s="151">
        <v>2015</v>
      </c>
      <c r="E44" s="151">
        <v>2015</v>
      </c>
      <c r="F44" s="151">
        <v>2015</v>
      </c>
      <c r="G44" s="151">
        <v>2015</v>
      </c>
      <c r="H44" s="151">
        <v>2015</v>
      </c>
      <c r="I44" s="151">
        <v>2015</v>
      </c>
      <c r="J44" s="151">
        <v>2018</v>
      </c>
      <c r="K44" s="151">
        <v>2018</v>
      </c>
      <c r="L44" s="151">
        <v>2016</v>
      </c>
      <c r="M44" s="153">
        <v>2015</v>
      </c>
      <c r="N44" s="153">
        <v>2015</v>
      </c>
      <c r="O44" s="153">
        <v>2015</v>
      </c>
      <c r="P44" s="153">
        <v>2015</v>
      </c>
      <c r="Q44" s="153">
        <v>2010</v>
      </c>
      <c r="R44" s="153">
        <v>2010</v>
      </c>
      <c r="S44" s="153">
        <v>2010</v>
      </c>
      <c r="T44" s="153">
        <v>2010</v>
      </c>
      <c r="U44" s="153">
        <v>2015</v>
      </c>
      <c r="V44" s="153">
        <v>2015</v>
      </c>
      <c r="W44" s="153">
        <v>2015</v>
      </c>
      <c r="X44" s="153">
        <v>2018</v>
      </c>
      <c r="Y44" s="153">
        <v>2018</v>
      </c>
      <c r="Z44" s="153">
        <v>2018</v>
      </c>
      <c r="AA44" s="153">
        <v>2012</v>
      </c>
      <c r="AB44" s="152">
        <v>2017</v>
      </c>
      <c r="AC44" s="153">
        <v>2017</v>
      </c>
      <c r="AD44" s="153">
        <v>2017</v>
      </c>
      <c r="AE44" s="153">
        <v>2018</v>
      </c>
      <c r="AF44" s="155">
        <v>2016</v>
      </c>
      <c r="AG44" s="155">
        <v>2019</v>
      </c>
      <c r="AH44" s="153">
        <v>2019</v>
      </c>
      <c r="AI44" s="153">
        <v>2019</v>
      </c>
      <c r="AJ44" s="153">
        <v>2018</v>
      </c>
      <c r="AK44" s="153">
        <v>2018</v>
      </c>
      <c r="AL44" s="153">
        <v>2017</v>
      </c>
      <c r="AM44" s="153">
        <v>2016</v>
      </c>
      <c r="AN44" s="153">
        <v>2019</v>
      </c>
      <c r="AO44" s="153">
        <v>2016</v>
      </c>
      <c r="AP44" s="153">
        <v>2017</v>
      </c>
      <c r="AQ44" s="153">
        <v>2017</v>
      </c>
      <c r="AR44" s="153">
        <v>2018</v>
      </c>
      <c r="AS44" s="153">
        <v>2017</v>
      </c>
      <c r="AT44" s="153">
        <v>2016</v>
      </c>
      <c r="AU44" s="164">
        <v>2017</v>
      </c>
      <c r="AV44" s="164">
        <v>2017</v>
      </c>
      <c r="AW44" s="153">
        <v>2017</v>
      </c>
      <c r="AX44" s="153">
        <v>2017</v>
      </c>
      <c r="AY44" s="153">
        <v>2017</v>
      </c>
      <c r="AZ44" s="209">
        <v>2017</v>
      </c>
      <c r="BA44" s="153" t="s">
        <v>1290</v>
      </c>
      <c r="BB44" s="153">
        <v>2017</v>
      </c>
      <c r="BC44" s="153">
        <v>2018</v>
      </c>
      <c r="BD44" s="153">
        <v>2019</v>
      </c>
      <c r="BE44" s="211" t="s">
        <v>896</v>
      </c>
      <c r="BF44" s="212" t="s">
        <v>1288</v>
      </c>
      <c r="BG44" s="211" t="s">
        <v>1288</v>
      </c>
      <c r="BH44" s="153">
        <v>2018</v>
      </c>
      <c r="BI44" s="153">
        <v>2018</v>
      </c>
      <c r="BJ44" s="153">
        <v>2015</v>
      </c>
      <c r="BK44" s="153">
        <v>2017</v>
      </c>
      <c r="BL44" s="153">
        <v>2018</v>
      </c>
      <c r="BM44" s="153">
        <v>2017</v>
      </c>
      <c r="BN44" s="153">
        <v>2015</v>
      </c>
      <c r="BO44" s="153">
        <v>2016</v>
      </c>
      <c r="BP44" s="153">
        <v>2017</v>
      </c>
      <c r="BQ44" s="153">
        <v>2014</v>
      </c>
      <c r="BR44" s="153">
        <v>2017</v>
      </c>
      <c r="BS44" s="153">
        <v>2017</v>
      </c>
      <c r="BT44" s="153">
        <v>2014</v>
      </c>
      <c r="BU44" s="153">
        <v>2017</v>
      </c>
      <c r="BV44" s="153" t="s">
        <v>896</v>
      </c>
      <c r="BW44" s="153">
        <v>2017</v>
      </c>
      <c r="BX44" s="153">
        <v>2016</v>
      </c>
      <c r="BY44" s="153">
        <v>2015</v>
      </c>
      <c r="BZ44" s="153" t="s">
        <v>1291</v>
      </c>
      <c r="CA44" s="153">
        <v>2019</v>
      </c>
      <c r="CB44" s="153">
        <v>2015</v>
      </c>
    </row>
    <row r="45" spans="1:80" x14ac:dyDescent="0.25">
      <c r="A45" s="123" t="str">
        <f>'Indicator Data'!A47</f>
        <v>Croatia</v>
      </c>
      <c r="B45" s="106" t="str">
        <f>'Indicator Data'!B47</f>
        <v>HRV</v>
      </c>
      <c r="C45" s="151">
        <v>2015</v>
      </c>
      <c r="D45" s="151">
        <v>2015</v>
      </c>
      <c r="E45" s="151">
        <v>2015</v>
      </c>
      <c r="F45" s="151">
        <v>2015</v>
      </c>
      <c r="G45" s="151">
        <v>2015</v>
      </c>
      <c r="H45" s="151">
        <v>2015</v>
      </c>
      <c r="I45" s="151">
        <v>2015</v>
      </c>
      <c r="J45" s="151">
        <v>2018</v>
      </c>
      <c r="K45" s="151">
        <v>2018</v>
      </c>
      <c r="L45" s="151">
        <v>2016</v>
      </c>
      <c r="M45" s="153">
        <v>2015</v>
      </c>
      <c r="N45" s="153">
        <v>2015</v>
      </c>
      <c r="O45" s="153">
        <v>2015</v>
      </c>
      <c r="P45" s="153">
        <v>2015</v>
      </c>
      <c r="Q45" s="153">
        <v>2010</v>
      </c>
      <c r="R45" s="153">
        <v>2010</v>
      </c>
      <c r="S45" s="153">
        <v>2010</v>
      </c>
      <c r="T45" s="153">
        <v>2010</v>
      </c>
      <c r="U45" s="153">
        <v>2015</v>
      </c>
      <c r="V45" s="153">
        <v>2015</v>
      </c>
      <c r="W45" s="153">
        <v>2015</v>
      </c>
      <c r="X45" s="153">
        <v>2018</v>
      </c>
      <c r="Y45" s="153">
        <v>2018</v>
      </c>
      <c r="Z45" s="153">
        <v>2018</v>
      </c>
      <c r="AA45" s="153">
        <v>2011</v>
      </c>
      <c r="AB45" s="152">
        <v>2007</v>
      </c>
      <c r="AC45" s="153" t="s">
        <v>896</v>
      </c>
      <c r="AD45" s="153">
        <v>2018</v>
      </c>
      <c r="AE45" s="153">
        <v>2018</v>
      </c>
      <c r="AF45" s="155" t="s">
        <v>896</v>
      </c>
      <c r="AG45" s="155">
        <v>2019</v>
      </c>
      <c r="AH45" s="153">
        <v>2019</v>
      </c>
      <c r="AI45" s="153">
        <v>2019</v>
      </c>
      <c r="AJ45" s="153">
        <v>2018</v>
      </c>
      <c r="AK45" s="153">
        <v>2018</v>
      </c>
      <c r="AL45" s="153">
        <v>2017</v>
      </c>
      <c r="AM45" s="153" t="s">
        <v>896</v>
      </c>
      <c r="AN45" s="153">
        <v>2019</v>
      </c>
      <c r="AO45" s="153">
        <v>2016</v>
      </c>
      <c r="AP45" s="153">
        <v>2017</v>
      </c>
      <c r="AQ45" s="153" t="s">
        <v>896</v>
      </c>
      <c r="AR45" s="153">
        <v>2018</v>
      </c>
      <c r="AS45" s="153">
        <v>2017</v>
      </c>
      <c r="AT45" s="153" t="s">
        <v>896</v>
      </c>
      <c r="AU45" s="164">
        <v>2017</v>
      </c>
      <c r="AV45" s="164">
        <v>2016</v>
      </c>
      <c r="AW45" s="153" t="s">
        <v>896</v>
      </c>
      <c r="AX45" s="153" t="s">
        <v>896</v>
      </c>
      <c r="AY45" s="153">
        <v>2017</v>
      </c>
      <c r="AZ45" s="209">
        <v>2017</v>
      </c>
      <c r="BA45" s="153" t="s">
        <v>1290</v>
      </c>
      <c r="BB45" s="153">
        <v>2017</v>
      </c>
      <c r="BC45" s="153">
        <v>2018</v>
      </c>
      <c r="BD45" s="153">
        <v>2019</v>
      </c>
      <c r="BE45" s="211" t="s">
        <v>896</v>
      </c>
      <c r="BF45" s="212" t="s">
        <v>1288</v>
      </c>
      <c r="BG45" s="211" t="s">
        <v>1288</v>
      </c>
      <c r="BH45" s="153">
        <v>2018</v>
      </c>
      <c r="BI45" s="153">
        <v>2018</v>
      </c>
      <c r="BJ45" s="153">
        <v>2015</v>
      </c>
      <c r="BK45" s="153">
        <v>2017</v>
      </c>
      <c r="BL45" s="153">
        <v>2018</v>
      </c>
      <c r="BM45" s="153">
        <v>2017</v>
      </c>
      <c r="BN45" s="153">
        <v>2015</v>
      </c>
      <c r="BO45" s="153">
        <v>2016</v>
      </c>
      <c r="BP45" s="153">
        <v>2017</v>
      </c>
      <c r="BQ45" s="153">
        <v>2014</v>
      </c>
      <c r="BR45" s="153">
        <v>2017</v>
      </c>
      <c r="BS45" s="153">
        <v>2017</v>
      </c>
      <c r="BT45" s="153">
        <v>2016</v>
      </c>
      <c r="BU45" s="153">
        <v>2017</v>
      </c>
      <c r="BV45" s="153">
        <v>2017</v>
      </c>
      <c r="BW45" s="153" t="s">
        <v>896</v>
      </c>
      <c r="BX45" s="153">
        <v>2016</v>
      </c>
      <c r="BY45" s="153">
        <v>2015</v>
      </c>
      <c r="BZ45" s="153" t="s">
        <v>1291</v>
      </c>
      <c r="CA45" s="153">
        <v>2019</v>
      </c>
      <c r="CB45" s="153">
        <v>2015</v>
      </c>
    </row>
    <row r="46" spans="1:80" x14ac:dyDescent="0.25">
      <c r="A46" s="123" t="str">
        <f>'Indicator Data'!A48</f>
        <v>Cuba</v>
      </c>
      <c r="B46" s="106" t="str">
        <f>'Indicator Data'!B48</f>
        <v>CUB</v>
      </c>
      <c r="C46" s="151">
        <v>2015</v>
      </c>
      <c r="D46" s="151">
        <v>2015</v>
      </c>
      <c r="E46" s="151">
        <v>2015</v>
      </c>
      <c r="F46" s="151">
        <v>2015</v>
      </c>
      <c r="G46" s="151">
        <v>2015</v>
      </c>
      <c r="H46" s="151">
        <v>2015</v>
      </c>
      <c r="I46" s="151">
        <v>2015</v>
      </c>
      <c r="J46" s="151">
        <v>2018</v>
      </c>
      <c r="K46" s="151">
        <v>2018</v>
      </c>
      <c r="L46" s="151">
        <v>2016</v>
      </c>
      <c r="M46" s="153">
        <v>2015</v>
      </c>
      <c r="N46" s="153">
        <v>2015</v>
      </c>
      <c r="O46" s="153">
        <v>2015</v>
      </c>
      <c r="P46" s="153">
        <v>2015</v>
      </c>
      <c r="Q46" s="153">
        <v>2010</v>
      </c>
      <c r="R46" s="153">
        <v>2010</v>
      </c>
      <c r="S46" s="153">
        <v>2010</v>
      </c>
      <c r="T46" s="153">
        <v>2010</v>
      </c>
      <c r="U46" s="153">
        <v>2015</v>
      </c>
      <c r="V46" s="153">
        <v>2015</v>
      </c>
      <c r="W46" s="153">
        <v>2015</v>
      </c>
      <c r="X46" s="153">
        <v>2018</v>
      </c>
      <c r="Y46" s="153">
        <v>2018</v>
      </c>
      <c r="Z46" s="153">
        <v>2018</v>
      </c>
      <c r="AA46" s="153"/>
      <c r="AB46" s="152">
        <v>2017</v>
      </c>
      <c r="AC46" s="153">
        <v>2017</v>
      </c>
      <c r="AD46" s="153">
        <v>2018</v>
      </c>
      <c r="AE46" s="153">
        <v>2018</v>
      </c>
      <c r="AF46" s="155">
        <v>2016</v>
      </c>
      <c r="AG46" s="155">
        <v>2019</v>
      </c>
      <c r="AH46" s="153">
        <v>2019</v>
      </c>
      <c r="AI46" s="153">
        <v>2019</v>
      </c>
      <c r="AJ46" s="153">
        <v>2018</v>
      </c>
      <c r="AK46" s="153">
        <v>2018</v>
      </c>
      <c r="AL46" s="153">
        <v>2017</v>
      </c>
      <c r="AM46" s="153" t="s">
        <v>896</v>
      </c>
      <c r="AN46" s="153">
        <v>2019</v>
      </c>
      <c r="AO46" s="153">
        <v>2016</v>
      </c>
      <c r="AP46" s="153">
        <v>2017</v>
      </c>
      <c r="AQ46" s="153" t="s">
        <v>896</v>
      </c>
      <c r="AR46" s="153" t="s">
        <v>896</v>
      </c>
      <c r="AS46" s="153">
        <v>2017</v>
      </c>
      <c r="AT46" s="153" t="s">
        <v>896</v>
      </c>
      <c r="AU46" s="164">
        <v>2017</v>
      </c>
      <c r="AV46" s="164">
        <v>2017</v>
      </c>
      <c r="AW46" s="153">
        <v>2017</v>
      </c>
      <c r="AX46" s="153" t="s">
        <v>896</v>
      </c>
      <c r="AY46" s="153">
        <v>2017</v>
      </c>
      <c r="AZ46" s="209">
        <v>2017</v>
      </c>
      <c r="BA46" s="153" t="s">
        <v>896</v>
      </c>
      <c r="BB46" s="153">
        <v>2017</v>
      </c>
      <c r="BC46" s="153">
        <v>2018</v>
      </c>
      <c r="BD46" s="153">
        <v>2019</v>
      </c>
      <c r="BE46" s="211" t="s">
        <v>896</v>
      </c>
      <c r="BF46" s="212" t="s">
        <v>1288</v>
      </c>
      <c r="BG46" s="211" t="s">
        <v>1288</v>
      </c>
      <c r="BH46" s="153">
        <v>2018</v>
      </c>
      <c r="BI46" s="153">
        <v>2018</v>
      </c>
      <c r="BJ46" s="153">
        <v>2013</v>
      </c>
      <c r="BK46" s="153">
        <v>2017</v>
      </c>
      <c r="BL46" s="153">
        <v>2018</v>
      </c>
      <c r="BM46" s="153">
        <v>2017</v>
      </c>
      <c r="BN46" s="153">
        <v>2015</v>
      </c>
      <c r="BO46" s="153">
        <v>2016</v>
      </c>
      <c r="BP46" s="153">
        <v>2017</v>
      </c>
      <c r="BQ46" s="153">
        <v>2014</v>
      </c>
      <c r="BR46" s="153">
        <v>2017</v>
      </c>
      <c r="BS46" s="153">
        <v>2017</v>
      </c>
      <c r="BT46" s="153">
        <v>2017</v>
      </c>
      <c r="BU46" s="153">
        <v>2017</v>
      </c>
      <c r="BV46" s="153">
        <v>2017</v>
      </c>
      <c r="BW46" s="153" t="s">
        <v>896</v>
      </c>
      <c r="BX46" s="153">
        <v>2016</v>
      </c>
      <c r="BY46" s="153">
        <v>2015</v>
      </c>
      <c r="BZ46" s="153" t="s">
        <v>1289</v>
      </c>
      <c r="CA46" s="153">
        <v>2019</v>
      </c>
      <c r="CB46" s="153">
        <v>2015</v>
      </c>
    </row>
    <row r="47" spans="1:80" x14ac:dyDescent="0.25">
      <c r="A47" s="123" t="str">
        <f>'Indicator Data'!A49</f>
        <v>Cyprus</v>
      </c>
      <c r="B47" s="106" t="str">
        <f>'Indicator Data'!B49</f>
        <v>CYP</v>
      </c>
      <c r="C47" s="151">
        <v>2015</v>
      </c>
      <c r="D47" s="151">
        <v>2015</v>
      </c>
      <c r="E47" s="151">
        <v>2015</v>
      </c>
      <c r="F47" s="151">
        <v>2015</v>
      </c>
      <c r="G47" s="151">
        <v>2015</v>
      </c>
      <c r="H47" s="151">
        <v>2015</v>
      </c>
      <c r="I47" s="151">
        <v>2015</v>
      </c>
      <c r="J47" s="151">
        <v>2018</v>
      </c>
      <c r="K47" s="151">
        <v>2018</v>
      </c>
      <c r="L47" s="151">
        <v>2016</v>
      </c>
      <c r="M47" s="153">
        <v>2015</v>
      </c>
      <c r="N47" s="153">
        <v>2015</v>
      </c>
      <c r="O47" s="153">
        <v>2015</v>
      </c>
      <c r="P47" s="153">
        <v>2015</v>
      </c>
      <c r="Q47" s="153">
        <v>2010</v>
      </c>
      <c r="R47" s="153">
        <v>2010</v>
      </c>
      <c r="S47" s="153">
        <v>2010</v>
      </c>
      <c r="T47" s="153">
        <v>2010</v>
      </c>
      <c r="U47" s="153">
        <v>2015</v>
      </c>
      <c r="V47" s="153">
        <v>2015</v>
      </c>
      <c r="W47" s="153">
        <v>2015</v>
      </c>
      <c r="X47" s="153">
        <v>2018</v>
      </c>
      <c r="Y47" s="153">
        <v>2018</v>
      </c>
      <c r="Z47" s="153">
        <v>2018</v>
      </c>
      <c r="AA47" s="153">
        <v>2011</v>
      </c>
      <c r="AB47" s="152">
        <v>2017</v>
      </c>
      <c r="AC47" s="153" t="s">
        <v>896</v>
      </c>
      <c r="AD47" s="153">
        <v>2018</v>
      </c>
      <c r="AE47" s="153">
        <v>2018</v>
      </c>
      <c r="AF47" s="155" t="s">
        <v>896</v>
      </c>
      <c r="AG47" s="155">
        <v>2019</v>
      </c>
      <c r="AH47" s="153">
        <v>2019</v>
      </c>
      <c r="AI47" s="153">
        <v>2019</v>
      </c>
      <c r="AJ47" s="153">
        <v>2018</v>
      </c>
      <c r="AK47" s="153">
        <v>2018</v>
      </c>
      <c r="AL47" s="153">
        <v>2017</v>
      </c>
      <c r="AM47" s="153" t="s">
        <v>896</v>
      </c>
      <c r="AN47" s="153">
        <v>2019</v>
      </c>
      <c r="AO47" s="153">
        <v>2016</v>
      </c>
      <c r="AP47" s="153">
        <v>2017</v>
      </c>
      <c r="AQ47" s="153" t="s">
        <v>896</v>
      </c>
      <c r="AR47" s="153">
        <v>2018</v>
      </c>
      <c r="AS47" s="153">
        <v>2017</v>
      </c>
      <c r="AT47" s="153" t="s">
        <v>896</v>
      </c>
      <c r="AU47" s="164">
        <v>2017</v>
      </c>
      <c r="AV47" s="164">
        <v>2017</v>
      </c>
      <c r="AW47" s="153">
        <v>2017</v>
      </c>
      <c r="AX47" s="153" t="s">
        <v>896</v>
      </c>
      <c r="AY47" s="153">
        <v>2017</v>
      </c>
      <c r="AZ47" s="209">
        <v>2017</v>
      </c>
      <c r="BA47" s="153" t="s">
        <v>1290</v>
      </c>
      <c r="BB47" s="153">
        <v>2017</v>
      </c>
      <c r="BC47" s="153">
        <v>2018</v>
      </c>
      <c r="BD47" s="153">
        <v>2019</v>
      </c>
      <c r="BE47" s="211" t="s">
        <v>896</v>
      </c>
      <c r="BF47" s="212" t="s">
        <v>1288</v>
      </c>
      <c r="BG47" s="211" t="s">
        <v>1288</v>
      </c>
      <c r="BH47" s="153">
        <v>2018</v>
      </c>
      <c r="BI47" s="153">
        <v>2018</v>
      </c>
      <c r="BJ47" s="153" t="s">
        <v>896</v>
      </c>
      <c r="BK47" s="153">
        <v>2017</v>
      </c>
      <c r="BL47" s="153">
        <v>2018</v>
      </c>
      <c r="BM47" s="153">
        <v>2017</v>
      </c>
      <c r="BN47" s="153">
        <v>2015</v>
      </c>
      <c r="BO47" s="153">
        <v>2016</v>
      </c>
      <c r="BP47" s="153">
        <v>2017</v>
      </c>
      <c r="BQ47" s="153">
        <v>2014</v>
      </c>
      <c r="BR47" s="153">
        <v>2017</v>
      </c>
      <c r="BS47" s="153">
        <v>2017</v>
      </c>
      <c r="BT47" s="153">
        <v>2016</v>
      </c>
      <c r="BU47" s="153">
        <v>2017</v>
      </c>
      <c r="BV47" s="153">
        <v>2017</v>
      </c>
      <c r="BW47" s="153">
        <v>2017</v>
      </c>
      <c r="BX47" s="153">
        <v>2016</v>
      </c>
      <c r="BY47" s="153">
        <v>2015</v>
      </c>
      <c r="BZ47" s="153" t="s">
        <v>1291</v>
      </c>
      <c r="CA47" s="153">
        <v>2019</v>
      </c>
      <c r="CB47" s="153">
        <v>2015</v>
      </c>
    </row>
    <row r="48" spans="1:80" x14ac:dyDescent="0.25">
      <c r="A48" s="123" t="str">
        <f>'Indicator Data'!A50</f>
        <v>Czech Republic</v>
      </c>
      <c r="B48" s="106" t="str">
        <f>'Indicator Data'!B50</f>
        <v>CZE</v>
      </c>
      <c r="C48" s="151">
        <v>2015</v>
      </c>
      <c r="D48" s="151">
        <v>2015</v>
      </c>
      <c r="E48" s="151">
        <v>2015</v>
      </c>
      <c r="F48" s="151">
        <v>2015</v>
      </c>
      <c r="G48" s="151">
        <v>2015</v>
      </c>
      <c r="H48" s="151">
        <v>2015</v>
      </c>
      <c r="I48" s="151">
        <v>2015</v>
      </c>
      <c r="J48" s="151">
        <v>2018</v>
      </c>
      <c r="K48" s="151">
        <v>2018</v>
      </c>
      <c r="L48" s="151">
        <v>2016</v>
      </c>
      <c r="M48" s="153">
        <v>2015</v>
      </c>
      <c r="N48" s="153">
        <v>2015</v>
      </c>
      <c r="O48" s="153">
        <v>2015</v>
      </c>
      <c r="P48" s="153">
        <v>2015</v>
      </c>
      <c r="Q48" s="153">
        <v>2010</v>
      </c>
      <c r="R48" s="153">
        <v>2010</v>
      </c>
      <c r="S48" s="153">
        <v>2010</v>
      </c>
      <c r="T48" s="153">
        <v>2010</v>
      </c>
      <c r="U48" s="153">
        <v>2015</v>
      </c>
      <c r="V48" s="153">
        <v>2015</v>
      </c>
      <c r="W48" s="153">
        <v>2015</v>
      </c>
      <c r="X48" s="153">
        <v>2018</v>
      </c>
      <c r="Y48" s="153">
        <v>2018</v>
      </c>
      <c r="Z48" s="153">
        <v>2018</v>
      </c>
      <c r="AA48" s="153">
        <v>2011</v>
      </c>
      <c r="AB48" s="152">
        <v>2017</v>
      </c>
      <c r="AC48" s="153" t="s">
        <v>896</v>
      </c>
      <c r="AD48" s="153">
        <v>2018</v>
      </c>
      <c r="AE48" s="153">
        <v>2018</v>
      </c>
      <c r="AF48" s="155" t="s">
        <v>896</v>
      </c>
      <c r="AG48" s="155">
        <v>2019</v>
      </c>
      <c r="AH48" s="153">
        <v>2019</v>
      </c>
      <c r="AI48" s="153">
        <v>2019</v>
      </c>
      <c r="AJ48" s="153">
        <v>2018</v>
      </c>
      <c r="AK48" s="153">
        <v>2018</v>
      </c>
      <c r="AL48" s="153">
        <v>2017</v>
      </c>
      <c r="AM48" s="153" t="s">
        <v>896</v>
      </c>
      <c r="AN48" s="153">
        <v>2019</v>
      </c>
      <c r="AO48" s="153">
        <v>2016</v>
      </c>
      <c r="AP48" s="153">
        <v>2017</v>
      </c>
      <c r="AQ48" s="153" t="s">
        <v>896</v>
      </c>
      <c r="AR48" s="153">
        <v>2018</v>
      </c>
      <c r="AS48" s="153">
        <v>2017</v>
      </c>
      <c r="AT48" s="153" t="s">
        <v>896</v>
      </c>
      <c r="AU48" s="164">
        <v>2017</v>
      </c>
      <c r="AV48" s="164">
        <v>2017</v>
      </c>
      <c r="AW48" s="153">
        <v>2017</v>
      </c>
      <c r="AX48" s="153" t="s">
        <v>896</v>
      </c>
      <c r="AY48" s="153">
        <v>2017</v>
      </c>
      <c r="AZ48" s="209">
        <v>2017</v>
      </c>
      <c r="BA48" s="153" t="s">
        <v>1290</v>
      </c>
      <c r="BB48" s="153">
        <v>2017</v>
      </c>
      <c r="BC48" s="153">
        <v>2018</v>
      </c>
      <c r="BD48" s="153">
        <v>2019</v>
      </c>
      <c r="BE48" s="211" t="s">
        <v>896</v>
      </c>
      <c r="BF48" s="212" t="s">
        <v>1288</v>
      </c>
      <c r="BG48" s="211" t="s">
        <v>1288</v>
      </c>
      <c r="BH48" s="153">
        <v>2018</v>
      </c>
      <c r="BI48" s="153">
        <v>2018</v>
      </c>
      <c r="BJ48" s="153">
        <v>2015</v>
      </c>
      <c r="BK48" s="153">
        <v>2017</v>
      </c>
      <c r="BL48" s="153">
        <v>2018</v>
      </c>
      <c r="BM48" s="153">
        <v>2017</v>
      </c>
      <c r="BN48" s="153" t="s">
        <v>896</v>
      </c>
      <c r="BO48" s="153">
        <v>2015</v>
      </c>
      <c r="BP48" s="153">
        <v>2017</v>
      </c>
      <c r="BQ48" s="153">
        <v>2014</v>
      </c>
      <c r="BR48" s="153">
        <v>2017</v>
      </c>
      <c r="BS48" s="153">
        <v>2017</v>
      </c>
      <c r="BT48" s="153">
        <v>2016</v>
      </c>
      <c r="BU48" s="153">
        <v>2017</v>
      </c>
      <c r="BV48" s="153">
        <v>2017</v>
      </c>
      <c r="BW48" s="153" t="s">
        <v>896</v>
      </c>
      <c r="BX48" s="153">
        <v>2016</v>
      </c>
      <c r="BY48" s="153">
        <v>2015</v>
      </c>
      <c r="BZ48" s="153" t="s">
        <v>1291</v>
      </c>
      <c r="CA48" s="153">
        <v>2019</v>
      </c>
      <c r="CB48" s="153">
        <v>2015</v>
      </c>
    </row>
    <row r="49" spans="1:80" x14ac:dyDescent="0.25">
      <c r="A49" s="123" t="str">
        <f>'Indicator Data'!A51</f>
        <v>Denmark</v>
      </c>
      <c r="B49" s="106" t="str">
        <f>'Indicator Data'!B51</f>
        <v>DNK</v>
      </c>
      <c r="C49" s="151">
        <v>2015</v>
      </c>
      <c r="D49" s="151">
        <v>2015</v>
      </c>
      <c r="E49" s="151">
        <v>2015</v>
      </c>
      <c r="F49" s="151">
        <v>2015</v>
      </c>
      <c r="G49" s="151">
        <v>2015</v>
      </c>
      <c r="H49" s="151">
        <v>2015</v>
      </c>
      <c r="I49" s="151">
        <v>2015</v>
      </c>
      <c r="J49" s="151">
        <v>2018</v>
      </c>
      <c r="K49" s="151">
        <v>2018</v>
      </c>
      <c r="L49" s="151">
        <v>2016</v>
      </c>
      <c r="M49" s="153">
        <v>2015</v>
      </c>
      <c r="N49" s="153">
        <v>2015</v>
      </c>
      <c r="O49" s="153">
        <v>2015</v>
      </c>
      <c r="P49" s="153">
        <v>2015</v>
      </c>
      <c r="Q49" s="153">
        <v>2010</v>
      </c>
      <c r="R49" s="153">
        <v>2010</v>
      </c>
      <c r="S49" s="153">
        <v>2010</v>
      </c>
      <c r="T49" s="153">
        <v>2010</v>
      </c>
      <c r="U49" s="153">
        <v>2015</v>
      </c>
      <c r="V49" s="153">
        <v>2015</v>
      </c>
      <c r="W49" s="153">
        <v>2015</v>
      </c>
      <c r="X49" s="153">
        <v>2018</v>
      </c>
      <c r="Y49" s="153">
        <v>2018</v>
      </c>
      <c r="Z49" s="153">
        <v>2018</v>
      </c>
      <c r="AA49" s="153" t="s">
        <v>896</v>
      </c>
      <c r="AB49" s="152">
        <v>2017</v>
      </c>
      <c r="AC49" s="153" t="s">
        <v>896</v>
      </c>
      <c r="AD49" s="153">
        <v>2018</v>
      </c>
      <c r="AE49" s="153">
        <v>2018</v>
      </c>
      <c r="AF49" s="155">
        <v>2016</v>
      </c>
      <c r="AG49" s="155">
        <v>2019</v>
      </c>
      <c r="AH49" s="153">
        <v>2019</v>
      </c>
      <c r="AI49" s="153">
        <v>2019</v>
      </c>
      <c r="AJ49" s="153">
        <v>2018</v>
      </c>
      <c r="AK49" s="153">
        <v>2018</v>
      </c>
      <c r="AL49" s="153">
        <v>2017</v>
      </c>
      <c r="AM49" s="153" t="s">
        <v>896</v>
      </c>
      <c r="AN49" s="153">
        <v>2019</v>
      </c>
      <c r="AO49" s="153">
        <v>2016</v>
      </c>
      <c r="AP49" s="153">
        <v>2017</v>
      </c>
      <c r="AQ49" s="153" t="s">
        <v>896</v>
      </c>
      <c r="AR49" s="153">
        <v>2018</v>
      </c>
      <c r="AS49" s="153">
        <v>2017</v>
      </c>
      <c r="AT49" s="153" t="s">
        <v>896</v>
      </c>
      <c r="AU49" s="164">
        <v>2017</v>
      </c>
      <c r="AV49" s="164">
        <v>2017</v>
      </c>
      <c r="AW49" s="153">
        <v>2017</v>
      </c>
      <c r="AX49" s="153" t="s">
        <v>896</v>
      </c>
      <c r="AY49" s="153">
        <v>2017</v>
      </c>
      <c r="AZ49" s="209">
        <v>2017</v>
      </c>
      <c r="BA49" s="153" t="s">
        <v>1290</v>
      </c>
      <c r="BB49" s="153">
        <v>2017</v>
      </c>
      <c r="BC49" s="153">
        <v>2018</v>
      </c>
      <c r="BD49" s="153">
        <v>2019</v>
      </c>
      <c r="BE49" s="211" t="s">
        <v>896</v>
      </c>
      <c r="BF49" s="212" t="s">
        <v>1288</v>
      </c>
      <c r="BG49" s="211" t="s">
        <v>1288</v>
      </c>
      <c r="BH49" s="153">
        <v>2018</v>
      </c>
      <c r="BI49" s="153">
        <v>2018</v>
      </c>
      <c r="BJ49" s="153">
        <v>2015</v>
      </c>
      <c r="BK49" s="153">
        <v>2017</v>
      </c>
      <c r="BL49" s="153">
        <v>2018</v>
      </c>
      <c r="BM49" s="153">
        <v>2017</v>
      </c>
      <c r="BN49" s="153" t="s">
        <v>896</v>
      </c>
      <c r="BO49" s="153">
        <v>2016</v>
      </c>
      <c r="BP49" s="153">
        <v>2017</v>
      </c>
      <c r="BQ49" s="153">
        <v>2014</v>
      </c>
      <c r="BR49" s="153">
        <v>2017</v>
      </c>
      <c r="BS49" s="153">
        <v>2017</v>
      </c>
      <c r="BT49" s="153">
        <v>2016</v>
      </c>
      <c r="BU49" s="153">
        <v>2017</v>
      </c>
      <c r="BV49" s="153">
        <v>2017</v>
      </c>
      <c r="BW49" s="153">
        <v>2017</v>
      </c>
      <c r="BX49" s="153">
        <v>2016</v>
      </c>
      <c r="BY49" s="153">
        <v>2015</v>
      </c>
      <c r="BZ49" s="153" t="s">
        <v>1291</v>
      </c>
      <c r="CA49" s="153">
        <v>2019</v>
      </c>
      <c r="CB49" s="153">
        <v>2015</v>
      </c>
    </row>
    <row r="50" spans="1:80" x14ac:dyDescent="0.25">
      <c r="A50" s="123" t="str">
        <f>'Indicator Data'!A52</f>
        <v>Djibouti</v>
      </c>
      <c r="B50" s="106" t="str">
        <f>'Indicator Data'!B52</f>
        <v>DJI</v>
      </c>
      <c r="C50" s="151">
        <v>2015</v>
      </c>
      <c r="D50" s="151">
        <v>2015</v>
      </c>
      <c r="E50" s="151">
        <v>2015</v>
      </c>
      <c r="F50" s="151">
        <v>2015</v>
      </c>
      <c r="G50" s="151">
        <v>2015</v>
      </c>
      <c r="H50" s="151">
        <v>2015</v>
      </c>
      <c r="I50" s="151">
        <v>2015</v>
      </c>
      <c r="J50" s="151">
        <v>2018</v>
      </c>
      <c r="K50" s="151">
        <v>2018</v>
      </c>
      <c r="L50" s="151">
        <v>2016</v>
      </c>
      <c r="M50" s="153">
        <v>2015</v>
      </c>
      <c r="N50" s="153">
        <v>2015</v>
      </c>
      <c r="O50" s="153">
        <v>2015</v>
      </c>
      <c r="P50" s="153">
        <v>2015</v>
      </c>
      <c r="Q50" s="153">
        <v>2010</v>
      </c>
      <c r="R50" s="153">
        <v>2010</v>
      </c>
      <c r="S50" s="153">
        <v>2010</v>
      </c>
      <c r="T50" s="153">
        <v>2010</v>
      </c>
      <c r="U50" s="153">
        <v>2015</v>
      </c>
      <c r="V50" s="153">
        <v>2015</v>
      </c>
      <c r="W50" s="153">
        <v>2015</v>
      </c>
      <c r="X50" s="153">
        <v>2018</v>
      </c>
      <c r="Y50" s="153">
        <v>2018</v>
      </c>
      <c r="Z50" s="153">
        <v>2018</v>
      </c>
      <c r="AA50" s="153" t="s">
        <v>896</v>
      </c>
      <c r="AB50" s="152">
        <v>2017</v>
      </c>
      <c r="AC50" s="153" t="s">
        <v>896</v>
      </c>
      <c r="AD50" s="153">
        <v>2018</v>
      </c>
      <c r="AE50" s="153">
        <v>2018</v>
      </c>
      <c r="AF50" s="155">
        <v>2016</v>
      </c>
      <c r="AG50" s="155">
        <v>2019</v>
      </c>
      <c r="AH50" s="153">
        <v>2019</v>
      </c>
      <c r="AI50" s="153">
        <v>2019</v>
      </c>
      <c r="AJ50" s="153">
        <v>2018</v>
      </c>
      <c r="AK50" s="153">
        <v>2018</v>
      </c>
      <c r="AL50" s="153">
        <v>2017</v>
      </c>
      <c r="AM50" s="153" t="s">
        <v>896</v>
      </c>
      <c r="AN50" s="153">
        <v>2019</v>
      </c>
      <c r="AO50" s="153">
        <v>2016</v>
      </c>
      <c r="AP50" s="153">
        <v>2017</v>
      </c>
      <c r="AQ50" s="153">
        <v>2017</v>
      </c>
      <c r="AR50" s="153">
        <v>2018</v>
      </c>
      <c r="AS50" s="153">
        <v>2017</v>
      </c>
      <c r="AT50" s="153">
        <v>2012</v>
      </c>
      <c r="AU50" s="164">
        <v>2017</v>
      </c>
      <c r="AV50" s="164">
        <v>2017</v>
      </c>
      <c r="AW50" s="153">
        <v>2017</v>
      </c>
      <c r="AX50" s="153">
        <v>2017</v>
      </c>
      <c r="AY50" s="153">
        <v>2017</v>
      </c>
      <c r="AZ50" s="209" t="s">
        <v>896</v>
      </c>
      <c r="BA50" s="153" t="s">
        <v>1289</v>
      </c>
      <c r="BB50" s="153">
        <v>2017</v>
      </c>
      <c r="BC50" s="153">
        <v>2018</v>
      </c>
      <c r="BD50" s="153">
        <v>2019</v>
      </c>
      <c r="BE50" s="211" t="s">
        <v>896</v>
      </c>
      <c r="BF50" s="212">
        <v>43465</v>
      </c>
      <c r="BG50" s="211" t="s">
        <v>1288</v>
      </c>
      <c r="BH50" s="153">
        <v>2018</v>
      </c>
      <c r="BI50" s="153">
        <v>2018</v>
      </c>
      <c r="BJ50" s="153">
        <v>2013</v>
      </c>
      <c r="BK50" s="153">
        <v>2017</v>
      </c>
      <c r="BL50" s="153">
        <v>2018</v>
      </c>
      <c r="BM50" s="153">
        <v>2017</v>
      </c>
      <c r="BN50" s="153" t="s">
        <v>896</v>
      </c>
      <c r="BO50" s="153">
        <v>2016</v>
      </c>
      <c r="BP50" s="153">
        <v>2017</v>
      </c>
      <c r="BQ50" s="153">
        <v>2014</v>
      </c>
      <c r="BR50" s="153">
        <v>2017</v>
      </c>
      <c r="BS50" s="153">
        <v>2017</v>
      </c>
      <c r="BT50" s="153">
        <v>2014</v>
      </c>
      <c r="BU50" s="153">
        <v>2017</v>
      </c>
      <c r="BV50" s="153">
        <v>2017</v>
      </c>
      <c r="BW50" s="153">
        <v>2017</v>
      </c>
      <c r="BX50" s="153">
        <v>2016</v>
      </c>
      <c r="BY50" s="153">
        <v>2015</v>
      </c>
      <c r="BZ50" s="153" t="s">
        <v>1291</v>
      </c>
      <c r="CA50" s="153">
        <v>2019</v>
      </c>
      <c r="CB50" s="153">
        <v>2015</v>
      </c>
    </row>
    <row r="51" spans="1:80" x14ac:dyDescent="0.25">
      <c r="A51" s="123" t="str">
        <f>'Indicator Data'!A53</f>
        <v>Dominica</v>
      </c>
      <c r="B51" s="106" t="str">
        <f>'Indicator Data'!B53</f>
        <v>DMA</v>
      </c>
      <c r="C51" s="151">
        <v>2015</v>
      </c>
      <c r="D51" s="151">
        <v>2015</v>
      </c>
      <c r="E51" s="151">
        <v>2015</v>
      </c>
      <c r="F51" s="151">
        <v>2015</v>
      </c>
      <c r="G51" s="151">
        <v>2015</v>
      </c>
      <c r="H51" s="151">
        <v>2015</v>
      </c>
      <c r="I51" s="151">
        <v>2015</v>
      </c>
      <c r="J51" s="151">
        <v>2018</v>
      </c>
      <c r="K51" s="151">
        <v>2018</v>
      </c>
      <c r="L51" s="151">
        <v>2016</v>
      </c>
      <c r="M51" s="153">
        <v>2015</v>
      </c>
      <c r="N51" s="153">
        <v>2015</v>
      </c>
      <c r="O51" s="153">
        <v>2015</v>
      </c>
      <c r="P51" s="153">
        <v>2015</v>
      </c>
      <c r="Q51" s="153">
        <v>2010</v>
      </c>
      <c r="R51" s="153">
        <v>2010</v>
      </c>
      <c r="S51" s="153">
        <v>2010</v>
      </c>
      <c r="T51" s="153">
        <v>2010</v>
      </c>
      <c r="U51" s="153">
        <v>2015</v>
      </c>
      <c r="V51" s="153">
        <v>2015</v>
      </c>
      <c r="W51" s="153">
        <v>2015</v>
      </c>
      <c r="X51" s="153">
        <v>2018</v>
      </c>
      <c r="Y51" s="153">
        <v>2018</v>
      </c>
      <c r="Z51" s="153">
        <v>2018</v>
      </c>
      <c r="AA51" s="153" t="s">
        <v>896</v>
      </c>
      <c r="AB51" s="152">
        <v>2015</v>
      </c>
      <c r="AC51" s="153" t="s">
        <v>896</v>
      </c>
      <c r="AD51" s="153">
        <v>2014</v>
      </c>
      <c r="AE51" s="153">
        <v>2018</v>
      </c>
      <c r="AF51" s="155" t="s">
        <v>896</v>
      </c>
      <c r="AG51" s="155">
        <v>2019</v>
      </c>
      <c r="AH51" s="153">
        <v>2019</v>
      </c>
      <c r="AI51" s="153">
        <v>2019</v>
      </c>
      <c r="AJ51" s="153">
        <v>2018</v>
      </c>
      <c r="AK51" s="153">
        <v>2018</v>
      </c>
      <c r="AL51" s="153">
        <v>2017</v>
      </c>
      <c r="AM51" s="153" t="s">
        <v>896</v>
      </c>
      <c r="AN51" s="153">
        <v>2019</v>
      </c>
      <c r="AO51" s="153">
        <v>2016</v>
      </c>
      <c r="AP51" s="153">
        <v>2017</v>
      </c>
      <c r="AQ51" s="153">
        <v>2017</v>
      </c>
      <c r="AR51" s="153">
        <v>2018</v>
      </c>
      <c r="AS51" s="153">
        <v>2017</v>
      </c>
      <c r="AT51" s="153" t="s">
        <v>896</v>
      </c>
      <c r="AU51" s="164">
        <v>2017</v>
      </c>
      <c r="AV51" s="164" t="s">
        <v>896</v>
      </c>
      <c r="AW51" s="153" t="s">
        <v>896</v>
      </c>
      <c r="AX51" s="153" t="s">
        <v>896</v>
      </c>
      <c r="AY51" s="153">
        <v>2017</v>
      </c>
      <c r="AZ51" s="209" t="s">
        <v>896</v>
      </c>
      <c r="BA51" s="153" t="s">
        <v>896</v>
      </c>
      <c r="BB51" s="153">
        <v>2017</v>
      </c>
      <c r="BC51" s="153">
        <v>2018</v>
      </c>
      <c r="BD51" s="153">
        <v>2019</v>
      </c>
      <c r="BE51" s="211" t="s">
        <v>896</v>
      </c>
      <c r="BF51" s="212" t="s">
        <v>1288</v>
      </c>
      <c r="BG51" s="211" t="s">
        <v>1288</v>
      </c>
      <c r="BH51" s="153">
        <v>2018</v>
      </c>
      <c r="BI51" s="153">
        <v>2018</v>
      </c>
      <c r="BJ51" s="153" t="s">
        <v>896</v>
      </c>
      <c r="BK51" s="153">
        <v>2017</v>
      </c>
      <c r="BL51" s="153">
        <v>2018</v>
      </c>
      <c r="BM51" s="153">
        <v>2017</v>
      </c>
      <c r="BN51" s="153" t="s">
        <v>896</v>
      </c>
      <c r="BO51" s="153">
        <v>2016</v>
      </c>
      <c r="BP51" s="153">
        <v>2017</v>
      </c>
      <c r="BQ51" s="153">
        <v>2014</v>
      </c>
      <c r="BR51" s="153">
        <v>2015</v>
      </c>
      <c r="BS51" s="153">
        <v>2015</v>
      </c>
      <c r="BT51" s="153">
        <v>2017</v>
      </c>
      <c r="BU51" s="153">
        <v>2017</v>
      </c>
      <c r="BV51" s="153">
        <v>2017</v>
      </c>
      <c r="BW51" s="153" t="s">
        <v>896</v>
      </c>
      <c r="BX51" s="153">
        <v>2016</v>
      </c>
      <c r="BY51" s="153" t="s">
        <v>896</v>
      </c>
      <c r="BZ51" s="153" t="s">
        <v>1291</v>
      </c>
      <c r="CA51" s="153">
        <v>2019</v>
      </c>
      <c r="CB51" s="153">
        <v>2015</v>
      </c>
    </row>
    <row r="52" spans="1:80" x14ac:dyDescent="0.25">
      <c r="A52" s="123" t="str">
        <f>'Indicator Data'!A54</f>
        <v>Dominican Republic</v>
      </c>
      <c r="B52" s="106" t="str">
        <f>'Indicator Data'!B54</f>
        <v>DOM</v>
      </c>
      <c r="C52" s="151">
        <v>2015</v>
      </c>
      <c r="D52" s="151">
        <v>2015</v>
      </c>
      <c r="E52" s="151">
        <v>2015</v>
      </c>
      <c r="F52" s="151">
        <v>2015</v>
      </c>
      <c r="G52" s="151">
        <v>2015</v>
      </c>
      <c r="H52" s="151">
        <v>2015</v>
      </c>
      <c r="I52" s="151">
        <v>2015</v>
      </c>
      <c r="J52" s="151">
        <v>2018</v>
      </c>
      <c r="K52" s="151">
        <v>2018</v>
      </c>
      <c r="L52" s="151">
        <v>2016</v>
      </c>
      <c r="M52" s="153">
        <v>2015</v>
      </c>
      <c r="N52" s="153">
        <v>2015</v>
      </c>
      <c r="O52" s="153">
        <v>2015</v>
      </c>
      <c r="P52" s="153">
        <v>2015</v>
      </c>
      <c r="Q52" s="153">
        <v>2010</v>
      </c>
      <c r="R52" s="153">
        <v>2010</v>
      </c>
      <c r="S52" s="153">
        <v>2010</v>
      </c>
      <c r="T52" s="153">
        <v>2010</v>
      </c>
      <c r="U52" s="153">
        <v>2015</v>
      </c>
      <c r="V52" s="153">
        <v>2015</v>
      </c>
      <c r="W52" s="153">
        <v>2015</v>
      </c>
      <c r="X52" s="153">
        <v>2018</v>
      </c>
      <c r="Y52" s="153">
        <v>2018</v>
      </c>
      <c r="Z52" s="153">
        <v>2018</v>
      </c>
      <c r="AA52" s="153">
        <v>2013</v>
      </c>
      <c r="AB52" s="152">
        <v>2017</v>
      </c>
      <c r="AC52" s="153">
        <v>2017</v>
      </c>
      <c r="AD52" s="153">
        <v>2017</v>
      </c>
      <c r="AE52" s="153">
        <v>2018</v>
      </c>
      <c r="AF52" s="155">
        <v>2016</v>
      </c>
      <c r="AG52" s="155">
        <v>2019</v>
      </c>
      <c r="AH52" s="153">
        <v>2019</v>
      </c>
      <c r="AI52" s="153">
        <v>2019</v>
      </c>
      <c r="AJ52" s="153">
        <v>2018</v>
      </c>
      <c r="AK52" s="153">
        <v>2018</v>
      </c>
      <c r="AL52" s="153">
        <v>2017</v>
      </c>
      <c r="AM52" s="153">
        <v>2013</v>
      </c>
      <c r="AN52" s="153">
        <v>2019</v>
      </c>
      <c r="AO52" s="153">
        <v>2016</v>
      </c>
      <c r="AP52" s="153">
        <v>2017</v>
      </c>
      <c r="AQ52" s="153">
        <v>2017</v>
      </c>
      <c r="AR52" s="153">
        <v>2018</v>
      </c>
      <c r="AS52" s="153">
        <v>2017</v>
      </c>
      <c r="AT52" s="153">
        <v>2013</v>
      </c>
      <c r="AU52" s="164">
        <v>2017</v>
      </c>
      <c r="AV52" s="164">
        <v>2017</v>
      </c>
      <c r="AW52" s="153">
        <v>2017</v>
      </c>
      <c r="AX52" s="153">
        <v>2017</v>
      </c>
      <c r="AY52" s="153">
        <v>2017</v>
      </c>
      <c r="AZ52" s="209">
        <v>2017</v>
      </c>
      <c r="BA52" s="153" t="s">
        <v>1292</v>
      </c>
      <c r="BB52" s="153">
        <v>2017</v>
      </c>
      <c r="BC52" s="153">
        <v>2018</v>
      </c>
      <c r="BD52" s="153">
        <v>2019</v>
      </c>
      <c r="BE52" s="211" t="s">
        <v>896</v>
      </c>
      <c r="BF52" s="212" t="s">
        <v>1288</v>
      </c>
      <c r="BG52" s="211" t="s">
        <v>1288</v>
      </c>
      <c r="BH52" s="153">
        <v>2018</v>
      </c>
      <c r="BI52" s="153">
        <v>2018</v>
      </c>
      <c r="BJ52" s="153">
        <v>2015</v>
      </c>
      <c r="BK52" s="153">
        <v>2017</v>
      </c>
      <c r="BL52" s="153">
        <v>2018</v>
      </c>
      <c r="BM52" s="153">
        <v>2017</v>
      </c>
      <c r="BN52" s="153">
        <v>2015</v>
      </c>
      <c r="BO52" s="153">
        <v>2016</v>
      </c>
      <c r="BP52" s="153">
        <v>2017</v>
      </c>
      <c r="BQ52" s="153">
        <v>2014</v>
      </c>
      <c r="BR52" s="153">
        <v>2017</v>
      </c>
      <c r="BS52" s="153">
        <v>2017</v>
      </c>
      <c r="BT52" s="153">
        <v>2017</v>
      </c>
      <c r="BU52" s="153">
        <v>2017</v>
      </c>
      <c r="BV52" s="153" t="s">
        <v>896</v>
      </c>
      <c r="BW52" s="153">
        <v>2017</v>
      </c>
      <c r="BX52" s="153">
        <v>2016</v>
      </c>
      <c r="BY52" s="153">
        <v>2015</v>
      </c>
      <c r="BZ52" s="153" t="s">
        <v>1291</v>
      </c>
      <c r="CA52" s="153">
        <v>2019</v>
      </c>
      <c r="CB52" s="153">
        <v>2015</v>
      </c>
    </row>
    <row r="53" spans="1:80" x14ac:dyDescent="0.25">
      <c r="A53" s="123" t="str">
        <f>'Indicator Data'!A55</f>
        <v>Ecuador</v>
      </c>
      <c r="B53" s="106" t="str">
        <f>'Indicator Data'!B55</f>
        <v>ECU</v>
      </c>
      <c r="C53" s="151">
        <v>2015</v>
      </c>
      <c r="D53" s="151">
        <v>2015</v>
      </c>
      <c r="E53" s="151">
        <v>2015</v>
      </c>
      <c r="F53" s="151">
        <v>2015</v>
      </c>
      <c r="G53" s="151">
        <v>2015</v>
      </c>
      <c r="H53" s="151">
        <v>2015</v>
      </c>
      <c r="I53" s="151">
        <v>2015</v>
      </c>
      <c r="J53" s="151">
        <v>2018</v>
      </c>
      <c r="K53" s="151">
        <v>2018</v>
      </c>
      <c r="L53" s="151">
        <v>2016</v>
      </c>
      <c r="M53" s="153">
        <v>2015</v>
      </c>
      <c r="N53" s="153">
        <v>2015</v>
      </c>
      <c r="O53" s="153">
        <v>2015</v>
      </c>
      <c r="P53" s="153">
        <v>2015</v>
      </c>
      <c r="Q53" s="153">
        <v>2010</v>
      </c>
      <c r="R53" s="153">
        <v>2010</v>
      </c>
      <c r="S53" s="153">
        <v>2010</v>
      </c>
      <c r="T53" s="153">
        <v>2010</v>
      </c>
      <c r="U53" s="153">
        <v>2015</v>
      </c>
      <c r="V53" s="153">
        <v>2015</v>
      </c>
      <c r="W53" s="153">
        <v>2015</v>
      </c>
      <c r="X53" s="153">
        <v>2018</v>
      </c>
      <c r="Y53" s="153">
        <v>2018</v>
      </c>
      <c r="Z53" s="153">
        <v>2018</v>
      </c>
      <c r="AA53" s="153">
        <v>2010</v>
      </c>
      <c r="AB53" s="152">
        <v>2017</v>
      </c>
      <c r="AC53" s="153">
        <v>2017</v>
      </c>
      <c r="AD53" s="153">
        <v>2018</v>
      </c>
      <c r="AE53" s="153">
        <v>2018</v>
      </c>
      <c r="AF53" s="155">
        <v>2016</v>
      </c>
      <c r="AG53" s="155">
        <v>2019</v>
      </c>
      <c r="AH53" s="153">
        <v>2019</v>
      </c>
      <c r="AI53" s="153">
        <v>2019</v>
      </c>
      <c r="AJ53" s="153">
        <v>2018</v>
      </c>
      <c r="AK53" s="153">
        <v>2018</v>
      </c>
      <c r="AL53" s="153">
        <v>2017</v>
      </c>
      <c r="AM53" s="153">
        <v>2014</v>
      </c>
      <c r="AN53" s="153">
        <v>2019</v>
      </c>
      <c r="AO53" s="153">
        <v>2016</v>
      </c>
      <c r="AP53" s="153">
        <v>2017</v>
      </c>
      <c r="AQ53" s="153">
        <v>2017</v>
      </c>
      <c r="AR53" s="153">
        <v>2018</v>
      </c>
      <c r="AS53" s="153">
        <v>2017</v>
      </c>
      <c r="AT53" s="153">
        <v>2012</v>
      </c>
      <c r="AU53" s="164">
        <v>2017</v>
      </c>
      <c r="AV53" s="164">
        <v>2017</v>
      </c>
      <c r="AW53" s="153">
        <v>2017</v>
      </c>
      <c r="AX53" s="153">
        <v>2017</v>
      </c>
      <c r="AY53" s="153">
        <v>2017</v>
      </c>
      <c r="AZ53" s="209">
        <v>2017</v>
      </c>
      <c r="BA53" s="153" t="s">
        <v>1289</v>
      </c>
      <c r="BB53" s="153">
        <v>2017</v>
      </c>
      <c r="BC53" s="153">
        <v>2018</v>
      </c>
      <c r="BD53" s="153">
        <v>2019</v>
      </c>
      <c r="BE53" s="211" t="s">
        <v>896</v>
      </c>
      <c r="BF53" s="212" t="s">
        <v>1288</v>
      </c>
      <c r="BG53" s="211" t="s">
        <v>1288</v>
      </c>
      <c r="BH53" s="153">
        <v>2018</v>
      </c>
      <c r="BI53" s="153">
        <v>2018</v>
      </c>
      <c r="BJ53" s="153">
        <v>2015</v>
      </c>
      <c r="BK53" s="153">
        <v>2017</v>
      </c>
      <c r="BL53" s="153">
        <v>2018</v>
      </c>
      <c r="BM53" s="153">
        <v>2017</v>
      </c>
      <c r="BN53" s="153">
        <v>2016</v>
      </c>
      <c r="BO53" s="153">
        <v>2016</v>
      </c>
      <c r="BP53" s="153">
        <v>2017</v>
      </c>
      <c r="BQ53" s="153">
        <v>2014</v>
      </c>
      <c r="BR53" s="153">
        <v>2017</v>
      </c>
      <c r="BS53" s="153">
        <v>2017</v>
      </c>
      <c r="BT53" s="153">
        <v>2016</v>
      </c>
      <c r="BU53" s="153">
        <v>2017</v>
      </c>
      <c r="BV53" s="153">
        <v>2017</v>
      </c>
      <c r="BW53" s="153">
        <v>2017</v>
      </c>
      <c r="BX53" s="153">
        <v>2016</v>
      </c>
      <c r="BY53" s="153">
        <v>2015</v>
      </c>
      <c r="BZ53" s="153" t="s">
        <v>1291</v>
      </c>
      <c r="CA53" s="153">
        <v>2019</v>
      </c>
      <c r="CB53" s="153">
        <v>2015</v>
      </c>
    </row>
    <row r="54" spans="1:80" x14ac:dyDescent="0.25">
      <c r="A54" s="123" t="str">
        <f>'Indicator Data'!A56</f>
        <v>Egypt</v>
      </c>
      <c r="B54" s="106" t="str">
        <f>'Indicator Data'!B56</f>
        <v>EGY</v>
      </c>
      <c r="C54" s="151">
        <v>2015</v>
      </c>
      <c r="D54" s="151">
        <v>2015</v>
      </c>
      <c r="E54" s="151">
        <v>2015</v>
      </c>
      <c r="F54" s="151">
        <v>2015</v>
      </c>
      <c r="G54" s="151">
        <v>2015</v>
      </c>
      <c r="H54" s="151">
        <v>2015</v>
      </c>
      <c r="I54" s="151">
        <v>2015</v>
      </c>
      <c r="J54" s="151">
        <v>2018</v>
      </c>
      <c r="K54" s="151">
        <v>2018</v>
      </c>
      <c r="L54" s="151">
        <v>2016</v>
      </c>
      <c r="M54" s="153">
        <v>2015</v>
      </c>
      <c r="N54" s="153">
        <v>2015</v>
      </c>
      <c r="O54" s="153">
        <v>2015</v>
      </c>
      <c r="P54" s="153">
        <v>2015</v>
      </c>
      <c r="Q54" s="153">
        <v>2010</v>
      </c>
      <c r="R54" s="153">
        <v>2010</v>
      </c>
      <c r="S54" s="153">
        <v>2010</v>
      </c>
      <c r="T54" s="153">
        <v>2010</v>
      </c>
      <c r="U54" s="153">
        <v>2015</v>
      </c>
      <c r="V54" s="153">
        <v>2015</v>
      </c>
      <c r="W54" s="153">
        <v>2015</v>
      </c>
      <c r="X54" s="153">
        <v>2018</v>
      </c>
      <c r="Y54" s="153">
        <v>2018</v>
      </c>
      <c r="Z54" s="153">
        <v>2018</v>
      </c>
      <c r="AA54" s="153">
        <v>2014</v>
      </c>
      <c r="AB54" s="152">
        <v>2017</v>
      </c>
      <c r="AC54" s="153">
        <v>2017</v>
      </c>
      <c r="AD54" s="153">
        <v>2017</v>
      </c>
      <c r="AE54" s="153">
        <v>2018</v>
      </c>
      <c r="AF54" s="155">
        <v>2016</v>
      </c>
      <c r="AG54" s="155">
        <v>2019</v>
      </c>
      <c r="AH54" s="153">
        <v>2019</v>
      </c>
      <c r="AI54" s="153">
        <v>2019</v>
      </c>
      <c r="AJ54" s="153">
        <v>2018</v>
      </c>
      <c r="AK54" s="153">
        <v>2018</v>
      </c>
      <c r="AL54" s="153">
        <v>2017</v>
      </c>
      <c r="AM54" s="153">
        <v>2014</v>
      </c>
      <c r="AN54" s="153">
        <v>2019</v>
      </c>
      <c r="AO54" s="153">
        <v>2016</v>
      </c>
      <c r="AP54" s="153">
        <v>2017</v>
      </c>
      <c r="AQ54" s="153">
        <v>2017</v>
      </c>
      <c r="AR54" s="153">
        <v>2018</v>
      </c>
      <c r="AS54" s="153">
        <v>2017</v>
      </c>
      <c r="AT54" s="153">
        <v>2014</v>
      </c>
      <c r="AU54" s="164">
        <v>2017</v>
      </c>
      <c r="AV54" s="164">
        <v>2017</v>
      </c>
      <c r="AW54" s="153">
        <v>2017</v>
      </c>
      <c r="AX54" s="153">
        <v>2017</v>
      </c>
      <c r="AY54" s="153">
        <v>2017</v>
      </c>
      <c r="AZ54" s="209">
        <v>2017</v>
      </c>
      <c r="BA54" s="153" t="s">
        <v>1290</v>
      </c>
      <c r="BB54" s="153">
        <v>2017</v>
      </c>
      <c r="BC54" s="153">
        <v>2018</v>
      </c>
      <c r="BD54" s="153">
        <v>2019</v>
      </c>
      <c r="BE54" s="211" t="s">
        <v>896</v>
      </c>
      <c r="BF54" s="212">
        <v>43677</v>
      </c>
      <c r="BG54" s="211" t="s">
        <v>1288</v>
      </c>
      <c r="BH54" s="153">
        <v>2018</v>
      </c>
      <c r="BI54" s="153">
        <v>2018</v>
      </c>
      <c r="BJ54" s="153">
        <v>2015</v>
      </c>
      <c r="BK54" s="153">
        <v>2017</v>
      </c>
      <c r="BL54" s="153">
        <v>2018</v>
      </c>
      <c r="BM54" s="153">
        <v>2017</v>
      </c>
      <c r="BN54" s="153">
        <v>2017</v>
      </c>
      <c r="BO54" s="153">
        <v>2016</v>
      </c>
      <c r="BP54" s="153">
        <v>2017</v>
      </c>
      <c r="BQ54" s="153">
        <v>2014</v>
      </c>
      <c r="BR54" s="153">
        <v>2017</v>
      </c>
      <c r="BS54" s="153">
        <v>2017</v>
      </c>
      <c r="BT54" s="153">
        <v>2017</v>
      </c>
      <c r="BU54" s="153">
        <v>2017</v>
      </c>
      <c r="BV54" s="153">
        <v>2017</v>
      </c>
      <c r="BW54" s="153" t="s">
        <v>896</v>
      </c>
      <c r="BX54" s="153">
        <v>2016</v>
      </c>
      <c r="BY54" s="153">
        <v>2015</v>
      </c>
      <c r="BZ54" s="153" t="s">
        <v>1291</v>
      </c>
      <c r="CA54" s="153">
        <v>2019</v>
      </c>
      <c r="CB54" s="153">
        <v>2015</v>
      </c>
    </row>
    <row r="55" spans="1:80" x14ac:dyDescent="0.25">
      <c r="A55" s="123" t="str">
        <f>'Indicator Data'!A57</f>
        <v>El Salvador</v>
      </c>
      <c r="B55" s="106" t="str">
        <f>'Indicator Data'!B57</f>
        <v>SLV</v>
      </c>
      <c r="C55" s="151">
        <v>2015</v>
      </c>
      <c r="D55" s="151">
        <v>2015</v>
      </c>
      <c r="E55" s="151">
        <v>2015</v>
      </c>
      <c r="F55" s="151">
        <v>2015</v>
      </c>
      <c r="G55" s="151">
        <v>2015</v>
      </c>
      <c r="H55" s="151">
        <v>2015</v>
      </c>
      <c r="I55" s="151">
        <v>2015</v>
      </c>
      <c r="J55" s="151">
        <v>2018</v>
      </c>
      <c r="K55" s="151">
        <v>2018</v>
      </c>
      <c r="L55" s="151">
        <v>2016</v>
      </c>
      <c r="M55" s="153">
        <v>2015</v>
      </c>
      <c r="N55" s="153">
        <v>2015</v>
      </c>
      <c r="O55" s="153">
        <v>2015</v>
      </c>
      <c r="P55" s="153">
        <v>2015</v>
      </c>
      <c r="Q55" s="153">
        <v>2010</v>
      </c>
      <c r="R55" s="153">
        <v>2010</v>
      </c>
      <c r="S55" s="153">
        <v>2010</v>
      </c>
      <c r="T55" s="153">
        <v>2010</v>
      </c>
      <c r="U55" s="153">
        <v>2015</v>
      </c>
      <c r="V55" s="153">
        <v>2015</v>
      </c>
      <c r="W55" s="153">
        <v>2015</v>
      </c>
      <c r="X55" s="153">
        <v>2018</v>
      </c>
      <c r="Y55" s="153">
        <v>2018</v>
      </c>
      <c r="Z55" s="153">
        <v>2018</v>
      </c>
      <c r="AA55" s="153">
        <v>2007</v>
      </c>
      <c r="AB55" s="152">
        <v>2017</v>
      </c>
      <c r="AC55" s="153">
        <v>2017</v>
      </c>
      <c r="AD55" s="153">
        <v>2015</v>
      </c>
      <c r="AE55" s="153">
        <v>2018</v>
      </c>
      <c r="AF55" s="155">
        <v>2016</v>
      </c>
      <c r="AG55" s="155">
        <v>2019</v>
      </c>
      <c r="AH55" s="153">
        <v>2019</v>
      </c>
      <c r="AI55" s="153">
        <v>2019</v>
      </c>
      <c r="AJ55" s="153">
        <v>2018</v>
      </c>
      <c r="AK55" s="153">
        <v>2018</v>
      </c>
      <c r="AL55" s="153">
        <v>2017</v>
      </c>
      <c r="AM55" s="153" t="s">
        <v>896</v>
      </c>
      <c r="AN55" s="153">
        <v>2019</v>
      </c>
      <c r="AO55" s="153">
        <v>2016</v>
      </c>
      <c r="AP55" s="153">
        <v>2017</v>
      </c>
      <c r="AQ55" s="153">
        <v>2017</v>
      </c>
      <c r="AR55" s="153">
        <v>2018</v>
      </c>
      <c r="AS55" s="153">
        <v>2017</v>
      </c>
      <c r="AT55" s="153">
        <v>2008</v>
      </c>
      <c r="AU55" s="164">
        <v>2017</v>
      </c>
      <c r="AV55" s="164">
        <v>2017</v>
      </c>
      <c r="AW55" s="153">
        <v>2017</v>
      </c>
      <c r="AX55" s="153">
        <v>2017</v>
      </c>
      <c r="AY55" s="153">
        <v>2017</v>
      </c>
      <c r="AZ55" s="209">
        <v>2017</v>
      </c>
      <c r="BA55" s="153" t="s">
        <v>1289</v>
      </c>
      <c r="BB55" s="153">
        <v>2017</v>
      </c>
      <c r="BC55" s="153">
        <v>2018</v>
      </c>
      <c r="BD55" s="153">
        <v>2019</v>
      </c>
      <c r="BE55" s="211" t="s">
        <v>896</v>
      </c>
      <c r="BF55" s="212" t="s">
        <v>1288</v>
      </c>
      <c r="BG55" s="211" t="s">
        <v>1288</v>
      </c>
      <c r="BH55" s="153">
        <v>2018</v>
      </c>
      <c r="BI55" s="153">
        <v>2018</v>
      </c>
      <c r="BJ55" s="153">
        <v>2013</v>
      </c>
      <c r="BK55" s="153">
        <v>2017</v>
      </c>
      <c r="BL55" s="153">
        <v>2018</v>
      </c>
      <c r="BM55" s="153">
        <v>2017</v>
      </c>
      <c r="BN55" s="153">
        <v>2017</v>
      </c>
      <c r="BO55" s="153">
        <v>2016</v>
      </c>
      <c r="BP55" s="153">
        <v>2017</v>
      </c>
      <c r="BQ55" s="153">
        <v>2014</v>
      </c>
      <c r="BR55" s="153">
        <v>2017</v>
      </c>
      <c r="BS55" s="153">
        <v>2017</v>
      </c>
      <c r="BT55" s="153">
        <v>2016</v>
      </c>
      <c r="BU55" s="153">
        <v>2017</v>
      </c>
      <c r="BV55" s="153">
        <v>2017</v>
      </c>
      <c r="BW55" s="153">
        <v>2017</v>
      </c>
      <c r="BX55" s="153">
        <v>2016</v>
      </c>
      <c r="BY55" s="153">
        <v>2015</v>
      </c>
      <c r="BZ55" s="153" t="s">
        <v>1291</v>
      </c>
      <c r="CA55" s="153">
        <v>2019</v>
      </c>
      <c r="CB55" s="153">
        <v>2015</v>
      </c>
    </row>
    <row r="56" spans="1:80" x14ac:dyDescent="0.25">
      <c r="A56" s="123" t="str">
        <f>'Indicator Data'!A58</f>
        <v>Equatorial Guinea</v>
      </c>
      <c r="B56" s="106" t="str">
        <f>'Indicator Data'!B58</f>
        <v>GNQ</v>
      </c>
      <c r="C56" s="151">
        <v>2015</v>
      </c>
      <c r="D56" s="151">
        <v>2015</v>
      </c>
      <c r="E56" s="151">
        <v>2015</v>
      </c>
      <c r="F56" s="151">
        <v>2015</v>
      </c>
      <c r="G56" s="151">
        <v>2015</v>
      </c>
      <c r="H56" s="151">
        <v>2015</v>
      </c>
      <c r="I56" s="151">
        <v>2015</v>
      </c>
      <c r="J56" s="151">
        <v>2018</v>
      </c>
      <c r="K56" s="151">
        <v>2018</v>
      </c>
      <c r="L56" s="151">
        <v>2016</v>
      </c>
      <c r="M56" s="153">
        <v>2015</v>
      </c>
      <c r="N56" s="153">
        <v>2015</v>
      </c>
      <c r="O56" s="153">
        <v>2015</v>
      </c>
      <c r="P56" s="153">
        <v>2015</v>
      </c>
      <c r="Q56" s="153">
        <v>2010</v>
      </c>
      <c r="R56" s="153">
        <v>2010</v>
      </c>
      <c r="S56" s="153">
        <v>2010</v>
      </c>
      <c r="T56" s="153">
        <v>2010</v>
      </c>
      <c r="U56" s="153">
        <v>2015</v>
      </c>
      <c r="V56" s="153">
        <v>2015</v>
      </c>
      <c r="W56" s="153">
        <v>2015</v>
      </c>
      <c r="X56" s="153">
        <v>2018</v>
      </c>
      <c r="Y56" s="153">
        <v>2018</v>
      </c>
      <c r="Z56" s="153">
        <v>2018</v>
      </c>
      <c r="AA56" s="153" t="s">
        <v>896</v>
      </c>
      <c r="AB56" s="152">
        <v>2017</v>
      </c>
      <c r="AC56" s="153">
        <v>2015</v>
      </c>
      <c r="AD56" s="153">
        <v>2014</v>
      </c>
      <c r="AE56" s="153">
        <v>2018</v>
      </c>
      <c r="AF56" s="155">
        <v>2016</v>
      </c>
      <c r="AG56" s="155">
        <v>2019</v>
      </c>
      <c r="AH56" s="153">
        <v>2019</v>
      </c>
      <c r="AI56" s="153">
        <v>2019</v>
      </c>
      <c r="AJ56" s="153">
        <v>2018</v>
      </c>
      <c r="AK56" s="153">
        <v>2018</v>
      </c>
      <c r="AL56" s="153">
        <v>2017</v>
      </c>
      <c r="AM56" s="153" t="s">
        <v>896</v>
      </c>
      <c r="AN56" s="153">
        <v>2019</v>
      </c>
      <c r="AO56" s="153">
        <v>2016</v>
      </c>
      <c r="AP56" s="153">
        <v>2017</v>
      </c>
      <c r="AQ56" s="153">
        <v>2017</v>
      </c>
      <c r="AR56" s="153" t="s">
        <v>896</v>
      </c>
      <c r="AS56" s="153">
        <v>2017</v>
      </c>
      <c r="AT56" s="153">
        <v>2010</v>
      </c>
      <c r="AU56" s="164">
        <v>2017</v>
      </c>
      <c r="AV56" s="164">
        <v>2017</v>
      </c>
      <c r="AW56" s="153">
        <v>2017</v>
      </c>
      <c r="AX56" s="153">
        <v>2017</v>
      </c>
      <c r="AY56" s="153">
        <v>2017</v>
      </c>
      <c r="AZ56" s="209" t="s">
        <v>896</v>
      </c>
      <c r="BA56" s="153" t="s">
        <v>896</v>
      </c>
      <c r="BB56" s="153">
        <v>2017</v>
      </c>
      <c r="BC56" s="153">
        <v>2018</v>
      </c>
      <c r="BD56" s="153">
        <v>2019</v>
      </c>
      <c r="BE56" s="211" t="s">
        <v>896</v>
      </c>
      <c r="BF56" s="212" t="s">
        <v>1288</v>
      </c>
      <c r="BG56" s="211" t="s">
        <v>1288</v>
      </c>
      <c r="BH56" s="153">
        <v>2018</v>
      </c>
      <c r="BI56" s="153">
        <v>2018</v>
      </c>
      <c r="BJ56" s="153" t="s">
        <v>896</v>
      </c>
      <c r="BK56" s="153">
        <v>2017</v>
      </c>
      <c r="BL56" s="153">
        <v>2018</v>
      </c>
      <c r="BM56" s="153">
        <v>2017</v>
      </c>
      <c r="BN56" s="153">
        <v>2015</v>
      </c>
      <c r="BO56" s="153">
        <v>2016</v>
      </c>
      <c r="BP56" s="153">
        <v>2017</v>
      </c>
      <c r="BQ56" s="153">
        <v>2014</v>
      </c>
      <c r="BR56" s="153">
        <v>2017</v>
      </c>
      <c r="BS56" s="153">
        <v>2017</v>
      </c>
      <c r="BT56" s="153">
        <v>2017</v>
      </c>
      <c r="BU56" s="153">
        <v>2017</v>
      </c>
      <c r="BV56" s="153" t="s">
        <v>896</v>
      </c>
      <c r="BW56" s="153" t="s">
        <v>896</v>
      </c>
      <c r="BX56" s="153">
        <v>2016</v>
      </c>
      <c r="BY56" s="153">
        <v>2015</v>
      </c>
      <c r="BZ56" s="153" t="s">
        <v>1291</v>
      </c>
      <c r="CA56" s="153">
        <v>2019</v>
      </c>
      <c r="CB56" s="153">
        <v>2015</v>
      </c>
    </row>
    <row r="57" spans="1:80" x14ac:dyDescent="0.25">
      <c r="A57" s="123" t="str">
        <f>'Indicator Data'!A59</f>
        <v>Eritrea</v>
      </c>
      <c r="B57" s="106" t="str">
        <f>'Indicator Data'!B59</f>
        <v>ERI</v>
      </c>
      <c r="C57" s="151">
        <v>2015</v>
      </c>
      <c r="D57" s="151">
        <v>2015</v>
      </c>
      <c r="E57" s="151">
        <v>2015</v>
      </c>
      <c r="F57" s="151">
        <v>2015</v>
      </c>
      <c r="G57" s="151">
        <v>2015</v>
      </c>
      <c r="H57" s="151">
        <v>2015</v>
      </c>
      <c r="I57" s="151">
        <v>2015</v>
      </c>
      <c r="J57" s="151">
        <v>2018</v>
      </c>
      <c r="K57" s="151">
        <v>2018</v>
      </c>
      <c r="L57" s="151">
        <v>2016</v>
      </c>
      <c r="M57" s="153">
        <v>2015</v>
      </c>
      <c r="N57" s="153">
        <v>2015</v>
      </c>
      <c r="O57" s="153">
        <v>2015</v>
      </c>
      <c r="P57" s="153">
        <v>2015</v>
      </c>
      <c r="Q57" s="153">
        <v>2010</v>
      </c>
      <c r="R57" s="153">
        <v>2010</v>
      </c>
      <c r="S57" s="153">
        <v>2010</v>
      </c>
      <c r="T57" s="153">
        <v>2010</v>
      </c>
      <c r="U57" s="153">
        <v>2015</v>
      </c>
      <c r="V57" s="153">
        <v>2015</v>
      </c>
      <c r="W57" s="153">
        <v>2015</v>
      </c>
      <c r="X57" s="153">
        <v>2018</v>
      </c>
      <c r="Y57" s="153"/>
      <c r="Z57" s="153"/>
      <c r="AA57" s="153" t="s">
        <v>896</v>
      </c>
      <c r="AB57" s="152">
        <v>2016</v>
      </c>
      <c r="AC57" s="153" t="s">
        <v>896</v>
      </c>
      <c r="AD57" s="153">
        <v>2018</v>
      </c>
      <c r="AE57" s="153">
        <v>2018</v>
      </c>
      <c r="AF57" s="155" t="s">
        <v>896</v>
      </c>
      <c r="AG57" s="155">
        <v>2019</v>
      </c>
      <c r="AH57" s="153">
        <v>2019</v>
      </c>
      <c r="AI57" s="153">
        <v>2019</v>
      </c>
      <c r="AJ57" s="153">
        <v>2018</v>
      </c>
      <c r="AK57" s="153">
        <v>2018</v>
      </c>
      <c r="AL57" s="153">
        <v>2017</v>
      </c>
      <c r="AM57" s="153" t="s">
        <v>896</v>
      </c>
      <c r="AN57" s="153">
        <v>2019</v>
      </c>
      <c r="AO57" s="153">
        <v>2016</v>
      </c>
      <c r="AP57" s="153">
        <v>2017</v>
      </c>
      <c r="AQ57" s="153" t="s">
        <v>896</v>
      </c>
      <c r="AR57" s="153" t="s">
        <v>896</v>
      </c>
      <c r="AS57" s="153">
        <v>2017</v>
      </c>
      <c r="AT57" s="153">
        <v>2010</v>
      </c>
      <c r="AU57" s="164">
        <v>2017</v>
      </c>
      <c r="AV57" s="164">
        <v>2017</v>
      </c>
      <c r="AW57" s="153">
        <v>2017</v>
      </c>
      <c r="AX57" s="153">
        <v>2017</v>
      </c>
      <c r="AY57" s="153">
        <v>2017</v>
      </c>
      <c r="AZ57" s="209" t="s">
        <v>896</v>
      </c>
      <c r="BA57" s="153" t="s">
        <v>896</v>
      </c>
      <c r="BB57" s="153">
        <v>2017</v>
      </c>
      <c r="BC57" s="153">
        <v>2018</v>
      </c>
      <c r="BD57" s="153">
        <v>2019</v>
      </c>
      <c r="BE57" s="211" t="s">
        <v>896</v>
      </c>
      <c r="BF57" s="212" t="s">
        <v>1288</v>
      </c>
      <c r="BG57" s="211" t="s">
        <v>1288</v>
      </c>
      <c r="BH57" s="153">
        <v>2018</v>
      </c>
      <c r="BI57" s="153">
        <v>2018</v>
      </c>
      <c r="BJ57" s="153" t="s">
        <v>896</v>
      </c>
      <c r="BK57" s="153">
        <v>2017</v>
      </c>
      <c r="BL57" s="153">
        <v>2018</v>
      </c>
      <c r="BM57" s="153">
        <v>2017</v>
      </c>
      <c r="BN57" s="153">
        <v>2015</v>
      </c>
      <c r="BO57" s="153">
        <v>2016</v>
      </c>
      <c r="BP57" s="153">
        <v>2017</v>
      </c>
      <c r="BQ57" s="153">
        <v>2014</v>
      </c>
      <c r="BR57" s="153">
        <v>2016</v>
      </c>
      <c r="BS57" s="153">
        <v>2016</v>
      </c>
      <c r="BT57" s="153" t="s">
        <v>896</v>
      </c>
      <c r="BU57" s="153">
        <v>2017</v>
      </c>
      <c r="BV57" s="153">
        <v>2017</v>
      </c>
      <c r="BW57" s="153">
        <v>2017</v>
      </c>
      <c r="BX57" s="153">
        <v>2016</v>
      </c>
      <c r="BY57" s="153">
        <v>2015</v>
      </c>
      <c r="BZ57" s="153" t="s">
        <v>1296</v>
      </c>
      <c r="CA57" s="153">
        <v>2019</v>
      </c>
      <c r="CB57" s="153">
        <v>2015</v>
      </c>
    </row>
    <row r="58" spans="1:80" x14ac:dyDescent="0.25">
      <c r="A58" s="123" t="str">
        <f>'Indicator Data'!A60</f>
        <v>Estonia</v>
      </c>
      <c r="B58" s="106" t="str">
        <f>'Indicator Data'!B60</f>
        <v>EST</v>
      </c>
      <c r="C58" s="151">
        <v>2015</v>
      </c>
      <c r="D58" s="151">
        <v>2015</v>
      </c>
      <c r="E58" s="151">
        <v>2015</v>
      </c>
      <c r="F58" s="151">
        <v>2015</v>
      </c>
      <c r="G58" s="151">
        <v>2015</v>
      </c>
      <c r="H58" s="151">
        <v>2015</v>
      </c>
      <c r="I58" s="151">
        <v>2015</v>
      </c>
      <c r="J58" s="151">
        <v>2018</v>
      </c>
      <c r="K58" s="151">
        <v>2018</v>
      </c>
      <c r="L58" s="151">
        <v>2016</v>
      </c>
      <c r="M58" s="153">
        <v>2015</v>
      </c>
      <c r="N58" s="153">
        <v>2015</v>
      </c>
      <c r="O58" s="153">
        <v>2015</v>
      </c>
      <c r="P58" s="153">
        <v>2015</v>
      </c>
      <c r="Q58" s="153">
        <v>2010</v>
      </c>
      <c r="R58" s="153">
        <v>2010</v>
      </c>
      <c r="S58" s="153">
        <v>2010</v>
      </c>
      <c r="T58" s="153">
        <v>2010</v>
      </c>
      <c r="U58" s="153">
        <v>2015</v>
      </c>
      <c r="V58" s="153">
        <v>2015</v>
      </c>
      <c r="W58" s="153">
        <v>2015</v>
      </c>
      <c r="X58" s="153">
        <v>2018</v>
      </c>
      <c r="Y58" s="153">
        <v>2018</v>
      </c>
      <c r="Z58" s="153">
        <v>2018</v>
      </c>
      <c r="AA58" s="153">
        <v>2011</v>
      </c>
      <c r="AB58" s="152">
        <v>2017</v>
      </c>
      <c r="AC58" s="153" t="s">
        <v>896</v>
      </c>
      <c r="AD58" s="153">
        <v>2018</v>
      </c>
      <c r="AE58" s="153">
        <v>2018</v>
      </c>
      <c r="AF58" s="155" t="s">
        <v>896</v>
      </c>
      <c r="AG58" s="155">
        <v>2019</v>
      </c>
      <c r="AH58" s="153">
        <v>2019</v>
      </c>
      <c r="AI58" s="153">
        <v>2019</v>
      </c>
      <c r="AJ58" s="153">
        <v>2018</v>
      </c>
      <c r="AK58" s="153">
        <v>2018</v>
      </c>
      <c r="AL58" s="153">
        <v>2017</v>
      </c>
      <c r="AM58" s="153" t="s">
        <v>896</v>
      </c>
      <c r="AN58" s="153">
        <v>2019</v>
      </c>
      <c r="AO58" s="153">
        <v>2016</v>
      </c>
      <c r="AP58" s="153">
        <v>2017</v>
      </c>
      <c r="AQ58" s="153" t="s">
        <v>896</v>
      </c>
      <c r="AR58" s="153">
        <v>2018</v>
      </c>
      <c r="AS58" s="153">
        <v>2017</v>
      </c>
      <c r="AT58" s="153" t="s">
        <v>896</v>
      </c>
      <c r="AU58" s="164">
        <v>2017</v>
      </c>
      <c r="AV58" s="164">
        <v>2017</v>
      </c>
      <c r="AW58" s="153">
        <v>2017</v>
      </c>
      <c r="AX58" s="153" t="s">
        <v>896</v>
      </c>
      <c r="AY58" s="153">
        <v>2017</v>
      </c>
      <c r="AZ58" s="209">
        <v>2017</v>
      </c>
      <c r="BA58" s="153" t="s">
        <v>1290</v>
      </c>
      <c r="BB58" s="153">
        <v>2017</v>
      </c>
      <c r="BC58" s="153">
        <v>2018</v>
      </c>
      <c r="BD58" s="153">
        <v>2019</v>
      </c>
      <c r="BE58" s="211" t="s">
        <v>896</v>
      </c>
      <c r="BF58" s="212" t="s">
        <v>1288</v>
      </c>
      <c r="BG58" s="211" t="s">
        <v>1288</v>
      </c>
      <c r="BH58" s="153">
        <v>2018</v>
      </c>
      <c r="BI58" s="153">
        <v>2018</v>
      </c>
      <c r="BJ58" s="153" t="s">
        <v>896</v>
      </c>
      <c r="BK58" s="153">
        <v>2017</v>
      </c>
      <c r="BL58" s="153">
        <v>2018</v>
      </c>
      <c r="BM58" s="153">
        <v>2017</v>
      </c>
      <c r="BN58" s="153">
        <v>2015</v>
      </c>
      <c r="BO58" s="153">
        <v>2016</v>
      </c>
      <c r="BP58" s="153">
        <v>2017</v>
      </c>
      <c r="BQ58" s="153">
        <v>2014</v>
      </c>
      <c r="BR58" s="153">
        <v>2017</v>
      </c>
      <c r="BS58" s="153">
        <v>2017</v>
      </c>
      <c r="BT58" s="153">
        <v>2016</v>
      </c>
      <c r="BU58" s="153">
        <v>2017</v>
      </c>
      <c r="BV58" s="153">
        <v>2017</v>
      </c>
      <c r="BW58" s="153" t="s">
        <v>896</v>
      </c>
      <c r="BX58" s="153">
        <v>2016</v>
      </c>
      <c r="BY58" s="153">
        <v>2015</v>
      </c>
      <c r="BZ58" s="153" t="s">
        <v>1291</v>
      </c>
      <c r="CA58" s="153">
        <v>2019</v>
      </c>
      <c r="CB58" s="153">
        <v>2015</v>
      </c>
    </row>
    <row r="59" spans="1:80" x14ac:dyDescent="0.25">
      <c r="A59" s="123" t="str">
        <f>'Indicator Data'!A61</f>
        <v>Eswatini</v>
      </c>
      <c r="B59" s="106" t="str">
        <f>'Indicator Data'!B61</f>
        <v>SWZ</v>
      </c>
      <c r="C59" s="151">
        <v>2015</v>
      </c>
      <c r="D59" s="151">
        <v>2015</v>
      </c>
      <c r="E59" s="151">
        <v>2015</v>
      </c>
      <c r="F59" s="151">
        <v>2015</v>
      </c>
      <c r="G59" s="151">
        <v>2015</v>
      </c>
      <c r="H59" s="151">
        <v>2015</v>
      </c>
      <c r="I59" s="151">
        <v>2015</v>
      </c>
      <c r="J59" s="151">
        <v>2018</v>
      </c>
      <c r="K59" s="151">
        <v>2018</v>
      </c>
      <c r="L59" s="151">
        <v>2016</v>
      </c>
      <c r="M59" s="153">
        <v>2015</v>
      </c>
      <c r="N59" s="153">
        <v>2015</v>
      </c>
      <c r="O59" s="153">
        <v>2015</v>
      </c>
      <c r="P59" s="153">
        <v>2015</v>
      </c>
      <c r="Q59" s="153">
        <v>2010</v>
      </c>
      <c r="R59" s="153">
        <v>2010</v>
      </c>
      <c r="S59" s="153">
        <v>2010</v>
      </c>
      <c r="T59" s="153">
        <v>2010</v>
      </c>
      <c r="U59" s="153">
        <v>2015</v>
      </c>
      <c r="V59" s="153">
        <v>2015</v>
      </c>
      <c r="W59" s="153">
        <v>2015</v>
      </c>
      <c r="X59" s="153">
        <v>2018</v>
      </c>
      <c r="Y59" s="153">
        <v>2018</v>
      </c>
      <c r="Z59" s="153">
        <v>2018</v>
      </c>
      <c r="AA59" s="153">
        <v>2007</v>
      </c>
      <c r="AB59" s="152">
        <v>2017</v>
      </c>
      <c r="AC59" s="153">
        <v>2017</v>
      </c>
      <c r="AD59" s="153">
        <v>2018</v>
      </c>
      <c r="AE59" s="153">
        <v>2018</v>
      </c>
      <c r="AF59" s="155">
        <v>2016</v>
      </c>
      <c r="AG59" s="155">
        <v>2019</v>
      </c>
      <c r="AH59" s="153">
        <v>2019</v>
      </c>
      <c r="AI59" s="153">
        <v>2019</v>
      </c>
      <c r="AJ59" s="153">
        <v>2018</v>
      </c>
      <c r="AK59" s="153">
        <v>2018</v>
      </c>
      <c r="AL59" s="153">
        <v>2017</v>
      </c>
      <c r="AM59" s="153">
        <v>2010</v>
      </c>
      <c r="AN59" s="153">
        <v>2019</v>
      </c>
      <c r="AO59" s="153">
        <v>2016</v>
      </c>
      <c r="AP59" s="153">
        <v>2017</v>
      </c>
      <c r="AQ59" s="153" t="s">
        <v>896</v>
      </c>
      <c r="AR59" s="153">
        <v>2018</v>
      </c>
      <c r="AS59" s="153">
        <v>2017</v>
      </c>
      <c r="AT59" s="153">
        <v>2010</v>
      </c>
      <c r="AU59" s="164">
        <v>2016</v>
      </c>
      <c r="AV59" s="164">
        <v>2016</v>
      </c>
      <c r="AW59" s="153">
        <v>2017</v>
      </c>
      <c r="AX59" s="153">
        <v>2017</v>
      </c>
      <c r="AY59" s="153">
        <v>2017</v>
      </c>
      <c r="AZ59" s="209">
        <v>2017</v>
      </c>
      <c r="BA59" s="153">
        <v>2009</v>
      </c>
      <c r="BB59" s="153">
        <v>2017</v>
      </c>
      <c r="BC59" s="153">
        <v>2018</v>
      </c>
      <c r="BD59" s="153">
        <v>2019</v>
      </c>
      <c r="BE59" s="211" t="s">
        <v>896</v>
      </c>
      <c r="BF59" s="212" t="s">
        <v>1288</v>
      </c>
      <c r="BG59" s="211" t="s">
        <v>1288</v>
      </c>
      <c r="BH59" s="153">
        <v>2018</v>
      </c>
      <c r="BI59" s="153">
        <v>2018</v>
      </c>
      <c r="BJ59" s="153">
        <v>2015</v>
      </c>
      <c r="BK59" s="153">
        <v>2016</v>
      </c>
      <c r="BL59" s="153">
        <v>2018</v>
      </c>
      <c r="BM59" s="153">
        <v>2017</v>
      </c>
      <c r="BN59" s="153">
        <v>2015</v>
      </c>
      <c r="BO59" s="153">
        <v>2016</v>
      </c>
      <c r="BP59" s="153">
        <v>2017</v>
      </c>
      <c r="BQ59" s="153">
        <v>2014</v>
      </c>
      <c r="BR59" s="153">
        <v>2017</v>
      </c>
      <c r="BS59" s="153">
        <v>2017</v>
      </c>
      <c r="BT59" s="153">
        <v>2016</v>
      </c>
      <c r="BU59" s="153">
        <v>2017</v>
      </c>
      <c r="BV59" s="153">
        <v>2017</v>
      </c>
      <c r="BW59" s="153">
        <v>2017</v>
      </c>
      <c r="BX59" s="153">
        <v>2016</v>
      </c>
      <c r="BY59" s="153">
        <v>2015</v>
      </c>
      <c r="BZ59" s="153" t="s">
        <v>1291</v>
      </c>
      <c r="CA59" s="153">
        <v>2019</v>
      </c>
      <c r="CB59" s="153">
        <v>2015</v>
      </c>
    </row>
    <row r="60" spans="1:80" x14ac:dyDescent="0.25">
      <c r="A60" s="123" t="str">
        <f>'Indicator Data'!A62</f>
        <v>Ethiopia</v>
      </c>
      <c r="B60" s="106" t="str">
        <f>'Indicator Data'!B62</f>
        <v>ETH</v>
      </c>
      <c r="C60" s="151">
        <v>2015</v>
      </c>
      <c r="D60" s="151">
        <v>2015</v>
      </c>
      <c r="E60" s="151">
        <v>2015</v>
      </c>
      <c r="F60" s="151">
        <v>2015</v>
      </c>
      <c r="G60" s="151">
        <v>2015</v>
      </c>
      <c r="H60" s="151">
        <v>2015</v>
      </c>
      <c r="I60" s="151">
        <v>2015</v>
      </c>
      <c r="J60" s="151">
        <v>2018</v>
      </c>
      <c r="K60" s="151">
        <v>2018</v>
      </c>
      <c r="L60" s="151">
        <v>2016</v>
      </c>
      <c r="M60" s="153">
        <v>2015</v>
      </c>
      <c r="N60" s="153">
        <v>2015</v>
      </c>
      <c r="O60" s="153">
        <v>2015</v>
      </c>
      <c r="P60" s="153">
        <v>2015</v>
      </c>
      <c r="Q60" s="153">
        <v>2010</v>
      </c>
      <c r="R60" s="153">
        <v>2010</v>
      </c>
      <c r="S60" s="153">
        <v>2010</v>
      </c>
      <c r="T60" s="153">
        <v>2010</v>
      </c>
      <c r="U60" s="153">
        <v>2015</v>
      </c>
      <c r="V60" s="153">
        <v>2015</v>
      </c>
      <c r="W60" s="153">
        <v>2015</v>
      </c>
      <c r="X60" s="153">
        <v>2018</v>
      </c>
      <c r="Y60" s="153">
        <v>2018</v>
      </c>
      <c r="Z60" s="153">
        <v>2018</v>
      </c>
      <c r="AA60" s="153">
        <v>2016</v>
      </c>
      <c r="AB60" s="152">
        <v>2017</v>
      </c>
      <c r="AC60" s="153">
        <v>2017</v>
      </c>
      <c r="AD60" s="153">
        <v>2017</v>
      </c>
      <c r="AE60" s="153">
        <v>2018</v>
      </c>
      <c r="AF60" s="155">
        <v>2016</v>
      </c>
      <c r="AG60" s="155">
        <v>2019</v>
      </c>
      <c r="AH60" s="153">
        <v>2019</v>
      </c>
      <c r="AI60" s="153">
        <v>2019</v>
      </c>
      <c r="AJ60" s="153">
        <v>2018</v>
      </c>
      <c r="AK60" s="153">
        <v>2018</v>
      </c>
      <c r="AL60" s="153">
        <v>2017</v>
      </c>
      <c r="AM60" s="153">
        <v>2016</v>
      </c>
      <c r="AN60" s="153">
        <v>2019</v>
      </c>
      <c r="AO60" s="153">
        <v>2016</v>
      </c>
      <c r="AP60" s="153">
        <v>2017</v>
      </c>
      <c r="AQ60" s="153">
        <v>2017</v>
      </c>
      <c r="AR60" s="153">
        <v>2018</v>
      </c>
      <c r="AS60" s="153">
        <v>2017</v>
      </c>
      <c r="AT60" s="153">
        <v>2016</v>
      </c>
      <c r="AU60" s="164">
        <v>2017</v>
      </c>
      <c r="AV60" s="164">
        <v>2017</v>
      </c>
      <c r="AW60" s="153">
        <v>2017</v>
      </c>
      <c r="AX60" s="153">
        <v>2017</v>
      </c>
      <c r="AY60" s="153">
        <v>2017</v>
      </c>
      <c r="AZ60" s="209">
        <v>2017</v>
      </c>
      <c r="BA60" s="153" t="s">
        <v>1290</v>
      </c>
      <c r="BB60" s="153">
        <v>2017</v>
      </c>
      <c r="BC60" s="153">
        <v>2018</v>
      </c>
      <c r="BD60" s="153">
        <v>2019</v>
      </c>
      <c r="BE60" s="211" t="s">
        <v>896</v>
      </c>
      <c r="BF60" s="212">
        <v>43646</v>
      </c>
      <c r="BG60" s="211" t="s">
        <v>1288</v>
      </c>
      <c r="BH60" s="153">
        <v>2018</v>
      </c>
      <c r="BI60" s="153">
        <v>2018</v>
      </c>
      <c r="BJ60" s="153">
        <v>2015</v>
      </c>
      <c r="BK60" s="153">
        <v>2017</v>
      </c>
      <c r="BL60" s="153">
        <v>2018</v>
      </c>
      <c r="BM60" s="153">
        <v>2017</v>
      </c>
      <c r="BN60" s="153">
        <v>2015</v>
      </c>
      <c r="BO60" s="153">
        <v>2016</v>
      </c>
      <c r="BP60" s="153">
        <v>2017</v>
      </c>
      <c r="BQ60" s="153">
        <v>2014</v>
      </c>
      <c r="BR60" s="153">
        <v>2017</v>
      </c>
      <c r="BS60" s="153">
        <v>2017</v>
      </c>
      <c r="BT60" s="153">
        <v>2017</v>
      </c>
      <c r="BU60" s="153">
        <v>2017</v>
      </c>
      <c r="BV60" s="153" t="s">
        <v>896</v>
      </c>
      <c r="BW60" s="153">
        <v>2017</v>
      </c>
      <c r="BX60" s="153">
        <v>2016</v>
      </c>
      <c r="BY60" s="153">
        <v>2015</v>
      </c>
      <c r="BZ60" s="153" t="s">
        <v>1291</v>
      </c>
      <c r="CA60" s="153">
        <v>2019</v>
      </c>
      <c r="CB60" s="153">
        <v>2015</v>
      </c>
    </row>
    <row r="61" spans="1:80" x14ac:dyDescent="0.25">
      <c r="A61" s="123" t="str">
        <f>'Indicator Data'!A63</f>
        <v>Fiji</v>
      </c>
      <c r="B61" s="106" t="str">
        <f>'Indicator Data'!B63</f>
        <v>FJI</v>
      </c>
      <c r="C61" s="151">
        <v>2015</v>
      </c>
      <c r="D61" s="151">
        <v>2015</v>
      </c>
      <c r="E61" s="151">
        <v>2015</v>
      </c>
      <c r="F61" s="151">
        <v>2015</v>
      </c>
      <c r="G61" s="151">
        <v>2015</v>
      </c>
      <c r="H61" s="151">
        <v>2015</v>
      </c>
      <c r="I61" s="151">
        <v>2015</v>
      </c>
      <c r="J61" s="151">
        <v>2018</v>
      </c>
      <c r="K61" s="151">
        <v>2018</v>
      </c>
      <c r="L61" s="151">
        <v>2016</v>
      </c>
      <c r="M61" s="153">
        <v>2015</v>
      </c>
      <c r="N61" s="153">
        <v>2015</v>
      </c>
      <c r="O61" s="153">
        <v>2015</v>
      </c>
      <c r="P61" s="153">
        <v>2015</v>
      </c>
      <c r="Q61" s="153">
        <v>2010</v>
      </c>
      <c r="R61" s="153">
        <v>2010</v>
      </c>
      <c r="S61" s="153">
        <v>2010</v>
      </c>
      <c r="T61" s="153">
        <v>2010</v>
      </c>
      <c r="U61" s="153">
        <v>2015</v>
      </c>
      <c r="V61" s="153">
        <v>2015</v>
      </c>
      <c r="W61" s="153">
        <v>2015</v>
      </c>
      <c r="X61" s="153">
        <v>2018</v>
      </c>
      <c r="Y61" s="153">
        <v>2018</v>
      </c>
      <c r="Z61" s="153">
        <v>2018</v>
      </c>
      <c r="AA61" s="153">
        <v>2007</v>
      </c>
      <c r="AB61" s="152">
        <v>2017</v>
      </c>
      <c r="AC61" s="153" t="s">
        <v>896</v>
      </c>
      <c r="AD61" s="153">
        <v>2018</v>
      </c>
      <c r="AE61" s="153">
        <v>2018</v>
      </c>
      <c r="AF61" s="155">
        <v>2016</v>
      </c>
      <c r="AG61" s="155">
        <v>2019</v>
      </c>
      <c r="AH61" s="153">
        <v>2019</v>
      </c>
      <c r="AI61" s="153">
        <v>2019</v>
      </c>
      <c r="AJ61" s="153">
        <v>2018</v>
      </c>
      <c r="AK61" s="153">
        <v>2018</v>
      </c>
      <c r="AL61" s="153">
        <v>2017</v>
      </c>
      <c r="AM61" s="153" t="s">
        <v>896</v>
      </c>
      <c r="AN61" s="153">
        <v>2019</v>
      </c>
      <c r="AO61" s="153">
        <v>2016</v>
      </c>
      <c r="AP61" s="153">
        <v>2017</v>
      </c>
      <c r="AQ61" s="153">
        <v>2017</v>
      </c>
      <c r="AR61" s="153">
        <v>2018</v>
      </c>
      <c r="AS61" s="153">
        <v>2017</v>
      </c>
      <c r="AT61" s="153" t="s">
        <v>896</v>
      </c>
      <c r="AU61" s="164">
        <v>2017</v>
      </c>
      <c r="AV61" s="164">
        <v>2016</v>
      </c>
      <c r="AW61" s="153" t="s">
        <v>896</v>
      </c>
      <c r="AX61" s="153" t="s">
        <v>896</v>
      </c>
      <c r="AY61" s="153">
        <v>2017</v>
      </c>
      <c r="AZ61" s="209">
        <v>2017</v>
      </c>
      <c r="BA61" s="153" t="s">
        <v>1297</v>
      </c>
      <c r="BB61" s="153">
        <v>2017</v>
      </c>
      <c r="BC61" s="153">
        <v>2018</v>
      </c>
      <c r="BD61" s="153">
        <v>2019</v>
      </c>
      <c r="BE61" s="211" t="s">
        <v>896</v>
      </c>
      <c r="BF61" s="212" t="s">
        <v>1288</v>
      </c>
      <c r="BG61" s="211" t="s">
        <v>1288</v>
      </c>
      <c r="BH61" s="153">
        <v>2018</v>
      </c>
      <c r="BI61" s="153">
        <v>2018</v>
      </c>
      <c r="BJ61" s="153">
        <v>2015</v>
      </c>
      <c r="BK61" s="153">
        <v>2017</v>
      </c>
      <c r="BL61" s="153" t="s">
        <v>896</v>
      </c>
      <c r="BM61" s="153">
        <v>2017</v>
      </c>
      <c r="BN61" s="153" t="s">
        <v>896</v>
      </c>
      <c r="BO61" s="153">
        <v>2016</v>
      </c>
      <c r="BP61" s="153">
        <v>2017</v>
      </c>
      <c r="BQ61" s="153">
        <v>2014</v>
      </c>
      <c r="BR61" s="153">
        <v>2017</v>
      </c>
      <c r="BS61" s="153">
        <v>2017</v>
      </c>
      <c r="BT61" s="153">
        <v>2015</v>
      </c>
      <c r="BU61" s="153">
        <v>2017</v>
      </c>
      <c r="BV61" s="153">
        <v>2017</v>
      </c>
      <c r="BW61" s="153">
        <v>2017</v>
      </c>
      <c r="BX61" s="153">
        <v>2016</v>
      </c>
      <c r="BY61" s="153">
        <v>2015</v>
      </c>
      <c r="BZ61" s="153" t="s">
        <v>1291</v>
      </c>
      <c r="CA61" s="153">
        <v>2019</v>
      </c>
      <c r="CB61" s="153">
        <v>2015</v>
      </c>
    </row>
    <row r="62" spans="1:80" x14ac:dyDescent="0.25">
      <c r="A62" s="123" t="str">
        <f>'Indicator Data'!A64</f>
        <v>Finland</v>
      </c>
      <c r="B62" s="106" t="str">
        <f>'Indicator Data'!B64</f>
        <v>FIN</v>
      </c>
      <c r="C62" s="151">
        <v>2015</v>
      </c>
      <c r="D62" s="151">
        <v>2015</v>
      </c>
      <c r="E62" s="151">
        <v>2015</v>
      </c>
      <c r="F62" s="151">
        <v>2015</v>
      </c>
      <c r="G62" s="151">
        <v>2015</v>
      </c>
      <c r="H62" s="151">
        <v>2015</v>
      </c>
      <c r="I62" s="151">
        <v>2015</v>
      </c>
      <c r="J62" s="151">
        <v>2018</v>
      </c>
      <c r="K62" s="151">
        <v>2018</v>
      </c>
      <c r="L62" s="151">
        <v>2016</v>
      </c>
      <c r="M62" s="153">
        <v>2015</v>
      </c>
      <c r="N62" s="153">
        <v>2015</v>
      </c>
      <c r="O62" s="153">
        <v>2015</v>
      </c>
      <c r="P62" s="153">
        <v>2015</v>
      </c>
      <c r="Q62" s="153">
        <v>2010</v>
      </c>
      <c r="R62" s="153">
        <v>2010</v>
      </c>
      <c r="S62" s="153">
        <v>2010</v>
      </c>
      <c r="T62" s="153">
        <v>2010</v>
      </c>
      <c r="U62" s="153">
        <v>2015</v>
      </c>
      <c r="V62" s="153">
        <v>2015</v>
      </c>
      <c r="W62" s="153">
        <v>2015</v>
      </c>
      <c r="X62" s="153">
        <v>2018</v>
      </c>
      <c r="Y62" s="153">
        <v>2018</v>
      </c>
      <c r="Z62" s="153">
        <v>2018</v>
      </c>
      <c r="AA62" s="153">
        <v>2010</v>
      </c>
      <c r="AB62" s="152">
        <v>2017</v>
      </c>
      <c r="AC62" s="153" t="s">
        <v>896</v>
      </c>
      <c r="AD62" s="153">
        <v>2018</v>
      </c>
      <c r="AE62" s="153">
        <v>2018</v>
      </c>
      <c r="AF62" s="155" t="s">
        <v>896</v>
      </c>
      <c r="AG62" s="155">
        <v>2019</v>
      </c>
      <c r="AH62" s="153">
        <v>2019</v>
      </c>
      <c r="AI62" s="153">
        <v>2019</v>
      </c>
      <c r="AJ62" s="153">
        <v>2018</v>
      </c>
      <c r="AK62" s="153">
        <v>2018</v>
      </c>
      <c r="AL62" s="153">
        <v>2017</v>
      </c>
      <c r="AM62" s="153" t="s">
        <v>896</v>
      </c>
      <c r="AN62" s="153">
        <v>2019</v>
      </c>
      <c r="AO62" s="153">
        <v>2016</v>
      </c>
      <c r="AP62" s="153">
        <v>2017</v>
      </c>
      <c r="AQ62" s="153" t="s">
        <v>896</v>
      </c>
      <c r="AR62" s="153">
        <v>2018</v>
      </c>
      <c r="AS62" s="153">
        <v>2017</v>
      </c>
      <c r="AT62" s="153" t="s">
        <v>896</v>
      </c>
      <c r="AU62" s="164">
        <v>2017</v>
      </c>
      <c r="AV62" s="164" t="s">
        <v>896</v>
      </c>
      <c r="AW62" s="153" t="s">
        <v>896</v>
      </c>
      <c r="AX62" s="153" t="s">
        <v>896</v>
      </c>
      <c r="AY62" s="153">
        <v>2017</v>
      </c>
      <c r="AZ62" s="209">
        <v>2017</v>
      </c>
      <c r="BA62" s="153" t="s">
        <v>1290</v>
      </c>
      <c r="BB62" s="153">
        <v>2017</v>
      </c>
      <c r="BC62" s="153">
        <v>2018</v>
      </c>
      <c r="BD62" s="153">
        <v>2019</v>
      </c>
      <c r="BE62" s="211" t="s">
        <v>896</v>
      </c>
      <c r="BF62" s="212" t="s">
        <v>1288</v>
      </c>
      <c r="BG62" s="211" t="s">
        <v>1288</v>
      </c>
      <c r="BH62" s="153">
        <v>2018</v>
      </c>
      <c r="BI62" s="153">
        <v>2018</v>
      </c>
      <c r="BJ62" s="153">
        <v>2015</v>
      </c>
      <c r="BK62" s="153">
        <v>2017</v>
      </c>
      <c r="BL62" s="153">
        <v>2018</v>
      </c>
      <c r="BM62" s="153">
        <v>2017</v>
      </c>
      <c r="BN62" s="153" t="s">
        <v>896</v>
      </c>
      <c r="BO62" s="153">
        <v>2016</v>
      </c>
      <c r="BP62" s="153">
        <v>2017</v>
      </c>
      <c r="BQ62" s="153">
        <v>2014</v>
      </c>
      <c r="BR62" s="153">
        <v>2017</v>
      </c>
      <c r="BS62" s="153">
        <v>2017</v>
      </c>
      <c r="BT62" s="153">
        <v>2016</v>
      </c>
      <c r="BU62" s="153">
        <v>2017</v>
      </c>
      <c r="BV62" s="153">
        <v>2017</v>
      </c>
      <c r="BW62" s="153">
        <v>2017</v>
      </c>
      <c r="BX62" s="153">
        <v>2016</v>
      </c>
      <c r="BY62" s="153">
        <v>2015</v>
      </c>
      <c r="BZ62" s="153" t="s">
        <v>1291</v>
      </c>
      <c r="CA62" s="153">
        <v>2019</v>
      </c>
      <c r="CB62" s="153">
        <v>2015</v>
      </c>
    </row>
    <row r="63" spans="1:80" x14ac:dyDescent="0.25">
      <c r="A63" s="123" t="str">
        <f>'Indicator Data'!A65</f>
        <v>France</v>
      </c>
      <c r="B63" s="106" t="str">
        <f>'Indicator Data'!B65</f>
        <v>FRA</v>
      </c>
      <c r="C63" s="151">
        <v>2015</v>
      </c>
      <c r="D63" s="151">
        <v>2015</v>
      </c>
      <c r="E63" s="151">
        <v>2015</v>
      </c>
      <c r="F63" s="151">
        <v>2015</v>
      </c>
      <c r="G63" s="151">
        <v>2015</v>
      </c>
      <c r="H63" s="151">
        <v>2015</v>
      </c>
      <c r="I63" s="151">
        <v>2015</v>
      </c>
      <c r="J63" s="151">
        <v>2018</v>
      </c>
      <c r="K63" s="151">
        <v>2018</v>
      </c>
      <c r="L63" s="151">
        <v>2016</v>
      </c>
      <c r="M63" s="153">
        <v>2015</v>
      </c>
      <c r="N63" s="153">
        <v>2015</v>
      </c>
      <c r="O63" s="153">
        <v>2015</v>
      </c>
      <c r="P63" s="153">
        <v>2015</v>
      </c>
      <c r="Q63" s="153">
        <v>2010</v>
      </c>
      <c r="R63" s="153">
        <v>2010</v>
      </c>
      <c r="S63" s="153">
        <v>2010</v>
      </c>
      <c r="T63" s="153">
        <v>2010</v>
      </c>
      <c r="U63" s="153">
        <v>2015</v>
      </c>
      <c r="V63" s="153">
        <v>2015</v>
      </c>
      <c r="W63" s="153">
        <v>2015</v>
      </c>
      <c r="X63" s="153">
        <v>2018</v>
      </c>
      <c r="Y63" s="153">
        <v>2018</v>
      </c>
      <c r="Z63" s="153">
        <v>2018</v>
      </c>
      <c r="AA63" s="153">
        <v>2011</v>
      </c>
      <c r="AB63" s="152">
        <v>2017</v>
      </c>
      <c r="AC63" s="153" t="s">
        <v>896</v>
      </c>
      <c r="AD63" s="153">
        <v>2017</v>
      </c>
      <c r="AE63" s="153">
        <v>2018</v>
      </c>
      <c r="AF63" s="155" t="s">
        <v>896</v>
      </c>
      <c r="AG63" s="155">
        <v>2019</v>
      </c>
      <c r="AH63" s="153">
        <v>2019</v>
      </c>
      <c r="AI63" s="153">
        <v>2019</v>
      </c>
      <c r="AJ63" s="153">
        <v>2018</v>
      </c>
      <c r="AK63" s="153">
        <v>2018</v>
      </c>
      <c r="AL63" s="153">
        <v>2017</v>
      </c>
      <c r="AM63" s="153" t="s">
        <v>896</v>
      </c>
      <c r="AN63" s="153">
        <v>2019</v>
      </c>
      <c r="AO63" s="153">
        <v>2016</v>
      </c>
      <c r="AP63" s="153">
        <v>2017</v>
      </c>
      <c r="AQ63" s="153" t="s">
        <v>896</v>
      </c>
      <c r="AR63" s="153">
        <v>2018</v>
      </c>
      <c r="AS63" s="153">
        <v>2017</v>
      </c>
      <c r="AT63" s="153" t="s">
        <v>896</v>
      </c>
      <c r="AU63" s="164">
        <v>2017</v>
      </c>
      <c r="AV63" s="164">
        <v>2017</v>
      </c>
      <c r="AW63" s="153">
        <v>2017</v>
      </c>
      <c r="AX63" s="153" t="s">
        <v>896</v>
      </c>
      <c r="AY63" s="153">
        <v>2017</v>
      </c>
      <c r="AZ63" s="209">
        <v>2017</v>
      </c>
      <c r="BA63" s="153" t="s">
        <v>1290</v>
      </c>
      <c r="BB63" s="153">
        <v>2017</v>
      </c>
      <c r="BC63" s="153">
        <v>2018</v>
      </c>
      <c r="BD63" s="153">
        <v>2019</v>
      </c>
      <c r="BE63" s="211" t="s">
        <v>896</v>
      </c>
      <c r="BF63" s="212" t="s">
        <v>1288</v>
      </c>
      <c r="BG63" s="211" t="s">
        <v>1288</v>
      </c>
      <c r="BH63" s="153">
        <v>2018</v>
      </c>
      <c r="BI63" s="153">
        <v>2018</v>
      </c>
      <c r="BJ63" s="153">
        <v>2015</v>
      </c>
      <c r="BK63" s="153">
        <v>2017</v>
      </c>
      <c r="BL63" s="153">
        <v>2018</v>
      </c>
      <c r="BM63" s="153">
        <v>2017</v>
      </c>
      <c r="BN63" s="153" t="s">
        <v>896</v>
      </c>
      <c r="BO63" s="153">
        <v>2016</v>
      </c>
      <c r="BP63" s="153">
        <v>2017</v>
      </c>
      <c r="BQ63" s="153">
        <v>2014</v>
      </c>
      <c r="BR63" s="153">
        <v>2017</v>
      </c>
      <c r="BS63" s="153">
        <v>2017</v>
      </c>
      <c r="BT63" s="153">
        <v>2016</v>
      </c>
      <c r="BU63" s="153">
        <v>2017</v>
      </c>
      <c r="BV63" s="153">
        <v>2017</v>
      </c>
      <c r="BW63" s="153">
        <v>2017</v>
      </c>
      <c r="BX63" s="153">
        <v>2016</v>
      </c>
      <c r="BY63" s="153">
        <v>2015</v>
      </c>
      <c r="BZ63" s="153" t="s">
        <v>1291</v>
      </c>
      <c r="CA63" s="153">
        <v>2019</v>
      </c>
      <c r="CB63" s="153">
        <v>2015</v>
      </c>
    </row>
    <row r="64" spans="1:80" x14ac:dyDescent="0.25">
      <c r="A64" s="123" t="str">
        <f>'Indicator Data'!A66</f>
        <v>Gabon</v>
      </c>
      <c r="B64" s="106" t="str">
        <f>'Indicator Data'!B66</f>
        <v>GAB</v>
      </c>
      <c r="C64" s="151">
        <v>2015</v>
      </c>
      <c r="D64" s="151">
        <v>2015</v>
      </c>
      <c r="E64" s="151">
        <v>2015</v>
      </c>
      <c r="F64" s="151">
        <v>2015</v>
      </c>
      <c r="G64" s="151">
        <v>2015</v>
      </c>
      <c r="H64" s="151">
        <v>2015</v>
      </c>
      <c r="I64" s="151">
        <v>2015</v>
      </c>
      <c r="J64" s="151">
        <v>2018</v>
      </c>
      <c r="K64" s="151">
        <v>2018</v>
      </c>
      <c r="L64" s="151">
        <v>2016</v>
      </c>
      <c r="M64" s="153">
        <v>2015</v>
      </c>
      <c r="N64" s="153">
        <v>2015</v>
      </c>
      <c r="O64" s="153">
        <v>2015</v>
      </c>
      <c r="P64" s="153">
        <v>2015</v>
      </c>
      <c r="Q64" s="153">
        <v>2010</v>
      </c>
      <c r="R64" s="153">
        <v>2010</v>
      </c>
      <c r="S64" s="153">
        <v>2010</v>
      </c>
      <c r="T64" s="153">
        <v>2010</v>
      </c>
      <c r="U64" s="153">
        <v>2015</v>
      </c>
      <c r="V64" s="153">
        <v>2015</v>
      </c>
      <c r="W64" s="153">
        <v>2015</v>
      </c>
      <c r="X64" s="153">
        <v>2018</v>
      </c>
      <c r="Y64" s="153">
        <v>2018</v>
      </c>
      <c r="Z64" s="153">
        <v>2018</v>
      </c>
      <c r="AA64" s="153">
        <v>2012</v>
      </c>
      <c r="AB64" s="152">
        <v>2017</v>
      </c>
      <c r="AC64" s="153" t="s">
        <v>896</v>
      </c>
      <c r="AD64" s="153">
        <v>2014</v>
      </c>
      <c r="AE64" s="153">
        <v>2018</v>
      </c>
      <c r="AF64" s="155">
        <v>2016</v>
      </c>
      <c r="AG64" s="155">
        <v>2019</v>
      </c>
      <c r="AH64" s="153">
        <v>2019</v>
      </c>
      <c r="AI64" s="153">
        <v>2019</v>
      </c>
      <c r="AJ64" s="153">
        <v>2018</v>
      </c>
      <c r="AK64" s="153">
        <v>2018</v>
      </c>
      <c r="AL64" s="153">
        <v>2017</v>
      </c>
      <c r="AM64" s="153">
        <v>2012</v>
      </c>
      <c r="AN64" s="153">
        <v>2019</v>
      </c>
      <c r="AO64" s="153">
        <v>2016</v>
      </c>
      <c r="AP64" s="153">
        <v>2017</v>
      </c>
      <c r="AQ64" s="153">
        <v>2017</v>
      </c>
      <c r="AR64" s="153">
        <v>2015</v>
      </c>
      <c r="AS64" s="153">
        <v>2017</v>
      </c>
      <c r="AT64" s="153">
        <v>2012</v>
      </c>
      <c r="AU64" s="164">
        <v>2017</v>
      </c>
      <c r="AV64" s="164">
        <v>2017</v>
      </c>
      <c r="AW64" s="153">
        <v>2017</v>
      </c>
      <c r="AX64" s="153">
        <v>2017</v>
      </c>
      <c r="AY64" s="153">
        <v>2017</v>
      </c>
      <c r="AZ64" s="209">
        <v>2017</v>
      </c>
      <c r="BA64" s="153" t="s">
        <v>1289</v>
      </c>
      <c r="BB64" s="153">
        <v>2017</v>
      </c>
      <c r="BC64" s="153">
        <v>2018</v>
      </c>
      <c r="BD64" s="153">
        <v>2019</v>
      </c>
      <c r="BE64" s="211" t="s">
        <v>896</v>
      </c>
      <c r="BF64" s="212" t="s">
        <v>1288</v>
      </c>
      <c r="BG64" s="211" t="s">
        <v>1288</v>
      </c>
      <c r="BH64" s="153">
        <v>2018</v>
      </c>
      <c r="BI64" s="153">
        <v>2018</v>
      </c>
      <c r="BJ64" s="153">
        <v>2015</v>
      </c>
      <c r="BK64" s="153">
        <v>2017</v>
      </c>
      <c r="BL64" s="153">
        <v>2018</v>
      </c>
      <c r="BM64" s="153">
        <v>2017</v>
      </c>
      <c r="BN64" s="153">
        <v>2015</v>
      </c>
      <c r="BO64" s="153">
        <v>2016</v>
      </c>
      <c r="BP64" s="153">
        <v>2017</v>
      </c>
      <c r="BQ64" s="153">
        <v>2014</v>
      </c>
      <c r="BR64" s="153">
        <v>2017</v>
      </c>
      <c r="BS64" s="153">
        <v>2017</v>
      </c>
      <c r="BT64" s="153">
        <v>2016</v>
      </c>
      <c r="BU64" s="153">
        <v>2017</v>
      </c>
      <c r="BV64" s="153" t="s">
        <v>896</v>
      </c>
      <c r="BW64" s="153" t="s">
        <v>896</v>
      </c>
      <c r="BX64" s="153">
        <v>2016</v>
      </c>
      <c r="BY64" s="153">
        <v>2015</v>
      </c>
      <c r="BZ64" s="153" t="s">
        <v>1291</v>
      </c>
      <c r="CA64" s="153">
        <v>2019</v>
      </c>
      <c r="CB64" s="153">
        <v>2015</v>
      </c>
    </row>
    <row r="65" spans="1:80" x14ac:dyDescent="0.25">
      <c r="A65" s="123" t="str">
        <f>'Indicator Data'!A67</f>
        <v>Gambia</v>
      </c>
      <c r="B65" s="106" t="str">
        <f>'Indicator Data'!B67</f>
        <v>GMB</v>
      </c>
      <c r="C65" s="151">
        <v>2015</v>
      </c>
      <c r="D65" s="151">
        <v>2015</v>
      </c>
      <c r="E65" s="151">
        <v>2015</v>
      </c>
      <c r="F65" s="151">
        <v>2015</v>
      </c>
      <c r="G65" s="151">
        <v>2015</v>
      </c>
      <c r="H65" s="151">
        <v>2015</v>
      </c>
      <c r="I65" s="151">
        <v>2015</v>
      </c>
      <c r="J65" s="151">
        <v>2018</v>
      </c>
      <c r="K65" s="151">
        <v>2018</v>
      </c>
      <c r="L65" s="151">
        <v>2016</v>
      </c>
      <c r="M65" s="153">
        <v>2015</v>
      </c>
      <c r="N65" s="153">
        <v>2015</v>
      </c>
      <c r="O65" s="153">
        <v>2015</v>
      </c>
      <c r="P65" s="153">
        <v>2015</v>
      </c>
      <c r="Q65" s="153">
        <v>2010</v>
      </c>
      <c r="R65" s="153">
        <v>2010</v>
      </c>
      <c r="S65" s="153">
        <v>2010</v>
      </c>
      <c r="T65" s="153">
        <v>2010</v>
      </c>
      <c r="U65" s="153">
        <v>2015</v>
      </c>
      <c r="V65" s="153">
        <v>2015</v>
      </c>
      <c r="W65" s="153">
        <v>2015</v>
      </c>
      <c r="X65" s="153">
        <v>2018</v>
      </c>
      <c r="Y65" s="153">
        <v>2018</v>
      </c>
      <c r="Z65" s="153">
        <v>2018</v>
      </c>
      <c r="AA65" s="153">
        <v>2013</v>
      </c>
      <c r="AB65" s="152">
        <v>2017</v>
      </c>
      <c r="AC65" s="153">
        <v>2017</v>
      </c>
      <c r="AD65" s="153">
        <v>2018</v>
      </c>
      <c r="AE65" s="153">
        <v>2018</v>
      </c>
      <c r="AF65" s="155">
        <v>2016</v>
      </c>
      <c r="AG65" s="155">
        <v>2019</v>
      </c>
      <c r="AH65" s="153">
        <v>2019</v>
      </c>
      <c r="AI65" s="153">
        <v>2019</v>
      </c>
      <c r="AJ65" s="153">
        <v>2018</v>
      </c>
      <c r="AK65" s="153">
        <v>2018</v>
      </c>
      <c r="AL65" s="153">
        <v>2017</v>
      </c>
      <c r="AM65" s="153">
        <v>2013</v>
      </c>
      <c r="AN65" s="153">
        <v>2019</v>
      </c>
      <c r="AO65" s="153">
        <v>2016</v>
      </c>
      <c r="AP65" s="153">
        <v>2017</v>
      </c>
      <c r="AQ65" s="153">
        <v>2017</v>
      </c>
      <c r="AR65" s="153">
        <v>2018</v>
      </c>
      <c r="AS65" s="153">
        <v>2017</v>
      </c>
      <c r="AT65" s="153">
        <v>2013</v>
      </c>
      <c r="AU65" s="164">
        <v>2017</v>
      </c>
      <c r="AV65" s="164">
        <v>2017</v>
      </c>
      <c r="AW65" s="153">
        <v>2017</v>
      </c>
      <c r="AX65" s="153">
        <v>2017</v>
      </c>
      <c r="AY65" s="153">
        <v>2017</v>
      </c>
      <c r="AZ65" s="209">
        <v>2017</v>
      </c>
      <c r="BA65" s="153" t="s">
        <v>1290</v>
      </c>
      <c r="BB65" s="153">
        <v>2017</v>
      </c>
      <c r="BC65" s="153">
        <v>2018</v>
      </c>
      <c r="BD65" s="153">
        <v>2019</v>
      </c>
      <c r="BE65" s="211" t="s">
        <v>896</v>
      </c>
      <c r="BF65" s="212" t="s">
        <v>1288</v>
      </c>
      <c r="BG65" s="211" t="s">
        <v>1288</v>
      </c>
      <c r="BH65" s="153">
        <v>2018</v>
      </c>
      <c r="BI65" s="153">
        <v>2018</v>
      </c>
      <c r="BJ65" s="153">
        <v>2015</v>
      </c>
      <c r="BK65" s="153">
        <v>2017</v>
      </c>
      <c r="BL65" s="153">
        <v>2018</v>
      </c>
      <c r="BM65" s="153">
        <v>2017</v>
      </c>
      <c r="BN65" s="153">
        <v>2015</v>
      </c>
      <c r="BO65" s="153">
        <v>2016</v>
      </c>
      <c r="BP65" s="153">
        <v>2017</v>
      </c>
      <c r="BQ65" s="153">
        <v>2014</v>
      </c>
      <c r="BR65" s="153">
        <v>2017</v>
      </c>
      <c r="BS65" s="153">
        <v>2017</v>
      </c>
      <c r="BT65" s="153">
        <v>2015</v>
      </c>
      <c r="BU65" s="153">
        <v>2017</v>
      </c>
      <c r="BV65" s="153">
        <v>2017</v>
      </c>
      <c r="BW65" s="153">
        <v>2017</v>
      </c>
      <c r="BX65" s="153">
        <v>2016</v>
      </c>
      <c r="BY65" s="153">
        <v>2015</v>
      </c>
      <c r="BZ65" s="153" t="s">
        <v>1291</v>
      </c>
      <c r="CA65" s="153">
        <v>2019</v>
      </c>
      <c r="CB65" s="153">
        <v>2015</v>
      </c>
    </row>
    <row r="66" spans="1:80" x14ac:dyDescent="0.25">
      <c r="A66" s="123" t="str">
        <f>'Indicator Data'!A68</f>
        <v>Georgia</v>
      </c>
      <c r="B66" s="106" t="str">
        <f>'Indicator Data'!B68</f>
        <v>GEO</v>
      </c>
      <c r="C66" s="151">
        <v>2015</v>
      </c>
      <c r="D66" s="151">
        <v>2015</v>
      </c>
      <c r="E66" s="151">
        <v>2015</v>
      </c>
      <c r="F66" s="151">
        <v>2015</v>
      </c>
      <c r="G66" s="151">
        <v>2015</v>
      </c>
      <c r="H66" s="151">
        <v>2015</v>
      </c>
      <c r="I66" s="151">
        <v>2015</v>
      </c>
      <c r="J66" s="151">
        <v>2018</v>
      </c>
      <c r="K66" s="151">
        <v>2018</v>
      </c>
      <c r="L66" s="151">
        <v>2016</v>
      </c>
      <c r="M66" s="153">
        <v>2015</v>
      </c>
      <c r="N66" s="153">
        <v>2015</v>
      </c>
      <c r="O66" s="153">
        <v>2015</v>
      </c>
      <c r="P66" s="153">
        <v>2015</v>
      </c>
      <c r="Q66" s="153">
        <v>2010</v>
      </c>
      <c r="R66" s="153">
        <v>2010</v>
      </c>
      <c r="S66" s="153">
        <v>2010</v>
      </c>
      <c r="T66" s="153">
        <v>2010</v>
      </c>
      <c r="U66" s="153">
        <v>2015</v>
      </c>
      <c r="V66" s="153">
        <v>2015</v>
      </c>
      <c r="W66" s="153">
        <v>2015</v>
      </c>
      <c r="X66" s="153">
        <v>2018</v>
      </c>
      <c r="Y66" s="153">
        <v>2018</v>
      </c>
      <c r="Z66" s="153">
        <v>2018</v>
      </c>
      <c r="AA66" s="153"/>
      <c r="AB66" s="152">
        <v>2017</v>
      </c>
      <c r="AC66" s="153" t="s">
        <v>896</v>
      </c>
      <c r="AD66" s="153">
        <v>2018</v>
      </c>
      <c r="AE66" s="153">
        <v>2018</v>
      </c>
      <c r="AF66" s="155">
        <v>2016</v>
      </c>
      <c r="AG66" s="155">
        <v>2019</v>
      </c>
      <c r="AH66" s="153">
        <v>2019</v>
      </c>
      <c r="AI66" s="153">
        <v>2019</v>
      </c>
      <c r="AJ66" s="153">
        <v>2018</v>
      </c>
      <c r="AK66" s="153">
        <v>2018</v>
      </c>
      <c r="AL66" s="153">
        <v>2017</v>
      </c>
      <c r="AM66" s="153" t="s">
        <v>896</v>
      </c>
      <c r="AN66" s="153">
        <v>2019</v>
      </c>
      <c r="AO66" s="153">
        <v>2016</v>
      </c>
      <c r="AP66" s="153">
        <v>2017</v>
      </c>
      <c r="AQ66" s="153">
        <v>2017</v>
      </c>
      <c r="AR66" s="153">
        <v>2018</v>
      </c>
      <c r="AS66" s="153">
        <v>2017</v>
      </c>
      <c r="AT66" s="153">
        <v>2009</v>
      </c>
      <c r="AU66" s="164">
        <v>2017</v>
      </c>
      <c r="AV66" s="164">
        <v>2017</v>
      </c>
      <c r="AW66" s="153">
        <v>2017</v>
      </c>
      <c r="AX66" s="153">
        <v>2017</v>
      </c>
      <c r="AY66" s="153">
        <v>2017</v>
      </c>
      <c r="AZ66" s="209">
        <v>2017</v>
      </c>
      <c r="BA66" s="153" t="s">
        <v>1289</v>
      </c>
      <c r="BB66" s="153">
        <v>2017</v>
      </c>
      <c r="BC66" s="153">
        <v>2018</v>
      </c>
      <c r="BD66" s="153">
        <v>2019</v>
      </c>
      <c r="BE66" s="211" t="s">
        <v>896</v>
      </c>
      <c r="BF66" s="212" t="s">
        <v>1288</v>
      </c>
      <c r="BG66" s="211" t="s">
        <v>1288</v>
      </c>
      <c r="BH66" s="153">
        <v>2018</v>
      </c>
      <c r="BI66" s="153">
        <v>2018</v>
      </c>
      <c r="BJ66" s="153">
        <v>2015</v>
      </c>
      <c r="BK66" s="153">
        <v>2017</v>
      </c>
      <c r="BL66" s="153">
        <v>2018</v>
      </c>
      <c r="BM66" s="153">
        <v>2017</v>
      </c>
      <c r="BN66" s="153">
        <v>2015</v>
      </c>
      <c r="BO66" s="153">
        <v>2016</v>
      </c>
      <c r="BP66" s="153">
        <v>2017</v>
      </c>
      <c r="BQ66" s="153">
        <v>2014</v>
      </c>
      <c r="BR66" s="153">
        <v>2017</v>
      </c>
      <c r="BS66" s="153">
        <v>2017</v>
      </c>
      <c r="BT66" s="153">
        <v>2015</v>
      </c>
      <c r="BU66" s="153">
        <v>2017</v>
      </c>
      <c r="BV66" s="153">
        <v>2017</v>
      </c>
      <c r="BW66" s="153">
        <v>2017</v>
      </c>
      <c r="BX66" s="153">
        <v>2016</v>
      </c>
      <c r="BY66" s="153">
        <v>2015</v>
      </c>
      <c r="BZ66" s="153" t="s">
        <v>1291</v>
      </c>
      <c r="CA66" s="153">
        <v>2019</v>
      </c>
      <c r="CB66" s="153">
        <v>2015</v>
      </c>
    </row>
    <row r="67" spans="1:80" x14ac:dyDescent="0.25">
      <c r="A67" s="123" t="str">
        <f>'Indicator Data'!A69</f>
        <v>Germany</v>
      </c>
      <c r="B67" s="106" t="str">
        <f>'Indicator Data'!B69</f>
        <v>DEU</v>
      </c>
      <c r="C67" s="151">
        <v>2015</v>
      </c>
      <c r="D67" s="151">
        <v>2015</v>
      </c>
      <c r="E67" s="151">
        <v>2015</v>
      </c>
      <c r="F67" s="151">
        <v>2015</v>
      </c>
      <c r="G67" s="151">
        <v>2015</v>
      </c>
      <c r="H67" s="151">
        <v>2015</v>
      </c>
      <c r="I67" s="151">
        <v>2015</v>
      </c>
      <c r="J67" s="151">
        <v>2018</v>
      </c>
      <c r="K67" s="151">
        <v>2018</v>
      </c>
      <c r="L67" s="151">
        <v>2016</v>
      </c>
      <c r="M67" s="153">
        <v>2015</v>
      </c>
      <c r="N67" s="153">
        <v>2015</v>
      </c>
      <c r="O67" s="153">
        <v>2015</v>
      </c>
      <c r="P67" s="153">
        <v>2015</v>
      </c>
      <c r="Q67" s="153">
        <v>2010</v>
      </c>
      <c r="R67" s="153">
        <v>2010</v>
      </c>
      <c r="S67" s="153">
        <v>2010</v>
      </c>
      <c r="T67" s="153">
        <v>2010</v>
      </c>
      <c r="U67" s="153">
        <v>2015</v>
      </c>
      <c r="V67" s="153">
        <v>2015</v>
      </c>
      <c r="W67" s="153">
        <v>2015</v>
      </c>
      <c r="X67" s="153">
        <v>2018</v>
      </c>
      <c r="Y67" s="153">
        <v>2018</v>
      </c>
      <c r="Z67" s="153">
        <v>2018</v>
      </c>
      <c r="AA67" s="153">
        <v>2011</v>
      </c>
      <c r="AB67" s="152">
        <v>2017</v>
      </c>
      <c r="AC67" s="153" t="s">
        <v>896</v>
      </c>
      <c r="AD67" s="153">
        <v>2018</v>
      </c>
      <c r="AE67" s="153">
        <v>2018</v>
      </c>
      <c r="AF67" s="155">
        <v>2016</v>
      </c>
      <c r="AG67" s="155">
        <v>2019</v>
      </c>
      <c r="AH67" s="153">
        <v>2019</v>
      </c>
      <c r="AI67" s="153">
        <v>2019</v>
      </c>
      <c r="AJ67" s="153">
        <v>2018</v>
      </c>
      <c r="AK67" s="153">
        <v>2018</v>
      </c>
      <c r="AL67" s="153">
        <v>2017</v>
      </c>
      <c r="AM67" s="153" t="s">
        <v>896</v>
      </c>
      <c r="AN67" s="153">
        <v>2019</v>
      </c>
      <c r="AO67" s="153">
        <v>2016</v>
      </c>
      <c r="AP67" s="153">
        <v>2017</v>
      </c>
      <c r="AQ67" s="153" t="s">
        <v>896</v>
      </c>
      <c r="AR67" s="153">
        <v>2018</v>
      </c>
      <c r="AS67" s="153">
        <v>2017</v>
      </c>
      <c r="AT67" s="153" t="s">
        <v>896</v>
      </c>
      <c r="AU67" s="164">
        <v>2017</v>
      </c>
      <c r="AV67" s="164">
        <v>2017</v>
      </c>
      <c r="AW67" s="153" t="s">
        <v>896</v>
      </c>
      <c r="AX67" s="153" t="s">
        <v>896</v>
      </c>
      <c r="AY67" s="153">
        <v>2017</v>
      </c>
      <c r="AZ67" s="209">
        <v>2017</v>
      </c>
      <c r="BA67" s="153" t="s">
        <v>1290</v>
      </c>
      <c r="BB67" s="153">
        <v>2017</v>
      </c>
      <c r="BC67" s="153">
        <v>2018</v>
      </c>
      <c r="BD67" s="153">
        <v>2019</v>
      </c>
      <c r="BE67" s="211" t="s">
        <v>896</v>
      </c>
      <c r="BF67" s="212" t="s">
        <v>1288</v>
      </c>
      <c r="BG67" s="211" t="s">
        <v>1288</v>
      </c>
      <c r="BH67" s="153">
        <v>2018</v>
      </c>
      <c r="BI67" s="153">
        <v>2018</v>
      </c>
      <c r="BJ67" s="153">
        <v>2015</v>
      </c>
      <c r="BK67" s="153">
        <v>2017</v>
      </c>
      <c r="BL67" s="153">
        <v>2018</v>
      </c>
      <c r="BM67" s="153">
        <v>2017</v>
      </c>
      <c r="BN67" s="153" t="s">
        <v>896</v>
      </c>
      <c r="BO67" s="153">
        <v>2016</v>
      </c>
      <c r="BP67" s="153">
        <v>2017</v>
      </c>
      <c r="BQ67" s="153">
        <v>2014</v>
      </c>
      <c r="BR67" s="153">
        <v>2017</v>
      </c>
      <c r="BS67" s="153">
        <v>2017</v>
      </c>
      <c r="BT67" s="153">
        <v>2016</v>
      </c>
      <c r="BU67" s="153">
        <v>2017</v>
      </c>
      <c r="BV67" s="153">
        <v>2017</v>
      </c>
      <c r="BW67" s="153">
        <v>2017</v>
      </c>
      <c r="BX67" s="153">
        <v>2016</v>
      </c>
      <c r="BY67" s="153">
        <v>2015</v>
      </c>
      <c r="BZ67" s="153" t="s">
        <v>1291</v>
      </c>
      <c r="CA67" s="153">
        <v>2019</v>
      </c>
      <c r="CB67" s="153">
        <v>2015</v>
      </c>
    </row>
    <row r="68" spans="1:80" x14ac:dyDescent="0.25">
      <c r="A68" s="123" t="str">
        <f>'Indicator Data'!A70</f>
        <v>Ghana</v>
      </c>
      <c r="B68" s="106" t="str">
        <f>'Indicator Data'!B70</f>
        <v>GHA</v>
      </c>
      <c r="C68" s="151">
        <v>2015</v>
      </c>
      <c r="D68" s="151">
        <v>2015</v>
      </c>
      <c r="E68" s="151">
        <v>2015</v>
      </c>
      <c r="F68" s="151">
        <v>2015</v>
      </c>
      <c r="G68" s="151">
        <v>2015</v>
      </c>
      <c r="H68" s="151">
        <v>2015</v>
      </c>
      <c r="I68" s="151">
        <v>2015</v>
      </c>
      <c r="J68" s="151">
        <v>2018</v>
      </c>
      <c r="K68" s="151">
        <v>2018</v>
      </c>
      <c r="L68" s="151">
        <v>2016</v>
      </c>
      <c r="M68" s="153">
        <v>2015</v>
      </c>
      <c r="N68" s="153">
        <v>2015</v>
      </c>
      <c r="O68" s="153">
        <v>2015</v>
      </c>
      <c r="P68" s="153">
        <v>2015</v>
      </c>
      <c r="Q68" s="153">
        <v>2010</v>
      </c>
      <c r="R68" s="153">
        <v>2010</v>
      </c>
      <c r="S68" s="153">
        <v>2010</v>
      </c>
      <c r="T68" s="153">
        <v>2010</v>
      </c>
      <c r="U68" s="153">
        <v>2015</v>
      </c>
      <c r="V68" s="153">
        <v>2015</v>
      </c>
      <c r="W68" s="153">
        <v>2015</v>
      </c>
      <c r="X68" s="153">
        <v>2018</v>
      </c>
      <c r="Y68" s="153">
        <v>2018</v>
      </c>
      <c r="Z68" s="153">
        <v>2018</v>
      </c>
      <c r="AA68" s="153">
        <v>2014</v>
      </c>
      <c r="AB68" s="152">
        <v>2017</v>
      </c>
      <c r="AC68" s="153">
        <v>2017</v>
      </c>
      <c r="AD68" s="153">
        <v>2017</v>
      </c>
      <c r="AE68" s="153">
        <v>2018</v>
      </c>
      <c r="AF68" s="155">
        <v>2016</v>
      </c>
      <c r="AG68" s="155">
        <v>2019</v>
      </c>
      <c r="AH68" s="153">
        <v>2019</v>
      </c>
      <c r="AI68" s="153">
        <v>2019</v>
      </c>
      <c r="AJ68" s="153">
        <v>2018</v>
      </c>
      <c r="AK68" s="153">
        <v>2018</v>
      </c>
      <c r="AL68" s="153">
        <v>2017</v>
      </c>
      <c r="AM68" s="153">
        <v>2014</v>
      </c>
      <c r="AN68" s="153">
        <v>2019</v>
      </c>
      <c r="AO68" s="153">
        <v>2016</v>
      </c>
      <c r="AP68" s="153">
        <v>2017</v>
      </c>
      <c r="AQ68" s="153">
        <v>2017</v>
      </c>
      <c r="AR68" s="153">
        <v>2018</v>
      </c>
      <c r="AS68" s="153">
        <v>2017</v>
      </c>
      <c r="AT68" s="153">
        <v>2014</v>
      </c>
      <c r="AU68" s="164">
        <v>2017</v>
      </c>
      <c r="AV68" s="164">
        <v>2017</v>
      </c>
      <c r="AW68" s="153">
        <v>2017</v>
      </c>
      <c r="AX68" s="153">
        <v>2017</v>
      </c>
      <c r="AY68" s="153">
        <v>2017</v>
      </c>
      <c r="AZ68" s="209">
        <v>2017</v>
      </c>
      <c r="BA68" s="153" t="s">
        <v>1292</v>
      </c>
      <c r="BB68" s="153">
        <v>2017</v>
      </c>
      <c r="BC68" s="153">
        <v>2018</v>
      </c>
      <c r="BD68" s="153">
        <v>2019</v>
      </c>
      <c r="BE68" s="211" t="s">
        <v>896</v>
      </c>
      <c r="BF68" s="212">
        <v>43646</v>
      </c>
      <c r="BG68" s="211" t="s">
        <v>1288</v>
      </c>
      <c r="BH68" s="153">
        <v>2018</v>
      </c>
      <c r="BI68" s="153">
        <v>2018</v>
      </c>
      <c r="BJ68" s="153">
        <v>2015</v>
      </c>
      <c r="BK68" s="153">
        <v>2017</v>
      </c>
      <c r="BL68" s="153">
        <v>2018</v>
      </c>
      <c r="BM68" s="153">
        <v>2017</v>
      </c>
      <c r="BN68" s="153">
        <v>2015</v>
      </c>
      <c r="BO68" s="153">
        <v>2016</v>
      </c>
      <c r="BP68" s="153">
        <v>2017</v>
      </c>
      <c r="BQ68" s="153">
        <v>2014</v>
      </c>
      <c r="BR68" s="153">
        <v>2017</v>
      </c>
      <c r="BS68" s="153">
        <v>2017</v>
      </c>
      <c r="BT68" s="153">
        <v>2017</v>
      </c>
      <c r="BU68" s="153">
        <v>2017</v>
      </c>
      <c r="BV68" s="153">
        <v>2017</v>
      </c>
      <c r="BW68" s="153">
        <v>2017</v>
      </c>
      <c r="BX68" s="153">
        <v>2016</v>
      </c>
      <c r="BY68" s="153">
        <v>2015</v>
      </c>
      <c r="BZ68" s="153" t="s">
        <v>1291</v>
      </c>
      <c r="CA68" s="153">
        <v>2019</v>
      </c>
      <c r="CB68" s="153">
        <v>2015</v>
      </c>
    </row>
    <row r="69" spans="1:80" x14ac:dyDescent="0.25">
      <c r="A69" s="123" t="str">
        <f>'Indicator Data'!A71</f>
        <v>Greece</v>
      </c>
      <c r="B69" s="106" t="str">
        <f>'Indicator Data'!B71</f>
        <v>GRC</v>
      </c>
      <c r="C69" s="151">
        <v>2015</v>
      </c>
      <c r="D69" s="151">
        <v>2015</v>
      </c>
      <c r="E69" s="151">
        <v>2015</v>
      </c>
      <c r="F69" s="151">
        <v>2015</v>
      </c>
      <c r="G69" s="151">
        <v>2015</v>
      </c>
      <c r="H69" s="151">
        <v>2015</v>
      </c>
      <c r="I69" s="151">
        <v>2015</v>
      </c>
      <c r="J69" s="151">
        <v>2018</v>
      </c>
      <c r="K69" s="151">
        <v>2018</v>
      </c>
      <c r="L69" s="151">
        <v>2016</v>
      </c>
      <c r="M69" s="153">
        <v>2015</v>
      </c>
      <c r="N69" s="153">
        <v>2015</v>
      </c>
      <c r="O69" s="153">
        <v>2015</v>
      </c>
      <c r="P69" s="153">
        <v>2015</v>
      </c>
      <c r="Q69" s="153">
        <v>2010</v>
      </c>
      <c r="R69" s="153">
        <v>2010</v>
      </c>
      <c r="S69" s="153">
        <v>2010</v>
      </c>
      <c r="T69" s="153">
        <v>2010</v>
      </c>
      <c r="U69" s="153">
        <v>2015</v>
      </c>
      <c r="V69" s="153">
        <v>2015</v>
      </c>
      <c r="W69" s="153">
        <v>2015</v>
      </c>
      <c r="X69" s="153">
        <v>2018</v>
      </c>
      <c r="Y69" s="153">
        <v>2018</v>
      </c>
      <c r="Z69" s="153">
        <v>2018</v>
      </c>
      <c r="AA69" s="153">
        <v>2011</v>
      </c>
      <c r="AB69" s="152">
        <v>2017</v>
      </c>
      <c r="AC69" s="153" t="s">
        <v>896</v>
      </c>
      <c r="AD69" s="153">
        <v>2015</v>
      </c>
      <c r="AE69" s="153">
        <v>2018</v>
      </c>
      <c r="AF69" s="155">
        <v>2016</v>
      </c>
      <c r="AG69" s="155">
        <v>2019</v>
      </c>
      <c r="AH69" s="153">
        <v>2019</v>
      </c>
      <c r="AI69" s="153">
        <v>2019</v>
      </c>
      <c r="AJ69" s="153">
        <v>2018</v>
      </c>
      <c r="AK69" s="153">
        <v>2018</v>
      </c>
      <c r="AL69" s="153">
        <v>2017</v>
      </c>
      <c r="AM69" s="153" t="s">
        <v>896</v>
      </c>
      <c r="AN69" s="153">
        <v>2019</v>
      </c>
      <c r="AO69" s="153">
        <v>2016</v>
      </c>
      <c r="AP69" s="153">
        <v>2017</v>
      </c>
      <c r="AQ69" s="153" t="s">
        <v>896</v>
      </c>
      <c r="AR69" s="153">
        <v>2018</v>
      </c>
      <c r="AS69" s="153">
        <v>2017</v>
      </c>
      <c r="AT69" s="153" t="s">
        <v>896</v>
      </c>
      <c r="AU69" s="164">
        <v>2017</v>
      </c>
      <c r="AV69" s="164">
        <v>2017</v>
      </c>
      <c r="AW69" s="153">
        <v>2017</v>
      </c>
      <c r="AX69" s="153" t="s">
        <v>896</v>
      </c>
      <c r="AY69" s="153">
        <v>2017</v>
      </c>
      <c r="AZ69" s="209">
        <v>2017</v>
      </c>
      <c r="BA69" s="153" t="s">
        <v>1290</v>
      </c>
      <c r="BB69" s="153">
        <v>2017</v>
      </c>
      <c r="BC69" s="153">
        <v>2018</v>
      </c>
      <c r="BD69" s="153">
        <v>2019</v>
      </c>
      <c r="BE69" s="211" t="s">
        <v>896</v>
      </c>
      <c r="BF69" s="212" t="s">
        <v>1288</v>
      </c>
      <c r="BG69" s="211" t="s">
        <v>1288</v>
      </c>
      <c r="BH69" s="153">
        <v>2018</v>
      </c>
      <c r="BI69" s="153">
        <v>2018</v>
      </c>
      <c r="BJ69" s="153">
        <v>2015</v>
      </c>
      <c r="BK69" s="153">
        <v>2017</v>
      </c>
      <c r="BL69" s="153">
        <v>2018</v>
      </c>
      <c r="BM69" s="153">
        <v>2017</v>
      </c>
      <c r="BN69" s="153">
        <v>2015</v>
      </c>
      <c r="BO69" s="153">
        <v>2016</v>
      </c>
      <c r="BP69" s="153">
        <v>2017</v>
      </c>
      <c r="BQ69" s="153">
        <v>2014</v>
      </c>
      <c r="BR69" s="153">
        <v>2017</v>
      </c>
      <c r="BS69" s="153">
        <v>2017</v>
      </c>
      <c r="BT69" s="153">
        <v>2016</v>
      </c>
      <c r="BU69" s="153">
        <v>2017</v>
      </c>
      <c r="BV69" s="153">
        <v>2017</v>
      </c>
      <c r="BW69" s="153">
        <v>2017</v>
      </c>
      <c r="BX69" s="153">
        <v>2016</v>
      </c>
      <c r="BY69" s="153">
        <v>2015</v>
      </c>
      <c r="BZ69" s="153" t="s">
        <v>1291</v>
      </c>
      <c r="CA69" s="153">
        <v>2019</v>
      </c>
      <c r="CB69" s="153">
        <v>2015</v>
      </c>
    </row>
    <row r="70" spans="1:80" x14ac:dyDescent="0.25">
      <c r="A70" s="123" t="str">
        <f>'Indicator Data'!A72</f>
        <v>Grenada</v>
      </c>
      <c r="B70" s="106" t="str">
        <f>'Indicator Data'!B72</f>
        <v>GRD</v>
      </c>
      <c r="C70" s="151">
        <v>2015</v>
      </c>
      <c r="D70" s="151">
        <v>2015</v>
      </c>
      <c r="E70" s="151">
        <v>2015</v>
      </c>
      <c r="F70" s="151">
        <v>2015</v>
      </c>
      <c r="G70" s="151">
        <v>2015</v>
      </c>
      <c r="H70" s="151">
        <v>2015</v>
      </c>
      <c r="I70" s="151">
        <v>2015</v>
      </c>
      <c r="J70" s="151">
        <v>2018</v>
      </c>
      <c r="K70" s="151">
        <v>2018</v>
      </c>
      <c r="L70" s="151">
        <v>2016</v>
      </c>
      <c r="M70" s="153">
        <v>2015</v>
      </c>
      <c r="N70" s="153">
        <v>2015</v>
      </c>
      <c r="O70" s="153">
        <v>2015</v>
      </c>
      <c r="P70" s="153">
        <v>2015</v>
      </c>
      <c r="Q70" s="153">
        <v>2010</v>
      </c>
      <c r="R70" s="153">
        <v>2010</v>
      </c>
      <c r="S70" s="153">
        <v>2010</v>
      </c>
      <c r="T70" s="153">
        <v>2010</v>
      </c>
      <c r="U70" s="153">
        <v>2015</v>
      </c>
      <c r="V70" s="153">
        <v>2015</v>
      </c>
      <c r="W70" s="153">
        <v>2015</v>
      </c>
      <c r="X70" s="153">
        <v>2018</v>
      </c>
      <c r="Y70" s="153">
        <v>2018</v>
      </c>
      <c r="Z70" s="153">
        <v>2018</v>
      </c>
      <c r="AA70" s="153" t="s">
        <v>896</v>
      </c>
      <c r="AB70" s="152">
        <v>2017</v>
      </c>
      <c r="AC70" s="153" t="s">
        <v>896</v>
      </c>
      <c r="AD70" s="153">
        <v>2014</v>
      </c>
      <c r="AE70" s="153">
        <v>2018</v>
      </c>
      <c r="AF70" s="155">
        <v>2015</v>
      </c>
      <c r="AG70" s="155">
        <v>2019</v>
      </c>
      <c r="AH70" s="153">
        <v>2019</v>
      </c>
      <c r="AI70" s="153">
        <v>2019</v>
      </c>
      <c r="AJ70" s="153">
        <v>2018</v>
      </c>
      <c r="AK70" s="153">
        <v>2018</v>
      </c>
      <c r="AL70" s="153">
        <v>2017</v>
      </c>
      <c r="AM70" s="153" t="s">
        <v>896</v>
      </c>
      <c r="AN70" s="153">
        <v>2019</v>
      </c>
      <c r="AO70" s="153">
        <v>2016</v>
      </c>
      <c r="AP70" s="153">
        <v>2017</v>
      </c>
      <c r="AQ70" s="153">
        <v>2017</v>
      </c>
      <c r="AR70" s="153">
        <v>2018</v>
      </c>
      <c r="AS70" s="153">
        <v>2017</v>
      </c>
      <c r="AT70" s="153" t="s">
        <v>896</v>
      </c>
      <c r="AU70" s="164">
        <v>2017</v>
      </c>
      <c r="AV70" s="164" t="s">
        <v>896</v>
      </c>
      <c r="AW70" s="153" t="s">
        <v>896</v>
      </c>
      <c r="AX70" s="153" t="s">
        <v>896</v>
      </c>
      <c r="AY70" s="153">
        <v>2017</v>
      </c>
      <c r="AZ70" s="209" t="s">
        <v>896</v>
      </c>
      <c r="BA70" s="153" t="s">
        <v>896</v>
      </c>
      <c r="BB70" s="153">
        <v>2017</v>
      </c>
      <c r="BC70" s="153">
        <v>2018</v>
      </c>
      <c r="BD70" s="153">
        <v>2019</v>
      </c>
      <c r="BE70" s="211" t="s">
        <v>896</v>
      </c>
      <c r="BF70" s="212" t="s">
        <v>1288</v>
      </c>
      <c r="BG70" s="211" t="s">
        <v>1288</v>
      </c>
      <c r="BH70" s="153">
        <v>2018</v>
      </c>
      <c r="BI70" s="153">
        <v>2018</v>
      </c>
      <c r="BJ70" s="153">
        <v>2013</v>
      </c>
      <c r="BK70" s="153">
        <v>2017</v>
      </c>
      <c r="BL70" s="153">
        <v>2018</v>
      </c>
      <c r="BM70" s="153">
        <v>2017</v>
      </c>
      <c r="BN70" s="153" t="s">
        <v>896</v>
      </c>
      <c r="BO70" s="153">
        <v>2016</v>
      </c>
      <c r="BP70" s="153">
        <v>2017</v>
      </c>
      <c r="BQ70" s="153">
        <v>2014</v>
      </c>
      <c r="BR70" s="153">
        <v>2017</v>
      </c>
      <c r="BS70" s="153">
        <v>2017</v>
      </c>
      <c r="BT70" s="153">
        <v>2017</v>
      </c>
      <c r="BU70" s="153">
        <v>2017</v>
      </c>
      <c r="BV70" s="153">
        <v>2017</v>
      </c>
      <c r="BW70" s="153" t="s">
        <v>896</v>
      </c>
      <c r="BX70" s="153">
        <v>2016</v>
      </c>
      <c r="BY70" s="153">
        <v>2015</v>
      </c>
      <c r="BZ70" s="153" t="s">
        <v>1291</v>
      </c>
      <c r="CA70" s="153">
        <v>2019</v>
      </c>
      <c r="CB70" s="153">
        <v>2015</v>
      </c>
    </row>
    <row r="71" spans="1:80" x14ac:dyDescent="0.25">
      <c r="A71" s="123" t="str">
        <f>'Indicator Data'!A73</f>
        <v>Guatemala</v>
      </c>
      <c r="B71" s="106" t="str">
        <f>'Indicator Data'!B73</f>
        <v>GTM</v>
      </c>
      <c r="C71" s="151">
        <v>2015</v>
      </c>
      <c r="D71" s="151">
        <v>2015</v>
      </c>
      <c r="E71" s="151">
        <v>2015</v>
      </c>
      <c r="F71" s="151">
        <v>2015</v>
      </c>
      <c r="G71" s="151">
        <v>2015</v>
      </c>
      <c r="H71" s="151">
        <v>2015</v>
      </c>
      <c r="I71" s="151">
        <v>2015</v>
      </c>
      <c r="J71" s="151">
        <v>2018</v>
      </c>
      <c r="K71" s="151">
        <v>2018</v>
      </c>
      <c r="L71" s="151">
        <v>2016</v>
      </c>
      <c r="M71" s="153">
        <v>2015</v>
      </c>
      <c r="N71" s="153">
        <v>2015</v>
      </c>
      <c r="O71" s="153">
        <v>2015</v>
      </c>
      <c r="P71" s="153">
        <v>2015</v>
      </c>
      <c r="Q71" s="153">
        <v>2010</v>
      </c>
      <c r="R71" s="153">
        <v>2010</v>
      </c>
      <c r="S71" s="153">
        <v>2010</v>
      </c>
      <c r="T71" s="153">
        <v>2010</v>
      </c>
      <c r="U71" s="153">
        <v>2015</v>
      </c>
      <c r="V71" s="153">
        <v>2015</v>
      </c>
      <c r="W71" s="153">
        <v>2015</v>
      </c>
      <c r="X71" s="153">
        <v>2018</v>
      </c>
      <c r="Y71" s="153">
        <v>2018</v>
      </c>
      <c r="Z71" s="153">
        <v>2018</v>
      </c>
      <c r="AA71" s="153">
        <v>2015</v>
      </c>
      <c r="AB71" s="152">
        <v>2017</v>
      </c>
      <c r="AC71" s="153">
        <v>2017</v>
      </c>
      <c r="AD71" s="153">
        <v>2017</v>
      </c>
      <c r="AE71" s="153">
        <v>2018</v>
      </c>
      <c r="AF71" s="155">
        <v>2016</v>
      </c>
      <c r="AG71" s="155">
        <v>2019</v>
      </c>
      <c r="AH71" s="153">
        <v>2019</v>
      </c>
      <c r="AI71" s="153">
        <v>2019</v>
      </c>
      <c r="AJ71" s="153">
        <v>2018</v>
      </c>
      <c r="AK71" s="153">
        <v>2018</v>
      </c>
      <c r="AL71" s="153">
        <v>2017</v>
      </c>
      <c r="AM71" s="153">
        <v>2015</v>
      </c>
      <c r="AN71" s="153">
        <v>2019</v>
      </c>
      <c r="AO71" s="153">
        <v>2016</v>
      </c>
      <c r="AP71" s="153">
        <v>2017</v>
      </c>
      <c r="AQ71" s="153">
        <v>2017</v>
      </c>
      <c r="AR71" s="153">
        <v>2018</v>
      </c>
      <c r="AS71" s="153">
        <v>2017</v>
      </c>
      <c r="AT71" s="153">
        <v>2015</v>
      </c>
      <c r="AU71" s="164">
        <v>2017</v>
      </c>
      <c r="AV71" s="164">
        <v>2017</v>
      </c>
      <c r="AW71" s="153">
        <v>2017</v>
      </c>
      <c r="AX71" s="153">
        <v>2017</v>
      </c>
      <c r="AY71" s="153">
        <v>2017</v>
      </c>
      <c r="AZ71" s="209">
        <v>2017</v>
      </c>
      <c r="BA71" s="153" t="s">
        <v>1294</v>
      </c>
      <c r="BB71" s="153">
        <v>2017</v>
      </c>
      <c r="BC71" s="153">
        <v>2018</v>
      </c>
      <c r="BD71" s="153">
        <v>2019</v>
      </c>
      <c r="BE71" s="211" t="s">
        <v>896</v>
      </c>
      <c r="BF71" s="212" t="s">
        <v>1288</v>
      </c>
      <c r="BG71" s="211" t="s">
        <v>1288</v>
      </c>
      <c r="BH71" s="153">
        <v>2018</v>
      </c>
      <c r="BI71" s="153">
        <v>2018</v>
      </c>
      <c r="BJ71" s="153">
        <v>2015</v>
      </c>
      <c r="BK71" s="153">
        <v>2017</v>
      </c>
      <c r="BL71" s="153">
        <v>2018</v>
      </c>
      <c r="BM71" s="153">
        <v>2017</v>
      </c>
      <c r="BN71" s="153">
        <v>2015</v>
      </c>
      <c r="BO71" s="153">
        <v>2016</v>
      </c>
      <c r="BP71" s="153">
        <v>2017</v>
      </c>
      <c r="BQ71" s="153">
        <v>2014</v>
      </c>
      <c r="BR71" s="153">
        <v>2017</v>
      </c>
      <c r="BS71" s="153">
        <v>2017</v>
      </c>
      <c r="BT71" s="153">
        <v>2018</v>
      </c>
      <c r="BU71" s="153">
        <v>2017</v>
      </c>
      <c r="BV71" s="153">
        <v>2017</v>
      </c>
      <c r="BW71" s="153">
        <v>2017</v>
      </c>
      <c r="BX71" s="153">
        <v>2016</v>
      </c>
      <c r="BY71" s="153">
        <v>2015</v>
      </c>
      <c r="BZ71" s="153" t="s">
        <v>1291</v>
      </c>
      <c r="CA71" s="153">
        <v>2019</v>
      </c>
      <c r="CB71" s="153">
        <v>2015</v>
      </c>
    </row>
    <row r="72" spans="1:80" x14ac:dyDescent="0.25">
      <c r="A72" s="123" t="str">
        <f>'Indicator Data'!A74</f>
        <v>Guinea</v>
      </c>
      <c r="B72" s="106" t="str">
        <f>'Indicator Data'!B74</f>
        <v>GIN</v>
      </c>
      <c r="C72" s="151">
        <v>2015</v>
      </c>
      <c r="D72" s="151">
        <v>2015</v>
      </c>
      <c r="E72" s="151">
        <v>2015</v>
      </c>
      <c r="F72" s="151">
        <v>2015</v>
      </c>
      <c r="G72" s="151">
        <v>2015</v>
      </c>
      <c r="H72" s="151">
        <v>2015</v>
      </c>
      <c r="I72" s="151">
        <v>2015</v>
      </c>
      <c r="J72" s="151">
        <v>2018</v>
      </c>
      <c r="K72" s="151">
        <v>2018</v>
      </c>
      <c r="L72" s="151">
        <v>2016</v>
      </c>
      <c r="M72" s="153">
        <v>2015</v>
      </c>
      <c r="N72" s="153">
        <v>2015</v>
      </c>
      <c r="O72" s="153">
        <v>2015</v>
      </c>
      <c r="P72" s="153">
        <v>2015</v>
      </c>
      <c r="Q72" s="153">
        <v>2010</v>
      </c>
      <c r="R72" s="153">
        <v>2010</v>
      </c>
      <c r="S72" s="153">
        <v>2010</v>
      </c>
      <c r="T72" s="153">
        <v>2010</v>
      </c>
      <c r="U72" s="153">
        <v>2015</v>
      </c>
      <c r="V72" s="153">
        <v>2015</v>
      </c>
      <c r="W72" s="153">
        <v>2015</v>
      </c>
      <c r="X72" s="153">
        <v>2018</v>
      </c>
      <c r="Y72" s="153">
        <v>2018</v>
      </c>
      <c r="Z72" s="153">
        <v>2018</v>
      </c>
      <c r="AA72" s="153">
        <v>2012</v>
      </c>
      <c r="AB72" s="152">
        <v>2017</v>
      </c>
      <c r="AC72" s="153">
        <v>2017</v>
      </c>
      <c r="AD72" s="153">
        <v>2017</v>
      </c>
      <c r="AE72" s="153">
        <v>2018</v>
      </c>
      <c r="AF72" s="155">
        <v>2016</v>
      </c>
      <c r="AG72" s="155">
        <v>2019</v>
      </c>
      <c r="AH72" s="153">
        <v>2019</v>
      </c>
      <c r="AI72" s="153">
        <v>2019</v>
      </c>
      <c r="AJ72" s="153">
        <v>2018</v>
      </c>
      <c r="AK72" s="153">
        <v>2018</v>
      </c>
      <c r="AL72" s="153">
        <v>2017</v>
      </c>
      <c r="AM72" s="153">
        <v>2016</v>
      </c>
      <c r="AN72" s="153">
        <v>2019</v>
      </c>
      <c r="AO72" s="153">
        <v>2016</v>
      </c>
      <c r="AP72" s="153">
        <v>2017</v>
      </c>
      <c r="AQ72" s="153">
        <v>2017</v>
      </c>
      <c r="AR72" s="153">
        <v>2018</v>
      </c>
      <c r="AS72" s="153">
        <v>2017</v>
      </c>
      <c r="AT72" s="153">
        <v>2016</v>
      </c>
      <c r="AU72" s="164">
        <v>2017</v>
      </c>
      <c r="AV72" s="164">
        <v>2017</v>
      </c>
      <c r="AW72" s="153">
        <v>2017</v>
      </c>
      <c r="AX72" s="153">
        <v>2017</v>
      </c>
      <c r="AY72" s="153">
        <v>2017</v>
      </c>
      <c r="AZ72" s="209" t="s">
        <v>896</v>
      </c>
      <c r="BA72" s="153" t="s">
        <v>1295</v>
      </c>
      <c r="BB72" s="153">
        <v>2017</v>
      </c>
      <c r="BC72" s="153">
        <v>2018</v>
      </c>
      <c r="BD72" s="153">
        <v>2019</v>
      </c>
      <c r="BE72" s="211" t="s">
        <v>896</v>
      </c>
      <c r="BF72" s="212">
        <v>43646</v>
      </c>
      <c r="BG72" s="211" t="s">
        <v>1288</v>
      </c>
      <c r="BH72" s="153">
        <v>2018</v>
      </c>
      <c r="BI72" s="153">
        <v>2018</v>
      </c>
      <c r="BJ72" s="153">
        <v>2015</v>
      </c>
      <c r="BK72" s="153">
        <v>2017</v>
      </c>
      <c r="BL72" s="153">
        <v>2018</v>
      </c>
      <c r="BM72" s="153">
        <v>2017</v>
      </c>
      <c r="BN72" s="153">
        <v>2015</v>
      </c>
      <c r="BO72" s="153">
        <v>2016</v>
      </c>
      <c r="BP72" s="153">
        <v>2017</v>
      </c>
      <c r="BQ72" s="153">
        <v>2014</v>
      </c>
      <c r="BR72" s="153">
        <v>2017</v>
      </c>
      <c r="BS72" s="153">
        <v>2017</v>
      </c>
      <c r="BT72" s="153">
        <v>2016</v>
      </c>
      <c r="BU72" s="153">
        <v>2017</v>
      </c>
      <c r="BV72" s="153" t="s">
        <v>896</v>
      </c>
      <c r="BW72" s="153" t="s">
        <v>896</v>
      </c>
      <c r="BX72" s="153">
        <v>2016</v>
      </c>
      <c r="BY72" s="153">
        <v>2015</v>
      </c>
      <c r="BZ72" s="153" t="s">
        <v>1291</v>
      </c>
      <c r="CA72" s="153">
        <v>2019</v>
      </c>
      <c r="CB72" s="153">
        <v>2015</v>
      </c>
    </row>
    <row r="73" spans="1:80" x14ac:dyDescent="0.25">
      <c r="A73" s="123" t="str">
        <f>'Indicator Data'!A75</f>
        <v>Guinea-Bissau</v>
      </c>
      <c r="B73" s="106" t="str">
        <f>'Indicator Data'!B75</f>
        <v>GNB</v>
      </c>
      <c r="C73" s="151">
        <v>2015</v>
      </c>
      <c r="D73" s="151">
        <v>2015</v>
      </c>
      <c r="E73" s="151">
        <v>2015</v>
      </c>
      <c r="F73" s="151">
        <v>2015</v>
      </c>
      <c r="G73" s="151">
        <v>2015</v>
      </c>
      <c r="H73" s="151">
        <v>2015</v>
      </c>
      <c r="I73" s="151">
        <v>2015</v>
      </c>
      <c r="J73" s="151">
        <v>2018</v>
      </c>
      <c r="K73" s="151">
        <v>2018</v>
      </c>
      <c r="L73" s="151">
        <v>2016</v>
      </c>
      <c r="M73" s="153">
        <v>2015</v>
      </c>
      <c r="N73" s="153">
        <v>2015</v>
      </c>
      <c r="O73" s="153">
        <v>2015</v>
      </c>
      <c r="P73" s="153">
        <v>2015</v>
      </c>
      <c r="Q73" s="153">
        <v>2010</v>
      </c>
      <c r="R73" s="153">
        <v>2010</v>
      </c>
      <c r="S73" s="153">
        <v>2010</v>
      </c>
      <c r="T73" s="153">
        <v>2010</v>
      </c>
      <c r="U73" s="153">
        <v>2015</v>
      </c>
      <c r="V73" s="153">
        <v>2015</v>
      </c>
      <c r="W73" s="153">
        <v>2015</v>
      </c>
      <c r="X73" s="153">
        <v>2018</v>
      </c>
      <c r="Y73" s="153">
        <v>2018</v>
      </c>
      <c r="Z73" s="153">
        <v>2018</v>
      </c>
      <c r="AA73" s="153" t="s">
        <v>896</v>
      </c>
      <c r="AB73" s="152">
        <v>2017</v>
      </c>
      <c r="AC73" s="153">
        <v>2017</v>
      </c>
      <c r="AD73" s="153">
        <v>2018</v>
      </c>
      <c r="AE73" s="153">
        <v>2018</v>
      </c>
      <c r="AF73" s="155">
        <v>2016</v>
      </c>
      <c r="AG73" s="155">
        <v>2019</v>
      </c>
      <c r="AH73" s="153">
        <v>2019</v>
      </c>
      <c r="AI73" s="153">
        <v>2019</v>
      </c>
      <c r="AJ73" s="153">
        <v>2018</v>
      </c>
      <c r="AK73" s="153">
        <v>2018</v>
      </c>
      <c r="AL73" s="153">
        <v>2017</v>
      </c>
      <c r="AM73" s="153" t="s">
        <v>896</v>
      </c>
      <c r="AN73" s="153">
        <v>2019</v>
      </c>
      <c r="AO73" s="153">
        <v>2016</v>
      </c>
      <c r="AP73" s="153">
        <v>2017</v>
      </c>
      <c r="AQ73" s="153">
        <v>2017</v>
      </c>
      <c r="AR73" s="153">
        <v>2018</v>
      </c>
      <c r="AS73" s="153">
        <v>2017</v>
      </c>
      <c r="AT73" s="153">
        <v>2014</v>
      </c>
      <c r="AU73" s="164">
        <v>2017</v>
      </c>
      <c r="AV73" s="164">
        <v>2017</v>
      </c>
      <c r="AW73" s="153">
        <v>2017</v>
      </c>
      <c r="AX73" s="153">
        <v>2017</v>
      </c>
      <c r="AY73" s="153">
        <v>2017</v>
      </c>
      <c r="AZ73" s="209" t="s">
        <v>896</v>
      </c>
      <c r="BA73" s="153" t="s">
        <v>1293</v>
      </c>
      <c r="BB73" s="153">
        <v>2017</v>
      </c>
      <c r="BC73" s="153">
        <v>2018</v>
      </c>
      <c r="BD73" s="153">
        <v>2019</v>
      </c>
      <c r="BE73" s="211" t="s">
        <v>896</v>
      </c>
      <c r="BF73" s="212" t="s">
        <v>1288</v>
      </c>
      <c r="BG73" s="211" t="s">
        <v>1288</v>
      </c>
      <c r="BH73" s="153">
        <v>2018</v>
      </c>
      <c r="BI73" s="153">
        <v>2018</v>
      </c>
      <c r="BJ73" s="153">
        <v>2015</v>
      </c>
      <c r="BK73" s="153">
        <v>2017</v>
      </c>
      <c r="BL73" s="153">
        <v>2018</v>
      </c>
      <c r="BM73" s="153">
        <v>2017</v>
      </c>
      <c r="BN73" s="153">
        <v>2015</v>
      </c>
      <c r="BO73" s="153">
        <v>2016</v>
      </c>
      <c r="BP73" s="153">
        <v>2017</v>
      </c>
      <c r="BQ73" s="153">
        <v>2014</v>
      </c>
      <c r="BR73" s="153">
        <v>2017</v>
      </c>
      <c r="BS73" s="153">
        <v>2017</v>
      </c>
      <c r="BT73" s="153">
        <v>2015</v>
      </c>
      <c r="BU73" s="153">
        <v>2017</v>
      </c>
      <c r="BV73" s="153" t="s">
        <v>896</v>
      </c>
      <c r="BW73" s="153">
        <v>2017</v>
      </c>
      <c r="BX73" s="153">
        <v>2016</v>
      </c>
      <c r="BY73" s="153">
        <v>2015</v>
      </c>
      <c r="BZ73" s="153" t="s">
        <v>1291</v>
      </c>
      <c r="CA73" s="153">
        <v>2019</v>
      </c>
      <c r="CB73" s="153">
        <v>2015</v>
      </c>
    </row>
    <row r="74" spans="1:80" x14ac:dyDescent="0.25">
      <c r="A74" s="123" t="str">
        <f>'Indicator Data'!A76</f>
        <v>Guyana</v>
      </c>
      <c r="B74" s="106" t="str">
        <f>'Indicator Data'!B76</f>
        <v>GUY</v>
      </c>
      <c r="C74" s="151">
        <v>2015</v>
      </c>
      <c r="D74" s="151">
        <v>2015</v>
      </c>
      <c r="E74" s="151">
        <v>2015</v>
      </c>
      <c r="F74" s="151">
        <v>2015</v>
      </c>
      <c r="G74" s="151">
        <v>2015</v>
      </c>
      <c r="H74" s="151">
        <v>2015</v>
      </c>
      <c r="I74" s="151">
        <v>2015</v>
      </c>
      <c r="J74" s="151">
        <v>2018</v>
      </c>
      <c r="K74" s="151">
        <v>2018</v>
      </c>
      <c r="L74" s="151">
        <v>2016</v>
      </c>
      <c r="M74" s="153">
        <v>2015</v>
      </c>
      <c r="N74" s="153">
        <v>2015</v>
      </c>
      <c r="O74" s="153">
        <v>2015</v>
      </c>
      <c r="P74" s="153">
        <v>2015</v>
      </c>
      <c r="Q74" s="153">
        <v>2010</v>
      </c>
      <c r="R74" s="153">
        <v>2010</v>
      </c>
      <c r="S74" s="153">
        <v>2010</v>
      </c>
      <c r="T74" s="153">
        <v>2010</v>
      </c>
      <c r="U74" s="153">
        <v>2015</v>
      </c>
      <c r="V74" s="153">
        <v>2015</v>
      </c>
      <c r="W74" s="153">
        <v>2015</v>
      </c>
      <c r="X74" s="153">
        <v>2018</v>
      </c>
      <c r="Y74" s="153">
        <v>2018</v>
      </c>
      <c r="Z74" s="153">
        <v>2018</v>
      </c>
      <c r="AA74" s="153">
        <v>2009</v>
      </c>
      <c r="AB74" s="152">
        <v>2017</v>
      </c>
      <c r="AC74" s="153">
        <v>2017</v>
      </c>
      <c r="AD74" s="153">
        <v>2018</v>
      </c>
      <c r="AE74" s="153">
        <v>2018</v>
      </c>
      <c r="AF74" s="155">
        <v>2016</v>
      </c>
      <c r="AG74" s="155">
        <v>2019</v>
      </c>
      <c r="AH74" s="153">
        <v>2019</v>
      </c>
      <c r="AI74" s="153">
        <v>2019</v>
      </c>
      <c r="AJ74" s="153">
        <v>2018</v>
      </c>
      <c r="AK74" s="153">
        <v>2018</v>
      </c>
      <c r="AL74" s="153">
        <v>2017</v>
      </c>
      <c r="AM74" s="153">
        <v>2009</v>
      </c>
      <c r="AN74" s="153">
        <v>2019</v>
      </c>
      <c r="AO74" s="153">
        <v>2016</v>
      </c>
      <c r="AP74" s="153">
        <v>2017</v>
      </c>
      <c r="AQ74" s="153">
        <v>2017</v>
      </c>
      <c r="AR74" s="153">
        <v>2018</v>
      </c>
      <c r="AS74" s="153">
        <v>2017</v>
      </c>
      <c r="AT74" s="153">
        <v>2014</v>
      </c>
      <c r="AU74" s="164">
        <v>2017</v>
      </c>
      <c r="AV74" s="164">
        <v>2017</v>
      </c>
      <c r="AW74" s="153">
        <v>2017</v>
      </c>
      <c r="AX74" s="153">
        <v>2017</v>
      </c>
      <c r="AY74" s="153">
        <v>2017</v>
      </c>
      <c r="AZ74" s="209">
        <v>2017</v>
      </c>
      <c r="BA74" s="153" t="s">
        <v>896</v>
      </c>
      <c r="BB74" s="153">
        <v>2017</v>
      </c>
      <c r="BC74" s="153">
        <v>2018</v>
      </c>
      <c r="BD74" s="153">
        <v>2019</v>
      </c>
      <c r="BE74" s="211" t="s">
        <v>896</v>
      </c>
      <c r="BF74" s="212" t="s">
        <v>1288</v>
      </c>
      <c r="BG74" s="211" t="s">
        <v>1288</v>
      </c>
      <c r="BH74" s="153">
        <v>2018</v>
      </c>
      <c r="BI74" s="153">
        <v>2018</v>
      </c>
      <c r="BJ74" s="153" t="s">
        <v>896</v>
      </c>
      <c r="BK74" s="153">
        <v>2017</v>
      </c>
      <c r="BL74" s="153">
        <v>2018</v>
      </c>
      <c r="BM74" s="153">
        <v>2017</v>
      </c>
      <c r="BN74" s="153">
        <v>2015</v>
      </c>
      <c r="BO74" s="153">
        <v>2016</v>
      </c>
      <c r="BP74" s="153">
        <v>2017</v>
      </c>
      <c r="BQ74" s="153">
        <v>2014</v>
      </c>
      <c r="BR74" s="153">
        <v>2017</v>
      </c>
      <c r="BS74" s="153">
        <v>2017</v>
      </c>
      <c r="BT74" s="153">
        <v>2018</v>
      </c>
      <c r="BU74" s="153">
        <v>2017</v>
      </c>
      <c r="BV74" s="153">
        <v>2017</v>
      </c>
      <c r="BW74" s="153">
        <v>2017</v>
      </c>
      <c r="BX74" s="153">
        <v>2016</v>
      </c>
      <c r="BY74" s="153">
        <v>2015</v>
      </c>
      <c r="BZ74" s="153" t="s">
        <v>1291</v>
      </c>
      <c r="CA74" s="153">
        <v>2019</v>
      </c>
      <c r="CB74" s="153">
        <v>2015</v>
      </c>
    </row>
    <row r="75" spans="1:80" x14ac:dyDescent="0.25">
      <c r="A75" s="123" t="str">
        <f>'Indicator Data'!A77</f>
        <v>Haiti</v>
      </c>
      <c r="B75" s="106" t="str">
        <f>'Indicator Data'!B77</f>
        <v>HTI</v>
      </c>
      <c r="C75" s="151">
        <v>2015</v>
      </c>
      <c r="D75" s="151">
        <v>2015</v>
      </c>
      <c r="E75" s="151">
        <v>2015</v>
      </c>
      <c r="F75" s="151">
        <v>2015</v>
      </c>
      <c r="G75" s="151">
        <v>2015</v>
      </c>
      <c r="H75" s="151">
        <v>2015</v>
      </c>
      <c r="I75" s="151">
        <v>2015</v>
      </c>
      <c r="J75" s="151">
        <v>2018</v>
      </c>
      <c r="K75" s="151">
        <v>2018</v>
      </c>
      <c r="L75" s="151">
        <v>2016</v>
      </c>
      <c r="M75" s="153">
        <v>2015</v>
      </c>
      <c r="N75" s="153">
        <v>2015</v>
      </c>
      <c r="O75" s="153">
        <v>2015</v>
      </c>
      <c r="P75" s="153">
        <v>2015</v>
      </c>
      <c r="Q75" s="153">
        <v>2010</v>
      </c>
      <c r="R75" s="153">
        <v>2010</v>
      </c>
      <c r="S75" s="153">
        <v>2010</v>
      </c>
      <c r="T75" s="153">
        <v>2010</v>
      </c>
      <c r="U75" s="153">
        <v>2015</v>
      </c>
      <c r="V75" s="153">
        <v>2015</v>
      </c>
      <c r="W75" s="153">
        <v>2015</v>
      </c>
      <c r="X75" s="153">
        <v>2018</v>
      </c>
      <c r="Y75" s="153">
        <v>2018</v>
      </c>
      <c r="Z75" s="153">
        <v>2018</v>
      </c>
      <c r="AA75" s="153">
        <v>2012</v>
      </c>
      <c r="AB75" s="152">
        <v>2017</v>
      </c>
      <c r="AC75" s="153">
        <v>2017</v>
      </c>
      <c r="AD75" s="153">
        <v>2018</v>
      </c>
      <c r="AE75" s="153">
        <v>2018</v>
      </c>
      <c r="AF75" s="155">
        <v>2016</v>
      </c>
      <c r="AG75" s="155">
        <v>2019</v>
      </c>
      <c r="AH75" s="153">
        <v>2019</v>
      </c>
      <c r="AI75" s="153">
        <v>2019</v>
      </c>
      <c r="AJ75" s="153">
        <v>2018</v>
      </c>
      <c r="AK75" s="153">
        <v>2018</v>
      </c>
      <c r="AL75" s="153">
        <v>2017</v>
      </c>
      <c r="AM75" s="153">
        <v>2012</v>
      </c>
      <c r="AN75" s="153">
        <v>2019</v>
      </c>
      <c r="AO75" s="153">
        <v>2016</v>
      </c>
      <c r="AP75" s="153">
        <v>2017</v>
      </c>
      <c r="AQ75" s="153">
        <v>2017</v>
      </c>
      <c r="AR75" s="153">
        <v>2018</v>
      </c>
      <c r="AS75" s="153">
        <v>2017</v>
      </c>
      <c r="AT75" s="153">
        <v>2012</v>
      </c>
      <c r="AU75" s="164">
        <v>2017</v>
      </c>
      <c r="AV75" s="164">
        <v>2017</v>
      </c>
      <c r="AW75" s="153">
        <v>2017</v>
      </c>
      <c r="AX75" s="153">
        <v>2017</v>
      </c>
      <c r="AY75" s="153">
        <v>2017</v>
      </c>
      <c r="AZ75" s="209">
        <v>2017</v>
      </c>
      <c r="BA75" s="153" t="s">
        <v>1295</v>
      </c>
      <c r="BB75" s="153">
        <v>2017</v>
      </c>
      <c r="BC75" s="153">
        <v>2018</v>
      </c>
      <c r="BD75" s="153">
        <v>2019</v>
      </c>
      <c r="BE75" s="211">
        <v>43496</v>
      </c>
      <c r="BF75" s="212" t="s">
        <v>1288</v>
      </c>
      <c r="BG75" s="211" t="s">
        <v>1288</v>
      </c>
      <c r="BH75" s="153">
        <v>2018</v>
      </c>
      <c r="BI75" s="153">
        <v>2018</v>
      </c>
      <c r="BJ75" s="153">
        <v>2013</v>
      </c>
      <c r="BK75" s="153">
        <v>2017</v>
      </c>
      <c r="BL75" s="153">
        <v>2018</v>
      </c>
      <c r="BM75" s="153">
        <v>2017</v>
      </c>
      <c r="BN75" s="153">
        <v>2015</v>
      </c>
      <c r="BO75" s="153">
        <v>2016</v>
      </c>
      <c r="BP75" s="153">
        <v>2017</v>
      </c>
      <c r="BQ75" s="153">
        <v>2014</v>
      </c>
      <c r="BR75" s="153">
        <v>2017</v>
      </c>
      <c r="BS75" s="153">
        <v>2017</v>
      </c>
      <c r="BT75" s="153">
        <v>2018</v>
      </c>
      <c r="BU75" s="153">
        <v>2017</v>
      </c>
      <c r="BV75" s="153">
        <v>2017</v>
      </c>
      <c r="BW75" s="153" t="s">
        <v>896</v>
      </c>
      <c r="BX75" s="153">
        <v>2016</v>
      </c>
      <c r="BY75" s="153">
        <v>2015</v>
      </c>
      <c r="BZ75" s="153" t="s">
        <v>1291</v>
      </c>
      <c r="CA75" s="153">
        <v>2019</v>
      </c>
      <c r="CB75" s="153">
        <v>2015</v>
      </c>
    </row>
    <row r="76" spans="1:80" x14ac:dyDescent="0.25">
      <c r="A76" s="123" t="str">
        <f>'Indicator Data'!A78</f>
        <v>Honduras</v>
      </c>
      <c r="B76" s="106" t="str">
        <f>'Indicator Data'!B78</f>
        <v>HND</v>
      </c>
      <c r="C76" s="151">
        <v>2015</v>
      </c>
      <c r="D76" s="151">
        <v>2015</v>
      </c>
      <c r="E76" s="151">
        <v>2015</v>
      </c>
      <c r="F76" s="151">
        <v>2015</v>
      </c>
      <c r="G76" s="151">
        <v>2015</v>
      </c>
      <c r="H76" s="151">
        <v>2015</v>
      </c>
      <c r="I76" s="151">
        <v>2015</v>
      </c>
      <c r="J76" s="151">
        <v>2018</v>
      </c>
      <c r="K76" s="151">
        <v>2018</v>
      </c>
      <c r="L76" s="151">
        <v>2016</v>
      </c>
      <c r="M76" s="153">
        <v>2015</v>
      </c>
      <c r="N76" s="153">
        <v>2015</v>
      </c>
      <c r="O76" s="153">
        <v>2015</v>
      </c>
      <c r="P76" s="153">
        <v>2015</v>
      </c>
      <c r="Q76" s="153">
        <v>2010</v>
      </c>
      <c r="R76" s="153">
        <v>2010</v>
      </c>
      <c r="S76" s="153">
        <v>2010</v>
      </c>
      <c r="T76" s="153">
        <v>2010</v>
      </c>
      <c r="U76" s="153">
        <v>2015</v>
      </c>
      <c r="V76" s="153">
        <v>2015</v>
      </c>
      <c r="W76" s="153">
        <v>2015</v>
      </c>
      <c r="X76" s="153">
        <v>2018</v>
      </c>
      <c r="Y76" s="153">
        <v>2018</v>
      </c>
      <c r="Z76" s="153">
        <v>2018</v>
      </c>
      <c r="AA76" s="153">
        <v>2012</v>
      </c>
      <c r="AB76" s="152">
        <v>2017</v>
      </c>
      <c r="AC76" s="153">
        <v>2016</v>
      </c>
      <c r="AD76" s="153">
        <v>2015</v>
      </c>
      <c r="AE76" s="153">
        <v>2018</v>
      </c>
      <c r="AF76" s="155">
        <v>2016</v>
      </c>
      <c r="AG76" s="155">
        <v>2019</v>
      </c>
      <c r="AH76" s="153">
        <v>2019</v>
      </c>
      <c r="AI76" s="153">
        <v>2019</v>
      </c>
      <c r="AJ76" s="153">
        <v>2018</v>
      </c>
      <c r="AK76" s="153">
        <v>2018</v>
      </c>
      <c r="AL76" s="153">
        <v>2017</v>
      </c>
      <c r="AM76" s="153">
        <v>2012</v>
      </c>
      <c r="AN76" s="153">
        <v>2019</v>
      </c>
      <c r="AO76" s="153">
        <v>2016</v>
      </c>
      <c r="AP76" s="153">
        <v>2017</v>
      </c>
      <c r="AQ76" s="153">
        <v>2017</v>
      </c>
      <c r="AR76" s="153">
        <v>2018</v>
      </c>
      <c r="AS76" s="153">
        <v>2017</v>
      </c>
      <c r="AT76" s="153">
        <v>2012</v>
      </c>
      <c r="AU76" s="164">
        <v>2017</v>
      </c>
      <c r="AV76" s="164">
        <v>2017</v>
      </c>
      <c r="AW76" s="153">
        <v>2017</v>
      </c>
      <c r="AX76" s="153">
        <v>2017</v>
      </c>
      <c r="AY76" s="153">
        <v>2017</v>
      </c>
      <c r="AZ76" s="209">
        <v>2017</v>
      </c>
      <c r="BA76" s="153" t="s">
        <v>1289</v>
      </c>
      <c r="BB76" s="153">
        <v>2017</v>
      </c>
      <c r="BC76" s="153">
        <v>2018</v>
      </c>
      <c r="BD76" s="153">
        <v>2019</v>
      </c>
      <c r="BE76" s="211" t="s">
        <v>896</v>
      </c>
      <c r="BF76" s="212" t="s">
        <v>1288</v>
      </c>
      <c r="BG76" s="211" t="s">
        <v>1288</v>
      </c>
      <c r="BH76" s="153">
        <v>2018</v>
      </c>
      <c r="BI76" s="153">
        <v>2018</v>
      </c>
      <c r="BJ76" s="153">
        <v>2013</v>
      </c>
      <c r="BK76" s="153">
        <v>2017</v>
      </c>
      <c r="BL76" s="153">
        <v>2018</v>
      </c>
      <c r="BM76" s="153">
        <v>2017</v>
      </c>
      <c r="BN76" s="153">
        <v>2016</v>
      </c>
      <c r="BO76" s="153">
        <v>2016</v>
      </c>
      <c r="BP76" s="153">
        <v>2017</v>
      </c>
      <c r="BQ76" s="153">
        <v>2014</v>
      </c>
      <c r="BR76" s="153">
        <v>2017</v>
      </c>
      <c r="BS76" s="153">
        <v>2017</v>
      </c>
      <c r="BT76" s="153">
        <v>2017</v>
      </c>
      <c r="BU76" s="153">
        <v>2017</v>
      </c>
      <c r="BV76" s="153" t="s">
        <v>896</v>
      </c>
      <c r="BW76" s="153">
        <v>2017</v>
      </c>
      <c r="BX76" s="153">
        <v>2016</v>
      </c>
      <c r="BY76" s="153">
        <v>2015</v>
      </c>
      <c r="BZ76" s="153" t="s">
        <v>1291</v>
      </c>
      <c r="CA76" s="153">
        <v>2019</v>
      </c>
      <c r="CB76" s="153">
        <v>2015</v>
      </c>
    </row>
    <row r="77" spans="1:80" x14ac:dyDescent="0.25">
      <c r="A77" s="123" t="str">
        <f>'Indicator Data'!A79</f>
        <v>Hungary</v>
      </c>
      <c r="B77" s="106" t="str">
        <f>'Indicator Data'!B79</f>
        <v>HUN</v>
      </c>
      <c r="C77" s="151">
        <v>2015</v>
      </c>
      <c r="D77" s="151">
        <v>2015</v>
      </c>
      <c r="E77" s="151">
        <v>2015</v>
      </c>
      <c r="F77" s="151">
        <v>2015</v>
      </c>
      <c r="G77" s="151">
        <v>2015</v>
      </c>
      <c r="H77" s="151">
        <v>2015</v>
      </c>
      <c r="I77" s="151">
        <v>2015</v>
      </c>
      <c r="J77" s="151">
        <v>2018</v>
      </c>
      <c r="K77" s="151">
        <v>2018</v>
      </c>
      <c r="L77" s="151">
        <v>2016</v>
      </c>
      <c r="M77" s="153">
        <v>2015</v>
      </c>
      <c r="N77" s="153">
        <v>2015</v>
      </c>
      <c r="O77" s="153">
        <v>2015</v>
      </c>
      <c r="P77" s="153">
        <v>2015</v>
      </c>
      <c r="Q77" s="153">
        <v>2010</v>
      </c>
      <c r="R77" s="153">
        <v>2010</v>
      </c>
      <c r="S77" s="153">
        <v>2010</v>
      </c>
      <c r="T77" s="153">
        <v>2010</v>
      </c>
      <c r="U77" s="153">
        <v>2015</v>
      </c>
      <c r="V77" s="153">
        <v>2015</v>
      </c>
      <c r="W77" s="153">
        <v>2015</v>
      </c>
      <c r="X77" s="153">
        <v>2018</v>
      </c>
      <c r="Y77" s="153">
        <v>2018</v>
      </c>
      <c r="Z77" s="153">
        <v>2018</v>
      </c>
      <c r="AA77" s="153">
        <v>2011</v>
      </c>
      <c r="AB77" s="152">
        <v>2017</v>
      </c>
      <c r="AC77" s="153" t="s">
        <v>896</v>
      </c>
      <c r="AD77" s="153">
        <v>2018</v>
      </c>
      <c r="AE77" s="153">
        <v>2018</v>
      </c>
      <c r="AF77" s="155">
        <v>2016</v>
      </c>
      <c r="AG77" s="155">
        <v>2019</v>
      </c>
      <c r="AH77" s="153">
        <v>2019</v>
      </c>
      <c r="AI77" s="153">
        <v>2019</v>
      </c>
      <c r="AJ77" s="153">
        <v>2018</v>
      </c>
      <c r="AK77" s="153">
        <v>2018</v>
      </c>
      <c r="AL77" s="153">
        <v>2017</v>
      </c>
      <c r="AM77" s="153" t="s">
        <v>896</v>
      </c>
      <c r="AN77" s="153">
        <v>2019</v>
      </c>
      <c r="AO77" s="153">
        <v>2016</v>
      </c>
      <c r="AP77" s="153">
        <v>2017</v>
      </c>
      <c r="AQ77" s="153" t="s">
        <v>896</v>
      </c>
      <c r="AR77" s="153">
        <v>2018</v>
      </c>
      <c r="AS77" s="153">
        <v>2017</v>
      </c>
      <c r="AT77" s="153" t="s">
        <v>896</v>
      </c>
      <c r="AU77" s="164">
        <v>2017</v>
      </c>
      <c r="AV77" s="164">
        <v>2017</v>
      </c>
      <c r="AW77" s="153">
        <v>2017</v>
      </c>
      <c r="AX77" s="153" t="s">
        <v>896</v>
      </c>
      <c r="AY77" s="153">
        <v>2017</v>
      </c>
      <c r="AZ77" s="209">
        <v>2017</v>
      </c>
      <c r="BA77" s="153" t="s">
        <v>1290</v>
      </c>
      <c r="BB77" s="153">
        <v>2017</v>
      </c>
      <c r="BC77" s="153">
        <v>2018</v>
      </c>
      <c r="BD77" s="153">
        <v>2019</v>
      </c>
      <c r="BE77" s="211" t="s">
        <v>896</v>
      </c>
      <c r="BF77" s="212" t="s">
        <v>1288</v>
      </c>
      <c r="BG77" s="211" t="s">
        <v>1288</v>
      </c>
      <c r="BH77" s="153">
        <v>2018</v>
      </c>
      <c r="BI77" s="153">
        <v>2018</v>
      </c>
      <c r="BJ77" s="153">
        <v>2015</v>
      </c>
      <c r="BK77" s="153">
        <v>2017</v>
      </c>
      <c r="BL77" s="153">
        <v>2018</v>
      </c>
      <c r="BM77" s="153">
        <v>2017</v>
      </c>
      <c r="BN77" s="153">
        <v>2015</v>
      </c>
      <c r="BO77" s="153">
        <v>2016</v>
      </c>
      <c r="BP77" s="153">
        <v>2017</v>
      </c>
      <c r="BQ77" s="153">
        <v>2014</v>
      </c>
      <c r="BR77" s="153">
        <v>2017</v>
      </c>
      <c r="BS77" s="153">
        <v>2017</v>
      </c>
      <c r="BT77" s="153">
        <v>2016</v>
      </c>
      <c r="BU77" s="153">
        <v>2017</v>
      </c>
      <c r="BV77" s="153">
        <v>2017</v>
      </c>
      <c r="BW77" s="153">
        <v>2017</v>
      </c>
      <c r="BX77" s="153">
        <v>2016</v>
      </c>
      <c r="BY77" s="153">
        <v>2015</v>
      </c>
      <c r="BZ77" s="153" t="s">
        <v>1291</v>
      </c>
      <c r="CA77" s="153">
        <v>2019</v>
      </c>
      <c r="CB77" s="153">
        <v>2015</v>
      </c>
    </row>
    <row r="78" spans="1:80" x14ac:dyDescent="0.25">
      <c r="A78" s="123" t="str">
        <f>'Indicator Data'!A80</f>
        <v>Iceland</v>
      </c>
      <c r="B78" s="106" t="str">
        <f>'Indicator Data'!B80</f>
        <v>ISL</v>
      </c>
      <c r="C78" s="151">
        <v>2015</v>
      </c>
      <c r="D78" s="151">
        <v>2015</v>
      </c>
      <c r="E78" s="151">
        <v>2015</v>
      </c>
      <c r="F78" s="151">
        <v>2015</v>
      </c>
      <c r="G78" s="151">
        <v>2015</v>
      </c>
      <c r="H78" s="151">
        <v>2015</v>
      </c>
      <c r="I78" s="151">
        <v>2015</v>
      </c>
      <c r="J78" s="151">
        <v>2018</v>
      </c>
      <c r="K78" s="151">
        <v>2018</v>
      </c>
      <c r="L78" s="151">
        <v>2016</v>
      </c>
      <c r="M78" s="153">
        <v>2015</v>
      </c>
      <c r="N78" s="153">
        <v>2015</v>
      </c>
      <c r="O78" s="153">
        <v>2015</v>
      </c>
      <c r="P78" s="153">
        <v>2015</v>
      </c>
      <c r="Q78" s="153">
        <v>2010</v>
      </c>
      <c r="R78" s="153">
        <v>2010</v>
      </c>
      <c r="S78" s="153">
        <v>2010</v>
      </c>
      <c r="T78" s="153">
        <v>2010</v>
      </c>
      <c r="U78" s="153">
        <v>2015</v>
      </c>
      <c r="V78" s="153">
        <v>2015</v>
      </c>
      <c r="W78" s="153">
        <v>2015</v>
      </c>
      <c r="X78" s="153">
        <v>2018</v>
      </c>
      <c r="Y78" s="153">
        <v>2018</v>
      </c>
      <c r="Z78" s="153">
        <v>2018</v>
      </c>
      <c r="AA78" s="153" t="s">
        <v>896</v>
      </c>
      <c r="AB78" s="152">
        <v>2017</v>
      </c>
      <c r="AC78" s="153" t="s">
        <v>896</v>
      </c>
      <c r="AD78" s="153">
        <v>2018</v>
      </c>
      <c r="AE78" s="153">
        <v>2018</v>
      </c>
      <c r="AF78" s="155" t="s">
        <v>896</v>
      </c>
      <c r="AG78" s="155">
        <v>2019</v>
      </c>
      <c r="AH78" s="153">
        <v>2019</v>
      </c>
      <c r="AI78" s="153">
        <v>2019</v>
      </c>
      <c r="AJ78" s="153">
        <v>2018</v>
      </c>
      <c r="AK78" s="153">
        <v>2018</v>
      </c>
      <c r="AL78" s="153">
        <v>2017</v>
      </c>
      <c r="AM78" s="153" t="s">
        <v>896</v>
      </c>
      <c r="AN78" s="153">
        <v>2019</v>
      </c>
      <c r="AO78" s="153">
        <v>2016</v>
      </c>
      <c r="AP78" s="153">
        <v>2017</v>
      </c>
      <c r="AQ78" s="153" t="s">
        <v>896</v>
      </c>
      <c r="AR78" s="153">
        <v>2018</v>
      </c>
      <c r="AS78" s="153">
        <v>2017</v>
      </c>
      <c r="AT78" s="153" t="s">
        <v>896</v>
      </c>
      <c r="AU78" s="164">
        <v>2017</v>
      </c>
      <c r="AV78" s="164" t="s">
        <v>896</v>
      </c>
      <c r="AW78" s="153" t="s">
        <v>896</v>
      </c>
      <c r="AX78" s="153" t="s">
        <v>896</v>
      </c>
      <c r="AY78" s="153">
        <v>2017</v>
      </c>
      <c r="AZ78" s="209">
        <v>2017</v>
      </c>
      <c r="BA78" s="153" t="s">
        <v>1294</v>
      </c>
      <c r="BB78" s="153">
        <v>2017</v>
      </c>
      <c r="BC78" s="153">
        <v>2018</v>
      </c>
      <c r="BD78" s="153">
        <v>2019</v>
      </c>
      <c r="BE78" s="211" t="s">
        <v>896</v>
      </c>
      <c r="BF78" s="212" t="s">
        <v>1288</v>
      </c>
      <c r="BG78" s="211" t="s">
        <v>1288</v>
      </c>
      <c r="BH78" s="153">
        <v>2018</v>
      </c>
      <c r="BI78" s="153">
        <v>2018</v>
      </c>
      <c r="BJ78" s="153" t="s">
        <v>896</v>
      </c>
      <c r="BK78" s="153">
        <v>2017</v>
      </c>
      <c r="BL78" s="153">
        <v>2018</v>
      </c>
      <c r="BM78" s="153">
        <v>2017</v>
      </c>
      <c r="BN78" s="153" t="s">
        <v>896</v>
      </c>
      <c r="BO78" s="153">
        <v>2016</v>
      </c>
      <c r="BP78" s="153">
        <v>2017</v>
      </c>
      <c r="BQ78" s="153">
        <v>2014</v>
      </c>
      <c r="BR78" s="153">
        <v>2017</v>
      </c>
      <c r="BS78" s="153">
        <v>2017</v>
      </c>
      <c r="BT78" s="153">
        <v>2017</v>
      </c>
      <c r="BU78" s="153">
        <v>2017</v>
      </c>
      <c r="BV78" s="153">
        <v>2017</v>
      </c>
      <c r="BW78" s="153">
        <v>2017</v>
      </c>
      <c r="BX78" s="153">
        <v>2016</v>
      </c>
      <c r="BY78" s="153">
        <v>2015</v>
      </c>
      <c r="BZ78" s="153" t="s">
        <v>1291</v>
      </c>
      <c r="CA78" s="153">
        <v>2019</v>
      </c>
      <c r="CB78" s="153">
        <v>2015</v>
      </c>
    </row>
    <row r="79" spans="1:80" x14ac:dyDescent="0.25">
      <c r="A79" s="123" t="str">
        <f>'Indicator Data'!A81</f>
        <v>India</v>
      </c>
      <c r="B79" s="106" t="str">
        <f>'Indicator Data'!B81</f>
        <v>IND</v>
      </c>
      <c r="C79" s="151">
        <v>2015</v>
      </c>
      <c r="D79" s="151">
        <v>2015</v>
      </c>
      <c r="E79" s="151">
        <v>2015</v>
      </c>
      <c r="F79" s="151">
        <v>2015</v>
      </c>
      <c r="G79" s="151">
        <v>2015</v>
      </c>
      <c r="H79" s="151">
        <v>2015</v>
      </c>
      <c r="I79" s="151">
        <v>2015</v>
      </c>
      <c r="J79" s="151">
        <v>2018</v>
      </c>
      <c r="K79" s="151">
        <v>2018</v>
      </c>
      <c r="L79" s="151">
        <v>2016</v>
      </c>
      <c r="M79" s="153">
        <v>2015</v>
      </c>
      <c r="N79" s="153">
        <v>2015</v>
      </c>
      <c r="O79" s="153">
        <v>2015</v>
      </c>
      <c r="P79" s="153">
        <v>2015</v>
      </c>
      <c r="Q79" s="153">
        <v>2010</v>
      </c>
      <c r="R79" s="153">
        <v>2010</v>
      </c>
      <c r="S79" s="153">
        <v>2010</v>
      </c>
      <c r="T79" s="153">
        <v>2010</v>
      </c>
      <c r="U79" s="153">
        <v>2015</v>
      </c>
      <c r="V79" s="153">
        <v>2015</v>
      </c>
      <c r="W79" s="153">
        <v>2015</v>
      </c>
      <c r="X79" s="153">
        <v>2018</v>
      </c>
      <c r="Y79" s="153">
        <v>2018</v>
      </c>
      <c r="Z79" s="153">
        <v>2018</v>
      </c>
      <c r="AA79" s="153">
        <v>2015</v>
      </c>
      <c r="AB79" s="152">
        <v>2017</v>
      </c>
      <c r="AC79" s="153">
        <v>2017</v>
      </c>
      <c r="AD79" s="153">
        <v>2017</v>
      </c>
      <c r="AE79" s="153">
        <v>2018</v>
      </c>
      <c r="AF79" s="155">
        <v>2016</v>
      </c>
      <c r="AG79" s="155">
        <v>2019</v>
      </c>
      <c r="AH79" s="153">
        <v>2019</v>
      </c>
      <c r="AI79" s="153">
        <v>2019</v>
      </c>
      <c r="AJ79" s="153">
        <v>2018</v>
      </c>
      <c r="AK79" s="153">
        <v>2018</v>
      </c>
      <c r="AL79" s="153">
        <v>2017</v>
      </c>
      <c r="AM79" s="153">
        <v>2016</v>
      </c>
      <c r="AN79" s="153">
        <v>2019</v>
      </c>
      <c r="AO79" s="153">
        <v>2016</v>
      </c>
      <c r="AP79" s="153">
        <v>2017</v>
      </c>
      <c r="AQ79" s="153">
        <v>2017</v>
      </c>
      <c r="AR79" s="153">
        <v>2018</v>
      </c>
      <c r="AS79" s="153">
        <v>2017</v>
      </c>
      <c r="AT79" s="153">
        <v>2006</v>
      </c>
      <c r="AU79" s="164">
        <v>2017</v>
      </c>
      <c r="AV79" s="164">
        <v>2017</v>
      </c>
      <c r="AW79" s="153">
        <v>2017</v>
      </c>
      <c r="AX79" s="153">
        <v>2017</v>
      </c>
      <c r="AY79" s="153">
        <v>2017</v>
      </c>
      <c r="AZ79" s="209">
        <v>2017</v>
      </c>
      <c r="BA79" s="153" t="s">
        <v>1296</v>
      </c>
      <c r="BB79" s="153">
        <v>2017</v>
      </c>
      <c r="BC79" s="153">
        <v>2018</v>
      </c>
      <c r="BD79" s="153">
        <v>2019</v>
      </c>
      <c r="BE79" s="211" t="s">
        <v>896</v>
      </c>
      <c r="BF79" s="212" t="s">
        <v>1288</v>
      </c>
      <c r="BG79" s="211" t="s">
        <v>1288</v>
      </c>
      <c r="BH79" s="153">
        <v>2018</v>
      </c>
      <c r="BI79" s="153">
        <v>2018</v>
      </c>
      <c r="BJ79" s="153">
        <v>2015</v>
      </c>
      <c r="BK79" s="153">
        <v>2017</v>
      </c>
      <c r="BL79" s="153">
        <v>2018</v>
      </c>
      <c r="BM79" s="153">
        <v>2017</v>
      </c>
      <c r="BN79" s="153">
        <v>2015</v>
      </c>
      <c r="BO79" s="153">
        <v>2016</v>
      </c>
      <c r="BP79" s="153">
        <v>2017</v>
      </c>
      <c r="BQ79" s="153">
        <v>2014</v>
      </c>
      <c r="BR79" s="153">
        <v>2017</v>
      </c>
      <c r="BS79" s="153">
        <v>2017</v>
      </c>
      <c r="BT79" s="153">
        <v>2017</v>
      </c>
      <c r="BU79" s="153">
        <v>2017</v>
      </c>
      <c r="BV79" s="153">
        <v>2017</v>
      </c>
      <c r="BW79" s="153" t="s">
        <v>896</v>
      </c>
      <c r="BX79" s="153">
        <v>2016</v>
      </c>
      <c r="BY79" s="153">
        <v>2015</v>
      </c>
      <c r="BZ79" s="153" t="s">
        <v>1291</v>
      </c>
      <c r="CA79" s="153">
        <v>2019</v>
      </c>
      <c r="CB79" s="153">
        <v>2015</v>
      </c>
    </row>
    <row r="80" spans="1:80" x14ac:dyDescent="0.25">
      <c r="A80" s="123" t="str">
        <f>'Indicator Data'!A82</f>
        <v>Indonesia</v>
      </c>
      <c r="B80" s="106" t="str">
        <f>'Indicator Data'!B82</f>
        <v>IDN</v>
      </c>
      <c r="C80" s="151">
        <v>2015</v>
      </c>
      <c r="D80" s="151">
        <v>2015</v>
      </c>
      <c r="E80" s="151">
        <v>2015</v>
      </c>
      <c r="F80" s="151">
        <v>2015</v>
      </c>
      <c r="G80" s="151">
        <v>2015</v>
      </c>
      <c r="H80" s="151">
        <v>2015</v>
      </c>
      <c r="I80" s="151">
        <v>2015</v>
      </c>
      <c r="J80" s="151">
        <v>2018</v>
      </c>
      <c r="K80" s="151">
        <v>2018</v>
      </c>
      <c r="L80" s="151">
        <v>2016</v>
      </c>
      <c r="M80" s="153">
        <v>2015</v>
      </c>
      <c r="N80" s="153">
        <v>2015</v>
      </c>
      <c r="O80" s="153">
        <v>2015</v>
      </c>
      <c r="P80" s="153">
        <v>2015</v>
      </c>
      <c r="Q80" s="153">
        <v>2010</v>
      </c>
      <c r="R80" s="153">
        <v>2010</v>
      </c>
      <c r="S80" s="153">
        <v>2010</v>
      </c>
      <c r="T80" s="153">
        <v>2010</v>
      </c>
      <c r="U80" s="153">
        <v>2015</v>
      </c>
      <c r="V80" s="153">
        <v>2015</v>
      </c>
      <c r="W80" s="153">
        <v>2015</v>
      </c>
      <c r="X80" s="153">
        <v>2018</v>
      </c>
      <c r="Y80" s="153">
        <v>2018</v>
      </c>
      <c r="Z80" s="153">
        <v>2018</v>
      </c>
      <c r="AA80" s="153">
        <v>2012</v>
      </c>
      <c r="AB80" s="152">
        <v>2017</v>
      </c>
      <c r="AC80" s="153">
        <v>2017</v>
      </c>
      <c r="AD80" s="153">
        <v>2018</v>
      </c>
      <c r="AE80" s="153">
        <v>2018</v>
      </c>
      <c r="AF80" s="155">
        <v>2016</v>
      </c>
      <c r="AG80" s="155">
        <v>2019</v>
      </c>
      <c r="AH80" s="153">
        <v>2019</v>
      </c>
      <c r="AI80" s="153">
        <v>2019</v>
      </c>
      <c r="AJ80" s="153">
        <v>2018</v>
      </c>
      <c r="AK80" s="153">
        <v>2018</v>
      </c>
      <c r="AL80" s="153">
        <v>2017</v>
      </c>
      <c r="AM80" s="153">
        <v>2012</v>
      </c>
      <c r="AN80" s="153">
        <v>2019</v>
      </c>
      <c r="AO80" s="153">
        <v>2016</v>
      </c>
      <c r="AP80" s="153">
        <v>2017</v>
      </c>
      <c r="AQ80" s="153">
        <v>2017</v>
      </c>
      <c r="AR80" s="153">
        <v>2018</v>
      </c>
      <c r="AS80" s="153">
        <v>2017</v>
      </c>
      <c r="AT80" s="153">
        <v>2013</v>
      </c>
      <c r="AU80" s="164">
        <v>2017</v>
      </c>
      <c r="AV80" s="164">
        <v>2017</v>
      </c>
      <c r="AW80" s="153">
        <v>2017</v>
      </c>
      <c r="AX80" s="153">
        <v>2017</v>
      </c>
      <c r="AY80" s="153">
        <v>2017</v>
      </c>
      <c r="AZ80" s="209">
        <v>2017</v>
      </c>
      <c r="BA80" s="153" t="s">
        <v>1289</v>
      </c>
      <c r="BB80" s="153">
        <v>2017</v>
      </c>
      <c r="BC80" s="153">
        <v>2018</v>
      </c>
      <c r="BD80" s="153">
        <v>2019</v>
      </c>
      <c r="BE80" s="211" t="s">
        <v>896</v>
      </c>
      <c r="BF80" s="212" t="s">
        <v>1288</v>
      </c>
      <c r="BG80" s="211" t="s">
        <v>1288</v>
      </c>
      <c r="BH80" s="153">
        <v>2018</v>
      </c>
      <c r="BI80" s="153">
        <v>2018</v>
      </c>
      <c r="BJ80" s="153">
        <v>2015</v>
      </c>
      <c r="BK80" s="153">
        <v>2017</v>
      </c>
      <c r="BL80" s="153">
        <v>2018</v>
      </c>
      <c r="BM80" s="153">
        <v>2017</v>
      </c>
      <c r="BN80" s="153">
        <v>2016</v>
      </c>
      <c r="BO80" s="153">
        <v>2016</v>
      </c>
      <c r="BP80" s="153">
        <v>2017</v>
      </c>
      <c r="BQ80" s="153">
        <v>2014</v>
      </c>
      <c r="BR80" s="153">
        <v>2017</v>
      </c>
      <c r="BS80" s="153">
        <v>2017</v>
      </c>
      <c r="BT80" s="153">
        <v>2017</v>
      </c>
      <c r="BU80" s="153">
        <v>2017</v>
      </c>
      <c r="BV80" s="153">
        <v>2017</v>
      </c>
      <c r="BW80" s="153" t="s">
        <v>896</v>
      </c>
      <c r="BX80" s="153">
        <v>2016</v>
      </c>
      <c r="BY80" s="153">
        <v>2015</v>
      </c>
      <c r="BZ80" s="153" t="s">
        <v>1291</v>
      </c>
      <c r="CA80" s="153">
        <v>2019</v>
      </c>
      <c r="CB80" s="153">
        <v>2015</v>
      </c>
    </row>
    <row r="81" spans="1:80" x14ac:dyDescent="0.25">
      <c r="A81" s="123" t="str">
        <f>'Indicator Data'!A83</f>
        <v>Iran</v>
      </c>
      <c r="B81" s="106" t="str">
        <f>'Indicator Data'!B83</f>
        <v>IRN</v>
      </c>
      <c r="C81" s="151">
        <v>2015</v>
      </c>
      <c r="D81" s="151">
        <v>2015</v>
      </c>
      <c r="E81" s="151">
        <v>2015</v>
      </c>
      <c r="F81" s="151">
        <v>2015</v>
      </c>
      <c r="G81" s="151">
        <v>2015</v>
      </c>
      <c r="H81" s="151">
        <v>2015</v>
      </c>
      <c r="I81" s="151">
        <v>2015</v>
      </c>
      <c r="J81" s="151">
        <v>2018</v>
      </c>
      <c r="K81" s="151">
        <v>2018</v>
      </c>
      <c r="L81" s="151">
        <v>2016</v>
      </c>
      <c r="M81" s="153">
        <v>2015</v>
      </c>
      <c r="N81" s="153">
        <v>2015</v>
      </c>
      <c r="O81" s="153">
        <v>2015</v>
      </c>
      <c r="P81" s="153">
        <v>2015</v>
      </c>
      <c r="Q81" s="153">
        <v>2010</v>
      </c>
      <c r="R81" s="153">
        <v>2010</v>
      </c>
      <c r="S81" s="153">
        <v>2010</v>
      </c>
      <c r="T81" s="153">
        <v>2010</v>
      </c>
      <c r="U81" s="153">
        <v>2015</v>
      </c>
      <c r="V81" s="153">
        <v>2015</v>
      </c>
      <c r="W81" s="153">
        <v>2015</v>
      </c>
      <c r="X81" s="153">
        <v>2018</v>
      </c>
      <c r="Y81" s="153">
        <v>2018</v>
      </c>
      <c r="Z81" s="153">
        <v>2018</v>
      </c>
      <c r="AA81" s="153">
        <v>2011</v>
      </c>
      <c r="AB81" s="152">
        <v>2016</v>
      </c>
      <c r="AC81" s="153" t="s">
        <v>896</v>
      </c>
      <c r="AD81" s="153">
        <v>2017</v>
      </c>
      <c r="AE81" s="153">
        <v>2018</v>
      </c>
      <c r="AF81" s="155">
        <v>2016</v>
      </c>
      <c r="AG81" s="155">
        <v>2019</v>
      </c>
      <c r="AH81" s="153">
        <v>2019</v>
      </c>
      <c r="AI81" s="153">
        <v>2019</v>
      </c>
      <c r="AJ81" s="153">
        <v>2018</v>
      </c>
      <c r="AK81" s="153">
        <v>2018</v>
      </c>
      <c r="AL81" s="153">
        <v>2017</v>
      </c>
      <c r="AM81" s="153" t="s">
        <v>896</v>
      </c>
      <c r="AN81" s="153">
        <v>2019</v>
      </c>
      <c r="AO81" s="153">
        <v>2016</v>
      </c>
      <c r="AP81" s="153">
        <v>2017</v>
      </c>
      <c r="AQ81" s="153">
        <v>2017</v>
      </c>
      <c r="AR81" s="153">
        <v>2017</v>
      </c>
      <c r="AS81" s="153">
        <v>2017</v>
      </c>
      <c r="AT81" s="153" t="s">
        <v>896</v>
      </c>
      <c r="AU81" s="164">
        <v>2017</v>
      </c>
      <c r="AV81" s="164">
        <v>2017</v>
      </c>
      <c r="AW81" s="153">
        <v>2017</v>
      </c>
      <c r="AX81" s="153">
        <v>2017</v>
      </c>
      <c r="AY81" s="153">
        <v>2017</v>
      </c>
      <c r="AZ81" s="209">
        <v>2017</v>
      </c>
      <c r="BA81" s="153" t="s">
        <v>1292</v>
      </c>
      <c r="BB81" s="153">
        <v>2017</v>
      </c>
      <c r="BC81" s="153">
        <v>2018</v>
      </c>
      <c r="BD81" s="153">
        <v>2019</v>
      </c>
      <c r="BE81" s="211" t="s">
        <v>896</v>
      </c>
      <c r="BF81" s="212" t="s">
        <v>1288</v>
      </c>
      <c r="BG81" s="211" t="s">
        <v>1288</v>
      </c>
      <c r="BH81" s="153">
        <v>2018</v>
      </c>
      <c r="BI81" s="153">
        <v>2018</v>
      </c>
      <c r="BJ81" s="153">
        <v>2013</v>
      </c>
      <c r="BK81" s="153">
        <v>2017</v>
      </c>
      <c r="BL81" s="153">
        <v>2018</v>
      </c>
      <c r="BM81" s="153">
        <v>2017</v>
      </c>
      <c r="BN81" s="153">
        <v>2015</v>
      </c>
      <c r="BO81" s="153">
        <v>2016</v>
      </c>
      <c r="BP81" s="153">
        <v>2017</v>
      </c>
      <c r="BQ81" s="153">
        <v>2014</v>
      </c>
      <c r="BR81" s="153">
        <v>2017</v>
      </c>
      <c r="BS81" s="153">
        <v>2017</v>
      </c>
      <c r="BT81" s="153">
        <v>2015</v>
      </c>
      <c r="BU81" s="153">
        <v>2017</v>
      </c>
      <c r="BV81" s="153">
        <v>2017</v>
      </c>
      <c r="BW81" s="153" t="s">
        <v>896</v>
      </c>
      <c r="BX81" s="153">
        <v>2016</v>
      </c>
      <c r="BY81" s="153">
        <v>2015</v>
      </c>
      <c r="BZ81" s="153" t="s">
        <v>1289</v>
      </c>
      <c r="CA81" s="153">
        <v>2019</v>
      </c>
      <c r="CB81" s="153">
        <v>2015</v>
      </c>
    </row>
    <row r="82" spans="1:80" x14ac:dyDescent="0.25">
      <c r="A82" s="123" t="str">
        <f>'Indicator Data'!A84</f>
        <v>Iraq</v>
      </c>
      <c r="B82" s="106" t="str">
        <f>'Indicator Data'!B84</f>
        <v>IRQ</v>
      </c>
      <c r="C82" s="151">
        <v>2015</v>
      </c>
      <c r="D82" s="151">
        <v>2015</v>
      </c>
      <c r="E82" s="151">
        <v>2015</v>
      </c>
      <c r="F82" s="151">
        <v>2015</v>
      </c>
      <c r="G82" s="151">
        <v>2015</v>
      </c>
      <c r="H82" s="151">
        <v>2015</v>
      </c>
      <c r="I82" s="151">
        <v>2015</v>
      </c>
      <c r="J82" s="151">
        <v>2018</v>
      </c>
      <c r="K82" s="151">
        <v>2018</v>
      </c>
      <c r="L82" s="151">
        <v>2016</v>
      </c>
      <c r="M82" s="153">
        <v>2015</v>
      </c>
      <c r="N82" s="153">
        <v>2015</v>
      </c>
      <c r="O82" s="153">
        <v>2015</v>
      </c>
      <c r="P82" s="153">
        <v>2015</v>
      </c>
      <c r="Q82" s="153">
        <v>2010</v>
      </c>
      <c r="R82" s="153">
        <v>2010</v>
      </c>
      <c r="S82" s="153">
        <v>2010</v>
      </c>
      <c r="T82" s="153">
        <v>2010</v>
      </c>
      <c r="U82" s="153">
        <v>2015</v>
      </c>
      <c r="V82" s="153">
        <v>2015</v>
      </c>
      <c r="W82" s="153">
        <v>2015</v>
      </c>
      <c r="X82" s="153">
        <v>2018</v>
      </c>
      <c r="Y82" s="153">
        <v>2018</v>
      </c>
      <c r="Z82" s="153">
        <v>2018</v>
      </c>
      <c r="AA82" s="153"/>
      <c r="AB82" s="152">
        <v>2017</v>
      </c>
      <c r="AC82" s="153">
        <v>2017</v>
      </c>
      <c r="AD82" s="153">
        <v>2018</v>
      </c>
      <c r="AE82" s="153">
        <v>2018</v>
      </c>
      <c r="AF82" s="155">
        <v>2016</v>
      </c>
      <c r="AG82" s="155">
        <v>2019</v>
      </c>
      <c r="AH82" s="153">
        <v>2019</v>
      </c>
      <c r="AI82" s="153">
        <v>2019</v>
      </c>
      <c r="AJ82" s="153">
        <v>2018</v>
      </c>
      <c r="AK82" s="153">
        <v>2018</v>
      </c>
      <c r="AL82" s="153">
        <v>2017</v>
      </c>
      <c r="AM82" s="153">
        <v>2011</v>
      </c>
      <c r="AN82" s="153">
        <v>2019</v>
      </c>
      <c r="AO82" s="153">
        <v>2016</v>
      </c>
      <c r="AP82" s="153">
        <v>2017</v>
      </c>
      <c r="AQ82" s="153">
        <v>2017</v>
      </c>
      <c r="AR82" s="153">
        <v>2018</v>
      </c>
      <c r="AS82" s="153">
        <v>2017</v>
      </c>
      <c r="AT82" s="153">
        <v>2011</v>
      </c>
      <c r="AU82" s="164">
        <v>2017</v>
      </c>
      <c r="AV82" s="164" t="s">
        <v>896</v>
      </c>
      <c r="AW82" s="153" t="s">
        <v>896</v>
      </c>
      <c r="AX82" s="153">
        <v>2017</v>
      </c>
      <c r="AY82" s="153">
        <v>2017</v>
      </c>
      <c r="AZ82" s="209">
        <v>2017</v>
      </c>
      <c r="BA82" s="153" t="s">
        <v>1295</v>
      </c>
      <c r="BB82" s="153">
        <v>2017</v>
      </c>
      <c r="BC82" s="153">
        <v>2018</v>
      </c>
      <c r="BD82" s="153">
        <v>2019</v>
      </c>
      <c r="BE82" s="211" t="s">
        <v>896</v>
      </c>
      <c r="BF82" s="212">
        <v>43677</v>
      </c>
      <c r="BG82" s="211" t="s">
        <v>1288</v>
      </c>
      <c r="BH82" s="153">
        <v>2018</v>
      </c>
      <c r="BI82" s="153">
        <v>2018</v>
      </c>
      <c r="BJ82" s="153">
        <v>2015</v>
      </c>
      <c r="BK82" s="153">
        <v>2017</v>
      </c>
      <c r="BL82" s="153">
        <v>2018</v>
      </c>
      <c r="BM82" s="153">
        <v>2017</v>
      </c>
      <c r="BN82" s="153">
        <v>2015</v>
      </c>
      <c r="BO82" s="153">
        <v>2016</v>
      </c>
      <c r="BP82" s="153">
        <v>2017</v>
      </c>
      <c r="BQ82" s="153">
        <v>2014</v>
      </c>
      <c r="BR82" s="153">
        <v>2017</v>
      </c>
      <c r="BS82" s="153">
        <v>2017</v>
      </c>
      <c r="BT82" s="153">
        <v>2017</v>
      </c>
      <c r="BU82" s="153">
        <v>2017</v>
      </c>
      <c r="BV82" s="153">
        <v>2017</v>
      </c>
      <c r="BW82" s="153" t="s">
        <v>896</v>
      </c>
      <c r="BX82" s="153">
        <v>2015</v>
      </c>
      <c r="BY82" s="153">
        <v>2015</v>
      </c>
      <c r="BZ82" s="153" t="s">
        <v>1291</v>
      </c>
      <c r="CA82" s="153">
        <v>2019</v>
      </c>
      <c r="CB82" s="153">
        <v>2015</v>
      </c>
    </row>
    <row r="83" spans="1:80" x14ac:dyDescent="0.25">
      <c r="A83" s="123" t="str">
        <f>'Indicator Data'!A85</f>
        <v>Ireland</v>
      </c>
      <c r="B83" s="106" t="str">
        <f>'Indicator Data'!B85</f>
        <v>IRL</v>
      </c>
      <c r="C83" s="151">
        <v>2015</v>
      </c>
      <c r="D83" s="151">
        <v>2015</v>
      </c>
      <c r="E83" s="151">
        <v>2015</v>
      </c>
      <c r="F83" s="151">
        <v>2015</v>
      </c>
      <c r="G83" s="151">
        <v>2015</v>
      </c>
      <c r="H83" s="151">
        <v>2015</v>
      </c>
      <c r="I83" s="151">
        <v>2015</v>
      </c>
      <c r="J83" s="151">
        <v>2018</v>
      </c>
      <c r="K83" s="151">
        <v>2018</v>
      </c>
      <c r="L83" s="151">
        <v>2016</v>
      </c>
      <c r="M83" s="153">
        <v>2015</v>
      </c>
      <c r="N83" s="153">
        <v>2015</v>
      </c>
      <c r="O83" s="153">
        <v>2015</v>
      </c>
      <c r="P83" s="153">
        <v>2015</v>
      </c>
      <c r="Q83" s="153">
        <v>2010</v>
      </c>
      <c r="R83" s="153">
        <v>2010</v>
      </c>
      <c r="S83" s="153">
        <v>2010</v>
      </c>
      <c r="T83" s="153">
        <v>2010</v>
      </c>
      <c r="U83" s="153">
        <v>2015</v>
      </c>
      <c r="V83" s="153">
        <v>2015</v>
      </c>
      <c r="W83" s="153">
        <v>2015</v>
      </c>
      <c r="X83" s="153">
        <v>2018</v>
      </c>
      <c r="Y83" s="153">
        <v>2018</v>
      </c>
      <c r="Z83" s="153">
        <v>2018</v>
      </c>
      <c r="AA83" s="153">
        <v>2011</v>
      </c>
      <c r="AB83" s="152">
        <v>2017</v>
      </c>
      <c r="AC83" s="153" t="s">
        <v>896</v>
      </c>
      <c r="AD83" s="153">
        <v>2018</v>
      </c>
      <c r="AE83" s="153">
        <v>2018</v>
      </c>
      <c r="AF83" s="155" t="s">
        <v>896</v>
      </c>
      <c r="AG83" s="155">
        <v>2019</v>
      </c>
      <c r="AH83" s="153">
        <v>2019</v>
      </c>
      <c r="AI83" s="153">
        <v>2019</v>
      </c>
      <c r="AJ83" s="153">
        <v>2018</v>
      </c>
      <c r="AK83" s="153">
        <v>2018</v>
      </c>
      <c r="AL83" s="153">
        <v>2017</v>
      </c>
      <c r="AM83" s="153" t="s">
        <v>896</v>
      </c>
      <c r="AN83" s="153">
        <v>2019</v>
      </c>
      <c r="AO83" s="153">
        <v>2016</v>
      </c>
      <c r="AP83" s="153">
        <v>2017</v>
      </c>
      <c r="AQ83" s="153" t="s">
        <v>896</v>
      </c>
      <c r="AR83" s="153">
        <v>2018</v>
      </c>
      <c r="AS83" s="153">
        <v>2017</v>
      </c>
      <c r="AT83" s="153" t="s">
        <v>896</v>
      </c>
      <c r="AU83" s="164">
        <v>2017</v>
      </c>
      <c r="AV83" s="164">
        <v>2017</v>
      </c>
      <c r="AW83" s="153" t="s">
        <v>896</v>
      </c>
      <c r="AX83" s="153" t="s">
        <v>896</v>
      </c>
      <c r="AY83" s="153">
        <v>2017</v>
      </c>
      <c r="AZ83" s="209">
        <v>2017</v>
      </c>
      <c r="BA83" s="153" t="s">
        <v>1290</v>
      </c>
      <c r="BB83" s="153">
        <v>2017</v>
      </c>
      <c r="BC83" s="153">
        <v>2018</v>
      </c>
      <c r="BD83" s="153">
        <v>2019</v>
      </c>
      <c r="BE83" s="211" t="s">
        <v>896</v>
      </c>
      <c r="BF83" s="212" t="s">
        <v>1288</v>
      </c>
      <c r="BG83" s="211" t="s">
        <v>1288</v>
      </c>
      <c r="BH83" s="153">
        <v>2018</v>
      </c>
      <c r="BI83" s="153">
        <v>2018</v>
      </c>
      <c r="BJ83" s="153" t="s">
        <v>896</v>
      </c>
      <c r="BK83" s="153">
        <v>2017</v>
      </c>
      <c r="BL83" s="153">
        <v>2018</v>
      </c>
      <c r="BM83" s="153">
        <v>2017</v>
      </c>
      <c r="BN83" s="153" t="s">
        <v>896</v>
      </c>
      <c r="BO83" s="153">
        <v>2016</v>
      </c>
      <c r="BP83" s="153">
        <v>2017</v>
      </c>
      <c r="BQ83" s="153">
        <v>2014</v>
      </c>
      <c r="BR83" s="153">
        <v>2017</v>
      </c>
      <c r="BS83" s="153">
        <v>2017</v>
      </c>
      <c r="BT83" s="153">
        <v>2017</v>
      </c>
      <c r="BU83" s="153">
        <v>2017</v>
      </c>
      <c r="BV83" s="153" t="s">
        <v>896</v>
      </c>
      <c r="BW83" s="153">
        <v>2017</v>
      </c>
      <c r="BX83" s="153">
        <v>2016</v>
      </c>
      <c r="BY83" s="153">
        <v>2015</v>
      </c>
      <c r="BZ83" s="153" t="s">
        <v>1291</v>
      </c>
      <c r="CA83" s="153">
        <v>2019</v>
      </c>
      <c r="CB83" s="153">
        <v>2015</v>
      </c>
    </row>
    <row r="84" spans="1:80" x14ac:dyDescent="0.25">
      <c r="A84" s="123" t="str">
        <f>'Indicator Data'!A86</f>
        <v>Israel</v>
      </c>
      <c r="B84" s="106" t="str">
        <f>'Indicator Data'!B86</f>
        <v>ISR</v>
      </c>
      <c r="C84" s="151">
        <v>2015</v>
      </c>
      <c r="D84" s="151">
        <v>2015</v>
      </c>
      <c r="E84" s="151">
        <v>2015</v>
      </c>
      <c r="F84" s="151">
        <v>2015</v>
      </c>
      <c r="G84" s="151">
        <v>2015</v>
      </c>
      <c r="H84" s="151">
        <v>2015</v>
      </c>
      <c r="I84" s="151">
        <v>2015</v>
      </c>
      <c r="J84" s="151">
        <v>2018</v>
      </c>
      <c r="K84" s="151">
        <v>2018</v>
      </c>
      <c r="L84" s="151">
        <v>2016</v>
      </c>
      <c r="M84" s="153">
        <v>2015</v>
      </c>
      <c r="N84" s="153">
        <v>2015</v>
      </c>
      <c r="O84" s="153">
        <v>2015</v>
      </c>
      <c r="P84" s="153">
        <v>2015</v>
      </c>
      <c r="Q84" s="153">
        <v>2010</v>
      </c>
      <c r="R84" s="153">
        <v>2010</v>
      </c>
      <c r="S84" s="153">
        <v>2010</v>
      </c>
      <c r="T84" s="153">
        <v>2010</v>
      </c>
      <c r="U84" s="153">
        <v>2015</v>
      </c>
      <c r="V84" s="153">
        <v>2015</v>
      </c>
      <c r="W84" s="153">
        <v>2015</v>
      </c>
      <c r="X84" s="153">
        <v>2018</v>
      </c>
      <c r="Y84" s="153">
        <v>2018</v>
      </c>
      <c r="Z84" s="153">
        <v>2018</v>
      </c>
      <c r="AA84" s="153">
        <v>2008</v>
      </c>
      <c r="AB84" s="152">
        <v>2017</v>
      </c>
      <c r="AC84" s="153" t="s">
        <v>896</v>
      </c>
      <c r="AD84" s="153">
        <v>2018</v>
      </c>
      <c r="AE84" s="153">
        <v>2018</v>
      </c>
      <c r="AF84" s="155" t="s">
        <v>896</v>
      </c>
      <c r="AG84" s="155">
        <v>2019</v>
      </c>
      <c r="AH84" s="153">
        <v>2019</v>
      </c>
      <c r="AI84" s="153">
        <v>2019</v>
      </c>
      <c r="AJ84" s="153">
        <v>2018</v>
      </c>
      <c r="AK84" s="153">
        <v>2018</v>
      </c>
      <c r="AL84" s="153">
        <v>2017</v>
      </c>
      <c r="AM84" s="153" t="s">
        <v>896</v>
      </c>
      <c r="AN84" s="153">
        <v>2019</v>
      </c>
      <c r="AO84" s="153">
        <v>2016</v>
      </c>
      <c r="AP84" s="153">
        <v>2017</v>
      </c>
      <c r="AQ84" s="153" t="s">
        <v>896</v>
      </c>
      <c r="AR84" s="153">
        <v>2018</v>
      </c>
      <c r="AS84" s="153">
        <v>2017</v>
      </c>
      <c r="AT84" s="153" t="s">
        <v>896</v>
      </c>
      <c r="AU84" s="164">
        <v>2017</v>
      </c>
      <c r="AV84" s="164" t="s">
        <v>896</v>
      </c>
      <c r="AW84" s="153" t="s">
        <v>896</v>
      </c>
      <c r="AX84" s="153" t="s">
        <v>896</v>
      </c>
      <c r="AY84" s="153">
        <v>2017</v>
      </c>
      <c r="AZ84" s="209">
        <v>2017</v>
      </c>
      <c r="BA84" s="153" t="s">
        <v>1292</v>
      </c>
      <c r="BB84" s="153">
        <v>2017</v>
      </c>
      <c r="BC84" s="153">
        <v>2018</v>
      </c>
      <c r="BD84" s="153">
        <v>2019</v>
      </c>
      <c r="BE84" s="211" t="s">
        <v>896</v>
      </c>
      <c r="BF84" s="212" t="s">
        <v>1288</v>
      </c>
      <c r="BG84" s="211" t="s">
        <v>1288</v>
      </c>
      <c r="BH84" s="153">
        <v>2018</v>
      </c>
      <c r="BI84" s="153">
        <v>2018</v>
      </c>
      <c r="BJ84" s="153" t="s">
        <v>896</v>
      </c>
      <c r="BK84" s="153">
        <v>2017</v>
      </c>
      <c r="BL84" s="153">
        <v>2018</v>
      </c>
      <c r="BM84" s="153">
        <v>2017</v>
      </c>
      <c r="BN84" s="153" t="s">
        <v>896</v>
      </c>
      <c r="BO84" s="153">
        <v>2016</v>
      </c>
      <c r="BP84" s="153">
        <v>2017</v>
      </c>
      <c r="BQ84" s="153">
        <v>2014</v>
      </c>
      <c r="BR84" s="153">
        <v>2017</v>
      </c>
      <c r="BS84" s="153">
        <v>2017</v>
      </c>
      <c r="BT84" s="153">
        <v>2016</v>
      </c>
      <c r="BU84" s="153">
        <v>2017</v>
      </c>
      <c r="BV84" s="153">
        <v>2017</v>
      </c>
      <c r="BW84" s="153">
        <v>2017</v>
      </c>
      <c r="BX84" s="153">
        <v>2016</v>
      </c>
      <c r="BY84" s="153">
        <v>2015</v>
      </c>
      <c r="BZ84" s="153" t="s">
        <v>1291</v>
      </c>
      <c r="CA84" s="153">
        <v>2019</v>
      </c>
      <c r="CB84" s="153">
        <v>2015</v>
      </c>
    </row>
    <row r="85" spans="1:80" x14ac:dyDescent="0.25">
      <c r="A85" s="123" t="str">
        <f>'Indicator Data'!A87</f>
        <v>Italy</v>
      </c>
      <c r="B85" s="106" t="str">
        <f>'Indicator Data'!B87</f>
        <v>ITA</v>
      </c>
      <c r="C85" s="151">
        <v>2015</v>
      </c>
      <c r="D85" s="151">
        <v>2015</v>
      </c>
      <c r="E85" s="151">
        <v>2015</v>
      </c>
      <c r="F85" s="151">
        <v>2015</v>
      </c>
      <c r="G85" s="151">
        <v>2015</v>
      </c>
      <c r="H85" s="151">
        <v>2015</v>
      </c>
      <c r="I85" s="151">
        <v>2015</v>
      </c>
      <c r="J85" s="151">
        <v>2018</v>
      </c>
      <c r="K85" s="151">
        <v>2018</v>
      </c>
      <c r="L85" s="151">
        <v>2016</v>
      </c>
      <c r="M85" s="153">
        <v>2015</v>
      </c>
      <c r="N85" s="153">
        <v>2015</v>
      </c>
      <c r="O85" s="153">
        <v>2015</v>
      </c>
      <c r="P85" s="153">
        <v>2015</v>
      </c>
      <c r="Q85" s="153">
        <v>2010</v>
      </c>
      <c r="R85" s="153">
        <v>2010</v>
      </c>
      <c r="S85" s="153">
        <v>2010</v>
      </c>
      <c r="T85" s="153">
        <v>2010</v>
      </c>
      <c r="U85" s="153">
        <v>2015</v>
      </c>
      <c r="V85" s="153">
        <v>2015</v>
      </c>
      <c r="W85" s="153">
        <v>2015</v>
      </c>
      <c r="X85" s="153">
        <v>2018</v>
      </c>
      <c r="Y85" s="153">
        <v>2018</v>
      </c>
      <c r="Z85" s="153">
        <v>2018</v>
      </c>
      <c r="AA85" s="153">
        <v>2011</v>
      </c>
      <c r="AB85" s="152">
        <v>2017</v>
      </c>
      <c r="AC85" s="153" t="s">
        <v>896</v>
      </c>
      <c r="AD85" s="153">
        <v>2018</v>
      </c>
      <c r="AE85" s="153">
        <v>2018</v>
      </c>
      <c r="AF85" s="155" t="s">
        <v>896</v>
      </c>
      <c r="AG85" s="155">
        <v>2019</v>
      </c>
      <c r="AH85" s="153">
        <v>2019</v>
      </c>
      <c r="AI85" s="153">
        <v>2019</v>
      </c>
      <c r="AJ85" s="153">
        <v>2018</v>
      </c>
      <c r="AK85" s="153">
        <v>2018</v>
      </c>
      <c r="AL85" s="153">
        <v>2017</v>
      </c>
      <c r="AM85" s="153" t="s">
        <v>896</v>
      </c>
      <c r="AN85" s="153">
        <v>2019</v>
      </c>
      <c r="AO85" s="153">
        <v>2016</v>
      </c>
      <c r="AP85" s="153">
        <v>2017</v>
      </c>
      <c r="AQ85" s="153" t="s">
        <v>896</v>
      </c>
      <c r="AR85" s="153">
        <v>2018</v>
      </c>
      <c r="AS85" s="153">
        <v>2017</v>
      </c>
      <c r="AT85" s="153" t="s">
        <v>896</v>
      </c>
      <c r="AU85" s="164">
        <v>2017</v>
      </c>
      <c r="AV85" s="164">
        <v>2017</v>
      </c>
      <c r="AW85" s="153">
        <v>2017</v>
      </c>
      <c r="AX85" s="153" t="s">
        <v>896</v>
      </c>
      <c r="AY85" s="153">
        <v>2017</v>
      </c>
      <c r="AZ85" s="209">
        <v>2017</v>
      </c>
      <c r="BA85" s="153" t="s">
        <v>1290</v>
      </c>
      <c r="BB85" s="153">
        <v>2017</v>
      </c>
      <c r="BC85" s="153">
        <v>2018</v>
      </c>
      <c r="BD85" s="153">
        <v>2019</v>
      </c>
      <c r="BE85" s="211" t="s">
        <v>896</v>
      </c>
      <c r="BF85" s="212" t="s">
        <v>1288</v>
      </c>
      <c r="BG85" s="211" t="s">
        <v>1288</v>
      </c>
      <c r="BH85" s="153">
        <v>2018</v>
      </c>
      <c r="BI85" s="153">
        <v>2018</v>
      </c>
      <c r="BJ85" s="153">
        <v>2015</v>
      </c>
      <c r="BK85" s="153">
        <v>2017</v>
      </c>
      <c r="BL85" s="153">
        <v>2018</v>
      </c>
      <c r="BM85" s="153">
        <v>2017</v>
      </c>
      <c r="BN85" s="153">
        <v>2015</v>
      </c>
      <c r="BO85" s="153">
        <v>2016</v>
      </c>
      <c r="BP85" s="153">
        <v>2017</v>
      </c>
      <c r="BQ85" s="153">
        <v>2014</v>
      </c>
      <c r="BR85" s="153">
        <v>2017</v>
      </c>
      <c r="BS85" s="153">
        <v>2017</v>
      </c>
      <c r="BT85" s="153">
        <v>2017</v>
      </c>
      <c r="BU85" s="153">
        <v>2017</v>
      </c>
      <c r="BV85" s="153">
        <v>2017</v>
      </c>
      <c r="BW85" s="153">
        <v>2017</v>
      </c>
      <c r="BX85" s="153">
        <v>2016</v>
      </c>
      <c r="BY85" s="153">
        <v>2015</v>
      </c>
      <c r="BZ85" s="153" t="s">
        <v>1291</v>
      </c>
      <c r="CA85" s="153">
        <v>2019</v>
      </c>
      <c r="CB85" s="153">
        <v>2015</v>
      </c>
    </row>
    <row r="86" spans="1:80" x14ac:dyDescent="0.25">
      <c r="A86" s="123" t="str">
        <f>'Indicator Data'!A88</f>
        <v>Jamaica</v>
      </c>
      <c r="B86" s="106" t="str">
        <f>'Indicator Data'!B88</f>
        <v>JAM</v>
      </c>
      <c r="C86" s="151">
        <v>2015</v>
      </c>
      <c r="D86" s="151">
        <v>2015</v>
      </c>
      <c r="E86" s="151">
        <v>2015</v>
      </c>
      <c r="F86" s="151">
        <v>2015</v>
      </c>
      <c r="G86" s="151">
        <v>2015</v>
      </c>
      <c r="H86" s="151">
        <v>2015</v>
      </c>
      <c r="I86" s="151">
        <v>2015</v>
      </c>
      <c r="J86" s="151">
        <v>2018</v>
      </c>
      <c r="K86" s="151">
        <v>2018</v>
      </c>
      <c r="L86" s="151">
        <v>2016</v>
      </c>
      <c r="M86" s="153">
        <v>2015</v>
      </c>
      <c r="N86" s="153">
        <v>2015</v>
      </c>
      <c r="O86" s="153">
        <v>2015</v>
      </c>
      <c r="P86" s="153">
        <v>2015</v>
      </c>
      <c r="Q86" s="153">
        <v>2010</v>
      </c>
      <c r="R86" s="153">
        <v>2010</v>
      </c>
      <c r="S86" s="153">
        <v>2010</v>
      </c>
      <c r="T86" s="153">
        <v>2010</v>
      </c>
      <c r="U86" s="153">
        <v>2015</v>
      </c>
      <c r="V86" s="153">
        <v>2015</v>
      </c>
      <c r="W86" s="153">
        <v>2015</v>
      </c>
      <c r="X86" s="153">
        <v>2018</v>
      </c>
      <c r="Y86" s="153">
        <v>2018</v>
      </c>
      <c r="Z86" s="153">
        <v>2018</v>
      </c>
      <c r="AA86" s="153">
        <v>2011</v>
      </c>
      <c r="AB86" s="152">
        <v>2017</v>
      </c>
      <c r="AC86" s="153">
        <v>2015</v>
      </c>
      <c r="AD86" s="153">
        <v>2018</v>
      </c>
      <c r="AE86" s="153">
        <v>2018</v>
      </c>
      <c r="AF86" s="155">
        <v>2016</v>
      </c>
      <c r="AG86" s="155">
        <v>2019</v>
      </c>
      <c r="AH86" s="153">
        <v>2019</v>
      </c>
      <c r="AI86" s="153">
        <v>2019</v>
      </c>
      <c r="AJ86" s="153">
        <v>2018</v>
      </c>
      <c r="AK86" s="153">
        <v>2018</v>
      </c>
      <c r="AL86" s="153">
        <v>2017</v>
      </c>
      <c r="AM86" s="153">
        <v>2012</v>
      </c>
      <c r="AN86" s="153">
        <v>2019</v>
      </c>
      <c r="AO86" s="153">
        <v>2016</v>
      </c>
      <c r="AP86" s="153">
        <v>2017</v>
      </c>
      <c r="AQ86" s="153">
        <v>2017</v>
      </c>
      <c r="AR86" s="153">
        <v>2018</v>
      </c>
      <c r="AS86" s="153">
        <v>2017</v>
      </c>
      <c r="AT86" s="153">
        <v>2012</v>
      </c>
      <c r="AU86" s="164">
        <v>2017</v>
      </c>
      <c r="AV86" s="164">
        <v>2017</v>
      </c>
      <c r="AW86" s="153">
        <v>2017</v>
      </c>
      <c r="AX86" s="153" t="s">
        <v>896</v>
      </c>
      <c r="AY86" s="153">
        <v>2017</v>
      </c>
      <c r="AZ86" s="209">
        <v>2017</v>
      </c>
      <c r="BA86" s="153" t="s">
        <v>896</v>
      </c>
      <c r="BB86" s="153">
        <v>2017</v>
      </c>
      <c r="BC86" s="153">
        <v>2018</v>
      </c>
      <c r="BD86" s="153">
        <v>2019</v>
      </c>
      <c r="BE86" s="211" t="s">
        <v>896</v>
      </c>
      <c r="BF86" s="212" t="s">
        <v>1288</v>
      </c>
      <c r="BG86" s="211" t="s">
        <v>1288</v>
      </c>
      <c r="BH86" s="153">
        <v>2018</v>
      </c>
      <c r="BI86" s="153">
        <v>2018</v>
      </c>
      <c r="BJ86" s="153">
        <v>2013</v>
      </c>
      <c r="BK86" s="153">
        <v>2017</v>
      </c>
      <c r="BL86" s="153">
        <v>2018</v>
      </c>
      <c r="BM86" s="153">
        <v>2017</v>
      </c>
      <c r="BN86" s="153">
        <v>2015</v>
      </c>
      <c r="BO86" s="153">
        <v>2016</v>
      </c>
      <c r="BP86" s="153">
        <v>2017</v>
      </c>
      <c r="BQ86" s="153">
        <v>2014</v>
      </c>
      <c r="BR86" s="153">
        <v>2017</v>
      </c>
      <c r="BS86" s="153">
        <v>2017</v>
      </c>
      <c r="BT86" s="153">
        <v>2017</v>
      </c>
      <c r="BU86" s="153">
        <v>2017</v>
      </c>
      <c r="BV86" s="153">
        <v>2017</v>
      </c>
      <c r="BW86" s="153" t="s">
        <v>896</v>
      </c>
      <c r="BX86" s="153">
        <v>2016</v>
      </c>
      <c r="BY86" s="153">
        <v>2015</v>
      </c>
      <c r="BZ86" s="153" t="s">
        <v>1291</v>
      </c>
      <c r="CA86" s="153">
        <v>2019</v>
      </c>
      <c r="CB86" s="153">
        <v>2015</v>
      </c>
    </row>
    <row r="87" spans="1:80" x14ac:dyDescent="0.25">
      <c r="A87" s="123" t="str">
        <f>'Indicator Data'!A89</f>
        <v>Japan</v>
      </c>
      <c r="B87" s="106" t="str">
        <f>'Indicator Data'!B89</f>
        <v>JPN</v>
      </c>
      <c r="C87" s="151">
        <v>2015</v>
      </c>
      <c r="D87" s="151">
        <v>2015</v>
      </c>
      <c r="E87" s="151">
        <v>2015</v>
      </c>
      <c r="F87" s="151">
        <v>2015</v>
      </c>
      <c r="G87" s="151">
        <v>2015</v>
      </c>
      <c r="H87" s="151">
        <v>2015</v>
      </c>
      <c r="I87" s="151">
        <v>2015</v>
      </c>
      <c r="J87" s="151">
        <v>2018</v>
      </c>
      <c r="K87" s="151">
        <v>2018</v>
      </c>
      <c r="L87" s="151">
        <v>2016</v>
      </c>
      <c r="M87" s="153">
        <v>2015</v>
      </c>
      <c r="N87" s="153">
        <v>2015</v>
      </c>
      <c r="O87" s="153">
        <v>2015</v>
      </c>
      <c r="P87" s="153">
        <v>2015</v>
      </c>
      <c r="Q87" s="153">
        <v>2010</v>
      </c>
      <c r="R87" s="153">
        <v>2010</v>
      </c>
      <c r="S87" s="153">
        <v>2010</v>
      </c>
      <c r="T87" s="153">
        <v>2010</v>
      </c>
      <c r="U87" s="153">
        <v>2015</v>
      </c>
      <c r="V87" s="153">
        <v>2015</v>
      </c>
      <c r="W87" s="153">
        <v>2015</v>
      </c>
      <c r="X87" s="153">
        <v>2018</v>
      </c>
      <c r="Y87" s="153">
        <v>2018</v>
      </c>
      <c r="Z87" s="153">
        <v>2018</v>
      </c>
      <c r="AA87" s="153">
        <v>2010</v>
      </c>
      <c r="AB87" s="152">
        <v>2017</v>
      </c>
      <c r="AC87" s="153" t="s">
        <v>896</v>
      </c>
      <c r="AD87" s="153">
        <v>2017</v>
      </c>
      <c r="AE87" s="153">
        <v>2018</v>
      </c>
      <c r="AF87" s="155" t="s">
        <v>896</v>
      </c>
      <c r="AG87" s="155">
        <v>2019</v>
      </c>
      <c r="AH87" s="153">
        <v>2019</v>
      </c>
      <c r="AI87" s="153">
        <v>2019</v>
      </c>
      <c r="AJ87" s="153">
        <v>2018</v>
      </c>
      <c r="AK87" s="153">
        <v>2018</v>
      </c>
      <c r="AL87" s="153">
        <v>2017</v>
      </c>
      <c r="AM87" s="153" t="s">
        <v>896</v>
      </c>
      <c r="AN87" s="153">
        <v>2019</v>
      </c>
      <c r="AO87" s="153">
        <v>2016</v>
      </c>
      <c r="AP87" s="153">
        <v>2017</v>
      </c>
      <c r="AQ87" s="153" t="s">
        <v>896</v>
      </c>
      <c r="AR87" s="153">
        <v>2018</v>
      </c>
      <c r="AS87" s="153">
        <v>2017</v>
      </c>
      <c r="AT87" s="153">
        <v>2010</v>
      </c>
      <c r="AU87" s="164">
        <v>2017</v>
      </c>
      <c r="AV87" s="164">
        <v>2017</v>
      </c>
      <c r="AW87" s="153">
        <v>2017</v>
      </c>
      <c r="AX87" s="153" t="s">
        <v>896</v>
      </c>
      <c r="AY87" s="153">
        <v>2017</v>
      </c>
      <c r="AZ87" s="209">
        <v>2017</v>
      </c>
      <c r="BA87" s="153" t="s">
        <v>896</v>
      </c>
      <c r="BB87" s="153">
        <v>2017</v>
      </c>
      <c r="BC87" s="153">
        <v>2018</v>
      </c>
      <c r="BD87" s="153">
        <v>2019</v>
      </c>
      <c r="BE87" s="211" t="s">
        <v>896</v>
      </c>
      <c r="BF87" s="212" t="s">
        <v>1288</v>
      </c>
      <c r="BG87" s="211" t="s">
        <v>1288</v>
      </c>
      <c r="BH87" s="153">
        <v>2018</v>
      </c>
      <c r="BI87" s="153">
        <v>2018</v>
      </c>
      <c r="BJ87" s="153">
        <v>2013</v>
      </c>
      <c r="BK87" s="153">
        <v>2017</v>
      </c>
      <c r="BL87" s="153">
        <v>2018</v>
      </c>
      <c r="BM87" s="153">
        <v>2017</v>
      </c>
      <c r="BN87" s="153" t="s">
        <v>896</v>
      </c>
      <c r="BO87" s="153">
        <v>2016</v>
      </c>
      <c r="BP87" s="153">
        <v>2017</v>
      </c>
      <c r="BQ87" s="153">
        <v>2014</v>
      </c>
      <c r="BR87" s="153">
        <v>2017</v>
      </c>
      <c r="BS87" s="153">
        <v>2017</v>
      </c>
      <c r="BT87" s="153">
        <v>2016</v>
      </c>
      <c r="BU87" s="153">
        <v>2017</v>
      </c>
      <c r="BV87" s="153">
        <v>2017</v>
      </c>
      <c r="BW87" s="153">
        <v>2017</v>
      </c>
      <c r="BX87" s="153">
        <v>2016</v>
      </c>
      <c r="BY87" s="153">
        <v>2015</v>
      </c>
      <c r="BZ87" s="153" t="s">
        <v>1291</v>
      </c>
      <c r="CA87" s="153">
        <v>2019</v>
      </c>
      <c r="CB87" s="153">
        <v>2015</v>
      </c>
    </row>
    <row r="88" spans="1:80" x14ac:dyDescent="0.25">
      <c r="A88" s="123" t="str">
        <f>'Indicator Data'!A90</f>
        <v>Jordan</v>
      </c>
      <c r="B88" s="106" t="str">
        <f>'Indicator Data'!B90</f>
        <v>JOR</v>
      </c>
      <c r="C88" s="151">
        <v>2015</v>
      </c>
      <c r="D88" s="151">
        <v>2015</v>
      </c>
      <c r="E88" s="151">
        <v>2015</v>
      </c>
      <c r="F88" s="151">
        <v>2015</v>
      </c>
      <c r="G88" s="151">
        <v>2015</v>
      </c>
      <c r="H88" s="151">
        <v>2015</v>
      </c>
      <c r="I88" s="151">
        <v>2015</v>
      </c>
      <c r="J88" s="151">
        <v>2018</v>
      </c>
      <c r="K88" s="151">
        <v>2018</v>
      </c>
      <c r="L88" s="151">
        <v>2016</v>
      </c>
      <c r="M88" s="153">
        <v>2015</v>
      </c>
      <c r="N88" s="153">
        <v>2015</v>
      </c>
      <c r="O88" s="153">
        <v>2015</v>
      </c>
      <c r="P88" s="153">
        <v>2015</v>
      </c>
      <c r="Q88" s="153">
        <v>2010</v>
      </c>
      <c r="R88" s="153">
        <v>2010</v>
      </c>
      <c r="S88" s="153">
        <v>2010</v>
      </c>
      <c r="T88" s="153">
        <v>2010</v>
      </c>
      <c r="U88" s="153">
        <v>2015</v>
      </c>
      <c r="V88" s="153">
        <v>2015</v>
      </c>
      <c r="W88" s="153">
        <v>2015</v>
      </c>
      <c r="X88" s="153">
        <v>2018</v>
      </c>
      <c r="Y88" s="153">
        <v>2018</v>
      </c>
      <c r="Z88" s="153">
        <v>2018</v>
      </c>
      <c r="AA88" s="153">
        <v>2012</v>
      </c>
      <c r="AB88" s="152">
        <v>2017</v>
      </c>
      <c r="AC88" s="153" t="s">
        <v>896</v>
      </c>
      <c r="AD88" s="153">
        <v>2017</v>
      </c>
      <c r="AE88" s="153">
        <v>2018</v>
      </c>
      <c r="AF88" s="155">
        <v>2016</v>
      </c>
      <c r="AG88" s="155">
        <v>2019</v>
      </c>
      <c r="AH88" s="153">
        <v>2019</v>
      </c>
      <c r="AI88" s="153">
        <v>2019</v>
      </c>
      <c r="AJ88" s="153">
        <v>2018</v>
      </c>
      <c r="AK88" s="153">
        <v>2018</v>
      </c>
      <c r="AL88" s="153">
        <v>2017</v>
      </c>
      <c r="AM88" s="153">
        <v>2012</v>
      </c>
      <c r="AN88" s="153">
        <v>2019</v>
      </c>
      <c r="AO88" s="153">
        <v>2016</v>
      </c>
      <c r="AP88" s="153">
        <v>2017</v>
      </c>
      <c r="AQ88" s="153">
        <v>2017</v>
      </c>
      <c r="AR88" s="153">
        <v>2018</v>
      </c>
      <c r="AS88" s="153">
        <v>2017</v>
      </c>
      <c r="AT88" s="153">
        <v>2012</v>
      </c>
      <c r="AU88" s="164">
        <v>2017</v>
      </c>
      <c r="AV88" s="164">
        <v>2016</v>
      </c>
      <c r="AW88" s="153" t="s">
        <v>896</v>
      </c>
      <c r="AX88" s="153" t="s">
        <v>896</v>
      </c>
      <c r="AY88" s="153">
        <v>2017</v>
      </c>
      <c r="AZ88" s="209">
        <v>2017</v>
      </c>
      <c r="BA88" s="153" t="s">
        <v>1293</v>
      </c>
      <c r="BB88" s="153">
        <v>2017</v>
      </c>
      <c r="BC88" s="153">
        <v>2018</v>
      </c>
      <c r="BD88" s="153">
        <v>2019</v>
      </c>
      <c r="BE88" s="211" t="s">
        <v>896</v>
      </c>
      <c r="BF88" s="212">
        <v>43681</v>
      </c>
      <c r="BG88" s="211" t="s">
        <v>1288</v>
      </c>
      <c r="BH88" s="153">
        <v>2018</v>
      </c>
      <c r="BI88" s="153">
        <v>2018</v>
      </c>
      <c r="BJ88" s="153">
        <v>2013</v>
      </c>
      <c r="BK88" s="153">
        <v>2017</v>
      </c>
      <c r="BL88" s="153">
        <v>2018</v>
      </c>
      <c r="BM88" s="153">
        <v>2017</v>
      </c>
      <c r="BN88" s="153">
        <v>2015</v>
      </c>
      <c r="BO88" s="153">
        <v>2016</v>
      </c>
      <c r="BP88" s="153">
        <v>2017</v>
      </c>
      <c r="BQ88" s="153">
        <v>2014</v>
      </c>
      <c r="BR88" s="153">
        <v>2017</v>
      </c>
      <c r="BS88" s="153">
        <v>2017</v>
      </c>
      <c r="BT88" s="153">
        <v>2017</v>
      </c>
      <c r="BU88" s="153">
        <v>2017</v>
      </c>
      <c r="BV88" s="153">
        <v>2017</v>
      </c>
      <c r="BW88" s="153" t="s">
        <v>896</v>
      </c>
      <c r="BX88" s="153">
        <v>2016</v>
      </c>
      <c r="BY88" s="153">
        <v>2015</v>
      </c>
      <c r="BZ88" s="153" t="s">
        <v>1291</v>
      </c>
      <c r="CA88" s="153">
        <v>2019</v>
      </c>
      <c r="CB88" s="153">
        <v>2015</v>
      </c>
    </row>
    <row r="89" spans="1:80" x14ac:dyDescent="0.25">
      <c r="A89" s="123" t="str">
        <f>'Indicator Data'!A91</f>
        <v>Kazakhstan</v>
      </c>
      <c r="B89" s="106" t="str">
        <f>'Indicator Data'!B91</f>
        <v>KAZ</v>
      </c>
      <c r="C89" s="151">
        <v>2015</v>
      </c>
      <c r="D89" s="151">
        <v>2015</v>
      </c>
      <c r="E89" s="151">
        <v>2015</v>
      </c>
      <c r="F89" s="151">
        <v>2015</v>
      </c>
      <c r="G89" s="151">
        <v>2015</v>
      </c>
      <c r="H89" s="151">
        <v>2015</v>
      </c>
      <c r="I89" s="151">
        <v>2015</v>
      </c>
      <c r="J89" s="151">
        <v>2018</v>
      </c>
      <c r="K89" s="151">
        <v>2018</v>
      </c>
      <c r="L89" s="151">
        <v>2016</v>
      </c>
      <c r="M89" s="153">
        <v>2015</v>
      </c>
      <c r="N89" s="153">
        <v>2015</v>
      </c>
      <c r="O89" s="153">
        <v>2015</v>
      </c>
      <c r="P89" s="153">
        <v>2015</v>
      </c>
      <c r="Q89" s="153">
        <v>2010</v>
      </c>
      <c r="R89" s="153">
        <v>2010</v>
      </c>
      <c r="S89" s="153">
        <v>2010</v>
      </c>
      <c r="T89" s="153">
        <v>2010</v>
      </c>
      <c r="U89" s="153">
        <v>2015</v>
      </c>
      <c r="V89" s="153">
        <v>2015</v>
      </c>
      <c r="W89" s="153">
        <v>2015</v>
      </c>
      <c r="X89" s="153">
        <v>2018</v>
      </c>
      <c r="Y89" s="153">
        <v>2018</v>
      </c>
      <c r="Z89" s="153">
        <v>2018</v>
      </c>
      <c r="AA89" s="153">
        <v>2009</v>
      </c>
      <c r="AB89" s="152">
        <v>2017</v>
      </c>
      <c r="AC89" s="153">
        <v>2017</v>
      </c>
      <c r="AD89" s="153">
        <v>2018</v>
      </c>
      <c r="AE89" s="153">
        <v>2018</v>
      </c>
      <c r="AF89" s="155" t="s">
        <v>896</v>
      </c>
      <c r="AG89" s="155">
        <v>2019</v>
      </c>
      <c r="AH89" s="153">
        <v>2019</v>
      </c>
      <c r="AI89" s="153">
        <v>2019</v>
      </c>
      <c r="AJ89" s="153">
        <v>2018</v>
      </c>
      <c r="AK89" s="153">
        <v>2018</v>
      </c>
      <c r="AL89" s="153">
        <v>2017</v>
      </c>
      <c r="AM89" s="153">
        <v>2015</v>
      </c>
      <c r="AN89" s="153">
        <v>2019</v>
      </c>
      <c r="AO89" s="153">
        <v>2016</v>
      </c>
      <c r="AP89" s="153">
        <v>2017</v>
      </c>
      <c r="AQ89" s="153">
        <v>2017</v>
      </c>
      <c r="AR89" s="153">
        <v>2018</v>
      </c>
      <c r="AS89" s="153">
        <v>2017</v>
      </c>
      <c r="AT89" s="153">
        <v>2010</v>
      </c>
      <c r="AU89" s="164">
        <v>2017</v>
      </c>
      <c r="AV89" s="164">
        <v>2017</v>
      </c>
      <c r="AW89" s="153">
        <v>2017</v>
      </c>
      <c r="AX89" s="153">
        <v>2017</v>
      </c>
      <c r="AY89" s="153">
        <v>2017</v>
      </c>
      <c r="AZ89" s="209">
        <v>2017</v>
      </c>
      <c r="BA89" s="153" t="s">
        <v>1289</v>
      </c>
      <c r="BB89" s="153">
        <v>2017</v>
      </c>
      <c r="BC89" s="153">
        <v>2018</v>
      </c>
      <c r="BD89" s="153">
        <v>2019</v>
      </c>
      <c r="BE89" s="211" t="s">
        <v>896</v>
      </c>
      <c r="BF89" s="212" t="s">
        <v>1288</v>
      </c>
      <c r="BG89" s="211" t="s">
        <v>1288</v>
      </c>
      <c r="BH89" s="153">
        <v>2018</v>
      </c>
      <c r="BI89" s="153">
        <v>2018</v>
      </c>
      <c r="BJ89" s="153">
        <v>2013</v>
      </c>
      <c r="BK89" s="153">
        <v>2017</v>
      </c>
      <c r="BL89" s="153">
        <v>2018</v>
      </c>
      <c r="BM89" s="153">
        <v>2017</v>
      </c>
      <c r="BN89" s="153">
        <v>2015</v>
      </c>
      <c r="BO89" s="153">
        <v>2016</v>
      </c>
      <c r="BP89" s="153">
        <v>2017</v>
      </c>
      <c r="BQ89" s="153">
        <v>2014</v>
      </c>
      <c r="BR89" s="153">
        <v>2017</v>
      </c>
      <c r="BS89" s="153">
        <v>2017</v>
      </c>
      <c r="BT89" s="153">
        <v>2014</v>
      </c>
      <c r="BU89" s="153">
        <v>2017</v>
      </c>
      <c r="BV89" s="153">
        <v>2017</v>
      </c>
      <c r="BW89" s="153">
        <v>2017</v>
      </c>
      <c r="BX89" s="153">
        <v>2016</v>
      </c>
      <c r="BY89" s="153">
        <v>2015</v>
      </c>
      <c r="BZ89" s="153" t="s">
        <v>1291</v>
      </c>
      <c r="CA89" s="153">
        <v>2019</v>
      </c>
      <c r="CB89" s="153">
        <v>2015</v>
      </c>
    </row>
    <row r="90" spans="1:80" x14ac:dyDescent="0.25">
      <c r="A90" s="123" t="str">
        <f>'Indicator Data'!A92</f>
        <v>Kenya</v>
      </c>
      <c r="B90" s="106" t="str">
        <f>'Indicator Data'!B92</f>
        <v>KEN</v>
      </c>
      <c r="C90" s="151">
        <v>2015</v>
      </c>
      <c r="D90" s="151">
        <v>2015</v>
      </c>
      <c r="E90" s="151">
        <v>2015</v>
      </c>
      <c r="F90" s="151">
        <v>2015</v>
      </c>
      <c r="G90" s="151">
        <v>2015</v>
      </c>
      <c r="H90" s="151">
        <v>2015</v>
      </c>
      <c r="I90" s="151">
        <v>2015</v>
      </c>
      <c r="J90" s="151">
        <v>2018</v>
      </c>
      <c r="K90" s="151">
        <v>2018</v>
      </c>
      <c r="L90" s="151">
        <v>2016</v>
      </c>
      <c r="M90" s="153">
        <v>2015</v>
      </c>
      <c r="N90" s="153">
        <v>2015</v>
      </c>
      <c r="O90" s="153">
        <v>2015</v>
      </c>
      <c r="P90" s="153">
        <v>2015</v>
      </c>
      <c r="Q90" s="153">
        <v>2010</v>
      </c>
      <c r="R90" s="153">
        <v>2010</v>
      </c>
      <c r="S90" s="153">
        <v>2010</v>
      </c>
      <c r="T90" s="153">
        <v>2010</v>
      </c>
      <c r="U90" s="153">
        <v>2015</v>
      </c>
      <c r="V90" s="153">
        <v>2015</v>
      </c>
      <c r="W90" s="153">
        <v>2015</v>
      </c>
      <c r="X90" s="153">
        <v>2018</v>
      </c>
      <c r="Y90" s="153">
        <v>2018</v>
      </c>
      <c r="Z90" s="153">
        <v>2018</v>
      </c>
      <c r="AA90" s="153">
        <v>2015</v>
      </c>
      <c r="AB90" s="152">
        <v>2017</v>
      </c>
      <c r="AC90" s="153">
        <v>2017</v>
      </c>
      <c r="AD90" s="153">
        <v>2018</v>
      </c>
      <c r="AE90" s="153">
        <v>2018</v>
      </c>
      <c r="AF90" s="155">
        <v>2016</v>
      </c>
      <c r="AG90" s="155">
        <v>2019</v>
      </c>
      <c r="AH90" s="153">
        <v>2019</v>
      </c>
      <c r="AI90" s="153">
        <v>2019</v>
      </c>
      <c r="AJ90" s="153">
        <v>2018</v>
      </c>
      <c r="AK90" s="153">
        <v>2018</v>
      </c>
      <c r="AL90" s="153">
        <v>2017</v>
      </c>
      <c r="AM90" s="153">
        <v>2014</v>
      </c>
      <c r="AN90" s="153">
        <v>2019</v>
      </c>
      <c r="AO90" s="153">
        <v>2016</v>
      </c>
      <c r="AP90" s="153">
        <v>2017</v>
      </c>
      <c r="AQ90" s="153">
        <v>2017</v>
      </c>
      <c r="AR90" s="153">
        <v>2018</v>
      </c>
      <c r="AS90" s="153">
        <v>2017</v>
      </c>
      <c r="AT90" s="153">
        <v>2014</v>
      </c>
      <c r="AU90" s="164">
        <v>2017</v>
      </c>
      <c r="AV90" s="164">
        <v>2017</v>
      </c>
      <c r="AW90" s="153">
        <v>2017</v>
      </c>
      <c r="AX90" s="153">
        <v>2017</v>
      </c>
      <c r="AY90" s="153">
        <v>2017</v>
      </c>
      <c r="AZ90" s="209">
        <v>2017</v>
      </c>
      <c r="BA90" s="153" t="s">
        <v>1290</v>
      </c>
      <c r="BB90" s="153">
        <v>2017</v>
      </c>
      <c r="BC90" s="153">
        <v>2018</v>
      </c>
      <c r="BD90" s="153">
        <v>2019</v>
      </c>
      <c r="BE90" s="211" t="s">
        <v>896</v>
      </c>
      <c r="BF90" s="212">
        <v>43677</v>
      </c>
      <c r="BG90" s="211" t="s">
        <v>1288</v>
      </c>
      <c r="BH90" s="153">
        <v>2018</v>
      </c>
      <c r="BI90" s="153">
        <v>2018</v>
      </c>
      <c r="BJ90" s="153">
        <v>2015</v>
      </c>
      <c r="BK90" s="153">
        <v>2017</v>
      </c>
      <c r="BL90" s="153">
        <v>2018</v>
      </c>
      <c r="BM90" s="153">
        <v>2017</v>
      </c>
      <c r="BN90" s="153">
        <v>2015</v>
      </c>
      <c r="BO90" s="153">
        <v>2016</v>
      </c>
      <c r="BP90" s="153">
        <v>2017</v>
      </c>
      <c r="BQ90" s="153">
        <v>2014</v>
      </c>
      <c r="BR90" s="153">
        <v>2017</v>
      </c>
      <c r="BS90" s="153">
        <v>2017</v>
      </c>
      <c r="BT90" s="153">
        <v>2014</v>
      </c>
      <c r="BU90" s="153">
        <v>2017</v>
      </c>
      <c r="BV90" s="153">
        <v>2017</v>
      </c>
      <c r="BW90" s="153">
        <v>2017</v>
      </c>
      <c r="BX90" s="153">
        <v>2016</v>
      </c>
      <c r="BY90" s="153">
        <v>2015</v>
      </c>
      <c r="BZ90" s="153" t="s">
        <v>1291</v>
      </c>
      <c r="CA90" s="153">
        <v>2019</v>
      </c>
      <c r="CB90" s="153">
        <v>2015</v>
      </c>
    </row>
    <row r="91" spans="1:80" x14ac:dyDescent="0.25">
      <c r="A91" s="123" t="str">
        <f>'Indicator Data'!A93</f>
        <v>Kiribati</v>
      </c>
      <c r="B91" s="106" t="str">
        <f>'Indicator Data'!B93</f>
        <v>KIR</v>
      </c>
      <c r="C91" s="151">
        <v>2015</v>
      </c>
      <c r="D91" s="151">
        <v>2015</v>
      </c>
      <c r="E91" s="151">
        <v>2015</v>
      </c>
      <c r="F91" s="151">
        <v>2015</v>
      </c>
      <c r="G91" s="151">
        <v>2015</v>
      </c>
      <c r="H91" s="151">
        <v>2015</v>
      </c>
      <c r="I91" s="151">
        <v>2015</v>
      </c>
      <c r="J91" s="151">
        <v>2018</v>
      </c>
      <c r="K91" s="151">
        <v>2018</v>
      </c>
      <c r="L91" s="151">
        <v>2016</v>
      </c>
      <c r="M91" s="153">
        <v>2015</v>
      </c>
      <c r="N91" s="153">
        <v>2015</v>
      </c>
      <c r="O91" s="153">
        <v>2015</v>
      </c>
      <c r="P91" s="153">
        <v>2015</v>
      </c>
      <c r="Q91" s="153">
        <v>2010</v>
      </c>
      <c r="R91" s="153">
        <v>2010</v>
      </c>
      <c r="S91" s="153">
        <v>2010</v>
      </c>
      <c r="T91" s="153">
        <v>2010</v>
      </c>
      <c r="U91" s="153">
        <v>2015</v>
      </c>
      <c r="V91" s="153">
        <v>2015</v>
      </c>
      <c r="W91" s="153">
        <v>2015</v>
      </c>
      <c r="X91" s="153">
        <v>2018</v>
      </c>
      <c r="Y91" s="153">
        <v>2018</v>
      </c>
      <c r="Z91" s="153">
        <v>2018</v>
      </c>
      <c r="AA91" s="153" t="s">
        <v>896</v>
      </c>
      <c r="AB91" s="152">
        <v>2017</v>
      </c>
      <c r="AC91" s="153" t="s">
        <v>896</v>
      </c>
      <c r="AD91" s="153">
        <v>2014</v>
      </c>
      <c r="AE91" s="153">
        <v>2018</v>
      </c>
      <c r="AF91" s="155" t="s">
        <v>896</v>
      </c>
      <c r="AG91" s="155">
        <v>2019</v>
      </c>
      <c r="AH91" s="153">
        <v>2019</v>
      </c>
      <c r="AI91" s="153">
        <v>2019</v>
      </c>
      <c r="AJ91" s="153">
        <v>2018</v>
      </c>
      <c r="AK91" s="153">
        <v>2018</v>
      </c>
      <c r="AL91" s="153" t="s">
        <v>896</v>
      </c>
      <c r="AM91" s="153" t="s">
        <v>896</v>
      </c>
      <c r="AN91" s="153">
        <v>2019</v>
      </c>
      <c r="AO91" s="153">
        <v>2016</v>
      </c>
      <c r="AP91" s="153">
        <v>2017</v>
      </c>
      <c r="AQ91" s="153">
        <v>2017</v>
      </c>
      <c r="AR91" s="153">
        <v>2018</v>
      </c>
      <c r="AS91" s="153">
        <v>2017</v>
      </c>
      <c r="AT91" s="153">
        <v>2009</v>
      </c>
      <c r="AU91" s="164">
        <v>2017</v>
      </c>
      <c r="AV91" s="164" t="s">
        <v>896</v>
      </c>
      <c r="AW91" s="153" t="s">
        <v>896</v>
      </c>
      <c r="AX91" s="153" t="s">
        <v>896</v>
      </c>
      <c r="AY91" s="153">
        <v>2017</v>
      </c>
      <c r="AZ91" s="209" t="s">
        <v>896</v>
      </c>
      <c r="BA91" s="153">
        <v>2006</v>
      </c>
      <c r="BB91" s="153">
        <v>2017</v>
      </c>
      <c r="BC91" s="153">
        <v>2018</v>
      </c>
      <c r="BD91" s="153">
        <v>2019</v>
      </c>
      <c r="BE91" s="211" t="s">
        <v>896</v>
      </c>
      <c r="BF91" s="212" t="s">
        <v>896</v>
      </c>
      <c r="BG91" s="211" t="s">
        <v>1288</v>
      </c>
      <c r="BH91" s="153">
        <v>2018</v>
      </c>
      <c r="BI91" s="153">
        <v>2018</v>
      </c>
      <c r="BJ91" s="153" t="s">
        <v>896</v>
      </c>
      <c r="BK91" s="153">
        <v>2017</v>
      </c>
      <c r="BL91" s="153" t="s">
        <v>896</v>
      </c>
      <c r="BM91" s="153">
        <v>2017</v>
      </c>
      <c r="BN91" s="153" t="s">
        <v>896</v>
      </c>
      <c r="BO91" s="153">
        <v>2016</v>
      </c>
      <c r="BP91" s="153">
        <v>2017</v>
      </c>
      <c r="BQ91" s="153">
        <v>2014</v>
      </c>
      <c r="BR91" s="153">
        <v>2017</v>
      </c>
      <c r="BS91" s="153">
        <v>2017</v>
      </c>
      <c r="BT91" s="153">
        <v>2013</v>
      </c>
      <c r="BU91" s="153">
        <v>2017</v>
      </c>
      <c r="BV91" s="153">
        <v>2017</v>
      </c>
      <c r="BW91" s="153">
        <v>2017</v>
      </c>
      <c r="BX91" s="153">
        <v>2016</v>
      </c>
      <c r="BY91" s="153">
        <v>2015</v>
      </c>
      <c r="BZ91" s="153" t="s">
        <v>1291</v>
      </c>
      <c r="CA91" s="153">
        <v>2019</v>
      </c>
      <c r="CB91" s="153">
        <v>2015</v>
      </c>
    </row>
    <row r="92" spans="1:80" x14ac:dyDescent="0.25">
      <c r="A92" s="123" t="str">
        <f>'Indicator Data'!A94</f>
        <v>Korea DPR</v>
      </c>
      <c r="B92" s="106" t="str">
        <f>'Indicator Data'!B94</f>
        <v>PRK</v>
      </c>
      <c r="C92" s="151">
        <v>2015</v>
      </c>
      <c r="D92" s="151">
        <v>2015</v>
      </c>
      <c r="E92" s="151">
        <v>2015</v>
      </c>
      <c r="F92" s="151">
        <v>2015</v>
      </c>
      <c r="G92" s="151">
        <v>2015</v>
      </c>
      <c r="H92" s="151">
        <v>2015</v>
      </c>
      <c r="I92" s="151">
        <v>2015</v>
      </c>
      <c r="J92" s="151">
        <v>2018</v>
      </c>
      <c r="K92" s="151">
        <v>2018</v>
      </c>
      <c r="L92" s="151">
        <v>2016</v>
      </c>
      <c r="M92" s="153">
        <v>2015</v>
      </c>
      <c r="N92" s="153">
        <v>2015</v>
      </c>
      <c r="O92" s="153">
        <v>2015</v>
      </c>
      <c r="P92" s="153">
        <v>2015</v>
      </c>
      <c r="Q92" s="153">
        <v>2010</v>
      </c>
      <c r="R92" s="153">
        <v>2010</v>
      </c>
      <c r="S92" s="153">
        <v>2010</v>
      </c>
      <c r="T92" s="153">
        <v>2010</v>
      </c>
      <c r="U92" s="153">
        <v>2015</v>
      </c>
      <c r="V92" s="153">
        <v>2015</v>
      </c>
      <c r="W92" s="153">
        <v>2015</v>
      </c>
      <c r="X92" s="153">
        <v>2018</v>
      </c>
      <c r="Y92" s="153">
        <v>2018</v>
      </c>
      <c r="Z92" s="153">
        <v>2018</v>
      </c>
      <c r="AA92" s="153">
        <v>2008</v>
      </c>
      <c r="AB92" s="152">
        <v>2017</v>
      </c>
      <c r="AC92" s="153" t="s">
        <v>896</v>
      </c>
      <c r="AD92" s="153">
        <v>2014</v>
      </c>
      <c r="AE92" s="153">
        <v>2018</v>
      </c>
      <c r="AF92" s="155" t="s">
        <v>896</v>
      </c>
      <c r="AG92" s="155">
        <v>2019</v>
      </c>
      <c r="AH92" s="153">
        <v>2019</v>
      </c>
      <c r="AI92" s="153">
        <v>2019</v>
      </c>
      <c r="AJ92" s="153">
        <v>2018</v>
      </c>
      <c r="AK92" s="153">
        <v>2018</v>
      </c>
      <c r="AL92" s="153">
        <v>2017</v>
      </c>
      <c r="AM92" s="153" t="s">
        <v>896</v>
      </c>
      <c r="AN92" s="153">
        <v>2019</v>
      </c>
      <c r="AO92" s="153">
        <v>2016</v>
      </c>
      <c r="AP92" s="153">
        <v>2017</v>
      </c>
      <c r="AQ92" s="153" t="s">
        <v>896</v>
      </c>
      <c r="AR92" s="153" t="s">
        <v>896</v>
      </c>
      <c r="AS92" s="153">
        <v>2017</v>
      </c>
      <c r="AT92" s="153">
        <v>2012</v>
      </c>
      <c r="AU92" s="164">
        <v>2017</v>
      </c>
      <c r="AV92" s="164" t="s">
        <v>896</v>
      </c>
      <c r="AW92" s="153" t="s">
        <v>896</v>
      </c>
      <c r="AX92" s="153">
        <v>2017</v>
      </c>
      <c r="AY92" s="153">
        <v>2017</v>
      </c>
      <c r="AZ92" s="209">
        <v>2017</v>
      </c>
      <c r="BA92" s="153" t="s">
        <v>896</v>
      </c>
      <c r="BB92" s="153">
        <v>2017</v>
      </c>
      <c r="BC92" s="153">
        <v>2018</v>
      </c>
      <c r="BD92" s="153">
        <v>2019</v>
      </c>
      <c r="BE92" s="211" t="s">
        <v>896</v>
      </c>
      <c r="BF92" s="212" t="s">
        <v>896</v>
      </c>
      <c r="BG92" s="211" t="s">
        <v>1288</v>
      </c>
      <c r="BH92" s="153">
        <v>2018</v>
      </c>
      <c r="BI92" s="153">
        <v>2018</v>
      </c>
      <c r="BJ92" s="153" t="s">
        <v>896</v>
      </c>
      <c r="BK92" s="153">
        <v>2017</v>
      </c>
      <c r="BL92" s="153">
        <v>2018</v>
      </c>
      <c r="BM92" s="153">
        <v>2017</v>
      </c>
      <c r="BN92" s="153">
        <v>2015</v>
      </c>
      <c r="BO92" s="153" t="s">
        <v>896</v>
      </c>
      <c r="BP92" s="153">
        <v>2017</v>
      </c>
      <c r="BQ92" s="153">
        <v>2014</v>
      </c>
      <c r="BR92" s="153">
        <v>2017</v>
      </c>
      <c r="BS92" s="153">
        <v>2017</v>
      </c>
      <c r="BT92" s="153">
        <v>2017</v>
      </c>
      <c r="BU92" s="153">
        <v>2017</v>
      </c>
      <c r="BV92" s="153">
        <v>2017</v>
      </c>
      <c r="BW92" s="153" t="s">
        <v>896</v>
      </c>
      <c r="BX92" s="153" t="s">
        <v>896</v>
      </c>
      <c r="BY92" s="153">
        <v>2015</v>
      </c>
      <c r="BZ92" s="153">
        <v>2015</v>
      </c>
      <c r="CA92" s="153">
        <v>2019</v>
      </c>
      <c r="CB92" s="153">
        <v>2015</v>
      </c>
    </row>
    <row r="93" spans="1:80" x14ac:dyDescent="0.25">
      <c r="A93" s="123" t="str">
        <f>'Indicator Data'!A95</f>
        <v>Korea Republic of</v>
      </c>
      <c r="B93" s="106" t="str">
        <f>'Indicator Data'!B95</f>
        <v>KOR</v>
      </c>
      <c r="C93" s="151">
        <v>2015</v>
      </c>
      <c r="D93" s="151">
        <v>2015</v>
      </c>
      <c r="E93" s="151">
        <v>2015</v>
      </c>
      <c r="F93" s="151">
        <v>2015</v>
      </c>
      <c r="G93" s="151">
        <v>2015</v>
      </c>
      <c r="H93" s="151">
        <v>2015</v>
      </c>
      <c r="I93" s="151">
        <v>2015</v>
      </c>
      <c r="J93" s="151">
        <v>2018</v>
      </c>
      <c r="K93" s="151">
        <v>2018</v>
      </c>
      <c r="L93" s="151">
        <v>2016</v>
      </c>
      <c r="M93" s="153">
        <v>2015</v>
      </c>
      <c r="N93" s="153">
        <v>2015</v>
      </c>
      <c r="O93" s="153">
        <v>2015</v>
      </c>
      <c r="P93" s="153">
        <v>2015</v>
      </c>
      <c r="Q93" s="153">
        <v>2010</v>
      </c>
      <c r="R93" s="153">
        <v>2010</v>
      </c>
      <c r="S93" s="153">
        <v>2010</v>
      </c>
      <c r="T93" s="153">
        <v>2010</v>
      </c>
      <c r="U93" s="153">
        <v>2015</v>
      </c>
      <c r="V93" s="153">
        <v>2015</v>
      </c>
      <c r="W93" s="153">
        <v>2015</v>
      </c>
      <c r="X93" s="153">
        <v>2018</v>
      </c>
      <c r="Y93" s="153">
        <v>2018</v>
      </c>
      <c r="Z93" s="153">
        <v>2018</v>
      </c>
      <c r="AA93" s="153"/>
      <c r="AB93" s="152">
        <v>2017</v>
      </c>
      <c r="AC93" s="153" t="s">
        <v>896</v>
      </c>
      <c r="AD93" s="153">
        <v>2015</v>
      </c>
      <c r="AE93" s="153">
        <v>2018</v>
      </c>
      <c r="AF93" s="155" t="s">
        <v>896</v>
      </c>
      <c r="AG93" s="155">
        <v>2019</v>
      </c>
      <c r="AH93" s="153">
        <v>2019</v>
      </c>
      <c r="AI93" s="153">
        <v>2019</v>
      </c>
      <c r="AJ93" s="153">
        <v>2018</v>
      </c>
      <c r="AK93" s="153">
        <v>2018</v>
      </c>
      <c r="AL93" s="153">
        <v>2017</v>
      </c>
      <c r="AM93" s="153" t="s">
        <v>896</v>
      </c>
      <c r="AN93" s="153">
        <v>2019</v>
      </c>
      <c r="AO93" s="153">
        <v>2016</v>
      </c>
      <c r="AP93" s="153">
        <v>2017</v>
      </c>
      <c r="AQ93" s="153" t="s">
        <v>896</v>
      </c>
      <c r="AR93" s="153">
        <v>2018</v>
      </c>
      <c r="AS93" s="153">
        <v>2017</v>
      </c>
      <c r="AT93" s="153">
        <v>2010</v>
      </c>
      <c r="AU93" s="164">
        <v>2017</v>
      </c>
      <c r="AV93" s="164" t="s">
        <v>896</v>
      </c>
      <c r="AW93" s="153" t="s">
        <v>896</v>
      </c>
      <c r="AX93" s="153">
        <v>2017</v>
      </c>
      <c r="AY93" s="153">
        <v>2017</v>
      </c>
      <c r="AZ93" s="209">
        <v>2017</v>
      </c>
      <c r="BA93" s="153" t="s">
        <v>1295</v>
      </c>
      <c r="BB93" s="153">
        <v>2017</v>
      </c>
      <c r="BC93" s="153">
        <v>2018</v>
      </c>
      <c r="BD93" s="153">
        <v>2019</v>
      </c>
      <c r="BE93" s="211" t="s">
        <v>896</v>
      </c>
      <c r="BF93" s="212" t="s">
        <v>1288</v>
      </c>
      <c r="BG93" s="211" t="s">
        <v>1288</v>
      </c>
      <c r="BH93" s="153">
        <v>2018</v>
      </c>
      <c r="BI93" s="153">
        <v>2018</v>
      </c>
      <c r="BJ93" s="153">
        <v>2013</v>
      </c>
      <c r="BK93" s="153">
        <v>2017</v>
      </c>
      <c r="BL93" s="153">
        <v>2018</v>
      </c>
      <c r="BM93" s="153">
        <v>2017</v>
      </c>
      <c r="BN93" s="153">
        <v>2008</v>
      </c>
      <c r="BO93" s="153">
        <v>2016</v>
      </c>
      <c r="BP93" s="153">
        <v>2017</v>
      </c>
      <c r="BQ93" s="153">
        <v>2014</v>
      </c>
      <c r="BR93" s="153">
        <v>2017</v>
      </c>
      <c r="BS93" s="153">
        <v>2017</v>
      </c>
      <c r="BT93" s="153">
        <v>2017</v>
      </c>
      <c r="BU93" s="153">
        <v>2017</v>
      </c>
      <c r="BV93" s="153">
        <v>2017</v>
      </c>
      <c r="BW93" s="153">
        <v>2017</v>
      </c>
      <c r="BX93" s="153">
        <v>2016</v>
      </c>
      <c r="BY93" s="153">
        <v>2015</v>
      </c>
      <c r="BZ93" s="153" t="s">
        <v>1291</v>
      </c>
      <c r="CA93" s="153">
        <v>2019</v>
      </c>
      <c r="CB93" s="153">
        <v>2015</v>
      </c>
    </row>
    <row r="94" spans="1:80" x14ac:dyDescent="0.25">
      <c r="A94" s="123" t="str">
        <f>'Indicator Data'!A96</f>
        <v>Kuwait</v>
      </c>
      <c r="B94" s="106" t="str">
        <f>'Indicator Data'!B96</f>
        <v>KWT</v>
      </c>
      <c r="C94" s="151">
        <v>2015</v>
      </c>
      <c r="D94" s="151">
        <v>2015</v>
      </c>
      <c r="E94" s="151">
        <v>2015</v>
      </c>
      <c r="F94" s="151">
        <v>2015</v>
      </c>
      <c r="G94" s="151">
        <v>2015</v>
      </c>
      <c r="H94" s="151">
        <v>2015</v>
      </c>
      <c r="I94" s="151">
        <v>2015</v>
      </c>
      <c r="J94" s="151">
        <v>2018</v>
      </c>
      <c r="K94" s="151">
        <v>2018</v>
      </c>
      <c r="L94" s="151">
        <v>2016</v>
      </c>
      <c r="M94" s="153">
        <v>2015</v>
      </c>
      <c r="N94" s="153">
        <v>2015</v>
      </c>
      <c r="O94" s="153">
        <v>2015</v>
      </c>
      <c r="P94" s="153">
        <v>2015</v>
      </c>
      <c r="Q94" s="153">
        <v>2010</v>
      </c>
      <c r="R94" s="153">
        <v>2010</v>
      </c>
      <c r="S94" s="153">
        <v>2010</v>
      </c>
      <c r="T94" s="153">
        <v>2010</v>
      </c>
      <c r="U94" s="153">
        <v>2015</v>
      </c>
      <c r="V94" s="153">
        <v>2015</v>
      </c>
      <c r="W94" s="153">
        <v>2015</v>
      </c>
      <c r="X94" s="153">
        <v>2018</v>
      </c>
      <c r="Y94" s="153">
        <v>2018</v>
      </c>
      <c r="Z94" s="153">
        <v>2018</v>
      </c>
      <c r="AA94" s="153" t="s">
        <v>896</v>
      </c>
      <c r="AB94" s="152">
        <v>2017</v>
      </c>
      <c r="AC94" s="153" t="s">
        <v>896</v>
      </c>
      <c r="AD94" s="153">
        <v>2018</v>
      </c>
      <c r="AE94" s="153">
        <v>2018</v>
      </c>
      <c r="AF94" s="155" t="s">
        <v>896</v>
      </c>
      <c r="AG94" s="155">
        <v>2019</v>
      </c>
      <c r="AH94" s="153">
        <v>2019</v>
      </c>
      <c r="AI94" s="153">
        <v>2019</v>
      </c>
      <c r="AJ94" s="153">
        <v>2018</v>
      </c>
      <c r="AK94" s="153">
        <v>2018</v>
      </c>
      <c r="AL94" s="153">
        <v>2017</v>
      </c>
      <c r="AM94" s="153" t="s">
        <v>896</v>
      </c>
      <c r="AN94" s="153">
        <v>2019</v>
      </c>
      <c r="AO94" s="153">
        <v>2016</v>
      </c>
      <c r="AP94" s="153">
        <v>2017</v>
      </c>
      <c r="AQ94" s="153" t="s">
        <v>896</v>
      </c>
      <c r="AR94" s="153">
        <v>2018</v>
      </c>
      <c r="AS94" s="153">
        <v>2017</v>
      </c>
      <c r="AT94" s="153">
        <v>2014</v>
      </c>
      <c r="AU94" s="164">
        <v>2017</v>
      </c>
      <c r="AV94" s="164">
        <v>2017</v>
      </c>
      <c r="AW94" s="153">
        <v>2017</v>
      </c>
      <c r="AX94" s="153" t="s">
        <v>896</v>
      </c>
      <c r="AY94" s="153">
        <v>2017</v>
      </c>
      <c r="AZ94" s="209">
        <v>2017</v>
      </c>
      <c r="BA94" s="153" t="s">
        <v>896</v>
      </c>
      <c r="BB94" s="153">
        <v>2017</v>
      </c>
      <c r="BC94" s="153">
        <v>2018</v>
      </c>
      <c r="BD94" s="153">
        <v>2019</v>
      </c>
      <c r="BE94" s="211" t="s">
        <v>896</v>
      </c>
      <c r="BF94" s="212" t="s">
        <v>1288</v>
      </c>
      <c r="BG94" s="211" t="s">
        <v>1288</v>
      </c>
      <c r="BH94" s="153">
        <v>2018</v>
      </c>
      <c r="BI94" s="153">
        <v>2018</v>
      </c>
      <c r="BJ94" s="153" t="s">
        <v>896</v>
      </c>
      <c r="BK94" s="153">
        <v>2017</v>
      </c>
      <c r="BL94" s="153">
        <v>2018</v>
      </c>
      <c r="BM94" s="153">
        <v>2017</v>
      </c>
      <c r="BN94" s="153">
        <v>2018</v>
      </c>
      <c r="BO94" s="153">
        <v>2016</v>
      </c>
      <c r="BP94" s="153">
        <v>2017</v>
      </c>
      <c r="BQ94" s="153">
        <v>2014</v>
      </c>
      <c r="BR94" s="153">
        <v>2017</v>
      </c>
      <c r="BS94" s="153">
        <v>2017</v>
      </c>
      <c r="BT94" s="153">
        <v>2015</v>
      </c>
      <c r="BU94" s="153">
        <v>2017</v>
      </c>
      <c r="BV94" s="153">
        <v>2017</v>
      </c>
      <c r="BW94" s="153">
        <v>2017</v>
      </c>
      <c r="BX94" s="153">
        <v>2016</v>
      </c>
      <c r="BY94" s="153">
        <v>2015</v>
      </c>
      <c r="BZ94" s="153" t="s">
        <v>1291</v>
      </c>
      <c r="CA94" s="153">
        <v>2019</v>
      </c>
      <c r="CB94" s="153">
        <v>2015</v>
      </c>
    </row>
    <row r="95" spans="1:80" x14ac:dyDescent="0.25">
      <c r="A95" s="123" t="str">
        <f>'Indicator Data'!A97</f>
        <v>Kyrgyzstan</v>
      </c>
      <c r="B95" s="106" t="str">
        <f>'Indicator Data'!B97</f>
        <v>KGZ</v>
      </c>
      <c r="C95" s="151">
        <v>2015</v>
      </c>
      <c r="D95" s="151">
        <v>2015</v>
      </c>
      <c r="E95" s="151">
        <v>2015</v>
      </c>
      <c r="F95" s="151">
        <v>2015</v>
      </c>
      <c r="G95" s="151">
        <v>2015</v>
      </c>
      <c r="H95" s="151">
        <v>2015</v>
      </c>
      <c r="I95" s="151">
        <v>2015</v>
      </c>
      <c r="J95" s="151">
        <v>2018</v>
      </c>
      <c r="K95" s="151">
        <v>2018</v>
      </c>
      <c r="L95" s="151">
        <v>2016</v>
      </c>
      <c r="M95" s="153">
        <v>2015</v>
      </c>
      <c r="N95" s="153">
        <v>2015</v>
      </c>
      <c r="O95" s="153">
        <v>2015</v>
      </c>
      <c r="P95" s="153">
        <v>2015</v>
      </c>
      <c r="Q95" s="153">
        <v>2010</v>
      </c>
      <c r="R95" s="153">
        <v>2010</v>
      </c>
      <c r="S95" s="153">
        <v>2010</v>
      </c>
      <c r="T95" s="153">
        <v>2010</v>
      </c>
      <c r="U95" s="153">
        <v>2015</v>
      </c>
      <c r="V95" s="153">
        <v>2015</v>
      </c>
      <c r="W95" s="153">
        <v>2015</v>
      </c>
      <c r="X95" s="153">
        <v>2018</v>
      </c>
      <c r="Y95" s="153">
        <v>2018</v>
      </c>
      <c r="Z95" s="153">
        <v>2018</v>
      </c>
      <c r="AA95" s="153">
        <v>2012</v>
      </c>
      <c r="AB95" s="152">
        <v>2017</v>
      </c>
      <c r="AC95" s="153">
        <v>2017</v>
      </c>
      <c r="AD95" s="153">
        <v>2018</v>
      </c>
      <c r="AE95" s="153">
        <v>2018</v>
      </c>
      <c r="AF95" s="155">
        <v>2016</v>
      </c>
      <c r="AG95" s="155">
        <v>2019</v>
      </c>
      <c r="AH95" s="153">
        <v>2019</v>
      </c>
      <c r="AI95" s="153">
        <v>2019</v>
      </c>
      <c r="AJ95" s="153">
        <v>2018</v>
      </c>
      <c r="AK95" s="153">
        <v>2018</v>
      </c>
      <c r="AL95" s="153">
        <v>2017</v>
      </c>
      <c r="AM95" s="153">
        <v>2014</v>
      </c>
      <c r="AN95" s="153">
        <v>2019</v>
      </c>
      <c r="AO95" s="153">
        <v>2016</v>
      </c>
      <c r="AP95" s="153">
        <v>2017</v>
      </c>
      <c r="AQ95" s="153">
        <v>2017</v>
      </c>
      <c r="AR95" s="153">
        <v>2018</v>
      </c>
      <c r="AS95" s="153">
        <v>2017</v>
      </c>
      <c r="AT95" s="153">
        <v>2014</v>
      </c>
      <c r="AU95" s="164">
        <v>2017</v>
      </c>
      <c r="AV95" s="164">
        <v>2017</v>
      </c>
      <c r="AW95" s="153">
        <v>2017</v>
      </c>
      <c r="AX95" s="153">
        <v>2017</v>
      </c>
      <c r="AY95" s="153">
        <v>2017</v>
      </c>
      <c r="AZ95" s="209">
        <v>2017</v>
      </c>
      <c r="BA95" s="153" t="s">
        <v>1289</v>
      </c>
      <c r="BB95" s="153">
        <v>2017</v>
      </c>
      <c r="BC95" s="153">
        <v>2018</v>
      </c>
      <c r="BD95" s="153">
        <v>2019</v>
      </c>
      <c r="BE95" s="211" t="s">
        <v>896</v>
      </c>
      <c r="BF95" s="212" t="s">
        <v>1288</v>
      </c>
      <c r="BG95" s="211" t="s">
        <v>1288</v>
      </c>
      <c r="BH95" s="153">
        <v>2018</v>
      </c>
      <c r="BI95" s="153">
        <v>2018</v>
      </c>
      <c r="BJ95" s="153">
        <v>2015</v>
      </c>
      <c r="BK95" s="153">
        <v>2017</v>
      </c>
      <c r="BL95" s="153">
        <v>2018</v>
      </c>
      <c r="BM95" s="153">
        <v>2017</v>
      </c>
      <c r="BN95" s="153">
        <v>2015</v>
      </c>
      <c r="BO95" s="153">
        <v>2016</v>
      </c>
      <c r="BP95" s="153">
        <v>2017</v>
      </c>
      <c r="BQ95" s="153">
        <v>2014</v>
      </c>
      <c r="BR95" s="153">
        <v>2017</v>
      </c>
      <c r="BS95" s="153">
        <v>2017</v>
      </c>
      <c r="BT95" s="153">
        <v>2014</v>
      </c>
      <c r="BU95" s="153">
        <v>2017</v>
      </c>
      <c r="BV95" s="153">
        <v>2017</v>
      </c>
      <c r="BW95" s="153" t="s">
        <v>896</v>
      </c>
      <c r="BX95" s="153">
        <v>2016</v>
      </c>
      <c r="BY95" s="153">
        <v>2015</v>
      </c>
      <c r="BZ95" s="153" t="s">
        <v>1291</v>
      </c>
      <c r="CA95" s="153">
        <v>2019</v>
      </c>
      <c r="CB95" s="153">
        <v>2015</v>
      </c>
    </row>
    <row r="96" spans="1:80" x14ac:dyDescent="0.25">
      <c r="A96" s="123" t="str">
        <f>'Indicator Data'!A98</f>
        <v>Lao PDR</v>
      </c>
      <c r="B96" s="106" t="str">
        <f>'Indicator Data'!B98</f>
        <v>LAO</v>
      </c>
      <c r="C96" s="151">
        <v>2015</v>
      </c>
      <c r="D96" s="151">
        <v>2015</v>
      </c>
      <c r="E96" s="151">
        <v>2015</v>
      </c>
      <c r="F96" s="151">
        <v>2015</v>
      </c>
      <c r="G96" s="151">
        <v>2015</v>
      </c>
      <c r="H96" s="151">
        <v>2015</v>
      </c>
      <c r="I96" s="151">
        <v>2015</v>
      </c>
      <c r="J96" s="151">
        <v>2018</v>
      </c>
      <c r="K96" s="151">
        <v>2018</v>
      </c>
      <c r="L96" s="151">
        <v>2016</v>
      </c>
      <c r="M96" s="153">
        <v>2015</v>
      </c>
      <c r="N96" s="153">
        <v>2015</v>
      </c>
      <c r="O96" s="153">
        <v>2015</v>
      </c>
      <c r="P96" s="153">
        <v>2015</v>
      </c>
      <c r="Q96" s="153">
        <v>2010</v>
      </c>
      <c r="R96" s="153">
        <v>2010</v>
      </c>
      <c r="S96" s="153">
        <v>2010</v>
      </c>
      <c r="T96" s="153">
        <v>2010</v>
      </c>
      <c r="U96" s="153">
        <v>2015</v>
      </c>
      <c r="V96" s="153">
        <v>2015</v>
      </c>
      <c r="W96" s="153">
        <v>2015</v>
      </c>
      <c r="X96" s="153">
        <v>2018</v>
      </c>
      <c r="Y96" s="153">
        <v>2018</v>
      </c>
      <c r="Z96" s="153">
        <v>2018</v>
      </c>
      <c r="AA96" s="153" t="s">
        <v>896</v>
      </c>
      <c r="AB96" s="152">
        <v>2017</v>
      </c>
      <c r="AC96" s="153">
        <v>2017</v>
      </c>
      <c r="AD96" s="153">
        <v>2017</v>
      </c>
      <c r="AE96" s="153">
        <v>2018</v>
      </c>
      <c r="AF96" s="155">
        <v>2016</v>
      </c>
      <c r="AG96" s="155">
        <v>2019</v>
      </c>
      <c r="AH96" s="153">
        <v>2019</v>
      </c>
      <c r="AI96" s="153">
        <v>2019</v>
      </c>
      <c r="AJ96" s="153">
        <v>2018</v>
      </c>
      <c r="AK96" s="153">
        <v>2018</v>
      </c>
      <c r="AL96" s="153">
        <v>2017</v>
      </c>
      <c r="AM96" s="153">
        <v>2012</v>
      </c>
      <c r="AN96" s="153">
        <v>2019</v>
      </c>
      <c r="AO96" s="153">
        <v>2016</v>
      </c>
      <c r="AP96" s="153">
        <v>2017</v>
      </c>
      <c r="AQ96" s="153">
        <v>2017</v>
      </c>
      <c r="AR96" s="153">
        <v>2018</v>
      </c>
      <c r="AS96" s="153">
        <v>2017</v>
      </c>
      <c r="AT96" s="153">
        <v>2011</v>
      </c>
      <c r="AU96" s="164">
        <v>2017</v>
      </c>
      <c r="AV96" s="164">
        <v>2017</v>
      </c>
      <c r="AW96" s="153" t="s">
        <v>896</v>
      </c>
      <c r="AX96" s="153">
        <v>2017</v>
      </c>
      <c r="AY96" s="153">
        <v>2017</v>
      </c>
      <c r="AZ96" s="209">
        <v>2015</v>
      </c>
      <c r="BA96" s="153" t="s">
        <v>1295</v>
      </c>
      <c r="BB96" s="153">
        <v>2017</v>
      </c>
      <c r="BC96" s="153">
        <v>2018</v>
      </c>
      <c r="BD96" s="153">
        <v>2019</v>
      </c>
      <c r="BE96" s="211" t="s">
        <v>896</v>
      </c>
      <c r="BF96" s="212" t="s">
        <v>1288</v>
      </c>
      <c r="BG96" s="211" t="s">
        <v>1288</v>
      </c>
      <c r="BH96" s="153">
        <v>2018</v>
      </c>
      <c r="BI96" s="153">
        <v>2018</v>
      </c>
      <c r="BJ96" s="153">
        <v>2015</v>
      </c>
      <c r="BK96" s="153">
        <v>2017</v>
      </c>
      <c r="BL96" s="153">
        <v>2018</v>
      </c>
      <c r="BM96" s="153">
        <v>2017</v>
      </c>
      <c r="BN96" s="153">
        <v>2015</v>
      </c>
      <c r="BO96" s="153">
        <v>2016</v>
      </c>
      <c r="BP96" s="153">
        <v>2017</v>
      </c>
      <c r="BQ96" s="153">
        <v>2014</v>
      </c>
      <c r="BR96" s="153">
        <v>2017</v>
      </c>
      <c r="BS96" s="153">
        <v>2017</v>
      </c>
      <c r="BT96" s="153">
        <v>2014</v>
      </c>
      <c r="BU96" s="153">
        <v>2017</v>
      </c>
      <c r="BV96" s="153" t="s">
        <v>896</v>
      </c>
      <c r="BW96" s="153">
        <v>2017</v>
      </c>
      <c r="BX96" s="153">
        <v>2016</v>
      </c>
      <c r="BY96" s="153">
        <v>2015</v>
      </c>
      <c r="BZ96" s="153" t="s">
        <v>1291</v>
      </c>
      <c r="CA96" s="153">
        <v>2019</v>
      </c>
      <c r="CB96" s="153">
        <v>2015</v>
      </c>
    </row>
    <row r="97" spans="1:80" x14ac:dyDescent="0.25">
      <c r="A97" s="123" t="str">
        <f>'Indicator Data'!A99</f>
        <v>Latvia</v>
      </c>
      <c r="B97" s="106" t="str">
        <f>'Indicator Data'!B99</f>
        <v>LVA</v>
      </c>
      <c r="C97" s="151">
        <v>2015</v>
      </c>
      <c r="D97" s="151">
        <v>2015</v>
      </c>
      <c r="E97" s="151">
        <v>2015</v>
      </c>
      <c r="F97" s="151">
        <v>2015</v>
      </c>
      <c r="G97" s="151">
        <v>2015</v>
      </c>
      <c r="H97" s="151">
        <v>2015</v>
      </c>
      <c r="I97" s="151">
        <v>2015</v>
      </c>
      <c r="J97" s="151">
        <v>2018</v>
      </c>
      <c r="K97" s="151">
        <v>2018</v>
      </c>
      <c r="L97" s="151">
        <v>2016</v>
      </c>
      <c r="M97" s="153">
        <v>2015</v>
      </c>
      <c r="N97" s="153">
        <v>2015</v>
      </c>
      <c r="O97" s="153">
        <v>2015</v>
      </c>
      <c r="P97" s="153">
        <v>2015</v>
      </c>
      <c r="Q97" s="153">
        <v>2010</v>
      </c>
      <c r="R97" s="153">
        <v>2010</v>
      </c>
      <c r="S97" s="153">
        <v>2010</v>
      </c>
      <c r="T97" s="153">
        <v>2010</v>
      </c>
      <c r="U97" s="153">
        <v>2015</v>
      </c>
      <c r="V97" s="153">
        <v>2015</v>
      </c>
      <c r="W97" s="153">
        <v>2015</v>
      </c>
      <c r="X97" s="153">
        <v>2018</v>
      </c>
      <c r="Y97" s="153">
        <v>2018</v>
      </c>
      <c r="Z97" s="153">
        <v>2018</v>
      </c>
      <c r="AA97" s="153">
        <v>2011</v>
      </c>
      <c r="AB97" s="152">
        <v>2017</v>
      </c>
      <c r="AC97" s="153" t="s">
        <v>896</v>
      </c>
      <c r="AD97" s="153">
        <v>2018</v>
      </c>
      <c r="AE97" s="153">
        <v>2018</v>
      </c>
      <c r="AF97" s="155" t="s">
        <v>896</v>
      </c>
      <c r="AG97" s="155">
        <v>2019</v>
      </c>
      <c r="AH97" s="153">
        <v>2019</v>
      </c>
      <c r="AI97" s="153">
        <v>2019</v>
      </c>
      <c r="AJ97" s="153">
        <v>2018</v>
      </c>
      <c r="AK97" s="153">
        <v>2018</v>
      </c>
      <c r="AL97" s="153">
        <v>2017</v>
      </c>
      <c r="AM97" s="153" t="s">
        <v>896</v>
      </c>
      <c r="AN97" s="153">
        <v>2019</v>
      </c>
      <c r="AO97" s="153">
        <v>2016</v>
      </c>
      <c r="AP97" s="153">
        <v>2017</v>
      </c>
      <c r="AQ97" s="153" t="s">
        <v>896</v>
      </c>
      <c r="AR97" s="153">
        <v>2018</v>
      </c>
      <c r="AS97" s="153">
        <v>2017</v>
      </c>
      <c r="AT97" s="153" t="s">
        <v>896</v>
      </c>
      <c r="AU97" s="164">
        <v>2017</v>
      </c>
      <c r="AV97" s="164">
        <v>2016</v>
      </c>
      <c r="AW97" s="153" t="s">
        <v>896</v>
      </c>
      <c r="AX97" s="153" t="s">
        <v>896</v>
      </c>
      <c r="AY97" s="153">
        <v>2017</v>
      </c>
      <c r="AZ97" s="209">
        <v>2017</v>
      </c>
      <c r="BA97" s="153" t="s">
        <v>1290</v>
      </c>
      <c r="BB97" s="153">
        <v>2017</v>
      </c>
      <c r="BC97" s="153">
        <v>2018</v>
      </c>
      <c r="BD97" s="153">
        <v>2019</v>
      </c>
      <c r="BE97" s="211" t="s">
        <v>896</v>
      </c>
      <c r="BF97" s="212" t="s">
        <v>1288</v>
      </c>
      <c r="BG97" s="211" t="s">
        <v>1288</v>
      </c>
      <c r="BH97" s="153">
        <v>2018</v>
      </c>
      <c r="BI97" s="153">
        <v>2018</v>
      </c>
      <c r="BJ97" s="153" t="s">
        <v>896</v>
      </c>
      <c r="BK97" s="153">
        <v>2017</v>
      </c>
      <c r="BL97" s="153">
        <v>2018</v>
      </c>
      <c r="BM97" s="153">
        <v>2017</v>
      </c>
      <c r="BN97" s="153">
        <v>2015</v>
      </c>
      <c r="BO97" s="153">
        <v>2016</v>
      </c>
      <c r="BP97" s="153">
        <v>2017</v>
      </c>
      <c r="BQ97" s="153">
        <v>2014</v>
      </c>
      <c r="BR97" s="153">
        <v>2017</v>
      </c>
      <c r="BS97" s="153">
        <v>2017</v>
      </c>
      <c r="BT97" s="153">
        <v>2016</v>
      </c>
      <c r="BU97" s="153">
        <v>2017</v>
      </c>
      <c r="BV97" s="153">
        <v>2017</v>
      </c>
      <c r="BW97" s="153">
        <v>2017</v>
      </c>
      <c r="BX97" s="153">
        <v>2016</v>
      </c>
      <c r="BY97" s="153">
        <v>2015</v>
      </c>
      <c r="BZ97" s="153" t="s">
        <v>1291</v>
      </c>
      <c r="CA97" s="153">
        <v>2019</v>
      </c>
      <c r="CB97" s="153">
        <v>2015</v>
      </c>
    </row>
    <row r="98" spans="1:80" x14ac:dyDescent="0.25">
      <c r="A98" s="123" t="str">
        <f>'Indicator Data'!A100</f>
        <v>Lebanon</v>
      </c>
      <c r="B98" s="106" t="str">
        <f>'Indicator Data'!B100</f>
        <v>LBN</v>
      </c>
      <c r="C98" s="151">
        <v>2015</v>
      </c>
      <c r="D98" s="151">
        <v>2015</v>
      </c>
      <c r="E98" s="151">
        <v>2015</v>
      </c>
      <c r="F98" s="151">
        <v>2015</v>
      </c>
      <c r="G98" s="151">
        <v>2015</v>
      </c>
      <c r="H98" s="151">
        <v>2015</v>
      </c>
      <c r="I98" s="151">
        <v>2015</v>
      </c>
      <c r="J98" s="151">
        <v>2018</v>
      </c>
      <c r="K98" s="151">
        <v>2018</v>
      </c>
      <c r="L98" s="151">
        <v>2016</v>
      </c>
      <c r="M98" s="153">
        <v>2015</v>
      </c>
      <c r="N98" s="153">
        <v>2015</v>
      </c>
      <c r="O98" s="153">
        <v>2015</v>
      </c>
      <c r="P98" s="153">
        <v>2015</v>
      </c>
      <c r="Q98" s="153">
        <v>2010</v>
      </c>
      <c r="R98" s="153">
        <v>2010</v>
      </c>
      <c r="S98" s="153">
        <v>2010</v>
      </c>
      <c r="T98" s="153">
        <v>2010</v>
      </c>
      <c r="U98" s="153">
        <v>2015</v>
      </c>
      <c r="V98" s="153">
        <v>2015</v>
      </c>
      <c r="W98" s="153">
        <v>2015</v>
      </c>
      <c r="X98" s="153">
        <v>2018</v>
      </c>
      <c r="Y98" s="153">
        <v>2018</v>
      </c>
      <c r="Z98" s="153">
        <v>2018</v>
      </c>
      <c r="AA98" s="153" t="s">
        <v>896</v>
      </c>
      <c r="AB98" s="152">
        <v>2017</v>
      </c>
      <c r="AC98" s="153" t="s">
        <v>896</v>
      </c>
      <c r="AD98" s="153">
        <v>2014</v>
      </c>
      <c r="AE98" s="153">
        <v>2018</v>
      </c>
      <c r="AF98" s="155">
        <v>2015</v>
      </c>
      <c r="AG98" s="155">
        <v>2019</v>
      </c>
      <c r="AH98" s="153">
        <v>2019</v>
      </c>
      <c r="AI98" s="153">
        <v>2019</v>
      </c>
      <c r="AJ98" s="153">
        <v>2018</v>
      </c>
      <c r="AK98" s="153">
        <v>2018</v>
      </c>
      <c r="AL98" s="153">
        <v>2017</v>
      </c>
      <c r="AM98" s="153" t="s">
        <v>896</v>
      </c>
      <c r="AN98" s="153">
        <v>2019</v>
      </c>
      <c r="AO98" s="153">
        <v>2016</v>
      </c>
      <c r="AP98" s="153">
        <v>2017</v>
      </c>
      <c r="AQ98" s="153">
        <v>2017</v>
      </c>
      <c r="AR98" s="153">
        <v>2018</v>
      </c>
      <c r="AS98" s="153">
        <v>2017</v>
      </c>
      <c r="AT98" s="153" t="s">
        <v>896</v>
      </c>
      <c r="AU98" s="164">
        <v>2017</v>
      </c>
      <c r="AV98" s="164">
        <v>2017</v>
      </c>
      <c r="AW98" s="153">
        <v>2017</v>
      </c>
      <c r="AX98" s="153" t="s">
        <v>896</v>
      </c>
      <c r="AY98" s="153">
        <v>2017</v>
      </c>
      <c r="AZ98" s="209">
        <v>2017</v>
      </c>
      <c r="BA98" s="153" t="s">
        <v>1296</v>
      </c>
      <c r="BB98" s="153">
        <v>2017</v>
      </c>
      <c r="BC98" s="153">
        <v>2018</v>
      </c>
      <c r="BD98" s="153">
        <v>2019</v>
      </c>
      <c r="BE98" s="211" t="s">
        <v>896</v>
      </c>
      <c r="BF98" s="212">
        <v>43677</v>
      </c>
      <c r="BG98" s="211" t="s">
        <v>1288</v>
      </c>
      <c r="BH98" s="153">
        <v>2018</v>
      </c>
      <c r="BI98" s="153">
        <v>2018</v>
      </c>
      <c r="BJ98" s="153">
        <v>2015</v>
      </c>
      <c r="BK98" s="153">
        <v>2017</v>
      </c>
      <c r="BL98" s="153">
        <v>2018</v>
      </c>
      <c r="BM98" s="153">
        <v>2017</v>
      </c>
      <c r="BN98" s="153">
        <v>2015</v>
      </c>
      <c r="BO98" s="153">
        <v>2016</v>
      </c>
      <c r="BP98" s="153">
        <v>2017</v>
      </c>
      <c r="BQ98" s="153">
        <v>2014</v>
      </c>
      <c r="BR98" s="153">
        <v>2017</v>
      </c>
      <c r="BS98" s="153">
        <v>2017</v>
      </c>
      <c r="BT98" s="153">
        <v>2017</v>
      </c>
      <c r="BU98" s="153">
        <v>2017</v>
      </c>
      <c r="BV98" s="153">
        <v>2017</v>
      </c>
      <c r="BW98" s="153" t="s">
        <v>896</v>
      </c>
      <c r="BX98" s="153">
        <v>2016</v>
      </c>
      <c r="BY98" s="153">
        <v>2015</v>
      </c>
      <c r="BZ98" s="153" t="s">
        <v>1291</v>
      </c>
      <c r="CA98" s="153">
        <v>2019</v>
      </c>
      <c r="CB98" s="153">
        <v>2015</v>
      </c>
    </row>
    <row r="99" spans="1:80" x14ac:dyDescent="0.25">
      <c r="A99" s="123" t="str">
        <f>'Indicator Data'!A101</f>
        <v>Lesotho</v>
      </c>
      <c r="B99" s="106" t="str">
        <f>'Indicator Data'!B101</f>
        <v>LSO</v>
      </c>
      <c r="C99" s="151">
        <v>2015</v>
      </c>
      <c r="D99" s="151">
        <v>2015</v>
      </c>
      <c r="E99" s="151">
        <v>2015</v>
      </c>
      <c r="F99" s="151">
        <v>2015</v>
      </c>
      <c r="G99" s="151">
        <v>2015</v>
      </c>
      <c r="H99" s="151">
        <v>2015</v>
      </c>
      <c r="I99" s="151">
        <v>2015</v>
      </c>
      <c r="J99" s="151">
        <v>2018</v>
      </c>
      <c r="K99" s="151">
        <v>2018</v>
      </c>
      <c r="L99" s="151">
        <v>2016</v>
      </c>
      <c r="M99" s="153">
        <v>2015</v>
      </c>
      <c r="N99" s="153">
        <v>2015</v>
      </c>
      <c r="O99" s="153">
        <v>2015</v>
      </c>
      <c r="P99" s="153">
        <v>2015</v>
      </c>
      <c r="Q99" s="153">
        <v>2010</v>
      </c>
      <c r="R99" s="153">
        <v>2010</v>
      </c>
      <c r="S99" s="153">
        <v>2010</v>
      </c>
      <c r="T99" s="153">
        <v>2010</v>
      </c>
      <c r="U99" s="153">
        <v>2015</v>
      </c>
      <c r="V99" s="153">
        <v>2015</v>
      </c>
      <c r="W99" s="153">
        <v>2015</v>
      </c>
      <c r="X99" s="153">
        <v>2018</v>
      </c>
      <c r="Y99" s="153">
        <v>2018</v>
      </c>
      <c r="Z99" s="153">
        <v>2018</v>
      </c>
      <c r="AA99" s="153">
        <v>2014</v>
      </c>
      <c r="AB99" s="152">
        <v>2017</v>
      </c>
      <c r="AC99" s="153">
        <v>2017</v>
      </c>
      <c r="AD99" s="153">
        <v>2015</v>
      </c>
      <c r="AE99" s="153">
        <v>2018</v>
      </c>
      <c r="AF99" s="155">
        <v>2016</v>
      </c>
      <c r="AG99" s="155">
        <v>2019</v>
      </c>
      <c r="AH99" s="153">
        <v>2019</v>
      </c>
      <c r="AI99" s="153">
        <v>2019</v>
      </c>
      <c r="AJ99" s="153">
        <v>2018</v>
      </c>
      <c r="AK99" s="153">
        <v>2018</v>
      </c>
      <c r="AL99" s="153">
        <v>2017</v>
      </c>
      <c r="AM99" s="153">
        <v>2009</v>
      </c>
      <c r="AN99" s="153">
        <v>2019</v>
      </c>
      <c r="AO99" s="153">
        <v>2016</v>
      </c>
      <c r="AP99" s="153">
        <v>2017</v>
      </c>
      <c r="AQ99" s="153">
        <v>2017</v>
      </c>
      <c r="AR99" s="153">
        <v>2018</v>
      </c>
      <c r="AS99" s="153">
        <v>2017</v>
      </c>
      <c r="AT99" s="153">
        <v>2014</v>
      </c>
      <c r="AU99" s="164">
        <v>2017</v>
      </c>
      <c r="AV99" s="164">
        <v>2017</v>
      </c>
      <c r="AW99" s="153">
        <v>2017</v>
      </c>
      <c r="AX99" s="153" t="s">
        <v>896</v>
      </c>
      <c r="AY99" s="153">
        <v>2017</v>
      </c>
      <c r="AZ99" s="209">
        <v>2017</v>
      </c>
      <c r="BA99" s="153" t="s">
        <v>1293</v>
      </c>
      <c r="BB99" s="153">
        <v>2017</v>
      </c>
      <c r="BC99" s="153">
        <v>2018</v>
      </c>
      <c r="BD99" s="153">
        <v>2019</v>
      </c>
      <c r="BE99" s="211" t="s">
        <v>896</v>
      </c>
      <c r="BF99" s="212" t="s">
        <v>1288</v>
      </c>
      <c r="BG99" s="211" t="s">
        <v>1288</v>
      </c>
      <c r="BH99" s="153">
        <v>2018</v>
      </c>
      <c r="BI99" s="153">
        <v>2018</v>
      </c>
      <c r="BJ99" s="153">
        <v>2015</v>
      </c>
      <c r="BK99" s="153">
        <v>2017</v>
      </c>
      <c r="BL99" s="153">
        <v>2018</v>
      </c>
      <c r="BM99" s="153">
        <v>2017</v>
      </c>
      <c r="BN99" s="153">
        <v>2015</v>
      </c>
      <c r="BO99" s="153">
        <v>2016</v>
      </c>
      <c r="BP99" s="153">
        <v>2017</v>
      </c>
      <c r="BQ99" s="153">
        <v>2014</v>
      </c>
      <c r="BR99" s="153">
        <v>2017</v>
      </c>
      <c r="BS99" s="153">
        <v>2017</v>
      </c>
      <c r="BT99" s="153" t="s">
        <v>896</v>
      </c>
      <c r="BU99" s="153">
        <v>2017</v>
      </c>
      <c r="BV99" s="153">
        <v>2017</v>
      </c>
      <c r="BW99" s="153">
        <v>2017</v>
      </c>
      <c r="BX99" s="153">
        <v>2016</v>
      </c>
      <c r="BY99" s="153">
        <v>2015</v>
      </c>
      <c r="BZ99" s="153" t="s">
        <v>1291</v>
      </c>
      <c r="CA99" s="153">
        <v>2019</v>
      </c>
      <c r="CB99" s="153">
        <v>2015</v>
      </c>
    </row>
    <row r="100" spans="1:80" x14ac:dyDescent="0.25">
      <c r="A100" s="123" t="str">
        <f>'Indicator Data'!A102</f>
        <v>Liberia</v>
      </c>
      <c r="B100" s="106" t="str">
        <f>'Indicator Data'!B102</f>
        <v>LBR</v>
      </c>
      <c r="C100" s="151">
        <v>2015</v>
      </c>
      <c r="D100" s="151">
        <v>2015</v>
      </c>
      <c r="E100" s="151">
        <v>2015</v>
      </c>
      <c r="F100" s="151">
        <v>2015</v>
      </c>
      <c r="G100" s="151">
        <v>2015</v>
      </c>
      <c r="H100" s="151">
        <v>2015</v>
      </c>
      <c r="I100" s="151">
        <v>2015</v>
      </c>
      <c r="J100" s="151">
        <v>2018</v>
      </c>
      <c r="K100" s="151">
        <v>2018</v>
      </c>
      <c r="L100" s="151">
        <v>2016</v>
      </c>
      <c r="M100" s="153">
        <v>2015</v>
      </c>
      <c r="N100" s="153">
        <v>2015</v>
      </c>
      <c r="O100" s="153">
        <v>2015</v>
      </c>
      <c r="P100" s="153">
        <v>2015</v>
      </c>
      <c r="Q100" s="153">
        <v>2010</v>
      </c>
      <c r="R100" s="153">
        <v>2010</v>
      </c>
      <c r="S100" s="153">
        <v>2010</v>
      </c>
      <c r="T100" s="153">
        <v>2010</v>
      </c>
      <c r="U100" s="153">
        <v>2015</v>
      </c>
      <c r="V100" s="153">
        <v>2015</v>
      </c>
      <c r="W100" s="153">
        <v>2015</v>
      </c>
      <c r="X100" s="153">
        <v>2018</v>
      </c>
      <c r="Y100" s="153">
        <v>2018</v>
      </c>
      <c r="Z100" s="153">
        <v>2018</v>
      </c>
      <c r="AA100" s="153">
        <v>2013</v>
      </c>
      <c r="AB100" s="152">
        <v>2017</v>
      </c>
      <c r="AC100" s="153">
        <v>2017</v>
      </c>
      <c r="AD100" s="153">
        <v>2014</v>
      </c>
      <c r="AE100" s="153">
        <v>2018</v>
      </c>
      <c r="AF100" s="155">
        <v>2016</v>
      </c>
      <c r="AG100" s="155">
        <v>2019</v>
      </c>
      <c r="AH100" s="153">
        <v>2019</v>
      </c>
      <c r="AI100" s="153">
        <v>2019</v>
      </c>
      <c r="AJ100" s="153">
        <v>2018</v>
      </c>
      <c r="AK100" s="153">
        <v>2018</v>
      </c>
      <c r="AL100" s="153">
        <v>2017</v>
      </c>
      <c r="AM100" s="153">
        <v>2013</v>
      </c>
      <c r="AN100" s="153">
        <v>2019</v>
      </c>
      <c r="AO100" s="153">
        <v>2016</v>
      </c>
      <c r="AP100" s="153">
        <v>2017</v>
      </c>
      <c r="AQ100" s="153">
        <v>2017</v>
      </c>
      <c r="AR100" s="153">
        <v>2018</v>
      </c>
      <c r="AS100" s="153">
        <v>2017</v>
      </c>
      <c r="AT100" s="153">
        <v>2013</v>
      </c>
      <c r="AU100" s="164">
        <v>2017</v>
      </c>
      <c r="AV100" s="164">
        <v>2017</v>
      </c>
      <c r="AW100" s="153">
        <v>2017</v>
      </c>
      <c r="AX100" s="153">
        <v>2017</v>
      </c>
      <c r="AY100" s="153">
        <v>2017</v>
      </c>
      <c r="AZ100" s="209">
        <v>2017</v>
      </c>
      <c r="BA100" s="153" t="s">
        <v>1292</v>
      </c>
      <c r="BB100" s="153">
        <v>2017</v>
      </c>
      <c r="BC100" s="153">
        <v>2018</v>
      </c>
      <c r="BD100" s="153">
        <v>2019</v>
      </c>
      <c r="BE100" s="211" t="s">
        <v>896</v>
      </c>
      <c r="BF100" s="212">
        <v>43646</v>
      </c>
      <c r="BG100" s="211" t="s">
        <v>1288</v>
      </c>
      <c r="BH100" s="153">
        <v>2018</v>
      </c>
      <c r="BI100" s="153">
        <v>2018</v>
      </c>
      <c r="BJ100" s="153" t="s">
        <v>896</v>
      </c>
      <c r="BK100" s="153">
        <v>2017</v>
      </c>
      <c r="BL100" s="153">
        <v>2018</v>
      </c>
      <c r="BM100" s="153">
        <v>2017</v>
      </c>
      <c r="BN100" s="153">
        <v>2015</v>
      </c>
      <c r="BO100" s="153">
        <v>2016</v>
      </c>
      <c r="BP100" s="153">
        <v>2017</v>
      </c>
      <c r="BQ100" s="153">
        <v>2014</v>
      </c>
      <c r="BR100" s="153">
        <v>2017</v>
      </c>
      <c r="BS100" s="153">
        <v>2017</v>
      </c>
      <c r="BT100" s="153">
        <v>2015</v>
      </c>
      <c r="BU100" s="153">
        <v>2017</v>
      </c>
      <c r="BV100" s="153" t="s">
        <v>896</v>
      </c>
      <c r="BW100" s="153">
        <v>2017</v>
      </c>
      <c r="BX100" s="153">
        <v>2016</v>
      </c>
      <c r="BY100" s="153">
        <v>2015</v>
      </c>
      <c r="BZ100" s="153" t="s">
        <v>1291</v>
      </c>
      <c r="CA100" s="153">
        <v>2019</v>
      </c>
      <c r="CB100" s="153">
        <v>2015</v>
      </c>
    </row>
    <row r="101" spans="1:80" x14ac:dyDescent="0.25">
      <c r="A101" s="123" t="str">
        <f>'Indicator Data'!A103</f>
        <v>Libya</v>
      </c>
      <c r="B101" s="106" t="str">
        <f>'Indicator Data'!B103</f>
        <v>LBY</v>
      </c>
      <c r="C101" s="151">
        <v>2015</v>
      </c>
      <c r="D101" s="151">
        <v>2015</v>
      </c>
      <c r="E101" s="151">
        <v>2015</v>
      </c>
      <c r="F101" s="151">
        <v>2015</v>
      </c>
      <c r="G101" s="151">
        <v>2015</v>
      </c>
      <c r="H101" s="151">
        <v>2015</v>
      </c>
      <c r="I101" s="151">
        <v>2015</v>
      </c>
      <c r="J101" s="151">
        <v>2018</v>
      </c>
      <c r="K101" s="151">
        <v>2018</v>
      </c>
      <c r="L101" s="151">
        <v>2016</v>
      </c>
      <c r="M101" s="153">
        <v>2015</v>
      </c>
      <c r="N101" s="153">
        <v>2015</v>
      </c>
      <c r="O101" s="153">
        <v>2015</v>
      </c>
      <c r="P101" s="153">
        <v>2015</v>
      </c>
      <c r="Q101" s="153">
        <v>2010</v>
      </c>
      <c r="R101" s="153">
        <v>2010</v>
      </c>
      <c r="S101" s="153">
        <v>2010</v>
      </c>
      <c r="T101" s="153">
        <v>2010</v>
      </c>
      <c r="U101" s="153">
        <v>2015</v>
      </c>
      <c r="V101" s="153">
        <v>2015</v>
      </c>
      <c r="W101" s="153">
        <v>2015</v>
      </c>
      <c r="X101" s="153">
        <v>2018</v>
      </c>
      <c r="Y101" s="153">
        <v>2018</v>
      </c>
      <c r="Z101" s="153">
        <v>2018</v>
      </c>
      <c r="AA101" s="153" t="s">
        <v>896</v>
      </c>
      <c r="AB101" s="152">
        <v>2017</v>
      </c>
      <c r="AC101" s="153" t="s">
        <v>896</v>
      </c>
      <c r="AD101" s="153">
        <v>2016</v>
      </c>
      <c r="AE101" s="153">
        <v>2018</v>
      </c>
      <c r="AF101" s="155" t="s">
        <v>896</v>
      </c>
      <c r="AG101" s="155">
        <v>2019</v>
      </c>
      <c r="AH101" s="153">
        <v>2019</v>
      </c>
      <c r="AI101" s="153">
        <v>2019</v>
      </c>
      <c r="AJ101" s="153">
        <v>2018</v>
      </c>
      <c r="AK101" s="153">
        <v>2018</v>
      </c>
      <c r="AL101" s="153">
        <v>2017</v>
      </c>
      <c r="AM101" s="153">
        <v>2007</v>
      </c>
      <c r="AN101" s="153">
        <v>2019</v>
      </c>
      <c r="AO101" s="153">
        <v>2016</v>
      </c>
      <c r="AP101" s="153">
        <v>2017</v>
      </c>
      <c r="AQ101" s="153">
        <v>2017</v>
      </c>
      <c r="AR101" s="153" t="s">
        <v>896</v>
      </c>
      <c r="AS101" s="153"/>
      <c r="AT101" s="153">
        <v>2007</v>
      </c>
      <c r="AU101" s="164">
        <v>2017</v>
      </c>
      <c r="AV101" s="164" t="s">
        <v>896</v>
      </c>
      <c r="AW101" s="153" t="s">
        <v>896</v>
      </c>
      <c r="AX101" s="153" t="s">
        <v>896</v>
      </c>
      <c r="AY101" s="153">
        <v>2017</v>
      </c>
      <c r="AZ101" s="209">
        <v>2017</v>
      </c>
      <c r="BA101" s="153" t="s">
        <v>896</v>
      </c>
      <c r="BB101" s="153">
        <v>2017</v>
      </c>
      <c r="BC101" s="153">
        <v>2018</v>
      </c>
      <c r="BD101" s="153">
        <v>2019</v>
      </c>
      <c r="BE101" s="211">
        <v>43616</v>
      </c>
      <c r="BF101" s="212" t="s">
        <v>1288</v>
      </c>
      <c r="BG101" s="211" t="s">
        <v>1288</v>
      </c>
      <c r="BH101" s="153">
        <v>2018</v>
      </c>
      <c r="BI101" s="153">
        <v>2018</v>
      </c>
      <c r="BJ101" s="153" t="s">
        <v>896</v>
      </c>
      <c r="BK101" s="153">
        <v>2017</v>
      </c>
      <c r="BL101" s="153">
        <v>2018</v>
      </c>
      <c r="BM101" s="153">
        <v>2017</v>
      </c>
      <c r="BN101" s="153">
        <v>2015</v>
      </c>
      <c r="BO101" s="153">
        <v>2016</v>
      </c>
      <c r="BP101" s="153">
        <v>2017</v>
      </c>
      <c r="BQ101" s="153">
        <v>2014</v>
      </c>
      <c r="BR101" s="153">
        <v>2017</v>
      </c>
      <c r="BS101" s="153">
        <v>2017</v>
      </c>
      <c r="BT101" s="153">
        <v>2017</v>
      </c>
      <c r="BU101" s="153">
        <v>2017</v>
      </c>
      <c r="BV101" s="153">
        <v>2017</v>
      </c>
      <c r="BW101" s="153">
        <v>2017</v>
      </c>
      <c r="BX101" s="153">
        <v>2011</v>
      </c>
      <c r="BY101" s="153">
        <v>2015</v>
      </c>
      <c r="BZ101" s="153" t="s">
        <v>1291</v>
      </c>
      <c r="CA101" s="153">
        <v>2019</v>
      </c>
      <c r="CB101" s="153">
        <v>2015</v>
      </c>
    </row>
    <row r="102" spans="1:80" x14ac:dyDescent="0.25">
      <c r="A102" s="123" t="str">
        <f>'Indicator Data'!A104</f>
        <v>Liechtenstein</v>
      </c>
      <c r="B102" s="106" t="str">
        <f>'Indicator Data'!B104</f>
        <v>LIE</v>
      </c>
      <c r="C102" s="151">
        <v>2015</v>
      </c>
      <c r="D102" s="151">
        <v>2015</v>
      </c>
      <c r="E102" s="151">
        <v>2015</v>
      </c>
      <c r="F102" s="151">
        <v>2015</v>
      </c>
      <c r="G102" s="151">
        <v>2015</v>
      </c>
      <c r="H102" s="151">
        <v>2015</v>
      </c>
      <c r="I102" s="151">
        <v>2015</v>
      </c>
      <c r="J102" s="151">
        <v>2018</v>
      </c>
      <c r="K102" s="151">
        <v>2018</v>
      </c>
      <c r="L102" s="151">
        <v>2016</v>
      </c>
      <c r="M102" s="153">
        <v>2015</v>
      </c>
      <c r="N102" s="153">
        <v>2015</v>
      </c>
      <c r="O102" s="153">
        <v>2015</v>
      </c>
      <c r="P102" s="153">
        <v>2015</v>
      </c>
      <c r="Q102" s="153">
        <v>2010</v>
      </c>
      <c r="R102" s="153">
        <v>2010</v>
      </c>
      <c r="S102" s="153">
        <v>2010</v>
      </c>
      <c r="T102" s="153">
        <v>2010</v>
      </c>
      <c r="U102" s="153">
        <v>2015</v>
      </c>
      <c r="V102" s="153">
        <v>2015</v>
      </c>
      <c r="W102" s="153">
        <v>2015</v>
      </c>
      <c r="X102" s="153">
        <v>2018</v>
      </c>
      <c r="Y102" s="153">
        <v>2018</v>
      </c>
      <c r="Z102" s="153">
        <v>2018</v>
      </c>
      <c r="AA102" s="153">
        <v>2010</v>
      </c>
      <c r="AB102" s="152">
        <v>2017</v>
      </c>
      <c r="AC102" s="153" t="s">
        <v>896</v>
      </c>
      <c r="AD102" s="153">
        <v>2018</v>
      </c>
      <c r="AE102" s="153">
        <v>2018</v>
      </c>
      <c r="AF102" s="155" t="s">
        <v>896</v>
      </c>
      <c r="AG102" s="155">
        <v>2019</v>
      </c>
      <c r="AH102" s="153">
        <v>2019</v>
      </c>
      <c r="AI102" s="153">
        <v>2019</v>
      </c>
      <c r="AJ102" s="153">
        <v>2018</v>
      </c>
      <c r="AK102" s="153">
        <v>2018</v>
      </c>
      <c r="AL102" s="153">
        <v>2017</v>
      </c>
      <c r="AM102" s="153" t="s">
        <v>896</v>
      </c>
      <c r="AN102" s="153">
        <v>2019</v>
      </c>
      <c r="AO102" s="153">
        <v>2016</v>
      </c>
      <c r="AP102" s="153">
        <v>2017</v>
      </c>
      <c r="AQ102" s="153" t="s">
        <v>896</v>
      </c>
      <c r="AR102" s="153" t="s">
        <v>896</v>
      </c>
      <c r="AS102" s="153">
        <v>2015</v>
      </c>
      <c r="AT102" s="153" t="s">
        <v>896</v>
      </c>
      <c r="AU102" s="164" t="s">
        <v>896</v>
      </c>
      <c r="AV102" s="164" t="s">
        <v>896</v>
      </c>
      <c r="AW102" s="153" t="s">
        <v>896</v>
      </c>
      <c r="AX102" s="153" t="s">
        <v>896</v>
      </c>
      <c r="AY102" s="153" t="s">
        <v>896</v>
      </c>
      <c r="AZ102" s="209" t="s">
        <v>896</v>
      </c>
      <c r="BA102" s="153" t="s">
        <v>896</v>
      </c>
      <c r="BB102" s="153">
        <v>2017</v>
      </c>
      <c r="BC102" s="153">
        <v>2018</v>
      </c>
      <c r="BD102" s="153">
        <v>2019</v>
      </c>
      <c r="BE102" s="211" t="s">
        <v>896</v>
      </c>
      <c r="BF102" s="212" t="s">
        <v>1288</v>
      </c>
      <c r="BG102" s="211" t="s">
        <v>1288</v>
      </c>
      <c r="BH102" s="153">
        <v>2018</v>
      </c>
      <c r="BI102" s="153">
        <v>2018</v>
      </c>
      <c r="BJ102" s="153" t="s">
        <v>896</v>
      </c>
      <c r="BK102" s="153">
        <v>2017</v>
      </c>
      <c r="BL102" s="153" t="s">
        <v>896</v>
      </c>
      <c r="BM102" s="153">
        <v>2017</v>
      </c>
      <c r="BN102" s="153" t="s">
        <v>896</v>
      </c>
      <c r="BO102" s="153">
        <v>2016</v>
      </c>
      <c r="BP102" s="153">
        <v>2017</v>
      </c>
      <c r="BQ102" s="153">
        <v>2014</v>
      </c>
      <c r="BR102" s="153">
        <v>2017</v>
      </c>
      <c r="BS102" s="153">
        <v>2017</v>
      </c>
      <c r="BT102" s="153"/>
      <c r="BU102" s="153" t="s">
        <v>896</v>
      </c>
      <c r="BV102" s="153" t="s">
        <v>896</v>
      </c>
      <c r="BW102" s="153" t="s">
        <v>896</v>
      </c>
      <c r="BX102" s="153" t="s">
        <v>896</v>
      </c>
      <c r="BY102" s="153" t="s">
        <v>896</v>
      </c>
      <c r="BZ102" s="153" t="s">
        <v>1292</v>
      </c>
      <c r="CA102" s="153">
        <v>2019</v>
      </c>
      <c r="CB102" s="153">
        <v>2015</v>
      </c>
    </row>
    <row r="103" spans="1:80" x14ac:dyDescent="0.25">
      <c r="A103" s="123" t="str">
        <f>'Indicator Data'!A105</f>
        <v>Lithuania</v>
      </c>
      <c r="B103" s="106" t="str">
        <f>'Indicator Data'!B105</f>
        <v>LTU</v>
      </c>
      <c r="C103" s="151">
        <v>2015</v>
      </c>
      <c r="D103" s="151">
        <v>2015</v>
      </c>
      <c r="E103" s="151">
        <v>2015</v>
      </c>
      <c r="F103" s="151">
        <v>2015</v>
      </c>
      <c r="G103" s="151">
        <v>2015</v>
      </c>
      <c r="H103" s="151">
        <v>2015</v>
      </c>
      <c r="I103" s="151">
        <v>2015</v>
      </c>
      <c r="J103" s="151">
        <v>2018</v>
      </c>
      <c r="K103" s="151">
        <v>2018</v>
      </c>
      <c r="L103" s="151">
        <v>2016</v>
      </c>
      <c r="M103" s="153">
        <v>2015</v>
      </c>
      <c r="N103" s="153">
        <v>2015</v>
      </c>
      <c r="O103" s="153">
        <v>2015</v>
      </c>
      <c r="P103" s="153">
        <v>2015</v>
      </c>
      <c r="Q103" s="153">
        <v>2010</v>
      </c>
      <c r="R103" s="153">
        <v>2010</v>
      </c>
      <c r="S103" s="153">
        <v>2010</v>
      </c>
      <c r="T103" s="153">
        <v>2010</v>
      </c>
      <c r="U103" s="153">
        <v>2015</v>
      </c>
      <c r="V103" s="153">
        <v>2015</v>
      </c>
      <c r="W103" s="153">
        <v>2015</v>
      </c>
      <c r="X103" s="153">
        <v>2018</v>
      </c>
      <c r="Y103" s="153">
        <v>2018</v>
      </c>
      <c r="Z103" s="153">
        <v>2018</v>
      </c>
      <c r="AA103" s="153">
        <v>2011</v>
      </c>
      <c r="AB103" s="152">
        <v>2017</v>
      </c>
      <c r="AC103" s="153" t="s">
        <v>896</v>
      </c>
      <c r="AD103" s="153">
        <v>2018</v>
      </c>
      <c r="AE103" s="153">
        <v>2018</v>
      </c>
      <c r="AF103" s="155" t="s">
        <v>896</v>
      </c>
      <c r="AG103" s="155">
        <v>2019</v>
      </c>
      <c r="AH103" s="153">
        <v>2019</v>
      </c>
      <c r="AI103" s="153">
        <v>2019</v>
      </c>
      <c r="AJ103" s="153">
        <v>2018</v>
      </c>
      <c r="AK103" s="153">
        <v>2018</v>
      </c>
      <c r="AL103" s="153">
        <v>2017</v>
      </c>
      <c r="AM103" s="153" t="s">
        <v>896</v>
      </c>
      <c r="AN103" s="153">
        <v>2019</v>
      </c>
      <c r="AO103" s="153">
        <v>2016</v>
      </c>
      <c r="AP103" s="153">
        <v>2017</v>
      </c>
      <c r="AQ103" s="153" t="s">
        <v>896</v>
      </c>
      <c r="AR103" s="153">
        <v>2018</v>
      </c>
      <c r="AS103" s="153">
        <v>2015</v>
      </c>
      <c r="AT103" s="153" t="s">
        <v>896</v>
      </c>
      <c r="AU103" s="164">
        <v>2017</v>
      </c>
      <c r="AV103" s="164">
        <v>2017</v>
      </c>
      <c r="AW103" s="153">
        <v>2017</v>
      </c>
      <c r="AX103" s="153" t="s">
        <v>896</v>
      </c>
      <c r="AY103" s="153">
        <v>2017</v>
      </c>
      <c r="AZ103" s="209">
        <v>2017</v>
      </c>
      <c r="BA103" s="153" t="s">
        <v>1290</v>
      </c>
      <c r="BB103" s="153">
        <v>2017</v>
      </c>
      <c r="BC103" s="153">
        <v>2018</v>
      </c>
      <c r="BD103" s="153">
        <v>2019</v>
      </c>
      <c r="BE103" s="211" t="s">
        <v>896</v>
      </c>
      <c r="BF103" s="212" t="s">
        <v>1288</v>
      </c>
      <c r="BG103" s="211" t="s">
        <v>1288</v>
      </c>
      <c r="BH103" s="153">
        <v>2018</v>
      </c>
      <c r="BI103" s="153">
        <v>2018</v>
      </c>
      <c r="BJ103" s="153" t="s">
        <v>896</v>
      </c>
      <c r="BK103" s="153">
        <v>2017</v>
      </c>
      <c r="BL103" s="153">
        <v>2018</v>
      </c>
      <c r="BM103" s="153">
        <v>2017</v>
      </c>
      <c r="BN103" s="153">
        <v>2015</v>
      </c>
      <c r="BO103" s="153">
        <v>2016</v>
      </c>
      <c r="BP103" s="153">
        <v>2017</v>
      </c>
      <c r="BQ103" s="153">
        <v>2014</v>
      </c>
      <c r="BR103" s="153">
        <v>2017</v>
      </c>
      <c r="BS103" s="153">
        <v>2017</v>
      </c>
      <c r="BT103" s="153">
        <v>2016</v>
      </c>
      <c r="BU103" s="153">
        <v>2017</v>
      </c>
      <c r="BV103" s="153">
        <v>2017</v>
      </c>
      <c r="BW103" s="153">
        <v>2017</v>
      </c>
      <c r="BX103" s="153">
        <v>2016</v>
      </c>
      <c r="BY103" s="153">
        <v>2015</v>
      </c>
      <c r="BZ103" s="153" t="s">
        <v>1291</v>
      </c>
      <c r="CA103" s="153">
        <v>2019</v>
      </c>
      <c r="CB103" s="153">
        <v>2015</v>
      </c>
    </row>
    <row r="104" spans="1:80" x14ac:dyDescent="0.25">
      <c r="A104" s="123" t="str">
        <f>'Indicator Data'!A106</f>
        <v>Luxembourg</v>
      </c>
      <c r="B104" s="106" t="str">
        <f>'Indicator Data'!B106</f>
        <v>LUX</v>
      </c>
      <c r="C104" s="151">
        <v>2015</v>
      </c>
      <c r="D104" s="151">
        <v>2015</v>
      </c>
      <c r="E104" s="151">
        <v>2015</v>
      </c>
      <c r="F104" s="151">
        <v>2015</v>
      </c>
      <c r="G104" s="151">
        <v>2015</v>
      </c>
      <c r="H104" s="151">
        <v>2015</v>
      </c>
      <c r="I104" s="151">
        <v>2015</v>
      </c>
      <c r="J104" s="151">
        <v>2018</v>
      </c>
      <c r="K104" s="151">
        <v>2018</v>
      </c>
      <c r="L104" s="151">
        <v>2016</v>
      </c>
      <c r="M104" s="153">
        <v>2015</v>
      </c>
      <c r="N104" s="153">
        <v>2015</v>
      </c>
      <c r="O104" s="153">
        <v>2015</v>
      </c>
      <c r="P104" s="153">
        <v>2015</v>
      </c>
      <c r="Q104" s="153">
        <v>2010</v>
      </c>
      <c r="R104" s="153">
        <v>2010</v>
      </c>
      <c r="S104" s="153">
        <v>2010</v>
      </c>
      <c r="T104" s="153">
        <v>2010</v>
      </c>
      <c r="U104" s="153">
        <v>2015</v>
      </c>
      <c r="V104" s="153">
        <v>2015</v>
      </c>
      <c r="W104" s="153">
        <v>2015</v>
      </c>
      <c r="X104" s="153">
        <v>2018</v>
      </c>
      <c r="Y104" s="153">
        <v>2018</v>
      </c>
      <c r="Z104" s="153">
        <v>2018</v>
      </c>
      <c r="AA104" s="153">
        <v>2011</v>
      </c>
      <c r="AB104" s="152">
        <v>2017</v>
      </c>
      <c r="AC104" s="153" t="s">
        <v>896</v>
      </c>
      <c r="AD104" s="153">
        <v>2014</v>
      </c>
      <c r="AE104" s="153">
        <v>2018</v>
      </c>
      <c r="AF104" s="155" t="s">
        <v>896</v>
      </c>
      <c r="AG104" s="155">
        <v>2019</v>
      </c>
      <c r="AH104" s="153">
        <v>2019</v>
      </c>
      <c r="AI104" s="153">
        <v>2019</v>
      </c>
      <c r="AJ104" s="153">
        <v>2018</v>
      </c>
      <c r="AK104" s="153">
        <v>2018</v>
      </c>
      <c r="AL104" s="153">
        <v>2017</v>
      </c>
      <c r="AM104" s="153" t="s">
        <v>896</v>
      </c>
      <c r="AN104" s="153">
        <v>2019</v>
      </c>
      <c r="AO104" s="153">
        <v>2016</v>
      </c>
      <c r="AP104" s="153">
        <v>2017</v>
      </c>
      <c r="AQ104" s="153" t="s">
        <v>896</v>
      </c>
      <c r="AR104" s="153">
        <v>2018</v>
      </c>
      <c r="AS104" s="153">
        <v>2015</v>
      </c>
      <c r="AT104" s="153" t="s">
        <v>896</v>
      </c>
      <c r="AU104" s="164">
        <v>2017</v>
      </c>
      <c r="AV104" s="164">
        <v>2017</v>
      </c>
      <c r="AW104" s="153">
        <v>2017</v>
      </c>
      <c r="AX104" s="153" t="s">
        <v>896</v>
      </c>
      <c r="AY104" s="153">
        <v>2017</v>
      </c>
      <c r="AZ104" s="209">
        <v>2017</v>
      </c>
      <c r="BA104" s="153" t="s">
        <v>1290</v>
      </c>
      <c r="BB104" s="153">
        <v>2017</v>
      </c>
      <c r="BC104" s="153">
        <v>2018</v>
      </c>
      <c r="BD104" s="153">
        <v>2019</v>
      </c>
      <c r="BE104" s="211" t="s">
        <v>896</v>
      </c>
      <c r="BF104" s="212" t="s">
        <v>1288</v>
      </c>
      <c r="BG104" s="211" t="s">
        <v>1288</v>
      </c>
      <c r="BH104" s="153">
        <v>2018</v>
      </c>
      <c r="BI104" s="153">
        <v>2018</v>
      </c>
      <c r="BJ104" s="153" t="s">
        <v>896</v>
      </c>
      <c r="BK104" s="153">
        <v>2017</v>
      </c>
      <c r="BL104" s="153">
        <v>2018</v>
      </c>
      <c r="BM104" s="153">
        <v>2017</v>
      </c>
      <c r="BN104" s="153" t="s">
        <v>896</v>
      </c>
      <c r="BO104" s="153">
        <v>2016</v>
      </c>
      <c r="BP104" s="153">
        <v>2017</v>
      </c>
      <c r="BQ104" s="153">
        <v>2014</v>
      </c>
      <c r="BR104" s="153">
        <v>2017</v>
      </c>
      <c r="BS104" s="153">
        <v>2017</v>
      </c>
      <c r="BT104" s="153">
        <v>2017</v>
      </c>
      <c r="BU104" s="153">
        <v>2017</v>
      </c>
      <c r="BV104" s="153">
        <v>2017</v>
      </c>
      <c r="BW104" s="153">
        <v>2017</v>
      </c>
      <c r="BX104" s="153">
        <v>2016</v>
      </c>
      <c r="BY104" s="153">
        <v>2015</v>
      </c>
      <c r="BZ104" s="153" t="s">
        <v>1291</v>
      </c>
      <c r="CA104" s="153">
        <v>2019</v>
      </c>
      <c r="CB104" s="153">
        <v>2015</v>
      </c>
    </row>
    <row r="105" spans="1:80" x14ac:dyDescent="0.25">
      <c r="A105" s="123" t="str">
        <f>'Indicator Data'!A107</f>
        <v>Madagascar</v>
      </c>
      <c r="B105" s="106" t="str">
        <f>'Indicator Data'!B107</f>
        <v>MDG</v>
      </c>
      <c r="C105" s="151">
        <v>2015</v>
      </c>
      <c r="D105" s="151">
        <v>2015</v>
      </c>
      <c r="E105" s="151">
        <v>2015</v>
      </c>
      <c r="F105" s="151">
        <v>2015</v>
      </c>
      <c r="G105" s="151">
        <v>2015</v>
      </c>
      <c r="H105" s="151">
        <v>2015</v>
      </c>
      <c r="I105" s="151">
        <v>2015</v>
      </c>
      <c r="J105" s="151">
        <v>2018</v>
      </c>
      <c r="K105" s="151">
        <v>2018</v>
      </c>
      <c r="L105" s="151">
        <v>2016</v>
      </c>
      <c r="M105" s="153">
        <v>2015</v>
      </c>
      <c r="N105" s="153">
        <v>2015</v>
      </c>
      <c r="O105" s="153">
        <v>2015</v>
      </c>
      <c r="P105" s="153">
        <v>2015</v>
      </c>
      <c r="Q105" s="153">
        <v>2010</v>
      </c>
      <c r="R105" s="153">
        <v>2010</v>
      </c>
      <c r="S105" s="153">
        <v>2010</v>
      </c>
      <c r="T105" s="153">
        <v>2010</v>
      </c>
      <c r="U105" s="153">
        <v>2015</v>
      </c>
      <c r="V105" s="153">
        <v>2015</v>
      </c>
      <c r="W105" s="153">
        <v>2015</v>
      </c>
      <c r="X105" s="153">
        <v>2018</v>
      </c>
      <c r="Y105" s="153">
        <v>2018</v>
      </c>
      <c r="Z105" s="153">
        <v>2018</v>
      </c>
      <c r="AA105" s="153">
        <v>2011</v>
      </c>
      <c r="AB105" s="152">
        <v>2017</v>
      </c>
      <c r="AC105" s="153">
        <v>2015</v>
      </c>
      <c r="AD105" s="153">
        <v>2018</v>
      </c>
      <c r="AE105" s="153">
        <v>2018</v>
      </c>
      <c r="AF105" s="155">
        <v>2016</v>
      </c>
      <c r="AG105" s="155">
        <v>2019</v>
      </c>
      <c r="AH105" s="153">
        <v>2019</v>
      </c>
      <c r="AI105" s="153">
        <v>2019</v>
      </c>
      <c r="AJ105" s="153">
        <v>2018</v>
      </c>
      <c r="AK105" s="153">
        <v>2018</v>
      </c>
      <c r="AL105" s="153">
        <v>2017</v>
      </c>
      <c r="AM105" s="153">
        <v>2009</v>
      </c>
      <c r="AN105" s="153">
        <v>2019</v>
      </c>
      <c r="AO105" s="153">
        <v>2016</v>
      </c>
      <c r="AP105" s="153">
        <v>2017</v>
      </c>
      <c r="AQ105" s="153">
        <v>2017</v>
      </c>
      <c r="AR105" s="153">
        <v>2018</v>
      </c>
      <c r="AS105" s="153">
        <v>2015</v>
      </c>
      <c r="AT105" s="153" t="s">
        <v>896</v>
      </c>
      <c r="AU105" s="164">
        <v>2017</v>
      </c>
      <c r="AV105" s="164">
        <v>2017</v>
      </c>
      <c r="AW105" s="153">
        <v>2017</v>
      </c>
      <c r="AX105" s="153">
        <v>2017</v>
      </c>
      <c r="AY105" s="153">
        <v>2017</v>
      </c>
      <c r="AZ105" s="209" t="s">
        <v>896</v>
      </c>
      <c r="BA105" s="153" t="s">
        <v>1295</v>
      </c>
      <c r="BB105" s="153">
        <v>2017</v>
      </c>
      <c r="BC105" s="153">
        <v>2018</v>
      </c>
      <c r="BD105" s="153">
        <v>2019</v>
      </c>
      <c r="BE105" s="211" t="s">
        <v>896</v>
      </c>
      <c r="BF105" s="212" t="s">
        <v>1288</v>
      </c>
      <c r="BG105" s="211" t="s">
        <v>1288</v>
      </c>
      <c r="BH105" s="153">
        <v>2018</v>
      </c>
      <c r="BI105" s="153">
        <v>2018</v>
      </c>
      <c r="BJ105" s="153">
        <v>2015</v>
      </c>
      <c r="BK105" s="153">
        <v>2017</v>
      </c>
      <c r="BL105" s="153">
        <v>2018</v>
      </c>
      <c r="BM105" s="153">
        <v>2017</v>
      </c>
      <c r="BN105" s="153">
        <v>2015</v>
      </c>
      <c r="BO105" s="153">
        <v>2016</v>
      </c>
      <c r="BP105" s="153">
        <v>2017</v>
      </c>
      <c r="BQ105" s="153">
        <v>2014</v>
      </c>
      <c r="BR105" s="153">
        <v>2017</v>
      </c>
      <c r="BS105" s="153">
        <v>2017</v>
      </c>
      <c r="BT105" s="153">
        <v>2014</v>
      </c>
      <c r="BU105" s="153">
        <v>2017</v>
      </c>
      <c r="BV105" s="153" t="s">
        <v>896</v>
      </c>
      <c r="BW105" s="153">
        <v>2017</v>
      </c>
      <c r="BX105" s="153">
        <v>2016</v>
      </c>
      <c r="BY105" s="153">
        <v>2015</v>
      </c>
      <c r="BZ105" s="153" t="s">
        <v>1291</v>
      </c>
      <c r="CA105" s="153">
        <v>2019</v>
      </c>
      <c r="CB105" s="153">
        <v>2015</v>
      </c>
    </row>
    <row r="106" spans="1:80" x14ac:dyDescent="0.25">
      <c r="A106" s="123" t="str">
        <f>'Indicator Data'!A108</f>
        <v>Malawi</v>
      </c>
      <c r="B106" s="106" t="str">
        <f>'Indicator Data'!B108</f>
        <v>MWI</v>
      </c>
      <c r="C106" s="151">
        <v>2015</v>
      </c>
      <c r="D106" s="151">
        <v>2015</v>
      </c>
      <c r="E106" s="151">
        <v>2015</v>
      </c>
      <c r="F106" s="151">
        <v>2015</v>
      </c>
      <c r="G106" s="151">
        <v>2015</v>
      </c>
      <c r="H106" s="151">
        <v>2015</v>
      </c>
      <c r="I106" s="151">
        <v>2015</v>
      </c>
      <c r="J106" s="151">
        <v>2018</v>
      </c>
      <c r="K106" s="151">
        <v>2018</v>
      </c>
      <c r="L106" s="151">
        <v>2016</v>
      </c>
      <c r="M106" s="153">
        <v>2015</v>
      </c>
      <c r="N106" s="153">
        <v>2015</v>
      </c>
      <c r="O106" s="153">
        <v>2015</v>
      </c>
      <c r="P106" s="153">
        <v>2015</v>
      </c>
      <c r="Q106" s="153">
        <v>2010</v>
      </c>
      <c r="R106" s="153">
        <v>2010</v>
      </c>
      <c r="S106" s="153">
        <v>2010</v>
      </c>
      <c r="T106" s="153">
        <v>2010</v>
      </c>
      <c r="U106" s="153">
        <v>2015</v>
      </c>
      <c r="V106" s="153">
        <v>2015</v>
      </c>
      <c r="W106" s="153">
        <v>2015</v>
      </c>
      <c r="X106" s="153">
        <v>2018</v>
      </c>
      <c r="Y106" s="153">
        <v>2018</v>
      </c>
      <c r="Z106" s="153">
        <v>2018</v>
      </c>
      <c r="AA106" s="153">
        <v>2015</v>
      </c>
      <c r="AB106" s="152">
        <v>2017</v>
      </c>
      <c r="AC106" s="153">
        <v>2017</v>
      </c>
      <c r="AD106" s="153">
        <v>2018</v>
      </c>
      <c r="AE106" s="153">
        <v>2018</v>
      </c>
      <c r="AF106" s="155">
        <v>2016</v>
      </c>
      <c r="AG106" s="155">
        <v>2019</v>
      </c>
      <c r="AH106" s="153">
        <v>2019</v>
      </c>
      <c r="AI106" s="153">
        <v>2019</v>
      </c>
      <c r="AJ106" s="153">
        <v>2018</v>
      </c>
      <c r="AK106" s="153">
        <v>2018</v>
      </c>
      <c r="AL106" s="153">
        <v>2017</v>
      </c>
      <c r="AM106" s="153">
        <v>2016</v>
      </c>
      <c r="AN106" s="153">
        <v>2019</v>
      </c>
      <c r="AO106" s="153">
        <v>2016</v>
      </c>
      <c r="AP106" s="153">
        <v>2017</v>
      </c>
      <c r="AQ106" s="153">
        <v>2017</v>
      </c>
      <c r="AR106" s="153">
        <v>2018</v>
      </c>
      <c r="AS106" s="153">
        <v>2015</v>
      </c>
      <c r="AT106" s="153">
        <v>2014</v>
      </c>
      <c r="AU106" s="164">
        <v>2017</v>
      </c>
      <c r="AV106" s="164">
        <v>2017</v>
      </c>
      <c r="AW106" s="153">
        <v>2017</v>
      </c>
      <c r="AX106" s="153">
        <v>2017</v>
      </c>
      <c r="AY106" s="153">
        <v>2017</v>
      </c>
      <c r="AZ106" s="209">
        <v>2017</v>
      </c>
      <c r="BA106" s="153" t="s">
        <v>1292</v>
      </c>
      <c r="BB106" s="153">
        <v>2017</v>
      </c>
      <c r="BC106" s="153">
        <v>2018</v>
      </c>
      <c r="BD106" s="153">
        <v>2019</v>
      </c>
      <c r="BE106" s="211" t="s">
        <v>896</v>
      </c>
      <c r="BF106" s="212">
        <v>43677</v>
      </c>
      <c r="BG106" s="211" t="s">
        <v>1288</v>
      </c>
      <c r="BH106" s="153">
        <v>2018</v>
      </c>
      <c r="BI106" s="153">
        <v>2018</v>
      </c>
      <c r="BJ106" s="153">
        <v>2015</v>
      </c>
      <c r="BK106" s="153">
        <v>2017</v>
      </c>
      <c r="BL106" s="153">
        <v>2018</v>
      </c>
      <c r="BM106" s="153">
        <v>2017</v>
      </c>
      <c r="BN106" s="153">
        <v>2015</v>
      </c>
      <c r="BO106" s="153">
        <v>2016</v>
      </c>
      <c r="BP106" s="153">
        <v>2017</v>
      </c>
      <c r="BQ106" s="153">
        <v>2014</v>
      </c>
      <c r="BR106" s="153">
        <v>2017</v>
      </c>
      <c r="BS106" s="153">
        <v>2017</v>
      </c>
      <c r="BT106" s="153">
        <v>2016</v>
      </c>
      <c r="BU106" s="153">
        <v>2017</v>
      </c>
      <c r="BV106" s="153">
        <v>2017</v>
      </c>
      <c r="BW106" s="153">
        <v>2017</v>
      </c>
      <c r="BX106" s="153">
        <v>2016</v>
      </c>
      <c r="BY106" s="153">
        <v>2015</v>
      </c>
      <c r="BZ106" s="153" t="s">
        <v>1291</v>
      </c>
      <c r="CA106" s="153">
        <v>2019</v>
      </c>
      <c r="CB106" s="153">
        <v>2015</v>
      </c>
    </row>
    <row r="107" spans="1:80" x14ac:dyDescent="0.25">
      <c r="A107" s="123" t="str">
        <f>'Indicator Data'!A109</f>
        <v>Malaysia</v>
      </c>
      <c r="B107" s="106" t="str">
        <f>'Indicator Data'!B109</f>
        <v>MYS</v>
      </c>
      <c r="C107" s="151">
        <v>2015</v>
      </c>
      <c r="D107" s="151">
        <v>2015</v>
      </c>
      <c r="E107" s="151">
        <v>2015</v>
      </c>
      <c r="F107" s="151">
        <v>2015</v>
      </c>
      <c r="G107" s="151">
        <v>2015</v>
      </c>
      <c r="H107" s="151">
        <v>2015</v>
      </c>
      <c r="I107" s="151">
        <v>2015</v>
      </c>
      <c r="J107" s="151">
        <v>2018</v>
      </c>
      <c r="K107" s="151">
        <v>2018</v>
      </c>
      <c r="L107" s="151">
        <v>2016</v>
      </c>
      <c r="M107" s="153">
        <v>2015</v>
      </c>
      <c r="N107" s="153">
        <v>2015</v>
      </c>
      <c r="O107" s="153">
        <v>2015</v>
      </c>
      <c r="P107" s="153">
        <v>2015</v>
      </c>
      <c r="Q107" s="153">
        <v>2010</v>
      </c>
      <c r="R107" s="153">
        <v>2010</v>
      </c>
      <c r="S107" s="153">
        <v>2010</v>
      </c>
      <c r="T107" s="153">
        <v>2010</v>
      </c>
      <c r="U107" s="153">
        <v>2015</v>
      </c>
      <c r="V107" s="153">
        <v>2015</v>
      </c>
      <c r="W107" s="153">
        <v>2015</v>
      </c>
      <c r="X107" s="153">
        <v>2018</v>
      </c>
      <c r="Y107" s="153">
        <v>2018</v>
      </c>
      <c r="Z107" s="153">
        <v>2018</v>
      </c>
      <c r="AA107" s="153"/>
      <c r="AB107" s="152">
        <v>2016</v>
      </c>
      <c r="AC107" s="153" t="s">
        <v>896</v>
      </c>
      <c r="AD107" s="153">
        <v>2017</v>
      </c>
      <c r="AE107" s="153">
        <v>2018</v>
      </c>
      <c r="AF107" s="155" t="s">
        <v>896</v>
      </c>
      <c r="AG107" s="155">
        <v>2019</v>
      </c>
      <c r="AH107" s="153">
        <v>2019</v>
      </c>
      <c r="AI107" s="153">
        <v>2019</v>
      </c>
      <c r="AJ107" s="153">
        <v>2018</v>
      </c>
      <c r="AK107" s="153">
        <v>2018</v>
      </c>
      <c r="AL107" s="153">
        <v>2017</v>
      </c>
      <c r="AM107" s="153" t="s">
        <v>896</v>
      </c>
      <c r="AN107" s="153">
        <v>2019</v>
      </c>
      <c r="AO107" s="153">
        <v>2016</v>
      </c>
      <c r="AP107" s="153">
        <v>2017</v>
      </c>
      <c r="AQ107" s="153">
        <v>2017</v>
      </c>
      <c r="AR107" s="153">
        <v>2018</v>
      </c>
      <c r="AS107" s="153">
        <v>2015</v>
      </c>
      <c r="AT107" s="153">
        <v>2016</v>
      </c>
      <c r="AU107" s="164">
        <v>2017</v>
      </c>
      <c r="AV107" s="164">
        <v>2017</v>
      </c>
      <c r="AW107" s="153">
        <v>2017</v>
      </c>
      <c r="AX107" s="153">
        <v>2017</v>
      </c>
      <c r="AY107" s="153">
        <v>2017</v>
      </c>
      <c r="AZ107" s="209">
        <v>2017</v>
      </c>
      <c r="BA107" s="153" t="s">
        <v>1290</v>
      </c>
      <c r="BB107" s="153">
        <v>2017</v>
      </c>
      <c r="BC107" s="153">
        <v>2018</v>
      </c>
      <c r="BD107" s="153">
        <v>2019</v>
      </c>
      <c r="BE107" s="211" t="s">
        <v>896</v>
      </c>
      <c r="BF107" s="212" t="s">
        <v>1288</v>
      </c>
      <c r="BG107" s="211" t="s">
        <v>1288</v>
      </c>
      <c r="BH107" s="153">
        <v>2018</v>
      </c>
      <c r="BI107" s="153">
        <v>2018</v>
      </c>
      <c r="BJ107" s="153">
        <v>2013</v>
      </c>
      <c r="BK107" s="153">
        <v>2017</v>
      </c>
      <c r="BL107" s="153">
        <v>2018</v>
      </c>
      <c r="BM107" s="153">
        <v>2017</v>
      </c>
      <c r="BN107" s="153">
        <v>2015</v>
      </c>
      <c r="BO107" s="153">
        <v>2016</v>
      </c>
      <c r="BP107" s="153">
        <v>2017</v>
      </c>
      <c r="BQ107" s="153">
        <v>2014</v>
      </c>
      <c r="BR107" s="153">
        <v>2017</v>
      </c>
      <c r="BS107" s="153">
        <v>2017</v>
      </c>
      <c r="BT107" s="153">
        <v>2015</v>
      </c>
      <c r="BU107" s="153">
        <v>2017</v>
      </c>
      <c r="BV107" s="153">
        <v>2017</v>
      </c>
      <c r="BW107" s="153" t="s">
        <v>896</v>
      </c>
      <c r="BX107" s="153">
        <v>2016</v>
      </c>
      <c r="BY107" s="153">
        <v>2015</v>
      </c>
      <c r="BZ107" s="153" t="s">
        <v>1291</v>
      </c>
      <c r="CA107" s="153">
        <v>2019</v>
      </c>
      <c r="CB107" s="153">
        <v>2015</v>
      </c>
    </row>
    <row r="108" spans="1:80" x14ac:dyDescent="0.25">
      <c r="A108" s="123" t="str">
        <f>'Indicator Data'!A110</f>
        <v>Maldives</v>
      </c>
      <c r="B108" s="106" t="str">
        <f>'Indicator Data'!B110</f>
        <v>MDV</v>
      </c>
      <c r="C108" s="151">
        <v>2015</v>
      </c>
      <c r="D108" s="151">
        <v>2015</v>
      </c>
      <c r="E108" s="151">
        <v>2015</v>
      </c>
      <c r="F108" s="151">
        <v>2015</v>
      </c>
      <c r="G108" s="151">
        <v>2015</v>
      </c>
      <c r="H108" s="151">
        <v>2015</v>
      </c>
      <c r="I108" s="151">
        <v>2015</v>
      </c>
      <c r="J108" s="151">
        <v>2018</v>
      </c>
      <c r="K108" s="151">
        <v>2018</v>
      </c>
      <c r="L108" s="151">
        <v>2016</v>
      </c>
      <c r="M108" s="153">
        <v>2015</v>
      </c>
      <c r="N108" s="153">
        <v>2015</v>
      </c>
      <c r="O108" s="153">
        <v>2015</v>
      </c>
      <c r="P108" s="153">
        <v>2015</v>
      </c>
      <c r="Q108" s="153">
        <v>2010</v>
      </c>
      <c r="R108" s="153">
        <v>2010</v>
      </c>
      <c r="S108" s="153">
        <v>2010</v>
      </c>
      <c r="T108" s="153">
        <v>2010</v>
      </c>
      <c r="U108" s="153">
        <v>2015</v>
      </c>
      <c r="V108" s="153">
        <v>2015</v>
      </c>
      <c r="W108" s="153">
        <v>2015</v>
      </c>
      <c r="X108" s="153">
        <v>2018</v>
      </c>
      <c r="Y108" s="153">
        <v>2018</v>
      </c>
      <c r="Z108" s="153">
        <v>2018</v>
      </c>
      <c r="AA108" s="153">
        <v>2014</v>
      </c>
      <c r="AB108" s="152">
        <v>2017</v>
      </c>
      <c r="AC108" s="153">
        <v>2017</v>
      </c>
      <c r="AD108" s="153">
        <v>2014</v>
      </c>
      <c r="AE108" s="153">
        <v>2018</v>
      </c>
      <c r="AF108" s="155">
        <v>2016</v>
      </c>
      <c r="AG108" s="155">
        <v>2019</v>
      </c>
      <c r="AH108" s="153">
        <v>2019</v>
      </c>
      <c r="AI108" s="153">
        <v>2019</v>
      </c>
      <c r="AJ108" s="153">
        <v>2018</v>
      </c>
      <c r="AK108" s="153">
        <v>2018</v>
      </c>
      <c r="AL108" s="153">
        <v>2017</v>
      </c>
      <c r="AM108" s="153">
        <v>2009</v>
      </c>
      <c r="AN108" s="153">
        <v>2019</v>
      </c>
      <c r="AO108" s="153">
        <v>2016</v>
      </c>
      <c r="AP108" s="153">
        <v>2017</v>
      </c>
      <c r="AQ108" s="153">
        <v>2017</v>
      </c>
      <c r="AR108" s="153">
        <v>2018</v>
      </c>
      <c r="AS108" s="153">
        <v>2015</v>
      </c>
      <c r="AT108" s="153">
        <v>2009</v>
      </c>
      <c r="AU108" s="164">
        <v>2017</v>
      </c>
      <c r="AV108" s="164">
        <v>2013</v>
      </c>
      <c r="AW108" s="153" t="s">
        <v>896</v>
      </c>
      <c r="AX108" s="153" t="s">
        <v>896</v>
      </c>
      <c r="AY108" s="153">
        <v>2017</v>
      </c>
      <c r="AZ108" s="209">
        <v>2017</v>
      </c>
      <c r="BA108" s="153">
        <v>2009</v>
      </c>
      <c r="BB108" s="153">
        <v>2017</v>
      </c>
      <c r="BC108" s="153">
        <v>2018</v>
      </c>
      <c r="BD108" s="153">
        <v>2019</v>
      </c>
      <c r="BE108" s="211" t="s">
        <v>896</v>
      </c>
      <c r="BF108" s="212" t="s">
        <v>896</v>
      </c>
      <c r="BG108" s="211" t="s">
        <v>1288</v>
      </c>
      <c r="BH108" s="153">
        <v>2018</v>
      </c>
      <c r="BI108" s="153">
        <v>2018</v>
      </c>
      <c r="BJ108" s="153">
        <v>2013</v>
      </c>
      <c r="BK108" s="153">
        <v>2017</v>
      </c>
      <c r="BL108" s="153">
        <v>2018</v>
      </c>
      <c r="BM108" s="153">
        <v>2017</v>
      </c>
      <c r="BN108" s="153">
        <v>2015</v>
      </c>
      <c r="BO108" s="153">
        <v>2016</v>
      </c>
      <c r="BP108" s="153">
        <v>2017</v>
      </c>
      <c r="BQ108" s="153">
        <v>2014</v>
      </c>
      <c r="BR108" s="153">
        <v>2017</v>
      </c>
      <c r="BS108" s="153">
        <v>2017</v>
      </c>
      <c r="BT108" s="153">
        <v>2016</v>
      </c>
      <c r="BU108" s="153">
        <v>2017</v>
      </c>
      <c r="BV108" s="153">
        <v>2017</v>
      </c>
      <c r="BW108" s="153" t="s">
        <v>896</v>
      </c>
      <c r="BX108" s="153">
        <v>2016</v>
      </c>
      <c r="BY108" s="153">
        <v>2015</v>
      </c>
      <c r="BZ108" s="153" t="s">
        <v>1291</v>
      </c>
      <c r="CA108" s="153">
        <v>2019</v>
      </c>
      <c r="CB108" s="153">
        <v>2015</v>
      </c>
    </row>
    <row r="109" spans="1:80" x14ac:dyDescent="0.25">
      <c r="A109" s="123" t="str">
        <f>'Indicator Data'!A111</f>
        <v>Mali</v>
      </c>
      <c r="B109" s="106" t="str">
        <f>'Indicator Data'!B111</f>
        <v>MLI</v>
      </c>
      <c r="C109" s="151">
        <v>2015</v>
      </c>
      <c r="D109" s="151">
        <v>2015</v>
      </c>
      <c r="E109" s="151">
        <v>2015</v>
      </c>
      <c r="F109" s="151">
        <v>2015</v>
      </c>
      <c r="G109" s="151">
        <v>2015</v>
      </c>
      <c r="H109" s="151">
        <v>2015</v>
      </c>
      <c r="I109" s="151">
        <v>2015</v>
      </c>
      <c r="J109" s="151">
        <v>2018</v>
      </c>
      <c r="K109" s="151">
        <v>2018</v>
      </c>
      <c r="L109" s="151">
        <v>2016</v>
      </c>
      <c r="M109" s="153">
        <v>2015</v>
      </c>
      <c r="N109" s="153">
        <v>2015</v>
      </c>
      <c r="O109" s="153">
        <v>2015</v>
      </c>
      <c r="P109" s="153">
        <v>2015</v>
      </c>
      <c r="Q109" s="153">
        <v>2010</v>
      </c>
      <c r="R109" s="153">
        <v>2010</v>
      </c>
      <c r="S109" s="153">
        <v>2010</v>
      </c>
      <c r="T109" s="153">
        <v>2010</v>
      </c>
      <c r="U109" s="153">
        <v>2015</v>
      </c>
      <c r="V109" s="153">
        <v>2015</v>
      </c>
      <c r="W109" s="153">
        <v>2015</v>
      </c>
      <c r="X109" s="153">
        <v>2018</v>
      </c>
      <c r="Y109" s="153">
        <v>2018</v>
      </c>
      <c r="Z109" s="153">
        <v>2018</v>
      </c>
      <c r="AA109" s="153">
        <v>2012</v>
      </c>
      <c r="AB109" s="152">
        <v>2017</v>
      </c>
      <c r="AC109" s="153">
        <v>2017</v>
      </c>
      <c r="AD109" s="153">
        <v>2018</v>
      </c>
      <c r="AE109" s="153">
        <v>2018</v>
      </c>
      <c r="AF109" s="155">
        <v>2016</v>
      </c>
      <c r="AG109" s="155">
        <v>2019</v>
      </c>
      <c r="AH109" s="153">
        <v>2019</v>
      </c>
      <c r="AI109" s="153">
        <v>2019</v>
      </c>
      <c r="AJ109" s="153">
        <v>2018</v>
      </c>
      <c r="AK109" s="153">
        <v>2018</v>
      </c>
      <c r="AL109" s="153">
        <v>2017</v>
      </c>
      <c r="AM109" s="153">
        <v>2015</v>
      </c>
      <c r="AN109" s="153">
        <v>2019</v>
      </c>
      <c r="AO109" s="153">
        <v>2016</v>
      </c>
      <c r="AP109" s="153">
        <v>2017</v>
      </c>
      <c r="AQ109" s="153">
        <v>2017</v>
      </c>
      <c r="AR109" s="153">
        <v>2018</v>
      </c>
      <c r="AS109" s="153">
        <v>2015</v>
      </c>
      <c r="AT109" s="153">
        <v>2006</v>
      </c>
      <c r="AU109" s="164">
        <v>2017</v>
      </c>
      <c r="AV109" s="164">
        <v>2017</v>
      </c>
      <c r="AW109" s="153">
        <v>2017</v>
      </c>
      <c r="AX109" s="153">
        <v>2017</v>
      </c>
      <c r="AY109" s="153">
        <v>2017</v>
      </c>
      <c r="AZ109" s="209">
        <v>2017</v>
      </c>
      <c r="BA109" s="153">
        <v>2009</v>
      </c>
      <c r="BB109" s="153">
        <v>2017</v>
      </c>
      <c r="BC109" s="153">
        <v>2018</v>
      </c>
      <c r="BD109" s="153">
        <v>2019</v>
      </c>
      <c r="BE109" s="211" t="s">
        <v>896</v>
      </c>
      <c r="BF109" s="212" t="s">
        <v>1288</v>
      </c>
      <c r="BG109" s="211" t="s">
        <v>1288</v>
      </c>
      <c r="BH109" s="153">
        <v>2018</v>
      </c>
      <c r="BI109" s="153">
        <v>2018</v>
      </c>
      <c r="BJ109" s="153">
        <v>2015</v>
      </c>
      <c r="BK109" s="153">
        <v>2017</v>
      </c>
      <c r="BL109" s="153">
        <v>2018</v>
      </c>
      <c r="BM109" s="153">
        <v>2017</v>
      </c>
      <c r="BN109" s="153">
        <v>2015</v>
      </c>
      <c r="BO109" s="153">
        <v>2016</v>
      </c>
      <c r="BP109" s="153">
        <v>2017</v>
      </c>
      <c r="BQ109" s="153">
        <v>2014</v>
      </c>
      <c r="BR109" s="153">
        <v>2017</v>
      </c>
      <c r="BS109" s="153">
        <v>2017</v>
      </c>
      <c r="BT109" s="153">
        <v>2016</v>
      </c>
      <c r="BU109" s="153">
        <v>2017</v>
      </c>
      <c r="BV109" s="153" t="s">
        <v>896</v>
      </c>
      <c r="BW109" s="153">
        <v>2017</v>
      </c>
      <c r="BX109" s="153">
        <v>2016</v>
      </c>
      <c r="BY109" s="153">
        <v>2015</v>
      </c>
      <c r="BZ109" s="153" t="s">
        <v>1291</v>
      </c>
      <c r="CA109" s="153">
        <v>2019</v>
      </c>
      <c r="CB109" s="153">
        <v>2015</v>
      </c>
    </row>
    <row r="110" spans="1:80" x14ac:dyDescent="0.25">
      <c r="A110" s="123" t="str">
        <f>'Indicator Data'!A112</f>
        <v>Malta</v>
      </c>
      <c r="B110" s="106" t="str">
        <f>'Indicator Data'!B112</f>
        <v>MLT</v>
      </c>
      <c r="C110" s="151">
        <v>2015</v>
      </c>
      <c r="D110" s="151">
        <v>2015</v>
      </c>
      <c r="E110" s="151">
        <v>2015</v>
      </c>
      <c r="F110" s="151">
        <v>2015</v>
      </c>
      <c r="G110" s="151">
        <v>2015</v>
      </c>
      <c r="H110" s="151">
        <v>2015</v>
      </c>
      <c r="I110" s="151">
        <v>2015</v>
      </c>
      <c r="J110" s="151">
        <v>2018</v>
      </c>
      <c r="K110" s="151">
        <v>2018</v>
      </c>
      <c r="L110" s="151">
        <v>2016</v>
      </c>
      <c r="M110" s="153">
        <v>2015</v>
      </c>
      <c r="N110" s="153">
        <v>2015</v>
      </c>
      <c r="O110" s="153">
        <v>2015</v>
      </c>
      <c r="P110" s="153">
        <v>2015</v>
      </c>
      <c r="Q110" s="153">
        <v>2010</v>
      </c>
      <c r="R110" s="153">
        <v>2010</v>
      </c>
      <c r="S110" s="153">
        <v>2010</v>
      </c>
      <c r="T110" s="153">
        <v>2010</v>
      </c>
      <c r="U110" s="153">
        <v>2015</v>
      </c>
      <c r="V110" s="153">
        <v>2015</v>
      </c>
      <c r="W110" s="153">
        <v>2015</v>
      </c>
      <c r="X110" s="153">
        <v>2018</v>
      </c>
      <c r="Y110" s="153">
        <v>2018</v>
      </c>
      <c r="Z110" s="153">
        <v>2018</v>
      </c>
      <c r="AA110" s="153">
        <v>2011</v>
      </c>
      <c r="AB110" s="152">
        <v>2017</v>
      </c>
      <c r="AC110" s="153" t="s">
        <v>896</v>
      </c>
      <c r="AD110" s="153">
        <v>2015</v>
      </c>
      <c r="AE110" s="153">
        <v>2018</v>
      </c>
      <c r="AF110" s="155" t="s">
        <v>896</v>
      </c>
      <c r="AG110" s="155">
        <v>2019</v>
      </c>
      <c r="AH110" s="153">
        <v>2019</v>
      </c>
      <c r="AI110" s="153">
        <v>2019</v>
      </c>
      <c r="AJ110" s="153">
        <v>2018</v>
      </c>
      <c r="AK110" s="153">
        <v>2018</v>
      </c>
      <c r="AL110" s="153" t="s">
        <v>896</v>
      </c>
      <c r="AM110" s="153" t="s">
        <v>896</v>
      </c>
      <c r="AN110" s="153">
        <v>2019</v>
      </c>
      <c r="AO110" s="153">
        <v>2016</v>
      </c>
      <c r="AP110" s="153">
        <v>2017</v>
      </c>
      <c r="AQ110" s="153" t="s">
        <v>896</v>
      </c>
      <c r="AR110" s="153">
        <v>2018</v>
      </c>
      <c r="AS110" s="153">
        <v>2015</v>
      </c>
      <c r="AT110" s="153" t="s">
        <v>896</v>
      </c>
      <c r="AU110" s="164">
        <v>2017</v>
      </c>
      <c r="AV110" s="164">
        <v>2016</v>
      </c>
      <c r="AW110" s="153" t="s">
        <v>896</v>
      </c>
      <c r="AX110" s="153" t="s">
        <v>896</v>
      </c>
      <c r="AY110" s="153">
        <v>2017</v>
      </c>
      <c r="AZ110" s="209">
        <v>2017</v>
      </c>
      <c r="BA110" s="153" t="s">
        <v>1290</v>
      </c>
      <c r="BB110" s="153">
        <v>2017</v>
      </c>
      <c r="BC110" s="153">
        <v>2018</v>
      </c>
      <c r="BD110" s="153">
        <v>2019</v>
      </c>
      <c r="BE110" s="211" t="s">
        <v>896</v>
      </c>
      <c r="BF110" s="212" t="s">
        <v>1288</v>
      </c>
      <c r="BG110" s="211" t="s">
        <v>1288</v>
      </c>
      <c r="BH110" s="153">
        <v>2018</v>
      </c>
      <c r="BI110" s="153">
        <v>2018</v>
      </c>
      <c r="BJ110" s="153" t="s">
        <v>896</v>
      </c>
      <c r="BK110" s="153">
        <v>2017</v>
      </c>
      <c r="BL110" s="153">
        <v>2018</v>
      </c>
      <c r="BM110" s="153">
        <v>2017</v>
      </c>
      <c r="BN110" s="153">
        <v>2015</v>
      </c>
      <c r="BO110" s="153">
        <v>2016</v>
      </c>
      <c r="BP110" s="153">
        <v>2017</v>
      </c>
      <c r="BQ110" s="153">
        <v>2014</v>
      </c>
      <c r="BR110" s="153">
        <v>2017</v>
      </c>
      <c r="BS110" s="153">
        <v>2017</v>
      </c>
      <c r="BT110" s="153">
        <v>2015</v>
      </c>
      <c r="BU110" s="153">
        <v>2017</v>
      </c>
      <c r="BV110" s="153">
        <v>2017</v>
      </c>
      <c r="BW110" s="153" t="s">
        <v>896</v>
      </c>
      <c r="BX110" s="153">
        <v>2016</v>
      </c>
      <c r="BY110" s="153">
        <v>2015</v>
      </c>
      <c r="BZ110" s="153" t="s">
        <v>1291</v>
      </c>
      <c r="CA110" s="153">
        <v>2019</v>
      </c>
      <c r="CB110" s="153">
        <v>2015</v>
      </c>
    </row>
    <row r="111" spans="1:80" x14ac:dyDescent="0.25">
      <c r="A111" s="123" t="str">
        <f>'Indicator Data'!A113</f>
        <v>Marshall Islands</v>
      </c>
      <c r="B111" s="106" t="str">
        <f>'Indicator Data'!B113</f>
        <v>MHL</v>
      </c>
      <c r="C111" s="151">
        <v>2015</v>
      </c>
      <c r="D111" s="151">
        <v>2015</v>
      </c>
      <c r="E111" s="151">
        <v>2015</v>
      </c>
      <c r="F111" s="151">
        <v>2015</v>
      </c>
      <c r="G111" s="151">
        <v>2015</v>
      </c>
      <c r="H111" s="151">
        <v>2015</v>
      </c>
      <c r="I111" s="151">
        <v>2015</v>
      </c>
      <c r="J111" s="151">
        <v>2018</v>
      </c>
      <c r="K111" s="151">
        <v>2018</v>
      </c>
      <c r="L111" s="151">
        <v>2016</v>
      </c>
      <c r="M111" s="153">
        <v>2015</v>
      </c>
      <c r="N111" s="153">
        <v>2015</v>
      </c>
      <c r="O111" s="153">
        <v>2015</v>
      </c>
      <c r="P111" s="153">
        <v>2015</v>
      </c>
      <c r="Q111" s="153">
        <v>2010</v>
      </c>
      <c r="R111" s="153">
        <v>2010</v>
      </c>
      <c r="S111" s="153">
        <v>2010</v>
      </c>
      <c r="T111" s="153">
        <v>2010</v>
      </c>
      <c r="U111" s="153">
        <v>2015</v>
      </c>
      <c r="V111" s="153">
        <v>2015</v>
      </c>
      <c r="W111" s="153">
        <v>2015</v>
      </c>
      <c r="X111" s="153">
        <v>2018</v>
      </c>
      <c r="Y111" s="153">
        <v>2018</v>
      </c>
      <c r="Z111" s="153">
        <v>2018</v>
      </c>
      <c r="AA111" s="153" t="s">
        <v>896</v>
      </c>
      <c r="AB111" s="152">
        <v>2017</v>
      </c>
      <c r="AC111" s="153">
        <v>2017</v>
      </c>
      <c r="AD111" s="153">
        <v>2014</v>
      </c>
      <c r="AE111" s="153">
        <v>2018</v>
      </c>
      <c r="AF111" s="155" t="s">
        <v>896</v>
      </c>
      <c r="AG111" s="155">
        <v>2019</v>
      </c>
      <c r="AH111" s="153">
        <v>2019</v>
      </c>
      <c r="AI111" s="153">
        <v>2019</v>
      </c>
      <c r="AJ111" s="153">
        <v>2018</v>
      </c>
      <c r="AK111" s="153">
        <v>2018</v>
      </c>
      <c r="AL111" s="153">
        <v>2017</v>
      </c>
      <c r="AM111" s="153" t="s">
        <v>896</v>
      </c>
      <c r="AN111" s="153">
        <v>2019</v>
      </c>
      <c r="AO111" s="153">
        <v>2016</v>
      </c>
      <c r="AP111" s="153">
        <v>2017</v>
      </c>
      <c r="AQ111" s="153">
        <v>2017</v>
      </c>
      <c r="AR111" s="153">
        <v>2018</v>
      </c>
      <c r="AS111" s="153">
        <v>2015</v>
      </c>
      <c r="AT111" s="153">
        <v>2007</v>
      </c>
      <c r="AU111" s="164">
        <v>2017</v>
      </c>
      <c r="AV111" s="164" t="s">
        <v>896</v>
      </c>
      <c r="AW111" s="153" t="s">
        <v>896</v>
      </c>
      <c r="AX111" s="153" t="s">
        <v>896</v>
      </c>
      <c r="AY111" s="153">
        <v>2017</v>
      </c>
      <c r="AZ111" s="209" t="s">
        <v>896</v>
      </c>
      <c r="BA111" s="153" t="s">
        <v>896</v>
      </c>
      <c r="BB111" s="153">
        <v>2017</v>
      </c>
      <c r="BC111" s="153">
        <v>2018</v>
      </c>
      <c r="BD111" s="153">
        <v>2019</v>
      </c>
      <c r="BE111" s="211" t="s">
        <v>896</v>
      </c>
      <c r="BF111" s="212" t="s">
        <v>896</v>
      </c>
      <c r="BG111" s="211" t="s">
        <v>1288</v>
      </c>
      <c r="BH111" s="153">
        <v>2018</v>
      </c>
      <c r="BI111" s="153">
        <v>2018</v>
      </c>
      <c r="BJ111" s="153">
        <v>2013</v>
      </c>
      <c r="BK111" s="153">
        <v>2017</v>
      </c>
      <c r="BL111" s="153" t="s">
        <v>896</v>
      </c>
      <c r="BM111" s="153">
        <v>2017</v>
      </c>
      <c r="BN111" s="153">
        <v>2015</v>
      </c>
      <c r="BO111" s="153">
        <v>2016</v>
      </c>
      <c r="BP111" s="153">
        <v>2017</v>
      </c>
      <c r="BQ111" s="153">
        <v>2014</v>
      </c>
      <c r="BR111" s="153">
        <v>2017</v>
      </c>
      <c r="BS111" s="153">
        <v>2017</v>
      </c>
      <c r="BT111" s="153">
        <v>2012</v>
      </c>
      <c r="BU111" s="153">
        <v>2017</v>
      </c>
      <c r="BV111" s="153">
        <v>2017</v>
      </c>
      <c r="BW111" s="153">
        <v>2017</v>
      </c>
      <c r="BX111" s="153">
        <v>2016</v>
      </c>
      <c r="BY111" s="153" t="s">
        <v>896</v>
      </c>
      <c r="BZ111" s="153" t="s">
        <v>1291</v>
      </c>
      <c r="CA111" s="153">
        <v>2019</v>
      </c>
      <c r="CB111" s="153">
        <v>2015</v>
      </c>
    </row>
    <row r="112" spans="1:80" x14ac:dyDescent="0.25">
      <c r="A112" s="123" t="str">
        <f>'Indicator Data'!A114</f>
        <v>Mauritania</v>
      </c>
      <c r="B112" s="106" t="str">
        <f>'Indicator Data'!B114</f>
        <v>MRT</v>
      </c>
      <c r="C112" s="151">
        <v>2015</v>
      </c>
      <c r="D112" s="151">
        <v>2015</v>
      </c>
      <c r="E112" s="151">
        <v>2015</v>
      </c>
      <c r="F112" s="151">
        <v>2015</v>
      </c>
      <c r="G112" s="151">
        <v>2015</v>
      </c>
      <c r="H112" s="151">
        <v>2015</v>
      </c>
      <c r="I112" s="151">
        <v>2015</v>
      </c>
      <c r="J112" s="151">
        <v>2018</v>
      </c>
      <c r="K112" s="151">
        <v>2018</v>
      </c>
      <c r="L112" s="151">
        <v>2016</v>
      </c>
      <c r="M112" s="153">
        <v>2015</v>
      </c>
      <c r="N112" s="153">
        <v>2015</v>
      </c>
      <c r="O112" s="153">
        <v>2015</v>
      </c>
      <c r="P112" s="153">
        <v>2015</v>
      </c>
      <c r="Q112" s="153">
        <v>2010</v>
      </c>
      <c r="R112" s="153">
        <v>2010</v>
      </c>
      <c r="S112" s="153">
        <v>2010</v>
      </c>
      <c r="T112" s="153">
        <v>2010</v>
      </c>
      <c r="U112" s="153">
        <v>2015</v>
      </c>
      <c r="V112" s="153">
        <v>2015</v>
      </c>
      <c r="W112" s="153">
        <v>2015</v>
      </c>
      <c r="X112" s="153">
        <v>2018</v>
      </c>
      <c r="Y112" s="153">
        <v>2018</v>
      </c>
      <c r="Z112" s="153">
        <v>2018</v>
      </c>
      <c r="AA112" s="153" t="s">
        <v>896</v>
      </c>
      <c r="AB112" s="152">
        <v>2017</v>
      </c>
      <c r="AC112" s="153">
        <v>2017</v>
      </c>
      <c r="AD112" s="153">
        <v>2014</v>
      </c>
      <c r="AE112" s="153">
        <v>2018</v>
      </c>
      <c r="AF112" s="155">
        <v>2016</v>
      </c>
      <c r="AG112" s="155">
        <v>2019</v>
      </c>
      <c r="AH112" s="153">
        <v>2019</v>
      </c>
      <c r="AI112" s="153">
        <v>2019</v>
      </c>
      <c r="AJ112" s="153">
        <v>2018</v>
      </c>
      <c r="AK112" s="153">
        <v>2018</v>
      </c>
      <c r="AL112" s="153">
        <v>2017</v>
      </c>
      <c r="AM112" s="153">
        <v>2015</v>
      </c>
      <c r="AN112" s="153">
        <v>2019</v>
      </c>
      <c r="AO112" s="153">
        <v>2016</v>
      </c>
      <c r="AP112" s="153">
        <v>2017</v>
      </c>
      <c r="AQ112" s="153">
        <v>2017</v>
      </c>
      <c r="AR112" s="153">
        <v>2017</v>
      </c>
      <c r="AS112" s="153">
        <v>2015</v>
      </c>
      <c r="AT112" s="153">
        <v>2012</v>
      </c>
      <c r="AU112" s="164">
        <v>2017</v>
      </c>
      <c r="AV112" s="164">
        <v>2017</v>
      </c>
      <c r="AW112" s="153">
        <v>2017</v>
      </c>
      <c r="AX112" s="153">
        <v>2017</v>
      </c>
      <c r="AY112" s="153">
        <v>2017</v>
      </c>
      <c r="AZ112" s="209">
        <v>2017</v>
      </c>
      <c r="BA112" s="153" t="s">
        <v>1294</v>
      </c>
      <c r="BB112" s="153">
        <v>2017</v>
      </c>
      <c r="BC112" s="153">
        <v>2018</v>
      </c>
      <c r="BD112" s="153">
        <v>2019</v>
      </c>
      <c r="BE112" s="211" t="s">
        <v>896</v>
      </c>
      <c r="BF112" s="212">
        <v>43677</v>
      </c>
      <c r="BG112" s="211" t="s">
        <v>1288</v>
      </c>
      <c r="BH112" s="153">
        <v>2018</v>
      </c>
      <c r="BI112" s="153">
        <v>2018</v>
      </c>
      <c r="BJ112" s="153">
        <v>2013</v>
      </c>
      <c r="BK112" s="153">
        <v>2017</v>
      </c>
      <c r="BL112" s="153">
        <v>2018</v>
      </c>
      <c r="BM112" s="153">
        <v>2017</v>
      </c>
      <c r="BN112" s="153">
        <v>2015</v>
      </c>
      <c r="BO112" s="153">
        <v>2016</v>
      </c>
      <c r="BP112" s="153">
        <v>2017</v>
      </c>
      <c r="BQ112" s="153">
        <v>2014</v>
      </c>
      <c r="BR112" s="153">
        <v>2017</v>
      </c>
      <c r="BS112" s="153">
        <v>2017</v>
      </c>
      <c r="BT112" s="153">
        <v>2017</v>
      </c>
      <c r="BU112" s="153">
        <v>2017</v>
      </c>
      <c r="BV112" s="153" t="s">
        <v>896</v>
      </c>
      <c r="BW112" s="153">
        <v>2017</v>
      </c>
      <c r="BX112" s="153">
        <v>2016</v>
      </c>
      <c r="BY112" s="153">
        <v>2015</v>
      </c>
      <c r="BZ112" s="153" t="s">
        <v>1291</v>
      </c>
      <c r="CA112" s="153">
        <v>2019</v>
      </c>
      <c r="CB112" s="153">
        <v>2015</v>
      </c>
    </row>
    <row r="113" spans="1:80" x14ac:dyDescent="0.25">
      <c r="A113" s="123" t="str">
        <f>'Indicator Data'!A115</f>
        <v>Mauritius</v>
      </c>
      <c r="B113" s="106" t="str">
        <f>'Indicator Data'!B115</f>
        <v>MUS</v>
      </c>
      <c r="C113" s="151">
        <v>2015</v>
      </c>
      <c r="D113" s="151">
        <v>2015</v>
      </c>
      <c r="E113" s="151">
        <v>2015</v>
      </c>
      <c r="F113" s="151">
        <v>2015</v>
      </c>
      <c r="G113" s="151">
        <v>2015</v>
      </c>
      <c r="H113" s="151">
        <v>2015</v>
      </c>
      <c r="I113" s="151">
        <v>2015</v>
      </c>
      <c r="J113" s="151">
        <v>2018</v>
      </c>
      <c r="K113" s="151">
        <v>2018</v>
      </c>
      <c r="L113" s="151">
        <v>2016</v>
      </c>
      <c r="M113" s="153">
        <v>2015</v>
      </c>
      <c r="N113" s="153">
        <v>2015</v>
      </c>
      <c r="O113" s="153">
        <v>2015</v>
      </c>
      <c r="P113" s="153">
        <v>2015</v>
      </c>
      <c r="Q113" s="153">
        <v>2010</v>
      </c>
      <c r="R113" s="153">
        <v>2010</v>
      </c>
      <c r="S113" s="153">
        <v>2010</v>
      </c>
      <c r="T113" s="153">
        <v>2010</v>
      </c>
      <c r="U113" s="153">
        <v>2015</v>
      </c>
      <c r="V113" s="153">
        <v>2015</v>
      </c>
      <c r="W113" s="153">
        <v>2015</v>
      </c>
      <c r="X113" s="153">
        <v>2018</v>
      </c>
      <c r="Y113" s="153">
        <v>2018</v>
      </c>
      <c r="Z113" s="153">
        <v>2018</v>
      </c>
      <c r="AA113" s="153">
        <v>2011</v>
      </c>
      <c r="AB113" s="152">
        <v>2017</v>
      </c>
      <c r="AC113" s="153" t="s">
        <v>896</v>
      </c>
      <c r="AD113" s="153">
        <v>2018</v>
      </c>
      <c r="AE113" s="153">
        <v>2018</v>
      </c>
      <c r="AF113" s="155" t="s">
        <v>896</v>
      </c>
      <c r="AG113" s="155">
        <v>2019</v>
      </c>
      <c r="AH113" s="153">
        <v>2019</v>
      </c>
      <c r="AI113" s="153">
        <v>2019</v>
      </c>
      <c r="AJ113" s="153">
        <v>2018</v>
      </c>
      <c r="AK113" s="153">
        <v>2018</v>
      </c>
      <c r="AL113" s="153">
        <v>2017</v>
      </c>
      <c r="AM113" s="153" t="s">
        <v>896</v>
      </c>
      <c r="AN113" s="153">
        <v>2019</v>
      </c>
      <c r="AO113" s="153">
        <v>2016</v>
      </c>
      <c r="AP113" s="153">
        <v>2017</v>
      </c>
      <c r="AQ113" s="153">
        <v>2017</v>
      </c>
      <c r="AR113" s="153">
        <v>2018</v>
      </c>
      <c r="AS113" s="153">
        <v>2015</v>
      </c>
      <c r="AT113" s="153" t="s">
        <v>896</v>
      </c>
      <c r="AU113" s="164">
        <v>2017</v>
      </c>
      <c r="AV113" s="164">
        <v>2015</v>
      </c>
      <c r="AW113" s="153" t="s">
        <v>896</v>
      </c>
      <c r="AX113" s="153" t="s">
        <v>896</v>
      </c>
      <c r="AY113" s="153">
        <v>2017</v>
      </c>
      <c r="AZ113" s="209">
        <v>2017</v>
      </c>
      <c r="BA113" s="153" t="s">
        <v>1295</v>
      </c>
      <c r="BB113" s="153">
        <v>2017</v>
      </c>
      <c r="BC113" s="153">
        <v>2018</v>
      </c>
      <c r="BD113" s="153">
        <v>2019</v>
      </c>
      <c r="BE113" s="211" t="s">
        <v>896</v>
      </c>
      <c r="BF113" s="212" t="s">
        <v>1288</v>
      </c>
      <c r="BG113" s="211" t="s">
        <v>1288</v>
      </c>
      <c r="BH113" s="153">
        <v>2018</v>
      </c>
      <c r="BI113" s="153">
        <v>2018</v>
      </c>
      <c r="BJ113" s="153">
        <v>2015</v>
      </c>
      <c r="BK113" s="153">
        <v>2017</v>
      </c>
      <c r="BL113" s="153">
        <v>2018</v>
      </c>
      <c r="BM113" s="153">
        <v>2017</v>
      </c>
      <c r="BN113" s="153">
        <v>2015</v>
      </c>
      <c r="BO113" s="153">
        <v>2016</v>
      </c>
      <c r="BP113" s="153">
        <v>2017</v>
      </c>
      <c r="BQ113" s="153">
        <v>2014</v>
      </c>
      <c r="BR113" s="153">
        <v>2017</v>
      </c>
      <c r="BS113" s="153">
        <v>2017</v>
      </c>
      <c r="BT113" s="153">
        <v>2015</v>
      </c>
      <c r="BU113" s="153">
        <v>2017</v>
      </c>
      <c r="BV113" s="153">
        <v>2017</v>
      </c>
      <c r="BW113" s="153">
        <v>2017</v>
      </c>
      <c r="BX113" s="153">
        <v>2016</v>
      </c>
      <c r="BY113" s="153">
        <v>2015</v>
      </c>
      <c r="BZ113" s="153" t="s">
        <v>1291</v>
      </c>
      <c r="CA113" s="153">
        <v>2019</v>
      </c>
      <c r="CB113" s="153">
        <v>2015</v>
      </c>
    </row>
    <row r="114" spans="1:80" x14ac:dyDescent="0.25">
      <c r="A114" s="123" t="str">
        <f>'Indicator Data'!A116</f>
        <v>Mexico</v>
      </c>
      <c r="B114" s="106" t="str">
        <f>'Indicator Data'!B116</f>
        <v>MEX</v>
      </c>
      <c r="C114" s="151">
        <v>2015</v>
      </c>
      <c r="D114" s="151">
        <v>2015</v>
      </c>
      <c r="E114" s="151">
        <v>2015</v>
      </c>
      <c r="F114" s="151">
        <v>2015</v>
      </c>
      <c r="G114" s="151">
        <v>2015</v>
      </c>
      <c r="H114" s="151">
        <v>2015</v>
      </c>
      <c r="I114" s="151">
        <v>2015</v>
      </c>
      <c r="J114" s="151">
        <v>2018</v>
      </c>
      <c r="K114" s="151">
        <v>2018</v>
      </c>
      <c r="L114" s="151">
        <v>2016</v>
      </c>
      <c r="M114" s="153">
        <v>2015</v>
      </c>
      <c r="N114" s="153">
        <v>2015</v>
      </c>
      <c r="O114" s="153">
        <v>2015</v>
      </c>
      <c r="P114" s="153">
        <v>2015</v>
      </c>
      <c r="Q114" s="153">
        <v>2010</v>
      </c>
      <c r="R114" s="153">
        <v>2010</v>
      </c>
      <c r="S114" s="153">
        <v>2010</v>
      </c>
      <c r="T114" s="153">
        <v>2010</v>
      </c>
      <c r="U114" s="153">
        <v>2015</v>
      </c>
      <c r="V114" s="153">
        <v>2015</v>
      </c>
      <c r="W114" s="153">
        <v>2015</v>
      </c>
      <c r="X114" s="153">
        <v>2018</v>
      </c>
      <c r="Y114" s="153">
        <v>2018</v>
      </c>
      <c r="Z114" s="153">
        <v>2018</v>
      </c>
      <c r="AA114" s="153">
        <v>2015</v>
      </c>
      <c r="AB114" s="152">
        <v>2017</v>
      </c>
      <c r="AC114" s="153">
        <v>2017</v>
      </c>
      <c r="AD114" s="153">
        <v>2018</v>
      </c>
      <c r="AE114" s="153">
        <v>2018</v>
      </c>
      <c r="AF114" s="155">
        <v>2016</v>
      </c>
      <c r="AG114" s="155">
        <v>2019</v>
      </c>
      <c r="AH114" s="153">
        <v>2019</v>
      </c>
      <c r="AI114" s="153">
        <v>2019</v>
      </c>
      <c r="AJ114" s="153">
        <v>2018</v>
      </c>
      <c r="AK114" s="153">
        <v>2018</v>
      </c>
      <c r="AL114" s="153">
        <v>2017</v>
      </c>
      <c r="AM114" s="153">
        <v>2016</v>
      </c>
      <c r="AN114" s="153">
        <v>2019</v>
      </c>
      <c r="AO114" s="153">
        <v>2016</v>
      </c>
      <c r="AP114" s="153">
        <v>2017</v>
      </c>
      <c r="AQ114" s="153">
        <v>2017</v>
      </c>
      <c r="AR114" s="153">
        <v>2018</v>
      </c>
      <c r="AS114" s="153">
        <v>2015</v>
      </c>
      <c r="AT114" s="153">
        <v>2012</v>
      </c>
      <c r="AU114" s="164">
        <v>2017</v>
      </c>
      <c r="AV114" s="164">
        <v>2017</v>
      </c>
      <c r="AW114" s="153">
        <v>2017</v>
      </c>
      <c r="AX114" s="153">
        <v>2017</v>
      </c>
      <c r="AY114" s="153">
        <v>2017</v>
      </c>
      <c r="AZ114" s="209">
        <v>2017</v>
      </c>
      <c r="BA114" s="153" t="s">
        <v>1292</v>
      </c>
      <c r="BB114" s="153">
        <v>2017</v>
      </c>
      <c r="BC114" s="153">
        <v>2018</v>
      </c>
      <c r="BD114" s="153">
        <v>2019</v>
      </c>
      <c r="BE114" s="211" t="s">
        <v>896</v>
      </c>
      <c r="BF114" s="212" t="s">
        <v>1288</v>
      </c>
      <c r="BG114" s="211" t="s">
        <v>1288</v>
      </c>
      <c r="BH114" s="153">
        <v>2018</v>
      </c>
      <c r="BI114" s="153">
        <v>2018</v>
      </c>
      <c r="BJ114" s="153">
        <v>2015</v>
      </c>
      <c r="BK114" s="153">
        <v>2017</v>
      </c>
      <c r="BL114" s="153">
        <v>2018</v>
      </c>
      <c r="BM114" s="153">
        <v>2017</v>
      </c>
      <c r="BN114" s="153">
        <v>2015</v>
      </c>
      <c r="BO114" s="153">
        <v>2016</v>
      </c>
      <c r="BP114" s="153">
        <v>2017</v>
      </c>
      <c r="BQ114" s="153">
        <v>2014</v>
      </c>
      <c r="BR114" s="153">
        <v>2017</v>
      </c>
      <c r="BS114" s="153">
        <v>2017</v>
      </c>
      <c r="BT114" s="153">
        <v>2016</v>
      </c>
      <c r="BU114" s="153">
        <v>2017</v>
      </c>
      <c r="BV114" s="153">
        <v>2017</v>
      </c>
      <c r="BW114" s="153">
        <v>2017</v>
      </c>
      <c r="BX114" s="153">
        <v>2016</v>
      </c>
      <c r="BY114" s="153">
        <v>2015</v>
      </c>
      <c r="BZ114" s="153" t="s">
        <v>1291</v>
      </c>
      <c r="CA114" s="153">
        <v>2019</v>
      </c>
      <c r="CB114" s="153">
        <v>2015</v>
      </c>
    </row>
    <row r="115" spans="1:80" x14ac:dyDescent="0.25">
      <c r="A115" s="123" t="str">
        <f>'Indicator Data'!A117</f>
        <v>Micronesia</v>
      </c>
      <c r="B115" s="106" t="str">
        <f>'Indicator Data'!B117</f>
        <v>FSM</v>
      </c>
      <c r="C115" s="151">
        <v>2015</v>
      </c>
      <c r="D115" s="151">
        <v>2015</v>
      </c>
      <c r="E115" s="151">
        <v>2015</v>
      </c>
      <c r="F115" s="151">
        <v>2015</v>
      </c>
      <c r="G115" s="151">
        <v>2015</v>
      </c>
      <c r="H115" s="151">
        <v>2015</v>
      </c>
      <c r="I115" s="151">
        <v>2015</v>
      </c>
      <c r="J115" s="151">
        <v>2018</v>
      </c>
      <c r="K115" s="151">
        <v>2018</v>
      </c>
      <c r="L115" s="151">
        <v>2016</v>
      </c>
      <c r="M115" s="153">
        <v>2015</v>
      </c>
      <c r="N115" s="153">
        <v>2015</v>
      </c>
      <c r="O115" s="153">
        <v>2015</v>
      </c>
      <c r="P115" s="153">
        <v>2015</v>
      </c>
      <c r="Q115" s="153">
        <v>2010</v>
      </c>
      <c r="R115" s="153">
        <v>2010</v>
      </c>
      <c r="S115" s="153">
        <v>2010</v>
      </c>
      <c r="T115" s="153">
        <v>2010</v>
      </c>
      <c r="U115" s="153">
        <v>2015</v>
      </c>
      <c r="V115" s="153">
        <v>2015</v>
      </c>
      <c r="W115" s="153">
        <v>2015</v>
      </c>
      <c r="X115" s="153">
        <v>2018</v>
      </c>
      <c r="Y115" s="153">
        <v>2018</v>
      </c>
      <c r="Z115" s="153">
        <v>2018</v>
      </c>
      <c r="AA115" s="153" t="s">
        <v>896</v>
      </c>
      <c r="AB115" s="152">
        <v>2014</v>
      </c>
      <c r="AC115" s="153" t="s">
        <v>896</v>
      </c>
      <c r="AD115" s="153">
        <v>2017</v>
      </c>
      <c r="AE115" s="153">
        <v>2018</v>
      </c>
      <c r="AF115" s="155" t="s">
        <v>896</v>
      </c>
      <c r="AG115" s="155">
        <v>2019</v>
      </c>
      <c r="AH115" s="153">
        <v>2019</v>
      </c>
      <c r="AI115" s="153">
        <v>2019</v>
      </c>
      <c r="AJ115" s="153">
        <v>2018</v>
      </c>
      <c r="AK115" s="153">
        <v>2018</v>
      </c>
      <c r="AL115" s="153">
        <v>2017</v>
      </c>
      <c r="AM115" s="153" t="s">
        <v>896</v>
      </c>
      <c r="AN115" s="153">
        <v>2019</v>
      </c>
      <c r="AO115" s="153">
        <v>2016</v>
      </c>
      <c r="AP115" s="153">
        <v>2017</v>
      </c>
      <c r="AQ115" s="153">
        <v>2017</v>
      </c>
      <c r="AR115" s="153">
        <v>2018</v>
      </c>
      <c r="AS115" s="153">
        <v>2015</v>
      </c>
      <c r="AT115" s="153" t="s">
        <v>896</v>
      </c>
      <c r="AU115" s="164">
        <v>2017</v>
      </c>
      <c r="AV115" s="164" t="s">
        <v>896</v>
      </c>
      <c r="AW115" s="153" t="s">
        <v>896</v>
      </c>
      <c r="AX115" s="153" t="s">
        <v>896</v>
      </c>
      <c r="AY115" s="153">
        <v>2017</v>
      </c>
      <c r="AZ115" s="209" t="s">
        <v>896</v>
      </c>
      <c r="BA115" s="153" t="s">
        <v>1297</v>
      </c>
      <c r="BB115" s="153">
        <v>2017</v>
      </c>
      <c r="BC115" s="153">
        <v>2018</v>
      </c>
      <c r="BD115" s="153">
        <v>2019</v>
      </c>
      <c r="BE115" s="211" t="s">
        <v>896</v>
      </c>
      <c r="BF115" s="212" t="s">
        <v>1288</v>
      </c>
      <c r="BG115" s="211" t="s">
        <v>1288</v>
      </c>
      <c r="BH115" s="153">
        <v>2018</v>
      </c>
      <c r="BI115" s="153">
        <v>2018</v>
      </c>
      <c r="BJ115" s="153">
        <v>2013</v>
      </c>
      <c r="BK115" s="153">
        <v>2017</v>
      </c>
      <c r="BL115" s="153" t="s">
        <v>896</v>
      </c>
      <c r="BM115" s="153">
        <v>2017</v>
      </c>
      <c r="BN115" s="153" t="s">
        <v>896</v>
      </c>
      <c r="BO115" s="153">
        <v>2016</v>
      </c>
      <c r="BP115" s="153">
        <v>2017</v>
      </c>
      <c r="BQ115" s="153">
        <v>2014</v>
      </c>
      <c r="BR115" s="153">
        <v>2017</v>
      </c>
      <c r="BS115" s="153">
        <v>2017</v>
      </c>
      <c r="BT115" s="153" t="s">
        <v>896</v>
      </c>
      <c r="BU115" s="153">
        <v>2017</v>
      </c>
      <c r="BV115" s="153">
        <v>2017</v>
      </c>
      <c r="BW115" s="153">
        <v>2017</v>
      </c>
      <c r="BX115" s="153">
        <v>2016</v>
      </c>
      <c r="BY115" s="153">
        <v>2015</v>
      </c>
      <c r="BZ115" s="153" t="s">
        <v>1291</v>
      </c>
      <c r="CA115" s="153">
        <v>2019</v>
      </c>
      <c r="CB115" s="153">
        <v>2015</v>
      </c>
    </row>
    <row r="116" spans="1:80" x14ac:dyDescent="0.25">
      <c r="A116" s="123" t="str">
        <f>'Indicator Data'!A118</f>
        <v>Moldova Republic of</v>
      </c>
      <c r="B116" s="106" t="str">
        <f>'Indicator Data'!B118</f>
        <v>MDA</v>
      </c>
      <c r="C116" s="151">
        <v>2015</v>
      </c>
      <c r="D116" s="151">
        <v>2015</v>
      </c>
      <c r="E116" s="151">
        <v>2015</v>
      </c>
      <c r="F116" s="151">
        <v>2015</v>
      </c>
      <c r="G116" s="151">
        <v>2015</v>
      </c>
      <c r="H116" s="151">
        <v>2015</v>
      </c>
      <c r="I116" s="151">
        <v>2015</v>
      </c>
      <c r="J116" s="151">
        <v>2018</v>
      </c>
      <c r="K116" s="151">
        <v>2018</v>
      </c>
      <c r="L116" s="151">
        <v>2016</v>
      </c>
      <c r="M116" s="153">
        <v>2015</v>
      </c>
      <c r="N116" s="153">
        <v>2015</v>
      </c>
      <c r="O116" s="153">
        <v>2015</v>
      </c>
      <c r="P116" s="153">
        <v>2015</v>
      </c>
      <c r="Q116" s="153">
        <v>2010</v>
      </c>
      <c r="R116" s="153">
        <v>2010</v>
      </c>
      <c r="S116" s="153">
        <v>2010</v>
      </c>
      <c r="T116" s="153">
        <v>2010</v>
      </c>
      <c r="U116" s="153">
        <v>2015</v>
      </c>
      <c r="V116" s="153">
        <v>2015</v>
      </c>
      <c r="W116" s="153">
        <v>2015</v>
      </c>
      <c r="X116" s="153">
        <v>2018</v>
      </c>
      <c r="Y116" s="153">
        <v>2018</v>
      </c>
      <c r="Z116" s="153">
        <v>2018</v>
      </c>
      <c r="AA116" s="153"/>
      <c r="AB116" s="152">
        <v>2017</v>
      </c>
      <c r="AC116" s="153">
        <v>2016</v>
      </c>
      <c r="AD116" s="153">
        <v>2018</v>
      </c>
      <c r="AE116" s="153">
        <v>2018</v>
      </c>
      <c r="AF116" s="155">
        <v>2016</v>
      </c>
      <c r="AG116" s="155">
        <v>2019</v>
      </c>
      <c r="AH116" s="153">
        <v>2019</v>
      </c>
      <c r="AI116" s="153">
        <v>2019</v>
      </c>
      <c r="AJ116" s="153">
        <v>2018</v>
      </c>
      <c r="AK116" s="153">
        <v>2018</v>
      </c>
      <c r="AL116" s="153">
        <v>2017</v>
      </c>
      <c r="AM116" s="153">
        <v>2012</v>
      </c>
      <c r="AN116" s="153">
        <v>2019</v>
      </c>
      <c r="AO116" s="153">
        <v>2016</v>
      </c>
      <c r="AP116" s="153">
        <v>2017</v>
      </c>
      <c r="AQ116" s="153">
        <v>2017</v>
      </c>
      <c r="AR116" s="153">
        <v>2018</v>
      </c>
      <c r="AS116" s="153">
        <v>2015</v>
      </c>
      <c r="AT116" s="153">
        <v>2012</v>
      </c>
      <c r="AU116" s="164">
        <v>2017</v>
      </c>
      <c r="AV116" s="164">
        <v>2017</v>
      </c>
      <c r="AW116" s="153">
        <v>2017</v>
      </c>
      <c r="AX116" s="153" t="s">
        <v>896</v>
      </c>
      <c r="AY116" s="153">
        <v>2017</v>
      </c>
      <c r="AZ116" s="209">
        <v>2017</v>
      </c>
      <c r="BA116" s="153" t="s">
        <v>1289</v>
      </c>
      <c r="BB116" s="153">
        <v>2017</v>
      </c>
      <c r="BC116" s="153">
        <v>2018</v>
      </c>
      <c r="BD116" s="153">
        <v>2019</v>
      </c>
      <c r="BE116" s="211" t="s">
        <v>896</v>
      </c>
      <c r="BF116" s="212" t="s">
        <v>1288</v>
      </c>
      <c r="BG116" s="211" t="s">
        <v>1288</v>
      </c>
      <c r="BH116" s="153">
        <v>2018</v>
      </c>
      <c r="BI116" s="153">
        <v>2018</v>
      </c>
      <c r="BJ116" s="153">
        <v>2013</v>
      </c>
      <c r="BK116" s="153">
        <v>2017</v>
      </c>
      <c r="BL116" s="153">
        <v>2018</v>
      </c>
      <c r="BM116" s="153">
        <v>2017</v>
      </c>
      <c r="BN116" s="153">
        <v>2015</v>
      </c>
      <c r="BO116" s="153">
        <v>2016</v>
      </c>
      <c r="BP116" s="153">
        <v>2017</v>
      </c>
      <c r="BQ116" s="153">
        <v>2014</v>
      </c>
      <c r="BR116" s="153">
        <v>2017</v>
      </c>
      <c r="BS116" s="153">
        <v>2017</v>
      </c>
      <c r="BT116" s="153">
        <v>2015</v>
      </c>
      <c r="BU116" s="153">
        <v>2017</v>
      </c>
      <c r="BV116" s="153">
        <v>2017</v>
      </c>
      <c r="BW116" s="153">
        <v>2017</v>
      </c>
      <c r="BX116" s="153">
        <v>2016</v>
      </c>
      <c r="BY116" s="153">
        <v>2015</v>
      </c>
      <c r="BZ116" s="153" t="s">
        <v>1291</v>
      </c>
      <c r="CA116" s="153">
        <v>2019</v>
      </c>
      <c r="CB116" s="153">
        <v>2015</v>
      </c>
    </row>
    <row r="117" spans="1:80" x14ac:dyDescent="0.25">
      <c r="A117" s="123" t="str">
        <f>'Indicator Data'!A119</f>
        <v>Mongolia</v>
      </c>
      <c r="B117" s="106" t="str">
        <f>'Indicator Data'!B119</f>
        <v>MNG</v>
      </c>
      <c r="C117" s="151">
        <v>2015</v>
      </c>
      <c r="D117" s="151">
        <v>2015</v>
      </c>
      <c r="E117" s="151">
        <v>2015</v>
      </c>
      <c r="F117" s="151">
        <v>2015</v>
      </c>
      <c r="G117" s="151">
        <v>2015</v>
      </c>
      <c r="H117" s="151">
        <v>2015</v>
      </c>
      <c r="I117" s="151">
        <v>2015</v>
      </c>
      <c r="J117" s="151">
        <v>2018</v>
      </c>
      <c r="K117" s="151">
        <v>2018</v>
      </c>
      <c r="L117" s="151">
        <v>2016</v>
      </c>
      <c r="M117" s="153">
        <v>2015</v>
      </c>
      <c r="N117" s="153">
        <v>2015</v>
      </c>
      <c r="O117" s="153">
        <v>2015</v>
      </c>
      <c r="P117" s="153">
        <v>2015</v>
      </c>
      <c r="Q117" s="153">
        <v>2010</v>
      </c>
      <c r="R117" s="153">
        <v>2010</v>
      </c>
      <c r="S117" s="153">
        <v>2010</v>
      </c>
      <c r="T117" s="153">
        <v>2010</v>
      </c>
      <c r="U117" s="153">
        <v>2015</v>
      </c>
      <c r="V117" s="153">
        <v>2015</v>
      </c>
      <c r="W117" s="153">
        <v>2015</v>
      </c>
      <c r="X117" s="153">
        <v>2018</v>
      </c>
      <c r="Y117" s="153">
        <v>2018</v>
      </c>
      <c r="Z117" s="153">
        <v>2018</v>
      </c>
      <c r="AA117" s="153"/>
      <c r="AB117" s="152">
        <v>2017</v>
      </c>
      <c r="AC117" s="153">
        <v>2017</v>
      </c>
      <c r="AD117" s="153">
        <v>2018</v>
      </c>
      <c r="AE117" s="153">
        <v>2018</v>
      </c>
      <c r="AF117" s="155">
        <v>2016</v>
      </c>
      <c r="AG117" s="155">
        <v>2019</v>
      </c>
      <c r="AH117" s="153">
        <v>2019</v>
      </c>
      <c r="AI117" s="153">
        <v>2019</v>
      </c>
      <c r="AJ117" s="153">
        <v>2018</v>
      </c>
      <c r="AK117" s="153">
        <v>2018</v>
      </c>
      <c r="AL117" s="153">
        <v>2017</v>
      </c>
      <c r="AM117" s="153">
        <v>2010</v>
      </c>
      <c r="AN117" s="153">
        <v>2019</v>
      </c>
      <c r="AO117" s="153">
        <v>2016</v>
      </c>
      <c r="AP117" s="153">
        <v>2017</v>
      </c>
      <c r="AQ117" s="153">
        <v>2017</v>
      </c>
      <c r="AR117" s="153">
        <v>2018</v>
      </c>
      <c r="AS117" s="153">
        <v>2015</v>
      </c>
      <c r="AT117" s="153">
        <v>2013</v>
      </c>
      <c r="AU117" s="164">
        <v>2017</v>
      </c>
      <c r="AV117" s="164">
        <v>2017</v>
      </c>
      <c r="AW117" s="153">
        <v>2017</v>
      </c>
      <c r="AX117" s="153" t="s">
        <v>896</v>
      </c>
      <c r="AY117" s="153">
        <v>2017</v>
      </c>
      <c r="AZ117" s="209">
        <v>2017</v>
      </c>
      <c r="BA117" s="153" t="s">
        <v>1292</v>
      </c>
      <c r="BB117" s="153">
        <v>2017</v>
      </c>
      <c r="BC117" s="153">
        <v>2018</v>
      </c>
      <c r="BD117" s="153">
        <v>2019</v>
      </c>
      <c r="BE117" s="211" t="s">
        <v>896</v>
      </c>
      <c r="BF117" s="212" t="s">
        <v>1288</v>
      </c>
      <c r="BG117" s="211" t="s">
        <v>1288</v>
      </c>
      <c r="BH117" s="153">
        <v>2018</v>
      </c>
      <c r="BI117" s="153">
        <v>2018</v>
      </c>
      <c r="BJ117" s="153">
        <v>2015</v>
      </c>
      <c r="BK117" s="153">
        <v>2017</v>
      </c>
      <c r="BL117" s="153">
        <v>2018</v>
      </c>
      <c r="BM117" s="153">
        <v>2017</v>
      </c>
      <c r="BN117" s="153">
        <v>2015</v>
      </c>
      <c r="BO117" s="153">
        <v>2016</v>
      </c>
      <c r="BP117" s="153">
        <v>2017</v>
      </c>
      <c r="BQ117" s="153">
        <v>2014</v>
      </c>
      <c r="BR117" s="153">
        <v>2017</v>
      </c>
      <c r="BS117" s="153">
        <v>2017</v>
      </c>
      <c r="BT117" s="153">
        <v>2016</v>
      </c>
      <c r="BU117" s="153">
        <v>2017</v>
      </c>
      <c r="BV117" s="153">
        <v>2017</v>
      </c>
      <c r="BW117" s="153" t="s">
        <v>896</v>
      </c>
      <c r="BX117" s="153">
        <v>2016</v>
      </c>
      <c r="BY117" s="153">
        <v>2015</v>
      </c>
      <c r="BZ117" s="153" t="s">
        <v>1291</v>
      </c>
      <c r="CA117" s="153">
        <v>2019</v>
      </c>
      <c r="CB117" s="153">
        <v>2015</v>
      </c>
    </row>
    <row r="118" spans="1:80" x14ac:dyDescent="0.25">
      <c r="A118" s="123" t="str">
        <f>'Indicator Data'!A120</f>
        <v>Montenegro</v>
      </c>
      <c r="B118" s="106" t="str">
        <f>'Indicator Data'!B120</f>
        <v>MNE</v>
      </c>
      <c r="C118" s="151">
        <v>2015</v>
      </c>
      <c r="D118" s="151">
        <v>2015</v>
      </c>
      <c r="E118" s="151">
        <v>2015</v>
      </c>
      <c r="F118" s="151">
        <v>2015</v>
      </c>
      <c r="G118" s="151">
        <v>2015</v>
      </c>
      <c r="H118" s="151">
        <v>2015</v>
      </c>
      <c r="I118" s="151">
        <v>2015</v>
      </c>
      <c r="J118" s="151">
        <v>2018</v>
      </c>
      <c r="K118" s="151">
        <v>2018</v>
      </c>
      <c r="L118" s="151">
        <v>2016</v>
      </c>
      <c r="M118" s="153">
        <v>2015</v>
      </c>
      <c r="N118" s="153">
        <v>2015</v>
      </c>
      <c r="O118" s="153">
        <v>2015</v>
      </c>
      <c r="P118" s="153">
        <v>2015</v>
      </c>
      <c r="Q118" s="153">
        <v>2010</v>
      </c>
      <c r="R118" s="153">
        <v>2010</v>
      </c>
      <c r="S118" s="153">
        <v>2010</v>
      </c>
      <c r="T118" s="153">
        <v>2010</v>
      </c>
      <c r="U118" s="153">
        <v>2015</v>
      </c>
      <c r="V118" s="153">
        <v>2015</v>
      </c>
      <c r="W118" s="153">
        <v>2015</v>
      </c>
      <c r="X118" s="153">
        <v>2018</v>
      </c>
      <c r="Y118" s="153">
        <v>2018</v>
      </c>
      <c r="Z118" s="153">
        <v>2018</v>
      </c>
      <c r="AA118" s="153">
        <v>2011</v>
      </c>
      <c r="AB118" s="152">
        <v>2017</v>
      </c>
      <c r="AC118" s="153" t="s">
        <v>896</v>
      </c>
      <c r="AD118" s="153">
        <v>2018</v>
      </c>
      <c r="AE118" s="153">
        <v>2018</v>
      </c>
      <c r="AF118" s="155">
        <v>2016</v>
      </c>
      <c r="AG118" s="155">
        <v>2019</v>
      </c>
      <c r="AH118" s="153">
        <v>2019</v>
      </c>
      <c r="AI118" s="153">
        <v>2019</v>
      </c>
      <c r="AJ118" s="153">
        <v>2018</v>
      </c>
      <c r="AK118" s="153">
        <v>2018</v>
      </c>
      <c r="AL118" s="153">
        <v>2017</v>
      </c>
      <c r="AM118" s="153">
        <v>2013</v>
      </c>
      <c r="AN118" s="153">
        <v>2019</v>
      </c>
      <c r="AO118" s="153">
        <v>2016</v>
      </c>
      <c r="AP118" s="153">
        <v>2017</v>
      </c>
      <c r="AQ118" s="153">
        <v>2017</v>
      </c>
      <c r="AR118" s="153">
        <v>2018</v>
      </c>
      <c r="AS118" s="153">
        <v>2015</v>
      </c>
      <c r="AT118" s="153">
        <v>2013</v>
      </c>
      <c r="AU118" s="164">
        <v>2017</v>
      </c>
      <c r="AV118" s="164">
        <v>2017</v>
      </c>
      <c r="AW118" s="153">
        <v>2017</v>
      </c>
      <c r="AX118" s="153" t="s">
        <v>896</v>
      </c>
      <c r="AY118" s="153">
        <v>2017</v>
      </c>
      <c r="AZ118" s="209">
        <v>2017</v>
      </c>
      <c r="BA118" s="153" t="s">
        <v>1294</v>
      </c>
      <c r="BB118" s="153">
        <v>2017</v>
      </c>
      <c r="BC118" s="153">
        <v>2018</v>
      </c>
      <c r="BD118" s="153">
        <v>2019</v>
      </c>
      <c r="BE118" s="211" t="s">
        <v>896</v>
      </c>
      <c r="BF118" s="212" t="s">
        <v>1288</v>
      </c>
      <c r="BG118" s="211" t="s">
        <v>1288</v>
      </c>
      <c r="BH118" s="153">
        <v>2018</v>
      </c>
      <c r="BI118" s="153">
        <v>2018</v>
      </c>
      <c r="BJ118" s="153">
        <v>2013</v>
      </c>
      <c r="BK118" s="153">
        <v>2017</v>
      </c>
      <c r="BL118" s="153">
        <v>2018</v>
      </c>
      <c r="BM118" s="153">
        <v>2017</v>
      </c>
      <c r="BN118" s="153">
        <v>2015</v>
      </c>
      <c r="BO118" s="153">
        <v>2016</v>
      </c>
      <c r="BP118" s="153">
        <v>2017</v>
      </c>
      <c r="BQ118" s="153">
        <v>2014</v>
      </c>
      <c r="BR118" s="153">
        <v>2017</v>
      </c>
      <c r="BS118" s="153">
        <v>2017</v>
      </c>
      <c r="BT118" s="153">
        <v>2015</v>
      </c>
      <c r="BU118" s="153">
        <v>2017</v>
      </c>
      <c r="BV118" s="153">
        <v>2017</v>
      </c>
      <c r="BW118" s="153" t="s">
        <v>896</v>
      </c>
      <c r="BX118" s="153">
        <v>2016</v>
      </c>
      <c r="BY118" s="153">
        <v>2015</v>
      </c>
      <c r="BZ118" s="153" t="s">
        <v>1291</v>
      </c>
      <c r="CA118" s="153">
        <v>2019</v>
      </c>
      <c r="CB118" s="153">
        <v>2015</v>
      </c>
    </row>
    <row r="119" spans="1:80" x14ac:dyDescent="0.25">
      <c r="A119" s="123" t="str">
        <f>'Indicator Data'!A121</f>
        <v>Morocco</v>
      </c>
      <c r="B119" s="106" t="str">
        <f>'Indicator Data'!B121</f>
        <v>MAR</v>
      </c>
      <c r="C119" s="151">
        <v>2015</v>
      </c>
      <c r="D119" s="151">
        <v>2015</v>
      </c>
      <c r="E119" s="151">
        <v>2015</v>
      </c>
      <c r="F119" s="151">
        <v>2015</v>
      </c>
      <c r="G119" s="151">
        <v>2015</v>
      </c>
      <c r="H119" s="151">
        <v>2015</v>
      </c>
      <c r="I119" s="151">
        <v>2015</v>
      </c>
      <c r="J119" s="151">
        <v>2018</v>
      </c>
      <c r="K119" s="151">
        <v>2018</v>
      </c>
      <c r="L119" s="151">
        <v>2016</v>
      </c>
      <c r="M119" s="153">
        <v>2015</v>
      </c>
      <c r="N119" s="153">
        <v>2015</v>
      </c>
      <c r="O119" s="153">
        <v>2015</v>
      </c>
      <c r="P119" s="153">
        <v>2015</v>
      </c>
      <c r="Q119" s="153">
        <v>2010</v>
      </c>
      <c r="R119" s="153">
        <v>2010</v>
      </c>
      <c r="S119" s="153">
        <v>2010</v>
      </c>
      <c r="T119" s="153">
        <v>2010</v>
      </c>
      <c r="U119" s="153">
        <v>2015</v>
      </c>
      <c r="V119" s="153">
        <v>2015</v>
      </c>
      <c r="W119" s="153">
        <v>2015</v>
      </c>
      <c r="X119" s="153">
        <v>2018</v>
      </c>
      <c r="Y119" s="153">
        <v>2018</v>
      </c>
      <c r="Z119" s="153">
        <v>2018</v>
      </c>
      <c r="AA119" s="153">
        <v>2004</v>
      </c>
      <c r="AB119" s="152">
        <v>2017</v>
      </c>
      <c r="AC119" s="153" t="s">
        <v>896</v>
      </c>
      <c r="AD119" s="153">
        <v>2017</v>
      </c>
      <c r="AE119" s="153">
        <v>2018</v>
      </c>
      <c r="AF119" s="155">
        <v>2016</v>
      </c>
      <c r="AG119" s="155">
        <v>2019</v>
      </c>
      <c r="AH119" s="153">
        <v>2019</v>
      </c>
      <c r="AI119" s="153">
        <v>2019</v>
      </c>
      <c r="AJ119" s="153">
        <v>2018</v>
      </c>
      <c r="AK119" s="153">
        <v>2018</v>
      </c>
      <c r="AL119" s="153">
        <v>2017</v>
      </c>
      <c r="AM119" s="153">
        <v>2011</v>
      </c>
      <c r="AN119" s="153">
        <v>2019</v>
      </c>
      <c r="AO119" s="153">
        <v>2016</v>
      </c>
      <c r="AP119" s="153">
        <v>2017</v>
      </c>
      <c r="AQ119" s="153">
        <v>2017</v>
      </c>
      <c r="AR119" s="153">
        <v>2018</v>
      </c>
      <c r="AS119" s="153">
        <v>2015</v>
      </c>
      <c r="AT119" s="153">
        <v>2011</v>
      </c>
      <c r="AU119" s="164">
        <v>2017</v>
      </c>
      <c r="AV119" s="164">
        <v>2017</v>
      </c>
      <c r="AW119" s="153">
        <v>2017</v>
      </c>
      <c r="AX119" s="153">
        <v>2017</v>
      </c>
      <c r="AY119" s="153">
        <v>2017</v>
      </c>
      <c r="AZ119" s="209">
        <v>2017</v>
      </c>
      <c r="BA119" s="153" t="s">
        <v>1297</v>
      </c>
      <c r="BB119" s="153">
        <v>2017</v>
      </c>
      <c r="BC119" s="153">
        <v>2018</v>
      </c>
      <c r="BD119" s="153">
        <v>2019</v>
      </c>
      <c r="BE119" s="211" t="s">
        <v>896</v>
      </c>
      <c r="BF119" s="212" t="s">
        <v>1288</v>
      </c>
      <c r="BG119" s="211" t="s">
        <v>1288</v>
      </c>
      <c r="BH119" s="153">
        <v>2018</v>
      </c>
      <c r="BI119" s="153">
        <v>2018</v>
      </c>
      <c r="BJ119" s="153">
        <v>2013</v>
      </c>
      <c r="BK119" s="153">
        <v>2017</v>
      </c>
      <c r="BL119" s="153">
        <v>2018</v>
      </c>
      <c r="BM119" s="153">
        <v>2017</v>
      </c>
      <c r="BN119" s="153">
        <v>2015</v>
      </c>
      <c r="BO119" s="153">
        <v>2016</v>
      </c>
      <c r="BP119" s="153">
        <v>2017</v>
      </c>
      <c r="BQ119" s="153">
        <v>2014</v>
      </c>
      <c r="BR119" s="153">
        <v>2017</v>
      </c>
      <c r="BS119" s="153">
        <v>2017</v>
      </c>
      <c r="BT119" s="153">
        <v>2017</v>
      </c>
      <c r="BU119" s="153">
        <v>2017</v>
      </c>
      <c r="BV119" s="153">
        <v>2017</v>
      </c>
      <c r="BW119" s="153">
        <v>2017</v>
      </c>
      <c r="BX119" s="153">
        <v>2016</v>
      </c>
      <c r="BY119" s="153">
        <v>2015</v>
      </c>
      <c r="BZ119" s="153" t="s">
        <v>1291</v>
      </c>
      <c r="CA119" s="153">
        <v>2019</v>
      </c>
      <c r="CB119" s="153">
        <v>2015</v>
      </c>
    </row>
    <row r="120" spans="1:80" x14ac:dyDescent="0.25">
      <c r="A120" s="123" t="str">
        <f>'Indicator Data'!A122</f>
        <v>Mozambique</v>
      </c>
      <c r="B120" s="106" t="str">
        <f>'Indicator Data'!B122</f>
        <v>MOZ</v>
      </c>
      <c r="C120" s="151">
        <v>2015</v>
      </c>
      <c r="D120" s="151">
        <v>2015</v>
      </c>
      <c r="E120" s="151">
        <v>2015</v>
      </c>
      <c r="F120" s="151">
        <v>2015</v>
      </c>
      <c r="G120" s="151">
        <v>2015</v>
      </c>
      <c r="H120" s="151">
        <v>2015</v>
      </c>
      <c r="I120" s="151">
        <v>2015</v>
      </c>
      <c r="J120" s="151">
        <v>2018</v>
      </c>
      <c r="K120" s="151">
        <v>2018</v>
      </c>
      <c r="L120" s="151">
        <v>2016</v>
      </c>
      <c r="M120" s="153">
        <v>2015</v>
      </c>
      <c r="N120" s="153">
        <v>2015</v>
      </c>
      <c r="O120" s="153">
        <v>2015</v>
      </c>
      <c r="P120" s="153">
        <v>2015</v>
      </c>
      <c r="Q120" s="153">
        <v>2010</v>
      </c>
      <c r="R120" s="153">
        <v>2010</v>
      </c>
      <c r="S120" s="153">
        <v>2010</v>
      </c>
      <c r="T120" s="153">
        <v>2010</v>
      </c>
      <c r="U120" s="153">
        <v>2015</v>
      </c>
      <c r="V120" s="153">
        <v>2015</v>
      </c>
      <c r="W120" s="153">
        <v>2015</v>
      </c>
      <c r="X120" s="153">
        <v>2018</v>
      </c>
      <c r="Y120" s="153">
        <v>2018</v>
      </c>
      <c r="Z120" s="153">
        <v>2018</v>
      </c>
      <c r="AA120" s="153">
        <v>2011</v>
      </c>
      <c r="AB120" s="152">
        <v>2017</v>
      </c>
      <c r="AC120" s="153">
        <v>2015</v>
      </c>
      <c r="AD120" s="153">
        <v>2018</v>
      </c>
      <c r="AE120" s="153">
        <v>2018</v>
      </c>
      <c r="AF120" s="155">
        <v>2016</v>
      </c>
      <c r="AG120" s="155">
        <v>2019</v>
      </c>
      <c r="AH120" s="153">
        <v>2019</v>
      </c>
      <c r="AI120" s="153">
        <v>2019</v>
      </c>
      <c r="AJ120" s="153">
        <v>2018</v>
      </c>
      <c r="AK120" s="153">
        <v>2018</v>
      </c>
      <c r="AL120" s="153">
        <v>2017</v>
      </c>
      <c r="AM120" s="153">
        <v>2011</v>
      </c>
      <c r="AN120" s="153">
        <v>2019</v>
      </c>
      <c r="AO120" s="153">
        <v>2016</v>
      </c>
      <c r="AP120" s="153">
        <v>2017</v>
      </c>
      <c r="AQ120" s="153">
        <v>2017</v>
      </c>
      <c r="AR120" s="153">
        <v>2018</v>
      </c>
      <c r="AS120" s="153">
        <v>2015</v>
      </c>
      <c r="AT120" s="153">
        <v>2011</v>
      </c>
      <c r="AU120" s="164">
        <v>2017</v>
      </c>
      <c r="AV120" s="164">
        <v>2017</v>
      </c>
      <c r="AW120" s="153">
        <v>2017</v>
      </c>
      <c r="AX120" s="153">
        <v>2017</v>
      </c>
      <c r="AY120" s="153">
        <v>2017</v>
      </c>
      <c r="AZ120" s="209">
        <v>2017</v>
      </c>
      <c r="BA120" s="153" t="s">
        <v>1294</v>
      </c>
      <c r="BB120" s="153">
        <v>2017</v>
      </c>
      <c r="BC120" s="153">
        <v>2018</v>
      </c>
      <c r="BD120" s="153">
        <v>2019</v>
      </c>
      <c r="BE120" s="211" t="s">
        <v>896</v>
      </c>
      <c r="BF120" s="212">
        <v>43677</v>
      </c>
      <c r="BG120" s="211" t="s">
        <v>1288</v>
      </c>
      <c r="BH120" s="153">
        <v>2018</v>
      </c>
      <c r="BI120" s="153">
        <v>2018</v>
      </c>
      <c r="BJ120" s="153">
        <v>2015</v>
      </c>
      <c r="BK120" s="153">
        <v>2017</v>
      </c>
      <c r="BL120" s="153">
        <v>2018</v>
      </c>
      <c r="BM120" s="153">
        <v>2017</v>
      </c>
      <c r="BN120" s="153">
        <v>2015</v>
      </c>
      <c r="BO120" s="153">
        <v>2016</v>
      </c>
      <c r="BP120" s="153">
        <v>2017</v>
      </c>
      <c r="BQ120" s="153">
        <v>2014</v>
      </c>
      <c r="BR120" s="153">
        <v>2017</v>
      </c>
      <c r="BS120" s="153">
        <v>2017</v>
      </c>
      <c r="BT120" s="153">
        <v>2017</v>
      </c>
      <c r="BU120" s="153">
        <v>2017</v>
      </c>
      <c r="BV120" s="153">
        <v>2017</v>
      </c>
      <c r="BW120" s="153">
        <v>2017</v>
      </c>
      <c r="BX120" s="153">
        <v>2016</v>
      </c>
      <c r="BY120" s="153">
        <v>2015</v>
      </c>
      <c r="BZ120" s="153" t="s">
        <v>1291</v>
      </c>
      <c r="CA120" s="153">
        <v>2019</v>
      </c>
      <c r="CB120" s="153">
        <v>2015</v>
      </c>
    </row>
    <row r="121" spans="1:80" x14ac:dyDescent="0.25">
      <c r="A121" s="123" t="str">
        <f>'Indicator Data'!A123</f>
        <v>Myanmar</v>
      </c>
      <c r="B121" s="106" t="str">
        <f>'Indicator Data'!B123</f>
        <v>MMR</v>
      </c>
      <c r="C121" s="151">
        <v>2015</v>
      </c>
      <c r="D121" s="151">
        <v>2015</v>
      </c>
      <c r="E121" s="151">
        <v>2015</v>
      </c>
      <c r="F121" s="151">
        <v>2015</v>
      </c>
      <c r="G121" s="151">
        <v>2015</v>
      </c>
      <c r="H121" s="151">
        <v>2015</v>
      </c>
      <c r="I121" s="151">
        <v>2015</v>
      </c>
      <c r="J121" s="151">
        <v>2018</v>
      </c>
      <c r="K121" s="151">
        <v>2018</v>
      </c>
      <c r="L121" s="151">
        <v>2016</v>
      </c>
      <c r="M121" s="153">
        <v>2015</v>
      </c>
      <c r="N121" s="153">
        <v>2015</v>
      </c>
      <c r="O121" s="153">
        <v>2015</v>
      </c>
      <c r="P121" s="153">
        <v>2015</v>
      </c>
      <c r="Q121" s="153">
        <v>2010</v>
      </c>
      <c r="R121" s="153">
        <v>2010</v>
      </c>
      <c r="S121" s="153">
        <v>2010</v>
      </c>
      <c r="T121" s="153">
        <v>2010</v>
      </c>
      <c r="U121" s="153">
        <v>2015</v>
      </c>
      <c r="V121" s="153">
        <v>2015</v>
      </c>
      <c r="W121" s="153">
        <v>2015</v>
      </c>
      <c r="X121" s="153">
        <v>2018</v>
      </c>
      <c r="Y121" s="153">
        <v>2018</v>
      </c>
      <c r="Z121" s="153">
        <v>2018</v>
      </c>
      <c r="AA121" s="153">
        <v>2016</v>
      </c>
      <c r="AB121" s="152">
        <v>2017</v>
      </c>
      <c r="AC121" s="153">
        <v>2017</v>
      </c>
      <c r="AD121" s="153">
        <v>2018</v>
      </c>
      <c r="AE121" s="153">
        <v>2018</v>
      </c>
      <c r="AF121" s="155">
        <v>2016</v>
      </c>
      <c r="AG121" s="155">
        <v>2019</v>
      </c>
      <c r="AH121" s="153">
        <v>2019</v>
      </c>
      <c r="AI121" s="153">
        <v>2019</v>
      </c>
      <c r="AJ121" s="153">
        <v>2018</v>
      </c>
      <c r="AK121" s="153">
        <v>2018</v>
      </c>
      <c r="AL121" s="153">
        <v>2017</v>
      </c>
      <c r="AM121" s="153">
        <v>2016</v>
      </c>
      <c r="AN121" s="153">
        <v>2019</v>
      </c>
      <c r="AO121" s="153">
        <v>2016</v>
      </c>
      <c r="AP121" s="153">
        <v>2017</v>
      </c>
      <c r="AQ121" s="153">
        <v>2017</v>
      </c>
      <c r="AR121" s="153">
        <v>2018</v>
      </c>
      <c r="AS121" s="153">
        <v>2015</v>
      </c>
      <c r="AT121" s="153">
        <v>2016</v>
      </c>
      <c r="AU121" s="164">
        <v>2017</v>
      </c>
      <c r="AV121" s="164">
        <v>2017</v>
      </c>
      <c r="AW121" s="153">
        <v>2017</v>
      </c>
      <c r="AX121" s="153">
        <v>2017</v>
      </c>
      <c r="AY121" s="153">
        <v>2017</v>
      </c>
      <c r="AZ121" s="209">
        <v>2017</v>
      </c>
      <c r="BA121" s="153" t="s">
        <v>1290</v>
      </c>
      <c r="BB121" s="153">
        <v>2017</v>
      </c>
      <c r="BC121" s="153">
        <v>2018</v>
      </c>
      <c r="BD121" s="153">
        <v>2019</v>
      </c>
      <c r="BE121" s="211" t="s">
        <v>896</v>
      </c>
      <c r="BF121" s="212" t="s">
        <v>1288</v>
      </c>
      <c r="BG121" s="211" t="s">
        <v>1288</v>
      </c>
      <c r="BH121" s="153">
        <v>2018</v>
      </c>
      <c r="BI121" s="153">
        <v>2018</v>
      </c>
      <c r="BJ121" s="153">
        <v>2013</v>
      </c>
      <c r="BK121" s="153">
        <v>2017</v>
      </c>
      <c r="BL121" s="153">
        <v>2018</v>
      </c>
      <c r="BM121" s="153">
        <v>2017</v>
      </c>
      <c r="BN121" s="153">
        <v>2016</v>
      </c>
      <c r="BO121" s="153">
        <v>2016</v>
      </c>
      <c r="BP121" s="153">
        <v>2017</v>
      </c>
      <c r="BQ121" s="153">
        <v>2014</v>
      </c>
      <c r="BR121" s="153">
        <v>2017</v>
      </c>
      <c r="BS121" s="153">
        <v>2017</v>
      </c>
      <c r="BT121" s="153">
        <v>2017</v>
      </c>
      <c r="BU121" s="153">
        <v>2017</v>
      </c>
      <c r="BV121" s="153">
        <v>2017</v>
      </c>
      <c r="BW121" s="153">
        <v>2017</v>
      </c>
      <c r="BX121" s="153">
        <v>2016</v>
      </c>
      <c r="BY121" s="153">
        <v>2015</v>
      </c>
      <c r="BZ121" s="153" t="s">
        <v>1291</v>
      </c>
      <c r="CA121" s="153">
        <v>2019</v>
      </c>
      <c r="CB121" s="153">
        <v>2015</v>
      </c>
    </row>
    <row r="122" spans="1:80" x14ac:dyDescent="0.25">
      <c r="A122" s="123" t="str">
        <f>'Indicator Data'!A124</f>
        <v>Namibia</v>
      </c>
      <c r="B122" s="106" t="str">
        <f>'Indicator Data'!B124</f>
        <v>NAM</v>
      </c>
      <c r="C122" s="151">
        <v>2015</v>
      </c>
      <c r="D122" s="151">
        <v>2015</v>
      </c>
      <c r="E122" s="151">
        <v>2015</v>
      </c>
      <c r="F122" s="151">
        <v>2015</v>
      </c>
      <c r="G122" s="151">
        <v>2015</v>
      </c>
      <c r="H122" s="151">
        <v>2015</v>
      </c>
      <c r="I122" s="151">
        <v>2015</v>
      </c>
      <c r="J122" s="151">
        <v>2018</v>
      </c>
      <c r="K122" s="151">
        <v>2018</v>
      </c>
      <c r="L122" s="151">
        <v>2016</v>
      </c>
      <c r="M122" s="153">
        <v>2015</v>
      </c>
      <c r="N122" s="153">
        <v>2015</v>
      </c>
      <c r="O122" s="153">
        <v>2015</v>
      </c>
      <c r="P122" s="153">
        <v>2015</v>
      </c>
      <c r="Q122" s="153">
        <v>2010</v>
      </c>
      <c r="R122" s="153">
        <v>2010</v>
      </c>
      <c r="S122" s="153">
        <v>2010</v>
      </c>
      <c r="T122" s="153">
        <v>2010</v>
      </c>
      <c r="U122" s="153">
        <v>2015</v>
      </c>
      <c r="V122" s="153">
        <v>2015</v>
      </c>
      <c r="W122" s="153">
        <v>2015</v>
      </c>
      <c r="X122" s="153">
        <v>2018</v>
      </c>
      <c r="Y122" s="153">
        <v>2018</v>
      </c>
      <c r="Z122" s="153">
        <v>2018</v>
      </c>
      <c r="AA122" s="153">
        <v>2013</v>
      </c>
      <c r="AB122" s="152">
        <v>2017</v>
      </c>
      <c r="AC122" s="153">
        <v>2017</v>
      </c>
      <c r="AD122" s="153">
        <v>2018</v>
      </c>
      <c r="AE122" s="153">
        <v>2018</v>
      </c>
      <c r="AF122" s="155">
        <v>2016</v>
      </c>
      <c r="AG122" s="155">
        <v>2019</v>
      </c>
      <c r="AH122" s="153">
        <v>2019</v>
      </c>
      <c r="AI122" s="153">
        <v>2019</v>
      </c>
      <c r="AJ122" s="153">
        <v>2018</v>
      </c>
      <c r="AK122" s="153">
        <v>2018</v>
      </c>
      <c r="AL122" s="153" t="s">
        <v>896</v>
      </c>
      <c r="AM122" s="153">
        <v>2013</v>
      </c>
      <c r="AN122" s="153">
        <v>2019</v>
      </c>
      <c r="AO122" s="153">
        <v>2016</v>
      </c>
      <c r="AP122" s="153">
        <v>2017</v>
      </c>
      <c r="AQ122" s="153">
        <v>2017</v>
      </c>
      <c r="AR122" s="153">
        <v>2018</v>
      </c>
      <c r="AS122" s="153">
        <v>2015</v>
      </c>
      <c r="AT122" s="153">
        <v>2013</v>
      </c>
      <c r="AU122" s="164">
        <v>2017</v>
      </c>
      <c r="AV122" s="164">
        <v>2017</v>
      </c>
      <c r="AW122" s="153">
        <v>2017</v>
      </c>
      <c r="AX122" s="153">
        <v>2017</v>
      </c>
      <c r="AY122" s="153">
        <v>2017</v>
      </c>
      <c r="AZ122" s="209">
        <v>2017</v>
      </c>
      <c r="BA122" s="153" t="s">
        <v>1290</v>
      </c>
      <c r="BB122" s="153">
        <v>2017</v>
      </c>
      <c r="BC122" s="153">
        <v>2018</v>
      </c>
      <c r="BD122" s="153">
        <v>2019</v>
      </c>
      <c r="BE122" s="211" t="s">
        <v>896</v>
      </c>
      <c r="BF122" s="212" t="s">
        <v>1288</v>
      </c>
      <c r="BG122" s="211" t="s">
        <v>1288</v>
      </c>
      <c r="BH122" s="153">
        <v>2018</v>
      </c>
      <c r="BI122" s="153">
        <v>2018</v>
      </c>
      <c r="BJ122" s="153">
        <v>2013</v>
      </c>
      <c r="BK122" s="153">
        <v>2017</v>
      </c>
      <c r="BL122" s="153">
        <v>2018</v>
      </c>
      <c r="BM122" s="153">
        <v>2017</v>
      </c>
      <c r="BN122" s="153">
        <v>2015</v>
      </c>
      <c r="BO122" s="153">
        <v>2016</v>
      </c>
      <c r="BP122" s="153">
        <v>2017</v>
      </c>
      <c r="BQ122" s="153">
        <v>2014</v>
      </c>
      <c r="BR122" s="153">
        <v>2017</v>
      </c>
      <c r="BS122" s="153">
        <v>2017</v>
      </c>
      <c r="BT122" s="153" t="s">
        <v>896</v>
      </c>
      <c r="BU122" s="153">
        <v>2017</v>
      </c>
      <c r="BV122" s="153">
        <v>2017</v>
      </c>
      <c r="BW122" s="153">
        <v>2017</v>
      </c>
      <c r="BX122" s="153">
        <v>2016</v>
      </c>
      <c r="BY122" s="153">
        <v>2015</v>
      </c>
      <c r="BZ122" s="153" t="s">
        <v>1291</v>
      </c>
      <c r="CA122" s="153">
        <v>2019</v>
      </c>
      <c r="CB122" s="153">
        <v>2015</v>
      </c>
    </row>
    <row r="123" spans="1:80" x14ac:dyDescent="0.25">
      <c r="A123" s="123" t="str">
        <f>'Indicator Data'!A125</f>
        <v>Nauru</v>
      </c>
      <c r="B123" s="106" t="str">
        <f>'Indicator Data'!B125</f>
        <v>NRU</v>
      </c>
      <c r="C123" s="151">
        <v>2015</v>
      </c>
      <c r="D123" s="151">
        <v>2015</v>
      </c>
      <c r="E123" s="151">
        <v>2015</v>
      </c>
      <c r="F123" s="151">
        <v>2015</v>
      </c>
      <c r="G123" s="151">
        <v>2015</v>
      </c>
      <c r="H123" s="151">
        <v>2015</v>
      </c>
      <c r="I123" s="151">
        <v>2015</v>
      </c>
      <c r="J123" s="151">
        <v>2018</v>
      </c>
      <c r="K123" s="151">
        <v>2018</v>
      </c>
      <c r="L123" s="151">
        <v>2016</v>
      </c>
      <c r="M123" s="153">
        <v>2015</v>
      </c>
      <c r="N123" s="153">
        <v>2015</v>
      </c>
      <c r="O123" s="153">
        <v>2015</v>
      </c>
      <c r="P123" s="153">
        <v>2015</v>
      </c>
      <c r="Q123" s="153">
        <v>2010</v>
      </c>
      <c r="R123" s="153">
        <v>2010</v>
      </c>
      <c r="S123" s="153">
        <v>2010</v>
      </c>
      <c r="T123" s="153">
        <v>2010</v>
      </c>
      <c r="U123" s="153">
        <v>2015</v>
      </c>
      <c r="V123" s="153">
        <v>2015</v>
      </c>
      <c r="W123" s="153">
        <v>2015</v>
      </c>
      <c r="X123" s="153">
        <v>2018</v>
      </c>
      <c r="Y123" s="153">
        <v>2018</v>
      </c>
      <c r="Z123" s="153">
        <v>2018</v>
      </c>
      <c r="AA123" s="153" t="s">
        <v>896</v>
      </c>
      <c r="AB123" s="152">
        <v>2017</v>
      </c>
      <c r="AC123" s="153" t="s">
        <v>896</v>
      </c>
      <c r="AD123" s="153">
        <v>2014</v>
      </c>
      <c r="AE123" s="153">
        <v>2018</v>
      </c>
      <c r="AF123" s="155" t="s">
        <v>896</v>
      </c>
      <c r="AG123" s="155">
        <v>2019</v>
      </c>
      <c r="AH123" s="153">
        <v>2019</v>
      </c>
      <c r="AI123" s="153">
        <v>2019</v>
      </c>
      <c r="AJ123" s="153">
        <v>2018</v>
      </c>
      <c r="AK123" s="153">
        <v>2018</v>
      </c>
      <c r="AL123" s="153">
        <v>2017</v>
      </c>
      <c r="AM123" s="153" t="s">
        <v>896</v>
      </c>
      <c r="AN123" s="153">
        <v>2019</v>
      </c>
      <c r="AO123" s="153">
        <v>2016</v>
      </c>
      <c r="AP123" s="153">
        <v>2017</v>
      </c>
      <c r="AQ123" s="153">
        <v>2017</v>
      </c>
      <c r="AR123" s="153" t="s">
        <v>896</v>
      </c>
      <c r="AS123" s="153">
        <v>2015</v>
      </c>
      <c r="AT123" s="153">
        <v>2007</v>
      </c>
      <c r="AU123" s="164">
        <v>2017</v>
      </c>
      <c r="AV123" s="164" t="s">
        <v>896</v>
      </c>
      <c r="AW123" s="153" t="s">
        <v>896</v>
      </c>
      <c r="AX123" s="153" t="s">
        <v>896</v>
      </c>
      <c r="AY123" s="153">
        <v>2017</v>
      </c>
      <c r="AZ123" s="209" t="s">
        <v>896</v>
      </c>
      <c r="BA123" s="153" t="s">
        <v>896</v>
      </c>
      <c r="BB123" s="153">
        <v>2017</v>
      </c>
      <c r="BC123" s="153">
        <v>2018</v>
      </c>
      <c r="BD123" s="153">
        <v>2019</v>
      </c>
      <c r="BE123" s="211" t="s">
        <v>896</v>
      </c>
      <c r="BF123" s="212" t="s">
        <v>1288</v>
      </c>
      <c r="BG123" s="211" t="s">
        <v>1288</v>
      </c>
      <c r="BH123" s="153">
        <v>2018</v>
      </c>
      <c r="BI123" s="153">
        <v>2018</v>
      </c>
      <c r="BJ123" s="153">
        <v>2013</v>
      </c>
      <c r="BK123" s="153">
        <v>2017</v>
      </c>
      <c r="BL123" s="153" t="s">
        <v>896</v>
      </c>
      <c r="BM123" s="153">
        <v>2017</v>
      </c>
      <c r="BN123" s="153" t="s">
        <v>896</v>
      </c>
      <c r="BO123" s="153">
        <v>2011</v>
      </c>
      <c r="BP123" s="153">
        <v>2017</v>
      </c>
      <c r="BQ123" s="153">
        <v>2014</v>
      </c>
      <c r="BR123" s="153">
        <v>2017</v>
      </c>
      <c r="BS123" s="153">
        <v>2017</v>
      </c>
      <c r="BT123" s="153">
        <v>2015</v>
      </c>
      <c r="BU123" s="153">
        <v>2017</v>
      </c>
      <c r="BV123" s="153">
        <v>2017</v>
      </c>
      <c r="BW123" s="153" t="s">
        <v>896</v>
      </c>
      <c r="BX123" s="153">
        <v>2016</v>
      </c>
      <c r="BY123" s="153" t="s">
        <v>896</v>
      </c>
      <c r="BZ123" s="153" t="s">
        <v>1291</v>
      </c>
      <c r="CA123" s="153">
        <v>2019</v>
      </c>
      <c r="CB123" s="153">
        <v>2015</v>
      </c>
    </row>
    <row r="124" spans="1:80" x14ac:dyDescent="0.25">
      <c r="A124" s="123" t="str">
        <f>'Indicator Data'!A126</f>
        <v>Nepal</v>
      </c>
      <c r="B124" s="106" t="str">
        <f>'Indicator Data'!B126</f>
        <v>NPL</v>
      </c>
      <c r="C124" s="151">
        <v>2015</v>
      </c>
      <c r="D124" s="151">
        <v>2015</v>
      </c>
      <c r="E124" s="151">
        <v>2015</v>
      </c>
      <c r="F124" s="151">
        <v>2015</v>
      </c>
      <c r="G124" s="151">
        <v>2015</v>
      </c>
      <c r="H124" s="151">
        <v>2015</v>
      </c>
      <c r="I124" s="151">
        <v>2015</v>
      </c>
      <c r="J124" s="151">
        <v>2018</v>
      </c>
      <c r="K124" s="151">
        <v>2018</v>
      </c>
      <c r="L124" s="151">
        <v>2016</v>
      </c>
      <c r="M124" s="153">
        <v>2015</v>
      </c>
      <c r="N124" s="153">
        <v>2015</v>
      </c>
      <c r="O124" s="153">
        <v>2015</v>
      </c>
      <c r="P124" s="153">
        <v>2015</v>
      </c>
      <c r="Q124" s="153">
        <v>2010</v>
      </c>
      <c r="R124" s="153">
        <v>2010</v>
      </c>
      <c r="S124" s="153">
        <v>2010</v>
      </c>
      <c r="T124" s="153">
        <v>2010</v>
      </c>
      <c r="U124" s="153">
        <v>2015</v>
      </c>
      <c r="V124" s="153">
        <v>2015</v>
      </c>
      <c r="W124" s="153">
        <v>2015</v>
      </c>
      <c r="X124" s="153">
        <v>2018</v>
      </c>
      <c r="Y124" s="153">
        <v>2018</v>
      </c>
      <c r="Z124" s="153">
        <v>2018</v>
      </c>
      <c r="AA124" s="153">
        <v>2016</v>
      </c>
      <c r="AB124" s="152">
        <v>2017</v>
      </c>
      <c r="AC124" s="153">
        <v>2017</v>
      </c>
      <c r="AD124" s="153">
        <v>2018</v>
      </c>
      <c r="AE124" s="153">
        <v>2018</v>
      </c>
      <c r="AF124" s="155">
        <v>2016</v>
      </c>
      <c r="AG124" s="155">
        <v>2019</v>
      </c>
      <c r="AH124" s="153">
        <v>2019</v>
      </c>
      <c r="AI124" s="153">
        <v>2019</v>
      </c>
      <c r="AJ124" s="153">
        <v>2018</v>
      </c>
      <c r="AK124" s="153">
        <v>2018</v>
      </c>
      <c r="AL124" s="153">
        <v>2017</v>
      </c>
      <c r="AM124" s="153">
        <v>2016</v>
      </c>
      <c r="AN124" s="153">
        <v>2019</v>
      </c>
      <c r="AO124" s="153">
        <v>2016</v>
      </c>
      <c r="AP124" s="153">
        <v>2017</v>
      </c>
      <c r="AQ124" s="153">
        <v>2017</v>
      </c>
      <c r="AR124" s="153">
        <v>2018</v>
      </c>
      <c r="AS124" s="153">
        <v>2015</v>
      </c>
      <c r="AT124" s="153">
        <v>2016</v>
      </c>
      <c r="AU124" s="164">
        <v>2017</v>
      </c>
      <c r="AV124" s="164">
        <v>2017</v>
      </c>
      <c r="AW124" s="153">
        <v>2017</v>
      </c>
      <c r="AX124" s="153">
        <v>2017</v>
      </c>
      <c r="AY124" s="153">
        <v>2017</v>
      </c>
      <c r="AZ124" s="209">
        <v>2017</v>
      </c>
      <c r="BA124" s="153" t="s">
        <v>1293</v>
      </c>
      <c r="BB124" s="153">
        <v>2017</v>
      </c>
      <c r="BC124" s="153">
        <v>2018</v>
      </c>
      <c r="BD124" s="153">
        <v>2019</v>
      </c>
      <c r="BE124" s="211" t="s">
        <v>896</v>
      </c>
      <c r="BF124" s="212" t="s">
        <v>1288</v>
      </c>
      <c r="BG124" s="211" t="s">
        <v>1288</v>
      </c>
      <c r="BH124" s="153">
        <v>2018</v>
      </c>
      <c r="BI124" s="153">
        <v>2018</v>
      </c>
      <c r="BJ124" s="153">
        <v>2015</v>
      </c>
      <c r="BK124" s="153">
        <v>2017</v>
      </c>
      <c r="BL124" s="153">
        <v>2018</v>
      </c>
      <c r="BM124" s="153">
        <v>2017</v>
      </c>
      <c r="BN124" s="153">
        <v>2015</v>
      </c>
      <c r="BO124" s="153">
        <v>2016</v>
      </c>
      <c r="BP124" s="153">
        <v>2017</v>
      </c>
      <c r="BQ124" s="153">
        <v>2014</v>
      </c>
      <c r="BR124" s="153">
        <v>2017</v>
      </c>
      <c r="BS124" s="153">
        <v>2017</v>
      </c>
      <c r="BT124" s="153">
        <v>2017</v>
      </c>
      <c r="BU124" s="153">
        <v>2017</v>
      </c>
      <c r="BV124" s="153">
        <v>2017</v>
      </c>
      <c r="BW124" s="153">
        <v>2017</v>
      </c>
      <c r="BX124" s="153">
        <v>2016</v>
      </c>
      <c r="BY124" s="153">
        <v>2015</v>
      </c>
      <c r="BZ124" s="153" t="s">
        <v>1291</v>
      </c>
      <c r="CA124" s="153">
        <v>2019</v>
      </c>
      <c r="CB124" s="153">
        <v>2015</v>
      </c>
    </row>
    <row r="125" spans="1:80" x14ac:dyDescent="0.25">
      <c r="A125" s="123" t="str">
        <f>'Indicator Data'!A127</f>
        <v>Netherlands</v>
      </c>
      <c r="B125" s="106" t="str">
        <f>'Indicator Data'!B127</f>
        <v>NLD</v>
      </c>
      <c r="C125" s="151">
        <v>2015</v>
      </c>
      <c r="D125" s="151">
        <v>2015</v>
      </c>
      <c r="E125" s="151">
        <v>2015</v>
      </c>
      <c r="F125" s="151">
        <v>2015</v>
      </c>
      <c r="G125" s="151">
        <v>2015</v>
      </c>
      <c r="H125" s="151">
        <v>2015</v>
      </c>
      <c r="I125" s="151">
        <v>2015</v>
      </c>
      <c r="J125" s="151">
        <v>2018</v>
      </c>
      <c r="K125" s="151">
        <v>2018</v>
      </c>
      <c r="L125" s="151">
        <v>2016</v>
      </c>
      <c r="M125" s="153">
        <v>2015</v>
      </c>
      <c r="N125" s="153">
        <v>2015</v>
      </c>
      <c r="O125" s="153">
        <v>2015</v>
      </c>
      <c r="P125" s="153">
        <v>2015</v>
      </c>
      <c r="Q125" s="153">
        <v>2010</v>
      </c>
      <c r="R125" s="153">
        <v>2010</v>
      </c>
      <c r="S125" s="153">
        <v>2010</v>
      </c>
      <c r="T125" s="153">
        <v>2010</v>
      </c>
      <c r="U125" s="153">
        <v>2015</v>
      </c>
      <c r="V125" s="153">
        <v>2015</v>
      </c>
      <c r="W125" s="153">
        <v>2015</v>
      </c>
      <c r="X125" s="153">
        <v>2018</v>
      </c>
      <c r="Y125" s="153">
        <v>2018</v>
      </c>
      <c r="Z125" s="153">
        <v>2018</v>
      </c>
      <c r="AA125" s="153">
        <v>2011</v>
      </c>
      <c r="AB125" s="152">
        <v>2017</v>
      </c>
      <c r="AC125" s="153" t="s">
        <v>896</v>
      </c>
      <c r="AD125" s="153">
        <v>2018</v>
      </c>
      <c r="AE125" s="153">
        <v>2018</v>
      </c>
      <c r="AF125" s="155" t="s">
        <v>896</v>
      </c>
      <c r="AG125" s="155">
        <v>2019</v>
      </c>
      <c r="AH125" s="153">
        <v>2019</v>
      </c>
      <c r="AI125" s="153">
        <v>2019</v>
      </c>
      <c r="AJ125" s="153">
        <v>2018</v>
      </c>
      <c r="AK125" s="153">
        <v>2018</v>
      </c>
      <c r="AL125" s="153">
        <v>2017</v>
      </c>
      <c r="AM125" s="153" t="s">
        <v>896</v>
      </c>
      <c r="AN125" s="153">
        <v>2019</v>
      </c>
      <c r="AO125" s="153">
        <v>2016</v>
      </c>
      <c r="AP125" s="153">
        <v>2017</v>
      </c>
      <c r="AQ125" s="153" t="s">
        <v>896</v>
      </c>
      <c r="AR125" s="153">
        <v>2018</v>
      </c>
      <c r="AS125" s="153">
        <v>2015</v>
      </c>
      <c r="AT125" s="153" t="s">
        <v>896</v>
      </c>
      <c r="AU125" s="164">
        <v>2017</v>
      </c>
      <c r="AV125" s="164">
        <v>2017</v>
      </c>
      <c r="AW125" s="153">
        <v>2017</v>
      </c>
      <c r="AX125" s="153" t="s">
        <v>896</v>
      </c>
      <c r="AY125" s="153">
        <v>2017</v>
      </c>
      <c r="AZ125" s="209">
        <v>2017</v>
      </c>
      <c r="BA125" s="153" t="s">
        <v>1290</v>
      </c>
      <c r="BB125" s="153">
        <v>2017</v>
      </c>
      <c r="BC125" s="153">
        <v>2018</v>
      </c>
      <c r="BD125" s="153">
        <v>2019</v>
      </c>
      <c r="BE125" s="211" t="s">
        <v>896</v>
      </c>
      <c r="BF125" s="212" t="s">
        <v>1288</v>
      </c>
      <c r="BG125" s="211" t="s">
        <v>1288</v>
      </c>
      <c r="BH125" s="153">
        <v>2018</v>
      </c>
      <c r="BI125" s="153">
        <v>2018</v>
      </c>
      <c r="BJ125" s="153">
        <v>2015</v>
      </c>
      <c r="BK125" s="153">
        <v>2017</v>
      </c>
      <c r="BL125" s="153">
        <v>2018</v>
      </c>
      <c r="BM125" s="153">
        <v>2017</v>
      </c>
      <c r="BN125" s="153" t="s">
        <v>896</v>
      </c>
      <c r="BO125" s="153">
        <v>2016</v>
      </c>
      <c r="BP125" s="153">
        <v>2017</v>
      </c>
      <c r="BQ125" s="153">
        <v>2014</v>
      </c>
      <c r="BR125" s="153">
        <v>2017</v>
      </c>
      <c r="BS125" s="153">
        <v>2017</v>
      </c>
      <c r="BT125" s="153">
        <v>2016</v>
      </c>
      <c r="BU125" s="153">
        <v>2017</v>
      </c>
      <c r="BV125" s="153">
        <v>2017</v>
      </c>
      <c r="BW125" s="153">
        <v>2017</v>
      </c>
      <c r="BX125" s="153">
        <v>2016</v>
      </c>
      <c r="BY125" s="153">
        <v>2015</v>
      </c>
      <c r="BZ125" s="153" t="s">
        <v>1291</v>
      </c>
      <c r="CA125" s="153">
        <v>2019</v>
      </c>
      <c r="CB125" s="153">
        <v>2015</v>
      </c>
    </row>
    <row r="126" spans="1:80" x14ac:dyDescent="0.25">
      <c r="A126" s="123" t="str">
        <f>'Indicator Data'!A128</f>
        <v>New Zealand</v>
      </c>
      <c r="B126" s="106" t="str">
        <f>'Indicator Data'!B128</f>
        <v>NZL</v>
      </c>
      <c r="C126" s="151">
        <v>2015</v>
      </c>
      <c r="D126" s="151">
        <v>2015</v>
      </c>
      <c r="E126" s="151">
        <v>2015</v>
      </c>
      <c r="F126" s="151">
        <v>2015</v>
      </c>
      <c r="G126" s="151">
        <v>2015</v>
      </c>
      <c r="H126" s="151">
        <v>2015</v>
      </c>
      <c r="I126" s="151">
        <v>2015</v>
      </c>
      <c r="J126" s="151">
        <v>2018</v>
      </c>
      <c r="K126" s="151">
        <v>2018</v>
      </c>
      <c r="L126" s="151">
        <v>2016</v>
      </c>
      <c r="M126" s="153">
        <v>2015</v>
      </c>
      <c r="N126" s="153">
        <v>2015</v>
      </c>
      <c r="O126" s="153">
        <v>2015</v>
      </c>
      <c r="P126" s="153">
        <v>2015</v>
      </c>
      <c r="Q126" s="153">
        <v>2010</v>
      </c>
      <c r="R126" s="153">
        <v>2010</v>
      </c>
      <c r="S126" s="153">
        <v>2010</v>
      </c>
      <c r="T126" s="153">
        <v>2010</v>
      </c>
      <c r="U126" s="153">
        <v>2015</v>
      </c>
      <c r="V126" s="153">
        <v>2015</v>
      </c>
      <c r="W126" s="153">
        <v>2015</v>
      </c>
      <c r="X126" s="153">
        <v>2018</v>
      </c>
      <c r="Y126" s="153">
        <v>2018</v>
      </c>
      <c r="Z126" s="153">
        <v>2018</v>
      </c>
      <c r="AA126" s="153">
        <v>2006</v>
      </c>
      <c r="AB126" s="152">
        <v>2017</v>
      </c>
      <c r="AC126" s="153" t="s">
        <v>896</v>
      </c>
      <c r="AD126" s="153">
        <v>2018</v>
      </c>
      <c r="AE126" s="153">
        <v>2018</v>
      </c>
      <c r="AF126" s="155" t="s">
        <v>896</v>
      </c>
      <c r="AG126" s="155">
        <v>2019</v>
      </c>
      <c r="AH126" s="153">
        <v>2019</v>
      </c>
      <c r="AI126" s="153">
        <v>2019</v>
      </c>
      <c r="AJ126" s="153">
        <v>2018</v>
      </c>
      <c r="AK126" s="153">
        <v>2018</v>
      </c>
      <c r="AL126" s="153">
        <v>2017</v>
      </c>
      <c r="AM126" s="153" t="s">
        <v>896</v>
      </c>
      <c r="AN126" s="153">
        <v>2019</v>
      </c>
      <c r="AO126" s="153">
        <v>2016</v>
      </c>
      <c r="AP126" s="153">
        <v>2017</v>
      </c>
      <c r="AQ126" s="153" t="s">
        <v>896</v>
      </c>
      <c r="AR126" s="153">
        <v>2018</v>
      </c>
      <c r="AS126" s="153">
        <v>2015</v>
      </c>
      <c r="AT126" s="153" t="s">
        <v>896</v>
      </c>
      <c r="AU126" s="164">
        <v>2017</v>
      </c>
      <c r="AV126" s="164">
        <v>2017</v>
      </c>
      <c r="AW126" s="153" t="s">
        <v>896</v>
      </c>
      <c r="AX126" s="153" t="s">
        <v>896</v>
      </c>
      <c r="AY126" s="153">
        <v>2017</v>
      </c>
      <c r="AZ126" s="209">
        <v>2017</v>
      </c>
      <c r="BA126" s="153" t="s">
        <v>896</v>
      </c>
      <c r="BB126" s="153">
        <v>2017</v>
      </c>
      <c r="BC126" s="153">
        <v>2018</v>
      </c>
      <c r="BD126" s="153">
        <v>2019</v>
      </c>
      <c r="BE126" s="211" t="s">
        <v>896</v>
      </c>
      <c r="BF126" s="212" t="s">
        <v>1288</v>
      </c>
      <c r="BG126" s="211" t="s">
        <v>1288</v>
      </c>
      <c r="BH126" s="153">
        <v>2018</v>
      </c>
      <c r="BI126" s="153">
        <v>2018</v>
      </c>
      <c r="BJ126" s="153">
        <v>2015</v>
      </c>
      <c r="BK126" s="153">
        <v>2017</v>
      </c>
      <c r="BL126" s="153">
        <v>2018</v>
      </c>
      <c r="BM126" s="153">
        <v>2017</v>
      </c>
      <c r="BN126" s="153" t="s">
        <v>896</v>
      </c>
      <c r="BO126" s="153">
        <v>2016</v>
      </c>
      <c r="BP126" s="153">
        <v>2017</v>
      </c>
      <c r="BQ126" s="153">
        <v>2014</v>
      </c>
      <c r="BR126" s="153">
        <v>2017</v>
      </c>
      <c r="BS126" s="153">
        <v>2017</v>
      </c>
      <c r="BT126" s="153">
        <v>2016</v>
      </c>
      <c r="BU126" s="153">
        <v>2017</v>
      </c>
      <c r="BV126" s="153">
        <v>2017</v>
      </c>
      <c r="BW126" s="153">
        <v>2017</v>
      </c>
      <c r="BX126" s="153">
        <v>2016</v>
      </c>
      <c r="BY126" s="153">
        <v>2015</v>
      </c>
      <c r="BZ126" s="153" t="s">
        <v>1291</v>
      </c>
      <c r="CA126" s="153">
        <v>2019</v>
      </c>
      <c r="CB126" s="153">
        <v>2015</v>
      </c>
    </row>
    <row r="127" spans="1:80" x14ac:dyDescent="0.25">
      <c r="A127" s="123" t="str">
        <f>'Indicator Data'!A129</f>
        <v>Nicaragua</v>
      </c>
      <c r="B127" s="106" t="str">
        <f>'Indicator Data'!B129</f>
        <v>NIC</v>
      </c>
      <c r="C127" s="151">
        <v>2015</v>
      </c>
      <c r="D127" s="151">
        <v>2015</v>
      </c>
      <c r="E127" s="151">
        <v>2015</v>
      </c>
      <c r="F127" s="151">
        <v>2015</v>
      </c>
      <c r="G127" s="151">
        <v>2015</v>
      </c>
      <c r="H127" s="151">
        <v>2015</v>
      </c>
      <c r="I127" s="151">
        <v>2015</v>
      </c>
      <c r="J127" s="151">
        <v>2018</v>
      </c>
      <c r="K127" s="151">
        <v>2018</v>
      </c>
      <c r="L127" s="151">
        <v>2016</v>
      </c>
      <c r="M127" s="153">
        <v>2015</v>
      </c>
      <c r="N127" s="153">
        <v>2015</v>
      </c>
      <c r="O127" s="153">
        <v>2015</v>
      </c>
      <c r="P127" s="153">
        <v>2015</v>
      </c>
      <c r="Q127" s="153">
        <v>2010</v>
      </c>
      <c r="R127" s="153">
        <v>2010</v>
      </c>
      <c r="S127" s="153">
        <v>2010</v>
      </c>
      <c r="T127" s="153">
        <v>2010</v>
      </c>
      <c r="U127" s="153">
        <v>2015</v>
      </c>
      <c r="V127" s="153">
        <v>2015</v>
      </c>
      <c r="W127" s="153">
        <v>2015</v>
      </c>
      <c r="X127" s="153">
        <v>2018</v>
      </c>
      <c r="Y127" s="153">
        <v>2018</v>
      </c>
      <c r="Z127" s="153">
        <v>2018</v>
      </c>
      <c r="AA127" s="153"/>
      <c r="AB127" s="152">
        <v>2017</v>
      </c>
      <c r="AC127" s="153" t="s">
        <v>896</v>
      </c>
      <c r="AD127" s="153">
        <v>2018</v>
      </c>
      <c r="AE127" s="153">
        <v>2018</v>
      </c>
      <c r="AF127" s="155">
        <v>2016</v>
      </c>
      <c r="AG127" s="155">
        <v>2019</v>
      </c>
      <c r="AH127" s="153">
        <v>2019</v>
      </c>
      <c r="AI127" s="153">
        <v>2019</v>
      </c>
      <c r="AJ127" s="153">
        <v>2018</v>
      </c>
      <c r="AK127" s="153">
        <v>2018</v>
      </c>
      <c r="AL127" s="153">
        <v>2017</v>
      </c>
      <c r="AM127" s="153">
        <v>2012</v>
      </c>
      <c r="AN127" s="153">
        <v>2019</v>
      </c>
      <c r="AO127" s="153">
        <v>2016</v>
      </c>
      <c r="AP127" s="153">
        <v>2017</v>
      </c>
      <c r="AQ127" s="153">
        <v>2017</v>
      </c>
      <c r="AR127" s="153">
        <v>2018</v>
      </c>
      <c r="AS127" s="153">
        <v>2015</v>
      </c>
      <c r="AT127" s="153">
        <v>2006</v>
      </c>
      <c r="AU127" s="164">
        <v>2017</v>
      </c>
      <c r="AV127" s="164">
        <v>2017</v>
      </c>
      <c r="AW127" s="153">
        <v>2017</v>
      </c>
      <c r="AX127" s="153">
        <v>2017</v>
      </c>
      <c r="AY127" s="153">
        <v>2017</v>
      </c>
      <c r="AZ127" s="209">
        <v>2017</v>
      </c>
      <c r="BA127" s="153" t="s">
        <v>1294</v>
      </c>
      <c r="BB127" s="153">
        <v>2017</v>
      </c>
      <c r="BC127" s="153">
        <v>2018</v>
      </c>
      <c r="BD127" s="153">
        <v>2019</v>
      </c>
      <c r="BE127" s="211" t="s">
        <v>896</v>
      </c>
      <c r="BF127" s="212" t="s">
        <v>1288</v>
      </c>
      <c r="BG127" s="211" t="s">
        <v>1288</v>
      </c>
      <c r="BH127" s="153">
        <v>2018</v>
      </c>
      <c r="BI127" s="153">
        <v>2018</v>
      </c>
      <c r="BJ127" s="153">
        <v>2013</v>
      </c>
      <c r="BK127" s="153">
        <v>2017</v>
      </c>
      <c r="BL127" s="153">
        <v>2018</v>
      </c>
      <c r="BM127" s="153">
        <v>2017</v>
      </c>
      <c r="BN127" s="153">
        <v>2015</v>
      </c>
      <c r="BO127" s="153">
        <v>2016</v>
      </c>
      <c r="BP127" s="153">
        <v>2017</v>
      </c>
      <c r="BQ127" s="153">
        <v>2014</v>
      </c>
      <c r="BR127" s="153">
        <v>2017</v>
      </c>
      <c r="BS127" s="153">
        <v>2017</v>
      </c>
      <c r="BT127" s="153">
        <v>2018</v>
      </c>
      <c r="BU127" s="153">
        <v>2017</v>
      </c>
      <c r="BV127" s="153">
        <v>2017</v>
      </c>
      <c r="BW127" s="153">
        <v>2017</v>
      </c>
      <c r="BX127" s="153">
        <v>2016</v>
      </c>
      <c r="BY127" s="153">
        <v>2015</v>
      </c>
      <c r="BZ127" s="153" t="s">
        <v>1291</v>
      </c>
      <c r="CA127" s="153">
        <v>2019</v>
      </c>
      <c r="CB127" s="153">
        <v>2015</v>
      </c>
    </row>
    <row r="128" spans="1:80" x14ac:dyDescent="0.25">
      <c r="A128" s="123" t="str">
        <f>'Indicator Data'!A130</f>
        <v>Niger</v>
      </c>
      <c r="B128" s="106" t="str">
        <f>'Indicator Data'!B130</f>
        <v>NER</v>
      </c>
      <c r="C128" s="151">
        <v>2015</v>
      </c>
      <c r="D128" s="151">
        <v>2015</v>
      </c>
      <c r="E128" s="151">
        <v>2015</v>
      </c>
      <c r="F128" s="151">
        <v>2015</v>
      </c>
      <c r="G128" s="151">
        <v>2015</v>
      </c>
      <c r="H128" s="151">
        <v>2015</v>
      </c>
      <c r="I128" s="151">
        <v>2015</v>
      </c>
      <c r="J128" s="151">
        <v>2018</v>
      </c>
      <c r="K128" s="151">
        <v>2018</v>
      </c>
      <c r="L128" s="151">
        <v>2016</v>
      </c>
      <c r="M128" s="153">
        <v>2015</v>
      </c>
      <c r="N128" s="153">
        <v>2015</v>
      </c>
      <c r="O128" s="153">
        <v>2015</v>
      </c>
      <c r="P128" s="153">
        <v>2015</v>
      </c>
      <c r="Q128" s="153">
        <v>2010</v>
      </c>
      <c r="R128" s="153">
        <v>2010</v>
      </c>
      <c r="S128" s="153">
        <v>2010</v>
      </c>
      <c r="T128" s="153">
        <v>2010</v>
      </c>
      <c r="U128" s="153">
        <v>2015</v>
      </c>
      <c r="V128" s="153">
        <v>2015</v>
      </c>
      <c r="W128" s="153">
        <v>2015</v>
      </c>
      <c r="X128" s="153">
        <v>2018</v>
      </c>
      <c r="Y128" s="153">
        <v>2018</v>
      </c>
      <c r="Z128" s="153">
        <v>2018</v>
      </c>
      <c r="AA128" s="153">
        <v>2012</v>
      </c>
      <c r="AB128" s="152">
        <v>2017</v>
      </c>
      <c r="AC128" s="153">
        <v>2010</v>
      </c>
      <c r="AD128" s="153">
        <v>2014</v>
      </c>
      <c r="AE128" s="153">
        <v>2018</v>
      </c>
      <c r="AF128" s="155">
        <v>2016</v>
      </c>
      <c r="AG128" s="155">
        <v>2019</v>
      </c>
      <c r="AH128" s="153">
        <v>2019</v>
      </c>
      <c r="AI128" s="153">
        <v>2019</v>
      </c>
      <c r="AJ128" s="153">
        <v>2018</v>
      </c>
      <c r="AK128" s="153">
        <v>2018</v>
      </c>
      <c r="AL128" s="153">
        <v>2017</v>
      </c>
      <c r="AM128" s="153">
        <v>2012</v>
      </c>
      <c r="AN128" s="153">
        <v>2019</v>
      </c>
      <c r="AO128" s="153">
        <v>2016</v>
      </c>
      <c r="AP128" s="153">
        <v>2017</v>
      </c>
      <c r="AQ128" s="153">
        <v>2017</v>
      </c>
      <c r="AR128" s="153">
        <v>2018</v>
      </c>
      <c r="AS128" s="153">
        <v>2015</v>
      </c>
      <c r="AT128" s="153">
        <v>2016</v>
      </c>
      <c r="AU128" s="164">
        <v>2017</v>
      </c>
      <c r="AV128" s="164">
        <v>2017</v>
      </c>
      <c r="AW128" s="153">
        <v>2017</v>
      </c>
      <c r="AX128" s="153">
        <v>2017</v>
      </c>
      <c r="AY128" s="153">
        <v>2017</v>
      </c>
      <c r="AZ128" s="209">
        <v>2017</v>
      </c>
      <c r="BA128" s="153" t="s">
        <v>1294</v>
      </c>
      <c r="BB128" s="153">
        <v>2017</v>
      </c>
      <c r="BC128" s="153">
        <v>2018</v>
      </c>
      <c r="BD128" s="153">
        <v>2019</v>
      </c>
      <c r="BE128" s="211" t="s">
        <v>896</v>
      </c>
      <c r="BF128" s="212">
        <v>43646</v>
      </c>
      <c r="BG128" s="211" t="s">
        <v>1288</v>
      </c>
      <c r="BH128" s="153">
        <v>2018</v>
      </c>
      <c r="BI128" s="153">
        <v>2018</v>
      </c>
      <c r="BJ128" s="153">
        <v>2015</v>
      </c>
      <c r="BK128" s="153">
        <v>2017</v>
      </c>
      <c r="BL128" s="153">
        <v>2018</v>
      </c>
      <c r="BM128" s="153">
        <v>2017</v>
      </c>
      <c r="BN128" s="153">
        <v>2015</v>
      </c>
      <c r="BO128" s="153">
        <v>2016</v>
      </c>
      <c r="BP128" s="153">
        <v>2017</v>
      </c>
      <c r="BQ128" s="153">
        <v>2014</v>
      </c>
      <c r="BR128" s="153">
        <v>2017</v>
      </c>
      <c r="BS128" s="153">
        <v>2017</v>
      </c>
      <c r="BT128" s="153">
        <v>2014</v>
      </c>
      <c r="BU128" s="153">
        <v>2017</v>
      </c>
      <c r="BV128" s="153">
        <v>2017</v>
      </c>
      <c r="BW128" s="153">
        <v>2017</v>
      </c>
      <c r="BX128" s="153">
        <v>2016</v>
      </c>
      <c r="BY128" s="153">
        <v>2015</v>
      </c>
      <c r="BZ128" s="153" t="s">
        <v>1291</v>
      </c>
      <c r="CA128" s="153">
        <v>2019</v>
      </c>
      <c r="CB128" s="153">
        <v>2015</v>
      </c>
    </row>
    <row r="129" spans="1:80" x14ac:dyDescent="0.25">
      <c r="A129" s="123" t="str">
        <f>'Indicator Data'!A131</f>
        <v>Nigeria</v>
      </c>
      <c r="B129" s="106" t="str">
        <f>'Indicator Data'!B131</f>
        <v>NGA</v>
      </c>
      <c r="C129" s="151">
        <v>2015</v>
      </c>
      <c r="D129" s="151">
        <v>2015</v>
      </c>
      <c r="E129" s="151">
        <v>2015</v>
      </c>
      <c r="F129" s="151">
        <v>2015</v>
      </c>
      <c r="G129" s="151">
        <v>2015</v>
      </c>
      <c r="H129" s="151">
        <v>2015</v>
      </c>
      <c r="I129" s="151">
        <v>2015</v>
      </c>
      <c r="J129" s="151">
        <v>2018</v>
      </c>
      <c r="K129" s="151">
        <v>2018</v>
      </c>
      <c r="L129" s="151">
        <v>2016</v>
      </c>
      <c r="M129" s="153">
        <v>2015</v>
      </c>
      <c r="N129" s="153">
        <v>2015</v>
      </c>
      <c r="O129" s="153">
        <v>2015</v>
      </c>
      <c r="P129" s="153">
        <v>2015</v>
      </c>
      <c r="Q129" s="153">
        <v>2010</v>
      </c>
      <c r="R129" s="153">
        <v>2010</v>
      </c>
      <c r="S129" s="153">
        <v>2010</v>
      </c>
      <c r="T129" s="153">
        <v>2010</v>
      </c>
      <c r="U129" s="153">
        <v>2015</v>
      </c>
      <c r="V129" s="153">
        <v>2015</v>
      </c>
      <c r="W129" s="153">
        <v>2015</v>
      </c>
      <c r="X129" s="153">
        <v>2018</v>
      </c>
      <c r="Y129" s="153">
        <v>2018</v>
      </c>
      <c r="Z129" s="153">
        <v>2018</v>
      </c>
      <c r="AA129" s="153">
        <v>2015</v>
      </c>
      <c r="AB129" s="152">
        <v>2017</v>
      </c>
      <c r="AC129" s="153">
        <v>2017</v>
      </c>
      <c r="AD129" s="153">
        <v>2018</v>
      </c>
      <c r="AE129" s="153">
        <v>2018</v>
      </c>
      <c r="AF129" s="155">
        <v>2016</v>
      </c>
      <c r="AG129" s="155">
        <v>2019</v>
      </c>
      <c r="AH129" s="153">
        <v>2019</v>
      </c>
      <c r="AI129" s="153">
        <v>2019</v>
      </c>
      <c r="AJ129" s="153">
        <v>2018</v>
      </c>
      <c r="AK129" s="153">
        <v>2018</v>
      </c>
      <c r="AL129" s="153">
        <v>2017</v>
      </c>
      <c r="AM129" s="153">
        <v>2017</v>
      </c>
      <c r="AN129" s="153">
        <v>2019</v>
      </c>
      <c r="AO129" s="153">
        <v>2016</v>
      </c>
      <c r="AP129" s="153">
        <v>2017</v>
      </c>
      <c r="AQ129" s="153">
        <v>2017</v>
      </c>
      <c r="AR129" s="153">
        <v>2018</v>
      </c>
      <c r="AS129" s="153">
        <v>2015</v>
      </c>
      <c r="AT129" s="153">
        <v>2016</v>
      </c>
      <c r="AU129" s="164">
        <v>2017</v>
      </c>
      <c r="AV129" s="164">
        <v>2017</v>
      </c>
      <c r="AW129" s="153" t="s">
        <v>896</v>
      </c>
      <c r="AX129" s="153">
        <v>2017</v>
      </c>
      <c r="AY129" s="153">
        <v>2017</v>
      </c>
      <c r="AZ129" s="209" t="s">
        <v>896</v>
      </c>
      <c r="BA129" s="153">
        <v>2009</v>
      </c>
      <c r="BB129" s="153">
        <v>2017</v>
      </c>
      <c r="BC129" s="153">
        <v>2018</v>
      </c>
      <c r="BD129" s="153">
        <v>2019</v>
      </c>
      <c r="BE129" s="211" t="s">
        <v>896</v>
      </c>
      <c r="BF129" s="212" t="s">
        <v>1288</v>
      </c>
      <c r="BG129" s="211" t="s">
        <v>1288</v>
      </c>
      <c r="BH129" s="153">
        <v>2018</v>
      </c>
      <c r="BI129" s="153">
        <v>2018</v>
      </c>
      <c r="BJ129" s="153">
        <v>2015</v>
      </c>
      <c r="BK129" s="153">
        <v>2017</v>
      </c>
      <c r="BL129" s="153">
        <v>2018</v>
      </c>
      <c r="BM129" s="153">
        <v>2017</v>
      </c>
      <c r="BN129" s="153">
        <v>2015</v>
      </c>
      <c r="BO129" s="153">
        <v>2016</v>
      </c>
      <c r="BP129" s="153">
        <v>2017</v>
      </c>
      <c r="BQ129" s="153">
        <v>2014</v>
      </c>
      <c r="BR129" s="153">
        <v>2017</v>
      </c>
      <c r="BS129" s="153">
        <v>2017</v>
      </c>
      <c r="BT129" s="153">
        <v>2013</v>
      </c>
      <c r="BU129" s="153">
        <v>2017</v>
      </c>
      <c r="BV129" s="153" t="s">
        <v>896</v>
      </c>
      <c r="BW129" s="153">
        <v>2017</v>
      </c>
      <c r="BX129" s="153">
        <v>2016</v>
      </c>
      <c r="BY129" s="153">
        <v>2015</v>
      </c>
      <c r="BZ129" s="153" t="s">
        <v>1291</v>
      </c>
      <c r="CA129" s="153">
        <v>2019</v>
      </c>
      <c r="CB129" s="153">
        <v>2015</v>
      </c>
    </row>
    <row r="130" spans="1:80" x14ac:dyDescent="0.25">
      <c r="A130" s="123" t="str">
        <f>'Indicator Data'!A132</f>
        <v>North Macedonia</v>
      </c>
      <c r="B130" s="106" t="str">
        <f>'Indicator Data'!B132</f>
        <v>MKD</v>
      </c>
      <c r="C130" s="151">
        <v>2015</v>
      </c>
      <c r="D130" s="151">
        <v>2015</v>
      </c>
      <c r="E130" s="151">
        <v>2015</v>
      </c>
      <c r="F130" s="151">
        <v>2015</v>
      </c>
      <c r="G130" s="151">
        <v>2015</v>
      </c>
      <c r="H130" s="151">
        <v>2015</v>
      </c>
      <c r="I130" s="151">
        <v>2015</v>
      </c>
      <c r="J130" s="151">
        <v>2018</v>
      </c>
      <c r="K130" s="151">
        <v>2018</v>
      </c>
      <c r="L130" s="151">
        <v>2016</v>
      </c>
      <c r="M130" s="153">
        <v>2015</v>
      </c>
      <c r="N130" s="153">
        <v>2015</v>
      </c>
      <c r="O130" s="153">
        <v>2015</v>
      </c>
      <c r="P130" s="153">
        <v>2015</v>
      </c>
      <c r="Q130" s="153">
        <v>2010</v>
      </c>
      <c r="R130" s="153">
        <v>2010</v>
      </c>
      <c r="S130" s="153">
        <v>2010</v>
      </c>
      <c r="T130" s="153">
        <v>2010</v>
      </c>
      <c r="U130" s="153">
        <v>2015</v>
      </c>
      <c r="V130" s="153">
        <v>2015</v>
      </c>
      <c r="W130" s="153">
        <v>2015</v>
      </c>
      <c r="X130" s="153">
        <v>2018</v>
      </c>
      <c r="Y130" s="153">
        <v>2018</v>
      </c>
      <c r="Z130" s="153">
        <v>2018</v>
      </c>
      <c r="AA130" s="153" t="s">
        <v>896</v>
      </c>
      <c r="AB130" s="152">
        <v>2017</v>
      </c>
      <c r="AC130" s="153" t="s">
        <v>896</v>
      </c>
      <c r="AD130" s="153">
        <v>2018</v>
      </c>
      <c r="AE130" s="153">
        <v>2018</v>
      </c>
      <c r="AF130" s="155">
        <v>2016</v>
      </c>
      <c r="AG130" s="155">
        <v>2019</v>
      </c>
      <c r="AH130" s="153">
        <v>2019</v>
      </c>
      <c r="AI130" s="153">
        <v>2019</v>
      </c>
      <c r="AJ130" s="153">
        <v>2018</v>
      </c>
      <c r="AK130" s="153">
        <v>2018</v>
      </c>
      <c r="AL130" s="153">
        <v>2017</v>
      </c>
      <c r="AM130" s="153">
        <v>2011</v>
      </c>
      <c r="AN130" s="153">
        <v>2019</v>
      </c>
      <c r="AO130" s="153">
        <v>2016</v>
      </c>
      <c r="AP130" s="153">
        <v>2017</v>
      </c>
      <c r="AQ130" s="153">
        <v>2017</v>
      </c>
      <c r="AR130" s="153">
        <v>2018</v>
      </c>
      <c r="AS130" s="153">
        <v>2015</v>
      </c>
      <c r="AT130" s="153">
        <v>2011</v>
      </c>
      <c r="AU130" s="164">
        <v>2017</v>
      </c>
      <c r="AV130" s="164">
        <v>2017</v>
      </c>
      <c r="AW130" s="153">
        <v>2017</v>
      </c>
      <c r="AX130" s="153" t="s">
        <v>896</v>
      </c>
      <c r="AY130" s="153">
        <v>2017</v>
      </c>
      <c r="AZ130" s="209">
        <v>2017</v>
      </c>
      <c r="BA130" s="153" t="s">
        <v>1290</v>
      </c>
      <c r="BB130" s="153">
        <v>2017</v>
      </c>
      <c r="BC130" s="153">
        <v>2018</v>
      </c>
      <c r="BD130" s="153">
        <v>2019</v>
      </c>
      <c r="BE130" s="211" t="s">
        <v>896</v>
      </c>
      <c r="BF130" s="212" t="s">
        <v>1288</v>
      </c>
      <c r="BG130" s="211" t="s">
        <v>1288</v>
      </c>
      <c r="BH130" s="153">
        <v>2018</v>
      </c>
      <c r="BI130" s="153">
        <v>2018</v>
      </c>
      <c r="BJ130" s="153">
        <v>2015</v>
      </c>
      <c r="BK130" s="153">
        <v>2017</v>
      </c>
      <c r="BL130" s="153">
        <v>2018</v>
      </c>
      <c r="BM130" s="153">
        <v>2017</v>
      </c>
      <c r="BN130" s="153">
        <v>2015</v>
      </c>
      <c r="BO130" s="153">
        <v>2016</v>
      </c>
      <c r="BP130" s="153">
        <v>2017</v>
      </c>
      <c r="BQ130" s="153">
        <v>2014</v>
      </c>
      <c r="BR130" s="153">
        <v>2017</v>
      </c>
      <c r="BS130" s="153">
        <v>2017</v>
      </c>
      <c r="BT130" s="153">
        <v>2015</v>
      </c>
      <c r="BU130" s="153">
        <v>2017</v>
      </c>
      <c r="BV130" s="153">
        <v>2017</v>
      </c>
      <c r="BW130" s="153" t="s">
        <v>896</v>
      </c>
      <c r="BX130" s="153">
        <v>2016</v>
      </c>
      <c r="BY130" s="153">
        <v>2015</v>
      </c>
      <c r="BZ130" s="153" t="s">
        <v>1291</v>
      </c>
      <c r="CA130" s="153">
        <v>2019</v>
      </c>
      <c r="CB130" s="153">
        <v>2015</v>
      </c>
    </row>
    <row r="131" spans="1:80" x14ac:dyDescent="0.25">
      <c r="A131" s="123" t="str">
        <f>'Indicator Data'!A133</f>
        <v>Norway</v>
      </c>
      <c r="B131" s="106" t="str">
        <f>'Indicator Data'!B133</f>
        <v>NOR</v>
      </c>
      <c r="C131" s="151">
        <v>2015</v>
      </c>
      <c r="D131" s="151">
        <v>2015</v>
      </c>
      <c r="E131" s="151">
        <v>2015</v>
      </c>
      <c r="F131" s="151">
        <v>2015</v>
      </c>
      <c r="G131" s="151">
        <v>2015</v>
      </c>
      <c r="H131" s="151">
        <v>2015</v>
      </c>
      <c r="I131" s="151">
        <v>2015</v>
      </c>
      <c r="J131" s="151">
        <v>2018</v>
      </c>
      <c r="K131" s="151">
        <v>2018</v>
      </c>
      <c r="L131" s="151">
        <v>2016</v>
      </c>
      <c r="M131" s="153">
        <v>2015</v>
      </c>
      <c r="N131" s="153">
        <v>2015</v>
      </c>
      <c r="O131" s="153">
        <v>2015</v>
      </c>
      <c r="P131" s="153">
        <v>2015</v>
      </c>
      <c r="Q131" s="153">
        <v>2010</v>
      </c>
      <c r="R131" s="153">
        <v>2010</v>
      </c>
      <c r="S131" s="153">
        <v>2010</v>
      </c>
      <c r="T131" s="153">
        <v>2010</v>
      </c>
      <c r="U131" s="153">
        <v>2015</v>
      </c>
      <c r="V131" s="153">
        <v>2015</v>
      </c>
      <c r="W131" s="153">
        <v>2015</v>
      </c>
      <c r="X131" s="153">
        <v>2018</v>
      </c>
      <c r="Y131" s="153">
        <v>2018</v>
      </c>
      <c r="Z131" s="153">
        <v>2018</v>
      </c>
      <c r="AA131" s="153">
        <v>2011</v>
      </c>
      <c r="AB131" s="152">
        <v>2017</v>
      </c>
      <c r="AC131" s="153" t="s">
        <v>896</v>
      </c>
      <c r="AD131" s="153">
        <v>2017</v>
      </c>
      <c r="AE131" s="153">
        <v>2018</v>
      </c>
      <c r="AF131" s="155">
        <v>2016</v>
      </c>
      <c r="AG131" s="155">
        <v>2019</v>
      </c>
      <c r="AH131" s="153">
        <v>2019</v>
      </c>
      <c r="AI131" s="153">
        <v>2019</v>
      </c>
      <c r="AJ131" s="153">
        <v>2018</v>
      </c>
      <c r="AK131" s="153">
        <v>2018</v>
      </c>
      <c r="AL131" s="153">
        <v>2017</v>
      </c>
      <c r="AM131" s="153" t="s">
        <v>896</v>
      </c>
      <c r="AN131" s="153">
        <v>2019</v>
      </c>
      <c r="AO131" s="153">
        <v>2016</v>
      </c>
      <c r="AP131" s="153">
        <v>2017</v>
      </c>
      <c r="AQ131" s="153" t="s">
        <v>896</v>
      </c>
      <c r="AR131" s="153">
        <v>2018</v>
      </c>
      <c r="AS131" s="153">
        <v>2015</v>
      </c>
      <c r="AT131" s="153" t="s">
        <v>896</v>
      </c>
      <c r="AU131" s="164">
        <v>2017</v>
      </c>
      <c r="AV131" s="164">
        <v>2017</v>
      </c>
      <c r="AW131" s="153" t="s">
        <v>896</v>
      </c>
      <c r="AX131" s="153" t="s">
        <v>896</v>
      </c>
      <c r="AY131" s="153">
        <v>2017</v>
      </c>
      <c r="AZ131" s="209">
        <v>2017</v>
      </c>
      <c r="BA131" s="153" t="s">
        <v>1290</v>
      </c>
      <c r="BB131" s="153">
        <v>2017</v>
      </c>
      <c r="BC131" s="153">
        <v>2018</v>
      </c>
      <c r="BD131" s="153">
        <v>2019</v>
      </c>
      <c r="BE131" s="211" t="s">
        <v>896</v>
      </c>
      <c r="BF131" s="212" t="s">
        <v>1288</v>
      </c>
      <c r="BG131" s="211" t="s">
        <v>1288</v>
      </c>
      <c r="BH131" s="153">
        <v>2018</v>
      </c>
      <c r="BI131" s="153">
        <v>2018</v>
      </c>
      <c r="BJ131" s="153">
        <v>2015</v>
      </c>
      <c r="BK131" s="153">
        <v>2017</v>
      </c>
      <c r="BL131" s="153">
        <v>2018</v>
      </c>
      <c r="BM131" s="153">
        <v>2017</v>
      </c>
      <c r="BN131" s="153" t="s">
        <v>896</v>
      </c>
      <c r="BO131" s="153">
        <v>2016</v>
      </c>
      <c r="BP131" s="153">
        <v>2017</v>
      </c>
      <c r="BQ131" s="153">
        <v>2014</v>
      </c>
      <c r="BR131" s="153">
        <v>2017</v>
      </c>
      <c r="BS131" s="153">
        <v>2017</v>
      </c>
      <c r="BT131" s="153">
        <v>2017</v>
      </c>
      <c r="BU131" s="153">
        <v>2017</v>
      </c>
      <c r="BV131" s="153">
        <v>2017</v>
      </c>
      <c r="BW131" s="153">
        <v>2017</v>
      </c>
      <c r="BX131" s="153">
        <v>2016</v>
      </c>
      <c r="BY131" s="153">
        <v>2015</v>
      </c>
      <c r="BZ131" s="153" t="s">
        <v>1291</v>
      </c>
      <c r="CA131" s="153">
        <v>2019</v>
      </c>
      <c r="CB131" s="153">
        <v>2015</v>
      </c>
    </row>
    <row r="132" spans="1:80" x14ac:dyDescent="0.25">
      <c r="A132" s="123" t="str">
        <f>'Indicator Data'!A134</f>
        <v>Oman</v>
      </c>
      <c r="B132" s="106" t="str">
        <f>'Indicator Data'!B134</f>
        <v>OMN</v>
      </c>
      <c r="C132" s="151">
        <v>2015</v>
      </c>
      <c r="D132" s="151">
        <v>2015</v>
      </c>
      <c r="E132" s="151">
        <v>2015</v>
      </c>
      <c r="F132" s="151">
        <v>2015</v>
      </c>
      <c r="G132" s="151">
        <v>2015</v>
      </c>
      <c r="H132" s="151">
        <v>2015</v>
      </c>
      <c r="I132" s="151">
        <v>2015</v>
      </c>
      <c r="J132" s="151">
        <v>2018</v>
      </c>
      <c r="K132" s="151">
        <v>2018</v>
      </c>
      <c r="L132" s="151">
        <v>2016</v>
      </c>
      <c r="M132" s="153">
        <v>2015</v>
      </c>
      <c r="N132" s="153">
        <v>2015</v>
      </c>
      <c r="O132" s="153">
        <v>2015</v>
      </c>
      <c r="P132" s="153">
        <v>2015</v>
      </c>
      <c r="Q132" s="153">
        <v>2010</v>
      </c>
      <c r="R132" s="153">
        <v>2010</v>
      </c>
      <c r="S132" s="153">
        <v>2010</v>
      </c>
      <c r="T132" s="153">
        <v>2010</v>
      </c>
      <c r="U132" s="153">
        <v>2015</v>
      </c>
      <c r="V132" s="153">
        <v>2015</v>
      </c>
      <c r="W132" s="153">
        <v>2015</v>
      </c>
      <c r="X132" s="153">
        <v>2018</v>
      </c>
      <c r="Y132" s="153">
        <v>2018</v>
      </c>
      <c r="Z132" s="153">
        <v>2018</v>
      </c>
      <c r="AA132" s="153"/>
      <c r="AB132" s="152">
        <v>2017</v>
      </c>
      <c r="AC132" s="153">
        <v>2017</v>
      </c>
      <c r="AD132" s="153">
        <v>2018</v>
      </c>
      <c r="AE132" s="153">
        <v>2018</v>
      </c>
      <c r="AF132" s="155" t="s">
        <v>896</v>
      </c>
      <c r="AG132" s="155">
        <v>2019</v>
      </c>
      <c r="AH132" s="153">
        <v>2019</v>
      </c>
      <c r="AI132" s="153">
        <v>2019</v>
      </c>
      <c r="AJ132" s="153">
        <v>2018</v>
      </c>
      <c r="AK132" s="153">
        <v>2018</v>
      </c>
      <c r="AL132" s="153">
        <v>2017</v>
      </c>
      <c r="AM132" s="153" t="s">
        <v>896</v>
      </c>
      <c r="AN132" s="153">
        <v>2019</v>
      </c>
      <c r="AO132" s="153">
        <v>2016</v>
      </c>
      <c r="AP132" s="153">
        <v>2017</v>
      </c>
      <c r="AQ132" s="153" t="s">
        <v>896</v>
      </c>
      <c r="AR132" s="153">
        <v>2018</v>
      </c>
      <c r="AS132" s="153">
        <v>2015</v>
      </c>
      <c r="AT132" s="153">
        <v>2009</v>
      </c>
      <c r="AU132" s="164">
        <v>2017</v>
      </c>
      <c r="AV132" s="164">
        <v>2014</v>
      </c>
      <c r="AW132" s="153" t="s">
        <v>896</v>
      </c>
      <c r="AX132" s="153">
        <v>2017</v>
      </c>
      <c r="AY132" s="153">
        <v>2017</v>
      </c>
      <c r="AZ132" s="209">
        <v>2017</v>
      </c>
      <c r="BA132" s="153" t="s">
        <v>896</v>
      </c>
      <c r="BB132" s="153">
        <v>2017</v>
      </c>
      <c r="BC132" s="153">
        <v>2018</v>
      </c>
      <c r="BD132" s="153">
        <v>2019</v>
      </c>
      <c r="BE132" s="211" t="s">
        <v>896</v>
      </c>
      <c r="BF132" s="212">
        <v>43465</v>
      </c>
      <c r="BG132" s="211" t="s">
        <v>1288</v>
      </c>
      <c r="BH132" s="153">
        <v>2018</v>
      </c>
      <c r="BI132" s="153">
        <v>2018</v>
      </c>
      <c r="BJ132" s="153" t="s">
        <v>896</v>
      </c>
      <c r="BK132" s="153">
        <v>2017</v>
      </c>
      <c r="BL132" s="153">
        <v>2018</v>
      </c>
      <c r="BM132" s="153">
        <v>2017</v>
      </c>
      <c r="BN132" s="153">
        <v>2017</v>
      </c>
      <c r="BO132" s="153">
        <v>2016</v>
      </c>
      <c r="BP132" s="153">
        <v>2017</v>
      </c>
      <c r="BQ132" s="153">
        <v>2014</v>
      </c>
      <c r="BR132" s="153">
        <v>2017</v>
      </c>
      <c r="BS132" s="153">
        <v>2017</v>
      </c>
      <c r="BT132" s="153">
        <v>2017</v>
      </c>
      <c r="BU132" s="153">
        <v>2017</v>
      </c>
      <c r="BV132" s="153">
        <v>2017</v>
      </c>
      <c r="BW132" s="153">
        <v>2017</v>
      </c>
      <c r="BX132" s="153">
        <v>2016</v>
      </c>
      <c r="BY132" s="153">
        <v>2015</v>
      </c>
      <c r="BZ132" s="153" t="s">
        <v>1291</v>
      </c>
      <c r="CA132" s="153">
        <v>2019</v>
      </c>
      <c r="CB132" s="153">
        <v>2015</v>
      </c>
    </row>
    <row r="133" spans="1:80" x14ac:dyDescent="0.25">
      <c r="A133" s="123" t="str">
        <f>'Indicator Data'!A135</f>
        <v>Pakistan</v>
      </c>
      <c r="B133" s="106" t="str">
        <f>'Indicator Data'!B135</f>
        <v>PAK</v>
      </c>
      <c r="C133" s="151">
        <v>2015</v>
      </c>
      <c r="D133" s="151">
        <v>2015</v>
      </c>
      <c r="E133" s="151">
        <v>2015</v>
      </c>
      <c r="F133" s="151">
        <v>2015</v>
      </c>
      <c r="G133" s="151">
        <v>2015</v>
      </c>
      <c r="H133" s="151">
        <v>2015</v>
      </c>
      <c r="I133" s="151">
        <v>2015</v>
      </c>
      <c r="J133" s="151">
        <v>2018</v>
      </c>
      <c r="K133" s="151">
        <v>2018</v>
      </c>
      <c r="L133" s="151">
        <v>2016</v>
      </c>
      <c r="M133" s="153">
        <v>2015</v>
      </c>
      <c r="N133" s="153">
        <v>2015</v>
      </c>
      <c r="O133" s="153">
        <v>2015</v>
      </c>
      <c r="P133" s="153">
        <v>2015</v>
      </c>
      <c r="Q133" s="153">
        <v>2010</v>
      </c>
      <c r="R133" s="153">
        <v>2010</v>
      </c>
      <c r="S133" s="153">
        <v>2010</v>
      </c>
      <c r="T133" s="153">
        <v>2010</v>
      </c>
      <c r="U133" s="153">
        <v>2015</v>
      </c>
      <c r="V133" s="153">
        <v>2015</v>
      </c>
      <c r="W133" s="153">
        <v>2015</v>
      </c>
      <c r="X133" s="153">
        <v>2018</v>
      </c>
      <c r="Y133" s="153">
        <v>2018</v>
      </c>
      <c r="Z133" s="153">
        <v>2018</v>
      </c>
      <c r="AA133" s="153">
        <v>2013</v>
      </c>
      <c r="AB133" s="152">
        <v>2017</v>
      </c>
      <c r="AC133" s="153">
        <v>2017</v>
      </c>
      <c r="AD133" s="153">
        <v>2017</v>
      </c>
      <c r="AE133" s="153">
        <v>2018</v>
      </c>
      <c r="AF133" s="155">
        <v>2016</v>
      </c>
      <c r="AG133" s="155">
        <v>2019</v>
      </c>
      <c r="AH133" s="153">
        <v>2019</v>
      </c>
      <c r="AI133" s="153">
        <v>2019</v>
      </c>
      <c r="AJ133" s="153">
        <v>2018</v>
      </c>
      <c r="AK133" s="153">
        <v>2018</v>
      </c>
      <c r="AL133" s="153">
        <v>2017</v>
      </c>
      <c r="AM133" s="153">
        <v>2013</v>
      </c>
      <c r="AN133" s="153">
        <v>2019</v>
      </c>
      <c r="AO133" s="153">
        <v>2016</v>
      </c>
      <c r="AP133" s="153">
        <v>2017</v>
      </c>
      <c r="AQ133" s="153">
        <v>2017</v>
      </c>
      <c r="AR133" s="153">
        <v>2018</v>
      </c>
      <c r="AS133" s="153">
        <v>2015</v>
      </c>
      <c r="AT133" s="153">
        <v>2012</v>
      </c>
      <c r="AU133" s="164">
        <v>2017</v>
      </c>
      <c r="AV133" s="164">
        <v>2017</v>
      </c>
      <c r="AW133" s="153">
        <v>2017</v>
      </c>
      <c r="AX133" s="153">
        <v>2017</v>
      </c>
      <c r="AY133" s="153">
        <v>2017</v>
      </c>
      <c r="AZ133" s="209">
        <v>2017</v>
      </c>
      <c r="BA133" s="153" t="s">
        <v>1290</v>
      </c>
      <c r="BB133" s="153">
        <v>2017</v>
      </c>
      <c r="BC133" s="153">
        <v>2018</v>
      </c>
      <c r="BD133" s="153">
        <v>2019</v>
      </c>
      <c r="BE133" s="211" t="s">
        <v>896</v>
      </c>
      <c r="BF133" s="212" t="s">
        <v>1288</v>
      </c>
      <c r="BG133" s="211" t="s">
        <v>1288</v>
      </c>
      <c r="BH133" s="153">
        <v>2018</v>
      </c>
      <c r="BI133" s="153">
        <v>2018</v>
      </c>
      <c r="BJ133" s="153">
        <v>2015</v>
      </c>
      <c r="BK133" s="153">
        <v>2017</v>
      </c>
      <c r="BL133" s="153">
        <v>2018</v>
      </c>
      <c r="BM133" s="153">
        <v>2017</v>
      </c>
      <c r="BN133" s="153">
        <v>2015</v>
      </c>
      <c r="BO133" s="153">
        <v>2016</v>
      </c>
      <c r="BP133" s="153">
        <v>2017</v>
      </c>
      <c r="BQ133" s="153">
        <v>2014</v>
      </c>
      <c r="BR133" s="153">
        <v>2017</v>
      </c>
      <c r="BS133" s="153">
        <v>2017</v>
      </c>
      <c r="BT133" s="153">
        <v>2015</v>
      </c>
      <c r="BU133" s="153">
        <v>2017</v>
      </c>
      <c r="BV133" s="153">
        <v>2017</v>
      </c>
      <c r="BW133" s="153">
        <v>2017</v>
      </c>
      <c r="BX133" s="153">
        <v>2016</v>
      </c>
      <c r="BY133" s="153">
        <v>2015</v>
      </c>
      <c r="BZ133" s="153" t="s">
        <v>1291</v>
      </c>
      <c r="CA133" s="153">
        <v>2019</v>
      </c>
      <c r="CB133" s="153">
        <v>2015</v>
      </c>
    </row>
    <row r="134" spans="1:80" x14ac:dyDescent="0.25">
      <c r="A134" s="123" t="str">
        <f>'Indicator Data'!A136</f>
        <v>Palau</v>
      </c>
      <c r="B134" s="106" t="str">
        <f>'Indicator Data'!B136</f>
        <v>PLW</v>
      </c>
      <c r="C134" s="151">
        <v>2015</v>
      </c>
      <c r="D134" s="151">
        <v>2015</v>
      </c>
      <c r="E134" s="151">
        <v>2015</v>
      </c>
      <c r="F134" s="151">
        <v>2015</v>
      </c>
      <c r="G134" s="151">
        <v>2015</v>
      </c>
      <c r="H134" s="151">
        <v>2015</v>
      </c>
      <c r="I134" s="151">
        <v>2015</v>
      </c>
      <c r="J134" s="151">
        <v>2018</v>
      </c>
      <c r="K134" s="151">
        <v>2018</v>
      </c>
      <c r="L134" s="151">
        <v>2016</v>
      </c>
      <c r="M134" s="153">
        <v>2015</v>
      </c>
      <c r="N134" s="153">
        <v>2015</v>
      </c>
      <c r="O134" s="153">
        <v>2015</v>
      </c>
      <c r="P134" s="153">
        <v>2015</v>
      </c>
      <c r="Q134" s="153">
        <v>2010</v>
      </c>
      <c r="R134" s="153">
        <v>2010</v>
      </c>
      <c r="S134" s="153">
        <v>2010</v>
      </c>
      <c r="T134" s="153">
        <v>2010</v>
      </c>
      <c r="U134" s="153">
        <v>2015</v>
      </c>
      <c r="V134" s="153">
        <v>2015</v>
      </c>
      <c r="W134" s="153">
        <v>2015</v>
      </c>
      <c r="X134" s="153">
        <v>2018</v>
      </c>
      <c r="Y134" s="153">
        <v>2018</v>
      </c>
      <c r="Z134" s="153">
        <v>2018</v>
      </c>
      <c r="AA134" s="153" t="s">
        <v>896</v>
      </c>
      <c r="AB134" s="152">
        <v>2017</v>
      </c>
      <c r="AC134" s="153" t="s">
        <v>896</v>
      </c>
      <c r="AD134" s="153">
        <v>2015</v>
      </c>
      <c r="AE134" s="153">
        <v>2018</v>
      </c>
      <c r="AF134" s="155" t="s">
        <v>896</v>
      </c>
      <c r="AG134" s="155">
        <v>2019</v>
      </c>
      <c r="AH134" s="153">
        <v>2019</v>
      </c>
      <c r="AI134" s="153">
        <v>2019</v>
      </c>
      <c r="AJ134" s="153">
        <v>2018</v>
      </c>
      <c r="AK134" s="153">
        <v>2018</v>
      </c>
      <c r="AL134" s="153">
        <v>2017</v>
      </c>
      <c r="AM134" s="153" t="s">
        <v>896</v>
      </c>
      <c r="AN134" s="153">
        <v>2019</v>
      </c>
      <c r="AO134" s="153">
        <v>2016</v>
      </c>
      <c r="AP134" s="153">
        <v>2017</v>
      </c>
      <c r="AQ134" s="153">
        <v>2017</v>
      </c>
      <c r="AR134" s="153">
        <v>2018</v>
      </c>
      <c r="AS134" s="153">
        <v>2015</v>
      </c>
      <c r="AT134" s="153">
        <v>2010</v>
      </c>
      <c r="AU134" s="164">
        <v>2017</v>
      </c>
      <c r="AV134" s="164" t="s">
        <v>896</v>
      </c>
      <c r="AW134" s="153" t="s">
        <v>896</v>
      </c>
      <c r="AX134" s="153" t="s">
        <v>896</v>
      </c>
      <c r="AY134" s="153">
        <v>2017</v>
      </c>
      <c r="AZ134" s="209" t="s">
        <v>896</v>
      </c>
      <c r="BA134" s="153" t="s">
        <v>896</v>
      </c>
      <c r="BB134" s="153">
        <v>2017</v>
      </c>
      <c r="BC134" s="153">
        <v>2018</v>
      </c>
      <c r="BD134" s="153">
        <v>2019</v>
      </c>
      <c r="BE134" s="211" t="s">
        <v>896</v>
      </c>
      <c r="BF134" s="212" t="s">
        <v>1288</v>
      </c>
      <c r="BG134" s="211" t="s">
        <v>1288</v>
      </c>
      <c r="BH134" s="153">
        <v>2018</v>
      </c>
      <c r="BI134" s="153">
        <v>2018</v>
      </c>
      <c r="BJ134" s="153">
        <v>2013</v>
      </c>
      <c r="BK134" s="153">
        <v>2017</v>
      </c>
      <c r="BL134" s="153" t="s">
        <v>896</v>
      </c>
      <c r="BM134" s="153">
        <v>2017</v>
      </c>
      <c r="BN134" s="153">
        <v>2015</v>
      </c>
      <c r="BO134" s="153" t="s">
        <v>896</v>
      </c>
      <c r="BP134" s="153">
        <v>2015</v>
      </c>
      <c r="BQ134" s="153">
        <v>2014</v>
      </c>
      <c r="BR134" s="153">
        <v>2017</v>
      </c>
      <c r="BS134" s="153">
        <v>2017</v>
      </c>
      <c r="BT134" s="153">
        <v>2014</v>
      </c>
      <c r="BU134" s="153">
        <v>2017</v>
      </c>
      <c r="BV134" s="153">
        <v>2017</v>
      </c>
      <c r="BW134" s="153">
        <v>2017</v>
      </c>
      <c r="BX134" s="153">
        <v>2016</v>
      </c>
      <c r="BY134" s="153" t="s">
        <v>896</v>
      </c>
      <c r="BZ134" s="153" t="s">
        <v>1291</v>
      </c>
      <c r="CA134" s="153">
        <v>2019</v>
      </c>
      <c r="CB134" s="153">
        <v>2015</v>
      </c>
    </row>
    <row r="135" spans="1:80" x14ac:dyDescent="0.25">
      <c r="A135" s="123" t="str">
        <f>'Indicator Data'!A137</f>
        <v>Palestine</v>
      </c>
      <c r="B135" s="106" t="str">
        <f>'Indicator Data'!B137</f>
        <v>PSE</v>
      </c>
      <c r="C135" s="151">
        <v>2015</v>
      </c>
      <c r="D135" s="151">
        <v>2015</v>
      </c>
      <c r="E135" s="151">
        <v>2015</v>
      </c>
      <c r="F135" s="151">
        <v>2015</v>
      </c>
      <c r="G135" s="151">
        <v>2015</v>
      </c>
      <c r="H135" s="151">
        <v>2015</v>
      </c>
      <c r="I135" s="151">
        <v>2015</v>
      </c>
      <c r="J135" s="151">
        <v>2018</v>
      </c>
      <c r="K135" s="151">
        <v>2018</v>
      </c>
      <c r="L135" s="151">
        <v>2016</v>
      </c>
      <c r="M135" s="153">
        <v>2015</v>
      </c>
      <c r="N135" s="153">
        <v>2015</v>
      </c>
      <c r="O135" s="153">
        <v>2015</v>
      </c>
      <c r="P135" s="153">
        <v>2015</v>
      </c>
      <c r="Q135" s="153">
        <v>2010</v>
      </c>
      <c r="R135" s="153">
        <v>2010</v>
      </c>
      <c r="S135" s="153">
        <v>2010</v>
      </c>
      <c r="T135" s="153">
        <v>2010</v>
      </c>
      <c r="U135" s="153">
        <v>2015</v>
      </c>
      <c r="V135" s="153">
        <v>2015</v>
      </c>
      <c r="W135" s="153">
        <v>2015</v>
      </c>
      <c r="X135" s="153">
        <v>2018</v>
      </c>
      <c r="Y135" s="153">
        <v>2018</v>
      </c>
      <c r="Z135" s="153">
        <v>2018</v>
      </c>
      <c r="AA135" s="153">
        <v>2007</v>
      </c>
      <c r="AB135" s="152">
        <v>2017</v>
      </c>
      <c r="AC135" s="153" t="s">
        <v>896</v>
      </c>
      <c r="AD135" s="153">
        <v>2017</v>
      </c>
      <c r="AE135" s="153">
        <v>2018</v>
      </c>
      <c r="AF135" s="155">
        <v>2016</v>
      </c>
      <c r="AG135" s="155">
        <v>2019</v>
      </c>
      <c r="AH135" s="153">
        <v>2019</v>
      </c>
      <c r="AI135" s="153">
        <v>2019</v>
      </c>
      <c r="AJ135" s="153">
        <v>2018</v>
      </c>
      <c r="AK135" s="153">
        <v>2018</v>
      </c>
      <c r="AL135" s="153">
        <v>2017</v>
      </c>
      <c r="AM135" s="153">
        <v>2014</v>
      </c>
      <c r="AN135" s="153">
        <v>2019</v>
      </c>
      <c r="AO135" s="153">
        <v>2016</v>
      </c>
      <c r="AP135" s="153">
        <v>2017</v>
      </c>
      <c r="AQ135" s="153">
        <v>2017</v>
      </c>
      <c r="AR135" s="153">
        <v>2018</v>
      </c>
      <c r="AS135" s="153">
        <v>2015</v>
      </c>
      <c r="AT135" s="153">
        <v>2014</v>
      </c>
      <c r="AU135" s="164">
        <v>2017</v>
      </c>
      <c r="AV135" s="164" t="s">
        <v>896</v>
      </c>
      <c r="AW135" s="153" t="s">
        <v>896</v>
      </c>
      <c r="AX135" s="153" t="s">
        <v>896</v>
      </c>
      <c r="AY135" s="153" t="s">
        <v>896</v>
      </c>
      <c r="AZ135" s="209" t="s">
        <v>896</v>
      </c>
      <c r="BA135" s="153" t="s">
        <v>1292</v>
      </c>
      <c r="BB135" s="153">
        <v>2017</v>
      </c>
      <c r="BC135" s="153">
        <v>2018</v>
      </c>
      <c r="BD135" s="153">
        <v>2019</v>
      </c>
      <c r="BE135" s="211" t="s">
        <v>896</v>
      </c>
      <c r="BF135" s="212" t="s">
        <v>1288</v>
      </c>
      <c r="BG135" s="211" t="s">
        <v>1288</v>
      </c>
      <c r="BH135" s="153">
        <v>2018</v>
      </c>
      <c r="BI135" s="153">
        <v>2018</v>
      </c>
      <c r="BJ135" s="153">
        <v>2015</v>
      </c>
      <c r="BK135" s="153">
        <v>2017</v>
      </c>
      <c r="BL135" s="153" t="s">
        <v>896</v>
      </c>
      <c r="BM135" s="153">
        <v>2017</v>
      </c>
      <c r="BN135" s="153">
        <v>2016</v>
      </c>
      <c r="BO135" s="153">
        <v>2016</v>
      </c>
      <c r="BP135" s="153">
        <v>2017</v>
      </c>
      <c r="BQ135" s="153">
        <v>2014</v>
      </c>
      <c r="BR135" s="153">
        <v>2017</v>
      </c>
      <c r="BS135" s="153">
        <v>2017</v>
      </c>
      <c r="BT135" s="153"/>
      <c r="BU135" s="153">
        <v>2017</v>
      </c>
      <c r="BV135" s="153">
        <v>2017</v>
      </c>
      <c r="BW135" s="153">
        <v>2017</v>
      </c>
      <c r="BX135" s="153" t="s">
        <v>896</v>
      </c>
      <c r="BY135" s="153">
        <v>2015</v>
      </c>
      <c r="BZ135" s="153" t="s">
        <v>1291</v>
      </c>
      <c r="CA135" s="153">
        <v>2019</v>
      </c>
      <c r="CB135" s="153">
        <v>2015</v>
      </c>
    </row>
    <row r="136" spans="1:80" x14ac:dyDescent="0.25">
      <c r="A136" s="123" t="str">
        <f>'Indicator Data'!A138</f>
        <v>Panama</v>
      </c>
      <c r="B136" s="106" t="str">
        <f>'Indicator Data'!B138</f>
        <v>PAN</v>
      </c>
      <c r="C136" s="151">
        <v>2015</v>
      </c>
      <c r="D136" s="151">
        <v>2015</v>
      </c>
      <c r="E136" s="151">
        <v>2015</v>
      </c>
      <c r="F136" s="151">
        <v>2015</v>
      </c>
      <c r="G136" s="151">
        <v>2015</v>
      </c>
      <c r="H136" s="151">
        <v>2015</v>
      </c>
      <c r="I136" s="151">
        <v>2015</v>
      </c>
      <c r="J136" s="151">
        <v>2018</v>
      </c>
      <c r="K136" s="151">
        <v>2018</v>
      </c>
      <c r="L136" s="151">
        <v>2016</v>
      </c>
      <c r="M136" s="153">
        <v>2015</v>
      </c>
      <c r="N136" s="153">
        <v>2015</v>
      </c>
      <c r="O136" s="153">
        <v>2015</v>
      </c>
      <c r="P136" s="153">
        <v>2015</v>
      </c>
      <c r="Q136" s="153">
        <v>2010</v>
      </c>
      <c r="R136" s="153">
        <v>2010</v>
      </c>
      <c r="S136" s="153">
        <v>2010</v>
      </c>
      <c r="T136" s="153">
        <v>2010</v>
      </c>
      <c r="U136" s="153">
        <v>2015</v>
      </c>
      <c r="V136" s="153">
        <v>2015</v>
      </c>
      <c r="W136" s="153">
        <v>2015</v>
      </c>
      <c r="X136" s="153">
        <v>2018</v>
      </c>
      <c r="Y136" s="153">
        <v>2018</v>
      </c>
      <c r="Z136" s="153">
        <v>2018</v>
      </c>
      <c r="AA136" s="153">
        <v>2010</v>
      </c>
      <c r="AB136" s="152">
        <v>2017</v>
      </c>
      <c r="AC136" s="153" t="s">
        <v>896</v>
      </c>
      <c r="AD136" s="153">
        <v>2017</v>
      </c>
      <c r="AE136" s="153">
        <v>2018</v>
      </c>
      <c r="AF136" s="155">
        <v>2016</v>
      </c>
      <c r="AG136" s="155">
        <v>2019</v>
      </c>
      <c r="AH136" s="153">
        <v>2019</v>
      </c>
      <c r="AI136" s="153">
        <v>2019</v>
      </c>
      <c r="AJ136" s="153">
        <v>2018</v>
      </c>
      <c r="AK136" s="153">
        <v>2018</v>
      </c>
      <c r="AL136" s="153">
        <v>2017</v>
      </c>
      <c r="AM136" s="153" t="s">
        <v>896</v>
      </c>
      <c r="AN136" s="153">
        <v>2019</v>
      </c>
      <c r="AO136" s="153">
        <v>2016</v>
      </c>
      <c r="AP136" s="153">
        <v>2017</v>
      </c>
      <c r="AQ136" s="153">
        <v>2017</v>
      </c>
      <c r="AR136" s="153">
        <v>2018</v>
      </c>
      <c r="AS136" s="153">
        <v>2015</v>
      </c>
      <c r="AT136" s="153">
        <v>2008</v>
      </c>
      <c r="AU136" s="164">
        <v>2017</v>
      </c>
      <c r="AV136" s="164">
        <v>2017</v>
      </c>
      <c r="AW136" s="153">
        <v>2017</v>
      </c>
      <c r="AX136" s="153">
        <v>2017</v>
      </c>
      <c r="AY136" s="153">
        <v>2017</v>
      </c>
      <c r="AZ136" s="209">
        <v>2017</v>
      </c>
      <c r="BA136" s="153" t="s">
        <v>1289</v>
      </c>
      <c r="BB136" s="153">
        <v>2017</v>
      </c>
      <c r="BC136" s="153">
        <v>2018</v>
      </c>
      <c r="BD136" s="153">
        <v>2019</v>
      </c>
      <c r="BE136" s="211" t="s">
        <v>896</v>
      </c>
      <c r="BF136" s="212" t="s">
        <v>1288</v>
      </c>
      <c r="BG136" s="211" t="s">
        <v>1288</v>
      </c>
      <c r="BH136" s="153">
        <v>2018</v>
      </c>
      <c r="BI136" s="153">
        <v>2018</v>
      </c>
      <c r="BJ136" s="153">
        <v>2013</v>
      </c>
      <c r="BK136" s="153">
        <v>2017</v>
      </c>
      <c r="BL136" s="153">
        <v>2018</v>
      </c>
      <c r="BM136" s="153">
        <v>2017</v>
      </c>
      <c r="BN136" s="153">
        <v>2015</v>
      </c>
      <c r="BO136" s="153">
        <v>2016</v>
      </c>
      <c r="BP136" s="153">
        <v>2017</v>
      </c>
      <c r="BQ136" s="153">
        <v>2014</v>
      </c>
      <c r="BR136" s="153">
        <v>2017</v>
      </c>
      <c r="BS136" s="153">
        <v>2017</v>
      </c>
      <c r="BT136" s="153">
        <v>2016</v>
      </c>
      <c r="BU136" s="153">
        <v>2017</v>
      </c>
      <c r="BV136" s="153">
        <v>2017</v>
      </c>
      <c r="BW136" s="153">
        <v>2017</v>
      </c>
      <c r="BX136" s="153">
        <v>2016</v>
      </c>
      <c r="BY136" s="153">
        <v>2015</v>
      </c>
      <c r="BZ136" s="153" t="s">
        <v>1291</v>
      </c>
      <c r="CA136" s="153">
        <v>2019</v>
      </c>
      <c r="CB136" s="153">
        <v>2015</v>
      </c>
    </row>
    <row r="137" spans="1:80" x14ac:dyDescent="0.25">
      <c r="A137" s="123" t="str">
        <f>'Indicator Data'!A139</f>
        <v>Papua New Guinea</v>
      </c>
      <c r="B137" s="106" t="str">
        <f>'Indicator Data'!B139</f>
        <v>PNG</v>
      </c>
      <c r="C137" s="151">
        <v>2015</v>
      </c>
      <c r="D137" s="151">
        <v>2015</v>
      </c>
      <c r="E137" s="151">
        <v>2015</v>
      </c>
      <c r="F137" s="151">
        <v>2015</v>
      </c>
      <c r="G137" s="151">
        <v>2015</v>
      </c>
      <c r="H137" s="151">
        <v>2015</v>
      </c>
      <c r="I137" s="151">
        <v>2015</v>
      </c>
      <c r="J137" s="151">
        <v>2018</v>
      </c>
      <c r="K137" s="151">
        <v>2018</v>
      </c>
      <c r="L137" s="151">
        <v>2016</v>
      </c>
      <c r="M137" s="153">
        <v>2015</v>
      </c>
      <c r="N137" s="153">
        <v>2015</v>
      </c>
      <c r="O137" s="153">
        <v>2015</v>
      </c>
      <c r="P137" s="153">
        <v>2015</v>
      </c>
      <c r="Q137" s="153">
        <v>2010</v>
      </c>
      <c r="R137" s="153">
        <v>2010</v>
      </c>
      <c r="S137" s="153">
        <v>2010</v>
      </c>
      <c r="T137" s="153">
        <v>2010</v>
      </c>
      <c r="U137" s="153">
        <v>2015</v>
      </c>
      <c r="V137" s="153">
        <v>2015</v>
      </c>
      <c r="W137" s="153">
        <v>2015</v>
      </c>
      <c r="X137" s="153">
        <v>2018</v>
      </c>
      <c r="Y137" s="153">
        <v>2018</v>
      </c>
      <c r="Z137" s="153">
        <v>2018</v>
      </c>
      <c r="AA137" s="153" t="s">
        <v>896</v>
      </c>
      <c r="AB137" s="152">
        <v>2017</v>
      </c>
      <c r="AC137" s="153" t="s">
        <v>896</v>
      </c>
      <c r="AD137" s="153">
        <v>2018</v>
      </c>
      <c r="AE137" s="153">
        <v>2018</v>
      </c>
      <c r="AF137" s="155" t="s">
        <v>896</v>
      </c>
      <c r="AG137" s="155">
        <v>2019</v>
      </c>
      <c r="AH137" s="153">
        <v>2019</v>
      </c>
      <c r="AI137" s="153">
        <v>2019</v>
      </c>
      <c r="AJ137" s="153">
        <v>2018</v>
      </c>
      <c r="AK137" s="153">
        <v>2018</v>
      </c>
      <c r="AL137" s="153">
        <v>2017</v>
      </c>
      <c r="AM137" s="153" t="s">
        <v>896</v>
      </c>
      <c r="AN137" s="153">
        <v>2019</v>
      </c>
      <c r="AO137" s="153">
        <v>2016</v>
      </c>
      <c r="AP137" s="153">
        <v>2017</v>
      </c>
      <c r="AQ137" s="153">
        <v>2017</v>
      </c>
      <c r="AR137" s="153">
        <v>2018</v>
      </c>
      <c r="AS137" s="153">
        <v>2015</v>
      </c>
      <c r="AT137" s="153">
        <v>2011</v>
      </c>
      <c r="AU137" s="164">
        <v>2017</v>
      </c>
      <c r="AV137" s="164">
        <v>2017</v>
      </c>
      <c r="AW137" s="153">
        <v>2017</v>
      </c>
      <c r="AX137" s="153">
        <v>2017</v>
      </c>
      <c r="AY137" s="153">
        <v>2017</v>
      </c>
      <c r="AZ137" s="209">
        <v>2017</v>
      </c>
      <c r="BA137" s="153">
        <v>2009</v>
      </c>
      <c r="BB137" s="153">
        <v>2017</v>
      </c>
      <c r="BC137" s="153">
        <v>2018</v>
      </c>
      <c r="BD137" s="153">
        <v>2019</v>
      </c>
      <c r="BE137" s="211" t="s">
        <v>896</v>
      </c>
      <c r="BF137" s="212" t="s">
        <v>1288</v>
      </c>
      <c r="BG137" s="211" t="s">
        <v>1288</v>
      </c>
      <c r="BH137" s="153">
        <v>2018</v>
      </c>
      <c r="BI137" s="153">
        <v>2018</v>
      </c>
      <c r="BJ137" s="153">
        <v>2013</v>
      </c>
      <c r="BK137" s="153">
        <v>2017</v>
      </c>
      <c r="BL137" s="153">
        <v>2018</v>
      </c>
      <c r="BM137" s="153">
        <v>2017</v>
      </c>
      <c r="BN137" s="153">
        <v>2015</v>
      </c>
      <c r="BO137" s="153">
        <v>2016</v>
      </c>
      <c r="BP137" s="153">
        <v>2017</v>
      </c>
      <c r="BQ137" s="153">
        <v>2014</v>
      </c>
      <c r="BR137" s="153">
        <v>2017</v>
      </c>
      <c r="BS137" s="153">
        <v>2017</v>
      </c>
      <c r="BT137" s="153" t="s">
        <v>896</v>
      </c>
      <c r="BU137" s="153">
        <v>2017</v>
      </c>
      <c r="BV137" s="153" t="s">
        <v>896</v>
      </c>
      <c r="BW137" s="153">
        <v>2017</v>
      </c>
      <c r="BX137" s="153">
        <v>2016</v>
      </c>
      <c r="BY137" s="153">
        <v>2015</v>
      </c>
      <c r="BZ137" s="153" t="s">
        <v>1291</v>
      </c>
      <c r="CA137" s="153">
        <v>2019</v>
      </c>
      <c r="CB137" s="153">
        <v>2015</v>
      </c>
    </row>
    <row r="138" spans="1:80" x14ac:dyDescent="0.25">
      <c r="A138" s="123" t="str">
        <f>'Indicator Data'!A140</f>
        <v>Paraguay</v>
      </c>
      <c r="B138" s="106" t="str">
        <f>'Indicator Data'!B140</f>
        <v>PRY</v>
      </c>
      <c r="C138" s="151">
        <v>2015</v>
      </c>
      <c r="D138" s="151">
        <v>2015</v>
      </c>
      <c r="E138" s="151">
        <v>2015</v>
      </c>
      <c r="F138" s="151">
        <v>2015</v>
      </c>
      <c r="G138" s="151">
        <v>2015</v>
      </c>
      <c r="H138" s="151">
        <v>2015</v>
      </c>
      <c r="I138" s="151">
        <v>2015</v>
      </c>
      <c r="J138" s="151">
        <v>2018</v>
      </c>
      <c r="K138" s="151">
        <v>2018</v>
      </c>
      <c r="L138" s="151">
        <v>2016</v>
      </c>
      <c r="M138" s="153">
        <v>2015</v>
      </c>
      <c r="N138" s="153">
        <v>2015</v>
      </c>
      <c r="O138" s="153">
        <v>2015</v>
      </c>
      <c r="P138" s="153">
        <v>2015</v>
      </c>
      <c r="Q138" s="153">
        <v>2010</v>
      </c>
      <c r="R138" s="153">
        <v>2010</v>
      </c>
      <c r="S138" s="153">
        <v>2010</v>
      </c>
      <c r="T138" s="153">
        <v>2010</v>
      </c>
      <c r="U138" s="153">
        <v>2015</v>
      </c>
      <c r="V138" s="153">
        <v>2015</v>
      </c>
      <c r="W138" s="153">
        <v>2015</v>
      </c>
      <c r="X138" s="153">
        <v>2018</v>
      </c>
      <c r="Y138" s="153">
        <v>2018</v>
      </c>
      <c r="Z138" s="153">
        <v>2018</v>
      </c>
      <c r="AA138" s="153"/>
      <c r="AB138" s="152">
        <v>2017</v>
      </c>
      <c r="AC138" s="153">
        <v>2017</v>
      </c>
      <c r="AD138" s="153">
        <v>2018</v>
      </c>
      <c r="AE138" s="153">
        <v>2018</v>
      </c>
      <c r="AF138" s="155">
        <v>2015</v>
      </c>
      <c r="AG138" s="155">
        <v>2019</v>
      </c>
      <c r="AH138" s="153">
        <v>2019</v>
      </c>
      <c r="AI138" s="153">
        <v>2019</v>
      </c>
      <c r="AJ138" s="153">
        <v>2018</v>
      </c>
      <c r="AK138" s="153">
        <v>2018</v>
      </c>
      <c r="AL138" s="153">
        <v>2017</v>
      </c>
      <c r="AM138" s="153">
        <v>2016</v>
      </c>
      <c r="AN138" s="153">
        <v>2019</v>
      </c>
      <c r="AO138" s="153">
        <v>2016</v>
      </c>
      <c r="AP138" s="153">
        <v>2017</v>
      </c>
      <c r="AQ138" s="153">
        <v>2017</v>
      </c>
      <c r="AR138" s="153">
        <v>2018</v>
      </c>
      <c r="AS138" s="153">
        <v>2015</v>
      </c>
      <c r="AT138" s="153">
        <v>2016</v>
      </c>
      <c r="AU138" s="164">
        <v>2017</v>
      </c>
      <c r="AV138" s="164">
        <v>2017</v>
      </c>
      <c r="AW138" s="153">
        <v>2017</v>
      </c>
      <c r="AX138" s="153">
        <v>2017</v>
      </c>
      <c r="AY138" s="153">
        <v>2017</v>
      </c>
      <c r="AZ138" s="209">
        <v>2017</v>
      </c>
      <c r="BA138" s="153" t="s">
        <v>1289</v>
      </c>
      <c r="BB138" s="153">
        <v>2017</v>
      </c>
      <c r="BC138" s="153">
        <v>2018</v>
      </c>
      <c r="BD138" s="153">
        <v>2019</v>
      </c>
      <c r="BE138" s="211" t="s">
        <v>896</v>
      </c>
      <c r="BF138" s="212" t="s">
        <v>1288</v>
      </c>
      <c r="BG138" s="211" t="s">
        <v>1288</v>
      </c>
      <c r="BH138" s="153">
        <v>2018</v>
      </c>
      <c r="BI138" s="153">
        <v>2018</v>
      </c>
      <c r="BJ138" s="153">
        <v>2013</v>
      </c>
      <c r="BK138" s="153">
        <v>2017</v>
      </c>
      <c r="BL138" s="153">
        <v>2018</v>
      </c>
      <c r="BM138" s="153">
        <v>2017</v>
      </c>
      <c r="BN138" s="153">
        <v>2015</v>
      </c>
      <c r="BO138" s="153">
        <v>2016</v>
      </c>
      <c r="BP138" s="153">
        <v>2017</v>
      </c>
      <c r="BQ138" s="153">
        <v>2014</v>
      </c>
      <c r="BR138" s="153">
        <v>2017</v>
      </c>
      <c r="BS138" s="153">
        <v>2017</v>
      </c>
      <c r="BT138" s="153">
        <v>2018</v>
      </c>
      <c r="BU138" s="153">
        <v>2017</v>
      </c>
      <c r="BV138" s="153">
        <v>2017</v>
      </c>
      <c r="BW138" s="153">
        <v>2017</v>
      </c>
      <c r="BX138" s="153">
        <v>2016</v>
      </c>
      <c r="BY138" s="153">
        <v>2015</v>
      </c>
      <c r="BZ138" s="153" t="s">
        <v>1291</v>
      </c>
      <c r="CA138" s="153">
        <v>2019</v>
      </c>
      <c r="CB138" s="153">
        <v>2015</v>
      </c>
    </row>
    <row r="139" spans="1:80" x14ac:dyDescent="0.25">
      <c r="A139" s="123" t="str">
        <f>'Indicator Data'!A141</f>
        <v>Peru</v>
      </c>
      <c r="B139" s="106" t="str">
        <f>'Indicator Data'!B141</f>
        <v>PER</v>
      </c>
      <c r="C139" s="151">
        <v>2015</v>
      </c>
      <c r="D139" s="151">
        <v>2015</v>
      </c>
      <c r="E139" s="151">
        <v>2015</v>
      </c>
      <c r="F139" s="151">
        <v>2015</v>
      </c>
      <c r="G139" s="151">
        <v>2015</v>
      </c>
      <c r="H139" s="151">
        <v>2015</v>
      </c>
      <c r="I139" s="151">
        <v>2015</v>
      </c>
      <c r="J139" s="151">
        <v>2018</v>
      </c>
      <c r="K139" s="151">
        <v>2018</v>
      </c>
      <c r="L139" s="151">
        <v>2016</v>
      </c>
      <c r="M139" s="153">
        <v>2015</v>
      </c>
      <c r="N139" s="153">
        <v>2015</v>
      </c>
      <c r="O139" s="153">
        <v>2015</v>
      </c>
      <c r="P139" s="153">
        <v>2015</v>
      </c>
      <c r="Q139" s="153">
        <v>2010</v>
      </c>
      <c r="R139" s="153">
        <v>2010</v>
      </c>
      <c r="S139" s="153">
        <v>2010</v>
      </c>
      <c r="T139" s="153">
        <v>2010</v>
      </c>
      <c r="U139" s="153">
        <v>2015</v>
      </c>
      <c r="V139" s="153">
        <v>2015</v>
      </c>
      <c r="W139" s="153">
        <v>2015</v>
      </c>
      <c r="X139" s="153">
        <v>2018</v>
      </c>
      <c r="Y139" s="153">
        <v>2018</v>
      </c>
      <c r="Z139" s="153">
        <v>2018</v>
      </c>
      <c r="AA139" s="153">
        <v>2012</v>
      </c>
      <c r="AB139" s="152">
        <v>2017</v>
      </c>
      <c r="AC139" s="153" t="s">
        <v>896</v>
      </c>
      <c r="AD139" s="153">
        <v>2017</v>
      </c>
      <c r="AE139" s="153">
        <v>2018</v>
      </c>
      <c r="AF139" s="155">
        <v>2016</v>
      </c>
      <c r="AG139" s="155">
        <v>2019</v>
      </c>
      <c r="AH139" s="153">
        <v>2019</v>
      </c>
      <c r="AI139" s="153">
        <v>2019</v>
      </c>
      <c r="AJ139" s="153">
        <v>2018</v>
      </c>
      <c r="AK139" s="153">
        <v>2018</v>
      </c>
      <c r="AL139" s="153">
        <v>2017</v>
      </c>
      <c r="AM139" s="153">
        <v>2012</v>
      </c>
      <c r="AN139" s="153">
        <v>2019</v>
      </c>
      <c r="AO139" s="153">
        <v>2016</v>
      </c>
      <c r="AP139" s="153">
        <v>2017</v>
      </c>
      <c r="AQ139" s="153">
        <v>2017</v>
      </c>
      <c r="AR139" s="153">
        <v>2018</v>
      </c>
      <c r="AS139" s="153">
        <v>2015</v>
      </c>
      <c r="AT139" s="153">
        <v>2016</v>
      </c>
      <c r="AU139" s="164">
        <v>2017</v>
      </c>
      <c r="AV139" s="164">
        <v>2017</v>
      </c>
      <c r="AW139" s="153">
        <v>2017</v>
      </c>
      <c r="AX139" s="153">
        <v>2017</v>
      </c>
      <c r="AY139" s="153">
        <v>2017</v>
      </c>
      <c r="AZ139" s="209">
        <v>2017</v>
      </c>
      <c r="BA139" s="153" t="s">
        <v>1289</v>
      </c>
      <c r="BB139" s="153">
        <v>2017</v>
      </c>
      <c r="BC139" s="153">
        <v>2018</v>
      </c>
      <c r="BD139" s="153">
        <v>2019</v>
      </c>
      <c r="BE139" s="211" t="s">
        <v>896</v>
      </c>
      <c r="BF139" s="212" t="s">
        <v>1288</v>
      </c>
      <c r="BG139" s="211" t="s">
        <v>1288</v>
      </c>
      <c r="BH139" s="153">
        <v>2018</v>
      </c>
      <c r="BI139" s="153">
        <v>2018</v>
      </c>
      <c r="BJ139" s="153">
        <v>2015</v>
      </c>
      <c r="BK139" s="153">
        <v>2017</v>
      </c>
      <c r="BL139" s="153">
        <v>2018</v>
      </c>
      <c r="BM139" s="153">
        <v>2017</v>
      </c>
      <c r="BN139" s="153">
        <v>2017</v>
      </c>
      <c r="BO139" s="153">
        <v>2016</v>
      </c>
      <c r="BP139" s="153">
        <v>2017</v>
      </c>
      <c r="BQ139" s="153">
        <v>2014</v>
      </c>
      <c r="BR139" s="153">
        <v>2017</v>
      </c>
      <c r="BS139" s="153">
        <v>2017</v>
      </c>
      <c r="BT139" s="153">
        <v>2016</v>
      </c>
      <c r="BU139" s="153">
        <v>2017</v>
      </c>
      <c r="BV139" s="153">
        <v>2017</v>
      </c>
      <c r="BW139" s="153">
        <v>2017</v>
      </c>
      <c r="BX139" s="153">
        <v>2016</v>
      </c>
      <c r="BY139" s="153">
        <v>2015</v>
      </c>
      <c r="BZ139" s="153" t="s">
        <v>1291</v>
      </c>
      <c r="CA139" s="153">
        <v>2019</v>
      </c>
      <c r="CB139" s="153">
        <v>2015</v>
      </c>
    </row>
    <row r="140" spans="1:80" x14ac:dyDescent="0.25">
      <c r="A140" s="123" t="str">
        <f>'Indicator Data'!A142</f>
        <v>Philippines</v>
      </c>
      <c r="B140" s="106" t="str">
        <f>'Indicator Data'!B142</f>
        <v>PHL</v>
      </c>
      <c r="C140" s="151">
        <v>2015</v>
      </c>
      <c r="D140" s="151">
        <v>2015</v>
      </c>
      <c r="E140" s="151">
        <v>2015</v>
      </c>
      <c r="F140" s="151">
        <v>2015</v>
      </c>
      <c r="G140" s="151">
        <v>2015</v>
      </c>
      <c r="H140" s="151">
        <v>2015</v>
      </c>
      <c r="I140" s="151">
        <v>2015</v>
      </c>
      <c r="J140" s="151">
        <v>2018</v>
      </c>
      <c r="K140" s="151">
        <v>2018</v>
      </c>
      <c r="L140" s="151">
        <v>2016</v>
      </c>
      <c r="M140" s="153">
        <v>2015</v>
      </c>
      <c r="N140" s="153">
        <v>2015</v>
      </c>
      <c r="O140" s="153">
        <v>2015</v>
      </c>
      <c r="P140" s="153">
        <v>2015</v>
      </c>
      <c r="Q140" s="153">
        <v>2010</v>
      </c>
      <c r="R140" s="153">
        <v>2010</v>
      </c>
      <c r="S140" s="153">
        <v>2010</v>
      </c>
      <c r="T140" s="153">
        <v>2010</v>
      </c>
      <c r="U140" s="153">
        <v>2015</v>
      </c>
      <c r="V140" s="153">
        <v>2015</v>
      </c>
      <c r="W140" s="153">
        <v>2015</v>
      </c>
      <c r="X140" s="153">
        <v>2018</v>
      </c>
      <c r="Y140" s="153">
        <v>2018</v>
      </c>
      <c r="Z140" s="153">
        <v>2018</v>
      </c>
      <c r="AA140" s="153">
        <v>2013</v>
      </c>
      <c r="AB140" s="152">
        <v>2017</v>
      </c>
      <c r="AC140" s="153">
        <v>2017</v>
      </c>
      <c r="AD140" s="153">
        <v>2017</v>
      </c>
      <c r="AE140" s="153">
        <v>2018</v>
      </c>
      <c r="AF140" s="155">
        <v>2016</v>
      </c>
      <c r="AG140" s="155">
        <v>2019</v>
      </c>
      <c r="AH140" s="153">
        <v>2019</v>
      </c>
      <c r="AI140" s="153">
        <v>2019</v>
      </c>
      <c r="AJ140" s="153">
        <v>2018</v>
      </c>
      <c r="AK140" s="153">
        <v>2018</v>
      </c>
      <c r="AL140" s="153">
        <v>2017</v>
      </c>
      <c r="AM140" s="153">
        <v>2013</v>
      </c>
      <c r="AN140" s="153">
        <v>2019</v>
      </c>
      <c r="AO140" s="153">
        <v>2016</v>
      </c>
      <c r="AP140" s="153">
        <v>2017</v>
      </c>
      <c r="AQ140" s="153">
        <v>2017</v>
      </c>
      <c r="AR140" s="153">
        <v>2018</v>
      </c>
      <c r="AS140" s="153">
        <v>2015</v>
      </c>
      <c r="AT140" s="153">
        <v>2011</v>
      </c>
      <c r="AU140" s="164">
        <v>2017</v>
      </c>
      <c r="AV140" s="164">
        <v>2017</v>
      </c>
      <c r="AW140" s="153">
        <v>2017</v>
      </c>
      <c r="AX140" s="153">
        <v>2017</v>
      </c>
      <c r="AY140" s="153">
        <v>2017</v>
      </c>
      <c r="AZ140" s="209">
        <v>2017</v>
      </c>
      <c r="BA140" s="153" t="s">
        <v>1290</v>
      </c>
      <c r="BB140" s="153">
        <v>2017</v>
      </c>
      <c r="BC140" s="153">
        <v>2018</v>
      </c>
      <c r="BD140" s="153">
        <v>2019</v>
      </c>
      <c r="BE140" s="211" t="s">
        <v>896</v>
      </c>
      <c r="BF140" s="212" t="s">
        <v>1288</v>
      </c>
      <c r="BG140" s="211" t="s">
        <v>1288</v>
      </c>
      <c r="BH140" s="153">
        <v>2018</v>
      </c>
      <c r="BI140" s="153">
        <v>2018</v>
      </c>
      <c r="BJ140" s="153">
        <v>2015</v>
      </c>
      <c r="BK140" s="153">
        <v>2017</v>
      </c>
      <c r="BL140" s="153">
        <v>2018</v>
      </c>
      <c r="BM140" s="153">
        <v>2017</v>
      </c>
      <c r="BN140" s="153">
        <v>2015</v>
      </c>
      <c r="BO140" s="153">
        <v>2016</v>
      </c>
      <c r="BP140" s="153">
        <v>2017</v>
      </c>
      <c r="BQ140" s="153">
        <v>2014</v>
      </c>
      <c r="BR140" s="153">
        <v>2017</v>
      </c>
      <c r="BS140" s="153">
        <v>2017</v>
      </c>
      <c r="BT140" s="153" t="s">
        <v>896</v>
      </c>
      <c r="BU140" s="153">
        <v>2017</v>
      </c>
      <c r="BV140" s="153">
        <v>2017</v>
      </c>
      <c r="BW140" s="153">
        <v>2017</v>
      </c>
      <c r="BX140" s="153">
        <v>2016</v>
      </c>
      <c r="BY140" s="153">
        <v>2015</v>
      </c>
      <c r="BZ140" s="153" t="s">
        <v>1291</v>
      </c>
      <c r="CA140" s="153">
        <v>2019</v>
      </c>
      <c r="CB140" s="153">
        <v>2015</v>
      </c>
    </row>
    <row r="141" spans="1:80" x14ac:dyDescent="0.25">
      <c r="A141" s="123" t="str">
        <f>'Indicator Data'!A143</f>
        <v>Poland</v>
      </c>
      <c r="B141" s="106" t="str">
        <f>'Indicator Data'!B143</f>
        <v>POL</v>
      </c>
      <c r="C141" s="151">
        <v>2015</v>
      </c>
      <c r="D141" s="151">
        <v>2015</v>
      </c>
      <c r="E141" s="151">
        <v>2015</v>
      </c>
      <c r="F141" s="151">
        <v>2015</v>
      </c>
      <c r="G141" s="151">
        <v>2015</v>
      </c>
      <c r="H141" s="151">
        <v>2015</v>
      </c>
      <c r="I141" s="151">
        <v>2015</v>
      </c>
      <c r="J141" s="151">
        <v>2018</v>
      </c>
      <c r="K141" s="151">
        <v>2018</v>
      </c>
      <c r="L141" s="151">
        <v>2016</v>
      </c>
      <c r="M141" s="153">
        <v>2015</v>
      </c>
      <c r="N141" s="153">
        <v>2015</v>
      </c>
      <c r="O141" s="153">
        <v>2015</v>
      </c>
      <c r="P141" s="153">
        <v>2015</v>
      </c>
      <c r="Q141" s="153">
        <v>2010</v>
      </c>
      <c r="R141" s="153">
        <v>2010</v>
      </c>
      <c r="S141" s="153">
        <v>2010</v>
      </c>
      <c r="T141" s="153">
        <v>2010</v>
      </c>
      <c r="U141" s="153">
        <v>2015</v>
      </c>
      <c r="V141" s="153">
        <v>2015</v>
      </c>
      <c r="W141" s="153">
        <v>2015</v>
      </c>
      <c r="X141" s="153">
        <v>2018</v>
      </c>
      <c r="Y141" s="153">
        <v>2018</v>
      </c>
      <c r="Z141" s="153">
        <v>2018</v>
      </c>
      <c r="AA141" s="153">
        <v>2011</v>
      </c>
      <c r="AB141" s="152">
        <v>2017</v>
      </c>
      <c r="AC141" s="153" t="s">
        <v>896</v>
      </c>
      <c r="AD141" s="153">
        <v>2018</v>
      </c>
      <c r="AE141" s="153">
        <v>2018</v>
      </c>
      <c r="AF141" s="155">
        <v>2016</v>
      </c>
      <c r="AG141" s="155">
        <v>2019</v>
      </c>
      <c r="AH141" s="153">
        <v>2019</v>
      </c>
      <c r="AI141" s="153">
        <v>2019</v>
      </c>
      <c r="AJ141" s="153">
        <v>2018</v>
      </c>
      <c r="AK141" s="153">
        <v>2018</v>
      </c>
      <c r="AL141" s="153">
        <v>2017</v>
      </c>
      <c r="AM141" s="153" t="s">
        <v>896</v>
      </c>
      <c r="AN141" s="153">
        <v>2019</v>
      </c>
      <c r="AO141" s="153">
        <v>2016</v>
      </c>
      <c r="AP141" s="153">
        <v>2017</v>
      </c>
      <c r="AQ141" s="153" t="s">
        <v>896</v>
      </c>
      <c r="AR141" s="153">
        <v>2018</v>
      </c>
      <c r="AS141" s="153">
        <v>2015</v>
      </c>
      <c r="AT141" s="153" t="s">
        <v>896</v>
      </c>
      <c r="AU141" s="164">
        <v>2017</v>
      </c>
      <c r="AV141" s="164">
        <v>2014</v>
      </c>
      <c r="AW141" s="153" t="s">
        <v>896</v>
      </c>
      <c r="AX141" s="153" t="s">
        <v>896</v>
      </c>
      <c r="AY141" s="153">
        <v>2017</v>
      </c>
      <c r="AZ141" s="209">
        <v>2017</v>
      </c>
      <c r="BA141" s="153" t="s">
        <v>1292</v>
      </c>
      <c r="BB141" s="153">
        <v>2017</v>
      </c>
      <c r="BC141" s="153">
        <v>2018</v>
      </c>
      <c r="BD141" s="153">
        <v>2019</v>
      </c>
      <c r="BE141" s="211" t="s">
        <v>896</v>
      </c>
      <c r="BF141" s="212" t="s">
        <v>1288</v>
      </c>
      <c r="BG141" s="211" t="s">
        <v>1288</v>
      </c>
      <c r="BH141" s="153">
        <v>2018</v>
      </c>
      <c r="BI141" s="153">
        <v>2018</v>
      </c>
      <c r="BJ141" s="153">
        <v>2015</v>
      </c>
      <c r="BK141" s="153">
        <v>2017</v>
      </c>
      <c r="BL141" s="153">
        <v>2018</v>
      </c>
      <c r="BM141" s="153">
        <v>2017</v>
      </c>
      <c r="BN141" s="153">
        <v>2015</v>
      </c>
      <c r="BO141" s="153">
        <v>2016</v>
      </c>
      <c r="BP141" s="153">
        <v>2017</v>
      </c>
      <c r="BQ141" s="153">
        <v>2014</v>
      </c>
      <c r="BR141" s="153">
        <v>2017</v>
      </c>
      <c r="BS141" s="153">
        <v>2017</v>
      </c>
      <c r="BT141" s="153">
        <v>2016</v>
      </c>
      <c r="BU141" s="153">
        <v>2017</v>
      </c>
      <c r="BV141" s="153">
        <v>2017</v>
      </c>
      <c r="BW141" s="153" t="s">
        <v>896</v>
      </c>
      <c r="BX141" s="153">
        <v>2016</v>
      </c>
      <c r="BY141" s="153">
        <v>2015</v>
      </c>
      <c r="BZ141" s="153" t="s">
        <v>1291</v>
      </c>
      <c r="CA141" s="153">
        <v>2019</v>
      </c>
      <c r="CB141" s="153">
        <v>2015</v>
      </c>
    </row>
    <row r="142" spans="1:80" x14ac:dyDescent="0.25">
      <c r="A142" s="123" t="str">
        <f>'Indicator Data'!A144</f>
        <v>Portugal</v>
      </c>
      <c r="B142" s="106" t="str">
        <f>'Indicator Data'!B144</f>
        <v>PRT</v>
      </c>
      <c r="C142" s="151">
        <v>2015</v>
      </c>
      <c r="D142" s="151">
        <v>2015</v>
      </c>
      <c r="E142" s="151">
        <v>2015</v>
      </c>
      <c r="F142" s="151">
        <v>2015</v>
      </c>
      <c r="G142" s="151">
        <v>2015</v>
      </c>
      <c r="H142" s="151">
        <v>2015</v>
      </c>
      <c r="I142" s="151">
        <v>2015</v>
      </c>
      <c r="J142" s="151">
        <v>2018</v>
      </c>
      <c r="K142" s="151">
        <v>2018</v>
      </c>
      <c r="L142" s="151">
        <v>2016</v>
      </c>
      <c r="M142" s="153">
        <v>2015</v>
      </c>
      <c r="N142" s="153">
        <v>2015</v>
      </c>
      <c r="O142" s="153">
        <v>2015</v>
      </c>
      <c r="P142" s="153">
        <v>2015</v>
      </c>
      <c r="Q142" s="153">
        <v>2010</v>
      </c>
      <c r="R142" s="153">
        <v>2010</v>
      </c>
      <c r="S142" s="153">
        <v>2010</v>
      </c>
      <c r="T142" s="153">
        <v>2010</v>
      </c>
      <c r="U142" s="153">
        <v>2015</v>
      </c>
      <c r="V142" s="153">
        <v>2015</v>
      </c>
      <c r="W142" s="153">
        <v>2015</v>
      </c>
      <c r="X142" s="153">
        <v>2018</v>
      </c>
      <c r="Y142" s="153">
        <v>2018</v>
      </c>
      <c r="Z142" s="153">
        <v>2018</v>
      </c>
      <c r="AA142" s="153">
        <v>2011</v>
      </c>
      <c r="AB142" s="152">
        <v>2017</v>
      </c>
      <c r="AC142" s="153" t="s">
        <v>896</v>
      </c>
      <c r="AD142" s="153">
        <v>2017</v>
      </c>
      <c r="AE142" s="153">
        <v>2018</v>
      </c>
      <c r="AF142" s="155">
        <v>2016</v>
      </c>
      <c r="AG142" s="155">
        <v>2019</v>
      </c>
      <c r="AH142" s="153">
        <v>2019</v>
      </c>
      <c r="AI142" s="153">
        <v>2019</v>
      </c>
      <c r="AJ142" s="153">
        <v>2018</v>
      </c>
      <c r="AK142" s="153">
        <v>2018</v>
      </c>
      <c r="AL142" s="153">
        <v>2017</v>
      </c>
      <c r="AM142" s="153" t="s">
        <v>896</v>
      </c>
      <c r="AN142" s="153">
        <v>2019</v>
      </c>
      <c r="AO142" s="153">
        <v>2016</v>
      </c>
      <c r="AP142" s="153">
        <v>2017</v>
      </c>
      <c r="AQ142" s="153" t="s">
        <v>896</v>
      </c>
      <c r="AR142" s="153">
        <v>2018</v>
      </c>
      <c r="AS142" s="153">
        <v>2015</v>
      </c>
      <c r="AT142" s="153" t="s">
        <v>896</v>
      </c>
      <c r="AU142" s="164">
        <v>2017</v>
      </c>
      <c r="AV142" s="164">
        <v>2017</v>
      </c>
      <c r="AW142" s="153">
        <v>2017</v>
      </c>
      <c r="AX142" s="153" t="s">
        <v>896</v>
      </c>
      <c r="AY142" s="153">
        <v>2017</v>
      </c>
      <c r="AZ142" s="209">
        <v>2017</v>
      </c>
      <c r="BA142" s="153" t="s">
        <v>1290</v>
      </c>
      <c r="BB142" s="153">
        <v>2017</v>
      </c>
      <c r="BC142" s="153">
        <v>2018</v>
      </c>
      <c r="BD142" s="153">
        <v>2019</v>
      </c>
      <c r="BE142" s="211" t="s">
        <v>896</v>
      </c>
      <c r="BF142" s="212" t="s">
        <v>1288</v>
      </c>
      <c r="BG142" s="211" t="s">
        <v>1288</v>
      </c>
      <c r="BH142" s="153">
        <v>2018</v>
      </c>
      <c r="BI142" s="153">
        <v>2018</v>
      </c>
      <c r="BJ142" s="153">
        <v>2015</v>
      </c>
      <c r="BK142" s="153">
        <v>2017</v>
      </c>
      <c r="BL142" s="153">
        <v>2018</v>
      </c>
      <c r="BM142" s="153">
        <v>2017</v>
      </c>
      <c r="BN142" s="153">
        <v>2015</v>
      </c>
      <c r="BO142" s="153">
        <v>2014</v>
      </c>
      <c r="BP142" s="153">
        <v>2017</v>
      </c>
      <c r="BQ142" s="153">
        <v>2014</v>
      </c>
      <c r="BR142" s="153">
        <v>2017</v>
      </c>
      <c r="BS142" s="153">
        <v>2017</v>
      </c>
      <c r="BT142" s="153">
        <v>2016</v>
      </c>
      <c r="BU142" s="153">
        <v>2017</v>
      </c>
      <c r="BV142" s="153">
        <v>2017</v>
      </c>
      <c r="BW142" s="153" t="s">
        <v>896</v>
      </c>
      <c r="BX142" s="153">
        <v>2016</v>
      </c>
      <c r="BY142" s="153">
        <v>2015</v>
      </c>
      <c r="BZ142" s="153" t="s">
        <v>1291</v>
      </c>
      <c r="CA142" s="153">
        <v>2019</v>
      </c>
      <c r="CB142" s="153">
        <v>2015</v>
      </c>
    </row>
    <row r="143" spans="1:80" x14ac:dyDescent="0.25">
      <c r="A143" s="123" t="str">
        <f>'Indicator Data'!A145</f>
        <v>Qatar</v>
      </c>
      <c r="B143" s="106" t="str">
        <f>'Indicator Data'!B145</f>
        <v>QAT</v>
      </c>
      <c r="C143" s="151">
        <v>2015</v>
      </c>
      <c r="D143" s="151">
        <v>2015</v>
      </c>
      <c r="E143" s="151">
        <v>2015</v>
      </c>
      <c r="F143" s="151">
        <v>2015</v>
      </c>
      <c r="G143" s="151">
        <v>2015</v>
      </c>
      <c r="H143" s="151">
        <v>2015</v>
      </c>
      <c r="I143" s="151">
        <v>2015</v>
      </c>
      <c r="J143" s="151">
        <v>2018</v>
      </c>
      <c r="K143" s="151">
        <v>2018</v>
      </c>
      <c r="L143" s="151">
        <v>2016</v>
      </c>
      <c r="M143" s="153">
        <v>2015</v>
      </c>
      <c r="N143" s="153">
        <v>2015</v>
      </c>
      <c r="O143" s="153">
        <v>2015</v>
      </c>
      <c r="P143" s="153">
        <v>2015</v>
      </c>
      <c r="Q143" s="153">
        <v>2010</v>
      </c>
      <c r="R143" s="153">
        <v>2010</v>
      </c>
      <c r="S143" s="153">
        <v>2010</v>
      </c>
      <c r="T143" s="153">
        <v>2010</v>
      </c>
      <c r="U143" s="153">
        <v>2015</v>
      </c>
      <c r="V143" s="153">
        <v>2015</v>
      </c>
      <c r="W143" s="153">
        <v>2015</v>
      </c>
      <c r="X143" s="153">
        <v>2018</v>
      </c>
      <c r="Y143" s="153">
        <v>2018</v>
      </c>
      <c r="Z143" s="153">
        <v>2018</v>
      </c>
      <c r="AA143" s="153" t="s">
        <v>896</v>
      </c>
      <c r="AB143" s="152">
        <v>2017</v>
      </c>
      <c r="AC143" s="153" t="s">
        <v>896</v>
      </c>
      <c r="AD143" s="153">
        <v>2018</v>
      </c>
      <c r="AE143" s="153">
        <v>2018</v>
      </c>
      <c r="AF143" s="155" t="s">
        <v>896</v>
      </c>
      <c r="AG143" s="155">
        <v>2019</v>
      </c>
      <c r="AH143" s="153">
        <v>2019</v>
      </c>
      <c r="AI143" s="153">
        <v>2019</v>
      </c>
      <c r="AJ143" s="153">
        <v>2018</v>
      </c>
      <c r="AK143" s="153">
        <v>2018</v>
      </c>
      <c r="AL143" s="153">
        <v>2017</v>
      </c>
      <c r="AM143" s="153" t="s">
        <v>896</v>
      </c>
      <c r="AN143" s="153">
        <v>2019</v>
      </c>
      <c r="AO143" s="153">
        <v>2016</v>
      </c>
      <c r="AP143" s="153">
        <v>2017</v>
      </c>
      <c r="AQ143" s="153" t="s">
        <v>896</v>
      </c>
      <c r="AR143" s="153">
        <v>2018</v>
      </c>
      <c r="AS143" s="153">
        <v>2015</v>
      </c>
      <c r="AT143" s="153" t="s">
        <v>896</v>
      </c>
      <c r="AU143" s="164">
        <v>2017</v>
      </c>
      <c r="AV143" s="164">
        <v>2017</v>
      </c>
      <c r="AW143" s="153">
        <v>2017</v>
      </c>
      <c r="AX143" s="153" t="s">
        <v>896</v>
      </c>
      <c r="AY143" s="153">
        <v>2017</v>
      </c>
      <c r="AZ143" s="209">
        <v>2017</v>
      </c>
      <c r="BA143" s="153" t="s">
        <v>896</v>
      </c>
      <c r="BB143" s="153">
        <v>2017</v>
      </c>
      <c r="BC143" s="153">
        <v>2018</v>
      </c>
      <c r="BD143" s="153">
        <v>2019</v>
      </c>
      <c r="BE143" s="211" t="s">
        <v>896</v>
      </c>
      <c r="BF143" s="212" t="s">
        <v>1288</v>
      </c>
      <c r="BG143" s="211" t="s">
        <v>1288</v>
      </c>
      <c r="BH143" s="153">
        <v>2018</v>
      </c>
      <c r="BI143" s="153">
        <v>2018</v>
      </c>
      <c r="BJ143" s="153">
        <v>2015</v>
      </c>
      <c r="BK143" s="153">
        <v>2017</v>
      </c>
      <c r="BL143" s="153">
        <v>2018</v>
      </c>
      <c r="BM143" s="153">
        <v>2017</v>
      </c>
      <c r="BN143" s="153">
        <v>2015</v>
      </c>
      <c r="BO143" s="153">
        <v>2016</v>
      </c>
      <c r="BP143" s="153">
        <v>2017</v>
      </c>
      <c r="BQ143" s="153">
        <v>2014</v>
      </c>
      <c r="BR143" s="153">
        <v>2017</v>
      </c>
      <c r="BS143" s="153">
        <v>2017</v>
      </c>
      <c r="BT143" s="153">
        <v>2017</v>
      </c>
      <c r="BU143" s="153">
        <v>2017</v>
      </c>
      <c r="BV143" s="153">
        <v>2017</v>
      </c>
      <c r="BW143" s="153">
        <v>2017</v>
      </c>
      <c r="BX143" s="153">
        <v>2016</v>
      </c>
      <c r="BY143" s="153">
        <v>2015</v>
      </c>
      <c r="BZ143" s="153" t="s">
        <v>1291</v>
      </c>
      <c r="CA143" s="153">
        <v>2019</v>
      </c>
      <c r="CB143" s="153">
        <v>2015</v>
      </c>
    </row>
    <row r="144" spans="1:80" x14ac:dyDescent="0.25">
      <c r="A144" s="123" t="str">
        <f>'Indicator Data'!A146</f>
        <v>Romania</v>
      </c>
      <c r="B144" s="106" t="str">
        <f>'Indicator Data'!B146</f>
        <v>ROU</v>
      </c>
      <c r="C144" s="151">
        <v>2015</v>
      </c>
      <c r="D144" s="151">
        <v>2015</v>
      </c>
      <c r="E144" s="151">
        <v>2015</v>
      </c>
      <c r="F144" s="151">
        <v>2015</v>
      </c>
      <c r="G144" s="151">
        <v>2015</v>
      </c>
      <c r="H144" s="151">
        <v>2015</v>
      </c>
      <c r="I144" s="151">
        <v>2015</v>
      </c>
      <c r="J144" s="151">
        <v>2018</v>
      </c>
      <c r="K144" s="151">
        <v>2018</v>
      </c>
      <c r="L144" s="151">
        <v>2016</v>
      </c>
      <c r="M144" s="153">
        <v>2015</v>
      </c>
      <c r="N144" s="153">
        <v>2015</v>
      </c>
      <c r="O144" s="153">
        <v>2015</v>
      </c>
      <c r="P144" s="153">
        <v>2015</v>
      </c>
      <c r="Q144" s="153">
        <v>2010</v>
      </c>
      <c r="R144" s="153">
        <v>2010</v>
      </c>
      <c r="S144" s="153">
        <v>2010</v>
      </c>
      <c r="T144" s="153">
        <v>2010</v>
      </c>
      <c r="U144" s="153">
        <v>2015</v>
      </c>
      <c r="V144" s="153">
        <v>2015</v>
      </c>
      <c r="W144" s="153">
        <v>2015</v>
      </c>
      <c r="X144" s="153">
        <v>2018</v>
      </c>
      <c r="Y144" s="153">
        <v>2018</v>
      </c>
      <c r="Z144" s="153">
        <v>2018</v>
      </c>
      <c r="AA144" s="153">
        <v>2011</v>
      </c>
      <c r="AB144" s="152">
        <v>2017</v>
      </c>
      <c r="AC144" s="153" t="s">
        <v>896</v>
      </c>
      <c r="AD144" s="153">
        <v>2018</v>
      </c>
      <c r="AE144" s="153">
        <v>2018</v>
      </c>
      <c r="AF144" s="155">
        <v>2016</v>
      </c>
      <c r="AG144" s="155">
        <v>2019</v>
      </c>
      <c r="AH144" s="153">
        <v>2019</v>
      </c>
      <c r="AI144" s="153">
        <v>2019</v>
      </c>
      <c r="AJ144" s="153">
        <v>2018</v>
      </c>
      <c r="AK144" s="153">
        <v>2018</v>
      </c>
      <c r="AL144" s="153">
        <v>2017</v>
      </c>
      <c r="AM144" s="153" t="s">
        <v>896</v>
      </c>
      <c r="AN144" s="153">
        <v>2019</v>
      </c>
      <c r="AO144" s="153">
        <v>2016</v>
      </c>
      <c r="AP144" s="153">
        <v>2017</v>
      </c>
      <c r="AQ144" s="153" t="s">
        <v>896</v>
      </c>
      <c r="AR144" s="153">
        <v>2018</v>
      </c>
      <c r="AS144" s="153">
        <v>2015</v>
      </c>
      <c r="AT144" s="153" t="s">
        <v>896</v>
      </c>
      <c r="AU144" s="164">
        <v>2017</v>
      </c>
      <c r="AV144" s="164">
        <v>2017</v>
      </c>
      <c r="AW144" s="153">
        <v>2017</v>
      </c>
      <c r="AX144" s="153" t="s">
        <v>896</v>
      </c>
      <c r="AY144" s="153">
        <v>2017</v>
      </c>
      <c r="AZ144" s="209">
        <v>2017</v>
      </c>
      <c r="BA144" s="153" t="s">
        <v>1290</v>
      </c>
      <c r="BB144" s="153">
        <v>2017</v>
      </c>
      <c r="BC144" s="153">
        <v>2018</v>
      </c>
      <c r="BD144" s="153">
        <v>2019</v>
      </c>
      <c r="BE144" s="211" t="s">
        <v>896</v>
      </c>
      <c r="BF144" s="212" t="s">
        <v>1288</v>
      </c>
      <c r="BG144" s="211" t="s">
        <v>1288</v>
      </c>
      <c r="BH144" s="153">
        <v>2018</v>
      </c>
      <c r="BI144" s="153">
        <v>2018</v>
      </c>
      <c r="BJ144" s="153">
        <v>2015</v>
      </c>
      <c r="BK144" s="153">
        <v>2017</v>
      </c>
      <c r="BL144" s="153">
        <v>2018</v>
      </c>
      <c r="BM144" s="153">
        <v>2017</v>
      </c>
      <c r="BN144" s="153">
        <v>2015</v>
      </c>
      <c r="BO144" s="153">
        <v>2016</v>
      </c>
      <c r="BP144" s="153">
        <v>2017</v>
      </c>
      <c r="BQ144" s="153">
        <v>2014</v>
      </c>
      <c r="BR144" s="153">
        <v>2017</v>
      </c>
      <c r="BS144" s="153">
        <v>2017</v>
      </c>
      <c r="BT144" s="153">
        <v>2016</v>
      </c>
      <c r="BU144" s="153">
        <v>2017</v>
      </c>
      <c r="BV144" s="153">
        <v>2017</v>
      </c>
      <c r="BW144" s="153" t="s">
        <v>896</v>
      </c>
      <c r="BX144" s="153">
        <v>2016</v>
      </c>
      <c r="BY144" s="153">
        <v>2015</v>
      </c>
      <c r="BZ144" s="153" t="s">
        <v>1291</v>
      </c>
      <c r="CA144" s="153">
        <v>2019</v>
      </c>
      <c r="CB144" s="153">
        <v>2015</v>
      </c>
    </row>
    <row r="145" spans="1:80" x14ac:dyDescent="0.25">
      <c r="A145" s="123" t="str">
        <f>'Indicator Data'!A147</f>
        <v>Russian Federation</v>
      </c>
      <c r="B145" s="106" t="str">
        <f>'Indicator Data'!B147</f>
        <v>RUS</v>
      </c>
      <c r="C145" s="151">
        <v>2015</v>
      </c>
      <c r="D145" s="151">
        <v>2015</v>
      </c>
      <c r="E145" s="151">
        <v>2015</v>
      </c>
      <c r="F145" s="151">
        <v>2015</v>
      </c>
      <c r="G145" s="151">
        <v>2015</v>
      </c>
      <c r="H145" s="151">
        <v>2015</v>
      </c>
      <c r="I145" s="151">
        <v>2015</v>
      </c>
      <c r="J145" s="151">
        <v>2018</v>
      </c>
      <c r="K145" s="151">
        <v>2018</v>
      </c>
      <c r="L145" s="151">
        <v>2016</v>
      </c>
      <c r="M145" s="153">
        <v>2015</v>
      </c>
      <c r="N145" s="153">
        <v>2015</v>
      </c>
      <c r="O145" s="153">
        <v>2015</v>
      </c>
      <c r="P145" s="153">
        <v>2015</v>
      </c>
      <c r="Q145" s="153">
        <v>2010</v>
      </c>
      <c r="R145" s="153">
        <v>2010</v>
      </c>
      <c r="S145" s="153">
        <v>2010</v>
      </c>
      <c r="T145" s="153">
        <v>2010</v>
      </c>
      <c r="U145" s="153">
        <v>2015</v>
      </c>
      <c r="V145" s="153">
        <v>2015</v>
      </c>
      <c r="W145" s="153">
        <v>2015</v>
      </c>
      <c r="X145" s="153">
        <v>2018</v>
      </c>
      <c r="Y145" s="153">
        <v>2018</v>
      </c>
      <c r="Z145" s="153">
        <v>2018</v>
      </c>
      <c r="AA145" s="153">
        <v>2010</v>
      </c>
      <c r="AB145" s="152">
        <v>2017</v>
      </c>
      <c r="AC145" s="153" t="s">
        <v>896</v>
      </c>
      <c r="AD145" s="153">
        <v>2018</v>
      </c>
      <c r="AE145" s="153">
        <v>2018</v>
      </c>
      <c r="AF145" s="155" t="s">
        <v>896</v>
      </c>
      <c r="AG145" s="155">
        <v>2019</v>
      </c>
      <c r="AH145" s="153">
        <v>2019</v>
      </c>
      <c r="AI145" s="153">
        <v>2019</v>
      </c>
      <c r="AJ145" s="153">
        <v>2018</v>
      </c>
      <c r="AK145" s="153">
        <v>2018</v>
      </c>
      <c r="AL145" s="153">
        <v>2017</v>
      </c>
      <c r="AM145" s="153" t="s">
        <v>896</v>
      </c>
      <c r="AN145" s="153">
        <v>2019</v>
      </c>
      <c r="AO145" s="153">
        <v>2016</v>
      </c>
      <c r="AP145" s="153">
        <v>2017</v>
      </c>
      <c r="AQ145" s="153" t="s">
        <v>896</v>
      </c>
      <c r="AR145" s="153">
        <v>2018</v>
      </c>
      <c r="AS145" s="153">
        <v>2015</v>
      </c>
      <c r="AT145" s="153" t="s">
        <v>896</v>
      </c>
      <c r="AU145" s="164">
        <v>2017</v>
      </c>
      <c r="AV145" s="164">
        <v>2017</v>
      </c>
      <c r="AW145" s="153">
        <v>2017</v>
      </c>
      <c r="AX145" s="153" t="s">
        <v>896</v>
      </c>
      <c r="AY145" s="153">
        <v>2017</v>
      </c>
      <c r="AZ145" s="209">
        <v>2017</v>
      </c>
      <c r="BA145" s="153" t="s">
        <v>1290</v>
      </c>
      <c r="BB145" s="153">
        <v>2017</v>
      </c>
      <c r="BC145" s="153">
        <v>2018</v>
      </c>
      <c r="BD145" s="153">
        <v>2019</v>
      </c>
      <c r="BE145" s="211" t="s">
        <v>896</v>
      </c>
      <c r="BF145" s="212" t="s">
        <v>1288</v>
      </c>
      <c r="BG145" s="211" t="s">
        <v>1288</v>
      </c>
      <c r="BH145" s="153">
        <v>2018</v>
      </c>
      <c r="BI145" s="153">
        <v>2018</v>
      </c>
      <c r="BJ145" s="153" t="s">
        <v>896</v>
      </c>
      <c r="BK145" s="153">
        <v>2017</v>
      </c>
      <c r="BL145" s="153">
        <v>2018</v>
      </c>
      <c r="BM145" s="153">
        <v>2017</v>
      </c>
      <c r="BN145" s="153">
        <v>2015</v>
      </c>
      <c r="BO145" s="153">
        <v>2016</v>
      </c>
      <c r="BP145" s="153">
        <v>2017</v>
      </c>
      <c r="BQ145" s="153">
        <v>2014</v>
      </c>
      <c r="BR145" s="153">
        <v>2017</v>
      </c>
      <c r="BS145" s="153">
        <v>2017</v>
      </c>
      <c r="BT145" s="153">
        <v>2016</v>
      </c>
      <c r="BU145" s="153">
        <v>2017</v>
      </c>
      <c r="BV145" s="153">
        <v>2017</v>
      </c>
      <c r="BW145" s="153">
        <v>2017</v>
      </c>
      <c r="BX145" s="153">
        <v>2016</v>
      </c>
      <c r="BY145" s="153">
        <v>2015</v>
      </c>
      <c r="BZ145" s="153" t="s">
        <v>1291</v>
      </c>
      <c r="CA145" s="153">
        <v>2019</v>
      </c>
      <c r="CB145" s="153">
        <v>2015</v>
      </c>
    </row>
    <row r="146" spans="1:80" x14ac:dyDescent="0.25">
      <c r="A146" s="123" t="str">
        <f>'Indicator Data'!A148</f>
        <v>Rwanda</v>
      </c>
      <c r="B146" s="106" t="str">
        <f>'Indicator Data'!B148</f>
        <v>RWA</v>
      </c>
      <c r="C146" s="151">
        <v>2015</v>
      </c>
      <c r="D146" s="151">
        <v>2015</v>
      </c>
      <c r="E146" s="151">
        <v>2015</v>
      </c>
      <c r="F146" s="151">
        <v>2015</v>
      </c>
      <c r="G146" s="151">
        <v>2015</v>
      </c>
      <c r="H146" s="151">
        <v>2015</v>
      </c>
      <c r="I146" s="151">
        <v>2015</v>
      </c>
      <c r="J146" s="151">
        <v>2018</v>
      </c>
      <c r="K146" s="151">
        <v>2018</v>
      </c>
      <c r="L146" s="151">
        <v>2016</v>
      </c>
      <c r="M146" s="153">
        <v>2015</v>
      </c>
      <c r="N146" s="153">
        <v>2015</v>
      </c>
      <c r="O146" s="153">
        <v>2015</v>
      </c>
      <c r="P146" s="153">
        <v>2015</v>
      </c>
      <c r="Q146" s="153">
        <v>2010</v>
      </c>
      <c r="R146" s="153">
        <v>2010</v>
      </c>
      <c r="S146" s="153">
        <v>2010</v>
      </c>
      <c r="T146" s="153">
        <v>2010</v>
      </c>
      <c r="U146" s="153">
        <v>2015</v>
      </c>
      <c r="V146" s="153">
        <v>2015</v>
      </c>
      <c r="W146" s="153">
        <v>2015</v>
      </c>
      <c r="X146" s="153">
        <v>2018</v>
      </c>
      <c r="Y146" s="153">
        <v>2018</v>
      </c>
      <c r="Z146" s="153">
        <v>2018</v>
      </c>
      <c r="AA146" s="153">
        <v>2015</v>
      </c>
      <c r="AB146" s="152">
        <v>2017</v>
      </c>
      <c r="AC146" s="153">
        <v>2017</v>
      </c>
      <c r="AD146" s="153">
        <v>2018</v>
      </c>
      <c r="AE146" s="153">
        <v>2018</v>
      </c>
      <c r="AF146" s="155">
        <v>2016</v>
      </c>
      <c r="AG146" s="155">
        <v>2019</v>
      </c>
      <c r="AH146" s="153">
        <v>2019</v>
      </c>
      <c r="AI146" s="153">
        <v>2019</v>
      </c>
      <c r="AJ146" s="153">
        <v>2018</v>
      </c>
      <c r="AK146" s="153">
        <v>2018</v>
      </c>
      <c r="AL146" s="153">
        <v>2017</v>
      </c>
      <c r="AM146" s="153">
        <v>2015</v>
      </c>
      <c r="AN146" s="153">
        <v>2019</v>
      </c>
      <c r="AO146" s="153">
        <v>2016</v>
      </c>
      <c r="AP146" s="153">
        <v>2017</v>
      </c>
      <c r="AQ146" s="153">
        <v>2017</v>
      </c>
      <c r="AR146" s="153">
        <v>2018</v>
      </c>
      <c r="AS146" s="153">
        <v>2015</v>
      </c>
      <c r="AT146" s="153">
        <v>2010</v>
      </c>
      <c r="AU146" s="164">
        <v>2017</v>
      </c>
      <c r="AV146" s="164">
        <v>2017</v>
      </c>
      <c r="AW146" s="153">
        <v>2017</v>
      </c>
      <c r="AX146" s="153">
        <v>2017</v>
      </c>
      <c r="AY146" s="153">
        <v>2017</v>
      </c>
      <c r="AZ146" s="209">
        <v>2017</v>
      </c>
      <c r="BA146" s="153" t="s">
        <v>1292</v>
      </c>
      <c r="BB146" s="153">
        <v>2017</v>
      </c>
      <c r="BC146" s="153">
        <v>2018</v>
      </c>
      <c r="BD146" s="153">
        <v>2019</v>
      </c>
      <c r="BE146" s="211" t="s">
        <v>896</v>
      </c>
      <c r="BF146" s="212">
        <v>43677</v>
      </c>
      <c r="BG146" s="211" t="s">
        <v>1288</v>
      </c>
      <c r="BH146" s="153">
        <v>2018</v>
      </c>
      <c r="BI146" s="153">
        <v>2018</v>
      </c>
      <c r="BJ146" s="153">
        <v>2015</v>
      </c>
      <c r="BK146" s="153">
        <v>2017</v>
      </c>
      <c r="BL146" s="153">
        <v>2018</v>
      </c>
      <c r="BM146" s="153">
        <v>2017</v>
      </c>
      <c r="BN146" s="153">
        <v>2015</v>
      </c>
      <c r="BO146" s="153">
        <v>2016</v>
      </c>
      <c r="BP146" s="153">
        <v>2017</v>
      </c>
      <c r="BQ146" s="153">
        <v>2014</v>
      </c>
      <c r="BR146" s="153">
        <v>2017</v>
      </c>
      <c r="BS146" s="153">
        <v>2017</v>
      </c>
      <c r="BT146" s="153">
        <v>2017</v>
      </c>
      <c r="BU146" s="153">
        <v>2017</v>
      </c>
      <c r="BV146" s="153">
        <v>2017</v>
      </c>
      <c r="BW146" s="153">
        <v>2017</v>
      </c>
      <c r="BX146" s="153">
        <v>2016</v>
      </c>
      <c r="BY146" s="153">
        <v>2015</v>
      </c>
      <c r="BZ146" s="153" t="s">
        <v>1291</v>
      </c>
      <c r="CA146" s="153">
        <v>2019</v>
      </c>
      <c r="CB146" s="153">
        <v>2015</v>
      </c>
    </row>
    <row r="147" spans="1:80" x14ac:dyDescent="0.25">
      <c r="A147" s="123" t="str">
        <f>'Indicator Data'!A149</f>
        <v>Saint Kitts and Nevis</v>
      </c>
      <c r="B147" s="106" t="str">
        <f>'Indicator Data'!B149</f>
        <v>KNA</v>
      </c>
      <c r="C147" s="151">
        <v>2015</v>
      </c>
      <c r="D147" s="151">
        <v>2015</v>
      </c>
      <c r="E147" s="151">
        <v>2015</v>
      </c>
      <c r="F147" s="151">
        <v>2015</v>
      </c>
      <c r="G147" s="151">
        <v>2015</v>
      </c>
      <c r="H147" s="151">
        <v>2015</v>
      </c>
      <c r="I147" s="151">
        <v>2015</v>
      </c>
      <c r="J147" s="151">
        <v>2018</v>
      </c>
      <c r="K147" s="151">
        <v>2018</v>
      </c>
      <c r="L147" s="151">
        <v>2016</v>
      </c>
      <c r="M147" s="153">
        <v>2015</v>
      </c>
      <c r="N147" s="153">
        <v>2015</v>
      </c>
      <c r="O147" s="153">
        <v>2015</v>
      </c>
      <c r="P147" s="153">
        <v>2015</v>
      </c>
      <c r="Q147" s="153">
        <v>2010</v>
      </c>
      <c r="R147" s="153">
        <v>2010</v>
      </c>
      <c r="S147" s="153">
        <v>2010</v>
      </c>
      <c r="T147" s="153">
        <v>2010</v>
      </c>
      <c r="U147" s="153">
        <v>2015</v>
      </c>
      <c r="V147" s="153">
        <v>2015</v>
      </c>
      <c r="W147" s="153">
        <v>2015</v>
      </c>
      <c r="X147" s="153">
        <v>2018</v>
      </c>
      <c r="Y147" s="153">
        <v>2018</v>
      </c>
      <c r="Z147" s="153">
        <v>2018</v>
      </c>
      <c r="AA147" s="153" t="s">
        <v>896</v>
      </c>
      <c r="AB147" s="152">
        <v>2013</v>
      </c>
      <c r="AC147" s="153" t="s">
        <v>896</v>
      </c>
      <c r="AD147" s="153">
        <v>2014</v>
      </c>
      <c r="AE147" s="153">
        <v>2018</v>
      </c>
      <c r="AF147" s="155" t="s">
        <v>896</v>
      </c>
      <c r="AG147" s="155">
        <v>2019</v>
      </c>
      <c r="AH147" s="153">
        <v>2019</v>
      </c>
      <c r="AI147" s="153">
        <v>2019</v>
      </c>
      <c r="AJ147" s="153">
        <v>2018</v>
      </c>
      <c r="AK147" s="153">
        <v>2018</v>
      </c>
      <c r="AL147" s="153">
        <v>2017</v>
      </c>
      <c r="AM147" s="153" t="s">
        <v>896</v>
      </c>
      <c r="AN147" s="153">
        <v>2019</v>
      </c>
      <c r="AO147" s="153">
        <v>2016</v>
      </c>
      <c r="AP147" s="153">
        <v>2017</v>
      </c>
      <c r="AQ147" s="153" t="s">
        <v>896</v>
      </c>
      <c r="AR147" s="153">
        <v>2018</v>
      </c>
      <c r="AS147" s="153">
        <v>2015</v>
      </c>
      <c r="AT147" s="153" t="s">
        <v>896</v>
      </c>
      <c r="AU147" s="164">
        <v>2017</v>
      </c>
      <c r="AV147" s="164" t="s">
        <v>896</v>
      </c>
      <c r="AW147" s="153" t="s">
        <v>896</v>
      </c>
      <c r="AX147" s="153" t="s">
        <v>896</v>
      </c>
      <c r="AY147" s="153">
        <v>2017</v>
      </c>
      <c r="AZ147" s="209" t="s">
        <v>896</v>
      </c>
      <c r="BA147" s="153" t="s">
        <v>896</v>
      </c>
      <c r="BB147" s="153">
        <v>2017</v>
      </c>
      <c r="BC147" s="153">
        <v>2018</v>
      </c>
      <c r="BD147" s="153">
        <v>2019</v>
      </c>
      <c r="BE147" s="211" t="s">
        <v>896</v>
      </c>
      <c r="BF147" s="212" t="s">
        <v>1288</v>
      </c>
      <c r="BG147" s="211" t="s">
        <v>1288</v>
      </c>
      <c r="BH147" s="153">
        <v>2018</v>
      </c>
      <c r="BI147" s="153">
        <v>2018</v>
      </c>
      <c r="BJ147" s="153">
        <v>2015</v>
      </c>
      <c r="BK147" s="153">
        <v>2017</v>
      </c>
      <c r="BL147" s="153" t="s">
        <v>896</v>
      </c>
      <c r="BM147" s="153">
        <v>2017</v>
      </c>
      <c r="BN147" s="153" t="s">
        <v>896</v>
      </c>
      <c r="BO147" s="153">
        <v>2016</v>
      </c>
      <c r="BP147" s="153">
        <v>2017</v>
      </c>
      <c r="BQ147" s="153">
        <v>2014</v>
      </c>
      <c r="BR147" s="153">
        <v>2013</v>
      </c>
      <c r="BS147" s="153">
        <v>2013</v>
      </c>
      <c r="BT147" s="153">
        <v>2015</v>
      </c>
      <c r="BU147" s="153">
        <v>2017</v>
      </c>
      <c r="BV147" s="153">
        <v>2017</v>
      </c>
      <c r="BW147" s="153" t="s">
        <v>896</v>
      </c>
      <c r="BX147" s="153">
        <v>2016</v>
      </c>
      <c r="BY147" s="153" t="s">
        <v>896</v>
      </c>
      <c r="BZ147" s="153" t="s">
        <v>1291</v>
      </c>
      <c r="CA147" s="153">
        <v>2019</v>
      </c>
      <c r="CB147" s="153">
        <v>2015</v>
      </c>
    </row>
    <row r="148" spans="1:80" x14ac:dyDescent="0.25">
      <c r="A148" s="123" t="str">
        <f>'Indicator Data'!A150</f>
        <v>Saint Lucia</v>
      </c>
      <c r="B148" s="106" t="str">
        <f>'Indicator Data'!B150</f>
        <v>LCA</v>
      </c>
      <c r="C148" s="151">
        <v>2015</v>
      </c>
      <c r="D148" s="151">
        <v>2015</v>
      </c>
      <c r="E148" s="151">
        <v>2015</v>
      </c>
      <c r="F148" s="151">
        <v>2015</v>
      </c>
      <c r="G148" s="151">
        <v>2015</v>
      </c>
      <c r="H148" s="151">
        <v>2015</v>
      </c>
      <c r="I148" s="151">
        <v>2015</v>
      </c>
      <c r="J148" s="151">
        <v>2018</v>
      </c>
      <c r="K148" s="151">
        <v>2018</v>
      </c>
      <c r="L148" s="151">
        <v>2016</v>
      </c>
      <c r="M148" s="153">
        <v>2015</v>
      </c>
      <c r="N148" s="153">
        <v>2015</v>
      </c>
      <c r="O148" s="153">
        <v>2015</v>
      </c>
      <c r="P148" s="153">
        <v>2015</v>
      </c>
      <c r="Q148" s="153">
        <v>2010</v>
      </c>
      <c r="R148" s="153">
        <v>2010</v>
      </c>
      <c r="S148" s="153">
        <v>2010</v>
      </c>
      <c r="T148" s="153">
        <v>2010</v>
      </c>
      <c r="U148" s="153">
        <v>2015</v>
      </c>
      <c r="V148" s="153">
        <v>2015</v>
      </c>
      <c r="W148" s="153">
        <v>2015</v>
      </c>
      <c r="X148" s="153">
        <v>2018</v>
      </c>
      <c r="Y148" s="153">
        <v>2018</v>
      </c>
      <c r="Z148" s="153">
        <v>2018</v>
      </c>
      <c r="AA148" s="153" t="s">
        <v>896</v>
      </c>
      <c r="AB148" s="152">
        <v>2017</v>
      </c>
      <c r="AC148" s="153">
        <v>2016</v>
      </c>
      <c r="AD148" s="153">
        <v>2018</v>
      </c>
      <c r="AE148" s="153">
        <v>2018</v>
      </c>
      <c r="AF148" s="155">
        <v>2016</v>
      </c>
      <c r="AG148" s="155">
        <v>2019</v>
      </c>
      <c r="AH148" s="153">
        <v>2019</v>
      </c>
      <c r="AI148" s="153">
        <v>2019</v>
      </c>
      <c r="AJ148" s="153">
        <v>2018</v>
      </c>
      <c r="AK148" s="153">
        <v>2018</v>
      </c>
      <c r="AL148" s="153">
        <v>2017</v>
      </c>
      <c r="AM148" s="153">
        <v>2012</v>
      </c>
      <c r="AN148" s="153">
        <v>2019</v>
      </c>
      <c r="AO148" s="153">
        <v>2016</v>
      </c>
      <c r="AP148" s="153">
        <v>2017</v>
      </c>
      <c r="AQ148" s="153">
        <v>2017</v>
      </c>
      <c r="AR148" s="153">
        <v>2018</v>
      </c>
      <c r="AS148" s="153">
        <v>2015</v>
      </c>
      <c r="AT148" s="153">
        <v>2012</v>
      </c>
      <c r="AU148" s="164">
        <v>2017</v>
      </c>
      <c r="AV148" s="164" t="s">
        <v>896</v>
      </c>
      <c r="AW148" s="153" t="s">
        <v>896</v>
      </c>
      <c r="AX148" s="153" t="s">
        <v>896</v>
      </c>
      <c r="AY148" s="153">
        <v>2017</v>
      </c>
      <c r="AZ148" s="209">
        <v>2017</v>
      </c>
      <c r="BA148" s="153" t="s">
        <v>1292</v>
      </c>
      <c r="BB148" s="153">
        <v>2017</v>
      </c>
      <c r="BC148" s="153">
        <v>2018</v>
      </c>
      <c r="BD148" s="153">
        <v>2019</v>
      </c>
      <c r="BE148" s="211" t="s">
        <v>896</v>
      </c>
      <c r="BF148" s="212" t="s">
        <v>1288</v>
      </c>
      <c r="BG148" s="211" t="s">
        <v>1288</v>
      </c>
      <c r="BH148" s="153">
        <v>2018</v>
      </c>
      <c r="BI148" s="153">
        <v>2018</v>
      </c>
      <c r="BJ148" s="153">
        <v>2013</v>
      </c>
      <c r="BK148" s="153">
        <v>2017</v>
      </c>
      <c r="BL148" s="153">
        <v>2018</v>
      </c>
      <c r="BM148" s="153">
        <v>2017</v>
      </c>
      <c r="BN148" s="153" t="s">
        <v>896</v>
      </c>
      <c r="BO148" s="153">
        <v>2016</v>
      </c>
      <c r="BP148" s="153">
        <v>2017</v>
      </c>
      <c r="BQ148" s="153">
        <v>2014</v>
      </c>
      <c r="BR148" s="153">
        <v>2017</v>
      </c>
      <c r="BS148" s="153">
        <v>2017</v>
      </c>
      <c r="BT148" s="153" t="s">
        <v>896</v>
      </c>
      <c r="BU148" s="153">
        <v>2017</v>
      </c>
      <c r="BV148" s="153">
        <v>2017</v>
      </c>
      <c r="BW148" s="153" t="s">
        <v>896</v>
      </c>
      <c r="BX148" s="153">
        <v>2016</v>
      </c>
      <c r="BY148" s="153">
        <v>2015</v>
      </c>
      <c r="BZ148" s="153" t="s">
        <v>1291</v>
      </c>
      <c r="CA148" s="153">
        <v>2019</v>
      </c>
      <c r="CB148" s="153">
        <v>2015</v>
      </c>
    </row>
    <row r="149" spans="1:80" x14ac:dyDescent="0.25">
      <c r="A149" s="123" t="str">
        <f>'Indicator Data'!A151</f>
        <v>Saint Vincent and the Grenadines</v>
      </c>
      <c r="B149" s="106" t="str">
        <f>'Indicator Data'!B151</f>
        <v>VCT</v>
      </c>
      <c r="C149" s="151">
        <v>2015</v>
      </c>
      <c r="D149" s="151">
        <v>2015</v>
      </c>
      <c r="E149" s="151">
        <v>2015</v>
      </c>
      <c r="F149" s="151">
        <v>2015</v>
      </c>
      <c r="G149" s="151">
        <v>2015</v>
      </c>
      <c r="H149" s="151">
        <v>2015</v>
      </c>
      <c r="I149" s="151">
        <v>2015</v>
      </c>
      <c r="J149" s="151">
        <v>2018</v>
      </c>
      <c r="K149" s="151">
        <v>2018</v>
      </c>
      <c r="L149" s="151">
        <v>2016</v>
      </c>
      <c r="M149" s="153">
        <v>2015</v>
      </c>
      <c r="N149" s="153">
        <v>2015</v>
      </c>
      <c r="O149" s="153">
        <v>2015</v>
      </c>
      <c r="P149" s="153">
        <v>2015</v>
      </c>
      <c r="Q149" s="153">
        <v>2010</v>
      </c>
      <c r="R149" s="153">
        <v>2010</v>
      </c>
      <c r="S149" s="153">
        <v>2010</v>
      </c>
      <c r="T149" s="153">
        <v>2010</v>
      </c>
      <c r="U149" s="153">
        <v>2015</v>
      </c>
      <c r="V149" s="153">
        <v>2015</v>
      </c>
      <c r="W149" s="153">
        <v>2015</v>
      </c>
      <c r="X149" s="153">
        <v>2018</v>
      </c>
      <c r="Y149" s="153">
        <v>2018</v>
      </c>
      <c r="Z149" s="153">
        <v>2018</v>
      </c>
      <c r="AA149" s="153" t="s">
        <v>896</v>
      </c>
      <c r="AB149" s="152">
        <v>2017</v>
      </c>
      <c r="AC149" s="153" t="s">
        <v>896</v>
      </c>
      <c r="AD149" s="153">
        <v>2017</v>
      </c>
      <c r="AE149" s="153">
        <v>2018</v>
      </c>
      <c r="AF149" s="155" t="s">
        <v>896</v>
      </c>
      <c r="AG149" s="155">
        <v>2019</v>
      </c>
      <c r="AH149" s="153">
        <v>2019</v>
      </c>
      <c r="AI149" s="153">
        <v>2019</v>
      </c>
      <c r="AJ149" s="153">
        <v>2018</v>
      </c>
      <c r="AK149" s="153">
        <v>2018</v>
      </c>
      <c r="AL149" s="153">
        <v>2017</v>
      </c>
      <c r="AM149" s="153" t="s">
        <v>896</v>
      </c>
      <c r="AN149" s="153">
        <v>2019</v>
      </c>
      <c r="AO149" s="153">
        <v>2016</v>
      </c>
      <c r="AP149" s="153">
        <v>2017</v>
      </c>
      <c r="AQ149" s="153">
        <v>2017</v>
      </c>
      <c r="AR149" s="153">
        <v>2018</v>
      </c>
      <c r="AS149" s="153">
        <v>2015</v>
      </c>
      <c r="AT149" s="153" t="s">
        <v>896</v>
      </c>
      <c r="AU149" s="164">
        <v>2017</v>
      </c>
      <c r="AV149" s="164" t="s">
        <v>896</v>
      </c>
      <c r="AW149" s="153" t="s">
        <v>896</v>
      </c>
      <c r="AX149" s="153" t="s">
        <v>896</v>
      </c>
      <c r="AY149" s="153">
        <v>2017</v>
      </c>
      <c r="AZ149" s="209" t="s">
        <v>896</v>
      </c>
      <c r="BA149" s="153" t="s">
        <v>896</v>
      </c>
      <c r="BB149" s="153">
        <v>2017</v>
      </c>
      <c r="BC149" s="153">
        <v>2018</v>
      </c>
      <c r="BD149" s="153">
        <v>2019</v>
      </c>
      <c r="BE149" s="211" t="s">
        <v>896</v>
      </c>
      <c r="BF149" s="212" t="s">
        <v>1288</v>
      </c>
      <c r="BG149" s="211" t="s">
        <v>1288</v>
      </c>
      <c r="BH149" s="153">
        <v>2018</v>
      </c>
      <c r="BI149" s="153">
        <v>2018</v>
      </c>
      <c r="BJ149" s="153" t="s">
        <v>896</v>
      </c>
      <c r="BK149" s="153">
        <v>2017</v>
      </c>
      <c r="BL149" s="153">
        <v>2018</v>
      </c>
      <c r="BM149" s="153">
        <v>2017</v>
      </c>
      <c r="BN149" s="153" t="s">
        <v>896</v>
      </c>
      <c r="BO149" s="153">
        <v>2016</v>
      </c>
      <c r="BP149" s="153">
        <v>2017</v>
      </c>
      <c r="BQ149" s="153">
        <v>2014</v>
      </c>
      <c r="BR149" s="153">
        <v>2017</v>
      </c>
      <c r="BS149" s="153">
        <v>2017</v>
      </c>
      <c r="BT149" s="153" t="s">
        <v>896</v>
      </c>
      <c r="BU149" s="153">
        <v>2017</v>
      </c>
      <c r="BV149" s="153">
        <v>2017</v>
      </c>
      <c r="BW149" s="153" t="s">
        <v>896</v>
      </c>
      <c r="BX149" s="153">
        <v>2016</v>
      </c>
      <c r="BY149" s="153">
        <v>2015</v>
      </c>
      <c r="BZ149" s="153" t="s">
        <v>1291</v>
      </c>
      <c r="CA149" s="153">
        <v>2019</v>
      </c>
      <c r="CB149" s="153">
        <v>2015</v>
      </c>
    </row>
    <row r="150" spans="1:80" x14ac:dyDescent="0.25">
      <c r="A150" s="123" t="str">
        <f>'Indicator Data'!A152</f>
        <v>Samoa</v>
      </c>
      <c r="B150" s="106" t="str">
        <f>'Indicator Data'!B152</f>
        <v>WSM</v>
      </c>
      <c r="C150" s="151">
        <v>2015</v>
      </c>
      <c r="D150" s="151">
        <v>2015</v>
      </c>
      <c r="E150" s="151">
        <v>2015</v>
      </c>
      <c r="F150" s="151">
        <v>2015</v>
      </c>
      <c r="G150" s="151">
        <v>2015</v>
      </c>
      <c r="H150" s="151">
        <v>2015</v>
      </c>
      <c r="I150" s="151">
        <v>2015</v>
      </c>
      <c r="J150" s="151">
        <v>2018</v>
      </c>
      <c r="K150" s="151">
        <v>2018</v>
      </c>
      <c r="L150" s="151">
        <v>2016</v>
      </c>
      <c r="M150" s="153">
        <v>2015</v>
      </c>
      <c r="N150" s="153">
        <v>2015</v>
      </c>
      <c r="O150" s="153">
        <v>2015</v>
      </c>
      <c r="P150" s="153">
        <v>2015</v>
      </c>
      <c r="Q150" s="153">
        <v>2010</v>
      </c>
      <c r="R150" s="153">
        <v>2010</v>
      </c>
      <c r="S150" s="153">
        <v>2010</v>
      </c>
      <c r="T150" s="153">
        <v>2010</v>
      </c>
      <c r="U150" s="153">
        <v>2015</v>
      </c>
      <c r="V150" s="153">
        <v>2015</v>
      </c>
      <c r="W150" s="153">
        <v>2015</v>
      </c>
      <c r="X150" s="153">
        <v>2018</v>
      </c>
      <c r="Y150" s="153">
        <v>2018</v>
      </c>
      <c r="Z150" s="153">
        <v>2018</v>
      </c>
      <c r="AA150" s="153" t="s">
        <v>896</v>
      </c>
      <c r="AB150" s="152">
        <v>2017</v>
      </c>
      <c r="AC150" s="153" t="s">
        <v>896</v>
      </c>
      <c r="AD150" s="153">
        <v>2018</v>
      </c>
      <c r="AE150" s="153">
        <v>2018</v>
      </c>
      <c r="AF150" s="155" t="s">
        <v>896</v>
      </c>
      <c r="AG150" s="155">
        <v>2019</v>
      </c>
      <c r="AH150" s="153">
        <v>2019</v>
      </c>
      <c r="AI150" s="153">
        <v>2019</v>
      </c>
      <c r="AJ150" s="153">
        <v>2018</v>
      </c>
      <c r="AK150" s="153">
        <v>2018</v>
      </c>
      <c r="AL150" s="153">
        <v>2017</v>
      </c>
      <c r="AM150" s="153" t="s">
        <v>896</v>
      </c>
      <c r="AN150" s="153">
        <v>2019</v>
      </c>
      <c r="AO150" s="153">
        <v>2016</v>
      </c>
      <c r="AP150" s="153">
        <v>2017</v>
      </c>
      <c r="AQ150" s="153">
        <v>2017</v>
      </c>
      <c r="AR150" s="153">
        <v>2018</v>
      </c>
      <c r="AS150" s="153">
        <v>2015</v>
      </c>
      <c r="AT150" s="153">
        <v>2014</v>
      </c>
      <c r="AU150" s="164">
        <v>2017</v>
      </c>
      <c r="AV150" s="164" t="s">
        <v>896</v>
      </c>
      <c r="AW150" s="153" t="s">
        <v>896</v>
      </c>
      <c r="AX150" s="153" t="s">
        <v>896</v>
      </c>
      <c r="AY150" s="153">
        <v>2017</v>
      </c>
      <c r="AZ150" s="209">
        <v>2017</v>
      </c>
      <c r="BA150" s="153" t="s">
        <v>1297</v>
      </c>
      <c r="BB150" s="153">
        <v>2017</v>
      </c>
      <c r="BC150" s="153">
        <v>2018</v>
      </c>
      <c r="BD150" s="153">
        <v>2019</v>
      </c>
      <c r="BE150" s="211" t="s">
        <v>896</v>
      </c>
      <c r="BF150" s="212" t="s">
        <v>1288</v>
      </c>
      <c r="BG150" s="211" t="s">
        <v>1288</v>
      </c>
      <c r="BH150" s="153">
        <v>2018</v>
      </c>
      <c r="BI150" s="153">
        <v>2018</v>
      </c>
      <c r="BJ150" s="153">
        <v>2013</v>
      </c>
      <c r="BK150" s="153">
        <v>2017</v>
      </c>
      <c r="BL150" s="153" t="s">
        <v>896</v>
      </c>
      <c r="BM150" s="153">
        <v>2017</v>
      </c>
      <c r="BN150" s="153">
        <v>2015</v>
      </c>
      <c r="BO150" s="153">
        <v>2016</v>
      </c>
      <c r="BP150" s="153">
        <v>2017</v>
      </c>
      <c r="BQ150" s="153">
        <v>2014</v>
      </c>
      <c r="BR150" s="153">
        <v>2017</v>
      </c>
      <c r="BS150" s="153">
        <v>2017</v>
      </c>
      <c r="BT150" s="153">
        <v>2016</v>
      </c>
      <c r="BU150" s="153">
        <v>2017</v>
      </c>
      <c r="BV150" s="153">
        <v>2017</v>
      </c>
      <c r="BW150" s="153" t="s">
        <v>896</v>
      </c>
      <c r="BX150" s="153">
        <v>2016</v>
      </c>
      <c r="BY150" s="153">
        <v>2015</v>
      </c>
      <c r="BZ150" s="153" t="s">
        <v>1291</v>
      </c>
      <c r="CA150" s="153">
        <v>2019</v>
      </c>
      <c r="CB150" s="153">
        <v>2015</v>
      </c>
    </row>
    <row r="151" spans="1:80" x14ac:dyDescent="0.25">
      <c r="A151" s="123" t="str">
        <f>'Indicator Data'!A153</f>
        <v>Sao Tome and Principe</v>
      </c>
      <c r="B151" s="106" t="str">
        <f>'Indicator Data'!B153</f>
        <v>STP</v>
      </c>
      <c r="C151" s="151">
        <v>2015</v>
      </c>
      <c r="D151" s="151">
        <v>2015</v>
      </c>
      <c r="E151" s="151">
        <v>2015</v>
      </c>
      <c r="F151" s="151">
        <v>2015</v>
      </c>
      <c r="G151" s="151">
        <v>2015</v>
      </c>
      <c r="H151" s="151">
        <v>2015</v>
      </c>
      <c r="I151" s="151">
        <v>2015</v>
      </c>
      <c r="J151" s="151">
        <v>2018</v>
      </c>
      <c r="K151" s="151">
        <v>2018</v>
      </c>
      <c r="L151" s="151">
        <v>2016</v>
      </c>
      <c r="M151" s="153">
        <v>2015</v>
      </c>
      <c r="N151" s="153">
        <v>2015</v>
      </c>
      <c r="O151" s="153">
        <v>2015</v>
      </c>
      <c r="P151" s="153">
        <v>2015</v>
      </c>
      <c r="Q151" s="153">
        <v>2010</v>
      </c>
      <c r="R151" s="153">
        <v>2010</v>
      </c>
      <c r="S151" s="153">
        <v>2010</v>
      </c>
      <c r="T151" s="153">
        <v>2010</v>
      </c>
      <c r="U151" s="153">
        <v>2015</v>
      </c>
      <c r="V151" s="153">
        <v>2015</v>
      </c>
      <c r="W151" s="153">
        <v>2015</v>
      </c>
      <c r="X151" s="153">
        <v>2018</v>
      </c>
      <c r="Y151" s="153">
        <v>2018</v>
      </c>
      <c r="Z151" s="153">
        <v>2018</v>
      </c>
      <c r="AA151" s="153">
        <v>2008</v>
      </c>
      <c r="AB151" s="152">
        <v>2017</v>
      </c>
      <c r="AC151" s="153">
        <v>2017</v>
      </c>
      <c r="AD151" s="153">
        <v>2018</v>
      </c>
      <c r="AE151" s="153">
        <v>2018</v>
      </c>
      <c r="AF151" s="155">
        <v>2016</v>
      </c>
      <c r="AG151" s="155">
        <v>2019</v>
      </c>
      <c r="AH151" s="153">
        <v>2019</v>
      </c>
      <c r="AI151" s="153">
        <v>2019</v>
      </c>
      <c r="AJ151" s="153">
        <v>2018</v>
      </c>
      <c r="AK151" s="153">
        <v>2018</v>
      </c>
      <c r="AL151" s="153">
        <v>2017</v>
      </c>
      <c r="AM151" s="153">
        <v>2009</v>
      </c>
      <c r="AN151" s="153">
        <v>2019</v>
      </c>
      <c r="AO151" s="153">
        <v>2016</v>
      </c>
      <c r="AP151" s="153">
        <v>2017</v>
      </c>
      <c r="AQ151" s="153">
        <v>2017</v>
      </c>
      <c r="AR151" s="153">
        <v>2018</v>
      </c>
      <c r="AS151" s="153">
        <v>2015</v>
      </c>
      <c r="AT151" s="153">
        <v>2008</v>
      </c>
      <c r="AU151" s="164">
        <v>2017</v>
      </c>
      <c r="AV151" s="164">
        <v>2014</v>
      </c>
      <c r="AW151" s="153" t="s">
        <v>896</v>
      </c>
      <c r="AX151" s="153">
        <v>2017</v>
      </c>
      <c r="AY151" s="153">
        <v>2017</v>
      </c>
      <c r="AZ151" s="209">
        <v>2017</v>
      </c>
      <c r="BA151" s="153" t="s">
        <v>1293</v>
      </c>
      <c r="BB151" s="153">
        <v>2017</v>
      </c>
      <c r="BC151" s="153">
        <v>2018</v>
      </c>
      <c r="BD151" s="153">
        <v>2019</v>
      </c>
      <c r="BE151" s="211" t="s">
        <v>896</v>
      </c>
      <c r="BF151" s="212" t="s">
        <v>1288</v>
      </c>
      <c r="BG151" s="211" t="s">
        <v>1288</v>
      </c>
      <c r="BH151" s="153">
        <v>2018</v>
      </c>
      <c r="BI151" s="153">
        <v>2018</v>
      </c>
      <c r="BJ151" s="153" t="s">
        <v>896</v>
      </c>
      <c r="BK151" s="153">
        <v>2017</v>
      </c>
      <c r="BL151" s="153">
        <v>2018</v>
      </c>
      <c r="BM151" s="153">
        <v>2017</v>
      </c>
      <c r="BN151" s="153">
        <v>2015</v>
      </c>
      <c r="BO151" s="153">
        <v>2016</v>
      </c>
      <c r="BP151" s="153">
        <v>2017</v>
      </c>
      <c r="BQ151" s="153">
        <v>2014</v>
      </c>
      <c r="BR151" s="153">
        <v>2017</v>
      </c>
      <c r="BS151" s="153">
        <v>2017</v>
      </c>
      <c r="BT151" s="153">
        <v>2015</v>
      </c>
      <c r="BU151" s="153">
        <v>2017</v>
      </c>
      <c r="BV151" s="153">
        <v>2017</v>
      </c>
      <c r="BW151" s="153">
        <v>2017</v>
      </c>
      <c r="BX151" s="153">
        <v>2016</v>
      </c>
      <c r="BY151" s="153">
        <v>2015</v>
      </c>
      <c r="BZ151" s="153" t="s">
        <v>1291</v>
      </c>
      <c r="CA151" s="153">
        <v>2019</v>
      </c>
      <c r="CB151" s="153">
        <v>2015</v>
      </c>
    </row>
    <row r="152" spans="1:80" x14ac:dyDescent="0.25">
      <c r="A152" s="123" t="str">
        <f>'Indicator Data'!A154</f>
        <v>Saudi Arabia</v>
      </c>
      <c r="B152" s="106" t="str">
        <f>'Indicator Data'!B154</f>
        <v>SAU</v>
      </c>
      <c r="C152" s="151">
        <v>2015</v>
      </c>
      <c r="D152" s="151">
        <v>2015</v>
      </c>
      <c r="E152" s="151">
        <v>2015</v>
      </c>
      <c r="F152" s="151">
        <v>2015</v>
      </c>
      <c r="G152" s="151">
        <v>2015</v>
      </c>
      <c r="H152" s="151">
        <v>2015</v>
      </c>
      <c r="I152" s="151">
        <v>2015</v>
      </c>
      <c r="J152" s="151">
        <v>2018</v>
      </c>
      <c r="K152" s="151">
        <v>2018</v>
      </c>
      <c r="L152" s="151">
        <v>2016</v>
      </c>
      <c r="M152" s="153">
        <v>2015</v>
      </c>
      <c r="N152" s="153">
        <v>2015</v>
      </c>
      <c r="O152" s="153">
        <v>2015</v>
      </c>
      <c r="P152" s="153">
        <v>2015</v>
      </c>
      <c r="Q152" s="153">
        <v>2010</v>
      </c>
      <c r="R152" s="153">
        <v>2010</v>
      </c>
      <c r="S152" s="153">
        <v>2010</v>
      </c>
      <c r="T152" s="153">
        <v>2010</v>
      </c>
      <c r="U152" s="153">
        <v>2015</v>
      </c>
      <c r="V152" s="153">
        <v>2015</v>
      </c>
      <c r="W152" s="153">
        <v>2015</v>
      </c>
      <c r="X152" s="153">
        <v>2018</v>
      </c>
      <c r="Y152" s="153">
        <v>2018</v>
      </c>
      <c r="Z152" s="153">
        <v>2018</v>
      </c>
      <c r="AA152" s="153" t="s">
        <v>896</v>
      </c>
      <c r="AB152" s="152">
        <v>2017</v>
      </c>
      <c r="AC152" s="153" t="s">
        <v>896</v>
      </c>
      <c r="AD152" s="153">
        <v>2018</v>
      </c>
      <c r="AE152" s="153">
        <v>2018</v>
      </c>
      <c r="AF152" s="155">
        <v>2015</v>
      </c>
      <c r="AG152" s="155">
        <v>2019</v>
      </c>
      <c r="AH152" s="153">
        <v>2019</v>
      </c>
      <c r="AI152" s="153">
        <v>2019</v>
      </c>
      <c r="AJ152" s="153">
        <v>2018</v>
      </c>
      <c r="AK152" s="153">
        <v>2018</v>
      </c>
      <c r="AL152" s="153">
        <v>2017</v>
      </c>
      <c r="AM152" s="153" t="s">
        <v>896</v>
      </c>
      <c r="AN152" s="153">
        <v>2019</v>
      </c>
      <c r="AO152" s="153">
        <v>2016</v>
      </c>
      <c r="AP152" s="153">
        <v>2017</v>
      </c>
      <c r="AQ152" s="153" t="s">
        <v>896</v>
      </c>
      <c r="AR152" s="153">
        <v>2018</v>
      </c>
      <c r="AS152" s="153">
        <v>2015</v>
      </c>
      <c r="AT152" s="153" t="s">
        <v>896</v>
      </c>
      <c r="AU152" s="164">
        <v>2017</v>
      </c>
      <c r="AV152" s="164">
        <v>2016</v>
      </c>
      <c r="AW152" s="153" t="s">
        <v>896</v>
      </c>
      <c r="AX152" s="153">
        <v>2017</v>
      </c>
      <c r="AY152" s="153">
        <v>2017</v>
      </c>
      <c r="AZ152" s="209">
        <v>2017</v>
      </c>
      <c r="BA152" s="153" t="s">
        <v>896</v>
      </c>
      <c r="BB152" s="153">
        <v>2017</v>
      </c>
      <c r="BC152" s="153">
        <v>2018</v>
      </c>
      <c r="BD152" s="153">
        <v>2019</v>
      </c>
      <c r="BE152" s="211" t="s">
        <v>896</v>
      </c>
      <c r="BF152" s="212">
        <v>43465</v>
      </c>
      <c r="BG152" s="211" t="s">
        <v>1288</v>
      </c>
      <c r="BH152" s="153">
        <v>2018</v>
      </c>
      <c r="BI152" s="153">
        <v>2018</v>
      </c>
      <c r="BJ152" s="153" t="s">
        <v>896</v>
      </c>
      <c r="BK152" s="153">
        <v>2017</v>
      </c>
      <c r="BL152" s="153">
        <v>2018</v>
      </c>
      <c r="BM152" s="153">
        <v>2017</v>
      </c>
      <c r="BN152" s="153">
        <v>2015</v>
      </c>
      <c r="BO152" s="153">
        <v>2016</v>
      </c>
      <c r="BP152" s="153">
        <v>2017</v>
      </c>
      <c r="BQ152" s="153">
        <v>2014</v>
      </c>
      <c r="BR152" s="153">
        <v>2017</v>
      </c>
      <c r="BS152" s="153">
        <v>2017</v>
      </c>
      <c r="BT152" s="153">
        <v>2016</v>
      </c>
      <c r="BU152" s="153">
        <v>2017</v>
      </c>
      <c r="BV152" s="153">
        <v>2017</v>
      </c>
      <c r="BW152" s="153">
        <v>2017</v>
      </c>
      <c r="BX152" s="153">
        <v>2016</v>
      </c>
      <c r="BY152" s="153">
        <v>2015</v>
      </c>
      <c r="BZ152" s="153" t="s">
        <v>1291</v>
      </c>
      <c r="CA152" s="153">
        <v>2019</v>
      </c>
      <c r="CB152" s="153">
        <v>2015</v>
      </c>
    </row>
    <row r="153" spans="1:80" x14ac:dyDescent="0.25">
      <c r="A153" s="123" t="str">
        <f>'Indicator Data'!A155</f>
        <v>Senegal</v>
      </c>
      <c r="B153" s="106" t="str">
        <f>'Indicator Data'!B155</f>
        <v>SEN</v>
      </c>
      <c r="C153" s="151">
        <v>2015</v>
      </c>
      <c r="D153" s="151">
        <v>2015</v>
      </c>
      <c r="E153" s="151">
        <v>2015</v>
      </c>
      <c r="F153" s="151">
        <v>2015</v>
      </c>
      <c r="G153" s="151">
        <v>2015</v>
      </c>
      <c r="H153" s="151">
        <v>2015</v>
      </c>
      <c r="I153" s="151">
        <v>2015</v>
      </c>
      <c r="J153" s="151">
        <v>2018</v>
      </c>
      <c r="K153" s="151">
        <v>2018</v>
      </c>
      <c r="L153" s="151">
        <v>2016</v>
      </c>
      <c r="M153" s="153">
        <v>2015</v>
      </c>
      <c r="N153" s="153">
        <v>2015</v>
      </c>
      <c r="O153" s="153">
        <v>2015</v>
      </c>
      <c r="P153" s="153">
        <v>2015</v>
      </c>
      <c r="Q153" s="153">
        <v>2010</v>
      </c>
      <c r="R153" s="153">
        <v>2010</v>
      </c>
      <c r="S153" s="153">
        <v>2010</v>
      </c>
      <c r="T153" s="153">
        <v>2010</v>
      </c>
      <c r="U153" s="153">
        <v>2015</v>
      </c>
      <c r="V153" s="153">
        <v>2015</v>
      </c>
      <c r="W153" s="153">
        <v>2015</v>
      </c>
      <c r="X153" s="153">
        <v>2018</v>
      </c>
      <c r="Y153" s="153">
        <v>2018</v>
      </c>
      <c r="Z153" s="153">
        <v>2018</v>
      </c>
      <c r="AA153" s="153">
        <v>2016</v>
      </c>
      <c r="AB153" s="152">
        <v>2017</v>
      </c>
      <c r="AC153" s="153">
        <v>2017</v>
      </c>
      <c r="AD153" s="153">
        <v>2017</v>
      </c>
      <c r="AE153" s="153">
        <v>2018</v>
      </c>
      <c r="AF153" s="155">
        <v>2016</v>
      </c>
      <c r="AG153" s="155">
        <v>2019</v>
      </c>
      <c r="AH153" s="153">
        <v>2019</v>
      </c>
      <c r="AI153" s="153">
        <v>2019</v>
      </c>
      <c r="AJ153" s="153">
        <v>2018</v>
      </c>
      <c r="AK153" s="153">
        <v>2018</v>
      </c>
      <c r="AL153" s="153">
        <v>2017</v>
      </c>
      <c r="AM153" s="153">
        <v>2016</v>
      </c>
      <c r="AN153" s="153">
        <v>2019</v>
      </c>
      <c r="AO153" s="153">
        <v>2016</v>
      </c>
      <c r="AP153" s="153">
        <v>2017</v>
      </c>
      <c r="AQ153" s="153">
        <v>2017</v>
      </c>
      <c r="AR153" s="153">
        <v>2018</v>
      </c>
      <c r="AS153" s="153">
        <v>2015</v>
      </c>
      <c r="AT153" s="153">
        <v>2016</v>
      </c>
      <c r="AU153" s="164">
        <v>2017</v>
      </c>
      <c r="AV153" s="164">
        <v>2017</v>
      </c>
      <c r="AW153" s="153">
        <v>2017</v>
      </c>
      <c r="AX153" s="153">
        <v>2017</v>
      </c>
      <c r="AY153" s="153">
        <v>2017</v>
      </c>
      <c r="AZ153" s="209">
        <v>2017</v>
      </c>
      <c r="BA153" s="153" t="s">
        <v>1296</v>
      </c>
      <c r="BB153" s="153">
        <v>2017</v>
      </c>
      <c r="BC153" s="153">
        <v>2018</v>
      </c>
      <c r="BD153" s="153">
        <v>2019</v>
      </c>
      <c r="BE153" s="211" t="s">
        <v>896</v>
      </c>
      <c r="BF153" s="212" t="s">
        <v>1288</v>
      </c>
      <c r="BG153" s="211" t="s">
        <v>1288</v>
      </c>
      <c r="BH153" s="153">
        <v>2018</v>
      </c>
      <c r="BI153" s="153">
        <v>2018</v>
      </c>
      <c r="BJ153" s="153">
        <v>2015</v>
      </c>
      <c r="BK153" s="153">
        <v>2017</v>
      </c>
      <c r="BL153" s="153">
        <v>2018</v>
      </c>
      <c r="BM153" s="153">
        <v>2017</v>
      </c>
      <c r="BN153" s="153">
        <v>2017</v>
      </c>
      <c r="BO153" s="153">
        <v>2016</v>
      </c>
      <c r="BP153" s="153">
        <v>2017</v>
      </c>
      <c r="BQ153" s="153">
        <v>2014</v>
      </c>
      <c r="BR153" s="153">
        <v>2017</v>
      </c>
      <c r="BS153" s="153">
        <v>2017</v>
      </c>
      <c r="BT153" s="153">
        <v>2016</v>
      </c>
      <c r="BU153" s="153">
        <v>2017</v>
      </c>
      <c r="BV153" s="153">
        <v>2017</v>
      </c>
      <c r="BW153" s="153">
        <v>2017</v>
      </c>
      <c r="BX153" s="153">
        <v>2016</v>
      </c>
      <c r="BY153" s="153">
        <v>2015</v>
      </c>
      <c r="BZ153" s="153" t="s">
        <v>1291</v>
      </c>
      <c r="CA153" s="153">
        <v>2019</v>
      </c>
      <c r="CB153" s="153">
        <v>2015</v>
      </c>
    </row>
    <row r="154" spans="1:80" x14ac:dyDescent="0.25">
      <c r="A154" s="123" t="str">
        <f>'Indicator Data'!A156</f>
        <v>Serbia</v>
      </c>
      <c r="B154" s="106" t="str">
        <f>'Indicator Data'!B156</f>
        <v>SRB</v>
      </c>
      <c r="C154" s="151">
        <v>2015</v>
      </c>
      <c r="D154" s="151">
        <v>2015</v>
      </c>
      <c r="E154" s="151">
        <v>2015</v>
      </c>
      <c r="F154" s="151">
        <v>2015</v>
      </c>
      <c r="G154" s="151">
        <v>2015</v>
      </c>
      <c r="H154" s="151">
        <v>2015</v>
      </c>
      <c r="I154" s="151">
        <v>2015</v>
      </c>
      <c r="J154" s="151">
        <v>2018</v>
      </c>
      <c r="K154" s="151">
        <v>2018</v>
      </c>
      <c r="L154" s="151">
        <v>2016</v>
      </c>
      <c r="M154" s="153">
        <v>2015</v>
      </c>
      <c r="N154" s="153">
        <v>2015</v>
      </c>
      <c r="O154" s="153">
        <v>2015</v>
      </c>
      <c r="P154" s="153">
        <v>2015</v>
      </c>
      <c r="Q154" s="153">
        <v>2010</v>
      </c>
      <c r="R154" s="153">
        <v>2010</v>
      </c>
      <c r="S154" s="153">
        <v>2010</v>
      </c>
      <c r="T154" s="153">
        <v>2010</v>
      </c>
      <c r="U154" s="153">
        <v>2015</v>
      </c>
      <c r="V154" s="153">
        <v>2015</v>
      </c>
      <c r="W154" s="153">
        <v>2015</v>
      </c>
      <c r="X154" s="153">
        <v>2018</v>
      </c>
      <c r="Y154" s="153">
        <v>2018</v>
      </c>
      <c r="Z154" s="153">
        <v>2018</v>
      </c>
      <c r="AA154" s="153">
        <v>2011</v>
      </c>
      <c r="AB154" s="152">
        <v>2017</v>
      </c>
      <c r="AC154" s="153">
        <v>2014</v>
      </c>
      <c r="AD154" s="153">
        <v>2018</v>
      </c>
      <c r="AE154" s="153">
        <v>2018</v>
      </c>
      <c r="AF154" s="155">
        <v>2016</v>
      </c>
      <c r="AG154" s="155">
        <v>2019</v>
      </c>
      <c r="AH154" s="153">
        <v>2019</v>
      </c>
      <c r="AI154" s="153">
        <v>2019</v>
      </c>
      <c r="AJ154" s="153">
        <v>2018</v>
      </c>
      <c r="AK154" s="153">
        <v>2018</v>
      </c>
      <c r="AL154" s="153">
        <v>2017</v>
      </c>
      <c r="AM154" s="153">
        <v>2014</v>
      </c>
      <c r="AN154" s="153">
        <v>2019</v>
      </c>
      <c r="AO154" s="153">
        <v>2016</v>
      </c>
      <c r="AP154" s="153">
        <v>2017</v>
      </c>
      <c r="AQ154" s="153">
        <v>2017</v>
      </c>
      <c r="AR154" s="153">
        <v>2018</v>
      </c>
      <c r="AS154" s="153">
        <v>2015</v>
      </c>
      <c r="AT154" s="153">
        <v>2014</v>
      </c>
      <c r="AU154" s="164">
        <v>2017</v>
      </c>
      <c r="AV154" s="164">
        <v>2017</v>
      </c>
      <c r="AW154" s="153">
        <v>2017</v>
      </c>
      <c r="AX154" s="153" t="s">
        <v>896</v>
      </c>
      <c r="AY154" s="153">
        <v>2017</v>
      </c>
      <c r="AZ154" s="209">
        <v>2017</v>
      </c>
      <c r="BA154" s="153" t="s">
        <v>1290</v>
      </c>
      <c r="BB154" s="153">
        <v>2017</v>
      </c>
      <c r="BC154" s="153">
        <v>2018</v>
      </c>
      <c r="BD154" s="153">
        <v>2019</v>
      </c>
      <c r="BE154" s="211" t="s">
        <v>896</v>
      </c>
      <c r="BF154" s="212" t="s">
        <v>1288</v>
      </c>
      <c r="BG154" s="211" t="s">
        <v>1288</v>
      </c>
      <c r="BH154" s="153">
        <v>2018</v>
      </c>
      <c r="BI154" s="153">
        <v>2018</v>
      </c>
      <c r="BJ154" s="153">
        <v>2015</v>
      </c>
      <c r="BK154" s="153">
        <v>2017</v>
      </c>
      <c r="BL154" s="153">
        <v>2018</v>
      </c>
      <c r="BM154" s="153">
        <v>2017</v>
      </c>
      <c r="BN154" s="153">
        <v>2016</v>
      </c>
      <c r="BO154" s="153">
        <v>2016</v>
      </c>
      <c r="BP154" s="153">
        <v>2017</v>
      </c>
      <c r="BQ154" s="153">
        <v>2014</v>
      </c>
      <c r="BR154" s="153">
        <v>2017</v>
      </c>
      <c r="BS154" s="153">
        <v>2017</v>
      </c>
      <c r="BT154" s="153">
        <v>2016</v>
      </c>
      <c r="BU154" s="153">
        <v>2017</v>
      </c>
      <c r="BV154" s="153">
        <v>2017</v>
      </c>
      <c r="BW154" s="153" t="s">
        <v>896</v>
      </c>
      <c r="BX154" s="153">
        <v>2016</v>
      </c>
      <c r="BY154" s="153">
        <v>2015</v>
      </c>
      <c r="BZ154" s="153" t="s">
        <v>1291</v>
      </c>
      <c r="CA154" s="153">
        <v>2019</v>
      </c>
      <c r="CB154" s="153">
        <v>2015</v>
      </c>
    </row>
    <row r="155" spans="1:80" x14ac:dyDescent="0.25">
      <c r="A155" s="123" t="str">
        <f>'Indicator Data'!A157</f>
        <v>Seychelles</v>
      </c>
      <c r="B155" s="106" t="str">
        <f>'Indicator Data'!B157</f>
        <v>SYC</v>
      </c>
      <c r="C155" s="151">
        <v>2015</v>
      </c>
      <c r="D155" s="151">
        <v>2015</v>
      </c>
      <c r="E155" s="151">
        <v>2015</v>
      </c>
      <c r="F155" s="151">
        <v>2015</v>
      </c>
      <c r="G155" s="151">
        <v>2015</v>
      </c>
      <c r="H155" s="151">
        <v>2015</v>
      </c>
      <c r="I155" s="151">
        <v>2015</v>
      </c>
      <c r="J155" s="151">
        <v>2018</v>
      </c>
      <c r="K155" s="151">
        <v>2018</v>
      </c>
      <c r="L155" s="151">
        <v>2016</v>
      </c>
      <c r="M155" s="153">
        <v>2015</v>
      </c>
      <c r="N155" s="153">
        <v>2015</v>
      </c>
      <c r="O155" s="153">
        <v>2015</v>
      </c>
      <c r="P155" s="153">
        <v>2015</v>
      </c>
      <c r="Q155" s="153">
        <v>2010</v>
      </c>
      <c r="R155" s="153">
        <v>2010</v>
      </c>
      <c r="S155" s="153">
        <v>2010</v>
      </c>
      <c r="T155" s="153">
        <v>2010</v>
      </c>
      <c r="U155" s="153">
        <v>2015</v>
      </c>
      <c r="V155" s="153">
        <v>2015</v>
      </c>
      <c r="W155" s="153">
        <v>2015</v>
      </c>
      <c r="X155" s="153">
        <v>2018</v>
      </c>
      <c r="Y155" s="153">
        <v>2018</v>
      </c>
      <c r="Z155" s="153">
        <v>2018</v>
      </c>
      <c r="AA155" s="153"/>
      <c r="AB155" s="152">
        <v>2017</v>
      </c>
      <c r="AC155" s="153" t="s">
        <v>896</v>
      </c>
      <c r="AD155" s="153">
        <v>2014</v>
      </c>
      <c r="AE155" s="153">
        <v>2018</v>
      </c>
      <c r="AF155" s="155" t="s">
        <v>896</v>
      </c>
      <c r="AG155" s="155">
        <v>2019</v>
      </c>
      <c r="AH155" s="153">
        <v>2019</v>
      </c>
      <c r="AI155" s="153">
        <v>2019</v>
      </c>
      <c r="AJ155" s="153">
        <v>2018</v>
      </c>
      <c r="AK155" s="153">
        <v>2018</v>
      </c>
      <c r="AL155" s="153">
        <v>2017</v>
      </c>
      <c r="AM155" s="153" t="s">
        <v>896</v>
      </c>
      <c r="AN155" s="153">
        <v>2019</v>
      </c>
      <c r="AO155" s="153">
        <v>2016</v>
      </c>
      <c r="AP155" s="153">
        <v>2017</v>
      </c>
      <c r="AQ155" s="153">
        <v>2017</v>
      </c>
      <c r="AR155" s="153">
        <v>2018</v>
      </c>
      <c r="AS155" s="153">
        <v>2015</v>
      </c>
      <c r="AT155" s="153">
        <v>2012</v>
      </c>
      <c r="AU155" s="164">
        <v>2017</v>
      </c>
      <c r="AV155" s="164" t="s">
        <v>896</v>
      </c>
      <c r="AW155" s="153" t="s">
        <v>896</v>
      </c>
      <c r="AX155" s="153" t="s">
        <v>896</v>
      </c>
      <c r="AY155" s="153">
        <v>2017</v>
      </c>
      <c r="AZ155" s="209" t="s">
        <v>896</v>
      </c>
      <c r="BA155" s="153" t="s">
        <v>1297</v>
      </c>
      <c r="BB155" s="153">
        <v>2017</v>
      </c>
      <c r="BC155" s="153">
        <v>2018</v>
      </c>
      <c r="BD155" s="153">
        <v>2019</v>
      </c>
      <c r="BE155" s="211" t="s">
        <v>896</v>
      </c>
      <c r="BF155" s="212" t="s">
        <v>1288</v>
      </c>
      <c r="BG155" s="211" t="s">
        <v>1288</v>
      </c>
      <c r="BH155" s="153">
        <v>2018</v>
      </c>
      <c r="BI155" s="153">
        <v>2018</v>
      </c>
      <c r="BJ155" s="153">
        <v>2015</v>
      </c>
      <c r="BK155" s="153">
        <v>2017</v>
      </c>
      <c r="BL155" s="153">
        <v>2018</v>
      </c>
      <c r="BM155" s="153">
        <v>2017</v>
      </c>
      <c r="BN155" s="153">
        <v>2015</v>
      </c>
      <c r="BO155" s="153">
        <v>2016</v>
      </c>
      <c r="BP155" s="153">
        <v>2017</v>
      </c>
      <c r="BQ155" s="153">
        <v>2014</v>
      </c>
      <c r="BR155" s="153">
        <v>2017</v>
      </c>
      <c r="BS155" s="153">
        <v>2017</v>
      </c>
      <c r="BT155" s="153">
        <v>2016</v>
      </c>
      <c r="BU155" s="153">
        <v>2017</v>
      </c>
      <c r="BV155" s="153">
        <v>2017</v>
      </c>
      <c r="BW155" s="153" t="s">
        <v>896</v>
      </c>
      <c r="BX155" s="153">
        <v>2016</v>
      </c>
      <c r="BY155" s="153" t="s">
        <v>896</v>
      </c>
      <c r="BZ155" s="153" t="s">
        <v>1291</v>
      </c>
      <c r="CA155" s="153">
        <v>2019</v>
      </c>
      <c r="CB155" s="153">
        <v>2015</v>
      </c>
    </row>
    <row r="156" spans="1:80" x14ac:dyDescent="0.25">
      <c r="A156" s="123" t="str">
        <f>'Indicator Data'!A158</f>
        <v>Sierra Leone</v>
      </c>
      <c r="B156" s="106" t="str">
        <f>'Indicator Data'!B158</f>
        <v>SLE</v>
      </c>
      <c r="C156" s="151">
        <v>2015</v>
      </c>
      <c r="D156" s="151">
        <v>2015</v>
      </c>
      <c r="E156" s="151">
        <v>2015</v>
      </c>
      <c r="F156" s="151">
        <v>2015</v>
      </c>
      <c r="G156" s="151">
        <v>2015</v>
      </c>
      <c r="H156" s="151">
        <v>2015</v>
      </c>
      <c r="I156" s="151">
        <v>2015</v>
      </c>
      <c r="J156" s="151">
        <v>2018</v>
      </c>
      <c r="K156" s="151">
        <v>2018</v>
      </c>
      <c r="L156" s="151">
        <v>2016</v>
      </c>
      <c r="M156" s="153">
        <v>2015</v>
      </c>
      <c r="N156" s="153">
        <v>2015</v>
      </c>
      <c r="O156" s="153">
        <v>2015</v>
      </c>
      <c r="P156" s="153">
        <v>2015</v>
      </c>
      <c r="Q156" s="153">
        <v>2010</v>
      </c>
      <c r="R156" s="153">
        <v>2010</v>
      </c>
      <c r="S156" s="153">
        <v>2010</v>
      </c>
      <c r="T156" s="153">
        <v>2010</v>
      </c>
      <c r="U156" s="153">
        <v>2015</v>
      </c>
      <c r="V156" s="153">
        <v>2015</v>
      </c>
      <c r="W156" s="153">
        <v>2015</v>
      </c>
      <c r="X156" s="153">
        <v>2018</v>
      </c>
      <c r="Y156" s="153">
        <v>2018</v>
      </c>
      <c r="Z156" s="153">
        <v>2018</v>
      </c>
      <c r="AA156" s="153">
        <v>2013</v>
      </c>
      <c r="AB156" s="152">
        <v>2017</v>
      </c>
      <c r="AC156" s="153">
        <v>2017</v>
      </c>
      <c r="AD156" s="153">
        <v>2015</v>
      </c>
      <c r="AE156" s="153">
        <v>2018</v>
      </c>
      <c r="AF156" s="155">
        <v>2016</v>
      </c>
      <c r="AG156" s="155">
        <v>2019</v>
      </c>
      <c r="AH156" s="153">
        <v>2019</v>
      </c>
      <c r="AI156" s="153">
        <v>2019</v>
      </c>
      <c r="AJ156" s="153">
        <v>2018</v>
      </c>
      <c r="AK156" s="153">
        <v>2018</v>
      </c>
      <c r="AL156" s="153">
        <v>2017</v>
      </c>
      <c r="AM156" s="153">
        <v>2013</v>
      </c>
      <c r="AN156" s="153">
        <v>2019</v>
      </c>
      <c r="AO156" s="153">
        <v>2016</v>
      </c>
      <c r="AP156" s="153">
        <v>2017</v>
      </c>
      <c r="AQ156" s="153">
        <v>2017</v>
      </c>
      <c r="AR156" s="153">
        <v>2018</v>
      </c>
      <c r="AS156" s="153">
        <v>2015</v>
      </c>
      <c r="AT156" s="153">
        <v>2013</v>
      </c>
      <c r="AU156" s="164">
        <v>2017</v>
      </c>
      <c r="AV156" s="164">
        <v>2017</v>
      </c>
      <c r="AW156" s="153">
        <v>2017</v>
      </c>
      <c r="AX156" s="153">
        <v>2017</v>
      </c>
      <c r="AY156" s="153">
        <v>2017</v>
      </c>
      <c r="AZ156" s="209">
        <v>2017</v>
      </c>
      <c r="BA156" s="153" t="s">
        <v>1296</v>
      </c>
      <c r="BB156" s="153">
        <v>2017</v>
      </c>
      <c r="BC156" s="153">
        <v>2018</v>
      </c>
      <c r="BD156" s="153">
        <v>2019</v>
      </c>
      <c r="BE156" s="211" t="s">
        <v>896</v>
      </c>
      <c r="BF156" s="212" t="s">
        <v>1288</v>
      </c>
      <c r="BG156" s="211" t="s">
        <v>1288</v>
      </c>
      <c r="BH156" s="153">
        <v>2018</v>
      </c>
      <c r="BI156" s="153">
        <v>2018</v>
      </c>
      <c r="BJ156" s="153">
        <v>2013</v>
      </c>
      <c r="BK156" s="153">
        <v>2017</v>
      </c>
      <c r="BL156" s="153">
        <v>2018</v>
      </c>
      <c r="BM156" s="153">
        <v>2017</v>
      </c>
      <c r="BN156" s="153">
        <v>2015</v>
      </c>
      <c r="BO156" s="153">
        <v>2016</v>
      </c>
      <c r="BP156" s="153">
        <v>2017</v>
      </c>
      <c r="BQ156" s="153">
        <v>2014</v>
      </c>
      <c r="BR156" s="153">
        <v>2017</v>
      </c>
      <c r="BS156" s="153">
        <v>2017</v>
      </c>
      <c r="BT156" s="153">
        <v>2011</v>
      </c>
      <c r="BU156" s="153">
        <v>2017</v>
      </c>
      <c r="BV156" s="153">
        <v>2017</v>
      </c>
      <c r="BW156" s="153">
        <v>2017</v>
      </c>
      <c r="BX156" s="153">
        <v>2016</v>
      </c>
      <c r="BY156" s="153">
        <v>2015</v>
      </c>
      <c r="BZ156" s="153" t="s">
        <v>1291</v>
      </c>
      <c r="CA156" s="153">
        <v>2019</v>
      </c>
      <c r="CB156" s="153">
        <v>2015</v>
      </c>
    </row>
    <row r="157" spans="1:80" x14ac:dyDescent="0.25">
      <c r="A157" s="123" t="str">
        <f>'Indicator Data'!A159</f>
        <v>Singapore</v>
      </c>
      <c r="B157" s="106" t="str">
        <f>'Indicator Data'!B159</f>
        <v>SGP</v>
      </c>
      <c r="C157" s="151">
        <v>2015</v>
      </c>
      <c r="D157" s="151">
        <v>2015</v>
      </c>
      <c r="E157" s="151">
        <v>2015</v>
      </c>
      <c r="F157" s="151">
        <v>2015</v>
      </c>
      <c r="G157" s="151">
        <v>2015</v>
      </c>
      <c r="H157" s="151">
        <v>2015</v>
      </c>
      <c r="I157" s="151">
        <v>2015</v>
      </c>
      <c r="J157" s="151">
        <v>2018</v>
      </c>
      <c r="K157" s="151">
        <v>2018</v>
      </c>
      <c r="L157" s="151">
        <v>2016</v>
      </c>
      <c r="M157" s="153">
        <v>2015</v>
      </c>
      <c r="N157" s="153">
        <v>2015</v>
      </c>
      <c r="O157" s="153">
        <v>2015</v>
      </c>
      <c r="P157" s="153">
        <v>2015</v>
      </c>
      <c r="Q157" s="153">
        <v>2010</v>
      </c>
      <c r="R157" s="153">
        <v>2010</v>
      </c>
      <c r="S157" s="153">
        <v>2010</v>
      </c>
      <c r="T157" s="153">
        <v>2010</v>
      </c>
      <c r="U157" s="153">
        <v>2015</v>
      </c>
      <c r="V157" s="153">
        <v>2015</v>
      </c>
      <c r="W157" s="153">
        <v>2015</v>
      </c>
      <c r="X157" s="153">
        <v>2018</v>
      </c>
      <c r="Y157" s="153">
        <v>2018</v>
      </c>
      <c r="Z157" s="153">
        <v>2018</v>
      </c>
      <c r="AA157" s="153">
        <v>2010</v>
      </c>
      <c r="AB157" s="152">
        <v>2017</v>
      </c>
      <c r="AC157" s="153" t="s">
        <v>896</v>
      </c>
      <c r="AD157" s="153">
        <v>2018</v>
      </c>
      <c r="AE157" s="153">
        <v>2018</v>
      </c>
      <c r="AF157" s="155" t="s">
        <v>896</v>
      </c>
      <c r="AG157" s="155">
        <v>2019</v>
      </c>
      <c r="AH157" s="153">
        <v>2019</v>
      </c>
      <c r="AI157" s="153">
        <v>2019</v>
      </c>
      <c r="AJ157" s="153">
        <v>2018</v>
      </c>
      <c r="AK157" s="153">
        <v>2018</v>
      </c>
      <c r="AL157" s="153">
        <v>2017</v>
      </c>
      <c r="AM157" s="153" t="s">
        <v>896</v>
      </c>
      <c r="AN157" s="153">
        <v>2019</v>
      </c>
      <c r="AO157" s="153">
        <v>2016</v>
      </c>
      <c r="AP157" s="153">
        <v>2017</v>
      </c>
      <c r="AQ157" s="153" t="s">
        <v>896</v>
      </c>
      <c r="AR157" s="153" t="s">
        <v>896</v>
      </c>
      <c r="AS157" s="153">
        <v>2015</v>
      </c>
      <c r="AT157" s="153" t="s">
        <v>896</v>
      </c>
      <c r="AU157" s="164">
        <v>2017</v>
      </c>
      <c r="AV157" s="164">
        <v>2017</v>
      </c>
      <c r="AW157" s="153">
        <v>2017</v>
      </c>
      <c r="AX157" s="153" t="s">
        <v>896</v>
      </c>
      <c r="AY157" s="153">
        <v>2017</v>
      </c>
      <c r="AZ157" s="209">
        <v>2017</v>
      </c>
      <c r="BA157" s="153" t="s">
        <v>896</v>
      </c>
      <c r="BB157" s="153">
        <v>2017</v>
      </c>
      <c r="BC157" s="153">
        <v>2018</v>
      </c>
      <c r="BD157" s="153">
        <v>2019</v>
      </c>
      <c r="BE157" s="211" t="s">
        <v>896</v>
      </c>
      <c r="BF157" s="212" t="s">
        <v>1288</v>
      </c>
      <c r="BG157" s="211" t="s">
        <v>1288</v>
      </c>
      <c r="BH157" s="153">
        <v>2018</v>
      </c>
      <c r="BI157" s="153">
        <v>2018</v>
      </c>
      <c r="BJ157" s="153">
        <v>2013</v>
      </c>
      <c r="BK157" s="153">
        <v>2017</v>
      </c>
      <c r="BL157" s="153">
        <v>2018</v>
      </c>
      <c r="BM157" s="153">
        <v>2017</v>
      </c>
      <c r="BN157" s="153">
        <v>2016</v>
      </c>
      <c r="BO157" s="153">
        <v>2016</v>
      </c>
      <c r="BP157" s="153">
        <v>2017</v>
      </c>
      <c r="BQ157" s="153">
        <v>2014</v>
      </c>
      <c r="BR157" s="153">
        <v>2017</v>
      </c>
      <c r="BS157" s="153">
        <v>2017</v>
      </c>
      <c r="BT157" s="153">
        <v>2016</v>
      </c>
      <c r="BU157" s="153">
        <v>2017</v>
      </c>
      <c r="BV157" s="153">
        <v>2017</v>
      </c>
      <c r="BW157" s="153">
        <v>2017</v>
      </c>
      <c r="BX157" s="153">
        <v>2016</v>
      </c>
      <c r="BY157" s="153">
        <v>2015</v>
      </c>
      <c r="BZ157" s="153" t="s">
        <v>1291</v>
      </c>
      <c r="CA157" s="153">
        <v>2019</v>
      </c>
      <c r="CB157" s="153">
        <v>2015</v>
      </c>
    </row>
    <row r="158" spans="1:80" x14ac:dyDescent="0.25">
      <c r="A158" s="123" t="str">
        <f>'Indicator Data'!A160</f>
        <v>Slovakia</v>
      </c>
      <c r="B158" s="106" t="str">
        <f>'Indicator Data'!B160</f>
        <v>SVK</v>
      </c>
      <c r="C158" s="151">
        <v>2015</v>
      </c>
      <c r="D158" s="151">
        <v>2015</v>
      </c>
      <c r="E158" s="151">
        <v>2015</v>
      </c>
      <c r="F158" s="151">
        <v>2015</v>
      </c>
      <c r="G158" s="151">
        <v>2015</v>
      </c>
      <c r="H158" s="151">
        <v>2015</v>
      </c>
      <c r="I158" s="151">
        <v>2015</v>
      </c>
      <c r="J158" s="151">
        <v>2018</v>
      </c>
      <c r="K158" s="151">
        <v>2018</v>
      </c>
      <c r="L158" s="151">
        <v>2016</v>
      </c>
      <c r="M158" s="153">
        <v>2015</v>
      </c>
      <c r="N158" s="153">
        <v>2015</v>
      </c>
      <c r="O158" s="153">
        <v>2015</v>
      </c>
      <c r="P158" s="153">
        <v>2015</v>
      </c>
      <c r="Q158" s="153">
        <v>2010</v>
      </c>
      <c r="R158" s="153">
        <v>2010</v>
      </c>
      <c r="S158" s="153">
        <v>2010</v>
      </c>
      <c r="T158" s="153">
        <v>2010</v>
      </c>
      <c r="U158" s="153">
        <v>2015</v>
      </c>
      <c r="V158" s="153">
        <v>2015</v>
      </c>
      <c r="W158" s="153">
        <v>2015</v>
      </c>
      <c r="X158" s="153">
        <v>2018</v>
      </c>
      <c r="Y158" s="153">
        <v>2018</v>
      </c>
      <c r="Z158" s="153">
        <v>2018</v>
      </c>
      <c r="AA158" s="153">
        <v>2011</v>
      </c>
      <c r="AB158" s="152">
        <v>2017</v>
      </c>
      <c r="AC158" s="153" t="s">
        <v>896</v>
      </c>
      <c r="AD158" s="153">
        <v>2018</v>
      </c>
      <c r="AE158" s="153">
        <v>2018</v>
      </c>
      <c r="AF158" s="155" t="s">
        <v>896</v>
      </c>
      <c r="AG158" s="155">
        <v>2019</v>
      </c>
      <c r="AH158" s="153">
        <v>2019</v>
      </c>
      <c r="AI158" s="153">
        <v>2019</v>
      </c>
      <c r="AJ158" s="153">
        <v>2018</v>
      </c>
      <c r="AK158" s="153">
        <v>2018</v>
      </c>
      <c r="AL158" s="153">
        <v>2017</v>
      </c>
      <c r="AM158" s="153" t="s">
        <v>896</v>
      </c>
      <c r="AN158" s="153">
        <v>2019</v>
      </c>
      <c r="AO158" s="153">
        <v>2016</v>
      </c>
      <c r="AP158" s="153">
        <v>2017</v>
      </c>
      <c r="AQ158" s="153" t="s">
        <v>896</v>
      </c>
      <c r="AR158" s="153">
        <v>2018</v>
      </c>
      <c r="AS158" s="153">
        <v>2015</v>
      </c>
      <c r="AT158" s="153" t="s">
        <v>896</v>
      </c>
      <c r="AU158" s="164">
        <v>2017</v>
      </c>
      <c r="AV158" s="164">
        <v>2017</v>
      </c>
      <c r="AW158" s="153">
        <v>2017</v>
      </c>
      <c r="AX158" s="153" t="s">
        <v>896</v>
      </c>
      <c r="AY158" s="153">
        <v>2017</v>
      </c>
      <c r="AZ158" s="209">
        <v>2017</v>
      </c>
      <c r="BA158" s="153" t="s">
        <v>1290</v>
      </c>
      <c r="BB158" s="153">
        <v>2017</v>
      </c>
      <c r="BC158" s="153">
        <v>2018</v>
      </c>
      <c r="BD158" s="153">
        <v>2019</v>
      </c>
      <c r="BE158" s="211" t="s">
        <v>896</v>
      </c>
      <c r="BF158" s="212" t="s">
        <v>1288</v>
      </c>
      <c r="BG158" s="211" t="s">
        <v>1288</v>
      </c>
      <c r="BH158" s="153">
        <v>2018</v>
      </c>
      <c r="BI158" s="153">
        <v>2018</v>
      </c>
      <c r="BJ158" s="153">
        <v>2015</v>
      </c>
      <c r="BK158" s="153">
        <v>2017</v>
      </c>
      <c r="BL158" s="153">
        <v>2018</v>
      </c>
      <c r="BM158" s="153">
        <v>2017</v>
      </c>
      <c r="BN158" s="153" t="s">
        <v>896</v>
      </c>
      <c r="BO158" s="153">
        <v>2016</v>
      </c>
      <c r="BP158" s="153">
        <v>2017</v>
      </c>
      <c r="BQ158" s="153">
        <v>2014</v>
      </c>
      <c r="BR158" s="153">
        <v>2017</v>
      </c>
      <c r="BS158" s="153">
        <v>2017</v>
      </c>
      <c r="BT158" s="153">
        <v>2016</v>
      </c>
      <c r="BU158" s="153">
        <v>2017</v>
      </c>
      <c r="BV158" s="153">
        <v>2017</v>
      </c>
      <c r="BW158" s="153">
        <v>2017</v>
      </c>
      <c r="BX158" s="153">
        <v>2016</v>
      </c>
      <c r="BY158" s="153">
        <v>2015</v>
      </c>
      <c r="BZ158" s="153" t="s">
        <v>1291</v>
      </c>
      <c r="CA158" s="153">
        <v>2019</v>
      </c>
      <c r="CB158" s="153">
        <v>2015</v>
      </c>
    </row>
    <row r="159" spans="1:80" x14ac:dyDescent="0.25">
      <c r="A159" s="123" t="str">
        <f>'Indicator Data'!A161</f>
        <v>Slovenia</v>
      </c>
      <c r="B159" s="106" t="str">
        <f>'Indicator Data'!B161</f>
        <v>SVN</v>
      </c>
      <c r="C159" s="151">
        <v>2015</v>
      </c>
      <c r="D159" s="151">
        <v>2015</v>
      </c>
      <c r="E159" s="151">
        <v>2015</v>
      </c>
      <c r="F159" s="151">
        <v>2015</v>
      </c>
      <c r="G159" s="151">
        <v>2015</v>
      </c>
      <c r="H159" s="151">
        <v>2015</v>
      </c>
      <c r="I159" s="151">
        <v>2015</v>
      </c>
      <c r="J159" s="151">
        <v>2018</v>
      </c>
      <c r="K159" s="151">
        <v>2018</v>
      </c>
      <c r="L159" s="151">
        <v>2016</v>
      </c>
      <c r="M159" s="153">
        <v>2015</v>
      </c>
      <c r="N159" s="153">
        <v>2015</v>
      </c>
      <c r="O159" s="153">
        <v>2015</v>
      </c>
      <c r="P159" s="153">
        <v>2015</v>
      </c>
      <c r="Q159" s="153">
        <v>2010</v>
      </c>
      <c r="R159" s="153">
        <v>2010</v>
      </c>
      <c r="S159" s="153">
        <v>2010</v>
      </c>
      <c r="T159" s="153">
        <v>2010</v>
      </c>
      <c r="U159" s="153">
        <v>2015</v>
      </c>
      <c r="V159" s="153">
        <v>2015</v>
      </c>
      <c r="W159" s="153">
        <v>2015</v>
      </c>
      <c r="X159" s="153">
        <v>2018</v>
      </c>
      <c r="Y159" s="153">
        <v>2018</v>
      </c>
      <c r="Z159" s="153">
        <v>2018</v>
      </c>
      <c r="AA159" s="153">
        <v>2011</v>
      </c>
      <c r="AB159" s="152">
        <v>2017</v>
      </c>
      <c r="AC159" s="153" t="s">
        <v>896</v>
      </c>
      <c r="AD159" s="153">
        <v>2018</v>
      </c>
      <c r="AE159" s="153">
        <v>2018</v>
      </c>
      <c r="AF159" s="155">
        <v>2016</v>
      </c>
      <c r="AG159" s="155">
        <v>2019</v>
      </c>
      <c r="AH159" s="153">
        <v>2019</v>
      </c>
      <c r="AI159" s="153">
        <v>2019</v>
      </c>
      <c r="AJ159" s="153">
        <v>2018</v>
      </c>
      <c r="AK159" s="153">
        <v>2018</v>
      </c>
      <c r="AL159" s="153" t="s">
        <v>896</v>
      </c>
      <c r="AM159" s="153" t="s">
        <v>896</v>
      </c>
      <c r="AN159" s="153">
        <v>2019</v>
      </c>
      <c r="AO159" s="153">
        <v>2016</v>
      </c>
      <c r="AP159" s="153">
        <v>2017</v>
      </c>
      <c r="AQ159" s="153" t="s">
        <v>896</v>
      </c>
      <c r="AR159" s="153">
        <v>2018</v>
      </c>
      <c r="AS159" s="153">
        <v>2015</v>
      </c>
      <c r="AT159" s="153" t="s">
        <v>896</v>
      </c>
      <c r="AU159" s="164">
        <v>2017</v>
      </c>
      <c r="AV159" s="164">
        <v>2017</v>
      </c>
      <c r="AW159" s="153">
        <v>2017</v>
      </c>
      <c r="AX159" s="153" t="s">
        <v>896</v>
      </c>
      <c r="AY159" s="153">
        <v>2017</v>
      </c>
      <c r="AZ159" s="209">
        <v>2017</v>
      </c>
      <c r="BA159" s="153" t="s">
        <v>1290</v>
      </c>
      <c r="BB159" s="153">
        <v>2017</v>
      </c>
      <c r="BC159" s="153">
        <v>2018</v>
      </c>
      <c r="BD159" s="153">
        <v>2019</v>
      </c>
      <c r="BE159" s="211" t="s">
        <v>896</v>
      </c>
      <c r="BF159" s="212" t="s">
        <v>1288</v>
      </c>
      <c r="BG159" s="211" t="s">
        <v>1288</v>
      </c>
      <c r="BH159" s="153">
        <v>2018</v>
      </c>
      <c r="BI159" s="153">
        <v>2018</v>
      </c>
      <c r="BJ159" s="153">
        <v>2015</v>
      </c>
      <c r="BK159" s="153">
        <v>2017</v>
      </c>
      <c r="BL159" s="153">
        <v>2018</v>
      </c>
      <c r="BM159" s="153">
        <v>2017</v>
      </c>
      <c r="BN159" s="153">
        <v>2015</v>
      </c>
      <c r="BO159" s="153">
        <v>2016</v>
      </c>
      <c r="BP159" s="153">
        <v>2017</v>
      </c>
      <c r="BQ159" s="153">
        <v>2014</v>
      </c>
      <c r="BR159" s="153">
        <v>2017</v>
      </c>
      <c r="BS159" s="153">
        <v>2017</v>
      </c>
      <c r="BT159" s="153">
        <v>2016</v>
      </c>
      <c r="BU159" s="153">
        <v>2017</v>
      </c>
      <c r="BV159" s="153">
        <v>2017</v>
      </c>
      <c r="BW159" s="153">
        <v>2017</v>
      </c>
      <c r="BX159" s="153">
        <v>2016</v>
      </c>
      <c r="BY159" s="153">
        <v>2015</v>
      </c>
      <c r="BZ159" s="153" t="s">
        <v>1291</v>
      </c>
      <c r="CA159" s="153">
        <v>2019</v>
      </c>
      <c r="CB159" s="153">
        <v>2015</v>
      </c>
    </row>
    <row r="160" spans="1:80" x14ac:dyDescent="0.25">
      <c r="A160" s="123" t="str">
        <f>'Indicator Data'!A162</f>
        <v>Solomon Islands</v>
      </c>
      <c r="B160" s="106" t="str">
        <f>'Indicator Data'!B162</f>
        <v>SLB</v>
      </c>
      <c r="C160" s="151">
        <v>2015</v>
      </c>
      <c r="D160" s="151">
        <v>2015</v>
      </c>
      <c r="E160" s="151">
        <v>2015</v>
      </c>
      <c r="F160" s="151">
        <v>2015</v>
      </c>
      <c r="G160" s="151">
        <v>2015</v>
      </c>
      <c r="H160" s="151">
        <v>2015</v>
      </c>
      <c r="I160" s="151">
        <v>2015</v>
      </c>
      <c r="J160" s="151">
        <v>2018</v>
      </c>
      <c r="K160" s="151">
        <v>2018</v>
      </c>
      <c r="L160" s="151">
        <v>2016</v>
      </c>
      <c r="M160" s="153">
        <v>2015</v>
      </c>
      <c r="N160" s="153">
        <v>2015</v>
      </c>
      <c r="O160" s="153">
        <v>2015</v>
      </c>
      <c r="P160" s="153">
        <v>2015</v>
      </c>
      <c r="Q160" s="153">
        <v>2010</v>
      </c>
      <c r="R160" s="153">
        <v>2010</v>
      </c>
      <c r="S160" s="153">
        <v>2010</v>
      </c>
      <c r="T160" s="153">
        <v>2010</v>
      </c>
      <c r="U160" s="153">
        <v>2015</v>
      </c>
      <c r="V160" s="153">
        <v>2015</v>
      </c>
      <c r="W160" s="153">
        <v>2015</v>
      </c>
      <c r="X160" s="153">
        <v>2018</v>
      </c>
      <c r="Y160" s="153">
        <v>2018</v>
      </c>
      <c r="Z160" s="153">
        <v>2018</v>
      </c>
      <c r="AA160" s="153" t="s">
        <v>896</v>
      </c>
      <c r="AB160" s="152">
        <v>2017</v>
      </c>
      <c r="AC160" s="153">
        <v>2017</v>
      </c>
      <c r="AD160" s="153">
        <v>2014</v>
      </c>
      <c r="AE160" s="153">
        <v>2018</v>
      </c>
      <c r="AF160" s="155" t="s">
        <v>896</v>
      </c>
      <c r="AG160" s="155">
        <v>2019</v>
      </c>
      <c r="AH160" s="153">
        <v>2019</v>
      </c>
      <c r="AI160" s="153">
        <v>2019</v>
      </c>
      <c r="AJ160" s="153">
        <v>2018</v>
      </c>
      <c r="AK160" s="153">
        <v>2018</v>
      </c>
      <c r="AL160" s="153">
        <v>2017</v>
      </c>
      <c r="AM160" s="153" t="s">
        <v>896</v>
      </c>
      <c r="AN160" s="153">
        <v>2019</v>
      </c>
      <c r="AO160" s="153">
        <v>2016</v>
      </c>
      <c r="AP160" s="153">
        <v>2017</v>
      </c>
      <c r="AQ160" s="153">
        <v>2017</v>
      </c>
      <c r="AR160" s="153">
        <v>2018</v>
      </c>
      <c r="AS160" s="153">
        <v>2015</v>
      </c>
      <c r="AT160" s="153">
        <v>2007</v>
      </c>
      <c r="AU160" s="164">
        <v>2017</v>
      </c>
      <c r="AV160" s="164" t="s">
        <v>896</v>
      </c>
      <c r="AW160" s="153" t="s">
        <v>896</v>
      </c>
      <c r="AX160" s="153">
        <v>2017</v>
      </c>
      <c r="AY160" s="153">
        <v>2017</v>
      </c>
      <c r="AZ160" s="209" t="s">
        <v>896</v>
      </c>
      <c r="BA160" s="153" t="s">
        <v>1297</v>
      </c>
      <c r="BB160" s="153">
        <v>2017</v>
      </c>
      <c r="BC160" s="153">
        <v>2018</v>
      </c>
      <c r="BD160" s="153">
        <v>2019</v>
      </c>
      <c r="BE160" s="211" t="s">
        <v>896</v>
      </c>
      <c r="BF160" s="212" t="s">
        <v>1288</v>
      </c>
      <c r="BG160" s="211" t="s">
        <v>1288</v>
      </c>
      <c r="BH160" s="153">
        <v>2018</v>
      </c>
      <c r="BI160" s="153">
        <v>2018</v>
      </c>
      <c r="BJ160" s="153">
        <v>2013</v>
      </c>
      <c r="BK160" s="153">
        <v>2017</v>
      </c>
      <c r="BL160" s="153">
        <v>2018</v>
      </c>
      <c r="BM160" s="153">
        <v>2017</v>
      </c>
      <c r="BN160" s="153" t="s">
        <v>896</v>
      </c>
      <c r="BO160" s="153">
        <v>2016</v>
      </c>
      <c r="BP160" s="153">
        <v>2017</v>
      </c>
      <c r="BQ160" s="153">
        <v>2014</v>
      </c>
      <c r="BR160" s="153">
        <v>2017</v>
      </c>
      <c r="BS160" s="153">
        <v>2017</v>
      </c>
      <c r="BT160" s="153">
        <v>2016</v>
      </c>
      <c r="BU160" s="153">
        <v>2017</v>
      </c>
      <c r="BV160" s="153" t="s">
        <v>896</v>
      </c>
      <c r="BW160" s="153">
        <v>2017</v>
      </c>
      <c r="BX160" s="153">
        <v>2016</v>
      </c>
      <c r="BY160" s="153">
        <v>2015</v>
      </c>
      <c r="BZ160" s="153" t="s">
        <v>1291</v>
      </c>
      <c r="CA160" s="153">
        <v>2019</v>
      </c>
      <c r="CB160" s="153">
        <v>2015</v>
      </c>
    </row>
    <row r="161" spans="1:80" x14ac:dyDescent="0.25">
      <c r="A161" s="123" t="str">
        <f>'Indicator Data'!A163</f>
        <v>Somalia</v>
      </c>
      <c r="B161" s="106" t="str">
        <f>'Indicator Data'!B163</f>
        <v>SOM</v>
      </c>
      <c r="C161" s="151">
        <v>2015</v>
      </c>
      <c r="D161" s="151">
        <v>2015</v>
      </c>
      <c r="E161" s="151">
        <v>2015</v>
      </c>
      <c r="F161" s="151">
        <v>2015</v>
      </c>
      <c r="G161" s="151">
        <v>2015</v>
      </c>
      <c r="H161" s="151">
        <v>2015</v>
      </c>
      <c r="I161" s="151">
        <v>2015</v>
      </c>
      <c r="J161" s="151">
        <v>2018</v>
      </c>
      <c r="K161" s="151">
        <v>2018</v>
      </c>
      <c r="L161" s="151">
        <v>2016</v>
      </c>
      <c r="M161" s="153">
        <v>2015</v>
      </c>
      <c r="N161" s="153">
        <v>2015</v>
      </c>
      <c r="O161" s="153">
        <v>2015</v>
      </c>
      <c r="P161" s="153">
        <v>2015</v>
      </c>
      <c r="Q161" s="153">
        <v>2010</v>
      </c>
      <c r="R161" s="153">
        <v>2010</v>
      </c>
      <c r="S161" s="153">
        <v>2010</v>
      </c>
      <c r="T161" s="153">
        <v>2010</v>
      </c>
      <c r="U161" s="153">
        <v>2015</v>
      </c>
      <c r="V161" s="153">
        <v>2015</v>
      </c>
      <c r="W161" s="153">
        <v>2015</v>
      </c>
      <c r="X161" s="153">
        <v>2018</v>
      </c>
      <c r="Y161" s="153">
        <v>2018</v>
      </c>
      <c r="Z161" s="153">
        <v>2018</v>
      </c>
      <c r="AA161" s="153" t="s">
        <v>896</v>
      </c>
      <c r="AB161" s="152">
        <v>2017</v>
      </c>
      <c r="AC161" s="153">
        <v>2017</v>
      </c>
      <c r="AD161" s="153">
        <v>2017</v>
      </c>
      <c r="AE161" s="153">
        <v>2018</v>
      </c>
      <c r="AF161" s="155">
        <v>2016</v>
      </c>
      <c r="AG161" s="155">
        <v>2019</v>
      </c>
      <c r="AH161" s="153">
        <v>2019</v>
      </c>
      <c r="AI161" s="153">
        <v>2019</v>
      </c>
      <c r="AJ161" s="153">
        <v>2018</v>
      </c>
      <c r="AK161" s="153">
        <v>2018</v>
      </c>
      <c r="AL161" s="153">
        <v>2017</v>
      </c>
      <c r="AM161" s="153" t="s">
        <v>896</v>
      </c>
      <c r="AN161" s="153">
        <v>2019</v>
      </c>
      <c r="AO161" s="153">
        <v>2016</v>
      </c>
      <c r="AP161" s="153">
        <v>2017</v>
      </c>
      <c r="AQ161" s="153">
        <v>2017</v>
      </c>
      <c r="AR161" s="153" t="s">
        <v>896</v>
      </c>
      <c r="AS161" s="153">
        <v>2015</v>
      </c>
      <c r="AT161" s="153">
        <v>2009</v>
      </c>
      <c r="AU161" s="164">
        <v>2017</v>
      </c>
      <c r="AV161" s="164">
        <v>2017</v>
      </c>
      <c r="AW161" s="153">
        <v>2017</v>
      </c>
      <c r="AX161" s="153">
        <v>2017</v>
      </c>
      <c r="AY161" s="153">
        <v>2017</v>
      </c>
      <c r="AZ161" s="209">
        <v>2012</v>
      </c>
      <c r="BA161" s="153" t="s">
        <v>896</v>
      </c>
      <c r="BB161" s="153">
        <v>2017</v>
      </c>
      <c r="BC161" s="153">
        <v>2018</v>
      </c>
      <c r="BD161" s="153">
        <v>2019</v>
      </c>
      <c r="BE161" s="211" t="s">
        <v>896</v>
      </c>
      <c r="BF161" s="212">
        <v>43465</v>
      </c>
      <c r="BG161" s="211" t="s">
        <v>1288</v>
      </c>
      <c r="BH161" s="153">
        <v>2018</v>
      </c>
      <c r="BI161" s="153">
        <v>2018</v>
      </c>
      <c r="BJ161" s="153" t="s">
        <v>896</v>
      </c>
      <c r="BK161" s="153">
        <v>2017</v>
      </c>
      <c r="BL161" s="153">
        <v>2018</v>
      </c>
      <c r="BM161" s="153">
        <v>2017</v>
      </c>
      <c r="BN161" s="153" t="s">
        <v>896</v>
      </c>
      <c r="BO161" s="153">
        <v>2016</v>
      </c>
      <c r="BP161" s="153">
        <v>2017</v>
      </c>
      <c r="BQ161" s="153">
        <v>2014</v>
      </c>
      <c r="BR161" s="153">
        <v>2017</v>
      </c>
      <c r="BS161" s="153">
        <v>2017</v>
      </c>
      <c r="BT161" s="153">
        <v>2014</v>
      </c>
      <c r="BU161" s="153">
        <v>2017</v>
      </c>
      <c r="BV161" s="153" t="s">
        <v>896</v>
      </c>
      <c r="BW161" s="153" t="s">
        <v>896</v>
      </c>
      <c r="BX161" s="153" t="s">
        <v>896</v>
      </c>
      <c r="BY161" s="153">
        <v>2015</v>
      </c>
      <c r="BZ161" s="153" t="s">
        <v>1291</v>
      </c>
      <c r="CA161" s="153">
        <v>2019</v>
      </c>
      <c r="CB161" s="153">
        <v>2015</v>
      </c>
    </row>
    <row r="162" spans="1:80" x14ac:dyDescent="0.25">
      <c r="A162" s="123" t="str">
        <f>'Indicator Data'!A164</f>
        <v>South Africa</v>
      </c>
      <c r="B162" s="106" t="str">
        <f>'Indicator Data'!B164</f>
        <v>ZAF</v>
      </c>
      <c r="C162" s="151">
        <v>2015</v>
      </c>
      <c r="D162" s="151">
        <v>2015</v>
      </c>
      <c r="E162" s="151">
        <v>2015</v>
      </c>
      <c r="F162" s="151">
        <v>2015</v>
      </c>
      <c r="G162" s="151">
        <v>2015</v>
      </c>
      <c r="H162" s="151">
        <v>2015</v>
      </c>
      <c r="I162" s="151">
        <v>2015</v>
      </c>
      <c r="J162" s="151">
        <v>2018</v>
      </c>
      <c r="K162" s="151">
        <v>2018</v>
      </c>
      <c r="L162" s="151">
        <v>2016</v>
      </c>
      <c r="M162" s="153">
        <v>2015</v>
      </c>
      <c r="N162" s="153">
        <v>2015</v>
      </c>
      <c r="O162" s="153">
        <v>2015</v>
      </c>
      <c r="P162" s="153">
        <v>2015</v>
      </c>
      <c r="Q162" s="153">
        <v>2010</v>
      </c>
      <c r="R162" s="153">
        <v>2010</v>
      </c>
      <c r="S162" s="153">
        <v>2010</v>
      </c>
      <c r="T162" s="153">
        <v>2010</v>
      </c>
      <c r="U162" s="153">
        <v>2015</v>
      </c>
      <c r="V162" s="153">
        <v>2015</v>
      </c>
      <c r="W162" s="153">
        <v>2015</v>
      </c>
      <c r="X162" s="153">
        <v>2018</v>
      </c>
      <c r="Y162" s="153">
        <v>2018</v>
      </c>
      <c r="Z162" s="153">
        <v>2018</v>
      </c>
      <c r="AA162" s="153">
        <v>2011</v>
      </c>
      <c r="AB162" s="152">
        <v>2017</v>
      </c>
      <c r="AC162" s="153">
        <v>2017</v>
      </c>
      <c r="AD162" s="153">
        <v>2018</v>
      </c>
      <c r="AE162" s="153">
        <v>2018</v>
      </c>
      <c r="AF162" s="155">
        <v>2016</v>
      </c>
      <c r="AG162" s="155">
        <v>2019</v>
      </c>
      <c r="AH162" s="153">
        <v>2019</v>
      </c>
      <c r="AI162" s="153">
        <v>2019</v>
      </c>
      <c r="AJ162" s="153">
        <v>2018</v>
      </c>
      <c r="AK162" s="153">
        <v>2018</v>
      </c>
      <c r="AL162" s="153">
        <v>2017</v>
      </c>
      <c r="AM162" s="153">
        <v>2015</v>
      </c>
      <c r="AN162" s="153">
        <v>2019</v>
      </c>
      <c r="AO162" s="153">
        <v>2016</v>
      </c>
      <c r="AP162" s="153">
        <v>2017</v>
      </c>
      <c r="AQ162" s="153">
        <v>2017</v>
      </c>
      <c r="AR162" s="153">
        <v>2018</v>
      </c>
      <c r="AS162" s="153">
        <v>2015</v>
      </c>
      <c r="AT162" s="153">
        <v>2016</v>
      </c>
      <c r="AU162" s="164">
        <v>2017</v>
      </c>
      <c r="AV162" s="164">
        <v>2017</v>
      </c>
      <c r="AW162" s="153">
        <v>2017</v>
      </c>
      <c r="AX162" s="153">
        <v>2017</v>
      </c>
      <c r="AY162" s="153">
        <v>2017</v>
      </c>
      <c r="AZ162" s="209">
        <v>2017</v>
      </c>
      <c r="BA162" s="153" t="s">
        <v>1294</v>
      </c>
      <c r="BB162" s="153">
        <v>2017</v>
      </c>
      <c r="BC162" s="153">
        <v>2018</v>
      </c>
      <c r="BD162" s="153">
        <v>2019</v>
      </c>
      <c r="BE162" s="211" t="s">
        <v>896</v>
      </c>
      <c r="BF162" s="212">
        <v>43465</v>
      </c>
      <c r="BG162" s="211" t="s">
        <v>1288</v>
      </c>
      <c r="BH162" s="153">
        <v>2018</v>
      </c>
      <c r="BI162" s="153">
        <v>2018</v>
      </c>
      <c r="BJ162" s="153">
        <v>2015</v>
      </c>
      <c r="BK162" s="153">
        <v>2017</v>
      </c>
      <c r="BL162" s="153">
        <v>2018</v>
      </c>
      <c r="BM162" s="153">
        <v>2017</v>
      </c>
      <c r="BN162" s="153">
        <v>2015</v>
      </c>
      <c r="BO162" s="153">
        <v>2016</v>
      </c>
      <c r="BP162" s="153">
        <v>2017</v>
      </c>
      <c r="BQ162" s="153">
        <v>2014</v>
      </c>
      <c r="BR162" s="153">
        <v>2017</v>
      </c>
      <c r="BS162" s="153">
        <v>2017</v>
      </c>
      <c r="BT162" s="153">
        <v>2017</v>
      </c>
      <c r="BU162" s="153">
        <v>2017</v>
      </c>
      <c r="BV162" s="153">
        <v>2017</v>
      </c>
      <c r="BW162" s="153">
        <v>2017</v>
      </c>
      <c r="BX162" s="153">
        <v>2016</v>
      </c>
      <c r="BY162" s="153">
        <v>2015</v>
      </c>
      <c r="BZ162" s="153" t="s">
        <v>1291</v>
      </c>
      <c r="CA162" s="153">
        <v>2019</v>
      </c>
      <c r="CB162" s="153">
        <v>2015</v>
      </c>
    </row>
    <row r="163" spans="1:80" x14ac:dyDescent="0.25">
      <c r="A163" s="123" t="str">
        <f>'Indicator Data'!A165</f>
        <v>South Sudan</v>
      </c>
      <c r="B163" s="106" t="str">
        <f>'Indicator Data'!B165</f>
        <v>SSD</v>
      </c>
      <c r="C163" s="151">
        <v>2015</v>
      </c>
      <c r="D163" s="151">
        <v>2015</v>
      </c>
      <c r="E163" s="151">
        <v>2015</v>
      </c>
      <c r="F163" s="151">
        <v>2015</v>
      </c>
      <c r="G163" s="151">
        <v>2015</v>
      </c>
      <c r="H163" s="151">
        <v>2015</v>
      </c>
      <c r="I163" s="151">
        <v>2015</v>
      </c>
      <c r="J163" s="151">
        <v>2018</v>
      </c>
      <c r="K163" s="151">
        <v>2018</v>
      </c>
      <c r="L163" s="151">
        <v>2016</v>
      </c>
      <c r="M163" s="153">
        <v>2015</v>
      </c>
      <c r="N163" s="153">
        <v>2015</v>
      </c>
      <c r="O163" s="153">
        <v>2015</v>
      </c>
      <c r="P163" s="153">
        <v>2015</v>
      </c>
      <c r="Q163" s="153">
        <v>2010</v>
      </c>
      <c r="R163" s="153">
        <v>2010</v>
      </c>
      <c r="S163" s="153">
        <v>2010</v>
      </c>
      <c r="T163" s="153">
        <v>2010</v>
      </c>
      <c r="U163" s="153">
        <v>2015</v>
      </c>
      <c r="V163" s="153">
        <v>2015</v>
      </c>
      <c r="W163" s="153">
        <v>2015</v>
      </c>
      <c r="X163" s="153">
        <v>2018</v>
      </c>
      <c r="Y163" s="153">
        <v>2018</v>
      </c>
      <c r="Z163" s="153">
        <v>2018</v>
      </c>
      <c r="AA163" s="153">
        <v>2008</v>
      </c>
      <c r="AB163" s="152">
        <v>2017</v>
      </c>
      <c r="AC163" s="153" t="s">
        <v>896</v>
      </c>
      <c r="AD163" s="153">
        <v>2017</v>
      </c>
      <c r="AE163" s="153">
        <v>2018</v>
      </c>
      <c r="AF163" s="155">
        <v>2016</v>
      </c>
      <c r="AG163" s="155">
        <v>2019</v>
      </c>
      <c r="AH163" s="153">
        <v>2019</v>
      </c>
      <c r="AI163" s="153">
        <v>2019</v>
      </c>
      <c r="AJ163" s="153">
        <v>2018</v>
      </c>
      <c r="AK163" s="153">
        <v>2018</v>
      </c>
      <c r="AL163" s="153">
        <v>2017</v>
      </c>
      <c r="AM163" s="153">
        <v>2010</v>
      </c>
      <c r="AN163" s="153">
        <v>2019</v>
      </c>
      <c r="AO163" s="153">
        <v>2016</v>
      </c>
      <c r="AP163" s="153">
        <v>2017</v>
      </c>
      <c r="AQ163" s="153" t="s">
        <v>896</v>
      </c>
      <c r="AR163" s="153">
        <v>2017</v>
      </c>
      <c r="AS163" s="153">
        <v>2015</v>
      </c>
      <c r="AT163" s="153">
        <v>2010</v>
      </c>
      <c r="AU163" s="164">
        <v>2017</v>
      </c>
      <c r="AV163" s="164">
        <v>2017</v>
      </c>
      <c r="AW163" s="153">
        <v>2017</v>
      </c>
      <c r="AX163" s="153">
        <v>2017</v>
      </c>
      <c r="AY163" s="153">
        <v>2017</v>
      </c>
      <c r="AZ163" s="209" t="s">
        <v>896</v>
      </c>
      <c r="BA163" s="153">
        <v>2009</v>
      </c>
      <c r="BB163" s="153">
        <v>2017</v>
      </c>
      <c r="BC163" s="153">
        <v>2018</v>
      </c>
      <c r="BD163" s="153">
        <v>2019</v>
      </c>
      <c r="BE163" s="211" t="s">
        <v>896</v>
      </c>
      <c r="BF163" s="212">
        <v>43677</v>
      </c>
      <c r="BG163" s="211" t="s">
        <v>1288</v>
      </c>
      <c r="BH163" s="153">
        <v>2018</v>
      </c>
      <c r="BI163" s="153">
        <v>2018</v>
      </c>
      <c r="BJ163" s="153" t="s">
        <v>896</v>
      </c>
      <c r="BK163" s="153">
        <v>2017</v>
      </c>
      <c r="BL163" s="153">
        <v>2018</v>
      </c>
      <c r="BM163" s="153">
        <v>2017</v>
      </c>
      <c r="BN163" s="153">
        <v>2015</v>
      </c>
      <c r="BO163" s="153">
        <v>2016</v>
      </c>
      <c r="BP163" s="153">
        <v>2017</v>
      </c>
      <c r="BQ163" s="153">
        <v>2014</v>
      </c>
      <c r="BR163" s="153">
        <v>2017</v>
      </c>
      <c r="BS163" s="153">
        <v>2017</v>
      </c>
      <c r="BT163" s="153"/>
      <c r="BU163" s="153">
        <v>2017</v>
      </c>
      <c r="BV163" s="153" t="s">
        <v>896</v>
      </c>
      <c r="BW163" s="153" t="s">
        <v>896</v>
      </c>
      <c r="BX163" s="153" t="s">
        <v>896</v>
      </c>
      <c r="BY163" s="153">
        <v>2015</v>
      </c>
      <c r="BZ163" s="153" t="s">
        <v>1292</v>
      </c>
      <c r="CA163" s="153">
        <v>2019</v>
      </c>
      <c r="CB163" s="153">
        <v>2015</v>
      </c>
    </row>
    <row r="164" spans="1:80" x14ac:dyDescent="0.25">
      <c r="A164" s="123" t="str">
        <f>'Indicator Data'!A166</f>
        <v>Spain</v>
      </c>
      <c r="B164" s="106" t="str">
        <f>'Indicator Data'!B166</f>
        <v>ESP</v>
      </c>
      <c r="C164" s="151">
        <v>2015</v>
      </c>
      <c r="D164" s="151">
        <v>2015</v>
      </c>
      <c r="E164" s="151">
        <v>2015</v>
      </c>
      <c r="F164" s="151">
        <v>2015</v>
      </c>
      <c r="G164" s="151">
        <v>2015</v>
      </c>
      <c r="H164" s="151">
        <v>2015</v>
      </c>
      <c r="I164" s="151">
        <v>2015</v>
      </c>
      <c r="J164" s="151">
        <v>2018</v>
      </c>
      <c r="K164" s="151">
        <v>2018</v>
      </c>
      <c r="L164" s="151">
        <v>2016</v>
      </c>
      <c r="M164" s="153">
        <v>2015</v>
      </c>
      <c r="N164" s="153">
        <v>2015</v>
      </c>
      <c r="O164" s="153">
        <v>2015</v>
      </c>
      <c r="P164" s="153">
        <v>2015</v>
      </c>
      <c r="Q164" s="153">
        <v>2010</v>
      </c>
      <c r="R164" s="153">
        <v>2010</v>
      </c>
      <c r="S164" s="153">
        <v>2010</v>
      </c>
      <c r="T164" s="153">
        <v>2010</v>
      </c>
      <c r="U164" s="153">
        <v>2015</v>
      </c>
      <c r="V164" s="153">
        <v>2015</v>
      </c>
      <c r="W164" s="153">
        <v>2015</v>
      </c>
      <c r="X164" s="153">
        <v>2018</v>
      </c>
      <c r="Y164" s="153">
        <v>2018</v>
      </c>
      <c r="Z164" s="153">
        <v>2018</v>
      </c>
      <c r="AA164" s="153">
        <v>2011</v>
      </c>
      <c r="AB164" s="152">
        <v>2017</v>
      </c>
      <c r="AC164" s="153" t="s">
        <v>896</v>
      </c>
      <c r="AD164" s="153">
        <v>2018</v>
      </c>
      <c r="AE164" s="153">
        <v>2018</v>
      </c>
      <c r="AF164" s="155">
        <v>2016</v>
      </c>
      <c r="AG164" s="155">
        <v>2019</v>
      </c>
      <c r="AH164" s="153">
        <v>2019</v>
      </c>
      <c r="AI164" s="153">
        <v>2019</v>
      </c>
      <c r="AJ164" s="153">
        <v>2018</v>
      </c>
      <c r="AK164" s="153">
        <v>2018</v>
      </c>
      <c r="AL164" s="153">
        <v>2017</v>
      </c>
      <c r="AM164" s="153" t="s">
        <v>896</v>
      </c>
      <c r="AN164" s="153">
        <v>2019</v>
      </c>
      <c r="AO164" s="153">
        <v>2016</v>
      </c>
      <c r="AP164" s="153">
        <v>2017</v>
      </c>
      <c r="AQ164" s="153" t="s">
        <v>896</v>
      </c>
      <c r="AR164" s="153">
        <v>2018</v>
      </c>
      <c r="AS164" s="153">
        <v>2015</v>
      </c>
      <c r="AT164" s="153" t="s">
        <v>896</v>
      </c>
      <c r="AU164" s="164">
        <v>2017</v>
      </c>
      <c r="AV164" s="164">
        <v>2017</v>
      </c>
      <c r="AW164" s="153">
        <v>2017</v>
      </c>
      <c r="AX164" s="153" t="s">
        <v>896</v>
      </c>
      <c r="AY164" s="153">
        <v>2017</v>
      </c>
      <c r="AZ164" s="209">
        <v>2017</v>
      </c>
      <c r="BA164" s="153" t="s">
        <v>1290</v>
      </c>
      <c r="BB164" s="153">
        <v>2017</v>
      </c>
      <c r="BC164" s="153">
        <v>2018</v>
      </c>
      <c r="BD164" s="153">
        <v>2019</v>
      </c>
      <c r="BE164" s="211" t="s">
        <v>896</v>
      </c>
      <c r="BF164" s="212" t="s">
        <v>1288</v>
      </c>
      <c r="BG164" s="211" t="s">
        <v>1288</v>
      </c>
      <c r="BH164" s="153">
        <v>2018</v>
      </c>
      <c r="BI164" s="153">
        <v>2018</v>
      </c>
      <c r="BJ164" s="153">
        <v>2015</v>
      </c>
      <c r="BK164" s="153">
        <v>2017</v>
      </c>
      <c r="BL164" s="153">
        <v>2018</v>
      </c>
      <c r="BM164" s="153">
        <v>2017</v>
      </c>
      <c r="BN164" s="153">
        <v>2016</v>
      </c>
      <c r="BO164" s="153">
        <v>2016</v>
      </c>
      <c r="BP164" s="153">
        <v>2017</v>
      </c>
      <c r="BQ164" s="153">
        <v>2014</v>
      </c>
      <c r="BR164" s="153">
        <v>2017</v>
      </c>
      <c r="BS164" s="153">
        <v>2017</v>
      </c>
      <c r="BT164" s="153">
        <v>2016</v>
      </c>
      <c r="BU164" s="153">
        <v>2017</v>
      </c>
      <c r="BV164" s="153">
        <v>2017</v>
      </c>
      <c r="BW164" s="153" t="s">
        <v>896</v>
      </c>
      <c r="BX164" s="153">
        <v>2016</v>
      </c>
      <c r="BY164" s="153">
        <v>2015</v>
      </c>
      <c r="BZ164" s="153" t="s">
        <v>1291</v>
      </c>
      <c r="CA164" s="153">
        <v>2019</v>
      </c>
      <c r="CB164" s="153">
        <v>2015</v>
      </c>
    </row>
    <row r="165" spans="1:80" x14ac:dyDescent="0.25">
      <c r="A165" s="123" t="str">
        <f>'Indicator Data'!A167</f>
        <v>Sri Lanka</v>
      </c>
      <c r="B165" s="106" t="str">
        <f>'Indicator Data'!B167</f>
        <v>LKA</v>
      </c>
      <c r="C165" s="151">
        <v>2015</v>
      </c>
      <c r="D165" s="151">
        <v>2015</v>
      </c>
      <c r="E165" s="151">
        <v>2015</v>
      </c>
      <c r="F165" s="151">
        <v>2015</v>
      </c>
      <c r="G165" s="151">
        <v>2015</v>
      </c>
      <c r="H165" s="151">
        <v>2015</v>
      </c>
      <c r="I165" s="151">
        <v>2015</v>
      </c>
      <c r="J165" s="151">
        <v>2018</v>
      </c>
      <c r="K165" s="151">
        <v>2018</v>
      </c>
      <c r="L165" s="151">
        <v>2016</v>
      </c>
      <c r="M165" s="153">
        <v>2015</v>
      </c>
      <c r="N165" s="153">
        <v>2015</v>
      </c>
      <c r="O165" s="153">
        <v>2015</v>
      </c>
      <c r="P165" s="153">
        <v>2015</v>
      </c>
      <c r="Q165" s="153">
        <v>2010</v>
      </c>
      <c r="R165" s="153">
        <v>2010</v>
      </c>
      <c r="S165" s="153">
        <v>2010</v>
      </c>
      <c r="T165" s="153">
        <v>2010</v>
      </c>
      <c r="U165" s="153">
        <v>2015</v>
      </c>
      <c r="V165" s="153">
        <v>2015</v>
      </c>
      <c r="W165" s="153">
        <v>2015</v>
      </c>
      <c r="X165" s="153">
        <v>2018</v>
      </c>
      <c r="Y165" s="153">
        <v>2018</v>
      </c>
      <c r="Z165" s="153">
        <v>2018</v>
      </c>
      <c r="AA165" s="153" t="s">
        <v>896</v>
      </c>
      <c r="AB165" s="152">
        <v>2017</v>
      </c>
      <c r="AC165" s="153" t="s">
        <v>896</v>
      </c>
      <c r="AD165" s="153">
        <v>2018</v>
      </c>
      <c r="AE165" s="153">
        <v>2018</v>
      </c>
      <c r="AF165" s="155" t="s">
        <v>896</v>
      </c>
      <c r="AG165" s="155">
        <v>2019</v>
      </c>
      <c r="AH165" s="153">
        <v>2019</v>
      </c>
      <c r="AI165" s="153">
        <v>2019</v>
      </c>
      <c r="AJ165" s="153">
        <v>2018</v>
      </c>
      <c r="AK165" s="153">
        <v>2018</v>
      </c>
      <c r="AL165" s="153">
        <v>2017</v>
      </c>
      <c r="AM165" s="153" t="s">
        <v>896</v>
      </c>
      <c r="AN165" s="153">
        <v>2019</v>
      </c>
      <c r="AO165" s="153">
        <v>2016</v>
      </c>
      <c r="AP165" s="153">
        <v>2017</v>
      </c>
      <c r="AQ165" s="153">
        <v>2017</v>
      </c>
      <c r="AR165" s="153">
        <v>2018</v>
      </c>
      <c r="AS165" s="153">
        <v>2015</v>
      </c>
      <c r="AT165" s="153">
        <v>2016</v>
      </c>
      <c r="AU165" s="164">
        <v>2017</v>
      </c>
      <c r="AV165" s="164">
        <v>2017</v>
      </c>
      <c r="AW165" s="153">
        <v>2017</v>
      </c>
      <c r="AX165" s="153">
        <v>2017</v>
      </c>
      <c r="AY165" s="153">
        <v>2017</v>
      </c>
      <c r="AZ165" s="209">
        <v>2017</v>
      </c>
      <c r="BA165" s="153" t="s">
        <v>1292</v>
      </c>
      <c r="BB165" s="153">
        <v>2017</v>
      </c>
      <c r="BC165" s="153">
        <v>2018</v>
      </c>
      <c r="BD165" s="153">
        <v>2019</v>
      </c>
      <c r="BE165" s="211" t="s">
        <v>896</v>
      </c>
      <c r="BF165" s="212" t="s">
        <v>1288</v>
      </c>
      <c r="BG165" s="211" t="s">
        <v>1288</v>
      </c>
      <c r="BH165" s="153">
        <v>2018</v>
      </c>
      <c r="BI165" s="153">
        <v>2018</v>
      </c>
      <c r="BJ165" s="153">
        <v>2015</v>
      </c>
      <c r="BK165" s="153">
        <v>2017</v>
      </c>
      <c r="BL165" s="153">
        <v>2018</v>
      </c>
      <c r="BM165" s="153">
        <v>2017</v>
      </c>
      <c r="BN165" s="153">
        <v>2017</v>
      </c>
      <c r="BO165" s="153">
        <v>2016</v>
      </c>
      <c r="BP165" s="153">
        <v>2017</v>
      </c>
      <c r="BQ165" s="153">
        <v>2014</v>
      </c>
      <c r="BR165" s="153">
        <v>2017</v>
      </c>
      <c r="BS165" s="153">
        <v>2017</v>
      </c>
      <c r="BT165" s="153">
        <v>2017</v>
      </c>
      <c r="BU165" s="153">
        <v>2017</v>
      </c>
      <c r="BV165" s="153">
        <v>2017</v>
      </c>
      <c r="BW165" s="153" t="s">
        <v>896</v>
      </c>
      <c r="BX165" s="153">
        <v>2016</v>
      </c>
      <c r="BY165" s="153">
        <v>2015</v>
      </c>
      <c r="BZ165" s="153" t="s">
        <v>1291</v>
      </c>
      <c r="CA165" s="153">
        <v>2019</v>
      </c>
      <c r="CB165" s="153">
        <v>2015</v>
      </c>
    </row>
    <row r="166" spans="1:80" x14ac:dyDescent="0.25">
      <c r="A166" s="123" t="str">
        <f>'Indicator Data'!A168</f>
        <v>Sudan</v>
      </c>
      <c r="B166" s="106" t="str">
        <f>'Indicator Data'!B168</f>
        <v>SDN</v>
      </c>
      <c r="C166" s="151">
        <v>2015</v>
      </c>
      <c r="D166" s="151">
        <v>2015</v>
      </c>
      <c r="E166" s="151">
        <v>2015</v>
      </c>
      <c r="F166" s="151">
        <v>2015</v>
      </c>
      <c r="G166" s="151">
        <v>2015</v>
      </c>
      <c r="H166" s="151">
        <v>2015</v>
      </c>
      <c r="I166" s="151">
        <v>2015</v>
      </c>
      <c r="J166" s="151">
        <v>2018</v>
      </c>
      <c r="K166" s="151">
        <v>2018</v>
      </c>
      <c r="L166" s="151">
        <v>2016</v>
      </c>
      <c r="M166" s="153">
        <v>2015</v>
      </c>
      <c r="N166" s="153">
        <v>2015</v>
      </c>
      <c r="O166" s="153">
        <v>2015</v>
      </c>
      <c r="P166" s="153">
        <v>2015</v>
      </c>
      <c r="Q166" s="153">
        <v>2010</v>
      </c>
      <c r="R166" s="153">
        <v>2010</v>
      </c>
      <c r="S166" s="153">
        <v>2010</v>
      </c>
      <c r="T166" s="153">
        <v>2010</v>
      </c>
      <c r="U166" s="153">
        <v>2015</v>
      </c>
      <c r="V166" s="153">
        <v>2015</v>
      </c>
      <c r="W166" s="153">
        <v>2015</v>
      </c>
      <c r="X166" s="153">
        <v>2018</v>
      </c>
      <c r="Y166" s="153">
        <v>2018</v>
      </c>
      <c r="Z166" s="153">
        <v>2018</v>
      </c>
      <c r="AA166" s="153">
        <v>2008</v>
      </c>
      <c r="AB166" s="152">
        <v>2017</v>
      </c>
      <c r="AC166" s="153">
        <v>2017</v>
      </c>
      <c r="AD166" s="153">
        <v>2018</v>
      </c>
      <c r="AE166" s="153">
        <v>2018</v>
      </c>
      <c r="AF166" s="155">
        <v>2016</v>
      </c>
      <c r="AG166" s="155">
        <v>2019</v>
      </c>
      <c r="AH166" s="153">
        <v>2019</v>
      </c>
      <c r="AI166" s="153">
        <v>2019</v>
      </c>
      <c r="AJ166" s="153">
        <v>2018</v>
      </c>
      <c r="AK166" s="153">
        <v>2018</v>
      </c>
      <c r="AL166" s="153">
        <v>2017</v>
      </c>
      <c r="AM166" s="153">
        <v>2010</v>
      </c>
      <c r="AN166" s="153">
        <v>2019</v>
      </c>
      <c r="AO166" s="153">
        <v>2016</v>
      </c>
      <c r="AP166" s="153">
        <v>2017</v>
      </c>
      <c r="AQ166" s="153">
        <v>2017</v>
      </c>
      <c r="AR166" s="153">
        <v>2018</v>
      </c>
      <c r="AS166" s="153">
        <v>2015</v>
      </c>
      <c r="AT166" s="153">
        <v>2014</v>
      </c>
      <c r="AU166" s="164">
        <v>2017</v>
      </c>
      <c r="AV166" s="164">
        <v>2017</v>
      </c>
      <c r="AW166" s="153">
        <v>2017</v>
      </c>
      <c r="AX166" s="153">
        <v>2017</v>
      </c>
      <c r="AY166" s="153">
        <v>2017</v>
      </c>
      <c r="AZ166" s="209">
        <v>2017</v>
      </c>
      <c r="BA166" s="153">
        <v>2009</v>
      </c>
      <c r="BB166" s="153">
        <v>2017</v>
      </c>
      <c r="BC166" s="153">
        <v>2018</v>
      </c>
      <c r="BD166" s="153">
        <v>2019</v>
      </c>
      <c r="BE166" s="211" t="s">
        <v>896</v>
      </c>
      <c r="BF166" s="212">
        <v>43677</v>
      </c>
      <c r="BG166" s="211" t="s">
        <v>1288</v>
      </c>
      <c r="BH166" s="153">
        <v>2018</v>
      </c>
      <c r="BI166" s="153">
        <v>2018</v>
      </c>
      <c r="BJ166" s="153">
        <v>2013</v>
      </c>
      <c r="BK166" s="153">
        <v>2017</v>
      </c>
      <c r="BL166" s="153">
        <v>2018</v>
      </c>
      <c r="BM166" s="153">
        <v>2017</v>
      </c>
      <c r="BN166" s="153">
        <v>2015</v>
      </c>
      <c r="BO166" s="153">
        <v>2016</v>
      </c>
      <c r="BP166" s="153">
        <v>2017</v>
      </c>
      <c r="BQ166" s="153">
        <v>2014</v>
      </c>
      <c r="BR166" s="153">
        <v>2017</v>
      </c>
      <c r="BS166" s="153">
        <v>2017</v>
      </c>
      <c r="BT166" s="153">
        <v>2015</v>
      </c>
      <c r="BU166" s="153">
        <v>2017</v>
      </c>
      <c r="BV166" s="153">
        <v>2017</v>
      </c>
      <c r="BW166" s="153">
        <v>2017</v>
      </c>
      <c r="BX166" s="153">
        <v>2016</v>
      </c>
      <c r="BY166" s="153">
        <v>2015</v>
      </c>
      <c r="BZ166" s="153" t="s">
        <v>1291</v>
      </c>
      <c r="CA166" s="153">
        <v>2019</v>
      </c>
      <c r="CB166" s="153">
        <v>2015</v>
      </c>
    </row>
    <row r="167" spans="1:80" x14ac:dyDescent="0.25">
      <c r="A167" s="123" t="str">
        <f>'Indicator Data'!A169</f>
        <v>Suriname</v>
      </c>
      <c r="B167" s="106" t="str">
        <f>'Indicator Data'!B169</f>
        <v>SUR</v>
      </c>
      <c r="C167" s="151">
        <v>2015</v>
      </c>
      <c r="D167" s="151">
        <v>2015</v>
      </c>
      <c r="E167" s="151">
        <v>2015</v>
      </c>
      <c r="F167" s="151">
        <v>2015</v>
      </c>
      <c r="G167" s="151">
        <v>2015</v>
      </c>
      <c r="H167" s="151">
        <v>2015</v>
      </c>
      <c r="I167" s="151">
        <v>2015</v>
      </c>
      <c r="J167" s="151">
        <v>2018</v>
      </c>
      <c r="K167" s="151">
        <v>2018</v>
      </c>
      <c r="L167" s="151">
        <v>2016</v>
      </c>
      <c r="M167" s="153">
        <v>2015</v>
      </c>
      <c r="N167" s="153">
        <v>2015</v>
      </c>
      <c r="O167" s="153">
        <v>2015</v>
      </c>
      <c r="P167" s="153">
        <v>2015</v>
      </c>
      <c r="Q167" s="153">
        <v>2010</v>
      </c>
      <c r="R167" s="153">
        <v>2010</v>
      </c>
      <c r="S167" s="153">
        <v>2010</v>
      </c>
      <c r="T167" s="153">
        <v>2010</v>
      </c>
      <c r="U167" s="153">
        <v>2015</v>
      </c>
      <c r="V167" s="153">
        <v>2015</v>
      </c>
      <c r="W167" s="153">
        <v>2015</v>
      </c>
      <c r="X167" s="153">
        <v>2018</v>
      </c>
      <c r="Y167" s="153">
        <v>2018</v>
      </c>
      <c r="Z167" s="153">
        <v>2018</v>
      </c>
      <c r="AA167" s="153"/>
      <c r="AB167" s="152">
        <v>2017</v>
      </c>
      <c r="AC167" s="153">
        <v>2014</v>
      </c>
      <c r="AD167" s="153">
        <v>2018</v>
      </c>
      <c r="AE167" s="153">
        <v>2018</v>
      </c>
      <c r="AF167" s="155">
        <v>2016</v>
      </c>
      <c r="AG167" s="155">
        <v>2019</v>
      </c>
      <c r="AH167" s="153">
        <v>2019</v>
      </c>
      <c r="AI167" s="153">
        <v>2019</v>
      </c>
      <c r="AJ167" s="153">
        <v>2018</v>
      </c>
      <c r="AK167" s="153">
        <v>2018</v>
      </c>
      <c r="AL167" s="153">
        <v>2017</v>
      </c>
      <c r="AM167" s="153">
        <v>2010</v>
      </c>
      <c r="AN167" s="153">
        <v>2019</v>
      </c>
      <c r="AO167" s="153">
        <v>2016</v>
      </c>
      <c r="AP167" s="153">
        <v>2017</v>
      </c>
      <c r="AQ167" s="153">
        <v>2017</v>
      </c>
      <c r="AR167" s="153">
        <v>2018</v>
      </c>
      <c r="AS167" s="153">
        <v>2015</v>
      </c>
      <c r="AT167" s="153">
        <v>2010</v>
      </c>
      <c r="AU167" s="164">
        <v>2017</v>
      </c>
      <c r="AV167" s="164">
        <v>2017</v>
      </c>
      <c r="AW167" s="153">
        <v>2017</v>
      </c>
      <c r="AX167" s="153">
        <v>2017</v>
      </c>
      <c r="AY167" s="153">
        <v>2017</v>
      </c>
      <c r="AZ167" s="209">
        <v>2017</v>
      </c>
      <c r="BA167" s="153" t="s">
        <v>896</v>
      </c>
      <c r="BB167" s="153">
        <v>2017</v>
      </c>
      <c r="BC167" s="153">
        <v>2018</v>
      </c>
      <c r="BD167" s="153">
        <v>2019</v>
      </c>
      <c r="BE167" s="211" t="s">
        <v>896</v>
      </c>
      <c r="BF167" s="212" t="s">
        <v>1288</v>
      </c>
      <c r="BG167" s="211" t="s">
        <v>1288</v>
      </c>
      <c r="BH167" s="153">
        <v>2018</v>
      </c>
      <c r="BI167" s="153">
        <v>2018</v>
      </c>
      <c r="BJ167" s="153" t="s">
        <v>896</v>
      </c>
      <c r="BK167" s="153">
        <v>2017</v>
      </c>
      <c r="BL167" s="153">
        <v>2018</v>
      </c>
      <c r="BM167" s="153">
        <v>2017</v>
      </c>
      <c r="BN167" s="153">
        <v>2015</v>
      </c>
      <c r="BO167" s="153">
        <v>2016</v>
      </c>
      <c r="BP167" s="153">
        <v>2017</v>
      </c>
      <c r="BQ167" s="153">
        <v>2014</v>
      </c>
      <c r="BR167" s="153">
        <v>2017</v>
      </c>
      <c r="BS167" s="153">
        <v>2017</v>
      </c>
      <c r="BT167" s="153">
        <v>2018</v>
      </c>
      <c r="BU167" s="153">
        <v>2017</v>
      </c>
      <c r="BV167" s="153">
        <v>2017</v>
      </c>
      <c r="BW167" s="153" t="s">
        <v>896</v>
      </c>
      <c r="BX167" s="153">
        <v>2016</v>
      </c>
      <c r="BY167" s="153">
        <v>2015</v>
      </c>
      <c r="BZ167" s="153" t="s">
        <v>1291</v>
      </c>
      <c r="CA167" s="153">
        <v>2019</v>
      </c>
      <c r="CB167" s="153">
        <v>2015</v>
      </c>
    </row>
    <row r="168" spans="1:80" x14ac:dyDescent="0.25">
      <c r="A168" s="123" t="str">
        <f>'Indicator Data'!A170</f>
        <v>Sweden</v>
      </c>
      <c r="B168" s="106" t="str">
        <f>'Indicator Data'!B170</f>
        <v>SWE</v>
      </c>
      <c r="C168" s="151">
        <v>2015</v>
      </c>
      <c r="D168" s="151">
        <v>2015</v>
      </c>
      <c r="E168" s="151">
        <v>2015</v>
      </c>
      <c r="F168" s="151">
        <v>2015</v>
      </c>
      <c r="G168" s="151">
        <v>2015</v>
      </c>
      <c r="H168" s="151">
        <v>2015</v>
      </c>
      <c r="I168" s="151">
        <v>2015</v>
      </c>
      <c r="J168" s="151">
        <v>2018</v>
      </c>
      <c r="K168" s="151">
        <v>2018</v>
      </c>
      <c r="L168" s="151">
        <v>2016</v>
      </c>
      <c r="M168" s="153">
        <v>2015</v>
      </c>
      <c r="N168" s="153">
        <v>2015</v>
      </c>
      <c r="O168" s="153">
        <v>2015</v>
      </c>
      <c r="P168" s="153">
        <v>2015</v>
      </c>
      <c r="Q168" s="153">
        <v>2010</v>
      </c>
      <c r="R168" s="153">
        <v>2010</v>
      </c>
      <c r="S168" s="153">
        <v>2010</v>
      </c>
      <c r="T168" s="153">
        <v>2010</v>
      </c>
      <c r="U168" s="153">
        <v>2015</v>
      </c>
      <c r="V168" s="153">
        <v>2015</v>
      </c>
      <c r="W168" s="153">
        <v>2015</v>
      </c>
      <c r="X168" s="153">
        <v>2018</v>
      </c>
      <c r="Y168" s="153">
        <v>2018</v>
      </c>
      <c r="Z168" s="153">
        <v>2018</v>
      </c>
      <c r="AA168" s="153" t="s">
        <v>896</v>
      </c>
      <c r="AB168" s="152">
        <v>2017</v>
      </c>
      <c r="AC168" s="153" t="s">
        <v>896</v>
      </c>
      <c r="AD168" s="153">
        <v>2018</v>
      </c>
      <c r="AE168" s="153">
        <v>2018</v>
      </c>
      <c r="AF168" s="155">
        <v>2016</v>
      </c>
      <c r="AG168" s="155">
        <v>2019</v>
      </c>
      <c r="AH168" s="153">
        <v>2019</v>
      </c>
      <c r="AI168" s="153">
        <v>2019</v>
      </c>
      <c r="AJ168" s="153">
        <v>2018</v>
      </c>
      <c r="AK168" s="153">
        <v>2018</v>
      </c>
      <c r="AL168" s="153">
        <v>2017</v>
      </c>
      <c r="AM168" s="153" t="s">
        <v>896</v>
      </c>
      <c r="AN168" s="153">
        <v>2019</v>
      </c>
      <c r="AO168" s="153">
        <v>2016</v>
      </c>
      <c r="AP168" s="153">
        <v>2017</v>
      </c>
      <c r="AQ168" s="153" t="s">
        <v>896</v>
      </c>
      <c r="AR168" s="153">
        <v>2018</v>
      </c>
      <c r="AS168" s="153">
        <v>2015</v>
      </c>
      <c r="AT168" s="153" t="s">
        <v>896</v>
      </c>
      <c r="AU168" s="164">
        <v>2017</v>
      </c>
      <c r="AV168" s="164">
        <v>2016</v>
      </c>
      <c r="AW168" s="153" t="s">
        <v>896</v>
      </c>
      <c r="AX168" s="153" t="s">
        <v>896</v>
      </c>
      <c r="AY168" s="153">
        <v>2017</v>
      </c>
      <c r="AZ168" s="209">
        <v>2017</v>
      </c>
      <c r="BA168" s="153" t="s">
        <v>1290</v>
      </c>
      <c r="BB168" s="153">
        <v>2017</v>
      </c>
      <c r="BC168" s="153">
        <v>2018</v>
      </c>
      <c r="BD168" s="153">
        <v>2019</v>
      </c>
      <c r="BE168" s="211" t="s">
        <v>896</v>
      </c>
      <c r="BF168" s="212" t="s">
        <v>1288</v>
      </c>
      <c r="BG168" s="211" t="s">
        <v>1288</v>
      </c>
      <c r="BH168" s="153">
        <v>2018</v>
      </c>
      <c r="BI168" s="153">
        <v>2018</v>
      </c>
      <c r="BJ168" s="153">
        <v>2015</v>
      </c>
      <c r="BK168" s="153">
        <v>2017</v>
      </c>
      <c r="BL168" s="153">
        <v>2018</v>
      </c>
      <c r="BM168" s="153">
        <v>2017</v>
      </c>
      <c r="BN168" s="153" t="s">
        <v>896</v>
      </c>
      <c r="BO168" s="153">
        <v>2016</v>
      </c>
      <c r="BP168" s="153">
        <v>2017</v>
      </c>
      <c r="BQ168" s="153">
        <v>2014</v>
      </c>
      <c r="BR168" s="153">
        <v>2017</v>
      </c>
      <c r="BS168" s="153">
        <v>2017</v>
      </c>
      <c r="BT168" s="153">
        <v>2016</v>
      </c>
      <c r="BU168" s="153">
        <v>2017</v>
      </c>
      <c r="BV168" s="153">
        <v>2017</v>
      </c>
      <c r="BW168" s="153">
        <v>2017</v>
      </c>
      <c r="BX168" s="153">
        <v>2016</v>
      </c>
      <c r="BY168" s="153">
        <v>2015</v>
      </c>
      <c r="BZ168" s="153" t="s">
        <v>1291</v>
      </c>
      <c r="CA168" s="153">
        <v>2019</v>
      </c>
      <c r="CB168" s="153">
        <v>2015</v>
      </c>
    </row>
    <row r="169" spans="1:80" x14ac:dyDescent="0.25">
      <c r="A169" s="123" t="str">
        <f>'Indicator Data'!A171</f>
        <v>Switzerland</v>
      </c>
      <c r="B169" s="106" t="str">
        <f>'Indicator Data'!B171</f>
        <v>CHE</v>
      </c>
      <c r="C169" s="151">
        <v>2015</v>
      </c>
      <c r="D169" s="151">
        <v>2015</v>
      </c>
      <c r="E169" s="151">
        <v>2015</v>
      </c>
      <c r="F169" s="151">
        <v>2015</v>
      </c>
      <c r="G169" s="151">
        <v>2015</v>
      </c>
      <c r="H169" s="151">
        <v>2015</v>
      </c>
      <c r="I169" s="151">
        <v>2015</v>
      </c>
      <c r="J169" s="151">
        <v>2018</v>
      </c>
      <c r="K169" s="151">
        <v>2018</v>
      </c>
      <c r="L169" s="151">
        <v>2016</v>
      </c>
      <c r="M169" s="153">
        <v>2015</v>
      </c>
      <c r="N169" s="153">
        <v>2015</v>
      </c>
      <c r="O169" s="153">
        <v>2015</v>
      </c>
      <c r="P169" s="153">
        <v>2015</v>
      </c>
      <c r="Q169" s="153">
        <v>2010</v>
      </c>
      <c r="R169" s="153">
        <v>2010</v>
      </c>
      <c r="S169" s="153">
        <v>2010</v>
      </c>
      <c r="T169" s="153">
        <v>2010</v>
      </c>
      <c r="U169" s="153">
        <v>2015</v>
      </c>
      <c r="V169" s="153">
        <v>2015</v>
      </c>
      <c r="W169" s="153">
        <v>2015</v>
      </c>
      <c r="X169" s="153">
        <v>2018</v>
      </c>
      <c r="Y169" s="153">
        <v>2018</v>
      </c>
      <c r="Z169" s="153">
        <v>2018</v>
      </c>
      <c r="AA169" s="153"/>
      <c r="AB169" s="152">
        <v>2017</v>
      </c>
      <c r="AC169" s="153" t="s">
        <v>896</v>
      </c>
      <c r="AD169" s="153">
        <v>2018</v>
      </c>
      <c r="AE169" s="153">
        <v>2018</v>
      </c>
      <c r="AF169" s="155" t="s">
        <v>896</v>
      </c>
      <c r="AG169" s="155">
        <v>2019</v>
      </c>
      <c r="AH169" s="153">
        <v>2019</v>
      </c>
      <c r="AI169" s="153">
        <v>2019</v>
      </c>
      <c r="AJ169" s="153">
        <v>2018</v>
      </c>
      <c r="AK169" s="153">
        <v>2018</v>
      </c>
      <c r="AL169" s="153">
        <v>2017</v>
      </c>
      <c r="AM169" s="153" t="s">
        <v>896</v>
      </c>
      <c r="AN169" s="153">
        <v>2019</v>
      </c>
      <c r="AO169" s="153">
        <v>2016</v>
      </c>
      <c r="AP169" s="153">
        <v>2017</v>
      </c>
      <c r="AQ169" s="153" t="s">
        <v>896</v>
      </c>
      <c r="AR169" s="153">
        <v>2018</v>
      </c>
      <c r="AS169" s="153">
        <v>2015</v>
      </c>
      <c r="AT169" s="153" t="s">
        <v>896</v>
      </c>
      <c r="AU169" s="164">
        <v>2017</v>
      </c>
      <c r="AV169" s="164">
        <v>2013</v>
      </c>
      <c r="AW169" s="153" t="s">
        <v>896</v>
      </c>
      <c r="AX169" s="153" t="s">
        <v>896</v>
      </c>
      <c r="AY169" s="153">
        <v>2017</v>
      </c>
      <c r="AZ169" s="209">
        <v>2017</v>
      </c>
      <c r="BA169" s="153" t="s">
        <v>1290</v>
      </c>
      <c r="BB169" s="153">
        <v>2017</v>
      </c>
      <c r="BC169" s="153">
        <v>2018</v>
      </c>
      <c r="BD169" s="153">
        <v>2019</v>
      </c>
      <c r="BE169" s="211" t="s">
        <v>896</v>
      </c>
      <c r="BF169" s="212" t="s">
        <v>1288</v>
      </c>
      <c r="BG169" s="211" t="s">
        <v>1288</v>
      </c>
      <c r="BH169" s="153">
        <v>2018</v>
      </c>
      <c r="BI169" s="153">
        <v>2018</v>
      </c>
      <c r="BJ169" s="153">
        <v>2015</v>
      </c>
      <c r="BK169" s="153">
        <v>2017</v>
      </c>
      <c r="BL169" s="153">
        <v>2018</v>
      </c>
      <c r="BM169" s="153">
        <v>2017</v>
      </c>
      <c r="BN169" s="153" t="s">
        <v>896</v>
      </c>
      <c r="BO169" s="153">
        <v>2016</v>
      </c>
      <c r="BP169" s="153">
        <v>2017</v>
      </c>
      <c r="BQ169" s="153">
        <v>2014</v>
      </c>
      <c r="BR169" s="153">
        <v>2017</v>
      </c>
      <c r="BS169" s="153">
        <v>2017</v>
      </c>
      <c r="BT169" s="153">
        <v>2016</v>
      </c>
      <c r="BU169" s="153">
        <v>2017</v>
      </c>
      <c r="BV169" s="153">
        <v>2017</v>
      </c>
      <c r="BW169" s="153">
        <v>2017</v>
      </c>
      <c r="BX169" s="153">
        <v>2016</v>
      </c>
      <c r="BY169" s="153">
        <v>2015</v>
      </c>
      <c r="BZ169" s="153" t="s">
        <v>1291</v>
      </c>
      <c r="CA169" s="153">
        <v>2019</v>
      </c>
      <c r="CB169" s="153">
        <v>2015</v>
      </c>
    </row>
    <row r="170" spans="1:80" x14ac:dyDescent="0.25">
      <c r="A170" s="123" t="str">
        <f>'Indicator Data'!A172</f>
        <v>Syria</v>
      </c>
      <c r="B170" s="106" t="str">
        <f>'Indicator Data'!B172</f>
        <v>SYR</v>
      </c>
      <c r="C170" s="151">
        <v>2015</v>
      </c>
      <c r="D170" s="151">
        <v>2015</v>
      </c>
      <c r="E170" s="151">
        <v>2015</v>
      </c>
      <c r="F170" s="151">
        <v>2015</v>
      </c>
      <c r="G170" s="151">
        <v>2015</v>
      </c>
      <c r="H170" s="151">
        <v>2015</v>
      </c>
      <c r="I170" s="151">
        <v>2015</v>
      </c>
      <c r="J170" s="151">
        <v>2018</v>
      </c>
      <c r="K170" s="151">
        <v>2018</v>
      </c>
      <c r="L170" s="151">
        <v>2016</v>
      </c>
      <c r="M170" s="153">
        <v>2015</v>
      </c>
      <c r="N170" s="153">
        <v>2015</v>
      </c>
      <c r="O170" s="153">
        <v>2015</v>
      </c>
      <c r="P170" s="153">
        <v>2015</v>
      </c>
      <c r="Q170" s="153">
        <v>2010</v>
      </c>
      <c r="R170" s="153">
        <v>2010</v>
      </c>
      <c r="S170" s="153">
        <v>2010</v>
      </c>
      <c r="T170" s="153">
        <v>2010</v>
      </c>
      <c r="U170" s="153">
        <v>2015</v>
      </c>
      <c r="V170" s="153">
        <v>2015</v>
      </c>
      <c r="W170" s="153">
        <v>2015</v>
      </c>
      <c r="X170" s="153">
        <v>2018</v>
      </c>
      <c r="Y170" s="153">
        <v>2018</v>
      </c>
      <c r="Z170" s="153">
        <v>2018</v>
      </c>
      <c r="AA170" s="153" t="s">
        <v>896</v>
      </c>
      <c r="AB170" s="152">
        <v>2016</v>
      </c>
      <c r="AC170" s="153">
        <v>2017</v>
      </c>
      <c r="AD170" s="153">
        <v>2017</v>
      </c>
      <c r="AE170" s="153">
        <v>2018</v>
      </c>
      <c r="AF170" s="155">
        <v>2016</v>
      </c>
      <c r="AG170" s="155">
        <v>2019</v>
      </c>
      <c r="AH170" s="153">
        <v>2019</v>
      </c>
      <c r="AI170" s="153">
        <v>2019</v>
      </c>
      <c r="AJ170" s="153">
        <v>2018</v>
      </c>
      <c r="AK170" s="153">
        <v>2018</v>
      </c>
      <c r="AL170" s="153">
        <v>2017</v>
      </c>
      <c r="AM170" s="153">
        <v>2009</v>
      </c>
      <c r="AN170" s="153">
        <v>2019</v>
      </c>
      <c r="AO170" s="153">
        <v>2016</v>
      </c>
      <c r="AP170" s="153">
        <v>2017</v>
      </c>
      <c r="AQ170" s="153" t="s">
        <v>896</v>
      </c>
      <c r="AR170" s="153" t="s">
        <v>896</v>
      </c>
      <c r="AS170" s="153">
        <v>2015</v>
      </c>
      <c r="AT170" s="153">
        <v>2009</v>
      </c>
      <c r="AU170" s="164">
        <v>2017</v>
      </c>
      <c r="AV170" s="164">
        <v>2014</v>
      </c>
      <c r="AW170" s="153" t="s">
        <v>896</v>
      </c>
      <c r="AX170" s="153">
        <v>2017</v>
      </c>
      <c r="AY170" s="153">
        <v>2017</v>
      </c>
      <c r="AZ170" s="209">
        <v>2017</v>
      </c>
      <c r="BA170" s="153" t="s">
        <v>896</v>
      </c>
      <c r="BB170" s="153">
        <v>2017</v>
      </c>
      <c r="BC170" s="153">
        <v>2018</v>
      </c>
      <c r="BD170" s="153">
        <v>2019</v>
      </c>
      <c r="BE170" s="211" t="s">
        <v>896</v>
      </c>
      <c r="BF170" s="212" t="s">
        <v>1288</v>
      </c>
      <c r="BG170" s="211" t="s">
        <v>1288</v>
      </c>
      <c r="BH170" s="153">
        <v>2018</v>
      </c>
      <c r="BI170" s="153">
        <v>2018</v>
      </c>
      <c r="BJ170" s="153">
        <v>2013</v>
      </c>
      <c r="BK170" s="153">
        <v>2017</v>
      </c>
      <c r="BL170" s="153">
        <v>2018</v>
      </c>
      <c r="BM170" s="153">
        <v>2017</v>
      </c>
      <c r="BN170" s="153">
        <v>2015</v>
      </c>
      <c r="BO170" s="153">
        <v>2016</v>
      </c>
      <c r="BP170" s="153">
        <v>2017</v>
      </c>
      <c r="BQ170" s="153">
        <v>2014</v>
      </c>
      <c r="BR170" s="153">
        <v>2017</v>
      </c>
      <c r="BS170" s="153">
        <v>2017</v>
      </c>
      <c r="BT170" s="153">
        <v>2016</v>
      </c>
      <c r="BU170" s="153">
        <v>2017</v>
      </c>
      <c r="BV170" s="153">
        <v>2017</v>
      </c>
      <c r="BW170" s="153" t="s">
        <v>896</v>
      </c>
      <c r="BX170" s="153">
        <v>2012</v>
      </c>
      <c r="BY170" s="153">
        <v>2015</v>
      </c>
      <c r="BZ170" s="153">
        <v>2015</v>
      </c>
      <c r="CA170" s="153">
        <v>2019</v>
      </c>
      <c r="CB170" s="153">
        <v>2015</v>
      </c>
    </row>
    <row r="171" spans="1:80" x14ac:dyDescent="0.25">
      <c r="A171" s="123" t="str">
        <f>'Indicator Data'!A173</f>
        <v>Tajikistan</v>
      </c>
      <c r="B171" s="106" t="str">
        <f>'Indicator Data'!B173</f>
        <v>TJK</v>
      </c>
      <c r="C171" s="151">
        <v>2015</v>
      </c>
      <c r="D171" s="151">
        <v>2015</v>
      </c>
      <c r="E171" s="151">
        <v>2015</v>
      </c>
      <c r="F171" s="151">
        <v>2015</v>
      </c>
      <c r="G171" s="151">
        <v>2015</v>
      </c>
      <c r="H171" s="151">
        <v>2015</v>
      </c>
      <c r="I171" s="151">
        <v>2015</v>
      </c>
      <c r="J171" s="151">
        <v>2018</v>
      </c>
      <c r="K171" s="151">
        <v>2018</v>
      </c>
      <c r="L171" s="151">
        <v>2016</v>
      </c>
      <c r="M171" s="153">
        <v>2015</v>
      </c>
      <c r="N171" s="153">
        <v>2015</v>
      </c>
      <c r="O171" s="153">
        <v>2015</v>
      </c>
      <c r="P171" s="153">
        <v>2015</v>
      </c>
      <c r="Q171" s="153">
        <v>2010</v>
      </c>
      <c r="R171" s="153">
        <v>2010</v>
      </c>
      <c r="S171" s="153">
        <v>2010</v>
      </c>
      <c r="T171" s="153">
        <v>2010</v>
      </c>
      <c r="U171" s="153">
        <v>2015</v>
      </c>
      <c r="V171" s="153">
        <v>2015</v>
      </c>
      <c r="W171" s="153">
        <v>2015</v>
      </c>
      <c r="X171" s="153">
        <v>2018</v>
      </c>
      <c r="Y171" s="153">
        <v>2018</v>
      </c>
      <c r="Z171" s="153">
        <v>2018</v>
      </c>
      <c r="AA171" s="153">
        <v>2012</v>
      </c>
      <c r="AB171" s="152">
        <v>2017</v>
      </c>
      <c r="AC171" s="153">
        <v>2017</v>
      </c>
      <c r="AD171" s="153">
        <v>2014</v>
      </c>
      <c r="AE171" s="153">
        <v>2018</v>
      </c>
      <c r="AF171" s="155">
        <v>2016</v>
      </c>
      <c r="AG171" s="155">
        <v>2019</v>
      </c>
      <c r="AH171" s="153">
        <v>2019</v>
      </c>
      <c r="AI171" s="153">
        <v>2019</v>
      </c>
      <c r="AJ171" s="153">
        <v>2018</v>
      </c>
      <c r="AK171" s="153">
        <v>2018</v>
      </c>
      <c r="AL171" s="153">
        <v>2017</v>
      </c>
      <c r="AM171" s="153">
        <v>2012</v>
      </c>
      <c r="AN171" s="153">
        <v>2019</v>
      </c>
      <c r="AO171" s="153">
        <v>2016</v>
      </c>
      <c r="AP171" s="153">
        <v>2017</v>
      </c>
      <c r="AQ171" s="153">
        <v>2017</v>
      </c>
      <c r="AR171" s="153">
        <v>2018</v>
      </c>
      <c r="AS171" s="153">
        <v>2015</v>
      </c>
      <c r="AT171" s="153">
        <v>2012</v>
      </c>
      <c r="AU171" s="164">
        <v>2017</v>
      </c>
      <c r="AV171" s="164">
        <v>2017</v>
      </c>
      <c r="AW171" s="153">
        <v>2017</v>
      </c>
      <c r="AX171" s="153">
        <v>2017</v>
      </c>
      <c r="AY171" s="153">
        <v>2017</v>
      </c>
      <c r="AZ171" s="209">
        <v>2017</v>
      </c>
      <c r="BA171" s="153" t="s">
        <v>1290</v>
      </c>
      <c r="BB171" s="153">
        <v>2017</v>
      </c>
      <c r="BC171" s="153">
        <v>2018</v>
      </c>
      <c r="BD171" s="153">
        <v>2019</v>
      </c>
      <c r="BE171" s="211" t="s">
        <v>896</v>
      </c>
      <c r="BF171" s="212" t="s">
        <v>1288</v>
      </c>
      <c r="BG171" s="211" t="s">
        <v>1288</v>
      </c>
      <c r="BH171" s="153">
        <v>2018</v>
      </c>
      <c r="BI171" s="153">
        <v>2018</v>
      </c>
      <c r="BJ171" s="153">
        <v>2013</v>
      </c>
      <c r="BK171" s="153">
        <v>2017</v>
      </c>
      <c r="BL171" s="153">
        <v>2018</v>
      </c>
      <c r="BM171" s="153">
        <v>2017</v>
      </c>
      <c r="BN171" s="153">
        <v>2015</v>
      </c>
      <c r="BO171" s="153">
        <v>2016</v>
      </c>
      <c r="BP171" s="153">
        <v>2017</v>
      </c>
      <c r="BQ171" s="153">
        <v>2014</v>
      </c>
      <c r="BR171" s="153">
        <v>2017</v>
      </c>
      <c r="BS171" s="153">
        <v>2017</v>
      </c>
      <c r="BT171" s="153">
        <v>2014</v>
      </c>
      <c r="BU171" s="153">
        <v>2017</v>
      </c>
      <c r="BV171" s="153">
        <v>2017</v>
      </c>
      <c r="BW171" s="153" t="s">
        <v>896</v>
      </c>
      <c r="BX171" s="153">
        <v>2016</v>
      </c>
      <c r="BY171" s="153">
        <v>2015</v>
      </c>
      <c r="BZ171" s="153" t="s">
        <v>1291</v>
      </c>
      <c r="CA171" s="153">
        <v>2019</v>
      </c>
      <c r="CB171" s="153">
        <v>2015</v>
      </c>
    </row>
    <row r="172" spans="1:80" x14ac:dyDescent="0.25">
      <c r="A172" s="123" t="str">
        <f>'Indicator Data'!A174</f>
        <v>Tanzania</v>
      </c>
      <c r="B172" s="106" t="str">
        <f>'Indicator Data'!B174</f>
        <v>TZA</v>
      </c>
      <c r="C172" s="151">
        <v>2015</v>
      </c>
      <c r="D172" s="151">
        <v>2015</v>
      </c>
      <c r="E172" s="151">
        <v>2015</v>
      </c>
      <c r="F172" s="151">
        <v>2015</v>
      </c>
      <c r="G172" s="151">
        <v>2015</v>
      </c>
      <c r="H172" s="151">
        <v>2015</v>
      </c>
      <c r="I172" s="151">
        <v>2015</v>
      </c>
      <c r="J172" s="151">
        <v>2018</v>
      </c>
      <c r="K172" s="151">
        <v>2018</v>
      </c>
      <c r="L172" s="151">
        <v>2016</v>
      </c>
      <c r="M172" s="153">
        <v>2015</v>
      </c>
      <c r="N172" s="153">
        <v>2015</v>
      </c>
      <c r="O172" s="153">
        <v>2015</v>
      </c>
      <c r="P172" s="153">
        <v>2015</v>
      </c>
      <c r="Q172" s="153">
        <v>2010</v>
      </c>
      <c r="R172" s="153">
        <v>2010</v>
      </c>
      <c r="S172" s="153">
        <v>2010</v>
      </c>
      <c r="T172" s="153">
        <v>2010</v>
      </c>
      <c r="U172" s="153">
        <v>2015</v>
      </c>
      <c r="V172" s="153">
        <v>2015</v>
      </c>
      <c r="W172" s="153">
        <v>2015</v>
      </c>
      <c r="X172" s="153">
        <v>2018</v>
      </c>
      <c r="Y172" s="153">
        <v>2018</v>
      </c>
      <c r="Z172" s="153">
        <v>2018</v>
      </c>
      <c r="AA172" s="153">
        <v>2015</v>
      </c>
      <c r="AB172" s="152">
        <v>2017</v>
      </c>
      <c r="AC172" s="153">
        <v>2017</v>
      </c>
      <c r="AD172" s="153">
        <v>2018</v>
      </c>
      <c r="AE172" s="153">
        <v>2018</v>
      </c>
      <c r="AF172" s="155">
        <v>2016</v>
      </c>
      <c r="AG172" s="155">
        <v>2019</v>
      </c>
      <c r="AH172" s="153">
        <v>2019</v>
      </c>
      <c r="AI172" s="153">
        <v>2019</v>
      </c>
      <c r="AJ172" s="153">
        <v>2018</v>
      </c>
      <c r="AK172" s="153">
        <v>2018</v>
      </c>
      <c r="AL172" s="153">
        <v>2017</v>
      </c>
      <c r="AM172" s="153">
        <v>2016</v>
      </c>
      <c r="AN172" s="153">
        <v>2019</v>
      </c>
      <c r="AO172" s="153">
        <v>2016</v>
      </c>
      <c r="AP172" s="153">
        <v>2017</v>
      </c>
      <c r="AQ172" s="153">
        <v>2017</v>
      </c>
      <c r="AR172" s="153">
        <v>2018</v>
      </c>
      <c r="AS172" s="153">
        <v>2015</v>
      </c>
      <c r="AT172" s="153">
        <v>2011</v>
      </c>
      <c r="AU172" s="164">
        <v>2017</v>
      </c>
      <c r="AV172" s="164">
        <v>2017</v>
      </c>
      <c r="AW172" s="153">
        <v>2017</v>
      </c>
      <c r="AX172" s="153">
        <v>2017</v>
      </c>
      <c r="AY172" s="153">
        <v>2017</v>
      </c>
      <c r="AZ172" s="209">
        <v>2017</v>
      </c>
      <c r="BA172" s="153" t="s">
        <v>1296</v>
      </c>
      <c r="BB172" s="153">
        <v>2017</v>
      </c>
      <c r="BC172" s="153">
        <v>2018</v>
      </c>
      <c r="BD172" s="153">
        <v>2019</v>
      </c>
      <c r="BE172" s="211" t="s">
        <v>896</v>
      </c>
      <c r="BF172" s="212">
        <v>43677</v>
      </c>
      <c r="BG172" s="211" t="s">
        <v>1288</v>
      </c>
      <c r="BH172" s="153">
        <v>2018</v>
      </c>
      <c r="BI172" s="153">
        <v>2018</v>
      </c>
      <c r="BJ172" s="153">
        <v>2015</v>
      </c>
      <c r="BK172" s="153">
        <v>2017</v>
      </c>
      <c r="BL172" s="153">
        <v>2018</v>
      </c>
      <c r="BM172" s="153">
        <v>2017</v>
      </c>
      <c r="BN172" s="153">
        <v>2015</v>
      </c>
      <c r="BO172" s="153">
        <v>2016</v>
      </c>
      <c r="BP172" s="153">
        <v>2017</v>
      </c>
      <c r="BQ172" s="153">
        <v>2014</v>
      </c>
      <c r="BR172" s="153">
        <v>2017</v>
      </c>
      <c r="BS172" s="153">
        <v>2017</v>
      </c>
      <c r="BT172" s="153">
        <v>2014</v>
      </c>
      <c r="BU172" s="153">
        <v>2017</v>
      </c>
      <c r="BV172" s="153">
        <v>2017</v>
      </c>
      <c r="BW172" s="153">
        <v>2017</v>
      </c>
      <c r="BX172" s="153">
        <v>2016</v>
      </c>
      <c r="BY172" s="153">
        <v>2015</v>
      </c>
      <c r="BZ172" s="153" t="s">
        <v>1291</v>
      </c>
      <c r="CA172" s="153">
        <v>2019</v>
      </c>
      <c r="CB172" s="153">
        <v>2015</v>
      </c>
    </row>
    <row r="173" spans="1:80" x14ac:dyDescent="0.25">
      <c r="A173" s="123" t="str">
        <f>'Indicator Data'!A175</f>
        <v>Thailand</v>
      </c>
      <c r="B173" s="106" t="str">
        <f>'Indicator Data'!B175</f>
        <v>THA</v>
      </c>
      <c r="C173" s="151">
        <v>2015</v>
      </c>
      <c r="D173" s="151">
        <v>2015</v>
      </c>
      <c r="E173" s="151">
        <v>2015</v>
      </c>
      <c r="F173" s="151">
        <v>2015</v>
      </c>
      <c r="G173" s="151">
        <v>2015</v>
      </c>
      <c r="H173" s="151">
        <v>2015</v>
      </c>
      <c r="I173" s="151">
        <v>2015</v>
      </c>
      <c r="J173" s="151">
        <v>2018</v>
      </c>
      <c r="K173" s="151">
        <v>2018</v>
      </c>
      <c r="L173" s="151">
        <v>2016</v>
      </c>
      <c r="M173" s="153">
        <v>2015</v>
      </c>
      <c r="N173" s="153">
        <v>2015</v>
      </c>
      <c r="O173" s="153">
        <v>2015</v>
      </c>
      <c r="P173" s="153">
        <v>2015</v>
      </c>
      <c r="Q173" s="153">
        <v>2010</v>
      </c>
      <c r="R173" s="153">
        <v>2010</v>
      </c>
      <c r="S173" s="153">
        <v>2010</v>
      </c>
      <c r="T173" s="153">
        <v>2010</v>
      </c>
      <c r="U173" s="153">
        <v>2015</v>
      </c>
      <c r="V173" s="153">
        <v>2015</v>
      </c>
      <c r="W173" s="153">
        <v>2015</v>
      </c>
      <c r="X173" s="153">
        <v>2018</v>
      </c>
      <c r="Y173" s="153">
        <v>2018</v>
      </c>
      <c r="Z173" s="153">
        <v>2018</v>
      </c>
      <c r="AA173" s="153"/>
      <c r="AB173" s="152">
        <v>2017</v>
      </c>
      <c r="AC173" s="153">
        <v>2017</v>
      </c>
      <c r="AD173" s="153">
        <v>2018</v>
      </c>
      <c r="AE173" s="153">
        <v>2018</v>
      </c>
      <c r="AF173" s="155">
        <v>2016</v>
      </c>
      <c r="AG173" s="155">
        <v>2019</v>
      </c>
      <c r="AH173" s="153">
        <v>2019</v>
      </c>
      <c r="AI173" s="153">
        <v>2019</v>
      </c>
      <c r="AJ173" s="153">
        <v>2018</v>
      </c>
      <c r="AK173" s="153">
        <v>2018</v>
      </c>
      <c r="AL173" s="153">
        <v>2017</v>
      </c>
      <c r="AM173" s="153">
        <v>2016</v>
      </c>
      <c r="AN173" s="153">
        <v>2019</v>
      </c>
      <c r="AO173" s="153">
        <v>2016</v>
      </c>
      <c r="AP173" s="153">
        <v>2017</v>
      </c>
      <c r="AQ173" s="153">
        <v>2017</v>
      </c>
      <c r="AR173" s="153">
        <v>2018</v>
      </c>
      <c r="AS173" s="153">
        <v>2015</v>
      </c>
      <c r="AT173" s="153">
        <v>2016</v>
      </c>
      <c r="AU173" s="164">
        <v>2017</v>
      </c>
      <c r="AV173" s="164">
        <v>2017</v>
      </c>
      <c r="AW173" s="153" t="s">
        <v>896</v>
      </c>
      <c r="AX173" s="153">
        <v>2017</v>
      </c>
      <c r="AY173" s="153">
        <v>2017</v>
      </c>
      <c r="AZ173" s="209">
        <v>2017</v>
      </c>
      <c r="BA173" s="153" t="s">
        <v>1289</v>
      </c>
      <c r="BB173" s="153">
        <v>2017</v>
      </c>
      <c r="BC173" s="153">
        <v>2018</v>
      </c>
      <c r="BD173" s="153">
        <v>2019</v>
      </c>
      <c r="BE173" s="211" t="s">
        <v>896</v>
      </c>
      <c r="BF173" s="212" t="s">
        <v>1288</v>
      </c>
      <c r="BG173" s="211" t="s">
        <v>1288</v>
      </c>
      <c r="BH173" s="153">
        <v>2018</v>
      </c>
      <c r="BI173" s="153">
        <v>2018</v>
      </c>
      <c r="BJ173" s="153">
        <v>2015</v>
      </c>
      <c r="BK173" s="153">
        <v>2017</v>
      </c>
      <c r="BL173" s="153">
        <v>2018</v>
      </c>
      <c r="BM173" s="153">
        <v>2017</v>
      </c>
      <c r="BN173" s="153">
        <v>2015</v>
      </c>
      <c r="BO173" s="153">
        <v>2016</v>
      </c>
      <c r="BP173" s="153">
        <v>2017</v>
      </c>
      <c r="BQ173" s="153">
        <v>2014</v>
      </c>
      <c r="BR173" s="153">
        <v>2017</v>
      </c>
      <c r="BS173" s="153">
        <v>2017</v>
      </c>
      <c r="BT173" s="153">
        <v>2017</v>
      </c>
      <c r="BU173" s="153">
        <v>2017</v>
      </c>
      <c r="BV173" s="153">
        <v>2017</v>
      </c>
      <c r="BW173" s="153" t="s">
        <v>896</v>
      </c>
      <c r="BX173" s="153">
        <v>2016</v>
      </c>
      <c r="BY173" s="153">
        <v>2015</v>
      </c>
      <c r="BZ173" s="153" t="s">
        <v>1291</v>
      </c>
      <c r="CA173" s="153">
        <v>2019</v>
      </c>
      <c r="CB173" s="153">
        <v>2015</v>
      </c>
    </row>
    <row r="174" spans="1:80" x14ac:dyDescent="0.25">
      <c r="A174" s="123" t="str">
        <f>'Indicator Data'!A176</f>
        <v>Timor-Leste</v>
      </c>
      <c r="B174" s="106" t="str">
        <f>'Indicator Data'!B176</f>
        <v>TLS</v>
      </c>
      <c r="C174" s="151">
        <v>2015</v>
      </c>
      <c r="D174" s="151">
        <v>2015</v>
      </c>
      <c r="E174" s="151">
        <v>2015</v>
      </c>
      <c r="F174" s="151">
        <v>2015</v>
      </c>
      <c r="G174" s="151">
        <v>2015</v>
      </c>
      <c r="H174" s="151">
        <v>2015</v>
      </c>
      <c r="I174" s="151">
        <v>2015</v>
      </c>
      <c r="J174" s="151">
        <v>2018</v>
      </c>
      <c r="K174" s="151">
        <v>2018</v>
      </c>
      <c r="L174" s="151">
        <v>2016</v>
      </c>
      <c r="M174" s="153">
        <v>2015</v>
      </c>
      <c r="N174" s="153">
        <v>2015</v>
      </c>
      <c r="O174" s="153">
        <v>2015</v>
      </c>
      <c r="P174" s="153">
        <v>2015</v>
      </c>
      <c r="Q174" s="153">
        <v>2010</v>
      </c>
      <c r="R174" s="153">
        <v>2010</v>
      </c>
      <c r="S174" s="153">
        <v>2010</v>
      </c>
      <c r="T174" s="153">
        <v>2010</v>
      </c>
      <c r="U174" s="153">
        <v>2015</v>
      </c>
      <c r="V174" s="153">
        <v>2015</v>
      </c>
      <c r="W174" s="153">
        <v>2015</v>
      </c>
      <c r="X174" s="153">
        <v>2018</v>
      </c>
      <c r="Y174" s="153">
        <v>2018</v>
      </c>
      <c r="Z174" s="153">
        <v>2018</v>
      </c>
      <c r="AA174" s="153">
        <v>2009</v>
      </c>
      <c r="AB174" s="152">
        <v>2017</v>
      </c>
      <c r="AC174" s="153">
        <v>2017</v>
      </c>
      <c r="AD174" s="153">
        <v>2014</v>
      </c>
      <c r="AE174" s="153">
        <v>2018</v>
      </c>
      <c r="AF174" s="155">
        <v>2016</v>
      </c>
      <c r="AG174" s="155">
        <v>2019</v>
      </c>
      <c r="AH174" s="153">
        <v>2019</v>
      </c>
      <c r="AI174" s="153">
        <v>2019</v>
      </c>
      <c r="AJ174" s="153">
        <v>2018</v>
      </c>
      <c r="AK174" s="153">
        <v>2018</v>
      </c>
      <c r="AL174" s="153">
        <v>2017</v>
      </c>
      <c r="AM174" s="153">
        <v>2016</v>
      </c>
      <c r="AN174" s="153">
        <v>2019</v>
      </c>
      <c r="AO174" s="153">
        <v>2016</v>
      </c>
      <c r="AP174" s="153">
        <v>2017</v>
      </c>
      <c r="AQ174" s="153">
        <v>2017</v>
      </c>
      <c r="AR174" s="153">
        <v>2018</v>
      </c>
      <c r="AS174" s="153">
        <v>2015</v>
      </c>
      <c r="AT174" s="153">
        <v>2009</v>
      </c>
      <c r="AU174" s="164">
        <v>2017</v>
      </c>
      <c r="AV174" s="164" t="s">
        <v>896</v>
      </c>
      <c r="AW174" s="153" t="s">
        <v>896</v>
      </c>
      <c r="AX174" s="153">
        <v>2017</v>
      </c>
      <c r="AY174" s="153">
        <v>2017</v>
      </c>
      <c r="AZ174" s="209" t="s">
        <v>896</v>
      </c>
      <c r="BA174" s="153" t="s">
        <v>1294</v>
      </c>
      <c r="BB174" s="153">
        <v>2017</v>
      </c>
      <c r="BC174" s="153">
        <v>2018</v>
      </c>
      <c r="BD174" s="153">
        <v>2019</v>
      </c>
      <c r="BE174" s="211" t="s">
        <v>896</v>
      </c>
      <c r="BF174" s="212" t="s">
        <v>1288</v>
      </c>
      <c r="BG174" s="211" t="s">
        <v>1288</v>
      </c>
      <c r="BH174" s="153">
        <v>2018</v>
      </c>
      <c r="BI174" s="153">
        <v>2018</v>
      </c>
      <c r="BJ174" s="153">
        <v>2013</v>
      </c>
      <c r="BK174" s="153">
        <v>2017</v>
      </c>
      <c r="BL174" s="153">
        <v>2018</v>
      </c>
      <c r="BM174" s="153">
        <v>2017</v>
      </c>
      <c r="BN174" s="153">
        <v>2015</v>
      </c>
      <c r="BO174" s="153">
        <v>2016</v>
      </c>
      <c r="BP174" s="153">
        <v>2017</v>
      </c>
      <c r="BQ174" s="153">
        <v>2014</v>
      </c>
      <c r="BR174" s="153">
        <v>2017</v>
      </c>
      <c r="BS174" s="153">
        <v>2017</v>
      </c>
      <c r="BT174" s="153">
        <v>2017</v>
      </c>
      <c r="BU174" s="153">
        <v>2017</v>
      </c>
      <c r="BV174" s="153">
        <v>2017</v>
      </c>
      <c r="BW174" s="153" t="s">
        <v>896</v>
      </c>
      <c r="BX174" s="153">
        <v>2016</v>
      </c>
      <c r="BY174" s="153">
        <v>2015</v>
      </c>
      <c r="BZ174" s="153" t="s">
        <v>1291</v>
      </c>
      <c r="CA174" s="153">
        <v>2019</v>
      </c>
      <c r="CB174" s="153">
        <v>2015</v>
      </c>
    </row>
    <row r="175" spans="1:80" x14ac:dyDescent="0.25">
      <c r="A175" s="123" t="str">
        <f>'Indicator Data'!A177</f>
        <v>Togo</v>
      </c>
      <c r="B175" s="106" t="str">
        <f>'Indicator Data'!B177</f>
        <v>TGO</v>
      </c>
      <c r="C175" s="151">
        <v>2015</v>
      </c>
      <c r="D175" s="151">
        <v>2015</v>
      </c>
      <c r="E175" s="151">
        <v>2015</v>
      </c>
      <c r="F175" s="151">
        <v>2015</v>
      </c>
      <c r="G175" s="151">
        <v>2015</v>
      </c>
      <c r="H175" s="151">
        <v>2015</v>
      </c>
      <c r="I175" s="151">
        <v>2015</v>
      </c>
      <c r="J175" s="151">
        <v>2018</v>
      </c>
      <c r="K175" s="151">
        <v>2018</v>
      </c>
      <c r="L175" s="151">
        <v>2016</v>
      </c>
      <c r="M175" s="153">
        <v>2015</v>
      </c>
      <c r="N175" s="153">
        <v>2015</v>
      </c>
      <c r="O175" s="153">
        <v>2015</v>
      </c>
      <c r="P175" s="153">
        <v>2015</v>
      </c>
      <c r="Q175" s="153">
        <v>2010</v>
      </c>
      <c r="R175" s="153">
        <v>2010</v>
      </c>
      <c r="S175" s="153">
        <v>2010</v>
      </c>
      <c r="T175" s="153">
        <v>2010</v>
      </c>
      <c r="U175" s="153">
        <v>2015</v>
      </c>
      <c r="V175" s="153">
        <v>2015</v>
      </c>
      <c r="W175" s="153">
        <v>2015</v>
      </c>
      <c r="X175" s="153">
        <v>2018</v>
      </c>
      <c r="Y175" s="153">
        <v>2018</v>
      </c>
      <c r="Z175" s="153">
        <v>2018</v>
      </c>
      <c r="AA175" s="153">
        <v>2014</v>
      </c>
      <c r="AB175" s="152">
        <v>2017</v>
      </c>
      <c r="AC175" s="153">
        <v>2017</v>
      </c>
      <c r="AD175" s="153">
        <v>2017</v>
      </c>
      <c r="AE175" s="153">
        <v>2018</v>
      </c>
      <c r="AF175" s="155">
        <v>2016</v>
      </c>
      <c r="AG175" s="155">
        <v>2019</v>
      </c>
      <c r="AH175" s="153">
        <v>2019</v>
      </c>
      <c r="AI175" s="153">
        <v>2019</v>
      </c>
      <c r="AJ175" s="153">
        <v>2018</v>
      </c>
      <c r="AK175" s="153">
        <v>2018</v>
      </c>
      <c r="AL175" s="153">
        <v>2017</v>
      </c>
      <c r="AM175" s="153">
        <v>2014</v>
      </c>
      <c r="AN175" s="153">
        <v>2019</v>
      </c>
      <c r="AO175" s="153">
        <v>2016</v>
      </c>
      <c r="AP175" s="153">
        <v>2017</v>
      </c>
      <c r="AQ175" s="153">
        <v>2017</v>
      </c>
      <c r="AR175" s="153">
        <v>2018</v>
      </c>
      <c r="AS175" s="153">
        <v>2015</v>
      </c>
      <c r="AT175" s="153">
        <v>2014</v>
      </c>
      <c r="AU175" s="164">
        <v>2017</v>
      </c>
      <c r="AV175" s="164">
        <v>2017</v>
      </c>
      <c r="AW175" s="153">
        <v>2017</v>
      </c>
      <c r="AX175" s="153">
        <v>2017</v>
      </c>
      <c r="AY175" s="153">
        <v>2017</v>
      </c>
      <c r="AZ175" s="209">
        <v>2017</v>
      </c>
      <c r="BA175" s="153" t="s">
        <v>1290</v>
      </c>
      <c r="BB175" s="153">
        <v>2017</v>
      </c>
      <c r="BC175" s="153">
        <v>2018</v>
      </c>
      <c r="BD175" s="153">
        <v>2019</v>
      </c>
      <c r="BE175" s="211" t="s">
        <v>896</v>
      </c>
      <c r="BF175" s="212">
        <v>43585</v>
      </c>
      <c r="BG175" s="211" t="s">
        <v>1288</v>
      </c>
      <c r="BH175" s="153">
        <v>2018</v>
      </c>
      <c r="BI175" s="153">
        <v>2018</v>
      </c>
      <c r="BJ175" s="153">
        <v>2015</v>
      </c>
      <c r="BK175" s="153">
        <v>2017</v>
      </c>
      <c r="BL175" s="153">
        <v>2018</v>
      </c>
      <c r="BM175" s="153">
        <v>2017</v>
      </c>
      <c r="BN175" s="153">
        <v>2015</v>
      </c>
      <c r="BO175" s="153">
        <v>2016</v>
      </c>
      <c r="BP175" s="153">
        <v>2017</v>
      </c>
      <c r="BQ175" s="153">
        <v>2014</v>
      </c>
      <c r="BR175" s="153">
        <v>2017</v>
      </c>
      <c r="BS175" s="153">
        <v>2017</v>
      </c>
      <c r="BT175" s="153">
        <v>2015</v>
      </c>
      <c r="BU175" s="153">
        <v>2017</v>
      </c>
      <c r="BV175" s="153" t="s">
        <v>896</v>
      </c>
      <c r="BW175" s="153">
        <v>2017</v>
      </c>
      <c r="BX175" s="153">
        <v>2016</v>
      </c>
      <c r="BY175" s="153">
        <v>2015</v>
      </c>
      <c r="BZ175" s="153" t="s">
        <v>1291</v>
      </c>
      <c r="CA175" s="153">
        <v>2019</v>
      </c>
      <c r="CB175" s="153">
        <v>2015</v>
      </c>
    </row>
    <row r="176" spans="1:80" x14ac:dyDescent="0.25">
      <c r="A176" s="123" t="str">
        <f>'Indicator Data'!A178</f>
        <v>Tonga</v>
      </c>
      <c r="B176" s="106" t="str">
        <f>'Indicator Data'!B178</f>
        <v>TON</v>
      </c>
      <c r="C176" s="151">
        <v>2015</v>
      </c>
      <c r="D176" s="151">
        <v>2015</v>
      </c>
      <c r="E176" s="151">
        <v>2015</v>
      </c>
      <c r="F176" s="151">
        <v>2015</v>
      </c>
      <c r="G176" s="151">
        <v>2015</v>
      </c>
      <c r="H176" s="151">
        <v>2015</v>
      </c>
      <c r="I176" s="151">
        <v>2015</v>
      </c>
      <c r="J176" s="151">
        <v>2018</v>
      </c>
      <c r="K176" s="151">
        <v>2018</v>
      </c>
      <c r="L176" s="151">
        <v>2016</v>
      </c>
      <c r="M176" s="153">
        <v>2015</v>
      </c>
      <c r="N176" s="153">
        <v>2015</v>
      </c>
      <c r="O176" s="153">
        <v>2015</v>
      </c>
      <c r="P176" s="153">
        <v>2015</v>
      </c>
      <c r="Q176" s="153">
        <v>2010</v>
      </c>
      <c r="R176" s="153">
        <v>2010</v>
      </c>
      <c r="S176" s="153">
        <v>2010</v>
      </c>
      <c r="T176" s="153">
        <v>2010</v>
      </c>
      <c r="U176" s="153">
        <v>2015</v>
      </c>
      <c r="V176" s="153">
        <v>2015</v>
      </c>
      <c r="W176" s="153">
        <v>2015</v>
      </c>
      <c r="X176" s="153">
        <v>2018</v>
      </c>
      <c r="Y176" s="153">
        <v>2018</v>
      </c>
      <c r="Z176" s="153">
        <v>2018</v>
      </c>
      <c r="AA176" s="153" t="s">
        <v>896</v>
      </c>
      <c r="AB176" s="152">
        <v>2017</v>
      </c>
      <c r="AC176" s="153" t="s">
        <v>896</v>
      </c>
      <c r="AD176" s="153">
        <v>2018</v>
      </c>
      <c r="AE176" s="153">
        <v>2018</v>
      </c>
      <c r="AF176" s="155" t="s">
        <v>896</v>
      </c>
      <c r="AG176" s="155">
        <v>2019</v>
      </c>
      <c r="AH176" s="153">
        <v>2019</v>
      </c>
      <c r="AI176" s="153">
        <v>2019</v>
      </c>
      <c r="AJ176" s="153">
        <v>2018</v>
      </c>
      <c r="AK176" s="153">
        <v>2018</v>
      </c>
      <c r="AL176" s="153">
        <v>2017</v>
      </c>
      <c r="AM176" s="153" t="s">
        <v>896</v>
      </c>
      <c r="AN176" s="153">
        <v>2019</v>
      </c>
      <c r="AO176" s="153">
        <v>2016</v>
      </c>
      <c r="AP176" s="153">
        <v>2017</v>
      </c>
      <c r="AQ176" s="153">
        <v>2017</v>
      </c>
      <c r="AR176" s="153">
        <v>2018</v>
      </c>
      <c r="AS176" s="153">
        <v>2015</v>
      </c>
      <c r="AT176" s="153">
        <v>2012</v>
      </c>
      <c r="AU176" s="164">
        <v>2017</v>
      </c>
      <c r="AV176" s="164" t="s">
        <v>896</v>
      </c>
      <c r="AW176" s="153" t="s">
        <v>896</v>
      </c>
      <c r="AX176" s="153" t="s">
        <v>896</v>
      </c>
      <c r="AY176" s="153">
        <v>2017</v>
      </c>
      <c r="AZ176" s="209">
        <v>2017</v>
      </c>
      <c r="BA176" s="153" t="s">
        <v>1290</v>
      </c>
      <c r="BB176" s="153">
        <v>2017</v>
      </c>
      <c r="BC176" s="153">
        <v>2018</v>
      </c>
      <c r="BD176" s="153">
        <v>2019</v>
      </c>
      <c r="BE176" s="211" t="s">
        <v>896</v>
      </c>
      <c r="BF176" s="212" t="s">
        <v>1288</v>
      </c>
      <c r="BG176" s="211" t="s">
        <v>1288</v>
      </c>
      <c r="BH176" s="153">
        <v>2018</v>
      </c>
      <c r="BI176" s="153">
        <v>2018</v>
      </c>
      <c r="BJ176" s="153">
        <v>2013</v>
      </c>
      <c r="BK176" s="153">
        <v>2017</v>
      </c>
      <c r="BL176" s="153" t="s">
        <v>896</v>
      </c>
      <c r="BM176" s="153">
        <v>2017</v>
      </c>
      <c r="BN176" s="153">
        <v>2015</v>
      </c>
      <c r="BO176" s="153">
        <v>2016</v>
      </c>
      <c r="BP176" s="153">
        <v>2017</v>
      </c>
      <c r="BQ176" s="153">
        <v>2014</v>
      </c>
      <c r="BR176" s="153">
        <v>2017</v>
      </c>
      <c r="BS176" s="153">
        <v>2017</v>
      </c>
      <c r="BT176" s="153">
        <v>2013</v>
      </c>
      <c r="BU176" s="153">
        <v>2017</v>
      </c>
      <c r="BV176" s="153">
        <v>2017</v>
      </c>
      <c r="BW176" s="153" t="s">
        <v>896</v>
      </c>
      <c r="BX176" s="153">
        <v>2016</v>
      </c>
      <c r="BY176" s="153">
        <v>2015</v>
      </c>
      <c r="BZ176" s="153" t="s">
        <v>1291</v>
      </c>
      <c r="CA176" s="153">
        <v>2019</v>
      </c>
      <c r="CB176" s="153">
        <v>2015</v>
      </c>
    </row>
    <row r="177" spans="1:80" x14ac:dyDescent="0.25">
      <c r="A177" s="123" t="str">
        <f>'Indicator Data'!A179</f>
        <v>Trinidad and Tobago</v>
      </c>
      <c r="B177" s="106" t="str">
        <f>'Indicator Data'!B179</f>
        <v>TTO</v>
      </c>
      <c r="C177" s="151">
        <v>2015</v>
      </c>
      <c r="D177" s="151">
        <v>2015</v>
      </c>
      <c r="E177" s="151">
        <v>2015</v>
      </c>
      <c r="F177" s="151">
        <v>2015</v>
      </c>
      <c r="G177" s="151">
        <v>2015</v>
      </c>
      <c r="H177" s="151">
        <v>2015</v>
      </c>
      <c r="I177" s="151">
        <v>2015</v>
      </c>
      <c r="J177" s="151">
        <v>2018</v>
      </c>
      <c r="K177" s="151">
        <v>2018</v>
      </c>
      <c r="L177" s="151">
        <v>2016</v>
      </c>
      <c r="M177" s="153">
        <v>2015</v>
      </c>
      <c r="N177" s="153">
        <v>2015</v>
      </c>
      <c r="O177" s="153">
        <v>2015</v>
      </c>
      <c r="P177" s="153">
        <v>2015</v>
      </c>
      <c r="Q177" s="153">
        <v>2010</v>
      </c>
      <c r="R177" s="153">
        <v>2010</v>
      </c>
      <c r="S177" s="153">
        <v>2010</v>
      </c>
      <c r="T177" s="153">
        <v>2010</v>
      </c>
      <c r="U177" s="153">
        <v>2015</v>
      </c>
      <c r="V177" s="153">
        <v>2015</v>
      </c>
      <c r="W177" s="153">
        <v>2015</v>
      </c>
      <c r="X177" s="153">
        <v>2018</v>
      </c>
      <c r="Y177" s="153">
        <v>2018</v>
      </c>
      <c r="Z177" s="153">
        <v>2018</v>
      </c>
      <c r="AA177" s="153">
        <v>2011</v>
      </c>
      <c r="AB177" s="152">
        <v>2017</v>
      </c>
      <c r="AC177" s="153">
        <v>2015</v>
      </c>
      <c r="AD177" s="153">
        <v>2017</v>
      </c>
      <c r="AE177" s="153">
        <v>2018</v>
      </c>
      <c r="AF177" s="155">
        <v>2016</v>
      </c>
      <c r="AG177" s="155">
        <v>2019</v>
      </c>
      <c r="AH177" s="153">
        <v>2019</v>
      </c>
      <c r="AI177" s="153">
        <v>2019</v>
      </c>
      <c r="AJ177" s="153">
        <v>2018</v>
      </c>
      <c r="AK177" s="153">
        <v>2018</v>
      </c>
      <c r="AL177" s="153">
        <v>2017</v>
      </c>
      <c r="AM177" s="153" t="s">
        <v>896</v>
      </c>
      <c r="AN177" s="153">
        <v>2019</v>
      </c>
      <c r="AO177" s="153">
        <v>2016</v>
      </c>
      <c r="AP177" s="153">
        <v>2017</v>
      </c>
      <c r="AQ177" s="153" t="s">
        <v>896</v>
      </c>
      <c r="AR177" s="153">
        <v>2018</v>
      </c>
      <c r="AS177" s="153">
        <v>2015</v>
      </c>
      <c r="AT177" s="153" t="s">
        <v>896</v>
      </c>
      <c r="AU177" s="164">
        <v>2017</v>
      </c>
      <c r="AV177" s="164">
        <v>2017</v>
      </c>
      <c r="AW177" s="153">
        <v>2017</v>
      </c>
      <c r="AX177" s="153" t="s">
        <v>896</v>
      </c>
      <c r="AY177" s="153">
        <v>2017</v>
      </c>
      <c r="AZ177" s="209">
        <v>2017</v>
      </c>
      <c r="BA177" s="153" t="s">
        <v>896</v>
      </c>
      <c r="BB177" s="153">
        <v>2017</v>
      </c>
      <c r="BC177" s="153">
        <v>2018</v>
      </c>
      <c r="BD177" s="153">
        <v>2019</v>
      </c>
      <c r="BE177" s="211" t="s">
        <v>896</v>
      </c>
      <c r="BF177" s="212" t="s">
        <v>1288</v>
      </c>
      <c r="BG177" s="211" t="s">
        <v>1288</v>
      </c>
      <c r="BH177" s="153">
        <v>2018</v>
      </c>
      <c r="BI177" s="153">
        <v>2018</v>
      </c>
      <c r="BJ177" s="153">
        <v>2013</v>
      </c>
      <c r="BK177" s="153">
        <v>2017</v>
      </c>
      <c r="BL177" s="153">
        <v>2018</v>
      </c>
      <c r="BM177" s="153">
        <v>2017</v>
      </c>
      <c r="BN177" s="153">
        <v>2015</v>
      </c>
      <c r="BO177" s="153">
        <v>2016</v>
      </c>
      <c r="BP177" s="153">
        <v>2017</v>
      </c>
      <c r="BQ177" s="153">
        <v>2014</v>
      </c>
      <c r="BR177" s="153">
        <v>2017</v>
      </c>
      <c r="BS177" s="153">
        <v>2017</v>
      </c>
      <c r="BT177" s="153">
        <v>2015</v>
      </c>
      <c r="BU177" s="153">
        <v>2017</v>
      </c>
      <c r="BV177" s="153">
        <v>2017</v>
      </c>
      <c r="BW177" s="153">
        <v>2017</v>
      </c>
      <c r="BX177" s="153">
        <v>2016</v>
      </c>
      <c r="BY177" s="153">
        <v>2015</v>
      </c>
      <c r="BZ177" s="153" t="s">
        <v>1291</v>
      </c>
      <c r="CA177" s="153">
        <v>2019</v>
      </c>
      <c r="CB177" s="153">
        <v>2015</v>
      </c>
    </row>
    <row r="178" spans="1:80" x14ac:dyDescent="0.25">
      <c r="A178" s="123" t="str">
        <f>'Indicator Data'!A180</f>
        <v>Tunisia</v>
      </c>
      <c r="B178" s="106" t="str">
        <f>'Indicator Data'!B180</f>
        <v>TUN</v>
      </c>
      <c r="C178" s="151">
        <v>2015</v>
      </c>
      <c r="D178" s="151">
        <v>2015</v>
      </c>
      <c r="E178" s="151">
        <v>2015</v>
      </c>
      <c r="F178" s="151">
        <v>2015</v>
      </c>
      <c r="G178" s="151">
        <v>2015</v>
      </c>
      <c r="H178" s="151">
        <v>2015</v>
      </c>
      <c r="I178" s="151">
        <v>2015</v>
      </c>
      <c r="J178" s="151">
        <v>2018</v>
      </c>
      <c r="K178" s="151">
        <v>2018</v>
      </c>
      <c r="L178" s="151">
        <v>2016</v>
      </c>
      <c r="M178" s="153">
        <v>2015</v>
      </c>
      <c r="N178" s="153">
        <v>2015</v>
      </c>
      <c r="O178" s="153">
        <v>2015</v>
      </c>
      <c r="P178" s="153">
        <v>2015</v>
      </c>
      <c r="Q178" s="153">
        <v>2010</v>
      </c>
      <c r="R178" s="153">
        <v>2010</v>
      </c>
      <c r="S178" s="153">
        <v>2010</v>
      </c>
      <c r="T178" s="153">
        <v>2010</v>
      </c>
      <c r="U178" s="153">
        <v>2015</v>
      </c>
      <c r="V178" s="153">
        <v>2015</v>
      </c>
      <c r="W178" s="153">
        <v>2015</v>
      </c>
      <c r="X178" s="153">
        <v>2018</v>
      </c>
      <c r="Y178" s="153">
        <v>2018</v>
      </c>
      <c r="Z178" s="153">
        <v>2018</v>
      </c>
      <c r="AA178" s="153" t="s">
        <v>896</v>
      </c>
      <c r="AB178" s="152">
        <v>2017</v>
      </c>
      <c r="AC178" s="153">
        <v>2017</v>
      </c>
      <c r="AD178" s="153">
        <v>2018</v>
      </c>
      <c r="AE178" s="153">
        <v>2018</v>
      </c>
      <c r="AF178" s="155">
        <v>2016</v>
      </c>
      <c r="AG178" s="155">
        <v>2019</v>
      </c>
      <c r="AH178" s="153">
        <v>2019</v>
      </c>
      <c r="AI178" s="153">
        <v>2019</v>
      </c>
      <c r="AJ178" s="153">
        <v>2018</v>
      </c>
      <c r="AK178" s="153">
        <v>2018</v>
      </c>
      <c r="AL178" s="153">
        <v>2017</v>
      </c>
      <c r="AM178" s="153">
        <v>2012</v>
      </c>
      <c r="AN178" s="153">
        <v>2019</v>
      </c>
      <c r="AO178" s="153">
        <v>2016</v>
      </c>
      <c r="AP178" s="153">
        <v>2017</v>
      </c>
      <c r="AQ178" s="153">
        <v>2017</v>
      </c>
      <c r="AR178" s="153">
        <v>2018</v>
      </c>
      <c r="AS178" s="153">
        <v>2015</v>
      </c>
      <c r="AT178" s="153">
        <v>2012</v>
      </c>
      <c r="AU178" s="164">
        <v>2017</v>
      </c>
      <c r="AV178" s="164">
        <v>2017</v>
      </c>
      <c r="AW178" s="153">
        <v>2017</v>
      </c>
      <c r="AX178" s="153" t="s">
        <v>896</v>
      </c>
      <c r="AY178" s="153">
        <v>2017</v>
      </c>
      <c r="AZ178" s="209">
        <v>2017</v>
      </c>
      <c r="BA178" s="153" t="s">
        <v>1290</v>
      </c>
      <c r="BB178" s="153">
        <v>2017</v>
      </c>
      <c r="BC178" s="153">
        <v>2018</v>
      </c>
      <c r="BD178" s="153">
        <v>2019</v>
      </c>
      <c r="BE178" s="211" t="s">
        <v>896</v>
      </c>
      <c r="BF178" s="212" t="s">
        <v>1288</v>
      </c>
      <c r="BG178" s="211" t="s">
        <v>1288</v>
      </c>
      <c r="BH178" s="153">
        <v>2018</v>
      </c>
      <c r="BI178" s="153">
        <v>2018</v>
      </c>
      <c r="BJ178" s="153">
        <v>2013</v>
      </c>
      <c r="BK178" s="153">
        <v>2017</v>
      </c>
      <c r="BL178" s="153">
        <v>2018</v>
      </c>
      <c r="BM178" s="153">
        <v>2017</v>
      </c>
      <c r="BN178" s="153">
        <v>2015</v>
      </c>
      <c r="BO178" s="153">
        <v>2016</v>
      </c>
      <c r="BP178" s="153">
        <v>2017</v>
      </c>
      <c r="BQ178" s="153">
        <v>2014</v>
      </c>
      <c r="BR178" s="153">
        <v>2017</v>
      </c>
      <c r="BS178" s="153">
        <v>2017</v>
      </c>
      <c r="BT178" s="153">
        <v>2016</v>
      </c>
      <c r="BU178" s="153">
        <v>2017</v>
      </c>
      <c r="BV178" s="153">
        <v>2017</v>
      </c>
      <c r="BW178" s="153" t="s">
        <v>896</v>
      </c>
      <c r="BX178" s="153">
        <v>2016</v>
      </c>
      <c r="BY178" s="153">
        <v>2015</v>
      </c>
      <c r="BZ178" s="153" t="s">
        <v>1291</v>
      </c>
      <c r="CA178" s="153">
        <v>2019</v>
      </c>
      <c r="CB178" s="153">
        <v>2015</v>
      </c>
    </row>
    <row r="179" spans="1:80" x14ac:dyDescent="0.25">
      <c r="A179" s="123" t="str">
        <f>'Indicator Data'!A181</f>
        <v>Turkey</v>
      </c>
      <c r="B179" s="106" t="str">
        <f>'Indicator Data'!B181</f>
        <v>TUR</v>
      </c>
      <c r="C179" s="151">
        <v>2015</v>
      </c>
      <c r="D179" s="151">
        <v>2015</v>
      </c>
      <c r="E179" s="151">
        <v>2015</v>
      </c>
      <c r="F179" s="151">
        <v>2015</v>
      </c>
      <c r="G179" s="151">
        <v>2015</v>
      </c>
      <c r="H179" s="151">
        <v>2015</v>
      </c>
      <c r="I179" s="151">
        <v>2015</v>
      </c>
      <c r="J179" s="151">
        <v>2018</v>
      </c>
      <c r="K179" s="151">
        <v>2018</v>
      </c>
      <c r="L179" s="151">
        <v>2016</v>
      </c>
      <c r="M179" s="153">
        <v>2015</v>
      </c>
      <c r="N179" s="153">
        <v>2015</v>
      </c>
      <c r="O179" s="153">
        <v>2015</v>
      </c>
      <c r="P179" s="153">
        <v>2015</v>
      </c>
      <c r="Q179" s="153">
        <v>2010</v>
      </c>
      <c r="R179" s="153">
        <v>2010</v>
      </c>
      <c r="S179" s="153">
        <v>2010</v>
      </c>
      <c r="T179" s="153">
        <v>2010</v>
      </c>
      <c r="U179" s="153">
        <v>2015</v>
      </c>
      <c r="V179" s="153">
        <v>2015</v>
      </c>
      <c r="W179" s="153">
        <v>2015</v>
      </c>
      <c r="X179" s="153">
        <v>2018</v>
      </c>
      <c r="Y179" s="153">
        <v>2018</v>
      </c>
      <c r="Z179" s="153">
        <v>2018</v>
      </c>
      <c r="AA179" s="153"/>
      <c r="AB179" s="152">
        <v>2017</v>
      </c>
      <c r="AC179" s="153" t="s">
        <v>896</v>
      </c>
      <c r="AD179" s="153">
        <v>2018</v>
      </c>
      <c r="AE179" s="153">
        <v>2018</v>
      </c>
      <c r="AF179" s="155">
        <v>2016</v>
      </c>
      <c r="AG179" s="155">
        <v>2019</v>
      </c>
      <c r="AH179" s="153">
        <v>2019</v>
      </c>
      <c r="AI179" s="153">
        <v>2019</v>
      </c>
      <c r="AJ179" s="153">
        <v>2018</v>
      </c>
      <c r="AK179" s="153">
        <v>2018</v>
      </c>
      <c r="AL179" s="153">
        <v>2017</v>
      </c>
      <c r="AM179" s="153" t="s">
        <v>896</v>
      </c>
      <c r="AN179" s="153">
        <v>2019</v>
      </c>
      <c r="AO179" s="153">
        <v>2016</v>
      </c>
      <c r="AP179" s="153">
        <v>2017</v>
      </c>
      <c r="AQ179" s="153">
        <v>2017</v>
      </c>
      <c r="AR179" s="153">
        <v>2018</v>
      </c>
      <c r="AS179" s="153">
        <v>2015</v>
      </c>
      <c r="AT179" s="153">
        <v>2013</v>
      </c>
      <c r="AU179" s="164">
        <v>2017</v>
      </c>
      <c r="AV179" s="164" t="s">
        <v>896</v>
      </c>
      <c r="AW179" s="153" t="s">
        <v>896</v>
      </c>
      <c r="AX179" s="153">
        <v>2017</v>
      </c>
      <c r="AY179" s="153">
        <v>2017</v>
      </c>
      <c r="AZ179" s="209">
        <v>2017</v>
      </c>
      <c r="BA179" s="153" t="s">
        <v>1292</v>
      </c>
      <c r="BB179" s="153">
        <v>2017</v>
      </c>
      <c r="BC179" s="153">
        <v>2018</v>
      </c>
      <c r="BD179" s="153">
        <v>2019</v>
      </c>
      <c r="BE179" s="211" t="s">
        <v>896</v>
      </c>
      <c r="BF179" s="212">
        <v>43699</v>
      </c>
      <c r="BG179" s="211" t="s">
        <v>1288</v>
      </c>
      <c r="BH179" s="153">
        <v>2018</v>
      </c>
      <c r="BI179" s="153">
        <v>2018</v>
      </c>
      <c r="BJ179" s="153">
        <v>2015</v>
      </c>
      <c r="BK179" s="153">
        <v>2017</v>
      </c>
      <c r="BL179" s="153">
        <v>2018</v>
      </c>
      <c r="BM179" s="153">
        <v>2017</v>
      </c>
      <c r="BN179" s="153">
        <v>2015</v>
      </c>
      <c r="BO179" s="153">
        <v>2016</v>
      </c>
      <c r="BP179" s="153">
        <v>2017</v>
      </c>
      <c r="BQ179" s="153">
        <v>2014</v>
      </c>
      <c r="BR179" s="153">
        <v>2017</v>
      </c>
      <c r="BS179" s="153">
        <v>2017</v>
      </c>
      <c r="BT179" s="153">
        <v>2014</v>
      </c>
      <c r="BU179" s="153">
        <v>2017</v>
      </c>
      <c r="BV179" s="153">
        <v>2017</v>
      </c>
      <c r="BW179" s="153">
        <v>2017</v>
      </c>
      <c r="BX179" s="153">
        <v>2016</v>
      </c>
      <c r="BY179" s="153">
        <v>2015</v>
      </c>
      <c r="BZ179" s="153" t="s">
        <v>1291</v>
      </c>
      <c r="CA179" s="153">
        <v>2019</v>
      </c>
      <c r="CB179" s="153">
        <v>2015</v>
      </c>
    </row>
    <row r="180" spans="1:80" x14ac:dyDescent="0.25">
      <c r="A180" s="123" t="str">
        <f>'Indicator Data'!A182</f>
        <v>Turkmenistan</v>
      </c>
      <c r="B180" s="106" t="str">
        <f>'Indicator Data'!B182</f>
        <v>TKM</v>
      </c>
      <c r="C180" s="151">
        <v>2015</v>
      </c>
      <c r="D180" s="151">
        <v>2015</v>
      </c>
      <c r="E180" s="151">
        <v>2015</v>
      </c>
      <c r="F180" s="151">
        <v>2015</v>
      </c>
      <c r="G180" s="151">
        <v>2015</v>
      </c>
      <c r="H180" s="151">
        <v>2015</v>
      </c>
      <c r="I180" s="151">
        <v>2015</v>
      </c>
      <c r="J180" s="151">
        <v>2018</v>
      </c>
      <c r="K180" s="151">
        <v>2018</v>
      </c>
      <c r="L180" s="151">
        <v>2016</v>
      </c>
      <c r="M180" s="153">
        <v>2015</v>
      </c>
      <c r="N180" s="153">
        <v>2015</v>
      </c>
      <c r="O180" s="153">
        <v>2015</v>
      </c>
      <c r="P180" s="153">
        <v>2015</v>
      </c>
      <c r="Q180" s="153">
        <v>2010</v>
      </c>
      <c r="R180" s="153">
        <v>2010</v>
      </c>
      <c r="S180" s="153">
        <v>2010</v>
      </c>
      <c r="T180" s="153">
        <v>2010</v>
      </c>
      <c r="U180" s="153">
        <v>2015</v>
      </c>
      <c r="V180" s="153">
        <v>2015</v>
      </c>
      <c r="W180" s="153">
        <v>2015</v>
      </c>
      <c r="X180" s="153">
        <v>2018</v>
      </c>
      <c r="Y180" s="153">
        <v>2018</v>
      </c>
      <c r="Z180" s="153">
        <v>2018</v>
      </c>
      <c r="AA180" s="153" t="s">
        <v>896</v>
      </c>
      <c r="AB180" s="152">
        <v>2017</v>
      </c>
      <c r="AC180" s="153">
        <v>2017</v>
      </c>
      <c r="AD180" s="153">
        <v>2018</v>
      </c>
      <c r="AE180" s="153">
        <v>2018</v>
      </c>
      <c r="AF180" s="155" t="s">
        <v>896</v>
      </c>
      <c r="AG180" s="155">
        <v>2019</v>
      </c>
      <c r="AH180" s="153">
        <v>2019</v>
      </c>
      <c r="AI180" s="153">
        <v>2019</v>
      </c>
      <c r="AJ180" s="153">
        <v>2018</v>
      </c>
      <c r="AK180" s="153">
        <v>2018</v>
      </c>
      <c r="AL180" s="153">
        <v>2017</v>
      </c>
      <c r="AM180" s="153">
        <v>2016</v>
      </c>
      <c r="AN180" s="153">
        <v>2019</v>
      </c>
      <c r="AO180" s="153">
        <v>2016</v>
      </c>
      <c r="AP180" s="153">
        <v>2017</v>
      </c>
      <c r="AQ180" s="153">
        <v>2017</v>
      </c>
      <c r="AR180" s="153">
        <v>2018</v>
      </c>
      <c r="AS180" s="153">
        <v>2015</v>
      </c>
      <c r="AT180" s="153" t="s">
        <v>896</v>
      </c>
      <c r="AU180" s="164">
        <v>2017</v>
      </c>
      <c r="AV180" s="164" t="s">
        <v>896</v>
      </c>
      <c r="AW180" s="153" t="s">
        <v>896</v>
      </c>
      <c r="AX180" s="153">
        <v>2017</v>
      </c>
      <c r="AY180" s="153">
        <v>2017</v>
      </c>
      <c r="AZ180" s="209" t="s">
        <v>896</v>
      </c>
      <c r="BA180" s="153" t="s">
        <v>896</v>
      </c>
      <c r="BB180" s="153">
        <v>2017</v>
      </c>
      <c r="BC180" s="153">
        <v>2018</v>
      </c>
      <c r="BD180" s="153">
        <v>2019</v>
      </c>
      <c r="BE180" s="211" t="s">
        <v>896</v>
      </c>
      <c r="BF180" s="212" t="s">
        <v>1288</v>
      </c>
      <c r="BG180" s="211" t="s">
        <v>1288</v>
      </c>
      <c r="BH180" s="153">
        <v>2018</v>
      </c>
      <c r="BI180" s="153">
        <v>2018</v>
      </c>
      <c r="BJ180" s="153" t="s">
        <v>896</v>
      </c>
      <c r="BK180" s="153">
        <v>2017</v>
      </c>
      <c r="BL180" s="153">
        <v>2018</v>
      </c>
      <c r="BM180" s="153">
        <v>2017</v>
      </c>
      <c r="BN180" s="153">
        <v>2015</v>
      </c>
      <c r="BO180" s="153">
        <v>2016</v>
      </c>
      <c r="BP180" s="153">
        <v>2017</v>
      </c>
      <c r="BQ180" s="153">
        <v>2014</v>
      </c>
      <c r="BR180" s="153">
        <v>2017</v>
      </c>
      <c r="BS180" s="153">
        <v>2017</v>
      </c>
      <c r="BT180" s="153">
        <v>2014</v>
      </c>
      <c r="BU180" s="153">
        <v>2017</v>
      </c>
      <c r="BV180" s="153">
        <v>2017</v>
      </c>
      <c r="BW180" s="153" t="s">
        <v>896</v>
      </c>
      <c r="BX180" s="153">
        <v>2016</v>
      </c>
      <c r="BY180" s="153">
        <v>2015</v>
      </c>
      <c r="BZ180" s="153" t="s">
        <v>1291</v>
      </c>
      <c r="CA180" s="153">
        <v>2019</v>
      </c>
      <c r="CB180" s="153">
        <v>2015</v>
      </c>
    </row>
    <row r="181" spans="1:80" x14ac:dyDescent="0.25">
      <c r="A181" s="123" t="str">
        <f>'Indicator Data'!A183</f>
        <v>Tuvalu</v>
      </c>
      <c r="B181" s="106" t="str">
        <f>'Indicator Data'!B183</f>
        <v>TUV</v>
      </c>
      <c r="C181" s="151">
        <v>2015</v>
      </c>
      <c r="D181" s="151">
        <v>2015</v>
      </c>
      <c r="E181" s="151">
        <v>2015</v>
      </c>
      <c r="F181" s="151">
        <v>2015</v>
      </c>
      <c r="G181" s="151">
        <v>2015</v>
      </c>
      <c r="H181" s="151">
        <v>2015</v>
      </c>
      <c r="I181" s="151">
        <v>2015</v>
      </c>
      <c r="J181" s="151">
        <v>2018</v>
      </c>
      <c r="K181" s="151">
        <v>2018</v>
      </c>
      <c r="L181" s="151">
        <v>2016</v>
      </c>
      <c r="M181" s="153">
        <v>2015</v>
      </c>
      <c r="N181" s="153">
        <v>2015</v>
      </c>
      <c r="O181" s="153">
        <v>2015</v>
      </c>
      <c r="P181" s="153">
        <v>2015</v>
      </c>
      <c r="Q181" s="153">
        <v>2010</v>
      </c>
      <c r="R181" s="153">
        <v>2010</v>
      </c>
      <c r="S181" s="153">
        <v>2010</v>
      </c>
      <c r="T181" s="153">
        <v>2010</v>
      </c>
      <c r="U181" s="153">
        <v>2015</v>
      </c>
      <c r="V181" s="153">
        <v>2015</v>
      </c>
      <c r="W181" s="153">
        <v>2015</v>
      </c>
      <c r="X181" s="153">
        <v>2018</v>
      </c>
      <c r="Y181" s="153">
        <v>2018</v>
      </c>
      <c r="Z181" s="153">
        <v>2018</v>
      </c>
      <c r="AA181" s="153" t="s">
        <v>896</v>
      </c>
      <c r="AB181" s="152">
        <v>2017</v>
      </c>
      <c r="AC181" s="153" t="s">
        <v>896</v>
      </c>
      <c r="AD181" s="153">
        <v>2014</v>
      </c>
      <c r="AE181" s="153">
        <v>2018</v>
      </c>
      <c r="AF181" s="155" t="s">
        <v>896</v>
      </c>
      <c r="AG181" s="155">
        <v>2019</v>
      </c>
      <c r="AH181" s="153">
        <v>2019</v>
      </c>
      <c r="AI181" s="153">
        <v>2019</v>
      </c>
      <c r="AJ181" s="153">
        <v>2018</v>
      </c>
      <c r="AK181" s="153">
        <v>2018</v>
      </c>
      <c r="AL181" s="153" t="s">
        <v>896</v>
      </c>
      <c r="AM181" s="153" t="s">
        <v>896</v>
      </c>
      <c r="AN181" s="153">
        <v>2019</v>
      </c>
      <c r="AO181" s="153">
        <v>2016</v>
      </c>
      <c r="AP181" s="153">
        <v>2017</v>
      </c>
      <c r="AQ181" s="153">
        <v>2017</v>
      </c>
      <c r="AR181" s="153">
        <v>2018</v>
      </c>
      <c r="AS181" s="153">
        <v>2015</v>
      </c>
      <c r="AT181" s="153">
        <v>2007</v>
      </c>
      <c r="AU181" s="164">
        <v>2017</v>
      </c>
      <c r="AV181" s="164" t="s">
        <v>896</v>
      </c>
      <c r="AW181" s="153" t="s">
        <v>896</v>
      </c>
      <c r="AX181" s="153" t="s">
        <v>896</v>
      </c>
      <c r="AY181" s="153">
        <v>2017</v>
      </c>
      <c r="AZ181" s="209" t="s">
        <v>896</v>
      </c>
      <c r="BA181" s="153" t="s">
        <v>1293</v>
      </c>
      <c r="BB181" s="153">
        <v>2017</v>
      </c>
      <c r="BC181" s="153">
        <v>2018</v>
      </c>
      <c r="BD181" s="153">
        <v>2019</v>
      </c>
      <c r="BE181" s="211" t="s">
        <v>896</v>
      </c>
      <c r="BF181" s="212" t="s">
        <v>896</v>
      </c>
      <c r="BG181" s="211" t="s">
        <v>1288</v>
      </c>
      <c r="BH181" s="153">
        <v>2018</v>
      </c>
      <c r="BI181" s="153">
        <v>2018</v>
      </c>
      <c r="BJ181" s="153" t="s">
        <v>896</v>
      </c>
      <c r="BK181" s="153">
        <v>2017</v>
      </c>
      <c r="BL181" s="153" t="s">
        <v>896</v>
      </c>
      <c r="BM181" s="153">
        <v>2017</v>
      </c>
      <c r="BN181" s="153" t="s">
        <v>896</v>
      </c>
      <c r="BO181" s="153">
        <v>2016</v>
      </c>
      <c r="BP181" s="153">
        <v>2017</v>
      </c>
      <c r="BQ181" s="153">
        <v>2014</v>
      </c>
      <c r="BR181" s="153">
        <v>2017</v>
      </c>
      <c r="BS181" s="153">
        <v>2017</v>
      </c>
      <c r="BT181" s="153">
        <v>2014</v>
      </c>
      <c r="BU181" s="153">
        <v>2017</v>
      </c>
      <c r="BV181" s="153">
        <v>2017</v>
      </c>
      <c r="BW181" s="153" t="s">
        <v>896</v>
      </c>
      <c r="BX181" s="153">
        <v>2016</v>
      </c>
      <c r="BY181" s="153" t="s">
        <v>896</v>
      </c>
      <c r="BZ181" s="153" t="s">
        <v>1291</v>
      </c>
      <c r="CA181" s="153">
        <v>2019</v>
      </c>
      <c r="CB181" s="153">
        <v>2015</v>
      </c>
    </row>
    <row r="182" spans="1:80" x14ac:dyDescent="0.25">
      <c r="A182" s="123" t="str">
        <f>'Indicator Data'!A184</f>
        <v>Uganda</v>
      </c>
      <c r="B182" s="106" t="str">
        <f>'Indicator Data'!B184</f>
        <v>UGA</v>
      </c>
      <c r="C182" s="151">
        <v>2015</v>
      </c>
      <c r="D182" s="151">
        <v>2015</v>
      </c>
      <c r="E182" s="151">
        <v>2015</v>
      </c>
      <c r="F182" s="151">
        <v>2015</v>
      </c>
      <c r="G182" s="151">
        <v>2015</v>
      </c>
      <c r="H182" s="151">
        <v>2015</v>
      </c>
      <c r="I182" s="151">
        <v>2015</v>
      </c>
      <c r="J182" s="151">
        <v>2018</v>
      </c>
      <c r="K182" s="151">
        <v>2018</v>
      </c>
      <c r="L182" s="151">
        <v>2016</v>
      </c>
      <c r="M182" s="153">
        <v>2015</v>
      </c>
      <c r="N182" s="153">
        <v>2015</v>
      </c>
      <c r="O182" s="153">
        <v>2015</v>
      </c>
      <c r="P182" s="153">
        <v>2015</v>
      </c>
      <c r="Q182" s="153">
        <v>2010</v>
      </c>
      <c r="R182" s="153">
        <v>2010</v>
      </c>
      <c r="S182" s="153">
        <v>2010</v>
      </c>
      <c r="T182" s="153">
        <v>2010</v>
      </c>
      <c r="U182" s="153">
        <v>2015</v>
      </c>
      <c r="V182" s="153">
        <v>2015</v>
      </c>
      <c r="W182" s="153">
        <v>2015</v>
      </c>
      <c r="X182" s="153">
        <v>2018</v>
      </c>
      <c r="Y182" s="153">
        <v>2018</v>
      </c>
      <c r="Z182" s="153">
        <v>2018</v>
      </c>
      <c r="AA182" s="153">
        <v>2016</v>
      </c>
      <c r="AB182" s="152">
        <v>2017</v>
      </c>
      <c r="AC182" s="153">
        <v>2017</v>
      </c>
      <c r="AD182" s="153">
        <v>2017</v>
      </c>
      <c r="AE182" s="153">
        <v>2018</v>
      </c>
      <c r="AF182" s="155">
        <v>2016</v>
      </c>
      <c r="AG182" s="155">
        <v>2019</v>
      </c>
      <c r="AH182" s="153">
        <v>2019</v>
      </c>
      <c r="AI182" s="153">
        <v>2019</v>
      </c>
      <c r="AJ182" s="153">
        <v>2018</v>
      </c>
      <c r="AK182" s="153">
        <v>2018</v>
      </c>
      <c r="AL182" s="153">
        <v>2017</v>
      </c>
      <c r="AM182" s="153">
        <v>2016</v>
      </c>
      <c r="AN182" s="153">
        <v>2019</v>
      </c>
      <c r="AO182" s="153">
        <v>2016</v>
      </c>
      <c r="AP182" s="153">
        <v>2017</v>
      </c>
      <c r="AQ182" s="153">
        <v>2017</v>
      </c>
      <c r="AR182" s="153">
        <v>2018</v>
      </c>
      <c r="AS182" s="153">
        <v>2015</v>
      </c>
      <c r="AT182" s="153">
        <v>2016</v>
      </c>
      <c r="AU182" s="164">
        <v>2017</v>
      </c>
      <c r="AV182" s="164">
        <v>2017</v>
      </c>
      <c r="AW182" s="153">
        <v>2017</v>
      </c>
      <c r="AX182" s="153">
        <v>2017</v>
      </c>
      <c r="AY182" s="153">
        <v>2017</v>
      </c>
      <c r="AZ182" s="209">
        <v>2017</v>
      </c>
      <c r="BA182" s="153" t="s">
        <v>1292</v>
      </c>
      <c r="BB182" s="153">
        <v>2017</v>
      </c>
      <c r="BC182" s="153">
        <v>2018</v>
      </c>
      <c r="BD182" s="153">
        <v>2019</v>
      </c>
      <c r="BE182" s="211" t="s">
        <v>896</v>
      </c>
      <c r="BF182" s="212">
        <v>43677</v>
      </c>
      <c r="BG182" s="211" t="s">
        <v>1288</v>
      </c>
      <c r="BH182" s="153">
        <v>2018</v>
      </c>
      <c r="BI182" s="153">
        <v>2018</v>
      </c>
      <c r="BJ182" s="153" t="s">
        <v>896</v>
      </c>
      <c r="BK182" s="153">
        <v>2017</v>
      </c>
      <c r="BL182" s="153">
        <v>2018</v>
      </c>
      <c r="BM182" s="153">
        <v>2017</v>
      </c>
      <c r="BN182" s="153">
        <v>2015</v>
      </c>
      <c r="BO182" s="153">
        <v>2016</v>
      </c>
      <c r="BP182" s="153">
        <v>2017</v>
      </c>
      <c r="BQ182" s="153">
        <v>2014</v>
      </c>
      <c r="BR182" s="153">
        <v>2017</v>
      </c>
      <c r="BS182" s="153">
        <v>2017</v>
      </c>
      <c r="BT182" s="153">
        <v>2015</v>
      </c>
      <c r="BU182" s="153">
        <v>2017</v>
      </c>
      <c r="BV182" s="153" t="s">
        <v>896</v>
      </c>
      <c r="BW182" s="153">
        <v>2017</v>
      </c>
      <c r="BX182" s="153">
        <v>2016</v>
      </c>
      <c r="BY182" s="153">
        <v>2015</v>
      </c>
      <c r="BZ182" s="153" t="s">
        <v>1291</v>
      </c>
      <c r="CA182" s="153">
        <v>2019</v>
      </c>
      <c r="CB182" s="153">
        <v>2015</v>
      </c>
    </row>
    <row r="183" spans="1:80" x14ac:dyDescent="0.25">
      <c r="A183" s="123" t="str">
        <f>'Indicator Data'!A185</f>
        <v>Ukraine</v>
      </c>
      <c r="B183" s="106" t="str">
        <f>'Indicator Data'!B185</f>
        <v>UKR</v>
      </c>
      <c r="C183" s="151">
        <v>2015</v>
      </c>
      <c r="D183" s="151">
        <v>2015</v>
      </c>
      <c r="E183" s="151">
        <v>2015</v>
      </c>
      <c r="F183" s="151">
        <v>2015</v>
      </c>
      <c r="G183" s="151">
        <v>2015</v>
      </c>
      <c r="H183" s="151">
        <v>2015</v>
      </c>
      <c r="I183" s="151">
        <v>2015</v>
      </c>
      <c r="J183" s="151">
        <v>2018</v>
      </c>
      <c r="K183" s="151">
        <v>2018</v>
      </c>
      <c r="L183" s="151">
        <v>2016</v>
      </c>
      <c r="M183" s="153">
        <v>2015</v>
      </c>
      <c r="N183" s="153">
        <v>2015</v>
      </c>
      <c r="O183" s="153">
        <v>2015</v>
      </c>
      <c r="P183" s="153">
        <v>2015</v>
      </c>
      <c r="Q183" s="153">
        <v>2010</v>
      </c>
      <c r="R183" s="153">
        <v>2010</v>
      </c>
      <c r="S183" s="153">
        <v>2010</v>
      </c>
      <c r="T183" s="153">
        <v>2010</v>
      </c>
      <c r="U183" s="153">
        <v>2015</v>
      </c>
      <c r="V183" s="153">
        <v>2015</v>
      </c>
      <c r="W183" s="153">
        <v>2015</v>
      </c>
      <c r="X183" s="153">
        <v>2018</v>
      </c>
      <c r="Y183" s="153">
        <v>2018</v>
      </c>
      <c r="Z183" s="153">
        <v>2018</v>
      </c>
      <c r="AA183" s="153">
        <v>2007</v>
      </c>
      <c r="AB183" s="152">
        <v>2017</v>
      </c>
      <c r="AC183" s="153" t="s">
        <v>896</v>
      </c>
      <c r="AD183" s="153">
        <v>2018</v>
      </c>
      <c r="AE183" s="153">
        <v>2018</v>
      </c>
      <c r="AF183" s="155">
        <v>2016</v>
      </c>
      <c r="AG183" s="155">
        <v>2019</v>
      </c>
      <c r="AH183" s="153">
        <v>2019</v>
      </c>
      <c r="AI183" s="153">
        <v>2019</v>
      </c>
      <c r="AJ183" s="153">
        <v>2018</v>
      </c>
      <c r="AK183" s="153">
        <v>2018</v>
      </c>
      <c r="AL183" s="153">
        <v>2017</v>
      </c>
      <c r="AM183" s="153">
        <v>2012</v>
      </c>
      <c r="AN183" s="153">
        <v>2019</v>
      </c>
      <c r="AO183" s="153">
        <v>2016</v>
      </c>
      <c r="AP183" s="153">
        <v>2017</v>
      </c>
      <c r="AQ183" s="153">
        <v>2017</v>
      </c>
      <c r="AR183" s="153">
        <v>2018</v>
      </c>
      <c r="AS183" s="153">
        <v>2015</v>
      </c>
      <c r="AT183" s="153" t="s">
        <v>896</v>
      </c>
      <c r="AU183" s="164">
        <v>2017</v>
      </c>
      <c r="AV183" s="164">
        <v>2017</v>
      </c>
      <c r="AW183" s="153">
        <v>2017</v>
      </c>
      <c r="AX183" s="153" t="s">
        <v>896</v>
      </c>
      <c r="AY183" s="153">
        <v>2017</v>
      </c>
      <c r="AZ183" s="209">
        <v>2017</v>
      </c>
      <c r="BA183" s="153" t="s">
        <v>1292</v>
      </c>
      <c r="BB183" s="153">
        <v>2017</v>
      </c>
      <c r="BC183" s="153">
        <v>2018</v>
      </c>
      <c r="BD183" s="153">
        <v>2019</v>
      </c>
      <c r="BE183" s="211" t="s">
        <v>896</v>
      </c>
      <c r="BF183" s="212" t="s">
        <v>1288</v>
      </c>
      <c r="BG183" s="211" t="s">
        <v>1288</v>
      </c>
      <c r="BH183" s="153">
        <v>2018</v>
      </c>
      <c r="BI183" s="153">
        <v>2018</v>
      </c>
      <c r="BJ183" s="153" t="s">
        <v>896</v>
      </c>
      <c r="BK183" s="153">
        <v>2017</v>
      </c>
      <c r="BL183" s="153">
        <v>2018</v>
      </c>
      <c r="BM183" s="153">
        <v>2017</v>
      </c>
      <c r="BN183" s="153">
        <v>2015</v>
      </c>
      <c r="BO183" s="153">
        <v>2016</v>
      </c>
      <c r="BP183" s="153">
        <v>2017</v>
      </c>
      <c r="BQ183" s="153">
        <v>2014</v>
      </c>
      <c r="BR183" s="153">
        <v>2017</v>
      </c>
      <c r="BS183" s="153">
        <v>2017</v>
      </c>
      <c r="BT183" s="153">
        <v>2014</v>
      </c>
      <c r="BU183" s="153">
        <v>2017</v>
      </c>
      <c r="BV183" s="153">
        <v>2017</v>
      </c>
      <c r="BW183" s="153" t="s">
        <v>896</v>
      </c>
      <c r="BX183" s="153">
        <v>2016</v>
      </c>
      <c r="BY183" s="153">
        <v>2015</v>
      </c>
      <c r="BZ183" s="153" t="s">
        <v>1291</v>
      </c>
      <c r="CA183" s="153">
        <v>2019</v>
      </c>
      <c r="CB183" s="153">
        <v>2015</v>
      </c>
    </row>
    <row r="184" spans="1:80" x14ac:dyDescent="0.25">
      <c r="A184" s="123" t="str">
        <f>'Indicator Data'!A186</f>
        <v>United Arab Emirates</v>
      </c>
      <c r="B184" s="106" t="str">
        <f>'Indicator Data'!B186</f>
        <v>ARE</v>
      </c>
      <c r="C184" s="151">
        <v>2015</v>
      </c>
      <c r="D184" s="151">
        <v>2015</v>
      </c>
      <c r="E184" s="151">
        <v>2015</v>
      </c>
      <c r="F184" s="151">
        <v>2015</v>
      </c>
      <c r="G184" s="151">
        <v>2015</v>
      </c>
      <c r="H184" s="151">
        <v>2015</v>
      </c>
      <c r="I184" s="151">
        <v>2015</v>
      </c>
      <c r="J184" s="151">
        <v>2018</v>
      </c>
      <c r="K184" s="151">
        <v>2018</v>
      </c>
      <c r="L184" s="151">
        <v>2016</v>
      </c>
      <c r="M184" s="153">
        <v>2015</v>
      </c>
      <c r="N184" s="153">
        <v>2015</v>
      </c>
      <c r="O184" s="153">
        <v>2015</v>
      </c>
      <c r="P184" s="153">
        <v>2015</v>
      </c>
      <c r="Q184" s="153">
        <v>2010</v>
      </c>
      <c r="R184" s="153">
        <v>2010</v>
      </c>
      <c r="S184" s="153">
        <v>2010</v>
      </c>
      <c r="T184" s="153">
        <v>2010</v>
      </c>
      <c r="U184" s="153">
        <v>2015</v>
      </c>
      <c r="V184" s="153">
        <v>2015</v>
      </c>
      <c r="W184" s="153">
        <v>2015</v>
      </c>
      <c r="X184" s="153">
        <v>2018</v>
      </c>
      <c r="Y184" s="153">
        <v>2018</v>
      </c>
      <c r="Z184" s="153">
        <v>2018</v>
      </c>
      <c r="AA184" s="153" t="s">
        <v>896</v>
      </c>
      <c r="AB184" s="152">
        <v>2017</v>
      </c>
      <c r="AC184" s="153" t="s">
        <v>896</v>
      </c>
      <c r="AD184" s="153">
        <v>2018</v>
      </c>
      <c r="AE184" s="153">
        <v>2018</v>
      </c>
      <c r="AF184" s="155" t="s">
        <v>896</v>
      </c>
      <c r="AG184" s="155">
        <v>2019</v>
      </c>
      <c r="AH184" s="153">
        <v>2019</v>
      </c>
      <c r="AI184" s="153">
        <v>2019</v>
      </c>
      <c r="AJ184" s="153">
        <v>2018</v>
      </c>
      <c r="AK184" s="153">
        <v>2018</v>
      </c>
      <c r="AL184" s="153">
        <v>2017</v>
      </c>
      <c r="AM184" s="153" t="s">
        <v>896</v>
      </c>
      <c r="AN184" s="153">
        <v>2019</v>
      </c>
      <c r="AO184" s="153">
        <v>2016</v>
      </c>
      <c r="AP184" s="153">
        <v>2017</v>
      </c>
      <c r="AQ184" s="153" t="s">
        <v>896</v>
      </c>
      <c r="AR184" s="153" t="s">
        <v>896</v>
      </c>
      <c r="AS184" s="153">
        <v>2015</v>
      </c>
      <c r="AT184" s="153" t="s">
        <v>896</v>
      </c>
      <c r="AU184" s="164">
        <v>2017</v>
      </c>
      <c r="AV184" s="164" t="s">
        <v>896</v>
      </c>
      <c r="AW184" s="153" t="s">
        <v>896</v>
      </c>
      <c r="AX184" s="153">
        <v>2017</v>
      </c>
      <c r="AY184" s="153">
        <v>2017</v>
      </c>
      <c r="AZ184" s="209">
        <v>2017</v>
      </c>
      <c r="BA184" s="153" t="s">
        <v>896</v>
      </c>
      <c r="BB184" s="153">
        <v>2017</v>
      </c>
      <c r="BC184" s="153">
        <v>2018</v>
      </c>
      <c r="BD184" s="153">
        <v>2019</v>
      </c>
      <c r="BE184" s="211" t="s">
        <v>896</v>
      </c>
      <c r="BF184" s="212" t="s">
        <v>1288</v>
      </c>
      <c r="BG184" s="211" t="s">
        <v>1288</v>
      </c>
      <c r="BH184" s="153">
        <v>2018</v>
      </c>
      <c r="BI184" s="153">
        <v>2018</v>
      </c>
      <c r="BJ184" s="153">
        <v>2015</v>
      </c>
      <c r="BK184" s="153">
        <v>2017</v>
      </c>
      <c r="BL184" s="153">
        <v>2018</v>
      </c>
      <c r="BM184" s="153">
        <v>2017</v>
      </c>
      <c r="BN184" s="153">
        <v>2015</v>
      </c>
      <c r="BO184" s="153">
        <v>2016</v>
      </c>
      <c r="BP184" s="153">
        <v>2017</v>
      </c>
      <c r="BQ184" s="153">
        <v>2014</v>
      </c>
      <c r="BR184" s="153">
        <v>2017</v>
      </c>
      <c r="BS184" s="153">
        <v>2017</v>
      </c>
      <c r="BT184" s="153">
        <v>2016</v>
      </c>
      <c r="BU184" s="153">
        <v>2017</v>
      </c>
      <c r="BV184" s="153">
        <v>2017</v>
      </c>
      <c r="BW184" s="153">
        <v>2017</v>
      </c>
      <c r="BX184" s="153">
        <v>2016</v>
      </c>
      <c r="BY184" s="153">
        <v>2015</v>
      </c>
      <c r="BZ184" s="153" t="s">
        <v>1291</v>
      </c>
      <c r="CA184" s="153">
        <v>2019</v>
      </c>
      <c r="CB184" s="153">
        <v>2015</v>
      </c>
    </row>
    <row r="185" spans="1:80" x14ac:dyDescent="0.25">
      <c r="A185" s="123" t="str">
        <f>'Indicator Data'!A187</f>
        <v>United Kingdom</v>
      </c>
      <c r="B185" s="106" t="str">
        <f>'Indicator Data'!B187</f>
        <v>GBR</v>
      </c>
      <c r="C185" s="151">
        <v>2015</v>
      </c>
      <c r="D185" s="151">
        <v>2015</v>
      </c>
      <c r="E185" s="151">
        <v>2015</v>
      </c>
      <c r="F185" s="151">
        <v>2015</v>
      </c>
      <c r="G185" s="151">
        <v>2015</v>
      </c>
      <c r="H185" s="151">
        <v>2015</v>
      </c>
      <c r="I185" s="151">
        <v>2015</v>
      </c>
      <c r="J185" s="151">
        <v>2018</v>
      </c>
      <c r="K185" s="151">
        <v>2018</v>
      </c>
      <c r="L185" s="151">
        <v>2016</v>
      </c>
      <c r="M185" s="153">
        <v>2015</v>
      </c>
      <c r="N185" s="153">
        <v>2015</v>
      </c>
      <c r="O185" s="153">
        <v>2015</v>
      </c>
      <c r="P185" s="153">
        <v>2015</v>
      </c>
      <c r="Q185" s="153">
        <v>2010</v>
      </c>
      <c r="R185" s="153">
        <v>2010</v>
      </c>
      <c r="S185" s="153">
        <v>2010</v>
      </c>
      <c r="T185" s="153">
        <v>2010</v>
      </c>
      <c r="U185" s="153">
        <v>2015</v>
      </c>
      <c r="V185" s="153">
        <v>2015</v>
      </c>
      <c r="W185" s="153">
        <v>2015</v>
      </c>
      <c r="X185" s="153">
        <v>2018</v>
      </c>
      <c r="Y185" s="153">
        <v>2018</v>
      </c>
      <c r="Z185" s="153">
        <v>2018</v>
      </c>
      <c r="AA185" s="153">
        <v>2011</v>
      </c>
      <c r="AB185" s="152">
        <v>2017</v>
      </c>
      <c r="AC185" s="153" t="s">
        <v>896</v>
      </c>
      <c r="AD185" s="153">
        <v>2017</v>
      </c>
      <c r="AE185" s="153">
        <v>2018</v>
      </c>
      <c r="AF185" s="155" t="s">
        <v>896</v>
      </c>
      <c r="AG185" s="155">
        <v>2019</v>
      </c>
      <c r="AH185" s="153">
        <v>2019</v>
      </c>
      <c r="AI185" s="153">
        <v>2019</v>
      </c>
      <c r="AJ185" s="153">
        <v>2018</v>
      </c>
      <c r="AK185" s="153">
        <v>2018</v>
      </c>
      <c r="AL185" s="153">
        <v>2017</v>
      </c>
      <c r="AM185" s="153" t="s">
        <v>896</v>
      </c>
      <c r="AN185" s="153">
        <v>2019</v>
      </c>
      <c r="AO185" s="153">
        <v>2016</v>
      </c>
      <c r="AP185" s="153">
        <v>2017</v>
      </c>
      <c r="AQ185" s="153" t="s">
        <v>896</v>
      </c>
      <c r="AR185" s="153">
        <v>2018</v>
      </c>
      <c r="AS185" s="153">
        <v>2015</v>
      </c>
      <c r="AT185" s="153" t="s">
        <v>896</v>
      </c>
      <c r="AU185" s="164">
        <v>2017</v>
      </c>
      <c r="AV185" s="164">
        <v>2013</v>
      </c>
      <c r="AW185" s="153" t="s">
        <v>896</v>
      </c>
      <c r="AX185" s="153" t="s">
        <v>896</v>
      </c>
      <c r="AY185" s="153">
        <v>2017</v>
      </c>
      <c r="AZ185" s="209">
        <v>2017</v>
      </c>
      <c r="BA185" s="153" t="s">
        <v>1290</v>
      </c>
      <c r="BB185" s="153">
        <v>2017</v>
      </c>
      <c r="BC185" s="153">
        <v>2018</v>
      </c>
      <c r="BD185" s="153">
        <v>2019</v>
      </c>
      <c r="BE185" s="211" t="s">
        <v>896</v>
      </c>
      <c r="BF185" s="212" t="s">
        <v>1288</v>
      </c>
      <c r="BG185" s="211" t="s">
        <v>1288</v>
      </c>
      <c r="BH185" s="153">
        <v>2018</v>
      </c>
      <c r="BI185" s="153">
        <v>2018</v>
      </c>
      <c r="BJ185" s="153">
        <v>2015</v>
      </c>
      <c r="BK185" s="153">
        <v>2017</v>
      </c>
      <c r="BL185" s="153">
        <v>2018</v>
      </c>
      <c r="BM185" s="153">
        <v>2017</v>
      </c>
      <c r="BN185" s="153" t="s">
        <v>896</v>
      </c>
      <c r="BO185" s="153">
        <v>2016</v>
      </c>
      <c r="BP185" s="153">
        <v>2017</v>
      </c>
      <c r="BQ185" s="153">
        <v>2014</v>
      </c>
      <c r="BR185" s="153">
        <v>2017</v>
      </c>
      <c r="BS185" s="153">
        <v>2017</v>
      </c>
      <c r="BT185" s="153">
        <v>2017</v>
      </c>
      <c r="BU185" s="153">
        <v>2017</v>
      </c>
      <c r="BV185" s="153">
        <v>2017</v>
      </c>
      <c r="BW185" s="153">
        <v>2017</v>
      </c>
      <c r="BX185" s="153">
        <v>2016</v>
      </c>
      <c r="BY185" s="153">
        <v>2015</v>
      </c>
      <c r="BZ185" s="153" t="s">
        <v>1291</v>
      </c>
      <c r="CA185" s="153">
        <v>2019</v>
      </c>
      <c r="CB185" s="153">
        <v>2015</v>
      </c>
    </row>
    <row r="186" spans="1:80" x14ac:dyDescent="0.25">
      <c r="A186" s="123" t="str">
        <f>'Indicator Data'!A188</f>
        <v>United States of America</v>
      </c>
      <c r="B186" s="106" t="str">
        <f>'Indicator Data'!B188</f>
        <v>USA</v>
      </c>
      <c r="C186" s="151">
        <v>2015</v>
      </c>
      <c r="D186" s="151">
        <v>2015</v>
      </c>
      <c r="E186" s="151">
        <v>2015</v>
      </c>
      <c r="F186" s="151">
        <v>2015</v>
      </c>
      <c r="G186" s="151">
        <v>2015</v>
      </c>
      <c r="H186" s="151">
        <v>2015</v>
      </c>
      <c r="I186" s="151">
        <v>2015</v>
      </c>
      <c r="J186" s="151">
        <v>2018</v>
      </c>
      <c r="K186" s="151">
        <v>2018</v>
      </c>
      <c r="L186" s="151">
        <v>2016</v>
      </c>
      <c r="M186" s="153">
        <v>2015</v>
      </c>
      <c r="N186" s="153">
        <v>2015</v>
      </c>
      <c r="O186" s="153">
        <v>2015</v>
      </c>
      <c r="P186" s="153">
        <v>2015</v>
      </c>
      <c r="Q186" s="153">
        <v>2010</v>
      </c>
      <c r="R186" s="153">
        <v>2010</v>
      </c>
      <c r="S186" s="153">
        <v>2010</v>
      </c>
      <c r="T186" s="153">
        <v>2010</v>
      </c>
      <c r="U186" s="153">
        <v>2015</v>
      </c>
      <c r="V186" s="153">
        <v>2015</v>
      </c>
      <c r="W186" s="153">
        <v>2015</v>
      </c>
      <c r="X186" s="153">
        <v>2018</v>
      </c>
      <c r="Y186" s="153">
        <v>2018</v>
      </c>
      <c r="Z186" s="153">
        <v>2018</v>
      </c>
      <c r="AA186" s="153">
        <v>2010</v>
      </c>
      <c r="AB186" s="152">
        <v>2017</v>
      </c>
      <c r="AC186" s="153" t="s">
        <v>896</v>
      </c>
      <c r="AD186" s="153">
        <v>2018</v>
      </c>
      <c r="AE186" s="153">
        <v>2018</v>
      </c>
      <c r="AF186" s="155" t="s">
        <v>896</v>
      </c>
      <c r="AG186" s="155">
        <v>2019</v>
      </c>
      <c r="AH186" s="153">
        <v>2019</v>
      </c>
      <c r="AI186" s="153">
        <v>2019</v>
      </c>
      <c r="AJ186" s="153">
        <v>2018</v>
      </c>
      <c r="AK186" s="153">
        <v>2018</v>
      </c>
      <c r="AL186" s="153">
        <v>2017</v>
      </c>
      <c r="AM186" s="153" t="s">
        <v>896</v>
      </c>
      <c r="AN186" s="153">
        <v>2019</v>
      </c>
      <c r="AO186" s="153">
        <v>2016</v>
      </c>
      <c r="AP186" s="153">
        <v>2017</v>
      </c>
      <c r="AQ186" s="153" t="s">
        <v>896</v>
      </c>
      <c r="AR186" s="153">
        <v>2018</v>
      </c>
      <c r="AS186" s="153">
        <v>2015</v>
      </c>
      <c r="AT186" s="153">
        <v>2012</v>
      </c>
      <c r="AU186" s="164">
        <v>2017</v>
      </c>
      <c r="AV186" s="164" t="s">
        <v>896</v>
      </c>
      <c r="AW186" s="153" t="s">
        <v>896</v>
      </c>
      <c r="AX186" s="153" t="s">
        <v>896</v>
      </c>
      <c r="AY186" s="153">
        <v>2017</v>
      </c>
      <c r="AZ186" s="209">
        <v>2017</v>
      </c>
      <c r="BA186" s="153" t="s">
        <v>1292</v>
      </c>
      <c r="BB186" s="153">
        <v>2017</v>
      </c>
      <c r="BC186" s="153">
        <v>2018</v>
      </c>
      <c r="BD186" s="153">
        <v>2019</v>
      </c>
      <c r="BE186" s="211" t="s">
        <v>896</v>
      </c>
      <c r="BF186" s="212" t="s">
        <v>1288</v>
      </c>
      <c r="BG186" s="211" t="s">
        <v>1288</v>
      </c>
      <c r="BH186" s="153">
        <v>2018</v>
      </c>
      <c r="BI186" s="153">
        <v>2018</v>
      </c>
      <c r="BJ186" s="153">
        <v>2013</v>
      </c>
      <c r="BK186" s="153">
        <v>2017</v>
      </c>
      <c r="BL186" s="153">
        <v>2018</v>
      </c>
      <c r="BM186" s="153">
        <v>2017</v>
      </c>
      <c r="BN186" s="153" t="s">
        <v>896</v>
      </c>
      <c r="BO186" s="153">
        <v>2016</v>
      </c>
      <c r="BP186" s="153">
        <v>2017</v>
      </c>
      <c r="BQ186" s="153">
        <v>2013</v>
      </c>
      <c r="BR186" s="153">
        <v>2017</v>
      </c>
      <c r="BS186" s="153">
        <v>2017</v>
      </c>
      <c r="BT186" s="153">
        <v>2016</v>
      </c>
      <c r="BU186" s="153">
        <v>2017</v>
      </c>
      <c r="BV186" s="153">
        <v>2017</v>
      </c>
      <c r="BW186" s="153">
        <v>2017</v>
      </c>
      <c r="BX186" s="153">
        <v>2016</v>
      </c>
      <c r="BY186" s="153">
        <v>2015</v>
      </c>
      <c r="BZ186" s="153" t="s">
        <v>1291</v>
      </c>
      <c r="CA186" s="153">
        <v>2019</v>
      </c>
      <c r="CB186" s="153">
        <v>2015</v>
      </c>
    </row>
    <row r="187" spans="1:80" x14ac:dyDescent="0.25">
      <c r="A187" s="123" t="str">
        <f>'Indicator Data'!A189</f>
        <v>Uruguay</v>
      </c>
      <c r="B187" s="106" t="str">
        <f>'Indicator Data'!B189</f>
        <v>URY</v>
      </c>
      <c r="C187" s="151">
        <v>2015</v>
      </c>
      <c r="D187" s="151">
        <v>2015</v>
      </c>
      <c r="E187" s="151">
        <v>2015</v>
      </c>
      <c r="F187" s="151">
        <v>2015</v>
      </c>
      <c r="G187" s="151">
        <v>2015</v>
      </c>
      <c r="H187" s="151">
        <v>2015</v>
      </c>
      <c r="I187" s="151">
        <v>2015</v>
      </c>
      <c r="J187" s="151">
        <v>2018</v>
      </c>
      <c r="K187" s="151">
        <v>2018</v>
      </c>
      <c r="L187" s="151">
        <v>2016</v>
      </c>
      <c r="M187" s="153">
        <v>2015</v>
      </c>
      <c r="N187" s="153">
        <v>2015</v>
      </c>
      <c r="O187" s="153">
        <v>2015</v>
      </c>
      <c r="P187" s="153">
        <v>2015</v>
      </c>
      <c r="Q187" s="153">
        <v>2010</v>
      </c>
      <c r="R187" s="153">
        <v>2010</v>
      </c>
      <c r="S187" s="153">
        <v>2010</v>
      </c>
      <c r="T187" s="153">
        <v>2010</v>
      </c>
      <c r="U187" s="153">
        <v>2015</v>
      </c>
      <c r="V187" s="153">
        <v>2015</v>
      </c>
      <c r="W187" s="153">
        <v>2015</v>
      </c>
      <c r="X187" s="153">
        <v>2018</v>
      </c>
      <c r="Y187" s="153">
        <v>2018</v>
      </c>
      <c r="Z187" s="153">
        <v>2018</v>
      </c>
      <c r="AA187" s="153">
        <v>2011</v>
      </c>
      <c r="AB187" s="152">
        <v>2017</v>
      </c>
      <c r="AC187" s="153" t="s">
        <v>896</v>
      </c>
      <c r="AD187" s="153">
        <v>2018</v>
      </c>
      <c r="AE187" s="153">
        <v>2018</v>
      </c>
      <c r="AF187" s="155" t="s">
        <v>896</v>
      </c>
      <c r="AG187" s="155">
        <v>2019</v>
      </c>
      <c r="AH187" s="153">
        <v>2019</v>
      </c>
      <c r="AI187" s="153">
        <v>2019</v>
      </c>
      <c r="AJ187" s="153">
        <v>2018</v>
      </c>
      <c r="AK187" s="153">
        <v>2018</v>
      </c>
      <c r="AL187" s="153">
        <v>2017</v>
      </c>
      <c r="AM187" s="153" t="s">
        <v>896</v>
      </c>
      <c r="AN187" s="153">
        <v>2019</v>
      </c>
      <c r="AO187" s="153">
        <v>2016</v>
      </c>
      <c r="AP187" s="153">
        <v>2017</v>
      </c>
      <c r="AQ187" s="153">
        <v>2017</v>
      </c>
      <c r="AR187" s="153">
        <v>2018</v>
      </c>
      <c r="AS187" s="153">
        <v>2015</v>
      </c>
      <c r="AT187" s="153">
        <v>2011</v>
      </c>
      <c r="AU187" s="164">
        <v>2017</v>
      </c>
      <c r="AV187" s="164">
        <v>2017</v>
      </c>
      <c r="AW187" s="153">
        <v>2017</v>
      </c>
      <c r="AX187" s="153" t="s">
        <v>896</v>
      </c>
      <c r="AY187" s="153">
        <v>2017</v>
      </c>
      <c r="AZ187" s="209">
        <v>2017</v>
      </c>
      <c r="BA187" s="153" t="s">
        <v>1289</v>
      </c>
      <c r="BB187" s="153">
        <v>2017</v>
      </c>
      <c r="BC187" s="153">
        <v>2018</v>
      </c>
      <c r="BD187" s="153">
        <v>2019</v>
      </c>
      <c r="BE187" s="211" t="s">
        <v>896</v>
      </c>
      <c r="BF187" s="212" t="s">
        <v>1288</v>
      </c>
      <c r="BG187" s="211" t="s">
        <v>1288</v>
      </c>
      <c r="BH187" s="153">
        <v>2018</v>
      </c>
      <c r="BI187" s="153">
        <v>2018</v>
      </c>
      <c r="BJ187" s="153">
        <v>2013</v>
      </c>
      <c r="BK187" s="153">
        <v>2017</v>
      </c>
      <c r="BL187" s="153">
        <v>2018</v>
      </c>
      <c r="BM187" s="153">
        <v>2017</v>
      </c>
      <c r="BN187" s="153">
        <v>2017</v>
      </c>
      <c r="BO187" s="153">
        <v>2016</v>
      </c>
      <c r="BP187" s="153">
        <v>2017</v>
      </c>
      <c r="BQ187" s="153">
        <v>2014</v>
      </c>
      <c r="BR187" s="153">
        <v>2017</v>
      </c>
      <c r="BS187" s="153">
        <v>2017</v>
      </c>
      <c r="BT187" s="153">
        <v>2017</v>
      </c>
      <c r="BU187" s="153">
        <v>2017</v>
      </c>
      <c r="BV187" s="153">
        <v>2017</v>
      </c>
      <c r="BW187" s="153">
        <v>2017</v>
      </c>
      <c r="BX187" s="153">
        <v>2016</v>
      </c>
      <c r="BY187" s="153">
        <v>2015</v>
      </c>
      <c r="BZ187" s="153" t="s">
        <v>1291</v>
      </c>
      <c r="CA187" s="153">
        <v>2019</v>
      </c>
      <c r="CB187" s="153">
        <v>2015</v>
      </c>
    </row>
    <row r="188" spans="1:80" x14ac:dyDescent="0.25">
      <c r="A188" s="123" t="str">
        <f>'Indicator Data'!A190</f>
        <v>Uzbekistan</v>
      </c>
      <c r="B188" s="106" t="str">
        <f>'Indicator Data'!B190</f>
        <v>UZB</v>
      </c>
      <c r="C188" s="151">
        <v>2015</v>
      </c>
      <c r="D188" s="151">
        <v>2015</v>
      </c>
      <c r="E188" s="151">
        <v>2015</v>
      </c>
      <c r="F188" s="151">
        <v>2015</v>
      </c>
      <c r="G188" s="151">
        <v>2015</v>
      </c>
      <c r="H188" s="151">
        <v>2015</v>
      </c>
      <c r="I188" s="151">
        <v>2015</v>
      </c>
      <c r="J188" s="151">
        <v>2018</v>
      </c>
      <c r="K188" s="151">
        <v>2018</v>
      </c>
      <c r="L188" s="151">
        <v>2016</v>
      </c>
      <c r="M188" s="153">
        <v>2015</v>
      </c>
      <c r="N188" s="153">
        <v>2015</v>
      </c>
      <c r="O188" s="153">
        <v>2015</v>
      </c>
      <c r="P188" s="153">
        <v>2015</v>
      </c>
      <c r="Q188" s="153">
        <v>2010</v>
      </c>
      <c r="R188" s="153">
        <v>2010</v>
      </c>
      <c r="S188" s="153">
        <v>2010</v>
      </c>
      <c r="T188" s="153">
        <v>2010</v>
      </c>
      <c r="U188" s="153">
        <v>2015</v>
      </c>
      <c r="V188" s="153">
        <v>2015</v>
      </c>
      <c r="W188" s="153">
        <v>2015</v>
      </c>
      <c r="X188" s="153">
        <v>2018</v>
      </c>
      <c r="Y188" s="153">
        <v>2018</v>
      </c>
      <c r="Z188" s="153">
        <v>2018</v>
      </c>
      <c r="AA188" s="153"/>
      <c r="AB188" s="152">
        <v>2017</v>
      </c>
      <c r="AC188" s="153" t="s">
        <v>896</v>
      </c>
      <c r="AD188" s="153">
        <v>2018</v>
      </c>
      <c r="AE188" s="153">
        <v>2018</v>
      </c>
      <c r="AF188" s="155">
        <v>2016</v>
      </c>
      <c r="AG188" s="155">
        <v>2019</v>
      </c>
      <c r="AH188" s="153">
        <v>2019</v>
      </c>
      <c r="AI188" s="153">
        <v>2019</v>
      </c>
      <c r="AJ188" s="153">
        <v>2018</v>
      </c>
      <c r="AK188" s="153">
        <v>2018</v>
      </c>
      <c r="AL188" s="153">
        <v>2017</v>
      </c>
      <c r="AM188" s="153" t="s">
        <v>896</v>
      </c>
      <c r="AN188" s="153">
        <v>2019</v>
      </c>
      <c r="AO188" s="153">
        <v>2016</v>
      </c>
      <c r="AP188" s="153">
        <v>2017</v>
      </c>
      <c r="AQ188" s="153">
        <v>2017</v>
      </c>
      <c r="AR188" s="153">
        <v>2016</v>
      </c>
      <c r="AS188" s="153">
        <v>2015</v>
      </c>
      <c r="AT188" s="153">
        <v>2006</v>
      </c>
      <c r="AU188" s="164">
        <v>2017</v>
      </c>
      <c r="AV188" s="164">
        <v>2017</v>
      </c>
      <c r="AW188" s="153">
        <v>2017</v>
      </c>
      <c r="AX188" s="153">
        <v>2017</v>
      </c>
      <c r="AY188" s="153">
        <v>2017</v>
      </c>
      <c r="AZ188" s="209">
        <v>2017</v>
      </c>
      <c r="BA188" s="153" t="s">
        <v>896</v>
      </c>
      <c r="BB188" s="153">
        <v>2017</v>
      </c>
      <c r="BC188" s="153">
        <v>2018</v>
      </c>
      <c r="BD188" s="153">
        <v>2019</v>
      </c>
      <c r="BE188" s="211" t="s">
        <v>896</v>
      </c>
      <c r="BF188" s="212" t="s">
        <v>1288</v>
      </c>
      <c r="BG188" s="211" t="s">
        <v>1288</v>
      </c>
      <c r="BH188" s="153">
        <v>2018</v>
      </c>
      <c r="BI188" s="153">
        <v>2018</v>
      </c>
      <c r="BJ188" s="153">
        <v>2013</v>
      </c>
      <c r="BK188" s="153">
        <v>2017</v>
      </c>
      <c r="BL188" s="153">
        <v>2018</v>
      </c>
      <c r="BM188" s="153">
        <v>2017</v>
      </c>
      <c r="BN188" s="153">
        <v>2015</v>
      </c>
      <c r="BO188" s="153">
        <v>2016</v>
      </c>
      <c r="BP188" s="153">
        <v>2017</v>
      </c>
      <c r="BQ188" s="153">
        <v>2014</v>
      </c>
      <c r="BR188" s="153">
        <v>2017</v>
      </c>
      <c r="BS188" s="153">
        <v>2017</v>
      </c>
      <c r="BT188" s="153">
        <v>2014</v>
      </c>
      <c r="BU188" s="153">
        <v>2017</v>
      </c>
      <c r="BV188" s="153">
        <v>2017</v>
      </c>
      <c r="BW188" s="153">
        <v>2017</v>
      </c>
      <c r="BX188" s="153">
        <v>2016</v>
      </c>
      <c r="BY188" s="153">
        <v>2015</v>
      </c>
      <c r="BZ188" s="153" t="s">
        <v>1291</v>
      </c>
      <c r="CA188" s="153">
        <v>2019</v>
      </c>
      <c r="CB188" s="153">
        <v>2015</v>
      </c>
    </row>
    <row r="189" spans="1:80" x14ac:dyDescent="0.25">
      <c r="A189" s="123" t="str">
        <f>'Indicator Data'!A191</f>
        <v>Vanuatu</v>
      </c>
      <c r="B189" s="106" t="str">
        <f>'Indicator Data'!B191</f>
        <v>VUT</v>
      </c>
      <c r="C189" s="151">
        <v>2015</v>
      </c>
      <c r="D189" s="151">
        <v>2015</v>
      </c>
      <c r="E189" s="151">
        <v>2015</v>
      </c>
      <c r="F189" s="151">
        <v>2015</v>
      </c>
      <c r="G189" s="151">
        <v>2015</v>
      </c>
      <c r="H189" s="151">
        <v>2015</v>
      </c>
      <c r="I189" s="151">
        <v>2015</v>
      </c>
      <c r="J189" s="151">
        <v>2018</v>
      </c>
      <c r="K189" s="151">
        <v>2018</v>
      </c>
      <c r="L189" s="151">
        <v>2016</v>
      </c>
      <c r="M189" s="153">
        <v>2015</v>
      </c>
      <c r="N189" s="153">
        <v>2015</v>
      </c>
      <c r="O189" s="153">
        <v>2015</v>
      </c>
      <c r="P189" s="153">
        <v>2015</v>
      </c>
      <c r="Q189" s="153">
        <v>2010</v>
      </c>
      <c r="R189" s="153">
        <v>2010</v>
      </c>
      <c r="S189" s="153">
        <v>2010</v>
      </c>
      <c r="T189" s="153">
        <v>2010</v>
      </c>
      <c r="U189" s="153">
        <v>2015</v>
      </c>
      <c r="V189" s="153">
        <v>2015</v>
      </c>
      <c r="W189" s="153">
        <v>2015</v>
      </c>
      <c r="X189" s="153">
        <v>2018</v>
      </c>
      <c r="Y189" s="153">
        <v>2018</v>
      </c>
      <c r="Z189" s="153">
        <v>2018</v>
      </c>
      <c r="AA189" s="153" t="s">
        <v>896</v>
      </c>
      <c r="AB189" s="152">
        <v>2017</v>
      </c>
      <c r="AC189" s="153">
        <v>2017</v>
      </c>
      <c r="AD189" s="153">
        <v>2015</v>
      </c>
      <c r="AE189" s="153">
        <v>2018</v>
      </c>
      <c r="AF189" s="155" t="s">
        <v>896</v>
      </c>
      <c r="AG189" s="155">
        <v>2019</v>
      </c>
      <c r="AH189" s="153">
        <v>2019</v>
      </c>
      <c r="AI189" s="153">
        <v>2019</v>
      </c>
      <c r="AJ189" s="153">
        <v>2018</v>
      </c>
      <c r="AK189" s="153">
        <v>2018</v>
      </c>
      <c r="AL189" s="153">
        <v>2017</v>
      </c>
      <c r="AM189" s="153">
        <v>2007</v>
      </c>
      <c r="AN189" s="153">
        <v>2019</v>
      </c>
      <c r="AO189" s="153">
        <v>2016</v>
      </c>
      <c r="AP189" s="153">
        <v>2017</v>
      </c>
      <c r="AQ189" s="153">
        <v>2017</v>
      </c>
      <c r="AR189" s="153">
        <v>2018</v>
      </c>
      <c r="AS189" s="153">
        <v>2015</v>
      </c>
      <c r="AT189" s="153">
        <v>2013</v>
      </c>
      <c r="AU189" s="164">
        <v>2017</v>
      </c>
      <c r="AV189" s="164" t="s">
        <v>896</v>
      </c>
      <c r="AW189" s="153" t="s">
        <v>896</v>
      </c>
      <c r="AX189" s="153">
        <v>2017</v>
      </c>
      <c r="AY189" s="153">
        <v>2017</v>
      </c>
      <c r="AZ189" s="209" t="s">
        <v>896</v>
      </c>
      <c r="BA189" s="153" t="s">
        <v>1293</v>
      </c>
      <c r="BB189" s="153">
        <v>2017</v>
      </c>
      <c r="BC189" s="153">
        <v>2018</v>
      </c>
      <c r="BD189" s="153">
        <v>2019</v>
      </c>
      <c r="BE189" s="211" t="s">
        <v>896</v>
      </c>
      <c r="BF189" s="212" t="s">
        <v>1288</v>
      </c>
      <c r="BG189" s="211" t="s">
        <v>1288</v>
      </c>
      <c r="BH189" s="153">
        <v>2018</v>
      </c>
      <c r="BI189" s="153">
        <v>2018</v>
      </c>
      <c r="BJ189" s="153">
        <v>2013</v>
      </c>
      <c r="BK189" s="153">
        <v>2017</v>
      </c>
      <c r="BL189" s="153">
        <v>2018</v>
      </c>
      <c r="BM189" s="153">
        <v>2017</v>
      </c>
      <c r="BN189" s="153">
        <v>2015</v>
      </c>
      <c r="BO189" s="153">
        <v>2016</v>
      </c>
      <c r="BP189" s="153">
        <v>2017</v>
      </c>
      <c r="BQ189" s="153">
        <v>2014</v>
      </c>
      <c r="BR189" s="153">
        <v>2017</v>
      </c>
      <c r="BS189" s="153">
        <v>2017</v>
      </c>
      <c r="BT189" s="153">
        <v>2016</v>
      </c>
      <c r="BU189" s="153">
        <v>2017</v>
      </c>
      <c r="BV189" s="153" t="s">
        <v>896</v>
      </c>
      <c r="BW189" s="153" t="s">
        <v>896</v>
      </c>
      <c r="BX189" s="153">
        <v>2016</v>
      </c>
      <c r="BY189" s="153">
        <v>2015</v>
      </c>
      <c r="BZ189" s="153" t="s">
        <v>1291</v>
      </c>
      <c r="CA189" s="153">
        <v>2019</v>
      </c>
      <c r="CB189" s="153">
        <v>2015</v>
      </c>
    </row>
    <row r="190" spans="1:80" x14ac:dyDescent="0.25">
      <c r="A190" s="123" t="str">
        <f>'Indicator Data'!A192</f>
        <v>Venezuela</v>
      </c>
      <c r="B190" s="106" t="str">
        <f>'Indicator Data'!B192</f>
        <v>VEN</v>
      </c>
      <c r="C190" s="151">
        <v>2015</v>
      </c>
      <c r="D190" s="151">
        <v>2015</v>
      </c>
      <c r="E190" s="151">
        <v>2015</v>
      </c>
      <c r="F190" s="151">
        <v>2015</v>
      </c>
      <c r="G190" s="151">
        <v>2015</v>
      </c>
      <c r="H190" s="151">
        <v>2015</v>
      </c>
      <c r="I190" s="151">
        <v>2015</v>
      </c>
      <c r="J190" s="151">
        <v>2018</v>
      </c>
      <c r="K190" s="151">
        <v>2018</v>
      </c>
      <c r="L190" s="151">
        <v>2016</v>
      </c>
      <c r="M190" s="153">
        <v>2015</v>
      </c>
      <c r="N190" s="153">
        <v>2015</v>
      </c>
      <c r="O190" s="153">
        <v>2015</v>
      </c>
      <c r="P190" s="153">
        <v>2015</v>
      </c>
      <c r="Q190" s="153">
        <v>2010</v>
      </c>
      <c r="R190" s="153">
        <v>2010</v>
      </c>
      <c r="S190" s="153">
        <v>2010</v>
      </c>
      <c r="T190" s="153">
        <v>2010</v>
      </c>
      <c r="U190" s="153">
        <v>2015</v>
      </c>
      <c r="V190" s="153">
        <v>2015</v>
      </c>
      <c r="W190" s="153">
        <v>2015</v>
      </c>
      <c r="X190" s="153">
        <v>2018</v>
      </c>
      <c r="Y190" s="153">
        <v>2018</v>
      </c>
      <c r="Z190" s="153">
        <v>2018</v>
      </c>
      <c r="AA190" s="153"/>
      <c r="AB190" s="152">
        <v>2017</v>
      </c>
      <c r="AC190" s="153" t="s">
        <v>896</v>
      </c>
      <c r="AD190" s="153">
        <v>2018</v>
      </c>
      <c r="AE190" s="153">
        <v>2018</v>
      </c>
      <c r="AF190" s="155">
        <v>2016</v>
      </c>
      <c r="AG190" s="155">
        <v>2019</v>
      </c>
      <c r="AH190" s="153">
        <v>2019</v>
      </c>
      <c r="AI190" s="153">
        <v>2019</v>
      </c>
      <c r="AJ190" s="153">
        <v>2018</v>
      </c>
      <c r="AK190" s="153">
        <v>2018</v>
      </c>
      <c r="AL190" s="153">
        <v>2017</v>
      </c>
      <c r="AM190" s="153" t="s">
        <v>896</v>
      </c>
      <c r="AN190" s="153">
        <v>2019</v>
      </c>
      <c r="AO190" s="153">
        <v>2016</v>
      </c>
      <c r="AP190" s="153">
        <v>2017</v>
      </c>
      <c r="AQ190" s="153" t="s">
        <v>896</v>
      </c>
      <c r="AR190" s="153">
        <v>2014</v>
      </c>
      <c r="AS190" s="153">
        <v>2015</v>
      </c>
      <c r="AT190" s="153">
        <v>2009</v>
      </c>
      <c r="AU190" s="164">
        <v>2017</v>
      </c>
      <c r="AV190" s="164">
        <v>2016</v>
      </c>
      <c r="AW190" s="153" t="s">
        <v>896</v>
      </c>
      <c r="AX190" s="153">
        <v>2017</v>
      </c>
      <c r="AY190" s="153">
        <v>2017</v>
      </c>
      <c r="AZ190" s="209">
        <v>2017</v>
      </c>
      <c r="BA190" s="153" t="s">
        <v>896</v>
      </c>
      <c r="BB190" s="153">
        <v>2017</v>
      </c>
      <c r="BC190" s="153">
        <v>2018</v>
      </c>
      <c r="BD190" s="153">
        <v>2019</v>
      </c>
      <c r="BE190" s="211" t="s">
        <v>896</v>
      </c>
      <c r="BF190" s="212" t="s">
        <v>1288</v>
      </c>
      <c r="BG190" s="211" t="s">
        <v>1288</v>
      </c>
      <c r="BH190" s="153">
        <v>2018</v>
      </c>
      <c r="BI190" s="153">
        <v>2018</v>
      </c>
      <c r="BJ190" s="153">
        <v>2015</v>
      </c>
      <c r="BK190" s="153">
        <v>2017</v>
      </c>
      <c r="BL190" s="153">
        <v>2018</v>
      </c>
      <c r="BM190" s="153">
        <v>2017</v>
      </c>
      <c r="BN190" s="153">
        <v>2016</v>
      </c>
      <c r="BO190" s="153">
        <v>2016</v>
      </c>
      <c r="BP190" s="153">
        <v>2017</v>
      </c>
      <c r="BQ190" s="153">
        <v>2014</v>
      </c>
      <c r="BR190" s="153">
        <v>2017</v>
      </c>
      <c r="BS190" s="153">
        <v>2017</v>
      </c>
      <c r="BT190" s="153" t="s">
        <v>896</v>
      </c>
      <c r="BU190" s="153">
        <v>2017</v>
      </c>
      <c r="BV190" s="153">
        <v>2017</v>
      </c>
      <c r="BW190" s="153">
        <v>2017</v>
      </c>
      <c r="BX190" s="153">
        <v>2015</v>
      </c>
      <c r="BY190" s="153">
        <v>2015</v>
      </c>
      <c r="BZ190" s="153" t="s">
        <v>1294</v>
      </c>
      <c r="CA190" s="153">
        <v>2019</v>
      </c>
      <c r="CB190" s="153">
        <v>2015</v>
      </c>
    </row>
    <row r="191" spans="1:80" x14ac:dyDescent="0.25">
      <c r="A191" s="123" t="str">
        <f>'Indicator Data'!A193</f>
        <v>Viet Nam</v>
      </c>
      <c r="B191" s="106" t="str">
        <f>'Indicator Data'!B193</f>
        <v>VNM</v>
      </c>
      <c r="C191" s="151">
        <v>2015</v>
      </c>
      <c r="D191" s="151">
        <v>2015</v>
      </c>
      <c r="E191" s="151">
        <v>2015</v>
      </c>
      <c r="F191" s="151">
        <v>2015</v>
      </c>
      <c r="G191" s="151">
        <v>2015</v>
      </c>
      <c r="H191" s="151">
        <v>2015</v>
      </c>
      <c r="I191" s="151">
        <v>2015</v>
      </c>
      <c r="J191" s="151">
        <v>2018</v>
      </c>
      <c r="K191" s="151">
        <v>2018</v>
      </c>
      <c r="L191" s="151">
        <v>2016</v>
      </c>
      <c r="M191" s="153">
        <v>2015</v>
      </c>
      <c r="N191" s="153">
        <v>2015</v>
      </c>
      <c r="O191" s="153">
        <v>2015</v>
      </c>
      <c r="P191" s="153">
        <v>2015</v>
      </c>
      <c r="Q191" s="153">
        <v>2010</v>
      </c>
      <c r="R191" s="153">
        <v>2010</v>
      </c>
      <c r="S191" s="153">
        <v>2010</v>
      </c>
      <c r="T191" s="153">
        <v>2010</v>
      </c>
      <c r="U191" s="153">
        <v>2015</v>
      </c>
      <c r="V191" s="153">
        <v>2015</v>
      </c>
      <c r="W191" s="153">
        <v>2015</v>
      </c>
      <c r="X191" s="153">
        <v>2018</v>
      </c>
      <c r="Y191" s="153">
        <v>2018</v>
      </c>
      <c r="Z191" s="153">
        <v>2018</v>
      </c>
      <c r="AA191" s="153">
        <v>2009</v>
      </c>
      <c r="AB191" s="152">
        <v>2017</v>
      </c>
      <c r="AC191" s="153">
        <v>2017</v>
      </c>
      <c r="AD191" s="153">
        <v>2018</v>
      </c>
      <c r="AE191" s="153">
        <v>2018</v>
      </c>
      <c r="AF191" s="155">
        <v>2016</v>
      </c>
      <c r="AG191" s="155">
        <v>2019</v>
      </c>
      <c r="AH191" s="153">
        <v>2019</v>
      </c>
      <c r="AI191" s="153">
        <v>2019</v>
      </c>
      <c r="AJ191" s="153">
        <v>2018</v>
      </c>
      <c r="AK191" s="153">
        <v>2018</v>
      </c>
      <c r="AL191" s="153">
        <v>2017</v>
      </c>
      <c r="AM191" s="153">
        <v>2014</v>
      </c>
      <c r="AN191" s="153">
        <v>2019</v>
      </c>
      <c r="AO191" s="153">
        <v>2016</v>
      </c>
      <c r="AP191" s="153">
        <v>2017</v>
      </c>
      <c r="AQ191" s="153">
        <v>2017</v>
      </c>
      <c r="AR191" s="153">
        <v>2018</v>
      </c>
      <c r="AS191" s="153">
        <v>2015</v>
      </c>
      <c r="AT191" s="153">
        <v>2013</v>
      </c>
      <c r="AU191" s="164">
        <v>2017</v>
      </c>
      <c r="AV191" s="164">
        <v>2017</v>
      </c>
      <c r="AW191" s="153" t="s">
        <v>896</v>
      </c>
      <c r="AX191" s="153">
        <v>2017</v>
      </c>
      <c r="AY191" s="153">
        <v>2017</v>
      </c>
      <c r="AZ191" s="209">
        <v>2017</v>
      </c>
      <c r="BA191" s="153" t="s">
        <v>1292</v>
      </c>
      <c r="BB191" s="153">
        <v>2017</v>
      </c>
      <c r="BC191" s="153">
        <v>2018</v>
      </c>
      <c r="BD191" s="153">
        <v>2019</v>
      </c>
      <c r="BE191" s="211" t="s">
        <v>896</v>
      </c>
      <c r="BF191" s="212" t="s">
        <v>1288</v>
      </c>
      <c r="BG191" s="211" t="s">
        <v>1288</v>
      </c>
      <c r="BH191" s="153">
        <v>2018</v>
      </c>
      <c r="BI191" s="153">
        <v>2018</v>
      </c>
      <c r="BJ191" s="153">
        <v>2015</v>
      </c>
      <c r="BK191" s="153">
        <v>2017</v>
      </c>
      <c r="BL191" s="153">
        <v>2018</v>
      </c>
      <c r="BM191" s="153">
        <v>2017</v>
      </c>
      <c r="BN191" s="153">
        <v>2015</v>
      </c>
      <c r="BO191" s="153">
        <v>2016</v>
      </c>
      <c r="BP191" s="153">
        <v>2017</v>
      </c>
      <c r="BQ191" s="153">
        <v>2014</v>
      </c>
      <c r="BR191" s="153">
        <v>2017</v>
      </c>
      <c r="BS191" s="153">
        <v>2017</v>
      </c>
      <c r="BT191" s="153">
        <v>2016</v>
      </c>
      <c r="BU191" s="153">
        <v>2017</v>
      </c>
      <c r="BV191" s="153">
        <v>2017</v>
      </c>
      <c r="BW191" s="153" t="s">
        <v>896</v>
      </c>
      <c r="BX191" s="153">
        <v>2016</v>
      </c>
      <c r="BY191" s="153">
        <v>2015</v>
      </c>
      <c r="BZ191" s="153" t="s">
        <v>1291</v>
      </c>
      <c r="CA191" s="153">
        <v>2019</v>
      </c>
      <c r="CB191" s="153">
        <v>2015</v>
      </c>
    </row>
    <row r="192" spans="1:80" x14ac:dyDescent="0.25">
      <c r="A192" s="123" t="str">
        <f>'Indicator Data'!A194</f>
        <v>Yemen</v>
      </c>
      <c r="B192" s="106" t="str">
        <f>'Indicator Data'!B194</f>
        <v>YEM</v>
      </c>
      <c r="C192" s="151">
        <v>2015</v>
      </c>
      <c r="D192" s="151">
        <v>2015</v>
      </c>
      <c r="E192" s="151">
        <v>2015</v>
      </c>
      <c r="F192" s="151">
        <v>2015</v>
      </c>
      <c r="G192" s="151">
        <v>2015</v>
      </c>
      <c r="H192" s="151">
        <v>2015</v>
      </c>
      <c r="I192" s="151">
        <v>2015</v>
      </c>
      <c r="J192" s="151">
        <v>2018</v>
      </c>
      <c r="K192" s="151">
        <v>2018</v>
      </c>
      <c r="L192" s="151">
        <v>2016</v>
      </c>
      <c r="M192" s="153">
        <v>2015</v>
      </c>
      <c r="N192" s="153">
        <v>2015</v>
      </c>
      <c r="O192" s="153">
        <v>2015</v>
      </c>
      <c r="P192" s="153">
        <v>2015</v>
      </c>
      <c r="Q192" s="153">
        <v>2010</v>
      </c>
      <c r="R192" s="153">
        <v>2010</v>
      </c>
      <c r="S192" s="153">
        <v>2010</v>
      </c>
      <c r="T192" s="153">
        <v>2010</v>
      </c>
      <c r="U192" s="153">
        <v>2015</v>
      </c>
      <c r="V192" s="153">
        <v>2015</v>
      </c>
      <c r="W192" s="153">
        <v>2015</v>
      </c>
      <c r="X192" s="153">
        <v>2018</v>
      </c>
      <c r="Y192" s="153">
        <v>2018</v>
      </c>
      <c r="Z192" s="153">
        <v>2018</v>
      </c>
      <c r="AA192" s="153">
        <v>2013</v>
      </c>
      <c r="AB192" s="152">
        <v>2017</v>
      </c>
      <c r="AC192" s="153">
        <v>2017</v>
      </c>
      <c r="AD192" s="153">
        <v>2016</v>
      </c>
      <c r="AE192" s="153">
        <v>2018</v>
      </c>
      <c r="AF192" s="155">
        <v>2016</v>
      </c>
      <c r="AG192" s="155">
        <v>2019</v>
      </c>
      <c r="AH192" s="153">
        <v>2019</v>
      </c>
      <c r="AI192" s="153">
        <v>2019</v>
      </c>
      <c r="AJ192" s="153">
        <v>2018</v>
      </c>
      <c r="AK192" s="153">
        <v>2018</v>
      </c>
      <c r="AL192" s="153">
        <v>2017</v>
      </c>
      <c r="AM192" s="153">
        <v>2013</v>
      </c>
      <c r="AN192" s="153">
        <v>2019</v>
      </c>
      <c r="AO192" s="153">
        <v>2016</v>
      </c>
      <c r="AP192" s="153">
        <v>2017</v>
      </c>
      <c r="AQ192" s="153">
        <v>2017</v>
      </c>
      <c r="AR192" s="153">
        <v>2018</v>
      </c>
      <c r="AS192" s="153">
        <v>2015</v>
      </c>
      <c r="AT192" s="153">
        <v>2013</v>
      </c>
      <c r="AU192" s="164">
        <v>2017</v>
      </c>
      <c r="AV192" s="164">
        <v>2016</v>
      </c>
      <c r="AW192" s="153" t="s">
        <v>896</v>
      </c>
      <c r="AX192" s="153">
        <v>2017</v>
      </c>
      <c r="AY192" s="153">
        <v>2017</v>
      </c>
      <c r="AZ192" s="209">
        <v>2017</v>
      </c>
      <c r="BA192" s="153" t="s">
        <v>1294</v>
      </c>
      <c r="BB192" s="153">
        <v>2017</v>
      </c>
      <c r="BC192" s="153">
        <v>2018</v>
      </c>
      <c r="BD192" s="153">
        <v>2019</v>
      </c>
      <c r="BE192" s="211">
        <v>43694</v>
      </c>
      <c r="BF192" s="212">
        <v>43677</v>
      </c>
      <c r="BG192" s="211" t="s">
        <v>1288</v>
      </c>
      <c r="BH192" s="153">
        <v>2018</v>
      </c>
      <c r="BI192" s="153">
        <v>2018</v>
      </c>
      <c r="BJ192" s="153">
        <v>2015</v>
      </c>
      <c r="BK192" s="153">
        <v>2017</v>
      </c>
      <c r="BL192" s="153">
        <v>2018</v>
      </c>
      <c r="BM192" s="153">
        <v>2017</v>
      </c>
      <c r="BN192" s="153">
        <v>2015</v>
      </c>
      <c r="BO192" s="153">
        <v>2016</v>
      </c>
      <c r="BP192" s="153">
        <v>2017</v>
      </c>
      <c r="BQ192" s="153">
        <v>2014</v>
      </c>
      <c r="BR192" s="153">
        <v>2017</v>
      </c>
      <c r="BS192" s="153">
        <v>2017</v>
      </c>
      <c r="BT192" s="153">
        <v>2014</v>
      </c>
      <c r="BU192" s="153">
        <v>2017</v>
      </c>
      <c r="BV192" s="153">
        <v>2017</v>
      </c>
      <c r="BW192" s="153">
        <v>2017</v>
      </c>
      <c r="BX192" s="153">
        <v>2015</v>
      </c>
      <c r="BY192" s="153">
        <v>2015</v>
      </c>
      <c r="BZ192" s="153" t="s">
        <v>1291</v>
      </c>
      <c r="CA192" s="153">
        <v>2019</v>
      </c>
      <c r="CB192" s="153">
        <v>2015</v>
      </c>
    </row>
    <row r="193" spans="1:80" x14ac:dyDescent="0.25">
      <c r="A193" s="123" t="str">
        <f>'Indicator Data'!A195</f>
        <v>Zambia</v>
      </c>
      <c r="B193" s="106" t="str">
        <f>'Indicator Data'!B195</f>
        <v>ZMB</v>
      </c>
      <c r="C193" s="151">
        <v>2015</v>
      </c>
      <c r="D193" s="151">
        <v>2015</v>
      </c>
      <c r="E193" s="151">
        <v>2015</v>
      </c>
      <c r="F193" s="151">
        <v>2015</v>
      </c>
      <c r="G193" s="151">
        <v>2015</v>
      </c>
      <c r="H193" s="151">
        <v>2015</v>
      </c>
      <c r="I193" s="151">
        <v>2015</v>
      </c>
      <c r="J193" s="151">
        <v>2018</v>
      </c>
      <c r="K193" s="151">
        <v>2018</v>
      </c>
      <c r="L193" s="151">
        <v>2016</v>
      </c>
      <c r="M193" s="153">
        <v>2015</v>
      </c>
      <c r="N193" s="153">
        <v>2015</v>
      </c>
      <c r="O193" s="153">
        <v>2015</v>
      </c>
      <c r="P193" s="153">
        <v>2015</v>
      </c>
      <c r="Q193" s="153">
        <v>2010</v>
      </c>
      <c r="R193" s="153">
        <v>2010</v>
      </c>
      <c r="S193" s="153">
        <v>2010</v>
      </c>
      <c r="T193" s="153">
        <v>2010</v>
      </c>
      <c r="U193" s="153">
        <v>2015</v>
      </c>
      <c r="V193" s="153">
        <v>2015</v>
      </c>
      <c r="W193" s="153">
        <v>2015</v>
      </c>
      <c r="X193" s="153">
        <v>2018</v>
      </c>
      <c r="Y193" s="153">
        <v>2018</v>
      </c>
      <c r="Z193" s="153">
        <v>2018</v>
      </c>
      <c r="AA193" s="153">
        <v>2013</v>
      </c>
      <c r="AB193" s="152">
        <v>2017</v>
      </c>
      <c r="AC193" s="153">
        <v>2017</v>
      </c>
      <c r="AD193" s="153">
        <v>2016</v>
      </c>
      <c r="AE193" s="153">
        <v>2018</v>
      </c>
      <c r="AF193" s="155">
        <v>2016</v>
      </c>
      <c r="AG193" s="155">
        <v>2019</v>
      </c>
      <c r="AH193" s="153">
        <v>2019</v>
      </c>
      <c r="AI193" s="153">
        <v>2019</v>
      </c>
      <c r="AJ193" s="153">
        <v>2018</v>
      </c>
      <c r="AK193" s="153">
        <v>2018</v>
      </c>
      <c r="AL193" s="153">
        <v>2017</v>
      </c>
      <c r="AM193" s="153">
        <v>2014</v>
      </c>
      <c r="AN193" s="153">
        <v>2019</v>
      </c>
      <c r="AO193" s="153">
        <v>2016</v>
      </c>
      <c r="AP193" s="153">
        <v>2017</v>
      </c>
      <c r="AQ193" s="153">
        <v>2017</v>
      </c>
      <c r="AR193" s="153">
        <v>2018</v>
      </c>
      <c r="AS193" s="153">
        <v>2015</v>
      </c>
      <c r="AT193" s="153">
        <v>2013</v>
      </c>
      <c r="AU193" s="164">
        <v>2017</v>
      </c>
      <c r="AV193" s="164">
        <v>2017</v>
      </c>
      <c r="AW193" s="153">
        <v>2017</v>
      </c>
      <c r="AX193" s="153">
        <v>2017</v>
      </c>
      <c r="AY193" s="153">
        <v>2017</v>
      </c>
      <c r="AZ193" s="209">
        <v>2017</v>
      </c>
      <c r="BA193" s="153" t="s">
        <v>1290</v>
      </c>
      <c r="BB193" s="153">
        <v>2017</v>
      </c>
      <c r="BC193" s="153">
        <v>2018</v>
      </c>
      <c r="BD193" s="153">
        <v>2019</v>
      </c>
      <c r="BE193" s="211" t="s">
        <v>896</v>
      </c>
      <c r="BF193" s="212">
        <v>43677</v>
      </c>
      <c r="BG193" s="211" t="s">
        <v>1288</v>
      </c>
      <c r="BH193" s="153">
        <v>2018</v>
      </c>
      <c r="BI193" s="153">
        <v>2018</v>
      </c>
      <c r="BJ193" s="153">
        <v>2013</v>
      </c>
      <c r="BK193" s="153">
        <v>2017</v>
      </c>
      <c r="BL193" s="153">
        <v>2018</v>
      </c>
      <c r="BM193" s="153">
        <v>2017</v>
      </c>
      <c r="BN193" s="153">
        <v>2015</v>
      </c>
      <c r="BO193" s="153">
        <v>2016</v>
      </c>
      <c r="BP193" s="153">
        <v>2017</v>
      </c>
      <c r="BQ193" s="153">
        <v>2014</v>
      </c>
      <c r="BR193" s="153">
        <v>2017</v>
      </c>
      <c r="BS193" s="153">
        <v>2017</v>
      </c>
      <c r="BT193" s="153">
        <v>2016</v>
      </c>
      <c r="BU193" s="153">
        <v>2017</v>
      </c>
      <c r="BV193" s="153">
        <v>2017</v>
      </c>
      <c r="BW193" s="153">
        <v>2017</v>
      </c>
      <c r="BX193" s="153">
        <v>2016</v>
      </c>
      <c r="BY193" s="153">
        <v>2015</v>
      </c>
      <c r="BZ193" s="153" t="s">
        <v>1291</v>
      </c>
      <c r="CA193" s="153">
        <v>2019</v>
      </c>
      <c r="CB193" s="153">
        <v>2015</v>
      </c>
    </row>
    <row r="194" spans="1:80" x14ac:dyDescent="0.25">
      <c r="A194" s="123" t="str">
        <f>'Indicator Data'!A196</f>
        <v>Zimbabwe</v>
      </c>
      <c r="B194" s="106" t="str">
        <f>'Indicator Data'!B196</f>
        <v>ZWE</v>
      </c>
      <c r="C194" s="151">
        <v>2015</v>
      </c>
      <c r="D194" s="151">
        <v>2015</v>
      </c>
      <c r="E194" s="151">
        <v>2015</v>
      </c>
      <c r="F194" s="151">
        <v>2015</v>
      </c>
      <c r="G194" s="151">
        <v>2015</v>
      </c>
      <c r="H194" s="151">
        <v>2015</v>
      </c>
      <c r="I194" s="151">
        <v>2015</v>
      </c>
      <c r="J194" s="151">
        <v>2018</v>
      </c>
      <c r="K194" s="151">
        <v>2018</v>
      </c>
      <c r="L194" s="151">
        <v>2016</v>
      </c>
      <c r="M194" s="153">
        <v>2015</v>
      </c>
      <c r="N194" s="153">
        <v>2015</v>
      </c>
      <c r="O194" s="153">
        <v>2015</v>
      </c>
      <c r="P194" s="153">
        <v>2015</v>
      </c>
      <c r="Q194" s="153">
        <v>2010</v>
      </c>
      <c r="R194" s="153">
        <v>2010</v>
      </c>
      <c r="S194" s="153">
        <v>2010</v>
      </c>
      <c r="T194" s="153">
        <v>2010</v>
      </c>
      <c r="U194" s="153">
        <v>2015</v>
      </c>
      <c r="V194" s="153">
        <v>2015</v>
      </c>
      <c r="W194" s="153">
        <v>2015</v>
      </c>
      <c r="X194" s="153">
        <v>2018</v>
      </c>
      <c r="Y194" s="153">
        <v>2018</v>
      </c>
      <c r="Z194" s="153">
        <v>2018</v>
      </c>
      <c r="AA194" s="153">
        <v>2015</v>
      </c>
      <c r="AB194" s="152">
        <v>2017</v>
      </c>
      <c r="AC194" s="153">
        <v>2017</v>
      </c>
      <c r="AD194" s="153">
        <v>2018</v>
      </c>
      <c r="AE194" s="153">
        <v>2018</v>
      </c>
      <c r="AF194" s="155">
        <v>2016</v>
      </c>
      <c r="AG194" s="155">
        <v>2019</v>
      </c>
      <c r="AH194" s="153">
        <v>2019</v>
      </c>
      <c r="AI194" s="153">
        <v>2019</v>
      </c>
      <c r="AJ194" s="153">
        <v>2018</v>
      </c>
      <c r="AK194" s="153">
        <v>2018</v>
      </c>
      <c r="AL194" s="153">
        <v>2017</v>
      </c>
      <c r="AM194" s="153">
        <v>2015</v>
      </c>
      <c r="AN194" s="153">
        <v>2019</v>
      </c>
      <c r="AO194" s="153">
        <v>2016</v>
      </c>
      <c r="AP194" s="153">
        <v>2017</v>
      </c>
      <c r="AQ194" s="153">
        <v>2017</v>
      </c>
      <c r="AR194" s="153">
        <v>2018</v>
      </c>
      <c r="AS194" s="153">
        <v>2015</v>
      </c>
      <c r="AT194" s="153">
        <v>2014</v>
      </c>
      <c r="AU194" s="164">
        <v>2017</v>
      </c>
      <c r="AV194" s="164">
        <v>2017</v>
      </c>
      <c r="AW194" s="153">
        <v>2017</v>
      </c>
      <c r="AX194" s="153">
        <v>2017</v>
      </c>
      <c r="AY194" s="153">
        <v>2017</v>
      </c>
      <c r="AZ194" s="209">
        <v>2017</v>
      </c>
      <c r="BA194" s="153" t="s">
        <v>1296</v>
      </c>
      <c r="BB194" s="153">
        <v>2017</v>
      </c>
      <c r="BC194" s="153">
        <v>2018</v>
      </c>
      <c r="BD194" s="153">
        <v>2019</v>
      </c>
      <c r="BE194" s="211" t="s">
        <v>896</v>
      </c>
      <c r="BF194" s="212">
        <v>43677</v>
      </c>
      <c r="BG194" s="211" t="s">
        <v>1288</v>
      </c>
      <c r="BH194" s="153">
        <v>2018</v>
      </c>
      <c r="BI194" s="153">
        <v>2018</v>
      </c>
      <c r="BJ194" s="153">
        <v>2015</v>
      </c>
      <c r="BK194" s="153">
        <v>2017</v>
      </c>
      <c r="BL194" s="153">
        <v>2018</v>
      </c>
      <c r="BM194" s="153">
        <v>2017</v>
      </c>
      <c r="BN194" s="153">
        <v>2015</v>
      </c>
      <c r="BO194" s="153">
        <v>2016</v>
      </c>
      <c r="BP194" s="153">
        <v>2017</v>
      </c>
      <c r="BQ194" s="153">
        <v>2014</v>
      </c>
      <c r="BR194" s="153">
        <v>2017</v>
      </c>
      <c r="BS194" s="153">
        <v>2017</v>
      </c>
      <c r="BT194" s="153">
        <v>2014</v>
      </c>
      <c r="BU194" s="153">
        <v>2017</v>
      </c>
      <c r="BV194" s="153">
        <v>2017</v>
      </c>
      <c r="BW194" s="153">
        <v>2017</v>
      </c>
      <c r="BX194" s="153">
        <v>2016</v>
      </c>
      <c r="BY194" s="153">
        <v>2015</v>
      </c>
      <c r="BZ194" s="153" t="s">
        <v>1291</v>
      </c>
      <c r="CA194" s="153">
        <v>2019</v>
      </c>
      <c r="CB194" s="153">
        <v>2015</v>
      </c>
    </row>
  </sheetData>
  <mergeCells count="1">
    <mergeCell ref="A1:CB1"/>
  </mergeCells>
  <pageMargins left="0.7" right="0.7" top="0.75" bottom="0.75" header="0.3" footer="0.3"/>
  <pageSetup orientation="portrait" r:id="rId1"/>
  <ignoredErrors>
    <ignoredError sqref="BA5:BA194 BZ4:BZ19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B194"/>
  <sheetViews>
    <sheetView showGridLines="0" zoomScale="80" zoomScaleNormal="80" workbookViewId="0">
      <pane xSplit="2" ySplit="3" topLeftCell="AG4" activePane="bottomRight" state="frozen"/>
      <selection pane="topRight" activeCell="C1" sqref="C1"/>
      <selection pane="bottomLeft" activeCell="A5" sqref="A5"/>
      <selection pane="bottomRight" activeCell="AY1" sqref="AY1:CB1"/>
    </sheetView>
  </sheetViews>
  <sheetFormatPr defaultRowHeight="15" x14ac:dyDescent="0.25"/>
  <cols>
    <col min="1" max="1" width="49.42578125" style="4" bestFit="1" customWidth="1"/>
    <col min="2" max="2" width="5.5703125" style="4" bestFit="1" customWidth="1"/>
    <col min="3" max="57" width="5.7109375" style="4" customWidth="1"/>
    <col min="58" max="58" width="5.85546875" style="4" customWidth="1"/>
    <col min="59" max="80" width="5.7109375" style="4" customWidth="1"/>
    <col min="81" max="16384" width="9.140625" style="4"/>
  </cols>
  <sheetData>
    <row r="1" spans="1:80" x14ac:dyDescent="0.25">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row>
    <row r="2" spans="1:80" s="16" customFormat="1" ht="121.5" customHeight="1" x14ac:dyDescent="0.2">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Data'!BJ2</f>
        <v>HFA Scores Last recent</v>
      </c>
      <c r="BK2" s="133" t="str">
        <f>'Indicator Data'!BK2</f>
        <v>Government Effectiveness</v>
      </c>
      <c r="BL2" s="133" t="str">
        <f>'Indicator Data'!BL2</f>
        <v>Corruption Perception Index</v>
      </c>
      <c r="BM2" s="133" t="str">
        <f>'Indicator Data'!BM2</f>
        <v>Access to electricity</v>
      </c>
      <c r="BN2" s="133" t="str">
        <f>'Indicator Data'!BN2</f>
        <v>Adult literacy rate</v>
      </c>
      <c r="BO2" s="133" t="str">
        <f>'Indicator Data'!BO2</f>
        <v>Internet users</v>
      </c>
      <c r="BP2" s="133" t="str">
        <f>'Indicator Data'!BP2</f>
        <v>Mobile cellular subscriptions</v>
      </c>
      <c r="BQ2" s="133" t="str">
        <f>'Indicator Data'!BQ2</f>
        <v>Road lenght</v>
      </c>
      <c r="BR2" s="133" t="str">
        <f>'Indicator Data'!BR2</f>
        <v>People using at least basic sanitation services (% of population)</v>
      </c>
      <c r="BS2" s="133" t="str">
        <f>'Indicator Data'!BS2</f>
        <v>People using at least basic drinking water services (% of population)</v>
      </c>
      <c r="BT2" s="133" t="str">
        <f>'Indicator Data'!BT2</f>
        <v>Physicians Density</v>
      </c>
      <c r="BU2" s="133" t="str">
        <f>'Indicator Data'!BU2</f>
        <v>Proportion of the target population with access to 3 doses of diphtheria-tetanus-pertussis (DTP3) (%)</v>
      </c>
      <c r="BV2" s="133" t="str">
        <f>'Indicator Data'!BV2</f>
        <v>Proportion of the target population with access to measles-containing-vaccine second-dose (MCV2) (%)</v>
      </c>
      <c r="BW2" s="133" t="str">
        <f>'Indicator Data'!BW2</f>
        <v>Proportion of the target population with access to pneumococcal conjugate 3rd dose (PCV3) (%)</v>
      </c>
      <c r="BX2" s="133" t="str">
        <f>'Indicator Data'!BX2</f>
        <v>Current health expenditure per capita</v>
      </c>
      <c r="BY2" s="133" t="str">
        <f>'Indicator Data'!BY2</f>
        <v>Maternal Mortality Ratio</v>
      </c>
      <c r="BZ2" s="133" t="str">
        <f>'Indicator Data'!BZ2</f>
        <v>GDP per capita (current US$)</v>
      </c>
      <c r="CA2" s="133" t="str">
        <f>'Indicator Data'!CA2</f>
        <v>Total Population</v>
      </c>
      <c r="CB2" s="133" t="str">
        <f>'Indicator Data'!CB2</f>
        <v>Total Population (GHS-POP-R2019)</v>
      </c>
    </row>
    <row r="3" spans="1:80" x14ac:dyDescent="0.25">
      <c r="A3" s="124" t="s">
        <v>916</v>
      </c>
      <c r="B3" s="106"/>
      <c r="C3" s="150" t="str">
        <f>RIGHT('Indicator Date'!C3,4)</f>
        <v>2015</v>
      </c>
      <c r="D3" s="150" t="str">
        <f>RIGHT('Indicator Date'!D3,4)</f>
        <v>2015</v>
      </c>
      <c r="E3" s="150" t="str">
        <f>RIGHT('Indicator Date'!E3,4)</f>
        <v>2015</v>
      </c>
      <c r="F3" s="150" t="str">
        <f>RIGHT('Indicator Date'!F3,4)</f>
        <v>2015</v>
      </c>
      <c r="G3" s="150" t="str">
        <f>RIGHT('Indicator Date'!G3,4)</f>
        <v>2015</v>
      </c>
      <c r="H3" s="150" t="str">
        <f>RIGHT('Indicator Date'!H3,4)</f>
        <v>2015</v>
      </c>
      <c r="I3" s="150" t="str">
        <f>RIGHT('Indicator Date'!I3,4)</f>
        <v>2015</v>
      </c>
      <c r="J3" s="150" t="str">
        <f>RIGHT('Indicator Date'!J3,4)</f>
        <v>2018</v>
      </c>
      <c r="K3" s="150" t="str">
        <f>RIGHT('Indicator Date'!K3,4)</f>
        <v>2018</v>
      </c>
      <c r="L3" s="150" t="str">
        <f>RIGHT('Indicator Date'!L3,4)</f>
        <v>2016</v>
      </c>
      <c r="M3" s="150" t="str">
        <f>RIGHT('Indicator Date'!M3,4)</f>
        <v>2015</v>
      </c>
      <c r="N3" s="150" t="str">
        <f>RIGHT('Indicator Date'!N3,4)</f>
        <v>2015</v>
      </c>
      <c r="O3" s="150" t="str">
        <f>RIGHT('Indicator Date'!O3,4)</f>
        <v>2015</v>
      </c>
      <c r="P3" s="150" t="str">
        <f>RIGHT('Indicator Date'!P3,4)</f>
        <v>2015</v>
      </c>
      <c r="Q3" s="150" t="str">
        <f>RIGHT('Indicator Date'!Q3,4)</f>
        <v>2010</v>
      </c>
      <c r="R3" s="150" t="str">
        <f>RIGHT('Indicator Date'!R3,4)</f>
        <v>2010</v>
      </c>
      <c r="S3" s="150" t="str">
        <f>RIGHT('Indicator Date'!S3,4)</f>
        <v>2010</v>
      </c>
      <c r="T3" s="150" t="str">
        <f>RIGHT('Indicator Date'!T3,4)</f>
        <v>2010</v>
      </c>
      <c r="U3" s="150" t="str">
        <f>RIGHT('Indicator Date'!U3,4)</f>
        <v>2015</v>
      </c>
      <c r="V3" s="150" t="str">
        <f>RIGHT('Indicator Date'!V3,4)</f>
        <v>2015</v>
      </c>
      <c r="W3" s="150" t="str">
        <f>RIGHT('Indicator Date'!W3,4)</f>
        <v>2015</v>
      </c>
      <c r="X3" s="150" t="str">
        <f>RIGHT('Indicator Date'!X3,4)</f>
        <v>2018</v>
      </c>
      <c r="Y3" s="150" t="str">
        <f>RIGHT('Indicator Date'!Y3,4)</f>
        <v>2018</v>
      </c>
      <c r="Z3" s="150" t="str">
        <f>RIGHT('Indicator Date'!Z3,4)</f>
        <v>2018</v>
      </c>
      <c r="AA3" s="150" t="str">
        <f>RIGHT('Indicator Date'!AA3,4)</f>
        <v>2016</v>
      </c>
      <c r="AB3" s="150" t="str">
        <f>RIGHT('Indicator Date'!AB3,4)</f>
        <v>2017</v>
      </c>
      <c r="AC3" s="150" t="str">
        <f>RIGHT('Indicator Date'!AC3,4)</f>
        <v>2017</v>
      </c>
      <c r="AD3" s="150" t="str">
        <f>RIGHT('Indicator Date'!AD3,4)</f>
        <v>2018</v>
      </c>
      <c r="AE3" s="150" t="str">
        <f>RIGHT('Indicator Date'!AE3,4)</f>
        <v>2018</v>
      </c>
      <c r="AF3" s="150" t="str">
        <f>RIGHT('Indicator Date'!AF3,4)</f>
        <v>2016</v>
      </c>
      <c r="AG3" s="150" t="str">
        <f>RIGHT('Indicator Date'!AG3,4)</f>
        <v>2019</v>
      </c>
      <c r="AH3" s="150" t="str">
        <f>RIGHT('Indicator Date'!AH3,4)</f>
        <v>2019</v>
      </c>
      <c r="AI3" s="150" t="str">
        <f>RIGHT('Indicator Date'!AI3,4)</f>
        <v>2019</v>
      </c>
      <c r="AJ3" s="150" t="str">
        <f>RIGHT('Indicator Date'!AJ3,4)</f>
        <v>2018</v>
      </c>
      <c r="AK3" s="150" t="str">
        <f>RIGHT('Indicator Date'!AK3,4)</f>
        <v>2018</v>
      </c>
      <c r="AL3" s="150" t="str">
        <f>RIGHT('Indicator Date'!AL3,4)</f>
        <v>2017</v>
      </c>
      <c r="AM3" s="150" t="str">
        <f>RIGHT('Indicator Date'!AM3,4)</f>
        <v>2017</v>
      </c>
      <c r="AN3" s="150" t="str">
        <f>RIGHT('Indicator Date'!AN3,4)</f>
        <v>2019</v>
      </c>
      <c r="AO3" s="150" t="str">
        <f>RIGHT('Indicator Date'!AO3,4)</f>
        <v>2016</v>
      </c>
      <c r="AP3" s="150" t="str">
        <f>RIGHT('Indicator Date'!AP3,4)</f>
        <v>2017</v>
      </c>
      <c r="AQ3" s="150" t="str">
        <f>RIGHT('Indicator Date'!AQ3,4)</f>
        <v>2017</v>
      </c>
      <c r="AR3" s="150" t="str">
        <f>RIGHT('Indicator Date'!AR3,4)</f>
        <v>2018</v>
      </c>
      <c r="AS3" s="150" t="str">
        <f>RIGHT('Indicator Date'!AS3,4)</f>
        <v>2017</v>
      </c>
      <c r="AT3" s="150" t="str">
        <f>RIGHT('Indicator Date'!AT3,4)</f>
        <v>2016</v>
      </c>
      <c r="AU3" s="150" t="str">
        <f>RIGHT('Indicator Date'!AU3,4)</f>
        <v>2017</v>
      </c>
      <c r="AV3" s="150" t="str">
        <f>RIGHT('Indicator Date'!AV3,4)</f>
        <v>2017</v>
      </c>
      <c r="AW3" s="150" t="str">
        <f>RIGHT('Indicator Date'!AW3,4)</f>
        <v>2017</v>
      </c>
      <c r="AX3" s="150" t="str">
        <f>RIGHT('Indicator Date'!AX3,4)</f>
        <v>2017</v>
      </c>
      <c r="AY3" s="150" t="str">
        <f>RIGHT('Indicator Date'!AY3,4)</f>
        <v>2017</v>
      </c>
      <c r="AZ3" s="150" t="str">
        <f>RIGHT('Indicator Date'!AZ3,4)</f>
        <v>2017</v>
      </c>
      <c r="BA3" s="150" t="str">
        <f>RIGHT('Indicator Date'!BA3,4)</f>
        <v>2017</v>
      </c>
      <c r="BB3" s="150" t="str">
        <f>RIGHT('Indicator Date'!BB3,4)</f>
        <v>2017</v>
      </c>
      <c r="BC3" s="150" t="str">
        <f>RIGHT('Indicator Date'!BC3,4)</f>
        <v>2018</v>
      </c>
      <c r="BD3" s="150" t="str">
        <f>RIGHT('Indicator Date'!BD3,4)</f>
        <v>2019</v>
      </c>
      <c r="BE3" s="150" t="str">
        <f>RIGHT('Indicator Date'!BE3,4)</f>
        <v>2019</v>
      </c>
      <c r="BF3" s="150" t="str">
        <f>RIGHT('Indicator Date'!BF3,4)</f>
        <v>2019</v>
      </c>
      <c r="BG3" s="150" t="str">
        <f>RIGHT('Indicator Date'!BG3,4)</f>
        <v>2018</v>
      </c>
      <c r="BH3" s="150" t="str">
        <f>RIGHT('Indicator Date'!BH3,4)</f>
        <v>2018</v>
      </c>
      <c r="BI3" s="150" t="str">
        <f>RIGHT('Indicator Date'!BI3,4)</f>
        <v>2018</v>
      </c>
      <c r="BJ3" s="150" t="str">
        <f>RIGHT('Indicator Date'!BJ3,4)</f>
        <v>2015</v>
      </c>
      <c r="BK3" s="150" t="str">
        <f>RIGHT('Indicator Date'!BK3,4)</f>
        <v>2017</v>
      </c>
      <c r="BL3" s="150" t="str">
        <f>RIGHT('Indicator Date'!BL3,4)</f>
        <v>2018</v>
      </c>
      <c r="BM3" s="150" t="str">
        <f>RIGHT('Indicator Date'!BM3,4)</f>
        <v>2017</v>
      </c>
      <c r="BN3" s="150" t="str">
        <f>RIGHT('Indicator Date'!BN3,4)</f>
        <v>2018</v>
      </c>
      <c r="BO3" s="150" t="str">
        <f>RIGHT('Indicator Date'!BO3,4)</f>
        <v>2016</v>
      </c>
      <c r="BP3" s="150" t="str">
        <f>RIGHT('Indicator Date'!BP3,4)</f>
        <v>2017</v>
      </c>
      <c r="BQ3" s="150" t="str">
        <f>RIGHT('Indicator Date'!BQ3,4)</f>
        <v>2014</v>
      </c>
      <c r="BR3" s="150" t="str">
        <f>RIGHT('Indicator Date'!BR3,4)</f>
        <v>2017</v>
      </c>
      <c r="BS3" s="150" t="str">
        <f>RIGHT('Indicator Date'!BS3,4)</f>
        <v>2017</v>
      </c>
      <c r="BT3" s="150" t="str">
        <f>RIGHT('Indicator Date'!BT3,4)</f>
        <v>2018</v>
      </c>
      <c r="BU3" s="150" t="str">
        <f>RIGHT('Indicator Date'!BU3,4)</f>
        <v>2017</v>
      </c>
      <c r="BV3" s="150" t="str">
        <f>RIGHT('Indicator Date'!BV3,4)</f>
        <v>2017</v>
      </c>
      <c r="BW3" s="150" t="str">
        <f>RIGHT('Indicator Date'!BW3,4)</f>
        <v>2017</v>
      </c>
      <c r="BX3" s="150" t="str">
        <f>RIGHT('Indicator Date'!BX3,4)</f>
        <v>2016</v>
      </c>
      <c r="BY3" s="150" t="str">
        <f>RIGHT('Indicator Date'!BY3,4)</f>
        <v>2015</v>
      </c>
      <c r="BZ3" s="150" t="str">
        <f>RIGHT('Indicator Date'!BZ3,4)</f>
        <v>2018</v>
      </c>
      <c r="CA3" s="150" t="str">
        <f>RIGHT('Indicator Date'!CA3,4)</f>
        <v>2019</v>
      </c>
      <c r="CB3" s="150" t="str">
        <f>RIGHT('Indicator Date'!CB3,4)</f>
        <v>2015</v>
      </c>
    </row>
    <row r="4" spans="1:80" x14ac:dyDescent="0.25">
      <c r="A4" s="123" t="s">
        <v>1</v>
      </c>
      <c r="B4" s="106" t="s">
        <v>0</v>
      </c>
      <c r="C4" s="151">
        <f>IF('Indicator Date'!C4="","x",'Indicator Date'!C4)</f>
        <v>2015</v>
      </c>
      <c r="D4" s="151">
        <f>IF('Indicator Date'!D4="","x",'Indicator Date'!D4)</f>
        <v>2015</v>
      </c>
      <c r="E4" s="151">
        <f>IF('Indicator Date'!E4="","x",'Indicator Date'!E4)</f>
        <v>2015</v>
      </c>
      <c r="F4" s="151">
        <f>IF('Indicator Date'!F4="","x",'Indicator Date'!F4)</f>
        <v>2015</v>
      </c>
      <c r="G4" s="151">
        <f>IF('Indicator Date'!G4="","x",'Indicator Date'!G4)</f>
        <v>2015</v>
      </c>
      <c r="H4" s="151">
        <f>IF('Indicator Date'!H4="","x",'Indicator Date'!H4)</f>
        <v>2015</v>
      </c>
      <c r="I4" s="151">
        <f>IF('Indicator Date'!I4="","x",'Indicator Date'!I4)</f>
        <v>2015</v>
      </c>
      <c r="J4" s="151">
        <f>IF('Indicator Date'!J4="","x",'Indicator Date'!J4)</f>
        <v>2018</v>
      </c>
      <c r="K4" s="151">
        <f>IF('Indicator Date'!K4="","x",'Indicator Date'!K4)</f>
        <v>2018</v>
      </c>
      <c r="L4" s="151">
        <f>IF('Indicator Date'!L4="","x",'Indicator Date'!L4)</f>
        <v>2016</v>
      </c>
      <c r="M4" s="151">
        <f>IF('Indicator Date'!M4="","x",'Indicator Date'!M4)</f>
        <v>2015</v>
      </c>
      <c r="N4" s="151">
        <f>IF('Indicator Date'!N4="","x",'Indicator Date'!N4)</f>
        <v>2015</v>
      </c>
      <c r="O4" s="151">
        <f>IF('Indicator Date'!O4="","x",'Indicator Date'!O4)</f>
        <v>2015</v>
      </c>
      <c r="P4" s="151">
        <f>IF('Indicator Date'!P4="","x",'Indicator Date'!P4)</f>
        <v>2015</v>
      </c>
      <c r="Q4" s="151">
        <f>IF('Indicator Date'!Q4="","x",'Indicator Date'!Q4)</f>
        <v>2010</v>
      </c>
      <c r="R4" s="151">
        <f>IF('Indicator Date'!R4="","x",'Indicator Date'!R4)</f>
        <v>2010</v>
      </c>
      <c r="S4" s="151">
        <f>IF('Indicator Date'!S4="","x",'Indicator Date'!S4)</f>
        <v>2010</v>
      </c>
      <c r="T4" s="151">
        <f>IF('Indicator Date'!T4="","x",'Indicator Date'!T4)</f>
        <v>2010</v>
      </c>
      <c r="U4" s="151">
        <f>IF('Indicator Date'!U4="","x",'Indicator Date'!U4)</f>
        <v>2015</v>
      </c>
      <c r="V4" s="151">
        <f>IF('Indicator Date'!V4="","x",'Indicator Date'!V4)</f>
        <v>2015</v>
      </c>
      <c r="W4" s="151">
        <f>IF('Indicator Date'!W4="","x",'Indicator Date'!W4)</f>
        <v>2015</v>
      </c>
      <c r="X4" s="151">
        <f>IF('Indicator Date'!X4="","x",'Indicator Date'!X4)</f>
        <v>2018</v>
      </c>
      <c r="Y4" s="151">
        <f>IF('Indicator Date'!Y4="","x",'Indicator Date'!Y4)</f>
        <v>2018</v>
      </c>
      <c r="Z4" s="151">
        <f>IF('Indicator Date'!Z4="","x",'Indicator Date'!Z4)</f>
        <v>2018</v>
      </c>
      <c r="AA4" s="151">
        <f>IF('Indicator Date'!AA4="","x",'Indicator Date'!AA4)</f>
        <v>2015</v>
      </c>
      <c r="AB4" s="151">
        <f>IF('Indicator Date'!AB4="","x",'Indicator Date'!AB4)</f>
        <v>2017</v>
      </c>
      <c r="AC4" s="151">
        <f>IF('Indicator Date'!AC4="","x",'Indicator Date'!AC4)</f>
        <v>2017</v>
      </c>
      <c r="AD4" s="151">
        <f>IF('Indicator Date'!AD4="","x",'Indicator Date'!AD4)</f>
        <v>2017</v>
      </c>
      <c r="AE4" s="151">
        <f>IF('Indicator Date'!AE4="","x",'Indicator Date'!AE4)</f>
        <v>2018</v>
      </c>
      <c r="AF4" s="151">
        <f>IF('Indicator Date'!AF4="","x",'Indicator Date'!AF4)</f>
        <v>2016</v>
      </c>
      <c r="AG4" s="151">
        <f>IF('Indicator Date'!AG4="","x",'Indicator Date'!AG4)</f>
        <v>2019</v>
      </c>
      <c r="AH4" s="151">
        <f>IF('Indicator Date'!AH4="","x",'Indicator Date'!AH4)</f>
        <v>2019</v>
      </c>
      <c r="AI4" s="151">
        <f>IF('Indicator Date'!AI4="","x",'Indicator Date'!AI4)</f>
        <v>2019</v>
      </c>
      <c r="AJ4" s="151">
        <f>IF('Indicator Date'!AJ4="","x",'Indicator Date'!AJ4)</f>
        <v>2018</v>
      </c>
      <c r="AK4" s="151">
        <f>IF('Indicator Date'!AK4="","x",'Indicator Date'!AK4)</f>
        <v>2018</v>
      </c>
      <c r="AL4" s="151">
        <f>IF('Indicator Date'!AL4="","x",'Indicator Date'!AL4)</f>
        <v>2017</v>
      </c>
      <c r="AM4" s="151">
        <f>IF('Indicator Date'!AM4="","x",'Indicator Date'!AM4)</f>
        <v>2016</v>
      </c>
      <c r="AN4" s="151">
        <f>IF('Indicator Date'!AN4="","x",'Indicator Date'!AN4)</f>
        <v>2019</v>
      </c>
      <c r="AO4" s="151">
        <f>IF('Indicator Date'!AO4="","x",'Indicator Date'!AO4)</f>
        <v>2016</v>
      </c>
      <c r="AP4" s="151">
        <f>IF('Indicator Date'!AP4="","x",'Indicator Date'!AP4)</f>
        <v>2017</v>
      </c>
      <c r="AQ4" s="151">
        <f>IF('Indicator Date'!AQ4="","x",'Indicator Date'!AQ4)</f>
        <v>2017</v>
      </c>
      <c r="AR4" s="151">
        <f>IF('Indicator Date'!AR4="","x",'Indicator Date'!AR4)</f>
        <v>2018</v>
      </c>
      <c r="AS4" s="151">
        <f>IF('Indicator Date'!AS4="","x",'Indicator Date'!AS4)</f>
        <v>2017</v>
      </c>
      <c r="AT4" s="151" t="str">
        <f>IF('Indicator Date'!AT4="","x",'Indicator Date'!AT4)</f>
        <v>x</v>
      </c>
      <c r="AU4" s="151">
        <f>IF('Indicator Date'!AU4="","x",'Indicator Date'!AU4)</f>
        <v>2017</v>
      </c>
      <c r="AV4" s="151">
        <f>IF('Indicator Date'!AV4="","x",'Indicator Date'!AV4)</f>
        <v>2016</v>
      </c>
      <c r="AW4" s="151" t="str">
        <f>IF('Indicator Date'!AW4="","x",'Indicator Date'!AW4)</f>
        <v>x</v>
      </c>
      <c r="AX4" s="151">
        <f>IF('Indicator Date'!AX4="","x",'Indicator Date'!AX4)</f>
        <v>2017</v>
      </c>
      <c r="AY4" s="151">
        <f>IF('Indicator Date'!AY4="","x",'Indicator Date'!AY4)</f>
        <v>2017</v>
      </c>
      <c r="AZ4" s="151">
        <f>IF('Indicator Date'!AZ4="","x",'Indicator Date'!AZ4)</f>
        <v>2017</v>
      </c>
      <c r="BA4" s="151" t="str">
        <f>IF('Indicator Date'!BA4="","x",'Indicator Date'!BA4)</f>
        <v>x</v>
      </c>
      <c r="BB4" s="151">
        <f>IF('Indicator Date'!BB4="","x",'Indicator Date'!BB4)</f>
        <v>2017</v>
      </c>
      <c r="BC4" s="151">
        <f>IF('Indicator Date'!BC4="","x",'Indicator Date'!BC4)</f>
        <v>2018</v>
      </c>
      <c r="BD4" s="151">
        <f>IF('Indicator Date'!BD4="","x",'Indicator Date'!BD4)</f>
        <v>2019</v>
      </c>
      <c r="BE4" s="213">
        <f>IF('Indicator Date'!BE4="","x",YEAR('Indicator Date'!BE4))</f>
        <v>2018</v>
      </c>
      <c r="BF4" s="213">
        <f>IF('Indicator Date'!BF4="","x",YEAR('Indicator Date'!BF4))</f>
        <v>2018</v>
      </c>
      <c r="BG4" s="213">
        <f>IF('Indicator Date'!BG4="","x",YEAR('Indicator Date'!BG4))</f>
        <v>2018</v>
      </c>
      <c r="BH4" s="151">
        <f>IF('Indicator Date'!BH4="","x",'Indicator Date'!BH4)</f>
        <v>2018</v>
      </c>
      <c r="BI4" s="151">
        <f>IF('Indicator Date'!BI4="","x",'Indicator Date'!BI4)</f>
        <v>2018</v>
      </c>
      <c r="BJ4" s="151">
        <f>IF('Indicator Date'!BJ4="","x",'Indicator Date'!BJ4)</f>
        <v>2015</v>
      </c>
      <c r="BK4" s="151">
        <f>IF('Indicator Date'!BK4="","x",'Indicator Date'!BK4)</f>
        <v>2017</v>
      </c>
      <c r="BL4" s="151">
        <f>IF('Indicator Date'!BL4="","x",'Indicator Date'!BL4)</f>
        <v>2018</v>
      </c>
      <c r="BM4" s="151">
        <f>IF('Indicator Date'!BM4="","x",'Indicator Date'!BM4)</f>
        <v>2017</v>
      </c>
      <c r="BN4" s="151">
        <f>IF('Indicator Date'!BN4="","x",'Indicator Date'!BN4)</f>
        <v>2015</v>
      </c>
      <c r="BO4" s="151">
        <f>IF('Indicator Date'!BO4="","x",'Indicator Date'!BO4)</f>
        <v>2016</v>
      </c>
      <c r="BP4" s="151">
        <f>IF('Indicator Date'!BP4="","x",'Indicator Date'!BP4)</f>
        <v>2017</v>
      </c>
      <c r="BQ4" s="151">
        <f>IF('Indicator Date'!BQ4="","x",'Indicator Date'!BQ4)</f>
        <v>2014</v>
      </c>
      <c r="BR4" s="151">
        <f>IF('Indicator Date'!BR4="","x",'Indicator Date'!BR4)</f>
        <v>2017</v>
      </c>
      <c r="BS4" s="151">
        <f>IF('Indicator Date'!BS4="","x",'Indicator Date'!BS4)</f>
        <v>2017</v>
      </c>
      <c r="BT4" s="151">
        <f>IF('Indicator Date'!BT4="","x",'Indicator Date'!BT4)</f>
        <v>2016</v>
      </c>
      <c r="BU4" s="151">
        <f>IF('Indicator Date'!BU4="","x",'Indicator Date'!BU4)</f>
        <v>2017</v>
      </c>
      <c r="BV4" s="151">
        <f>IF('Indicator Date'!BV4="","x",'Indicator Date'!BV4)</f>
        <v>2017</v>
      </c>
      <c r="BW4" s="151">
        <f>IF('Indicator Date'!BW4="","x",'Indicator Date'!BW4)</f>
        <v>2017</v>
      </c>
      <c r="BX4" s="151">
        <f>IF('Indicator Date'!BX4="","x",'Indicator Date'!BX4)</f>
        <v>2016</v>
      </c>
      <c r="BY4" s="151">
        <f>IF('Indicator Date'!BY4="","x",'Indicator Date'!BY4)</f>
        <v>2015</v>
      </c>
      <c r="BZ4" s="151" t="str">
        <f>IF('Indicator Date'!BZ4="","x",'Indicator Date'!BZ4)</f>
        <v>2018</v>
      </c>
      <c r="CA4" s="151">
        <f>IF('Indicator Date'!CA4="","x",'Indicator Date'!CA4)</f>
        <v>2019</v>
      </c>
      <c r="CB4" s="151">
        <f>IF('Indicator Date'!CB4="","x",'Indicator Date'!CB4)</f>
        <v>2015</v>
      </c>
    </row>
    <row r="5" spans="1:80" x14ac:dyDescent="0.25">
      <c r="A5" s="123" t="s">
        <v>3</v>
      </c>
      <c r="B5" s="106" t="s">
        <v>2</v>
      </c>
      <c r="C5" s="151">
        <f>IF('Indicator Date'!C5="","x",'Indicator Date'!C5)</f>
        <v>2015</v>
      </c>
      <c r="D5" s="151">
        <f>IF('Indicator Date'!D5="","x",'Indicator Date'!D5)</f>
        <v>2015</v>
      </c>
      <c r="E5" s="151">
        <f>IF('Indicator Date'!E5="","x",'Indicator Date'!E5)</f>
        <v>2015</v>
      </c>
      <c r="F5" s="151">
        <f>IF('Indicator Date'!F5="","x",'Indicator Date'!F5)</f>
        <v>2015</v>
      </c>
      <c r="G5" s="151">
        <f>IF('Indicator Date'!G5="","x",'Indicator Date'!G5)</f>
        <v>2015</v>
      </c>
      <c r="H5" s="151">
        <f>IF('Indicator Date'!H5="","x",'Indicator Date'!H5)</f>
        <v>2015</v>
      </c>
      <c r="I5" s="151">
        <f>IF('Indicator Date'!I5="","x",'Indicator Date'!I5)</f>
        <v>2015</v>
      </c>
      <c r="J5" s="151">
        <f>IF('Indicator Date'!J5="","x",'Indicator Date'!J5)</f>
        <v>2018</v>
      </c>
      <c r="K5" s="151">
        <f>IF('Indicator Date'!K5="","x",'Indicator Date'!K5)</f>
        <v>2018</v>
      </c>
      <c r="L5" s="151">
        <f>IF('Indicator Date'!L5="","x",'Indicator Date'!L5)</f>
        <v>2016</v>
      </c>
      <c r="M5" s="151">
        <f>IF('Indicator Date'!M5="","x",'Indicator Date'!M5)</f>
        <v>2015</v>
      </c>
      <c r="N5" s="151">
        <f>IF('Indicator Date'!N5="","x",'Indicator Date'!N5)</f>
        <v>2015</v>
      </c>
      <c r="O5" s="151">
        <f>IF('Indicator Date'!O5="","x",'Indicator Date'!O5)</f>
        <v>2015</v>
      </c>
      <c r="P5" s="151">
        <f>IF('Indicator Date'!P5="","x",'Indicator Date'!P5)</f>
        <v>2015</v>
      </c>
      <c r="Q5" s="151">
        <f>IF('Indicator Date'!Q5="","x",'Indicator Date'!Q5)</f>
        <v>2010</v>
      </c>
      <c r="R5" s="151">
        <f>IF('Indicator Date'!R5="","x",'Indicator Date'!R5)</f>
        <v>2010</v>
      </c>
      <c r="S5" s="151">
        <f>IF('Indicator Date'!S5="","x",'Indicator Date'!S5)</f>
        <v>2010</v>
      </c>
      <c r="T5" s="151">
        <f>IF('Indicator Date'!T5="","x",'Indicator Date'!T5)</f>
        <v>2010</v>
      </c>
      <c r="U5" s="151">
        <f>IF('Indicator Date'!U5="","x",'Indicator Date'!U5)</f>
        <v>2015</v>
      </c>
      <c r="V5" s="151">
        <f>IF('Indicator Date'!V5="","x",'Indicator Date'!V5)</f>
        <v>2015</v>
      </c>
      <c r="W5" s="151">
        <f>IF('Indicator Date'!W5="","x",'Indicator Date'!W5)</f>
        <v>2015</v>
      </c>
      <c r="X5" s="151">
        <f>IF('Indicator Date'!X5="","x",'Indicator Date'!X5)</f>
        <v>2018</v>
      </c>
      <c r="Y5" s="151">
        <f>IF('Indicator Date'!Y5="","x",'Indicator Date'!Y5)</f>
        <v>2018</v>
      </c>
      <c r="Z5" s="151">
        <f>IF('Indicator Date'!Z5="","x",'Indicator Date'!Z5)</f>
        <v>2018</v>
      </c>
      <c r="AA5" s="151">
        <f>IF('Indicator Date'!AA5="","x",'Indicator Date'!AA5)</f>
        <v>2011</v>
      </c>
      <c r="AB5" s="151">
        <f>IF('Indicator Date'!AB5="","x",'Indicator Date'!AB5)</f>
        <v>2017</v>
      </c>
      <c r="AC5" s="151" t="str">
        <f>IF('Indicator Date'!AC5="","x",'Indicator Date'!AC5)</f>
        <v>x</v>
      </c>
      <c r="AD5" s="151">
        <f>IF('Indicator Date'!AD5="","x",'Indicator Date'!AD5)</f>
        <v>2016</v>
      </c>
      <c r="AE5" s="151">
        <f>IF('Indicator Date'!AE5="","x",'Indicator Date'!AE5)</f>
        <v>2018</v>
      </c>
      <c r="AF5" s="151" t="str">
        <f>IF('Indicator Date'!AF5="","x",'Indicator Date'!AF5)</f>
        <v>x</v>
      </c>
      <c r="AG5" s="151">
        <f>IF('Indicator Date'!AG5="","x",'Indicator Date'!AG5)</f>
        <v>2019</v>
      </c>
      <c r="AH5" s="151">
        <f>IF('Indicator Date'!AH5="","x",'Indicator Date'!AH5)</f>
        <v>2019</v>
      </c>
      <c r="AI5" s="151">
        <f>IF('Indicator Date'!AI5="","x",'Indicator Date'!AI5)</f>
        <v>2019</v>
      </c>
      <c r="AJ5" s="151">
        <f>IF('Indicator Date'!AJ5="","x",'Indicator Date'!AJ5)</f>
        <v>2018</v>
      </c>
      <c r="AK5" s="151">
        <f>IF('Indicator Date'!AK5="","x",'Indicator Date'!AK5)</f>
        <v>2018</v>
      </c>
      <c r="AL5" s="151">
        <f>IF('Indicator Date'!AL5="","x",'Indicator Date'!AL5)</f>
        <v>2017</v>
      </c>
      <c r="AM5" s="151">
        <f>IF('Indicator Date'!AM5="","x",'Indicator Date'!AM5)</f>
        <v>2009</v>
      </c>
      <c r="AN5" s="151">
        <f>IF('Indicator Date'!AN5="","x",'Indicator Date'!AN5)</f>
        <v>2019</v>
      </c>
      <c r="AO5" s="151">
        <f>IF('Indicator Date'!AO5="","x",'Indicator Date'!AO5)</f>
        <v>2016</v>
      </c>
      <c r="AP5" s="151">
        <f>IF('Indicator Date'!AP5="","x",'Indicator Date'!AP5)</f>
        <v>2017</v>
      </c>
      <c r="AQ5" s="151">
        <f>IF('Indicator Date'!AQ5="","x",'Indicator Date'!AQ5)</f>
        <v>2017</v>
      </c>
      <c r="AR5" s="151">
        <f>IF('Indicator Date'!AR5="","x",'Indicator Date'!AR5)</f>
        <v>2018</v>
      </c>
      <c r="AS5" s="151">
        <f>IF('Indicator Date'!AS5="","x",'Indicator Date'!AS5)</f>
        <v>2017</v>
      </c>
      <c r="AT5" s="151">
        <f>IF('Indicator Date'!AT5="","x",'Indicator Date'!AT5)</f>
        <v>2009</v>
      </c>
      <c r="AU5" s="151">
        <f>IF('Indicator Date'!AU5="","x",'Indicator Date'!AU5)</f>
        <v>2017</v>
      </c>
      <c r="AV5" s="151">
        <f>IF('Indicator Date'!AV5="","x",'Indicator Date'!AV5)</f>
        <v>2017</v>
      </c>
      <c r="AW5" s="151">
        <f>IF('Indicator Date'!AW5="","x",'Indicator Date'!AW5)</f>
        <v>2017</v>
      </c>
      <c r="AX5" s="151" t="str">
        <f>IF('Indicator Date'!AX5="","x",'Indicator Date'!AX5)</f>
        <v>x</v>
      </c>
      <c r="AY5" s="151">
        <f>IF('Indicator Date'!AY5="","x",'Indicator Date'!AY5)</f>
        <v>2017</v>
      </c>
      <c r="AZ5" s="151">
        <f>IF('Indicator Date'!AZ5="","x",'Indicator Date'!AZ5)</f>
        <v>2017</v>
      </c>
      <c r="BA5" s="151" t="str">
        <f>IF('Indicator Date'!BA5="","x",'Indicator Date'!BA5)</f>
        <v>2012</v>
      </c>
      <c r="BB5" s="151">
        <f>IF('Indicator Date'!BB5="","x",'Indicator Date'!BB5)</f>
        <v>2017</v>
      </c>
      <c r="BC5" s="151">
        <f>IF('Indicator Date'!BC5="","x",'Indicator Date'!BC5)</f>
        <v>2018</v>
      </c>
      <c r="BD5" s="151">
        <f>IF('Indicator Date'!BD5="","x",'Indicator Date'!BD5)</f>
        <v>2019</v>
      </c>
      <c r="BE5" s="213" t="str">
        <f>IF('Indicator Date'!BE5="","x",YEAR('Indicator Date'!BE5))</f>
        <v>x</v>
      </c>
      <c r="BF5" s="213">
        <f>IF('Indicator Date'!BF5="","x",YEAR('Indicator Date'!BF5))</f>
        <v>2018</v>
      </c>
      <c r="BG5" s="213">
        <f>IF('Indicator Date'!BG5="","x",YEAR('Indicator Date'!BG5))</f>
        <v>2018</v>
      </c>
      <c r="BH5" s="151">
        <f>IF('Indicator Date'!BH5="","x",'Indicator Date'!BH5)</f>
        <v>2018</v>
      </c>
      <c r="BI5" s="151">
        <f>IF('Indicator Date'!BI5="","x",'Indicator Date'!BI5)</f>
        <v>2018</v>
      </c>
      <c r="BJ5" s="151" t="str">
        <f>IF('Indicator Date'!BJ5="","x",'Indicator Date'!BJ5)</f>
        <v>x</v>
      </c>
      <c r="BK5" s="151">
        <f>IF('Indicator Date'!BK5="","x",'Indicator Date'!BK5)</f>
        <v>2017</v>
      </c>
      <c r="BL5" s="151">
        <f>IF('Indicator Date'!BL5="","x",'Indicator Date'!BL5)</f>
        <v>2018</v>
      </c>
      <c r="BM5" s="151">
        <f>IF('Indicator Date'!BM5="","x",'Indicator Date'!BM5)</f>
        <v>2017</v>
      </c>
      <c r="BN5" s="151">
        <f>IF('Indicator Date'!BN5="","x",'Indicator Date'!BN5)</f>
        <v>2015</v>
      </c>
      <c r="BO5" s="151">
        <f>IF('Indicator Date'!BO5="","x",'Indicator Date'!BO5)</f>
        <v>2016</v>
      </c>
      <c r="BP5" s="151">
        <f>IF('Indicator Date'!BP5="","x",'Indicator Date'!BP5)</f>
        <v>2017</v>
      </c>
      <c r="BQ5" s="151">
        <f>IF('Indicator Date'!BQ5="","x",'Indicator Date'!BQ5)</f>
        <v>2014</v>
      </c>
      <c r="BR5" s="151">
        <f>IF('Indicator Date'!BR5="","x",'Indicator Date'!BR5)</f>
        <v>2017</v>
      </c>
      <c r="BS5" s="151">
        <f>IF('Indicator Date'!BS5="","x",'Indicator Date'!BS5)</f>
        <v>2017</v>
      </c>
      <c r="BT5" s="151">
        <f>IF('Indicator Date'!BT5="","x",'Indicator Date'!BT5)</f>
        <v>2016</v>
      </c>
      <c r="BU5" s="151">
        <f>IF('Indicator Date'!BU5="","x",'Indicator Date'!BU5)</f>
        <v>2017</v>
      </c>
      <c r="BV5" s="151">
        <f>IF('Indicator Date'!BV5="","x",'Indicator Date'!BV5)</f>
        <v>2017</v>
      </c>
      <c r="BW5" s="151">
        <f>IF('Indicator Date'!BW5="","x",'Indicator Date'!BW5)</f>
        <v>2017</v>
      </c>
      <c r="BX5" s="151">
        <f>IF('Indicator Date'!BX5="","x",'Indicator Date'!BX5)</f>
        <v>2016</v>
      </c>
      <c r="BY5" s="151">
        <f>IF('Indicator Date'!BY5="","x",'Indicator Date'!BY5)</f>
        <v>2015</v>
      </c>
      <c r="BZ5" s="151" t="str">
        <f>IF('Indicator Date'!BZ5="","x",'Indicator Date'!BZ5)</f>
        <v>2018</v>
      </c>
      <c r="CA5" s="151">
        <f>IF('Indicator Date'!CA5="","x",'Indicator Date'!CA5)</f>
        <v>2019</v>
      </c>
      <c r="CB5" s="151">
        <f>IF('Indicator Date'!CB5="","x",'Indicator Date'!CB5)</f>
        <v>2015</v>
      </c>
    </row>
    <row r="6" spans="1:80" x14ac:dyDescent="0.25">
      <c r="A6" s="123" t="s">
        <v>5</v>
      </c>
      <c r="B6" s="106" t="s">
        <v>4</v>
      </c>
      <c r="C6" s="151">
        <f>IF('Indicator Date'!C6="","x",'Indicator Date'!C6)</f>
        <v>2015</v>
      </c>
      <c r="D6" s="151">
        <f>IF('Indicator Date'!D6="","x",'Indicator Date'!D6)</f>
        <v>2015</v>
      </c>
      <c r="E6" s="151">
        <f>IF('Indicator Date'!E6="","x",'Indicator Date'!E6)</f>
        <v>2015</v>
      </c>
      <c r="F6" s="151">
        <f>IF('Indicator Date'!F6="","x",'Indicator Date'!F6)</f>
        <v>2015</v>
      </c>
      <c r="G6" s="151">
        <f>IF('Indicator Date'!G6="","x",'Indicator Date'!G6)</f>
        <v>2015</v>
      </c>
      <c r="H6" s="151">
        <f>IF('Indicator Date'!H6="","x",'Indicator Date'!H6)</f>
        <v>2015</v>
      </c>
      <c r="I6" s="151">
        <f>IF('Indicator Date'!I6="","x",'Indicator Date'!I6)</f>
        <v>2015</v>
      </c>
      <c r="J6" s="151">
        <f>IF('Indicator Date'!J6="","x",'Indicator Date'!J6)</f>
        <v>2018</v>
      </c>
      <c r="K6" s="151">
        <f>IF('Indicator Date'!K6="","x",'Indicator Date'!K6)</f>
        <v>2018</v>
      </c>
      <c r="L6" s="151">
        <f>IF('Indicator Date'!L6="","x",'Indicator Date'!L6)</f>
        <v>2016</v>
      </c>
      <c r="M6" s="151">
        <f>IF('Indicator Date'!M6="","x",'Indicator Date'!M6)</f>
        <v>2015</v>
      </c>
      <c r="N6" s="151">
        <f>IF('Indicator Date'!N6="","x",'Indicator Date'!N6)</f>
        <v>2015</v>
      </c>
      <c r="O6" s="151">
        <f>IF('Indicator Date'!O6="","x",'Indicator Date'!O6)</f>
        <v>2015</v>
      </c>
      <c r="P6" s="151">
        <f>IF('Indicator Date'!P6="","x",'Indicator Date'!P6)</f>
        <v>2015</v>
      </c>
      <c r="Q6" s="151">
        <f>IF('Indicator Date'!Q6="","x",'Indicator Date'!Q6)</f>
        <v>2010</v>
      </c>
      <c r="R6" s="151">
        <f>IF('Indicator Date'!R6="","x",'Indicator Date'!R6)</f>
        <v>2010</v>
      </c>
      <c r="S6" s="151">
        <f>IF('Indicator Date'!S6="","x",'Indicator Date'!S6)</f>
        <v>2010</v>
      </c>
      <c r="T6" s="151">
        <f>IF('Indicator Date'!T6="","x",'Indicator Date'!T6)</f>
        <v>2010</v>
      </c>
      <c r="U6" s="151">
        <f>IF('Indicator Date'!U6="","x",'Indicator Date'!U6)</f>
        <v>2015</v>
      </c>
      <c r="V6" s="151">
        <f>IF('Indicator Date'!V6="","x",'Indicator Date'!V6)</f>
        <v>2015</v>
      </c>
      <c r="W6" s="151">
        <f>IF('Indicator Date'!W6="","x",'Indicator Date'!W6)</f>
        <v>2015</v>
      </c>
      <c r="X6" s="151">
        <f>IF('Indicator Date'!X6="","x",'Indicator Date'!X6)</f>
        <v>2018</v>
      </c>
      <c r="Y6" s="151">
        <f>IF('Indicator Date'!Y6="","x",'Indicator Date'!Y6)</f>
        <v>2018</v>
      </c>
      <c r="Z6" s="151">
        <f>IF('Indicator Date'!Z6="","x",'Indicator Date'!Z6)</f>
        <v>2018</v>
      </c>
      <c r="AA6" s="151" t="str">
        <f>IF('Indicator Date'!AA6="","x",'Indicator Date'!AA6)</f>
        <v>x</v>
      </c>
      <c r="AB6" s="151">
        <f>IF('Indicator Date'!AB6="","x",'Indicator Date'!AB6)</f>
        <v>2017</v>
      </c>
      <c r="AC6" s="151">
        <f>IF('Indicator Date'!AC6="","x",'Indicator Date'!AC6)</f>
        <v>2017</v>
      </c>
      <c r="AD6" s="151">
        <f>IF('Indicator Date'!AD6="","x",'Indicator Date'!AD6)</f>
        <v>2015</v>
      </c>
      <c r="AE6" s="151">
        <f>IF('Indicator Date'!AE6="","x",'Indicator Date'!AE6)</f>
        <v>2018</v>
      </c>
      <c r="AF6" s="151" t="str">
        <f>IF('Indicator Date'!AF6="","x",'Indicator Date'!AF6)</f>
        <v>x</v>
      </c>
      <c r="AG6" s="151">
        <f>IF('Indicator Date'!AG6="","x",'Indicator Date'!AG6)</f>
        <v>2019</v>
      </c>
      <c r="AH6" s="151">
        <f>IF('Indicator Date'!AH6="","x",'Indicator Date'!AH6)</f>
        <v>2019</v>
      </c>
      <c r="AI6" s="151">
        <f>IF('Indicator Date'!AI6="","x",'Indicator Date'!AI6)</f>
        <v>2019</v>
      </c>
      <c r="AJ6" s="151">
        <f>IF('Indicator Date'!AJ6="","x",'Indicator Date'!AJ6)</f>
        <v>2018</v>
      </c>
      <c r="AK6" s="151">
        <f>IF('Indicator Date'!AK6="","x",'Indicator Date'!AK6)</f>
        <v>2018</v>
      </c>
      <c r="AL6" s="151">
        <f>IF('Indicator Date'!AL6="","x",'Indicator Date'!AL6)</f>
        <v>2017</v>
      </c>
      <c r="AM6" s="151" t="str">
        <f>IF('Indicator Date'!AM6="","x",'Indicator Date'!AM6)</f>
        <v>x</v>
      </c>
      <c r="AN6" s="151">
        <f>IF('Indicator Date'!AN6="","x",'Indicator Date'!AN6)</f>
        <v>2019</v>
      </c>
      <c r="AO6" s="151">
        <f>IF('Indicator Date'!AO6="","x",'Indicator Date'!AO6)</f>
        <v>2016</v>
      </c>
      <c r="AP6" s="151">
        <f>IF('Indicator Date'!AP6="","x",'Indicator Date'!AP6)</f>
        <v>2017</v>
      </c>
      <c r="AQ6" s="151">
        <f>IF('Indicator Date'!AQ6="","x",'Indicator Date'!AQ6)</f>
        <v>2017</v>
      </c>
      <c r="AR6" s="151">
        <f>IF('Indicator Date'!AR6="","x",'Indicator Date'!AR6)</f>
        <v>2018</v>
      </c>
      <c r="AS6" s="151">
        <f>IF('Indicator Date'!AS6="","x",'Indicator Date'!AS6)</f>
        <v>2017</v>
      </c>
      <c r="AT6" s="151">
        <f>IF('Indicator Date'!AT6="","x",'Indicator Date'!AT6)</f>
        <v>2012</v>
      </c>
      <c r="AU6" s="151">
        <f>IF('Indicator Date'!AU6="","x",'Indicator Date'!AU6)</f>
        <v>2017</v>
      </c>
      <c r="AV6" s="151">
        <f>IF('Indicator Date'!AV6="","x",'Indicator Date'!AV6)</f>
        <v>2017</v>
      </c>
      <c r="AW6" s="151">
        <f>IF('Indicator Date'!AW6="","x",'Indicator Date'!AW6)</f>
        <v>2017</v>
      </c>
      <c r="AX6" s="151">
        <f>IF('Indicator Date'!AX6="","x",'Indicator Date'!AX6)</f>
        <v>2017</v>
      </c>
      <c r="AY6" s="151">
        <f>IF('Indicator Date'!AY6="","x",'Indicator Date'!AY6)</f>
        <v>2017</v>
      </c>
      <c r="AZ6" s="151">
        <f>IF('Indicator Date'!AZ6="","x",'Indicator Date'!AZ6)</f>
        <v>2017</v>
      </c>
      <c r="BA6" s="151" t="str">
        <f>IF('Indicator Date'!BA6="","x",'Indicator Date'!BA6)</f>
        <v>2011</v>
      </c>
      <c r="BB6" s="151">
        <f>IF('Indicator Date'!BB6="","x",'Indicator Date'!BB6)</f>
        <v>2017</v>
      </c>
      <c r="BC6" s="151">
        <f>IF('Indicator Date'!BC6="","x",'Indicator Date'!BC6)</f>
        <v>2018</v>
      </c>
      <c r="BD6" s="151">
        <f>IF('Indicator Date'!BD6="","x",'Indicator Date'!BD6)</f>
        <v>2019</v>
      </c>
      <c r="BE6" s="213" t="str">
        <f>IF('Indicator Date'!BE6="","x",YEAR('Indicator Date'!BE6))</f>
        <v>x</v>
      </c>
      <c r="BF6" s="213">
        <f>IF('Indicator Date'!BF6="","x",YEAR('Indicator Date'!BF6))</f>
        <v>2018</v>
      </c>
      <c r="BG6" s="213">
        <f>IF('Indicator Date'!BG6="","x",YEAR('Indicator Date'!BG6))</f>
        <v>2018</v>
      </c>
      <c r="BH6" s="151">
        <f>IF('Indicator Date'!BH6="","x",'Indicator Date'!BH6)</f>
        <v>2018</v>
      </c>
      <c r="BI6" s="151">
        <f>IF('Indicator Date'!BI6="","x",'Indicator Date'!BI6)</f>
        <v>2018</v>
      </c>
      <c r="BJ6" s="151">
        <f>IF('Indicator Date'!BJ6="","x",'Indicator Date'!BJ6)</f>
        <v>2013</v>
      </c>
      <c r="BK6" s="151">
        <f>IF('Indicator Date'!BK6="","x",'Indicator Date'!BK6)</f>
        <v>2017</v>
      </c>
      <c r="BL6" s="151">
        <f>IF('Indicator Date'!BL6="","x",'Indicator Date'!BL6)</f>
        <v>2018</v>
      </c>
      <c r="BM6" s="151">
        <f>IF('Indicator Date'!BM6="","x",'Indicator Date'!BM6)</f>
        <v>2017</v>
      </c>
      <c r="BN6" s="151">
        <f>IF('Indicator Date'!BN6="","x",'Indicator Date'!BN6)</f>
        <v>2015</v>
      </c>
      <c r="BO6" s="151">
        <f>IF('Indicator Date'!BO6="","x",'Indicator Date'!BO6)</f>
        <v>2016</v>
      </c>
      <c r="BP6" s="151">
        <f>IF('Indicator Date'!BP6="","x",'Indicator Date'!BP6)</f>
        <v>2017</v>
      </c>
      <c r="BQ6" s="151">
        <f>IF('Indicator Date'!BQ6="","x",'Indicator Date'!BQ6)</f>
        <v>2014</v>
      </c>
      <c r="BR6" s="151">
        <f>IF('Indicator Date'!BR6="","x",'Indicator Date'!BR6)</f>
        <v>2017</v>
      </c>
      <c r="BS6" s="151">
        <f>IF('Indicator Date'!BS6="","x",'Indicator Date'!BS6)</f>
        <v>2017</v>
      </c>
      <c r="BT6" s="151">
        <f>IF('Indicator Date'!BT6="","x",'Indicator Date'!BT6)</f>
        <v>2016</v>
      </c>
      <c r="BU6" s="151">
        <f>IF('Indicator Date'!BU6="","x",'Indicator Date'!BU6)</f>
        <v>2017</v>
      </c>
      <c r="BV6" s="151">
        <f>IF('Indicator Date'!BV6="","x",'Indicator Date'!BV6)</f>
        <v>2017</v>
      </c>
      <c r="BW6" s="151">
        <f>IF('Indicator Date'!BW6="","x",'Indicator Date'!BW6)</f>
        <v>2017</v>
      </c>
      <c r="BX6" s="151">
        <f>IF('Indicator Date'!BX6="","x",'Indicator Date'!BX6)</f>
        <v>2016</v>
      </c>
      <c r="BY6" s="151">
        <f>IF('Indicator Date'!BY6="","x",'Indicator Date'!BY6)</f>
        <v>2015</v>
      </c>
      <c r="BZ6" s="151" t="str">
        <f>IF('Indicator Date'!BZ6="","x",'Indicator Date'!BZ6)</f>
        <v>2018</v>
      </c>
      <c r="CA6" s="151">
        <f>IF('Indicator Date'!CA6="","x",'Indicator Date'!CA6)</f>
        <v>2019</v>
      </c>
      <c r="CB6" s="151">
        <f>IF('Indicator Date'!CB6="","x",'Indicator Date'!CB6)</f>
        <v>2015</v>
      </c>
    </row>
    <row r="7" spans="1:80" x14ac:dyDescent="0.25">
      <c r="A7" s="123" t="s">
        <v>7</v>
      </c>
      <c r="B7" s="106" t="s">
        <v>6</v>
      </c>
      <c r="C7" s="151">
        <f>IF('Indicator Date'!C7="","x",'Indicator Date'!C7)</f>
        <v>2015</v>
      </c>
      <c r="D7" s="151">
        <f>IF('Indicator Date'!D7="","x",'Indicator Date'!D7)</f>
        <v>2015</v>
      </c>
      <c r="E7" s="151">
        <f>IF('Indicator Date'!E7="","x",'Indicator Date'!E7)</f>
        <v>2015</v>
      </c>
      <c r="F7" s="151">
        <f>IF('Indicator Date'!F7="","x",'Indicator Date'!F7)</f>
        <v>2015</v>
      </c>
      <c r="G7" s="151">
        <f>IF('Indicator Date'!G7="","x",'Indicator Date'!G7)</f>
        <v>2015</v>
      </c>
      <c r="H7" s="151">
        <f>IF('Indicator Date'!H7="","x",'Indicator Date'!H7)</f>
        <v>2015</v>
      </c>
      <c r="I7" s="151">
        <f>IF('Indicator Date'!I7="","x",'Indicator Date'!I7)</f>
        <v>2015</v>
      </c>
      <c r="J7" s="151">
        <f>IF('Indicator Date'!J7="","x",'Indicator Date'!J7)</f>
        <v>2018</v>
      </c>
      <c r="K7" s="151">
        <f>IF('Indicator Date'!K7="","x",'Indicator Date'!K7)</f>
        <v>2018</v>
      </c>
      <c r="L7" s="151">
        <f>IF('Indicator Date'!L7="","x",'Indicator Date'!L7)</f>
        <v>2016</v>
      </c>
      <c r="M7" s="151">
        <f>IF('Indicator Date'!M7="","x",'Indicator Date'!M7)</f>
        <v>2015</v>
      </c>
      <c r="N7" s="151">
        <f>IF('Indicator Date'!N7="","x",'Indicator Date'!N7)</f>
        <v>2015</v>
      </c>
      <c r="O7" s="151">
        <f>IF('Indicator Date'!O7="","x",'Indicator Date'!O7)</f>
        <v>2015</v>
      </c>
      <c r="P7" s="151">
        <f>IF('Indicator Date'!P7="","x",'Indicator Date'!P7)</f>
        <v>2015</v>
      </c>
      <c r="Q7" s="151">
        <f>IF('Indicator Date'!Q7="","x",'Indicator Date'!Q7)</f>
        <v>2010</v>
      </c>
      <c r="R7" s="151">
        <f>IF('Indicator Date'!R7="","x",'Indicator Date'!R7)</f>
        <v>2010</v>
      </c>
      <c r="S7" s="151">
        <f>IF('Indicator Date'!S7="","x",'Indicator Date'!S7)</f>
        <v>2010</v>
      </c>
      <c r="T7" s="151">
        <f>IF('Indicator Date'!T7="","x",'Indicator Date'!T7)</f>
        <v>2010</v>
      </c>
      <c r="U7" s="151">
        <f>IF('Indicator Date'!U7="","x",'Indicator Date'!U7)</f>
        <v>2015</v>
      </c>
      <c r="V7" s="151">
        <f>IF('Indicator Date'!V7="","x",'Indicator Date'!V7)</f>
        <v>2015</v>
      </c>
      <c r="W7" s="151">
        <f>IF('Indicator Date'!W7="","x",'Indicator Date'!W7)</f>
        <v>2015</v>
      </c>
      <c r="X7" s="151">
        <f>IF('Indicator Date'!X7="","x",'Indicator Date'!X7)</f>
        <v>2018</v>
      </c>
      <c r="Y7" s="151">
        <f>IF('Indicator Date'!Y7="","x",'Indicator Date'!Y7)</f>
        <v>2018</v>
      </c>
      <c r="Z7" s="151">
        <f>IF('Indicator Date'!Z7="","x",'Indicator Date'!Z7)</f>
        <v>2018</v>
      </c>
      <c r="AA7" s="151">
        <f>IF('Indicator Date'!AA7="","x",'Indicator Date'!AA7)</f>
        <v>2016</v>
      </c>
      <c r="AB7" s="151">
        <f>IF('Indicator Date'!AB7="","x",'Indicator Date'!AB7)</f>
        <v>2017</v>
      </c>
      <c r="AC7" s="151">
        <f>IF('Indicator Date'!AC7="","x",'Indicator Date'!AC7)</f>
        <v>2017</v>
      </c>
      <c r="AD7" s="151">
        <f>IF('Indicator Date'!AD7="","x",'Indicator Date'!AD7)</f>
        <v>2017</v>
      </c>
      <c r="AE7" s="151">
        <f>IF('Indicator Date'!AE7="","x",'Indicator Date'!AE7)</f>
        <v>2018</v>
      </c>
      <c r="AF7" s="151">
        <f>IF('Indicator Date'!AF7="","x",'Indicator Date'!AF7)</f>
        <v>2016</v>
      </c>
      <c r="AG7" s="151">
        <f>IF('Indicator Date'!AG7="","x",'Indicator Date'!AG7)</f>
        <v>2019</v>
      </c>
      <c r="AH7" s="151">
        <f>IF('Indicator Date'!AH7="","x",'Indicator Date'!AH7)</f>
        <v>2019</v>
      </c>
      <c r="AI7" s="151">
        <f>IF('Indicator Date'!AI7="","x",'Indicator Date'!AI7)</f>
        <v>2019</v>
      </c>
      <c r="AJ7" s="151">
        <f>IF('Indicator Date'!AJ7="","x",'Indicator Date'!AJ7)</f>
        <v>2018</v>
      </c>
      <c r="AK7" s="151">
        <f>IF('Indicator Date'!AK7="","x",'Indicator Date'!AK7)</f>
        <v>2018</v>
      </c>
      <c r="AL7" s="151">
        <f>IF('Indicator Date'!AL7="","x",'Indicator Date'!AL7)</f>
        <v>2017</v>
      </c>
      <c r="AM7" s="151">
        <f>IF('Indicator Date'!AM7="","x",'Indicator Date'!AM7)</f>
        <v>2016</v>
      </c>
      <c r="AN7" s="151">
        <f>IF('Indicator Date'!AN7="","x",'Indicator Date'!AN7)</f>
        <v>2019</v>
      </c>
      <c r="AO7" s="151">
        <f>IF('Indicator Date'!AO7="","x",'Indicator Date'!AO7)</f>
        <v>2016</v>
      </c>
      <c r="AP7" s="151">
        <f>IF('Indicator Date'!AP7="","x",'Indicator Date'!AP7)</f>
        <v>2017</v>
      </c>
      <c r="AQ7" s="151">
        <f>IF('Indicator Date'!AQ7="","x",'Indicator Date'!AQ7)</f>
        <v>2017</v>
      </c>
      <c r="AR7" s="151">
        <f>IF('Indicator Date'!AR7="","x",'Indicator Date'!AR7)</f>
        <v>2018</v>
      </c>
      <c r="AS7" s="151">
        <f>IF('Indicator Date'!AS7="","x",'Indicator Date'!AS7)</f>
        <v>2017</v>
      </c>
      <c r="AT7" s="151">
        <f>IF('Indicator Date'!AT7="","x",'Indicator Date'!AT7)</f>
        <v>2016</v>
      </c>
      <c r="AU7" s="151">
        <f>IF('Indicator Date'!AU7="","x",'Indicator Date'!AU7)</f>
        <v>2017</v>
      </c>
      <c r="AV7" s="151">
        <f>IF('Indicator Date'!AV7="","x",'Indicator Date'!AV7)</f>
        <v>2017</v>
      </c>
      <c r="AW7" s="151">
        <f>IF('Indicator Date'!AW7="","x",'Indicator Date'!AW7)</f>
        <v>2017</v>
      </c>
      <c r="AX7" s="151">
        <f>IF('Indicator Date'!AX7="","x",'Indicator Date'!AX7)</f>
        <v>2017</v>
      </c>
      <c r="AY7" s="151">
        <f>IF('Indicator Date'!AY7="","x",'Indicator Date'!AY7)</f>
        <v>2017</v>
      </c>
      <c r="AZ7" s="151" t="str">
        <f>IF('Indicator Date'!AZ7="","x",'Indicator Date'!AZ7)</f>
        <v>x</v>
      </c>
      <c r="BA7" s="151">
        <f>IF('Indicator Date'!BA7="","x",'Indicator Date'!BA7)</f>
        <v>2008</v>
      </c>
      <c r="BB7" s="151">
        <f>IF('Indicator Date'!BB7="","x",'Indicator Date'!BB7)</f>
        <v>2017</v>
      </c>
      <c r="BC7" s="151">
        <f>IF('Indicator Date'!BC7="","x",'Indicator Date'!BC7)</f>
        <v>2018</v>
      </c>
      <c r="BD7" s="151">
        <f>IF('Indicator Date'!BD7="","x",'Indicator Date'!BD7)</f>
        <v>2019</v>
      </c>
      <c r="BE7" s="213" t="str">
        <f>IF('Indicator Date'!BE7="","x",YEAR('Indicator Date'!BE7))</f>
        <v>x</v>
      </c>
      <c r="BF7" s="213">
        <f>IF('Indicator Date'!BF7="","x",YEAR('Indicator Date'!BF7))</f>
        <v>2019</v>
      </c>
      <c r="BG7" s="213">
        <f>IF('Indicator Date'!BG7="","x",YEAR('Indicator Date'!BG7))</f>
        <v>2018</v>
      </c>
      <c r="BH7" s="151">
        <f>IF('Indicator Date'!BH7="","x",'Indicator Date'!BH7)</f>
        <v>2018</v>
      </c>
      <c r="BI7" s="151">
        <f>IF('Indicator Date'!BI7="","x",'Indicator Date'!BI7)</f>
        <v>2018</v>
      </c>
      <c r="BJ7" s="151">
        <f>IF('Indicator Date'!BJ7="","x",'Indicator Date'!BJ7)</f>
        <v>2013</v>
      </c>
      <c r="BK7" s="151">
        <f>IF('Indicator Date'!BK7="","x",'Indicator Date'!BK7)</f>
        <v>2017</v>
      </c>
      <c r="BL7" s="151">
        <f>IF('Indicator Date'!BL7="","x",'Indicator Date'!BL7)</f>
        <v>2018</v>
      </c>
      <c r="BM7" s="151">
        <f>IF('Indicator Date'!BM7="","x",'Indicator Date'!BM7)</f>
        <v>2017</v>
      </c>
      <c r="BN7" s="151">
        <f>IF('Indicator Date'!BN7="","x",'Indicator Date'!BN7)</f>
        <v>2015</v>
      </c>
      <c r="BO7" s="151">
        <f>IF('Indicator Date'!BO7="","x",'Indicator Date'!BO7)</f>
        <v>2016</v>
      </c>
      <c r="BP7" s="151">
        <f>IF('Indicator Date'!BP7="","x",'Indicator Date'!BP7)</f>
        <v>2017</v>
      </c>
      <c r="BQ7" s="151">
        <f>IF('Indicator Date'!BQ7="","x",'Indicator Date'!BQ7)</f>
        <v>2014</v>
      </c>
      <c r="BR7" s="151">
        <f>IF('Indicator Date'!BR7="","x",'Indicator Date'!BR7)</f>
        <v>2017</v>
      </c>
      <c r="BS7" s="151">
        <f>IF('Indicator Date'!BS7="","x",'Indicator Date'!BS7)</f>
        <v>2017</v>
      </c>
      <c r="BT7" s="151">
        <f>IF('Indicator Date'!BT7="","x",'Indicator Date'!BT7)</f>
        <v>2017</v>
      </c>
      <c r="BU7" s="151">
        <f>IF('Indicator Date'!BU7="","x",'Indicator Date'!BU7)</f>
        <v>2017</v>
      </c>
      <c r="BV7" s="151">
        <f>IF('Indicator Date'!BV7="","x",'Indicator Date'!BV7)</f>
        <v>2017</v>
      </c>
      <c r="BW7" s="151">
        <f>IF('Indicator Date'!BW7="","x",'Indicator Date'!BW7)</f>
        <v>2017</v>
      </c>
      <c r="BX7" s="151">
        <f>IF('Indicator Date'!BX7="","x",'Indicator Date'!BX7)</f>
        <v>2016</v>
      </c>
      <c r="BY7" s="151">
        <f>IF('Indicator Date'!BY7="","x",'Indicator Date'!BY7)</f>
        <v>2015</v>
      </c>
      <c r="BZ7" s="151" t="str">
        <f>IF('Indicator Date'!BZ7="","x",'Indicator Date'!BZ7)</f>
        <v>2018</v>
      </c>
      <c r="CA7" s="151">
        <f>IF('Indicator Date'!CA7="","x",'Indicator Date'!CA7)</f>
        <v>2019</v>
      </c>
      <c r="CB7" s="151">
        <f>IF('Indicator Date'!CB7="","x",'Indicator Date'!CB7)</f>
        <v>2015</v>
      </c>
    </row>
    <row r="8" spans="1:80" x14ac:dyDescent="0.25">
      <c r="A8" s="123" t="s">
        <v>9</v>
      </c>
      <c r="B8" s="106" t="s">
        <v>8</v>
      </c>
      <c r="C8" s="151">
        <f>IF('Indicator Date'!C8="","x",'Indicator Date'!C8)</f>
        <v>2015</v>
      </c>
      <c r="D8" s="151">
        <f>IF('Indicator Date'!D8="","x",'Indicator Date'!D8)</f>
        <v>2015</v>
      </c>
      <c r="E8" s="151">
        <f>IF('Indicator Date'!E8="","x",'Indicator Date'!E8)</f>
        <v>2015</v>
      </c>
      <c r="F8" s="151">
        <f>IF('Indicator Date'!F8="","x",'Indicator Date'!F8)</f>
        <v>2015</v>
      </c>
      <c r="G8" s="151">
        <f>IF('Indicator Date'!G8="","x",'Indicator Date'!G8)</f>
        <v>2015</v>
      </c>
      <c r="H8" s="151">
        <f>IF('Indicator Date'!H8="","x",'Indicator Date'!H8)</f>
        <v>2015</v>
      </c>
      <c r="I8" s="151">
        <f>IF('Indicator Date'!I8="","x",'Indicator Date'!I8)</f>
        <v>2015</v>
      </c>
      <c r="J8" s="151">
        <f>IF('Indicator Date'!J8="","x",'Indicator Date'!J8)</f>
        <v>2018</v>
      </c>
      <c r="K8" s="151">
        <f>IF('Indicator Date'!K8="","x",'Indicator Date'!K8)</f>
        <v>2018</v>
      </c>
      <c r="L8" s="151">
        <f>IF('Indicator Date'!L8="","x",'Indicator Date'!L8)</f>
        <v>2016</v>
      </c>
      <c r="M8" s="151">
        <f>IF('Indicator Date'!M8="","x",'Indicator Date'!M8)</f>
        <v>2015</v>
      </c>
      <c r="N8" s="151">
        <f>IF('Indicator Date'!N8="","x",'Indicator Date'!N8)</f>
        <v>2015</v>
      </c>
      <c r="O8" s="151">
        <f>IF('Indicator Date'!O8="","x",'Indicator Date'!O8)</f>
        <v>2015</v>
      </c>
      <c r="P8" s="151">
        <f>IF('Indicator Date'!P8="","x",'Indicator Date'!P8)</f>
        <v>2015</v>
      </c>
      <c r="Q8" s="151">
        <f>IF('Indicator Date'!Q8="","x",'Indicator Date'!Q8)</f>
        <v>2010</v>
      </c>
      <c r="R8" s="151">
        <f>IF('Indicator Date'!R8="","x",'Indicator Date'!R8)</f>
        <v>2010</v>
      </c>
      <c r="S8" s="151">
        <f>IF('Indicator Date'!S8="","x",'Indicator Date'!S8)</f>
        <v>2010</v>
      </c>
      <c r="T8" s="151">
        <f>IF('Indicator Date'!T8="","x",'Indicator Date'!T8)</f>
        <v>2010</v>
      </c>
      <c r="U8" s="151">
        <f>IF('Indicator Date'!U8="","x",'Indicator Date'!U8)</f>
        <v>2015</v>
      </c>
      <c r="V8" s="151">
        <f>IF('Indicator Date'!V8="","x",'Indicator Date'!V8)</f>
        <v>2015</v>
      </c>
      <c r="W8" s="151">
        <f>IF('Indicator Date'!W8="","x",'Indicator Date'!W8)</f>
        <v>2015</v>
      </c>
      <c r="X8" s="151">
        <f>IF('Indicator Date'!X8="","x",'Indicator Date'!X8)</f>
        <v>2018</v>
      </c>
      <c r="Y8" s="151">
        <f>IF('Indicator Date'!Y8="","x",'Indicator Date'!Y8)</f>
        <v>2018</v>
      </c>
      <c r="Z8" s="151">
        <f>IF('Indicator Date'!Z8="","x",'Indicator Date'!Z8)</f>
        <v>2018</v>
      </c>
      <c r="AA8" s="151" t="str">
        <f>IF('Indicator Date'!AA8="","x",'Indicator Date'!AA8)</f>
        <v>x</v>
      </c>
      <c r="AB8" s="151">
        <f>IF('Indicator Date'!AB8="","x",'Indicator Date'!AB8)</f>
        <v>2017</v>
      </c>
      <c r="AC8" s="151" t="str">
        <f>IF('Indicator Date'!AC8="","x",'Indicator Date'!AC8)</f>
        <v>x</v>
      </c>
      <c r="AD8" s="151">
        <f>IF('Indicator Date'!AD8="","x",'Indicator Date'!AD8)</f>
        <v>2014</v>
      </c>
      <c r="AE8" s="151">
        <f>IF('Indicator Date'!AE8="","x",'Indicator Date'!AE8)</f>
        <v>2018</v>
      </c>
      <c r="AF8" s="151" t="str">
        <f>IF('Indicator Date'!AF8="","x",'Indicator Date'!AF8)</f>
        <v>x</v>
      </c>
      <c r="AG8" s="151">
        <f>IF('Indicator Date'!AG8="","x",'Indicator Date'!AG8)</f>
        <v>2019</v>
      </c>
      <c r="AH8" s="151">
        <f>IF('Indicator Date'!AH8="","x",'Indicator Date'!AH8)</f>
        <v>2019</v>
      </c>
      <c r="AI8" s="151">
        <f>IF('Indicator Date'!AI8="","x",'Indicator Date'!AI8)</f>
        <v>2019</v>
      </c>
      <c r="AJ8" s="151">
        <f>IF('Indicator Date'!AJ8="","x",'Indicator Date'!AJ8)</f>
        <v>2018</v>
      </c>
      <c r="AK8" s="151">
        <f>IF('Indicator Date'!AK8="","x",'Indicator Date'!AK8)</f>
        <v>2018</v>
      </c>
      <c r="AL8" s="151">
        <f>IF('Indicator Date'!AL8="","x",'Indicator Date'!AL8)</f>
        <v>2017</v>
      </c>
      <c r="AM8" s="151" t="str">
        <f>IF('Indicator Date'!AM8="","x",'Indicator Date'!AM8)</f>
        <v>x</v>
      </c>
      <c r="AN8" s="151">
        <f>IF('Indicator Date'!AN8="","x",'Indicator Date'!AN8)</f>
        <v>2019</v>
      </c>
      <c r="AO8" s="151">
        <f>IF('Indicator Date'!AO8="","x",'Indicator Date'!AO8)</f>
        <v>2016</v>
      </c>
      <c r="AP8" s="151">
        <f>IF('Indicator Date'!AP8="","x",'Indicator Date'!AP8)</f>
        <v>2017</v>
      </c>
      <c r="AQ8" s="151">
        <f>IF('Indicator Date'!AQ8="","x",'Indicator Date'!AQ8)</f>
        <v>2017</v>
      </c>
      <c r="AR8" s="151">
        <f>IF('Indicator Date'!AR8="","x",'Indicator Date'!AR8)</f>
        <v>2018</v>
      </c>
      <c r="AS8" s="151">
        <f>IF('Indicator Date'!AS8="","x",'Indicator Date'!AS8)</f>
        <v>2017</v>
      </c>
      <c r="AT8" s="151" t="str">
        <f>IF('Indicator Date'!AT8="","x",'Indicator Date'!AT8)</f>
        <v>x</v>
      </c>
      <c r="AU8" s="151">
        <f>IF('Indicator Date'!AU8="","x",'Indicator Date'!AU8)</f>
        <v>2017</v>
      </c>
      <c r="AV8" s="151" t="str">
        <f>IF('Indicator Date'!AV8="","x",'Indicator Date'!AV8)</f>
        <v>x</v>
      </c>
      <c r="AW8" s="151" t="str">
        <f>IF('Indicator Date'!AW8="","x",'Indicator Date'!AW8)</f>
        <v>x</v>
      </c>
      <c r="AX8" s="151" t="str">
        <f>IF('Indicator Date'!AX8="","x",'Indicator Date'!AX8)</f>
        <v>x</v>
      </c>
      <c r="AY8" s="151">
        <f>IF('Indicator Date'!AY8="","x",'Indicator Date'!AY8)</f>
        <v>2017</v>
      </c>
      <c r="AZ8" s="151" t="str">
        <f>IF('Indicator Date'!AZ8="","x",'Indicator Date'!AZ8)</f>
        <v>x</v>
      </c>
      <c r="BA8" s="151" t="str">
        <f>IF('Indicator Date'!BA8="","x",'Indicator Date'!BA8)</f>
        <v>x</v>
      </c>
      <c r="BB8" s="151">
        <f>IF('Indicator Date'!BB8="","x",'Indicator Date'!BB8)</f>
        <v>2017</v>
      </c>
      <c r="BC8" s="151">
        <f>IF('Indicator Date'!BC8="","x",'Indicator Date'!BC8)</f>
        <v>2018</v>
      </c>
      <c r="BD8" s="151">
        <f>IF('Indicator Date'!BD8="","x",'Indicator Date'!BD8)</f>
        <v>2019</v>
      </c>
      <c r="BE8" s="213" t="str">
        <f>IF('Indicator Date'!BE8="","x",YEAR('Indicator Date'!BE8))</f>
        <v>x</v>
      </c>
      <c r="BF8" s="213">
        <f>IF('Indicator Date'!BF8="","x",YEAR('Indicator Date'!BF8))</f>
        <v>2018</v>
      </c>
      <c r="BG8" s="213">
        <f>IF('Indicator Date'!BG8="","x",YEAR('Indicator Date'!BG8))</f>
        <v>2018</v>
      </c>
      <c r="BH8" s="151">
        <f>IF('Indicator Date'!BH8="","x",'Indicator Date'!BH8)</f>
        <v>2018</v>
      </c>
      <c r="BI8" s="151">
        <f>IF('Indicator Date'!BI8="","x",'Indicator Date'!BI8)</f>
        <v>2018</v>
      </c>
      <c r="BJ8" s="151">
        <f>IF('Indicator Date'!BJ8="","x",'Indicator Date'!BJ8)</f>
        <v>2013</v>
      </c>
      <c r="BK8" s="151">
        <f>IF('Indicator Date'!BK8="","x",'Indicator Date'!BK8)</f>
        <v>2017</v>
      </c>
      <c r="BL8" s="151" t="str">
        <f>IF('Indicator Date'!BL8="","x",'Indicator Date'!BL8)</f>
        <v>x</v>
      </c>
      <c r="BM8" s="151">
        <f>IF('Indicator Date'!BM8="","x",'Indicator Date'!BM8)</f>
        <v>2017</v>
      </c>
      <c r="BN8" s="151">
        <f>IF('Indicator Date'!BN8="","x",'Indicator Date'!BN8)</f>
        <v>2014</v>
      </c>
      <c r="BO8" s="151">
        <f>IF('Indicator Date'!BO8="","x",'Indicator Date'!BO8)</f>
        <v>2016</v>
      </c>
      <c r="BP8" s="151">
        <f>IF('Indicator Date'!BP8="","x",'Indicator Date'!BP8)</f>
        <v>2017</v>
      </c>
      <c r="BQ8" s="151">
        <f>IF('Indicator Date'!BQ8="","x",'Indicator Date'!BQ8)</f>
        <v>2014</v>
      </c>
      <c r="BR8" s="151">
        <f>IF('Indicator Date'!BR8="","x",'Indicator Date'!BR8)</f>
        <v>2017</v>
      </c>
      <c r="BS8" s="151">
        <f>IF('Indicator Date'!BS8="","x",'Indicator Date'!BS8)</f>
        <v>2017</v>
      </c>
      <c r="BT8" s="151">
        <f>IF('Indicator Date'!BT8="","x",'Indicator Date'!BT8)</f>
        <v>2017</v>
      </c>
      <c r="BU8" s="151">
        <f>IF('Indicator Date'!BU8="","x",'Indicator Date'!BU8)</f>
        <v>2017</v>
      </c>
      <c r="BV8" s="151">
        <f>IF('Indicator Date'!BV8="","x",'Indicator Date'!BV8)</f>
        <v>2017</v>
      </c>
      <c r="BW8" s="151" t="str">
        <f>IF('Indicator Date'!BW8="","x",'Indicator Date'!BW8)</f>
        <v>x</v>
      </c>
      <c r="BX8" s="151">
        <f>IF('Indicator Date'!BX8="","x",'Indicator Date'!BX8)</f>
        <v>2016</v>
      </c>
      <c r="BY8" s="151" t="str">
        <f>IF('Indicator Date'!BY8="","x",'Indicator Date'!BY8)</f>
        <v>x</v>
      </c>
      <c r="BZ8" s="151" t="str">
        <f>IF('Indicator Date'!BZ8="","x",'Indicator Date'!BZ8)</f>
        <v>2018</v>
      </c>
      <c r="CA8" s="151">
        <f>IF('Indicator Date'!CA8="","x",'Indicator Date'!CA8)</f>
        <v>2019</v>
      </c>
      <c r="CB8" s="151">
        <f>IF('Indicator Date'!CB8="","x",'Indicator Date'!CB8)</f>
        <v>2015</v>
      </c>
    </row>
    <row r="9" spans="1:80" x14ac:dyDescent="0.25">
      <c r="A9" s="123" t="s">
        <v>11</v>
      </c>
      <c r="B9" s="106" t="s">
        <v>10</v>
      </c>
      <c r="C9" s="151">
        <f>IF('Indicator Date'!C9="","x",'Indicator Date'!C9)</f>
        <v>2015</v>
      </c>
      <c r="D9" s="151">
        <f>IF('Indicator Date'!D9="","x",'Indicator Date'!D9)</f>
        <v>2015</v>
      </c>
      <c r="E9" s="151">
        <f>IF('Indicator Date'!E9="","x",'Indicator Date'!E9)</f>
        <v>2015</v>
      </c>
      <c r="F9" s="151">
        <f>IF('Indicator Date'!F9="","x",'Indicator Date'!F9)</f>
        <v>2015</v>
      </c>
      <c r="G9" s="151">
        <f>IF('Indicator Date'!G9="","x",'Indicator Date'!G9)</f>
        <v>2015</v>
      </c>
      <c r="H9" s="151">
        <f>IF('Indicator Date'!H9="","x",'Indicator Date'!H9)</f>
        <v>2015</v>
      </c>
      <c r="I9" s="151">
        <f>IF('Indicator Date'!I9="","x",'Indicator Date'!I9)</f>
        <v>2015</v>
      </c>
      <c r="J9" s="151">
        <f>IF('Indicator Date'!J9="","x",'Indicator Date'!J9)</f>
        <v>2018</v>
      </c>
      <c r="K9" s="151">
        <f>IF('Indicator Date'!K9="","x",'Indicator Date'!K9)</f>
        <v>2018</v>
      </c>
      <c r="L9" s="151">
        <f>IF('Indicator Date'!L9="","x",'Indicator Date'!L9)</f>
        <v>2016</v>
      </c>
      <c r="M9" s="151">
        <f>IF('Indicator Date'!M9="","x",'Indicator Date'!M9)</f>
        <v>2015</v>
      </c>
      <c r="N9" s="151">
        <f>IF('Indicator Date'!N9="","x",'Indicator Date'!N9)</f>
        <v>2015</v>
      </c>
      <c r="O9" s="151">
        <f>IF('Indicator Date'!O9="","x",'Indicator Date'!O9)</f>
        <v>2015</v>
      </c>
      <c r="P9" s="151">
        <f>IF('Indicator Date'!P9="","x",'Indicator Date'!P9)</f>
        <v>2015</v>
      </c>
      <c r="Q9" s="151">
        <f>IF('Indicator Date'!Q9="","x",'Indicator Date'!Q9)</f>
        <v>2010</v>
      </c>
      <c r="R9" s="151">
        <f>IF('Indicator Date'!R9="","x",'Indicator Date'!R9)</f>
        <v>2010</v>
      </c>
      <c r="S9" s="151">
        <f>IF('Indicator Date'!S9="","x",'Indicator Date'!S9)</f>
        <v>2010</v>
      </c>
      <c r="T9" s="151">
        <f>IF('Indicator Date'!T9="","x",'Indicator Date'!T9)</f>
        <v>2010</v>
      </c>
      <c r="U9" s="151">
        <f>IF('Indicator Date'!U9="","x",'Indicator Date'!U9)</f>
        <v>2015</v>
      </c>
      <c r="V9" s="151">
        <f>IF('Indicator Date'!V9="","x",'Indicator Date'!V9)</f>
        <v>2015</v>
      </c>
      <c r="W9" s="151">
        <f>IF('Indicator Date'!W9="","x",'Indicator Date'!W9)</f>
        <v>2015</v>
      </c>
      <c r="X9" s="151">
        <f>IF('Indicator Date'!X9="","x",'Indicator Date'!X9)</f>
        <v>2018</v>
      </c>
      <c r="Y9" s="151">
        <f>IF('Indicator Date'!Y9="","x",'Indicator Date'!Y9)</f>
        <v>2018</v>
      </c>
      <c r="Z9" s="151">
        <f>IF('Indicator Date'!Z9="","x",'Indicator Date'!Z9)</f>
        <v>2018</v>
      </c>
      <c r="AA9" s="151">
        <f>IF('Indicator Date'!AA9="","x",'Indicator Date'!AA9)</f>
        <v>2010</v>
      </c>
      <c r="AB9" s="151">
        <f>IF('Indicator Date'!AB9="","x",'Indicator Date'!AB9)</f>
        <v>2014</v>
      </c>
      <c r="AC9" s="151" t="str">
        <f>IF('Indicator Date'!AC9="","x",'Indicator Date'!AC9)</f>
        <v>x</v>
      </c>
      <c r="AD9" s="151">
        <f>IF('Indicator Date'!AD9="","x",'Indicator Date'!AD9)</f>
        <v>2018</v>
      </c>
      <c r="AE9" s="151">
        <f>IF('Indicator Date'!AE9="","x",'Indicator Date'!AE9)</f>
        <v>2018</v>
      </c>
      <c r="AF9" s="151">
        <f>IF('Indicator Date'!AF9="","x",'Indicator Date'!AF9)</f>
        <v>2016</v>
      </c>
      <c r="AG9" s="151">
        <f>IF('Indicator Date'!AG9="","x",'Indicator Date'!AG9)</f>
        <v>2019</v>
      </c>
      <c r="AH9" s="151">
        <f>IF('Indicator Date'!AH9="","x",'Indicator Date'!AH9)</f>
        <v>2019</v>
      </c>
      <c r="AI9" s="151">
        <f>IF('Indicator Date'!AI9="","x",'Indicator Date'!AI9)</f>
        <v>2019</v>
      </c>
      <c r="AJ9" s="151">
        <f>IF('Indicator Date'!AJ9="","x",'Indicator Date'!AJ9)</f>
        <v>2018</v>
      </c>
      <c r="AK9" s="151">
        <f>IF('Indicator Date'!AK9="","x",'Indicator Date'!AK9)</f>
        <v>2018</v>
      </c>
      <c r="AL9" s="151">
        <f>IF('Indicator Date'!AL9="","x",'Indicator Date'!AL9)</f>
        <v>2017</v>
      </c>
      <c r="AM9" s="151" t="str">
        <f>IF('Indicator Date'!AM9="","x",'Indicator Date'!AM9)</f>
        <v>x</v>
      </c>
      <c r="AN9" s="151">
        <f>IF('Indicator Date'!AN9="","x",'Indicator Date'!AN9)</f>
        <v>2019</v>
      </c>
      <c r="AO9" s="151">
        <f>IF('Indicator Date'!AO9="","x",'Indicator Date'!AO9)</f>
        <v>2016</v>
      </c>
      <c r="AP9" s="151">
        <f>IF('Indicator Date'!AP9="","x",'Indicator Date'!AP9)</f>
        <v>2017</v>
      </c>
      <c r="AQ9" s="151">
        <f>IF('Indicator Date'!AQ9="","x",'Indicator Date'!AQ9)</f>
        <v>2017</v>
      </c>
      <c r="AR9" s="151">
        <f>IF('Indicator Date'!AR9="","x",'Indicator Date'!AR9)</f>
        <v>2018</v>
      </c>
      <c r="AS9" s="151">
        <f>IF('Indicator Date'!AS9="","x",'Indicator Date'!AS9)</f>
        <v>2017</v>
      </c>
      <c r="AT9" s="151" t="str">
        <f>IF('Indicator Date'!AT9="","x",'Indicator Date'!AT9)</f>
        <v>x</v>
      </c>
      <c r="AU9" s="151">
        <f>IF('Indicator Date'!AU9="","x",'Indicator Date'!AU9)</f>
        <v>2017</v>
      </c>
      <c r="AV9" s="151">
        <f>IF('Indicator Date'!AV9="","x",'Indicator Date'!AV9)</f>
        <v>2017</v>
      </c>
      <c r="AW9" s="151">
        <f>IF('Indicator Date'!AW9="","x",'Indicator Date'!AW9)</f>
        <v>2017</v>
      </c>
      <c r="AX9" s="151">
        <f>IF('Indicator Date'!AX9="","x",'Indicator Date'!AX9)</f>
        <v>2017</v>
      </c>
      <c r="AY9" s="151">
        <f>IF('Indicator Date'!AY9="","x",'Indicator Date'!AY9)</f>
        <v>2017</v>
      </c>
      <c r="AZ9" s="151">
        <f>IF('Indicator Date'!AZ9="","x",'Indicator Date'!AZ9)</f>
        <v>2017</v>
      </c>
      <c r="BA9" s="151" t="str">
        <f>IF('Indicator Date'!BA9="","x",'Indicator Date'!BA9)</f>
        <v>2017</v>
      </c>
      <c r="BB9" s="151">
        <f>IF('Indicator Date'!BB9="","x",'Indicator Date'!BB9)</f>
        <v>2017</v>
      </c>
      <c r="BC9" s="151">
        <f>IF('Indicator Date'!BC9="","x",'Indicator Date'!BC9)</f>
        <v>2018</v>
      </c>
      <c r="BD9" s="151">
        <f>IF('Indicator Date'!BD9="","x",'Indicator Date'!BD9)</f>
        <v>2019</v>
      </c>
      <c r="BE9" s="213" t="str">
        <f>IF('Indicator Date'!BE9="","x",YEAR('Indicator Date'!BE9))</f>
        <v>x</v>
      </c>
      <c r="BF9" s="213">
        <f>IF('Indicator Date'!BF9="","x",YEAR('Indicator Date'!BF9))</f>
        <v>2018</v>
      </c>
      <c r="BG9" s="213">
        <f>IF('Indicator Date'!BG9="","x",YEAR('Indicator Date'!BG9))</f>
        <v>2018</v>
      </c>
      <c r="BH9" s="151">
        <f>IF('Indicator Date'!BH9="","x",'Indicator Date'!BH9)</f>
        <v>2018</v>
      </c>
      <c r="BI9" s="151">
        <f>IF('Indicator Date'!BI9="","x",'Indicator Date'!BI9)</f>
        <v>2018</v>
      </c>
      <c r="BJ9" s="151">
        <f>IF('Indicator Date'!BJ9="","x",'Indicator Date'!BJ9)</f>
        <v>2015</v>
      </c>
      <c r="BK9" s="151">
        <f>IF('Indicator Date'!BK9="","x",'Indicator Date'!BK9)</f>
        <v>2017</v>
      </c>
      <c r="BL9" s="151">
        <f>IF('Indicator Date'!BL9="","x",'Indicator Date'!BL9)</f>
        <v>2018</v>
      </c>
      <c r="BM9" s="151">
        <f>IF('Indicator Date'!BM9="","x",'Indicator Date'!BM9)</f>
        <v>2017</v>
      </c>
      <c r="BN9" s="151">
        <f>IF('Indicator Date'!BN9="","x",'Indicator Date'!BN9)</f>
        <v>2015</v>
      </c>
      <c r="BO9" s="151">
        <f>IF('Indicator Date'!BO9="","x",'Indicator Date'!BO9)</f>
        <v>2016</v>
      </c>
      <c r="BP9" s="151">
        <f>IF('Indicator Date'!BP9="","x",'Indicator Date'!BP9)</f>
        <v>2017</v>
      </c>
      <c r="BQ9" s="151">
        <f>IF('Indicator Date'!BQ9="","x",'Indicator Date'!BQ9)</f>
        <v>2014</v>
      </c>
      <c r="BR9" s="151">
        <f>IF('Indicator Date'!BR9="","x",'Indicator Date'!BR9)</f>
        <v>2016</v>
      </c>
      <c r="BS9" s="151">
        <f>IF('Indicator Date'!BS9="","x",'Indicator Date'!BS9)</f>
        <v>2016</v>
      </c>
      <c r="BT9" s="151">
        <f>IF('Indicator Date'!BT9="","x",'Indicator Date'!BT9)</f>
        <v>2017</v>
      </c>
      <c r="BU9" s="151">
        <f>IF('Indicator Date'!BU9="","x",'Indicator Date'!BU9)</f>
        <v>2017</v>
      </c>
      <c r="BV9" s="151">
        <f>IF('Indicator Date'!BV9="","x",'Indicator Date'!BV9)</f>
        <v>2017</v>
      </c>
      <c r="BW9" s="151">
        <f>IF('Indicator Date'!BW9="","x",'Indicator Date'!BW9)</f>
        <v>2017</v>
      </c>
      <c r="BX9" s="151">
        <f>IF('Indicator Date'!BX9="","x",'Indicator Date'!BX9)</f>
        <v>2016</v>
      </c>
      <c r="BY9" s="151">
        <f>IF('Indicator Date'!BY9="","x",'Indicator Date'!BY9)</f>
        <v>2015</v>
      </c>
      <c r="BZ9" s="151" t="str">
        <f>IF('Indicator Date'!BZ9="","x",'Indicator Date'!BZ9)</f>
        <v>2018</v>
      </c>
      <c r="CA9" s="151">
        <f>IF('Indicator Date'!CA9="","x",'Indicator Date'!CA9)</f>
        <v>2019</v>
      </c>
      <c r="CB9" s="151">
        <f>IF('Indicator Date'!CB9="","x",'Indicator Date'!CB9)</f>
        <v>2015</v>
      </c>
    </row>
    <row r="10" spans="1:80" x14ac:dyDescent="0.25">
      <c r="A10" s="123" t="s">
        <v>13</v>
      </c>
      <c r="B10" s="106" t="s">
        <v>12</v>
      </c>
      <c r="C10" s="151">
        <f>IF('Indicator Date'!C10="","x",'Indicator Date'!C10)</f>
        <v>2015</v>
      </c>
      <c r="D10" s="151">
        <f>IF('Indicator Date'!D10="","x",'Indicator Date'!D10)</f>
        <v>2015</v>
      </c>
      <c r="E10" s="151">
        <f>IF('Indicator Date'!E10="","x",'Indicator Date'!E10)</f>
        <v>2015</v>
      </c>
      <c r="F10" s="151">
        <f>IF('Indicator Date'!F10="","x",'Indicator Date'!F10)</f>
        <v>2015</v>
      </c>
      <c r="G10" s="151">
        <f>IF('Indicator Date'!G10="","x",'Indicator Date'!G10)</f>
        <v>2015</v>
      </c>
      <c r="H10" s="151">
        <f>IF('Indicator Date'!H10="","x",'Indicator Date'!H10)</f>
        <v>2015</v>
      </c>
      <c r="I10" s="151">
        <f>IF('Indicator Date'!I10="","x",'Indicator Date'!I10)</f>
        <v>2015</v>
      </c>
      <c r="J10" s="151">
        <f>IF('Indicator Date'!J10="","x",'Indicator Date'!J10)</f>
        <v>2018</v>
      </c>
      <c r="K10" s="151">
        <f>IF('Indicator Date'!K10="","x",'Indicator Date'!K10)</f>
        <v>2018</v>
      </c>
      <c r="L10" s="151">
        <f>IF('Indicator Date'!L10="","x",'Indicator Date'!L10)</f>
        <v>2016</v>
      </c>
      <c r="M10" s="151">
        <f>IF('Indicator Date'!M10="","x",'Indicator Date'!M10)</f>
        <v>2015</v>
      </c>
      <c r="N10" s="151">
        <f>IF('Indicator Date'!N10="","x",'Indicator Date'!N10)</f>
        <v>2015</v>
      </c>
      <c r="O10" s="151">
        <f>IF('Indicator Date'!O10="","x",'Indicator Date'!O10)</f>
        <v>2015</v>
      </c>
      <c r="P10" s="151">
        <f>IF('Indicator Date'!P10="","x",'Indicator Date'!P10)</f>
        <v>2015</v>
      </c>
      <c r="Q10" s="151">
        <f>IF('Indicator Date'!Q10="","x",'Indicator Date'!Q10)</f>
        <v>2010</v>
      </c>
      <c r="R10" s="151">
        <f>IF('Indicator Date'!R10="","x",'Indicator Date'!R10)</f>
        <v>2010</v>
      </c>
      <c r="S10" s="151">
        <f>IF('Indicator Date'!S10="","x",'Indicator Date'!S10)</f>
        <v>2010</v>
      </c>
      <c r="T10" s="151">
        <f>IF('Indicator Date'!T10="","x",'Indicator Date'!T10)</f>
        <v>2010</v>
      </c>
      <c r="U10" s="151">
        <f>IF('Indicator Date'!U10="","x",'Indicator Date'!U10)</f>
        <v>2015</v>
      </c>
      <c r="V10" s="151">
        <f>IF('Indicator Date'!V10="","x",'Indicator Date'!V10)</f>
        <v>2015</v>
      </c>
      <c r="W10" s="151">
        <f>IF('Indicator Date'!W10="","x",'Indicator Date'!W10)</f>
        <v>2015</v>
      </c>
      <c r="X10" s="151">
        <f>IF('Indicator Date'!X10="","x",'Indicator Date'!X10)</f>
        <v>2018</v>
      </c>
      <c r="Y10" s="151">
        <f>IF('Indicator Date'!Y10="","x",'Indicator Date'!Y10)</f>
        <v>2018</v>
      </c>
      <c r="Z10" s="151">
        <f>IF('Indicator Date'!Z10="","x",'Indicator Date'!Z10)</f>
        <v>2018</v>
      </c>
      <c r="AA10" s="151">
        <f>IF('Indicator Date'!AA10="","x",'Indicator Date'!AA10)</f>
        <v>2011</v>
      </c>
      <c r="AB10" s="151">
        <f>IF('Indicator Date'!AB10="","x",'Indicator Date'!AB10)</f>
        <v>2017</v>
      </c>
      <c r="AC10" s="151">
        <f>IF('Indicator Date'!AC10="","x",'Indicator Date'!AC10)</f>
        <v>2017</v>
      </c>
      <c r="AD10" s="151">
        <f>IF('Indicator Date'!AD10="","x",'Indicator Date'!AD10)</f>
        <v>2018</v>
      </c>
      <c r="AE10" s="151">
        <f>IF('Indicator Date'!AE10="","x",'Indicator Date'!AE10)</f>
        <v>2018</v>
      </c>
      <c r="AF10" s="151">
        <f>IF('Indicator Date'!AF10="","x",'Indicator Date'!AF10)</f>
        <v>2016</v>
      </c>
      <c r="AG10" s="151">
        <f>IF('Indicator Date'!AG10="","x",'Indicator Date'!AG10)</f>
        <v>2019</v>
      </c>
      <c r="AH10" s="151">
        <f>IF('Indicator Date'!AH10="","x",'Indicator Date'!AH10)</f>
        <v>2019</v>
      </c>
      <c r="AI10" s="151">
        <f>IF('Indicator Date'!AI10="","x",'Indicator Date'!AI10)</f>
        <v>2019</v>
      </c>
      <c r="AJ10" s="151">
        <f>IF('Indicator Date'!AJ10="","x",'Indicator Date'!AJ10)</f>
        <v>2018</v>
      </c>
      <c r="AK10" s="151">
        <f>IF('Indicator Date'!AK10="","x",'Indicator Date'!AK10)</f>
        <v>2018</v>
      </c>
      <c r="AL10" s="151">
        <f>IF('Indicator Date'!AL10="","x",'Indicator Date'!AL10)</f>
        <v>2017</v>
      </c>
      <c r="AM10" s="151">
        <f>IF('Indicator Date'!AM10="","x",'Indicator Date'!AM10)</f>
        <v>2016</v>
      </c>
      <c r="AN10" s="151">
        <f>IF('Indicator Date'!AN10="","x",'Indicator Date'!AN10)</f>
        <v>2019</v>
      </c>
      <c r="AO10" s="151">
        <f>IF('Indicator Date'!AO10="","x",'Indicator Date'!AO10)</f>
        <v>2016</v>
      </c>
      <c r="AP10" s="151">
        <f>IF('Indicator Date'!AP10="","x",'Indicator Date'!AP10)</f>
        <v>2017</v>
      </c>
      <c r="AQ10" s="151">
        <f>IF('Indicator Date'!AQ10="","x",'Indicator Date'!AQ10)</f>
        <v>2017</v>
      </c>
      <c r="AR10" s="151">
        <f>IF('Indicator Date'!AR10="","x",'Indicator Date'!AR10)</f>
        <v>2018</v>
      </c>
      <c r="AS10" s="151">
        <f>IF('Indicator Date'!AS10="","x",'Indicator Date'!AS10)</f>
        <v>2017</v>
      </c>
      <c r="AT10" s="151">
        <f>IF('Indicator Date'!AT10="","x",'Indicator Date'!AT10)</f>
        <v>2016</v>
      </c>
      <c r="AU10" s="151">
        <f>IF('Indicator Date'!AU10="","x",'Indicator Date'!AU10)</f>
        <v>2017</v>
      </c>
      <c r="AV10" s="151">
        <f>IF('Indicator Date'!AV10="","x",'Indicator Date'!AV10)</f>
        <v>2017</v>
      </c>
      <c r="AW10" s="151">
        <f>IF('Indicator Date'!AW10="","x",'Indicator Date'!AW10)</f>
        <v>2017</v>
      </c>
      <c r="AX10" s="151">
        <f>IF('Indicator Date'!AX10="","x",'Indicator Date'!AX10)</f>
        <v>2017</v>
      </c>
      <c r="AY10" s="151">
        <f>IF('Indicator Date'!AY10="","x",'Indicator Date'!AY10)</f>
        <v>2017</v>
      </c>
      <c r="AZ10" s="151">
        <f>IF('Indicator Date'!AZ10="","x",'Indicator Date'!AZ10)</f>
        <v>2017</v>
      </c>
      <c r="BA10" s="151" t="str">
        <f>IF('Indicator Date'!BA10="","x",'Indicator Date'!BA10)</f>
        <v>2017</v>
      </c>
      <c r="BB10" s="151">
        <f>IF('Indicator Date'!BB10="","x",'Indicator Date'!BB10)</f>
        <v>2017</v>
      </c>
      <c r="BC10" s="151">
        <f>IF('Indicator Date'!BC10="","x",'Indicator Date'!BC10)</f>
        <v>2018</v>
      </c>
      <c r="BD10" s="151">
        <f>IF('Indicator Date'!BD10="","x",'Indicator Date'!BD10)</f>
        <v>2019</v>
      </c>
      <c r="BE10" s="213" t="str">
        <f>IF('Indicator Date'!BE10="","x",YEAR('Indicator Date'!BE10))</f>
        <v>x</v>
      </c>
      <c r="BF10" s="213">
        <f>IF('Indicator Date'!BF10="","x",YEAR('Indicator Date'!BF10))</f>
        <v>2018</v>
      </c>
      <c r="BG10" s="213">
        <f>IF('Indicator Date'!BG10="","x",YEAR('Indicator Date'!BG10))</f>
        <v>2018</v>
      </c>
      <c r="BH10" s="151">
        <f>IF('Indicator Date'!BH10="","x",'Indicator Date'!BH10)</f>
        <v>2018</v>
      </c>
      <c r="BI10" s="151">
        <f>IF('Indicator Date'!BI10="","x",'Indicator Date'!BI10)</f>
        <v>2018</v>
      </c>
      <c r="BJ10" s="151">
        <f>IF('Indicator Date'!BJ10="","x",'Indicator Date'!BJ10)</f>
        <v>2013</v>
      </c>
      <c r="BK10" s="151">
        <f>IF('Indicator Date'!BK10="","x",'Indicator Date'!BK10)</f>
        <v>2017</v>
      </c>
      <c r="BL10" s="151">
        <f>IF('Indicator Date'!BL10="","x",'Indicator Date'!BL10)</f>
        <v>2018</v>
      </c>
      <c r="BM10" s="151">
        <f>IF('Indicator Date'!BM10="","x",'Indicator Date'!BM10)</f>
        <v>2017</v>
      </c>
      <c r="BN10" s="151">
        <f>IF('Indicator Date'!BN10="","x",'Indicator Date'!BN10)</f>
        <v>2015</v>
      </c>
      <c r="BO10" s="151">
        <f>IF('Indicator Date'!BO10="","x",'Indicator Date'!BO10)</f>
        <v>2016</v>
      </c>
      <c r="BP10" s="151">
        <f>IF('Indicator Date'!BP10="","x",'Indicator Date'!BP10)</f>
        <v>2017</v>
      </c>
      <c r="BQ10" s="151">
        <f>IF('Indicator Date'!BQ10="","x",'Indicator Date'!BQ10)</f>
        <v>2014</v>
      </c>
      <c r="BR10" s="151">
        <f>IF('Indicator Date'!BR10="","x",'Indicator Date'!BR10)</f>
        <v>2017</v>
      </c>
      <c r="BS10" s="151">
        <f>IF('Indicator Date'!BS10="","x",'Indicator Date'!BS10)</f>
        <v>2017</v>
      </c>
      <c r="BT10" s="151">
        <f>IF('Indicator Date'!BT10="","x",'Indicator Date'!BT10)</f>
        <v>2014</v>
      </c>
      <c r="BU10" s="151">
        <f>IF('Indicator Date'!BU10="","x",'Indicator Date'!BU10)</f>
        <v>2017</v>
      </c>
      <c r="BV10" s="151">
        <f>IF('Indicator Date'!BV10="","x",'Indicator Date'!BV10)</f>
        <v>2017</v>
      </c>
      <c r="BW10" s="151">
        <f>IF('Indicator Date'!BW10="","x",'Indicator Date'!BW10)</f>
        <v>2017</v>
      </c>
      <c r="BX10" s="151">
        <f>IF('Indicator Date'!BX10="","x",'Indicator Date'!BX10)</f>
        <v>2016</v>
      </c>
      <c r="BY10" s="151">
        <f>IF('Indicator Date'!BY10="","x",'Indicator Date'!BY10)</f>
        <v>2015</v>
      </c>
      <c r="BZ10" s="151" t="str">
        <f>IF('Indicator Date'!BZ10="","x",'Indicator Date'!BZ10)</f>
        <v>2018</v>
      </c>
      <c r="CA10" s="151">
        <f>IF('Indicator Date'!CA10="","x",'Indicator Date'!CA10)</f>
        <v>2019</v>
      </c>
      <c r="CB10" s="151">
        <f>IF('Indicator Date'!CB10="","x",'Indicator Date'!CB10)</f>
        <v>2015</v>
      </c>
    </row>
    <row r="11" spans="1:80" x14ac:dyDescent="0.25">
      <c r="A11" s="123" t="s">
        <v>15</v>
      </c>
      <c r="B11" s="106" t="s">
        <v>14</v>
      </c>
      <c r="C11" s="151">
        <f>IF('Indicator Date'!C11="","x",'Indicator Date'!C11)</f>
        <v>2015</v>
      </c>
      <c r="D11" s="151">
        <f>IF('Indicator Date'!D11="","x",'Indicator Date'!D11)</f>
        <v>2015</v>
      </c>
      <c r="E11" s="151">
        <f>IF('Indicator Date'!E11="","x",'Indicator Date'!E11)</f>
        <v>2015</v>
      </c>
      <c r="F11" s="151">
        <f>IF('Indicator Date'!F11="","x",'Indicator Date'!F11)</f>
        <v>2015</v>
      </c>
      <c r="G11" s="151">
        <f>IF('Indicator Date'!G11="","x",'Indicator Date'!G11)</f>
        <v>2015</v>
      </c>
      <c r="H11" s="151">
        <f>IF('Indicator Date'!H11="","x",'Indicator Date'!H11)</f>
        <v>2015</v>
      </c>
      <c r="I11" s="151">
        <f>IF('Indicator Date'!I11="","x",'Indicator Date'!I11)</f>
        <v>2015</v>
      </c>
      <c r="J11" s="151">
        <f>IF('Indicator Date'!J11="","x",'Indicator Date'!J11)</f>
        <v>2018</v>
      </c>
      <c r="K11" s="151">
        <f>IF('Indicator Date'!K11="","x",'Indicator Date'!K11)</f>
        <v>2018</v>
      </c>
      <c r="L11" s="151">
        <f>IF('Indicator Date'!L11="","x",'Indicator Date'!L11)</f>
        <v>2016</v>
      </c>
      <c r="M11" s="151">
        <f>IF('Indicator Date'!M11="","x",'Indicator Date'!M11)</f>
        <v>2015</v>
      </c>
      <c r="N11" s="151">
        <f>IF('Indicator Date'!N11="","x",'Indicator Date'!N11)</f>
        <v>2015</v>
      </c>
      <c r="O11" s="151">
        <f>IF('Indicator Date'!O11="","x",'Indicator Date'!O11)</f>
        <v>2015</v>
      </c>
      <c r="P11" s="151">
        <f>IF('Indicator Date'!P11="","x",'Indicator Date'!P11)</f>
        <v>2015</v>
      </c>
      <c r="Q11" s="151">
        <f>IF('Indicator Date'!Q11="","x",'Indicator Date'!Q11)</f>
        <v>2010</v>
      </c>
      <c r="R11" s="151">
        <f>IF('Indicator Date'!R11="","x",'Indicator Date'!R11)</f>
        <v>2010</v>
      </c>
      <c r="S11" s="151">
        <f>IF('Indicator Date'!S11="","x",'Indicator Date'!S11)</f>
        <v>2010</v>
      </c>
      <c r="T11" s="151">
        <f>IF('Indicator Date'!T11="","x",'Indicator Date'!T11)</f>
        <v>2010</v>
      </c>
      <c r="U11" s="151">
        <f>IF('Indicator Date'!U11="","x",'Indicator Date'!U11)</f>
        <v>2015</v>
      </c>
      <c r="V11" s="151">
        <f>IF('Indicator Date'!V11="","x",'Indicator Date'!V11)</f>
        <v>2015</v>
      </c>
      <c r="W11" s="151">
        <f>IF('Indicator Date'!W11="","x",'Indicator Date'!W11)</f>
        <v>2015</v>
      </c>
      <c r="X11" s="151">
        <f>IF('Indicator Date'!X11="","x",'Indicator Date'!X11)</f>
        <v>2018</v>
      </c>
      <c r="Y11" s="151">
        <f>IF('Indicator Date'!Y11="","x",'Indicator Date'!Y11)</f>
        <v>2018</v>
      </c>
      <c r="Z11" s="151">
        <f>IF('Indicator Date'!Z11="","x",'Indicator Date'!Z11)</f>
        <v>2018</v>
      </c>
      <c r="AA11" s="151">
        <f>IF('Indicator Date'!AA11="","x",'Indicator Date'!AA11)</f>
        <v>2011</v>
      </c>
      <c r="AB11" s="151">
        <f>IF('Indicator Date'!AB11="","x",'Indicator Date'!AB11)</f>
        <v>2017</v>
      </c>
      <c r="AC11" s="151" t="str">
        <f>IF('Indicator Date'!AC11="","x",'Indicator Date'!AC11)</f>
        <v>x</v>
      </c>
      <c r="AD11" s="151">
        <f>IF('Indicator Date'!AD11="","x",'Indicator Date'!AD11)</f>
        <v>2018</v>
      </c>
      <c r="AE11" s="151">
        <f>IF('Indicator Date'!AE11="","x",'Indicator Date'!AE11)</f>
        <v>2018</v>
      </c>
      <c r="AF11" s="151" t="str">
        <f>IF('Indicator Date'!AF11="","x",'Indicator Date'!AF11)</f>
        <v>x</v>
      </c>
      <c r="AG11" s="151">
        <f>IF('Indicator Date'!AG11="","x",'Indicator Date'!AG11)</f>
        <v>2019</v>
      </c>
      <c r="AH11" s="151">
        <f>IF('Indicator Date'!AH11="","x",'Indicator Date'!AH11)</f>
        <v>2019</v>
      </c>
      <c r="AI11" s="151">
        <f>IF('Indicator Date'!AI11="","x",'Indicator Date'!AI11)</f>
        <v>2019</v>
      </c>
      <c r="AJ11" s="151">
        <f>IF('Indicator Date'!AJ11="","x",'Indicator Date'!AJ11)</f>
        <v>2018</v>
      </c>
      <c r="AK11" s="151">
        <f>IF('Indicator Date'!AK11="","x",'Indicator Date'!AK11)</f>
        <v>2018</v>
      </c>
      <c r="AL11" s="151">
        <f>IF('Indicator Date'!AL11="","x",'Indicator Date'!AL11)</f>
        <v>2017</v>
      </c>
      <c r="AM11" s="151" t="str">
        <f>IF('Indicator Date'!AM11="","x",'Indicator Date'!AM11)</f>
        <v>x</v>
      </c>
      <c r="AN11" s="151">
        <f>IF('Indicator Date'!AN11="","x",'Indicator Date'!AN11)</f>
        <v>2019</v>
      </c>
      <c r="AO11" s="151">
        <f>IF('Indicator Date'!AO11="","x",'Indicator Date'!AO11)</f>
        <v>2016</v>
      </c>
      <c r="AP11" s="151">
        <f>IF('Indicator Date'!AP11="","x",'Indicator Date'!AP11)</f>
        <v>2017</v>
      </c>
      <c r="AQ11" s="151" t="str">
        <f>IF('Indicator Date'!AQ11="","x",'Indicator Date'!AQ11)</f>
        <v>x</v>
      </c>
      <c r="AR11" s="151">
        <f>IF('Indicator Date'!AR11="","x",'Indicator Date'!AR11)</f>
        <v>2018</v>
      </c>
      <c r="AS11" s="151">
        <f>IF('Indicator Date'!AS11="","x",'Indicator Date'!AS11)</f>
        <v>2017</v>
      </c>
      <c r="AT11" s="151">
        <f>IF('Indicator Date'!AT11="","x",'Indicator Date'!AT11)</f>
        <v>2007</v>
      </c>
      <c r="AU11" s="151">
        <f>IF('Indicator Date'!AU11="","x",'Indicator Date'!AU11)</f>
        <v>2017</v>
      </c>
      <c r="AV11" s="151">
        <f>IF('Indicator Date'!AV11="","x",'Indicator Date'!AV11)</f>
        <v>2017</v>
      </c>
      <c r="AW11" s="151">
        <f>IF('Indicator Date'!AW11="","x",'Indicator Date'!AW11)</f>
        <v>2017</v>
      </c>
      <c r="AX11" s="151" t="str">
        <f>IF('Indicator Date'!AX11="","x",'Indicator Date'!AX11)</f>
        <v>x</v>
      </c>
      <c r="AY11" s="151">
        <f>IF('Indicator Date'!AY11="","x",'Indicator Date'!AY11)</f>
        <v>2017</v>
      </c>
      <c r="AZ11" s="151">
        <f>IF('Indicator Date'!AZ11="","x",'Indicator Date'!AZ11)</f>
        <v>2017</v>
      </c>
      <c r="BA11" s="151" t="str">
        <f>IF('Indicator Date'!BA11="","x",'Indicator Date'!BA11)</f>
        <v>2014</v>
      </c>
      <c r="BB11" s="151">
        <f>IF('Indicator Date'!BB11="","x",'Indicator Date'!BB11)</f>
        <v>2017</v>
      </c>
      <c r="BC11" s="151">
        <f>IF('Indicator Date'!BC11="","x",'Indicator Date'!BC11)</f>
        <v>2018</v>
      </c>
      <c r="BD11" s="151">
        <f>IF('Indicator Date'!BD11="","x",'Indicator Date'!BD11)</f>
        <v>2019</v>
      </c>
      <c r="BE11" s="213" t="str">
        <f>IF('Indicator Date'!BE11="","x",YEAR('Indicator Date'!BE11))</f>
        <v>x</v>
      </c>
      <c r="BF11" s="213">
        <f>IF('Indicator Date'!BF11="","x",YEAR('Indicator Date'!BF11))</f>
        <v>2018</v>
      </c>
      <c r="BG11" s="213">
        <f>IF('Indicator Date'!BG11="","x",YEAR('Indicator Date'!BG11))</f>
        <v>2018</v>
      </c>
      <c r="BH11" s="151">
        <f>IF('Indicator Date'!BH11="","x",'Indicator Date'!BH11)</f>
        <v>2018</v>
      </c>
      <c r="BI11" s="151">
        <f>IF('Indicator Date'!BI11="","x",'Indicator Date'!BI11)</f>
        <v>2018</v>
      </c>
      <c r="BJ11" s="151">
        <f>IF('Indicator Date'!BJ11="","x",'Indicator Date'!BJ11)</f>
        <v>2015</v>
      </c>
      <c r="BK11" s="151">
        <f>IF('Indicator Date'!BK11="","x",'Indicator Date'!BK11)</f>
        <v>2017</v>
      </c>
      <c r="BL11" s="151">
        <f>IF('Indicator Date'!BL11="","x",'Indicator Date'!BL11)</f>
        <v>2018</v>
      </c>
      <c r="BM11" s="151">
        <f>IF('Indicator Date'!BM11="","x",'Indicator Date'!BM11)</f>
        <v>2017</v>
      </c>
      <c r="BN11" s="151" t="str">
        <f>IF('Indicator Date'!BN11="","x",'Indicator Date'!BN11)</f>
        <v>x</v>
      </c>
      <c r="BO11" s="151">
        <f>IF('Indicator Date'!BO11="","x",'Indicator Date'!BO11)</f>
        <v>2016</v>
      </c>
      <c r="BP11" s="151">
        <f>IF('Indicator Date'!BP11="","x",'Indicator Date'!BP11)</f>
        <v>2017</v>
      </c>
      <c r="BQ11" s="151">
        <f>IF('Indicator Date'!BQ11="","x",'Indicator Date'!BQ11)</f>
        <v>2014</v>
      </c>
      <c r="BR11" s="151">
        <f>IF('Indicator Date'!BR11="","x",'Indicator Date'!BR11)</f>
        <v>2017</v>
      </c>
      <c r="BS11" s="151">
        <f>IF('Indicator Date'!BS11="","x",'Indicator Date'!BS11)</f>
        <v>2017</v>
      </c>
      <c r="BT11" s="151">
        <f>IF('Indicator Date'!BT11="","x",'Indicator Date'!BT11)</f>
        <v>2016</v>
      </c>
      <c r="BU11" s="151">
        <f>IF('Indicator Date'!BU11="","x",'Indicator Date'!BU11)</f>
        <v>2017</v>
      </c>
      <c r="BV11" s="151">
        <f>IF('Indicator Date'!BV11="","x",'Indicator Date'!BV11)</f>
        <v>2017</v>
      </c>
      <c r="BW11" s="151">
        <f>IF('Indicator Date'!BW11="","x",'Indicator Date'!BW11)</f>
        <v>2017</v>
      </c>
      <c r="BX11" s="151">
        <f>IF('Indicator Date'!BX11="","x",'Indicator Date'!BX11)</f>
        <v>2016</v>
      </c>
      <c r="BY11" s="151">
        <f>IF('Indicator Date'!BY11="","x",'Indicator Date'!BY11)</f>
        <v>2015</v>
      </c>
      <c r="BZ11" s="151" t="str">
        <f>IF('Indicator Date'!BZ11="","x",'Indicator Date'!BZ11)</f>
        <v>2018</v>
      </c>
      <c r="CA11" s="151">
        <f>IF('Indicator Date'!CA11="","x",'Indicator Date'!CA11)</f>
        <v>2019</v>
      </c>
      <c r="CB11" s="151">
        <f>IF('Indicator Date'!CB11="","x",'Indicator Date'!CB11)</f>
        <v>2015</v>
      </c>
    </row>
    <row r="12" spans="1:80" x14ac:dyDescent="0.25">
      <c r="A12" s="123" t="s">
        <v>17</v>
      </c>
      <c r="B12" s="106" t="s">
        <v>16</v>
      </c>
      <c r="C12" s="151">
        <f>IF('Indicator Date'!C12="","x",'Indicator Date'!C12)</f>
        <v>2015</v>
      </c>
      <c r="D12" s="151">
        <f>IF('Indicator Date'!D12="","x",'Indicator Date'!D12)</f>
        <v>2015</v>
      </c>
      <c r="E12" s="151">
        <f>IF('Indicator Date'!E12="","x",'Indicator Date'!E12)</f>
        <v>2015</v>
      </c>
      <c r="F12" s="151">
        <f>IF('Indicator Date'!F12="","x",'Indicator Date'!F12)</f>
        <v>2015</v>
      </c>
      <c r="G12" s="151">
        <f>IF('Indicator Date'!G12="","x",'Indicator Date'!G12)</f>
        <v>2015</v>
      </c>
      <c r="H12" s="151">
        <f>IF('Indicator Date'!H12="","x",'Indicator Date'!H12)</f>
        <v>2015</v>
      </c>
      <c r="I12" s="151">
        <f>IF('Indicator Date'!I12="","x",'Indicator Date'!I12)</f>
        <v>2015</v>
      </c>
      <c r="J12" s="151">
        <f>IF('Indicator Date'!J12="","x",'Indicator Date'!J12)</f>
        <v>2018</v>
      </c>
      <c r="K12" s="151">
        <f>IF('Indicator Date'!K12="","x",'Indicator Date'!K12)</f>
        <v>2018</v>
      </c>
      <c r="L12" s="151">
        <f>IF('Indicator Date'!L12="","x",'Indicator Date'!L12)</f>
        <v>2016</v>
      </c>
      <c r="M12" s="151">
        <f>IF('Indicator Date'!M12="","x",'Indicator Date'!M12)</f>
        <v>2015</v>
      </c>
      <c r="N12" s="151">
        <f>IF('Indicator Date'!N12="","x",'Indicator Date'!N12)</f>
        <v>2015</v>
      </c>
      <c r="O12" s="151">
        <f>IF('Indicator Date'!O12="","x",'Indicator Date'!O12)</f>
        <v>2015</v>
      </c>
      <c r="P12" s="151">
        <f>IF('Indicator Date'!P12="","x",'Indicator Date'!P12)</f>
        <v>2015</v>
      </c>
      <c r="Q12" s="151">
        <f>IF('Indicator Date'!Q12="","x",'Indicator Date'!Q12)</f>
        <v>2010</v>
      </c>
      <c r="R12" s="151">
        <f>IF('Indicator Date'!R12="","x",'Indicator Date'!R12)</f>
        <v>2010</v>
      </c>
      <c r="S12" s="151">
        <f>IF('Indicator Date'!S12="","x",'Indicator Date'!S12)</f>
        <v>2010</v>
      </c>
      <c r="T12" s="151">
        <f>IF('Indicator Date'!T12="","x",'Indicator Date'!T12)</f>
        <v>2010</v>
      </c>
      <c r="U12" s="151">
        <f>IF('Indicator Date'!U12="","x",'Indicator Date'!U12)</f>
        <v>2015</v>
      </c>
      <c r="V12" s="151">
        <f>IF('Indicator Date'!V12="","x",'Indicator Date'!V12)</f>
        <v>2015</v>
      </c>
      <c r="W12" s="151">
        <f>IF('Indicator Date'!W12="","x",'Indicator Date'!W12)</f>
        <v>2015</v>
      </c>
      <c r="X12" s="151">
        <f>IF('Indicator Date'!X12="","x",'Indicator Date'!X12)</f>
        <v>2018</v>
      </c>
      <c r="Y12" s="151">
        <f>IF('Indicator Date'!Y12="","x",'Indicator Date'!Y12)</f>
        <v>2018</v>
      </c>
      <c r="Z12" s="151">
        <f>IF('Indicator Date'!Z12="","x",'Indicator Date'!Z12)</f>
        <v>2018</v>
      </c>
      <c r="AA12" s="151">
        <f>IF('Indicator Date'!AA12="","x",'Indicator Date'!AA12)</f>
        <v>2011</v>
      </c>
      <c r="AB12" s="151">
        <f>IF('Indicator Date'!AB12="","x",'Indicator Date'!AB12)</f>
        <v>2017</v>
      </c>
      <c r="AC12" s="151" t="str">
        <f>IF('Indicator Date'!AC12="","x",'Indicator Date'!AC12)</f>
        <v>x</v>
      </c>
      <c r="AD12" s="151">
        <f>IF('Indicator Date'!AD12="","x",'Indicator Date'!AD12)</f>
        <v>2017</v>
      </c>
      <c r="AE12" s="151">
        <f>IF('Indicator Date'!AE12="","x",'Indicator Date'!AE12)</f>
        <v>2018</v>
      </c>
      <c r="AF12" s="151" t="str">
        <f>IF('Indicator Date'!AF12="","x",'Indicator Date'!AF12)</f>
        <v>x</v>
      </c>
      <c r="AG12" s="151">
        <f>IF('Indicator Date'!AG12="","x",'Indicator Date'!AG12)</f>
        <v>2019</v>
      </c>
      <c r="AH12" s="151">
        <f>IF('Indicator Date'!AH12="","x",'Indicator Date'!AH12)</f>
        <v>2019</v>
      </c>
      <c r="AI12" s="151">
        <f>IF('Indicator Date'!AI12="","x",'Indicator Date'!AI12)</f>
        <v>2019</v>
      </c>
      <c r="AJ12" s="151">
        <f>IF('Indicator Date'!AJ12="","x",'Indicator Date'!AJ12)</f>
        <v>2018</v>
      </c>
      <c r="AK12" s="151">
        <f>IF('Indicator Date'!AK12="","x",'Indicator Date'!AK12)</f>
        <v>2018</v>
      </c>
      <c r="AL12" s="151">
        <f>IF('Indicator Date'!AL12="","x",'Indicator Date'!AL12)</f>
        <v>2017</v>
      </c>
      <c r="AM12" s="151" t="str">
        <f>IF('Indicator Date'!AM12="","x",'Indicator Date'!AM12)</f>
        <v>x</v>
      </c>
      <c r="AN12" s="151">
        <f>IF('Indicator Date'!AN12="","x",'Indicator Date'!AN12)</f>
        <v>2019</v>
      </c>
      <c r="AO12" s="151">
        <f>IF('Indicator Date'!AO12="","x",'Indicator Date'!AO12)</f>
        <v>2016</v>
      </c>
      <c r="AP12" s="151">
        <f>IF('Indicator Date'!AP12="","x",'Indicator Date'!AP12)</f>
        <v>2017</v>
      </c>
      <c r="AQ12" s="151" t="str">
        <f>IF('Indicator Date'!AQ12="","x",'Indicator Date'!AQ12)</f>
        <v>x</v>
      </c>
      <c r="AR12" s="151">
        <f>IF('Indicator Date'!AR12="","x",'Indicator Date'!AR12)</f>
        <v>2018</v>
      </c>
      <c r="AS12" s="151">
        <f>IF('Indicator Date'!AS12="","x",'Indicator Date'!AS12)</f>
        <v>2017</v>
      </c>
      <c r="AT12" s="151" t="str">
        <f>IF('Indicator Date'!AT12="","x",'Indicator Date'!AT12)</f>
        <v>x</v>
      </c>
      <c r="AU12" s="151">
        <f>IF('Indicator Date'!AU12="","x",'Indicator Date'!AU12)</f>
        <v>2017</v>
      </c>
      <c r="AV12" s="151">
        <f>IF('Indicator Date'!AV12="","x",'Indicator Date'!AV12)</f>
        <v>2017</v>
      </c>
      <c r="AW12" s="151">
        <f>IF('Indicator Date'!AW12="","x",'Indicator Date'!AW12)</f>
        <v>2017</v>
      </c>
      <c r="AX12" s="151" t="str">
        <f>IF('Indicator Date'!AX12="","x",'Indicator Date'!AX12)</f>
        <v>x</v>
      </c>
      <c r="AY12" s="151">
        <f>IF('Indicator Date'!AY12="","x",'Indicator Date'!AY12)</f>
        <v>2017</v>
      </c>
      <c r="AZ12" s="151">
        <f>IF('Indicator Date'!AZ12="","x",'Indicator Date'!AZ12)</f>
        <v>2017</v>
      </c>
      <c r="BA12" s="151" t="str">
        <f>IF('Indicator Date'!BA12="","x",'Indicator Date'!BA12)</f>
        <v>2015</v>
      </c>
      <c r="BB12" s="151">
        <f>IF('Indicator Date'!BB12="","x",'Indicator Date'!BB12)</f>
        <v>2017</v>
      </c>
      <c r="BC12" s="151">
        <f>IF('Indicator Date'!BC12="","x",'Indicator Date'!BC12)</f>
        <v>2018</v>
      </c>
      <c r="BD12" s="151">
        <f>IF('Indicator Date'!BD12="","x",'Indicator Date'!BD12)</f>
        <v>2019</v>
      </c>
      <c r="BE12" s="213" t="str">
        <f>IF('Indicator Date'!BE12="","x",YEAR('Indicator Date'!BE12))</f>
        <v>x</v>
      </c>
      <c r="BF12" s="213">
        <f>IF('Indicator Date'!BF12="","x",YEAR('Indicator Date'!BF12))</f>
        <v>2018</v>
      </c>
      <c r="BG12" s="213">
        <f>IF('Indicator Date'!BG12="","x",YEAR('Indicator Date'!BG12))</f>
        <v>2018</v>
      </c>
      <c r="BH12" s="151">
        <f>IF('Indicator Date'!BH12="","x",'Indicator Date'!BH12)</f>
        <v>2018</v>
      </c>
      <c r="BI12" s="151">
        <f>IF('Indicator Date'!BI12="","x",'Indicator Date'!BI12)</f>
        <v>2018</v>
      </c>
      <c r="BJ12" s="151">
        <f>IF('Indicator Date'!BJ12="","x",'Indicator Date'!BJ12)</f>
        <v>2015</v>
      </c>
      <c r="BK12" s="151">
        <f>IF('Indicator Date'!BK12="","x",'Indicator Date'!BK12)</f>
        <v>2017</v>
      </c>
      <c r="BL12" s="151">
        <f>IF('Indicator Date'!BL12="","x",'Indicator Date'!BL12)</f>
        <v>2018</v>
      </c>
      <c r="BM12" s="151">
        <f>IF('Indicator Date'!BM12="","x",'Indicator Date'!BM12)</f>
        <v>2017</v>
      </c>
      <c r="BN12" s="151" t="str">
        <f>IF('Indicator Date'!BN12="","x",'Indicator Date'!BN12)</f>
        <v>x</v>
      </c>
      <c r="BO12" s="151">
        <f>IF('Indicator Date'!BO12="","x",'Indicator Date'!BO12)</f>
        <v>2016</v>
      </c>
      <c r="BP12" s="151">
        <f>IF('Indicator Date'!BP12="","x",'Indicator Date'!BP12)</f>
        <v>2017</v>
      </c>
      <c r="BQ12" s="151">
        <f>IF('Indicator Date'!BQ12="","x",'Indicator Date'!BQ12)</f>
        <v>2014</v>
      </c>
      <c r="BR12" s="151">
        <f>IF('Indicator Date'!BR12="","x",'Indicator Date'!BR12)</f>
        <v>2017</v>
      </c>
      <c r="BS12" s="151">
        <f>IF('Indicator Date'!BS12="","x",'Indicator Date'!BS12)</f>
        <v>2017</v>
      </c>
      <c r="BT12" s="151">
        <f>IF('Indicator Date'!BT12="","x",'Indicator Date'!BT12)</f>
        <v>2016</v>
      </c>
      <c r="BU12" s="151">
        <f>IF('Indicator Date'!BU12="","x",'Indicator Date'!BU12)</f>
        <v>2017</v>
      </c>
      <c r="BV12" s="151">
        <f>IF('Indicator Date'!BV12="","x",'Indicator Date'!BV12)</f>
        <v>2017</v>
      </c>
      <c r="BW12" s="151" t="str">
        <f>IF('Indicator Date'!BW12="","x",'Indicator Date'!BW12)</f>
        <v>x</v>
      </c>
      <c r="BX12" s="151">
        <f>IF('Indicator Date'!BX12="","x",'Indicator Date'!BX12)</f>
        <v>2016</v>
      </c>
      <c r="BY12" s="151">
        <f>IF('Indicator Date'!BY12="","x",'Indicator Date'!BY12)</f>
        <v>2015</v>
      </c>
      <c r="BZ12" s="151" t="str">
        <f>IF('Indicator Date'!BZ12="","x",'Indicator Date'!BZ12)</f>
        <v>2018</v>
      </c>
      <c r="CA12" s="151">
        <f>IF('Indicator Date'!CA12="","x",'Indicator Date'!CA12)</f>
        <v>2019</v>
      </c>
      <c r="CB12" s="151">
        <f>IF('Indicator Date'!CB12="","x",'Indicator Date'!CB12)</f>
        <v>2015</v>
      </c>
    </row>
    <row r="13" spans="1:80" x14ac:dyDescent="0.25">
      <c r="A13" s="123" t="s">
        <v>19</v>
      </c>
      <c r="B13" s="106" t="s">
        <v>18</v>
      </c>
      <c r="C13" s="151">
        <f>IF('Indicator Date'!C13="","x",'Indicator Date'!C13)</f>
        <v>2015</v>
      </c>
      <c r="D13" s="151">
        <f>IF('Indicator Date'!D13="","x",'Indicator Date'!D13)</f>
        <v>2015</v>
      </c>
      <c r="E13" s="151">
        <f>IF('Indicator Date'!E13="","x",'Indicator Date'!E13)</f>
        <v>2015</v>
      </c>
      <c r="F13" s="151">
        <f>IF('Indicator Date'!F13="","x",'Indicator Date'!F13)</f>
        <v>2015</v>
      </c>
      <c r="G13" s="151">
        <f>IF('Indicator Date'!G13="","x",'Indicator Date'!G13)</f>
        <v>2015</v>
      </c>
      <c r="H13" s="151">
        <f>IF('Indicator Date'!H13="","x",'Indicator Date'!H13)</f>
        <v>2015</v>
      </c>
      <c r="I13" s="151">
        <f>IF('Indicator Date'!I13="","x",'Indicator Date'!I13)</f>
        <v>2015</v>
      </c>
      <c r="J13" s="151">
        <f>IF('Indicator Date'!J13="","x",'Indicator Date'!J13)</f>
        <v>2018</v>
      </c>
      <c r="K13" s="151">
        <f>IF('Indicator Date'!K13="","x",'Indicator Date'!K13)</f>
        <v>2018</v>
      </c>
      <c r="L13" s="151">
        <f>IF('Indicator Date'!L13="","x",'Indicator Date'!L13)</f>
        <v>2016</v>
      </c>
      <c r="M13" s="151">
        <f>IF('Indicator Date'!M13="","x",'Indicator Date'!M13)</f>
        <v>2015</v>
      </c>
      <c r="N13" s="151">
        <f>IF('Indicator Date'!N13="","x",'Indicator Date'!N13)</f>
        <v>2015</v>
      </c>
      <c r="O13" s="151">
        <f>IF('Indicator Date'!O13="","x",'Indicator Date'!O13)</f>
        <v>2015</v>
      </c>
      <c r="P13" s="151">
        <f>IF('Indicator Date'!P13="","x",'Indicator Date'!P13)</f>
        <v>2015</v>
      </c>
      <c r="Q13" s="151">
        <f>IF('Indicator Date'!Q13="","x",'Indicator Date'!Q13)</f>
        <v>2010</v>
      </c>
      <c r="R13" s="151">
        <f>IF('Indicator Date'!R13="","x",'Indicator Date'!R13)</f>
        <v>2010</v>
      </c>
      <c r="S13" s="151">
        <f>IF('Indicator Date'!S13="","x",'Indicator Date'!S13)</f>
        <v>2010</v>
      </c>
      <c r="T13" s="151">
        <f>IF('Indicator Date'!T13="","x",'Indicator Date'!T13)</f>
        <v>2010</v>
      </c>
      <c r="U13" s="151">
        <f>IF('Indicator Date'!U13="","x",'Indicator Date'!U13)</f>
        <v>2015</v>
      </c>
      <c r="V13" s="151">
        <f>IF('Indicator Date'!V13="","x",'Indicator Date'!V13)</f>
        <v>2015</v>
      </c>
      <c r="W13" s="151">
        <f>IF('Indicator Date'!W13="","x",'Indicator Date'!W13)</f>
        <v>2015</v>
      </c>
      <c r="X13" s="151">
        <f>IF('Indicator Date'!X13="","x",'Indicator Date'!X13)</f>
        <v>2018</v>
      </c>
      <c r="Y13" s="151">
        <f>IF('Indicator Date'!Y13="","x",'Indicator Date'!Y13)</f>
        <v>2018</v>
      </c>
      <c r="Z13" s="151">
        <f>IF('Indicator Date'!Z13="","x",'Indicator Date'!Z13)</f>
        <v>2018</v>
      </c>
      <c r="AA13" s="151">
        <f>IF('Indicator Date'!AA13="","x",'Indicator Date'!AA13)</f>
        <v>2009</v>
      </c>
      <c r="AB13" s="151">
        <f>IF('Indicator Date'!AB13="","x",'Indicator Date'!AB13)</f>
        <v>2017</v>
      </c>
      <c r="AC13" s="151">
        <f>IF('Indicator Date'!AC13="","x",'Indicator Date'!AC13)</f>
        <v>2017</v>
      </c>
      <c r="AD13" s="151">
        <f>IF('Indicator Date'!AD13="","x",'Indicator Date'!AD13)</f>
        <v>2018</v>
      </c>
      <c r="AE13" s="151">
        <f>IF('Indicator Date'!AE13="","x",'Indicator Date'!AE13)</f>
        <v>2018</v>
      </c>
      <c r="AF13" s="151" t="str">
        <f>IF('Indicator Date'!AF13="","x",'Indicator Date'!AF13)</f>
        <v>x</v>
      </c>
      <c r="AG13" s="151">
        <f>IF('Indicator Date'!AG13="","x",'Indicator Date'!AG13)</f>
        <v>2019</v>
      </c>
      <c r="AH13" s="151">
        <f>IF('Indicator Date'!AH13="","x",'Indicator Date'!AH13)</f>
        <v>2019</v>
      </c>
      <c r="AI13" s="151">
        <f>IF('Indicator Date'!AI13="","x",'Indicator Date'!AI13)</f>
        <v>2019</v>
      </c>
      <c r="AJ13" s="151">
        <f>IF('Indicator Date'!AJ13="","x",'Indicator Date'!AJ13)</f>
        <v>2018</v>
      </c>
      <c r="AK13" s="151">
        <f>IF('Indicator Date'!AK13="","x",'Indicator Date'!AK13)</f>
        <v>2018</v>
      </c>
      <c r="AL13" s="151">
        <f>IF('Indicator Date'!AL13="","x",'Indicator Date'!AL13)</f>
        <v>2017</v>
      </c>
      <c r="AM13" s="151" t="str">
        <f>IF('Indicator Date'!AM13="","x",'Indicator Date'!AM13)</f>
        <v>x</v>
      </c>
      <c r="AN13" s="151">
        <f>IF('Indicator Date'!AN13="","x",'Indicator Date'!AN13)</f>
        <v>2019</v>
      </c>
      <c r="AO13" s="151">
        <f>IF('Indicator Date'!AO13="","x",'Indicator Date'!AO13)</f>
        <v>2016</v>
      </c>
      <c r="AP13" s="151">
        <f>IF('Indicator Date'!AP13="","x",'Indicator Date'!AP13)</f>
        <v>2017</v>
      </c>
      <c r="AQ13" s="151">
        <f>IF('Indicator Date'!AQ13="","x",'Indicator Date'!AQ13)</f>
        <v>2017</v>
      </c>
      <c r="AR13" s="151">
        <f>IF('Indicator Date'!AR13="","x",'Indicator Date'!AR13)</f>
        <v>2018</v>
      </c>
      <c r="AS13" s="151">
        <f>IF('Indicator Date'!AS13="","x",'Indicator Date'!AS13)</f>
        <v>2017</v>
      </c>
      <c r="AT13" s="151">
        <f>IF('Indicator Date'!AT13="","x",'Indicator Date'!AT13)</f>
        <v>2013</v>
      </c>
      <c r="AU13" s="151">
        <f>IF('Indicator Date'!AU13="","x",'Indicator Date'!AU13)</f>
        <v>2017</v>
      </c>
      <c r="AV13" s="151">
        <f>IF('Indicator Date'!AV13="","x",'Indicator Date'!AV13)</f>
        <v>2017</v>
      </c>
      <c r="AW13" s="151">
        <f>IF('Indicator Date'!AW13="","x",'Indicator Date'!AW13)</f>
        <v>2017</v>
      </c>
      <c r="AX13" s="151">
        <f>IF('Indicator Date'!AX13="","x",'Indicator Date'!AX13)</f>
        <v>2017</v>
      </c>
      <c r="AY13" s="151">
        <f>IF('Indicator Date'!AY13="","x",'Indicator Date'!AY13)</f>
        <v>2017</v>
      </c>
      <c r="AZ13" s="151">
        <f>IF('Indicator Date'!AZ13="","x",'Indicator Date'!AZ13)</f>
        <v>2017</v>
      </c>
      <c r="BA13" s="151">
        <f>IF('Indicator Date'!BA13="","x",'Indicator Date'!BA13)</f>
        <v>2005</v>
      </c>
      <c r="BB13" s="151">
        <f>IF('Indicator Date'!BB13="","x",'Indicator Date'!BB13)</f>
        <v>2017</v>
      </c>
      <c r="BC13" s="151">
        <f>IF('Indicator Date'!BC13="","x",'Indicator Date'!BC13)</f>
        <v>2018</v>
      </c>
      <c r="BD13" s="151">
        <f>IF('Indicator Date'!BD13="","x",'Indicator Date'!BD13)</f>
        <v>2019</v>
      </c>
      <c r="BE13" s="213">
        <f>IF('Indicator Date'!BE13="","x",YEAR('Indicator Date'!BE13))</f>
        <v>2018</v>
      </c>
      <c r="BF13" s="213">
        <f>IF('Indicator Date'!BF13="","x",YEAR('Indicator Date'!BF13))</f>
        <v>2018</v>
      </c>
      <c r="BG13" s="213">
        <f>IF('Indicator Date'!BG13="","x",YEAR('Indicator Date'!BG13))</f>
        <v>2018</v>
      </c>
      <c r="BH13" s="151">
        <f>IF('Indicator Date'!BH13="","x",'Indicator Date'!BH13)</f>
        <v>2018</v>
      </c>
      <c r="BI13" s="151">
        <f>IF('Indicator Date'!BI13="","x",'Indicator Date'!BI13)</f>
        <v>2018</v>
      </c>
      <c r="BJ13" s="151" t="str">
        <f>IF('Indicator Date'!BJ13="","x",'Indicator Date'!BJ13)</f>
        <v>x</v>
      </c>
      <c r="BK13" s="151">
        <f>IF('Indicator Date'!BK13="","x",'Indicator Date'!BK13)</f>
        <v>2017</v>
      </c>
      <c r="BL13" s="151">
        <f>IF('Indicator Date'!BL13="","x",'Indicator Date'!BL13)</f>
        <v>2018</v>
      </c>
      <c r="BM13" s="151">
        <f>IF('Indicator Date'!BM13="","x",'Indicator Date'!BM13)</f>
        <v>2017</v>
      </c>
      <c r="BN13" s="151">
        <f>IF('Indicator Date'!BN13="","x",'Indicator Date'!BN13)</f>
        <v>2016</v>
      </c>
      <c r="BO13" s="151">
        <f>IF('Indicator Date'!BO13="","x",'Indicator Date'!BO13)</f>
        <v>2016</v>
      </c>
      <c r="BP13" s="151">
        <f>IF('Indicator Date'!BP13="","x",'Indicator Date'!BP13)</f>
        <v>2017</v>
      </c>
      <c r="BQ13" s="151">
        <f>IF('Indicator Date'!BQ13="","x",'Indicator Date'!BQ13)</f>
        <v>2014</v>
      </c>
      <c r="BR13" s="151">
        <f>IF('Indicator Date'!BR13="","x",'Indicator Date'!BR13)</f>
        <v>2017</v>
      </c>
      <c r="BS13" s="151">
        <f>IF('Indicator Date'!BS13="","x",'Indicator Date'!BS13)</f>
        <v>2017</v>
      </c>
      <c r="BT13" s="151">
        <f>IF('Indicator Date'!BT13="","x",'Indicator Date'!BT13)</f>
        <v>2014</v>
      </c>
      <c r="BU13" s="151">
        <f>IF('Indicator Date'!BU13="","x",'Indicator Date'!BU13)</f>
        <v>2017</v>
      </c>
      <c r="BV13" s="151">
        <f>IF('Indicator Date'!BV13="","x",'Indicator Date'!BV13)</f>
        <v>2017</v>
      </c>
      <c r="BW13" s="151">
        <f>IF('Indicator Date'!BW13="","x",'Indicator Date'!BW13)</f>
        <v>2017</v>
      </c>
      <c r="BX13" s="151">
        <f>IF('Indicator Date'!BX13="","x",'Indicator Date'!BX13)</f>
        <v>2016</v>
      </c>
      <c r="BY13" s="151">
        <f>IF('Indicator Date'!BY13="","x",'Indicator Date'!BY13)</f>
        <v>2015</v>
      </c>
      <c r="BZ13" s="151" t="str">
        <f>IF('Indicator Date'!BZ13="","x",'Indicator Date'!BZ13)</f>
        <v>2018</v>
      </c>
      <c r="CA13" s="151">
        <f>IF('Indicator Date'!CA13="","x",'Indicator Date'!CA13)</f>
        <v>2019</v>
      </c>
      <c r="CB13" s="151">
        <f>IF('Indicator Date'!CB13="","x",'Indicator Date'!CB13)</f>
        <v>2015</v>
      </c>
    </row>
    <row r="14" spans="1:80" x14ac:dyDescent="0.25">
      <c r="A14" s="123" t="s">
        <v>21</v>
      </c>
      <c r="B14" s="106" t="s">
        <v>20</v>
      </c>
      <c r="C14" s="151">
        <f>IF('Indicator Date'!C14="","x",'Indicator Date'!C14)</f>
        <v>2015</v>
      </c>
      <c r="D14" s="151">
        <f>IF('Indicator Date'!D14="","x",'Indicator Date'!D14)</f>
        <v>2015</v>
      </c>
      <c r="E14" s="151">
        <f>IF('Indicator Date'!E14="","x",'Indicator Date'!E14)</f>
        <v>2015</v>
      </c>
      <c r="F14" s="151">
        <f>IF('Indicator Date'!F14="","x",'Indicator Date'!F14)</f>
        <v>2015</v>
      </c>
      <c r="G14" s="151">
        <f>IF('Indicator Date'!G14="","x",'Indicator Date'!G14)</f>
        <v>2015</v>
      </c>
      <c r="H14" s="151">
        <f>IF('Indicator Date'!H14="","x",'Indicator Date'!H14)</f>
        <v>2015</v>
      </c>
      <c r="I14" s="151">
        <f>IF('Indicator Date'!I14="","x",'Indicator Date'!I14)</f>
        <v>2015</v>
      </c>
      <c r="J14" s="151">
        <f>IF('Indicator Date'!J14="","x",'Indicator Date'!J14)</f>
        <v>2018</v>
      </c>
      <c r="K14" s="151">
        <f>IF('Indicator Date'!K14="","x",'Indicator Date'!K14)</f>
        <v>2018</v>
      </c>
      <c r="L14" s="151">
        <f>IF('Indicator Date'!L14="","x",'Indicator Date'!L14)</f>
        <v>2016</v>
      </c>
      <c r="M14" s="151">
        <f>IF('Indicator Date'!M14="","x",'Indicator Date'!M14)</f>
        <v>2015</v>
      </c>
      <c r="N14" s="151">
        <f>IF('Indicator Date'!N14="","x",'Indicator Date'!N14)</f>
        <v>2015</v>
      </c>
      <c r="O14" s="151">
        <f>IF('Indicator Date'!O14="","x",'Indicator Date'!O14)</f>
        <v>2015</v>
      </c>
      <c r="P14" s="151">
        <f>IF('Indicator Date'!P14="","x",'Indicator Date'!P14)</f>
        <v>2015</v>
      </c>
      <c r="Q14" s="151">
        <f>IF('Indicator Date'!Q14="","x",'Indicator Date'!Q14)</f>
        <v>2010</v>
      </c>
      <c r="R14" s="151">
        <f>IF('Indicator Date'!R14="","x",'Indicator Date'!R14)</f>
        <v>2010</v>
      </c>
      <c r="S14" s="151">
        <f>IF('Indicator Date'!S14="","x",'Indicator Date'!S14)</f>
        <v>2010</v>
      </c>
      <c r="T14" s="151">
        <f>IF('Indicator Date'!T14="","x",'Indicator Date'!T14)</f>
        <v>2010</v>
      </c>
      <c r="U14" s="151">
        <f>IF('Indicator Date'!U14="","x",'Indicator Date'!U14)</f>
        <v>2015</v>
      </c>
      <c r="V14" s="151">
        <f>IF('Indicator Date'!V14="","x",'Indicator Date'!V14)</f>
        <v>2015</v>
      </c>
      <c r="W14" s="151">
        <f>IF('Indicator Date'!W14="","x",'Indicator Date'!W14)</f>
        <v>2015</v>
      </c>
      <c r="X14" s="151">
        <f>IF('Indicator Date'!X14="","x",'Indicator Date'!X14)</f>
        <v>2018</v>
      </c>
      <c r="Y14" s="151">
        <f>IF('Indicator Date'!Y14="","x",'Indicator Date'!Y14)</f>
        <v>2018</v>
      </c>
      <c r="Z14" s="151">
        <f>IF('Indicator Date'!Z14="","x",'Indicator Date'!Z14)</f>
        <v>2018</v>
      </c>
      <c r="AA14" s="151">
        <f>IF('Indicator Date'!AA14="","x",'Indicator Date'!AA14)</f>
        <v>2010</v>
      </c>
      <c r="AB14" s="151">
        <f>IF('Indicator Date'!AB14="","x",'Indicator Date'!AB14)</f>
        <v>2017</v>
      </c>
      <c r="AC14" s="151" t="str">
        <f>IF('Indicator Date'!AC14="","x",'Indicator Date'!AC14)</f>
        <v>x</v>
      </c>
      <c r="AD14" s="151">
        <f>IF('Indicator Date'!AD14="","x",'Indicator Date'!AD14)</f>
        <v>2017</v>
      </c>
      <c r="AE14" s="151">
        <f>IF('Indicator Date'!AE14="","x",'Indicator Date'!AE14)</f>
        <v>2018</v>
      </c>
      <c r="AF14" s="151" t="str">
        <f>IF('Indicator Date'!AF14="","x",'Indicator Date'!AF14)</f>
        <v>x</v>
      </c>
      <c r="AG14" s="151">
        <f>IF('Indicator Date'!AG14="","x",'Indicator Date'!AG14)</f>
        <v>2019</v>
      </c>
      <c r="AH14" s="151">
        <f>IF('Indicator Date'!AH14="","x",'Indicator Date'!AH14)</f>
        <v>2019</v>
      </c>
      <c r="AI14" s="151">
        <f>IF('Indicator Date'!AI14="","x",'Indicator Date'!AI14)</f>
        <v>2019</v>
      </c>
      <c r="AJ14" s="151">
        <f>IF('Indicator Date'!AJ14="","x",'Indicator Date'!AJ14)</f>
        <v>2018</v>
      </c>
      <c r="AK14" s="151">
        <f>IF('Indicator Date'!AK14="","x",'Indicator Date'!AK14)</f>
        <v>2018</v>
      </c>
      <c r="AL14" s="151">
        <f>IF('Indicator Date'!AL14="","x",'Indicator Date'!AL14)</f>
        <v>2017</v>
      </c>
      <c r="AM14" s="151" t="str">
        <f>IF('Indicator Date'!AM14="","x",'Indicator Date'!AM14)</f>
        <v>x</v>
      </c>
      <c r="AN14" s="151">
        <f>IF('Indicator Date'!AN14="","x",'Indicator Date'!AN14)</f>
        <v>2019</v>
      </c>
      <c r="AO14" s="151">
        <f>IF('Indicator Date'!AO14="","x",'Indicator Date'!AO14)</f>
        <v>2016</v>
      </c>
      <c r="AP14" s="151">
        <f>IF('Indicator Date'!AP14="","x",'Indicator Date'!AP14)</f>
        <v>2017</v>
      </c>
      <c r="AQ14" s="151" t="str">
        <f>IF('Indicator Date'!AQ14="","x",'Indicator Date'!AQ14)</f>
        <v>x</v>
      </c>
      <c r="AR14" s="151" t="str">
        <f>IF('Indicator Date'!AR14="","x",'Indicator Date'!AR14)</f>
        <v>x</v>
      </c>
      <c r="AS14" s="151">
        <f>IF('Indicator Date'!AS14="","x",'Indicator Date'!AS14)</f>
        <v>2017</v>
      </c>
      <c r="AT14" s="151" t="str">
        <f>IF('Indicator Date'!AT14="","x",'Indicator Date'!AT14)</f>
        <v>x</v>
      </c>
      <c r="AU14" s="151">
        <f>IF('Indicator Date'!AU14="","x",'Indicator Date'!AU14)</f>
        <v>2017</v>
      </c>
      <c r="AV14" s="151">
        <f>IF('Indicator Date'!AV14="","x",'Indicator Date'!AV14)</f>
        <v>2017</v>
      </c>
      <c r="AW14" s="151">
        <f>IF('Indicator Date'!AW14="","x",'Indicator Date'!AW14)</f>
        <v>2017</v>
      </c>
      <c r="AX14" s="151" t="str">
        <f>IF('Indicator Date'!AX14="","x",'Indicator Date'!AX14)</f>
        <v>x</v>
      </c>
      <c r="AY14" s="151">
        <f>IF('Indicator Date'!AY14="","x",'Indicator Date'!AY14)</f>
        <v>2017</v>
      </c>
      <c r="AZ14" s="151">
        <f>IF('Indicator Date'!AZ14="","x",'Indicator Date'!AZ14)</f>
        <v>2017</v>
      </c>
      <c r="BA14" s="151" t="str">
        <f>IF('Indicator Date'!BA14="","x",'Indicator Date'!BA14)</f>
        <v>x</v>
      </c>
      <c r="BB14" s="151">
        <f>IF('Indicator Date'!BB14="","x",'Indicator Date'!BB14)</f>
        <v>2017</v>
      </c>
      <c r="BC14" s="151">
        <f>IF('Indicator Date'!BC14="","x",'Indicator Date'!BC14)</f>
        <v>2018</v>
      </c>
      <c r="BD14" s="151">
        <f>IF('Indicator Date'!BD14="","x",'Indicator Date'!BD14)</f>
        <v>2019</v>
      </c>
      <c r="BE14" s="213" t="str">
        <f>IF('Indicator Date'!BE14="","x",YEAR('Indicator Date'!BE14))</f>
        <v>x</v>
      </c>
      <c r="BF14" s="213">
        <f>IF('Indicator Date'!BF14="","x",YEAR('Indicator Date'!BF14))</f>
        <v>2018</v>
      </c>
      <c r="BG14" s="213">
        <f>IF('Indicator Date'!BG14="","x",YEAR('Indicator Date'!BG14))</f>
        <v>2018</v>
      </c>
      <c r="BH14" s="151">
        <f>IF('Indicator Date'!BH14="","x",'Indicator Date'!BH14)</f>
        <v>2018</v>
      </c>
      <c r="BI14" s="151">
        <f>IF('Indicator Date'!BI14="","x",'Indicator Date'!BI14)</f>
        <v>2018</v>
      </c>
      <c r="BJ14" s="151" t="str">
        <f>IF('Indicator Date'!BJ14="","x",'Indicator Date'!BJ14)</f>
        <v>x</v>
      </c>
      <c r="BK14" s="151">
        <f>IF('Indicator Date'!BK14="","x",'Indicator Date'!BK14)</f>
        <v>2017</v>
      </c>
      <c r="BL14" s="151">
        <f>IF('Indicator Date'!BL14="","x",'Indicator Date'!BL14)</f>
        <v>2018</v>
      </c>
      <c r="BM14" s="151">
        <f>IF('Indicator Date'!BM14="","x",'Indicator Date'!BM14)</f>
        <v>2017</v>
      </c>
      <c r="BN14" s="151" t="str">
        <f>IF('Indicator Date'!BN14="","x",'Indicator Date'!BN14)</f>
        <v>x</v>
      </c>
      <c r="BO14" s="151">
        <f>IF('Indicator Date'!BO14="","x",'Indicator Date'!BO14)</f>
        <v>2016</v>
      </c>
      <c r="BP14" s="151">
        <f>IF('Indicator Date'!BP14="","x",'Indicator Date'!BP14)</f>
        <v>2017</v>
      </c>
      <c r="BQ14" s="151">
        <f>IF('Indicator Date'!BQ14="","x",'Indicator Date'!BQ14)</f>
        <v>2014</v>
      </c>
      <c r="BR14" s="151">
        <f>IF('Indicator Date'!BR14="","x",'Indicator Date'!BR14)</f>
        <v>2017</v>
      </c>
      <c r="BS14" s="151">
        <f>IF('Indicator Date'!BS14="","x",'Indicator Date'!BS14)</f>
        <v>2017</v>
      </c>
      <c r="BT14" s="151">
        <f>IF('Indicator Date'!BT14="","x",'Indicator Date'!BT14)</f>
        <v>2017</v>
      </c>
      <c r="BU14" s="151">
        <f>IF('Indicator Date'!BU14="","x",'Indicator Date'!BU14)</f>
        <v>2017</v>
      </c>
      <c r="BV14" s="151">
        <f>IF('Indicator Date'!BV14="","x",'Indicator Date'!BV14)</f>
        <v>2017</v>
      </c>
      <c r="BW14" s="151">
        <f>IF('Indicator Date'!BW14="","x",'Indicator Date'!BW14)</f>
        <v>2017</v>
      </c>
      <c r="BX14" s="151">
        <f>IF('Indicator Date'!BX14="","x",'Indicator Date'!BX14)</f>
        <v>2016</v>
      </c>
      <c r="BY14" s="151">
        <f>IF('Indicator Date'!BY14="","x",'Indicator Date'!BY14)</f>
        <v>2015</v>
      </c>
      <c r="BZ14" s="151" t="str">
        <f>IF('Indicator Date'!BZ14="","x",'Indicator Date'!BZ14)</f>
        <v>2017</v>
      </c>
      <c r="CA14" s="151">
        <f>IF('Indicator Date'!CA14="","x",'Indicator Date'!CA14)</f>
        <v>2019</v>
      </c>
      <c r="CB14" s="151">
        <f>IF('Indicator Date'!CB14="","x",'Indicator Date'!CB14)</f>
        <v>2015</v>
      </c>
    </row>
    <row r="15" spans="1:80" x14ac:dyDescent="0.25">
      <c r="A15" s="123" t="s">
        <v>23</v>
      </c>
      <c r="B15" s="106" t="s">
        <v>22</v>
      </c>
      <c r="C15" s="151">
        <f>IF('Indicator Date'!C15="","x",'Indicator Date'!C15)</f>
        <v>2015</v>
      </c>
      <c r="D15" s="151">
        <f>IF('Indicator Date'!D15="","x",'Indicator Date'!D15)</f>
        <v>2015</v>
      </c>
      <c r="E15" s="151">
        <f>IF('Indicator Date'!E15="","x",'Indicator Date'!E15)</f>
        <v>2015</v>
      </c>
      <c r="F15" s="151">
        <f>IF('Indicator Date'!F15="","x",'Indicator Date'!F15)</f>
        <v>2015</v>
      </c>
      <c r="G15" s="151">
        <f>IF('Indicator Date'!G15="","x",'Indicator Date'!G15)</f>
        <v>2015</v>
      </c>
      <c r="H15" s="151">
        <f>IF('Indicator Date'!H15="","x",'Indicator Date'!H15)</f>
        <v>2015</v>
      </c>
      <c r="I15" s="151">
        <f>IF('Indicator Date'!I15="","x",'Indicator Date'!I15)</f>
        <v>2015</v>
      </c>
      <c r="J15" s="151">
        <f>IF('Indicator Date'!J15="","x",'Indicator Date'!J15)</f>
        <v>2018</v>
      </c>
      <c r="K15" s="151">
        <f>IF('Indicator Date'!K15="","x",'Indicator Date'!K15)</f>
        <v>2018</v>
      </c>
      <c r="L15" s="151">
        <f>IF('Indicator Date'!L15="","x",'Indicator Date'!L15)</f>
        <v>2016</v>
      </c>
      <c r="M15" s="151">
        <f>IF('Indicator Date'!M15="","x",'Indicator Date'!M15)</f>
        <v>2015</v>
      </c>
      <c r="N15" s="151">
        <f>IF('Indicator Date'!N15="","x",'Indicator Date'!N15)</f>
        <v>2015</v>
      </c>
      <c r="O15" s="151">
        <f>IF('Indicator Date'!O15="","x",'Indicator Date'!O15)</f>
        <v>2015</v>
      </c>
      <c r="P15" s="151">
        <f>IF('Indicator Date'!P15="","x",'Indicator Date'!P15)</f>
        <v>2015</v>
      </c>
      <c r="Q15" s="151">
        <f>IF('Indicator Date'!Q15="","x",'Indicator Date'!Q15)</f>
        <v>2010</v>
      </c>
      <c r="R15" s="151">
        <f>IF('Indicator Date'!R15="","x",'Indicator Date'!R15)</f>
        <v>2010</v>
      </c>
      <c r="S15" s="151">
        <f>IF('Indicator Date'!S15="","x",'Indicator Date'!S15)</f>
        <v>2010</v>
      </c>
      <c r="T15" s="151">
        <f>IF('Indicator Date'!T15="","x",'Indicator Date'!T15)</f>
        <v>2010</v>
      </c>
      <c r="U15" s="151">
        <f>IF('Indicator Date'!U15="","x",'Indicator Date'!U15)</f>
        <v>2015</v>
      </c>
      <c r="V15" s="151">
        <f>IF('Indicator Date'!V15="","x",'Indicator Date'!V15)</f>
        <v>2015</v>
      </c>
      <c r="W15" s="151">
        <f>IF('Indicator Date'!W15="","x",'Indicator Date'!W15)</f>
        <v>2015</v>
      </c>
      <c r="X15" s="151">
        <f>IF('Indicator Date'!X15="","x",'Indicator Date'!X15)</f>
        <v>2018</v>
      </c>
      <c r="Y15" s="151">
        <f>IF('Indicator Date'!Y15="","x",'Indicator Date'!Y15)</f>
        <v>2018</v>
      </c>
      <c r="Z15" s="151">
        <f>IF('Indicator Date'!Z15="","x",'Indicator Date'!Z15)</f>
        <v>2018</v>
      </c>
      <c r="AA15" s="151" t="str">
        <f>IF('Indicator Date'!AA15="","x",'Indicator Date'!AA15)</f>
        <v>x</v>
      </c>
      <c r="AB15" s="151">
        <f>IF('Indicator Date'!AB15="","x",'Indicator Date'!AB15)</f>
        <v>2017</v>
      </c>
      <c r="AC15" s="151" t="str">
        <f>IF('Indicator Date'!AC15="","x",'Indicator Date'!AC15)</f>
        <v>x</v>
      </c>
      <c r="AD15" s="151">
        <f>IF('Indicator Date'!AD15="","x",'Indicator Date'!AD15)</f>
        <v>2017</v>
      </c>
      <c r="AE15" s="151">
        <f>IF('Indicator Date'!AE15="","x",'Indicator Date'!AE15)</f>
        <v>2018</v>
      </c>
      <c r="AF15" s="151" t="str">
        <f>IF('Indicator Date'!AF15="","x",'Indicator Date'!AF15)</f>
        <v>x</v>
      </c>
      <c r="AG15" s="151">
        <f>IF('Indicator Date'!AG15="","x",'Indicator Date'!AG15)</f>
        <v>2019</v>
      </c>
      <c r="AH15" s="151">
        <f>IF('Indicator Date'!AH15="","x",'Indicator Date'!AH15)</f>
        <v>2019</v>
      </c>
      <c r="AI15" s="151">
        <f>IF('Indicator Date'!AI15="","x",'Indicator Date'!AI15)</f>
        <v>2019</v>
      </c>
      <c r="AJ15" s="151">
        <f>IF('Indicator Date'!AJ15="","x",'Indicator Date'!AJ15)</f>
        <v>2018</v>
      </c>
      <c r="AK15" s="151">
        <f>IF('Indicator Date'!AK15="","x",'Indicator Date'!AK15)</f>
        <v>2018</v>
      </c>
      <c r="AL15" s="151">
        <f>IF('Indicator Date'!AL15="","x",'Indicator Date'!AL15)</f>
        <v>2017</v>
      </c>
      <c r="AM15" s="151" t="str">
        <f>IF('Indicator Date'!AM15="","x",'Indicator Date'!AM15)</f>
        <v>x</v>
      </c>
      <c r="AN15" s="151">
        <f>IF('Indicator Date'!AN15="","x",'Indicator Date'!AN15)</f>
        <v>2019</v>
      </c>
      <c r="AO15" s="151">
        <f>IF('Indicator Date'!AO15="","x",'Indicator Date'!AO15)</f>
        <v>2016</v>
      </c>
      <c r="AP15" s="151">
        <f>IF('Indicator Date'!AP15="","x",'Indicator Date'!AP15)</f>
        <v>2017</v>
      </c>
      <c r="AQ15" s="151" t="str">
        <f>IF('Indicator Date'!AQ15="","x",'Indicator Date'!AQ15)</f>
        <v>x</v>
      </c>
      <c r="AR15" s="151" t="str">
        <f>IF('Indicator Date'!AR15="","x",'Indicator Date'!AR15)</f>
        <v>x</v>
      </c>
      <c r="AS15" s="151">
        <f>IF('Indicator Date'!AS15="","x",'Indicator Date'!AS15)</f>
        <v>2017</v>
      </c>
      <c r="AT15" s="151" t="str">
        <f>IF('Indicator Date'!AT15="","x",'Indicator Date'!AT15)</f>
        <v>x</v>
      </c>
      <c r="AU15" s="151">
        <f>IF('Indicator Date'!AU15="","x",'Indicator Date'!AU15)</f>
        <v>2017</v>
      </c>
      <c r="AV15" s="151">
        <f>IF('Indicator Date'!AV15="","x",'Indicator Date'!AV15)</f>
        <v>2017</v>
      </c>
      <c r="AW15" s="151">
        <f>IF('Indicator Date'!AW15="","x",'Indicator Date'!AW15)</f>
        <v>2017</v>
      </c>
      <c r="AX15" s="151" t="str">
        <f>IF('Indicator Date'!AX15="","x",'Indicator Date'!AX15)</f>
        <v>x</v>
      </c>
      <c r="AY15" s="151">
        <f>IF('Indicator Date'!AY15="","x",'Indicator Date'!AY15)</f>
        <v>2017</v>
      </c>
      <c r="AZ15" s="151">
        <f>IF('Indicator Date'!AZ15="","x",'Indicator Date'!AZ15)</f>
        <v>2017</v>
      </c>
      <c r="BA15" s="151" t="str">
        <f>IF('Indicator Date'!BA15="","x",'Indicator Date'!BA15)</f>
        <v>x</v>
      </c>
      <c r="BB15" s="151">
        <f>IF('Indicator Date'!BB15="","x",'Indicator Date'!BB15)</f>
        <v>2017</v>
      </c>
      <c r="BC15" s="151">
        <f>IF('Indicator Date'!BC15="","x",'Indicator Date'!BC15)</f>
        <v>2018</v>
      </c>
      <c r="BD15" s="151">
        <f>IF('Indicator Date'!BD15="","x",'Indicator Date'!BD15)</f>
        <v>2019</v>
      </c>
      <c r="BE15" s="213" t="str">
        <f>IF('Indicator Date'!BE15="","x",YEAR('Indicator Date'!BE15))</f>
        <v>x</v>
      </c>
      <c r="BF15" s="213">
        <f>IF('Indicator Date'!BF15="","x",YEAR('Indicator Date'!BF15))</f>
        <v>2018</v>
      </c>
      <c r="BG15" s="213">
        <f>IF('Indicator Date'!BG15="","x",YEAR('Indicator Date'!BG15))</f>
        <v>2018</v>
      </c>
      <c r="BH15" s="151">
        <f>IF('Indicator Date'!BH15="","x",'Indicator Date'!BH15)</f>
        <v>2018</v>
      </c>
      <c r="BI15" s="151">
        <f>IF('Indicator Date'!BI15="","x",'Indicator Date'!BI15)</f>
        <v>2018</v>
      </c>
      <c r="BJ15" s="151">
        <f>IF('Indicator Date'!BJ15="","x",'Indicator Date'!BJ15)</f>
        <v>2013</v>
      </c>
      <c r="BK15" s="151">
        <f>IF('Indicator Date'!BK15="","x",'Indicator Date'!BK15)</f>
        <v>2017</v>
      </c>
      <c r="BL15" s="151">
        <f>IF('Indicator Date'!BL15="","x",'Indicator Date'!BL15)</f>
        <v>2018</v>
      </c>
      <c r="BM15" s="151">
        <f>IF('Indicator Date'!BM15="","x",'Indicator Date'!BM15)</f>
        <v>2017</v>
      </c>
      <c r="BN15" s="151">
        <f>IF('Indicator Date'!BN15="","x",'Indicator Date'!BN15)</f>
        <v>2015</v>
      </c>
      <c r="BO15" s="151">
        <f>IF('Indicator Date'!BO15="","x",'Indicator Date'!BO15)</f>
        <v>2016</v>
      </c>
      <c r="BP15" s="151">
        <f>IF('Indicator Date'!BP15="","x",'Indicator Date'!BP15)</f>
        <v>2017</v>
      </c>
      <c r="BQ15" s="151">
        <f>IF('Indicator Date'!BQ15="","x",'Indicator Date'!BQ15)</f>
        <v>2014</v>
      </c>
      <c r="BR15" s="151">
        <f>IF('Indicator Date'!BR15="","x",'Indicator Date'!BR15)</f>
        <v>2017</v>
      </c>
      <c r="BS15" s="151">
        <f>IF('Indicator Date'!BS15="","x",'Indicator Date'!BS15)</f>
        <v>2017</v>
      </c>
      <c r="BT15" s="151">
        <f>IF('Indicator Date'!BT15="","x",'Indicator Date'!BT15)</f>
        <v>2015</v>
      </c>
      <c r="BU15" s="151">
        <f>IF('Indicator Date'!BU15="","x",'Indicator Date'!BU15)</f>
        <v>2017</v>
      </c>
      <c r="BV15" s="151">
        <f>IF('Indicator Date'!BV15="","x",'Indicator Date'!BV15)</f>
        <v>2017</v>
      </c>
      <c r="BW15" s="151">
        <f>IF('Indicator Date'!BW15="","x",'Indicator Date'!BW15)</f>
        <v>2017</v>
      </c>
      <c r="BX15" s="151">
        <f>IF('Indicator Date'!BX15="","x",'Indicator Date'!BX15)</f>
        <v>2016</v>
      </c>
      <c r="BY15" s="151">
        <f>IF('Indicator Date'!BY15="","x",'Indicator Date'!BY15)</f>
        <v>2015</v>
      </c>
      <c r="BZ15" s="151" t="str">
        <f>IF('Indicator Date'!BZ15="","x",'Indicator Date'!BZ15)</f>
        <v>2018</v>
      </c>
      <c r="CA15" s="151">
        <f>IF('Indicator Date'!CA15="","x",'Indicator Date'!CA15)</f>
        <v>2019</v>
      </c>
      <c r="CB15" s="151">
        <f>IF('Indicator Date'!CB15="","x",'Indicator Date'!CB15)</f>
        <v>2015</v>
      </c>
    </row>
    <row r="16" spans="1:80" x14ac:dyDescent="0.25">
      <c r="A16" s="123" t="s">
        <v>25</v>
      </c>
      <c r="B16" s="106" t="s">
        <v>24</v>
      </c>
      <c r="C16" s="151">
        <f>IF('Indicator Date'!C16="","x",'Indicator Date'!C16)</f>
        <v>2015</v>
      </c>
      <c r="D16" s="151">
        <f>IF('Indicator Date'!D16="","x",'Indicator Date'!D16)</f>
        <v>2015</v>
      </c>
      <c r="E16" s="151">
        <f>IF('Indicator Date'!E16="","x",'Indicator Date'!E16)</f>
        <v>2015</v>
      </c>
      <c r="F16" s="151">
        <f>IF('Indicator Date'!F16="","x",'Indicator Date'!F16)</f>
        <v>2015</v>
      </c>
      <c r="G16" s="151">
        <f>IF('Indicator Date'!G16="","x",'Indicator Date'!G16)</f>
        <v>2015</v>
      </c>
      <c r="H16" s="151">
        <f>IF('Indicator Date'!H16="","x",'Indicator Date'!H16)</f>
        <v>2015</v>
      </c>
      <c r="I16" s="151">
        <f>IF('Indicator Date'!I16="","x",'Indicator Date'!I16)</f>
        <v>2015</v>
      </c>
      <c r="J16" s="151">
        <f>IF('Indicator Date'!J16="","x",'Indicator Date'!J16)</f>
        <v>2018</v>
      </c>
      <c r="K16" s="151">
        <f>IF('Indicator Date'!K16="","x",'Indicator Date'!K16)</f>
        <v>2018</v>
      </c>
      <c r="L16" s="151">
        <f>IF('Indicator Date'!L16="","x",'Indicator Date'!L16)</f>
        <v>2016</v>
      </c>
      <c r="M16" s="151">
        <f>IF('Indicator Date'!M16="","x",'Indicator Date'!M16)</f>
        <v>2015</v>
      </c>
      <c r="N16" s="151">
        <f>IF('Indicator Date'!N16="","x",'Indicator Date'!N16)</f>
        <v>2015</v>
      </c>
      <c r="O16" s="151">
        <f>IF('Indicator Date'!O16="","x",'Indicator Date'!O16)</f>
        <v>2015</v>
      </c>
      <c r="P16" s="151">
        <f>IF('Indicator Date'!P16="","x",'Indicator Date'!P16)</f>
        <v>2015</v>
      </c>
      <c r="Q16" s="151">
        <f>IF('Indicator Date'!Q16="","x",'Indicator Date'!Q16)</f>
        <v>2010</v>
      </c>
      <c r="R16" s="151">
        <f>IF('Indicator Date'!R16="","x",'Indicator Date'!R16)</f>
        <v>2010</v>
      </c>
      <c r="S16" s="151">
        <f>IF('Indicator Date'!S16="","x",'Indicator Date'!S16)</f>
        <v>2010</v>
      </c>
      <c r="T16" s="151">
        <f>IF('Indicator Date'!T16="","x",'Indicator Date'!T16)</f>
        <v>2010</v>
      </c>
      <c r="U16" s="151">
        <f>IF('Indicator Date'!U16="","x",'Indicator Date'!U16)</f>
        <v>2015</v>
      </c>
      <c r="V16" s="151">
        <f>IF('Indicator Date'!V16="","x",'Indicator Date'!V16)</f>
        <v>2015</v>
      </c>
      <c r="W16" s="151">
        <f>IF('Indicator Date'!W16="","x",'Indicator Date'!W16)</f>
        <v>2015</v>
      </c>
      <c r="X16" s="151">
        <f>IF('Indicator Date'!X16="","x",'Indicator Date'!X16)</f>
        <v>2018</v>
      </c>
      <c r="Y16" s="151">
        <f>IF('Indicator Date'!Y16="","x",'Indicator Date'!Y16)</f>
        <v>2018</v>
      </c>
      <c r="Z16" s="151">
        <f>IF('Indicator Date'!Z16="","x",'Indicator Date'!Z16)</f>
        <v>2018</v>
      </c>
      <c r="AA16" s="151">
        <f>IF('Indicator Date'!AA16="","x",'Indicator Date'!AA16)</f>
        <v>2014</v>
      </c>
      <c r="AB16" s="151">
        <f>IF('Indicator Date'!AB16="","x",'Indicator Date'!AB16)</f>
        <v>2017</v>
      </c>
      <c r="AC16" s="151">
        <f>IF('Indicator Date'!AC16="","x",'Indicator Date'!AC16)</f>
        <v>2017</v>
      </c>
      <c r="AD16" s="151">
        <f>IF('Indicator Date'!AD16="","x",'Indicator Date'!AD16)</f>
        <v>2018</v>
      </c>
      <c r="AE16" s="151">
        <f>IF('Indicator Date'!AE16="","x",'Indicator Date'!AE16)</f>
        <v>2018</v>
      </c>
      <c r="AF16" s="151">
        <f>IF('Indicator Date'!AF16="","x",'Indicator Date'!AF16)</f>
        <v>2016</v>
      </c>
      <c r="AG16" s="151">
        <f>IF('Indicator Date'!AG16="","x",'Indicator Date'!AG16)</f>
        <v>2019</v>
      </c>
      <c r="AH16" s="151">
        <f>IF('Indicator Date'!AH16="","x",'Indicator Date'!AH16)</f>
        <v>2019</v>
      </c>
      <c r="AI16" s="151">
        <f>IF('Indicator Date'!AI16="","x",'Indicator Date'!AI16)</f>
        <v>2019</v>
      </c>
      <c r="AJ16" s="151">
        <f>IF('Indicator Date'!AJ16="","x",'Indicator Date'!AJ16)</f>
        <v>2018</v>
      </c>
      <c r="AK16" s="151">
        <f>IF('Indicator Date'!AK16="","x",'Indicator Date'!AK16)</f>
        <v>2018</v>
      </c>
      <c r="AL16" s="151">
        <f>IF('Indicator Date'!AL16="","x",'Indicator Date'!AL16)</f>
        <v>2017</v>
      </c>
      <c r="AM16" s="151">
        <f>IF('Indicator Date'!AM16="","x",'Indicator Date'!AM16)</f>
        <v>2014</v>
      </c>
      <c r="AN16" s="151">
        <f>IF('Indicator Date'!AN16="","x",'Indicator Date'!AN16)</f>
        <v>2019</v>
      </c>
      <c r="AO16" s="151">
        <f>IF('Indicator Date'!AO16="","x",'Indicator Date'!AO16)</f>
        <v>2016</v>
      </c>
      <c r="AP16" s="151">
        <f>IF('Indicator Date'!AP16="","x",'Indicator Date'!AP16)</f>
        <v>2017</v>
      </c>
      <c r="AQ16" s="151">
        <f>IF('Indicator Date'!AQ16="","x",'Indicator Date'!AQ16)</f>
        <v>2017</v>
      </c>
      <c r="AR16" s="151">
        <f>IF('Indicator Date'!AR16="","x",'Indicator Date'!AR16)</f>
        <v>2018</v>
      </c>
      <c r="AS16" s="151">
        <f>IF('Indicator Date'!AS16="","x",'Indicator Date'!AS16)</f>
        <v>2017</v>
      </c>
      <c r="AT16" s="151">
        <f>IF('Indicator Date'!AT16="","x",'Indicator Date'!AT16)</f>
        <v>2014</v>
      </c>
      <c r="AU16" s="151">
        <f>IF('Indicator Date'!AU16="","x",'Indicator Date'!AU16)</f>
        <v>2017</v>
      </c>
      <c r="AV16" s="151">
        <f>IF('Indicator Date'!AV16="","x",'Indicator Date'!AV16)</f>
        <v>2017</v>
      </c>
      <c r="AW16" s="151">
        <f>IF('Indicator Date'!AW16="","x",'Indicator Date'!AW16)</f>
        <v>2017</v>
      </c>
      <c r="AX16" s="151">
        <f>IF('Indicator Date'!AX16="","x",'Indicator Date'!AX16)</f>
        <v>2017</v>
      </c>
      <c r="AY16" s="151">
        <f>IF('Indicator Date'!AY16="","x",'Indicator Date'!AY16)</f>
        <v>2017</v>
      </c>
      <c r="AZ16" s="151">
        <f>IF('Indicator Date'!AZ16="","x",'Indicator Date'!AZ16)</f>
        <v>2017</v>
      </c>
      <c r="BA16" s="151" t="str">
        <f>IF('Indicator Date'!BA16="","x",'Indicator Date'!BA16)</f>
        <v>2016</v>
      </c>
      <c r="BB16" s="151">
        <f>IF('Indicator Date'!BB16="","x",'Indicator Date'!BB16)</f>
        <v>2017</v>
      </c>
      <c r="BC16" s="151">
        <f>IF('Indicator Date'!BC16="","x",'Indicator Date'!BC16)</f>
        <v>2018</v>
      </c>
      <c r="BD16" s="151">
        <f>IF('Indicator Date'!BD16="","x",'Indicator Date'!BD16)</f>
        <v>2019</v>
      </c>
      <c r="BE16" s="213">
        <f>IF('Indicator Date'!BE16="","x",YEAR('Indicator Date'!BE16))</f>
        <v>2018</v>
      </c>
      <c r="BF16" s="213">
        <f>IF('Indicator Date'!BF16="","x",YEAR('Indicator Date'!BF16))</f>
        <v>2019</v>
      </c>
      <c r="BG16" s="213">
        <f>IF('Indicator Date'!BG16="","x",YEAR('Indicator Date'!BG16))</f>
        <v>2018</v>
      </c>
      <c r="BH16" s="151">
        <f>IF('Indicator Date'!BH16="","x",'Indicator Date'!BH16)</f>
        <v>2018</v>
      </c>
      <c r="BI16" s="151">
        <f>IF('Indicator Date'!BI16="","x",'Indicator Date'!BI16)</f>
        <v>2018</v>
      </c>
      <c r="BJ16" s="151">
        <f>IF('Indicator Date'!BJ16="","x",'Indicator Date'!BJ16)</f>
        <v>2015</v>
      </c>
      <c r="BK16" s="151">
        <f>IF('Indicator Date'!BK16="","x",'Indicator Date'!BK16)</f>
        <v>2017</v>
      </c>
      <c r="BL16" s="151">
        <f>IF('Indicator Date'!BL16="","x",'Indicator Date'!BL16)</f>
        <v>2018</v>
      </c>
      <c r="BM16" s="151">
        <f>IF('Indicator Date'!BM16="","x",'Indicator Date'!BM16)</f>
        <v>2017</v>
      </c>
      <c r="BN16" s="151">
        <f>IF('Indicator Date'!BN16="","x",'Indicator Date'!BN16)</f>
        <v>2017</v>
      </c>
      <c r="BO16" s="151">
        <f>IF('Indicator Date'!BO16="","x",'Indicator Date'!BO16)</f>
        <v>2016</v>
      </c>
      <c r="BP16" s="151">
        <f>IF('Indicator Date'!BP16="","x",'Indicator Date'!BP16)</f>
        <v>2017</v>
      </c>
      <c r="BQ16" s="151">
        <f>IF('Indicator Date'!BQ16="","x",'Indicator Date'!BQ16)</f>
        <v>2014</v>
      </c>
      <c r="BR16" s="151">
        <f>IF('Indicator Date'!BR16="","x",'Indicator Date'!BR16)</f>
        <v>2017</v>
      </c>
      <c r="BS16" s="151">
        <f>IF('Indicator Date'!BS16="","x",'Indicator Date'!BS16)</f>
        <v>2017</v>
      </c>
      <c r="BT16" s="151">
        <f>IF('Indicator Date'!BT16="","x",'Indicator Date'!BT16)</f>
        <v>2017</v>
      </c>
      <c r="BU16" s="151">
        <f>IF('Indicator Date'!BU16="","x",'Indicator Date'!BU16)</f>
        <v>2017</v>
      </c>
      <c r="BV16" s="151">
        <f>IF('Indicator Date'!BV16="","x",'Indicator Date'!BV16)</f>
        <v>2017</v>
      </c>
      <c r="BW16" s="151">
        <f>IF('Indicator Date'!BW16="","x",'Indicator Date'!BW16)</f>
        <v>2017</v>
      </c>
      <c r="BX16" s="151">
        <f>IF('Indicator Date'!BX16="","x",'Indicator Date'!BX16)</f>
        <v>2016</v>
      </c>
      <c r="BY16" s="151">
        <f>IF('Indicator Date'!BY16="","x",'Indicator Date'!BY16)</f>
        <v>2015</v>
      </c>
      <c r="BZ16" s="151" t="str">
        <f>IF('Indicator Date'!BZ16="","x",'Indicator Date'!BZ16)</f>
        <v>2018</v>
      </c>
      <c r="CA16" s="151">
        <f>IF('Indicator Date'!CA16="","x",'Indicator Date'!CA16)</f>
        <v>2019</v>
      </c>
      <c r="CB16" s="151">
        <f>IF('Indicator Date'!CB16="","x",'Indicator Date'!CB16)</f>
        <v>2015</v>
      </c>
    </row>
    <row r="17" spans="1:80" x14ac:dyDescent="0.25">
      <c r="A17" s="123" t="s">
        <v>27</v>
      </c>
      <c r="B17" s="106" t="s">
        <v>26</v>
      </c>
      <c r="C17" s="151">
        <f>IF('Indicator Date'!C17="","x",'Indicator Date'!C17)</f>
        <v>2015</v>
      </c>
      <c r="D17" s="151">
        <f>IF('Indicator Date'!D17="","x",'Indicator Date'!D17)</f>
        <v>2015</v>
      </c>
      <c r="E17" s="151">
        <f>IF('Indicator Date'!E17="","x",'Indicator Date'!E17)</f>
        <v>2015</v>
      </c>
      <c r="F17" s="151">
        <f>IF('Indicator Date'!F17="","x",'Indicator Date'!F17)</f>
        <v>2015</v>
      </c>
      <c r="G17" s="151">
        <f>IF('Indicator Date'!G17="","x",'Indicator Date'!G17)</f>
        <v>2015</v>
      </c>
      <c r="H17" s="151">
        <f>IF('Indicator Date'!H17="","x",'Indicator Date'!H17)</f>
        <v>2015</v>
      </c>
      <c r="I17" s="151">
        <f>IF('Indicator Date'!I17="","x",'Indicator Date'!I17)</f>
        <v>2015</v>
      </c>
      <c r="J17" s="151">
        <f>IF('Indicator Date'!J17="","x",'Indicator Date'!J17)</f>
        <v>2018</v>
      </c>
      <c r="K17" s="151">
        <f>IF('Indicator Date'!K17="","x",'Indicator Date'!K17)</f>
        <v>2018</v>
      </c>
      <c r="L17" s="151">
        <f>IF('Indicator Date'!L17="","x",'Indicator Date'!L17)</f>
        <v>2016</v>
      </c>
      <c r="M17" s="151">
        <f>IF('Indicator Date'!M17="","x",'Indicator Date'!M17)</f>
        <v>2015</v>
      </c>
      <c r="N17" s="151">
        <f>IF('Indicator Date'!N17="","x",'Indicator Date'!N17)</f>
        <v>2015</v>
      </c>
      <c r="O17" s="151">
        <f>IF('Indicator Date'!O17="","x",'Indicator Date'!O17)</f>
        <v>2015</v>
      </c>
      <c r="P17" s="151">
        <f>IF('Indicator Date'!P17="","x",'Indicator Date'!P17)</f>
        <v>2015</v>
      </c>
      <c r="Q17" s="151">
        <f>IF('Indicator Date'!Q17="","x",'Indicator Date'!Q17)</f>
        <v>2010</v>
      </c>
      <c r="R17" s="151">
        <f>IF('Indicator Date'!R17="","x",'Indicator Date'!R17)</f>
        <v>2010</v>
      </c>
      <c r="S17" s="151">
        <f>IF('Indicator Date'!S17="","x",'Indicator Date'!S17)</f>
        <v>2010</v>
      </c>
      <c r="T17" s="151">
        <f>IF('Indicator Date'!T17="","x",'Indicator Date'!T17)</f>
        <v>2010</v>
      </c>
      <c r="U17" s="151">
        <f>IF('Indicator Date'!U17="","x",'Indicator Date'!U17)</f>
        <v>2015</v>
      </c>
      <c r="V17" s="151">
        <f>IF('Indicator Date'!V17="","x",'Indicator Date'!V17)</f>
        <v>2015</v>
      </c>
      <c r="W17" s="151">
        <f>IF('Indicator Date'!W17="","x",'Indicator Date'!W17)</f>
        <v>2015</v>
      </c>
      <c r="X17" s="151">
        <f>IF('Indicator Date'!X17="","x",'Indicator Date'!X17)</f>
        <v>2018</v>
      </c>
      <c r="Y17" s="151">
        <f>IF('Indicator Date'!Y17="","x",'Indicator Date'!Y17)</f>
        <v>2018</v>
      </c>
      <c r="Z17" s="151">
        <f>IF('Indicator Date'!Z17="","x",'Indicator Date'!Z17)</f>
        <v>2018</v>
      </c>
      <c r="AA17" s="151" t="str">
        <f>IF('Indicator Date'!AA17="","x",'Indicator Date'!AA17)</f>
        <v>x</v>
      </c>
      <c r="AB17" s="151">
        <f>IF('Indicator Date'!AB17="","x",'Indicator Date'!AB17)</f>
        <v>2017</v>
      </c>
      <c r="AC17" s="151">
        <f>IF('Indicator Date'!AC17="","x",'Indicator Date'!AC17)</f>
        <v>2016</v>
      </c>
      <c r="AD17" s="151">
        <f>IF('Indicator Date'!AD17="","x",'Indicator Date'!AD17)</f>
        <v>2017</v>
      </c>
      <c r="AE17" s="151">
        <f>IF('Indicator Date'!AE17="","x",'Indicator Date'!AE17)</f>
        <v>2018</v>
      </c>
      <c r="AF17" s="151" t="str">
        <f>IF('Indicator Date'!AF17="","x",'Indicator Date'!AF17)</f>
        <v>x</v>
      </c>
      <c r="AG17" s="151">
        <f>IF('Indicator Date'!AG17="","x",'Indicator Date'!AG17)</f>
        <v>2019</v>
      </c>
      <c r="AH17" s="151">
        <f>IF('Indicator Date'!AH17="","x",'Indicator Date'!AH17)</f>
        <v>2019</v>
      </c>
      <c r="AI17" s="151">
        <f>IF('Indicator Date'!AI17="","x",'Indicator Date'!AI17)</f>
        <v>2019</v>
      </c>
      <c r="AJ17" s="151">
        <f>IF('Indicator Date'!AJ17="","x",'Indicator Date'!AJ17)</f>
        <v>2018</v>
      </c>
      <c r="AK17" s="151">
        <f>IF('Indicator Date'!AK17="","x",'Indicator Date'!AK17)</f>
        <v>2018</v>
      </c>
      <c r="AL17" s="151">
        <f>IF('Indicator Date'!AL17="","x",'Indicator Date'!AL17)</f>
        <v>2017</v>
      </c>
      <c r="AM17" s="151">
        <f>IF('Indicator Date'!AM17="","x",'Indicator Date'!AM17)</f>
        <v>2012</v>
      </c>
      <c r="AN17" s="151">
        <f>IF('Indicator Date'!AN17="","x",'Indicator Date'!AN17)</f>
        <v>2019</v>
      </c>
      <c r="AO17" s="151">
        <f>IF('Indicator Date'!AO17="","x",'Indicator Date'!AO17)</f>
        <v>2016</v>
      </c>
      <c r="AP17" s="151">
        <f>IF('Indicator Date'!AP17="","x",'Indicator Date'!AP17)</f>
        <v>2017</v>
      </c>
      <c r="AQ17" s="151" t="str">
        <f>IF('Indicator Date'!AQ17="","x",'Indicator Date'!AQ17)</f>
        <v>x</v>
      </c>
      <c r="AR17" s="151">
        <f>IF('Indicator Date'!AR17="","x",'Indicator Date'!AR17)</f>
        <v>2017</v>
      </c>
      <c r="AS17" s="151">
        <f>IF('Indicator Date'!AS17="","x",'Indicator Date'!AS17)</f>
        <v>2017</v>
      </c>
      <c r="AT17" s="151">
        <f>IF('Indicator Date'!AT17="","x",'Indicator Date'!AT17)</f>
        <v>2013</v>
      </c>
      <c r="AU17" s="151">
        <f>IF('Indicator Date'!AU17="","x",'Indicator Date'!AU17)</f>
        <v>2017</v>
      </c>
      <c r="AV17" s="151">
        <f>IF('Indicator Date'!AV17="","x",'Indicator Date'!AV17)</f>
        <v>2017</v>
      </c>
      <c r="AW17" s="151">
        <f>IF('Indicator Date'!AW17="","x",'Indicator Date'!AW17)</f>
        <v>2017</v>
      </c>
      <c r="AX17" s="151" t="str">
        <f>IF('Indicator Date'!AX17="","x",'Indicator Date'!AX17)</f>
        <v>x</v>
      </c>
      <c r="AY17" s="151">
        <f>IF('Indicator Date'!AY17="","x",'Indicator Date'!AY17)</f>
        <v>2017</v>
      </c>
      <c r="AZ17" s="151">
        <f>IF('Indicator Date'!AZ17="","x",'Indicator Date'!AZ17)</f>
        <v>2017</v>
      </c>
      <c r="BA17" s="151" t="str">
        <f>IF('Indicator Date'!BA17="","x",'Indicator Date'!BA17)</f>
        <v>x</v>
      </c>
      <c r="BB17" s="151">
        <f>IF('Indicator Date'!BB17="","x",'Indicator Date'!BB17)</f>
        <v>2017</v>
      </c>
      <c r="BC17" s="151">
        <f>IF('Indicator Date'!BC17="","x",'Indicator Date'!BC17)</f>
        <v>2018</v>
      </c>
      <c r="BD17" s="151">
        <f>IF('Indicator Date'!BD17="","x",'Indicator Date'!BD17)</f>
        <v>2019</v>
      </c>
      <c r="BE17" s="213" t="str">
        <f>IF('Indicator Date'!BE17="","x",YEAR('Indicator Date'!BE17))</f>
        <v>x</v>
      </c>
      <c r="BF17" s="213">
        <f>IF('Indicator Date'!BF17="","x",YEAR('Indicator Date'!BF17))</f>
        <v>2018</v>
      </c>
      <c r="BG17" s="213">
        <f>IF('Indicator Date'!BG17="","x",YEAR('Indicator Date'!BG17))</f>
        <v>2018</v>
      </c>
      <c r="BH17" s="151">
        <f>IF('Indicator Date'!BH17="","x",'Indicator Date'!BH17)</f>
        <v>2018</v>
      </c>
      <c r="BI17" s="151">
        <f>IF('Indicator Date'!BI17="","x",'Indicator Date'!BI17)</f>
        <v>2018</v>
      </c>
      <c r="BJ17" s="151">
        <f>IF('Indicator Date'!BJ17="","x",'Indicator Date'!BJ17)</f>
        <v>2013</v>
      </c>
      <c r="BK17" s="151">
        <f>IF('Indicator Date'!BK17="","x",'Indicator Date'!BK17)</f>
        <v>2017</v>
      </c>
      <c r="BL17" s="151">
        <f>IF('Indicator Date'!BL17="","x",'Indicator Date'!BL17)</f>
        <v>2018</v>
      </c>
      <c r="BM17" s="151">
        <f>IF('Indicator Date'!BM17="","x",'Indicator Date'!BM17)</f>
        <v>2017</v>
      </c>
      <c r="BN17" s="151" t="str">
        <f>IF('Indicator Date'!BN17="","x",'Indicator Date'!BN17)</f>
        <v>x</v>
      </c>
      <c r="BO17" s="151">
        <f>IF('Indicator Date'!BO17="","x",'Indicator Date'!BO17)</f>
        <v>2016</v>
      </c>
      <c r="BP17" s="151">
        <f>IF('Indicator Date'!BP17="","x",'Indicator Date'!BP17)</f>
        <v>2017</v>
      </c>
      <c r="BQ17" s="151">
        <f>IF('Indicator Date'!BQ17="","x",'Indicator Date'!BQ17)</f>
        <v>2014</v>
      </c>
      <c r="BR17" s="151">
        <f>IF('Indicator Date'!BR17="","x",'Indicator Date'!BR17)</f>
        <v>2017</v>
      </c>
      <c r="BS17" s="151">
        <f>IF('Indicator Date'!BS17="","x",'Indicator Date'!BS17)</f>
        <v>2017</v>
      </c>
      <c r="BT17" s="151">
        <f>IF('Indicator Date'!BT17="","x",'Indicator Date'!BT17)</f>
        <v>2017</v>
      </c>
      <c r="BU17" s="151">
        <f>IF('Indicator Date'!BU17="","x",'Indicator Date'!BU17)</f>
        <v>2017</v>
      </c>
      <c r="BV17" s="151">
        <f>IF('Indicator Date'!BV17="","x",'Indicator Date'!BV17)</f>
        <v>2017</v>
      </c>
      <c r="BW17" s="151">
        <f>IF('Indicator Date'!BW17="","x",'Indicator Date'!BW17)</f>
        <v>2017</v>
      </c>
      <c r="BX17" s="151">
        <f>IF('Indicator Date'!BX17="","x",'Indicator Date'!BX17)</f>
        <v>2016</v>
      </c>
      <c r="BY17" s="151">
        <f>IF('Indicator Date'!BY17="","x",'Indicator Date'!BY17)</f>
        <v>2015</v>
      </c>
      <c r="BZ17" s="151" t="str">
        <f>IF('Indicator Date'!BZ17="","x",'Indicator Date'!BZ17)</f>
        <v>2017</v>
      </c>
      <c r="CA17" s="151">
        <f>IF('Indicator Date'!CA17="","x",'Indicator Date'!CA17)</f>
        <v>2019</v>
      </c>
      <c r="CB17" s="151">
        <f>IF('Indicator Date'!CB17="","x",'Indicator Date'!CB17)</f>
        <v>2015</v>
      </c>
    </row>
    <row r="18" spans="1:80" x14ac:dyDescent="0.25">
      <c r="A18" s="123" t="s">
        <v>29</v>
      </c>
      <c r="B18" s="106" t="s">
        <v>28</v>
      </c>
      <c r="C18" s="151">
        <f>IF('Indicator Date'!C18="","x",'Indicator Date'!C18)</f>
        <v>2015</v>
      </c>
      <c r="D18" s="151">
        <f>IF('Indicator Date'!D18="","x",'Indicator Date'!D18)</f>
        <v>2015</v>
      </c>
      <c r="E18" s="151">
        <f>IF('Indicator Date'!E18="","x",'Indicator Date'!E18)</f>
        <v>2015</v>
      </c>
      <c r="F18" s="151">
        <f>IF('Indicator Date'!F18="","x",'Indicator Date'!F18)</f>
        <v>2015</v>
      </c>
      <c r="G18" s="151">
        <f>IF('Indicator Date'!G18="","x",'Indicator Date'!G18)</f>
        <v>2015</v>
      </c>
      <c r="H18" s="151">
        <f>IF('Indicator Date'!H18="","x",'Indicator Date'!H18)</f>
        <v>2015</v>
      </c>
      <c r="I18" s="151">
        <f>IF('Indicator Date'!I18="","x",'Indicator Date'!I18)</f>
        <v>2015</v>
      </c>
      <c r="J18" s="151">
        <f>IF('Indicator Date'!J18="","x",'Indicator Date'!J18)</f>
        <v>2018</v>
      </c>
      <c r="K18" s="151">
        <f>IF('Indicator Date'!K18="","x",'Indicator Date'!K18)</f>
        <v>2018</v>
      </c>
      <c r="L18" s="151">
        <f>IF('Indicator Date'!L18="","x",'Indicator Date'!L18)</f>
        <v>2016</v>
      </c>
      <c r="M18" s="151">
        <f>IF('Indicator Date'!M18="","x",'Indicator Date'!M18)</f>
        <v>2015</v>
      </c>
      <c r="N18" s="151">
        <f>IF('Indicator Date'!N18="","x",'Indicator Date'!N18)</f>
        <v>2015</v>
      </c>
      <c r="O18" s="151">
        <f>IF('Indicator Date'!O18="","x",'Indicator Date'!O18)</f>
        <v>2015</v>
      </c>
      <c r="P18" s="151">
        <f>IF('Indicator Date'!P18="","x",'Indicator Date'!P18)</f>
        <v>2015</v>
      </c>
      <c r="Q18" s="151">
        <f>IF('Indicator Date'!Q18="","x",'Indicator Date'!Q18)</f>
        <v>2010</v>
      </c>
      <c r="R18" s="151">
        <f>IF('Indicator Date'!R18="","x",'Indicator Date'!R18)</f>
        <v>2010</v>
      </c>
      <c r="S18" s="151">
        <f>IF('Indicator Date'!S18="","x",'Indicator Date'!S18)</f>
        <v>2010</v>
      </c>
      <c r="T18" s="151">
        <f>IF('Indicator Date'!T18="","x",'Indicator Date'!T18)</f>
        <v>2010</v>
      </c>
      <c r="U18" s="151">
        <f>IF('Indicator Date'!U18="","x",'Indicator Date'!U18)</f>
        <v>2015</v>
      </c>
      <c r="V18" s="151">
        <f>IF('Indicator Date'!V18="","x",'Indicator Date'!V18)</f>
        <v>2015</v>
      </c>
      <c r="W18" s="151">
        <f>IF('Indicator Date'!W18="","x",'Indicator Date'!W18)</f>
        <v>2015</v>
      </c>
      <c r="X18" s="151">
        <f>IF('Indicator Date'!X18="","x",'Indicator Date'!X18)</f>
        <v>2018</v>
      </c>
      <c r="Y18" s="151">
        <f>IF('Indicator Date'!Y18="","x",'Indicator Date'!Y18)</f>
        <v>2018</v>
      </c>
      <c r="Z18" s="151">
        <f>IF('Indicator Date'!Z18="","x",'Indicator Date'!Z18)</f>
        <v>2018</v>
      </c>
      <c r="AA18" s="151">
        <f>IF('Indicator Date'!AA18="","x",'Indicator Date'!AA18)</f>
        <v>2009</v>
      </c>
      <c r="AB18" s="151">
        <f>IF('Indicator Date'!AB18="","x",'Indicator Date'!AB18)</f>
        <v>2017</v>
      </c>
      <c r="AC18" s="151" t="str">
        <f>IF('Indicator Date'!AC18="","x",'Indicator Date'!AC18)</f>
        <v>x</v>
      </c>
      <c r="AD18" s="151">
        <f>IF('Indicator Date'!AD18="","x",'Indicator Date'!AD18)</f>
        <v>2014</v>
      </c>
      <c r="AE18" s="151">
        <f>IF('Indicator Date'!AE18="","x",'Indicator Date'!AE18)</f>
        <v>2018</v>
      </c>
      <c r="AF18" s="151">
        <f>IF('Indicator Date'!AF18="","x",'Indicator Date'!AF18)</f>
        <v>2016</v>
      </c>
      <c r="AG18" s="151">
        <f>IF('Indicator Date'!AG18="","x",'Indicator Date'!AG18)</f>
        <v>2019</v>
      </c>
      <c r="AH18" s="151">
        <f>IF('Indicator Date'!AH18="","x",'Indicator Date'!AH18)</f>
        <v>2019</v>
      </c>
      <c r="AI18" s="151">
        <f>IF('Indicator Date'!AI18="","x",'Indicator Date'!AI18)</f>
        <v>2019</v>
      </c>
      <c r="AJ18" s="151">
        <f>IF('Indicator Date'!AJ18="","x",'Indicator Date'!AJ18)</f>
        <v>2018</v>
      </c>
      <c r="AK18" s="151">
        <f>IF('Indicator Date'!AK18="","x",'Indicator Date'!AK18)</f>
        <v>2018</v>
      </c>
      <c r="AL18" s="151">
        <f>IF('Indicator Date'!AL18="","x",'Indicator Date'!AL18)</f>
        <v>2017</v>
      </c>
      <c r="AM18" s="151" t="str">
        <f>IF('Indicator Date'!AM18="","x",'Indicator Date'!AM18)</f>
        <v>x</v>
      </c>
      <c r="AN18" s="151">
        <f>IF('Indicator Date'!AN18="","x",'Indicator Date'!AN18)</f>
        <v>2019</v>
      </c>
      <c r="AO18" s="151">
        <f>IF('Indicator Date'!AO18="","x",'Indicator Date'!AO18)</f>
        <v>2016</v>
      </c>
      <c r="AP18" s="151">
        <f>IF('Indicator Date'!AP18="","x",'Indicator Date'!AP18)</f>
        <v>2017</v>
      </c>
      <c r="AQ18" s="151">
        <f>IF('Indicator Date'!AQ18="","x",'Indicator Date'!AQ18)</f>
        <v>2017</v>
      </c>
      <c r="AR18" s="151">
        <f>IF('Indicator Date'!AR18="","x",'Indicator Date'!AR18)</f>
        <v>2018</v>
      </c>
      <c r="AS18" s="151">
        <f>IF('Indicator Date'!AS18="","x",'Indicator Date'!AS18)</f>
        <v>2017</v>
      </c>
      <c r="AT18" s="151" t="str">
        <f>IF('Indicator Date'!AT18="","x",'Indicator Date'!AT18)</f>
        <v>x</v>
      </c>
      <c r="AU18" s="151">
        <f>IF('Indicator Date'!AU18="","x",'Indicator Date'!AU18)</f>
        <v>2017</v>
      </c>
      <c r="AV18" s="151">
        <f>IF('Indicator Date'!AV18="","x",'Indicator Date'!AV18)</f>
        <v>2017</v>
      </c>
      <c r="AW18" s="151">
        <f>IF('Indicator Date'!AW18="","x",'Indicator Date'!AW18)</f>
        <v>2017</v>
      </c>
      <c r="AX18" s="151" t="str">
        <f>IF('Indicator Date'!AX18="","x",'Indicator Date'!AX18)</f>
        <v>x</v>
      </c>
      <c r="AY18" s="151">
        <f>IF('Indicator Date'!AY18="","x",'Indicator Date'!AY18)</f>
        <v>2017</v>
      </c>
      <c r="AZ18" s="151">
        <f>IF('Indicator Date'!AZ18="","x",'Indicator Date'!AZ18)</f>
        <v>2017</v>
      </c>
      <c r="BA18" s="151" t="str">
        <f>IF('Indicator Date'!BA18="","x",'Indicator Date'!BA18)</f>
        <v>2017</v>
      </c>
      <c r="BB18" s="151">
        <f>IF('Indicator Date'!BB18="","x",'Indicator Date'!BB18)</f>
        <v>2017</v>
      </c>
      <c r="BC18" s="151">
        <f>IF('Indicator Date'!BC18="","x",'Indicator Date'!BC18)</f>
        <v>2018</v>
      </c>
      <c r="BD18" s="151">
        <f>IF('Indicator Date'!BD18="","x",'Indicator Date'!BD18)</f>
        <v>2019</v>
      </c>
      <c r="BE18" s="213" t="str">
        <f>IF('Indicator Date'!BE18="","x",YEAR('Indicator Date'!BE18))</f>
        <v>x</v>
      </c>
      <c r="BF18" s="213">
        <f>IF('Indicator Date'!BF18="","x",YEAR('Indicator Date'!BF18))</f>
        <v>2018</v>
      </c>
      <c r="BG18" s="213">
        <f>IF('Indicator Date'!BG18="","x",YEAR('Indicator Date'!BG18))</f>
        <v>2018</v>
      </c>
      <c r="BH18" s="151">
        <f>IF('Indicator Date'!BH18="","x",'Indicator Date'!BH18)</f>
        <v>2018</v>
      </c>
      <c r="BI18" s="151">
        <f>IF('Indicator Date'!BI18="","x",'Indicator Date'!BI18)</f>
        <v>2018</v>
      </c>
      <c r="BJ18" s="151">
        <f>IF('Indicator Date'!BJ18="","x",'Indicator Date'!BJ18)</f>
        <v>2015</v>
      </c>
      <c r="BK18" s="151">
        <f>IF('Indicator Date'!BK18="","x",'Indicator Date'!BK18)</f>
        <v>2017</v>
      </c>
      <c r="BL18" s="151">
        <f>IF('Indicator Date'!BL18="","x",'Indicator Date'!BL18)</f>
        <v>2018</v>
      </c>
      <c r="BM18" s="151">
        <f>IF('Indicator Date'!BM18="","x",'Indicator Date'!BM18)</f>
        <v>2017</v>
      </c>
      <c r="BN18" s="151">
        <f>IF('Indicator Date'!BN18="","x",'Indicator Date'!BN18)</f>
        <v>2015</v>
      </c>
      <c r="BO18" s="151">
        <f>IF('Indicator Date'!BO18="","x",'Indicator Date'!BO18)</f>
        <v>2016</v>
      </c>
      <c r="BP18" s="151">
        <f>IF('Indicator Date'!BP18="","x",'Indicator Date'!BP18)</f>
        <v>2017</v>
      </c>
      <c r="BQ18" s="151">
        <f>IF('Indicator Date'!BQ18="","x",'Indicator Date'!BQ18)</f>
        <v>2014</v>
      </c>
      <c r="BR18" s="151">
        <f>IF('Indicator Date'!BR18="","x",'Indicator Date'!BR18)</f>
        <v>2017</v>
      </c>
      <c r="BS18" s="151">
        <f>IF('Indicator Date'!BS18="","x",'Indicator Date'!BS18)</f>
        <v>2017</v>
      </c>
      <c r="BT18" s="151">
        <f>IF('Indicator Date'!BT18="","x",'Indicator Date'!BT18)</f>
        <v>2014</v>
      </c>
      <c r="BU18" s="151">
        <f>IF('Indicator Date'!BU18="","x",'Indicator Date'!BU18)</f>
        <v>2017</v>
      </c>
      <c r="BV18" s="151">
        <f>IF('Indicator Date'!BV18="","x",'Indicator Date'!BV18)</f>
        <v>2017</v>
      </c>
      <c r="BW18" s="151" t="str">
        <f>IF('Indicator Date'!BW18="","x",'Indicator Date'!BW18)</f>
        <v>x</v>
      </c>
      <c r="BX18" s="151">
        <f>IF('Indicator Date'!BX18="","x",'Indicator Date'!BX18)</f>
        <v>2016</v>
      </c>
      <c r="BY18" s="151">
        <f>IF('Indicator Date'!BY18="","x",'Indicator Date'!BY18)</f>
        <v>2015</v>
      </c>
      <c r="BZ18" s="151" t="str">
        <f>IF('Indicator Date'!BZ18="","x",'Indicator Date'!BZ18)</f>
        <v>2018</v>
      </c>
      <c r="CA18" s="151">
        <f>IF('Indicator Date'!CA18="","x",'Indicator Date'!CA18)</f>
        <v>2019</v>
      </c>
      <c r="CB18" s="151">
        <f>IF('Indicator Date'!CB18="","x",'Indicator Date'!CB18)</f>
        <v>2015</v>
      </c>
    </row>
    <row r="19" spans="1:80" x14ac:dyDescent="0.25">
      <c r="A19" s="123" t="s">
        <v>31</v>
      </c>
      <c r="B19" s="106" t="s">
        <v>30</v>
      </c>
      <c r="C19" s="151">
        <f>IF('Indicator Date'!C19="","x",'Indicator Date'!C19)</f>
        <v>2015</v>
      </c>
      <c r="D19" s="151">
        <f>IF('Indicator Date'!D19="","x",'Indicator Date'!D19)</f>
        <v>2015</v>
      </c>
      <c r="E19" s="151">
        <f>IF('Indicator Date'!E19="","x",'Indicator Date'!E19)</f>
        <v>2015</v>
      </c>
      <c r="F19" s="151">
        <f>IF('Indicator Date'!F19="","x",'Indicator Date'!F19)</f>
        <v>2015</v>
      </c>
      <c r="G19" s="151">
        <f>IF('Indicator Date'!G19="","x",'Indicator Date'!G19)</f>
        <v>2015</v>
      </c>
      <c r="H19" s="151">
        <f>IF('Indicator Date'!H19="","x",'Indicator Date'!H19)</f>
        <v>2015</v>
      </c>
      <c r="I19" s="151">
        <f>IF('Indicator Date'!I19="","x",'Indicator Date'!I19)</f>
        <v>2015</v>
      </c>
      <c r="J19" s="151">
        <f>IF('Indicator Date'!J19="","x",'Indicator Date'!J19)</f>
        <v>2018</v>
      </c>
      <c r="K19" s="151">
        <f>IF('Indicator Date'!K19="","x",'Indicator Date'!K19)</f>
        <v>2018</v>
      </c>
      <c r="L19" s="151">
        <f>IF('Indicator Date'!L19="","x",'Indicator Date'!L19)</f>
        <v>2016</v>
      </c>
      <c r="M19" s="151">
        <f>IF('Indicator Date'!M19="","x",'Indicator Date'!M19)</f>
        <v>2015</v>
      </c>
      <c r="N19" s="151">
        <f>IF('Indicator Date'!N19="","x",'Indicator Date'!N19)</f>
        <v>2015</v>
      </c>
      <c r="O19" s="151">
        <f>IF('Indicator Date'!O19="","x",'Indicator Date'!O19)</f>
        <v>2015</v>
      </c>
      <c r="P19" s="151">
        <f>IF('Indicator Date'!P19="","x",'Indicator Date'!P19)</f>
        <v>2015</v>
      </c>
      <c r="Q19" s="151">
        <f>IF('Indicator Date'!Q19="","x",'Indicator Date'!Q19)</f>
        <v>2010</v>
      </c>
      <c r="R19" s="151">
        <f>IF('Indicator Date'!R19="","x",'Indicator Date'!R19)</f>
        <v>2010</v>
      </c>
      <c r="S19" s="151">
        <f>IF('Indicator Date'!S19="","x",'Indicator Date'!S19)</f>
        <v>2010</v>
      </c>
      <c r="T19" s="151">
        <f>IF('Indicator Date'!T19="","x",'Indicator Date'!T19)</f>
        <v>2010</v>
      </c>
      <c r="U19" s="151">
        <f>IF('Indicator Date'!U19="","x",'Indicator Date'!U19)</f>
        <v>2015</v>
      </c>
      <c r="V19" s="151">
        <f>IF('Indicator Date'!V19="","x",'Indicator Date'!V19)</f>
        <v>2015</v>
      </c>
      <c r="W19" s="151">
        <f>IF('Indicator Date'!W19="","x",'Indicator Date'!W19)</f>
        <v>2015</v>
      </c>
      <c r="X19" s="151">
        <f>IF('Indicator Date'!X19="","x",'Indicator Date'!X19)</f>
        <v>2018</v>
      </c>
      <c r="Y19" s="151">
        <f>IF('Indicator Date'!Y19="","x",'Indicator Date'!Y19)</f>
        <v>2018</v>
      </c>
      <c r="Z19" s="151">
        <f>IF('Indicator Date'!Z19="","x",'Indicator Date'!Z19)</f>
        <v>2018</v>
      </c>
      <c r="AA19" s="151">
        <f>IF('Indicator Date'!AA19="","x",'Indicator Date'!AA19)</f>
        <v>2011</v>
      </c>
      <c r="AB19" s="151">
        <f>IF('Indicator Date'!AB19="","x",'Indicator Date'!AB19)</f>
        <v>2017</v>
      </c>
      <c r="AC19" s="151" t="str">
        <f>IF('Indicator Date'!AC19="","x",'Indicator Date'!AC19)</f>
        <v>x</v>
      </c>
      <c r="AD19" s="151">
        <f>IF('Indicator Date'!AD19="","x",'Indicator Date'!AD19)</f>
        <v>2018</v>
      </c>
      <c r="AE19" s="151">
        <f>IF('Indicator Date'!AE19="","x",'Indicator Date'!AE19)</f>
        <v>2018</v>
      </c>
      <c r="AF19" s="151" t="str">
        <f>IF('Indicator Date'!AF19="","x",'Indicator Date'!AF19)</f>
        <v>x</v>
      </c>
      <c r="AG19" s="151">
        <f>IF('Indicator Date'!AG19="","x",'Indicator Date'!AG19)</f>
        <v>2019</v>
      </c>
      <c r="AH19" s="151">
        <f>IF('Indicator Date'!AH19="","x",'Indicator Date'!AH19)</f>
        <v>2019</v>
      </c>
      <c r="AI19" s="151">
        <f>IF('Indicator Date'!AI19="","x",'Indicator Date'!AI19)</f>
        <v>2019</v>
      </c>
      <c r="AJ19" s="151">
        <f>IF('Indicator Date'!AJ19="","x",'Indicator Date'!AJ19)</f>
        <v>2018</v>
      </c>
      <c r="AK19" s="151">
        <f>IF('Indicator Date'!AK19="","x",'Indicator Date'!AK19)</f>
        <v>2018</v>
      </c>
      <c r="AL19" s="151">
        <f>IF('Indicator Date'!AL19="","x",'Indicator Date'!AL19)</f>
        <v>2017</v>
      </c>
      <c r="AM19" s="151" t="str">
        <f>IF('Indicator Date'!AM19="","x",'Indicator Date'!AM19)</f>
        <v>x</v>
      </c>
      <c r="AN19" s="151">
        <f>IF('Indicator Date'!AN19="","x",'Indicator Date'!AN19)</f>
        <v>2019</v>
      </c>
      <c r="AO19" s="151">
        <f>IF('Indicator Date'!AO19="","x",'Indicator Date'!AO19)</f>
        <v>2016</v>
      </c>
      <c r="AP19" s="151">
        <f>IF('Indicator Date'!AP19="","x",'Indicator Date'!AP19)</f>
        <v>2017</v>
      </c>
      <c r="AQ19" s="151" t="str">
        <f>IF('Indicator Date'!AQ19="","x",'Indicator Date'!AQ19)</f>
        <v>x</v>
      </c>
      <c r="AR19" s="151">
        <f>IF('Indicator Date'!AR19="","x",'Indicator Date'!AR19)</f>
        <v>2018</v>
      </c>
      <c r="AS19" s="151">
        <f>IF('Indicator Date'!AS19="","x",'Indicator Date'!AS19)</f>
        <v>2017</v>
      </c>
      <c r="AT19" s="151" t="str">
        <f>IF('Indicator Date'!AT19="","x",'Indicator Date'!AT19)</f>
        <v>x</v>
      </c>
      <c r="AU19" s="151">
        <f>IF('Indicator Date'!AU19="","x",'Indicator Date'!AU19)</f>
        <v>2017</v>
      </c>
      <c r="AV19" s="151" t="str">
        <f>IF('Indicator Date'!AV19="","x",'Indicator Date'!AV19)</f>
        <v>x</v>
      </c>
      <c r="AW19" s="151" t="str">
        <f>IF('Indicator Date'!AW19="","x",'Indicator Date'!AW19)</f>
        <v>x</v>
      </c>
      <c r="AX19" s="151" t="str">
        <f>IF('Indicator Date'!AX19="","x",'Indicator Date'!AX19)</f>
        <v>x</v>
      </c>
      <c r="AY19" s="151">
        <f>IF('Indicator Date'!AY19="","x",'Indicator Date'!AY19)</f>
        <v>2017</v>
      </c>
      <c r="AZ19" s="151">
        <f>IF('Indicator Date'!AZ19="","x",'Indicator Date'!AZ19)</f>
        <v>2017</v>
      </c>
      <c r="BA19" s="151" t="str">
        <f>IF('Indicator Date'!BA19="","x",'Indicator Date'!BA19)</f>
        <v>2015</v>
      </c>
      <c r="BB19" s="151">
        <f>IF('Indicator Date'!BB19="","x",'Indicator Date'!BB19)</f>
        <v>2017</v>
      </c>
      <c r="BC19" s="151">
        <f>IF('Indicator Date'!BC19="","x",'Indicator Date'!BC19)</f>
        <v>2018</v>
      </c>
      <c r="BD19" s="151">
        <f>IF('Indicator Date'!BD19="","x",'Indicator Date'!BD19)</f>
        <v>2019</v>
      </c>
      <c r="BE19" s="213" t="str">
        <f>IF('Indicator Date'!BE19="","x",YEAR('Indicator Date'!BE19))</f>
        <v>x</v>
      </c>
      <c r="BF19" s="213">
        <f>IF('Indicator Date'!BF19="","x",YEAR('Indicator Date'!BF19))</f>
        <v>2018</v>
      </c>
      <c r="BG19" s="213">
        <f>IF('Indicator Date'!BG19="","x",YEAR('Indicator Date'!BG19))</f>
        <v>2018</v>
      </c>
      <c r="BH19" s="151">
        <f>IF('Indicator Date'!BH19="","x",'Indicator Date'!BH19)</f>
        <v>2018</v>
      </c>
      <c r="BI19" s="151">
        <f>IF('Indicator Date'!BI19="","x",'Indicator Date'!BI19)</f>
        <v>2018</v>
      </c>
      <c r="BJ19" s="151" t="str">
        <f>IF('Indicator Date'!BJ19="","x",'Indicator Date'!BJ19)</f>
        <v>x</v>
      </c>
      <c r="BK19" s="151">
        <f>IF('Indicator Date'!BK19="","x",'Indicator Date'!BK19)</f>
        <v>2017</v>
      </c>
      <c r="BL19" s="151">
        <f>IF('Indicator Date'!BL19="","x",'Indicator Date'!BL19)</f>
        <v>2018</v>
      </c>
      <c r="BM19" s="151">
        <f>IF('Indicator Date'!BM19="","x",'Indicator Date'!BM19)</f>
        <v>2017</v>
      </c>
      <c r="BN19" s="151" t="str">
        <f>IF('Indicator Date'!BN19="","x",'Indicator Date'!BN19)</f>
        <v>x</v>
      </c>
      <c r="BO19" s="151">
        <f>IF('Indicator Date'!BO19="","x",'Indicator Date'!BO19)</f>
        <v>2016</v>
      </c>
      <c r="BP19" s="151">
        <f>IF('Indicator Date'!BP19="","x",'Indicator Date'!BP19)</f>
        <v>2017</v>
      </c>
      <c r="BQ19" s="151">
        <f>IF('Indicator Date'!BQ19="","x",'Indicator Date'!BQ19)</f>
        <v>2014</v>
      </c>
      <c r="BR19" s="151">
        <f>IF('Indicator Date'!BR19="","x",'Indicator Date'!BR19)</f>
        <v>2017</v>
      </c>
      <c r="BS19" s="151">
        <f>IF('Indicator Date'!BS19="","x",'Indicator Date'!BS19)</f>
        <v>2017</v>
      </c>
      <c r="BT19" s="151">
        <f>IF('Indicator Date'!BT19="","x",'Indicator Date'!BT19)</f>
        <v>2016</v>
      </c>
      <c r="BU19" s="151">
        <f>IF('Indicator Date'!BU19="","x",'Indicator Date'!BU19)</f>
        <v>2017</v>
      </c>
      <c r="BV19" s="151">
        <f>IF('Indicator Date'!BV19="","x",'Indicator Date'!BV19)</f>
        <v>2017</v>
      </c>
      <c r="BW19" s="151">
        <f>IF('Indicator Date'!BW19="","x",'Indicator Date'!BW19)</f>
        <v>2017</v>
      </c>
      <c r="BX19" s="151">
        <f>IF('Indicator Date'!BX19="","x",'Indicator Date'!BX19)</f>
        <v>2016</v>
      </c>
      <c r="BY19" s="151">
        <f>IF('Indicator Date'!BY19="","x",'Indicator Date'!BY19)</f>
        <v>2015</v>
      </c>
      <c r="BZ19" s="151" t="str">
        <f>IF('Indicator Date'!BZ19="","x",'Indicator Date'!BZ19)</f>
        <v>2018</v>
      </c>
      <c r="CA19" s="151">
        <f>IF('Indicator Date'!CA19="","x",'Indicator Date'!CA19)</f>
        <v>2019</v>
      </c>
      <c r="CB19" s="151">
        <f>IF('Indicator Date'!CB19="","x",'Indicator Date'!CB19)</f>
        <v>2015</v>
      </c>
    </row>
    <row r="20" spans="1:80" x14ac:dyDescent="0.25">
      <c r="A20" s="123" t="s">
        <v>33</v>
      </c>
      <c r="B20" s="106" t="s">
        <v>32</v>
      </c>
      <c r="C20" s="151">
        <f>IF('Indicator Date'!C20="","x",'Indicator Date'!C20)</f>
        <v>2015</v>
      </c>
      <c r="D20" s="151">
        <f>IF('Indicator Date'!D20="","x",'Indicator Date'!D20)</f>
        <v>2015</v>
      </c>
      <c r="E20" s="151">
        <f>IF('Indicator Date'!E20="","x",'Indicator Date'!E20)</f>
        <v>2015</v>
      </c>
      <c r="F20" s="151">
        <f>IF('Indicator Date'!F20="","x",'Indicator Date'!F20)</f>
        <v>2015</v>
      </c>
      <c r="G20" s="151">
        <f>IF('Indicator Date'!G20="","x",'Indicator Date'!G20)</f>
        <v>2015</v>
      </c>
      <c r="H20" s="151">
        <f>IF('Indicator Date'!H20="","x",'Indicator Date'!H20)</f>
        <v>2015</v>
      </c>
      <c r="I20" s="151">
        <f>IF('Indicator Date'!I20="","x",'Indicator Date'!I20)</f>
        <v>2015</v>
      </c>
      <c r="J20" s="151">
        <f>IF('Indicator Date'!J20="","x",'Indicator Date'!J20)</f>
        <v>2018</v>
      </c>
      <c r="K20" s="151">
        <f>IF('Indicator Date'!K20="","x",'Indicator Date'!K20)</f>
        <v>2018</v>
      </c>
      <c r="L20" s="151">
        <f>IF('Indicator Date'!L20="","x",'Indicator Date'!L20)</f>
        <v>2016</v>
      </c>
      <c r="M20" s="151">
        <f>IF('Indicator Date'!M20="","x",'Indicator Date'!M20)</f>
        <v>2015</v>
      </c>
      <c r="N20" s="151">
        <f>IF('Indicator Date'!N20="","x",'Indicator Date'!N20)</f>
        <v>2015</v>
      </c>
      <c r="O20" s="151">
        <f>IF('Indicator Date'!O20="","x",'Indicator Date'!O20)</f>
        <v>2015</v>
      </c>
      <c r="P20" s="151">
        <f>IF('Indicator Date'!P20="","x",'Indicator Date'!P20)</f>
        <v>2015</v>
      </c>
      <c r="Q20" s="151">
        <f>IF('Indicator Date'!Q20="","x",'Indicator Date'!Q20)</f>
        <v>2010</v>
      </c>
      <c r="R20" s="151">
        <f>IF('Indicator Date'!R20="","x",'Indicator Date'!R20)</f>
        <v>2010</v>
      </c>
      <c r="S20" s="151">
        <f>IF('Indicator Date'!S20="","x",'Indicator Date'!S20)</f>
        <v>2010</v>
      </c>
      <c r="T20" s="151">
        <f>IF('Indicator Date'!T20="","x",'Indicator Date'!T20)</f>
        <v>2010</v>
      </c>
      <c r="U20" s="151">
        <f>IF('Indicator Date'!U20="","x",'Indicator Date'!U20)</f>
        <v>2015</v>
      </c>
      <c r="V20" s="151">
        <f>IF('Indicator Date'!V20="","x",'Indicator Date'!V20)</f>
        <v>2015</v>
      </c>
      <c r="W20" s="151">
        <f>IF('Indicator Date'!W20="","x",'Indicator Date'!W20)</f>
        <v>2015</v>
      </c>
      <c r="X20" s="151">
        <f>IF('Indicator Date'!X20="","x",'Indicator Date'!X20)</f>
        <v>2018</v>
      </c>
      <c r="Y20" s="151">
        <f>IF('Indicator Date'!Y20="","x",'Indicator Date'!Y20)</f>
        <v>2018</v>
      </c>
      <c r="Z20" s="151">
        <f>IF('Indicator Date'!Z20="","x",'Indicator Date'!Z20)</f>
        <v>2018</v>
      </c>
      <c r="AA20" s="151" t="str">
        <f>IF('Indicator Date'!AA20="","x",'Indicator Date'!AA20)</f>
        <v>x</v>
      </c>
      <c r="AB20" s="151">
        <f>IF('Indicator Date'!AB20="","x",'Indicator Date'!AB20)</f>
        <v>2017</v>
      </c>
      <c r="AC20" s="151">
        <f>IF('Indicator Date'!AC20="","x",'Indicator Date'!AC20)</f>
        <v>2017</v>
      </c>
      <c r="AD20" s="151">
        <f>IF('Indicator Date'!AD20="","x",'Indicator Date'!AD20)</f>
        <v>2014</v>
      </c>
      <c r="AE20" s="151">
        <f>IF('Indicator Date'!AE20="","x",'Indicator Date'!AE20)</f>
        <v>2018</v>
      </c>
      <c r="AF20" s="151">
        <f>IF('Indicator Date'!AF20="","x",'Indicator Date'!AF20)</f>
        <v>2016</v>
      </c>
      <c r="AG20" s="151">
        <f>IF('Indicator Date'!AG20="","x",'Indicator Date'!AG20)</f>
        <v>2019</v>
      </c>
      <c r="AH20" s="151">
        <f>IF('Indicator Date'!AH20="","x",'Indicator Date'!AH20)</f>
        <v>2019</v>
      </c>
      <c r="AI20" s="151">
        <f>IF('Indicator Date'!AI20="","x",'Indicator Date'!AI20)</f>
        <v>2019</v>
      </c>
      <c r="AJ20" s="151">
        <f>IF('Indicator Date'!AJ20="","x",'Indicator Date'!AJ20)</f>
        <v>2018</v>
      </c>
      <c r="AK20" s="151">
        <f>IF('Indicator Date'!AK20="","x",'Indicator Date'!AK20)</f>
        <v>2018</v>
      </c>
      <c r="AL20" s="151">
        <f>IF('Indicator Date'!AL20="","x",'Indicator Date'!AL20)</f>
        <v>2017</v>
      </c>
      <c r="AM20" s="151">
        <f>IF('Indicator Date'!AM20="","x",'Indicator Date'!AM20)</f>
        <v>2016</v>
      </c>
      <c r="AN20" s="151">
        <f>IF('Indicator Date'!AN20="","x",'Indicator Date'!AN20)</f>
        <v>2019</v>
      </c>
      <c r="AO20" s="151">
        <f>IF('Indicator Date'!AO20="","x",'Indicator Date'!AO20)</f>
        <v>2016</v>
      </c>
      <c r="AP20" s="151">
        <f>IF('Indicator Date'!AP20="","x",'Indicator Date'!AP20)</f>
        <v>2017</v>
      </c>
      <c r="AQ20" s="151">
        <f>IF('Indicator Date'!AQ20="","x",'Indicator Date'!AQ20)</f>
        <v>2017</v>
      </c>
      <c r="AR20" s="151">
        <f>IF('Indicator Date'!AR20="","x",'Indicator Date'!AR20)</f>
        <v>2018</v>
      </c>
      <c r="AS20" s="151">
        <f>IF('Indicator Date'!AS20="","x",'Indicator Date'!AS20)</f>
        <v>2017</v>
      </c>
      <c r="AT20" s="151">
        <f>IF('Indicator Date'!AT20="","x",'Indicator Date'!AT20)</f>
        <v>2011</v>
      </c>
      <c r="AU20" s="151">
        <f>IF('Indicator Date'!AU20="","x",'Indicator Date'!AU20)</f>
        <v>2017</v>
      </c>
      <c r="AV20" s="151">
        <f>IF('Indicator Date'!AV20="","x",'Indicator Date'!AV20)</f>
        <v>2017</v>
      </c>
      <c r="AW20" s="151">
        <f>IF('Indicator Date'!AW20="","x",'Indicator Date'!AW20)</f>
        <v>2017</v>
      </c>
      <c r="AX20" s="151">
        <f>IF('Indicator Date'!AX20="","x",'Indicator Date'!AX20)</f>
        <v>2017</v>
      </c>
      <c r="AY20" s="151">
        <f>IF('Indicator Date'!AY20="","x",'Indicator Date'!AY20)</f>
        <v>2017</v>
      </c>
      <c r="AZ20" s="151">
        <f>IF('Indicator Date'!AZ20="","x",'Indicator Date'!AZ20)</f>
        <v>2017</v>
      </c>
      <c r="BA20" s="151" t="str">
        <f>IF('Indicator Date'!BA20="","x",'Indicator Date'!BA20)</f>
        <v>x</v>
      </c>
      <c r="BB20" s="151">
        <f>IF('Indicator Date'!BB20="","x",'Indicator Date'!BB20)</f>
        <v>2017</v>
      </c>
      <c r="BC20" s="151">
        <f>IF('Indicator Date'!BC20="","x",'Indicator Date'!BC20)</f>
        <v>2018</v>
      </c>
      <c r="BD20" s="151">
        <f>IF('Indicator Date'!BD20="","x",'Indicator Date'!BD20)</f>
        <v>2019</v>
      </c>
      <c r="BE20" s="213" t="str">
        <f>IF('Indicator Date'!BE20="","x",YEAR('Indicator Date'!BE20))</f>
        <v>x</v>
      </c>
      <c r="BF20" s="213">
        <f>IF('Indicator Date'!BF20="","x",YEAR('Indicator Date'!BF20))</f>
        <v>2018</v>
      </c>
      <c r="BG20" s="213">
        <f>IF('Indicator Date'!BG20="","x",YEAR('Indicator Date'!BG20))</f>
        <v>2018</v>
      </c>
      <c r="BH20" s="151">
        <f>IF('Indicator Date'!BH20="","x",'Indicator Date'!BH20)</f>
        <v>2018</v>
      </c>
      <c r="BI20" s="151">
        <f>IF('Indicator Date'!BI20="","x",'Indicator Date'!BI20)</f>
        <v>2018</v>
      </c>
      <c r="BJ20" s="151" t="str">
        <f>IF('Indicator Date'!BJ20="","x",'Indicator Date'!BJ20)</f>
        <v>x</v>
      </c>
      <c r="BK20" s="151">
        <f>IF('Indicator Date'!BK20="","x",'Indicator Date'!BK20)</f>
        <v>2017</v>
      </c>
      <c r="BL20" s="151" t="str">
        <f>IF('Indicator Date'!BL20="","x",'Indicator Date'!BL20)</f>
        <v>x</v>
      </c>
      <c r="BM20" s="151">
        <f>IF('Indicator Date'!BM20="","x",'Indicator Date'!BM20)</f>
        <v>2017</v>
      </c>
      <c r="BN20" s="151">
        <f>IF('Indicator Date'!BN20="","x",'Indicator Date'!BN20)</f>
        <v>2015</v>
      </c>
      <c r="BO20" s="151">
        <f>IF('Indicator Date'!BO20="","x",'Indicator Date'!BO20)</f>
        <v>2016</v>
      </c>
      <c r="BP20" s="151">
        <f>IF('Indicator Date'!BP20="","x",'Indicator Date'!BP20)</f>
        <v>2017</v>
      </c>
      <c r="BQ20" s="151">
        <f>IF('Indicator Date'!BQ20="","x",'Indicator Date'!BQ20)</f>
        <v>2014</v>
      </c>
      <c r="BR20" s="151">
        <f>IF('Indicator Date'!BR20="","x",'Indicator Date'!BR20)</f>
        <v>2017</v>
      </c>
      <c r="BS20" s="151">
        <f>IF('Indicator Date'!BS20="","x",'Indicator Date'!BS20)</f>
        <v>2017</v>
      </c>
      <c r="BT20" s="151">
        <f>IF('Indicator Date'!BT20="","x",'Indicator Date'!BT20)</f>
        <v>2017</v>
      </c>
      <c r="BU20" s="151">
        <f>IF('Indicator Date'!BU20="","x",'Indicator Date'!BU20)</f>
        <v>2017</v>
      </c>
      <c r="BV20" s="151">
        <f>IF('Indicator Date'!BV20="","x",'Indicator Date'!BV20)</f>
        <v>2017</v>
      </c>
      <c r="BW20" s="151" t="str">
        <f>IF('Indicator Date'!BW20="","x",'Indicator Date'!BW20)</f>
        <v>x</v>
      </c>
      <c r="BX20" s="151">
        <f>IF('Indicator Date'!BX20="","x",'Indicator Date'!BX20)</f>
        <v>2016</v>
      </c>
      <c r="BY20" s="151">
        <f>IF('Indicator Date'!BY20="","x",'Indicator Date'!BY20)</f>
        <v>2015</v>
      </c>
      <c r="BZ20" s="151" t="str">
        <f>IF('Indicator Date'!BZ20="","x",'Indicator Date'!BZ20)</f>
        <v>2018</v>
      </c>
      <c r="CA20" s="151">
        <f>IF('Indicator Date'!CA20="","x",'Indicator Date'!CA20)</f>
        <v>2019</v>
      </c>
      <c r="CB20" s="151">
        <f>IF('Indicator Date'!CB20="","x",'Indicator Date'!CB20)</f>
        <v>2015</v>
      </c>
    </row>
    <row r="21" spans="1:80" x14ac:dyDescent="0.25">
      <c r="A21" s="123" t="s">
        <v>35</v>
      </c>
      <c r="B21" s="106" t="s">
        <v>34</v>
      </c>
      <c r="C21" s="151">
        <f>IF('Indicator Date'!C21="","x",'Indicator Date'!C21)</f>
        <v>2015</v>
      </c>
      <c r="D21" s="151">
        <f>IF('Indicator Date'!D21="","x",'Indicator Date'!D21)</f>
        <v>2015</v>
      </c>
      <c r="E21" s="151">
        <f>IF('Indicator Date'!E21="","x",'Indicator Date'!E21)</f>
        <v>2015</v>
      </c>
      <c r="F21" s="151">
        <f>IF('Indicator Date'!F21="","x",'Indicator Date'!F21)</f>
        <v>2015</v>
      </c>
      <c r="G21" s="151">
        <f>IF('Indicator Date'!G21="","x",'Indicator Date'!G21)</f>
        <v>2015</v>
      </c>
      <c r="H21" s="151">
        <f>IF('Indicator Date'!H21="","x",'Indicator Date'!H21)</f>
        <v>2015</v>
      </c>
      <c r="I21" s="151">
        <f>IF('Indicator Date'!I21="","x",'Indicator Date'!I21)</f>
        <v>2015</v>
      </c>
      <c r="J21" s="151">
        <f>IF('Indicator Date'!J21="","x",'Indicator Date'!J21)</f>
        <v>2018</v>
      </c>
      <c r="K21" s="151">
        <f>IF('Indicator Date'!K21="","x",'Indicator Date'!K21)</f>
        <v>2018</v>
      </c>
      <c r="L21" s="151">
        <f>IF('Indicator Date'!L21="","x",'Indicator Date'!L21)</f>
        <v>2016</v>
      </c>
      <c r="M21" s="151">
        <f>IF('Indicator Date'!M21="","x",'Indicator Date'!M21)</f>
        <v>2015</v>
      </c>
      <c r="N21" s="151">
        <f>IF('Indicator Date'!N21="","x",'Indicator Date'!N21)</f>
        <v>2015</v>
      </c>
      <c r="O21" s="151">
        <f>IF('Indicator Date'!O21="","x",'Indicator Date'!O21)</f>
        <v>2015</v>
      </c>
      <c r="P21" s="151">
        <f>IF('Indicator Date'!P21="","x",'Indicator Date'!P21)</f>
        <v>2015</v>
      </c>
      <c r="Q21" s="151">
        <f>IF('Indicator Date'!Q21="","x",'Indicator Date'!Q21)</f>
        <v>2010</v>
      </c>
      <c r="R21" s="151">
        <f>IF('Indicator Date'!R21="","x",'Indicator Date'!R21)</f>
        <v>2010</v>
      </c>
      <c r="S21" s="151">
        <f>IF('Indicator Date'!S21="","x",'Indicator Date'!S21)</f>
        <v>2010</v>
      </c>
      <c r="T21" s="151">
        <f>IF('Indicator Date'!T21="","x",'Indicator Date'!T21)</f>
        <v>2010</v>
      </c>
      <c r="U21" s="151">
        <f>IF('Indicator Date'!U21="","x",'Indicator Date'!U21)</f>
        <v>2015</v>
      </c>
      <c r="V21" s="151">
        <f>IF('Indicator Date'!V21="","x",'Indicator Date'!V21)</f>
        <v>2015</v>
      </c>
      <c r="W21" s="151">
        <f>IF('Indicator Date'!W21="","x",'Indicator Date'!W21)</f>
        <v>2015</v>
      </c>
      <c r="X21" s="151">
        <f>IF('Indicator Date'!X21="","x",'Indicator Date'!X21)</f>
        <v>2018</v>
      </c>
      <c r="Y21" s="151">
        <f>IF('Indicator Date'!Y21="","x",'Indicator Date'!Y21)</f>
        <v>2018</v>
      </c>
      <c r="Z21" s="151">
        <f>IF('Indicator Date'!Z21="","x",'Indicator Date'!Z21)</f>
        <v>2018</v>
      </c>
      <c r="AA21" s="151">
        <f>IF('Indicator Date'!AA21="","x",'Indicator Date'!AA21)</f>
        <v>2012</v>
      </c>
      <c r="AB21" s="151">
        <f>IF('Indicator Date'!AB21="","x",'Indicator Date'!AB21)</f>
        <v>2017</v>
      </c>
      <c r="AC21" s="151">
        <f>IF('Indicator Date'!AC21="","x",'Indicator Date'!AC21)</f>
        <v>2017</v>
      </c>
      <c r="AD21" s="151">
        <f>IF('Indicator Date'!AD21="","x",'Indicator Date'!AD21)</f>
        <v>2016</v>
      </c>
      <c r="AE21" s="151">
        <f>IF('Indicator Date'!AE21="","x",'Indicator Date'!AE21)</f>
        <v>2018</v>
      </c>
      <c r="AF21" s="151">
        <f>IF('Indicator Date'!AF21="","x",'Indicator Date'!AF21)</f>
        <v>2016</v>
      </c>
      <c r="AG21" s="151">
        <f>IF('Indicator Date'!AG21="","x",'Indicator Date'!AG21)</f>
        <v>2019</v>
      </c>
      <c r="AH21" s="151">
        <f>IF('Indicator Date'!AH21="","x",'Indicator Date'!AH21)</f>
        <v>2019</v>
      </c>
      <c r="AI21" s="151">
        <f>IF('Indicator Date'!AI21="","x",'Indicator Date'!AI21)</f>
        <v>2019</v>
      </c>
      <c r="AJ21" s="151">
        <f>IF('Indicator Date'!AJ21="","x",'Indicator Date'!AJ21)</f>
        <v>2018</v>
      </c>
      <c r="AK21" s="151">
        <f>IF('Indicator Date'!AK21="","x",'Indicator Date'!AK21)</f>
        <v>2018</v>
      </c>
      <c r="AL21" s="151">
        <f>IF('Indicator Date'!AL21="","x",'Indicator Date'!AL21)</f>
        <v>2017</v>
      </c>
      <c r="AM21" s="151">
        <f>IF('Indicator Date'!AM21="","x",'Indicator Date'!AM21)</f>
        <v>2012</v>
      </c>
      <c r="AN21" s="151">
        <f>IF('Indicator Date'!AN21="","x",'Indicator Date'!AN21)</f>
        <v>2019</v>
      </c>
      <c r="AO21" s="151">
        <f>IF('Indicator Date'!AO21="","x",'Indicator Date'!AO21)</f>
        <v>2016</v>
      </c>
      <c r="AP21" s="151">
        <f>IF('Indicator Date'!AP21="","x",'Indicator Date'!AP21)</f>
        <v>2017</v>
      </c>
      <c r="AQ21" s="151">
        <f>IF('Indicator Date'!AQ21="","x",'Indicator Date'!AQ21)</f>
        <v>2017</v>
      </c>
      <c r="AR21" s="151">
        <f>IF('Indicator Date'!AR21="","x",'Indicator Date'!AR21)</f>
        <v>2018</v>
      </c>
      <c r="AS21" s="151">
        <f>IF('Indicator Date'!AS21="","x",'Indicator Date'!AS21)</f>
        <v>2017</v>
      </c>
      <c r="AT21" s="151">
        <f>IF('Indicator Date'!AT21="","x",'Indicator Date'!AT21)</f>
        <v>2014</v>
      </c>
      <c r="AU21" s="151">
        <f>IF('Indicator Date'!AU21="","x",'Indicator Date'!AU21)</f>
        <v>2017</v>
      </c>
      <c r="AV21" s="151">
        <f>IF('Indicator Date'!AV21="","x",'Indicator Date'!AV21)</f>
        <v>2017</v>
      </c>
      <c r="AW21" s="151">
        <f>IF('Indicator Date'!AW21="","x",'Indicator Date'!AW21)</f>
        <v>2017</v>
      </c>
      <c r="AX21" s="151">
        <f>IF('Indicator Date'!AX21="","x",'Indicator Date'!AX21)</f>
        <v>2017</v>
      </c>
      <c r="AY21" s="151">
        <f>IF('Indicator Date'!AY21="","x",'Indicator Date'!AY21)</f>
        <v>2017</v>
      </c>
      <c r="AZ21" s="151">
        <f>IF('Indicator Date'!AZ21="","x",'Indicator Date'!AZ21)</f>
        <v>2017</v>
      </c>
      <c r="BA21" s="151" t="str">
        <f>IF('Indicator Date'!BA21="","x",'Indicator Date'!BA21)</f>
        <v>2015</v>
      </c>
      <c r="BB21" s="151">
        <f>IF('Indicator Date'!BB21="","x",'Indicator Date'!BB21)</f>
        <v>2017</v>
      </c>
      <c r="BC21" s="151">
        <f>IF('Indicator Date'!BC21="","x",'Indicator Date'!BC21)</f>
        <v>2018</v>
      </c>
      <c r="BD21" s="151">
        <f>IF('Indicator Date'!BD21="","x",'Indicator Date'!BD21)</f>
        <v>2019</v>
      </c>
      <c r="BE21" s="213" t="str">
        <f>IF('Indicator Date'!BE21="","x",YEAR('Indicator Date'!BE21))</f>
        <v>x</v>
      </c>
      <c r="BF21" s="213">
        <f>IF('Indicator Date'!BF21="","x",YEAR('Indicator Date'!BF21))</f>
        <v>2018</v>
      </c>
      <c r="BG21" s="213">
        <f>IF('Indicator Date'!BG21="","x",YEAR('Indicator Date'!BG21))</f>
        <v>2018</v>
      </c>
      <c r="BH21" s="151">
        <f>IF('Indicator Date'!BH21="","x",'Indicator Date'!BH21)</f>
        <v>2018</v>
      </c>
      <c r="BI21" s="151">
        <f>IF('Indicator Date'!BI21="","x",'Indicator Date'!BI21)</f>
        <v>2018</v>
      </c>
      <c r="BJ21" s="151">
        <f>IF('Indicator Date'!BJ21="","x",'Indicator Date'!BJ21)</f>
        <v>2015</v>
      </c>
      <c r="BK21" s="151">
        <f>IF('Indicator Date'!BK21="","x",'Indicator Date'!BK21)</f>
        <v>2017</v>
      </c>
      <c r="BL21" s="151">
        <f>IF('Indicator Date'!BL21="","x",'Indicator Date'!BL21)</f>
        <v>2018</v>
      </c>
      <c r="BM21" s="151">
        <f>IF('Indicator Date'!BM21="","x",'Indicator Date'!BM21)</f>
        <v>2017</v>
      </c>
      <c r="BN21" s="151">
        <f>IF('Indicator Date'!BN21="","x",'Indicator Date'!BN21)</f>
        <v>2015</v>
      </c>
      <c r="BO21" s="151">
        <f>IF('Indicator Date'!BO21="","x",'Indicator Date'!BO21)</f>
        <v>2016</v>
      </c>
      <c r="BP21" s="151">
        <f>IF('Indicator Date'!BP21="","x",'Indicator Date'!BP21)</f>
        <v>2017</v>
      </c>
      <c r="BQ21" s="151">
        <f>IF('Indicator Date'!BQ21="","x",'Indicator Date'!BQ21)</f>
        <v>2014</v>
      </c>
      <c r="BR21" s="151">
        <f>IF('Indicator Date'!BR21="","x",'Indicator Date'!BR21)</f>
        <v>2017</v>
      </c>
      <c r="BS21" s="151">
        <f>IF('Indicator Date'!BS21="","x",'Indicator Date'!BS21)</f>
        <v>2017</v>
      </c>
      <c r="BT21" s="151">
        <f>IF('Indicator Date'!BT21="","x",'Indicator Date'!BT21)</f>
        <v>2016</v>
      </c>
      <c r="BU21" s="151">
        <f>IF('Indicator Date'!BU21="","x",'Indicator Date'!BU21)</f>
        <v>2017</v>
      </c>
      <c r="BV21" s="151" t="str">
        <f>IF('Indicator Date'!BV21="","x",'Indicator Date'!BV21)</f>
        <v>x</v>
      </c>
      <c r="BW21" s="151">
        <f>IF('Indicator Date'!BW21="","x",'Indicator Date'!BW21)</f>
        <v>2017</v>
      </c>
      <c r="BX21" s="151">
        <f>IF('Indicator Date'!BX21="","x",'Indicator Date'!BX21)</f>
        <v>2016</v>
      </c>
      <c r="BY21" s="151">
        <f>IF('Indicator Date'!BY21="","x",'Indicator Date'!BY21)</f>
        <v>2015</v>
      </c>
      <c r="BZ21" s="151" t="str">
        <f>IF('Indicator Date'!BZ21="","x",'Indicator Date'!BZ21)</f>
        <v>2018</v>
      </c>
      <c r="CA21" s="151">
        <f>IF('Indicator Date'!CA21="","x",'Indicator Date'!CA21)</f>
        <v>2019</v>
      </c>
      <c r="CB21" s="151">
        <f>IF('Indicator Date'!CB21="","x",'Indicator Date'!CB21)</f>
        <v>2015</v>
      </c>
    </row>
    <row r="22" spans="1:80" x14ac:dyDescent="0.25">
      <c r="A22" s="123" t="s">
        <v>37</v>
      </c>
      <c r="B22" s="106" t="s">
        <v>36</v>
      </c>
      <c r="C22" s="151">
        <f>IF('Indicator Date'!C22="","x",'Indicator Date'!C22)</f>
        <v>2015</v>
      </c>
      <c r="D22" s="151">
        <f>IF('Indicator Date'!D22="","x",'Indicator Date'!D22)</f>
        <v>2015</v>
      </c>
      <c r="E22" s="151">
        <f>IF('Indicator Date'!E22="","x",'Indicator Date'!E22)</f>
        <v>2015</v>
      </c>
      <c r="F22" s="151">
        <f>IF('Indicator Date'!F22="","x",'Indicator Date'!F22)</f>
        <v>2015</v>
      </c>
      <c r="G22" s="151">
        <f>IF('Indicator Date'!G22="","x",'Indicator Date'!G22)</f>
        <v>2015</v>
      </c>
      <c r="H22" s="151">
        <f>IF('Indicator Date'!H22="","x",'Indicator Date'!H22)</f>
        <v>2015</v>
      </c>
      <c r="I22" s="151">
        <f>IF('Indicator Date'!I22="","x",'Indicator Date'!I22)</f>
        <v>2015</v>
      </c>
      <c r="J22" s="151">
        <f>IF('Indicator Date'!J22="","x",'Indicator Date'!J22)</f>
        <v>2018</v>
      </c>
      <c r="K22" s="151">
        <f>IF('Indicator Date'!K22="","x",'Indicator Date'!K22)</f>
        <v>2018</v>
      </c>
      <c r="L22" s="151">
        <f>IF('Indicator Date'!L22="","x",'Indicator Date'!L22)</f>
        <v>2016</v>
      </c>
      <c r="M22" s="151">
        <f>IF('Indicator Date'!M22="","x",'Indicator Date'!M22)</f>
        <v>2015</v>
      </c>
      <c r="N22" s="151">
        <f>IF('Indicator Date'!N22="","x",'Indicator Date'!N22)</f>
        <v>2015</v>
      </c>
      <c r="O22" s="151">
        <f>IF('Indicator Date'!O22="","x",'Indicator Date'!O22)</f>
        <v>2015</v>
      </c>
      <c r="P22" s="151">
        <f>IF('Indicator Date'!P22="","x",'Indicator Date'!P22)</f>
        <v>2015</v>
      </c>
      <c r="Q22" s="151">
        <f>IF('Indicator Date'!Q22="","x",'Indicator Date'!Q22)</f>
        <v>2010</v>
      </c>
      <c r="R22" s="151">
        <f>IF('Indicator Date'!R22="","x",'Indicator Date'!R22)</f>
        <v>2010</v>
      </c>
      <c r="S22" s="151">
        <f>IF('Indicator Date'!S22="","x",'Indicator Date'!S22)</f>
        <v>2010</v>
      </c>
      <c r="T22" s="151">
        <f>IF('Indicator Date'!T22="","x",'Indicator Date'!T22)</f>
        <v>2010</v>
      </c>
      <c r="U22" s="151">
        <f>IF('Indicator Date'!U22="","x",'Indicator Date'!U22)</f>
        <v>2015</v>
      </c>
      <c r="V22" s="151">
        <f>IF('Indicator Date'!V22="","x",'Indicator Date'!V22)</f>
        <v>2015</v>
      </c>
      <c r="W22" s="151">
        <f>IF('Indicator Date'!W22="","x",'Indicator Date'!W22)</f>
        <v>2015</v>
      </c>
      <c r="X22" s="151">
        <f>IF('Indicator Date'!X22="","x",'Indicator Date'!X22)</f>
        <v>2018</v>
      </c>
      <c r="Y22" s="151">
        <f>IF('Indicator Date'!Y22="","x",'Indicator Date'!Y22)</f>
        <v>2018</v>
      </c>
      <c r="Z22" s="151">
        <f>IF('Indicator Date'!Z22="","x",'Indicator Date'!Z22)</f>
        <v>2018</v>
      </c>
      <c r="AA22" s="151" t="str">
        <f>IF('Indicator Date'!AA22="","x",'Indicator Date'!AA22)</f>
        <v>x</v>
      </c>
      <c r="AB22" s="151">
        <f>IF('Indicator Date'!AB22="","x",'Indicator Date'!AB22)</f>
        <v>2017</v>
      </c>
      <c r="AC22" s="151">
        <f>IF('Indicator Date'!AC22="","x",'Indicator Date'!AC22)</f>
        <v>2014</v>
      </c>
      <c r="AD22" s="151">
        <f>IF('Indicator Date'!AD22="","x",'Indicator Date'!AD22)</f>
        <v>2018</v>
      </c>
      <c r="AE22" s="151">
        <f>IF('Indicator Date'!AE22="","x",'Indicator Date'!AE22)</f>
        <v>2018</v>
      </c>
      <c r="AF22" s="151" t="str">
        <f>IF('Indicator Date'!AF22="","x",'Indicator Date'!AF22)</f>
        <v>x</v>
      </c>
      <c r="AG22" s="151">
        <f>IF('Indicator Date'!AG22="","x",'Indicator Date'!AG22)</f>
        <v>2019</v>
      </c>
      <c r="AH22" s="151">
        <f>IF('Indicator Date'!AH22="","x",'Indicator Date'!AH22)</f>
        <v>2019</v>
      </c>
      <c r="AI22" s="151">
        <f>IF('Indicator Date'!AI22="","x",'Indicator Date'!AI22)</f>
        <v>2019</v>
      </c>
      <c r="AJ22" s="151">
        <f>IF('Indicator Date'!AJ22="","x",'Indicator Date'!AJ22)</f>
        <v>2018</v>
      </c>
      <c r="AK22" s="151">
        <f>IF('Indicator Date'!AK22="","x",'Indicator Date'!AK22)</f>
        <v>2018</v>
      </c>
      <c r="AL22" s="151">
        <f>IF('Indicator Date'!AL22="","x",'Indicator Date'!AL22)</f>
        <v>2017</v>
      </c>
      <c r="AM22" s="151">
        <f>IF('Indicator Date'!AM22="","x",'Indicator Date'!AM22)</f>
        <v>2010</v>
      </c>
      <c r="AN22" s="151">
        <f>IF('Indicator Date'!AN22="","x",'Indicator Date'!AN22)</f>
        <v>2019</v>
      </c>
      <c r="AO22" s="151">
        <f>IF('Indicator Date'!AO22="","x",'Indicator Date'!AO22)</f>
        <v>2016</v>
      </c>
      <c r="AP22" s="151">
        <f>IF('Indicator Date'!AP22="","x",'Indicator Date'!AP22)</f>
        <v>2017</v>
      </c>
      <c r="AQ22" s="151">
        <f>IF('Indicator Date'!AQ22="","x",'Indicator Date'!AQ22)</f>
        <v>2017</v>
      </c>
      <c r="AR22" s="151">
        <f>IF('Indicator Date'!AR22="","x",'Indicator Date'!AR22)</f>
        <v>2018</v>
      </c>
      <c r="AS22" s="151">
        <f>IF('Indicator Date'!AS22="","x",'Indicator Date'!AS22)</f>
        <v>2017</v>
      </c>
      <c r="AT22" s="151">
        <f>IF('Indicator Date'!AT22="","x",'Indicator Date'!AT22)</f>
        <v>2010</v>
      </c>
      <c r="AU22" s="151">
        <f>IF('Indicator Date'!AU22="","x",'Indicator Date'!AU22)</f>
        <v>2017</v>
      </c>
      <c r="AV22" s="151">
        <f>IF('Indicator Date'!AV22="","x",'Indicator Date'!AV22)</f>
        <v>2013</v>
      </c>
      <c r="AW22" s="151" t="str">
        <f>IF('Indicator Date'!AW22="","x",'Indicator Date'!AW22)</f>
        <v>x</v>
      </c>
      <c r="AX22" s="151">
        <f>IF('Indicator Date'!AX22="","x",'Indicator Date'!AX22)</f>
        <v>2017</v>
      </c>
      <c r="AY22" s="151">
        <f>IF('Indicator Date'!AY22="","x",'Indicator Date'!AY22)</f>
        <v>2017</v>
      </c>
      <c r="AZ22" s="151">
        <f>IF('Indicator Date'!AZ22="","x",'Indicator Date'!AZ22)</f>
        <v>2017</v>
      </c>
      <c r="BA22" s="151" t="str">
        <f>IF('Indicator Date'!BA22="","x",'Indicator Date'!BA22)</f>
        <v>2017</v>
      </c>
      <c r="BB22" s="151">
        <f>IF('Indicator Date'!BB22="","x",'Indicator Date'!BB22)</f>
        <v>2017</v>
      </c>
      <c r="BC22" s="151">
        <f>IF('Indicator Date'!BC22="","x",'Indicator Date'!BC22)</f>
        <v>2018</v>
      </c>
      <c r="BD22" s="151">
        <f>IF('Indicator Date'!BD22="","x",'Indicator Date'!BD22)</f>
        <v>2019</v>
      </c>
      <c r="BE22" s="213" t="str">
        <f>IF('Indicator Date'!BE22="","x",YEAR('Indicator Date'!BE22))</f>
        <v>x</v>
      </c>
      <c r="BF22" s="213">
        <f>IF('Indicator Date'!BF22="","x",YEAR('Indicator Date'!BF22))</f>
        <v>2018</v>
      </c>
      <c r="BG22" s="213">
        <f>IF('Indicator Date'!BG22="","x",YEAR('Indicator Date'!BG22))</f>
        <v>2018</v>
      </c>
      <c r="BH22" s="151">
        <f>IF('Indicator Date'!BH22="","x",'Indicator Date'!BH22)</f>
        <v>2018</v>
      </c>
      <c r="BI22" s="151">
        <f>IF('Indicator Date'!BI22="","x",'Indicator Date'!BI22)</f>
        <v>2018</v>
      </c>
      <c r="BJ22" s="151">
        <f>IF('Indicator Date'!BJ22="","x",'Indicator Date'!BJ22)</f>
        <v>2015</v>
      </c>
      <c r="BK22" s="151">
        <f>IF('Indicator Date'!BK22="","x",'Indicator Date'!BK22)</f>
        <v>2017</v>
      </c>
      <c r="BL22" s="151">
        <f>IF('Indicator Date'!BL22="","x",'Indicator Date'!BL22)</f>
        <v>2018</v>
      </c>
      <c r="BM22" s="151">
        <f>IF('Indicator Date'!BM22="","x",'Indicator Date'!BM22)</f>
        <v>2017</v>
      </c>
      <c r="BN22" s="151">
        <f>IF('Indicator Date'!BN22="","x",'Indicator Date'!BN22)</f>
        <v>2015</v>
      </c>
      <c r="BO22" s="151">
        <f>IF('Indicator Date'!BO22="","x",'Indicator Date'!BO22)</f>
        <v>2016</v>
      </c>
      <c r="BP22" s="151">
        <f>IF('Indicator Date'!BP22="","x",'Indicator Date'!BP22)</f>
        <v>2017</v>
      </c>
      <c r="BQ22" s="151">
        <f>IF('Indicator Date'!BQ22="","x",'Indicator Date'!BQ22)</f>
        <v>2014</v>
      </c>
      <c r="BR22" s="151">
        <f>IF('Indicator Date'!BR22="","x",'Indicator Date'!BR22)</f>
        <v>2017</v>
      </c>
      <c r="BS22" s="151">
        <f>IF('Indicator Date'!BS22="","x",'Indicator Date'!BS22)</f>
        <v>2017</v>
      </c>
      <c r="BT22" s="151">
        <f>IF('Indicator Date'!BT22="","x",'Indicator Date'!BT22)</f>
        <v>2017</v>
      </c>
      <c r="BU22" s="151">
        <f>IF('Indicator Date'!BU22="","x",'Indicator Date'!BU22)</f>
        <v>2017</v>
      </c>
      <c r="BV22" s="151">
        <f>IF('Indicator Date'!BV22="","x",'Indicator Date'!BV22)</f>
        <v>2017</v>
      </c>
      <c r="BW22" s="151" t="str">
        <f>IF('Indicator Date'!BW22="","x",'Indicator Date'!BW22)</f>
        <v>x</v>
      </c>
      <c r="BX22" s="151">
        <f>IF('Indicator Date'!BX22="","x",'Indicator Date'!BX22)</f>
        <v>2016</v>
      </c>
      <c r="BY22" s="151">
        <f>IF('Indicator Date'!BY22="","x",'Indicator Date'!BY22)</f>
        <v>2015</v>
      </c>
      <c r="BZ22" s="151" t="str">
        <f>IF('Indicator Date'!BZ22="","x",'Indicator Date'!BZ22)</f>
        <v>2018</v>
      </c>
      <c r="CA22" s="151">
        <f>IF('Indicator Date'!CA22="","x",'Indicator Date'!CA22)</f>
        <v>2019</v>
      </c>
      <c r="CB22" s="151">
        <f>IF('Indicator Date'!CB22="","x",'Indicator Date'!CB22)</f>
        <v>2015</v>
      </c>
    </row>
    <row r="23" spans="1:80" x14ac:dyDescent="0.25">
      <c r="A23" s="123" t="s">
        <v>798</v>
      </c>
      <c r="B23" s="106" t="s">
        <v>38</v>
      </c>
      <c r="C23" s="151">
        <f>IF('Indicator Date'!C23="","x",'Indicator Date'!C23)</f>
        <v>2015</v>
      </c>
      <c r="D23" s="151">
        <f>IF('Indicator Date'!D23="","x",'Indicator Date'!D23)</f>
        <v>2015</v>
      </c>
      <c r="E23" s="151">
        <f>IF('Indicator Date'!E23="","x",'Indicator Date'!E23)</f>
        <v>2015</v>
      </c>
      <c r="F23" s="151">
        <f>IF('Indicator Date'!F23="","x",'Indicator Date'!F23)</f>
        <v>2015</v>
      </c>
      <c r="G23" s="151">
        <f>IF('Indicator Date'!G23="","x",'Indicator Date'!G23)</f>
        <v>2015</v>
      </c>
      <c r="H23" s="151">
        <f>IF('Indicator Date'!H23="","x",'Indicator Date'!H23)</f>
        <v>2015</v>
      </c>
      <c r="I23" s="151">
        <f>IF('Indicator Date'!I23="","x",'Indicator Date'!I23)</f>
        <v>2015</v>
      </c>
      <c r="J23" s="151">
        <f>IF('Indicator Date'!J23="","x",'Indicator Date'!J23)</f>
        <v>2018</v>
      </c>
      <c r="K23" s="151">
        <f>IF('Indicator Date'!K23="","x",'Indicator Date'!K23)</f>
        <v>2018</v>
      </c>
      <c r="L23" s="151">
        <f>IF('Indicator Date'!L23="","x",'Indicator Date'!L23)</f>
        <v>2016</v>
      </c>
      <c r="M23" s="151">
        <f>IF('Indicator Date'!M23="","x",'Indicator Date'!M23)</f>
        <v>2015</v>
      </c>
      <c r="N23" s="151">
        <f>IF('Indicator Date'!N23="","x",'Indicator Date'!N23)</f>
        <v>2015</v>
      </c>
      <c r="O23" s="151">
        <f>IF('Indicator Date'!O23="","x",'Indicator Date'!O23)</f>
        <v>2015</v>
      </c>
      <c r="P23" s="151">
        <f>IF('Indicator Date'!P23="","x",'Indicator Date'!P23)</f>
        <v>2015</v>
      </c>
      <c r="Q23" s="151">
        <f>IF('Indicator Date'!Q23="","x",'Indicator Date'!Q23)</f>
        <v>2010</v>
      </c>
      <c r="R23" s="151">
        <f>IF('Indicator Date'!R23="","x",'Indicator Date'!R23)</f>
        <v>2010</v>
      </c>
      <c r="S23" s="151">
        <f>IF('Indicator Date'!S23="","x",'Indicator Date'!S23)</f>
        <v>2010</v>
      </c>
      <c r="T23" s="151">
        <f>IF('Indicator Date'!T23="","x",'Indicator Date'!T23)</f>
        <v>2010</v>
      </c>
      <c r="U23" s="151">
        <f>IF('Indicator Date'!U23="","x",'Indicator Date'!U23)</f>
        <v>2015</v>
      </c>
      <c r="V23" s="151">
        <f>IF('Indicator Date'!V23="","x",'Indicator Date'!V23)</f>
        <v>2015</v>
      </c>
      <c r="W23" s="151">
        <f>IF('Indicator Date'!W23="","x",'Indicator Date'!W23)</f>
        <v>2015</v>
      </c>
      <c r="X23" s="151">
        <f>IF('Indicator Date'!X23="","x",'Indicator Date'!X23)</f>
        <v>2018</v>
      </c>
      <c r="Y23" s="151">
        <f>IF('Indicator Date'!Y23="","x",'Indicator Date'!Y23)</f>
        <v>2018</v>
      </c>
      <c r="Z23" s="151">
        <f>IF('Indicator Date'!Z23="","x",'Indicator Date'!Z23)</f>
        <v>2018</v>
      </c>
      <c r="AA23" s="151">
        <f>IF('Indicator Date'!AA23="","x",'Indicator Date'!AA23)</f>
        <v>2012</v>
      </c>
      <c r="AB23" s="151">
        <f>IF('Indicator Date'!AB23="","x",'Indicator Date'!AB23)</f>
        <v>2017</v>
      </c>
      <c r="AC23" s="151">
        <f>IF('Indicator Date'!AC23="","x",'Indicator Date'!AC23)</f>
        <v>2017</v>
      </c>
      <c r="AD23" s="151">
        <f>IF('Indicator Date'!AD23="","x",'Indicator Date'!AD23)</f>
        <v>2018</v>
      </c>
      <c r="AE23" s="151">
        <f>IF('Indicator Date'!AE23="","x",'Indicator Date'!AE23)</f>
        <v>2018</v>
      </c>
      <c r="AF23" s="151">
        <f>IF('Indicator Date'!AF23="","x",'Indicator Date'!AF23)</f>
        <v>2016</v>
      </c>
      <c r="AG23" s="151">
        <f>IF('Indicator Date'!AG23="","x",'Indicator Date'!AG23)</f>
        <v>2019</v>
      </c>
      <c r="AH23" s="151">
        <f>IF('Indicator Date'!AH23="","x",'Indicator Date'!AH23)</f>
        <v>2019</v>
      </c>
      <c r="AI23" s="151">
        <f>IF('Indicator Date'!AI23="","x",'Indicator Date'!AI23)</f>
        <v>2019</v>
      </c>
      <c r="AJ23" s="151">
        <f>IF('Indicator Date'!AJ23="","x",'Indicator Date'!AJ23)</f>
        <v>2018</v>
      </c>
      <c r="AK23" s="151">
        <f>IF('Indicator Date'!AK23="","x",'Indicator Date'!AK23)</f>
        <v>2018</v>
      </c>
      <c r="AL23" s="151">
        <f>IF('Indicator Date'!AL23="","x",'Indicator Date'!AL23)</f>
        <v>2017</v>
      </c>
      <c r="AM23" s="151">
        <f>IF('Indicator Date'!AM23="","x",'Indicator Date'!AM23)</f>
        <v>2008</v>
      </c>
      <c r="AN23" s="151">
        <f>IF('Indicator Date'!AN23="","x",'Indicator Date'!AN23)</f>
        <v>2019</v>
      </c>
      <c r="AO23" s="151">
        <f>IF('Indicator Date'!AO23="","x",'Indicator Date'!AO23)</f>
        <v>2016</v>
      </c>
      <c r="AP23" s="151">
        <f>IF('Indicator Date'!AP23="","x",'Indicator Date'!AP23)</f>
        <v>2017</v>
      </c>
      <c r="AQ23" s="151">
        <f>IF('Indicator Date'!AQ23="","x",'Indicator Date'!AQ23)</f>
        <v>2017</v>
      </c>
      <c r="AR23" s="151">
        <f>IF('Indicator Date'!AR23="","x",'Indicator Date'!AR23)</f>
        <v>2018</v>
      </c>
      <c r="AS23" s="151">
        <f>IF('Indicator Date'!AS23="","x",'Indicator Date'!AS23)</f>
        <v>2017</v>
      </c>
      <c r="AT23" s="151">
        <f>IF('Indicator Date'!AT23="","x",'Indicator Date'!AT23)</f>
        <v>2016</v>
      </c>
      <c r="AU23" s="151">
        <f>IF('Indicator Date'!AU23="","x",'Indicator Date'!AU23)</f>
        <v>2017</v>
      </c>
      <c r="AV23" s="151">
        <f>IF('Indicator Date'!AV23="","x",'Indicator Date'!AV23)</f>
        <v>2017</v>
      </c>
      <c r="AW23" s="151">
        <f>IF('Indicator Date'!AW23="","x",'Indicator Date'!AW23)</f>
        <v>2017</v>
      </c>
      <c r="AX23" s="151">
        <f>IF('Indicator Date'!AX23="","x",'Indicator Date'!AX23)</f>
        <v>2017</v>
      </c>
      <c r="AY23" s="151">
        <f>IF('Indicator Date'!AY23="","x",'Indicator Date'!AY23)</f>
        <v>2017</v>
      </c>
      <c r="AZ23" s="151">
        <f>IF('Indicator Date'!AZ23="","x",'Indicator Date'!AZ23)</f>
        <v>2017</v>
      </c>
      <c r="BA23" s="151" t="str">
        <f>IF('Indicator Date'!BA23="","x",'Indicator Date'!BA23)</f>
        <v>2017</v>
      </c>
      <c r="BB23" s="151">
        <f>IF('Indicator Date'!BB23="","x",'Indicator Date'!BB23)</f>
        <v>2017</v>
      </c>
      <c r="BC23" s="151">
        <f>IF('Indicator Date'!BC23="","x",'Indicator Date'!BC23)</f>
        <v>2018</v>
      </c>
      <c r="BD23" s="151">
        <f>IF('Indicator Date'!BD23="","x",'Indicator Date'!BD23)</f>
        <v>2019</v>
      </c>
      <c r="BE23" s="213" t="str">
        <f>IF('Indicator Date'!BE23="","x",YEAR('Indicator Date'!BE23))</f>
        <v>x</v>
      </c>
      <c r="BF23" s="213">
        <f>IF('Indicator Date'!BF23="","x",YEAR('Indicator Date'!BF23))</f>
        <v>2018</v>
      </c>
      <c r="BG23" s="213">
        <f>IF('Indicator Date'!BG23="","x",YEAR('Indicator Date'!BG23))</f>
        <v>2018</v>
      </c>
      <c r="BH23" s="151">
        <f>IF('Indicator Date'!BH23="","x",'Indicator Date'!BH23)</f>
        <v>2018</v>
      </c>
      <c r="BI23" s="151">
        <f>IF('Indicator Date'!BI23="","x",'Indicator Date'!BI23)</f>
        <v>2018</v>
      </c>
      <c r="BJ23" s="151">
        <f>IF('Indicator Date'!BJ23="","x",'Indicator Date'!BJ23)</f>
        <v>2013</v>
      </c>
      <c r="BK23" s="151">
        <f>IF('Indicator Date'!BK23="","x",'Indicator Date'!BK23)</f>
        <v>2017</v>
      </c>
      <c r="BL23" s="151">
        <f>IF('Indicator Date'!BL23="","x",'Indicator Date'!BL23)</f>
        <v>2018</v>
      </c>
      <c r="BM23" s="151">
        <f>IF('Indicator Date'!BM23="","x",'Indicator Date'!BM23)</f>
        <v>2017</v>
      </c>
      <c r="BN23" s="151">
        <f>IF('Indicator Date'!BN23="","x",'Indicator Date'!BN23)</f>
        <v>2015</v>
      </c>
      <c r="BO23" s="151">
        <f>IF('Indicator Date'!BO23="","x",'Indicator Date'!BO23)</f>
        <v>2016</v>
      </c>
      <c r="BP23" s="151">
        <f>IF('Indicator Date'!BP23="","x",'Indicator Date'!BP23)</f>
        <v>2017</v>
      </c>
      <c r="BQ23" s="151">
        <f>IF('Indicator Date'!BQ23="","x",'Indicator Date'!BQ23)</f>
        <v>2014</v>
      </c>
      <c r="BR23" s="151">
        <f>IF('Indicator Date'!BR23="","x",'Indicator Date'!BR23)</f>
        <v>2017</v>
      </c>
      <c r="BS23" s="151">
        <f>IF('Indicator Date'!BS23="","x",'Indicator Date'!BS23)</f>
        <v>2017</v>
      </c>
      <c r="BT23" s="151">
        <f>IF('Indicator Date'!BT23="","x",'Indicator Date'!BT23)</f>
        <v>2016</v>
      </c>
      <c r="BU23" s="151">
        <f>IF('Indicator Date'!BU23="","x",'Indicator Date'!BU23)</f>
        <v>2017</v>
      </c>
      <c r="BV23" s="151" t="str">
        <f>IF('Indicator Date'!BV23="","x",'Indicator Date'!BV23)</f>
        <v>x</v>
      </c>
      <c r="BW23" s="151">
        <f>IF('Indicator Date'!BW23="","x",'Indicator Date'!BW23)</f>
        <v>2017</v>
      </c>
      <c r="BX23" s="151">
        <f>IF('Indicator Date'!BX23="","x",'Indicator Date'!BX23)</f>
        <v>2016</v>
      </c>
      <c r="BY23" s="151">
        <f>IF('Indicator Date'!BY23="","x",'Indicator Date'!BY23)</f>
        <v>2015</v>
      </c>
      <c r="BZ23" s="151" t="str">
        <f>IF('Indicator Date'!BZ23="","x",'Indicator Date'!BZ23)</f>
        <v>2018</v>
      </c>
      <c r="CA23" s="151">
        <f>IF('Indicator Date'!CA23="","x",'Indicator Date'!CA23)</f>
        <v>2019</v>
      </c>
      <c r="CB23" s="151">
        <f>IF('Indicator Date'!CB23="","x",'Indicator Date'!CB23)</f>
        <v>2015</v>
      </c>
    </row>
    <row r="24" spans="1:80" x14ac:dyDescent="0.25">
      <c r="A24" s="123" t="s">
        <v>40</v>
      </c>
      <c r="B24" s="106" t="s">
        <v>39</v>
      </c>
      <c r="C24" s="151">
        <f>IF('Indicator Date'!C24="","x",'Indicator Date'!C24)</f>
        <v>2015</v>
      </c>
      <c r="D24" s="151">
        <f>IF('Indicator Date'!D24="","x",'Indicator Date'!D24)</f>
        <v>2015</v>
      </c>
      <c r="E24" s="151">
        <f>IF('Indicator Date'!E24="","x",'Indicator Date'!E24)</f>
        <v>2015</v>
      </c>
      <c r="F24" s="151">
        <f>IF('Indicator Date'!F24="","x",'Indicator Date'!F24)</f>
        <v>2015</v>
      </c>
      <c r="G24" s="151">
        <f>IF('Indicator Date'!G24="","x",'Indicator Date'!G24)</f>
        <v>2015</v>
      </c>
      <c r="H24" s="151">
        <f>IF('Indicator Date'!H24="","x",'Indicator Date'!H24)</f>
        <v>2015</v>
      </c>
      <c r="I24" s="151">
        <f>IF('Indicator Date'!I24="","x",'Indicator Date'!I24)</f>
        <v>2015</v>
      </c>
      <c r="J24" s="151">
        <f>IF('Indicator Date'!J24="","x",'Indicator Date'!J24)</f>
        <v>2018</v>
      </c>
      <c r="K24" s="151">
        <f>IF('Indicator Date'!K24="","x",'Indicator Date'!K24)</f>
        <v>2018</v>
      </c>
      <c r="L24" s="151">
        <f>IF('Indicator Date'!L24="","x",'Indicator Date'!L24)</f>
        <v>2016</v>
      </c>
      <c r="M24" s="151">
        <f>IF('Indicator Date'!M24="","x",'Indicator Date'!M24)</f>
        <v>2015</v>
      </c>
      <c r="N24" s="151">
        <f>IF('Indicator Date'!N24="","x",'Indicator Date'!N24)</f>
        <v>2015</v>
      </c>
      <c r="O24" s="151">
        <f>IF('Indicator Date'!O24="","x",'Indicator Date'!O24)</f>
        <v>2015</v>
      </c>
      <c r="P24" s="151">
        <f>IF('Indicator Date'!P24="","x",'Indicator Date'!P24)</f>
        <v>2015</v>
      </c>
      <c r="Q24" s="151">
        <f>IF('Indicator Date'!Q24="","x",'Indicator Date'!Q24)</f>
        <v>2010</v>
      </c>
      <c r="R24" s="151">
        <f>IF('Indicator Date'!R24="","x",'Indicator Date'!R24)</f>
        <v>2010</v>
      </c>
      <c r="S24" s="151">
        <f>IF('Indicator Date'!S24="","x",'Indicator Date'!S24)</f>
        <v>2010</v>
      </c>
      <c r="T24" s="151">
        <f>IF('Indicator Date'!T24="","x",'Indicator Date'!T24)</f>
        <v>2010</v>
      </c>
      <c r="U24" s="151">
        <f>IF('Indicator Date'!U24="","x",'Indicator Date'!U24)</f>
        <v>2015</v>
      </c>
      <c r="V24" s="151">
        <f>IF('Indicator Date'!V24="","x",'Indicator Date'!V24)</f>
        <v>2015</v>
      </c>
      <c r="W24" s="151">
        <f>IF('Indicator Date'!W24="","x",'Indicator Date'!W24)</f>
        <v>2015</v>
      </c>
      <c r="X24" s="151">
        <f>IF('Indicator Date'!X24="","x",'Indicator Date'!X24)</f>
        <v>2018</v>
      </c>
      <c r="Y24" s="151">
        <f>IF('Indicator Date'!Y24="","x",'Indicator Date'!Y24)</f>
        <v>2018</v>
      </c>
      <c r="Z24" s="151">
        <f>IF('Indicator Date'!Z24="","x",'Indicator Date'!Z24)</f>
        <v>2018</v>
      </c>
      <c r="AA24" s="151" t="str">
        <f>IF('Indicator Date'!AA24="","x",'Indicator Date'!AA24)</f>
        <v>x</v>
      </c>
      <c r="AB24" s="151">
        <f>IF('Indicator Date'!AB24="","x",'Indicator Date'!AB24)</f>
        <v>2017</v>
      </c>
      <c r="AC24" s="151">
        <f>IF('Indicator Date'!AC24="","x",'Indicator Date'!AC24)</f>
        <v>2016</v>
      </c>
      <c r="AD24" s="151">
        <f>IF('Indicator Date'!AD24="","x",'Indicator Date'!AD24)</f>
        <v>2017</v>
      </c>
      <c r="AE24" s="151">
        <f>IF('Indicator Date'!AE24="","x",'Indicator Date'!AE24)</f>
        <v>2018</v>
      </c>
      <c r="AF24" s="151">
        <f>IF('Indicator Date'!AF24="","x",'Indicator Date'!AF24)</f>
        <v>2016</v>
      </c>
      <c r="AG24" s="151">
        <f>IF('Indicator Date'!AG24="","x",'Indicator Date'!AG24)</f>
        <v>2019</v>
      </c>
      <c r="AH24" s="151">
        <f>IF('Indicator Date'!AH24="","x",'Indicator Date'!AH24)</f>
        <v>2019</v>
      </c>
      <c r="AI24" s="151">
        <f>IF('Indicator Date'!AI24="","x",'Indicator Date'!AI24)</f>
        <v>2019</v>
      </c>
      <c r="AJ24" s="151">
        <f>IF('Indicator Date'!AJ24="","x",'Indicator Date'!AJ24)</f>
        <v>2018</v>
      </c>
      <c r="AK24" s="151">
        <f>IF('Indicator Date'!AK24="","x",'Indicator Date'!AK24)</f>
        <v>2018</v>
      </c>
      <c r="AL24" s="151">
        <f>IF('Indicator Date'!AL24="","x",'Indicator Date'!AL24)</f>
        <v>2017</v>
      </c>
      <c r="AM24" s="151">
        <f>IF('Indicator Date'!AM24="","x",'Indicator Date'!AM24)</f>
        <v>2012</v>
      </c>
      <c r="AN24" s="151">
        <f>IF('Indicator Date'!AN24="","x",'Indicator Date'!AN24)</f>
        <v>2019</v>
      </c>
      <c r="AO24" s="151">
        <f>IF('Indicator Date'!AO24="","x",'Indicator Date'!AO24)</f>
        <v>2016</v>
      </c>
      <c r="AP24" s="151">
        <f>IF('Indicator Date'!AP24="","x",'Indicator Date'!AP24)</f>
        <v>2017</v>
      </c>
      <c r="AQ24" s="151">
        <f>IF('Indicator Date'!AQ24="","x",'Indicator Date'!AQ24)</f>
        <v>2017</v>
      </c>
      <c r="AR24" s="151">
        <f>IF('Indicator Date'!AR24="","x",'Indicator Date'!AR24)</f>
        <v>2018</v>
      </c>
      <c r="AS24" s="151">
        <f>IF('Indicator Date'!AS24="","x",'Indicator Date'!AS24)</f>
        <v>2017</v>
      </c>
      <c r="AT24" s="151">
        <f>IF('Indicator Date'!AT24="","x",'Indicator Date'!AT24)</f>
        <v>2012</v>
      </c>
      <c r="AU24" s="151">
        <f>IF('Indicator Date'!AU24="","x",'Indicator Date'!AU24)</f>
        <v>2017</v>
      </c>
      <c r="AV24" s="151" t="str">
        <f>IF('Indicator Date'!AV24="","x",'Indicator Date'!AV24)</f>
        <v>x</v>
      </c>
      <c r="AW24" s="151" t="str">
        <f>IF('Indicator Date'!AW24="","x",'Indicator Date'!AW24)</f>
        <v>x</v>
      </c>
      <c r="AX24" s="151" t="str">
        <f>IF('Indicator Date'!AX24="","x",'Indicator Date'!AX24)</f>
        <v>x</v>
      </c>
      <c r="AY24" s="151">
        <f>IF('Indicator Date'!AY24="","x",'Indicator Date'!AY24)</f>
        <v>2017</v>
      </c>
      <c r="AZ24" s="151">
        <f>IF('Indicator Date'!AZ24="","x",'Indicator Date'!AZ24)</f>
        <v>2017</v>
      </c>
      <c r="BA24" s="151" t="str">
        <f>IF('Indicator Date'!BA24="","x",'Indicator Date'!BA24)</f>
        <v>2011</v>
      </c>
      <c r="BB24" s="151">
        <f>IF('Indicator Date'!BB24="","x",'Indicator Date'!BB24)</f>
        <v>2017</v>
      </c>
      <c r="BC24" s="151">
        <f>IF('Indicator Date'!BC24="","x",'Indicator Date'!BC24)</f>
        <v>2018</v>
      </c>
      <c r="BD24" s="151">
        <f>IF('Indicator Date'!BD24="","x",'Indicator Date'!BD24)</f>
        <v>2019</v>
      </c>
      <c r="BE24" s="213">
        <f>IF('Indicator Date'!BE24="","x",YEAR('Indicator Date'!BE24))</f>
        <v>2018</v>
      </c>
      <c r="BF24" s="213">
        <f>IF('Indicator Date'!BF24="","x",YEAR('Indicator Date'!BF24))</f>
        <v>2018</v>
      </c>
      <c r="BG24" s="213">
        <f>IF('Indicator Date'!BG24="","x",YEAR('Indicator Date'!BG24))</f>
        <v>2018</v>
      </c>
      <c r="BH24" s="151">
        <f>IF('Indicator Date'!BH24="","x",'Indicator Date'!BH24)</f>
        <v>2018</v>
      </c>
      <c r="BI24" s="151">
        <f>IF('Indicator Date'!BI24="","x",'Indicator Date'!BI24)</f>
        <v>2018</v>
      </c>
      <c r="BJ24" s="151" t="str">
        <f>IF('Indicator Date'!BJ24="","x",'Indicator Date'!BJ24)</f>
        <v>x</v>
      </c>
      <c r="BK24" s="151">
        <f>IF('Indicator Date'!BK24="","x",'Indicator Date'!BK24)</f>
        <v>2017</v>
      </c>
      <c r="BL24" s="151">
        <f>IF('Indicator Date'!BL24="","x",'Indicator Date'!BL24)</f>
        <v>2018</v>
      </c>
      <c r="BM24" s="151">
        <f>IF('Indicator Date'!BM24="","x",'Indicator Date'!BM24)</f>
        <v>2017</v>
      </c>
      <c r="BN24" s="151">
        <f>IF('Indicator Date'!BN24="","x",'Indicator Date'!BN24)</f>
        <v>2015</v>
      </c>
      <c r="BO24" s="151">
        <f>IF('Indicator Date'!BO24="","x",'Indicator Date'!BO24)</f>
        <v>2016</v>
      </c>
      <c r="BP24" s="151">
        <f>IF('Indicator Date'!BP24="","x",'Indicator Date'!BP24)</f>
        <v>2017</v>
      </c>
      <c r="BQ24" s="151">
        <f>IF('Indicator Date'!BQ24="","x",'Indicator Date'!BQ24)</f>
        <v>2014</v>
      </c>
      <c r="BR24" s="151">
        <f>IF('Indicator Date'!BR24="","x",'Indicator Date'!BR24)</f>
        <v>2017</v>
      </c>
      <c r="BS24" s="151">
        <f>IF('Indicator Date'!BS24="","x",'Indicator Date'!BS24)</f>
        <v>2017</v>
      </c>
      <c r="BT24" s="151">
        <f>IF('Indicator Date'!BT24="","x",'Indicator Date'!BT24)</f>
        <v>2013</v>
      </c>
      <c r="BU24" s="151">
        <f>IF('Indicator Date'!BU24="","x",'Indicator Date'!BU24)</f>
        <v>2017</v>
      </c>
      <c r="BV24" s="151">
        <f>IF('Indicator Date'!BV24="","x",'Indicator Date'!BV24)</f>
        <v>2017</v>
      </c>
      <c r="BW24" s="151" t="str">
        <f>IF('Indicator Date'!BW24="","x",'Indicator Date'!BW24)</f>
        <v>x</v>
      </c>
      <c r="BX24" s="151">
        <f>IF('Indicator Date'!BX24="","x",'Indicator Date'!BX24)</f>
        <v>2016</v>
      </c>
      <c r="BY24" s="151">
        <f>IF('Indicator Date'!BY24="","x",'Indicator Date'!BY24)</f>
        <v>2015</v>
      </c>
      <c r="BZ24" s="151" t="str">
        <f>IF('Indicator Date'!BZ24="","x",'Indicator Date'!BZ24)</f>
        <v>2018</v>
      </c>
      <c r="CA24" s="151">
        <f>IF('Indicator Date'!CA24="","x",'Indicator Date'!CA24)</f>
        <v>2019</v>
      </c>
      <c r="CB24" s="151">
        <f>IF('Indicator Date'!CB24="","x",'Indicator Date'!CB24)</f>
        <v>2015</v>
      </c>
    </row>
    <row r="25" spans="1:80" x14ac:dyDescent="0.25">
      <c r="A25" s="123" t="s">
        <v>42</v>
      </c>
      <c r="B25" s="106" t="s">
        <v>41</v>
      </c>
      <c r="C25" s="151">
        <f>IF('Indicator Date'!C25="","x",'Indicator Date'!C25)</f>
        <v>2015</v>
      </c>
      <c r="D25" s="151">
        <f>IF('Indicator Date'!D25="","x",'Indicator Date'!D25)</f>
        <v>2015</v>
      </c>
      <c r="E25" s="151">
        <f>IF('Indicator Date'!E25="","x",'Indicator Date'!E25)</f>
        <v>2015</v>
      </c>
      <c r="F25" s="151">
        <f>IF('Indicator Date'!F25="","x",'Indicator Date'!F25)</f>
        <v>2015</v>
      </c>
      <c r="G25" s="151">
        <f>IF('Indicator Date'!G25="","x",'Indicator Date'!G25)</f>
        <v>2015</v>
      </c>
      <c r="H25" s="151">
        <f>IF('Indicator Date'!H25="","x",'Indicator Date'!H25)</f>
        <v>2015</v>
      </c>
      <c r="I25" s="151">
        <f>IF('Indicator Date'!I25="","x",'Indicator Date'!I25)</f>
        <v>2015</v>
      </c>
      <c r="J25" s="151">
        <f>IF('Indicator Date'!J25="","x",'Indicator Date'!J25)</f>
        <v>2018</v>
      </c>
      <c r="K25" s="151">
        <f>IF('Indicator Date'!K25="","x",'Indicator Date'!K25)</f>
        <v>2018</v>
      </c>
      <c r="L25" s="151">
        <f>IF('Indicator Date'!L25="","x",'Indicator Date'!L25)</f>
        <v>2016</v>
      </c>
      <c r="M25" s="151">
        <f>IF('Indicator Date'!M25="","x",'Indicator Date'!M25)</f>
        <v>2015</v>
      </c>
      <c r="N25" s="151">
        <f>IF('Indicator Date'!N25="","x",'Indicator Date'!N25)</f>
        <v>2015</v>
      </c>
      <c r="O25" s="151">
        <f>IF('Indicator Date'!O25="","x",'Indicator Date'!O25)</f>
        <v>2015</v>
      </c>
      <c r="P25" s="151">
        <f>IF('Indicator Date'!P25="","x",'Indicator Date'!P25)</f>
        <v>2015</v>
      </c>
      <c r="Q25" s="151">
        <f>IF('Indicator Date'!Q25="","x",'Indicator Date'!Q25)</f>
        <v>2010</v>
      </c>
      <c r="R25" s="151">
        <f>IF('Indicator Date'!R25="","x",'Indicator Date'!R25)</f>
        <v>2010</v>
      </c>
      <c r="S25" s="151">
        <f>IF('Indicator Date'!S25="","x",'Indicator Date'!S25)</f>
        <v>2010</v>
      </c>
      <c r="T25" s="151">
        <f>IF('Indicator Date'!T25="","x",'Indicator Date'!T25)</f>
        <v>2010</v>
      </c>
      <c r="U25" s="151">
        <f>IF('Indicator Date'!U25="","x",'Indicator Date'!U25)</f>
        <v>2015</v>
      </c>
      <c r="V25" s="151">
        <f>IF('Indicator Date'!V25="","x",'Indicator Date'!V25)</f>
        <v>2015</v>
      </c>
      <c r="W25" s="151">
        <f>IF('Indicator Date'!W25="","x",'Indicator Date'!W25)</f>
        <v>2015</v>
      </c>
      <c r="X25" s="151">
        <f>IF('Indicator Date'!X25="","x",'Indicator Date'!X25)</f>
        <v>2018</v>
      </c>
      <c r="Y25" s="151">
        <f>IF('Indicator Date'!Y25="","x",'Indicator Date'!Y25)</f>
        <v>2018</v>
      </c>
      <c r="Z25" s="151">
        <f>IF('Indicator Date'!Z25="","x",'Indicator Date'!Z25)</f>
        <v>2018</v>
      </c>
      <c r="AA25" s="151">
        <f>IF('Indicator Date'!AA25="","x",'Indicator Date'!AA25)</f>
        <v>2011</v>
      </c>
      <c r="AB25" s="151">
        <f>IF('Indicator Date'!AB25="","x",'Indicator Date'!AB25)</f>
        <v>2017</v>
      </c>
      <c r="AC25" s="151" t="str">
        <f>IF('Indicator Date'!AC25="","x",'Indicator Date'!AC25)</f>
        <v>x</v>
      </c>
      <c r="AD25" s="151">
        <f>IF('Indicator Date'!AD25="","x",'Indicator Date'!AD25)</f>
        <v>2017</v>
      </c>
      <c r="AE25" s="151">
        <f>IF('Indicator Date'!AE25="","x",'Indicator Date'!AE25)</f>
        <v>2018</v>
      </c>
      <c r="AF25" s="151" t="str">
        <f>IF('Indicator Date'!AF25="","x",'Indicator Date'!AF25)</f>
        <v>x</v>
      </c>
      <c r="AG25" s="151">
        <f>IF('Indicator Date'!AG25="","x",'Indicator Date'!AG25)</f>
        <v>2019</v>
      </c>
      <c r="AH25" s="151">
        <f>IF('Indicator Date'!AH25="","x",'Indicator Date'!AH25)</f>
        <v>2019</v>
      </c>
      <c r="AI25" s="151">
        <f>IF('Indicator Date'!AI25="","x",'Indicator Date'!AI25)</f>
        <v>2019</v>
      </c>
      <c r="AJ25" s="151">
        <f>IF('Indicator Date'!AJ25="","x",'Indicator Date'!AJ25)</f>
        <v>2018</v>
      </c>
      <c r="AK25" s="151">
        <f>IF('Indicator Date'!AK25="","x",'Indicator Date'!AK25)</f>
        <v>2018</v>
      </c>
      <c r="AL25" s="151">
        <f>IF('Indicator Date'!AL25="","x",'Indicator Date'!AL25)</f>
        <v>2017</v>
      </c>
      <c r="AM25" s="151" t="str">
        <f>IF('Indicator Date'!AM25="","x",'Indicator Date'!AM25)</f>
        <v>x</v>
      </c>
      <c r="AN25" s="151">
        <f>IF('Indicator Date'!AN25="","x",'Indicator Date'!AN25)</f>
        <v>2019</v>
      </c>
      <c r="AO25" s="151">
        <f>IF('Indicator Date'!AO25="","x",'Indicator Date'!AO25)</f>
        <v>2016</v>
      </c>
      <c r="AP25" s="151">
        <f>IF('Indicator Date'!AP25="","x",'Indicator Date'!AP25)</f>
        <v>2017</v>
      </c>
      <c r="AQ25" s="151">
        <f>IF('Indicator Date'!AQ25="","x",'Indicator Date'!AQ25)</f>
        <v>2017</v>
      </c>
      <c r="AR25" s="151">
        <f>IF('Indicator Date'!AR25="","x",'Indicator Date'!AR25)</f>
        <v>2018</v>
      </c>
      <c r="AS25" s="151">
        <f>IF('Indicator Date'!AS25="","x",'Indicator Date'!AS25)</f>
        <v>2017</v>
      </c>
      <c r="AT25" s="151">
        <f>IF('Indicator Date'!AT25="","x",'Indicator Date'!AT25)</f>
        <v>2007</v>
      </c>
      <c r="AU25" s="151">
        <f>IF('Indicator Date'!AU25="","x",'Indicator Date'!AU25)</f>
        <v>2017</v>
      </c>
      <c r="AV25" s="151">
        <f>IF('Indicator Date'!AV25="","x",'Indicator Date'!AV25)</f>
        <v>2017</v>
      </c>
      <c r="AW25" s="151">
        <f>IF('Indicator Date'!AW25="","x",'Indicator Date'!AW25)</f>
        <v>2017</v>
      </c>
      <c r="AX25" s="151">
        <f>IF('Indicator Date'!AX25="","x",'Indicator Date'!AX25)</f>
        <v>2017</v>
      </c>
      <c r="AY25" s="151">
        <f>IF('Indicator Date'!AY25="","x",'Indicator Date'!AY25)</f>
        <v>2017</v>
      </c>
      <c r="AZ25" s="151">
        <f>IF('Indicator Date'!AZ25="","x",'Indicator Date'!AZ25)</f>
        <v>2017</v>
      </c>
      <c r="BA25" s="151" t="str">
        <f>IF('Indicator Date'!BA25="","x",'Indicator Date'!BA25)</f>
        <v>2015</v>
      </c>
      <c r="BB25" s="151">
        <f>IF('Indicator Date'!BB25="","x",'Indicator Date'!BB25)</f>
        <v>2017</v>
      </c>
      <c r="BC25" s="151">
        <f>IF('Indicator Date'!BC25="","x",'Indicator Date'!BC25)</f>
        <v>2018</v>
      </c>
      <c r="BD25" s="151">
        <f>IF('Indicator Date'!BD25="","x",'Indicator Date'!BD25)</f>
        <v>2019</v>
      </c>
      <c r="BE25" s="213" t="str">
        <f>IF('Indicator Date'!BE25="","x",YEAR('Indicator Date'!BE25))</f>
        <v>x</v>
      </c>
      <c r="BF25" s="213">
        <f>IF('Indicator Date'!BF25="","x",YEAR('Indicator Date'!BF25))</f>
        <v>2018</v>
      </c>
      <c r="BG25" s="213">
        <f>IF('Indicator Date'!BG25="","x",YEAR('Indicator Date'!BG25))</f>
        <v>2018</v>
      </c>
      <c r="BH25" s="151">
        <f>IF('Indicator Date'!BH25="","x",'Indicator Date'!BH25)</f>
        <v>2018</v>
      </c>
      <c r="BI25" s="151">
        <f>IF('Indicator Date'!BI25="","x",'Indicator Date'!BI25)</f>
        <v>2018</v>
      </c>
      <c r="BJ25" s="151">
        <f>IF('Indicator Date'!BJ25="","x",'Indicator Date'!BJ25)</f>
        <v>2015</v>
      </c>
      <c r="BK25" s="151">
        <f>IF('Indicator Date'!BK25="","x",'Indicator Date'!BK25)</f>
        <v>2017</v>
      </c>
      <c r="BL25" s="151">
        <f>IF('Indicator Date'!BL25="","x",'Indicator Date'!BL25)</f>
        <v>2018</v>
      </c>
      <c r="BM25" s="151">
        <f>IF('Indicator Date'!BM25="","x",'Indicator Date'!BM25)</f>
        <v>2017</v>
      </c>
      <c r="BN25" s="151">
        <f>IF('Indicator Date'!BN25="","x",'Indicator Date'!BN25)</f>
        <v>2015</v>
      </c>
      <c r="BO25" s="151">
        <f>IF('Indicator Date'!BO25="","x",'Indicator Date'!BO25)</f>
        <v>2016</v>
      </c>
      <c r="BP25" s="151">
        <f>IF('Indicator Date'!BP25="","x",'Indicator Date'!BP25)</f>
        <v>2017</v>
      </c>
      <c r="BQ25" s="151">
        <f>IF('Indicator Date'!BQ25="","x",'Indicator Date'!BQ25)</f>
        <v>2014</v>
      </c>
      <c r="BR25" s="151">
        <f>IF('Indicator Date'!BR25="","x",'Indicator Date'!BR25)</f>
        <v>2017</v>
      </c>
      <c r="BS25" s="151">
        <f>IF('Indicator Date'!BS25="","x",'Indicator Date'!BS25)</f>
        <v>2017</v>
      </c>
      <c r="BT25" s="151">
        <f>IF('Indicator Date'!BT25="","x",'Indicator Date'!BT25)</f>
        <v>2016</v>
      </c>
      <c r="BU25" s="151">
        <f>IF('Indicator Date'!BU25="","x",'Indicator Date'!BU25)</f>
        <v>2017</v>
      </c>
      <c r="BV25" s="151">
        <f>IF('Indicator Date'!BV25="","x",'Indicator Date'!BV25)</f>
        <v>2017</v>
      </c>
      <c r="BW25" s="151">
        <f>IF('Indicator Date'!BW25="","x",'Indicator Date'!BW25)</f>
        <v>2017</v>
      </c>
      <c r="BX25" s="151">
        <f>IF('Indicator Date'!BX25="","x",'Indicator Date'!BX25)</f>
        <v>2016</v>
      </c>
      <c r="BY25" s="151">
        <f>IF('Indicator Date'!BY25="","x",'Indicator Date'!BY25)</f>
        <v>2015</v>
      </c>
      <c r="BZ25" s="151" t="str">
        <f>IF('Indicator Date'!BZ25="","x",'Indicator Date'!BZ25)</f>
        <v>2018</v>
      </c>
      <c r="CA25" s="151">
        <f>IF('Indicator Date'!CA25="","x",'Indicator Date'!CA25)</f>
        <v>2019</v>
      </c>
      <c r="CB25" s="151">
        <f>IF('Indicator Date'!CB25="","x",'Indicator Date'!CB25)</f>
        <v>2015</v>
      </c>
    </row>
    <row r="26" spans="1:80" x14ac:dyDescent="0.25">
      <c r="A26" s="123" t="s">
        <v>44</v>
      </c>
      <c r="B26" s="106" t="s">
        <v>43</v>
      </c>
      <c r="C26" s="151">
        <f>IF('Indicator Date'!C26="","x",'Indicator Date'!C26)</f>
        <v>2015</v>
      </c>
      <c r="D26" s="151">
        <f>IF('Indicator Date'!D26="","x",'Indicator Date'!D26)</f>
        <v>2015</v>
      </c>
      <c r="E26" s="151">
        <f>IF('Indicator Date'!E26="","x",'Indicator Date'!E26)</f>
        <v>2015</v>
      </c>
      <c r="F26" s="151">
        <f>IF('Indicator Date'!F26="","x",'Indicator Date'!F26)</f>
        <v>2015</v>
      </c>
      <c r="G26" s="151">
        <f>IF('Indicator Date'!G26="","x",'Indicator Date'!G26)</f>
        <v>2015</v>
      </c>
      <c r="H26" s="151">
        <f>IF('Indicator Date'!H26="","x",'Indicator Date'!H26)</f>
        <v>2015</v>
      </c>
      <c r="I26" s="151">
        <f>IF('Indicator Date'!I26="","x",'Indicator Date'!I26)</f>
        <v>2015</v>
      </c>
      <c r="J26" s="151">
        <f>IF('Indicator Date'!J26="","x",'Indicator Date'!J26)</f>
        <v>2018</v>
      </c>
      <c r="K26" s="151">
        <f>IF('Indicator Date'!K26="","x",'Indicator Date'!K26)</f>
        <v>2018</v>
      </c>
      <c r="L26" s="151">
        <f>IF('Indicator Date'!L26="","x",'Indicator Date'!L26)</f>
        <v>2016</v>
      </c>
      <c r="M26" s="151">
        <f>IF('Indicator Date'!M26="","x",'Indicator Date'!M26)</f>
        <v>2015</v>
      </c>
      <c r="N26" s="151">
        <f>IF('Indicator Date'!N26="","x",'Indicator Date'!N26)</f>
        <v>2015</v>
      </c>
      <c r="O26" s="151">
        <f>IF('Indicator Date'!O26="","x",'Indicator Date'!O26)</f>
        <v>2015</v>
      </c>
      <c r="P26" s="151">
        <f>IF('Indicator Date'!P26="","x",'Indicator Date'!P26)</f>
        <v>2015</v>
      </c>
      <c r="Q26" s="151">
        <f>IF('Indicator Date'!Q26="","x",'Indicator Date'!Q26)</f>
        <v>2010</v>
      </c>
      <c r="R26" s="151">
        <f>IF('Indicator Date'!R26="","x",'Indicator Date'!R26)</f>
        <v>2010</v>
      </c>
      <c r="S26" s="151">
        <f>IF('Indicator Date'!S26="","x",'Indicator Date'!S26)</f>
        <v>2010</v>
      </c>
      <c r="T26" s="151">
        <f>IF('Indicator Date'!T26="","x",'Indicator Date'!T26)</f>
        <v>2010</v>
      </c>
      <c r="U26" s="151">
        <f>IF('Indicator Date'!U26="","x",'Indicator Date'!U26)</f>
        <v>2015</v>
      </c>
      <c r="V26" s="151">
        <f>IF('Indicator Date'!V26="","x",'Indicator Date'!V26)</f>
        <v>2015</v>
      </c>
      <c r="W26" s="151">
        <f>IF('Indicator Date'!W26="","x",'Indicator Date'!W26)</f>
        <v>2015</v>
      </c>
      <c r="X26" s="151">
        <f>IF('Indicator Date'!X26="","x",'Indicator Date'!X26)</f>
        <v>2018</v>
      </c>
      <c r="Y26" s="151">
        <f>IF('Indicator Date'!Y26="","x",'Indicator Date'!Y26)</f>
        <v>2018</v>
      </c>
      <c r="Z26" s="151">
        <f>IF('Indicator Date'!Z26="","x",'Indicator Date'!Z26)</f>
        <v>2018</v>
      </c>
      <c r="AA26" s="151">
        <f>IF('Indicator Date'!AA26="","x",'Indicator Date'!AA26)</f>
        <v>2010</v>
      </c>
      <c r="AB26" s="151">
        <f>IF('Indicator Date'!AB26="","x",'Indicator Date'!AB26)</f>
        <v>2017</v>
      </c>
      <c r="AC26" s="151" t="str">
        <f>IF('Indicator Date'!AC26="","x",'Indicator Date'!AC26)</f>
        <v>x</v>
      </c>
      <c r="AD26" s="151">
        <f>IF('Indicator Date'!AD26="","x",'Indicator Date'!AD26)</f>
        <v>2018</v>
      </c>
      <c r="AE26" s="151">
        <f>IF('Indicator Date'!AE26="","x",'Indicator Date'!AE26)</f>
        <v>2018</v>
      </c>
      <c r="AF26" s="151">
        <f>IF('Indicator Date'!AF26="","x",'Indicator Date'!AF26)</f>
        <v>2016</v>
      </c>
      <c r="AG26" s="151">
        <f>IF('Indicator Date'!AG26="","x",'Indicator Date'!AG26)</f>
        <v>2019</v>
      </c>
      <c r="AH26" s="151">
        <f>IF('Indicator Date'!AH26="","x",'Indicator Date'!AH26)</f>
        <v>2019</v>
      </c>
      <c r="AI26" s="151">
        <f>IF('Indicator Date'!AI26="","x",'Indicator Date'!AI26)</f>
        <v>2019</v>
      </c>
      <c r="AJ26" s="151">
        <f>IF('Indicator Date'!AJ26="","x",'Indicator Date'!AJ26)</f>
        <v>2018</v>
      </c>
      <c r="AK26" s="151">
        <f>IF('Indicator Date'!AK26="","x",'Indicator Date'!AK26)</f>
        <v>2018</v>
      </c>
      <c r="AL26" s="151">
        <f>IF('Indicator Date'!AL26="","x",'Indicator Date'!AL26)</f>
        <v>2017</v>
      </c>
      <c r="AM26" s="151">
        <f>IF('Indicator Date'!AM26="","x",'Indicator Date'!AM26)</f>
        <v>2014</v>
      </c>
      <c r="AN26" s="151">
        <f>IF('Indicator Date'!AN26="","x",'Indicator Date'!AN26)</f>
        <v>2019</v>
      </c>
      <c r="AO26" s="151">
        <f>IF('Indicator Date'!AO26="","x",'Indicator Date'!AO26)</f>
        <v>2016</v>
      </c>
      <c r="AP26" s="151">
        <f>IF('Indicator Date'!AP26="","x",'Indicator Date'!AP26)</f>
        <v>2017</v>
      </c>
      <c r="AQ26" s="151">
        <f>IF('Indicator Date'!AQ26="","x",'Indicator Date'!AQ26)</f>
        <v>2017</v>
      </c>
      <c r="AR26" s="151">
        <f>IF('Indicator Date'!AR26="","x",'Indicator Date'!AR26)</f>
        <v>2018</v>
      </c>
      <c r="AS26" s="151">
        <f>IF('Indicator Date'!AS26="","x",'Indicator Date'!AS26)</f>
        <v>2017</v>
      </c>
      <c r="AT26" s="151">
        <f>IF('Indicator Date'!AT26="","x",'Indicator Date'!AT26)</f>
        <v>2007</v>
      </c>
      <c r="AU26" s="151">
        <f>IF('Indicator Date'!AU26="","x",'Indicator Date'!AU26)</f>
        <v>2017</v>
      </c>
      <c r="AV26" s="151">
        <f>IF('Indicator Date'!AV26="","x",'Indicator Date'!AV26)</f>
        <v>2017</v>
      </c>
      <c r="AW26" s="151">
        <f>IF('Indicator Date'!AW26="","x",'Indicator Date'!AW26)</f>
        <v>2017</v>
      </c>
      <c r="AX26" s="151">
        <f>IF('Indicator Date'!AX26="","x",'Indicator Date'!AX26)</f>
        <v>2017</v>
      </c>
      <c r="AY26" s="151">
        <f>IF('Indicator Date'!AY26="","x",'Indicator Date'!AY26)</f>
        <v>2017</v>
      </c>
      <c r="AZ26" s="151">
        <f>IF('Indicator Date'!AZ26="","x",'Indicator Date'!AZ26)</f>
        <v>2017</v>
      </c>
      <c r="BA26" s="151" t="str">
        <f>IF('Indicator Date'!BA26="","x",'Indicator Date'!BA26)</f>
        <v>2017</v>
      </c>
      <c r="BB26" s="151">
        <f>IF('Indicator Date'!BB26="","x",'Indicator Date'!BB26)</f>
        <v>2017</v>
      </c>
      <c r="BC26" s="151">
        <f>IF('Indicator Date'!BC26="","x",'Indicator Date'!BC26)</f>
        <v>2018</v>
      </c>
      <c r="BD26" s="151">
        <f>IF('Indicator Date'!BD26="","x",'Indicator Date'!BD26)</f>
        <v>2019</v>
      </c>
      <c r="BE26" s="213" t="str">
        <f>IF('Indicator Date'!BE26="","x",YEAR('Indicator Date'!BE26))</f>
        <v>x</v>
      </c>
      <c r="BF26" s="213">
        <f>IF('Indicator Date'!BF26="","x",YEAR('Indicator Date'!BF26))</f>
        <v>2018</v>
      </c>
      <c r="BG26" s="213">
        <f>IF('Indicator Date'!BG26="","x",YEAR('Indicator Date'!BG26))</f>
        <v>2018</v>
      </c>
      <c r="BH26" s="151">
        <f>IF('Indicator Date'!BH26="","x",'Indicator Date'!BH26)</f>
        <v>2018</v>
      </c>
      <c r="BI26" s="151">
        <f>IF('Indicator Date'!BI26="","x",'Indicator Date'!BI26)</f>
        <v>2018</v>
      </c>
      <c r="BJ26" s="151">
        <f>IF('Indicator Date'!BJ26="","x",'Indicator Date'!BJ26)</f>
        <v>2013</v>
      </c>
      <c r="BK26" s="151">
        <f>IF('Indicator Date'!BK26="","x",'Indicator Date'!BK26)</f>
        <v>2017</v>
      </c>
      <c r="BL26" s="151">
        <f>IF('Indicator Date'!BL26="","x",'Indicator Date'!BL26)</f>
        <v>2018</v>
      </c>
      <c r="BM26" s="151">
        <f>IF('Indicator Date'!BM26="","x",'Indicator Date'!BM26)</f>
        <v>2017</v>
      </c>
      <c r="BN26" s="151">
        <f>IF('Indicator Date'!BN26="","x",'Indicator Date'!BN26)</f>
        <v>2015</v>
      </c>
      <c r="BO26" s="151">
        <f>IF('Indicator Date'!BO26="","x",'Indicator Date'!BO26)</f>
        <v>2016</v>
      </c>
      <c r="BP26" s="151">
        <f>IF('Indicator Date'!BP26="","x",'Indicator Date'!BP26)</f>
        <v>2017</v>
      </c>
      <c r="BQ26" s="151">
        <f>IF('Indicator Date'!BQ26="","x",'Indicator Date'!BQ26)</f>
        <v>2014</v>
      </c>
      <c r="BR26" s="151">
        <f>IF('Indicator Date'!BR26="","x",'Indicator Date'!BR26)</f>
        <v>2017</v>
      </c>
      <c r="BS26" s="151">
        <f>IF('Indicator Date'!BS26="","x",'Indicator Date'!BS26)</f>
        <v>2017</v>
      </c>
      <c r="BT26" s="151">
        <f>IF('Indicator Date'!BT26="","x",'Indicator Date'!BT26)</f>
        <v>2018</v>
      </c>
      <c r="BU26" s="151">
        <f>IF('Indicator Date'!BU26="","x",'Indicator Date'!BU26)</f>
        <v>2017</v>
      </c>
      <c r="BV26" s="151">
        <f>IF('Indicator Date'!BV26="","x",'Indicator Date'!BV26)</f>
        <v>2017</v>
      </c>
      <c r="BW26" s="151">
        <f>IF('Indicator Date'!BW26="","x",'Indicator Date'!BW26)</f>
        <v>2017</v>
      </c>
      <c r="BX26" s="151">
        <f>IF('Indicator Date'!BX26="","x",'Indicator Date'!BX26)</f>
        <v>2016</v>
      </c>
      <c r="BY26" s="151">
        <f>IF('Indicator Date'!BY26="","x",'Indicator Date'!BY26)</f>
        <v>2015</v>
      </c>
      <c r="BZ26" s="151" t="str">
        <f>IF('Indicator Date'!BZ26="","x",'Indicator Date'!BZ26)</f>
        <v>2018</v>
      </c>
      <c r="CA26" s="151">
        <f>IF('Indicator Date'!CA26="","x",'Indicator Date'!CA26)</f>
        <v>2019</v>
      </c>
      <c r="CB26" s="151">
        <f>IF('Indicator Date'!CB26="","x",'Indicator Date'!CB26)</f>
        <v>2015</v>
      </c>
    </row>
    <row r="27" spans="1:80" x14ac:dyDescent="0.25">
      <c r="A27" s="123" t="s">
        <v>378</v>
      </c>
      <c r="B27" s="106" t="s">
        <v>45</v>
      </c>
      <c r="C27" s="151">
        <f>IF('Indicator Date'!C27="","x",'Indicator Date'!C27)</f>
        <v>2015</v>
      </c>
      <c r="D27" s="151">
        <f>IF('Indicator Date'!D27="","x",'Indicator Date'!D27)</f>
        <v>2015</v>
      </c>
      <c r="E27" s="151">
        <f>IF('Indicator Date'!E27="","x",'Indicator Date'!E27)</f>
        <v>2015</v>
      </c>
      <c r="F27" s="151">
        <f>IF('Indicator Date'!F27="","x",'Indicator Date'!F27)</f>
        <v>2015</v>
      </c>
      <c r="G27" s="151">
        <f>IF('Indicator Date'!G27="","x",'Indicator Date'!G27)</f>
        <v>2015</v>
      </c>
      <c r="H27" s="151">
        <f>IF('Indicator Date'!H27="","x",'Indicator Date'!H27)</f>
        <v>2015</v>
      </c>
      <c r="I27" s="151">
        <f>IF('Indicator Date'!I27="","x",'Indicator Date'!I27)</f>
        <v>2015</v>
      </c>
      <c r="J27" s="151">
        <f>IF('Indicator Date'!J27="","x",'Indicator Date'!J27)</f>
        <v>2018</v>
      </c>
      <c r="K27" s="151">
        <f>IF('Indicator Date'!K27="","x",'Indicator Date'!K27)</f>
        <v>2018</v>
      </c>
      <c r="L27" s="151">
        <f>IF('Indicator Date'!L27="","x",'Indicator Date'!L27)</f>
        <v>2016</v>
      </c>
      <c r="M27" s="151">
        <f>IF('Indicator Date'!M27="","x",'Indicator Date'!M27)</f>
        <v>2015</v>
      </c>
      <c r="N27" s="151">
        <f>IF('Indicator Date'!N27="","x",'Indicator Date'!N27)</f>
        <v>2015</v>
      </c>
      <c r="O27" s="151">
        <f>IF('Indicator Date'!O27="","x",'Indicator Date'!O27)</f>
        <v>2015</v>
      </c>
      <c r="P27" s="151">
        <f>IF('Indicator Date'!P27="","x",'Indicator Date'!P27)</f>
        <v>2015</v>
      </c>
      <c r="Q27" s="151">
        <f>IF('Indicator Date'!Q27="","x",'Indicator Date'!Q27)</f>
        <v>2010</v>
      </c>
      <c r="R27" s="151">
        <f>IF('Indicator Date'!R27="","x",'Indicator Date'!R27)</f>
        <v>2010</v>
      </c>
      <c r="S27" s="151">
        <f>IF('Indicator Date'!S27="","x",'Indicator Date'!S27)</f>
        <v>2010</v>
      </c>
      <c r="T27" s="151">
        <f>IF('Indicator Date'!T27="","x",'Indicator Date'!T27)</f>
        <v>2010</v>
      </c>
      <c r="U27" s="151">
        <f>IF('Indicator Date'!U27="","x",'Indicator Date'!U27)</f>
        <v>2015</v>
      </c>
      <c r="V27" s="151">
        <f>IF('Indicator Date'!V27="","x",'Indicator Date'!V27)</f>
        <v>2015</v>
      </c>
      <c r="W27" s="151">
        <f>IF('Indicator Date'!W27="","x",'Indicator Date'!W27)</f>
        <v>2015</v>
      </c>
      <c r="X27" s="151">
        <f>IF('Indicator Date'!X27="","x",'Indicator Date'!X27)</f>
        <v>2018</v>
      </c>
      <c r="Y27" s="151">
        <f>IF('Indicator Date'!Y27="","x",'Indicator Date'!Y27)</f>
        <v>2018</v>
      </c>
      <c r="Z27" s="151">
        <f>IF('Indicator Date'!Z27="","x",'Indicator Date'!Z27)</f>
        <v>2018</v>
      </c>
      <c r="AA27" s="151" t="str">
        <f>IF('Indicator Date'!AA27="","x",'Indicator Date'!AA27)</f>
        <v>x</v>
      </c>
      <c r="AB27" s="151">
        <f>IF('Indicator Date'!AB27="","x",'Indicator Date'!AB27)</f>
        <v>2015</v>
      </c>
      <c r="AC27" s="151" t="str">
        <f>IF('Indicator Date'!AC27="","x",'Indicator Date'!AC27)</f>
        <v>x</v>
      </c>
      <c r="AD27" s="151">
        <f>IF('Indicator Date'!AD27="","x",'Indicator Date'!AD27)</f>
        <v>2017</v>
      </c>
      <c r="AE27" s="151">
        <f>IF('Indicator Date'!AE27="","x",'Indicator Date'!AE27)</f>
        <v>2018</v>
      </c>
      <c r="AF27" s="151" t="str">
        <f>IF('Indicator Date'!AF27="","x",'Indicator Date'!AF27)</f>
        <v>x</v>
      </c>
      <c r="AG27" s="151">
        <f>IF('Indicator Date'!AG27="","x",'Indicator Date'!AG27)</f>
        <v>2019</v>
      </c>
      <c r="AH27" s="151">
        <f>IF('Indicator Date'!AH27="","x",'Indicator Date'!AH27)</f>
        <v>2019</v>
      </c>
      <c r="AI27" s="151">
        <f>IF('Indicator Date'!AI27="","x",'Indicator Date'!AI27)</f>
        <v>2019</v>
      </c>
      <c r="AJ27" s="151">
        <f>IF('Indicator Date'!AJ27="","x",'Indicator Date'!AJ27)</f>
        <v>2018</v>
      </c>
      <c r="AK27" s="151">
        <f>IF('Indicator Date'!AK27="","x",'Indicator Date'!AK27)</f>
        <v>2018</v>
      </c>
      <c r="AL27" s="151">
        <f>IF('Indicator Date'!AL27="","x",'Indicator Date'!AL27)</f>
        <v>2017</v>
      </c>
      <c r="AM27" s="151" t="str">
        <f>IF('Indicator Date'!AM27="","x",'Indicator Date'!AM27)</f>
        <v>x</v>
      </c>
      <c r="AN27" s="151">
        <f>IF('Indicator Date'!AN27="","x",'Indicator Date'!AN27)</f>
        <v>2019</v>
      </c>
      <c r="AO27" s="151">
        <f>IF('Indicator Date'!AO27="","x",'Indicator Date'!AO27)</f>
        <v>2016</v>
      </c>
      <c r="AP27" s="151">
        <f>IF('Indicator Date'!AP27="","x",'Indicator Date'!AP27)</f>
        <v>2017</v>
      </c>
      <c r="AQ27" s="151" t="str">
        <f>IF('Indicator Date'!AQ27="","x",'Indicator Date'!AQ27)</f>
        <v>x</v>
      </c>
      <c r="AR27" s="151" t="str">
        <f>IF('Indicator Date'!AR27="","x",'Indicator Date'!AR27)</f>
        <v>x</v>
      </c>
      <c r="AS27" s="151">
        <f>IF('Indicator Date'!AS27="","x",'Indicator Date'!AS27)</f>
        <v>2017</v>
      </c>
      <c r="AT27" s="151">
        <f>IF('Indicator Date'!AT27="","x",'Indicator Date'!AT27)</f>
        <v>2009</v>
      </c>
      <c r="AU27" s="151">
        <f>IF('Indicator Date'!AU27="","x",'Indicator Date'!AU27)</f>
        <v>2017</v>
      </c>
      <c r="AV27" s="151">
        <f>IF('Indicator Date'!AV27="","x",'Indicator Date'!AV27)</f>
        <v>2016</v>
      </c>
      <c r="AW27" s="151" t="str">
        <f>IF('Indicator Date'!AW27="","x",'Indicator Date'!AW27)</f>
        <v>x</v>
      </c>
      <c r="AX27" s="151" t="str">
        <f>IF('Indicator Date'!AX27="","x",'Indicator Date'!AX27)</f>
        <v>x</v>
      </c>
      <c r="AY27" s="151">
        <f>IF('Indicator Date'!AY27="","x",'Indicator Date'!AY27)</f>
        <v>2017</v>
      </c>
      <c r="AZ27" s="151">
        <f>IF('Indicator Date'!AZ27="","x",'Indicator Date'!AZ27)</f>
        <v>2017</v>
      </c>
      <c r="BA27" s="151" t="str">
        <f>IF('Indicator Date'!BA27="","x",'Indicator Date'!BA27)</f>
        <v>x</v>
      </c>
      <c r="BB27" s="151">
        <f>IF('Indicator Date'!BB27="","x",'Indicator Date'!BB27)</f>
        <v>2017</v>
      </c>
      <c r="BC27" s="151">
        <f>IF('Indicator Date'!BC27="","x",'Indicator Date'!BC27)</f>
        <v>2018</v>
      </c>
      <c r="BD27" s="151">
        <f>IF('Indicator Date'!BD27="","x",'Indicator Date'!BD27)</f>
        <v>2019</v>
      </c>
      <c r="BE27" s="213" t="str">
        <f>IF('Indicator Date'!BE27="","x",YEAR('Indicator Date'!BE27))</f>
        <v>x</v>
      </c>
      <c r="BF27" s="213">
        <f>IF('Indicator Date'!BF27="","x",YEAR('Indicator Date'!BF27))</f>
        <v>2018</v>
      </c>
      <c r="BG27" s="213">
        <f>IF('Indicator Date'!BG27="","x",YEAR('Indicator Date'!BG27))</f>
        <v>2018</v>
      </c>
      <c r="BH27" s="151">
        <f>IF('Indicator Date'!BH27="","x",'Indicator Date'!BH27)</f>
        <v>2018</v>
      </c>
      <c r="BI27" s="151">
        <f>IF('Indicator Date'!BI27="","x",'Indicator Date'!BI27)</f>
        <v>2018</v>
      </c>
      <c r="BJ27" s="151">
        <f>IF('Indicator Date'!BJ27="","x",'Indicator Date'!BJ27)</f>
        <v>2013</v>
      </c>
      <c r="BK27" s="151">
        <f>IF('Indicator Date'!BK27="","x",'Indicator Date'!BK27)</f>
        <v>2017</v>
      </c>
      <c r="BL27" s="151">
        <f>IF('Indicator Date'!BL27="","x",'Indicator Date'!BL27)</f>
        <v>2018</v>
      </c>
      <c r="BM27" s="151">
        <f>IF('Indicator Date'!BM27="","x",'Indicator Date'!BM27)</f>
        <v>2017</v>
      </c>
      <c r="BN27" s="151">
        <f>IF('Indicator Date'!BN27="","x",'Indicator Date'!BN27)</f>
        <v>2015</v>
      </c>
      <c r="BO27" s="151">
        <f>IF('Indicator Date'!BO27="","x",'Indicator Date'!BO27)</f>
        <v>2016</v>
      </c>
      <c r="BP27" s="151">
        <f>IF('Indicator Date'!BP27="","x",'Indicator Date'!BP27)</f>
        <v>2017</v>
      </c>
      <c r="BQ27" s="151">
        <f>IF('Indicator Date'!BQ27="","x",'Indicator Date'!BQ27)</f>
        <v>2014</v>
      </c>
      <c r="BR27" s="151">
        <f>IF('Indicator Date'!BR27="","x",'Indicator Date'!BR27)</f>
        <v>2015</v>
      </c>
      <c r="BS27" s="151">
        <f>IF('Indicator Date'!BS27="","x",'Indicator Date'!BS27)</f>
        <v>2017</v>
      </c>
      <c r="BT27" s="151">
        <f>IF('Indicator Date'!BT27="","x",'Indicator Date'!BT27)</f>
        <v>2015</v>
      </c>
      <c r="BU27" s="151">
        <f>IF('Indicator Date'!BU27="","x",'Indicator Date'!BU27)</f>
        <v>2017</v>
      </c>
      <c r="BV27" s="151">
        <f>IF('Indicator Date'!BV27="","x",'Indicator Date'!BV27)</f>
        <v>2017</v>
      </c>
      <c r="BW27" s="151" t="str">
        <f>IF('Indicator Date'!BW27="","x",'Indicator Date'!BW27)</f>
        <v>x</v>
      </c>
      <c r="BX27" s="151">
        <f>IF('Indicator Date'!BX27="","x",'Indicator Date'!BX27)</f>
        <v>2016</v>
      </c>
      <c r="BY27" s="151">
        <f>IF('Indicator Date'!BY27="","x",'Indicator Date'!BY27)</f>
        <v>2015</v>
      </c>
      <c r="BZ27" s="151" t="str">
        <f>IF('Indicator Date'!BZ27="","x",'Indicator Date'!BZ27)</f>
        <v>2018</v>
      </c>
      <c r="CA27" s="151">
        <f>IF('Indicator Date'!CA27="","x",'Indicator Date'!CA27)</f>
        <v>2019</v>
      </c>
      <c r="CB27" s="151">
        <f>IF('Indicator Date'!CB27="","x",'Indicator Date'!CB27)</f>
        <v>2015</v>
      </c>
    </row>
    <row r="28" spans="1:80" x14ac:dyDescent="0.25">
      <c r="A28" s="123" t="s">
        <v>47</v>
      </c>
      <c r="B28" s="106" t="s">
        <v>46</v>
      </c>
      <c r="C28" s="151">
        <f>IF('Indicator Date'!C28="","x",'Indicator Date'!C28)</f>
        <v>2015</v>
      </c>
      <c r="D28" s="151">
        <f>IF('Indicator Date'!D28="","x",'Indicator Date'!D28)</f>
        <v>2015</v>
      </c>
      <c r="E28" s="151">
        <f>IF('Indicator Date'!E28="","x",'Indicator Date'!E28)</f>
        <v>2015</v>
      </c>
      <c r="F28" s="151">
        <f>IF('Indicator Date'!F28="","x",'Indicator Date'!F28)</f>
        <v>2015</v>
      </c>
      <c r="G28" s="151">
        <f>IF('Indicator Date'!G28="","x",'Indicator Date'!G28)</f>
        <v>2015</v>
      </c>
      <c r="H28" s="151">
        <f>IF('Indicator Date'!H28="","x",'Indicator Date'!H28)</f>
        <v>2015</v>
      </c>
      <c r="I28" s="151">
        <f>IF('Indicator Date'!I28="","x",'Indicator Date'!I28)</f>
        <v>2015</v>
      </c>
      <c r="J28" s="151">
        <f>IF('Indicator Date'!J28="","x",'Indicator Date'!J28)</f>
        <v>2018</v>
      </c>
      <c r="K28" s="151">
        <f>IF('Indicator Date'!K28="","x",'Indicator Date'!K28)</f>
        <v>2018</v>
      </c>
      <c r="L28" s="151">
        <f>IF('Indicator Date'!L28="","x",'Indicator Date'!L28)</f>
        <v>2016</v>
      </c>
      <c r="M28" s="151">
        <f>IF('Indicator Date'!M28="","x",'Indicator Date'!M28)</f>
        <v>2015</v>
      </c>
      <c r="N28" s="151">
        <f>IF('Indicator Date'!N28="","x",'Indicator Date'!N28)</f>
        <v>2015</v>
      </c>
      <c r="O28" s="151">
        <f>IF('Indicator Date'!O28="","x",'Indicator Date'!O28)</f>
        <v>2015</v>
      </c>
      <c r="P28" s="151">
        <f>IF('Indicator Date'!P28="","x",'Indicator Date'!P28)</f>
        <v>2015</v>
      </c>
      <c r="Q28" s="151">
        <f>IF('Indicator Date'!Q28="","x",'Indicator Date'!Q28)</f>
        <v>2010</v>
      </c>
      <c r="R28" s="151">
        <f>IF('Indicator Date'!R28="","x",'Indicator Date'!R28)</f>
        <v>2010</v>
      </c>
      <c r="S28" s="151">
        <f>IF('Indicator Date'!S28="","x",'Indicator Date'!S28)</f>
        <v>2010</v>
      </c>
      <c r="T28" s="151">
        <f>IF('Indicator Date'!T28="","x",'Indicator Date'!T28)</f>
        <v>2010</v>
      </c>
      <c r="U28" s="151">
        <f>IF('Indicator Date'!U28="","x",'Indicator Date'!U28)</f>
        <v>2015</v>
      </c>
      <c r="V28" s="151">
        <f>IF('Indicator Date'!V28="","x",'Indicator Date'!V28)</f>
        <v>2015</v>
      </c>
      <c r="W28" s="151">
        <f>IF('Indicator Date'!W28="","x",'Indicator Date'!W28)</f>
        <v>2015</v>
      </c>
      <c r="X28" s="151">
        <f>IF('Indicator Date'!X28="","x",'Indicator Date'!X28)</f>
        <v>2018</v>
      </c>
      <c r="Y28" s="151">
        <f>IF('Indicator Date'!Y28="","x",'Indicator Date'!Y28)</f>
        <v>2018</v>
      </c>
      <c r="Z28" s="151">
        <f>IF('Indicator Date'!Z28="","x",'Indicator Date'!Z28)</f>
        <v>2018</v>
      </c>
      <c r="AA28" s="151">
        <f>IF('Indicator Date'!AA28="","x",'Indicator Date'!AA28)</f>
        <v>2011</v>
      </c>
      <c r="AB28" s="151">
        <f>IF('Indicator Date'!AB28="","x",'Indicator Date'!AB28)</f>
        <v>2017</v>
      </c>
      <c r="AC28" s="151" t="str">
        <f>IF('Indicator Date'!AC28="","x",'Indicator Date'!AC28)</f>
        <v>x</v>
      </c>
      <c r="AD28" s="151">
        <f>IF('Indicator Date'!AD28="","x",'Indicator Date'!AD28)</f>
        <v>2018</v>
      </c>
      <c r="AE28" s="151">
        <f>IF('Indicator Date'!AE28="","x",'Indicator Date'!AE28)</f>
        <v>2018</v>
      </c>
      <c r="AF28" s="151" t="str">
        <f>IF('Indicator Date'!AF28="","x",'Indicator Date'!AF28)</f>
        <v>x</v>
      </c>
      <c r="AG28" s="151">
        <f>IF('Indicator Date'!AG28="","x",'Indicator Date'!AG28)</f>
        <v>2019</v>
      </c>
      <c r="AH28" s="151">
        <f>IF('Indicator Date'!AH28="","x",'Indicator Date'!AH28)</f>
        <v>2019</v>
      </c>
      <c r="AI28" s="151">
        <f>IF('Indicator Date'!AI28="","x",'Indicator Date'!AI28)</f>
        <v>2019</v>
      </c>
      <c r="AJ28" s="151">
        <f>IF('Indicator Date'!AJ28="","x",'Indicator Date'!AJ28)</f>
        <v>2018</v>
      </c>
      <c r="AK28" s="151">
        <f>IF('Indicator Date'!AK28="","x",'Indicator Date'!AK28)</f>
        <v>2018</v>
      </c>
      <c r="AL28" s="151">
        <f>IF('Indicator Date'!AL28="","x",'Indicator Date'!AL28)</f>
        <v>2017</v>
      </c>
      <c r="AM28" s="151" t="str">
        <f>IF('Indicator Date'!AM28="","x",'Indicator Date'!AM28)</f>
        <v>x</v>
      </c>
      <c r="AN28" s="151">
        <f>IF('Indicator Date'!AN28="","x",'Indicator Date'!AN28)</f>
        <v>2019</v>
      </c>
      <c r="AO28" s="151">
        <f>IF('Indicator Date'!AO28="","x",'Indicator Date'!AO28)</f>
        <v>2016</v>
      </c>
      <c r="AP28" s="151">
        <f>IF('Indicator Date'!AP28="","x",'Indicator Date'!AP28)</f>
        <v>2017</v>
      </c>
      <c r="AQ28" s="151" t="str">
        <f>IF('Indicator Date'!AQ28="","x",'Indicator Date'!AQ28)</f>
        <v>x</v>
      </c>
      <c r="AR28" s="151">
        <f>IF('Indicator Date'!AR28="","x",'Indicator Date'!AR28)</f>
        <v>2018</v>
      </c>
      <c r="AS28" s="151">
        <f>IF('Indicator Date'!AS28="","x",'Indicator Date'!AS28)</f>
        <v>2017</v>
      </c>
      <c r="AT28" s="151" t="str">
        <f>IF('Indicator Date'!AT28="","x",'Indicator Date'!AT28)</f>
        <v>x</v>
      </c>
      <c r="AU28" s="151">
        <f>IF('Indicator Date'!AU28="","x",'Indicator Date'!AU28)</f>
        <v>2017</v>
      </c>
      <c r="AV28" s="151">
        <f>IF('Indicator Date'!AV28="","x",'Indicator Date'!AV28)</f>
        <v>2017</v>
      </c>
      <c r="AW28" s="151">
        <f>IF('Indicator Date'!AW28="","x",'Indicator Date'!AW28)</f>
        <v>2017</v>
      </c>
      <c r="AX28" s="151" t="str">
        <f>IF('Indicator Date'!AX28="","x",'Indicator Date'!AX28)</f>
        <v>x</v>
      </c>
      <c r="AY28" s="151">
        <f>IF('Indicator Date'!AY28="","x",'Indicator Date'!AY28)</f>
        <v>2017</v>
      </c>
      <c r="AZ28" s="151">
        <f>IF('Indicator Date'!AZ28="","x",'Indicator Date'!AZ28)</f>
        <v>2017</v>
      </c>
      <c r="BA28" s="151" t="str">
        <f>IF('Indicator Date'!BA28="","x",'Indicator Date'!BA28)</f>
        <v>2014</v>
      </c>
      <c r="BB28" s="151">
        <f>IF('Indicator Date'!BB28="","x",'Indicator Date'!BB28)</f>
        <v>2017</v>
      </c>
      <c r="BC28" s="151">
        <f>IF('Indicator Date'!BC28="","x",'Indicator Date'!BC28)</f>
        <v>2018</v>
      </c>
      <c r="BD28" s="151">
        <f>IF('Indicator Date'!BD28="","x",'Indicator Date'!BD28)</f>
        <v>2019</v>
      </c>
      <c r="BE28" s="213" t="str">
        <f>IF('Indicator Date'!BE28="","x",YEAR('Indicator Date'!BE28))</f>
        <v>x</v>
      </c>
      <c r="BF28" s="213">
        <f>IF('Indicator Date'!BF28="","x",YEAR('Indicator Date'!BF28))</f>
        <v>2018</v>
      </c>
      <c r="BG28" s="213">
        <f>IF('Indicator Date'!BG28="","x",YEAR('Indicator Date'!BG28))</f>
        <v>2018</v>
      </c>
      <c r="BH28" s="151">
        <f>IF('Indicator Date'!BH28="","x",'Indicator Date'!BH28)</f>
        <v>2018</v>
      </c>
      <c r="BI28" s="151">
        <f>IF('Indicator Date'!BI28="","x",'Indicator Date'!BI28)</f>
        <v>2018</v>
      </c>
      <c r="BJ28" s="151">
        <f>IF('Indicator Date'!BJ28="","x",'Indicator Date'!BJ28)</f>
        <v>2015</v>
      </c>
      <c r="BK28" s="151">
        <f>IF('Indicator Date'!BK28="","x",'Indicator Date'!BK28)</f>
        <v>2017</v>
      </c>
      <c r="BL28" s="151">
        <f>IF('Indicator Date'!BL28="","x",'Indicator Date'!BL28)</f>
        <v>2018</v>
      </c>
      <c r="BM28" s="151">
        <f>IF('Indicator Date'!BM28="","x",'Indicator Date'!BM28)</f>
        <v>2017</v>
      </c>
      <c r="BN28" s="151">
        <f>IF('Indicator Date'!BN28="","x",'Indicator Date'!BN28)</f>
        <v>2015</v>
      </c>
      <c r="BO28" s="151">
        <f>IF('Indicator Date'!BO28="","x",'Indicator Date'!BO28)</f>
        <v>2016</v>
      </c>
      <c r="BP28" s="151">
        <f>IF('Indicator Date'!BP28="","x",'Indicator Date'!BP28)</f>
        <v>2017</v>
      </c>
      <c r="BQ28" s="151">
        <f>IF('Indicator Date'!BQ28="","x",'Indicator Date'!BQ28)</f>
        <v>2014</v>
      </c>
      <c r="BR28" s="151">
        <f>IF('Indicator Date'!BR28="","x",'Indicator Date'!BR28)</f>
        <v>2017</v>
      </c>
      <c r="BS28" s="151">
        <f>IF('Indicator Date'!BS28="","x",'Indicator Date'!BS28)</f>
        <v>2017</v>
      </c>
      <c r="BT28" s="151">
        <f>IF('Indicator Date'!BT28="","x",'Indicator Date'!BT28)</f>
        <v>2014</v>
      </c>
      <c r="BU28" s="151">
        <f>IF('Indicator Date'!BU28="","x",'Indicator Date'!BU28)</f>
        <v>2017</v>
      </c>
      <c r="BV28" s="151">
        <f>IF('Indicator Date'!BV28="","x",'Indicator Date'!BV28)</f>
        <v>2017</v>
      </c>
      <c r="BW28" s="151">
        <f>IF('Indicator Date'!BW28="","x",'Indicator Date'!BW28)</f>
        <v>2017</v>
      </c>
      <c r="BX28" s="151">
        <f>IF('Indicator Date'!BX28="","x",'Indicator Date'!BX28)</f>
        <v>2016</v>
      </c>
      <c r="BY28" s="151">
        <f>IF('Indicator Date'!BY28="","x",'Indicator Date'!BY28)</f>
        <v>2015</v>
      </c>
      <c r="BZ28" s="151" t="str">
        <f>IF('Indicator Date'!BZ28="","x",'Indicator Date'!BZ28)</f>
        <v>2018</v>
      </c>
      <c r="CA28" s="151">
        <f>IF('Indicator Date'!CA28="","x",'Indicator Date'!CA28)</f>
        <v>2019</v>
      </c>
      <c r="CB28" s="151">
        <f>IF('Indicator Date'!CB28="","x",'Indicator Date'!CB28)</f>
        <v>2015</v>
      </c>
    </row>
    <row r="29" spans="1:80" x14ac:dyDescent="0.25">
      <c r="A29" s="123" t="s">
        <v>49</v>
      </c>
      <c r="B29" s="106" t="s">
        <v>48</v>
      </c>
      <c r="C29" s="151">
        <f>IF('Indicator Date'!C29="","x",'Indicator Date'!C29)</f>
        <v>2015</v>
      </c>
      <c r="D29" s="151">
        <f>IF('Indicator Date'!D29="","x",'Indicator Date'!D29)</f>
        <v>2015</v>
      </c>
      <c r="E29" s="151">
        <f>IF('Indicator Date'!E29="","x",'Indicator Date'!E29)</f>
        <v>2015</v>
      </c>
      <c r="F29" s="151">
        <f>IF('Indicator Date'!F29="","x",'Indicator Date'!F29)</f>
        <v>2015</v>
      </c>
      <c r="G29" s="151">
        <f>IF('Indicator Date'!G29="","x",'Indicator Date'!G29)</f>
        <v>2015</v>
      </c>
      <c r="H29" s="151">
        <f>IF('Indicator Date'!H29="","x",'Indicator Date'!H29)</f>
        <v>2015</v>
      </c>
      <c r="I29" s="151">
        <f>IF('Indicator Date'!I29="","x",'Indicator Date'!I29)</f>
        <v>2015</v>
      </c>
      <c r="J29" s="151">
        <f>IF('Indicator Date'!J29="","x",'Indicator Date'!J29)</f>
        <v>2018</v>
      </c>
      <c r="K29" s="151">
        <f>IF('Indicator Date'!K29="","x",'Indicator Date'!K29)</f>
        <v>2018</v>
      </c>
      <c r="L29" s="151">
        <f>IF('Indicator Date'!L29="","x",'Indicator Date'!L29)</f>
        <v>2016</v>
      </c>
      <c r="M29" s="151">
        <f>IF('Indicator Date'!M29="","x",'Indicator Date'!M29)</f>
        <v>2015</v>
      </c>
      <c r="N29" s="151">
        <f>IF('Indicator Date'!N29="","x",'Indicator Date'!N29)</f>
        <v>2015</v>
      </c>
      <c r="O29" s="151">
        <f>IF('Indicator Date'!O29="","x",'Indicator Date'!O29)</f>
        <v>2015</v>
      </c>
      <c r="P29" s="151">
        <f>IF('Indicator Date'!P29="","x",'Indicator Date'!P29)</f>
        <v>2015</v>
      </c>
      <c r="Q29" s="151">
        <f>IF('Indicator Date'!Q29="","x",'Indicator Date'!Q29)</f>
        <v>2010</v>
      </c>
      <c r="R29" s="151">
        <f>IF('Indicator Date'!R29="","x",'Indicator Date'!R29)</f>
        <v>2010</v>
      </c>
      <c r="S29" s="151">
        <f>IF('Indicator Date'!S29="","x",'Indicator Date'!S29)</f>
        <v>2010</v>
      </c>
      <c r="T29" s="151">
        <f>IF('Indicator Date'!T29="","x",'Indicator Date'!T29)</f>
        <v>2010</v>
      </c>
      <c r="U29" s="151">
        <f>IF('Indicator Date'!U29="","x",'Indicator Date'!U29)</f>
        <v>2015</v>
      </c>
      <c r="V29" s="151">
        <f>IF('Indicator Date'!V29="","x",'Indicator Date'!V29)</f>
        <v>2015</v>
      </c>
      <c r="W29" s="151">
        <f>IF('Indicator Date'!W29="","x",'Indicator Date'!W29)</f>
        <v>2015</v>
      </c>
      <c r="X29" s="151">
        <f>IF('Indicator Date'!X29="","x",'Indicator Date'!X29)</f>
        <v>2018</v>
      </c>
      <c r="Y29" s="151">
        <f>IF('Indicator Date'!Y29="","x",'Indicator Date'!Y29)</f>
        <v>2018</v>
      </c>
      <c r="Z29" s="151">
        <f>IF('Indicator Date'!Z29="","x",'Indicator Date'!Z29)</f>
        <v>2018</v>
      </c>
      <c r="AA29" s="151">
        <f>IF('Indicator Date'!AA29="","x",'Indicator Date'!AA29)</f>
        <v>2014</v>
      </c>
      <c r="AB29" s="151">
        <f>IF('Indicator Date'!AB29="","x",'Indicator Date'!AB29)</f>
        <v>2017</v>
      </c>
      <c r="AC29" s="151">
        <f>IF('Indicator Date'!AC29="","x",'Indicator Date'!AC29)</f>
        <v>2017</v>
      </c>
      <c r="AD29" s="151">
        <f>IF('Indicator Date'!AD29="","x",'Indicator Date'!AD29)</f>
        <v>2018</v>
      </c>
      <c r="AE29" s="151">
        <f>IF('Indicator Date'!AE29="","x",'Indicator Date'!AE29)</f>
        <v>2018</v>
      </c>
      <c r="AF29" s="151">
        <f>IF('Indicator Date'!AF29="","x",'Indicator Date'!AF29)</f>
        <v>2016</v>
      </c>
      <c r="AG29" s="151">
        <f>IF('Indicator Date'!AG29="","x",'Indicator Date'!AG29)</f>
        <v>2019</v>
      </c>
      <c r="AH29" s="151">
        <f>IF('Indicator Date'!AH29="","x",'Indicator Date'!AH29)</f>
        <v>2019</v>
      </c>
      <c r="AI29" s="151">
        <f>IF('Indicator Date'!AI29="","x",'Indicator Date'!AI29)</f>
        <v>2019</v>
      </c>
      <c r="AJ29" s="151">
        <f>IF('Indicator Date'!AJ29="","x",'Indicator Date'!AJ29)</f>
        <v>2018</v>
      </c>
      <c r="AK29" s="151">
        <f>IF('Indicator Date'!AK29="","x",'Indicator Date'!AK29)</f>
        <v>2018</v>
      </c>
      <c r="AL29" s="151">
        <f>IF('Indicator Date'!AL29="","x",'Indicator Date'!AL29)</f>
        <v>2017</v>
      </c>
      <c r="AM29" s="151">
        <f>IF('Indicator Date'!AM29="","x",'Indicator Date'!AM29)</f>
        <v>2010</v>
      </c>
      <c r="AN29" s="151">
        <f>IF('Indicator Date'!AN29="","x",'Indicator Date'!AN29)</f>
        <v>2019</v>
      </c>
      <c r="AO29" s="151">
        <f>IF('Indicator Date'!AO29="","x",'Indicator Date'!AO29)</f>
        <v>2016</v>
      </c>
      <c r="AP29" s="151">
        <f>IF('Indicator Date'!AP29="","x",'Indicator Date'!AP29)</f>
        <v>2017</v>
      </c>
      <c r="AQ29" s="151">
        <f>IF('Indicator Date'!AQ29="","x",'Indicator Date'!AQ29)</f>
        <v>2017</v>
      </c>
      <c r="AR29" s="151">
        <f>IF('Indicator Date'!AR29="","x",'Indicator Date'!AR29)</f>
        <v>2018</v>
      </c>
      <c r="AS29" s="151">
        <f>IF('Indicator Date'!AS29="","x",'Indicator Date'!AS29)</f>
        <v>2017</v>
      </c>
      <c r="AT29" s="151">
        <f>IF('Indicator Date'!AT29="","x",'Indicator Date'!AT29)</f>
        <v>2016</v>
      </c>
      <c r="AU29" s="151">
        <f>IF('Indicator Date'!AU29="","x",'Indicator Date'!AU29)</f>
        <v>2017</v>
      </c>
      <c r="AV29" s="151">
        <f>IF('Indicator Date'!AV29="","x",'Indicator Date'!AV29)</f>
        <v>2017</v>
      </c>
      <c r="AW29" s="151">
        <f>IF('Indicator Date'!AW29="","x",'Indicator Date'!AW29)</f>
        <v>2017</v>
      </c>
      <c r="AX29" s="151">
        <f>IF('Indicator Date'!AX29="","x",'Indicator Date'!AX29)</f>
        <v>2017</v>
      </c>
      <c r="AY29" s="151">
        <f>IF('Indicator Date'!AY29="","x",'Indicator Date'!AY29)</f>
        <v>2017</v>
      </c>
      <c r="AZ29" s="151">
        <f>IF('Indicator Date'!AZ29="","x",'Indicator Date'!AZ29)</f>
        <v>2017</v>
      </c>
      <c r="BA29" s="151" t="str">
        <f>IF('Indicator Date'!BA29="","x",'Indicator Date'!BA29)</f>
        <v>2014</v>
      </c>
      <c r="BB29" s="151">
        <f>IF('Indicator Date'!BB29="","x",'Indicator Date'!BB29)</f>
        <v>2017</v>
      </c>
      <c r="BC29" s="151">
        <f>IF('Indicator Date'!BC29="","x",'Indicator Date'!BC29)</f>
        <v>2018</v>
      </c>
      <c r="BD29" s="151">
        <f>IF('Indicator Date'!BD29="","x",'Indicator Date'!BD29)</f>
        <v>2019</v>
      </c>
      <c r="BE29" s="213">
        <f>IF('Indicator Date'!BE29="","x",YEAR('Indicator Date'!BE29))</f>
        <v>2018</v>
      </c>
      <c r="BF29" s="213">
        <f>IF('Indicator Date'!BF29="","x",YEAR('Indicator Date'!BF29))</f>
        <v>2019</v>
      </c>
      <c r="BG29" s="213">
        <f>IF('Indicator Date'!BG29="","x",YEAR('Indicator Date'!BG29))</f>
        <v>2018</v>
      </c>
      <c r="BH29" s="151">
        <f>IF('Indicator Date'!BH29="","x",'Indicator Date'!BH29)</f>
        <v>2018</v>
      </c>
      <c r="BI29" s="151">
        <f>IF('Indicator Date'!BI29="","x",'Indicator Date'!BI29)</f>
        <v>2018</v>
      </c>
      <c r="BJ29" s="151">
        <f>IF('Indicator Date'!BJ29="","x",'Indicator Date'!BJ29)</f>
        <v>2015</v>
      </c>
      <c r="BK29" s="151">
        <f>IF('Indicator Date'!BK29="","x",'Indicator Date'!BK29)</f>
        <v>2017</v>
      </c>
      <c r="BL29" s="151">
        <f>IF('Indicator Date'!BL29="","x",'Indicator Date'!BL29)</f>
        <v>2018</v>
      </c>
      <c r="BM29" s="151">
        <f>IF('Indicator Date'!BM29="","x",'Indicator Date'!BM29)</f>
        <v>2017</v>
      </c>
      <c r="BN29" s="151">
        <f>IF('Indicator Date'!BN29="","x",'Indicator Date'!BN29)</f>
        <v>2015</v>
      </c>
      <c r="BO29" s="151">
        <f>IF('Indicator Date'!BO29="","x",'Indicator Date'!BO29)</f>
        <v>2016</v>
      </c>
      <c r="BP29" s="151">
        <f>IF('Indicator Date'!BP29="","x",'Indicator Date'!BP29)</f>
        <v>2017</v>
      </c>
      <c r="BQ29" s="151">
        <f>IF('Indicator Date'!BQ29="","x",'Indicator Date'!BQ29)</f>
        <v>2014</v>
      </c>
      <c r="BR29" s="151">
        <f>IF('Indicator Date'!BR29="","x",'Indicator Date'!BR29)</f>
        <v>2017</v>
      </c>
      <c r="BS29" s="151">
        <f>IF('Indicator Date'!BS29="","x",'Indicator Date'!BS29)</f>
        <v>2017</v>
      </c>
      <c r="BT29" s="151">
        <f>IF('Indicator Date'!BT29="","x",'Indicator Date'!BT29)</f>
        <v>2016</v>
      </c>
      <c r="BU29" s="151">
        <f>IF('Indicator Date'!BU29="","x",'Indicator Date'!BU29)</f>
        <v>2017</v>
      </c>
      <c r="BV29" s="151">
        <f>IF('Indicator Date'!BV29="","x",'Indicator Date'!BV29)</f>
        <v>2017</v>
      </c>
      <c r="BW29" s="151">
        <f>IF('Indicator Date'!BW29="","x",'Indicator Date'!BW29)</f>
        <v>2017</v>
      </c>
      <c r="BX29" s="151">
        <f>IF('Indicator Date'!BX29="","x",'Indicator Date'!BX29)</f>
        <v>2016</v>
      </c>
      <c r="BY29" s="151">
        <f>IF('Indicator Date'!BY29="","x",'Indicator Date'!BY29)</f>
        <v>2015</v>
      </c>
      <c r="BZ29" s="151" t="str">
        <f>IF('Indicator Date'!BZ29="","x",'Indicator Date'!BZ29)</f>
        <v>2018</v>
      </c>
      <c r="CA29" s="151">
        <f>IF('Indicator Date'!CA29="","x",'Indicator Date'!CA29)</f>
        <v>2019</v>
      </c>
      <c r="CB29" s="151">
        <f>IF('Indicator Date'!CB29="","x",'Indicator Date'!CB29)</f>
        <v>2015</v>
      </c>
    </row>
    <row r="30" spans="1:80" x14ac:dyDescent="0.25">
      <c r="A30" s="123" t="s">
        <v>51</v>
      </c>
      <c r="B30" s="106" t="s">
        <v>50</v>
      </c>
      <c r="C30" s="151">
        <f>IF('Indicator Date'!C30="","x",'Indicator Date'!C30)</f>
        <v>2015</v>
      </c>
      <c r="D30" s="151">
        <f>IF('Indicator Date'!D30="","x",'Indicator Date'!D30)</f>
        <v>2015</v>
      </c>
      <c r="E30" s="151">
        <f>IF('Indicator Date'!E30="","x",'Indicator Date'!E30)</f>
        <v>2015</v>
      </c>
      <c r="F30" s="151">
        <f>IF('Indicator Date'!F30="","x",'Indicator Date'!F30)</f>
        <v>2015</v>
      </c>
      <c r="G30" s="151">
        <f>IF('Indicator Date'!G30="","x",'Indicator Date'!G30)</f>
        <v>2015</v>
      </c>
      <c r="H30" s="151">
        <f>IF('Indicator Date'!H30="","x",'Indicator Date'!H30)</f>
        <v>2015</v>
      </c>
      <c r="I30" s="151">
        <f>IF('Indicator Date'!I30="","x",'Indicator Date'!I30)</f>
        <v>2015</v>
      </c>
      <c r="J30" s="151">
        <f>IF('Indicator Date'!J30="","x",'Indicator Date'!J30)</f>
        <v>2018</v>
      </c>
      <c r="K30" s="151">
        <f>IF('Indicator Date'!K30="","x",'Indicator Date'!K30)</f>
        <v>2018</v>
      </c>
      <c r="L30" s="151">
        <f>IF('Indicator Date'!L30="","x",'Indicator Date'!L30)</f>
        <v>2016</v>
      </c>
      <c r="M30" s="151">
        <f>IF('Indicator Date'!M30="","x",'Indicator Date'!M30)</f>
        <v>2015</v>
      </c>
      <c r="N30" s="151">
        <f>IF('Indicator Date'!N30="","x",'Indicator Date'!N30)</f>
        <v>2015</v>
      </c>
      <c r="O30" s="151">
        <f>IF('Indicator Date'!O30="","x",'Indicator Date'!O30)</f>
        <v>2015</v>
      </c>
      <c r="P30" s="151">
        <f>IF('Indicator Date'!P30="","x",'Indicator Date'!P30)</f>
        <v>2015</v>
      </c>
      <c r="Q30" s="151">
        <f>IF('Indicator Date'!Q30="","x",'Indicator Date'!Q30)</f>
        <v>2010</v>
      </c>
      <c r="R30" s="151">
        <f>IF('Indicator Date'!R30="","x",'Indicator Date'!R30)</f>
        <v>2010</v>
      </c>
      <c r="S30" s="151">
        <f>IF('Indicator Date'!S30="","x",'Indicator Date'!S30)</f>
        <v>2010</v>
      </c>
      <c r="T30" s="151">
        <f>IF('Indicator Date'!T30="","x",'Indicator Date'!T30)</f>
        <v>2010</v>
      </c>
      <c r="U30" s="151">
        <f>IF('Indicator Date'!U30="","x",'Indicator Date'!U30)</f>
        <v>2015</v>
      </c>
      <c r="V30" s="151">
        <f>IF('Indicator Date'!V30="","x",'Indicator Date'!V30)</f>
        <v>2015</v>
      </c>
      <c r="W30" s="151">
        <f>IF('Indicator Date'!W30="","x",'Indicator Date'!W30)</f>
        <v>2015</v>
      </c>
      <c r="X30" s="151">
        <f>IF('Indicator Date'!X30="","x",'Indicator Date'!X30)</f>
        <v>2018</v>
      </c>
      <c r="Y30" s="151">
        <f>IF('Indicator Date'!Y30="","x",'Indicator Date'!Y30)</f>
        <v>2018</v>
      </c>
      <c r="Z30" s="151">
        <f>IF('Indicator Date'!Z30="","x",'Indicator Date'!Z30)</f>
        <v>2018</v>
      </c>
      <c r="AA30" s="151">
        <f>IF('Indicator Date'!AA30="","x",'Indicator Date'!AA30)</f>
        <v>2016</v>
      </c>
      <c r="AB30" s="151">
        <f>IF('Indicator Date'!AB30="","x",'Indicator Date'!AB30)</f>
        <v>2017</v>
      </c>
      <c r="AC30" s="151">
        <f>IF('Indicator Date'!AC30="","x",'Indicator Date'!AC30)</f>
        <v>2017</v>
      </c>
      <c r="AD30" s="151">
        <f>IF('Indicator Date'!AD30="","x",'Indicator Date'!AD30)</f>
        <v>2017</v>
      </c>
      <c r="AE30" s="151">
        <f>IF('Indicator Date'!AE30="","x",'Indicator Date'!AE30)</f>
        <v>2018</v>
      </c>
      <c r="AF30" s="151">
        <f>IF('Indicator Date'!AF30="","x",'Indicator Date'!AF30)</f>
        <v>2016</v>
      </c>
      <c r="AG30" s="151">
        <f>IF('Indicator Date'!AG30="","x",'Indicator Date'!AG30)</f>
        <v>2019</v>
      </c>
      <c r="AH30" s="151">
        <f>IF('Indicator Date'!AH30="","x",'Indicator Date'!AH30)</f>
        <v>2019</v>
      </c>
      <c r="AI30" s="151">
        <f>IF('Indicator Date'!AI30="","x",'Indicator Date'!AI30)</f>
        <v>2019</v>
      </c>
      <c r="AJ30" s="151">
        <f>IF('Indicator Date'!AJ30="","x",'Indicator Date'!AJ30)</f>
        <v>2018</v>
      </c>
      <c r="AK30" s="151">
        <f>IF('Indicator Date'!AK30="","x",'Indicator Date'!AK30)</f>
        <v>2018</v>
      </c>
      <c r="AL30" s="151">
        <f>IF('Indicator Date'!AL30="","x",'Indicator Date'!AL30)</f>
        <v>2017</v>
      </c>
      <c r="AM30" s="151">
        <f>IF('Indicator Date'!AM30="","x",'Indicator Date'!AM30)</f>
        <v>2017</v>
      </c>
      <c r="AN30" s="151">
        <f>IF('Indicator Date'!AN30="","x",'Indicator Date'!AN30)</f>
        <v>2019</v>
      </c>
      <c r="AO30" s="151">
        <f>IF('Indicator Date'!AO30="","x",'Indicator Date'!AO30)</f>
        <v>2016</v>
      </c>
      <c r="AP30" s="151">
        <f>IF('Indicator Date'!AP30="","x",'Indicator Date'!AP30)</f>
        <v>2017</v>
      </c>
      <c r="AQ30" s="151">
        <f>IF('Indicator Date'!AQ30="","x",'Indicator Date'!AQ30)</f>
        <v>2017</v>
      </c>
      <c r="AR30" s="151">
        <f>IF('Indicator Date'!AR30="","x",'Indicator Date'!AR30)</f>
        <v>2018</v>
      </c>
      <c r="AS30" s="151">
        <f>IF('Indicator Date'!AS30="","x",'Indicator Date'!AS30)</f>
        <v>2017</v>
      </c>
      <c r="AT30" s="151">
        <f>IF('Indicator Date'!AT30="","x",'Indicator Date'!AT30)</f>
        <v>2016</v>
      </c>
      <c r="AU30" s="151">
        <f>IF('Indicator Date'!AU30="","x",'Indicator Date'!AU30)</f>
        <v>2017</v>
      </c>
      <c r="AV30" s="151">
        <f>IF('Indicator Date'!AV30="","x",'Indicator Date'!AV30)</f>
        <v>2017</v>
      </c>
      <c r="AW30" s="151">
        <f>IF('Indicator Date'!AW30="","x",'Indicator Date'!AW30)</f>
        <v>2017</v>
      </c>
      <c r="AX30" s="151">
        <f>IF('Indicator Date'!AX30="","x",'Indicator Date'!AX30)</f>
        <v>2017</v>
      </c>
      <c r="AY30" s="151">
        <f>IF('Indicator Date'!AY30="","x",'Indicator Date'!AY30)</f>
        <v>2017</v>
      </c>
      <c r="AZ30" s="151">
        <f>IF('Indicator Date'!AZ30="","x",'Indicator Date'!AZ30)</f>
        <v>2017</v>
      </c>
      <c r="BA30" s="151" t="str">
        <f>IF('Indicator Date'!BA30="","x",'Indicator Date'!BA30)</f>
        <v>2013</v>
      </c>
      <c r="BB30" s="151">
        <f>IF('Indicator Date'!BB30="","x",'Indicator Date'!BB30)</f>
        <v>2017</v>
      </c>
      <c r="BC30" s="151">
        <f>IF('Indicator Date'!BC30="","x",'Indicator Date'!BC30)</f>
        <v>2018</v>
      </c>
      <c r="BD30" s="151">
        <f>IF('Indicator Date'!BD30="","x",'Indicator Date'!BD30)</f>
        <v>2019</v>
      </c>
      <c r="BE30" s="213">
        <f>IF('Indicator Date'!BE30="","x",YEAR('Indicator Date'!BE30))</f>
        <v>2018</v>
      </c>
      <c r="BF30" s="213">
        <f>IF('Indicator Date'!BF30="","x",YEAR('Indicator Date'!BF30))</f>
        <v>2019</v>
      </c>
      <c r="BG30" s="213">
        <f>IF('Indicator Date'!BG30="","x",YEAR('Indicator Date'!BG30))</f>
        <v>2018</v>
      </c>
      <c r="BH30" s="151">
        <f>IF('Indicator Date'!BH30="","x",'Indicator Date'!BH30)</f>
        <v>2018</v>
      </c>
      <c r="BI30" s="151">
        <f>IF('Indicator Date'!BI30="","x",'Indicator Date'!BI30)</f>
        <v>2018</v>
      </c>
      <c r="BJ30" s="151">
        <f>IF('Indicator Date'!BJ30="","x",'Indicator Date'!BJ30)</f>
        <v>2015</v>
      </c>
      <c r="BK30" s="151">
        <f>IF('Indicator Date'!BK30="","x",'Indicator Date'!BK30)</f>
        <v>2017</v>
      </c>
      <c r="BL30" s="151">
        <f>IF('Indicator Date'!BL30="","x",'Indicator Date'!BL30)</f>
        <v>2018</v>
      </c>
      <c r="BM30" s="151">
        <f>IF('Indicator Date'!BM30="","x",'Indicator Date'!BM30)</f>
        <v>2017</v>
      </c>
      <c r="BN30" s="151">
        <f>IF('Indicator Date'!BN30="","x",'Indicator Date'!BN30)</f>
        <v>2015</v>
      </c>
      <c r="BO30" s="151">
        <f>IF('Indicator Date'!BO30="","x",'Indicator Date'!BO30)</f>
        <v>2016</v>
      </c>
      <c r="BP30" s="151">
        <f>IF('Indicator Date'!BP30="","x",'Indicator Date'!BP30)</f>
        <v>2017</v>
      </c>
      <c r="BQ30" s="151">
        <f>IF('Indicator Date'!BQ30="","x",'Indicator Date'!BQ30)</f>
        <v>2014</v>
      </c>
      <c r="BR30" s="151">
        <f>IF('Indicator Date'!BR30="","x",'Indicator Date'!BR30)</f>
        <v>2017</v>
      </c>
      <c r="BS30" s="151">
        <f>IF('Indicator Date'!BS30="","x",'Indicator Date'!BS30)</f>
        <v>2017</v>
      </c>
      <c r="BT30" s="151">
        <f>IF('Indicator Date'!BT30="","x",'Indicator Date'!BT30)</f>
        <v>2016</v>
      </c>
      <c r="BU30" s="151">
        <f>IF('Indicator Date'!BU30="","x",'Indicator Date'!BU30)</f>
        <v>2017</v>
      </c>
      <c r="BV30" s="151">
        <f>IF('Indicator Date'!BV30="","x",'Indicator Date'!BV30)</f>
        <v>2017</v>
      </c>
      <c r="BW30" s="151">
        <f>IF('Indicator Date'!BW30="","x",'Indicator Date'!BW30)</f>
        <v>2017</v>
      </c>
      <c r="BX30" s="151">
        <f>IF('Indicator Date'!BX30="","x",'Indicator Date'!BX30)</f>
        <v>2016</v>
      </c>
      <c r="BY30" s="151">
        <f>IF('Indicator Date'!BY30="","x",'Indicator Date'!BY30)</f>
        <v>2015</v>
      </c>
      <c r="BZ30" s="151" t="str">
        <f>IF('Indicator Date'!BZ30="","x",'Indicator Date'!BZ30)</f>
        <v>2018</v>
      </c>
      <c r="CA30" s="151">
        <f>IF('Indicator Date'!CA30="","x",'Indicator Date'!CA30)</f>
        <v>2019</v>
      </c>
      <c r="CB30" s="151">
        <f>IF('Indicator Date'!CB30="","x",'Indicator Date'!CB30)</f>
        <v>2015</v>
      </c>
    </row>
    <row r="31" spans="1:80" x14ac:dyDescent="0.25">
      <c r="A31" s="123" t="s">
        <v>799</v>
      </c>
      <c r="B31" s="106" t="s">
        <v>58</v>
      </c>
      <c r="C31" s="151">
        <f>IF('Indicator Date'!C31="","x",'Indicator Date'!C31)</f>
        <v>2015</v>
      </c>
      <c r="D31" s="151">
        <f>IF('Indicator Date'!D31="","x",'Indicator Date'!D31)</f>
        <v>2015</v>
      </c>
      <c r="E31" s="151">
        <f>IF('Indicator Date'!E31="","x",'Indicator Date'!E31)</f>
        <v>2015</v>
      </c>
      <c r="F31" s="151">
        <f>IF('Indicator Date'!F31="","x",'Indicator Date'!F31)</f>
        <v>2015</v>
      </c>
      <c r="G31" s="151">
        <f>IF('Indicator Date'!G31="","x",'Indicator Date'!G31)</f>
        <v>2015</v>
      </c>
      <c r="H31" s="151">
        <f>IF('Indicator Date'!H31="","x",'Indicator Date'!H31)</f>
        <v>2015</v>
      </c>
      <c r="I31" s="151">
        <f>IF('Indicator Date'!I31="","x",'Indicator Date'!I31)</f>
        <v>2015</v>
      </c>
      <c r="J31" s="151">
        <f>IF('Indicator Date'!J31="","x",'Indicator Date'!J31)</f>
        <v>2018</v>
      </c>
      <c r="K31" s="151">
        <f>IF('Indicator Date'!K31="","x",'Indicator Date'!K31)</f>
        <v>2018</v>
      </c>
      <c r="L31" s="151">
        <f>IF('Indicator Date'!L31="","x",'Indicator Date'!L31)</f>
        <v>2016</v>
      </c>
      <c r="M31" s="151">
        <f>IF('Indicator Date'!M31="","x",'Indicator Date'!M31)</f>
        <v>2015</v>
      </c>
      <c r="N31" s="151">
        <f>IF('Indicator Date'!N31="","x",'Indicator Date'!N31)</f>
        <v>2015</v>
      </c>
      <c r="O31" s="151">
        <f>IF('Indicator Date'!O31="","x",'Indicator Date'!O31)</f>
        <v>2015</v>
      </c>
      <c r="P31" s="151">
        <f>IF('Indicator Date'!P31="","x",'Indicator Date'!P31)</f>
        <v>2015</v>
      </c>
      <c r="Q31" s="151">
        <f>IF('Indicator Date'!Q31="","x",'Indicator Date'!Q31)</f>
        <v>2010</v>
      </c>
      <c r="R31" s="151">
        <f>IF('Indicator Date'!R31="","x",'Indicator Date'!R31)</f>
        <v>2010</v>
      </c>
      <c r="S31" s="151">
        <f>IF('Indicator Date'!S31="","x",'Indicator Date'!S31)</f>
        <v>2010</v>
      </c>
      <c r="T31" s="151">
        <f>IF('Indicator Date'!T31="","x",'Indicator Date'!T31)</f>
        <v>2010</v>
      </c>
      <c r="U31" s="151">
        <f>IF('Indicator Date'!U31="","x",'Indicator Date'!U31)</f>
        <v>2015</v>
      </c>
      <c r="V31" s="151">
        <f>IF('Indicator Date'!V31="","x",'Indicator Date'!V31)</f>
        <v>2015</v>
      </c>
      <c r="W31" s="151">
        <f>IF('Indicator Date'!W31="","x",'Indicator Date'!W31)</f>
        <v>2015</v>
      </c>
      <c r="X31" s="151">
        <f>IF('Indicator Date'!X31="","x",'Indicator Date'!X31)</f>
        <v>2018</v>
      </c>
      <c r="Y31" s="151">
        <f>IF('Indicator Date'!Y31="","x",'Indicator Date'!Y31)</f>
        <v>2018</v>
      </c>
      <c r="Z31" s="151">
        <f>IF('Indicator Date'!Z31="","x",'Indicator Date'!Z31)</f>
        <v>2018</v>
      </c>
      <c r="AA31" s="151" t="str">
        <f>IF('Indicator Date'!AA31="","x",'Indicator Date'!AA31)</f>
        <v>x</v>
      </c>
      <c r="AB31" s="151">
        <f>IF('Indicator Date'!AB31="","x",'Indicator Date'!AB31)</f>
        <v>2017</v>
      </c>
      <c r="AC31" s="151" t="str">
        <f>IF('Indicator Date'!AC31="","x",'Indicator Date'!AC31)</f>
        <v>x</v>
      </c>
      <c r="AD31" s="151">
        <f>IF('Indicator Date'!AD31="","x",'Indicator Date'!AD31)</f>
        <v>2018</v>
      </c>
      <c r="AE31" s="151">
        <f>IF('Indicator Date'!AE31="","x",'Indicator Date'!AE31)</f>
        <v>2018</v>
      </c>
      <c r="AF31" s="151" t="str">
        <f>IF('Indicator Date'!AF31="","x",'Indicator Date'!AF31)</f>
        <v>x</v>
      </c>
      <c r="AG31" s="151">
        <f>IF('Indicator Date'!AG31="","x",'Indicator Date'!AG31)</f>
        <v>2019</v>
      </c>
      <c r="AH31" s="151">
        <f>IF('Indicator Date'!AH31="","x",'Indicator Date'!AH31)</f>
        <v>2019</v>
      </c>
      <c r="AI31" s="151">
        <f>IF('Indicator Date'!AI31="","x",'Indicator Date'!AI31)</f>
        <v>2019</v>
      </c>
      <c r="AJ31" s="151">
        <f>IF('Indicator Date'!AJ31="","x",'Indicator Date'!AJ31)</f>
        <v>2018</v>
      </c>
      <c r="AK31" s="151">
        <f>IF('Indicator Date'!AK31="","x",'Indicator Date'!AK31)</f>
        <v>2018</v>
      </c>
      <c r="AL31" s="151">
        <f>IF('Indicator Date'!AL31="","x",'Indicator Date'!AL31)</f>
        <v>2017</v>
      </c>
      <c r="AM31" s="151" t="str">
        <f>IF('Indicator Date'!AM31="","x",'Indicator Date'!AM31)</f>
        <v>x</v>
      </c>
      <c r="AN31" s="151">
        <f>IF('Indicator Date'!AN31="","x",'Indicator Date'!AN31)</f>
        <v>2019</v>
      </c>
      <c r="AO31" s="151">
        <f>IF('Indicator Date'!AO31="","x",'Indicator Date'!AO31)</f>
        <v>2016</v>
      </c>
      <c r="AP31" s="151">
        <f>IF('Indicator Date'!AP31="","x",'Indicator Date'!AP31)</f>
        <v>2017</v>
      </c>
      <c r="AQ31" s="151">
        <f>IF('Indicator Date'!AQ31="","x",'Indicator Date'!AQ31)</f>
        <v>2017</v>
      </c>
      <c r="AR31" s="151">
        <f>IF('Indicator Date'!AR31="","x",'Indicator Date'!AR31)</f>
        <v>2018</v>
      </c>
      <c r="AS31" s="151">
        <f>IF('Indicator Date'!AS31="","x",'Indicator Date'!AS31)</f>
        <v>2017</v>
      </c>
      <c r="AT31" s="151" t="str">
        <f>IF('Indicator Date'!AT31="","x",'Indicator Date'!AT31)</f>
        <v>x</v>
      </c>
      <c r="AU31" s="151">
        <f>IF('Indicator Date'!AU31="","x",'Indicator Date'!AU31)</f>
        <v>2017</v>
      </c>
      <c r="AV31" s="151">
        <f>IF('Indicator Date'!AV31="","x",'Indicator Date'!AV31)</f>
        <v>2017</v>
      </c>
      <c r="AW31" s="151">
        <f>IF('Indicator Date'!AW31="","x",'Indicator Date'!AW31)</f>
        <v>2017</v>
      </c>
      <c r="AX31" s="151">
        <f>IF('Indicator Date'!AX31="","x",'Indicator Date'!AX31)</f>
        <v>2017</v>
      </c>
      <c r="AY31" s="151">
        <f>IF('Indicator Date'!AY31="","x",'Indicator Date'!AY31)</f>
        <v>2017</v>
      </c>
      <c r="AZ31" s="151" t="str">
        <f>IF('Indicator Date'!AZ31="","x",'Indicator Date'!AZ31)</f>
        <v>x</v>
      </c>
      <c r="BA31" s="151">
        <f>IF('Indicator Date'!BA31="","x",'Indicator Date'!BA31)</f>
        <v>2007</v>
      </c>
      <c r="BB31" s="151">
        <f>IF('Indicator Date'!BB31="","x",'Indicator Date'!BB31)</f>
        <v>2017</v>
      </c>
      <c r="BC31" s="151">
        <f>IF('Indicator Date'!BC31="","x",'Indicator Date'!BC31)</f>
        <v>2018</v>
      </c>
      <c r="BD31" s="151">
        <f>IF('Indicator Date'!BD31="","x",'Indicator Date'!BD31)</f>
        <v>2019</v>
      </c>
      <c r="BE31" s="213" t="str">
        <f>IF('Indicator Date'!BE31="","x",YEAR('Indicator Date'!BE31))</f>
        <v>x</v>
      </c>
      <c r="BF31" s="213">
        <f>IF('Indicator Date'!BF31="","x",YEAR('Indicator Date'!BF31))</f>
        <v>2018</v>
      </c>
      <c r="BG31" s="213">
        <f>IF('Indicator Date'!BG31="","x",YEAR('Indicator Date'!BG31))</f>
        <v>2018</v>
      </c>
      <c r="BH31" s="151">
        <f>IF('Indicator Date'!BH31="","x",'Indicator Date'!BH31)</f>
        <v>2018</v>
      </c>
      <c r="BI31" s="151">
        <f>IF('Indicator Date'!BI31="","x",'Indicator Date'!BI31)</f>
        <v>2018</v>
      </c>
      <c r="BJ31" s="151">
        <f>IF('Indicator Date'!BJ31="","x",'Indicator Date'!BJ31)</f>
        <v>2015</v>
      </c>
      <c r="BK31" s="151">
        <f>IF('Indicator Date'!BK31="","x",'Indicator Date'!BK31)</f>
        <v>2017</v>
      </c>
      <c r="BL31" s="151">
        <f>IF('Indicator Date'!BL31="","x",'Indicator Date'!BL31)</f>
        <v>2018</v>
      </c>
      <c r="BM31" s="151">
        <f>IF('Indicator Date'!BM31="","x",'Indicator Date'!BM31)</f>
        <v>2017</v>
      </c>
      <c r="BN31" s="151">
        <f>IF('Indicator Date'!BN31="","x",'Indicator Date'!BN31)</f>
        <v>2015</v>
      </c>
      <c r="BO31" s="151">
        <f>IF('Indicator Date'!BO31="","x",'Indicator Date'!BO31)</f>
        <v>2016</v>
      </c>
      <c r="BP31" s="151">
        <f>IF('Indicator Date'!BP31="","x",'Indicator Date'!BP31)</f>
        <v>2017</v>
      </c>
      <c r="BQ31" s="151">
        <f>IF('Indicator Date'!BQ31="","x",'Indicator Date'!BQ31)</f>
        <v>2014</v>
      </c>
      <c r="BR31" s="151">
        <f>IF('Indicator Date'!BR31="","x",'Indicator Date'!BR31)</f>
        <v>2017</v>
      </c>
      <c r="BS31" s="151">
        <f>IF('Indicator Date'!BS31="","x",'Indicator Date'!BS31)</f>
        <v>2017</v>
      </c>
      <c r="BT31" s="151">
        <f>IF('Indicator Date'!BT31="","x",'Indicator Date'!BT31)</f>
        <v>2015</v>
      </c>
      <c r="BU31" s="151">
        <f>IF('Indicator Date'!BU31="","x",'Indicator Date'!BU31)</f>
        <v>2017</v>
      </c>
      <c r="BV31" s="151">
        <f>IF('Indicator Date'!BV31="","x",'Indicator Date'!BV31)</f>
        <v>2017</v>
      </c>
      <c r="BW31" s="151" t="str">
        <f>IF('Indicator Date'!BW31="","x",'Indicator Date'!BW31)</f>
        <v>x</v>
      </c>
      <c r="BX31" s="151">
        <f>IF('Indicator Date'!BX31="","x",'Indicator Date'!BX31)</f>
        <v>2016</v>
      </c>
      <c r="BY31" s="151">
        <f>IF('Indicator Date'!BY31="","x",'Indicator Date'!BY31)</f>
        <v>2015</v>
      </c>
      <c r="BZ31" s="151" t="str">
        <f>IF('Indicator Date'!BZ31="","x",'Indicator Date'!BZ31)</f>
        <v>2018</v>
      </c>
      <c r="CA31" s="151">
        <f>IF('Indicator Date'!CA31="","x",'Indicator Date'!CA31)</f>
        <v>2019</v>
      </c>
      <c r="CB31" s="151">
        <f>IF('Indicator Date'!CB31="","x",'Indicator Date'!CB31)</f>
        <v>2015</v>
      </c>
    </row>
    <row r="32" spans="1:80" x14ac:dyDescent="0.25">
      <c r="A32" s="123" t="s">
        <v>53</v>
      </c>
      <c r="B32" s="106" t="s">
        <v>52</v>
      </c>
      <c r="C32" s="151">
        <f>IF('Indicator Date'!C32="","x",'Indicator Date'!C32)</f>
        <v>2015</v>
      </c>
      <c r="D32" s="151">
        <f>IF('Indicator Date'!D32="","x",'Indicator Date'!D32)</f>
        <v>2015</v>
      </c>
      <c r="E32" s="151">
        <f>IF('Indicator Date'!E32="","x",'Indicator Date'!E32)</f>
        <v>2015</v>
      </c>
      <c r="F32" s="151">
        <f>IF('Indicator Date'!F32="","x",'Indicator Date'!F32)</f>
        <v>2015</v>
      </c>
      <c r="G32" s="151">
        <f>IF('Indicator Date'!G32="","x",'Indicator Date'!G32)</f>
        <v>2015</v>
      </c>
      <c r="H32" s="151">
        <f>IF('Indicator Date'!H32="","x",'Indicator Date'!H32)</f>
        <v>2015</v>
      </c>
      <c r="I32" s="151">
        <f>IF('Indicator Date'!I32="","x",'Indicator Date'!I32)</f>
        <v>2015</v>
      </c>
      <c r="J32" s="151">
        <f>IF('Indicator Date'!J32="","x",'Indicator Date'!J32)</f>
        <v>2018</v>
      </c>
      <c r="K32" s="151">
        <f>IF('Indicator Date'!K32="","x",'Indicator Date'!K32)</f>
        <v>2018</v>
      </c>
      <c r="L32" s="151">
        <f>IF('Indicator Date'!L32="","x",'Indicator Date'!L32)</f>
        <v>2016</v>
      </c>
      <c r="M32" s="151">
        <f>IF('Indicator Date'!M32="","x",'Indicator Date'!M32)</f>
        <v>2015</v>
      </c>
      <c r="N32" s="151">
        <f>IF('Indicator Date'!N32="","x",'Indicator Date'!N32)</f>
        <v>2015</v>
      </c>
      <c r="O32" s="151">
        <f>IF('Indicator Date'!O32="","x",'Indicator Date'!O32)</f>
        <v>2015</v>
      </c>
      <c r="P32" s="151">
        <f>IF('Indicator Date'!P32="","x",'Indicator Date'!P32)</f>
        <v>2015</v>
      </c>
      <c r="Q32" s="151">
        <f>IF('Indicator Date'!Q32="","x",'Indicator Date'!Q32)</f>
        <v>2010</v>
      </c>
      <c r="R32" s="151">
        <f>IF('Indicator Date'!R32="","x",'Indicator Date'!R32)</f>
        <v>2010</v>
      </c>
      <c r="S32" s="151">
        <f>IF('Indicator Date'!S32="","x",'Indicator Date'!S32)</f>
        <v>2010</v>
      </c>
      <c r="T32" s="151">
        <f>IF('Indicator Date'!T32="","x",'Indicator Date'!T32)</f>
        <v>2010</v>
      </c>
      <c r="U32" s="151">
        <f>IF('Indicator Date'!U32="","x",'Indicator Date'!U32)</f>
        <v>2015</v>
      </c>
      <c r="V32" s="151">
        <f>IF('Indicator Date'!V32="","x",'Indicator Date'!V32)</f>
        <v>2015</v>
      </c>
      <c r="W32" s="151">
        <f>IF('Indicator Date'!W32="","x",'Indicator Date'!W32)</f>
        <v>2015</v>
      </c>
      <c r="X32" s="151">
        <f>IF('Indicator Date'!X32="","x",'Indicator Date'!X32)</f>
        <v>2018</v>
      </c>
      <c r="Y32" s="151">
        <f>IF('Indicator Date'!Y32="","x",'Indicator Date'!Y32)</f>
        <v>2018</v>
      </c>
      <c r="Z32" s="151">
        <f>IF('Indicator Date'!Z32="","x",'Indicator Date'!Z32)</f>
        <v>2018</v>
      </c>
      <c r="AA32" s="151">
        <f>IF('Indicator Date'!AA32="","x",'Indicator Date'!AA32)</f>
        <v>2014</v>
      </c>
      <c r="AB32" s="151">
        <f>IF('Indicator Date'!AB32="","x",'Indicator Date'!AB32)</f>
        <v>2017</v>
      </c>
      <c r="AC32" s="151">
        <f>IF('Indicator Date'!AC32="","x",'Indicator Date'!AC32)</f>
        <v>2017</v>
      </c>
      <c r="AD32" s="151">
        <f>IF('Indicator Date'!AD32="","x",'Indicator Date'!AD32)</f>
        <v>2018</v>
      </c>
      <c r="AE32" s="151">
        <f>IF('Indicator Date'!AE32="","x",'Indicator Date'!AE32)</f>
        <v>2018</v>
      </c>
      <c r="AF32" s="151">
        <f>IF('Indicator Date'!AF32="","x",'Indicator Date'!AF32)</f>
        <v>2016</v>
      </c>
      <c r="AG32" s="151">
        <f>IF('Indicator Date'!AG32="","x",'Indicator Date'!AG32)</f>
        <v>2019</v>
      </c>
      <c r="AH32" s="151">
        <f>IF('Indicator Date'!AH32="","x",'Indicator Date'!AH32)</f>
        <v>2019</v>
      </c>
      <c r="AI32" s="151">
        <f>IF('Indicator Date'!AI32="","x",'Indicator Date'!AI32)</f>
        <v>2019</v>
      </c>
      <c r="AJ32" s="151">
        <f>IF('Indicator Date'!AJ32="","x",'Indicator Date'!AJ32)</f>
        <v>2018</v>
      </c>
      <c r="AK32" s="151">
        <f>IF('Indicator Date'!AK32="","x",'Indicator Date'!AK32)</f>
        <v>2018</v>
      </c>
      <c r="AL32" s="151">
        <f>IF('Indicator Date'!AL32="","x",'Indicator Date'!AL32)</f>
        <v>2017</v>
      </c>
      <c r="AM32" s="151">
        <f>IF('Indicator Date'!AM32="","x",'Indicator Date'!AM32)</f>
        <v>2014</v>
      </c>
      <c r="AN32" s="151">
        <f>IF('Indicator Date'!AN32="","x",'Indicator Date'!AN32)</f>
        <v>2019</v>
      </c>
      <c r="AO32" s="151">
        <f>IF('Indicator Date'!AO32="","x",'Indicator Date'!AO32)</f>
        <v>2016</v>
      </c>
      <c r="AP32" s="151">
        <f>IF('Indicator Date'!AP32="","x",'Indicator Date'!AP32)</f>
        <v>2017</v>
      </c>
      <c r="AQ32" s="151">
        <f>IF('Indicator Date'!AQ32="","x",'Indicator Date'!AQ32)</f>
        <v>2017</v>
      </c>
      <c r="AR32" s="151">
        <f>IF('Indicator Date'!AR32="","x",'Indicator Date'!AR32)</f>
        <v>2018</v>
      </c>
      <c r="AS32" s="151">
        <f>IF('Indicator Date'!AS32="","x",'Indicator Date'!AS32)</f>
        <v>2017</v>
      </c>
      <c r="AT32" s="151">
        <f>IF('Indicator Date'!AT32="","x",'Indicator Date'!AT32)</f>
        <v>2014</v>
      </c>
      <c r="AU32" s="151">
        <f>IF('Indicator Date'!AU32="","x",'Indicator Date'!AU32)</f>
        <v>2017</v>
      </c>
      <c r="AV32" s="151">
        <f>IF('Indicator Date'!AV32="","x",'Indicator Date'!AV32)</f>
        <v>2017</v>
      </c>
      <c r="AW32" s="151">
        <f>IF('Indicator Date'!AW32="","x",'Indicator Date'!AW32)</f>
        <v>2017</v>
      </c>
      <c r="AX32" s="151">
        <f>IF('Indicator Date'!AX32="","x",'Indicator Date'!AX32)</f>
        <v>2017</v>
      </c>
      <c r="AY32" s="151">
        <f>IF('Indicator Date'!AY32="","x",'Indicator Date'!AY32)</f>
        <v>2017</v>
      </c>
      <c r="AZ32" s="151">
        <f>IF('Indicator Date'!AZ32="","x",'Indicator Date'!AZ32)</f>
        <v>2017</v>
      </c>
      <c r="BA32" s="151" t="str">
        <f>IF('Indicator Date'!BA32="","x",'Indicator Date'!BA32)</f>
        <v>x</v>
      </c>
      <c r="BB32" s="151">
        <f>IF('Indicator Date'!BB32="","x",'Indicator Date'!BB32)</f>
        <v>2017</v>
      </c>
      <c r="BC32" s="151">
        <f>IF('Indicator Date'!BC32="","x",'Indicator Date'!BC32)</f>
        <v>2018</v>
      </c>
      <c r="BD32" s="151">
        <f>IF('Indicator Date'!BD32="","x",'Indicator Date'!BD32)</f>
        <v>2019</v>
      </c>
      <c r="BE32" s="213" t="str">
        <f>IF('Indicator Date'!BE32="","x",YEAR('Indicator Date'!BE32))</f>
        <v>x</v>
      </c>
      <c r="BF32" s="213">
        <f>IF('Indicator Date'!BF32="","x",YEAR('Indicator Date'!BF32))</f>
        <v>2018</v>
      </c>
      <c r="BG32" s="213">
        <f>IF('Indicator Date'!BG32="","x",YEAR('Indicator Date'!BG32))</f>
        <v>2018</v>
      </c>
      <c r="BH32" s="151">
        <f>IF('Indicator Date'!BH32="","x",'Indicator Date'!BH32)</f>
        <v>2018</v>
      </c>
      <c r="BI32" s="151">
        <f>IF('Indicator Date'!BI32="","x",'Indicator Date'!BI32)</f>
        <v>2018</v>
      </c>
      <c r="BJ32" s="151">
        <f>IF('Indicator Date'!BJ32="","x",'Indicator Date'!BJ32)</f>
        <v>2013</v>
      </c>
      <c r="BK32" s="151">
        <f>IF('Indicator Date'!BK32="","x",'Indicator Date'!BK32)</f>
        <v>2017</v>
      </c>
      <c r="BL32" s="151">
        <f>IF('Indicator Date'!BL32="","x",'Indicator Date'!BL32)</f>
        <v>2018</v>
      </c>
      <c r="BM32" s="151">
        <f>IF('Indicator Date'!BM32="","x",'Indicator Date'!BM32)</f>
        <v>2017</v>
      </c>
      <c r="BN32" s="151">
        <f>IF('Indicator Date'!BN32="","x",'Indicator Date'!BN32)</f>
        <v>2015</v>
      </c>
      <c r="BO32" s="151">
        <f>IF('Indicator Date'!BO32="","x",'Indicator Date'!BO32)</f>
        <v>2016</v>
      </c>
      <c r="BP32" s="151">
        <f>IF('Indicator Date'!BP32="","x",'Indicator Date'!BP32)</f>
        <v>2017</v>
      </c>
      <c r="BQ32" s="151">
        <f>IF('Indicator Date'!BQ32="","x",'Indicator Date'!BQ32)</f>
        <v>2014</v>
      </c>
      <c r="BR32" s="151">
        <f>IF('Indicator Date'!BR32="","x",'Indicator Date'!BR32)</f>
        <v>2017</v>
      </c>
      <c r="BS32" s="151">
        <f>IF('Indicator Date'!BS32="","x",'Indicator Date'!BS32)</f>
        <v>2017</v>
      </c>
      <c r="BT32" s="151">
        <f>IF('Indicator Date'!BT32="","x",'Indicator Date'!BT32)</f>
        <v>2014</v>
      </c>
      <c r="BU32" s="151">
        <f>IF('Indicator Date'!BU32="","x",'Indicator Date'!BU32)</f>
        <v>2017</v>
      </c>
      <c r="BV32" s="151">
        <f>IF('Indicator Date'!BV32="","x",'Indicator Date'!BV32)</f>
        <v>2017</v>
      </c>
      <c r="BW32" s="151">
        <f>IF('Indicator Date'!BW32="","x",'Indicator Date'!BW32)</f>
        <v>2017</v>
      </c>
      <c r="BX32" s="151">
        <f>IF('Indicator Date'!BX32="","x",'Indicator Date'!BX32)</f>
        <v>2016</v>
      </c>
      <c r="BY32" s="151">
        <f>IF('Indicator Date'!BY32="","x",'Indicator Date'!BY32)</f>
        <v>2015</v>
      </c>
      <c r="BZ32" s="151" t="str">
        <f>IF('Indicator Date'!BZ32="","x",'Indicator Date'!BZ32)</f>
        <v>2018</v>
      </c>
      <c r="CA32" s="151">
        <f>IF('Indicator Date'!CA32="","x",'Indicator Date'!CA32)</f>
        <v>2019</v>
      </c>
      <c r="CB32" s="151">
        <f>IF('Indicator Date'!CB32="","x",'Indicator Date'!CB32)</f>
        <v>2015</v>
      </c>
    </row>
    <row r="33" spans="1:80" x14ac:dyDescent="0.25">
      <c r="A33" s="123" t="s">
        <v>55</v>
      </c>
      <c r="B33" s="106" t="s">
        <v>54</v>
      </c>
      <c r="C33" s="151">
        <f>IF('Indicator Date'!C33="","x",'Indicator Date'!C33)</f>
        <v>2015</v>
      </c>
      <c r="D33" s="151">
        <f>IF('Indicator Date'!D33="","x",'Indicator Date'!D33)</f>
        <v>2015</v>
      </c>
      <c r="E33" s="151">
        <f>IF('Indicator Date'!E33="","x",'Indicator Date'!E33)</f>
        <v>2015</v>
      </c>
      <c r="F33" s="151">
        <f>IF('Indicator Date'!F33="","x",'Indicator Date'!F33)</f>
        <v>2015</v>
      </c>
      <c r="G33" s="151">
        <f>IF('Indicator Date'!G33="","x",'Indicator Date'!G33)</f>
        <v>2015</v>
      </c>
      <c r="H33" s="151">
        <f>IF('Indicator Date'!H33="","x",'Indicator Date'!H33)</f>
        <v>2015</v>
      </c>
      <c r="I33" s="151">
        <f>IF('Indicator Date'!I33="","x",'Indicator Date'!I33)</f>
        <v>2015</v>
      </c>
      <c r="J33" s="151">
        <f>IF('Indicator Date'!J33="","x",'Indicator Date'!J33)</f>
        <v>2018</v>
      </c>
      <c r="K33" s="151">
        <f>IF('Indicator Date'!K33="","x",'Indicator Date'!K33)</f>
        <v>2018</v>
      </c>
      <c r="L33" s="151">
        <f>IF('Indicator Date'!L33="","x",'Indicator Date'!L33)</f>
        <v>2016</v>
      </c>
      <c r="M33" s="151">
        <f>IF('Indicator Date'!M33="","x",'Indicator Date'!M33)</f>
        <v>2015</v>
      </c>
      <c r="N33" s="151">
        <f>IF('Indicator Date'!N33="","x",'Indicator Date'!N33)</f>
        <v>2015</v>
      </c>
      <c r="O33" s="151">
        <f>IF('Indicator Date'!O33="","x",'Indicator Date'!O33)</f>
        <v>2015</v>
      </c>
      <c r="P33" s="151">
        <f>IF('Indicator Date'!P33="","x",'Indicator Date'!P33)</f>
        <v>2015</v>
      </c>
      <c r="Q33" s="151">
        <f>IF('Indicator Date'!Q33="","x",'Indicator Date'!Q33)</f>
        <v>2010</v>
      </c>
      <c r="R33" s="151">
        <f>IF('Indicator Date'!R33="","x",'Indicator Date'!R33)</f>
        <v>2010</v>
      </c>
      <c r="S33" s="151">
        <f>IF('Indicator Date'!S33="","x",'Indicator Date'!S33)</f>
        <v>2010</v>
      </c>
      <c r="T33" s="151">
        <f>IF('Indicator Date'!T33="","x",'Indicator Date'!T33)</f>
        <v>2010</v>
      </c>
      <c r="U33" s="151">
        <f>IF('Indicator Date'!U33="","x",'Indicator Date'!U33)</f>
        <v>2015</v>
      </c>
      <c r="V33" s="151">
        <f>IF('Indicator Date'!V33="","x",'Indicator Date'!V33)</f>
        <v>2015</v>
      </c>
      <c r="W33" s="151">
        <f>IF('Indicator Date'!W33="","x",'Indicator Date'!W33)</f>
        <v>2015</v>
      </c>
      <c r="X33" s="151">
        <f>IF('Indicator Date'!X33="","x",'Indicator Date'!X33)</f>
        <v>2018</v>
      </c>
      <c r="Y33" s="151">
        <f>IF('Indicator Date'!Y33="","x",'Indicator Date'!Y33)</f>
        <v>2018</v>
      </c>
      <c r="Z33" s="151">
        <f>IF('Indicator Date'!Z33="","x",'Indicator Date'!Z33)</f>
        <v>2018</v>
      </c>
      <c r="AA33" s="151">
        <f>IF('Indicator Date'!AA33="","x",'Indicator Date'!AA33)</f>
        <v>2011</v>
      </c>
      <c r="AB33" s="151">
        <f>IF('Indicator Date'!AB33="","x",'Indicator Date'!AB33)</f>
        <v>2017</v>
      </c>
      <c r="AC33" s="151">
        <f>IF('Indicator Date'!AC33="","x",'Indicator Date'!AC33)</f>
        <v>2017</v>
      </c>
      <c r="AD33" s="151">
        <f>IF('Indicator Date'!AD33="","x",'Indicator Date'!AD33)</f>
        <v>2016</v>
      </c>
      <c r="AE33" s="151">
        <f>IF('Indicator Date'!AE33="","x",'Indicator Date'!AE33)</f>
        <v>2018</v>
      </c>
      <c r="AF33" s="151">
        <f>IF('Indicator Date'!AF33="","x",'Indicator Date'!AF33)</f>
        <v>2016</v>
      </c>
      <c r="AG33" s="151">
        <f>IF('Indicator Date'!AG33="","x",'Indicator Date'!AG33)</f>
        <v>2019</v>
      </c>
      <c r="AH33" s="151">
        <f>IF('Indicator Date'!AH33="","x",'Indicator Date'!AH33)</f>
        <v>2019</v>
      </c>
      <c r="AI33" s="151">
        <f>IF('Indicator Date'!AI33="","x",'Indicator Date'!AI33)</f>
        <v>2019</v>
      </c>
      <c r="AJ33" s="151">
        <f>IF('Indicator Date'!AJ33="","x",'Indicator Date'!AJ33)</f>
        <v>2018</v>
      </c>
      <c r="AK33" s="151">
        <f>IF('Indicator Date'!AK33="","x",'Indicator Date'!AK33)</f>
        <v>2018</v>
      </c>
      <c r="AL33" s="151">
        <f>IF('Indicator Date'!AL33="","x",'Indicator Date'!AL33)</f>
        <v>2017</v>
      </c>
      <c r="AM33" s="151">
        <f>IF('Indicator Date'!AM33="","x",'Indicator Date'!AM33)</f>
        <v>2011</v>
      </c>
      <c r="AN33" s="151">
        <f>IF('Indicator Date'!AN33="","x",'Indicator Date'!AN33)</f>
        <v>2019</v>
      </c>
      <c r="AO33" s="151">
        <f>IF('Indicator Date'!AO33="","x",'Indicator Date'!AO33)</f>
        <v>2016</v>
      </c>
      <c r="AP33" s="151">
        <f>IF('Indicator Date'!AP33="","x",'Indicator Date'!AP33)</f>
        <v>2017</v>
      </c>
      <c r="AQ33" s="151">
        <f>IF('Indicator Date'!AQ33="","x",'Indicator Date'!AQ33)</f>
        <v>2017</v>
      </c>
      <c r="AR33" s="151">
        <f>IF('Indicator Date'!AR33="","x",'Indicator Date'!AR33)</f>
        <v>2018</v>
      </c>
      <c r="AS33" s="151">
        <f>IF('Indicator Date'!AS33="","x",'Indicator Date'!AS33)</f>
        <v>2017</v>
      </c>
      <c r="AT33" s="151">
        <f>IF('Indicator Date'!AT33="","x",'Indicator Date'!AT33)</f>
        <v>2011</v>
      </c>
      <c r="AU33" s="151">
        <f>IF('Indicator Date'!AU33="","x",'Indicator Date'!AU33)</f>
        <v>2017</v>
      </c>
      <c r="AV33" s="151">
        <f>IF('Indicator Date'!AV33="","x",'Indicator Date'!AV33)</f>
        <v>2017</v>
      </c>
      <c r="AW33" s="151">
        <f>IF('Indicator Date'!AW33="","x",'Indicator Date'!AW33)</f>
        <v>2017</v>
      </c>
      <c r="AX33" s="151">
        <f>IF('Indicator Date'!AX33="","x",'Indicator Date'!AX33)</f>
        <v>2017</v>
      </c>
      <c r="AY33" s="151">
        <f>IF('Indicator Date'!AY33="","x",'Indicator Date'!AY33)</f>
        <v>2017</v>
      </c>
      <c r="AZ33" s="151">
        <f>IF('Indicator Date'!AZ33="","x",'Indicator Date'!AZ33)</f>
        <v>2017</v>
      </c>
      <c r="BA33" s="151" t="str">
        <f>IF('Indicator Date'!BA33="","x",'Indicator Date'!BA33)</f>
        <v>2014</v>
      </c>
      <c r="BB33" s="151">
        <f>IF('Indicator Date'!BB33="","x",'Indicator Date'!BB33)</f>
        <v>2017</v>
      </c>
      <c r="BC33" s="151">
        <f>IF('Indicator Date'!BC33="","x",'Indicator Date'!BC33)</f>
        <v>2018</v>
      </c>
      <c r="BD33" s="151">
        <f>IF('Indicator Date'!BD33="","x",'Indicator Date'!BD33)</f>
        <v>2019</v>
      </c>
      <c r="BE33" s="213" t="str">
        <f>IF('Indicator Date'!BE33="","x",YEAR('Indicator Date'!BE33))</f>
        <v>x</v>
      </c>
      <c r="BF33" s="213">
        <f>IF('Indicator Date'!BF33="","x",YEAR('Indicator Date'!BF33))</f>
        <v>2019</v>
      </c>
      <c r="BG33" s="213">
        <f>IF('Indicator Date'!BG33="","x",YEAR('Indicator Date'!BG33))</f>
        <v>2018</v>
      </c>
      <c r="BH33" s="151">
        <f>IF('Indicator Date'!BH33="","x",'Indicator Date'!BH33)</f>
        <v>2018</v>
      </c>
      <c r="BI33" s="151">
        <f>IF('Indicator Date'!BI33="","x",'Indicator Date'!BI33)</f>
        <v>2018</v>
      </c>
      <c r="BJ33" s="151">
        <f>IF('Indicator Date'!BJ33="","x",'Indicator Date'!BJ33)</f>
        <v>2015</v>
      </c>
      <c r="BK33" s="151">
        <f>IF('Indicator Date'!BK33="","x",'Indicator Date'!BK33)</f>
        <v>2017</v>
      </c>
      <c r="BL33" s="151">
        <f>IF('Indicator Date'!BL33="","x",'Indicator Date'!BL33)</f>
        <v>2018</v>
      </c>
      <c r="BM33" s="151">
        <f>IF('Indicator Date'!BM33="","x",'Indicator Date'!BM33)</f>
        <v>2017</v>
      </c>
      <c r="BN33" s="151">
        <f>IF('Indicator Date'!BN33="","x",'Indicator Date'!BN33)</f>
        <v>2015</v>
      </c>
      <c r="BO33" s="151">
        <f>IF('Indicator Date'!BO33="","x",'Indicator Date'!BO33)</f>
        <v>2016</v>
      </c>
      <c r="BP33" s="151">
        <f>IF('Indicator Date'!BP33="","x",'Indicator Date'!BP33)</f>
        <v>2017</v>
      </c>
      <c r="BQ33" s="151">
        <f>IF('Indicator Date'!BQ33="","x",'Indicator Date'!BQ33)</f>
        <v>2014</v>
      </c>
      <c r="BR33" s="151">
        <f>IF('Indicator Date'!BR33="","x",'Indicator Date'!BR33)</f>
        <v>2017</v>
      </c>
      <c r="BS33" s="151">
        <f>IF('Indicator Date'!BS33="","x",'Indicator Date'!BS33)</f>
        <v>2017</v>
      </c>
      <c r="BT33" s="151">
        <f>IF('Indicator Date'!BT33="","x",'Indicator Date'!BT33)</f>
        <v>2011</v>
      </c>
      <c r="BU33" s="151">
        <f>IF('Indicator Date'!BU33="","x",'Indicator Date'!BU33)</f>
        <v>2017</v>
      </c>
      <c r="BV33" s="151" t="str">
        <f>IF('Indicator Date'!BV33="","x",'Indicator Date'!BV33)</f>
        <v>x</v>
      </c>
      <c r="BW33" s="151">
        <f>IF('Indicator Date'!BW33="","x",'Indicator Date'!BW33)</f>
        <v>2017</v>
      </c>
      <c r="BX33" s="151">
        <f>IF('Indicator Date'!BX33="","x",'Indicator Date'!BX33)</f>
        <v>2016</v>
      </c>
      <c r="BY33" s="151">
        <f>IF('Indicator Date'!BY33="","x",'Indicator Date'!BY33)</f>
        <v>2015</v>
      </c>
      <c r="BZ33" s="151" t="str">
        <f>IF('Indicator Date'!BZ33="","x",'Indicator Date'!BZ33)</f>
        <v>2018</v>
      </c>
      <c r="CA33" s="151">
        <f>IF('Indicator Date'!CA33="","x",'Indicator Date'!CA33)</f>
        <v>2019</v>
      </c>
      <c r="CB33" s="151">
        <f>IF('Indicator Date'!CB33="","x",'Indicator Date'!CB33)</f>
        <v>2015</v>
      </c>
    </row>
    <row r="34" spans="1:80" x14ac:dyDescent="0.25">
      <c r="A34" s="123" t="s">
        <v>57</v>
      </c>
      <c r="B34" s="106" t="s">
        <v>56</v>
      </c>
      <c r="C34" s="151">
        <f>IF('Indicator Date'!C34="","x",'Indicator Date'!C34)</f>
        <v>2015</v>
      </c>
      <c r="D34" s="151">
        <f>IF('Indicator Date'!D34="","x",'Indicator Date'!D34)</f>
        <v>2015</v>
      </c>
      <c r="E34" s="151">
        <f>IF('Indicator Date'!E34="","x",'Indicator Date'!E34)</f>
        <v>2015</v>
      </c>
      <c r="F34" s="151">
        <f>IF('Indicator Date'!F34="","x",'Indicator Date'!F34)</f>
        <v>2015</v>
      </c>
      <c r="G34" s="151">
        <f>IF('Indicator Date'!G34="","x",'Indicator Date'!G34)</f>
        <v>2015</v>
      </c>
      <c r="H34" s="151">
        <f>IF('Indicator Date'!H34="","x",'Indicator Date'!H34)</f>
        <v>2015</v>
      </c>
      <c r="I34" s="151">
        <f>IF('Indicator Date'!I34="","x",'Indicator Date'!I34)</f>
        <v>2015</v>
      </c>
      <c r="J34" s="151">
        <f>IF('Indicator Date'!J34="","x",'Indicator Date'!J34)</f>
        <v>2018</v>
      </c>
      <c r="K34" s="151">
        <f>IF('Indicator Date'!K34="","x",'Indicator Date'!K34)</f>
        <v>2018</v>
      </c>
      <c r="L34" s="151">
        <f>IF('Indicator Date'!L34="","x",'Indicator Date'!L34)</f>
        <v>2016</v>
      </c>
      <c r="M34" s="151">
        <f>IF('Indicator Date'!M34="","x",'Indicator Date'!M34)</f>
        <v>2015</v>
      </c>
      <c r="N34" s="151">
        <f>IF('Indicator Date'!N34="","x",'Indicator Date'!N34)</f>
        <v>2015</v>
      </c>
      <c r="O34" s="151">
        <f>IF('Indicator Date'!O34="","x",'Indicator Date'!O34)</f>
        <v>2015</v>
      </c>
      <c r="P34" s="151">
        <f>IF('Indicator Date'!P34="","x",'Indicator Date'!P34)</f>
        <v>2015</v>
      </c>
      <c r="Q34" s="151">
        <f>IF('Indicator Date'!Q34="","x",'Indicator Date'!Q34)</f>
        <v>2010</v>
      </c>
      <c r="R34" s="151">
        <f>IF('Indicator Date'!R34="","x",'Indicator Date'!R34)</f>
        <v>2010</v>
      </c>
      <c r="S34" s="151">
        <f>IF('Indicator Date'!S34="","x",'Indicator Date'!S34)</f>
        <v>2010</v>
      </c>
      <c r="T34" s="151">
        <f>IF('Indicator Date'!T34="","x",'Indicator Date'!T34)</f>
        <v>2010</v>
      </c>
      <c r="U34" s="151">
        <f>IF('Indicator Date'!U34="","x",'Indicator Date'!U34)</f>
        <v>2015</v>
      </c>
      <c r="V34" s="151">
        <f>IF('Indicator Date'!V34="","x",'Indicator Date'!V34)</f>
        <v>2015</v>
      </c>
      <c r="W34" s="151">
        <f>IF('Indicator Date'!W34="","x",'Indicator Date'!W34)</f>
        <v>2015</v>
      </c>
      <c r="X34" s="151">
        <f>IF('Indicator Date'!X34="","x",'Indicator Date'!X34)</f>
        <v>2018</v>
      </c>
      <c r="Y34" s="151">
        <f>IF('Indicator Date'!Y34="","x",'Indicator Date'!Y34)</f>
        <v>2018</v>
      </c>
      <c r="Z34" s="151">
        <f>IF('Indicator Date'!Z34="","x",'Indicator Date'!Z34)</f>
        <v>2018</v>
      </c>
      <c r="AA34" s="151">
        <f>IF('Indicator Date'!AA34="","x",'Indicator Date'!AA34)</f>
        <v>2011</v>
      </c>
      <c r="AB34" s="151">
        <f>IF('Indicator Date'!AB34="","x",'Indicator Date'!AB34)</f>
        <v>2017</v>
      </c>
      <c r="AC34" s="151" t="str">
        <f>IF('Indicator Date'!AC34="","x",'Indicator Date'!AC34)</f>
        <v>x</v>
      </c>
      <c r="AD34" s="151">
        <f>IF('Indicator Date'!AD34="","x",'Indicator Date'!AD34)</f>
        <v>2017</v>
      </c>
      <c r="AE34" s="151">
        <f>IF('Indicator Date'!AE34="","x",'Indicator Date'!AE34)</f>
        <v>2018</v>
      </c>
      <c r="AF34" s="151">
        <f>IF('Indicator Date'!AF34="","x",'Indicator Date'!AF34)</f>
        <v>2016</v>
      </c>
      <c r="AG34" s="151">
        <f>IF('Indicator Date'!AG34="","x",'Indicator Date'!AG34)</f>
        <v>2019</v>
      </c>
      <c r="AH34" s="151">
        <f>IF('Indicator Date'!AH34="","x",'Indicator Date'!AH34)</f>
        <v>2019</v>
      </c>
      <c r="AI34" s="151">
        <f>IF('Indicator Date'!AI34="","x",'Indicator Date'!AI34)</f>
        <v>2019</v>
      </c>
      <c r="AJ34" s="151">
        <f>IF('Indicator Date'!AJ34="","x",'Indicator Date'!AJ34)</f>
        <v>2018</v>
      </c>
      <c r="AK34" s="151">
        <f>IF('Indicator Date'!AK34="","x",'Indicator Date'!AK34)</f>
        <v>2018</v>
      </c>
      <c r="AL34" s="151">
        <f>IF('Indicator Date'!AL34="","x",'Indicator Date'!AL34)</f>
        <v>2017</v>
      </c>
      <c r="AM34" s="151" t="str">
        <f>IF('Indicator Date'!AM34="","x",'Indicator Date'!AM34)</f>
        <v>x</v>
      </c>
      <c r="AN34" s="151">
        <f>IF('Indicator Date'!AN34="","x",'Indicator Date'!AN34)</f>
        <v>2019</v>
      </c>
      <c r="AO34" s="151">
        <f>IF('Indicator Date'!AO34="","x",'Indicator Date'!AO34)</f>
        <v>2016</v>
      </c>
      <c r="AP34" s="151">
        <f>IF('Indicator Date'!AP34="","x",'Indicator Date'!AP34)</f>
        <v>2017</v>
      </c>
      <c r="AQ34" s="151" t="str">
        <f>IF('Indicator Date'!AQ34="","x",'Indicator Date'!AQ34)</f>
        <v>x</v>
      </c>
      <c r="AR34" s="151">
        <f>IF('Indicator Date'!AR34="","x",'Indicator Date'!AR34)</f>
        <v>2018</v>
      </c>
      <c r="AS34" s="151">
        <f>IF('Indicator Date'!AS34="","x",'Indicator Date'!AS34)</f>
        <v>2017</v>
      </c>
      <c r="AT34" s="151" t="str">
        <f>IF('Indicator Date'!AT34="","x",'Indicator Date'!AT34)</f>
        <v>x</v>
      </c>
      <c r="AU34" s="151">
        <f>IF('Indicator Date'!AU34="","x",'Indicator Date'!AU34)</f>
        <v>2017</v>
      </c>
      <c r="AV34" s="151" t="str">
        <f>IF('Indicator Date'!AV34="","x",'Indicator Date'!AV34)</f>
        <v>x</v>
      </c>
      <c r="AW34" s="151" t="str">
        <f>IF('Indicator Date'!AW34="","x",'Indicator Date'!AW34)</f>
        <v>x</v>
      </c>
      <c r="AX34" s="151" t="str">
        <f>IF('Indicator Date'!AX34="","x",'Indicator Date'!AX34)</f>
        <v>x</v>
      </c>
      <c r="AY34" s="151">
        <f>IF('Indicator Date'!AY34="","x",'Indicator Date'!AY34)</f>
        <v>2017</v>
      </c>
      <c r="AZ34" s="151">
        <f>IF('Indicator Date'!AZ34="","x",'Indicator Date'!AZ34)</f>
        <v>2017</v>
      </c>
      <c r="BA34" s="151" t="str">
        <f>IF('Indicator Date'!BA34="","x",'Indicator Date'!BA34)</f>
        <v>2013</v>
      </c>
      <c r="BB34" s="151">
        <f>IF('Indicator Date'!BB34="","x",'Indicator Date'!BB34)</f>
        <v>2017</v>
      </c>
      <c r="BC34" s="151">
        <f>IF('Indicator Date'!BC34="","x",'Indicator Date'!BC34)</f>
        <v>2018</v>
      </c>
      <c r="BD34" s="151">
        <f>IF('Indicator Date'!BD34="","x",'Indicator Date'!BD34)</f>
        <v>2019</v>
      </c>
      <c r="BE34" s="213" t="str">
        <f>IF('Indicator Date'!BE34="","x",YEAR('Indicator Date'!BE34))</f>
        <v>x</v>
      </c>
      <c r="BF34" s="213">
        <f>IF('Indicator Date'!BF34="","x",YEAR('Indicator Date'!BF34))</f>
        <v>2018</v>
      </c>
      <c r="BG34" s="213">
        <f>IF('Indicator Date'!BG34="","x",YEAR('Indicator Date'!BG34))</f>
        <v>2018</v>
      </c>
      <c r="BH34" s="151">
        <f>IF('Indicator Date'!BH34="","x",'Indicator Date'!BH34)</f>
        <v>2018</v>
      </c>
      <c r="BI34" s="151">
        <f>IF('Indicator Date'!BI34="","x",'Indicator Date'!BI34)</f>
        <v>2018</v>
      </c>
      <c r="BJ34" s="151">
        <f>IF('Indicator Date'!BJ34="","x",'Indicator Date'!BJ34)</f>
        <v>2013</v>
      </c>
      <c r="BK34" s="151">
        <f>IF('Indicator Date'!BK34="","x",'Indicator Date'!BK34)</f>
        <v>2017</v>
      </c>
      <c r="BL34" s="151">
        <f>IF('Indicator Date'!BL34="","x",'Indicator Date'!BL34)</f>
        <v>2018</v>
      </c>
      <c r="BM34" s="151">
        <f>IF('Indicator Date'!BM34="","x",'Indicator Date'!BM34)</f>
        <v>2017</v>
      </c>
      <c r="BN34" s="151" t="str">
        <f>IF('Indicator Date'!BN34="","x",'Indicator Date'!BN34)</f>
        <v>x</v>
      </c>
      <c r="BO34" s="151">
        <f>IF('Indicator Date'!BO34="","x",'Indicator Date'!BO34)</f>
        <v>2016</v>
      </c>
      <c r="BP34" s="151">
        <f>IF('Indicator Date'!BP34="","x",'Indicator Date'!BP34)</f>
        <v>2017</v>
      </c>
      <c r="BQ34" s="151">
        <f>IF('Indicator Date'!BQ34="","x",'Indicator Date'!BQ34)</f>
        <v>2014</v>
      </c>
      <c r="BR34" s="151">
        <f>IF('Indicator Date'!BR34="","x",'Indicator Date'!BR34)</f>
        <v>2017</v>
      </c>
      <c r="BS34" s="151">
        <f>IF('Indicator Date'!BS34="","x",'Indicator Date'!BS34)</f>
        <v>2017</v>
      </c>
      <c r="BT34" s="151">
        <f>IF('Indicator Date'!BT34="","x",'Indicator Date'!BT34)</f>
        <v>2017</v>
      </c>
      <c r="BU34" s="151">
        <f>IF('Indicator Date'!BU34="","x",'Indicator Date'!BU34)</f>
        <v>2017</v>
      </c>
      <c r="BV34" s="151">
        <f>IF('Indicator Date'!BV34="","x",'Indicator Date'!BV34)</f>
        <v>2017</v>
      </c>
      <c r="BW34" s="151">
        <f>IF('Indicator Date'!BW34="","x",'Indicator Date'!BW34)</f>
        <v>2017</v>
      </c>
      <c r="BX34" s="151">
        <f>IF('Indicator Date'!BX34="","x",'Indicator Date'!BX34)</f>
        <v>2016</v>
      </c>
      <c r="BY34" s="151">
        <f>IF('Indicator Date'!BY34="","x",'Indicator Date'!BY34)</f>
        <v>2015</v>
      </c>
      <c r="BZ34" s="151" t="str">
        <f>IF('Indicator Date'!BZ34="","x",'Indicator Date'!BZ34)</f>
        <v>2018</v>
      </c>
      <c r="CA34" s="151">
        <f>IF('Indicator Date'!CA34="","x",'Indicator Date'!CA34)</f>
        <v>2019</v>
      </c>
      <c r="CB34" s="151">
        <f>IF('Indicator Date'!CB34="","x",'Indicator Date'!CB34)</f>
        <v>2015</v>
      </c>
    </row>
    <row r="35" spans="1:80" x14ac:dyDescent="0.25">
      <c r="A35" s="123" t="s">
        <v>60</v>
      </c>
      <c r="B35" s="106" t="s">
        <v>59</v>
      </c>
      <c r="C35" s="151">
        <f>IF('Indicator Date'!C35="","x",'Indicator Date'!C35)</f>
        <v>2015</v>
      </c>
      <c r="D35" s="151">
        <f>IF('Indicator Date'!D35="","x",'Indicator Date'!D35)</f>
        <v>2015</v>
      </c>
      <c r="E35" s="151">
        <f>IF('Indicator Date'!E35="","x",'Indicator Date'!E35)</f>
        <v>2015</v>
      </c>
      <c r="F35" s="151">
        <f>IF('Indicator Date'!F35="","x",'Indicator Date'!F35)</f>
        <v>2015</v>
      </c>
      <c r="G35" s="151">
        <f>IF('Indicator Date'!G35="","x",'Indicator Date'!G35)</f>
        <v>2015</v>
      </c>
      <c r="H35" s="151">
        <f>IF('Indicator Date'!H35="","x",'Indicator Date'!H35)</f>
        <v>2015</v>
      </c>
      <c r="I35" s="151">
        <f>IF('Indicator Date'!I35="","x",'Indicator Date'!I35)</f>
        <v>2015</v>
      </c>
      <c r="J35" s="151">
        <f>IF('Indicator Date'!J35="","x",'Indicator Date'!J35)</f>
        <v>2018</v>
      </c>
      <c r="K35" s="151">
        <f>IF('Indicator Date'!K35="","x",'Indicator Date'!K35)</f>
        <v>2018</v>
      </c>
      <c r="L35" s="151">
        <f>IF('Indicator Date'!L35="","x",'Indicator Date'!L35)</f>
        <v>2016</v>
      </c>
      <c r="M35" s="151">
        <f>IF('Indicator Date'!M35="","x",'Indicator Date'!M35)</f>
        <v>2015</v>
      </c>
      <c r="N35" s="151">
        <f>IF('Indicator Date'!N35="","x",'Indicator Date'!N35)</f>
        <v>2015</v>
      </c>
      <c r="O35" s="151">
        <f>IF('Indicator Date'!O35="","x",'Indicator Date'!O35)</f>
        <v>2015</v>
      </c>
      <c r="P35" s="151">
        <f>IF('Indicator Date'!P35="","x",'Indicator Date'!P35)</f>
        <v>2015</v>
      </c>
      <c r="Q35" s="151">
        <f>IF('Indicator Date'!Q35="","x",'Indicator Date'!Q35)</f>
        <v>2010</v>
      </c>
      <c r="R35" s="151">
        <f>IF('Indicator Date'!R35="","x",'Indicator Date'!R35)</f>
        <v>2010</v>
      </c>
      <c r="S35" s="151">
        <f>IF('Indicator Date'!S35="","x",'Indicator Date'!S35)</f>
        <v>2010</v>
      </c>
      <c r="T35" s="151">
        <f>IF('Indicator Date'!T35="","x",'Indicator Date'!T35)</f>
        <v>2010</v>
      </c>
      <c r="U35" s="151">
        <f>IF('Indicator Date'!U35="","x",'Indicator Date'!U35)</f>
        <v>2015</v>
      </c>
      <c r="V35" s="151">
        <f>IF('Indicator Date'!V35="","x",'Indicator Date'!V35)</f>
        <v>2015</v>
      </c>
      <c r="W35" s="151">
        <f>IF('Indicator Date'!W35="","x",'Indicator Date'!W35)</f>
        <v>2015</v>
      </c>
      <c r="X35" s="151">
        <f>IF('Indicator Date'!X35="","x",'Indicator Date'!X35)</f>
        <v>2018</v>
      </c>
      <c r="Y35" s="151">
        <f>IF('Indicator Date'!Y35="","x",'Indicator Date'!Y35)</f>
        <v>2018</v>
      </c>
      <c r="Z35" s="151">
        <f>IF('Indicator Date'!Z35="","x",'Indicator Date'!Z35)</f>
        <v>2018</v>
      </c>
      <c r="AA35" s="151" t="str">
        <f>IF('Indicator Date'!AA35="","x",'Indicator Date'!AA35)</f>
        <v>x</v>
      </c>
      <c r="AB35" s="151">
        <f>IF('Indicator Date'!AB35="","x",'Indicator Date'!AB35)</f>
        <v>2016</v>
      </c>
      <c r="AC35" s="151">
        <f>IF('Indicator Date'!AC35="","x",'Indicator Date'!AC35)</f>
        <v>2014</v>
      </c>
      <c r="AD35" s="151">
        <f>IF('Indicator Date'!AD35="","x",'Indicator Date'!AD35)</f>
        <v>2017</v>
      </c>
      <c r="AE35" s="151">
        <f>IF('Indicator Date'!AE35="","x",'Indicator Date'!AE35)</f>
        <v>2018</v>
      </c>
      <c r="AF35" s="151">
        <f>IF('Indicator Date'!AF35="","x",'Indicator Date'!AF35)</f>
        <v>2016</v>
      </c>
      <c r="AG35" s="151">
        <f>IF('Indicator Date'!AG35="","x",'Indicator Date'!AG35)</f>
        <v>2019</v>
      </c>
      <c r="AH35" s="151">
        <f>IF('Indicator Date'!AH35="","x",'Indicator Date'!AH35)</f>
        <v>2019</v>
      </c>
      <c r="AI35" s="151">
        <f>IF('Indicator Date'!AI35="","x",'Indicator Date'!AI35)</f>
        <v>2019</v>
      </c>
      <c r="AJ35" s="151">
        <f>IF('Indicator Date'!AJ35="","x",'Indicator Date'!AJ35)</f>
        <v>2018</v>
      </c>
      <c r="AK35" s="151">
        <f>IF('Indicator Date'!AK35="","x",'Indicator Date'!AK35)</f>
        <v>2018</v>
      </c>
      <c r="AL35" s="151">
        <f>IF('Indicator Date'!AL35="","x",'Indicator Date'!AL35)</f>
        <v>2017</v>
      </c>
      <c r="AM35" s="151">
        <f>IF('Indicator Date'!AM35="","x",'Indicator Date'!AM35)</f>
        <v>2010</v>
      </c>
      <c r="AN35" s="151">
        <f>IF('Indicator Date'!AN35="","x",'Indicator Date'!AN35)</f>
        <v>2019</v>
      </c>
      <c r="AO35" s="151">
        <f>IF('Indicator Date'!AO35="","x",'Indicator Date'!AO35)</f>
        <v>2016</v>
      </c>
      <c r="AP35" s="151">
        <f>IF('Indicator Date'!AP35="","x",'Indicator Date'!AP35)</f>
        <v>2017</v>
      </c>
      <c r="AQ35" s="151">
        <f>IF('Indicator Date'!AQ35="","x",'Indicator Date'!AQ35)</f>
        <v>2017</v>
      </c>
      <c r="AR35" s="151" t="str">
        <f>IF('Indicator Date'!AR35="","x",'Indicator Date'!AR35)</f>
        <v>x</v>
      </c>
      <c r="AS35" s="151">
        <f>IF('Indicator Date'!AS35="","x",'Indicator Date'!AS35)</f>
        <v>2017</v>
      </c>
      <c r="AT35" s="151">
        <f>IF('Indicator Date'!AT35="","x",'Indicator Date'!AT35)</f>
        <v>2010</v>
      </c>
      <c r="AU35" s="151">
        <f>IF('Indicator Date'!AU35="","x",'Indicator Date'!AU35)</f>
        <v>2017</v>
      </c>
      <c r="AV35" s="151">
        <f>IF('Indicator Date'!AV35="","x",'Indicator Date'!AV35)</f>
        <v>2017</v>
      </c>
      <c r="AW35" s="151">
        <f>IF('Indicator Date'!AW35="","x",'Indicator Date'!AW35)</f>
        <v>2017</v>
      </c>
      <c r="AX35" s="151">
        <f>IF('Indicator Date'!AX35="","x",'Indicator Date'!AX35)</f>
        <v>2017</v>
      </c>
      <c r="AY35" s="151">
        <f>IF('Indicator Date'!AY35="","x",'Indicator Date'!AY35)</f>
        <v>2017</v>
      </c>
      <c r="AZ35" s="151">
        <f>IF('Indicator Date'!AZ35="","x",'Indicator Date'!AZ35)</f>
        <v>2017</v>
      </c>
      <c r="BA35" s="151">
        <f>IF('Indicator Date'!BA35="","x",'Indicator Date'!BA35)</f>
        <v>2008</v>
      </c>
      <c r="BB35" s="151">
        <f>IF('Indicator Date'!BB35="","x",'Indicator Date'!BB35)</f>
        <v>2017</v>
      </c>
      <c r="BC35" s="151">
        <f>IF('Indicator Date'!BC35="","x",'Indicator Date'!BC35)</f>
        <v>2018</v>
      </c>
      <c r="BD35" s="151">
        <f>IF('Indicator Date'!BD35="","x",'Indicator Date'!BD35)</f>
        <v>2019</v>
      </c>
      <c r="BE35" s="213" t="str">
        <f>IF('Indicator Date'!BE35="","x",YEAR('Indicator Date'!BE35))</f>
        <v>x</v>
      </c>
      <c r="BF35" s="213">
        <f>IF('Indicator Date'!BF35="","x",YEAR('Indicator Date'!BF35))</f>
        <v>2019</v>
      </c>
      <c r="BG35" s="213">
        <f>IF('Indicator Date'!BG35="","x",YEAR('Indicator Date'!BG35))</f>
        <v>2018</v>
      </c>
      <c r="BH35" s="151">
        <f>IF('Indicator Date'!BH35="","x",'Indicator Date'!BH35)</f>
        <v>2018</v>
      </c>
      <c r="BI35" s="151">
        <f>IF('Indicator Date'!BI35="","x",'Indicator Date'!BI35)</f>
        <v>2018</v>
      </c>
      <c r="BJ35" s="151" t="str">
        <f>IF('Indicator Date'!BJ35="","x",'Indicator Date'!BJ35)</f>
        <v>x</v>
      </c>
      <c r="BK35" s="151">
        <f>IF('Indicator Date'!BK35="","x",'Indicator Date'!BK35)</f>
        <v>2017</v>
      </c>
      <c r="BL35" s="151">
        <f>IF('Indicator Date'!BL35="","x",'Indicator Date'!BL35)</f>
        <v>2018</v>
      </c>
      <c r="BM35" s="151">
        <f>IF('Indicator Date'!BM35="","x",'Indicator Date'!BM35)</f>
        <v>2017</v>
      </c>
      <c r="BN35" s="151">
        <f>IF('Indicator Date'!BN35="","x",'Indicator Date'!BN35)</f>
        <v>2015</v>
      </c>
      <c r="BO35" s="151">
        <f>IF('Indicator Date'!BO35="","x",'Indicator Date'!BO35)</f>
        <v>2016</v>
      </c>
      <c r="BP35" s="151">
        <f>IF('Indicator Date'!BP35="","x",'Indicator Date'!BP35)</f>
        <v>2017</v>
      </c>
      <c r="BQ35" s="151">
        <f>IF('Indicator Date'!BQ35="","x",'Indicator Date'!BQ35)</f>
        <v>2014</v>
      </c>
      <c r="BR35" s="151">
        <f>IF('Indicator Date'!BR35="","x",'Indicator Date'!BR35)</f>
        <v>2016</v>
      </c>
      <c r="BS35" s="151">
        <f>IF('Indicator Date'!BS35="","x",'Indicator Date'!BS35)</f>
        <v>2016</v>
      </c>
      <c r="BT35" s="151">
        <f>IF('Indicator Date'!BT35="","x",'Indicator Date'!BT35)</f>
        <v>2015</v>
      </c>
      <c r="BU35" s="151">
        <f>IF('Indicator Date'!BU35="","x",'Indicator Date'!BU35)</f>
        <v>2017</v>
      </c>
      <c r="BV35" s="151" t="str">
        <f>IF('Indicator Date'!BV35="","x",'Indicator Date'!BV35)</f>
        <v>x</v>
      </c>
      <c r="BW35" s="151">
        <f>IF('Indicator Date'!BW35="","x",'Indicator Date'!BW35)</f>
        <v>2017</v>
      </c>
      <c r="BX35" s="151">
        <f>IF('Indicator Date'!BX35="","x",'Indicator Date'!BX35)</f>
        <v>2016</v>
      </c>
      <c r="BY35" s="151">
        <f>IF('Indicator Date'!BY35="","x",'Indicator Date'!BY35)</f>
        <v>2015</v>
      </c>
      <c r="BZ35" s="151" t="str">
        <f>IF('Indicator Date'!BZ35="","x",'Indicator Date'!BZ35)</f>
        <v>2018</v>
      </c>
      <c r="CA35" s="151">
        <f>IF('Indicator Date'!CA35="","x",'Indicator Date'!CA35)</f>
        <v>2019</v>
      </c>
      <c r="CB35" s="151">
        <f>IF('Indicator Date'!CB35="","x",'Indicator Date'!CB35)</f>
        <v>2015</v>
      </c>
    </row>
    <row r="36" spans="1:80" x14ac:dyDescent="0.25">
      <c r="A36" s="123" t="s">
        <v>62</v>
      </c>
      <c r="B36" s="106" t="s">
        <v>61</v>
      </c>
      <c r="C36" s="151">
        <f>IF('Indicator Date'!C36="","x",'Indicator Date'!C36)</f>
        <v>2015</v>
      </c>
      <c r="D36" s="151">
        <f>IF('Indicator Date'!D36="","x",'Indicator Date'!D36)</f>
        <v>2015</v>
      </c>
      <c r="E36" s="151">
        <f>IF('Indicator Date'!E36="","x",'Indicator Date'!E36)</f>
        <v>2015</v>
      </c>
      <c r="F36" s="151">
        <f>IF('Indicator Date'!F36="","x",'Indicator Date'!F36)</f>
        <v>2015</v>
      </c>
      <c r="G36" s="151">
        <f>IF('Indicator Date'!G36="","x",'Indicator Date'!G36)</f>
        <v>2015</v>
      </c>
      <c r="H36" s="151">
        <f>IF('Indicator Date'!H36="","x",'Indicator Date'!H36)</f>
        <v>2015</v>
      </c>
      <c r="I36" s="151">
        <f>IF('Indicator Date'!I36="","x",'Indicator Date'!I36)</f>
        <v>2015</v>
      </c>
      <c r="J36" s="151">
        <f>IF('Indicator Date'!J36="","x",'Indicator Date'!J36)</f>
        <v>2018</v>
      </c>
      <c r="K36" s="151">
        <f>IF('Indicator Date'!K36="","x",'Indicator Date'!K36)</f>
        <v>2018</v>
      </c>
      <c r="L36" s="151">
        <f>IF('Indicator Date'!L36="","x",'Indicator Date'!L36)</f>
        <v>2016</v>
      </c>
      <c r="M36" s="151">
        <f>IF('Indicator Date'!M36="","x",'Indicator Date'!M36)</f>
        <v>2015</v>
      </c>
      <c r="N36" s="151">
        <f>IF('Indicator Date'!N36="","x",'Indicator Date'!N36)</f>
        <v>2015</v>
      </c>
      <c r="O36" s="151">
        <f>IF('Indicator Date'!O36="","x",'Indicator Date'!O36)</f>
        <v>2015</v>
      </c>
      <c r="P36" s="151">
        <f>IF('Indicator Date'!P36="","x",'Indicator Date'!P36)</f>
        <v>2015</v>
      </c>
      <c r="Q36" s="151">
        <f>IF('Indicator Date'!Q36="","x",'Indicator Date'!Q36)</f>
        <v>2010</v>
      </c>
      <c r="R36" s="151">
        <f>IF('Indicator Date'!R36="","x",'Indicator Date'!R36)</f>
        <v>2010</v>
      </c>
      <c r="S36" s="151">
        <f>IF('Indicator Date'!S36="","x",'Indicator Date'!S36)</f>
        <v>2010</v>
      </c>
      <c r="T36" s="151">
        <f>IF('Indicator Date'!T36="","x",'Indicator Date'!T36)</f>
        <v>2010</v>
      </c>
      <c r="U36" s="151">
        <f>IF('Indicator Date'!U36="","x",'Indicator Date'!U36)</f>
        <v>2015</v>
      </c>
      <c r="V36" s="151">
        <f>IF('Indicator Date'!V36="","x",'Indicator Date'!V36)</f>
        <v>2015</v>
      </c>
      <c r="W36" s="151">
        <f>IF('Indicator Date'!W36="","x",'Indicator Date'!W36)</f>
        <v>2015</v>
      </c>
      <c r="X36" s="151">
        <f>IF('Indicator Date'!X36="","x",'Indicator Date'!X36)</f>
        <v>2018</v>
      </c>
      <c r="Y36" s="151">
        <f>IF('Indicator Date'!Y36="","x",'Indicator Date'!Y36)</f>
        <v>2018</v>
      </c>
      <c r="Z36" s="151">
        <f>IF('Indicator Date'!Z36="","x",'Indicator Date'!Z36)</f>
        <v>2018</v>
      </c>
      <c r="AA36" s="151">
        <f>IF('Indicator Date'!AA36="","x",'Indicator Date'!AA36)</f>
        <v>2015</v>
      </c>
      <c r="AB36" s="151">
        <f>IF('Indicator Date'!AB36="","x",'Indicator Date'!AB36)</f>
        <v>2017</v>
      </c>
      <c r="AC36" s="151">
        <f>IF('Indicator Date'!AC36="","x",'Indicator Date'!AC36)</f>
        <v>2017</v>
      </c>
      <c r="AD36" s="151">
        <f>IF('Indicator Date'!AD36="","x",'Indicator Date'!AD36)</f>
        <v>2018</v>
      </c>
      <c r="AE36" s="151">
        <f>IF('Indicator Date'!AE36="","x",'Indicator Date'!AE36)</f>
        <v>2018</v>
      </c>
      <c r="AF36" s="151">
        <f>IF('Indicator Date'!AF36="","x",'Indicator Date'!AF36)</f>
        <v>2016</v>
      </c>
      <c r="AG36" s="151">
        <f>IF('Indicator Date'!AG36="","x",'Indicator Date'!AG36)</f>
        <v>2019</v>
      </c>
      <c r="AH36" s="151">
        <f>IF('Indicator Date'!AH36="","x",'Indicator Date'!AH36)</f>
        <v>2019</v>
      </c>
      <c r="AI36" s="151">
        <f>IF('Indicator Date'!AI36="","x",'Indicator Date'!AI36)</f>
        <v>2019</v>
      </c>
      <c r="AJ36" s="151">
        <f>IF('Indicator Date'!AJ36="","x",'Indicator Date'!AJ36)</f>
        <v>2018</v>
      </c>
      <c r="AK36" s="151">
        <f>IF('Indicator Date'!AK36="","x",'Indicator Date'!AK36)</f>
        <v>2018</v>
      </c>
      <c r="AL36" s="151">
        <f>IF('Indicator Date'!AL36="","x",'Indicator Date'!AL36)</f>
        <v>2017</v>
      </c>
      <c r="AM36" s="151">
        <f>IF('Indicator Date'!AM36="","x",'Indicator Date'!AM36)</f>
        <v>2015</v>
      </c>
      <c r="AN36" s="151">
        <f>IF('Indicator Date'!AN36="","x",'Indicator Date'!AN36)</f>
        <v>2019</v>
      </c>
      <c r="AO36" s="151">
        <f>IF('Indicator Date'!AO36="","x",'Indicator Date'!AO36)</f>
        <v>2016</v>
      </c>
      <c r="AP36" s="151">
        <f>IF('Indicator Date'!AP36="","x",'Indicator Date'!AP36)</f>
        <v>2017</v>
      </c>
      <c r="AQ36" s="151">
        <f>IF('Indicator Date'!AQ36="","x",'Indicator Date'!AQ36)</f>
        <v>2017</v>
      </c>
      <c r="AR36" s="151" t="str">
        <f>IF('Indicator Date'!AR36="","x",'Indicator Date'!AR36)</f>
        <v>x</v>
      </c>
      <c r="AS36" s="151">
        <f>IF('Indicator Date'!AS36="","x",'Indicator Date'!AS36)</f>
        <v>2017</v>
      </c>
      <c r="AT36" s="151">
        <f>IF('Indicator Date'!AT36="","x",'Indicator Date'!AT36)</f>
        <v>2015</v>
      </c>
      <c r="AU36" s="151">
        <f>IF('Indicator Date'!AU36="","x",'Indicator Date'!AU36)</f>
        <v>2017</v>
      </c>
      <c r="AV36" s="151">
        <f>IF('Indicator Date'!AV36="","x",'Indicator Date'!AV36)</f>
        <v>2017</v>
      </c>
      <c r="AW36" s="151">
        <f>IF('Indicator Date'!AW36="","x",'Indicator Date'!AW36)</f>
        <v>2017</v>
      </c>
      <c r="AX36" s="151">
        <f>IF('Indicator Date'!AX36="","x",'Indicator Date'!AX36)</f>
        <v>2017</v>
      </c>
      <c r="AY36" s="151">
        <f>IF('Indicator Date'!AY36="","x",'Indicator Date'!AY36)</f>
        <v>2017</v>
      </c>
      <c r="AZ36" s="151">
        <f>IF('Indicator Date'!AZ36="","x",'Indicator Date'!AZ36)</f>
        <v>2017</v>
      </c>
      <c r="BA36" s="151" t="str">
        <f>IF('Indicator Date'!BA36="","x",'Indicator Date'!BA36)</f>
        <v>2011</v>
      </c>
      <c r="BB36" s="151">
        <f>IF('Indicator Date'!BB36="","x",'Indicator Date'!BB36)</f>
        <v>2017</v>
      </c>
      <c r="BC36" s="151">
        <f>IF('Indicator Date'!BC36="","x",'Indicator Date'!BC36)</f>
        <v>2018</v>
      </c>
      <c r="BD36" s="151">
        <f>IF('Indicator Date'!BD36="","x",'Indicator Date'!BD36)</f>
        <v>2019</v>
      </c>
      <c r="BE36" s="213" t="str">
        <f>IF('Indicator Date'!BE36="","x",YEAR('Indicator Date'!BE36))</f>
        <v>x</v>
      </c>
      <c r="BF36" s="213">
        <f>IF('Indicator Date'!BF36="","x",YEAR('Indicator Date'!BF36))</f>
        <v>2019</v>
      </c>
      <c r="BG36" s="213">
        <f>IF('Indicator Date'!BG36="","x",YEAR('Indicator Date'!BG36))</f>
        <v>2018</v>
      </c>
      <c r="BH36" s="151">
        <f>IF('Indicator Date'!BH36="","x",'Indicator Date'!BH36)</f>
        <v>2018</v>
      </c>
      <c r="BI36" s="151">
        <f>IF('Indicator Date'!BI36="","x",'Indicator Date'!BI36)</f>
        <v>2018</v>
      </c>
      <c r="BJ36" s="151" t="str">
        <f>IF('Indicator Date'!BJ36="","x",'Indicator Date'!BJ36)</f>
        <v>x</v>
      </c>
      <c r="BK36" s="151">
        <f>IF('Indicator Date'!BK36="","x",'Indicator Date'!BK36)</f>
        <v>2017</v>
      </c>
      <c r="BL36" s="151">
        <f>IF('Indicator Date'!BL36="","x",'Indicator Date'!BL36)</f>
        <v>2018</v>
      </c>
      <c r="BM36" s="151">
        <f>IF('Indicator Date'!BM36="","x",'Indicator Date'!BM36)</f>
        <v>2017</v>
      </c>
      <c r="BN36" s="151">
        <f>IF('Indicator Date'!BN36="","x",'Indicator Date'!BN36)</f>
        <v>2016</v>
      </c>
      <c r="BO36" s="151">
        <f>IF('Indicator Date'!BO36="","x",'Indicator Date'!BO36)</f>
        <v>2015</v>
      </c>
      <c r="BP36" s="151">
        <f>IF('Indicator Date'!BP36="","x",'Indicator Date'!BP36)</f>
        <v>2017</v>
      </c>
      <c r="BQ36" s="151">
        <f>IF('Indicator Date'!BQ36="","x",'Indicator Date'!BQ36)</f>
        <v>2014</v>
      </c>
      <c r="BR36" s="151">
        <f>IF('Indicator Date'!BR36="","x",'Indicator Date'!BR36)</f>
        <v>2017</v>
      </c>
      <c r="BS36" s="151">
        <f>IF('Indicator Date'!BS36="","x",'Indicator Date'!BS36)</f>
        <v>2017</v>
      </c>
      <c r="BT36" s="151">
        <f>IF('Indicator Date'!BT36="","x",'Indicator Date'!BT36)</f>
        <v>2016</v>
      </c>
      <c r="BU36" s="151">
        <f>IF('Indicator Date'!BU36="","x",'Indicator Date'!BU36)</f>
        <v>2017</v>
      </c>
      <c r="BV36" s="151" t="str">
        <f>IF('Indicator Date'!BV36="","x",'Indicator Date'!BV36)</f>
        <v>x</v>
      </c>
      <c r="BW36" s="151" t="str">
        <f>IF('Indicator Date'!BW36="","x",'Indicator Date'!BW36)</f>
        <v>x</v>
      </c>
      <c r="BX36" s="151">
        <f>IF('Indicator Date'!BX36="","x",'Indicator Date'!BX36)</f>
        <v>2016</v>
      </c>
      <c r="BY36" s="151">
        <f>IF('Indicator Date'!BY36="","x",'Indicator Date'!BY36)</f>
        <v>2015</v>
      </c>
      <c r="BZ36" s="151" t="str">
        <f>IF('Indicator Date'!BZ36="","x",'Indicator Date'!BZ36)</f>
        <v>2018</v>
      </c>
      <c r="CA36" s="151">
        <f>IF('Indicator Date'!CA36="","x",'Indicator Date'!CA36)</f>
        <v>2019</v>
      </c>
      <c r="CB36" s="151">
        <f>IF('Indicator Date'!CB36="","x",'Indicator Date'!CB36)</f>
        <v>2015</v>
      </c>
    </row>
    <row r="37" spans="1:80" x14ac:dyDescent="0.25">
      <c r="A37" s="123" t="s">
        <v>64</v>
      </c>
      <c r="B37" s="106" t="s">
        <v>63</v>
      </c>
      <c r="C37" s="151">
        <f>IF('Indicator Date'!C37="","x",'Indicator Date'!C37)</f>
        <v>2015</v>
      </c>
      <c r="D37" s="151">
        <f>IF('Indicator Date'!D37="","x",'Indicator Date'!D37)</f>
        <v>2015</v>
      </c>
      <c r="E37" s="151">
        <f>IF('Indicator Date'!E37="","x",'Indicator Date'!E37)</f>
        <v>2015</v>
      </c>
      <c r="F37" s="151">
        <f>IF('Indicator Date'!F37="","x",'Indicator Date'!F37)</f>
        <v>2015</v>
      </c>
      <c r="G37" s="151">
        <f>IF('Indicator Date'!G37="","x",'Indicator Date'!G37)</f>
        <v>2015</v>
      </c>
      <c r="H37" s="151">
        <f>IF('Indicator Date'!H37="","x",'Indicator Date'!H37)</f>
        <v>2015</v>
      </c>
      <c r="I37" s="151">
        <f>IF('Indicator Date'!I37="","x",'Indicator Date'!I37)</f>
        <v>2015</v>
      </c>
      <c r="J37" s="151">
        <f>IF('Indicator Date'!J37="","x",'Indicator Date'!J37)</f>
        <v>2018</v>
      </c>
      <c r="K37" s="151">
        <f>IF('Indicator Date'!K37="","x",'Indicator Date'!K37)</f>
        <v>2018</v>
      </c>
      <c r="L37" s="151">
        <f>IF('Indicator Date'!L37="","x",'Indicator Date'!L37)</f>
        <v>2016</v>
      </c>
      <c r="M37" s="151">
        <f>IF('Indicator Date'!M37="","x",'Indicator Date'!M37)</f>
        <v>2015</v>
      </c>
      <c r="N37" s="151">
        <f>IF('Indicator Date'!N37="","x",'Indicator Date'!N37)</f>
        <v>2015</v>
      </c>
      <c r="O37" s="151">
        <f>IF('Indicator Date'!O37="","x",'Indicator Date'!O37)</f>
        <v>2015</v>
      </c>
      <c r="P37" s="151">
        <f>IF('Indicator Date'!P37="","x",'Indicator Date'!P37)</f>
        <v>2015</v>
      </c>
      <c r="Q37" s="151">
        <f>IF('Indicator Date'!Q37="","x",'Indicator Date'!Q37)</f>
        <v>2010</v>
      </c>
      <c r="R37" s="151">
        <f>IF('Indicator Date'!R37="","x",'Indicator Date'!R37)</f>
        <v>2010</v>
      </c>
      <c r="S37" s="151">
        <f>IF('Indicator Date'!S37="","x",'Indicator Date'!S37)</f>
        <v>2010</v>
      </c>
      <c r="T37" s="151">
        <f>IF('Indicator Date'!T37="","x",'Indicator Date'!T37)</f>
        <v>2010</v>
      </c>
      <c r="U37" s="151">
        <f>IF('Indicator Date'!U37="","x",'Indicator Date'!U37)</f>
        <v>2015</v>
      </c>
      <c r="V37" s="151">
        <f>IF('Indicator Date'!V37="","x",'Indicator Date'!V37)</f>
        <v>2015</v>
      </c>
      <c r="W37" s="151">
        <f>IF('Indicator Date'!W37="","x",'Indicator Date'!W37)</f>
        <v>2015</v>
      </c>
      <c r="X37" s="151">
        <f>IF('Indicator Date'!X37="","x",'Indicator Date'!X37)</f>
        <v>2018</v>
      </c>
      <c r="Y37" s="151">
        <f>IF('Indicator Date'!Y37="","x",'Indicator Date'!Y37)</f>
        <v>2018</v>
      </c>
      <c r="Z37" s="151">
        <f>IF('Indicator Date'!Z37="","x",'Indicator Date'!Z37)</f>
        <v>2018</v>
      </c>
      <c r="AA37" s="151" t="str">
        <f>IF('Indicator Date'!AA37="","x",'Indicator Date'!AA37)</f>
        <v>x</v>
      </c>
      <c r="AB37" s="151">
        <f>IF('Indicator Date'!AB37="","x",'Indicator Date'!AB37)</f>
        <v>2017</v>
      </c>
      <c r="AC37" s="151" t="str">
        <f>IF('Indicator Date'!AC37="","x",'Indicator Date'!AC37)</f>
        <v>x</v>
      </c>
      <c r="AD37" s="151">
        <f>IF('Indicator Date'!AD37="","x",'Indicator Date'!AD37)</f>
        <v>2018</v>
      </c>
      <c r="AE37" s="151">
        <f>IF('Indicator Date'!AE37="","x",'Indicator Date'!AE37)</f>
        <v>2018</v>
      </c>
      <c r="AF37" s="151">
        <f>IF('Indicator Date'!AF37="","x",'Indicator Date'!AF37)</f>
        <v>2015</v>
      </c>
      <c r="AG37" s="151">
        <f>IF('Indicator Date'!AG37="","x",'Indicator Date'!AG37)</f>
        <v>2019</v>
      </c>
      <c r="AH37" s="151">
        <f>IF('Indicator Date'!AH37="","x",'Indicator Date'!AH37)</f>
        <v>2019</v>
      </c>
      <c r="AI37" s="151">
        <f>IF('Indicator Date'!AI37="","x",'Indicator Date'!AI37)</f>
        <v>2019</v>
      </c>
      <c r="AJ37" s="151">
        <f>IF('Indicator Date'!AJ37="","x",'Indicator Date'!AJ37)</f>
        <v>2018</v>
      </c>
      <c r="AK37" s="151">
        <f>IF('Indicator Date'!AK37="","x",'Indicator Date'!AK37)</f>
        <v>2018</v>
      </c>
      <c r="AL37" s="151">
        <f>IF('Indicator Date'!AL37="","x",'Indicator Date'!AL37)</f>
        <v>2017</v>
      </c>
      <c r="AM37" s="151" t="str">
        <f>IF('Indicator Date'!AM37="","x",'Indicator Date'!AM37)</f>
        <v>x</v>
      </c>
      <c r="AN37" s="151">
        <f>IF('Indicator Date'!AN37="","x",'Indicator Date'!AN37)</f>
        <v>2019</v>
      </c>
      <c r="AO37" s="151">
        <f>IF('Indicator Date'!AO37="","x",'Indicator Date'!AO37)</f>
        <v>2016</v>
      </c>
      <c r="AP37" s="151">
        <f>IF('Indicator Date'!AP37="","x",'Indicator Date'!AP37)</f>
        <v>2017</v>
      </c>
      <c r="AQ37" s="151">
        <f>IF('Indicator Date'!AQ37="","x",'Indicator Date'!AQ37)</f>
        <v>2017</v>
      </c>
      <c r="AR37" s="151">
        <f>IF('Indicator Date'!AR37="","x",'Indicator Date'!AR37)</f>
        <v>2018</v>
      </c>
      <c r="AS37" s="151">
        <f>IF('Indicator Date'!AS37="","x",'Indicator Date'!AS37)</f>
        <v>2017</v>
      </c>
      <c r="AT37" s="151">
        <f>IF('Indicator Date'!AT37="","x",'Indicator Date'!AT37)</f>
        <v>2014</v>
      </c>
      <c r="AU37" s="151">
        <f>IF('Indicator Date'!AU37="","x",'Indicator Date'!AU37)</f>
        <v>2017</v>
      </c>
      <c r="AV37" s="151">
        <f>IF('Indicator Date'!AV37="","x",'Indicator Date'!AV37)</f>
        <v>2017</v>
      </c>
      <c r="AW37" s="151">
        <f>IF('Indicator Date'!AW37="","x",'Indicator Date'!AW37)</f>
        <v>2017</v>
      </c>
      <c r="AX37" s="151" t="str">
        <f>IF('Indicator Date'!AX37="","x",'Indicator Date'!AX37)</f>
        <v>x</v>
      </c>
      <c r="AY37" s="151">
        <f>IF('Indicator Date'!AY37="","x",'Indicator Date'!AY37)</f>
        <v>2017</v>
      </c>
      <c r="AZ37" s="151">
        <f>IF('Indicator Date'!AZ37="","x",'Indicator Date'!AZ37)</f>
        <v>2017</v>
      </c>
      <c r="BA37" s="151" t="str">
        <f>IF('Indicator Date'!BA37="","x",'Indicator Date'!BA37)</f>
        <v>2017</v>
      </c>
      <c r="BB37" s="151">
        <f>IF('Indicator Date'!BB37="","x",'Indicator Date'!BB37)</f>
        <v>2017</v>
      </c>
      <c r="BC37" s="151">
        <f>IF('Indicator Date'!BC37="","x",'Indicator Date'!BC37)</f>
        <v>2018</v>
      </c>
      <c r="BD37" s="151">
        <f>IF('Indicator Date'!BD37="","x",'Indicator Date'!BD37)</f>
        <v>2019</v>
      </c>
      <c r="BE37" s="213" t="str">
        <f>IF('Indicator Date'!BE37="","x",YEAR('Indicator Date'!BE37))</f>
        <v>x</v>
      </c>
      <c r="BF37" s="213">
        <f>IF('Indicator Date'!BF37="","x",YEAR('Indicator Date'!BF37))</f>
        <v>2018</v>
      </c>
      <c r="BG37" s="213">
        <f>IF('Indicator Date'!BG37="","x",YEAR('Indicator Date'!BG37))</f>
        <v>2018</v>
      </c>
      <c r="BH37" s="151">
        <f>IF('Indicator Date'!BH37="","x",'Indicator Date'!BH37)</f>
        <v>2018</v>
      </c>
      <c r="BI37" s="151">
        <f>IF('Indicator Date'!BI37="","x",'Indicator Date'!BI37)</f>
        <v>2018</v>
      </c>
      <c r="BJ37" s="151">
        <f>IF('Indicator Date'!BJ37="","x",'Indicator Date'!BJ37)</f>
        <v>2013</v>
      </c>
      <c r="BK37" s="151">
        <f>IF('Indicator Date'!BK37="","x",'Indicator Date'!BK37)</f>
        <v>2017</v>
      </c>
      <c r="BL37" s="151">
        <f>IF('Indicator Date'!BL37="","x",'Indicator Date'!BL37)</f>
        <v>2018</v>
      </c>
      <c r="BM37" s="151">
        <f>IF('Indicator Date'!BM37="","x",'Indicator Date'!BM37)</f>
        <v>2017</v>
      </c>
      <c r="BN37" s="151">
        <f>IF('Indicator Date'!BN37="","x",'Indicator Date'!BN37)</f>
        <v>2015</v>
      </c>
      <c r="BO37" s="151">
        <f>IF('Indicator Date'!BO37="","x",'Indicator Date'!BO37)</f>
        <v>2016</v>
      </c>
      <c r="BP37" s="151">
        <f>IF('Indicator Date'!BP37="","x",'Indicator Date'!BP37)</f>
        <v>2017</v>
      </c>
      <c r="BQ37" s="151">
        <f>IF('Indicator Date'!BQ37="","x",'Indicator Date'!BQ37)</f>
        <v>2014</v>
      </c>
      <c r="BR37" s="151">
        <f>IF('Indicator Date'!BR37="","x",'Indicator Date'!BR37)</f>
        <v>2017</v>
      </c>
      <c r="BS37" s="151">
        <f>IF('Indicator Date'!BS37="","x",'Indicator Date'!BS37)</f>
        <v>2017</v>
      </c>
      <c r="BT37" s="151">
        <f>IF('Indicator Date'!BT37="","x",'Indicator Date'!BT37)</f>
        <v>2016</v>
      </c>
      <c r="BU37" s="151">
        <f>IF('Indicator Date'!BU37="","x",'Indicator Date'!BU37)</f>
        <v>2017</v>
      </c>
      <c r="BV37" s="151">
        <f>IF('Indicator Date'!BV37="","x",'Indicator Date'!BV37)</f>
        <v>2017</v>
      </c>
      <c r="BW37" s="151">
        <f>IF('Indicator Date'!BW37="","x",'Indicator Date'!BW37)</f>
        <v>2017</v>
      </c>
      <c r="BX37" s="151">
        <f>IF('Indicator Date'!BX37="","x",'Indicator Date'!BX37)</f>
        <v>2016</v>
      </c>
      <c r="BY37" s="151">
        <f>IF('Indicator Date'!BY37="","x",'Indicator Date'!BY37)</f>
        <v>2015</v>
      </c>
      <c r="BZ37" s="151" t="str">
        <f>IF('Indicator Date'!BZ37="","x",'Indicator Date'!BZ37)</f>
        <v>2018</v>
      </c>
      <c r="CA37" s="151">
        <f>IF('Indicator Date'!CA37="","x",'Indicator Date'!CA37)</f>
        <v>2019</v>
      </c>
      <c r="CB37" s="151">
        <f>IF('Indicator Date'!CB37="","x",'Indicator Date'!CB37)</f>
        <v>2015</v>
      </c>
    </row>
    <row r="38" spans="1:80" x14ac:dyDescent="0.25">
      <c r="A38" s="123" t="s">
        <v>375</v>
      </c>
      <c r="B38" s="106" t="s">
        <v>65</v>
      </c>
      <c r="C38" s="151">
        <f>IF('Indicator Date'!C38="","x",'Indicator Date'!C38)</f>
        <v>2015</v>
      </c>
      <c r="D38" s="151">
        <f>IF('Indicator Date'!D38="","x",'Indicator Date'!D38)</f>
        <v>2015</v>
      </c>
      <c r="E38" s="151">
        <f>IF('Indicator Date'!E38="","x",'Indicator Date'!E38)</f>
        <v>2015</v>
      </c>
      <c r="F38" s="151">
        <f>IF('Indicator Date'!F38="","x",'Indicator Date'!F38)</f>
        <v>2015</v>
      </c>
      <c r="G38" s="151">
        <f>IF('Indicator Date'!G38="","x",'Indicator Date'!G38)</f>
        <v>2015</v>
      </c>
      <c r="H38" s="151">
        <f>IF('Indicator Date'!H38="","x",'Indicator Date'!H38)</f>
        <v>2015</v>
      </c>
      <c r="I38" s="151">
        <f>IF('Indicator Date'!I38="","x",'Indicator Date'!I38)</f>
        <v>2015</v>
      </c>
      <c r="J38" s="151">
        <f>IF('Indicator Date'!J38="","x",'Indicator Date'!J38)</f>
        <v>2018</v>
      </c>
      <c r="K38" s="151">
        <f>IF('Indicator Date'!K38="","x",'Indicator Date'!K38)</f>
        <v>2018</v>
      </c>
      <c r="L38" s="151">
        <f>IF('Indicator Date'!L38="","x",'Indicator Date'!L38)</f>
        <v>2016</v>
      </c>
      <c r="M38" s="151">
        <f>IF('Indicator Date'!M38="","x",'Indicator Date'!M38)</f>
        <v>2015</v>
      </c>
      <c r="N38" s="151">
        <f>IF('Indicator Date'!N38="","x",'Indicator Date'!N38)</f>
        <v>2015</v>
      </c>
      <c r="O38" s="151">
        <f>IF('Indicator Date'!O38="","x",'Indicator Date'!O38)</f>
        <v>2015</v>
      </c>
      <c r="P38" s="151">
        <f>IF('Indicator Date'!P38="","x",'Indicator Date'!P38)</f>
        <v>2015</v>
      </c>
      <c r="Q38" s="151">
        <f>IF('Indicator Date'!Q38="","x",'Indicator Date'!Q38)</f>
        <v>2010</v>
      </c>
      <c r="R38" s="151">
        <f>IF('Indicator Date'!R38="","x",'Indicator Date'!R38)</f>
        <v>2010</v>
      </c>
      <c r="S38" s="151">
        <f>IF('Indicator Date'!S38="","x",'Indicator Date'!S38)</f>
        <v>2010</v>
      </c>
      <c r="T38" s="151">
        <f>IF('Indicator Date'!T38="","x",'Indicator Date'!T38)</f>
        <v>2010</v>
      </c>
      <c r="U38" s="151">
        <f>IF('Indicator Date'!U38="","x",'Indicator Date'!U38)</f>
        <v>2015</v>
      </c>
      <c r="V38" s="151">
        <f>IF('Indicator Date'!V38="","x",'Indicator Date'!V38)</f>
        <v>2015</v>
      </c>
      <c r="W38" s="151">
        <f>IF('Indicator Date'!W38="","x",'Indicator Date'!W38)</f>
        <v>2015</v>
      </c>
      <c r="X38" s="151">
        <f>IF('Indicator Date'!X38="","x",'Indicator Date'!X38)</f>
        <v>2018</v>
      </c>
      <c r="Y38" s="151">
        <f>IF('Indicator Date'!Y38="","x",'Indicator Date'!Y38)</f>
        <v>2018</v>
      </c>
      <c r="Z38" s="151">
        <f>IF('Indicator Date'!Z38="","x",'Indicator Date'!Z38)</f>
        <v>2018</v>
      </c>
      <c r="AA38" s="151" t="str">
        <f>IF('Indicator Date'!AA38="","x",'Indicator Date'!AA38)</f>
        <v>x</v>
      </c>
      <c r="AB38" s="151">
        <f>IF('Indicator Date'!AB38="","x",'Indicator Date'!AB38)</f>
        <v>2017</v>
      </c>
      <c r="AC38" s="151" t="str">
        <f>IF('Indicator Date'!AC38="","x",'Indicator Date'!AC38)</f>
        <v>x</v>
      </c>
      <c r="AD38" s="151">
        <f>IF('Indicator Date'!AD38="","x",'Indicator Date'!AD38)</f>
        <v>2014</v>
      </c>
      <c r="AE38" s="151">
        <f>IF('Indicator Date'!AE38="","x",'Indicator Date'!AE38)</f>
        <v>2018</v>
      </c>
      <c r="AF38" s="151">
        <f>IF('Indicator Date'!AF38="","x",'Indicator Date'!AF38)</f>
        <v>2015</v>
      </c>
      <c r="AG38" s="151">
        <f>IF('Indicator Date'!AG38="","x",'Indicator Date'!AG38)</f>
        <v>2019</v>
      </c>
      <c r="AH38" s="151">
        <f>IF('Indicator Date'!AH38="","x",'Indicator Date'!AH38)</f>
        <v>2019</v>
      </c>
      <c r="AI38" s="151">
        <f>IF('Indicator Date'!AI38="","x",'Indicator Date'!AI38)</f>
        <v>2019</v>
      </c>
      <c r="AJ38" s="151">
        <f>IF('Indicator Date'!AJ38="","x",'Indicator Date'!AJ38)</f>
        <v>2018</v>
      </c>
      <c r="AK38" s="151">
        <f>IF('Indicator Date'!AK38="","x",'Indicator Date'!AK38)</f>
        <v>2018</v>
      </c>
      <c r="AL38" s="151">
        <f>IF('Indicator Date'!AL38="","x",'Indicator Date'!AL38)</f>
        <v>2017</v>
      </c>
      <c r="AM38" s="151">
        <f>IF('Indicator Date'!AM38="","x",'Indicator Date'!AM38)</f>
        <v>2012</v>
      </c>
      <c r="AN38" s="151">
        <f>IF('Indicator Date'!AN38="","x",'Indicator Date'!AN38)</f>
        <v>2019</v>
      </c>
      <c r="AO38" s="151">
        <f>IF('Indicator Date'!AO38="","x",'Indicator Date'!AO38)</f>
        <v>2016</v>
      </c>
      <c r="AP38" s="151">
        <f>IF('Indicator Date'!AP38="","x",'Indicator Date'!AP38)</f>
        <v>2017</v>
      </c>
      <c r="AQ38" s="151">
        <f>IF('Indicator Date'!AQ38="","x",'Indicator Date'!AQ38)</f>
        <v>2017</v>
      </c>
      <c r="AR38" s="151">
        <f>IF('Indicator Date'!AR38="","x",'Indicator Date'!AR38)</f>
        <v>2018</v>
      </c>
      <c r="AS38" s="151">
        <f>IF('Indicator Date'!AS38="","x",'Indicator Date'!AS38)</f>
        <v>2017</v>
      </c>
      <c r="AT38" s="151">
        <f>IF('Indicator Date'!AT38="","x",'Indicator Date'!AT38)</f>
        <v>2010</v>
      </c>
      <c r="AU38" s="151">
        <f>IF('Indicator Date'!AU38="","x",'Indicator Date'!AU38)</f>
        <v>2017</v>
      </c>
      <c r="AV38" s="151" t="str">
        <f>IF('Indicator Date'!AV38="","x",'Indicator Date'!AV38)</f>
        <v>x</v>
      </c>
      <c r="AW38" s="151" t="str">
        <f>IF('Indicator Date'!AW38="","x",'Indicator Date'!AW38)</f>
        <v>x</v>
      </c>
      <c r="AX38" s="151">
        <f>IF('Indicator Date'!AX38="","x",'Indicator Date'!AX38)</f>
        <v>2017</v>
      </c>
      <c r="AY38" s="151">
        <f>IF('Indicator Date'!AY38="","x",'Indicator Date'!AY38)</f>
        <v>2017</v>
      </c>
      <c r="AZ38" s="151">
        <f>IF('Indicator Date'!AZ38="","x",'Indicator Date'!AZ38)</f>
        <v>2017</v>
      </c>
      <c r="BA38" s="151" t="str">
        <f>IF('Indicator Date'!BA38="","x",'Indicator Date'!BA38)</f>
        <v>2015</v>
      </c>
      <c r="BB38" s="151">
        <f>IF('Indicator Date'!BB38="","x",'Indicator Date'!BB38)</f>
        <v>2017</v>
      </c>
      <c r="BC38" s="151">
        <f>IF('Indicator Date'!BC38="","x",'Indicator Date'!BC38)</f>
        <v>2018</v>
      </c>
      <c r="BD38" s="151">
        <f>IF('Indicator Date'!BD38="","x",'Indicator Date'!BD38)</f>
        <v>2019</v>
      </c>
      <c r="BE38" s="213" t="str">
        <f>IF('Indicator Date'!BE38="","x",YEAR('Indicator Date'!BE38))</f>
        <v>x</v>
      </c>
      <c r="BF38" s="213">
        <f>IF('Indicator Date'!BF38="","x",YEAR('Indicator Date'!BF38))</f>
        <v>2018</v>
      </c>
      <c r="BG38" s="213">
        <f>IF('Indicator Date'!BG38="","x",YEAR('Indicator Date'!BG38))</f>
        <v>2018</v>
      </c>
      <c r="BH38" s="151">
        <f>IF('Indicator Date'!BH38="","x",'Indicator Date'!BH38)</f>
        <v>2018</v>
      </c>
      <c r="BI38" s="151">
        <f>IF('Indicator Date'!BI38="","x",'Indicator Date'!BI38)</f>
        <v>2018</v>
      </c>
      <c r="BJ38" s="151">
        <f>IF('Indicator Date'!BJ38="","x",'Indicator Date'!BJ38)</f>
        <v>2013</v>
      </c>
      <c r="BK38" s="151">
        <f>IF('Indicator Date'!BK38="","x",'Indicator Date'!BK38)</f>
        <v>2017</v>
      </c>
      <c r="BL38" s="151">
        <f>IF('Indicator Date'!BL38="","x",'Indicator Date'!BL38)</f>
        <v>2018</v>
      </c>
      <c r="BM38" s="151">
        <f>IF('Indicator Date'!BM38="","x",'Indicator Date'!BM38)</f>
        <v>2017</v>
      </c>
      <c r="BN38" s="151">
        <f>IF('Indicator Date'!BN38="","x",'Indicator Date'!BN38)</f>
        <v>2015</v>
      </c>
      <c r="BO38" s="151">
        <f>IF('Indicator Date'!BO38="","x",'Indicator Date'!BO38)</f>
        <v>2016</v>
      </c>
      <c r="BP38" s="151">
        <f>IF('Indicator Date'!BP38="","x",'Indicator Date'!BP38)</f>
        <v>2017</v>
      </c>
      <c r="BQ38" s="151">
        <f>IF('Indicator Date'!BQ38="","x",'Indicator Date'!BQ38)</f>
        <v>2014</v>
      </c>
      <c r="BR38" s="151">
        <f>IF('Indicator Date'!BR38="","x",'Indicator Date'!BR38)</f>
        <v>2017</v>
      </c>
      <c r="BS38" s="151">
        <f>IF('Indicator Date'!BS38="","x",'Indicator Date'!BS38)</f>
        <v>2017</v>
      </c>
      <c r="BT38" s="151">
        <f>IF('Indicator Date'!BT38="","x",'Indicator Date'!BT38)</f>
        <v>2015</v>
      </c>
      <c r="BU38" s="151">
        <f>IF('Indicator Date'!BU38="","x",'Indicator Date'!BU38)</f>
        <v>2017</v>
      </c>
      <c r="BV38" s="151">
        <f>IF('Indicator Date'!BV38="","x",'Indicator Date'!BV38)</f>
        <v>2017</v>
      </c>
      <c r="BW38" s="151" t="str">
        <f>IF('Indicator Date'!BW38="","x",'Indicator Date'!BW38)</f>
        <v>x</v>
      </c>
      <c r="BX38" s="151">
        <f>IF('Indicator Date'!BX38="","x",'Indicator Date'!BX38)</f>
        <v>2016</v>
      </c>
      <c r="BY38" s="151">
        <f>IF('Indicator Date'!BY38="","x",'Indicator Date'!BY38)</f>
        <v>2015</v>
      </c>
      <c r="BZ38" s="151" t="str">
        <f>IF('Indicator Date'!BZ38="","x",'Indicator Date'!BZ38)</f>
        <v>2018</v>
      </c>
      <c r="CA38" s="151">
        <f>IF('Indicator Date'!CA38="","x",'Indicator Date'!CA38)</f>
        <v>2019</v>
      </c>
      <c r="CB38" s="151">
        <f>IF('Indicator Date'!CB38="","x",'Indicator Date'!CB38)</f>
        <v>2015</v>
      </c>
    </row>
    <row r="39" spans="1:80" x14ac:dyDescent="0.25">
      <c r="A39" s="123" t="s">
        <v>67</v>
      </c>
      <c r="B39" s="106" t="s">
        <v>66</v>
      </c>
      <c r="C39" s="151">
        <f>IF('Indicator Date'!C39="","x",'Indicator Date'!C39)</f>
        <v>2015</v>
      </c>
      <c r="D39" s="151">
        <f>IF('Indicator Date'!D39="","x",'Indicator Date'!D39)</f>
        <v>2015</v>
      </c>
      <c r="E39" s="151">
        <f>IF('Indicator Date'!E39="","x",'Indicator Date'!E39)</f>
        <v>2015</v>
      </c>
      <c r="F39" s="151">
        <f>IF('Indicator Date'!F39="","x",'Indicator Date'!F39)</f>
        <v>2015</v>
      </c>
      <c r="G39" s="151">
        <f>IF('Indicator Date'!G39="","x",'Indicator Date'!G39)</f>
        <v>2015</v>
      </c>
      <c r="H39" s="151">
        <f>IF('Indicator Date'!H39="","x",'Indicator Date'!H39)</f>
        <v>2015</v>
      </c>
      <c r="I39" s="151">
        <f>IF('Indicator Date'!I39="","x",'Indicator Date'!I39)</f>
        <v>2015</v>
      </c>
      <c r="J39" s="151">
        <f>IF('Indicator Date'!J39="","x",'Indicator Date'!J39)</f>
        <v>2018</v>
      </c>
      <c r="K39" s="151">
        <f>IF('Indicator Date'!K39="","x",'Indicator Date'!K39)</f>
        <v>2018</v>
      </c>
      <c r="L39" s="151">
        <f>IF('Indicator Date'!L39="","x",'Indicator Date'!L39)</f>
        <v>2016</v>
      </c>
      <c r="M39" s="151">
        <f>IF('Indicator Date'!M39="","x",'Indicator Date'!M39)</f>
        <v>2015</v>
      </c>
      <c r="N39" s="151">
        <f>IF('Indicator Date'!N39="","x",'Indicator Date'!N39)</f>
        <v>2015</v>
      </c>
      <c r="O39" s="151">
        <f>IF('Indicator Date'!O39="","x",'Indicator Date'!O39)</f>
        <v>2015</v>
      </c>
      <c r="P39" s="151">
        <f>IF('Indicator Date'!P39="","x",'Indicator Date'!P39)</f>
        <v>2015</v>
      </c>
      <c r="Q39" s="151">
        <f>IF('Indicator Date'!Q39="","x",'Indicator Date'!Q39)</f>
        <v>2010</v>
      </c>
      <c r="R39" s="151">
        <f>IF('Indicator Date'!R39="","x",'Indicator Date'!R39)</f>
        <v>2010</v>
      </c>
      <c r="S39" s="151">
        <f>IF('Indicator Date'!S39="","x",'Indicator Date'!S39)</f>
        <v>2010</v>
      </c>
      <c r="T39" s="151">
        <f>IF('Indicator Date'!T39="","x",'Indicator Date'!T39)</f>
        <v>2010</v>
      </c>
      <c r="U39" s="151">
        <f>IF('Indicator Date'!U39="","x",'Indicator Date'!U39)</f>
        <v>2015</v>
      </c>
      <c r="V39" s="151">
        <f>IF('Indicator Date'!V39="","x",'Indicator Date'!V39)</f>
        <v>2015</v>
      </c>
      <c r="W39" s="151">
        <f>IF('Indicator Date'!W39="","x",'Indicator Date'!W39)</f>
        <v>2015</v>
      </c>
      <c r="X39" s="151">
        <f>IF('Indicator Date'!X39="","x",'Indicator Date'!X39)</f>
        <v>2018</v>
      </c>
      <c r="Y39" s="151">
        <f>IF('Indicator Date'!Y39="","x",'Indicator Date'!Y39)</f>
        <v>2018</v>
      </c>
      <c r="Z39" s="151">
        <f>IF('Indicator Date'!Z39="","x",'Indicator Date'!Z39)</f>
        <v>2018</v>
      </c>
      <c r="AA39" s="151">
        <f>IF('Indicator Date'!AA39="","x",'Indicator Date'!AA39)</f>
        <v>2015</v>
      </c>
      <c r="AB39" s="151">
        <f>IF('Indicator Date'!AB39="","x",'Indicator Date'!AB39)</f>
        <v>2017</v>
      </c>
      <c r="AC39" s="151">
        <f>IF('Indicator Date'!AC39="","x",'Indicator Date'!AC39)</f>
        <v>2017</v>
      </c>
      <c r="AD39" s="151">
        <f>IF('Indicator Date'!AD39="","x",'Indicator Date'!AD39)</f>
        <v>2018</v>
      </c>
      <c r="AE39" s="151">
        <f>IF('Indicator Date'!AE39="","x",'Indicator Date'!AE39)</f>
        <v>2018</v>
      </c>
      <c r="AF39" s="151">
        <f>IF('Indicator Date'!AF39="","x",'Indicator Date'!AF39)</f>
        <v>2016</v>
      </c>
      <c r="AG39" s="151">
        <f>IF('Indicator Date'!AG39="","x",'Indicator Date'!AG39)</f>
        <v>2019</v>
      </c>
      <c r="AH39" s="151">
        <f>IF('Indicator Date'!AH39="","x",'Indicator Date'!AH39)</f>
        <v>2019</v>
      </c>
      <c r="AI39" s="151">
        <f>IF('Indicator Date'!AI39="","x",'Indicator Date'!AI39)</f>
        <v>2019</v>
      </c>
      <c r="AJ39" s="151">
        <f>IF('Indicator Date'!AJ39="","x",'Indicator Date'!AJ39)</f>
        <v>2018</v>
      </c>
      <c r="AK39" s="151">
        <f>IF('Indicator Date'!AK39="","x",'Indicator Date'!AK39)</f>
        <v>2018</v>
      </c>
      <c r="AL39" s="151">
        <f>IF('Indicator Date'!AL39="","x",'Indicator Date'!AL39)</f>
        <v>2017</v>
      </c>
      <c r="AM39" s="151">
        <f>IF('Indicator Date'!AM39="","x",'Indicator Date'!AM39)</f>
        <v>2016</v>
      </c>
      <c r="AN39" s="151">
        <f>IF('Indicator Date'!AN39="","x",'Indicator Date'!AN39)</f>
        <v>2019</v>
      </c>
      <c r="AO39" s="151">
        <f>IF('Indicator Date'!AO39="","x",'Indicator Date'!AO39)</f>
        <v>2016</v>
      </c>
      <c r="AP39" s="151">
        <f>IF('Indicator Date'!AP39="","x",'Indicator Date'!AP39)</f>
        <v>2017</v>
      </c>
      <c r="AQ39" s="151">
        <f>IF('Indicator Date'!AQ39="","x",'Indicator Date'!AQ39)</f>
        <v>2017</v>
      </c>
      <c r="AR39" s="151">
        <f>IF('Indicator Date'!AR39="","x",'Indicator Date'!AR39)</f>
        <v>2018</v>
      </c>
      <c r="AS39" s="151">
        <f>IF('Indicator Date'!AS39="","x",'Indicator Date'!AS39)</f>
        <v>2017</v>
      </c>
      <c r="AT39" s="151">
        <f>IF('Indicator Date'!AT39="","x",'Indicator Date'!AT39)</f>
        <v>2010</v>
      </c>
      <c r="AU39" s="151">
        <f>IF('Indicator Date'!AU39="","x",'Indicator Date'!AU39)</f>
        <v>2017</v>
      </c>
      <c r="AV39" s="151">
        <f>IF('Indicator Date'!AV39="","x",'Indicator Date'!AV39)</f>
        <v>2017</v>
      </c>
      <c r="AW39" s="151" t="str">
        <f>IF('Indicator Date'!AW39="","x",'Indicator Date'!AW39)</f>
        <v>x</v>
      </c>
      <c r="AX39" s="151">
        <f>IF('Indicator Date'!AX39="","x",'Indicator Date'!AX39)</f>
        <v>2017</v>
      </c>
      <c r="AY39" s="151">
        <f>IF('Indicator Date'!AY39="","x",'Indicator Date'!AY39)</f>
        <v>2017</v>
      </c>
      <c r="AZ39" s="151">
        <f>IF('Indicator Date'!AZ39="","x",'Indicator Date'!AZ39)</f>
        <v>2017</v>
      </c>
      <c r="BA39" s="151" t="str">
        <f>IF('Indicator Date'!BA39="","x",'Indicator Date'!BA39)</f>
        <v>2017</v>
      </c>
      <c r="BB39" s="151">
        <f>IF('Indicator Date'!BB39="","x",'Indicator Date'!BB39)</f>
        <v>2017</v>
      </c>
      <c r="BC39" s="151">
        <f>IF('Indicator Date'!BC39="","x",'Indicator Date'!BC39)</f>
        <v>2018</v>
      </c>
      <c r="BD39" s="151">
        <f>IF('Indicator Date'!BD39="","x",'Indicator Date'!BD39)</f>
        <v>2019</v>
      </c>
      <c r="BE39" s="213" t="str">
        <f>IF('Indicator Date'!BE39="","x",YEAR('Indicator Date'!BE39))</f>
        <v>x</v>
      </c>
      <c r="BF39" s="213">
        <f>IF('Indicator Date'!BF39="","x",YEAR('Indicator Date'!BF39))</f>
        <v>2018</v>
      </c>
      <c r="BG39" s="213">
        <f>IF('Indicator Date'!BG39="","x",YEAR('Indicator Date'!BG39))</f>
        <v>2018</v>
      </c>
      <c r="BH39" s="151">
        <f>IF('Indicator Date'!BH39="","x",'Indicator Date'!BH39)</f>
        <v>2018</v>
      </c>
      <c r="BI39" s="151">
        <f>IF('Indicator Date'!BI39="","x",'Indicator Date'!BI39)</f>
        <v>2018</v>
      </c>
      <c r="BJ39" s="151">
        <f>IF('Indicator Date'!BJ39="","x",'Indicator Date'!BJ39)</f>
        <v>2015</v>
      </c>
      <c r="BK39" s="151">
        <f>IF('Indicator Date'!BK39="","x",'Indicator Date'!BK39)</f>
        <v>2017</v>
      </c>
      <c r="BL39" s="151">
        <f>IF('Indicator Date'!BL39="","x",'Indicator Date'!BL39)</f>
        <v>2018</v>
      </c>
      <c r="BM39" s="151">
        <f>IF('Indicator Date'!BM39="","x",'Indicator Date'!BM39)</f>
        <v>2017</v>
      </c>
      <c r="BN39" s="151">
        <f>IF('Indicator Date'!BN39="","x",'Indicator Date'!BN39)</f>
        <v>2015</v>
      </c>
      <c r="BO39" s="151">
        <f>IF('Indicator Date'!BO39="","x",'Indicator Date'!BO39)</f>
        <v>2016</v>
      </c>
      <c r="BP39" s="151">
        <f>IF('Indicator Date'!BP39="","x",'Indicator Date'!BP39)</f>
        <v>2017</v>
      </c>
      <c r="BQ39" s="151">
        <f>IF('Indicator Date'!BQ39="","x",'Indicator Date'!BQ39)</f>
        <v>2014</v>
      </c>
      <c r="BR39" s="151">
        <f>IF('Indicator Date'!BR39="","x",'Indicator Date'!BR39)</f>
        <v>2017</v>
      </c>
      <c r="BS39" s="151">
        <f>IF('Indicator Date'!BS39="","x",'Indicator Date'!BS39)</f>
        <v>2017</v>
      </c>
      <c r="BT39" s="151">
        <f>IF('Indicator Date'!BT39="","x",'Indicator Date'!BT39)</f>
        <v>2017</v>
      </c>
      <c r="BU39" s="151">
        <f>IF('Indicator Date'!BU39="","x",'Indicator Date'!BU39)</f>
        <v>2017</v>
      </c>
      <c r="BV39" s="151">
        <f>IF('Indicator Date'!BV39="","x",'Indicator Date'!BV39)</f>
        <v>2017</v>
      </c>
      <c r="BW39" s="151">
        <f>IF('Indicator Date'!BW39="","x",'Indicator Date'!BW39)</f>
        <v>2017</v>
      </c>
      <c r="BX39" s="151">
        <f>IF('Indicator Date'!BX39="","x",'Indicator Date'!BX39)</f>
        <v>2016</v>
      </c>
      <c r="BY39" s="151">
        <f>IF('Indicator Date'!BY39="","x",'Indicator Date'!BY39)</f>
        <v>2015</v>
      </c>
      <c r="BZ39" s="151" t="str">
        <f>IF('Indicator Date'!BZ39="","x",'Indicator Date'!BZ39)</f>
        <v>2018</v>
      </c>
      <c r="CA39" s="151">
        <f>IF('Indicator Date'!CA39="","x",'Indicator Date'!CA39)</f>
        <v>2019</v>
      </c>
      <c r="CB39" s="151">
        <f>IF('Indicator Date'!CB39="","x",'Indicator Date'!CB39)</f>
        <v>2015</v>
      </c>
    </row>
    <row r="40" spans="1:80" x14ac:dyDescent="0.25">
      <c r="A40" s="123" t="s">
        <v>69</v>
      </c>
      <c r="B40" s="106" t="s">
        <v>68</v>
      </c>
      <c r="C40" s="151">
        <f>IF('Indicator Date'!C40="","x",'Indicator Date'!C40)</f>
        <v>2015</v>
      </c>
      <c r="D40" s="151">
        <f>IF('Indicator Date'!D40="","x",'Indicator Date'!D40)</f>
        <v>2015</v>
      </c>
      <c r="E40" s="151">
        <f>IF('Indicator Date'!E40="","x",'Indicator Date'!E40)</f>
        <v>2015</v>
      </c>
      <c r="F40" s="151">
        <f>IF('Indicator Date'!F40="","x",'Indicator Date'!F40)</f>
        <v>2015</v>
      </c>
      <c r="G40" s="151">
        <f>IF('Indicator Date'!G40="","x",'Indicator Date'!G40)</f>
        <v>2015</v>
      </c>
      <c r="H40" s="151">
        <f>IF('Indicator Date'!H40="","x",'Indicator Date'!H40)</f>
        <v>2015</v>
      </c>
      <c r="I40" s="151">
        <f>IF('Indicator Date'!I40="","x",'Indicator Date'!I40)</f>
        <v>2015</v>
      </c>
      <c r="J40" s="151">
        <f>IF('Indicator Date'!J40="","x",'Indicator Date'!J40)</f>
        <v>2018</v>
      </c>
      <c r="K40" s="151">
        <f>IF('Indicator Date'!K40="","x",'Indicator Date'!K40)</f>
        <v>2018</v>
      </c>
      <c r="L40" s="151">
        <f>IF('Indicator Date'!L40="","x",'Indicator Date'!L40)</f>
        <v>2016</v>
      </c>
      <c r="M40" s="151">
        <f>IF('Indicator Date'!M40="","x",'Indicator Date'!M40)</f>
        <v>2015</v>
      </c>
      <c r="N40" s="151">
        <f>IF('Indicator Date'!N40="","x",'Indicator Date'!N40)</f>
        <v>2015</v>
      </c>
      <c r="O40" s="151">
        <f>IF('Indicator Date'!O40="","x",'Indicator Date'!O40)</f>
        <v>2015</v>
      </c>
      <c r="P40" s="151">
        <f>IF('Indicator Date'!P40="","x",'Indicator Date'!P40)</f>
        <v>2015</v>
      </c>
      <c r="Q40" s="151">
        <f>IF('Indicator Date'!Q40="","x",'Indicator Date'!Q40)</f>
        <v>2010</v>
      </c>
      <c r="R40" s="151">
        <f>IF('Indicator Date'!R40="","x",'Indicator Date'!R40)</f>
        <v>2010</v>
      </c>
      <c r="S40" s="151">
        <f>IF('Indicator Date'!S40="","x",'Indicator Date'!S40)</f>
        <v>2010</v>
      </c>
      <c r="T40" s="151">
        <f>IF('Indicator Date'!T40="","x",'Indicator Date'!T40)</f>
        <v>2010</v>
      </c>
      <c r="U40" s="151">
        <f>IF('Indicator Date'!U40="","x",'Indicator Date'!U40)</f>
        <v>2015</v>
      </c>
      <c r="V40" s="151">
        <f>IF('Indicator Date'!V40="","x",'Indicator Date'!V40)</f>
        <v>2015</v>
      </c>
      <c r="W40" s="151">
        <f>IF('Indicator Date'!W40="","x",'Indicator Date'!W40)</f>
        <v>2015</v>
      </c>
      <c r="X40" s="151">
        <f>IF('Indicator Date'!X40="","x",'Indicator Date'!X40)</f>
        <v>2018</v>
      </c>
      <c r="Y40" s="151">
        <f>IF('Indicator Date'!Y40="","x",'Indicator Date'!Y40)</f>
        <v>2018</v>
      </c>
      <c r="Z40" s="151">
        <f>IF('Indicator Date'!Z40="","x",'Indicator Date'!Z40)</f>
        <v>2018</v>
      </c>
      <c r="AA40" s="151">
        <f>IF('Indicator Date'!AA40="","x",'Indicator Date'!AA40)</f>
        <v>2012</v>
      </c>
      <c r="AB40" s="151">
        <f>IF('Indicator Date'!AB40="","x",'Indicator Date'!AB40)</f>
        <v>2017</v>
      </c>
      <c r="AC40" s="151">
        <f>IF('Indicator Date'!AC40="","x",'Indicator Date'!AC40)</f>
        <v>2016</v>
      </c>
      <c r="AD40" s="151">
        <f>IF('Indicator Date'!AD40="","x",'Indicator Date'!AD40)</f>
        <v>2017</v>
      </c>
      <c r="AE40" s="151">
        <f>IF('Indicator Date'!AE40="","x",'Indicator Date'!AE40)</f>
        <v>2018</v>
      </c>
      <c r="AF40" s="151">
        <f>IF('Indicator Date'!AF40="","x",'Indicator Date'!AF40)</f>
        <v>2016</v>
      </c>
      <c r="AG40" s="151">
        <f>IF('Indicator Date'!AG40="","x",'Indicator Date'!AG40)</f>
        <v>2019</v>
      </c>
      <c r="AH40" s="151">
        <f>IF('Indicator Date'!AH40="","x",'Indicator Date'!AH40)</f>
        <v>2019</v>
      </c>
      <c r="AI40" s="151">
        <f>IF('Indicator Date'!AI40="","x",'Indicator Date'!AI40)</f>
        <v>2019</v>
      </c>
      <c r="AJ40" s="151">
        <f>IF('Indicator Date'!AJ40="","x",'Indicator Date'!AJ40)</f>
        <v>2018</v>
      </c>
      <c r="AK40" s="151">
        <f>IF('Indicator Date'!AK40="","x",'Indicator Date'!AK40)</f>
        <v>2018</v>
      </c>
      <c r="AL40" s="151">
        <f>IF('Indicator Date'!AL40="","x",'Indicator Date'!AL40)</f>
        <v>2017</v>
      </c>
      <c r="AM40" s="151">
        <f>IF('Indicator Date'!AM40="","x",'Indicator Date'!AM40)</f>
        <v>2012</v>
      </c>
      <c r="AN40" s="151">
        <f>IF('Indicator Date'!AN40="","x",'Indicator Date'!AN40)</f>
        <v>2019</v>
      </c>
      <c r="AO40" s="151">
        <f>IF('Indicator Date'!AO40="","x",'Indicator Date'!AO40)</f>
        <v>2016</v>
      </c>
      <c r="AP40" s="151">
        <f>IF('Indicator Date'!AP40="","x",'Indicator Date'!AP40)</f>
        <v>2017</v>
      </c>
      <c r="AQ40" s="151">
        <f>IF('Indicator Date'!AQ40="","x",'Indicator Date'!AQ40)</f>
        <v>2017</v>
      </c>
      <c r="AR40" s="151">
        <f>IF('Indicator Date'!AR40="","x",'Indicator Date'!AR40)</f>
        <v>2018</v>
      </c>
      <c r="AS40" s="151">
        <f>IF('Indicator Date'!AS40="","x",'Indicator Date'!AS40)</f>
        <v>2017</v>
      </c>
      <c r="AT40" s="151">
        <f>IF('Indicator Date'!AT40="","x",'Indicator Date'!AT40)</f>
        <v>2012</v>
      </c>
      <c r="AU40" s="151">
        <f>IF('Indicator Date'!AU40="","x",'Indicator Date'!AU40)</f>
        <v>2017</v>
      </c>
      <c r="AV40" s="151">
        <f>IF('Indicator Date'!AV40="","x",'Indicator Date'!AV40)</f>
        <v>2017</v>
      </c>
      <c r="AW40" s="151">
        <f>IF('Indicator Date'!AW40="","x",'Indicator Date'!AW40)</f>
        <v>2017</v>
      </c>
      <c r="AX40" s="151">
        <f>IF('Indicator Date'!AX40="","x",'Indicator Date'!AX40)</f>
        <v>2017</v>
      </c>
      <c r="AY40" s="151">
        <f>IF('Indicator Date'!AY40="","x",'Indicator Date'!AY40)</f>
        <v>2017</v>
      </c>
      <c r="AZ40" s="151" t="str">
        <f>IF('Indicator Date'!AZ40="","x",'Indicator Date'!AZ40)</f>
        <v>x</v>
      </c>
      <c r="BA40" s="151" t="str">
        <f>IF('Indicator Date'!BA40="","x",'Indicator Date'!BA40)</f>
        <v>2013</v>
      </c>
      <c r="BB40" s="151">
        <f>IF('Indicator Date'!BB40="","x",'Indicator Date'!BB40)</f>
        <v>2017</v>
      </c>
      <c r="BC40" s="151">
        <f>IF('Indicator Date'!BC40="","x",'Indicator Date'!BC40)</f>
        <v>2018</v>
      </c>
      <c r="BD40" s="151">
        <f>IF('Indicator Date'!BD40="","x",'Indicator Date'!BD40)</f>
        <v>2019</v>
      </c>
      <c r="BE40" s="213" t="str">
        <f>IF('Indicator Date'!BE40="","x",YEAR('Indicator Date'!BE40))</f>
        <v>x</v>
      </c>
      <c r="BF40" s="213">
        <f>IF('Indicator Date'!BF40="","x",YEAR('Indicator Date'!BF40))</f>
        <v>2018</v>
      </c>
      <c r="BG40" s="213">
        <f>IF('Indicator Date'!BG40="","x",YEAR('Indicator Date'!BG40))</f>
        <v>2018</v>
      </c>
      <c r="BH40" s="151">
        <f>IF('Indicator Date'!BH40="","x",'Indicator Date'!BH40)</f>
        <v>2018</v>
      </c>
      <c r="BI40" s="151">
        <f>IF('Indicator Date'!BI40="","x",'Indicator Date'!BI40)</f>
        <v>2018</v>
      </c>
      <c r="BJ40" s="151">
        <f>IF('Indicator Date'!BJ40="","x",'Indicator Date'!BJ40)</f>
        <v>2013</v>
      </c>
      <c r="BK40" s="151">
        <f>IF('Indicator Date'!BK40="","x",'Indicator Date'!BK40)</f>
        <v>2017</v>
      </c>
      <c r="BL40" s="151">
        <f>IF('Indicator Date'!BL40="","x",'Indicator Date'!BL40)</f>
        <v>2018</v>
      </c>
      <c r="BM40" s="151">
        <f>IF('Indicator Date'!BM40="","x",'Indicator Date'!BM40)</f>
        <v>2017</v>
      </c>
      <c r="BN40" s="151">
        <f>IF('Indicator Date'!BN40="","x",'Indicator Date'!BN40)</f>
        <v>2015</v>
      </c>
      <c r="BO40" s="151">
        <f>IF('Indicator Date'!BO40="","x",'Indicator Date'!BO40)</f>
        <v>2016</v>
      </c>
      <c r="BP40" s="151">
        <f>IF('Indicator Date'!BP40="","x",'Indicator Date'!BP40)</f>
        <v>2017</v>
      </c>
      <c r="BQ40" s="151">
        <f>IF('Indicator Date'!BQ40="","x",'Indicator Date'!BQ40)</f>
        <v>2014</v>
      </c>
      <c r="BR40" s="151">
        <f>IF('Indicator Date'!BR40="","x",'Indicator Date'!BR40)</f>
        <v>2017</v>
      </c>
      <c r="BS40" s="151">
        <f>IF('Indicator Date'!BS40="","x",'Indicator Date'!BS40)</f>
        <v>2017</v>
      </c>
      <c r="BT40" s="151">
        <f>IF('Indicator Date'!BT40="","x",'Indicator Date'!BT40)</f>
        <v>2012</v>
      </c>
      <c r="BU40" s="151">
        <f>IF('Indicator Date'!BU40="","x",'Indicator Date'!BU40)</f>
        <v>2017</v>
      </c>
      <c r="BV40" s="151" t="str">
        <f>IF('Indicator Date'!BV40="","x",'Indicator Date'!BV40)</f>
        <v>x</v>
      </c>
      <c r="BW40" s="151" t="str">
        <f>IF('Indicator Date'!BW40="","x",'Indicator Date'!BW40)</f>
        <v>x</v>
      </c>
      <c r="BX40" s="151">
        <f>IF('Indicator Date'!BX40="","x",'Indicator Date'!BX40)</f>
        <v>2016</v>
      </c>
      <c r="BY40" s="151">
        <f>IF('Indicator Date'!BY40="","x",'Indicator Date'!BY40)</f>
        <v>2015</v>
      </c>
      <c r="BZ40" s="151" t="str">
        <f>IF('Indicator Date'!BZ40="","x",'Indicator Date'!BZ40)</f>
        <v>2018</v>
      </c>
      <c r="CA40" s="151">
        <f>IF('Indicator Date'!CA40="","x",'Indicator Date'!CA40)</f>
        <v>2019</v>
      </c>
      <c r="CB40" s="151">
        <f>IF('Indicator Date'!CB40="","x",'Indicator Date'!CB40)</f>
        <v>2015</v>
      </c>
    </row>
    <row r="41" spans="1:80" x14ac:dyDescent="0.25">
      <c r="A41" s="123" t="s">
        <v>373</v>
      </c>
      <c r="B41" s="106" t="s">
        <v>71</v>
      </c>
      <c r="C41" s="151">
        <f>IF('Indicator Date'!C41="","x",'Indicator Date'!C41)</f>
        <v>2015</v>
      </c>
      <c r="D41" s="151">
        <f>IF('Indicator Date'!D41="","x",'Indicator Date'!D41)</f>
        <v>2015</v>
      </c>
      <c r="E41" s="151">
        <f>IF('Indicator Date'!E41="","x",'Indicator Date'!E41)</f>
        <v>2015</v>
      </c>
      <c r="F41" s="151">
        <f>IF('Indicator Date'!F41="","x",'Indicator Date'!F41)</f>
        <v>2015</v>
      </c>
      <c r="G41" s="151">
        <f>IF('Indicator Date'!G41="","x",'Indicator Date'!G41)</f>
        <v>2015</v>
      </c>
      <c r="H41" s="151">
        <f>IF('Indicator Date'!H41="","x",'Indicator Date'!H41)</f>
        <v>2015</v>
      </c>
      <c r="I41" s="151">
        <f>IF('Indicator Date'!I41="","x",'Indicator Date'!I41)</f>
        <v>2015</v>
      </c>
      <c r="J41" s="151">
        <f>IF('Indicator Date'!J41="","x",'Indicator Date'!J41)</f>
        <v>2018</v>
      </c>
      <c r="K41" s="151">
        <f>IF('Indicator Date'!K41="","x",'Indicator Date'!K41)</f>
        <v>2018</v>
      </c>
      <c r="L41" s="151">
        <f>IF('Indicator Date'!L41="","x",'Indicator Date'!L41)</f>
        <v>2016</v>
      </c>
      <c r="M41" s="151">
        <f>IF('Indicator Date'!M41="","x",'Indicator Date'!M41)</f>
        <v>2015</v>
      </c>
      <c r="N41" s="151">
        <f>IF('Indicator Date'!N41="","x",'Indicator Date'!N41)</f>
        <v>2015</v>
      </c>
      <c r="O41" s="151">
        <f>IF('Indicator Date'!O41="","x",'Indicator Date'!O41)</f>
        <v>2015</v>
      </c>
      <c r="P41" s="151">
        <f>IF('Indicator Date'!P41="","x",'Indicator Date'!P41)</f>
        <v>2015</v>
      </c>
      <c r="Q41" s="151">
        <f>IF('Indicator Date'!Q41="","x",'Indicator Date'!Q41)</f>
        <v>2010</v>
      </c>
      <c r="R41" s="151">
        <f>IF('Indicator Date'!R41="","x",'Indicator Date'!R41)</f>
        <v>2010</v>
      </c>
      <c r="S41" s="151">
        <f>IF('Indicator Date'!S41="","x",'Indicator Date'!S41)</f>
        <v>2010</v>
      </c>
      <c r="T41" s="151">
        <f>IF('Indicator Date'!T41="","x",'Indicator Date'!T41)</f>
        <v>2010</v>
      </c>
      <c r="U41" s="151">
        <f>IF('Indicator Date'!U41="","x",'Indicator Date'!U41)</f>
        <v>2015</v>
      </c>
      <c r="V41" s="151">
        <f>IF('Indicator Date'!V41="","x",'Indicator Date'!V41)</f>
        <v>2015</v>
      </c>
      <c r="W41" s="151">
        <f>IF('Indicator Date'!W41="","x",'Indicator Date'!W41)</f>
        <v>2015</v>
      </c>
      <c r="X41" s="151">
        <f>IF('Indicator Date'!X41="","x",'Indicator Date'!X41)</f>
        <v>2018</v>
      </c>
      <c r="Y41" s="151">
        <f>IF('Indicator Date'!Y41="","x",'Indicator Date'!Y41)</f>
        <v>2018</v>
      </c>
      <c r="Z41" s="151">
        <f>IF('Indicator Date'!Z41="","x",'Indicator Date'!Z41)</f>
        <v>2018</v>
      </c>
      <c r="AA41" s="151">
        <f>IF('Indicator Date'!AA41="","x",'Indicator Date'!AA41)</f>
        <v>2011</v>
      </c>
      <c r="AB41" s="151">
        <f>IF('Indicator Date'!AB41="","x",'Indicator Date'!AB41)</f>
        <v>2017</v>
      </c>
      <c r="AC41" s="151">
        <f>IF('Indicator Date'!AC41="","x",'Indicator Date'!AC41)</f>
        <v>2017</v>
      </c>
      <c r="AD41" s="151">
        <f>IF('Indicator Date'!AD41="","x",'Indicator Date'!AD41)</f>
        <v>2016</v>
      </c>
      <c r="AE41" s="151">
        <f>IF('Indicator Date'!AE41="","x",'Indicator Date'!AE41)</f>
        <v>2018</v>
      </c>
      <c r="AF41" s="151">
        <f>IF('Indicator Date'!AF41="","x",'Indicator Date'!AF41)</f>
        <v>2016</v>
      </c>
      <c r="AG41" s="151">
        <f>IF('Indicator Date'!AG41="","x",'Indicator Date'!AG41)</f>
        <v>2019</v>
      </c>
      <c r="AH41" s="151">
        <f>IF('Indicator Date'!AH41="","x",'Indicator Date'!AH41)</f>
        <v>2019</v>
      </c>
      <c r="AI41" s="151">
        <f>IF('Indicator Date'!AI41="","x",'Indicator Date'!AI41)</f>
        <v>2019</v>
      </c>
      <c r="AJ41" s="151">
        <f>IF('Indicator Date'!AJ41="","x",'Indicator Date'!AJ41)</f>
        <v>2018</v>
      </c>
      <c r="AK41" s="151">
        <f>IF('Indicator Date'!AK41="","x",'Indicator Date'!AK41)</f>
        <v>2018</v>
      </c>
      <c r="AL41" s="151">
        <f>IF('Indicator Date'!AL41="","x",'Indicator Date'!AL41)</f>
        <v>2017</v>
      </c>
      <c r="AM41" s="151">
        <f>IF('Indicator Date'!AM41="","x",'Indicator Date'!AM41)</f>
        <v>2012</v>
      </c>
      <c r="AN41" s="151">
        <f>IF('Indicator Date'!AN41="","x",'Indicator Date'!AN41)</f>
        <v>2019</v>
      </c>
      <c r="AO41" s="151">
        <f>IF('Indicator Date'!AO41="","x",'Indicator Date'!AO41)</f>
        <v>2016</v>
      </c>
      <c r="AP41" s="151">
        <f>IF('Indicator Date'!AP41="","x",'Indicator Date'!AP41)</f>
        <v>2017</v>
      </c>
      <c r="AQ41" s="151">
        <f>IF('Indicator Date'!AQ41="","x",'Indicator Date'!AQ41)</f>
        <v>2017</v>
      </c>
      <c r="AR41" s="151">
        <f>IF('Indicator Date'!AR41="","x",'Indicator Date'!AR41)</f>
        <v>2016</v>
      </c>
      <c r="AS41" s="151">
        <f>IF('Indicator Date'!AS41="","x",'Indicator Date'!AS41)</f>
        <v>2017</v>
      </c>
      <c r="AT41" s="151">
        <f>IF('Indicator Date'!AT41="","x",'Indicator Date'!AT41)</f>
        <v>2015</v>
      </c>
      <c r="AU41" s="151">
        <f>IF('Indicator Date'!AU41="","x",'Indicator Date'!AU41)</f>
        <v>2017</v>
      </c>
      <c r="AV41" s="151">
        <f>IF('Indicator Date'!AV41="","x",'Indicator Date'!AV41)</f>
        <v>2017</v>
      </c>
      <c r="AW41" s="151">
        <f>IF('Indicator Date'!AW41="","x",'Indicator Date'!AW41)</f>
        <v>2017</v>
      </c>
      <c r="AX41" s="151">
        <f>IF('Indicator Date'!AX41="","x",'Indicator Date'!AX41)</f>
        <v>2017</v>
      </c>
      <c r="AY41" s="151">
        <f>IF('Indicator Date'!AY41="","x",'Indicator Date'!AY41)</f>
        <v>2017</v>
      </c>
      <c r="AZ41" s="151">
        <f>IF('Indicator Date'!AZ41="","x",'Indicator Date'!AZ41)</f>
        <v>2017</v>
      </c>
      <c r="BA41" s="151" t="str">
        <f>IF('Indicator Date'!BA41="","x",'Indicator Date'!BA41)</f>
        <v>2011</v>
      </c>
      <c r="BB41" s="151">
        <f>IF('Indicator Date'!BB41="","x",'Indicator Date'!BB41)</f>
        <v>2017</v>
      </c>
      <c r="BC41" s="151">
        <f>IF('Indicator Date'!BC41="","x",'Indicator Date'!BC41)</f>
        <v>2018</v>
      </c>
      <c r="BD41" s="151">
        <f>IF('Indicator Date'!BD41="","x",'Indicator Date'!BD41)</f>
        <v>2019</v>
      </c>
      <c r="BE41" s="213" t="str">
        <f>IF('Indicator Date'!BE41="","x",YEAR('Indicator Date'!BE41))</f>
        <v>x</v>
      </c>
      <c r="BF41" s="213">
        <f>IF('Indicator Date'!BF41="","x",YEAR('Indicator Date'!BF41))</f>
        <v>2019</v>
      </c>
      <c r="BG41" s="213">
        <f>IF('Indicator Date'!BG41="","x",YEAR('Indicator Date'!BG41))</f>
        <v>2018</v>
      </c>
      <c r="BH41" s="151">
        <f>IF('Indicator Date'!BH41="","x",'Indicator Date'!BH41)</f>
        <v>2018</v>
      </c>
      <c r="BI41" s="151">
        <f>IF('Indicator Date'!BI41="","x",'Indicator Date'!BI41)</f>
        <v>2018</v>
      </c>
      <c r="BJ41" s="151" t="str">
        <f>IF('Indicator Date'!BJ41="","x",'Indicator Date'!BJ41)</f>
        <v>x</v>
      </c>
      <c r="BK41" s="151">
        <f>IF('Indicator Date'!BK41="","x",'Indicator Date'!BK41)</f>
        <v>2017</v>
      </c>
      <c r="BL41" s="151">
        <f>IF('Indicator Date'!BL41="","x",'Indicator Date'!BL41)</f>
        <v>2018</v>
      </c>
      <c r="BM41" s="151">
        <f>IF('Indicator Date'!BM41="","x",'Indicator Date'!BM41)</f>
        <v>2017</v>
      </c>
      <c r="BN41" s="151">
        <f>IF('Indicator Date'!BN41="","x",'Indicator Date'!BN41)</f>
        <v>2015</v>
      </c>
      <c r="BO41" s="151">
        <f>IF('Indicator Date'!BO41="","x",'Indicator Date'!BO41)</f>
        <v>2016</v>
      </c>
      <c r="BP41" s="151">
        <f>IF('Indicator Date'!BP41="","x",'Indicator Date'!BP41)</f>
        <v>2017</v>
      </c>
      <c r="BQ41" s="151">
        <f>IF('Indicator Date'!BQ41="","x",'Indicator Date'!BQ41)</f>
        <v>2014</v>
      </c>
      <c r="BR41" s="151">
        <f>IF('Indicator Date'!BR41="","x",'Indicator Date'!BR41)</f>
        <v>2017</v>
      </c>
      <c r="BS41" s="151">
        <f>IF('Indicator Date'!BS41="","x",'Indicator Date'!BS41)</f>
        <v>2017</v>
      </c>
      <c r="BT41" s="151">
        <f>IF('Indicator Date'!BT41="","x",'Indicator Date'!BT41)</f>
        <v>2011</v>
      </c>
      <c r="BU41" s="151">
        <f>IF('Indicator Date'!BU41="","x",'Indicator Date'!BU41)</f>
        <v>2017</v>
      </c>
      <c r="BV41" s="151" t="str">
        <f>IF('Indicator Date'!BV41="","x",'Indicator Date'!BV41)</f>
        <v>x</v>
      </c>
      <c r="BW41" s="151">
        <f>IF('Indicator Date'!BW41="","x",'Indicator Date'!BW41)</f>
        <v>2017</v>
      </c>
      <c r="BX41" s="151">
        <f>IF('Indicator Date'!BX41="","x",'Indicator Date'!BX41)</f>
        <v>2016</v>
      </c>
      <c r="BY41" s="151">
        <f>IF('Indicator Date'!BY41="","x",'Indicator Date'!BY41)</f>
        <v>2015</v>
      </c>
      <c r="BZ41" s="151" t="str">
        <f>IF('Indicator Date'!BZ41="","x",'Indicator Date'!BZ41)</f>
        <v>2018</v>
      </c>
      <c r="CA41" s="151">
        <f>IF('Indicator Date'!CA41="","x",'Indicator Date'!CA41)</f>
        <v>2019</v>
      </c>
      <c r="CB41" s="151">
        <f>IF('Indicator Date'!CB41="","x",'Indicator Date'!CB41)</f>
        <v>2015</v>
      </c>
    </row>
    <row r="42" spans="1:80" x14ac:dyDescent="0.25">
      <c r="A42" s="123" t="s">
        <v>801</v>
      </c>
      <c r="B42" s="106" t="s">
        <v>70</v>
      </c>
      <c r="C42" s="151">
        <f>IF('Indicator Date'!C42="","x",'Indicator Date'!C42)</f>
        <v>2015</v>
      </c>
      <c r="D42" s="151">
        <f>IF('Indicator Date'!D42="","x",'Indicator Date'!D42)</f>
        <v>2015</v>
      </c>
      <c r="E42" s="151">
        <f>IF('Indicator Date'!E42="","x",'Indicator Date'!E42)</f>
        <v>2015</v>
      </c>
      <c r="F42" s="151">
        <f>IF('Indicator Date'!F42="","x",'Indicator Date'!F42)</f>
        <v>2015</v>
      </c>
      <c r="G42" s="151">
        <f>IF('Indicator Date'!G42="","x",'Indicator Date'!G42)</f>
        <v>2015</v>
      </c>
      <c r="H42" s="151">
        <f>IF('Indicator Date'!H42="","x",'Indicator Date'!H42)</f>
        <v>2015</v>
      </c>
      <c r="I42" s="151">
        <f>IF('Indicator Date'!I42="","x",'Indicator Date'!I42)</f>
        <v>2015</v>
      </c>
      <c r="J42" s="151">
        <f>IF('Indicator Date'!J42="","x",'Indicator Date'!J42)</f>
        <v>2018</v>
      </c>
      <c r="K42" s="151">
        <f>IF('Indicator Date'!K42="","x",'Indicator Date'!K42)</f>
        <v>2018</v>
      </c>
      <c r="L42" s="151">
        <f>IF('Indicator Date'!L42="","x",'Indicator Date'!L42)</f>
        <v>2016</v>
      </c>
      <c r="M42" s="151">
        <f>IF('Indicator Date'!M42="","x",'Indicator Date'!M42)</f>
        <v>2015</v>
      </c>
      <c r="N42" s="151">
        <f>IF('Indicator Date'!N42="","x",'Indicator Date'!N42)</f>
        <v>2015</v>
      </c>
      <c r="O42" s="151">
        <f>IF('Indicator Date'!O42="","x",'Indicator Date'!O42)</f>
        <v>2015</v>
      </c>
      <c r="P42" s="151">
        <f>IF('Indicator Date'!P42="","x",'Indicator Date'!P42)</f>
        <v>2015</v>
      </c>
      <c r="Q42" s="151">
        <f>IF('Indicator Date'!Q42="","x",'Indicator Date'!Q42)</f>
        <v>2010</v>
      </c>
      <c r="R42" s="151">
        <f>IF('Indicator Date'!R42="","x",'Indicator Date'!R42)</f>
        <v>2010</v>
      </c>
      <c r="S42" s="151">
        <f>IF('Indicator Date'!S42="","x",'Indicator Date'!S42)</f>
        <v>2010</v>
      </c>
      <c r="T42" s="151">
        <f>IF('Indicator Date'!T42="","x",'Indicator Date'!T42)</f>
        <v>2010</v>
      </c>
      <c r="U42" s="151">
        <f>IF('Indicator Date'!U42="","x",'Indicator Date'!U42)</f>
        <v>2015</v>
      </c>
      <c r="V42" s="151">
        <f>IF('Indicator Date'!V42="","x",'Indicator Date'!V42)</f>
        <v>2015</v>
      </c>
      <c r="W42" s="151">
        <f>IF('Indicator Date'!W42="","x",'Indicator Date'!W42)</f>
        <v>2015</v>
      </c>
      <c r="X42" s="151">
        <f>IF('Indicator Date'!X42="","x",'Indicator Date'!X42)</f>
        <v>2018</v>
      </c>
      <c r="Y42" s="151">
        <f>IF('Indicator Date'!Y42="","x",'Indicator Date'!Y42)</f>
        <v>2018</v>
      </c>
      <c r="Z42" s="151">
        <f>IF('Indicator Date'!Z42="","x",'Indicator Date'!Z42)</f>
        <v>2018</v>
      </c>
      <c r="AA42" s="151">
        <f>IF('Indicator Date'!AA42="","x",'Indicator Date'!AA42)</f>
        <v>2013</v>
      </c>
      <c r="AB42" s="151">
        <f>IF('Indicator Date'!AB42="","x",'Indicator Date'!AB42)</f>
        <v>2017</v>
      </c>
      <c r="AC42" s="151">
        <f>IF('Indicator Date'!AC42="","x",'Indicator Date'!AC42)</f>
        <v>2017</v>
      </c>
      <c r="AD42" s="151">
        <f>IF('Indicator Date'!AD42="","x",'Indicator Date'!AD42)</f>
        <v>2017</v>
      </c>
      <c r="AE42" s="151">
        <f>IF('Indicator Date'!AE42="","x",'Indicator Date'!AE42)</f>
        <v>2018</v>
      </c>
      <c r="AF42" s="151">
        <f>IF('Indicator Date'!AF42="","x",'Indicator Date'!AF42)</f>
        <v>2016</v>
      </c>
      <c r="AG42" s="151">
        <f>IF('Indicator Date'!AG42="","x",'Indicator Date'!AG42)</f>
        <v>2019</v>
      </c>
      <c r="AH42" s="151">
        <f>IF('Indicator Date'!AH42="","x",'Indicator Date'!AH42)</f>
        <v>2019</v>
      </c>
      <c r="AI42" s="151">
        <f>IF('Indicator Date'!AI42="","x",'Indicator Date'!AI42)</f>
        <v>2019</v>
      </c>
      <c r="AJ42" s="151">
        <f>IF('Indicator Date'!AJ42="","x",'Indicator Date'!AJ42)</f>
        <v>2018</v>
      </c>
      <c r="AK42" s="151">
        <f>IF('Indicator Date'!AK42="","x",'Indicator Date'!AK42)</f>
        <v>2018</v>
      </c>
      <c r="AL42" s="151">
        <f>IF('Indicator Date'!AL42="","x",'Indicator Date'!AL42)</f>
        <v>2017</v>
      </c>
      <c r="AM42" s="151">
        <f>IF('Indicator Date'!AM42="","x",'Indicator Date'!AM42)</f>
        <v>2014</v>
      </c>
      <c r="AN42" s="151">
        <f>IF('Indicator Date'!AN42="","x",'Indicator Date'!AN42)</f>
        <v>2019</v>
      </c>
      <c r="AO42" s="151">
        <f>IF('Indicator Date'!AO42="","x",'Indicator Date'!AO42)</f>
        <v>2016</v>
      </c>
      <c r="AP42" s="151">
        <f>IF('Indicator Date'!AP42="","x",'Indicator Date'!AP42)</f>
        <v>2017</v>
      </c>
      <c r="AQ42" s="151">
        <f>IF('Indicator Date'!AQ42="","x",'Indicator Date'!AQ42)</f>
        <v>2017</v>
      </c>
      <c r="AR42" s="151">
        <f>IF('Indicator Date'!AR42="","x",'Indicator Date'!AR42)</f>
        <v>2018</v>
      </c>
      <c r="AS42" s="151">
        <f>IF('Indicator Date'!AS42="","x",'Indicator Date'!AS42)</f>
        <v>2017</v>
      </c>
      <c r="AT42" s="151">
        <f>IF('Indicator Date'!AT42="","x",'Indicator Date'!AT42)</f>
        <v>2013</v>
      </c>
      <c r="AU42" s="151">
        <f>IF('Indicator Date'!AU42="","x",'Indicator Date'!AU42)</f>
        <v>2017</v>
      </c>
      <c r="AV42" s="151">
        <f>IF('Indicator Date'!AV42="","x",'Indicator Date'!AV42)</f>
        <v>2017</v>
      </c>
      <c r="AW42" s="151">
        <f>IF('Indicator Date'!AW42="","x",'Indicator Date'!AW42)</f>
        <v>2017</v>
      </c>
      <c r="AX42" s="151">
        <f>IF('Indicator Date'!AX42="","x",'Indicator Date'!AX42)</f>
        <v>2017</v>
      </c>
      <c r="AY42" s="151">
        <f>IF('Indicator Date'!AY42="","x",'Indicator Date'!AY42)</f>
        <v>2017</v>
      </c>
      <c r="AZ42" s="151">
        <f>IF('Indicator Date'!AZ42="","x",'Indicator Date'!AZ42)</f>
        <v>2017</v>
      </c>
      <c r="BA42" s="151" t="str">
        <f>IF('Indicator Date'!BA42="","x",'Indicator Date'!BA42)</f>
        <v>2012</v>
      </c>
      <c r="BB42" s="151">
        <f>IF('Indicator Date'!BB42="","x",'Indicator Date'!BB42)</f>
        <v>2017</v>
      </c>
      <c r="BC42" s="151">
        <f>IF('Indicator Date'!BC42="","x",'Indicator Date'!BC42)</f>
        <v>2018</v>
      </c>
      <c r="BD42" s="151">
        <f>IF('Indicator Date'!BD42="","x",'Indicator Date'!BD42)</f>
        <v>2019</v>
      </c>
      <c r="BE42" s="213" t="str">
        <f>IF('Indicator Date'!BE42="","x",YEAR('Indicator Date'!BE42))</f>
        <v>x</v>
      </c>
      <c r="BF42" s="213">
        <f>IF('Indicator Date'!BF42="","x",YEAR('Indicator Date'!BF42))</f>
        <v>2019</v>
      </c>
      <c r="BG42" s="213">
        <f>IF('Indicator Date'!BG42="","x",YEAR('Indicator Date'!BG42))</f>
        <v>2018</v>
      </c>
      <c r="BH42" s="151">
        <f>IF('Indicator Date'!BH42="","x",'Indicator Date'!BH42)</f>
        <v>2018</v>
      </c>
      <c r="BI42" s="151">
        <f>IF('Indicator Date'!BI42="","x",'Indicator Date'!BI42)</f>
        <v>2018</v>
      </c>
      <c r="BJ42" s="151">
        <f>IF('Indicator Date'!BJ42="","x",'Indicator Date'!BJ42)</f>
        <v>2015</v>
      </c>
      <c r="BK42" s="151">
        <f>IF('Indicator Date'!BK42="","x",'Indicator Date'!BK42)</f>
        <v>2017</v>
      </c>
      <c r="BL42" s="151">
        <f>IF('Indicator Date'!BL42="","x",'Indicator Date'!BL42)</f>
        <v>2018</v>
      </c>
      <c r="BM42" s="151">
        <f>IF('Indicator Date'!BM42="","x",'Indicator Date'!BM42)</f>
        <v>2017</v>
      </c>
      <c r="BN42" s="151">
        <f>IF('Indicator Date'!BN42="","x",'Indicator Date'!BN42)</f>
        <v>2016</v>
      </c>
      <c r="BO42" s="151">
        <f>IF('Indicator Date'!BO42="","x",'Indicator Date'!BO42)</f>
        <v>2015</v>
      </c>
      <c r="BP42" s="151">
        <f>IF('Indicator Date'!BP42="","x",'Indicator Date'!BP42)</f>
        <v>2017</v>
      </c>
      <c r="BQ42" s="151">
        <f>IF('Indicator Date'!BQ42="","x",'Indicator Date'!BQ42)</f>
        <v>2014</v>
      </c>
      <c r="BR42" s="151">
        <f>IF('Indicator Date'!BR42="","x",'Indicator Date'!BR42)</f>
        <v>2017</v>
      </c>
      <c r="BS42" s="151">
        <f>IF('Indicator Date'!BS42="","x",'Indicator Date'!BS42)</f>
        <v>2017</v>
      </c>
      <c r="BT42" s="151">
        <f>IF('Indicator Date'!BT42="","x",'Indicator Date'!BT42)</f>
        <v>2013</v>
      </c>
      <c r="BU42" s="151">
        <f>IF('Indicator Date'!BU42="","x",'Indicator Date'!BU42)</f>
        <v>2017</v>
      </c>
      <c r="BV42" s="151" t="str">
        <f>IF('Indicator Date'!BV42="","x",'Indicator Date'!BV42)</f>
        <v>x</v>
      </c>
      <c r="BW42" s="151">
        <f>IF('Indicator Date'!BW42="","x",'Indicator Date'!BW42)</f>
        <v>2017</v>
      </c>
      <c r="BX42" s="151">
        <f>IF('Indicator Date'!BX42="","x",'Indicator Date'!BX42)</f>
        <v>2016</v>
      </c>
      <c r="BY42" s="151">
        <f>IF('Indicator Date'!BY42="","x",'Indicator Date'!BY42)</f>
        <v>2015</v>
      </c>
      <c r="BZ42" s="151" t="str">
        <f>IF('Indicator Date'!BZ42="","x",'Indicator Date'!BZ42)</f>
        <v>2018</v>
      </c>
      <c r="CA42" s="151">
        <f>IF('Indicator Date'!CA42="","x",'Indicator Date'!CA42)</f>
        <v>2019</v>
      </c>
      <c r="CB42" s="151">
        <f>IF('Indicator Date'!CB42="","x",'Indicator Date'!CB42)</f>
        <v>2015</v>
      </c>
    </row>
    <row r="43" spans="1:80" x14ac:dyDescent="0.25">
      <c r="A43" s="123" t="s">
        <v>73</v>
      </c>
      <c r="B43" s="106" t="s">
        <v>72</v>
      </c>
      <c r="C43" s="151">
        <f>IF('Indicator Date'!C43="","x",'Indicator Date'!C43)</f>
        <v>2015</v>
      </c>
      <c r="D43" s="151">
        <f>IF('Indicator Date'!D43="","x",'Indicator Date'!D43)</f>
        <v>2015</v>
      </c>
      <c r="E43" s="151">
        <f>IF('Indicator Date'!E43="","x",'Indicator Date'!E43)</f>
        <v>2015</v>
      </c>
      <c r="F43" s="151">
        <f>IF('Indicator Date'!F43="","x",'Indicator Date'!F43)</f>
        <v>2015</v>
      </c>
      <c r="G43" s="151">
        <f>IF('Indicator Date'!G43="","x",'Indicator Date'!G43)</f>
        <v>2015</v>
      </c>
      <c r="H43" s="151">
        <f>IF('Indicator Date'!H43="","x",'Indicator Date'!H43)</f>
        <v>2015</v>
      </c>
      <c r="I43" s="151">
        <f>IF('Indicator Date'!I43="","x",'Indicator Date'!I43)</f>
        <v>2015</v>
      </c>
      <c r="J43" s="151">
        <f>IF('Indicator Date'!J43="","x",'Indicator Date'!J43)</f>
        <v>2018</v>
      </c>
      <c r="K43" s="151">
        <f>IF('Indicator Date'!K43="","x",'Indicator Date'!K43)</f>
        <v>2018</v>
      </c>
      <c r="L43" s="151">
        <f>IF('Indicator Date'!L43="","x",'Indicator Date'!L43)</f>
        <v>2016</v>
      </c>
      <c r="M43" s="151">
        <f>IF('Indicator Date'!M43="","x",'Indicator Date'!M43)</f>
        <v>2015</v>
      </c>
      <c r="N43" s="151">
        <f>IF('Indicator Date'!N43="","x",'Indicator Date'!N43)</f>
        <v>2015</v>
      </c>
      <c r="O43" s="151">
        <f>IF('Indicator Date'!O43="","x",'Indicator Date'!O43)</f>
        <v>2015</v>
      </c>
      <c r="P43" s="151">
        <f>IF('Indicator Date'!P43="","x",'Indicator Date'!P43)</f>
        <v>2015</v>
      </c>
      <c r="Q43" s="151">
        <f>IF('Indicator Date'!Q43="","x",'Indicator Date'!Q43)</f>
        <v>2010</v>
      </c>
      <c r="R43" s="151">
        <f>IF('Indicator Date'!R43="","x",'Indicator Date'!R43)</f>
        <v>2010</v>
      </c>
      <c r="S43" s="151">
        <f>IF('Indicator Date'!S43="","x",'Indicator Date'!S43)</f>
        <v>2010</v>
      </c>
      <c r="T43" s="151">
        <f>IF('Indicator Date'!T43="","x",'Indicator Date'!T43)</f>
        <v>2010</v>
      </c>
      <c r="U43" s="151">
        <f>IF('Indicator Date'!U43="","x",'Indicator Date'!U43)</f>
        <v>2015</v>
      </c>
      <c r="V43" s="151">
        <f>IF('Indicator Date'!V43="","x",'Indicator Date'!V43)</f>
        <v>2015</v>
      </c>
      <c r="W43" s="151">
        <f>IF('Indicator Date'!W43="","x",'Indicator Date'!W43)</f>
        <v>2015</v>
      </c>
      <c r="X43" s="151">
        <f>IF('Indicator Date'!X43="","x",'Indicator Date'!X43)</f>
        <v>2018</v>
      </c>
      <c r="Y43" s="151">
        <f>IF('Indicator Date'!Y43="","x",'Indicator Date'!Y43)</f>
        <v>2018</v>
      </c>
      <c r="Z43" s="151">
        <f>IF('Indicator Date'!Z43="","x",'Indicator Date'!Z43)</f>
        <v>2018</v>
      </c>
      <c r="AA43" s="151">
        <f>IF('Indicator Date'!AA43="","x",'Indicator Date'!AA43)</f>
        <v>2011</v>
      </c>
      <c r="AB43" s="151">
        <f>IF('Indicator Date'!AB43="","x",'Indicator Date'!AB43)</f>
        <v>2017</v>
      </c>
      <c r="AC43" s="151">
        <f>IF('Indicator Date'!AC43="","x",'Indicator Date'!AC43)</f>
        <v>2015</v>
      </c>
      <c r="AD43" s="151">
        <f>IF('Indicator Date'!AD43="","x",'Indicator Date'!AD43)</f>
        <v>2017</v>
      </c>
      <c r="AE43" s="151">
        <f>IF('Indicator Date'!AE43="","x",'Indicator Date'!AE43)</f>
        <v>2018</v>
      </c>
      <c r="AF43" s="151">
        <f>IF('Indicator Date'!AF43="","x",'Indicator Date'!AF43)</f>
        <v>2016</v>
      </c>
      <c r="AG43" s="151">
        <f>IF('Indicator Date'!AG43="","x",'Indicator Date'!AG43)</f>
        <v>2019</v>
      </c>
      <c r="AH43" s="151">
        <f>IF('Indicator Date'!AH43="","x",'Indicator Date'!AH43)</f>
        <v>2019</v>
      </c>
      <c r="AI43" s="151">
        <f>IF('Indicator Date'!AI43="","x",'Indicator Date'!AI43)</f>
        <v>2019</v>
      </c>
      <c r="AJ43" s="151">
        <f>IF('Indicator Date'!AJ43="","x",'Indicator Date'!AJ43)</f>
        <v>2018</v>
      </c>
      <c r="AK43" s="151">
        <f>IF('Indicator Date'!AK43="","x",'Indicator Date'!AK43)</f>
        <v>2018</v>
      </c>
      <c r="AL43" s="151">
        <f>IF('Indicator Date'!AL43="","x",'Indicator Date'!AL43)</f>
        <v>2017</v>
      </c>
      <c r="AM43" s="151" t="str">
        <f>IF('Indicator Date'!AM43="","x",'Indicator Date'!AM43)</f>
        <v>x</v>
      </c>
      <c r="AN43" s="151">
        <f>IF('Indicator Date'!AN43="","x",'Indicator Date'!AN43)</f>
        <v>2019</v>
      </c>
      <c r="AO43" s="151">
        <f>IF('Indicator Date'!AO43="","x",'Indicator Date'!AO43)</f>
        <v>2016</v>
      </c>
      <c r="AP43" s="151">
        <f>IF('Indicator Date'!AP43="","x",'Indicator Date'!AP43)</f>
        <v>2017</v>
      </c>
      <c r="AQ43" s="151">
        <f>IF('Indicator Date'!AQ43="","x",'Indicator Date'!AQ43)</f>
        <v>2017</v>
      </c>
      <c r="AR43" s="151">
        <f>IF('Indicator Date'!AR43="","x",'Indicator Date'!AR43)</f>
        <v>2018</v>
      </c>
      <c r="AS43" s="151">
        <f>IF('Indicator Date'!AS43="","x",'Indicator Date'!AS43)</f>
        <v>2017</v>
      </c>
      <c r="AT43" s="151">
        <f>IF('Indicator Date'!AT43="","x",'Indicator Date'!AT43)</f>
        <v>2008</v>
      </c>
      <c r="AU43" s="151">
        <f>IF('Indicator Date'!AU43="","x",'Indicator Date'!AU43)</f>
        <v>2017</v>
      </c>
      <c r="AV43" s="151">
        <f>IF('Indicator Date'!AV43="","x",'Indicator Date'!AV43)</f>
        <v>2017</v>
      </c>
      <c r="AW43" s="151">
        <f>IF('Indicator Date'!AW43="","x",'Indicator Date'!AW43)</f>
        <v>2017</v>
      </c>
      <c r="AX43" s="151">
        <f>IF('Indicator Date'!AX43="","x",'Indicator Date'!AX43)</f>
        <v>2017</v>
      </c>
      <c r="AY43" s="151">
        <f>IF('Indicator Date'!AY43="","x",'Indicator Date'!AY43)</f>
        <v>2017</v>
      </c>
      <c r="AZ43" s="151">
        <f>IF('Indicator Date'!AZ43="","x",'Indicator Date'!AZ43)</f>
        <v>2017</v>
      </c>
      <c r="BA43" s="151" t="str">
        <f>IF('Indicator Date'!BA43="","x",'Indicator Date'!BA43)</f>
        <v>2017</v>
      </c>
      <c r="BB43" s="151">
        <f>IF('Indicator Date'!BB43="","x",'Indicator Date'!BB43)</f>
        <v>2017</v>
      </c>
      <c r="BC43" s="151">
        <f>IF('Indicator Date'!BC43="","x",'Indicator Date'!BC43)</f>
        <v>2018</v>
      </c>
      <c r="BD43" s="151">
        <f>IF('Indicator Date'!BD43="","x",'Indicator Date'!BD43)</f>
        <v>2019</v>
      </c>
      <c r="BE43" s="213" t="str">
        <f>IF('Indicator Date'!BE43="","x",YEAR('Indicator Date'!BE43))</f>
        <v>x</v>
      </c>
      <c r="BF43" s="213">
        <f>IF('Indicator Date'!BF43="","x",YEAR('Indicator Date'!BF43))</f>
        <v>2018</v>
      </c>
      <c r="BG43" s="213">
        <f>IF('Indicator Date'!BG43="","x",YEAR('Indicator Date'!BG43))</f>
        <v>2018</v>
      </c>
      <c r="BH43" s="151">
        <f>IF('Indicator Date'!BH43="","x",'Indicator Date'!BH43)</f>
        <v>2018</v>
      </c>
      <c r="BI43" s="151">
        <f>IF('Indicator Date'!BI43="","x",'Indicator Date'!BI43)</f>
        <v>2018</v>
      </c>
      <c r="BJ43" s="151">
        <f>IF('Indicator Date'!BJ43="","x",'Indicator Date'!BJ43)</f>
        <v>2013</v>
      </c>
      <c r="BK43" s="151">
        <f>IF('Indicator Date'!BK43="","x",'Indicator Date'!BK43)</f>
        <v>2017</v>
      </c>
      <c r="BL43" s="151">
        <f>IF('Indicator Date'!BL43="","x",'Indicator Date'!BL43)</f>
        <v>2018</v>
      </c>
      <c r="BM43" s="151">
        <f>IF('Indicator Date'!BM43="","x",'Indicator Date'!BM43)</f>
        <v>2017</v>
      </c>
      <c r="BN43" s="151">
        <f>IF('Indicator Date'!BN43="","x",'Indicator Date'!BN43)</f>
        <v>2015</v>
      </c>
      <c r="BO43" s="151">
        <f>IF('Indicator Date'!BO43="","x",'Indicator Date'!BO43)</f>
        <v>2016</v>
      </c>
      <c r="BP43" s="151">
        <f>IF('Indicator Date'!BP43="","x",'Indicator Date'!BP43)</f>
        <v>2017</v>
      </c>
      <c r="BQ43" s="151">
        <f>IF('Indicator Date'!BQ43="","x",'Indicator Date'!BQ43)</f>
        <v>2014</v>
      </c>
      <c r="BR43" s="151">
        <f>IF('Indicator Date'!BR43="","x",'Indicator Date'!BR43)</f>
        <v>2017</v>
      </c>
      <c r="BS43" s="151">
        <f>IF('Indicator Date'!BS43="","x",'Indicator Date'!BS43)</f>
        <v>2017</v>
      </c>
      <c r="BT43" s="151">
        <f>IF('Indicator Date'!BT43="","x",'Indicator Date'!BT43)</f>
        <v>2013</v>
      </c>
      <c r="BU43" s="151">
        <f>IF('Indicator Date'!BU43="","x",'Indicator Date'!BU43)</f>
        <v>2017</v>
      </c>
      <c r="BV43" s="151">
        <f>IF('Indicator Date'!BV43="","x",'Indicator Date'!BV43)</f>
        <v>2017</v>
      </c>
      <c r="BW43" s="151">
        <f>IF('Indicator Date'!BW43="","x",'Indicator Date'!BW43)</f>
        <v>2017</v>
      </c>
      <c r="BX43" s="151">
        <f>IF('Indicator Date'!BX43="","x",'Indicator Date'!BX43)</f>
        <v>2016</v>
      </c>
      <c r="BY43" s="151">
        <f>IF('Indicator Date'!BY43="","x",'Indicator Date'!BY43)</f>
        <v>2015</v>
      </c>
      <c r="BZ43" s="151" t="str">
        <f>IF('Indicator Date'!BZ43="","x",'Indicator Date'!BZ43)</f>
        <v>2018</v>
      </c>
      <c r="CA43" s="151">
        <f>IF('Indicator Date'!CA43="","x",'Indicator Date'!CA43)</f>
        <v>2019</v>
      </c>
      <c r="CB43" s="151">
        <f>IF('Indicator Date'!CB43="","x",'Indicator Date'!CB43)</f>
        <v>2015</v>
      </c>
    </row>
    <row r="44" spans="1:80" x14ac:dyDescent="0.25">
      <c r="A44" s="123" t="s">
        <v>370</v>
      </c>
      <c r="B44" s="106" t="s">
        <v>74</v>
      </c>
      <c r="C44" s="151">
        <f>IF('Indicator Date'!C44="","x",'Indicator Date'!C44)</f>
        <v>2015</v>
      </c>
      <c r="D44" s="151">
        <f>IF('Indicator Date'!D44="","x",'Indicator Date'!D44)</f>
        <v>2015</v>
      </c>
      <c r="E44" s="151">
        <f>IF('Indicator Date'!E44="","x",'Indicator Date'!E44)</f>
        <v>2015</v>
      </c>
      <c r="F44" s="151">
        <f>IF('Indicator Date'!F44="","x",'Indicator Date'!F44)</f>
        <v>2015</v>
      </c>
      <c r="G44" s="151">
        <f>IF('Indicator Date'!G44="","x",'Indicator Date'!G44)</f>
        <v>2015</v>
      </c>
      <c r="H44" s="151">
        <f>IF('Indicator Date'!H44="","x",'Indicator Date'!H44)</f>
        <v>2015</v>
      </c>
      <c r="I44" s="151">
        <f>IF('Indicator Date'!I44="","x",'Indicator Date'!I44)</f>
        <v>2015</v>
      </c>
      <c r="J44" s="151">
        <f>IF('Indicator Date'!J44="","x",'Indicator Date'!J44)</f>
        <v>2018</v>
      </c>
      <c r="K44" s="151">
        <f>IF('Indicator Date'!K44="","x",'Indicator Date'!K44)</f>
        <v>2018</v>
      </c>
      <c r="L44" s="151">
        <f>IF('Indicator Date'!L44="","x",'Indicator Date'!L44)</f>
        <v>2016</v>
      </c>
      <c r="M44" s="151">
        <f>IF('Indicator Date'!M44="","x",'Indicator Date'!M44)</f>
        <v>2015</v>
      </c>
      <c r="N44" s="151">
        <f>IF('Indicator Date'!N44="","x",'Indicator Date'!N44)</f>
        <v>2015</v>
      </c>
      <c r="O44" s="151">
        <f>IF('Indicator Date'!O44="","x",'Indicator Date'!O44)</f>
        <v>2015</v>
      </c>
      <c r="P44" s="151">
        <f>IF('Indicator Date'!P44="","x",'Indicator Date'!P44)</f>
        <v>2015</v>
      </c>
      <c r="Q44" s="151">
        <f>IF('Indicator Date'!Q44="","x",'Indicator Date'!Q44)</f>
        <v>2010</v>
      </c>
      <c r="R44" s="151">
        <f>IF('Indicator Date'!R44="","x",'Indicator Date'!R44)</f>
        <v>2010</v>
      </c>
      <c r="S44" s="151">
        <f>IF('Indicator Date'!S44="","x",'Indicator Date'!S44)</f>
        <v>2010</v>
      </c>
      <c r="T44" s="151">
        <f>IF('Indicator Date'!T44="","x",'Indicator Date'!T44)</f>
        <v>2010</v>
      </c>
      <c r="U44" s="151">
        <f>IF('Indicator Date'!U44="","x",'Indicator Date'!U44)</f>
        <v>2015</v>
      </c>
      <c r="V44" s="151">
        <f>IF('Indicator Date'!V44="","x",'Indicator Date'!V44)</f>
        <v>2015</v>
      </c>
      <c r="W44" s="151">
        <f>IF('Indicator Date'!W44="","x",'Indicator Date'!W44)</f>
        <v>2015</v>
      </c>
      <c r="X44" s="151">
        <f>IF('Indicator Date'!X44="","x",'Indicator Date'!X44)</f>
        <v>2018</v>
      </c>
      <c r="Y44" s="151">
        <f>IF('Indicator Date'!Y44="","x",'Indicator Date'!Y44)</f>
        <v>2018</v>
      </c>
      <c r="Z44" s="151">
        <f>IF('Indicator Date'!Z44="","x",'Indicator Date'!Z44)</f>
        <v>2018</v>
      </c>
      <c r="AA44" s="151">
        <f>IF('Indicator Date'!AA44="","x",'Indicator Date'!AA44)</f>
        <v>2012</v>
      </c>
      <c r="AB44" s="151">
        <f>IF('Indicator Date'!AB44="","x",'Indicator Date'!AB44)</f>
        <v>2017</v>
      </c>
      <c r="AC44" s="151">
        <f>IF('Indicator Date'!AC44="","x",'Indicator Date'!AC44)</f>
        <v>2017</v>
      </c>
      <c r="AD44" s="151">
        <f>IF('Indicator Date'!AD44="","x",'Indicator Date'!AD44)</f>
        <v>2017</v>
      </c>
      <c r="AE44" s="151">
        <f>IF('Indicator Date'!AE44="","x",'Indicator Date'!AE44)</f>
        <v>2018</v>
      </c>
      <c r="AF44" s="151">
        <f>IF('Indicator Date'!AF44="","x",'Indicator Date'!AF44)</f>
        <v>2016</v>
      </c>
      <c r="AG44" s="151">
        <f>IF('Indicator Date'!AG44="","x",'Indicator Date'!AG44)</f>
        <v>2019</v>
      </c>
      <c r="AH44" s="151">
        <f>IF('Indicator Date'!AH44="","x",'Indicator Date'!AH44)</f>
        <v>2019</v>
      </c>
      <c r="AI44" s="151">
        <f>IF('Indicator Date'!AI44="","x",'Indicator Date'!AI44)</f>
        <v>2019</v>
      </c>
      <c r="AJ44" s="151">
        <f>IF('Indicator Date'!AJ44="","x",'Indicator Date'!AJ44)</f>
        <v>2018</v>
      </c>
      <c r="AK44" s="151">
        <f>IF('Indicator Date'!AK44="","x",'Indicator Date'!AK44)</f>
        <v>2018</v>
      </c>
      <c r="AL44" s="151">
        <f>IF('Indicator Date'!AL44="","x",'Indicator Date'!AL44)</f>
        <v>2017</v>
      </c>
      <c r="AM44" s="151">
        <f>IF('Indicator Date'!AM44="","x",'Indicator Date'!AM44)</f>
        <v>2016</v>
      </c>
      <c r="AN44" s="151">
        <f>IF('Indicator Date'!AN44="","x",'Indicator Date'!AN44)</f>
        <v>2019</v>
      </c>
      <c r="AO44" s="151">
        <f>IF('Indicator Date'!AO44="","x",'Indicator Date'!AO44)</f>
        <v>2016</v>
      </c>
      <c r="AP44" s="151">
        <f>IF('Indicator Date'!AP44="","x",'Indicator Date'!AP44)</f>
        <v>2017</v>
      </c>
      <c r="AQ44" s="151">
        <f>IF('Indicator Date'!AQ44="","x",'Indicator Date'!AQ44)</f>
        <v>2017</v>
      </c>
      <c r="AR44" s="151">
        <f>IF('Indicator Date'!AR44="","x",'Indicator Date'!AR44)</f>
        <v>2018</v>
      </c>
      <c r="AS44" s="151">
        <f>IF('Indicator Date'!AS44="","x",'Indicator Date'!AS44)</f>
        <v>2017</v>
      </c>
      <c r="AT44" s="151">
        <f>IF('Indicator Date'!AT44="","x",'Indicator Date'!AT44)</f>
        <v>2016</v>
      </c>
      <c r="AU44" s="151">
        <f>IF('Indicator Date'!AU44="","x",'Indicator Date'!AU44)</f>
        <v>2017</v>
      </c>
      <c r="AV44" s="151">
        <f>IF('Indicator Date'!AV44="","x",'Indicator Date'!AV44)</f>
        <v>2017</v>
      </c>
      <c r="AW44" s="151">
        <f>IF('Indicator Date'!AW44="","x",'Indicator Date'!AW44)</f>
        <v>2017</v>
      </c>
      <c r="AX44" s="151">
        <f>IF('Indicator Date'!AX44="","x",'Indicator Date'!AX44)</f>
        <v>2017</v>
      </c>
      <c r="AY44" s="151">
        <f>IF('Indicator Date'!AY44="","x",'Indicator Date'!AY44)</f>
        <v>2017</v>
      </c>
      <c r="AZ44" s="151">
        <f>IF('Indicator Date'!AZ44="","x",'Indicator Date'!AZ44)</f>
        <v>2017</v>
      </c>
      <c r="BA44" s="151" t="str">
        <f>IF('Indicator Date'!BA44="","x",'Indicator Date'!BA44)</f>
        <v>2015</v>
      </c>
      <c r="BB44" s="151">
        <f>IF('Indicator Date'!BB44="","x",'Indicator Date'!BB44)</f>
        <v>2017</v>
      </c>
      <c r="BC44" s="151">
        <f>IF('Indicator Date'!BC44="","x",'Indicator Date'!BC44)</f>
        <v>2018</v>
      </c>
      <c r="BD44" s="151">
        <f>IF('Indicator Date'!BD44="","x",'Indicator Date'!BD44)</f>
        <v>2019</v>
      </c>
      <c r="BE44" s="213" t="str">
        <f>IF('Indicator Date'!BE44="","x",YEAR('Indicator Date'!BE44))</f>
        <v>x</v>
      </c>
      <c r="BF44" s="213">
        <f>IF('Indicator Date'!BF44="","x",YEAR('Indicator Date'!BF44))</f>
        <v>2018</v>
      </c>
      <c r="BG44" s="213">
        <f>IF('Indicator Date'!BG44="","x",YEAR('Indicator Date'!BG44))</f>
        <v>2018</v>
      </c>
      <c r="BH44" s="151">
        <f>IF('Indicator Date'!BH44="","x",'Indicator Date'!BH44)</f>
        <v>2018</v>
      </c>
      <c r="BI44" s="151">
        <f>IF('Indicator Date'!BI44="","x",'Indicator Date'!BI44)</f>
        <v>2018</v>
      </c>
      <c r="BJ44" s="151">
        <f>IF('Indicator Date'!BJ44="","x",'Indicator Date'!BJ44)</f>
        <v>2015</v>
      </c>
      <c r="BK44" s="151">
        <f>IF('Indicator Date'!BK44="","x",'Indicator Date'!BK44)</f>
        <v>2017</v>
      </c>
      <c r="BL44" s="151">
        <f>IF('Indicator Date'!BL44="","x",'Indicator Date'!BL44)</f>
        <v>2018</v>
      </c>
      <c r="BM44" s="151">
        <f>IF('Indicator Date'!BM44="","x",'Indicator Date'!BM44)</f>
        <v>2017</v>
      </c>
      <c r="BN44" s="151">
        <f>IF('Indicator Date'!BN44="","x",'Indicator Date'!BN44)</f>
        <v>2015</v>
      </c>
      <c r="BO44" s="151">
        <f>IF('Indicator Date'!BO44="","x",'Indicator Date'!BO44)</f>
        <v>2016</v>
      </c>
      <c r="BP44" s="151">
        <f>IF('Indicator Date'!BP44="","x",'Indicator Date'!BP44)</f>
        <v>2017</v>
      </c>
      <c r="BQ44" s="151">
        <f>IF('Indicator Date'!BQ44="","x",'Indicator Date'!BQ44)</f>
        <v>2014</v>
      </c>
      <c r="BR44" s="151">
        <f>IF('Indicator Date'!BR44="","x",'Indicator Date'!BR44)</f>
        <v>2017</v>
      </c>
      <c r="BS44" s="151">
        <f>IF('Indicator Date'!BS44="","x",'Indicator Date'!BS44)</f>
        <v>2017</v>
      </c>
      <c r="BT44" s="151">
        <f>IF('Indicator Date'!BT44="","x",'Indicator Date'!BT44)</f>
        <v>2014</v>
      </c>
      <c r="BU44" s="151">
        <f>IF('Indicator Date'!BU44="","x",'Indicator Date'!BU44)</f>
        <v>2017</v>
      </c>
      <c r="BV44" s="151" t="str">
        <f>IF('Indicator Date'!BV44="","x",'Indicator Date'!BV44)</f>
        <v>x</v>
      </c>
      <c r="BW44" s="151">
        <f>IF('Indicator Date'!BW44="","x",'Indicator Date'!BW44)</f>
        <v>2017</v>
      </c>
      <c r="BX44" s="151">
        <f>IF('Indicator Date'!BX44="","x",'Indicator Date'!BX44)</f>
        <v>2016</v>
      </c>
      <c r="BY44" s="151">
        <f>IF('Indicator Date'!BY44="","x",'Indicator Date'!BY44)</f>
        <v>2015</v>
      </c>
      <c r="BZ44" s="151" t="str">
        <f>IF('Indicator Date'!BZ44="","x",'Indicator Date'!BZ44)</f>
        <v>2018</v>
      </c>
      <c r="CA44" s="151">
        <f>IF('Indicator Date'!CA44="","x",'Indicator Date'!CA44)</f>
        <v>2019</v>
      </c>
      <c r="CB44" s="151">
        <f>IF('Indicator Date'!CB44="","x",'Indicator Date'!CB44)</f>
        <v>2015</v>
      </c>
    </row>
    <row r="45" spans="1:80" x14ac:dyDescent="0.25">
      <c r="A45" s="123" t="s">
        <v>76</v>
      </c>
      <c r="B45" s="106" t="s">
        <v>75</v>
      </c>
      <c r="C45" s="151">
        <f>IF('Indicator Date'!C45="","x",'Indicator Date'!C45)</f>
        <v>2015</v>
      </c>
      <c r="D45" s="151">
        <f>IF('Indicator Date'!D45="","x",'Indicator Date'!D45)</f>
        <v>2015</v>
      </c>
      <c r="E45" s="151">
        <f>IF('Indicator Date'!E45="","x",'Indicator Date'!E45)</f>
        <v>2015</v>
      </c>
      <c r="F45" s="151">
        <f>IF('Indicator Date'!F45="","x",'Indicator Date'!F45)</f>
        <v>2015</v>
      </c>
      <c r="G45" s="151">
        <f>IF('Indicator Date'!G45="","x",'Indicator Date'!G45)</f>
        <v>2015</v>
      </c>
      <c r="H45" s="151">
        <f>IF('Indicator Date'!H45="","x",'Indicator Date'!H45)</f>
        <v>2015</v>
      </c>
      <c r="I45" s="151">
        <f>IF('Indicator Date'!I45="","x",'Indicator Date'!I45)</f>
        <v>2015</v>
      </c>
      <c r="J45" s="151">
        <f>IF('Indicator Date'!J45="","x",'Indicator Date'!J45)</f>
        <v>2018</v>
      </c>
      <c r="K45" s="151">
        <f>IF('Indicator Date'!K45="","x",'Indicator Date'!K45)</f>
        <v>2018</v>
      </c>
      <c r="L45" s="151">
        <f>IF('Indicator Date'!L45="","x",'Indicator Date'!L45)</f>
        <v>2016</v>
      </c>
      <c r="M45" s="151">
        <f>IF('Indicator Date'!M45="","x",'Indicator Date'!M45)</f>
        <v>2015</v>
      </c>
      <c r="N45" s="151">
        <f>IF('Indicator Date'!N45="","x",'Indicator Date'!N45)</f>
        <v>2015</v>
      </c>
      <c r="O45" s="151">
        <f>IF('Indicator Date'!O45="","x",'Indicator Date'!O45)</f>
        <v>2015</v>
      </c>
      <c r="P45" s="151">
        <f>IF('Indicator Date'!P45="","x",'Indicator Date'!P45)</f>
        <v>2015</v>
      </c>
      <c r="Q45" s="151">
        <f>IF('Indicator Date'!Q45="","x",'Indicator Date'!Q45)</f>
        <v>2010</v>
      </c>
      <c r="R45" s="151">
        <f>IF('Indicator Date'!R45="","x",'Indicator Date'!R45)</f>
        <v>2010</v>
      </c>
      <c r="S45" s="151">
        <f>IF('Indicator Date'!S45="","x",'Indicator Date'!S45)</f>
        <v>2010</v>
      </c>
      <c r="T45" s="151">
        <f>IF('Indicator Date'!T45="","x",'Indicator Date'!T45)</f>
        <v>2010</v>
      </c>
      <c r="U45" s="151">
        <f>IF('Indicator Date'!U45="","x",'Indicator Date'!U45)</f>
        <v>2015</v>
      </c>
      <c r="V45" s="151">
        <f>IF('Indicator Date'!V45="","x",'Indicator Date'!V45)</f>
        <v>2015</v>
      </c>
      <c r="W45" s="151">
        <f>IF('Indicator Date'!W45="","x",'Indicator Date'!W45)</f>
        <v>2015</v>
      </c>
      <c r="X45" s="151">
        <f>IF('Indicator Date'!X45="","x",'Indicator Date'!X45)</f>
        <v>2018</v>
      </c>
      <c r="Y45" s="151">
        <f>IF('Indicator Date'!Y45="","x",'Indicator Date'!Y45)</f>
        <v>2018</v>
      </c>
      <c r="Z45" s="151">
        <f>IF('Indicator Date'!Z45="","x",'Indicator Date'!Z45)</f>
        <v>2018</v>
      </c>
      <c r="AA45" s="151">
        <f>IF('Indicator Date'!AA45="","x",'Indicator Date'!AA45)</f>
        <v>2011</v>
      </c>
      <c r="AB45" s="151">
        <f>IF('Indicator Date'!AB45="","x",'Indicator Date'!AB45)</f>
        <v>2007</v>
      </c>
      <c r="AC45" s="151" t="str">
        <f>IF('Indicator Date'!AC45="","x",'Indicator Date'!AC45)</f>
        <v>x</v>
      </c>
      <c r="AD45" s="151">
        <f>IF('Indicator Date'!AD45="","x",'Indicator Date'!AD45)</f>
        <v>2018</v>
      </c>
      <c r="AE45" s="151">
        <f>IF('Indicator Date'!AE45="","x",'Indicator Date'!AE45)</f>
        <v>2018</v>
      </c>
      <c r="AF45" s="151" t="str">
        <f>IF('Indicator Date'!AF45="","x",'Indicator Date'!AF45)</f>
        <v>x</v>
      </c>
      <c r="AG45" s="151">
        <f>IF('Indicator Date'!AG45="","x",'Indicator Date'!AG45)</f>
        <v>2019</v>
      </c>
      <c r="AH45" s="151">
        <f>IF('Indicator Date'!AH45="","x",'Indicator Date'!AH45)</f>
        <v>2019</v>
      </c>
      <c r="AI45" s="151">
        <f>IF('Indicator Date'!AI45="","x",'Indicator Date'!AI45)</f>
        <v>2019</v>
      </c>
      <c r="AJ45" s="151">
        <f>IF('Indicator Date'!AJ45="","x",'Indicator Date'!AJ45)</f>
        <v>2018</v>
      </c>
      <c r="AK45" s="151">
        <f>IF('Indicator Date'!AK45="","x",'Indicator Date'!AK45)</f>
        <v>2018</v>
      </c>
      <c r="AL45" s="151">
        <f>IF('Indicator Date'!AL45="","x",'Indicator Date'!AL45)</f>
        <v>2017</v>
      </c>
      <c r="AM45" s="151" t="str">
        <f>IF('Indicator Date'!AM45="","x",'Indicator Date'!AM45)</f>
        <v>x</v>
      </c>
      <c r="AN45" s="151">
        <f>IF('Indicator Date'!AN45="","x",'Indicator Date'!AN45)</f>
        <v>2019</v>
      </c>
      <c r="AO45" s="151">
        <f>IF('Indicator Date'!AO45="","x",'Indicator Date'!AO45)</f>
        <v>2016</v>
      </c>
      <c r="AP45" s="151">
        <f>IF('Indicator Date'!AP45="","x",'Indicator Date'!AP45)</f>
        <v>2017</v>
      </c>
      <c r="AQ45" s="151" t="str">
        <f>IF('Indicator Date'!AQ45="","x",'Indicator Date'!AQ45)</f>
        <v>x</v>
      </c>
      <c r="AR45" s="151">
        <f>IF('Indicator Date'!AR45="","x",'Indicator Date'!AR45)</f>
        <v>2018</v>
      </c>
      <c r="AS45" s="151">
        <f>IF('Indicator Date'!AS45="","x",'Indicator Date'!AS45)</f>
        <v>2017</v>
      </c>
      <c r="AT45" s="151" t="str">
        <f>IF('Indicator Date'!AT45="","x",'Indicator Date'!AT45)</f>
        <v>x</v>
      </c>
      <c r="AU45" s="151">
        <f>IF('Indicator Date'!AU45="","x",'Indicator Date'!AU45)</f>
        <v>2017</v>
      </c>
      <c r="AV45" s="151">
        <f>IF('Indicator Date'!AV45="","x",'Indicator Date'!AV45)</f>
        <v>2016</v>
      </c>
      <c r="AW45" s="151" t="str">
        <f>IF('Indicator Date'!AW45="","x",'Indicator Date'!AW45)</f>
        <v>x</v>
      </c>
      <c r="AX45" s="151" t="str">
        <f>IF('Indicator Date'!AX45="","x",'Indicator Date'!AX45)</f>
        <v>x</v>
      </c>
      <c r="AY45" s="151">
        <f>IF('Indicator Date'!AY45="","x",'Indicator Date'!AY45)</f>
        <v>2017</v>
      </c>
      <c r="AZ45" s="151">
        <f>IF('Indicator Date'!AZ45="","x",'Indicator Date'!AZ45)</f>
        <v>2017</v>
      </c>
      <c r="BA45" s="151" t="str">
        <f>IF('Indicator Date'!BA45="","x",'Indicator Date'!BA45)</f>
        <v>2015</v>
      </c>
      <c r="BB45" s="151">
        <f>IF('Indicator Date'!BB45="","x",'Indicator Date'!BB45)</f>
        <v>2017</v>
      </c>
      <c r="BC45" s="151">
        <f>IF('Indicator Date'!BC45="","x",'Indicator Date'!BC45)</f>
        <v>2018</v>
      </c>
      <c r="BD45" s="151">
        <f>IF('Indicator Date'!BD45="","x",'Indicator Date'!BD45)</f>
        <v>2019</v>
      </c>
      <c r="BE45" s="213" t="str">
        <f>IF('Indicator Date'!BE45="","x",YEAR('Indicator Date'!BE45))</f>
        <v>x</v>
      </c>
      <c r="BF45" s="213">
        <f>IF('Indicator Date'!BF45="","x",YEAR('Indicator Date'!BF45))</f>
        <v>2018</v>
      </c>
      <c r="BG45" s="213">
        <f>IF('Indicator Date'!BG45="","x",YEAR('Indicator Date'!BG45))</f>
        <v>2018</v>
      </c>
      <c r="BH45" s="151">
        <f>IF('Indicator Date'!BH45="","x",'Indicator Date'!BH45)</f>
        <v>2018</v>
      </c>
      <c r="BI45" s="151">
        <f>IF('Indicator Date'!BI45="","x",'Indicator Date'!BI45)</f>
        <v>2018</v>
      </c>
      <c r="BJ45" s="151">
        <f>IF('Indicator Date'!BJ45="","x",'Indicator Date'!BJ45)</f>
        <v>2015</v>
      </c>
      <c r="BK45" s="151">
        <f>IF('Indicator Date'!BK45="","x",'Indicator Date'!BK45)</f>
        <v>2017</v>
      </c>
      <c r="BL45" s="151">
        <f>IF('Indicator Date'!BL45="","x",'Indicator Date'!BL45)</f>
        <v>2018</v>
      </c>
      <c r="BM45" s="151">
        <f>IF('Indicator Date'!BM45="","x",'Indicator Date'!BM45)</f>
        <v>2017</v>
      </c>
      <c r="BN45" s="151">
        <f>IF('Indicator Date'!BN45="","x",'Indicator Date'!BN45)</f>
        <v>2015</v>
      </c>
      <c r="BO45" s="151">
        <f>IF('Indicator Date'!BO45="","x",'Indicator Date'!BO45)</f>
        <v>2016</v>
      </c>
      <c r="BP45" s="151">
        <f>IF('Indicator Date'!BP45="","x",'Indicator Date'!BP45)</f>
        <v>2017</v>
      </c>
      <c r="BQ45" s="151">
        <f>IF('Indicator Date'!BQ45="","x",'Indicator Date'!BQ45)</f>
        <v>2014</v>
      </c>
      <c r="BR45" s="151">
        <f>IF('Indicator Date'!BR45="","x",'Indicator Date'!BR45)</f>
        <v>2017</v>
      </c>
      <c r="BS45" s="151">
        <f>IF('Indicator Date'!BS45="","x",'Indicator Date'!BS45)</f>
        <v>2017</v>
      </c>
      <c r="BT45" s="151">
        <f>IF('Indicator Date'!BT45="","x",'Indicator Date'!BT45)</f>
        <v>2016</v>
      </c>
      <c r="BU45" s="151">
        <f>IF('Indicator Date'!BU45="","x",'Indicator Date'!BU45)</f>
        <v>2017</v>
      </c>
      <c r="BV45" s="151">
        <f>IF('Indicator Date'!BV45="","x",'Indicator Date'!BV45)</f>
        <v>2017</v>
      </c>
      <c r="BW45" s="151" t="str">
        <f>IF('Indicator Date'!BW45="","x",'Indicator Date'!BW45)</f>
        <v>x</v>
      </c>
      <c r="BX45" s="151">
        <f>IF('Indicator Date'!BX45="","x",'Indicator Date'!BX45)</f>
        <v>2016</v>
      </c>
      <c r="BY45" s="151">
        <f>IF('Indicator Date'!BY45="","x",'Indicator Date'!BY45)</f>
        <v>2015</v>
      </c>
      <c r="BZ45" s="151" t="str">
        <f>IF('Indicator Date'!BZ45="","x",'Indicator Date'!BZ45)</f>
        <v>2018</v>
      </c>
      <c r="CA45" s="151">
        <f>IF('Indicator Date'!CA45="","x",'Indicator Date'!CA45)</f>
        <v>2019</v>
      </c>
      <c r="CB45" s="151">
        <f>IF('Indicator Date'!CB45="","x",'Indicator Date'!CB45)</f>
        <v>2015</v>
      </c>
    </row>
    <row r="46" spans="1:80" x14ac:dyDescent="0.25">
      <c r="A46" s="123" t="s">
        <v>78</v>
      </c>
      <c r="B46" s="106" t="s">
        <v>77</v>
      </c>
      <c r="C46" s="151">
        <f>IF('Indicator Date'!C46="","x",'Indicator Date'!C46)</f>
        <v>2015</v>
      </c>
      <c r="D46" s="151">
        <f>IF('Indicator Date'!D46="","x",'Indicator Date'!D46)</f>
        <v>2015</v>
      </c>
      <c r="E46" s="151">
        <f>IF('Indicator Date'!E46="","x",'Indicator Date'!E46)</f>
        <v>2015</v>
      </c>
      <c r="F46" s="151">
        <f>IF('Indicator Date'!F46="","x",'Indicator Date'!F46)</f>
        <v>2015</v>
      </c>
      <c r="G46" s="151">
        <f>IF('Indicator Date'!G46="","x",'Indicator Date'!G46)</f>
        <v>2015</v>
      </c>
      <c r="H46" s="151">
        <f>IF('Indicator Date'!H46="","x",'Indicator Date'!H46)</f>
        <v>2015</v>
      </c>
      <c r="I46" s="151">
        <f>IF('Indicator Date'!I46="","x",'Indicator Date'!I46)</f>
        <v>2015</v>
      </c>
      <c r="J46" s="151">
        <f>IF('Indicator Date'!J46="","x",'Indicator Date'!J46)</f>
        <v>2018</v>
      </c>
      <c r="K46" s="151">
        <f>IF('Indicator Date'!K46="","x",'Indicator Date'!K46)</f>
        <v>2018</v>
      </c>
      <c r="L46" s="151">
        <f>IF('Indicator Date'!L46="","x",'Indicator Date'!L46)</f>
        <v>2016</v>
      </c>
      <c r="M46" s="151">
        <f>IF('Indicator Date'!M46="","x",'Indicator Date'!M46)</f>
        <v>2015</v>
      </c>
      <c r="N46" s="151">
        <f>IF('Indicator Date'!N46="","x",'Indicator Date'!N46)</f>
        <v>2015</v>
      </c>
      <c r="O46" s="151">
        <f>IF('Indicator Date'!O46="","x",'Indicator Date'!O46)</f>
        <v>2015</v>
      </c>
      <c r="P46" s="151">
        <f>IF('Indicator Date'!P46="","x",'Indicator Date'!P46)</f>
        <v>2015</v>
      </c>
      <c r="Q46" s="151">
        <f>IF('Indicator Date'!Q46="","x",'Indicator Date'!Q46)</f>
        <v>2010</v>
      </c>
      <c r="R46" s="151">
        <f>IF('Indicator Date'!R46="","x",'Indicator Date'!R46)</f>
        <v>2010</v>
      </c>
      <c r="S46" s="151">
        <f>IF('Indicator Date'!S46="","x",'Indicator Date'!S46)</f>
        <v>2010</v>
      </c>
      <c r="T46" s="151">
        <f>IF('Indicator Date'!T46="","x",'Indicator Date'!T46)</f>
        <v>2010</v>
      </c>
      <c r="U46" s="151">
        <f>IF('Indicator Date'!U46="","x",'Indicator Date'!U46)</f>
        <v>2015</v>
      </c>
      <c r="V46" s="151">
        <f>IF('Indicator Date'!V46="","x",'Indicator Date'!V46)</f>
        <v>2015</v>
      </c>
      <c r="W46" s="151">
        <f>IF('Indicator Date'!W46="","x",'Indicator Date'!W46)</f>
        <v>2015</v>
      </c>
      <c r="X46" s="151">
        <f>IF('Indicator Date'!X46="","x",'Indicator Date'!X46)</f>
        <v>2018</v>
      </c>
      <c r="Y46" s="151">
        <f>IF('Indicator Date'!Y46="","x",'Indicator Date'!Y46)</f>
        <v>2018</v>
      </c>
      <c r="Z46" s="151">
        <f>IF('Indicator Date'!Z46="","x",'Indicator Date'!Z46)</f>
        <v>2018</v>
      </c>
      <c r="AA46" s="151" t="str">
        <f>IF('Indicator Date'!AA46="","x",'Indicator Date'!AA46)</f>
        <v>x</v>
      </c>
      <c r="AB46" s="151">
        <f>IF('Indicator Date'!AB46="","x",'Indicator Date'!AB46)</f>
        <v>2017</v>
      </c>
      <c r="AC46" s="151">
        <f>IF('Indicator Date'!AC46="","x",'Indicator Date'!AC46)</f>
        <v>2017</v>
      </c>
      <c r="AD46" s="151">
        <f>IF('Indicator Date'!AD46="","x",'Indicator Date'!AD46)</f>
        <v>2018</v>
      </c>
      <c r="AE46" s="151">
        <f>IF('Indicator Date'!AE46="","x",'Indicator Date'!AE46)</f>
        <v>2018</v>
      </c>
      <c r="AF46" s="151">
        <f>IF('Indicator Date'!AF46="","x",'Indicator Date'!AF46)</f>
        <v>2016</v>
      </c>
      <c r="AG46" s="151">
        <f>IF('Indicator Date'!AG46="","x",'Indicator Date'!AG46)</f>
        <v>2019</v>
      </c>
      <c r="AH46" s="151">
        <f>IF('Indicator Date'!AH46="","x",'Indicator Date'!AH46)</f>
        <v>2019</v>
      </c>
      <c r="AI46" s="151">
        <f>IF('Indicator Date'!AI46="","x",'Indicator Date'!AI46)</f>
        <v>2019</v>
      </c>
      <c r="AJ46" s="151">
        <f>IF('Indicator Date'!AJ46="","x",'Indicator Date'!AJ46)</f>
        <v>2018</v>
      </c>
      <c r="AK46" s="151">
        <f>IF('Indicator Date'!AK46="","x",'Indicator Date'!AK46)</f>
        <v>2018</v>
      </c>
      <c r="AL46" s="151">
        <f>IF('Indicator Date'!AL46="","x",'Indicator Date'!AL46)</f>
        <v>2017</v>
      </c>
      <c r="AM46" s="151" t="str">
        <f>IF('Indicator Date'!AM46="","x",'Indicator Date'!AM46)</f>
        <v>x</v>
      </c>
      <c r="AN46" s="151">
        <f>IF('Indicator Date'!AN46="","x",'Indicator Date'!AN46)</f>
        <v>2019</v>
      </c>
      <c r="AO46" s="151">
        <f>IF('Indicator Date'!AO46="","x",'Indicator Date'!AO46)</f>
        <v>2016</v>
      </c>
      <c r="AP46" s="151">
        <f>IF('Indicator Date'!AP46="","x",'Indicator Date'!AP46)</f>
        <v>2017</v>
      </c>
      <c r="AQ46" s="151" t="str">
        <f>IF('Indicator Date'!AQ46="","x",'Indicator Date'!AQ46)</f>
        <v>x</v>
      </c>
      <c r="AR46" s="151" t="str">
        <f>IF('Indicator Date'!AR46="","x",'Indicator Date'!AR46)</f>
        <v>x</v>
      </c>
      <c r="AS46" s="151">
        <f>IF('Indicator Date'!AS46="","x",'Indicator Date'!AS46)</f>
        <v>2017</v>
      </c>
      <c r="AT46" s="151" t="str">
        <f>IF('Indicator Date'!AT46="","x",'Indicator Date'!AT46)</f>
        <v>x</v>
      </c>
      <c r="AU46" s="151">
        <f>IF('Indicator Date'!AU46="","x",'Indicator Date'!AU46)</f>
        <v>2017</v>
      </c>
      <c r="AV46" s="151">
        <f>IF('Indicator Date'!AV46="","x",'Indicator Date'!AV46)</f>
        <v>2017</v>
      </c>
      <c r="AW46" s="151">
        <f>IF('Indicator Date'!AW46="","x",'Indicator Date'!AW46)</f>
        <v>2017</v>
      </c>
      <c r="AX46" s="151" t="str">
        <f>IF('Indicator Date'!AX46="","x",'Indicator Date'!AX46)</f>
        <v>x</v>
      </c>
      <c r="AY46" s="151">
        <f>IF('Indicator Date'!AY46="","x",'Indicator Date'!AY46)</f>
        <v>2017</v>
      </c>
      <c r="AZ46" s="151">
        <f>IF('Indicator Date'!AZ46="","x",'Indicator Date'!AZ46)</f>
        <v>2017</v>
      </c>
      <c r="BA46" s="151" t="str">
        <f>IF('Indicator Date'!BA46="","x",'Indicator Date'!BA46)</f>
        <v>x</v>
      </c>
      <c r="BB46" s="151">
        <f>IF('Indicator Date'!BB46="","x",'Indicator Date'!BB46)</f>
        <v>2017</v>
      </c>
      <c r="BC46" s="151">
        <f>IF('Indicator Date'!BC46="","x",'Indicator Date'!BC46)</f>
        <v>2018</v>
      </c>
      <c r="BD46" s="151">
        <f>IF('Indicator Date'!BD46="","x",'Indicator Date'!BD46)</f>
        <v>2019</v>
      </c>
      <c r="BE46" s="213" t="str">
        <f>IF('Indicator Date'!BE46="","x",YEAR('Indicator Date'!BE46))</f>
        <v>x</v>
      </c>
      <c r="BF46" s="213">
        <f>IF('Indicator Date'!BF46="","x",YEAR('Indicator Date'!BF46))</f>
        <v>2018</v>
      </c>
      <c r="BG46" s="213">
        <f>IF('Indicator Date'!BG46="","x",YEAR('Indicator Date'!BG46))</f>
        <v>2018</v>
      </c>
      <c r="BH46" s="151">
        <f>IF('Indicator Date'!BH46="","x",'Indicator Date'!BH46)</f>
        <v>2018</v>
      </c>
      <c r="BI46" s="151">
        <f>IF('Indicator Date'!BI46="","x",'Indicator Date'!BI46)</f>
        <v>2018</v>
      </c>
      <c r="BJ46" s="151">
        <f>IF('Indicator Date'!BJ46="","x",'Indicator Date'!BJ46)</f>
        <v>2013</v>
      </c>
      <c r="BK46" s="151">
        <f>IF('Indicator Date'!BK46="","x",'Indicator Date'!BK46)</f>
        <v>2017</v>
      </c>
      <c r="BL46" s="151">
        <f>IF('Indicator Date'!BL46="","x",'Indicator Date'!BL46)</f>
        <v>2018</v>
      </c>
      <c r="BM46" s="151">
        <f>IF('Indicator Date'!BM46="","x",'Indicator Date'!BM46)</f>
        <v>2017</v>
      </c>
      <c r="BN46" s="151">
        <f>IF('Indicator Date'!BN46="","x",'Indicator Date'!BN46)</f>
        <v>2015</v>
      </c>
      <c r="BO46" s="151">
        <f>IF('Indicator Date'!BO46="","x",'Indicator Date'!BO46)</f>
        <v>2016</v>
      </c>
      <c r="BP46" s="151">
        <f>IF('Indicator Date'!BP46="","x",'Indicator Date'!BP46)</f>
        <v>2017</v>
      </c>
      <c r="BQ46" s="151">
        <f>IF('Indicator Date'!BQ46="","x",'Indicator Date'!BQ46)</f>
        <v>2014</v>
      </c>
      <c r="BR46" s="151">
        <f>IF('Indicator Date'!BR46="","x",'Indicator Date'!BR46)</f>
        <v>2017</v>
      </c>
      <c r="BS46" s="151">
        <f>IF('Indicator Date'!BS46="","x",'Indicator Date'!BS46)</f>
        <v>2017</v>
      </c>
      <c r="BT46" s="151">
        <f>IF('Indicator Date'!BT46="","x",'Indicator Date'!BT46)</f>
        <v>2017</v>
      </c>
      <c r="BU46" s="151">
        <f>IF('Indicator Date'!BU46="","x",'Indicator Date'!BU46)</f>
        <v>2017</v>
      </c>
      <c r="BV46" s="151">
        <f>IF('Indicator Date'!BV46="","x",'Indicator Date'!BV46)</f>
        <v>2017</v>
      </c>
      <c r="BW46" s="151" t="str">
        <f>IF('Indicator Date'!BW46="","x",'Indicator Date'!BW46)</f>
        <v>x</v>
      </c>
      <c r="BX46" s="151">
        <f>IF('Indicator Date'!BX46="","x",'Indicator Date'!BX46)</f>
        <v>2016</v>
      </c>
      <c r="BY46" s="151">
        <f>IF('Indicator Date'!BY46="","x",'Indicator Date'!BY46)</f>
        <v>2015</v>
      </c>
      <c r="BZ46" s="151" t="str">
        <f>IF('Indicator Date'!BZ46="","x",'Indicator Date'!BZ46)</f>
        <v>2017</v>
      </c>
      <c r="CA46" s="151">
        <f>IF('Indicator Date'!CA46="","x",'Indicator Date'!CA46)</f>
        <v>2019</v>
      </c>
      <c r="CB46" s="151">
        <f>IF('Indicator Date'!CB46="","x",'Indicator Date'!CB46)</f>
        <v>2015</v>
      </c>
    </row>
    <row r="47" spans="1:80" x14ac:dyDescent="0.25">
      <c r="A47" s="123" t="s">
        <v>80</v>
      </c>
      <c r="B47" s="106" t="s">
        <v>79</v>
      </c>
      <c r="C47" s="151">
        <f>IF('Indicator Date'!C47="","x",'Indicator Date'!C47)</f>
        <v>2015</v>
      </c>
      <c r="D47" s="151">
        <f>IF('Indicator Date'!D47="","x",'Indicator Date'!D47)</f>
        <v>2015</v>
      </c>
      <c r="E47" s="151">
        <f>IF('Indicator Date'!E47="","x",'Indicator Date'!E47)</f>
        <v>2015</v>
      </c>
      <c r="F47" s="151">
        <f>IF('Indicator Date'!F47="","x",'Indicator Date'!F47)</f>
        <v>2015</v>
      </c>
      <c r="G47" s="151">
        <f>IF('Indicator Date'!G47="","x",'Indicator Date'!G47)</f>
        <v>2015</v>
      </c>
      <c r="H47" s="151">
        <f>IF('Indicator Date'!H47="","x",'Indicator Date'!H47)</f>
        <v>2015</v>
      </c>
      <c r="I47" s="151">
        <f>IF('Indicator Date'!I47="","x",'Indicator Date'!I47)</f>
        <v>2015</v>
      </c>
      <c r="J47" s="151">
        <f>IF('Indicator Date'!J47="","x",'Indicator Date'!J47)</f>
        <v>2018</v>
      </c>
      <c r="K47" s="151">
        <f>IF('Indicator Date'!K47="","x",'Indicator Date'!K47)</f>
        <v>2018</v>
      </c>
      <c r="L47" s="151">
        <f>IF('Indicator Date'!L47="","x",'Indicator Date'!L47)</f>
        <v>2016</v>
      </c>
      <c r="M47" s="151">
        <f>IF('Indicator Date'!M47="","x",'Indicator Date'!M47)</f>
        <v>2015</v>
      </c>
      <c r="N47" s="151">
        <f>IF('Indicator Date'!N47="","x",'Indicator Date'!N47)</f>
        <v>2015</v>
      </c>
      <c r="O47" s="151">
        <f>IF('Indicator Date'!O47="","x",'Indicator Date'!O47)</f>
        <v>2015</v>
      </c>
      <c r="P47" s="151">
        <f>IF('Indicator Date'!P47="","x",'Indicator Date'!P47)</f>
        <v>2015</v>
      </c>
      <c r="Q47" s="151">
        <f>IF('Indicator Date'!Q47="","x",'Indicator Date'!Q47)</f>
        <v>2010</v>
      </c>
      <c r="R47" s="151">
        <f>IF('Indicator Date'!R47="","x",'Indicator Date'!R47)</f>
        <v>2010</v>
      </c>
      <c r="S47" s="151">
        <f>IF('Indicator Date'!S47="","x",'Indicator Date'!S47)</f>
        <v>2010</v>
      </c>
      <c r="T47" s="151">
        <f>IF('Indicator Date'!T47="","x",'Indicator Date'!T47)</f>
        <v>2010</v>
      </c>
      <c r="U47" s="151">
        <f>IF('Indicator Date'!U47="","x",'Indicator Date'!U47)</f>
        <v>2015</v>
      </c>
      <c r="V47" s="151">
        <f>IF('Indicator Date'!V47="","x",'Indicator Date'!V47)</f>
        <v>2015</v>
      </c>
      <c r="W47" s="151">
        <f>IF('Indicator Date'!W47="","x",'Indicator Date'!W47)</f>
        <v>2015</v>
      </c>
      <c r="X47" s="151">
        <f>IF('Indicator Date'!X47="","x",'Indicator Date'!X47)</f>
        <v>2018</v>
      </c>
      <c r="Y47" s="151">
        <f>IF('Indicator Date'!Y47="","x",'Indicator Date'!Y47)</f>
        <v>2018</v>
      </c>
      <c r="Z47" s="151">
        <f>IF('Indicator Date'!Z47="","x",'Indicator Date'!Z47)</f>
        <v>2018</v>
      </c>
      <c r="AA47" s="151">
        <f>IF('Indicator Date'!AA47="","x",'Indicator Date'!AA47)</f>
        <v>2011</v>
      </c>
      <c r="AB47" s="151">
        <f>IF('Indicator Date'!AB47="","x",'Indicator Date'!AB47)</f>
        <v>2017</v>
      </c>
      <c r="AC47" s="151" t="str">
        <f>IF('Indicator Date'!AC47="","x",'Indicator Date'!AC47)</f>
        <v>x</v>
      </c>
      <c r="AD47" s="151">
        <f>IF('Indicator Date'!AD47="","x",'Indicator Date'!AD47)</f>
        <v>2018</v>
      </c>
      <c r="AE47" s="151">
        <f>IF('Indicator Date'!AE47="","x",'Indicator Date'!AE47)</f>
        <v>2018</v>
      </c>
      <c r="AF47" s="151" t="str">
        <f>IF('Indicator Date'!AF47="","x",'Indicator Date'!AF47)</f>
        <v>x</v>
      </c>
      <c r="AG47" s="151">
        <f>IF('Indicator Date'!AG47="","x",'Indicator Date'!AG47)</f>
        <v>2019</v>
      </c>
      <c r="AH47" s="151">
        <f>IF('Indicator Date'!AH47="","x",'Indicator Date'!AH47)</f>
        <v>2019</v>
      </c>
      <c r="AI47" s="151">
        <f>IF('Indicator Date'!AI47="","x",'Indicator Date'!AI47)</f>
        <v>2019</v>
      </c>
      <c r="AJ47" s="151">
        <f>IF('Indicator Date'!AJ47="","x",'Indicator Date'!AJ47)</f>
        <v>2018</v>
      </c>
      <c r="AK47" s="151">
        <f>IF('Indicator Date'!AK47="","x",'Indicator Date'!AK47)</f>
        <v>2018</v>
      </c>
      <c r="AL47" s="151">
        <f>IF('Indicator Date'!AL47="","x",'Indicator Date'!AL47)</f>
        <v>2017</v>
      </c>
      <c r="AM47" s="151" t="str">
        <f>IF('Indicator Date'!AM47="","x",'Indicator Date'!AM47)</f>
        <v>x</v>
      </c>
      <c r="AN47" s="151">
        <f>IF('Indicator Date'!AN47="","x",'Indicator Date'!AN47)</f>
        <v>2019</v>
      </c>
      <c r="AO47" s="151">
        <f>IF('Indicator Date'!AO47="","x",'Indicator Date'!AO47)</f>
        <v>2016</v>
      </c>
      <c r="AP47" s="151">
        <f>IF('Indicator Date'!AP47="","x",'Indicator Date'!AP47)</f>
        <v>2017</v>
      </c>
      <c r="AQ47" s="151" t="str">
        <f>IF('Indicator Date'!AQ47="","x",'Indicator Date'!AQ47)</f>
        <v>x</v>
      </c>
      <c r="AR47" s="151">
        <f>IF('Indicator Date'!AR47="","x",'Indicator Date'!AR47)</f>
        <v>2018</v>
      </c>
      <c r="AS47" s="151">
        <f>IF('Indicator Date'!AS47="","x",'Indicator Date'!AS47)</f>
        <v>2017</v>
      </c>
      <c r="AT47" s="151" t="str">
        <f>IF('Indicator Date'!AT47="","x",'Indicator Date'!AT47)</f>
        <v>x</v>
      </c>
      <c r="AU47" s="151">
        <f>IF('Indicator Date'!AU47="","x",'Indicator Date'!AU47)</f>
        <v>2017</v>
      </c>
      <c r="AV47" s="151">
        <f>IF('Indicator Date'!AV47="","x",'Indicator Date'!AV47)</f>
        <v>2017</v>
      </c>
      <c r="AW47" s="151">
        <f>IF('Indicator Date'!AW47="","x",'Indicator Date'!AW47)</f>
        <v>2017</v>
      </c>
      <c r="AX47" s="151" t="str">
        <f>IF('Indicator Date'!AX47="","x",'Indicator Date'!AX47)</f>
        <v>x</v>
      </c>
      <c r="AY47" s="151">
        <f>IF('Indicator Date'!AY47="","x",'Indicator Date'!AY47)</f>
        <v>2017</v>
      </c>
      <c r="AZ47" s="151">
        <f>IF('Indicator Date'!AZ47="","x",'Indicator Date'!AZ47)</f>
        <v>2017</v>
      </c>
      <c r="BA47" s="151" t="str">
        <f>IF('Indicator Date'!BA47="","x",'Indicator Date'!BA47)</f>
        <v>2015</v>
      </c>
      <c r="BB47" s="151">
        <f>IF('Indicator Date'!BB47="","x",'Indicator Date'!BB47)</f>
        <v>2017</v>
      </c>
      <c r="BC47" s="151">
        <f>IF('Indicator Date'!BC47="","x",'Indicator Date'!BC47)</f>
        <v>2018</v>
      </c>
      <c r="BD47" s="151">
        <f>IF('Indicator Date'!BD47="","x",'Indicator Date'!BD47)</f>
        <v>2019</v>
      </c>
      <c r="BE47" s="213" t="str">
        <f>IF('Indicator Date'!BE47="","x",YEAR('Indicator Date'!BE47))</f>
        <v>x</v>
      </c>
      <c r="BF47" s="213">
        <f>IF('Indicator Date'!BF47="","x",YEAR('Indicator Date'!BF47))</f>
        <v>2018</v>
      </c>
      <c r="BG47" s="213">
        <f>IF('Indicator Date'!BG47="","x",YEAR('Indicator Date'!BG47))</f>
        <v>2018</v>
      </c>
      <c r="BH47" s="151">
        <f>IF('Indicator Date'!BH47="","x",'Indicator Date'!BH47)</f>
        <v>2018</v>
      </c>
      <c r="BI47" s="151">
        <f>IF('Indicator Date'!BI47="","x",'Indicator Date'!BI47)</f>
        <v>2018</v>
      </c>
      <c r="BJ47" s="151" t="str">
        <f>IF('Indicator Date'!BJ47="","x",'Indicator Date'!BJ47)</f>
        <v>x</v>
      </c>
      <c r="BK47" s="151">
        <f>IF('Indicator Date'!BK47="","x",'Indicator Date'!BK47)</f>
        <v>2017</v>
      </c>
      <c r="BL47" s="151">
        <f>IF('Indicator Date'!BL47="","x",'Indicator Date'!BL47)</f>
        <v>2018</v>
      </c>
      <c r="BM47" s="151">
        <f>IF('Indicator Date'!BM47="","x",'Indicator Date'!BM47)</f>
        <v>2017</v>
      </c>
      <c r="BN47" s="151">
        <f>IF('Indicator Date'!BN47="","x",'Indicator Date'!BN47)</f>
        <v>2015</v>
      </c>
      <c r="BO47" s="151">
        <f>IF('Indicator Date'!BO47="","x",'Indicator Date'!BO47)</f>
        <v>2016</v>
      </c>
      <c r="BP47" s="151">
        <f>IF('Indicator Date'!BP47="","x",'Indicator Date'!BP47)</f>
        <v>2017</v>
      </c>
      <c r="BQ47" s="151">
        <f>IF('Indicator Date'!BQ47="","x",'Indicator Date'!BQ47)</f>
        <v>2014</v>
      </c>
      <c r="BR47" s="151">
        <f>IF('Indicator Date'!BR47="","x",'Indicator Date'!BR47)</f>
        <v>2017</v>
      </c>
      <c r="BS47" s="151">
        <f>IF('Indicator Date'!BS47="","x",'Indicator Date'!BS47)</f>
        <v>2017</v>
      </c>
      <c r="BT47" s="151">
        <f>IF('Indicator Date'!BT47="","x",'Indicator Date'!BT47)</f>
        <v>2016</v>
      </c>
      <c r="BU47" s="151">
        <f>IF('Indicator Date'!BU47="","x",'Indicator Date'!BU47)</f>
        <v>2017</v>
      </c>
      <c r="BV47" s="151">
        <f>IF('Indicator Date'!BV47="","x",'Indicator Date'!BV47)</f>
        <v>2017</v>
      </c>
      <c r="BW47" s="151">
        <f>IF('Indicator Date'!BW47="","x",'Indicator Date'!BW47)</f>
        <v>2017</v>
      </c>
      <c r="BX47" s="151">
        <f>IF('Indicator Date'!BX47="","x",'Indicator Date'!BX47)</f>
        <v>2016</v>
      </c>
      <c r="BY47" s="151">
        <f>IF('Indicator Date'!BY47="","x",'Indicator Date'!BY47)</f>
        <v>2015</v>
      </c>
      <c r="BZ47" s="151" t="str">
        <f>IF('Indicator Date'!BZ47="","x",'Indicator Date'!BZ47)</f>
        <v>2018</v>
      </c>
      <c r="CA47" s="151">
        <f>IF('Indicator Date'!CA47="","x",'Indicator Date'!CA47)</f>
        <v>2019</v>
      </c>
      <c r="CB47" s="151">
        <f>IF('Indicator Date'!CB47="","x",'Indicator Date'!CB47)</f>
        <v>2015</v>
      </c>
    </row>
    <row r="48" spans="1:80" x14ac:dyDescent="0.25">
      <c r="A48" s="123" t="s">
        <v>82</v>
      </c>
      <c r="B48" s="106" t="s">
        <v>81</v>
      </c>
      <c r="C48" s="151">
        <f>IF('Indicator Date'!C48="","x",'Indicator Date'!C48)</f>
        <v>2015</v>
      </c>
      <c r="D48" s="151">
        <f>IF('Indicator Date'!D48="","x",'Indicator Date'!D48)</f>
        <v>2015</v>
      </c>
      <c r="E48" s="151">
        <f>IF('Indicator Date'!E48="","x",'Indicator Date'!E48)</f>
        <v>2015</v>
      </c>
      <c r="F48" s="151">
        <f>IF('Indicator Date'!F48="","x",'Indicator Date'!F48)</f>
        <v>2015</v>
      </c>
      <c r="G48" s="151">
        <f>IF('Indicator Date'!G48="","x",'Indicator Date'!G48)</f>
        <v>2015</v>
      </c>
      <c r="H48" s="151">
        <f>IF('Indicator Date'!H48="","x",'Indicator Date'!H48)</f>
        <v>2015</v>
      </c>
      <c r="I48" s="151">
        <f>IF('Indicator Date'!I48="","x",'Indicator Date'!I48)</f>
        <v>2015</v>
      </c>
      <c r="J48" s="151">
        <f>IF('Indicator Date'!J48="","x",'Indicator Date'!J48)</f>
        <v>2018</v>
      </c>
      <c r="K48" s="151">
        <f>IF('Indicator Date'!K48="","x",'Indicator Date'!K48)</f>
        <v>2018</v>
      </c>
      <c r="L48" s="151">
        <f>IF('Indicator Date'!L48="","x",'Indicator Date'!L48)</f>
        <v>2016</v>
      </c>
      <c r="M48" s="151">
        <f>IF('Indicator Date'!M48="","x",'Indicator Date'!M48)</f>
        <v>2015</v>
      </c>
      <c r="N48" s="151">
        <f>IF('Indicator Date'!N48="","x",'Indicator Date'!N48)</f>
        <v>2015</v>
      </c>
      <c r="O48" s="151">
        <f>IF('Indicator Date'!O48="","x",'Indicator Date'!O48)</f>
        <v>2015</v>
      </c>
      <c r="P48" s="151">
        <f>IF('Indicator Date'!P48="","x",'Indicator Date'!P48)</f>
        <v>2015</v>
      </c>
      <c r="Q48" s="151">
        <f>IF('Indicator Date'!Q48="","x",'Indicator Date'!Q48)</f>
        <v>2010</v>
      </c>
      <c r="R48" s="151">
        <f>IF('Indicator Date'!R48="","x",'Indicator Date'!R48)</f>
        <v>2010</v>
      </c>
      <c r="S48" s="151">
        <f>IF('Indicator Date'!S48="","x",'Indicator Date'!S48)</f>
        <v>2010</v>
      </c>
      <c r="T48" s="151">
        <f>IF('Indicator Date'!T48="","x",'Indicator Date'!T48)</f>
        <v>2010</v>
      </c>
      <c r="U48" s="151">
        <f>IF('Indicator Date'!U48="","x",'Indicator Date'!U48)</f>
        <v>2015</v>
      </c>
      <c r="V48" s="151">
        <f>IF('Indicator Date'!V48="","x",'Indicator Date'!V48)</f>
        <v>2015</v>
      </c>
      <c r="W48" s="151">
        <f>IF('Indicator Date'!W48="","x",'Indicator Date'!W48)</f>
        <v>2015</v>
      </c>
      <c r="X48" s="151">
        <f>IF('Indicator Date'!X48="","x",'Indicator Date'!X48)</f>
        <v>2018</v>
      </c>
      <c r="Y48" s="151">
        <f>IF('Indicator Date'!Y48="","x",'Indicator Date'!Y48)</f>
        <v>2018</v>
      </c>
      <c r="Z48" s="151">
        <f>IF('Indicator Date'!Z48="","x",'Indicator Date'!Z48)</f>
        <v>2018</v>
      </c>
      <c r="AA48" s="151">
        <f>IF('Indicator Date'!AA48="","x",'Indicator Date'!AA48)</f>
        <v>2011</v>
      </c>
      <c r="AB48" s="151">
        <f>IF('Indicator Date'!AB48="","x",'Indicator Date'!AB48)</f>
        <v>2017</v>
      </c>
      <c r="AC48" s="151" t="str">
        <f>IF('Indicator Date'!AC48="","x",'Indicator Date'!AC48)</f>
        <v>x</v>
      </c>
      <c r="AD48" s="151">
        <f>IF('Indicator Date'!AD48="","x",'Indicator Date'!AD48)</f>
        <v>2018</v>
      </c>
      <c r="AE48" s="151">
        <f>IF('Indicator Date'!AE48="","x",'Indicator Date'!AE48)</f>
        <v>2018</v>
      </c>
      <c r="AF48" s="151" t="str">
        <f>IF('Indicator Date'!AF48="","x",'Indicator Date'!AF48)</f>
        <v>x</v>
      </c>
      <c r="AG48" s="151">
        <f>IF('Indicator Date'!AG48="","x",'Indicator Date'!AG48)</f>
        <v>2019</v>
      </c>
      <c r="AH48" s="151">
        <f>IF('Indicator Date'!AH48="","x",'Indicator Date'!AH48)</f>
        <v>2019</v>
      </c>
      <c r="AI48" s="151">
        <f>IF('Indicator Date'!AI48="","x",'Indicator Date'!AI48)</f>
        <v>2019</v>
      </c>
      <c r="AJ48" s="151">
        <f>IF('Indicator Date'!AJ48="","x",'Indicator Date'!AJ48)</f>
        <v>2018</v>
      </c>
      <c r="AK48" s="151">
        <f>IF('Indicator Date'!AK48="","x",'Indicator Date'!AK48)</f>
        <v>2018</v>
      </c>
      <c r="AL48" s="151">
        <f>IF('Indicator Date'!AL48="","x",'Indicator Date'!AL48)</f>
        <v>2017</v>
      </c>
      <c r="AM48" s="151" t="str">
        <f>IF('Indicator Date'!AM48="","x",'Indicator Date'!AM48)</f>
        <v>x</v>
      </c>
      <c r="AN48" s="151">
        <f>IF('Indicator Date'!AN48="","x",'Indicator Date'!AN48)</f>
        <v>2019</v>
      </c>
      <c r="AO48" s="151">
        <f>IF('Indicator Date'!AO48="","x",'Indicator Date'!AO48)</f>
        <v>2016</v>
      </c>
      <c r="AP48" s="151">
        <f>IF('Indicator Date'!AP48="","x",'Indicator Date'!AP48)</f>
        <v>2017</v>
      </c>
      <c r="AQ48" s="151" t="str">
        <f>IF('Indicator Date'!AQ48="","x",'Indicator Date'!AQ48)</f>
        <v>x</v>
      </c>
      <c r="AR48" s="151">
        <f>IF('Indicator Date'!AR48="","x",'Indicator Date'!AR48)</f>
        <v>2018</v>
      </c>
      <c r="AS48" s="151">
        <f>IF('Indicator Date'!AS48="","x",'Indicator Date'!AS48)</f>
        <v>2017</v>
      </c>
      <c r="AT48" s="151" t="str">
        <f>IF('Indicator Date'!AT48="","x",'Indicator Date'!AT48)</f>
        <v>x</v>
      </c>
      <c r="AU48" s="151">
        <f>IF('Indicator Date'!AU48="","x",'Indicator Date'!AU48)</f>
        <v>2017</v>
      </c>
      <c r="AV48" s="151">
        <f>IF('Indicator Date'!AV48="","x",'Indicator Date'!AV48)</f>
        <v>2017</v>
      </c>
      <c r="AW48" s="151">
        <f>IF('Indicator Date'!AW48="","x",'Indicator Date'!AW48)</f>
        <v>2017</v>
      </c>
      <c r="AX48" s="151" t="str">
        <f>IF('Indicator Date'!AX48="","x",'Indicator Date'!AX48)</f>
        <v>x</v>
      </c>
      <c r="AY48" s="151">
        <f>IF('Indicator Date'!AY48="","x",'Indicator Date'!AY48)</f>
        <v>2017</v>
      </c>
      <c r="AZ48" s="151">
        <f>IF('Indicator Date'!AZ48="","x",'Indicator Date'!AZ48)</f>
        <v>2017</v>
      </c>
      <c r="BA48" s="151" t="str">
        <f>IF('Indicator Date'!BA48="","x",'Indicator Date'!BA48)</f>
        <v>2015</v>
      </c>
      <c r="BB48" s="151">
        <f>IF('Indicator Date'!BB48="","x",'Indicator Date'!BB48)</f>
        <v>2017</v>
      </c>
      <c r="BC48" s="151">
        <f>IF('Indicator Date'!BC48="","x",'Indicator Date'!BC48)</f>
        <v>2018</v>
      </c>
      <c r="BD48" s="151">
        <f>IF('Indicator Date'!BD48="","x",'Indicator Date'!BD48)</f>
        <v>2019</v>
      </c>
      <c r="BE48" s="213" t="str">
        <f>IF('Indicator Date'!BE48="","x",YEAR('Indicator Date'!BE48))</f>
        <v>x</v>
      </c>
      <c r="BF48" s="213">
        <f>IF('Indicator Date'!BF48="","x",YEAR('Indicator Date'!BF48))</f>
        <v>2018</v>
      </c>
      <c r="BG48" s="213">
        <f>IF('Indicator Date'!BG48="","x",YEAR('Indicator Date'!BG48))</f>
        <v>2018</v>
      </c>
      <c r="BH48" s="151">
        <f>IF('Indicator Date'!BH48="","x",'Indicator Date'!BH48)</f>
        <v>2018</v>
      </c>
      <c r="BI48" s="151">
        <f>IF('Indicator Date'!BI48="","x",'Indicator Date'!BI48)</f>
        <v>2018</v>
      </c>
      <c r="BJ48" s="151">
        <f>IF('Indicator Date'!BJ48="","x",'Indicator Date'!BJ48)</f>
        <v>2015</v>
      </c>
      <c r="BK48" s="151">
        <f>IF('Indicator Date'!BK48="","x",'Indicator Date'!BK48)</f>
        <v>2017</v>
      </c>
      <c r="BL48" s="151">
        <f>IF('Indicator Date'!BL48="","x",'Indicator Date'!BL48)</f>
        <v>2018</v>
      </c>
      <c r="BM48" s="151">
        <f>IF('Indicator Date'!BM48="","x",'Indicator Date'!BM48)</f>
        <v>2017</v>
      </c>
      <c r="BN48" s="151" t="str">
        <f>IF('Indicator Date'!BN48="","x",'Indicator Date'!BN48)</f>
        <v>x</v>
      </c>
      <c r="BO48" s="151">
        <f>IF('Indicator Date'!BO48="","x",'Indicator Date'!BO48)</f>
        <v>2015</v>
      </c>
      <c r="BP48" s="151">
        <f>IF('Indicator Date'!BP48="","x",'Indicator Date'!BP48)</f>
        <v>2017</v>
      </c>
      <c r="BQ48" s="151">
        <f>IF('Indicator Date'!BQ48="","x",'Indicator Date'!BQ48)</f>
        <v>2014</v>
      </c>
      <c r="BR48" s="151">
        <f>IF('Indicator Date'!BR48="","x",'Indicator Date'!BR48)</f>
        <v>2017</v>
      </c>
      <c r="BS48" s="151">
        <f>IF('Indicator Date'!BS48="","x",'Indicator Date'!BS48)</f>
        <v>2017</v>
      </c>
      <c r="BT48" s="151">
        <f>IF('Indicator Date'!BT48="","x",'Indicator Date'!BT48)</f>
        <v>2016</v>
      </c>
      <c r="BU48" s="151">
        <f>IF('Indicator Date'!BU48="","x",'Indicator Date'!BU48)</f>
        <v>2017</v>
      </c>
      <c r="BV48" s="151">
        <f>IF('Indicator Date'!BV48="","x",'Indicator Date'!BV48)</f>
        <v>2017</v>
      </c>
      <c r="BW48" s="151" t="str">
        <f>IF('Indicator Date'!BW48="","x",'Indicator Date'!BW48)</f>
        <v>x</v>
      </c>
      <c r="BX48" s="151">
        <f>IF('Indicator Date'!BX48="","x",'Indicator Date'!BX48)</f>
        <v>2016</v>
      </c>
      <c r="BY48" s="151">
        <f>IF('Indicator Date'!BY48="","x",'Indicator Date'!BY48)</f>
        <v>2015</v>
      </c>
      <c r="BZ48" s="151" t="str">
        <f>IF('Indicator Date'!BZ48="","x",'Indicator Date'!BZ48)</f>
        <v>2018</v>
      </c>
      <c r="CA48" s="151">
        <f>IF('Indicator Date'!CA48="","x",'Indicator Date'!CA48)</f>
        <v>2019</v>
      </c>
      <c r="CB48" s="151">
        <f>IF('Indicator Date'!CB48="","x",'Indicator Date'!CB48)</f>
        <v>2015</v>
      </c>
    </row>
    <row r="49" spans="1:80" x14ac:dyDescent="0.25">
      <c r="A49" s="123" t="s">
        <v>84</v>
      </c>
      <c r="B49" s="106" t="s">
        <v>83</v>
      </c>
      <c r="C49" s="151">
        <f>IF('Indicator Date'!C49="","x",'Indicator Date'!C49)</f>
        <v>2015</v>
      </c>
      <c r="D49" s="151">
        <f>IF('Indicator Date'!D49="","x",'Indicator Date'!D49)</f>
        <v>2015</v>
      </c>
      <c r="E49" s="151">
        <f>IF('Indicator Date'!E49="","x",'Indicator Date'!E49)</f>
        <v>2015</v>
      </c>
      <c r="F49" s="151">
        <f>IF('Indicator Date'!F49="","x",'Indicator Date'!F49)</f>
        <v>2015</v>
      </c>
      <c r="G49" s="151">
        <f>IF('Indicator Date'!G49="","x",'Indicator Date'!G49)</f>
        <v>2015</v>
      </c>
      <c r="H49" s="151">
        <f>IF('Indicator Date'!H49="","x",'Indicator Date'!H49)</f>
        <v>2015</v>
      </c>
      <c r="I49" s="151">
        <f>IF('Indicator Date'!I49="","x",'Indicator Date'!I49)</f>
        <v>2015</v>
      </c>
      <c r="J49" s="151">
        <f>IF('Indicator Date'!J49="","x",'Indicator Date'!J49)</f>
        <v>2018</v>
      </c>
      <c r="K49" s="151">
        <f>IF('Indicator Date'!K49="","x",'Indicator Date'!K49)</f>
        <v>2018</v>
      </c>
      <c r="L49" s="151">
        <f>IF('Indicator Date'!L49="","x",'Indicator Date'!L49)</f>
        <v>2016</v>
      </c>
      <c r="M49" s="151">
        <f>IF('Indicator Date'!M49="","x",'Indicator Date'!M49)</f>
        <v>2015</v>
      </c>
      <c r="N49" s="151">
        <f>IF('Indicator Date'!N49="","x",'Indicator Date'!N49)</f>
        <v>2015</v>
      </c>
      <c r="O49" s="151">
        <f>IF('Indicator Date'!O49="","x",'Indicator Date'!O49)</f>
        <v>2015</v>
      </c>
      <c r="P49" s="151">
        <f>IF('Indicator Date'!P49="","x",'Indicator Date'!P49)</f>
        <v>2015</v>
      </c>
      <c r="Q49" s="151">
        <f>IF('Indicator Date'!Q49="","x",'Indicator Date'!Q49)</f>
        <v>2010</v>
      </c>
      <c r="R49" s="151">
        <f>IF('Indicator Date'!R49="","x",'Indicator Date'!R49)</f>
        <v>2010</v>
      </c>
      <c r="S49" s="151">
        <f>IF('Indicator Date'!S49="","x",'Indicator Date'!S49)</f>
        <v>2010</v>
      </c>
      <c r="T49" s="151">
        <f>IF('Indicator Date'!T49="","x",'Indicator Date'!T49)</f>
        <v>2010</v>
      </c>
      <c r="U49" s="151">
        <f>IF('Indicator Date'!U49="","x",'Indicator Date'!U49)</f>
        <v>2015</v>
      </c>
      <c r="V49" s="151">
        <f>IF('Indicator Date'!V49="","x",'Indicator Date'!V49)</f>
        <v>2015</v>
      </c>
      <c r="W49" s="151">
        <f>IF('Indicator Date'!W49="","x",'Indicator Date'!W49)</f>
        <v>2015</v>
      </c>
      <c r="X49" s="151">
        <f>IF('Indicator Date'!X49="","x",'Indicator Date'!X49)</f>
        <v>2018</v>
      </c>
      <c r="Y49" s="151">
        <f>IF('Indicator Date'!Y49="","x",'Indicator Date'!Y49)</f>
        <v>2018</v>
      </c>
      <c r="Z49" s="151">
        <f>IF('Indicator Date'!Z49="","x",'Indicator Date'!Z49)</f>
        <v>2018</v>
      </c>
      <c r="AA49" s="151" t="str">
        <f>IF('Indicator Date'!AA49="","x",'Indicator Date'!AA49)</f>
        <v>x</v>
      </c>
      <c r="AB49" s="151">
        <f>IF('Indicator Date'!AB49="","x",'Indicator Date'!AB49)</f>
        <v>2017</v>
      </c>
      <c r="AC49" s="151" t="str">
        <f>IF('Indicator Date'!AC49="","x",'Indicator Date'!AC49)</f>
        <v>x</v>
      </c>
      <c r="AD49" s="151">
        <f>IF('Indicator Date'!AD49="","x",'Indicator Date'!AD49)</f>
        <v>2018</v>
      </c>
      <c r="AE49" s="151">
        <f>IF('Indicator Date'!AE49="","x",'Indicator Date'!AE49)</f>
        <v>2018</v>
      </c>
      <c r="AF49" s="151">
        <f>IF('Indicator Date'!AF49="","x",'Indicator Date'!AF49)</f>
        <v>2016</v>
      </c>
      <c r="AG49" s="151">
        <f>IF('Indicator Date'!AG49="","x",'Indicator Date'!AG49)</f>
        <v>2019</v>
      </c>
      <c r="AH49" s="151">
        <f>IF('Indicator Date'!AH49="","x",'Indicator Date'!AH49)</f>
        <v>2019</v>
      </c>
      <c r="AI49" s="151">
        <f>IF('Indicator Date'!AI49="","x",'Indicator Date'!AI49)</f>
        <v>2019</v>
      </c>
      <c r="AJ49" s="151">
        <f>IF('Indicator Date'!AJ49="","x",'Indicator Date'!AJ49)</f>
        <v>2018</v>
      </c>
      <c r="AK49" s="151">
        <f>IF('Indicator Date'!AK49="","x",'Indicator Date'!AK49)</f>
        <v>2018</v>
      </c>
      <c r="AL49" s="151">
        <f>IF('Indicator Date'!AL49="","x",'Indicator Date'!AL49)</f>
        <v>2017</v>
      </c>
      <c r="AM49" s="151" t="str">
        <f>IF('Indicator Date'!AM49="","x",'Indicator Date'!AM49)</f>
        <v>x</v>
      </c>
      <c r="AN49" s="151">
        <f>IF('Indicator Date'!AN49="","x",'Indicator Date'!AN49)</f>
        <v>2019</v>
      </c>
      <c r="AO49" s="151">
        <f>IF('Indicator Date'!AO49="","x",'Indicator Date'!AO49)</f>
        <v>2016</v>
      </c>
      <c r="AP49" s="151">
        <f>IF('Indicator Date'!AP49="","x",'Indicator Date'!AP49)</f>
        <v>2017</v>
      </c>
      <c r="AQ49" s="151" t="str">
        <f>IF('Indicator Date'!AQ49="","x",'Indicator Date'!AQ49)</f>
        <v>x</v>
      </c>
      <c r="AR49" s="151">
        <f>IF('Indicator Date'!AR49="","x",'Indicator Date'!AR49)</f>
        <v>2018</v>
      </c>
      <c r="AS49" s="151">
        <f>IF('Indicator Date'!AS49="","x",'Indicator Date'!AS49)</f>
        <v>2017</v>
      </c>
      <c r="AT49" s="151" t="str">
        <f>IF('Indicator Date'!AT49="","x",'Indicator Date'!AT49)</f>
        <v>x</v>
      </c>
      <c r="AU49" s="151">
        <f>IF('Indicator Date'!AU49="","x",'Indicator Date'!AU49)</f>
        <v>2017</v>
      </c>
      <c r="AV49" s="151">
        <f>IF('Indicator Date'!AV49="","x",'Indicator Date'!AV49)</f>
        <v>2017</v>
      </c>
      <c r="AW49" s="151">
        <f>IF('Indicator Date'!AW49="","x",'Indicator Date'!AW49)</f>
        <v>2017</v>
      </c>
      <c r="AX49" s="151" t="str">
        <f>IF('Indicator Date'!AX49="","x",'Indicator Date'!AX49)</f>
        <v>x</v>
      </c>
      <c r="AY49" s="151">
        <f>IF('Indicator Date'!AY49="","x",'Indicator Date'!AY49)</f>
        <v>2017</v>
      </c>
      <c r="AZ49" s="151">
        <f>IF('Indicator Date'!AZ49="","x",'Indicator Date'!AZ49)</f>
        <v>2017</v>
      </c>
      <c r="BA49" s="151" t="str">
        <f>IF('Indicator Date'!BA49="","x",'Indicator Date'!BA49)</f>
        <v>2015</v>
      </c>
      <c r="BB49" s="151">
        <f>IF('Indicator Date'!BB49="","x",'Indicator Date'!BB49)</f>
        <v>2017</v>
      </c>
      <c r="BC49" s="151">
        <f>IF('Indicator Date'!BC49="","x",'Indicator Date'!BC49)</f>
        <v>2018</v>
      </c>
      <c r="BD49" s="151">
        <f>IF('Indicator Date'!BD49="","x",'Indicator Date'!BD49)</f>
        <v>2019</v>
      </c>
      <c r="BE49" s="213" t="str">
        <f>IF('Indicator Date'!BE49="","x",YEAR('Indicator Date'!BE49))</f>
        <v>x</v>
      </c>
      <c r="BF49" s="213">
        <f>IF('Indicator Date'!BF49="","x",YEAR('Indicator Date'!BF49))</f>
        <v>2018</v>
      </c>
      <c r="BG49" s="213">
        <f>IF('Indicator Date'!BG49="","x",YEAR('Indicator Date'!BG49))</f>
        <v>2018</v>
      </c>
      <c r="BH49" s="151">
        <f>IF('Indicator Date'!BH49="","x",'Indicator Date'!BH49)</f>
        <v>2018</v>
      </c>
      <c r="BI49" s="151">
        <f>IF('Indicator Date'!BI49="","x",'Indicator Date'!BI49)</f>
        <v>2018</v>
      </c>
      <c r="BJ49" s="151">
        <f>IF('Indicator Date'!BJ49="","x",'Indicator Date'!BJ49)</f>
        <v>2015</v>
      </c>
      <c r="BK49" s="151">
        <f>IF('Indicator Date'!BK49="","x",'Indicator Date'!BK49)</f>
        <v>2017</v>
      </c>
      <c r="BL49" s="151">
        <f>IF('Indicator Date'!BL49="","x",'Indicator Date'!BL49)</f>
        <v>2018</v>
      </c>
      <c r="BM49" s="151">
        <f>IF('Indicator Date'!BM49="","x",'Indicator Date'!BM49)</f>
        <v>2017</v>
      </c>
      <c r="BN49" s="151" t="str">
        <f>IF('Indicator Date'!BN49="","x",'Indicator Date'!BN49)</f>
        <v>x</v>
      </c>
      <c r="BO49" s="151">
        <f>IF('Indicator Date'!BO49="","x",'Indicator Date'!BO49)</f>
        <v>2016</v>
      </c>
      <c r="BP49" s="151">
        <f>IF('Indicator Date'!BP49="","x",'Indicator Date'!BP49)</f>
        <v>2017</v>
      </c>
      <c r="BQ49" s="151">
        <f>IF('Indicator Date'!BQ49="","x",'Indicator Date'!BQ49)</f>
        <v>2014</v>
      </c>
      <c r="BR49" s="151">
        <f>IF('Indicator Date'!BR49="","x",'Indicator Date'!BR49)</f>
        <v>2017</v>
      </c>
      <c r="BS49" s="151">
        <f>IF('Indicator Date'!BS49="","x",'Indicator Date'!BS49)</f>
        <v>2017</v>
      </c>
      <c r="BT49" s="151">
        <f>IF('Indicator Date'!BT49="","x",'Indicator Date'!BT49)</f>
        <v>2016</v>
      </c>
      <c r="BU49" s="151">
        <f>IF('Indicator Date'!BU49="","x",'Indicator Date'!BU49)</f>
        <v>2017</v>
      </c>
      <c r="BV49" s="151">
        <f>IF('Indicator Date'!BV49="","x",'Indicator Date'!BV49)</f>
        <v>2017</v>
      </c>
      <c r="BW49" s="151">
        <f>IF('Indicator Date'!BW49="","x",'Indicator Date'!BW49)</f>
        <v>2017</v>
      </c>
      <c r="BX49" s="151">
        <f>IF('Indicator Date'!BX49="","x",'Indicator Date'!BX49)</f>
        <v>2016</v>
      </c>
      <c r="BY49" s="151">
        <f>IF('Indicator Date'!BY49="","x",'Indicator Date'!BY49)</f>
        <v>2015</v>
      </c>
      <c r="BZ49" s="151" t="str">
        <f>IF('Indicator Date'!BZ49="","x",'Indicator Date'!BZ49)</f>
        <v>2018</v>
      </c>
      <c r="CA49" s="151">
        <f>IF('Indicator Date'!CA49="","x",'Indicator Date'!CA49)</f>
        <v>2019</v>
      </c>
      <c r="CB49" s="151">
        <f>IF('Indicator Date'!CB49="","x",'Indicator Date'!CB49)</f>
        <v>2015</v>
      </c>
    </row>
    <row r="50" spans="1:80" x14ac:dyDescent="0.25">
      <c r="A50" s="123" t="s">
        <v>86</v>
      </c>
      <c r="B50" s="106" t="s">
        <v>85</v>
      </c>
      <c r="C50" s="151">
        <f>IF('Indicator Date'!C50="","x",'Indicator Date'!C50)</f>
        <v>2015</v>
      </c>
      <c r="D50" s="151">
        <f>IF('Indicator Date'!D50="","x",'Indicator Date'!D50)</f>
        <v>2015</v>
      </c>
      <c r="E50" s="151">
        <f>IF('Indicator Date'!E50="","x",'Indicator Date'!E50)</f>
        <v>2015</v>
      </c>
      <c r="F50" s="151">
        <f>IF('Indicator Date'!F50="","x",'Indicator Date'!F50)</f>
        <v>2015</v>
      </c>
      <c r="G50" s="151">
        <f>IF('Indicator Date'!G50="","x",'Indicator Date'!G50)</f>
        <v>2015</v>
      </c>
      <c r="H50" s="151">
        <f>IF('Indicator Date'!H50="","x",'Indicator Date'!H50)</f>
        <v>2015</v>
      </c>
      <c r="I50" s="151">
        <f>IF('Indicator Date'!I50="","x",'Indicator Date'!I50)</f>
        <v>2015</v>
      </c>
      <c r="J50" s="151">
        <f>IF('Indicator Date'!J50="","x",'Indicator Date'!J50)</f>
        <v>2018</v>
      </c>
      <c r="K50" s="151">
        <f>IF('Indicator Date'!K50="","x",'Indicator Date'!K50)</f>
        <v>2018</v>
      </c>
      <c r="L50" s="151">
        <f>IF('Indicator Date'!L50="","x",'Indicator Date'!L50)</f>
        <v>2016</v>
      </c>
      <c r="M50" s="151">
        <f>IF('Indicator Date'!M50="","x",'Indicator Date'!M50)</f>
        <v>2015</v>
      </c>
      <c r="N50" s="151">
        <f>IF('Indicator Date'!N50="","x",'Indicator Date'!N50)</f>
        <v>2015</v>
      </c>
      <c r="O50" s="151">
        <f>IF('Indicator Date'!O50="","x",'Indicator Date'!O50)</f>
        <v>2015</v>
      </c>
      <c r="P50" s="151">
        <f>IF('Indicator Date'!P50="","x",'Indicator Date'!P50)</f>
        <v>2015</v>
      </c>
      <c r="Q50" s="151">
        <f>IF('Indicator Date'!Q50="","x",'Indicator Date'!Q50)</f>
        <v>2010</v>
      </c>
      <c r="R50" s="151">
        <f>IF('Indicator Date'!R50="","x",'Indicator Date'!R50)</f>
        <v>2010</v>
      </c>
      <c r="S50" s="151">
        <f>IF('Indicator Date'!S50="","x",'Indicator Date'!S50)</f>
        <v>2010</v>
      </c>
      <c r="T50" s="151">
        <f>IF('Indicator Date'!T50="","x",'Indicator Date'!T50)</f>
        <v>2010</v>
      </c>
      <c r="U50" s="151">
        <f>IF('Indicator Date'!U50="","x",'Indicator Date'!U50)</f>
        <v>2015</v>
      </c>
      <c r="V50" s="151">
        <f>IF('Indicator Date'!V50="","x",'Indicator Date'!V50)</f>
        <v>2015</v>
      </c>
      <c r="W50" s="151">
        <f>IF('Indicator Date'!W50="","x",'Indicator Date'!W50)</f>
        <v>2015</v>
      </c>
      <c r="X50" s="151">
        <f>IF('Indicator Date'!X50="","x",'Indicator Date'!X50)</f>
        <v>2018</v>
      </c>
      <c r="Y50" s="151">
        <f>IF('Indicator Date'!Y50="","x",'Indicator Date'!Y50)</f>
        <v>2018</v>
      </c>
      <c r="Z50" s="151">
        <f>IF('Indicator Date'!Z50="","x",'Indicator Date'!Z50)</f>
        <v>2018</v>
      </c>
      <c r="AA50" s="151" t="str">
        <f>IF('Indicator Date'!AA50="","x",'Indicator Date'!AA50)</f>
        <v>x</v>
      </c>
      <c r="AB50" s="151">
        <f>IF('Indicator Date'!AB50="","x",'Indicator Date'!AB50)</f>
        <v>2017</v>
      </c>
      <c r="AC50" s="151" t="str">
        <f>IF('Indicator Date'!AC50="","x",'Indicator Date'!AC50)</f>
        <v>x</v>
      </c>
      <c r="AD50" s="151">
        <f>IF('Indicator Date'!AD50="","x",'Indicator Date'!AD50)</f>
        <v>2018</v>
      </c>
      <c r="AE50" s="151">
        <f>IF('Indicator Date'!AE50="","x",'Indicator Date'!AE50)</f>
        <v>2018</v>
      </c>
      <c r="AF50" s="151">
        <f>IF('Indicator Date'!AF50="","x",'Indicator Date'!AF50)</f>
        <v>2016</v>
      </c>
      <c r="AG50" s="151">
        <f>IF('Indicator Date'!AG50="","x",'Indicator Date'!AG50)</f>
        <v>2019</v>
      </c>
      <c r="AH50" s="151">
        <f>IF('Indicator Date'!AH50="","x",'Indicator Date'!AH50)</f>
        <v>2019</v>
      </c>
      <c r="AI50" s="151">
        <f>IF('Indicator Date'!AI50="","x",'Indicator Date'!AI50)</f>
        <v>2019</v>
      </c>
      <c r="AJ50" s="151">
        <f>IF('Indicator Date'!AJ50="","x",'Indicator Date'!AJ50)</f>
        <v>2018</v>
      </c>
      <c r="AK50" s="151">
        <f>IF('Indicator Date'!AK50="","x",'Indicator Date'!AK50)</f>
        <v>2018</v>
      </c>
      <c r="AL50" s="151">
        <f>IF('Indicator Date'!AL50="","x",'Indicator Date'!AL50)</f>
        <v>2017</v>
      </c>
      <c r="AM50" s="151" t="str">
        <f>IF('Indicator Date'!AM50="","x",'Indicator Date'!AM50)</f>
        <v>x</v>
      </c>
      <c r="AN50" s="151">
        <f>IF('Indicator Date'!AN50="","x",'Indicator Date'!AN50)</f>
        <v>2019</v>
      </c>
      <c r="AO50" s="151">
        <f>IF('Indicator Date'!AO50="","x",'Indicator Date'!AO50)</f>
        <v>2016</v>
      </c>
      <c r="AP50" s="151">
        <f>IF('Indicator Date'!AP50="","x",'Indicator Date'!AP50)</f>
        <v>2017</v>
      </c>
      <c r="AQ50" s="151">
        <f>IF('Indicator Date'!AQ50="","x",'Indicator Date'!AQ50)</f>
        <v>2017</v>
      </c>
      <c r="AR50" s="151">
        <f>IF('Indicator Date'!AR50="","x",'Indicator Date'!AR50)</f>
        <v>2018</v>
      </c>
      <c r="AS50" s="151">
        <f>IF('Indicator Date'!AS50="","x",'Indicator Date'!AS50)</f>
        <v>2017</v>
      </c>
      <c r="AT50" s="151">
        <f>IF('Indicator Date'!AT50="","x",'Indicator Date'!AT50)</f>
        <v>2012</v>
      </c>
      <c r="AU50" s="151">
        <f>IF('Indicator Date'!AU50="","x",'Indicator Date'!AU50)</f>
        <v>2017</v>
      </c>
      <c r="AV50" s="151">
        <f>IF('Indicator Date'!AV50="","x",'Indicator Date'!AV50)</f>
        <v>2017</v>
      </c>
      <c r="AW50" s="151">
        <f>IF('Indicator Date'!AW50="","x",'Indicator Date'!AW50)</f>
        <v>2017</v>
      </c>
      <c r="AX50" s="151">
        <f>IF('Indicator Date'!AX50="","x",'Indicator Date'!AX50)</f>
        <v>2017</v>
      </c>
      <c r="AY50" s="151">
        <f>IF('Indicator Date'!AY50="","x",'Indicator Date'!AY50)</f>
        <v>2017</v>
      </c>
      <c r="AZ50" s="151" t="str">
        <f>IF('Indicator Date'!AZ50="","x",'Indicator Date'!AZ50)</f>
        <v>x</v>
      </c>
      <c r="BA50" s="151" t="str">
        <f>IF('Indicator Date'!BA50="","x",'Indicator Date'!BA50)</f>
        <v>2017</v>
      </c>
      <c r="BB50" s="151">
        <f>IF('Indicator Date'!BB50="","x",'Indicator Date'!BB50)</f>
        <v>2017</v>
      </c>
      <c r="BC50" s="151">
        <f>IF('Indicator Date'!BC50="","x",'Indicator Date'!BC50)</f>
        <v>2018</v>
      </c>
      <c r="BD50" s="151">
        <f>IF('Indicator Date'!BD50="","x",'Indicator Date'!BD50)</f>
        <v>2019</v>
      </c>
      <c r="BE50" s="213" t="str">
        <f>IF('Indicator Date'!BE50="","x",YEAR('Indicator Date'!BE50))</f>
        <v>x</v>
      </c>
      <c r="BF50" s="213">
        <f>IF('Indicator Date'!BF50="","x",YEAR('Indicator Date'!BF50))</f>
        <v>2018</v>
      </c>
      <c r="BG50" s="213">
        <f>IF('Indicator Date'!BG50="","x",YEAR('Indicator Date'!BG50))</f>
        <v>2018</v>
      </c>
      <c r="BH50" s="151">
        <f>IF('Indicator Date'!BH50="","x",'Indicator Date'!BH50)</f>
        <v>2018</v>
      </c>
      <c r="BI50" s="151">
        <f>IF('Indicator Date'!BI50="","x",'Indicator Date'!BI50)</f>
        <v>2018</v>
      </c>
      <c r="BJ50" s="151">
        <f>IF('Indicator Date'!BJ50="","x",'Indicator Date'!BJ50)</f>
        <v>2013</v>
      </c>
      <c r="BK50" s="151">
        <f>IF('Indicator Date'!BK50="","x",'Indicator Date'!BK50)</f>
        <v>2017</v>
      </c>
      <c r="BL50" s="151">
        <f>IF('Indicator Date'!BL50="","x",'Indicator Date'!BL50)</f>
        <v>2018</v>
      </c>
      <c r="BM50" s="151">
        <f>IF('Indicator Date'!BM50="","x",'Indicator Date'!BM50)</f>
        <v>2017</v>
      </c>
      <c r="BN50" s="151" t="str">
        <f>IF('Indicator Date'!BN50="","x",'Indicator Date'!BN50)</f>
        <v>x</v>
      </c>
      <c r="BO50" s="151">
        <f>IF('Indicator Date'!BO50="","x",'Indicator Date'!BO50)</f>
        <v>2016</v>
      </c>
      <c r="BP50" s="151">
        <f>IF('Indicator Date'!BP50="","x",'Indicator Date'!BP50)</f>
        <v>2017</v>
      </c>
      <c r="BQ50" s="151">
        <f>IF('Indicator Date'!BQ50="","x",'Indicator Date'!BQ50)</f>
        <v>2014</v>
      </c>
      <c r="BR50" s="151">
        <f>IF('Indicator Date'!BR50="","x",'Indicator Date'!BR50)</f>
        <v>2017</v>
      </c>
      <c r="BS50" s="151">
        <f>IF('Indicator Date'!BS50="","x",'Indicator Date'!BS50)</f>
        <v>2017</v>
      </c>
      <c r="BT50" s="151">
        <f>IF('Indicator Date'!BT50="","x",'Indicator Date'!BT50)</f>
        <v>2014</v>
      </c>
      <c r="BU50" s="151">
        <f>IF('Indicator Date'!BU50="","x",'Indicator Date'!BU50)</f>
        <v>2017</v>
      </c>
      <c r="BV50" s="151">
        <f>IF('Indicator Date'!BV50="","x",'Indicator Date'!BV50)</f>
        <v>2017</v>
      </c>
      <c r="BW50" s="151">
        <f>IF('Indicator Date'!BW50="","x",'Indicator Date'!BW50)</f>
        <v>2017</v>
      </c>
      <c r="BX50" s="151">
        <f>IF('Indicator Date'!BX50="","x",'Indicator Date'!BX50)</f>
        <v>2016</v>
      </c>
      <c r="BY50" s="151">
        <f>IF('Indicator Date'!BY50="","x",'Indicator Date'!BY50)</f>
        <v>2015</v>
      </c>
      <c r="BZ50" s="151" t="str">
        <f>IF('Indicator Date'!BZ50="","x",'Indicator Date'!BZ50)</f>
        <v>2018</v>
      </c>
      <c r="CA50" s="151">
        <f>IF('Indicator Date'!CA50="","x",'Indicator Date'!CA50)</f>
        <v>2019</v>
      </c>
      <c r="CB50" s="151">
        <f>IF('Indicator Date'!CB50="","x",'Indicator Date'!CB50)</f>
        <v>2015</v>
      </c>
    </row>
    <row r="51" spans="1:80" x14ac:dyDescent="0.25">
      <c r="A51" s="123" t="s">
        <v>88</v>
      </c>
      <c r="B51" s="106" t="s">
        <v>87</v>
      </c>
      <c r="C51" s="151">
        <f>IF('Indicator Date'!C51="","x",'Indicator Date'!C51)</f>
        <v>2015</v>
      </c>
      <c r="D51" s="151">
        <f>IF('Indicator Date'!D51="","x",'Indicator Date'!D51)</f>
        <v>2015</v>
      </c>
      <c r="E51" s="151">
        <f>IF('Indicator Date'!E51="","x",'Indicator Date'!E51)</f>
        <v>2015</v>
      </c>
      <c r="F51" s="151">
        <f>IF('Indicator Date'!F51="","x",'Indicator Date'!F51)</f>
        <v>2015</v>
      </c>
      <c r="G51" s="151">
        <f>IF('Indicator Date'!G51="","x",'Indicator Date'!G51)</f>
        <v>2015</v>
      </c>
      <c r="H51" s="151">
        <f>IF('Indicator Date'!H51="","x",'Indicator Date'!H51)</f>
        <v>2015</v>
      </c>
      <c r="I51" s="151">
        <f>IF('Indicator Date'!I51="","x",'Indicator Date'!I51)</f>
        <v>2015</v>
      </c>
      <c r="J51" s="151">
        <f>IF('Indicator Date'!J51="","x",'Indicator Date'!J51)</f>
        <v>2018</v>
      </c>
      <c r="K51" s="151">
        <f>IF('Indicator Date'!K51="","x",'Indicator Date'!K51)</f>
        <v>2018</v>
      </c>
      <c r="L51" s="151">
        <f>IF('Indicator Date'!L51="","x",'Indicator Date'!L51)</f>
        <v>2016</v>
      </c>
      <c r="M51" s="151">
        <f>IF('Indicator Date'!M51="","x",'Indicator Date'!M51)</f>
        <v>2015</v>
      </c>
      <c r="N51" s="151">
        <f>IF('Indicator Date'!N51="","x",'Indicator Date'!N51)</f>
        <v>2015</v>
      </c>
      <c r="O51" s="151">
        <f>IF('Indicator Date'!O51="","x",'Indicator Date'!O51)</f>
        <v>2015</v>
      </c>
      <c r="P51" s="151">
        <f>IF('Indicator Date'!P51="","x",'Indicator Date'!P51)</f>
        <v>2015</v>
      </c>
      <c r="Q51" s="151">
        <f>IF('Indicator Date'!Q51="","x",'Indicator Date'!Q51)</f>
        <v>2010</v>
      </c>
      <c r="R51" s="151">
        <f>IF('Indicator Date'!R51="","x",'Indicator Date'!R51)</f>
        <v>2010</v>
      </c>
      <c r="S51" s="151">
        <f>IF('Indicator Date'!S51="","x",'Indicator Date'!S51)</f>
        <v>2010</v>
      </c>
      <c r="T51" s="151">
        <f>IF('Indicator Date'!T51="","x",'Indicator Date'!T51)</f>
        <v>2010</v>
      </c>
      <c r="U51" s="151">
        <f>IF('Indicator Date'!U51="","x",'Indicator Date'!U51)</f>
        <v>2015</v>
      </c>
      <c r="V51" s="151">
        <f>IF('Indicator Date'!V51="","x",'Indicator Date'!V51)</f>
        <v>2015</v>
      </c>
      <c r="W51" s="151">
        <f>IF('Indicator Date'!W51="","x",'Indicator Date'!W51)</f>
        <v>2015</v>
      </c>
      <c r="X51" s="151">
        <f>IF('Indicator Date'!X51="","x",'Indicator Date'!X51)</f>
        <v>2018</v>
      </c>
      <c r="Y51" s="151">
        <f>IF('Indicator Date'!Y51="","x",'Indicator Date'!Y51)</f>
        <v>2018</v>
      </c>
      <c r="Z51" s="151">
        <f>IF('Indicator Date'!Z51="","x",'Indicator Date'!Z51)</f>
        <v>2018</v>
      </c>
      <c r="AA51" s="151" t="str">
        <f>IF('Indicator Date'!AA51="","x",'Indicator Date'!AA51)</f>
        <v>x</v>
      </c>
      <c r="AB51" s="151">
        <f>IF('Indicator Date'!AB51="","x",'Indicator Date'!AB51)</f>
        <v>2015</v>
      </c>
      <c r="AC51" s="151" t="str">
        <f>IF('Indicator Date'!AC51="","x",'Indicator Date'!AC51)</f>
        <v>x</v>
      </c>
      <c r="AD51" s="151">
        <f>IF('Indicator Date'!AD51="","x",'Indicator Date'!AD51)</f>
        <v>2014</v>
      </c>
      <c r="AE51" s="151">
        <f>IF('Indicator Date'!AE51="","x",'Indicator Date'!AE51)</f>
        <v>2018</v>
      </c>
      <c r="AF51" s="151" t="str">
        <f>IF('Indicator Date'!AF51="","x",'Indicator Date'!AF51)</f>
        <v>x</v>
      </c>
      <c r="AG51" s="151">
        <f>IF('Indicator Date'!AG51="","x",'Indicator Date'!AG51)</f>
        <v>2019</v>
      </c>
      <c r="AH51" s="151">
        <f>IF('Indicator Date'!AH51="","x",'Indicator Date'!AH51)</f>
        <v>2019</v>
      </c>
      <c r="AI51" s="151">
        <f>IF('Indicator Date'!AI51="","x",'Indicator Date'!AI51)</f>
        <v>2019</v>
      </c>
      <c r="AJ51" s="151">
        <f>IF('Indicator Date'!AJ51="","x",'Indicator Date'!AJ51)</f>
        <v>2018</v>
      </c>
      <c r="AK51" s="151">
        <f>IF('Indicator Date'!AK51="","x",'Indicator Date'!AK51)</f>
        <v>2018</v>
      </c>
      <c r="AL51" s="151">
        <f>IF('Indicator Date'!AL51="","x",'Indicator Date'!AL51)</f>
        <v>2017</v>
      </c>
      <c r="AM51" s="151" t="str">
        <f>IF('Indicator Date'!AM51="","x",'Indicator Date'!AM51)</f>
        <v>x</v>
      </c>
      <c r="AN51" s="151">
        <f>IF('Indicator Date'!AN51="","x",'Indicator Date'!AN51)</f>
        <v>2019</v>
      </c>
      <c r="AO51" s="151">
        <f>IF('Indicator Date'!AO51="","x",'Indicator Date'!AO51)</f>
        <v>2016</v>
      </c>
      <c r="AP51" s="151">
        <f>IF('Indicator Date'!AP51="","x",'Indicator Date'!AP51)</f>
        <v>2017</v>
      </c>
      <c r="AQ51" s="151">
        <f>IF('Indicator Date'!AQ51="","x",'Indicator Date'!AQ51)</f>
        <v>2017</v>
      </c>
      <c r="AR51" s="151">
        <f>IF('Indicator Date'!AR51="","x",'Indicator Date'!AR51)</f>
        <v>2018</v>
      </c>
      <c r="AS51" s="151">
        <f>IF('Indicator Date'!AS51="","x",'Indicator Date'!AS51)</f>
        <v>2017</v>
      </c>
      <c r="AT51" s="151" t="str">
        <f>IF('Indicator Date'!AT51="","x",'Indicator Date'!AT51)</f>
        <v>x</v>
      </c>
      <c r="AU51" s="151">
        <f>IF('Indicator Date'!AU51="","x",'Indicator Date'!AU51)</f>
        <v>2017</v>
      </c>
      <c r="AV51" s="151" t="str">
        <f>IF('Indicator Date'!AV51="","x",'Indicator Date'!AV51)</f>
        <v>x</v>
      </c>
      <c r="AW51" s="151" t="str">
        <f>IF('Indicator Date'!AW51="","x",'Indicator Date'!AW51)</f>
        <v>x</v>
      </c>
      <c r="AX51" s="151" t="str">
        <f>IF('Indicator Date'!AX51="","x",'Indicator Date'!AX51)</f>
        <v>x</v>
      </c>
      <c r="AY51" s="151">
        <f>IF('Indicator Date'!AY51="","x",'Indicator Date'!AY51)</f>
        <v>2017</v>
      </c>
      <c r="AZ51" s="151" t="str">
        <f>IF('Indicator Date'!AZ51="","x",'Indicator Date'!AZ51)</f>
        <v>x</v>
      </c>
      <c r="BA51" s="151" t="str">
        <f>IF('Indicator Date'!BA51="","x",'Indicator Date'!BA51)</f>
        <v>x</v>
      </c>
      <c r="BB51" s="151">
        <f>IF('Indicator Date'!BB51="","x",'Indicator Date'!BB51)</f>
        <v>2017</v>
      </c>
      <c r="BC51" s="151">
        <f>IF('Indicator Date'!BC51="","x",'Indicator Date'!BC51)</f>
        <v>2018</v>
      </c>
      <c r="BD51" s="151">
        <f>IF('Indicator Date'!BD51="","x",'Indicator Date'!BD51)</f>
        <v>2019</v>
      </c>
      <c r="BE51" s="213" t="str">
        <f>IF('Indicator Date'!BE51="","x",YEAR('Indicator Date'!BE51))</f>
        <v>x</v>
      </c>
      <c r="BF51" s="213">
        <f>IF('Indicator Date'!BF51="","x",YEAR('Indicator Date'!BF51))</f>
        <v>2018</v>
      </c>
      <c r="BG51" s="213">
        <f>IF('Indicator Date'!BG51="","x",YEAR('Indicator Date'!BG51))</f>
        <v>2018</v>
      </c>
      <c r="BH51" s="151">
        <f>IF('Indicator Date'!BH51="","x",'Indicator Date'!BH51)</f>
        <v>2018</v>
      </c>
      <c r="BI51" s="151">
        <f>IF('Indicator Date'!BI51="","x",'Indicator Date'!BI51)</f>
        <v>2018</v>
      </c>
      <c r="BJ51" s="151" t="str">
        <f>IF('Indicator Date'!BJ51="","x",'Indicator Date'!BJ51)</f>
        <v>x</v>
      </c>
      <c r="BK51" s="151">
        <f>IF('Indicator Date'!BK51="","x",'Indicator Date'!BK51)</f>
        <v>2017</v>
      </c>
      <c r="BL51" s="151">
        <f>IF('Indicator Date'!BL51="","x",'Indicator Date'!BL51)</f>
        <v>2018</v>
      </c>
      <c r="BM51" s="151">
        <f>IF('Indicator Date'!BM51="","x",'Indicator Date'!BM51)</f>
        <v>2017</v>
      </c>
      <c r="BN51" s="151" t="str">
        <f>IF('Indicator Date'!BN51="","x",'Indicator Date'!BN51)</f>
        <v>x</v>
      </c>
      <c r="BO51" s="151">
        <f>IF('Indicator Date'!BO51="","x",'Indicator Date'!BO51)</f>
        <v>2016</v>
      </c>
      <c r="BP51" s="151">
        <f>IF('Indicator Date'!BP51="","x",'Indicator Date'!BP51)</f>
        <v>2017</v>
      </c>
      <c r="BQ51" s="151">
        <f>IF('Indicator Date'!BQ51="","x",'Indicator Date'!BQ51)</f>
        <v>2014</v>
      </c>
      <c r="BR51" s="151">
        <f>IF('Indicator Date'!BR51="","x",'Indicator Date'!BR51)</f>
        <v>2015</v>
      </c>
      <c r="BS51" s="151">
        <f>IF('Indicator Date'!BS51="","x",'Indicator Date'!BS51)</f>
        <v>2015</v>
      </c>
      <c r="BT51" s="151">
        <f>IF('Indicator Date'!BT51="","x",'Indicator Date'!BT51)</f>
        <v>2017</v>
      </c>
      <c r="BU51" s="151">
        <f>IF('Indicator Date'!BU51="","x",'Indicator Date'!BU51)</f>
        <v>2017</v>
      </c>
      <c r="BV51" s="151">
        <f>IF('Indicator Date'!BV51="","x",'Indicator Date'!BV51)</f>
        <v>2017</v>
      </c>
      <c r="BW51" s="151" t="str">
        <f>IF('Indicator Date'!BW51="","x",'Indicator Date'!BW51)</f>
        <v>x</v>
      </c>
      <c r="BX51" s="151">
        <f>IF('Indicator Date'!BX51="","x",'Indicator Date'!BX51)</f>
        <v>2016</v>
      </c>
      <c r="BY51" s="151" t="str">
        <f>IF('Indicator Date'!BY51="","x",'Indicator Date'!BY51)</f>
        <v>x</v>
      </c>
      <c r="BZ51" s="151" t="str">
        <f>IF('Indicator Date'!BZ51="","x",'Indicator Date'!BZ51)</f>
        <v>2018</v>
      </c>
      <c r="CA51" s="151">
        <f>IF('Indicator Date'!CA51="","x",'Indicator Date'!CA51)</f>
        <v>2019</v>
      </c>
      <c r="CB51" s="151">
        <f>IF('Indicator Date'!CB51="","x",'Indicator Date'!CB51)</f>
        <v>2015</v>
      </c>
    </row>
    <row r="52" spans="1:80" x14ac:dyDescent="0.25">
      <c r="A52" s="123" t="s">
        <v>90</v>
      </c>
      <c r="B52" s="106" t="s">
        <v>89</v>
      </c>
      <c r="C52" s="151">
        <f>IF('Indicator Date'!C52="","x",'Indicator Date'!C52)</f>
        <v>2015</v>
      </c>
      <c r="D52" s="151">
        <f>IF('Indicator Date'!D52="","x",'Indicator Date'!D52)</f>
        <v>2015</v>
      </c>
      <c r="E52" s="151">
        <f>IF('Indicator Date'!E52="","x",'Indicator Date'!E52)</f>
        <v>2015</v>
      </c>
      <c r="F52" s="151">
        <f>IF('Indicator Date'!F52="","x",'Indicator Date'!F52)</f>
        <v>2015</v>
      </c>
      <c r="G52" s="151">
        <f>IF('Indicator Date'!G52="","x",'Indicator Date'!G52)</f>
        <v>2015</v>
      </c>
      <c r="H52" s="151">
        <f>IF('Indicator Date'!H52="","x",'Indicator Date'!H52)</f>
        <v>2015</v>
      </c>
      <c r="I52" s="151">
        <f>IF('Indicator Date'!I52="","x",'Indicator Date'!I52)</f>
        <v>2015</v>
      </c>
      <c r="J52" s="151">
        <f>IF('Indicator Date'!J52="","x",'Indicator Date'!J52)</f>
        <v>2018</v>
      </c>
      <c r="K52" s="151">
        <f>IF('Indicator Date'!K52="","x",'Indicator Date'!K52)</f>
        <v>2018</v>
      </c>
      <c r="L52" s="151">
        <f>IF('Indicator Date'!L52="","x",'Indicator Date'!L52)</f>
        <v>2016</v>
      </c>
      <c r="M52" s="151">
        <f>IF('Indicator Date'!M52="","x",'Indicator Date'!M52)</f>
        <v>2015</v>
      </c>
      <c r="N52" s="151">
        <f>IF('Indicator Date'!N52="","x",'Indicator Date'!N52)</f>
        <v>2015</v>
      </c>
      <c r="O52" s="151">
        <f>IF('Indicator Date'!O52="","x",'Indicator Date'!O52)</f>
        <v>2015</v>
      </c>
      <c r="P52" s="151">
        <f>IF('Indicator Date'!P52="","x",'Indicator Date'!P52)</f>
        <v>2015</v>
      </c>
      <c r="Q52" s="151">
        <f>IF('Indicator Date'!Q52="","x",'Indicator Date'!Q52)</f>
        <v>2010</v>
      </c>
      <c r="R52" s="151">
        <f>IF('Indicator Date'!R52="","x",'Indicator Date'!R52)</f>
        <v>2010</v>
      </c>
      <c r="S52" s="151">
        <f>IF('Indicator Date'!S52="","x",'Indicator Date'!S52)</f>
        <v>2010</v>
      </c>
      <c r="T52" s="151">
        <f>IF('Indicator Date'!T52="","x",'Indicator Date'!T52)</f>
        <v>2010</v>
      </c>
      <c r="U52" s="151">
        <f>IF('Indicator Date'!U52="","x",'Indicator Date'!U52)</f>
        <v>2015</v>
      </c>
      <c r="V52" s="151">
        <f>IF('Indicator Date'!V52="","x",'Indicator Date'!V52)</f>
        <v>2015</v>
      </c>
      <c r="W52" s="151">
        <f>IF('Indicator Date'!W52="","x",'Indicator Date'!W52)</f>
        <v>2015</v>
      </c>
      <c r="X52" s="151">
        <f>IF('Indicator Date'!X52="","x",'Indicator Date'!X52)</f>
        <v>2018</v>
      </c>
      <c r="Y52" s="151">
        <f>IF('Indicator Date'!Y52="","x",'Indicator Date'!Y52)</f>
        <v>2018</v>
      </c>
      <c r="Z52" s="151">
        <f>IF('Indicator Date'!Z52="","x",'Indicator Date'!Z52)</f>
        <v>2018</v>
      </c>
      <c r="AA52" s="151">
        <f>IF('Indicator Date'!AA52="","x",'Indicator Date'!AA52)</f>
        <v>2013</v>
      </c>
      <c r="AB52" s="151">
        <f>IF('Indicator Date'!AB52="","x",'Indicator Date'!AB52)</f>
        <v>2017</v>
      </c>
      <c r="AC52" s="151">
        <f>IF('Indicator Date'!AC52="","x",'Indicator Date'!AC52)</f>
        <v>2017</v>
      </c>
      <c r="AD52" s="151">
        <f>IF('Indicator Date'!AD52="","x",'Indicator Date'!AD52)</f>
        <v>2017</v>
      </c>
      <c r="AE52" s="151">
        <f>IF('Indicator Date'!AE52="","x",'Indicator Date'!AE52)</f>
        <v>2018</v>
      </c>
      <c r="AF52" s="151">
        <f>IF('Indicator Date'!AF52="","x",'Indicator Date'!AF52)</f>
        <v>2016</v>
      </c>
      <c r="AG52" s="151">
        <f>IF('Indicator Date'!AG52="","x",'Indicator Date'!AG52)</f>
        <v>2019</v>
      </c>
      <c r="AH52" s="151">
        <f>IF('Indicator Date'!AH52="","x",'Indicator Date'!AH52)</f>
        <v>2019</v>
      </c>
      <c r="AI52" s="151">
        <f>IF('Indicator Date'!AI52="","x",'Indicator Date'!AI52)</f>
        <v>2019</v>
      </c>
      <c r="AJ52" s="151">
        <f>IF('Indicator Date'!AJ52="","x",'Indicator Date'!AJ52)</f>
        <v>2018</v>
      </c>
      <c r="AK52" s="151">
        <f>IF('Indicator Date'!AK52="","x",'Indicator Date'!AK52)</f>
        <v>2018</v>
      </c>
      <c r="AL52" s="151">
        <f>IF('Indicator Date'!AL52="","x",'Indicator Date'!AL52)</f>
        <v>2017</v>
      </c>
      <c r="AM52" s="151">
        <f>IF('Indicator Date'!AM52="","x",'Indicator Date'!AM52)</f>
        <v>2013</v>
      </c>
      <c r="AN52" s="151">
        <f>IF('Indicator Date'!AN52="","x",'Indicator Date'!AN52)</f>
        <v>2019</v>
      </c>
      <c r="AO52" s="151">
        <f>IF('Indicator Date'!AO52="","x",'Indicator Date'!AO52)</f>
        <v>2016</v>
      </c>
      <c r="AP52" s="151">
        <f>IF('Indicator Date'!AP52="","x",'Indicator Date'!AP52)</f>
        <v>2017</v>
      </c>
      <c r="AQ52" s="151">
        <f>IF('Indicator Date'!AQ52="","x",'Indicator Date'!AQ52)</f>
        <v>2017</v>
      </c>
      <c r="AR52" s="151">
        <f>IF('Indicator Date'!AR52="","x",'Indicator Date'!AR52)</f>
        <v>2018</v>
      </c>
      <c r="AS52" s="151">
        <f>IF('Indicator Date'!AS52="","x",'Indicator Date'!AS52)</f>
        <v>2017</v>
      </c>
      <c r="AT52" s="151">
        <f>IF('Indicator Date'!AT52="","x",'Indicator Date'!AT52)</f>
        <v>2013</v>
      </c>
      <c r="AU52" s="151">
        <f>IF('Indicator Date'!AU52="","x",'Indicator Date'!AU52)</f>
        <v>2017</v>
      </c>
      <c r="AV52" s="151">
        <f>IF('Indicator Date'!AV52="","x",'Indicator Date'!AV52)</f>
        <v>2017</v>
      </c>
      <c r="AW52" s="151">
        <f>IF('Indicator Date'!AW52="","x",'Indicator Date'!AW52)</f>
        <v>2017</v>
      </c>
      <c r="AX52" s="151">
        <f>IF('Indicator Date'!AX52="","x",'Indicator Date'!AX52)</f>
        <v>2017</v>
      </c>
      <c r="AY52" s="151">
        <f>IF('Indicator Date'!AY52="","x",'Indicator Date'!AY52)</f>
        <v>2017</v>
      </c>
      <c r="AZ52" s="151">
        <f>IF('Indicator Date'!AZ52="","x",'Indicator Date'!AZ52)</f>
        <v>2017</v>
      </c>
      <c r="BA52" s="151" t="str">
        <f>IF('Indicator Date'!BA52="","x",'Indicator Date'!BA52)</f>
        <v>2016</v>
      </c>
      <c r="BB52" s="151">
        <f>IF('Indicator Date'!BB52="","x",'Indicator Date'!BB52)</f>
        <v>2017</v>
      </c>
      <c r="BC52" s="151">
        <f>IF('Indicator Date'!BC52="","x",'Indicator Date'!BC52)</f>
        <v>2018</v>
      </c>
      <c r="BD52" s="151">
        <f>IF('Indicator Date'!BD52="","x",'Indicator Date'!BD52)</f>
        <v>2019</v>
      </c>
      <c r="BE52" s="213" t="str">
        <f>IF('Indicator Date'!BE52="","x",YEAR('Indicator Date'!BE52))</f>
        <v>x</v>
      </c>
      <c r="BF52" s="213">
        <f>IF('Indicator Date'!BF52="","x",YEAR('Indicator Date'!BF52))</f>
        <v>2018</v>
      </c>
      <c r="BG52" s="213">
        <f>IF('Indicator Date'!BG52="","x",YEAR('Indicator Date'!BG52))</f>
        <v>2018</v>
      </c>
      <c r="BH52" s="151">
        <f>IF('Indicator Date'!BH52="","x",'Indicator Date'!BH52)</f>
        <v>2018</v>
      </c>
      <c r="BI52" s="151">
        <f>IF('Indicator Date'!BI52="","x",'Indicator Date'!BI52)</f>
        <v>2018</v>
      </c>
      <c r="BJ52" s="151">
        <f>IF('Indicator Date'!BJ52="","x",'Indicator Date'!BJ52)</f>
        <v>2015</v>
      </c>
      <c r="BK52" s="151">
        <f>IF('Indicator Date'!BK52="","x",'Indicator Date'!BK52)</f>
        <v>2017</v>
      </c>
      <c r="BL52" s="151">
        <f>IF('Indicator Date'!BL52="","x",'Indicator Date'!BL52)</f>
        <v>2018</v>
      </c>
      <c r="BM52" s="151">
        <f>IF('Indicator Date'!BM52="","x",'Indicator Date'!BM52)</f>
        <v>2017</v>
      </c>
      <c r="BN52" s="151">
        <f>IF('Indicator Date'!BN52="","x",'Indicator Date'!BN52)</f>
        <v>2015</v>
      </c>
      <c r="BO52" s="151">
        <f>IF('Indicator Date'!BO52="","x",'Indicator Date'!BO52)</f>
        <v>2016</v>
      </c>
      <c r="BP52" s="151">
        <f>IF('Indicator Date'!BP52="","x",'Indicator Date'!BP52)</f>
        <v>2017</v>
      </c>
      <c r="BQ52" s="151">
        <f>IF('Indicator Date'!BQ52="","x",'Indicator Date'!BQ52)</f>
        <v>2014</v>
      </c>
      <c r="BR52" s="151">
        <f>IF('Indicator Date'!BR52="","x",'Indicator Date'!BR52)</f>
        <v>2017</v>
      </c>
      <c r="BS52" s="151">
        <f>IF('Indicator Date'!BS52="","x",'Indicator Date'!BS52)</f>
        <v>2017</v>
      </c>
      <c r="BT52" s="151">
        <f>IF('Indicator Date'!BT52="","x",'Indicator Date'!BT52)</f>
        <v>2017</v>
      </c>
      <c r="BU52" s="151">
        <f>IF('Indicator Date'!BU52="","x",'Indicator Date'!BU52)</f>
        <v>2017</v>
      </c>
      <c r="BV52" s="151" t="str">
        <f>IF('Indicator Date'!BV52="","x",'Indicator Date'!BV52)</f>
        <v>x</v>
      </c>
      <c r="BW52" s="151">
        <f>IF('Indicator Date'!BW52="","x",'Indicator Date'!BW52)</f>
        <v>2017</v>
      </c>
      <c r="BX52" s="151">
        <f>IF('Indicator Date'!BX52="","x",'Indicator Date'!BX52)</f>
        <v>2016</v>
      </c>
      <c r="BY52" s="151">
        <f>IF('Indicator Date'!BY52="","x",'Indicator Date'!BY52)</f>
        <v>2015</v>
      </c>
      <c r="BZ52" s="151" t="str">
        <f>IF('Indicator Date'!BZ52="","x",'Indicator Date'!BZ52)</f>
        <v>2018</v>
      </c>
      <c r="CA52" s="151">
        <f>IF('Indicator Date'!CA52="","x",'Indicator Date'!CA52)</f>
        <v>2019</v>
      </c>
      <c r="CB52" s="151">
        <f>IF('Indicator Date'!CB52="","x",'Indicator Date'!CB52)</f>
        <v>2015</v>
      </c>
    </row>
    <row r="53" spans="1:80" x14ac:dyDescent="0.25">
      <c r="A53" s="123" t="s">
        <v>93</v>
      </c>
      <c r="B53" s="106" t="s">
        <v>92</v>
      </c>
      <c r="C53" s="151">
        <f>IF('Indicator Date'!C53="","x",'Indicator Date'!C53)</f>
        <v>2015</v>
      </c>
      <c r="D53" s="151">
        <f>IF('Indicator Date'!D53="","x",'Indicator Date'!D53)</f>
        <v>2015</v>
      </c>
      <c r="E53" s="151">
        <f>IF('Indicator Date'!E53="","x",'Indicator Date'!E53)</f>
        <v>2015</v>
      </c>
      <c r="F53" s="151">
        <f>IF('Indicator Date'!F53="","x",'Indicator Date'!F53)</f>
        <v>2015</v>
      </c>
      <c r="G53" s="151">
        <f>IF('Indicator Date'!G53="","x",'Indicator Date'!G53)</f>
        <v>2015</v>
      </c>
      <c r="H53" s="151">
        <f>IF('Indicator Date'!H53="","x",'Indicator Date'!H53)</f>
        <v>2015</v>
      </c>
      <c r="I53" s="151">
        <f>IF('Indicator Date'!I53="","x",'Indicator Date'!I53)</f>
        <v>2015</v>
      </c>
      <c r="J53" s="151">
        <f>IF('Indicator Date'!J53="","x",'Indicator Date'!J53)</f>
        <v>2018</v>
      </c>
      <c r="K53" s="151">
        <f>IF('Indicator Date'!K53="","x",'Indicator Date'!K53)</f>
        <v>2018</v>
      </c>
      <c r="L53" s="151">
        <f>IF('Indicator Date'!L53="","x",'Indicator Date'!L53)</f>
        <v>2016</v>
      </c>
      <c r="M53" s="151">
        <f>IF('Indicator Date'!M53="","x",'Indicator Date'!M53)</f>
        <v>2015</v>
      </c>
      <c r="N53" s="151">
        <f>IF('Indicator Date'!N53="","x",'Indicator Date'!N53)</f>
        <v>2015</v>
      </c>
      <c r="O53" s="151">
        <f>IF('Indicator Date'!O53="","x",'Indicator Date'!O53)</f>
        <v>2015</v>
      </c>
      <c r="P53" s="151">
        <f>IF('Indicator Date'!P53="","x",'Indicator Date'!P53)</f>
        <v>2015</v>
      </c>
      <c r="Q53" s="151">
        <f>IF('Indicator Date'!Q53="","x",'Indicator Date'!Q53)</f>
        <v>2010</v>
      </c>
      <c r="R53" s="151">
        <f>IF('Indicator Date'!R53="","x",'Indicator Date'!R53)</f>
        <v>2010</v>
      </c>
      <c r="S53" s="151">
        <f>IF('Indicator Date'!S53="","x",'Indicator Date'!S53)</f>
        <v>2010</v>
      </c>
      <c r="T53" s="151">
        <f>IF('Indicator Date'!T53="","x",'Indicator Date'!T53)</f>
        <v>2010</v>
      </c>
      <c r="U53" s="151">
        <f>IF('Indicator Date'!U53="","x",'Indicator Date'!U53)</f>
        <v>2015</v>
      </c>
      <c r="V53" s="151">
        <f>IF('Indicator Date'!V53="","x",'Indicator Date'!V53)</f>
        <v>2015</v>
      </c>
      <c r="W53" s="151">
        <f>IF('Indicator Date'!W53="","x",'Indicator Date'!W53)</f>
        <v>2015</v>
      </c>
      <c r="X53" s="151">
        <f>IF('Indicator Date'!X53="","x",'Indicator Date'!X53)</f>
        <v>2018</v>
      </c>
      <c r="Y53" s="151">
        <f>IF('Indicator Date'!Y53="","x",'Indicator Date'!Y53)</f>
        <v>2018</v>
      </c>
      <c r="Z53" s="151">
        <f>IF('Indicator Date'!Z53="","x",'Indicator Date'!Z53)</f>
        <v>2018</v>
      </c>
      <c r="AA53" s="151">
        <f>IF('Indicator Date'!AA53="","x",'Indicator Date'!AA53)</f>
        <v>2010</v>
      </c>
      <c r="AB53" s="151">
        <f>IF('Indicator Date'!AB53="","x",'Indicator Date'!AB53)</f>
        <v>2017</v>
      </c>
      <c r="AC53" s="151">
        <f>IF('Indicator Date'!AC53="","x",'Indicator Date'!AC53)</f>
        <v>2017</v>
      </c>
      <c r="AD53" s="151">
        <f>IF('Indicator Date'!AD53="","x",'Indicator Date'!AD53)</f>
        <v>2018</v>
      </c>
      <c r="AE53" s="151">
        <f>IF('Indicator Date'!AE53="","x",'Indicator Date'!AE53)</f>
        <v>2018</v>
      </c>
      <c r="AF53" s="151">
        <f>IF('Indicator Date'!AF53="","x",'Indicator Date'!AF53)</f>
        <v>2016</v>
      </c>
      <c r="AG53" s="151">
        <f>IF('Indicator Date'!AG53="","x",'Indicator Date'!AG53)</f>
        <v>2019</v>
      </c>
      <c r="AH53" s="151">
        <f>IF('Indicator Date'!AH53="","x",'Indicator Date'!AH53)</f>
        <v>2019</v>
      </c>
      <c r="AI53" s="151">
        <f>IF('Indicator Date'!AI53="","x",'Indicator Date'!AI53)</f>
        <v>2019</v>
      </c>
      <c r="AJ53" s="151">
        <f>IF('Indicator Date'!AJ53="","x",'Indicator Date'!AJ53)</f>
        <v>2018</v>
      </c>
      <c r="AK53" s="151">
        <f>IF('Indicator Date'!AK53="","x",'Indicator Date'!AK53)</f>
        <v>2018</v>
      </c>
      <c r="AL53" s="151">
        <f>IF('Indicator Date'!AL53="","x",'Indicator Date'!AL53)</f>
        <v>2017</v>
      </c>
      <c r="AM53" s="151">
        <f>IF('Indicator Date'!AM53="","x",'Indicator Date'!AM53)</f>
        <v>2014</v>
      </c>
      <c r="AN53" s="151">
        <f>IF('Indicator Date'!AN53="","x",'Indicator Date'!AN53)</f>
        <v>2019</v>
      </c>
      <c r="AO53" s="151">
        <f>IF('Indicator Date'!AO53="","x",'Indicator Date'!AO53)</f>
        <v>2016</v>
      </c>
      <c r="AP53" s="151">
        <f>IF('Indicator Date'!AP53="","x",'Indicator Date'!AP53)</f>
        <v>2017</v>
      </c>
      <c r="AQ53" s="151">
        <f>IF('Indicator Date'!AQ53="","x",'Indicator Date'!AQ53)</f>
        <v>2017</v>
      </c>
      <c r="AR53" s="151">
        <f>IF('Indicator Date'!AR53="","x",'Indicator Date'!AR53)</f>
        <v>2018</v>
      </c>
      <c r="AS53" s="151">
        <f>IF('Indicator Date'!AS53="","x",'Indicator Date'!AS53)</f>
        <v>2017</v>
      </c>
      <c r="AT53" s="151">
        <f>IF('Indicator Date'!AT53="","x",'Indicator Date'!AT53)</f>
        <v>2012</v>
      </c>
      <c r="AU53" s="151">
        <f>IF('Indicator Date'!AU53="","x",'Indicator Date'!AU53)</f>
        <v>2017</v>
      </c>
      <c r="AV53" s="151">
        <f>IF('Indicator Date'!AV53="","x",'Indicator Date'!AV53)</f>
        <v>2017</v>
      </c>
      <c r="AW53" s="151">
        <f>IF('Indicator Date'!AW53="","x",'Indicator Date'!AW53)</f>
        <v>2017</v>
      </c>
      <c r="AX53" s="151">
        <f>IF('Indicator Date'!AX53="","x",'Indicator Date'!AX53)</f>
        <v>2017</v>
      </c>
      <c r="AY53" s="151">
        <f>IF('Indicator Date'!AY53="","x",'Indicator Date'!AY53)</f>
        <v>2017</v>
      </c>
      <c r="AZ53" s="151">
        <f>IF('Indicator Date'!AZ53="","x",'Indicator Date'!AZ53)</f>
        <v>2017</v>
      </c>
      <c r="BA53" s="151" t="str">
        <f>IF('Indicator Date'!BA53="","x",'Indicator Date'!BA53)</f>
        <v>2017</v>
      </c>
      <c r="BB53" s="151">
        <f>IF('Indicator Date'!BB53="","x",'Indicator Date'!BB53)</f>
        <v>2017</v>
      </c>
      <c r="BC53" s="151">
        <f>IF('Indicator Date'!BC53="","x",'Indicator Date'!BC53)</f>
        <v>2018</v>
      </c>
      <c r="BD53" s="151">
        <f>IF('Indicator Date'!BD53="","x",'Indicator Date'!BD53)</f>
        <v>2019</v>
      </c>
      <c r="BE53" s="213" t="str">
        <f>IF('Indicator Date'!BE53="","x",YEAR('Indicator Date'!BE53))</f>
        <v>x</v>
      </c>
      <c r="BF53" s="213">
        <f>IF('Indicator Date'!BF53="","x",YEAR('Indicator Date'!BF53))</f>
        <v>2018</v>
      </c>
      <c r="BG53" s="213">
        <f>IF('Indicator Date'!BG53="","x",YEAR('Indicator Date'!BG53))</f>
        <v>2018</v>
      </c>
      <c r="BH53" s="151">
        <f>IF('Indicator Date'!BH53="","x",'Indicator Date'!BH53)</f>
        <v>2018</v>
      </c>
      <c r="BI53" s="151">
        <f>IF('Indicator Date'!BI53="","x",'Indicator Date'!BI53)</f>
        <v>2018</v>
      </c>
      <c r="BJ53" s="151">
        <f>IF('Indicator Date'!BJ53="","x",'Indicator Date'!BJ53)</f>
        <v>2015</v>
      </c>
      <c r="BK53" s="151">
        <f>IF('Indicator Date'!BK53="","x",'Indicator Date'!BK53)</f>
        <v>2017</v>
      </c>
      <c r="BL53" s="151">
        <f>IF('Indicator Date'!BL53="","x",'Indicator Date'!BL53)</f>
        <v>2018</v>
      </c>
      <c r="BM53" s="151">
        <f>IF('Indicator Date'!BM53="","x",'Indicator Date'!BM53)</f>
        <v>2017</v>
      </c>
      <c r="BN53" s="151">
        <f>IF('Indicator Date'!BN53="","x",'Indicator Date'!BN53)</f>
        <v>2016</v>
      </c>
      <c r="BO53" s="151">
        <f>IF('Indicator Date'!BO53="","x",'Indicator Date'!BO53)</f>
        <v>2016</v>
      </c>
      <c r="BP53" s="151">
        <f>IF('Indicator Date'!BP53="","x",'Indicator Date'!BP53)</f>
        <v>2017</v>
      </c>
      <c r="BQ53" s="151">
        <f>IF('Indicator Date'!BQ53="","x",'Indicator Date'!BQ53)</f>
        <v>2014</v>
      </c>
      <c r="BR53" s="151">
        <f>IF('Indicator Date'!BR53="","x",'Indicator Date'!BR53)</f>
        <v>2017</v>
      </c>
      <c r="BS53" s="151">
        <f>IF('Indicator Date'!BS53="","x",'Indicator Date'!BS53)</f>
        <v>2017</v>
      </c>
      <c r="BT53" s="151">
        <f>IF('Indicator Date'!BT53="","x",'Indicator Date'!BT53)</f>
        <v>2016</v>
      </c>
      <c r="BU53" s="151">
        <f>IF('Indicator Date'!BU53="","x",'Indicator Date'!BU53)</f>
        <v>2017</v>
      </c>
      <c r="BV53" s="151">
        <f>IF('Indicator Date'!BV53="","x",'Indicator Date'!BV53)</f>
        <v>2017</v>
      </c>
      <c r="BW53" s="151">
        <f>IF('Indicator Date'!BW53="","x",'Indicator Date'!BW53)</f>
        <v>2017</v>
      </c>
      <c r="BX53" s="151">
        <f>IF('Indicator Date'!BX53="","x",'Indicator Date'!BX53)</f>
        <v>2016</v>
      </c>
      <c r="BY53" s="151">
        <f>IF('Indicator Date'!BY53="","x",'Indicator Date'!BY53)</f>
        <v>2015</v>
      </c>
      <c r="BZ53" s="151" t="str">
        <f>IF('Indicator Date'!BZ53="","x",'Indicator Date'!BZ53)</f>
        <v>2018</v>
      </c>
      <c r="CA53" s="151">
        <f>IF('Indicator Date'!CA53="","x",'Indicator Date'!CA53)</f>
        <v>2019</v>
      </c>
      <c r="CB53" s="151">
        <f>IF('Indicator Date'!CB53="","x",'Indicator Date'!CB53)</f>
        <v>2015</v>
      </c>
    </row>
    <row r="54" spans="1:80" x14ac:dyDescent="0.25">
      <c r="A54" s="123" t="s">
        <v>95</v>
      </c>
      <c r="B54" s="106" t="s">
        <v>94</v>
      </c>
      <c r="C54" s="151">
        <f>IF('Indicator Date'!C54="","x",'Indicator Date'!C54)</f>
        <v>2015</v>
      </c>
      <c r="D54" s="151">
        <f>IF('Indicator Date'!D54="","x",'Indicator Date'!D54)</f>
        <v>2015</v>
      </c>
      <c r="E54" s="151">
        <f>IF('Indicator Date'!E54="","x",'Indicator Date'!E54)</f>
        <v>2015</v>
      </c>
      <c r="F54" s="151">
        <f>IF('Indicator Date'!F54="","x",'Indicator Date'!F54)</f>
        <v>2015</v>
      </c>
      <c r="G54" s="151">
        <f>IF('Indicator Date'!G54="","x",'Indicator Date'!G54)</f>
        <v>2015</v>
      </c>
      <c r="H54" s="151">
        <f>IF('Indicator Date'!H54="","x",'Indicator Date'!H54)</f>
        <v>2015</v>
      </c>
      <c r="I54" s="151">
        <f>IF('Indicator Date'!I54="","x",'Indicator Date'!I54)</f>
        <v>2015</v>
      </c>
      <c r="J54" s="151">
        <f>IF('Indicator Date'!J54="","x",'Indicator Date'!J54)</f>
        <v>2018</v>
      </c>
      <c r="K54" s="151">
        <f>IF('Indicator Date'!K54="","x",'Indicator Date'!K54)</f>
        <v>2018</v>
      </c>
      <c r="L54" s="151">
        <f>IF('Indicator Date'!L54="","x",'Indicator Date'!L54)</f>
        <v>2016</v>
      </c>
      <c r="M54" s="151">
        <f>IF('Indicator Date'!M54="","x",'Indicator Date'!M54)</f>
        <v>2015</v>
      </c>
      <c r="N54" s="151">
        <f>IF('Indicator Date'!N54="","x",'Indicator Date'!N54)</f>
        <v>2015</v>
      </c>
      <c r="O54" s="151">
        <f>IF('Indicator Date'!O54="","x",'Indicator Date'!O54)</f>
        <v>2015</v>
      </c>
      <c r="P54" s="151">
        <f>IF('Indicator Date'!P54="","x",'Indicator Date'!P54)</f>
        <v>2015</v>
      </c>
      <c r="Q54" s="151">
        <f>IF('Indicator Date'!Q54="","x",'Indicator Date'!Q54)</f>
        <v>2010</v>
      </c>
      <c r="R54" s="151">
        <f>IF('Indicator Date'!R54="","x",'Indicator Date'!R54)</f>
        <v>2010</v>
      </c>
      <c r="S54" s="151">
        <f>IF('Indicator Date'!S54="","x",'Indicator Date'!S54)</f>
        <v>2010</v>
      </c>
      <c r="T54" s="151">
        <f>IF('Indicator Date'!T54="","x",'Indicator Date'!T54)</f>
        <v>2010</v>
      </c>
      <c r="U54" s="151">
        <f>IF('Indicator Date'!U54="","x",'Indicator Date'!U54)</f>
        <v>2015</v>
      </c>
      <c r="V54" s="151">
        <f>IF('Indicator Date'!V54="","x",'Indicator Date'!V54)</f>
        <v>2015</v>
      </c>
      <c r="W54" s="151">
        <f>IF('Indicator Date'!W54="","x",'Indicator Date'!W54)</f>
        <v>2015</v>
      </c>
      <c r="X54" s="151">
        <f>IF('Indicator Date'!X54="","x",'Indicator Date'!X54)</f>
        <v>2018</v>
      </c>
      <c r="Y54" s="151">
        <f>IF('Indicator Date'!Y54="","x",'Indicator Date'!Y54)</f>
        <v>2018</v>
      </c>
      <c r="Z54" s="151">
        <f>IF('Indicator Date'!Z54="","x",'Indicator Date'!Z54)</f>
        <v>2018</v>
      </c>
      <c r="AA54" s="151">
        <f>IF('Indicator Date'!AA54="","x",'Indicator Date'!AA54)</f>
        <v>2014</v>
      </c>
      <c r="AB54" s="151">
        <f>IF('Indicator Date'!AB54="","x",'Indicator Date'!AB54)</f>
        <v>2017</v>
      </c>
      <c r="AC54" s="151">
        <f>IF('Indicator Date'!AC54="","x",'Indicator Date'!AC54)</f>
        <v>2017</v>
      </c>
      <c r="AD54" s="151">
        <f>IF('Indicator Date'!AD54="","x",'Indicator Date'!AD54)</f>
        <v>2017</v>
      </c>
      <c r="AE54" s="151">
        <f>IF('Indicator Date'!AE54="","x",'Indicator Date'!AE54)</f>
        <v>2018</v>
      </c>
      <c r="AF54" s="151">
        <f>IF('Indicator Date'!AF54="","x",'Indicator Date'!AF54)</f>
        <v>2016</v>
      </c>
      <c r="AG54" s="151">
        <f>IF('Indicator Date'!AG54="","x",'Indicator Date'!AG54)</f>
        <v>2019</v>
      </c>
      <c r="AH54" s="151">
        <f>IF('Indicator Date'!AH54="","x",'Indicator Date'!AH54)</f>
        <v>2019</v>
      </c>
      <c r="AI54" s="151">
        <f>IF('Indicator Date'!AI54="","x",'Indicator Date'!AI54)</f>
        <v>2019</v>
      </c>
      <c r="AJ54" s="151">
        <f>IF('Indicator Date'!AJ54="","x",'Indicator Date'!AJ54)</f>
        <v>2018</v>
      </c>
      <c r="AK54" s="151">
        <f>IF('Indicator Date'!AK54="","x",'Indicator Date'!AK54)</f>
        <v>2018</v>
      </c>
      <c r="AL54" s="151">
        <f>IF('Indicator Date'!AL54="","x",'Indicator Date'!AL54)</f>
        <v>2017</v>
      </c>
      <c r="AM54" s="151">
        <f>IF('Indicator Date'!AM54="","x",'Indicator Date'!AM54)</f>
        <v>2014</v>
      </c>
      <c r="AN54" s="151">
        <f>IF('Indicator Date'!AN54="","x",'Indicator Date'!AN54)</f>
        <v>2019</v>
      </c>
      <c r="AO54" s="151">
        <f>IF('Indicator Date'!AO54="","x",'Indicator Date'!AO54)</f>
        <v>2016</v>
      </c>
      <c r="AP54" s="151">
        <f>IF('Indicator Date'!AP54="","x",'Indicator Date'!AP54)</f>
        <v>2017</v>
      </c>
      <c r="AQ54" s="151">
        <f>IF('Indicator Date'!AQ54="","x",'Indicator Date'!AQ54)</f>
        <v>2017</v>
      </c>
      <c r="AR54" s="151">
        <f>IF('Indicator Date'!AR54="","x",'Indicator Date'!AR54)</f>
        <v>2018</v>
      </c>
      <c r="AS54" s="151">
        <f>IF('Indicator Date'!AS54="","x",'Indicator Date'!AS54)</f>
        <v>2017</v>
      </c>
      <c r="AT54" s="151">
        <f>IF('Indicator Date'!AT54="","x",'Indicator Date'!AT54)</f>
        <v>2014</v>
      </c>
      <c r="AU54" s="151">
        <f>IF('Indicator Date'!AU54="","x",'Indicator Date'!AU54)</f>
        <v>2017</v>
      </c>
      <c r="AV54" s="151">
        <f>IF('Indicator Date'!AV54="","x",'Indicator Date'!AV54)</f>
        <v>2017</v>
      </c>
      <c r="AW54" s="151">
        <f>IF('Indicator Date'!AW54="","x",'Indicator Date'!AW54)</f>
        <v>2017</v>
      </c>
      <c r="AX54" s="151">
        <f>IF('Indicator Date'!AX54="","x",'Indicator Date'!AX54)</f>
        <v>2017</v>
      </c>
      <c r="AY54" s="151">
        <f>IF('Indicator Date'!AY54="","x",'Indicator Date'!AY54)</f>
        <v>2017</v>
      </c>
      <c r="AZ54" s="151">
        <f>IF('Indicator Date'!AZ54="","x",'Indicator Date'!AZ54)</f>
        <v>2017</v>
      </c>
      <c r="BA54" s="151" t="str">
        <f>IF('Indicator Date'!BA54="","x",'Indicator Date'!BA54)</f>
        <v>2015</v>
      </c>
      <c r="BB54" s="151">
        <f>IF('Indicator Date'!BB54="","x",'Indicator Date'!BB54)</f>
        <v>2017</v>
      </c>
      <c r="BC54" s="151">
        <f>IF('Indicator Date'!BC54="","x",'Indicator Date'!BC54)</f>
        <v>2018</v>
      </c>
      <c r="BD54" s="151">
        <f>IF('Indicator Date'!BD54="","x",'Indicator Date'!BD54)</f>
        <v>2019</v>
      </c>
      <c r="BE54" s="213" t="str">
        <f>IF('Indicator Date'!BE54="","x",YEAR('Indicator Date'!BE54))</f>
        <v>x</v>
      </c>
      <c r="BF54" s="213">
        <f>IF('Indicator Date'!BF54="","x",YEAR('Indicator Date'!BF54))</f>
        <v>2019</v>
      </c>
      <c r="BG54" s="213">
        <f>IF('Indicator Date'!BG54="","x",YEAR('Indicator Date'!BG54))</f>
        <v>2018</v>
      </c>
      <c r="BH54" s="151">
        <f>IF('Indicator Date'!BH54="","x",'Indicator Date'!BH54)</f>
        <v>2018</v>
      </c>
      <c r="BI54" s="151">
        <f>IF('Indicator Date'!BI54="","x",'Indicator Date'!BI54)</f>
        <v>2018</v>
      </c>
      <c r="BJ54" s="151">
        <f>IF('Indicator Date'!BJ54="","x",'Indicator Date'!BJ54)</f>
        <v>2015</v>
      </c>
      <c r="BK54" s="151">
        <f>IF('Indicator Date'!BK54="","x",'Indicator Date'!BK54)</f>
        <v>2017</v>
      </c>
      <c r="BL54" s="151">
        <f>IF('Indicator Date'!BL54="","x",'Indicator Date'!BL54)</f>
        <v>2018</v>
      </c>
      <c r="BM54" s="151">
        <f>IF('Indicator Date'!BM54="","x",'Indicator Date'!BM54)</f>
        <v>2017</v>
      </c>
      <c r="BN54" s="151">
        <f>IF('Indicator Date'!BN54="","x",'Indicator Date'!BN54)</f>
        <v>2017</v>
      </c>
      <c r="BO54" s="151">
        <f>IF('Indicator Date'!BO54="","x",'Indicator Date'!BO54)</f>
        <v>2016</v>
      </c>
      <c r="BP54" s="151">
        <f>IF('Indicator Date'!BP54="","x",'Indicator Date'!BP54)</f>
        <v>2017</v>
      </c>
      <c r="BQ54" s="151">
        <f>IF('Indicator Date'!BQ54="","x",'Indicator Date'!BQ54)</f>
        <v>2014</v>
      </c>
      <c r="BR54" s="151">
        <f>IF('Indicator Date'!BR54="","x",'Indicator Date'!BR54)</f>
        <v>2017</v>
      </c>
      <c r="BS54" s="151">
        <f>IF('Indicator Date'!BS54="","x",'Indicator Date'!BS54)</f>
        <v>2017</v>
      </c>
      <c r="BT54" s="151">
        <f>IF('Indicator Date'!BT54="","x",'Indicator Date'!BT54)</f>
        <v>2017</v>
      </c>
      <c r="BU54" s="151">
        <f>IF('Indicator Date'!BU54="","x",'Indicator Date'!BU54)</f>
        <v>2017</v>
      </c>
      <c r="BV54" s="151">
        <f>IF('Indicator Date'!BV54="","x",'Indicator Date'!BV54)</f>
        <v>2017</v>
      </c>
      <c r="BW54" s="151" t="str">
        <f>IF('Indicator Date'!BW54="","x",'Indicator Date'!BW54)</f>
        <v>x</v>
      </c>
      <c r="BX54" s="151">
        <f>IF('Indicator Date'!BX54="","x",'Indicator Date'!BX54)</f>
        <v>2016</v>
      </c>
      <c r="BY54" s="151">
        <f>IF('Indicator Date'!BY54="","x",'Indicator Date'!BY54)</f>
        <v>2015</v>
      </c>
      <c r="BZ54" s="151" t="str">
        <f>IF('Indicator Date'!BZ54="","x",'Indicator Date'!BZ54)</f>
        <v>2018</v>
      </c>
      <c r="CA54" s="151">
        <f>IF('Indicator Date'!CA54="","x",'Indicator Date'!CA54)</f>
        <v>2019</v>
      </c>
      <c r="CB54" s="151">
        <f>IF('Indicator Date'!CB54="","x",'Indicator Date'!CB54)</f>
        <v>2015</v>
      </c>
    </row>
    <row r="55" spans="1:80" x14ac:dyDescent="0.25">
      <c r="A55" s="123" t="s">
        <v>97</v>
      </c>
      <c r="B55" s="106" t="s">
        <v>96</v>
      </c>
      <c r="C55" s="151">
        <f>IF('Indicator Date'!C55="","x",'Indicator Date'!C55)</f>
        <v>2015</v>
      </c>
      <c r="D55" s="151">
        <f>IF('Indicator Date'!D55="","x",'Indicator Date'!D55)</f>
        <v>2015</v>
      </c>
      <c r="E55" s="151">
        <f>IF('Indicator Date'!E55="","x",'Indicator Date'!E55)</f>
        <v>2015</v>
      </c>
      <c r="F55" s="151">
        <f>IF('Indicator Date'!F55="","x",'Indicator Date'!F55)</f>
        <v>2015</v>
      </c>
      <c r="G55" s="151">
        <f>IF('Indicator Date'!G55="","x",'Indicator Date'!G55)</f>
        <v>2015</v>
      </c>
      <c r="H55" s="151">
        <f>IF('Indicator Date'!H55="","x",'Indicator Date'!H55)</f>
        <v>2015</v>
      </c>
      <c r="I55" s="151">
        <f>IF('Indicator Date'!I55="","x",'Indicator Date'!I55)</f>
        <v>2015</v>
      </c>
      <c r="J55" s="151">
        <f>IF('Indicator Date'!J55="","x",'Indicator Date'!J55)</f>
        <v>2018</v>
      </c>
      <c r="K55" s="151">
        <f>IF('Indicator Date'!K55="","x",'Indicator Date'!K55)</f>
        <v>2018</v>
      </c>
      <c r="L55" s="151">
        <f>IF('Indicator Date'!L55="","x",'Indicator Date'!L55)</f>
        <v>2016</v>
      </c>
      <c r="M55" s="151">
        <f>IF('Indicator Date'!M55="","x",'Indicator Date'!M55)</f>
        <v>2015</v>
      </c>
      <c r="N55" s="151">
        <f>IF('Indicator Date'!N55="","x",'Indicator Date'!N55)</f>
        <v>2015</v>
      </c>
      <c r="O55" s="151">
        <f>IF('Indicator Date'!O55="","x",'Indicator Date'!O55)</f>
        <v>2015</v>
      </c>
      <c r="P55" s="151">
        <f>IF('Indicator Date'!P55="","x",'Indicator Date'!P55)</f>
        <v>2015</v>
      </c>
      <c r="Q55" s="151">
        <f>IF('Indicator Date'!Q55="","x",'Indicator Date'!Q55)</f>
        <v>2010</v>
      </c>
      <c r="R55" s="151">
        <f>IF('Indicator Date'!R55="","x",'Indicator Date'!R55)</f>
        <v>2010</v>
      </c>
      <c r="S55" s="151">
        <f>IF('Indicator Date'!S55="","x",'Indicator Date'!S55)</f>
        <v>2010</v>
      </c>
      <c r="T55" s="151">
        <f>IF('Indicator Date'!T55="","x",'Indicator Date'!T55)</f>
        <v>2010</v>
      </c>
      <c r="U55" s="151">
        <f>IF('Indicator Date'!U55="","x",'Indicator Date'!U55)</f>
        <v>2015</v>
      </c>
      <c r="V55" s="151">
        <f>IF('Indicator Date'!V55="","x",'Indicator Date'!V55)</f>
        <v>2015</v>
      </c>
      <c r="W55" s="151">
        <f>IF('Indicator Date'!W55="","x",'Indicator Date'!W55)</f>
        <v>2015</v>
      </c>
      <c r="X55" s="151">
        <f>IF('Indicator Date'!X55="","x",'Indicator Date'!X55)</f>
        <v>2018</v>
      </c>
      <c r="Y55" s="151">
        <f>IF('Indicator Date'!Y55="","x",'Indicator Date'!Y55)</f>
        <v>2018</v>
      </c>
      <c r="Z55" s="151">
        <f>IF('Indicator Date'!Z55="","x",'Indicator Date'!Z55)</f>
        <v>2018</v>
      </c>
      <c r="AA55" s="151">
        <f>IF('Indicator Date'!AA55="","x",'Indicator Date'!AA55)</f>
        <v>2007</v>
      </c>
      <c r="AB55" s="151">
        <f>IF('Indicator Date'!AB55="","x",'Indicator Date'!AB55)</f>
        <v>2017</v>
      </c>
      <c r="AC55" s="151">
        <f>IF('Indicator Date'!AC55="","x",'Indicator Date'!AC55)</f>
        <v>2017</v>
      </c>
      <c r="AD55" s="151">
        <f>IF('Indicator Date'!AD55="","x",'Indicator Date'!AD55)</f>
        <v>2015</v>
      </c>
      <c r="AE55" s="151">
        <f>IF('Indicator Date'!AE55="","x",'Indicator Date'!AE55)</f>
        <v>2018</v>
      </c>
      <c r="AF55" s="151">
        <f>IF('Indicator Date'!AF55="","x",'Indicator Date'!AF55)</f>
        <v>2016</v>
      </c>
      <c r="AG55" s="151">
        <f>IF('Indicator Date'!AG55="","x",'Indicator Date'!AG55)</f>
        <v>2019</v>
      </c>
      <c r="AH55" s="151">
        <f>IF('Indicator Date'!AH55="","x",'Indicator Date'!AH55)</f>
        <v>2019</v>
      </c>
      <c r="AI55" s="151">
        <f>IF('Indicator Date'!AI55="","x",'Indicator Date'!AI55)</f>
        <v>2019</v>
      </c>
      <c r="AJ55" s="151">
        <f>IF('Indicator Date'!AJ55="","x",'Indicator Date'!AJ55)</f>
        <v>2018</v>
      </c>
      <c r="AK55" s="151">
        <f>IF('Indicator Date'!AK55="","x",'Indicator Date'!AK55)</f>
        <v>2018</v>
      </c>
      <c r="AL55" s="151">
        <f>IF('Indicator Date'!AL55="","x",'Indicator Date'!AL55)</f>
        <v>2017</v>
      </c>
      <c r="AM55" s="151" t="str">
        <f>IF('Indicator Date'!AM55="","x",'Indicator Date'!AM55)</f>
        <v>x</v>
      </c>
      <c r="AN55" s="151">
        <f>IF('Indicator Date'!AN55="","x",'Indicator Date'!AN55)</f>
        <v>2019</v>
      </c>
      <c r="AO55" s="151">
        <f>IF('Indicator Date'!AO55="","x",'Indicator Date'!AO55)</f>
        <v>2016</v>
      </c>
      <c r="AP55" s="151">
        <f>IF('Indicator Date'!AP55="","x",'Indicator Date'!AP55)</f>
        <v>2017</v>
      </c>
      <c r="AQ55" s="151">
        <f>IF('Indicator Date'!AQ55="","x",'Indicator Date'!AQ55)</f>
        <v>2017</v>
      </c>
      <c r="AR55" s="151">
        <f>IF('Indicator Date'!AR55="","x",'Indicator Date'!AR55)</f>
        <v>2018</v>
      </c>
      <c r="AS55" s="151">
        <f>IF('Indicator Date'!AS55="","x",'Indicator Date'!AS55)</f>
        <v>2017</v>
      </c>
      <c r="AT55" s="151">
        <f>IF('Indicator Date'!AT55="","x",'Indicator Date'!AT55)</f>
        <v>2008</v>
      </c>
      <c r="AU55" s="151">
        <f>IF('Indicator Date'!AU55="","x",'Indicator Date'!AU55)</f>
        <v>2017</v>
      </c>
      <c r="AV55" s="151">
        <f>IF('Indicator Date'!AV55="","x",'Indicator Date'!AV55)</f>
        <v>2017</v>
      </c>
      <c r="AW55" s="151">
        <f>IF('Indicator Date'!AW55="","x",'Indicator Date'!AW55)</f>
        <v>2017</v>
      </c>
      <c r="AX55" s="151">
        <f>IF('Indicator Date'!AX55="","x",'Indicator Date'!AX55)</f>
        <v>2017</v>
      </c>
      <c r="AY55" s="151">
        <f>IF('Indicator Date'!AY55="","x",'Indicator Date'!AY55)</f>
        <v>2017</v>
      </c>
      <c r="AZ55" s="151">
        <f>IF('Indicator Date'!AZ55="","x",'Indicator Date'!AZ55)</f>
        <v>2017</v>
      </c>
      <c r="BA55" s="151" t="str">
        <f>IF('Indicator Date'!BA55="","x",'Indicator Date'!BA55)</f>
        <v>2017</v>
      </c>
      <c r="BB55" s="151">
        <f>IF('Indicator Date'!BB55="","x",'Indicator Date'!BB55)</f>
        <v>2017</v>
      </c>
      <c r="BC55" s="151">
        <f>IF('Indicator Date'!BC55="","x",'Indicator Date'!BC55)</f>
        <v>2018</v>
      </c>
      <c r="BD55" s="151">
        <f>IF('Indicator Date'!BD55="","x",'Indicator Date'!BD55)</f>
        <v>2019</v>
      </c>
      <c r="BE55" s="213" t="str">
        <f>IF('Indicator Date'!BE55="","x",YEAR('Indicator Date'!BE55))</f>
        <v>x</v>
      </c>
      <c r="BF55" s="213">
        <f>IF('Indicator Date'!BF55="","x",YEAR('Indicator Date'!BF55))</f>
        <v>2018</v>
      </c>
      <c r="BG55" s="213">
        <f>IF('Indicator Date'!BG55="","x",YEAR('Indicator Date'!BG55))</f>
        <v>2018</v>
      </c>
      <c r="BH55" s="151">
        <f>IF('Indicator Date'!BH55="","x",'Indicator Date'!BH55)</f>
        <v>2018</v>
      </c>
      <c r="BI55" s="151">
        <f>IF('Indicator Date'!BI55="","x",'Indicator Date'!BI55)</f>
        <v>2018</v>
      </c>
      <c r="BJ55" s="151">
        <f>IF('Indicator Date'!BJ55="","x",'Indicator Date'!BJ55)</f>
        <v>2013</v>
      </c>
      <c r="BK55" s="151">
        <f>IF('Indicator Date'!BK55="","x",'Indicator Date'!BK55)</f>
        <v>2017</v>
      </c>
      <c r="BL55" s="151">
        <f>IF('Indicator Date'!BL55="","x",'Indicator Date'!BL55)</f>
        <v>2018</v>
      </c>
      <c r="BM55" s="151">
        <f>IF('Indicator Date'!BM55="","x",'Indicator Date'!BM55)</f>
        <v>2017</v>
      </c>
      <c r="BN55" s="151">
        <f>IF('Indicator Date'!BN55="","x",'Indicator Date'!BN55)</f>
        <v>2017</v>
      </c>
      <c r="BO55" s="151">
        <f>IF('Indicator Date'!BO55="","x",'Indicator Date'!BO55)</f>
        <v>2016</v>
      </c>
      <c r="BP55" s="151">
        <f>IF('Indicator Date'!BP55="","x",'Indicator Date'!BP55)</f>
        <v>2017</v>
      </c>
      <c r="BQ55" s="151">
        <f>IF('Indicator Date'!BQ55="","x",'Indicator Date'!BQ55)</f>
        <v>2014</v>
      </c>
      <c r="BR55" s="151">
        <f>IF('Indicator Date'!BR55="","x",'Indicator Date'!BR55)</f>
        <v>2017</v>
      </c>
      <c r="BS55" s="151">
        <f>IF('Indicator Date'!BS55="","x",'Indicator Date'!BS55)</f>
        <v>2017</v>
      </c>
      <c r="BT55" s="151">
        <f>IF('Indicator Date'!BT55="","x",'Indicator Date'!BT55)</f>
        <v>2016</v>
      </c>
      <c r="BU55" s="151">
        <f>IF('Indicator Date'!BU55="","x",'Indicator Date'!BU55)</f>
        <v>2017</v>
      </c>
      <c r="BV55" s="151">
        <f>IF('Indicator Date'!BV55="","x",'Indicator Date'!BV55)</f>
        <v>2017</v>
      </c>
      <c r="BW55" s="151">
        <f>IF('Indicator Date'!BW55="","x",'Indicator Date'!BW55)</f>
        <v>2017</v>
      </c>
      <c r="BX55" s="151">
        <f>IF('Indicator Date'!BX55="","x",'Indicator Date'!BX55)</f>
        <v>2016</v>
      </c>
      <c r="BY55" s="151">
        <f>IF('Indicator Date'!BY55="","x",'Indicator Date'!BY55)</f>
        <v>2015</v>
      </c>
      <c r="BZ55" s="151" t="str">
        <f>IF('Indicator Date'!BZ55="","x",'Indicator Date'!BZ55)</f>
        <v>2018</v>
      </c>
      <c r="CA55" s="151">
        <f>IF('Indicator Date'!CA55="","x",'Indicator Date'!CA55)</f>
        <v>2019</v>
      </c>
      <c r="CB55" s="151">
        <f>IF('Indicator Date'!CB55="","x",'Indicator Date'!CB55)</f>
        <v>2015</v>
      </c>
    </row>
    <row r="56" spans="1:80" x14ac:dyDescent="0.25">
      <c r="A56" s="123" t="s">
        <v>99</v>
      </c>
      <c r="B56" s="106" t="s">
        <v>98</v>
      </c>
      <c r="C56" s="151">
        <f>IF('Indicator Date'!C56="","x",'Indicator Date'!C56)</f>
        <v>2015</v>
      </c>
      <c r="D56" s="151">
        <f>IF('Indicator Date'!D56="","x",'Indicator Date'!D56)</f>
        <v>2015</v>
      </c>
      <c r="E56" s="151">
        <f>IF('Indicator Date'!E56="","x",'Indicator Date'!E56)</f>
        <v>2015</v>
      </c>
      <c r="F56" s="151">
        <f>IF('Indicator Date'!F56="","x",'Indicator Date'!F56)</f>
        <v>2015</v>
      </c>
      <c r="G56" s="151">
        <f>IF('Indicator Date'!G56="","x",'Indicator Date'!G56)</f>
        <v>2015</v>
      </c>
      <c r="H56" s="151">
        <f>IF('Indicator Date'!H56="","x",'Indicator Date'!H56)</f>
        <v>2015</v>
      </c>
      <c r="I56" s="151">
        <f>IF('Indicator Date'!I56="","x",'Indicator Date'!I56)</f>
        <v>2015</v>
      </c>
      <c r="J56" s="151">
        <f>IF('Indicator Date'!J56="","x",'Indicator Date'!J56)</f>
        <v>2018</v>
      </c>
      <c r="K56" s="151">
        <f>IF('Indicator Date'!K56="","x",'Indicator Date'!K56)</f>
        <v>2018</v>
      </c>
      <c r="L56" s="151">
        <f>IF('Indicator Date'!L56="","x",'Indicator Date'!L56)</f>
        <v>2016</v>
      </c>
      <c r="M56" s="151">
        <f>IF('Indicator Date'!M56="","x",'Indicator Date'!M56)</f>
        <v>2015</v>
      </c>
      <c r="N56" s="151">
        <f>IF('Indicator Date'!N56="","x",'Indicator Date'!N56)</f>
        <v>2015</v>
      </c>
      <c r="O56" s="151">
        <f>IF('Indicator Date'!O56="","x",'Indicator Date'!O56)</f>
        <v>2015</v>
      </c>
      <c r="P56" s="151">
        <f>IF('Indicator Date'!P56="","x",'Indicator Date'!P56)</f>
        <v>2015</v>
      </c>
      <c r="Q56" s="151">
        <f>IF('Indicator Date'!Q56="","x",'Indicator Date'!Q56)</f>
        <v>2010</v>
      </c>
      <c r="R56" s="151">
        <f>IF('Indicator Date'!R56="","x",'Indicator Date'!R56)</f>
        <v>2010</v>
      </c>
      <c r="S56" s="151">
        <f>IF('Indicator Date'!S56="","x",'Indicator Date'!S56)</f>
        <v>2010</v>
      </c>
      <c r="T56" s="151">
        <f>IF('Indicator Date'!T56="","x",'Indicator Date'!T56)</f>
        <v>2010</v>
      </c>
      <c r="U56" s="151">
        <f>IF('Indicator Date'!U56="","x",'Indicator Date'!U56)</f>
        <v>2015</v>
      </c>
      <c r="V56" s="151">
        <f>IF('Indicator Date'!V56="","x",'Indicator Date'!V56)</f>
        <v>2015</v>
      </c>
      <c r="W56" s="151">
        <f>IF('Indicator Date'!W56="","x",'Indicator Date'!W56)</f>
        <v>2015</v>
      </c>
      <c r="X56" s="151">
        <f>IF('Indicator Date'!X56="","x",'Indicator Date'!X56)</f>
        <v>2018</v>
      </c>
      <c r="Y56" s="151">
        <f>IF('Indicator Date'!Y56="","x",'Indicator Date'!Y56)</f>
        <v>2018</v>
      </c>
      <c r="Z56" s="151">
        <f>IF('Indicator Date'!Z56="","x",'Indicator Date'!Z56)</f>
        <v>2018</v>
      </c>
      <c r="AA56" s="151" t="str">
        <f>IF('Indicator Date'!AA56="","x",'Indicator Date'!AA56)</f>
        <v>x</v>
      </c>
      <c r="AB56" s="151">
        <f>IF('Indicator Date'!AB56="","x",'Indicator Date'!AB56)</f>
        <v>2017</v>
      </c>
      <c r="AC56" s="151">
        <f>IF('Indicator Date'!AC56="","x",'Indicator Date'!AC56)</f>
        <v>2015</v>
      </c>
      <c r="AD56" s="151">
        <f>IF('Indicator Date'!AD56="","x",'Indicator Date'!AD56)</f>
        <v>2014</v>
      </c>
      <c r="AE56" s="151">
        <f>IF('Indicator Date'!AE56="","x",'Indicator Date'!AE56)</f>
        <v>2018</v>
      </c>
      <c r="AF56" s="151">
        <f>IF('Indicator Date'!AF56="","x",'Indicator Date'!AF56)</f>
        <v>2016</v>
      </c>
      <c r="AG56" s="151">
        <f>IF('Indicator Date'!AG56="","x",'Indicator Date'!AG56)</f>
        <v>2019</v>
      </c>
      <c r="AH56" s="151">
        <f>IF('Indicator Date'!AH56="","x",'Indicator Date'!AH56)</f>
        <v>2019</v>
      </c>
      <c r="AI56" s="151">
        <f>IF('Indicator Date'!AI56="","x",'Indicator Date'!AI56)</f>
        <v>2019</v>
      </c>
      <c r="AJ56" s="151">
        <f>IF('Indicator Date'!AJ56="","x",'Indicator Date'!AJ56)</f>
        <v>2018</v>
      </c>
      <c r="AK56" s="151">
        <f>IF('Indicator Date'!AK56="","x",'Indicator Date'!AK56)</f>
        <v>2018</v>
      </c>
      <c r="AL56" s="151">
        <f>IF('Indicator Date'!AL56="","x",'Indicator Date'!AL56)</f>
        <v>2017</v>
      </c>
      <c r="AM56" s="151" t="str">
        <f>IF('Indicator Date'!AM56="","x",'Indicator Date'!AM56)</f>
        <v>x</v>
      </c>
      <c r="AN56" s="151">
        <f>IF('Indicator Date'!AN56="","x",'Indicator Date'!AN56)</f>
        <v>2019</v>
      </c>
      <c r="AO56" s="151">
        <f>IF('Indicator Date'!AO56="","x",'Indicator Date'!AO56)</f>
        <v>2016</v>
      </c>
      <c r="AP56" s="151">
        <f>IF('Indicator Date'!AP56="","x",'Indicator Date'!AP56)</f>
        <v>2017</v>
      </c>
      <c r="AQ56" s="151">
        <f>IF('Indicator Date'!AQ56="","x",'Indicator Date'!AQ56)</f>
        <v>2017</v>
      </c>
      <c r="AR56" s="151" t="str">
        <f>IF('Indicator Date'!AR56="","x",'Indicator Date'!AR56)</f>
        <v>x</v>
      </c>
      <c r="AS56" s="151">
        <f>IF('Indicator Date'!AS56="","x",'Indicator Date'!AS56)</f>
        <v>2017</v>
      </c>
      <c r="AT56" s="151">
        <f>IF('Indicator Date'!AT56="","x",'Indicator Date'!AT56)</f>
        <v>2010</v>
      </c>
      <c r="AU56" s="151">
        <f>IF('Indicator Date'!AU56="","x",'Indicator Date'!AU56)</f>
        <v>2017</v>
      </c>
      <c r="AV56" s="151">
        <f>IF('Indicator Date'!AV56="","x",'Indicator Date'!AV56)</f>
        <v>2017</v>
      </c>
      <c r="AW56" s="151">
        <f>IF('Indicator Date'!AW56="","x",'Indicator Date'!AW56)</f>
        <v>2017</v>
      </c>
      <c r="AX56" s="151">
        <f>IF('Indicator Date'!AX56="","x",'Indicator Date'!AX56)</f>
        <v>2017</v>
      </c>
      <c r="AY56" s="151">
        <f>IF('Indicator Date'!AY56="","x",'Indicator Date'!AY56)</f>
        <v>2017</v>
      </c>
      <c r="AZ56" s="151" t="str">
        <f>IF('Indicator Date'!AZ56="","x",'Indicator Date'!AZ56)</f>
        <v>x</v>
      </c>
      <c r="BA56" s="151" t="str">
        <f>IF('Indicator Date'!BA56="","x",'Indicator Date'!BA56)</f>
        <v>x</v>
      </c>
      <c r="BB56" s="151">
        <f>IF('Indicator Date'!BB56="","x",'Indicator Date'!BB56)</f>
        <v>2017</v>
      </c>
      <c r="BC56" s="151">
        <f>IF('Indicator Date'!BC56="","x",'Indicator Date'!BC56)</f>
        <v>2018</v>
      </c>
      <c r="BD56" s="151">
        <f>IF('Indicator Date'!BD56="","x",'Indicator Date'!BD56)</f>
        <v>2019</v>
      </c>
      <c r="BE56" s="213" t="str">
        <f>IF('Indicator Date'!BE56="","x",YEAR('Indicator Date'!BE56))</f>
        <v>x</v>
      </c>
      <c r="BF56" s="213">
        <f>IF('Indicator Date'!BF56="","x",YEAR('Indicator Date'!BF56))</f>
        <v>2018</v>
      </c>
      <c r="BG56" s="213">
        <f>IF('Indicator Date'!BG56="","x",YEAR('Indicator Date'!BG56))</f>
        <v>2018</v>
      </c>
      <c r="BH56" s="151">
        <f>IF('Indicator Date'!BH56="","x",'Indicator Date'!BH56)</f>
        <v>2018</v>
      </c>
      <c r="BI56" s="151">
        <f>IF('Indicator Date'!BI56="","x",'Indicator Date'!BI56)</f>
        <v>2018</v>
      </c>
      <c r="BJ56" s="151" t="str">
        <f>IF('Indicator Date'!BJ56="","x",'Indicator Date'!BJ56)</f>
        <v>x</v>
      </c>
      <c r="BK56" s="151">
        <f>IF('Indicator Date'!BK56="","x",'Indicator Date'!BK56)</f>
        <v>2017</v>
      </c>
      <c r="BL56" s="151">
        <f>IF('Indicator Date'!BL56="","x",'Indicator Date'!BL56)</f>
        <v>2018</v>
      </c>
      <c r="BM56" s="151">
        <f>IF('Indicator Date'!BM56="","x",'Indicator Date'!BM56)</f>
        <v>2017</v>
      </c>
      <c r="BN56" s="151">
        <f>IF('Indicator Date'!BN56="","x",'Indicator Date'!BN56)</f>
        <v>2015</v>
      </c>
      <c r="BO56" s="151">
        <f>IF('Indicator Date'!BO56="","x",'Indicator Date'!BO56)</f>
        <v>2016</v>
      </c>
      <c r="BP56" s="151">
        <f>IF('Indicator Date'!BP56="","x",'Indicator Date'!BP56)</f>
        <v>2017</v>
      </c>
      <c r="BQ56" s="151">
        <f>IF('Indicator Date'!BQ56="","x",'Indicator Date'!BQ56)</f>
        <v>2014</v>
      </c>
      <c r="BR56" s="151">
        <f>IF('Indicator Date'!BR56="","x",'Indicator Date'!BR56)</f>
        <v>2017</v>
      </c>
      <c r="BS56" s="151">
        <f>IF('Indicator Date'!BS56="","x",'Indicator Date'!BS56)</f>
        <v>2017</v>
      </c>
      <c r="BT56" s="151">
        <f>IF('Indicator Date'!BT56="","x",'Indicator Date'!BT56)</f>
        <v>2017</v>
      </c>
      <c r="BU56" s="151">
        <f>IF('Indicator Date'!BU56="","x",'Indicator Date'!BU56)</f>
        <v>2017</v>
      </c>
      <c r="BV56" s="151" t="str">
        <f>IF('Indicator Date'!BV56="","x",'Indicator Date'!BV56)</f>
        <v>x</v>
      </c>
      <c r="BW56" s="151" t="str">
        <f>IF('Indicator Date'!BW56="","x",'Indicator Date'!BW56)</f>
        <v>x</v>
      </c>
      <c r="BX56" s="151">
        <f>IF('Indicator Date'!BX56="","x",'Indicator Date'!BX56)</f>
        <v>2016</v>
      </c>
      <c r="BY56" s="151">
        <f>IF('Indicator Date'!BY56="","x",'Indicator Date'!BY56)</f>
        <v>2015</v>
      </c>
      <c r="BZ56" s="151" t="str">
        <f>IF('Indicator Date'!BZ56="","x",'Indicator Date'!BZ56)</f>
        <v>2018</v>
      </c>
      <c r="CA56" s="151">
        <f>IF('Indicator Date'!CA56="","x",'Indicator Date'!CA56)</f>
        <v>2019</v>
      </c>
      <c r="CB56" s="151">
        <f>IF('Indicator Date'!CB56="","x",'Indicator Date'!CB56)</f>
        <v>2015</v>
      </c>
    </row>
    <row r="57" spans="1:80" x14ac:dyDescent="0.25">
      <c r="A57" s="123" t="s">
        <v>101</v>
      </c>
      <c r="B57" s="106" t="s">
        <v>100</v>
      </c>
      <c r="C57" s="151">
        <f>IF('Indicator Date'!C57="","x",'Indicator Date'!C57)</f>
        <v>2015</v>
      </c>
      <c r="D57" s="151">
        <f>IF('Indicator Date'!D57="","x",'Indicator Date'!D57)</f>
        <v>2015</v>
      </c>
      <c r="E57" s="151">
        <f>IF('Indicator Date'!E57="","x",'Indicator Date'!E57)</f>
        <v>2015</v>
      </c>
      <c r="F57" s="151">
        <f>IF('Indicator Date'!F57="","x",'Indicator Date'!F57)</f>
        <v>2015</v>
      </c>
      <c r="G57" s="151">
        <f>IF('Indicator Date'!G57="","x",'Indicator Date'!G57)</f>
        <v>2015</v>
      </c>
      <c r="H57" s="151">
        <f>IF('Indicator Date'!H57="","x",'Indicator Date'!H57)</f>
        <v>2015</v>
      </c>
      <c r="I57" s="151">
        <f>IF('Indicator Date'!I57="","x",'Indicator Date'!I57)</f>
        <v>2015</v>
      </c>
      <c r="J57" s="151">
        <f>IF('Indicator Date'!J57="","x",'Indicator Date'!J57)</f>
        <v>2018</v>
      </c>
      <c r="K57" s="151">
        <f>IF('Indicator Date'!K57="","x",'Indicator Date'!K57)</f>
        <v>2018</v>
      </c>
      <c r="L57" s="151">
        <f>IF('Indicator Date'!L57="","x",'Indicator Date'!L57)</f>
        <v>2016</v>
      </c>
      <c r="M57" s="151">
        <f>IF('Indicator Date'!M57="","x",'Indicator Date'!M57)</f>
        <v>2015</v>
      </c>
      <c r="N57" s="151">
        <f>IF('Indicator Date'!N57="","x",'Indicator Date'!N57)</f>
        <v>2015</v>
      </c>
      <c r="O57" s="151">
        <f>IF('Indicator Date'!O57="","x",'Indicator Date'!O57)</f>
        <v>2015</v>
      </c>
      <c r="P57" s="151">
        <f>IF('Indicator Date'!P57="","x",'Indicator Date'!P57)</f>
        <v>2015</v>
      </c>
      <c r="Q57" s="151">
        <f>IF('Indicator Date'!Q57="","x",'Indicator Date'!Q57)</f>
        <v>2010</v>
      </c>
      <c r="R57" s="151">
        <f>IF('Indicator Date'!R57="","x",'Indicator Date'!R57)</f>
        <v>2010</v>
      </c>
      <c r="S57" s="151">
        <f>IF('Indicator Date'!S57="","x",'Indicator Date'!S57)</f>
        <v>2010</v>
      </c>
      <c r="T57" s="151">
        <f>IF('Indicator Date'!T57="","x",'Indicator Date'!T57)</f>
        <v>2010</v>
      </c>
      <c r="U57" s="151">
        <f>IF('Indicator Date'!U57="","x",'Indicator Date'!U57)</f>
        <v>2015</v>
      </c>
      <c r="V57" s="151">
        <f>IF('Indicator Date'!V57="","x",'Indicator Date'!V57)</f>
        <v>2015</v>
      </c>
      <c r="W57" s="151">
        <f>IF('Indicator Date'!W57="","x",'Indicator Date'!W57)</f>
        <v>2015</v>
      </c>
      <c r="X57" s="151">
        <f>IF('Indicator Date'!X57="","x",'Indicator Date'!X57)</f>
        <v>2018</v>
      </c>
      <c r="Y57" s="151" t="str">
        <f>IF('Indicator Date'!Y57="","x",'Indicator Date'!Y57)</f>
        <v>x</v>
      </c>
      <c r="Z57" s="151" t="str">
        <f>IF('Indicator Date'!Z57="","x",'Indicator Date'!Z57)</f>
        <v>x</v>
      </c>
      <c r="AA57" s="151" t="str">
        <f>IF('Indicator Date'!AA57="","x",'Indicator Date'!AA57)</f>
        <v>x</v>
      </c>
      <c r="AB57" s="151">
        <f>IF('Indicator Date'!AB57="","x",'Indicator Date'!AB57)</f>
        <v>2016</v>
      </c>
      <c r="AC57" s="151" t="str">
        <f>IF('Indicator Date'!AC57="","x",'Indicator Date'!AC57)</f>
        <v>x</v>
      </c>
      <c r="AD57" s="151">
        <f>IF('Indicator Date'!AD57="","x",'Indicator Date'!AD57)</f>
        <v>2018</v>
      </c>
      <c r="AE57" s="151">
        <f>IF('Indicator Date'!AE57="","x",'Indicator Date'!AE57)</f>
        <v>2018</v>
      </c>
      <c r="AF57" s="151" t="str">
        <f>IF('Indicator Date'!AF57="","x",'Indicator Date'!AF57)</f>
        <v>x</v>
      </c>
      <c r="AG57" s="151">
        <f>IF('Indicator Date'!AG57="","x",'Indicator Date'!AG57)</f>
        <v>2019</v>
      </c>
      <c r="AH57" s="151">
        <f>IF('Indicator Date'!AH57="","x",'Indicator Date'!AH57)</f>
        <v>2019</v>
      </c>
      <c r="AI57" s="151">
        <f>IF('Indicator Date'!AI57="","x",'Indicator Date'!AI57)</f>
        <v>2019</v>
      </c>
      <c r="AJ57" s="151">
        <f>IF('Indicator Date'!AJ57="","x",'Indicator Date'!AJ57)</f>
        <v>2018</v>
      </c>
      <c r="AK57" s="151">
        <f>IF('Indicator Date'!AK57="","x",'Indicator Date'!AK57)</f>
        <v>2018</v>
      </c>
      <c r="AL57" s="151">
        <f>IF('Indicator Date'!AL57="","x",'Indicator Date'!AL57)</f>
        <v>2017</v>
      </c>
      <c r="AM57" s="151" t="str">
        <f>IF('Indicator Date'!AM57="","x",'Indicator Date'!AM57)</f>
        <v>x</v>
      </c>
      <c r="AN57" s="151">
        <f>IF('Indicator Date'!AN57="","x",'Indicator Date'!AN57)</f>
        <v>2019</v>
      </c>
      <c r="AO57" s="151">
        <f>IF('Indicator Date'!AO57="","x",'Indicator Date'!AO57)</f>
        <v>2016</v>
      </c>
      <c r="AP57" s="151">
        <f>IF('Indicator Date'!AP57="","x",'Indicator Date'!AP57)</f>
        <v>2017</v>
      </c>
      <c r="AQ57" s="151" t="str">
        <f>IF('Indicator Date'!AQ57="","x",'Indicator Date'!AQ57)</f>
        <v>x</v>
      </c>
      <c r="AR57" s="151" t="str">
        <f>IF('Indicator Date'!AR57="","x",'Indicator Date'!AR57)</f>
        <v>x</v>
      </c>
      <c r="AS57" s="151">
        <f>IF('Indicator Date'!AS57="","x",'Indicator Date'!AS57)</f>
        <v>2017</v>
      </c>
      <c r="AT57" s="151">
        <f>IF('Indicator Date'!AT57="","x",'Indicator Date'!AT57)</f>
        <v>2010</v>
      </c>
      <c r="AU57" s="151">
        <f>IF('Indicator Date'!AU57="","x",'Indicator Date'!AU57)</f>
        <v>2017</v>
      </c>
      <c r="AV57" s="151">
        <f>IF('Indicator Date'!AV57="","x",'Indicator Date'!AV57)</f>
        <v>2017</v>
      </c>
      <c r="AW57" s="151">
        <f>IF('Indicator Date'!AW57="","x",'Indicator Date'!AW57)</f>
        <v>2017</v>
      </c>
      <c r="AX57" s="151">
        <f>IF('Indicator Date'!AX57="","x",'Indicator Date'!AX57)</f>
        <v>2017</v>
      </c>
      <c r="AY57" s="151">
        <f>IF('Indicator Date'!AY57="","x",'Indicator Date'!AY57)</f>
        <v>2017</v>
      </c>
      <c r="AZ57" s="151" t="str">
        <f>IF('Indicator Date'!AZ57="","x",'Indicator Date'!AZ57)</f>
        <v>x</v>
      </c>
      <c r="BA57" s="151" t="str">
        <f>IF('Indicator Date'!BA57="","x",'Indicator Date'!BA57)</f>
        <v>x</v>
      </c>
      <c r="BB57" s="151">
        <f>IF('Indicator Date'!BB57="","x",'Indicator Date'!BB57)</f>
        <v>2017</v>
      </c>
      <c r="BC57" s="151">
        <f>IF('Indicator Date'!BC57="","x",'Indicator Date'!BC57)</f>
        <v>2018</v>
      </c>
      <c r="BD57" s="151">
        <f>IF('Indicator Date'!BD57="","x",'Indicator Date'!BD57)</f>
        <v>2019</v>
      </c>
      <c r="BE57" s="213" t="str">
        <f>IF('Indicator Date'!BE57="","x",YEAR('Indicator Date'!BE57))</f>
        <v>x</v>
      </c>
      <c r="BF57" s="213">
        <f>IF('Indicator Date'!BF57="","x",YEAR('Indicator Date'!BF57))</f>
        <v>2018</v>
      </c>
      <c r="BG57" s="213">
        <f>IF('Indicator Date'!BG57="","x",YEAR('Indicator Date'!BG57))</f>
        <v>2018</v>
      </c>
      <c r="BH57" s="151">
        <f>IF('Indicator Date'!BH57="","x",'Indicator Date'!BH57)</f>
        <v>2018</v>
      </c>
      <c r="BI57" s="151">
        <f>IF('Indicator Date'!BI57="","x",'Indicator Date'!BI57)</f>
        <v>2018</v>
      </c>
      <c r="BJ57" s="151" t="str">
        <f>IF('Indicator Date'!BJ57="","x",'Indicator Date'!BJ57)</f>
        <v>x</v>
      </c>
      <c r="BK57" s="151">
        <f>IF('Indicator Date'!BK57="","x",'Indicator Date'!BK57)</f>
        <v>2017</v>
      </c>
      <c r="BL57" s="151">
        <f>IF('Indicator Date'!BL57="","x",'Indicator Date'!BL57)</f>
        <v>2018</v>
      </c>
      <c r="BM57" s="151">
        <f>IF('Indicator Date'!BM57="","x",'Indicator Date'!BM57)</f>
        <v>2017</v>
      </c>
      <c r="BN57" s="151">
        <f>IF('Indicator Date'!BN57="","x",'Indicator Date'!BN57)</f>
        <v>2015</v>
      </c>
      <c r="BO57" s="151">
        <f>IF('Indicator Date'!BO57="","x",'Indicator Date'!BO57)</f>
        <v>2016</v>
      </c>
      <c r="BP57" s="151">
        <f>IF('Indicator Date'!BP57="","x",'Indicator Date'!BP57)</f>
        <v>2017</v>
      </c>
      <c r="BQ57" s="151">
        <f>IF('Indicator Date'!BQ57="","x",'Indicator Date'!BQ57)</f>
        <v>2014</v>
      </c>
      <c r="BR57" s="151">
        <f>IF('Indicator Date'!BR57="","x",'Indicator Date'!BR57)</f>
        <v>2016</v>
      </c>
      <c r="BS57" s="151">
        <f>IF('Indicator Date'!BS57="","x",'Indicator Date'!BS57)</f>
        <v>2016</v>
      </c>
      <c r="BT57" s="151" t="str">
        <f>IF('Indicator Date'!BT57="","x",'Indicator Date'!BT57)</f>
        <v>x</v>
      </c>
      <c r="BU57" s="151">
        <f>IF('Indicator Date'!BU57="","x",'Indicator Date'!BU57)</f>
        <v>2017</v>
      </c>
      <c r="BV57" s="151">
        <f>IF('Indicator Date'!BV57="","x",'Indicator Date'!BV57)</f>
        <v>2017</v>
      </c>
      <c r="BW57" s="151">
        <f>IF('Indicator Date'!BW57="","x",'Indicator Date'!BW57)</f>
        <v>2017</v>
      </c>
      <c r="BX57" s="151">
        <f>IF('Indicator Date'!BX57="","x",'Indicator Date'!BX57)</f>
        <v>2016</v>
      </c>
      <c r="BY57" s="151">
        <f>IF('Indicator Date'!BY57="","x",'Indicator Date'!BY57)</f>
        <v>2015</v>
      </c>
      <c r="BZ57" s="151" t="str">
        <f>IF('Indicator Date'!BZ57="","x",'Indicator Date'!BZ57)</f>
        <v>2011</v>
      </c>
      <c r="CA57" s="151">
        <f>IF('Indicator Date'!CA57="","x",'Indicator Date'!CA57)</f>
        <v>2019</v>
      </c>
      <c r="CB57" s="151">
        <f>IF('Indicator Date'!CB57="","x",'Indicator Date'!CB57)</f>
        <v>2015</v>
      </c>
    </row>
    <row r="58" spans="1:80" x14ac:dyDescent="0.25">
      <c r="A58" s="123" t="s">
        <v>103</v>
      </c>
      <c r="B58" s="106" t="s">
        <v>102</v>
      </c>
      <c r="C58" s="151">
        <f>IF('Indicator Date'!C58="","x",'Indicator Date'!C58)</f>
        <v>2015</v>
      </c>
      <c r="D58" s="151">
        <f>IF('Indicator Date'!D58="","x",'Indicator Date'!D58)</f>
        <v>2015</v>
      </c>
      <c r="E58" s="151">
        <f>IF('Indicator Date'!E58="","x",'Indicator Date'!E58)</f>
        <v>2015</v>
      </c>
      <c r="F58" s="151">
        <f>IF('Indicator Date'!F58="","x",'Indicator Date'!F58)</f>
        <v>2015</v>
      </c>
      <c r="G58" s="151">
        <f>IF('Indicator Date'!G58="","x",'Indicator Date'!G58)</f>
        <v>2015</v>
      </c>
      <c r="H58" s="151">
        <f>IF('Indicator Date'!H58="","x",'Indicator Date'!H58)</f>
        <v>2015</v>
      </c>
      <c r="I58" s="151">
        <f>IF('Indicator Date'!I58="","x",'Indicator Date'!I58)</f>
        <v>2015</v>
      </c>
      <c r="J58" s="151">
        <f>IF('Indicator Date'!J58="","x",'Indicator Date'!J58)</f>
        <v>2018</v>
      </c>
      <c r="K58" s="151">
        <f>IF('Indicator Date'!K58="","x",'Indicator Date'!K58)</f>
        <v>2018</v>
      </c>
      <c r="L58" s="151">
        <f>IF('Indicator Date'!L58="","x",'Indicator Date'!L58)</f>
        <v>2016</v>
      </c>
      <c r="M58" s="151">
        <f>IF('Indicator Date'!M58="","x",'Indicator Date'!M58)</f>
        <v>2015</v>
      </c>
      <c r="N58" s="151">
        <f>IF('Indicator Date'!N58="","x",'Indicator Date'!N58)</f>
        <v>2015</v>
      </c>
      <c r="O58" s="151">
        <f>IF('Indicator Date'!O58="","x",'Indicator Date'!O58)</f>
        <v>2015</v>
      </c>
      <c r="P58" s="151">
        <f>IF('Indicator Date'!P58="","x",'Indicator Date'!P58)</f>
        <v>2015</v>
      </c>
      <c r="Q58" s="151">
        <f>IF('Indicator Date'!Q58="","x",'Indicator Date'!Q58)</f>
        <v>2010</v>
      </c>
      <c r="R58" s="151">
        <f>IF('Indicator Date'!R58="","x",'Indicator Date'!R58)</f>
        <v>2010</v>
      </c>
      <c r="S58" s="151">
        <f>IF('Indicator Date'!S58="","x",'Indicator Date'!S58)</f>
        <v>2010</v>
      </c>
      <c r="T58" s="151">
        <f>IF('Indicator Date'!T58="","x",'Indicator Date'!T58)</f>
        <v>2010</v>
      </c>
      <c r="U58" s="151">
        <f>IF('Indicator Date'!U58="","x",'Indicator Date'!U58)</f>
        <v>2015</v>
      </c>
      <c r="V58" s="151">
        <f>IF('Indicator Date'!V58="","x",'Indicator Date'!V58)</f>
        <v>2015</v>
      </c>
      <c r="W58" s="151">
        <f>IF('Indicator Date'!W58="","x",'Indicator Date'!W58)</f>
        <v>2015</v>
      </c>
      <c r="X58" s="151">
        <f>IF('Indicator Date'!X58="","x",'Indicator Date'!X58)</f>
        <v>2018</v>
      </c>
      <c r="Y58" s="151">
        <f>IF('Indicator Date'!Y58="","x",'Indicator Date'!Y58)</f>
        <v>2018</v>
      </c>
      <c r="Z58" s="151">
        <f>IF('Indicator Date'!Z58="","x",'Indicator Date'!Z58)</f>
        <v>2018</v>
      </c>
      <c r="AA58" s="151">
        <f>IF('Indicator Date'!AA58="","x",'Indicator Date'!AA58)</f>
        <v>2011</v>
      </c>
      <c r="AB58" s="151">
        <f>IF('Indicator Date'!AB58="","x",'Indicator Date'!AB58)</f>
        <v>2017</v>
      </c>
      <c r="AC58" s="151" t="str">
        <f>IF('Indicator Date'!AC58="","x",'Indicator Date'!AC58)</f>
        <v>x</v>
      </c>
      <c r="AD58" s="151">
        <f>IF('Indicator Date'!AD58="","x",'Indicator Date'!AD58)</f>
        <v>2018</v>
      </c>
      <c r="AE58" s="151">
        <f>IF('Indicator Date'!AE58="","x",'Indicator Date'!AE58)</f>
        <v>2018</v>
      </c>
      <c r="AF58" s="151" t="str">
        <f>IF('Indicator Date'!AF58="","x",'Indicator Date'!AF58)</f>
        <v>x</v>
      </c>
      <c r="AG58" s="151">
        <f>IF('Indicator Date'!AG58="","x",'Indicator Date'!AG58)</f>
        <v>2019</v>
      </c>
      <c r="AH58" s="151">
        <f>IF('Indicator Date'!AH58="","x",'Indicator Date'!AH58)</f>
        <v>2019</v>
      </c>
      <c r="AI58" s="151">
        <f>IF('Indicator Date'!AI58="","x",'Indicator Date'!AI58)</f>
        <v>2019</v>
      </c>
      <c r="AJ58" s="151">
        <f>IF('Indicator Date'!AJ58="","x",'Indicator Date'!AJ58)</f>
        <v>2018</v>
      </c>
      <c r="AK58" s="151">
        <f>IF('Indicator Date'!AK58="","x",'Indicator Date'!AK58)</f>
        <v>2018</v>
      </c>
      <c r="AL58" s="151">
        <f>IF('Indicator Date'!AL58="","x",'Indicator Date'!AL58)</f>
        <v>2017</v>
      </c>
      <c r="AM58" s="151" t="str">
        <f>IF('Indicator Date'!AM58="","x",'Indicator Date'!AM58)</f>
        <v>x</v>
      </c>
      <c r="AN58" s="151">
        <f>IF('Indicator Date'!AN58="","x",'Indicator Date'!AN58)</f>
        <v>2019</v>
      </c>
      <c r="AO58" s="151">
        <f>IF('Indicator Date'!AO58="","x",'Indicator Date'!AO58)</f>
        <v>2016</v>
      </c>
      <c r="AP58" s="151">
        <f>IF('Indicator Date'!AP58="","x",'Indicator Date'!AP58)</f>
        <v>2017</v>
      </c>
      <c r="AQ58" s="151" t="str">
        <f>IF('Indicator Date'!AQ58="","x",'Indicator Date'!AQ58)</f>
        <v>x</v>
      </c>
      <c r="AR58" s="151">
        <f>IF('Indicator Date'!AR58="","x",'Indicator Date'!AR58)</f>
        <v>2018</v>
      </c>
      <c r="AS58" s="151">
        <f>IF('Indicator Date'!AS58="","x",'Indicator Date'!AS58)</f>
        <v>2017</v>
      </c>
      <c r="AT58" s="151" t="str">
        <f>IF('Indicator Date'!AT58="","x",'Indicator Date'!AT58)</f>
        <v>x</v>
      </c>
      <c r="AU58" s="151">
        <f>IF('Indicator Date'!AU58="","x",'Indicator Date'!AU58)</f>
        <v>2017</v>
      </c>
      <c r="AV58" s="151">
        <f>IF('Indicator Date'!AV58="","x",'Indicator Date'!AV58)</f>
        <v>2017</v>
      </c>
      <c r="AW58" s="151">
        <f>IF('Indicator Date'!AW58="","x",'Indicator Date'!AW58)</f>
        <v>2017</v>
      </c>
      <c r="AX58" s="151" t="str">
        <f>IF('Indicator Date'!AX58="","x",'Indicator Date'!AX58)</f>
        <v>x</v>
      </c>
      <c r="AY58" s="151">
        <f>IF('Indicator Date'!AY58="","x",'Indicator Date'!AY58)</f>
        <v>2017</v>
      </c>
      <c r="AZ58" s="151">
        <f>IF('Indicator Date'!AZ58="","x",'Indicator Date'!AZ58)</f>
        <v>2017</v>
      </c>
      <c r="BA58" s="151" t="str">
        <f>IF('Indicator Date'!BA58="","x",'Indicator Date'!BA58)</f>
        <v>2015</v>
      </c>
      <c r="BB58" s="151">
        <f>IF('Indicator Date'!BB58="","x",'Indicator Date'!BB58)</f>
        <v>2017</v>
      </c>
      <c r="BC58" s="151">
        <f>IF('Indicator Date'!BC58="","x",'Indicator Date'!BC58)</f>
        <v>2018</v>
      </c>
      <c r="BD58" s="151">
        <f>IF('Indicator Date'!BD58="","x",'Indicator Date'!BD58)</f>
        <v>2019</v>
      </c>
      <c r="BE58" s="213" t="str">
        <f>IF('Indicator Date'!BE58="","x",YEAR('Indicator Date'!BE58))</f>
        <v>x</v>
      </c>
      <c r="BF58" s="213">
        <f>IF('Indicator Date'!BF58="","x",YEAR('Indicator Date'!BF58))</f>
        <v>2018</v>
      </c>
      <c r="BG58" s="213">
        <f>IF('Indicator Date'!BG58="","x",YEAR('Indicator Date'!BG58))</f>
        <v>2018</v>
      </c>
      <c r="BH58" s="151">
        <f>IF('Indicator Date'!BH58="","x",'Indicator Date'!BH58)</f>
        <v>2018</v>
      </c>
      <c r="BI58" s="151">
        <f>IF('Indicator Date'!BI58="","x",'Indicator Date'!BI58)</f>
        <v>2018</v>
      </c>
      <c r="BJ58" s="151" t="str">
        <f>IF('Indicator Date'!BJ58="","x",'Indicator Date'!BJ58)</f>
        <v>x</v>
      </c>
      <c r="BK58" s="151">
        <f>IF('Indicator Date'!BK58="","x",'Indicator Date'!BK58)</f>
        <v>2017</v>
      </c>
      <c r="BL58" s="151">
        <f>IF('Indicator Date'!BL58="","x",'Indicator Date'!BL58)</f>
        <v>2018</v>
      </c>
      <c r="BM58" s="151">
        <f>IF('Indicator Date'!BM58="","x",'Indicator Date'!BM58)</f>
        <v>2017</v>
      </c>
      <c r="BN58" s="151">
        <f>IF('Indicator Date'!BN58="","x",'Indicator Date'!BN58)</f>
        <v>2015</v>
      </c>
      <c r="BO58" s="151">
        <f>IF('Indicator Date'!BO58="","x",'Indicator Date'!BO58)</f>
        <v>2016</v>
      </c>
      <c r="BP58" s="151">
        <f>IF('Indicator Date'!BP58="","x",'Indicator Date'!BP58)</f>
        <v>2017</v>
      </c>
      <c r="BQ58" s="151">
        <f>IF('Indicator Date'!BQ58="","x",'Indicator Date'!BQ58)</f>
        <v>2014</v>
      </c>
      <c r="BR58" s="151">
        <f>IF('Indicator Date'!BR58="","x",'Indicator Date'!BR58)</f>
        <v>2017</v>
      </c>
      <c r="BS58" s="151">
        <f>IF('Indicator Date'!BS58="","x",'Indicator Date'!BS58)</f>
        <v>2017</v>
      </c>
      <c r="BT58" s="151">
        <f>IF('Indicator Date'!BT58="","x",'Indicator Date'!BT58)</f>
        <v>2016</v>
      </c>
      <c r="BU58" s="151">
        <f>IF('Indicator Date'!BU58="","x",'Indicator Date'!BU58)</f>
        <v>2017</v>
      </c>
      <c r="BV58" s="151">
        <f>IF('Indicator Date'!BV58="","x",'Indicator Date'!BV58)</f>
        <v>2017</v>
      </c>
      <c r="BW58" s="151" t="str">
        <f>IF('Indicator Date'!BW58="","x",'Indicator Date'!BW58)</f>
        <v>x</v>
      </c>
      <c r="BX58" s="151">
        <f>IF('Indicator Date'!BX58="","x",'Indicator Date'!BX58)</f>
        <v>2016</v>
      </c>
      <c r="BY58" s="151">
        <f>IF('Indicator Date'!BY58="","x",'Indicator Date'!BY58)</f>
        <v>2015</v>
      </c>
      <c r="BZ58" s="151" t="str">
        <f>IF('Indicator Date'!BZ58="","x",'Indicator Date'!BZ58)</f>
        <v>2018</v>
      </c>
      <c r="CA58" s="151">
        <f>IF('Indicator Date'!CA58="","x",'Indicator Date'!CA58)</f>
        <v>2019</v>
      </c>
      <c r="CB58" s="151">
        <f>IF('Indicator Date'!CB58="","x",'Indicator Date'!CB58)</f>
        <v>2015</v>
      </c>
    </row>
    <row r="59" spans="1:80" x14ac:dyDescent="0.25">
      <c r="A59" s="123" t="s">
        <v>1024</v>
      </c>
      <c r="B59" s="106" t="s">
        <v>308</v>
      </c>
      <c r="C59" s="151">
        <f>IF('Indicator Date'!C59="","x",'Indicator Date'!C59)</f>
        <v>2015</v>
      </c>
      <c r="D59" s="151">
        <f>IF('Indicator Date'!D59="","x",'Indicator Date'!D59)</f>
        <v>2015</v>
      </c>
      <c r="E59" s="151">
        <f>IF('Indicator Date'!E59="","x",'Indicator Date'!E59)</f>
        <v>2015</v>
      </c>
      <c r="F59" s="151">
        <f>IF('Indicator Date'!F59="","x",'Indicator Date'!F59)</f>
        <v>2015</v>
      </c>
      <c r="G59" s="151">
        <f>IF('Indicator Date'!G59="","x",'Indicator Date'!G59)</f>
        <v>2015</v>
      </c>
      <c r="H59" s="151">
        <f>IF('Indicator Date'!H59="","x",'Indicator Date'!H59)</f>
        <v>2015</v>
      </c>
      <c r="I59" s="151">
        <f>IF('Indicator Date'!I59="","x",'Indicator Date'!I59)</f>
        <v>2015</v>
      </c>
      <c r="J59" s="151">
        <f>IF('Indicator Date'!J59="","x",'Indicator Date'!J59)</f>
        <v>2018</v>
      </c>
      <c r="K59" s="151">
        <f>IF('Indicator Date'!K59="","x",'Indicator Date'!K59)</f>
        <v>2018</v>
      </c>
      <c r="L59" s="151">
        <f>IF('Indicator Date'!L59="","x",'Indicator Date'!L59)</f>
        <v>2016</v>
      </c>
      <c r="M59" s="151">
        <f>IF('Indicator Date'!M59="","x",'Indicator Date'!M59)</f>
        <v>2015</v>
      </c>
      <c r="N59" s="151">
        <f>IF('Indicator Date'!N59="","x",'Indicator Date'!N59)</f>
        <v>2015</v>
      </c>
      <c r="O59" s="151">
        <f>IF('Indicator Date'!O59="","x",'Indicator Date'!O59)</f>
        <v>2015</v>
      </c>
      <c r="P59" s="151">
        <f>IF('Indicator Date'!P59="","x",'Indicator Date'!P59)</f>
        <v>2015</v>
      </c>
      <c r="Q59" s="151">
        <f>IF('Indicator Date'!Q59="","x",'Indicator Date'!Q59)</f>
        <v>2010</v>
      </c>
      <c r="R59" s="151">
        <f>IF('Indicator Date'!R59="","x",'Indicator Date'!R59)</f>
        <v>2010</v>
      </c>
      <c r="S59" s="151">
        <f>IF('Indicator Date'!S59="","x",'Indicator Date'!S59)</f>
        <v>2010</v>
      </c>
      <c r="T59" s="151">
        <f>IF('Indicator Date'!T59="","x",'Indicator Date'!T59)</f>
        <v>2010</v>
      </c>
      <c r="U59" s="151">
        <f>IF('Indicator Date'!U59="","x",'Indicator Date'!U59)</f>
        <v>2015</v>
      </c>
      <c r="V59" s="151">
        <f>IF('Indicator Date'!V59="","x",'Indicator Date'!V59)</f>
        <v>2015</v>
      </c>
      <c r="W59" s="151">
        <f>IF('Indicator Date'!W59="","x",'Indicator Date'!W59)</f>
        <v>2015</v>
      </c>
      <c r="X59" s="151">
        <f>IF('Indicator Date'!X59="","x",'Indicator Date'!X59)</f>
        <v>2018</v>
      </c>
      <c r="Y59" s="151">
        <f>IF('Indicator Date'!Y59="","x",'Indicator Date'!Y59)</f>
        <v>2018</v>
      </c>
      <c r="Z59" s="151">
        <f>IF('Indicator Date'!Z59="","x",'Indicator Date'!Z59)</f>
        <v>2018</v>
      </c>
      <c r="AA59" s="151">
        <f>IF('Indicator Date'!AA59="","x",'Indicator Date'!AA59)</f>
        <v>2007</v>
      </c>
      <c r="AB59" s="151">
        <f>IF('Indicator Date'!AB59="","x",'Indicator Date'!AB59)</f>
        <v>2017</v>
      </c>
      <c r="AC59" s="151">
        <f>IF('Indicator Date'!AC59="","x",'Indicator Date'!AC59)</f>
        <v>2017</v>
      </c>
      <c r="AD59" s="151">
        <f>IF('Indicator Date'!AD59="","x",'Indicator Date'!AD59)</f>
        <v>2018</v>
      </c>
      <c r="AE59" s="151">
        <f>IF('Indicator Date'!AE59="","x",'Indicator Date'!AE59)</f>
        <v>2018</v>
      </c>
      <c r="AF59" s="151">
        <f>IF('Indicator Date'!AF59="","x",'Indicator Date'!AF59)</f>
        <v>2016</v>
      </c>
      <c r="AG59" s="151">
        <f>IF('Indicator Date'!AG59="","x",'Indicator Date'!AG59)</f>
        <v>2019</v>
      </c>
      <c r="AH59" s="151">
        <f>IF('Indicator Date'!AH59="","x",'Indicator Date'!AH59)</f>
        <v>2019</v>
      </c>
      <c r="AI59" s="151">
        <f>IF('Indicator Date'!AI59="","x",'Indicator Date'!AI59)</f>
        <v>2019</v>
      </c>
      <c r="AJ59" s="151">
        <f>IF('Indicator Date'!AJ59="","x",'Indicator Date'!AJ59)</f>
        <v>2018</v>
      </c>
      <c r="AK59" s="151">
        <f>IF('Indicator Date'!AK59="","x",'Indicator Date'!AK59)</f>
        <v>2018</v>
      </c>
      <c r="AL59" s="151">
        <f>IF('Indicator Date'!AL59="","x",'Indicator Date'!AL59)</f>
        <v>2017</v>
      </c>
      <c r="AM59" s="151">
        <f>IF('Indicator Date'!AM59="","x",'Indicator Date'!AM59)</f>
        <v>2010</v>
      </c>
      <c r="AN59" s="151">
        <f>IF('Indicator Date'!AN59="","x",'Indicator Date'!AN59)</f>
        <v>2019</v>
      </c>
      <c r="AO59" s="151">
        <f>IF('Indicator Date'!AO59="","x",'Indicator Date'!AO59)</f>
        <v>2016</v>
      </c>
      <c r="AP59" s="151">
        <f>IF('Indicator Date'!AP59="","x",'Indicator Date'!AP59)</f>
        <v>2017</v>
      </c>
      <c r="AQ59" s="151" t="str">
        <f>IF('Indicator Date'!AQ59="","x",'Indicator Date'!AQ59)</f>
        <v>x</v>
      </c>
      <c r="AR59" s="151">
        <f>IF('Indicator Date'!AR59="","x",'Indicator Date'!AR59)</f>
        <v>2018</v>
      </c>
      <c r="AS59" s="151">
        <f>IF('Indicator Date'!AS59="","x",'Indicator Date'!AS59)</f>
        <v>2017</v>
      </c>
      <c r="AT59" s="151">
        <f>IF('Indicator Date'!AT59="","x",'Indicator Date'!AT59)</f>
        <v>2010</v>
      </c>
      <c r="AU59" s="151">
        <f>IF('Indicator Date'!AU59="","x",'Indicator Date'!AU59)</f>
        <v>2016</v>
      </c>
      <c r="AV59" s="151">
        <f>IF('Indicator Date'!AV59="","x",'Indicator Date'!AV59)</f>
        <v>2016</v>
      </c>
      <c r="AW59" s="151">
        <f>IF('Indicator Date'!AW59="","x",'Indicator Date'!AW59)</f>
        <v>2017</v>
      </c>
      <c r="AX59" s="151">
        <f>IF('Indicator Date'!AX59="","x",'Indicator Date'!AX59)</f>
        <v>2017</v>
      </c>
      <c r="AY59" s="151">
        <f>IF('Indicator Date'!AY59="","x",'Indicator Date'!AY59)</f>
        <v>2017</v>
      </c>
      <c r="AZ59" s="151">
        <f>IF('Indicator Date'!AZ59="","x",'Indicator Date'!AZ59)</f>
        <v>2017</v>
      </c>
      <c r="BA59" s="151">
        <f>IF('Indicator Date'!BA59="","x",'Indicator Date'!BA59)</f>
        <v>2009</v>
      </c>
      <c r="BB59" s="151">
        <f>IF('Indicator Date'!BB59="","x",'Indicator Date'!BB59)</f>
        <v>2017</v>
      </c>
      <c r="BC59" s="151">
        <f>IF('Indicator Date'!BC59="","x",'Indicator Date'!BC59)</f>
        <v>2018</v>
      </c>
      <c r="BD59" s="151">
        <f>IF('Indicator Date'!BD59="","x",'Indicator Date'!BD59)</f>
        <v>2019</v>
      </c>
      <c r="BE59" s="213" t="str">
        <f>IF('Indicator Date'!BE59="","x",YEAR('Indicator Date'!BE59))</f>
        <v>x</v>
      </c>
      <c r="BF59" s="213">
        <f>IF('Indicator Date'!BF59="","x",YEAR('Indicator Date'!BF59))</f>
        <v>2018</v>
      </c>
      <c r="BG59" s="213">
        <f>IF('Indicator Date'!BG59="","x",YEAR('Indicator Date'!BG59))</f>
        <v>2018</v>
      </c>
      <c r="BH59" s="151">
        <f>IF('Indicator Date'!BH59="","x",'Indicator Date'!BH59)</f>
        <v>2018</v>
      </c>
      <c r="BI59" s="151">
        <f>IF('Indicator Date'!BI59="","x",'Indicator Date'!BI59)</f>
        <v>2018</v>
      </c>
      <c r="BJ59" s="151">
        <f>IF('Indicator Date'!BJ59="","x",'Indicator Date'!BJ59)</f>
        <v>2015</v>
      </c>
      <c r="BK59" s="151">
        <f>IF('Indicator Date'!BK59="","x",'Indicator Date'!BK59)</f>
        <v>2016</v>
      </c>
      <c r="BL59" s="151">
        <f>IF('Indicator Date'!BL59="","x",'Indicator Date'!BL59)</f>
        <v>2018</v>
      </c>
      <c r="BM59" s="151">
        <f>IF('Indicator Date'!BM59="","x",'Indicator Date'!BM59)</f>
        <v>2017</v>
      </c>
      <c r="BN59" s="151">
        <f>IF('Indicator Date'!BN59="","x",'Indicator Date'!BN59)</f>
        <v>2015</v>
      </c>
      <c r="BO59" s="151">
        <f>IF('Indicator Date'!BO59="","x",'Indicator Date'!BO59)</f>
        <v>2016</v>
      </c>
      <c r="BP59" s="151">
        <f>IF('Indicator Date'!BP59="","x",'Indicator Date'!BP59)</f>
        <v>2017</v>
      </c>
      <c r="BQ59" s="151">
        <f>IF('Indicator Date'!BQ59="","x",'Indicator Date'!BQ59)</f>
        <v>2014</v>
      </c>
      <c r="BR59" s="151">
        <f>IF('Indicator Date'!BR59="","x",'Indicator Date'!BR59)</f>
        <v>2017</v>
      </c>
      <c r="BS59" s="151">
        <f>IF('Indicator Date'!BS59="","x",'Indicator Date'!BS59)</f>
        <v>2017</v>
      </c>
      <c r="BT59" s="151">
        <f>IF('Indicator Date'!BT59="","x",'Indicator Date'!BT59)</f>
        <v>2016</v>
      </c>
      <c r="BU59" s="151">
        <f>IF('Indicator Date'!BU59="","x",'Indicator Date'!BU59)</f>
        <v>2017</v>
      </c>
      <c r="BV59" s="151">
        <f>IF('Indicator Date'!BV59="","x",'Indicator Date'!BV59)</f>
        <v>2017</v>
      </c>
      <c r="BW59" s="151">
        <f>IF('Indicator Date'!BW59="","x",'Indicator Date'!BW59)</f>
        <v>2017</v>
      </c>
      <c r="BX59" s="151">
        <f>IF('Indicator Date'!BX59="","x",'Indicator Date'!BX59)</f>
        <v>2016</v>
      </c>
      <c r="BY59" s="151">
        <f>IF('Indicator Date'!BY59="","x",'Indicator Date'!BY59)</f>
        <v>2015</v>
      </c>
      <c r="BZ59" s="151" t="str">
        <f>IF('Indicator Date'!BZ59="","x",'Indicator Date'!BZ59)</f>
        <v>2018</v>
      </c>
      <c r="CA59" s="151">
        <f>IF('Indicator Date'!CA59="","x",'Indicator Date'!CA59)</f>
        <v>2019</v>
      </c>
      <c r="CB59" s="151">
        <f>IF('Indicator Date'!CB59="","x",'Indicator Date'!CB59)</f>
        <v>2015</v>
      </c>
    </row>
    <row r="60" spans="1:80" x14ac:dyDescent="0.25">
      <c r="A60" s="123" t="s">
        <v>105</v>
      </c>
      <c r="B60" s="106" t="s">
        <v>104</v>
      </c>
      <c r="C60" s="151">
        <f>IF('Indicator Date'!C60="","x",'Indicator Date'!C60)</f>
        <v>2015</v>
      </c>
      <c r="D60" s="151">
        <f>IF('Indicator Date'!D60="","x",'Indicator Date'!D60)</f>
        <v>2015</v>
      </c>
      <c r="E60" s="151">
        <f>IF('Indicator Date'!E60="","x",'Indicator Date'!E60)</f>
        <v>2015</v>
      </c>
      <c r="F60" s="151">
        <f>IF('Indicator Date'!F60="","x",'Indicator Date'!F60)</f>
        <v>2015</v>
      </c>
      <c r="G60" s="151">
        <f>IF('Indicator Date'!G60="","x",'Indicator Date'!G60)</f>
        <v>2015</v>
      </c>
      <c r="H60" s="151">
        <f>IF('Indicator Date'!H60="","x",'Indicator Date'!H60)</f>
        <v>2015</v>
      </c>
      <c r="I60" s="151">
        <f>IF('Indicator Date'!I60="","x",'Indicator Date'!I60)</f>
        <v>2015</v>
      </c>
      <c r="J60" s="151">
        <f>IF('Indicator Date'!J60="","x",'Indicator Date'!J60)</f>
        <v>2018</v>
      </c>
      <c r="K60" s="151">
        <f>IF('Indicator Date'!K60="","x",'Indicator Date'!K60)</f>
        <v>2018</v>
      </c>
      <c r="L60" s="151">
        <f>IF('Indicator Date'!L60="","x",'Indicator Date'!L60)</f>
        <v>2016</v>
      </c>
      <c r="M60" s="151">
        <f>IF('Indicator Date'!M60="","x",'Indicator Date'!M60)</f>
        <v>2015</v>
      </c>
      <c r="N60" s="151">
        <f>IF('Indicator Date'!N60="","x",'Indicator Date'!N60)</f>
        <v>2015</v>
      </c>
      <c r="O60" s="151">
        <f>IF('Indicator Date'!O60="","x",'Indicator Date'!O60)</f>
        <v>2015</v>
      </c>
      <c r="P60" s="151">
        <f>IF('Indicator Date'!P60="","x",'Indicator Date'!P60)</f>
        <v>2015</v>
      </c>
      <c r="Q60" s="151">
        <f>IF('Indicator Date'!Q60="","x",'Indicator Date'!Q60)</f>
        <v>2010</v>
      </c>
      <c r="R60" s="151">
        <f>IF('Indicator Date'!R60="","x",'Indicator Date'!R60)</f>
        <v>2010</v>
      </c>
      <c r="S60" s="151">
        <f>IF('Indicator Date'!S60="","x",'Indicator Date'!S60)</f>
        <v>2010</v>
      </c>
      <c r="T60" s="151">
        <f>IF('Indicator Date'!T60="","x",'Indicator Date'!T60)</f>
        <v>2010</v>
      </c>
      <c r="U60" s="151">
        <f>IF('Indicator Date'!U60="","x",'Indicator Date'!U60)</f>
        <v>2015</v>
      </c>
      <c r="V60" s="151">
        <f>IF('Indicator Date'!V60="","x",'Indicator Date'!V60)</f>
        <v>2015</v>
      </c>
      <c r="W60" s="151">
        <f>IF('Indicator Date'!W60="","x",'Indicator Date'!W60)</f>
        <v>2015</v>
      </c>
      <c r="X60" s="151">
        <f>IF('Indicator Date'!X60="","x",'Indicator Date'!X60)</f>
        <v>2018</v>
      </c>
      <c r="Y60" s="151">
        <f>IF('Indicator Date'!Y60="","x",'Indicator Date'!Y60)</f>
        <v>2018</v>
      </c>
      <c r="Z60" s="151">
        <f>IF('Indicator Date'!Z60="","x",'Indicator Date'!Z60)</f>
        <v>2018</v>
      </c>
      <c r="AA60" s="151">
        <f>IF('Indicator Date'!AA60="","x",'Indicator Date'!AA60)</f>
        <v>2016</v>
      </c>
      <c r="AB60" s="151">
        <f>IF('Indicator Date'!AB60="","x",'Indicator Date'!AB60)</f>
        <v>2017</v>
      </c>
      <c r="AC60" s="151">
        <f>IF('Indicator Date'!AC60="","x",'Indicator Date'!AC60)</f>
        <v>2017</v>
      </c>
      <c r="AD60" s="151">
        <f>IF('Indicator Date'!AD60="","x",'Indicator Date'!AD60)</f>
        <v>2017</v>
      </c>
      <c r="AE60" s="151">
        <f>IF('Indicator Date'!AE60="","x",'Indicator Date'!AE60)</f>
        <v>2018</v>
      </c>
      <c r="AF60" s="151">
        <f>IF('Indicator Date'!AF60="","x",'Indicator Date'!AF60)</f>
        <v>2016</v>
      </c>
      <c r="AG60" s="151">
        <f>IF('Indicator Date'!AG60="","x",'Indicator Date'!AG60)</f>
        <v>2019</v>
      </c>
      <c r="AH60" s="151">
        <f>IF('Indicator Date'!AH60="","x",'Indicator Date'!AH60)</f>
        <v>2019</v>
      </c>
      <c r="AI60" s="151">
        <f>IF('Indicator Date'!AI60="","x",'Indicator Date'!AI60)</f>
        <v>2019</v>
      </c>
      <c r="AJ60" s="151">
        <f>IF('Indicator Date'!AJ60="","x",'Indicator Date'!AJ60)</f>
        <v>2018</v>
      </c>
      <c r="AK60" s="151">
        <f>IF('Indicator Date'!AK60="","x",'Indicator Date'!AK60)</f>
        <v>2018</v>
      </c>
      <c r="AL60" s="151">
        <f>IF('Indicator Date'!AL60="","x",'Indicator Date'!AL60)</f>
        <v>2017</v>
      </c>
      <c r="AM60" s="151">
        <f>IF('Indicator Date'!AM60="","x",'Indicator Date'!AM60)</f>
        <v>2016</v>
      </c>
      <c r="AN60" s="151">
        <f>IF('Indicator Date'!AN60="","x",'Indicator Date'!AN60)</f>
        <v>2019</v>
      </c>
      <c r="AO60" s="151">
        <f>IF('Indicator Date'!AO60="","x",'Indicator Date'!AO60)</f>
        <v>2016</v>
      </c>
      <c r="AP60" s="151">
        <f>IF('Indicator Date'!AP60="","x",'Indicator Date'!AP60)</f>
        <v>2017</v>
      </c>
      <c r="AQ60" s="151">
        <f>IF('Indicator Date'!AQ60="","x",'Indicator Date'!AQ60)</f>
        <v>2017</v>
      </c>
      <c r="AR60" s="151">
        <f>IF('Indicator Date'!AR60="","x",'Indicator Date'!AR60)</f>
        <v>2018</v>
      </c>
      <c r="AS60" s="151">
        <f>IF('Indicator Date'!AS60="","x",'Indicator Date'!AS60)</f>
        <v>2017</v>
      </c>
      <c r="AT60" s="151">
        <f>IF('Indicator Date'!AT60="","x",'Indicator Date'!AT60)</f>
        <v>2016</v>
      </c>
      <c r="AU60" s="151">
        <f>IF('Indicator Date'!AU60="","x",'Indicator Date'!AU60)</f>
        <v>2017</v>
      </c>
      <c r="AV60" s="151">
        <f>IF('Indicator Date'!AV60="","x",'Indicator Date'!AV60)</f>
        <v>2017</v>
      </c>
      <c r="AW60" s="151">
        <f>IF('Indicator Date'!AW60="","x",'Indicator Date'!AW60)</f>
        <v>2017</v>
      </c>
      <c r="AX60" s="151">
        <f>IF('Indicator Date'!AX60="","x",'Indicator Date'!AX60)</f>
        <v>2017</v>
      </c>
      <c r="AY60" s="151">
        <f>IF('Indicator Date'!AY60="","x",'Indicator Date'!AY60)</f>
        <v>2017</v>
      </c>
      <c r="AZ60" s="151">
        <f>IF('Indicator Date'!AZ60="","x",'Indicator Date'!AZ60)</f>
        <v>2017</v>
      </c>
      <c r="BA60" s="151" t="str">
        <f>IF('Indicator Date'!BA60="","x",'Indicator Date'!BA60)</f>
        <v>2015</v>
      </c>
      <c r="BB60" s="151">
        <f>IF('Indicator Date'!BB60="","x",'Indicator Date'!BB60)</f>
        <v>2017</v>
      </c>
      <c r="BC60" s="151">
        <f>IF('Indicator Date'!BC60="","x",'Indicator Date'!BC60)</f>
        <v>2018</v>
      </c>
      <c r="BD60" s="151">
        <f>IF('Indicator Date'!BD60="","x",'Indicator Date'!BD60)</f>
        <v>2019</v>
      </c>
      <c r="BE60" s="213" t="str">
        <f>IF('Indicator Date'!BE60="","x",YEAR('Indicator Date'!BE60))</f>
        <v>x</v>
      </c>
      <c r="BF60" s="213">
        <f>IF('Indicator Date'!BF60="","x",YEAR('Indicator Date'!BF60))</f>
        <v>2019</v>
      </c>
      <c r="BG60" s="213">
        <f>IF('Indicator Date'!BG60="","x",YEAR('Indicator Date'!BG60))</f>
        <v>2018</v>
      </c>
      <c r="BH60" s="151">
        <f>IF('Indicator Date'!BH60="","x",'Indicator Date'!BH60)</f>
        <v>2018</v>
      </c>
      <c r="BI60" s="151">
        <f>IF('Indicator Date'!BI60="","x",'Indicator Date'!BI60)</f>
        <v>2018</v>
      </c>
      <c r="BJ60" s="151">
        <f>IF('Indicator Date'!BJ60="","x",'Indicator Date'!BJ60)</f>
        <v>2015</v>
      </c>
      <c r="BK60" s="151">
        <f>IF('Indicator Date'!BK60="","x",'Indicator Date'!BK60)</f>
        <v>2017</v>
      </c>
      <c r="BL60" s="151">
        <f>IF('Indicator Date'!BL60="","x",'Indicator Date'!BL60)</f>
        <v>2018</v>
      </c>
      <c r="BM60" s="151">
        <f>IF('Indicator Date'!BM60="","x",'Indicator Date'!BM60)</f>
        <v>2017</v>
      </c>
      <c r="BN60" s="151">
        <f>IF('Indicator Date'!BN60="","x",'Indicator Date'!BN60)</f>
        <v>2015</v>
      </c>
      <c r="BO60" s="151">
        <f>IF('Indicator Date'!BO60="","x",'Indicator Date'!BO60)</f>
        <v>2016</v>
      </c>
      <c r="BP60" s="151">
        <f>IF('Indicator Date'!BP60="","x",'Indicator Date'!BP60)</f>
        <v>2017</v>
      </c>
      <c r="BQ60" s="151">
        <f>IF('Indicator Date'!BQ60="","x",'Indicator Date'!BQ60)</f>
        <v>2014</v>
      </c>
      <c r="BR60" s="151">
        <f>IF('Indicator Date'!BR60="","x",'Indicator Date'!BR60)</f>
        <v>2017</v>
      </c>
      <c r="BS60" s="151">
        <f>IF('Indicator Date'!BS60="","x",'Indicator Date'!BS60)</f>
        <v>2017</v>
      </c>
      <c r="BT60" s="151">
        <f>IF('Indicator Date'!BT60="","x",'Indicator Date'!BT60)</f>
        <v>2017</v>
      </c>
      <c r="BU60" s="151">
        <f>IF('Indicator Date'!BU60="","x",'Indicator Date'!BU60)</f>
        <v>2017</v>
      </c>
      <c r="BV60" s="151" t="str">
        <f>IF('Indicator Date'!BV60="","x",'Indicator Date'!BV60)</f>
        <v>x</v>
      </c>
      <c r="BW60" s="151">
        <f>IF('Indicator Date'!BW60="","x",'Indicator Date'!BW60)</f>
        <v>2017</v>
      </c>
      <c r="BX60" s="151">
        <f>IF('Indicator Date'!BX60="","x",'Indicator Date'!BX60)</f>
        <v>2016</v>
      </c>
      <c r="BY60" s="151">
        <f>IF('Indicator Date'!BY60="","x",'Indicator Date'!BY60)</f>
        <v>2015</v>
      </c>
      <c r="BZ60" s="151" t="str">
        <f>IF('Indicator Date'!BZ60="","x",'Indicator Date'!BZ60)</f>
        <v>2018</v>
      </c>
      <c r="CA60" s="151">
        <f>IF('Indicator Date'!CA60="","x",'Indicator Date'!CA60)</f>
        <v>2019</v>
      </c>
      <c r="CB60" s="151">
        <f>IF('Indicator Date'!CB60="","x",'Indicator Date'!CB60)</f>
        <v>2015</v>
      </c>
    </row>
    <row r="61" spans="1:80" x14ac:dyDescent="0.25">
      <c r="A61" s="123" t="s">
        <v>107</v>
      </c>
      <c r="B61" s="106" t="s">
        <v>106</v>
      </c>
      <c r="C61" s="151">
        <f>IF('Indicator Date'!C61="","x",'Indicator Date'!C61)</f>
        <v>2015</v>
      </c>
      <c r="D61" s="151">
        <f>IF('Indicator Date'!D61="","x",'Indicator Date'!D61)</f>
        <v>2015</v>
      </c>
      <c r="E61" s="151">
        <f>IF('Indicator Date'!E61="","x",'Indicator Date'!E61)</f>
        <v>2015</v>
      </c>
      <c r="F61" s="151">
        <f>IF('Indicator Date'!F61="","x",'Indicator Date'!F61)</f>
        <v>2015</v>
      </c>
      <c r="G61" s="151">
        <f>IF('Indicator Date'!G61="","x",'Indicator Date'!G61)</f>
        <v>2015</v>
      </c>
      <c r="H61" s="151">
        <f>IF('Indicator Date'!H61="","x",'Indicator Date'!H61)</f>
        <v>2015</v>
      </c>
      <c r="I61" s="151">
        <f>IF('Indicator Date'!I61="","x",'Indicator Date'!I61)</f>
        <v>2015</v>
      </c>
      <c r="J61" s="151">
        <f>IF('Indicator Date'!J61="","x",'Indicator Date'!J61)</f>
        <v>2018</v>
      </c>
      <c r="K61" s="151">
        <f>IF('Indicator Date'!K61="","x",'Indicator Date'!K61)</f>
        <v>2018</v>
      </c>
      <c r="L61" s="151">
        <f>IF('Indicator Date'!L61="","x",'Indicator Date'!L61)</f>
        <v>2016</v>
      </c>
      <c r="M61" s="151">
        <f>IF('Indicator Date'!M61="","x",'Indicator Date'!M61)</f>
        <v>2015</v>
      </c>
      <c r="N61" s="151">
        <f>IF('Indicator Date'!N61="","x",'Indicator Date'!N61)</f>
        <v>2015</v>
      </c>
      <c r="O61" s="151">
        <f>IF('Indicator Date'!O61="","x",'Indicator Date'!O61)</f>
        <v>2015</v>
      </c>
      <c r="P61" s="151">
        <f>IF('Indicator Date'!P61="","x",'Indicator Date'!P61)</f>
        <v>2015</v>
      </c>
      <c r="Q61" s="151">
        <f>IF('Indicator Date'!Q61="","x",'Indicator Date'!Q61)</f>
        <v>2010</v>
      </c>
      <c r="R61" s="151">
        <f>IF('Indicator Date'!R61="","x",'Indicator Date'!R61)</f>
        <v>2010</v>
      </c>
      <c r="S61" s="151">
        <f>IF('Indicator Date'!S61="","x",'Indicator Date'!S61)</f>
        <v>2010</v>
      </c>
      <c r="T61" s="151">
        <f>IF('Indicator Date'!T61="","x",'Indicator Date'!T61)</f>
        <v>2010</v>
      </c>
      <c r="U61" s="151">
        <f>IF('Indicator Date'!U61="","x",'Indicator Date'!U61)</f>
        <v>2015</v>
      </c>
      <c r="V61" s="151">
        <f>IF('Indicator Date'!V61="","x",'Indicator Date'!V61)</f>
        <v>2015</v>
      </c>
      <c r="W61" s="151">
        <f>IF('Indicator Date'!W61="","x",'Indicator Date'!W61)</f>
        <v>2015</v>
      </c>
      <c r="X61" s="151">
        <f>IF('Indicator Date'!X61="","x",'Indicator Date'!X61)</f>
        <v>2018</v>
      </c>
      <c r="Y61" s="151">
        <f>IF('Indicator Date'!Y61="","x",'Indicator Date'!Y61)</f>
        <v>2018</v>
      </c>
      <c r="Z61" s="151">
        <f>IF('Indicator Date'!Z61="","x",'Indicator Date'!Z61)</f>
        <v>2018</v>
      </c>
      <c r="AA61" s="151">
        <f>IF('Indicator Date'!AA61="","x",'Indicator Date'!AA61)</f>
        <v>2007</v>
      </c>
      <c r="AB61" s="151">
        <f>IF('Indicator Date'!AB61="","x",'Indicator Date'!AB61)</f>
        <v>2017</v>
      </c>
      <c r="AC61" s="151" t="str">
        <f>IF('Indicator Date'!AC61="","x",'Indicator Date'!AC61)</f>
        <v>x</v>
      </c>
      <c r="AD61" s="151">
        <f>IF('Indicator Date'!AD61="","x",'Indicator Date'!AD61)</f>
        <v>2018</v>
      </c>
      <c r="AE61" s="151">
        <f>IF('Indicator Date'!AE61="","x",'Indicator Date'!AE61)</f>
        <v>2018</v>
      </c>
      <c r="AF61" s="151">
        <f>IF('Indicator Date'!AF61="","x",'Indicator Date'!AF61)</f>
        <v>2016</v>
      </c>
      <c r="AG61" s="151">
        <f>IF('Indicator Date'!AG61="","x",'Indicator Date'!AG61)</f>
        <v>2019</v>
      </c>
      <c r="AH61" s="151">
        <f>IF('Indicator Date'!AH61="","x",'Indicator Date'!AH61)</f>
        <v>2019</v>
      </c>
      <c r="AI61" s="151">
        <f>IF('Indicator Date'!AI61="","x",'Indicator Date'!AI61)</f>
        <v>2019</v>
      </c>
      <c r="AJ61" s="151">
        <f>IF('Indicator Date'!AJ61="","x",'Indicator Date'!AJ61)</f>
        <v>2018</v>
      </c>
      <c r="AK61" s="151">
        <f>IF('Indicator Date'!AK61="","x",'Indicator Date'!AK61)</f>
        <v>2018</v>
      </c>
      <c r="AL61" s="151">
        <f>IF('Indicator Date'!AL61="","x",'Indicator Date'!AL61)</f>
        <v>2017</v>
      </c>
      <c r="AM61" s="151" t="str">
        <f>IF('Indicator Date'!AM61="","x",'Indicator Date'!AM61)</f>
        <v>x</v>
      </c>
      <c r="AN61" s="151">
        <f>IF('Indicator Date'!AN61="","x",'Indicator Date'!AN61)</f>
        <v>2019</v>
      </c>
      <c r="AO61" s="151">
        <f>IF('Indicator Date'!AO61="","x",'Indicator Date'!AO61)</f>
        <v>2016</v>
      </c>
      <c r="AP61" s="151">
        <f>IF('Indicator Date'!AP61="","x",'Indicator Date'!AP61)</f>
        <v>2017</v>
      </c>
      <c r="AQ61" s="151">
        <f>IF('Indicator Date'!AQ61="","x",'Indicator Date'!AQ61)</f>
        <v>2017</v>
      </c>
      <c r="AR61" s="151">
        <f>IF('Indicator Date'!AR61="","x",'Indicator Date'!AR61)</f>
        <v>2018</v>
      </c>
      <c r="AS61" s="151">
        <f>IF('Indicator Date'!AS61="","x",'Indicator Date'!AS61)</f>
        <v>2017</v>
      </c>
      <c r="AT61" s="151" t="str">
        <f>IF('Indicator Date'!AT61="","x",'Indicator Date'!AT61)</f>
        <v>x</v>
      </c>
      <c r="AU61" s="151">
        <f>IF('Indicator Date'!AU61="","x",'Indicator Date'!AU61)</f>
        <v>2017</v>
      </c>
      <c r="AV61" s="151">
        <f>IF('Indicator Date'!AV61="","x",'Indicator Date'!AV61)</f>
        <v>2016</v>
      </c>
      <c r="AW61" s="151" t="str">
        <f>IF('Indicator Date'!AW61="","x",'Indicator Date'!AW61)</f>
        <v>x</v>
      </c>
      <c r="AX61" s="151" t="str">
        <f>IF('Indicator Date'!AX61="","x",'Indicator Date'!AX61)</f>
        <v>x</v>
      </c>
      <c r="AY61" s="151">
        <f>IF('Indicator Date'!AY61="","x",'Indicator Date'!AY61)</f>
        <v>2017</v>
      </c>
      <c r="AZ61" s="151">
        <f>IF('Indicator Date'!AZ61="","x",'Indicator Date'!AZ61)</f>
        <v>2017</v>
      </c>
      <c r="BA61" s="151" t="str">
        <f>IF('Indicator Date'!BA61="","x",'Indicator Date'!BA61)</f>
        <v>2013</v>
      </c>
      <c r="BB61" s="151">
        <f>IF('Indicator Date'!BB61="","x",'Indicator Date'!BB61)</f>
        <v>2017</v>
      </c>
      <c r="BC61" s="151">
        <f>IF('Indicator Date'!BC61="","x",'Indicator Date'!BC61)</f>
        <v>2018</v>
      </c>
      <c r="BD61" s="151">
        <f>IF('Indicator Date'!BD61="","x",'Indicator Date'!BD61)</f>
        <v>2019</v>
      </c>
      <c r="BE61" s="213" t="str">
        <f>IF('Indicator Date'!BE61="","x",YEAR('Indicator Date'!BE61))</f>
        <v>x</v>
      </c>
      <c r="BF61" s="213">
        <f>IF('Indicator Date'!BF61="","x",YEAR('Indicator Date'!BF61))</f>
        <v>2018</v>
      </c>
      <c r="BG61" s="213">
        <f>IF('Indicator Date'!BG61="","x",YEAR('Indicator Date'!BG61))</f>
        <v>2018</v>
      </c>
      <c r="BH61" s="151">
        <f>IF('Indicator Date'!BH61="","x",'Indicator Date'!BH61)</f>
        <v>2018</v>
      </c>
      <c r="BI61" s="151">
        <f>IF('Indicator Date'!BI61="","x",'Indicator Date'!BI61)</f>
        <v>2018</v>
      </c>
      <c r="BJ61" s="151">
        <f>IF('Indicator Date'!BJ61="","x",'Indicator Date'!BJ61)</f>
        <v>2015</v>
      </c>
      <c r="BK61" s="151">
        <f>IF('Indicator Date'!BK61="","x",'Indicator Date'!BK61)</f>
        <v>2017</v>
      </c>
      <c r="BL61" s="151" t="str">
        <f>IF('Indicator Date'!BL61="","x",'Indicator Date'!BL61)</f>
        <v>x</v>
      </c>
      <c r="BM61" s="151">
        <f>IF('Indicator Date'!BM61="","x",'Indicator Date'!BM61)</f>
        <v>2017</v>
      </c>
      <c r="BN61" s="151" t="str">
        <f>IF('Indicator Date'!BN61="","x",'Indicator Date'!BN61)</f>
        <v>x</v>
      </c>
      <c r="BO61" s="151">
        <f>IF('Indicator Date'!BO61="","x",'Indicator Date'!BO61)</f>
        <v>2016</v>
      </c>
      <c r="BP61" s="151">
        <f>IF('Indicator Date'!BP61="","x",'Indicator Date'!BP61)</f>
        <v>2017</v>
      </c>
      <c r="BQ61" s="151">
        <f>IF('Indicator Date'!BQ61="","x",'Indicator Date'!BQ61)</f>
        <v>2014</v>
      </c>
      <c r="BR61" s="151">
        <f>IF('Indicator Date'!BR61="","x",'Indicator Date'!BR61)</f>
        <v>2017</v>
      </c>
      <c r="BS61" s="151">
        <f>IF('Indicator Date'!BS61="","x",'Indicator Date'!BS61)</f>
        <v>2017</v>
      </c>
      <c r="BT61" s="151">
        <f>IF('Indicator Date'!BT61="","x",'Indicator Date'!BT61)</f>
        <v>2015</v>
      </c>
      <c r="BU61" s="151">
        <f>IF('Indicator Date'!BU61="","x",'Indicator Date'!BU61)</f>
        <v>2017</v>
      </c>
      <c r="BV61" s="151">
        <f>IF('Indicator Date'!BV61="","x",'Indicator Date'!BV61)</f>
        <v>2017</v>
      </c>
      <c r="BW61" s="151">
        <f>IF('Indicator Date'!BW61="","x",'Indicator Date'!BW61)</f>
        <v>2017</v>
      </c>
      <c r="BX61" s="151">
        <f>IF('Indicator Date'!BX61="","x",'Indicator Date'!BX61)</f>
        <v>2016</v>
      </c>
      <c r="BY61" s="151">
        <f>IF('Indicator Date'!BY61="","x",'Indicator Date'!BY61)</f>
        <v>2015</v>
      </c>
      <c r="BZ61" s="151" t="str">
        <f>IF('Indicator Date'!BZ61="","x",'Indicator Date'!BZ61)</f>
        <v>2018</v>
      </c>
      <c r="CA61" s="151">
        <f>IF('Indicator Date'!CA61="","x",'Indicator Date'!CA61)</f>
        <v>2019</v>
      </c>
      <c r="CB61" s="151">
        <f>IF('Indicator Date'!CB61="","x",'Indicator Date'!CB61)</f>
        <v>2015</v>
      </c>
    </row>
    <row r="62" spans="1:80" x14ac:dyDescent="0.25">
      <c r="A62" s="123" t="s">
        <v>109</v>
      </c>
      <c r="B62" s="106" t="s">
        <v>108</v>
      </c>
      <c r="C62" s="151">
        <f>IF('Indicator Date'!C62="","x",'Indicator Date'!C62)</f>
        <v>2015</v>
      </c>
      <c r="D62" s="151">
        <f>IF('Indicator Date'!D62="","x",'Indicator Date'!D62)</f>
        <v>2015</v>
      </c>
      <c r="E62" s="151">
        <f>IF('Indicator Date'!E62="","x",'Indicator Date'!E62)</f>
        <v>2015</v>
      </c>
      <c r="F62" s="151">
        <f>IF('Indicator Date'!F62="","x",'Indicator Date'!F62)</f>
        <v>2015</v>
      </c>
      <c r="G62" s="151">
        <f>IF('Indicator Date'!G62="","x",'Indicator Date'!G62)</f>
        <v>2015</v>
      </c>
      <c r="H62" s="151">
        <f>IF('Indicator Date'!H62="","x",'Indicator Date'!H62)</f>
        <v>2015</v>
      </c>
      <c r="I62" s="151">
        <f>IF('Indicator Date'!I62="","x",'Indicator Date'!I62)</f>
        <v>2015</v>
      </c>
      <c r="J62" s="151">
        <f>IF('Indicator Date'!J62="","x",'Indicator Date'!J62)</f>
        <v>2018</v>
      </c>
      <c r="K62" s="151">
        <f>IF('Indicator Date'!K62="","x",'Indicator Date'!K62)</f>
        <v>2018</v>
      </c>
      <c r="L62" s="151">
        <f>IF('Indicator Date'!L62="","x",'Indicator Date'!L62)</f>
        <v>2016</v>
      </c>
      <c r="M62" s="151">
        <f>IF('Indicator Date'!M62="","x",'Indicator Date'!M62)</f>
        <v>2015</v>
      </c>
      <c r="N62" s="151">
        <f>IF('Indicator Date'!N62="","x",'Indicator Date'!N62)</f>
        <v>2015</v>
      </c>
      <c r="O62" s="151">
        <f>IF('Indicator Date'!O62="","x",'Indicator Date'!O62)</f>
        <v>2015</v>
      </c>
      <c r="P62" s="151">
        <f>IF('Indicator Date'!P62="","x",'Indicator Date'!P62)</f>
        <v>2015</v>
      </c>
      <c r="Q62" s="151">
        <f>IF('Indicator Date'!Q62="","x",'Indicator Date'!Q62)</f>
        <v>2010</v>
      </c>
      <c r="R62" s="151">
        <f>IF('Indicator Date'!R62="","x",'Indicator Date'!R62)</f>
        <v>2010</v>
      </c>
      <c r="S62" s="151">
        <f>IF('Indicator Date'!S62="","x",'Indicator Date'!S62)</f>
        <v>2010</v>
      </c>
      <c r="T62" s="151">
        <f>IF('Indicator Date'!T62="","x",'Indicator Date'!T62)</f>
        <v>2010</v>
      </c>
      <c r="U62" s="151">
        <f>IF('Indicator Date'!U62="","x",'Indicator Date'!U62)</f>
        <v>2015</v>
      </c>
      <c r="V62" s="151">
        <f>IF('Indicator Date'!V62="","x",'Indicator Date'!V62)</f>
        <v>2015</v>
      </c>
      <c r="W62" s="151">
        <f>IF('Indicator Date'!W62="","x",'Indicator Date'!W62)</f>
        <v>2015</v>
      </c>
      <c r="X62" s="151">
        <f>IF('Indicator Date'!X62="","x",'Indicator Date'!X62)</f>
        <v>2018</v>
      </c>
      <c r="Y62" s="151">
        <f>IF('Indicator Date'!Y62="","x",'Indicator Date'!Y62)</f>
        <v>2018</v>
      </c>
      <c r="Z62" s="151">
        <f>IF('Indicator Date'!Z62="","x",'Indicator Date'!Z62)</f>
        <v>2018</v>
      </c>
      <c r="AA62" s="151">
        <f>IF('Indicator Date'!AA62="","x",'Indicator Date'!AA62)</f>
        <v>2010</v>
      </c>
      <c r="AB62" s="151">
        <f>IF('Indicator Date'!AB62="","x",'Indicator Date'!AB62)</f>
        <v>2017</v>
      </c>
      <c r="AC62" s="151" t="str">
        <f>IF('Indicator Date'!AC62="","x",'Indicator Date'!AC62)</f>
        <v>x</v>
      </c>
      <c r="AD62" s="151">
        <f>IF('Indicator Date'!AD62="","x",'Indicator Date'!AD62)</f>
        <v>2018</v>
      </c>
      <c r="AE62" s="151">
        <f>IF('Indicator Date'!AE62="","x",'Indicator Date'!AE62)</f>
        <v>2018</v>
      </c>
      <c r="AF62" s="151" t="str">
        <f>IF('Indicator Date'!AF62="","x",'Indicator Date'!AF62)</f>
        <v>x</v>
      </c>
      <c r="AG62" s="151">
        <f>IF('Indicator Date'!AG62="","x",'Indicator Date'!AG62)</f>
        <v>2019</v>
      </c>
      <c r="AH62" s="151">
        <f>IF('Indicator Date'!AH62="","x",'Indicator Date'!AH62)</f>
        <v>2019</v>
      </c>
      <c r="AI62" s="151">
        <f>IF('Indicator Date'!AI62="","x",'Indicator Date'!AI62)</f>
        <v>2019</v>
      </c>
      <c r="AJ62" s="151">
        <f>IF('Indicator Date'!AJ62="","x",'Indicator Date'!AJ62)</f>
        <v>2018</v>
      </c>
      <c r="AK62" s="151">
        <f>IF('Indicator Date'!AK62="","x",'Indicator Date'!AK62)</f>
        <v>2018</v>
      </c>
      <c r="AL62" s="151">
        <f>IF('Indicator Date'!AL62="","x",'Indicator Date'!AL62)</f>
        <v>2017</v>
      </c>
      <c r="AM62" s="151" t="str">
        <f>IF('Indicator Date'!AM62="","x",'Indicator Date'!AM62)</f>
        <v>x</v>
      </c>
      <c r="AN62" s="151">
        <f>IF('Indicator Date'!AN62="","x",'Indicator Date'!AN62)</f>
        <v>2019</v>
      </c>
      <c r="AO62" s="151">
        <f>IF('Indicator Date'!AO62="","x",'Indicator Date'!AO62)</f>
        <v>2016</v>
      </c>
      <c r="AP62" s="151">
        <f>IF('Indicator Date'!AP62="","x",'Indicator Date'!AP62)</f>
        <v>2017</v>
      </c>
      <c r="AQ62" s="151" t="str">
        <f>IF('Indicator Date'!AQ62="","x",'Indicator Date'!AQ62)</f>
        <v>x</v>
      </c>
      <c r="AR62" s="151">
        <f>IF('Indicator Date'!AR62="","x",'Indicator Date'!AR62)</f>
        <v>2018</v>
      </c>
      <c r="AS62" s="151">
        <f>IF('Indicator Date'!AS62="","x",'Indicator Date'!AS62)</f>
        <v>2017</v>
      </c>
      <c r="AT62" s="151" t="str">
        <f>IF('Indicator Date'!AT62="","x",'Indicator Date'!AT62)</f>
        <v>x</v>
      </c>
      <c r="AU62" s="151">
        <f>IF('Indicator Date'!AU62="","x",'Indicator Date'!AU62)</f>
        <v>2017</v>
      </c>
      <c r="AV62" s="151" t="str">
        <f>IF('Indicator Date'!AV62="","x",'Indicator Date'!AV62)</f>
        <v>x</v>
      </c>
      <c r="AW62" s="151" t="str">
        <f>IF('Indicator Date'!AW62="","x",'Indicator Date'!AW62)</f>
        <v>x</v>
      </c>
      <c r="AX62" s="151" t="str">
        <f>IF('Indicator Date'!AX62="","x",'Indicator Date'!AX62)</f>
        <v>x</v>
      </c>
      <c r="AY62" s="151">
        <f>IF('Indicator Date'!AY62="","x",'Indicator Date'!AY62)</f>
        <v>2017</v>
      </c>
      <c r="AZ62" s="151">
        <f>IF('Indicator Date'!AZ62="","x",'Indicator Date'!AZ62)</f>
        <v>2017</v>
      </c>
      <c r="BA62" s="151" t="str">
        <f>IF('Indicator Date'!BA62="","x",'Indicator Date'!BA62)</f>
        <v>2015</v>
      </c>
      <c r="BB62" s="151">
        <f>IF('Indicator Date'!BB62="","x",'Indicator Date'!BB62)</f>
        <v>2017</v>
      </c>
      <c r="BC62" s="151">
        <f>IF('Indicator Date'!BC62="","x",'Indicator Date'!BC62)</f>
        <v>2018</v>
      </c>
      <c r="BD62" s="151">
        <f>IF('Indicator Date'!BD62="","x",'Indicator Date'!BD62)</f>
        <v>2019</v>
      </c>
      <c r="BE62" s="213" t="str">
        <f>IF('Indicator Date'!BE62="","x",YEAR('Indicator Date'!BE62))</f>
        <v>x</v>
      </c>
      <c r="BF62" s="213">
        <f>IF('Indicator Date'!BF62="","x",YEAR('Indicator Date'!BF62))</f>
        <v>2018</v>
      </c>
      <c r="BG62" s="213">
        <f>IF('Indicator Date'!BG62="","x",YEAR('Indicator Date'!BG62))</f>
        <v>2018</v>
      </c>
      <c r="BH62" s="151">
        <f>IF('Indicator Date'!BH62="","x",'Indicator Date'!BH62)</f>
        <v>2018</v>
      </c>
      <c r="BI62" s="151">
        <f>IF('Indicator Date'!BI62="","x",'Indicator Date'!BI62)</f>
        <v>2018</v>
      </c>
      <c r="BJ62" s="151">
        <f>IF('Indicator Date'!BJ62="","x",'Indicator Date'!BJ62)</f>
        <v>2015</v>
      </c>
      <c r="BK62" s="151">
        <f>IF('Indicator Date'!BK62="","x",'Indicator Date'!BK62)</f>
        <v>2017</v>
      </c>
      <c r="BL62" s="151">
        <f>IF('Indicator Date'!BL62="","x",'Indicator Date'!BL62)</f>
        <v>2018</v>
      </c>
      <c r="BM62" s="151">
        <f>IF('Indicator Date'!BM62="","x",'Indicator Date'!BM62)</f>
        <v>2017</v>
      </c>
      <c r="BN62" s="151" t="str">
        <f>IF('Indicator Date'!BN62="","x",'Indicator Date'!BN62)</f>
        <v>x</v>
      </c>
      <c r="BO62" s="151">
        <f>IF('Indicator Date'!BO62="","x",'Indicator Date'!BO62)</f>
        <v>2016</v>
      </c>
      <c r="BP62" s="151">
        <f>IF('Indicator Date'!BP62="","x",'Indicator Date'!BP62)</f>
        <v>2017</v>
      </c>
      <c r="BQ62" s="151">
        <f>IF('Indicator Date'!BQ62="","x",'Indicator Date'!BQ62)</f>
        <v>2014</v>
      </c>
      <c r="BR62" s="151">
        <f>IF('Indicator Date'!BR62="","x",'Indicator Date'!BR62)</f>
        <v>2017</v>
      </c>
      <c r="BS62" s="151">
        <f>IF('Indicator Date'!BS62="","x",'Indicator Date'!BS62)</f>
        <v>2017</v>
      </c>
      <c r="BT62" s="151">
        <f>IF('Indicator Date'!BT62="","x",'Indicator Date'!BT62)</f>
        <v>2016</v>
      </c>
      <c r="BU62" s="151">
        <f>IF('Indicator Date'!BU62="","x",'Indicator Date'!BU62)</f>
        <v>2017</v>
      </c>
      <c r="BV62" s="151">
        <f>IF('Indicator Date'!BV62="","x",'Indicator Date'!BV62)</f>
        <v>2017</v>
      </c>
      <c r="BW62" s="151">
        <f>IF('Indicator Date'!BW62="","x",'Indicator Date'!BW62)</f>
        <v>2017</v>
      </c>
      <c r="BX62" s="151">
        <f>IF('Indicator Date'!BX62="","x",'Indicator Date'!BX62)</f>
        <v>2016</v>
      </c>
      <c r="BY62" s="151">
        <f>IF('Indicator Date'!BY62="","x",'Indicator Date'!BY62)</f>
        <v>2015</v>
      </c>
      <c r="BZ62" s="151" t="str">
        <f>IF('Indicator Date'!BZ62="","x",'Indicator Date'!BZ62)</f>
        <v>2018</v>
      </c>
      <c r="CA62" s="151">
        <f>IF('Indicator Date'!CA62="","x",'Indicator Date'!CA62)</f>
        <v>2019</v>
      </c>
      <c r="CB62" s="151">
        <f>IF('Indicator Date'!CB62="","x",'Indicator Date'!CB62)</f>
        <v>2015</v>
      </c>
    </row>
    <row r="63" spans="1:80" x14ac:dyDescent="0.25">
      <c r="A63" s="123" t="s">
        <v>111</v>
      </c>
      <c r="B63" s="106" t="s">
        <v>110</v>
      </c>
      <c r="C63" s="151">
        <f>IF('Indicator Date'!C63="","x",'Indicator Date'!C63)</f>
        <v>2015</v>
      </c>
      <c r="D63" s="151">
        <f>IF('Indicator Date'!D63="","x",'Indicator Date'!D63)</f>
        <v>2015</v>
      </c>
      <c r="E63" s="151">
        <f>IF('Indicator Date'!E63="","x",'Indicator Date'!E63)</f>
        <v>2015</v>
      </c>
      <c r="F63" s="151">
        <f>IF('Indicator Date'!F63="","x",'Indicator Date'!F63)</f>
        <v>2015</v>
      </c>
      <c r="G63" s="151">
        <f>IF('Indicator Date'!G63="","x",'Indicator Date'!G63)</f>
        <v>2015</v>
      </c>
      <c r="H63" s="151">
        <f>IF('Indicator Date'!H63="","x",'Indicator Date'!H63)</f>
        <v>2015</v>
      </c>
      <c r="I63" s="151">
        <f>IF('Indicator Date'!I63="","x",'Indicator Date'!I63)</f>
        <v>2015</v>
      </c>
      <c r="J63" s="151">
        <f>IF('Indicator Date'!J63="","x",'Indicator Date'!J63)</f>
        <v>2018</v>
      </c>
      <c r="K63" s="151">
        <f>IF('Indicator Date'!K63="","x",'Indicator Date'!K63)</f>
        <v>2018</v>
      </c>
      <c r="L63" s="151">
        <f>IF('Indicator Date'!L63="","x",'Indicator Date'!L63)</f>
        <v>2016</v>
      </c>
      <c r="M63" s="151">
        <f>IF('Indicator Date'!M63="","x",'Indicator Date'!M63)</f>
        <v>2015</v>
      </c>
      <c r="N63" s="151">
        <f>IF('Indicator Date'!N63="","x",'Indicator Date'!N63)</f>
        <v>2015</v>
      </c>
      <c r="O63" s="151">
        <f>IF('Indicator Date'!O63="","x",'Indicator Date'!O63)</f>
        <v>2015</v>
      </c>
      <c r="P63" s="151">
        <f>IF('Indicator Date'!P63="","x",'Indicator Date'!P63)</f>
        <v>2015</v>
      </c>
      <c r="Q63" s="151">
        <f>IF('Indicator Date'!Q63="","x",'Indicator Date'!Q63)</f>
        <v>2010</v>
      </c>
      <c r="R63" s="151">
        <f>IF('Indicator Date'!R63="","x",'Indicator Date'!R63)</f>
        <v>2010</v>
      </c>
      <c r="S63" s="151">
        <f>IF('Indicator Date'!S63="","x",'Indicator Date'!S63)</f>
        <v>2010</v>
      </c>
      <c r="T63" s="151">
        <f>IF('Indicator Date'!T63="","x",'Indicator Date'!T63)</f>
        <v>2010</v>
      </c>
      <c r="U63" s="151">
        <f>IF('Indicator Date'!U63="","x",'Indicator Date'!U63)</f>
        <v>2015</v>
      </c>
      <c r="V63" s="151">
        <f>IF('Indicator Date'!V63="","x",'Indicator Date'!V63)</f>
        <v>2015</v>
      </c>
      <c r="W63" s="151">
        <f>IF('Indicator Date'!W63="","x",'Indicator Date'!W63)</f>
        <v>2015</v>
      </c>
      <c r="X63" s="151">
        <f>IF('Indicator Date'!X63="","x",'Indicator Date'!X63)</f>
        <v>2018</v>
      </c>
      <c r="Y63" s="151">
        <f>IF('Indicator Date'!Y63="","x",'Indicator Date'!Y63)</f>
        <v>2018</v>
      </c>
      <c r="Z63" s="151">
        <f>IF('Indicator Date'!Z63="","x",'Indicator Date'!Z63)</f>
        <v>2018</v>
      </c>
      <c r="AA63" s="151">
        <f>IF('Indicator Date'!AA63="","x",'Indicator Date'!AA63)</f>
        <v>2011</v>
      </c>
      <c r="AB63" s="151">
        <f>IF('Indicator Date'!AB63="","x",'Indicator Date'!AB63)</f>
        <v>2017</v>
      </c>
      <c r="AC63" s="151" t="str">
        <f>IF('Indicator Date'!AC63="","x",'Indicator Date'!AC63)</f>
        <v>x</v>
      </c>
      <c r="AD63" s="151">
        <f>IF('Indicator Date'!AD63="","x",'Indicator Date'!AD63)</f>
        <v>2017</v>
      </c>
      <c r="AE63" s="151">
        <f>IF('Indicator Date'!AE63="","x",'Indicator Date'!AE63)</f>
        <v>2018</v>
      </c>
      <c r="AF63" s="151" t="str">
        <f>IF('Indicator Date'!AF63="","x",'Indicator Date'!AF63)</f>
        <v>x</v>
      </c>
      <c r="AG63" s="151">
        <f>IF('Indicator Date'!AG63="","x",'Indicator Date'!AG63)</f>
        <v>2019</v>
      </c>
      <c r="AH63" s="151">
        <f>IF('Indicator Date'!AH63="","x",'Indicator Date'!AH63)</f>
        <v>2019</v>
      </c>
      <c r="AI63" s="151">
        <f>IF('Indicator Date'!AI63="","x",'Indicator Date'!AI63)</f>
        <v>2019</v>
      </c>
      <c r="AJ63" s="151">
        <f>IF('Indicator Date'!AJ63="","x",'Indicator Date'!AJ63)</f>
        <v>2018</v>
      </c>
      <c r="AK63" s="151">
        <f>IF('Indicator Date'!AK63="","x",'Indicator Date'!AK63)</f>
        <v>2018</v>
      </c>
      <c r="AL63" s="151">
        <f>IF('Indicator Date'!AL63="","x",'Indicator Date'!AL63)</f>
        <v>2017</v>
      </c>
      <c r="AM63" s="151" t="str">
        <f>IF('Indicator Date'!AM63="","x",'Indicator Date'!AM63)</f>
        <v>x</v>
      </c>
      <c r="AN63" s="151">
        <f>IF('Indicator Date'!AN63="","x",'Indicator Date'!AN63)</f>
        <v>2019</v>
      </c>
      <c r="AO63" s="151">
        <f>IF('Indicator Date'!AO63="","x",'Indicator Date'!AO63)</f>
        <v>2016</v>
      </c>
      <c r="AP63" s="151">
        <f>IF('Indicator Date'!AP63="","x",'Indicator Date'!AP63)</f>
        <v>2017</v>
      </c>
      <c r="AQ63" s="151" t="str">
        <f>IF('Indicator Date'!AQ63="","x",'Indicator Date'!AQ63)</f>
        <v>x</v>
      </c>
      <c r="AR63" s="151">
        <f>IF('Indicator Date'!AR63="","x",'Indicator Date'!AR63)</f>
        <v>2018</v>
      </c>
      <c r="AS63" s="151">
        <f>IF('Indicator Date'!AS63="","x",'Indicator Date'!AS63)</f>
        <v>2017</v>
      </c>
      <c r="AT63" s="151" t="str">
        <f>IF('Indicator Date'!AT63="","x",'Indicator Date'!AT63)</f>
        <v>x</v>
      </c>
      <c r="AU63" s="151">
        <f>IF('Indicator Date'!AU63="","x",'Indicator Date'!AU63)</f>
        <v>2017</v>
      </c>
      <c r="AV63" s="151">
        <f>IF('Indicator Date'!AV63="","x",'Indicator Date'!AV63)</f>
        <v>2017</v>
      </c>
      <c r="AW63" s="151">
        <f>IF('Indicator Date'!AW63="","x",'Indicator Date'!AW63)</f>
        <v>2017</v>
      </c>
      <c r="AX63" s="151" t="str">
        <f>IF('Indicator Date'!AX63="","x",'Indicator Date'!AX63)</f>
        <v>x</v>
      </c>
      <c r="AY63" s="151">
        <f>IF('Indicator Date'!AY63="","x",'Indicator Date'!AY63)</f>
        <v>2017</v>
      </c>
      <c r="AZ63" s="151">
        <f>IF('Indicator Date'!AZ63="","x",'Indicator Date'!AZ63)</f>
        <v>2017</v>
      </c>
      <c r="BA63" s="151" t="str">
        <f>IF('Indicator Date'!BA63="","x",'Indicator Date'!BA63)</f>
        <v>2015</v>
      </c>
      <c r="BB63" s="151">
        <f>IF('Indicator Date'!BB63="","x",'Indicator Date'!BB63)</f>
        <v>2017</v>
      </c>
      <c r="BC63" s="151">
        <f>IF('Indicator Date'!BC63="","x",'Indicator Date'!BC63)</f>
        <v>2018</v>
      </c>
      <c r="BD63" s="151">
        <f>IF('Indicator Date'!BD63="","x",'Indicator Date'!BD63)</f>
        <v>2019</v>
      </c>
      <c r="BE63" s="213" t="str">
        <f>IF('Indicator Date'!BE63="","x",YEAR('Indicator Date'!BE63))</f>
        <v>x</v>
      </c>
      <c r="BF63" s="213">
        <f>IF('Indicator Date'!BF63="","x",YEAR('Indicator Date'!BF63))</f>
        <v>2018</v>
      </c>
      <c r="BG63" s="213">
        <f>IF('Indicator Date'!BG63="","x",YEAR('Indicator Date'!BG63))</f>
        <v>2018</v>
      </c>
      <c r="BH63" s="151">
        <f>IF('Indicator Date'!BH63="","x",'Indicator Date'!BH63)</f>
        <v>2018</v>
      </c>
      <c r="BI63" s="151">
        <f>IF('Indicator Date'!BI63="","x",'Indicator Date'!BI63)</f>
        <v>2018</v>
      </c>
      <c r="BJ63" s="151">
        <f>IF('Indicator Date'!BJ63="","x",'Indicator Date'!BJ63)</f>
        <v>2015</v>
      </c>
      <c r="BK63" s="151">
        <f>IF('Indicator Date'!BK63="","x",'Indicator Date'!BK63)</f>
        <v>2017</v>
      </c>
      <c r="BL63" s="151">
        <f>IF('Indicator Date'!BL63="","x",'Indicator Date'!BL63)</f>
        <v>2018</v>
      </c>
      <c r="BM63" s="151">
        <f>IF('Indicator Date'!BM63="","x",'Indicator Date'!BM63)</f>
        <v>2017</v>
      </c>
      <c r="BN63" s="151" t="str">
        <f>IF('Indicator Date'!BN63="","x",'Indicator Date'!BN63)</f>
        <v>x</v>
      </c>
      <c r="BO63" s="151">
        <f>IF('Indicator Date'!BO63="","x",'Indicator Date'!BO63)</f>
        <v>2016</v>
      </c>
      <c r="BP63" s="151">
        <f>IF('Indicator Date'!BP63="","x",'Indicator Date'!BP63)</f>
        <v>2017</v>
      </c>
      <c r="BQ63" s="151">
        <f>IF('Indicator Date'!BQ63="","x",'Indicator Date'!BQ63)</f>
        <v>2014</v>
      </c>
      <c r="BR63" s="151">
        <f>IF('Indicator Date'!BR63="","x",'Indicator Date'!BR63)</f>
        <v>2017</v>
      </c>
      <c r="BS63" s="151">
        <f>IF('Indicator Date'!BS63="","x",'Indicator Date'!BS63)</f>
        <v>2017</v>
      </c>
      <c r="BT63" s="151">
        <f>IF('Indicator Date'!BT63="","x",'Indicator Date'!BT63)</f>
        <v>2016</v>
      </c>
      <c r="BU63" s="151">
        <f>IF('Indicator Date'!BU63="","x",'Indicator Date'!BU63)</f>
        <v>2017</v>
      </c>
      <c r="BV63" s="151">
        <f>IF('Indicator Date'!BV63="","x",'Indicator Date'!BV63)</f>
        <v>2017</v>
      </c>
      <c r="BW63" s="151">
        <f>IF('Indicator Date'!BW63="","x",'Indicator Date'!BW63)</f>
        <v>2017</v>
      </c>
      <c r="BX63" s="151">
        <f>IF('Indicator Date'!BX63="","x",'Indicator Date'!BX63)</f>
        <v>2016</v>
      </c>
      <c r="BY63" s="151">
        <f>IF('Indicator Date'!BY63="","x",'Indicator Date'!BY63)</f>
        <v>2015</v>
      </c>
      <c r="BZ63" s="151" t="str">
        <f>IF('Indicator Date'!BZ63="","x",'Indicator Date'!BZ63)</f>
        <v>2018</v>
      </c>
      <c r="CA63" s="151">
        <f>IF('Indicator Date'!CA63="","x",'Indicator Date'!CA63)</f>
        <v>2019</v>
      </c>
      <c r="CB63" s="151">
        <f>IF('Indicator Date'!CB63="","x",'Indicator Date'!CB63)</f>
        <v>2015</v>
      </c>
    </row>
    <row r="64" spans="1:80" x14ac:dyDescent="0.25">
      <c r="A64" s="123" t="s">
        <v>113</v>
      </c>
      <c r="B64" s="106" t="s">
        <v>112</v>
      </c>
      <c r="C64" s="151">
        <f>IF('Indicator Date'!C64="","x",'Indicator Date'!C64)</f>
        <v>2015</v>
      </c>
      <c r="D64" s="151">
        <f>IF('Indicator Date'!D64="","x",'Indicator Date'!D64)</f>
        <v>2015</v>
      </c>
      <c r="E64" s="151">
        <f>IF('Indicator Date'!E64="","x",'Indicator Date'!E64)</f>
        <v>2015</v>
      </c>
      <c r="F64" s="151">
        <f>IF('Indicator Date'!F64="","x",'Indicator Date'!F64)</f>
        <v>2015</v>
      </c>
      <c r="G64" s="151">
        <f>IF('Indicator Date'!G64="","x",'Indicator Date'!G64)</f>
        <v>2015</v>
      </c>
      <c r="H64" s="151">
        <f>IF('Indicator Date'!H64="","x",'Indicator Date'!H64)</f>
        <v>2015</v>
      </c>
      <c r="I64" s="151">
        <f>IF('Indicator Date'!I64="","x",'Indicator Date'!I64)</f>
        <v>2015</v>
      </c>
      <c r="J64" s="151">
        <f>IF('Indicator Date'!J64="","x",'Indicator Date'!J64)</f>
        <v>2018</v>
      </c>
      <c r="K64" s="151">
        <f>IF('Indicator Date'!K64="","x",'Indicator Date'!K64)</f>
        <v>2018</v>
      </c>
      <c r="L64" s="151">
        <f>IF('Indicator Date'!L64="","x",'Indicator Date'!L64)</f>
        <v>2016</v>
      </c>
      <c r="M64" s="151">
        <f>IF('Indicator Date'!M64="","x",'Indicator Date'!M64)</f>
        <v>2015</v>
      </c>
      <c r="N64" s="151">
        <f>IF('Indicator Date'!N64="","x",'Indicator Date'!N64)</f>
        <v>2015</v>
      </c>
      <c r="O64" s="151">
        <f>IF('Indicator Date'!O64="","x",'Indicator Date'!O64)</f>
        <v>2015</v>
      </c>
      <c r="P64" s="151">
        <f>IF('Indicator Date'!P64="","x",'Indicator Date'!P64)</f>
        <v>2015</v>
      </c>
      <c r="Q64" s="151">
        <f>IF('Indicator Date'!Q64="","x",'Indicator Date'!Q64)</f>
        <v>2010</v>
      </c>
      <c r="R64" s="151">
        <f>IF('Indicator Date'!R64="","x",'Indicator Date'!R64)</f>
        <v>2010</v>
      </c>
      <c r="S64" s="151">
        <f>IF('Indicator Date'!S64="","x",'Indicator Date'!S64)</f>
        <v>2010</v>
      </c>
      <c r="T64" s="151">
        <f>IF('Indicator Date'!T64="","x",'Indicator Date'!T64)</f>
        <v>2010</v>
      </c>
      <c r="U64" s="151">
        <f>IF('Indicator Date'!U64="","x",'Indicator Date'!U64)</f>
        <v>2015</v>
      </c>
      <c r="V64" s="151">
        <f>IF('Indicator Date'!V64="","x",'Indicator Date'!V64)</f>
        <v>2015</v>
      </c>
      <c r="W64" s="151">
        <f>IF('Indicator Date'!W64="","x",'Indicator Date'!W64)</f>
        <v>2015</v>
      </c>
      <c r="X64" s="151">
        <f>IF('Indicator Date'!X64="","x",'Indicator Date'!X64)</f>
        <v>2018</v>
      </c>
      <c r="Y64" s="151">
        <f>IF('Indicator Date'!Y64="","x",'Indicator Date'!Y64)</f>
        <v>2018</v>
      </c>
      <c r="Z64" s="151">
        <f>IF('Indicator Date'!Z64="","x",'Indicator Date'!Z64)</f>
        <v>2018</v>
      </c>
      <c r="AA64" s="151">
        <f>IF('Indicator Date'!AA64="","x",'Indicator Date'!AA64)</f>
        <v>2012</v>
      </c>
      <c r="AB64" s="151">
        <f>IF('Indicator Date'!AB64="","x",'Indicator Date'!AB64)</f>
        <v>2017</v>
      </c>
      <c r="AC64" s="151" t="str">
        <f>IF('Indicator Date'!AC64="","x",'Indicator Date'!AC64)</f>
        <v>x</v>
      </c>
      <c r="AD64" s="151">
        <f>IF('Indicator Date'!AD64="","x",'Indicator Date'!AD64)</f>
        <v>2014</v>
      </c>
      <c r="AE64" s="151">
        <f>IF('Indicator Date'!AE64="","x",'Indicator Date'!AE64)</f>
        <v>2018</v>
      </c>
      <c r="AF64" s="151">
        <f>IF('Indicator Date'!AF64="","x",'Indicator Date'!AF64)</f>
        <v>2016</v>
      </c>
      <c r="AG64" s="151">
        <f>IF('Indicator Date'!AG64="","x",'Indicator Date'!AG64)</f>
        <v>2019</v>
      </c>
      <c r="AH64" s="151">
        <f>IF('Indicator Date'!AH64="","x",'Indicator Date'!AH64)</f>
        <v>2019</v>
      </c>
      <c r="AI64" s="151">
        <f>IF('Indicator Date'!AI64="","x",'Indicator Date'!AI64)</f>
        <v>2019</v>
      </c>
      <c r="AJ64" s="151">
        <f>IF('Indicator Date'!AJ64="","x",'Indicator Date'!AJ64)</f>
        <v>2018</v>
      </c>
      <c r="AK64" s="151">
        <f>IF('Indicator Date'!AK64="","x",'Indicator Date'!AK64)</f>
        <v>2018</v>
      </c>
      <c r="AL64" s="151">
        <f>IF('Indicator Date'!AL64="","x",'Indicator Date'!AL64)</f>
        <v>2017</v>
      </c>
      <c r="AM64" s="151">
        <f>IF('Indicator Date'!AM64="","x",'Indicator Date'!AM64)</f>
        <v>2012</v>
      </c>
      <c r="AN64" s="151">
        <f>IF('Indicator Date'!AN64="","x",'Indicator Date'!AN64)</f>
        <v>2019</v>
      </c>
      <c r="AO64" s="151">
        <f>IF('Indicator Date'!AO64="","x",'Indicator Date'!AO64)</f>
        <v>2016</v>
      </c>
      <c r="AP64" s="151">
        <f>IF('Indicator Date'!AP64="","x",'Indicator Date'!AP64)</f>
        <v>2017</v>
      </c>
      <c r="AQ64" s="151">
        <f>IF('Indicator Date'!AQ64="","x",'Indicator Date'!AQ64)</f>
        <v>2017</v>
      </c>
      <c r="AR64" s="151">
        <f>IF('Indicator Date'!AR64="","x",'Indicator Date'!AR64)</f>
        <v>2015</v>
      </c>
      <c r="AS64" s="151">
        <f>IF('Indicator Date'!AS64="","x",'Indicator Date'!AS64)</f>
        <v>2017</v>
      </c>
      <c r="AT64" s="151">
        <f>IF('Indicator Date'!AT64="","x",'Indicator Date'!AT64)</f>
        <v>2012</v>
      </c>
      <c r="AU64" s="151">
        <f>IF('Indicator Date'!AU64="","x",'Indicator Date'!AU64)</f>
        <v>2017</v>
      </c>
      <c r="AV64" s="151">
        <f>IF('Indicator Date'!AV64="","x",'Indicator Date'!AV64)</f>
        <v>2017</v>
      </c>
      <c r="AW64" s="151">
        <f>IF('Indicator Date'!AW64="","x",'Indicator Date'!AW64)</f>
        <v>2017</v>
      </c>
      <c r="AX64" s="151">
        <f>IF('Indicator Date'!AX64="","x",'Indicator Date'!AX64)</f>
        <v>2017</v>
      </c>
      <c r="AY64" s="151">
        <f>IF('Indicator Date'!AY64="","x",'Indicator Date'!AY64)</f>
        <v>2017</v>
      </c>
      <c r="AZ64" s="151">
        <f>IF('Indicator Date'!AZ64="","x",'Indicator Date'!AZ64)</f>
        <v>2017</v>
      </c>
      <c r="BA64" s="151" t="str">
        <f>IF('Indicator Date'!BA64="","x",'Indicator Date'!BA64)</f>
        <v>2017</v>
      </c>
      <c r="BB64" s="151">
        <f>IF('Indicator Date'!BB64="","x",'Indicator Date'!BB64)</f>
        <v>2017</v>
      </c>
      <c r="BC64" s="151">
        <f>IF('Indicator Date'!BC64="","x",'Indicator Date'!BC64)</f>
        <v>2018</v>
      </c>
      <c r="BD64" s="151">
        <f>IF('Indicator Date'!BD64="","x",'Indicator Date'!BD64)</f>
        <v>2019</v>
      </c>
      <c r="BE64" s="213" t="str">
        <f>IF('Indicator Date'!BE64="","x",YEAR('Indicator Date'!BE64))</f>
        <v>x</v>
      </c>
      <c r="BF64" s="213">
        <f>IF('Indicator Date'!BF64="","x",YEAR('Indicator Date'!BF64))</f>
        <v>2018</v>
      </c>
      <c r="BG64" s="213">
        <f>IF('Indicator Date'!BG64="","x",YEAR('Indicator Date'!BG64))</f>
        <v>2018</v>
      </c>
      <c r="BH64" s="151">
        <f>IF('Indicator Date'!BH64="","x",'Indicator Date'!BH64)</f>
        <v>2018</v>
      </c>
      <c r="BI64" s="151">
        <f>IF('Indicator Date'!BI64="","x",'Indicator Date'!BI64)</f>
        <v>2018</v>
      </c>
      <c r="BJ64" s="151">
        <f>IF('Indicator Date'!BJ64="","x",'Indicator Date'!BJ64)</f>
        <v>2015</v>
      </c>
      <c r="BK64" s="151">
        <f>IF('Indicator Date'!BK64="","x",'Indicator Date'!BK64)</f>
        <v>2017</v>
      </c>
      <c r="BL64" s="151">
        <f>IF('Indicator Date'!BL64="","x",'Indicator Date'!BL64)</f>
        <v>2018</v>
      </c>
      <c r="BM64" s="151">
        <f>IF('Indicator Date'!BM64="","x",'Indicator Date'!BM64)</f>
        <v>2017</v>
      </c>
      <c r="BN64" s="151">
        <f>IF('Indicator Date'!BN64="","x",'Indicator Date'!BN64)</f>
        <v>2015</v>
      </c>
      <c r="BO64" s="151">
        <f>IF('Indicator Date'!BO64="","x",'Indicator Date'!BO64)</f>
        <v>2016</v>
      </c>
      <c r="BP64" s="151">
        <f>IF('Indicator Date'!BP64="","x",'Indicator Date'!BP64)</f>
        <v>2017</v>
      </c>
      <c r="BQ64" s="151">
        <f>IF('Indicator Date'!BQ64="","x",'Indicator Date'!BQ64)</f>
        <v>2014</v>
      </c>
      <c r="BR64" s="151">
        <f>IF('Indicator Date'!BR64="","x",'Indicator Date'!BR64)</f>
        <v>2017</v>
      </c>
      <c r="BS64" s="151">
        <f>IF('Indicator Date'!BS64="","x",'Indicator Date'!BS64)</f>
        <v>2017</v>
      </c>
      <c r="BT64" s="151">
        <f>IF('Indicator Date'!BT64="","x",'Indicator Date'!BT64)</f>
        <v>2016</v>
      </c>
      <c r="BU64" s="151">
        <f>IF('Indicator Date'!BU64="","x",'Indicator Date'!BU64)</f>
        <v>2017</v>
      </c>
      <c r="BV64" s="151" t="str">
        <f>IF('Indicator Date'!BV64="","x",'Indicator Date'!BV64)</f>
        <v>x</v>
      </c>
      <c r="BW64" s="151" t="str">
        <f>IF('Indicator Date'!BW64="","x",'Indicator Date'!BW64)</f>
        <v>x</v>
      </c>
      <c r="BX64" s="151">
        <f>IF('Indicator Date'!BX64="","x",'Indicator Date'!BX64)</f>
        <v>2016</v>
      </c>
      <c r="BY64" s="151">
        <f>IF('Indicator Date'!BY64="","x",'Indicator Date'!BY64)</f>
        <v>2015</v>
      </c>
      <c r="BZ64" s="151" t="str">
        <f>IF('Indicator Date'!BZ64="","x",'Indicator Date'!BZ64)</f>
        <v>2018</v>
      </c>
      <c r="CA64" s="151">
        <f>IF('Indicator Date'!CA64="","x",'Indicator Date'!CA64)</f>
        <v>2019</v>
      </c>
      <c r="CB64" s="151">
        <f>IF('Indicator Date'!CB64="","x",'Indicator Date'!CB64)</f>
        <v>2015</v>
      </c>
    </row>
    <row r="65" spans="1:80" x14ac:dyDescent="0.25">
      <c r="A65" s="123" t="s">
        <v>115</v>
      </c>
      <c r="B65" s="106" t="s">
        <v>114</v>
      </c>
      <c r="C65" s="151">
        <f>IF('Indicator Date'!C65="","x",'Indicator Date'!C65)</f>
        <v>2015</v>
      </c>
      <c r="D65" s="151">
        <f>IF('Indicator Date'!D65="","x",'Indicator Date'!D65)</f>
        <v>2015</v>
      </c>
      <c r="E65" s="151">
        <f>IF('Indicator Date'!E65="","x",'Indicator Date'!E65)</f>
        <v>2015</v>
      </c>
      <c r="F65" s="151">
        <f>IF('Indicator Date'!F65="","x",'Indicator Date'!F65)</f>
        <v>2015</v>
      </c>
      <c r="G65" s="151">
        <f>IF('Indicator Date'!G65="","x",'Indicator Date'!G65)</f>
        <v>2015</v>
      </c>
      <c r="H65" s="151">
        <f>IF('Indicator Date'!H65="","x",'Indicator Date'!H65)</f>
        <v>2015</v>
      </c>
      <c r="I65" s="151">
        <f>IF('Indicator Date'!I65="","x",'Indicator Date'!I65)</f>
        <v>2015</v>
      </c>
      <c r="J65" s="151">
        <f>IF('Indicator Date'!J65="","x",'Indicator Date'!J65)</f>
        <v>2018</v>
      </c>
      <c r="K65" s="151">
        <f>IF('Indicator Date'!K65="","x",'Indicator Date'!K65)</f>
        <v>2018</v>
      </c>
      <c r="L65" s="151">
        <f>IF('Indicator Date'!L65="","x",'Indicator Date'!L65)</f>
        <v>2016</v>
      </c>
      <c r="M65" s="151">
        <f>IF('Indicator Date'!M65="","x",'Indicator Date'!M65)</f>
        <v>2015</v>
      </c>
      <c r="N65" s="151">
        <f>IF('Indicator Date'!N65="","x",'Indicator Date'!N65)</f>
        <v>2015</v>
      </c>
      <c r="O65" s="151">
        <f>IF('Indicator Date'!O65="","x",'Indicator Date'!O65)</f>
        <v>2015</v>
      </c>
      <c r="P65" s="151">
        <f>IF('Indicator Date'!P65="","x",'Indicator Date'!P65)</f>
        <v>2015</v>
      </c>
      <c r="Q65" s="151">
        <f>IF('Indicator Date'!Q65="","x",'Indicator Date'!Q65)</f>
        <v>2010</v>
      </c>
      <c r="R65" s="151">
        <f>IF('Indicator Date'!R65="","x",'Indicator Date'!R65)</f>
        <v>2010</v>
      </c>
      <c r="S65" s="151">
        <f>IF('Indicator Date'!S65="","x",'Indicator Date'!S65)</f>
        <v>2010</v>
      </c>
      <c r="T65" s="151">
        <f>IF('Indicator Date'!T65="","x",'Indicator Date'!T65)</f>
        <v>2010</v>
      </c>
      <c r="U65" s="151">
        <f>IF('Indicator Date'!U65="","x",'Indicator Date'!U65)</f>
        <v>2015</v>
      </c>
      <c r="V65" s="151">
        <f>IF('Indicator Date'!V65="","x",'Indicator Date'!V65)</f>
        <v>2015</v>
      </c>
      <c r="W65" s="151">
        <f>IF('Indicator Date'!W65="","x",'Indicator Date'!W65)</f>
        <v>2015</v>
      </c>
      <c r="X65" s="151">
        <f>IF('Indicator Date'!X65="","x",'Indicator Date'!X65)</f>
        <v>2018</v>
      </c>
      <c r="Y65" s="151">
        <f>IF('Indicator Date'!Y65="","x",'Indicator Date'!Y65)</f>
        <v>2018</v>
      </c>
      <c r="Z65" s="151">
        <f>IF('Indicator Date'!Z65="","x",'Indicator Date'!Z65)</f>
        <v>2018</v>
      </c>
      <c r="AA65" s="151">
        <f>IF('Indicator Date'!AA65="","x",'Indicator Date'!AA65)</f>
        <v>2013</v>
      </c>
      <c r="AB65" s="151">
        <f>IF('Indicator Date'!AB65="","x",'Indicator Date'!AB65)</f>
        <v>2017</v>
      </c>
      <c r="AC65" s="151">
        <f>IF('Indicator Date'!AC65="","x",'Indicator Date'!AC65)</f>
        <v>2017</v>
      </c>
      <c r="AD65" s="151">
        <f>IF('Indicator Date'!AD65="","x",'Indicator Date'!AD65)</f>
        <v>2018</v>
      </c>
      <c r="AE65" s="151">
        <f>IF('Indicator Date'!AE65="","x",'Indicator Date'!AE65)</f>
        <v>2018</v>
      </c>
      <c r="AF65" s="151">
        <f>IF('Indicator Date'!AF65="","x",'Indicator Date'!AF65)</f>
        <v>2016</v>
      </c>
      <c r="AG65" s="151">
        <f>IF('Indicator Date'!AG65="","x",'Indicator Date'!AG65)</f>
        <v>2019</v>
      </c>
      <c r="AH65" s="151">
        <f>IF('Indicator Date'!AH65="","x",'Indicator Date'!AH65)</f>
        <v>2019</v>
      </c>
      <c r="AI65" s="151">
        <f>IF('Indicator Date'!AI65="","x",'Indicator Date'!AI65)</f>
        <v>2019</v>
      </c>
      <c r="AJ65" s="151">
        <f>IF('Indicator Date'!AJ65="","x",'Indicator Date'!AJ65)</f>
        <v>2018</v>
      </c>
      <c r="AK65" s="151">
        <f>IF('Indicator Date'!AK65="","x",'Indicator Date'!AK65)</f>
        <v>2018</v>
      </c>
      <c r="AL65" s="151">
        <f>IF('Indicator Date'!AL65="","x",'Indicator Date'!AL65)</f>
        <v>2017</v>
      </c>
      <c r="AM65" s="151">
        <f>IF('Indicator Date'!AM65="","x",'Indicator Date'!AM65)</f>
        <v>2013</v>
      </c>
      <c r="AN65" s="151">
        <f>IF('Indicator Date'!AN65="","x",'Indicator Date'!AN65)</f>
        <v>2019</v>
      </c>
      <c r="AO65" s="151">
        <f>IF('Indicator Date'!AO65="","x",'Indicator Date'!AO65)</f>
        <v>2016</v>
      </c>
      <c r="AP65" s="151">
        <f>IF('Indicator Date'!AP65="","x",'Indicator Date'!AP65)</f>
        <v>2017</v>
      </c>
      <c r="AQ65" s="151">
        <f>IF('Indicator Date'!AQ65="","x",'Indicator Date'!AQ65)</f>
        <v>2017</v>
      </c>
      <c r="AR65" s="151">
        <f>IF('Indicator Date'!AR65="","x",'Indicator Date'!AR65)</f>
        <v>2018</v>
      </c>
      <c r="AS65" s="151">
        <f>IF('Indicator Date'!AS65="","x",'Indicator Date'!AS65)</f>
        <v>2017</v>
      </c>
      <c r="AT65" s="151">
        <f>IF('Indicator Date'!AT65="","x",'Indicator Date'!AT65)</f>
        <v>2013</v>
      </c>
      <c r="AU65" s="151">
        <f>IF('Indicator Date'!AU65="","x",'Indicator Date'!AU65)</f>
        <v>2017</v>
      </c>
      <c r="AV65" s="151">
        <f>IF('Indicator Date'!AV65="","x",'Indicator Date'!AV65)</f>
        <v>2017</v>
      </c>
      <c r="AW65" s="151">
        <f>IF('Indicator Date'!AW65="","x",'Indicator Date'!AW65)</f>
        <v>2017</v>
      </c>
      <c r="AX65" s="151">
        <f>IF('Indicator Date'!AX65="","x",'Indicator Date'!AX65)</f>
        <v>2017</v>
      </c>
      <c r="AY65" s="151">
        <f>IF('Indicator Date'!AY65="","x",'Indicator Date'!AY65)</f>
        <v>2017</v>
      </c>
      <c r="AZ65" s="151">
        <f>IF('Indicator Date'!AZ65="","x",'Indicator Date'!AZ65)</f>
        <v>2017</v>
      </c>
      <c r="BA65" s="151" t="str">
        <f>IF('Indicator Date'!BA65="","x",'Indicator Date'!BA65)</f>
        <v>2015</v>
      </c>
      <c r="BB65" s="151">
        <f>IF('Indicator Date'!BB65="","x",'Indicator Date'!BB65)</f>
        <v>2017</v>
      </c>
      <c r="BC65" s="151">
        <f>IF('Indicator Date'!BC65="","x",'Indicator Date'!BC65)</f>
        <v>2018</v>
      </c>
      <c r="BD65" s="151">
        <f>IF('Indicator Date'!BD65="","x",'Indicator Date'!BD65)</f>
        <v>2019</v>
      </c>
      <c r="BE65" s="213" t="str">
        <f>IF('Indicator Date'!BE65="","x",YEAR('Indicator Date'!BE65))</f>
        <v>x</v>
      </c>
      <c r="BF65" s="213">
        <f>IF('Indicator Date'!BF65="","x",YEAR('Indicator Date'!BF65))</f>
        <v>2018</v>
      </c>
      <c r="BG65" s="213">
        <f>IF('Indicator Date'!BG65="","x",YEAR('Indicator Date'!BG65))</f>
        <v>2018</v>
      </c>
      <c r="BH65" s="151">
        <f>IF('Indicator Date'!BH65="","x",'Indicator Date'!BH65)</f>
        <v>2018</v>
      </c>
      <c r="BI65" s="151">
        <f>IF('Indicator Date'!BI65="","x",'Indicator Date'!BI65)</f>
        <v>2018</v>
      </c>
      <c r="BJ65" s="151">
        <f>IF('Indicator Date'!BJ65="","x",'Indicator Date'!BJ65)</f>
        <v>2015</v>
      </c>
      <c r="BK65" s="151">
        <f>IF('Indicator Date'!BK65="","x",'Indicator Date'!BK65)</f>
        <v>2017</v>
      </c>
      <c r="BL65" s="151">
        <f>IF('Indicator Date'!BL65="","x",'Indicator Date'!BL65)</f>
        <v>2018</v>
      </c>
      <c r="BM65" s="151">
        <f>IF('Indicator Date'!BM65="","x",'Indicator Date'!BM65)</f>
        <v>2017</v>
      </c>
      <c r="BN65" s="151">
        <f>IF('Indicator Date'!BN65="","x",'Indicator Date'!BN65)</f>
        <v>2015</v>
      </c>
      <c r="BO65" s="151">
        <f>IF('Indicator Date'!BO65="","x",'Indicator Date'!BO65)</f>
        <v>2016</v>
      </c>
      <c r="BP65" s="151">
        <f>IF('Indicator Date'!BP65="","x",'Indicator Date'!BP65)</f>
        <v>2017</v>
      </c>
      <c r="BQ65" s="151">
        <f>IF('Indicator Date'!BQ65="","x",'Indicator Date'!BQ65)</f>
        <v>2014</v>
      </c>
      <c r="BR65" s="151">
        <f>IF('Indicator Date'!BR65="","x",'Indicator Date'!BR65)</f>
        <v>2017</v>
      </c>
      <c r="BS65" s="151">
        <f>IF('Indicator Date'!BS65="","x",'Indicator Date'!BS65)</f>
        <v>2017</v>
      </c>
      <c r="BT65" s="151">
        <f>IF('Indicator Date'!BT65="","x",'Indicator Date'!BT65)</f>
        <v>2015</v>
      </c>
      <c r="BU65" s="151">
        <f>IF('Indicator Date'!BU65="","x",'Indicator Date'!BU65)</f>
        <v>2017</v>
      </c>
      <c r="BV65" s="151">
        <f>IF('Indicator Date'!BV65="","x",'Indicator Date'!BV65)</f>
        <v>2017</v>
      </c>
      <c r="BW65" s="151">
        <f>IF('Indicator Date'!BW65="","x",'Indicator Date'!BW65)</f>
        <v>2017</v>
      </c>
      <c r="BX65" s="151">
        <f>IF('Indicator Date'!BX65="","x",'Indicator Date'!BX65)</f>
        <v>2016</v>
      </c>
      <c r="BY65" s="151">
        <f>IF('Indicator Date'!BY65="","x",'Indicator Date'!BY65)</f>
        <v>2015</v>
      </c>
      <c r="BZ65" s="151" t="str">
        <f>IF('Indicator Date'!BZ65="","x",'Indicator Date'!BZ65)</f>
        <v>2018</v>
      </c>
      <c r="CA65" s="151">
        <f>IF('Indicator Date'!CA65="","x",'Indicator Date'!CA65)</f>
        <v>2019</v>
      </c>
      <c r="CB65" s="151">
        <f>IF('Indicator Date'!CB65="","x",'Indicator Date'!CB65)</f>
        <v>2015</v>
      </c>
    </row>
    <row r="66" spans="1:80" x14ac:dyDescent="0.25">
      <c r="A66" s="123" t="s">
        <v>117</v>
      </c>
      <c r="B66" s="106" t="s">
        <v>116</v>
      </c>
      <c r="C66" s="151">
        <f>IF('Indicator Date'!C66="","x",'Indicator Date'!C66)</f>
        <v>2015</v>
      </c>
      <c r="D66" s="151">
        <f>IF('Indicator Date'!D66="","x",'Indicator Date'!D66)</f>
        <v>2015</v>
      </c>
      <c r="E66" s="151">
        <f>IF('Indicator Date'!E66="","x",'Indicator Date'!E66)</f>
        <v>2015</v>
      </c>
      <c r="F66" s="151">
        <f>IF('Indicator Date'!F66="","x",'Indicator Date'!F66)</f>
        <v>2015</v>
      </c>
      <c r="G66" s="151">
        <f>IF('Indicator Date'!G66="","x",'Indicator Date'!G66)</f>
        <v>2015</v>
      </c>
      <c r="H66" s="151">
        <f>IF('Indicator Date'!H66="","x",'Indicator Date'!H66)</f>
        <v>2015</v>
      </c>
      <c r="I66" s="151">
        <f>IF('Indicator Date'!I66="","x",'Indicator Date'!I66)</f>
        <v>2015</v>
      </c>
      <c r="J66" s="151">
        <f>IF('Indicator Date'!J66="","x",'Indicator Date'!J66)</f>
        <v>2018</v>
      </c>
      <c r="K66" s="151">
        <f>IF('Indicator Date'!K66="","x",'Indicator Date'!K66)</f>
        <v>2018</v>
      </c>
      <c r="L66" s="151">
        <f>IF('Indicator Date'!L66="","x",'Indicator Date'!L66)</f>
        <v>2016</v>
      </c>
      <c r="M66" s="151">
        <f>IF('Indicator Date'!M66="","x",'Indicator Date'!M66)</f>
        <v>2015</v>
      </c>
      <c r="N66" s="151">
        <f>IF('Indicator Date'!N66="","x",'Indicator Date'!N66)</f>
        <v>2015</v>
      </c>
      <c r="O66" s="151">
        <f>IF('Indicator Date'!O66="","x",'Indicator Date'!O66)</f>
        <v>2015</v>
      </c>
      <c r="P66" s="151">
        <f>IF('Indicator Date'!P66="","x",'Indicator Date'!P66)</f>
        <v>2015</v>
      </c>
      <c r="Q66" s="151">
        <f>IF('Indicator Date'!Q66="","x",'Indicator Date'!Q66)</f>
        <v>2010</v>
      </c>
      <c r="R66" s="151">
        <f>IF('Indicator Date'!R66="","x",'Indicator Date'!R66)</f>
        <v>2010</v>
      </c>
      <c r="S66" s="151">
        <f>IF('Indicator Date'!S66="","x",'Indicator Date'!S66)</f>
        <v>2010</v>
      </c>
      <c r="T66" s="151">
        <f>IF('Indicator Date'!T66="","x",'Indicator Date'!T66)</f>
        <v>2010</v>
      </c>
      <c r="U66" s="151">
        <f>IF('Indicator Date'!U66="","x",'Indicator Date'!U66)</f>
        <v>2015</v>
      </c>
      <c r="V66" s="151">
        <f>IF('Indicator Date'!V66="","x",'Indicator Date'!V66)</f>
        <v>2015</v>
      </c>
      <c r="W66" s="151">
        <f>IF('Indicator Date'!W66="","x",'Indicator Date'!W66)</f>
        <v>2015</v>
      </c>
      <c r="X66" s="151">
        <f>IF('Indicator Date'!X66="","x",'Indicator Date'!X66)</f>
        <v>2018</v>
      </c>
      <c r="Y66" s="151">
        <f>IF('Indicator Date'!Y66="","x",'Indicator Date'!Y66)</f>
        <v>2018</v>
      </c>
      <c r="Z66" s="151">
        <f>IF('Indicator Date'!Z66="","x",'Indicator Date'!Z66)</f>
        <v>2018</v>
      </c>
      <c r="AA66" s="151" t="str">
        <f>IF('Indicator Date'!AA66="","x",'Indicator Date'!AA66)</f>
        <v>x</v>
      </c>
      <c r="AB66" s="151">
        <f>IF('Indicator Date'!AB66="","x",'Indicator Date'!AB66)</f>
        <v>2017</v>
      </c>
      <c r="AC66" s="151" t="str">
        <f>IF('Indicator Date'!AC66="","x",'Indicator Date'!AC66)</f>
        <v>x</v>
      </c>
      <c r="AD66" s="151">
        <f>IF('Indicator Date'!AD66="","x",'Indicator Date'!AD66)</f>
        <v>2018</v>
      </c>
      <c r="AE66" s="151">
        <f>IF('Indicator Date'!AE66="","x",'Indicator Date'!AE66)</f>
        <v>2018</v>
      </c>
      <c r="AF66" s="151">
        <f>IF('Indicator Date'!AF66="","x",'Indicator Date'!AF66)</f>
        <v>2016</v>
      </c>
      <c r="AG66" s="151">
        <f>IF('Indicator Date'!AG66="","x",'Indicator Date'!AG66)</f>
        <v>2019</v>
      </c>
      <c r="AH66" s="151">
        <f>IF('Indicator Date'!AH66="","x",'Indicator Date'!AH66)</f>
        <v>2019</v>
      </c>
      <c r="AI66" s="151">
        <f>IF('Indicator Date'!AI66="","x",'Indicator Date'!AI66)</f>
        <v>2019</v>
      </c>
      <c r="AJ66" s="151">
        <f>IF('Indicator Date'!AJ66="","x",'Indicator Date'!AJ66)</f>
        <v>2018</v>
      </c>
      <c r="AK66" s="151">
        <f>IF('Indicator Date'!AK66="","x",'Indicator Date'!AK66)</f>
        <v>2018</v>
      </c>
      <c r="AL66" s="151">
        <f>IF('Indicator Date'!AL66="","x",'Indicator Date'!AL66)</f>
        <v>2017</v>
      </c>
      <c r="AM66" s="151" t="str">
        <f>IF('Indicator Date'!AM66="","x",'Indicator Date'!AM66)</f>
        <v>x</v>
      </c>
      <c r="AN66" s="151">
        <f>IF('Indicator Date'!AN66="","x",'Indicator Date'!AN66)</f>
        <v>2019</v>
      </c>
      <c r="AO66" s="151">
        <f>IF('Indicator Date'!AO66="","x",'Indicator Date'!AO66)</f>
        <v>2016</v>
      </c>
      <c r="AP66" s="151">
        <f>IF('Indicator Date'!AP66="","x",'Indicator Date'!AP66)</f>
        <v>2017</v>
      </c>
      <c r="AQ66" s="151">
        <f>IF('Indicator Date'!AQ66="","x",'Indicator Date'!AQ66)</f>
        <v>2017</v>
      </c>
      <c r="AR66" s="151">
        <f>IF('Indicator Date'!AR66="","x",'Indicator Date'!AR66)</f>
        <v>2018</v>
      </c>
      <c r="AS66" s="151">
        <f>IF('Indicator Date'!AS66="","x",'Indicator Date'!AS66)</f>
        <v>2017</v>
      </c>
      <c r="AT66" s="151">
        <f>IF('Indicator Date'!AT66="","x",'Indicator Date'!AT66)</f>
        <v>2009</v>
      </c>
      <c r="AU66" s="151">
        <f>IF('Indicator Date'!AU66="","x",'Indicator Date'!AU66)</f>
        <v>2017</v>
      </c>
      <c r="AV66" s="151">
        <f>IF('Indicator Date'!AV66="","x",'Indicator Date'!AV66)</f>
        <v>2017</v>
      </c>
      <c r="AW66" s="151">
        <f>IF('Indicator Date'!AW66="","x",'Indicator Date'!AW66)</f>
        <v>2017</v>
      </c>
      <c r="AX66" s="151">
        <f>IF('Indicator Date'!AX66="","x",'Indicator Date'!AX66)</f>
        <v>2017</v>
      </c>
      <c r="AY66" s="151">
        <f>IF('Indicator Date'!AY66="","x",'Indicator Date'!AY66)</f>
        <v>2017</v>
      </c>
      <c r="AZ66" s="151">
        <f>IF('Indicator Date'!AZ66="","x",'Indicator Date'!AZ66)</f>
        <v>2017</v>
      </c>
      <c r="BA66" s="151" t="str">
        <f>IF('Indicator Date'!BA66="","x",'Indicator Date'!BA66)</f>
        <v>2017</v>
      </c>
      <c r="BB66" s="151">
        <f>IF('Indicator Date'!BB66="","x",'Indicator Date'!BB66)</f>
        <v>2017</v>
      </c>
      <c r="BC66" s="151">
        <f>IF('Indicator Date'!BC66="","x",'Indicator Date'!BC66)</f>
        <v>2018</v>
      </c>
      <c r="BD66" s="151">
        <f>IF('Indicator Date'!BD66="","x",'Indicator Date'!BD66)</f>
        <v>2019</v>
      </c>
      <c r="BE66" s="213" t="str">
        <f>IF('Indicator Date'!BE66="","x",YEAR('Indicator Date'!BE66))</f>
        <v>x</v>
      </c>
      <c r="BF66" s="213">
        <f>IF('Indicator Date'!BF66="","x",YEAR('Indicator Date'!BF66))</f>
        <v>2018</v>
      </c>
      <c r="BG66" s="213">
        <f>IF('Indicator Date'!BG66="","x",YEAR('Indicator Date'!BG66))</f>
        <v>2018</v>
      </c>
      <c r="BH66" s="151">
        <f>IF('Indicator Date'!BH66="","x",'Indicator Date'!BH66)</f>
        <v>2018</v>
      </c>
      <c r="BI66" s="151">
        <f>IF('Indicator Date'!BI66="","x",'Indicator Date'!BI66)</f>
        <v>2018</v>
      </c>
      <c r="BJ66" s="151">
        <f>IF('Indicator Date'!BJ66="","x",'Indicator Date'!BJ66)</f>
        <v>2015</v>
      </c>
      <c r="BK66" s="151">
        <f>IF('Indicator Date'!BK66="","x",'Indicator Date'!BK66)</f>
        <v>2017</v>
      </c>
      <c r="BL66" s="151">
        <f>IF('Indicator Date'!BL66="","x",'Indicator Date'!BL66)</f>
        <v>2018</v>
      </c>
      <c r="BM66" s="151">
        <f>IF('Indicator Date'!BM66="","x",'Indicator Date'!BM66)</f>
        <v>2017</v>
      </c>
      <c r="BN66" s="151">
        <f>IF('Indicator Date'!BN66="","x",'Indicator Date'!BN66)</f>
        <v>2015</v>
      </c>
      <c r="BO66" s="151">
        <f>IF('Indicator Date'!BO66="","x",'Indicator Date'!BO66)</f>
        <v>2016</v>
      </c>
      <c r="BP66" s="151">
        <f>IF('Indicator Date'!BP66="","x",'Indicator Date'!BP66)</f>
        <v>2017</v>
      </c>
      <c r="BQ66" s="151">
        <f>IF('Indicator Date'!BQ66="","x",'Indicator Date'!BQ66)</f>
        <v>2014</v>
      </c>
      <c r="BR66" s="151">
        <f>IF('Indicator Date'!BR66="","x",'Indicator Date'!BR66)</f>
        <v>2017</v>
      </c>
      <c r="BS66" s="151">
        <f>IF('Indicator Date'!BS66="","x",'Indicator Date'!BS66)</f>
        <v>2017</v>
      </c>
      <c r="BT66" s="151">
        <f>IF('Indicator Date'!BT66="","x",'Indicator Date'!BT66)</f>
        <v>2015</v>
      </c>
      <c r="BU66" s="151">
        <f>IF('Indicator Date'!BU66="","x",'Indicator Date'!BU66)</f>
        <v>2017</v>
      </c>
      <c r="BV66" s="151">
        <f>IF('Indicator Date'!BV66="","x",'Indicator Date'!BV66)</f>
        <v>2017</v>
      </c>
      <c r="BW66" s="151">
        <f>IF('Indicator Date'!BW66="","x",'Indicator Date'!BW66)</f>
        <v>2017</v>
      </c>
      <c r="BX66" s="151">
        <f>IF('Indicator Date'!BX66="","x",'Indicator Date'!BX66)</f>
        <v>2016</v>
      </c>
      <c r="BY66" s="151">
        <f>IF('Indicator Date'!BY66="","x",'Indicator Date'!BY66)</f>
        <v>2015</v>
      </c>
      <c r="BZ66" s="151" t="str">
        <f>IF('Indicator Date'!BZ66="","x",'Indicator Date'!BZ66)</f>
        <v>2018</v>
      </c>
      <c r="CA66" s="151">
        <f>IF('Indicator Date'!CA66="","x",'Indicator Date'!CA66)</f>
        <v>2019</v>
      </c>
      <c r="CB66" s="151">
        <f>IF('Indicator Date'!CB66="","x",'Indicator Date'!CB66)</f>
        <v>2015</v>
      </c>
    </row>
    <row r="67" spans="1:80" x14ac:dyDescent="0.25">
      <c r="A67" s="123" t="s">
        <v>119</v>
      </c>
      <c r="B67" s="106" t="s">
        <v>118</v>
      </c>
      <c r="C67" s="151">
        <f>IF('Indicator Date'!C67="","x",'Indicator Date'!C67)</f>
        <v>2015</v>
      </c>
      <c r="D67" s="151">
        <f>IF('Indicator Date'!D67="","x",'Indicator Date'!D67)</f>
        <v>2015</v>
      </c>
      <c r="E67" s="151">
        <f>IF('Indicator Date'!E67="","x",'Indicator Date'!E67)</f>
        <v>2015</v>
      </c>
      <c r="F67" s="151">
        <f>IF('Indicator Date'!F67="","x",'Indicator Date'!F67)</f>
        <v>2015</v>
      </c>
      <c r="G67" s="151">
        <f>IF('Indicator Date'!G67="","x",'Indicator Date'!G67)</f>
        <v>2015</v>
      </c>
      <c r="H67" s="151">
        <f>IF('Indicator Date'!H67="","x",'Indicator Date'!H67)</f>
        <v>2015</v>
      </c>
      <c r="I67" s="151">
        <f>IF('Indicator Date'!I67="","x",'Indicator Date'!I67)</f>
        <v>2015</v>
      </c>
      <c r="J67" s="151">
        <f>IF('Indicator Date'!J67="","x",'Indicator Date'!J67)</f>
        <v>2018</v>
      </c>
      <c r="K67" s="151">
        <f>IF('Indicator Date'!K67="","x",'Indicator Date'!K67)</f>
        <v>2018</v>
      </c>
      <c r="L67" s="151">
        <f>IF('Indicator Date'!L67="","x",'Indicator Date'!L67)</f>
        <v>2016</v>
      </c>
      <c r="M67" s="151">
        <f>IF('Indicator Date'!M67="","x",'Indicator Date'!M67)</f>
        <v>2015</v>
      </c>
      <c r="N67" s="151">
        <f>IF('Indicator Date'!N67="","x",'Indicator Date'!N67)</f>
        <v>2015</v>
      </c>
      <c r="O67" s="151">
        <f>IF('Indicator Date'!O67="","x",'Indicator Date'!O67)</f>
        <v>2015</v>
      </c>
      <c r="P67" s="151">
        <f>IF('Indicator Date'!P67="","x",'Indicator Date'!P67)</f>
        <v>2015</v>
      </c>
      <c r="Q67" s="151">
        <f>IF('Indicator Date'!Q67="","x",'Indicator Date'!Q67)</f>
        <v>2010</v>
      </c>
      <c r="R67" s="151">
        <f>IF('Indicator Date'!R67="","x",'Indicator Date'!R67)</f>
        <v>2010</v>
      </c>
      <c r="S67" s="151">
        <f>IF('Indicator Date'!S67="","x",'Indicator Date'!S67)</f>
        <v>2010</v>
      </c>
      <c r="T67" s="151">
        <f>IF('Indicator Date'!T67="","x",'Indicator Date'!T67)</f>
        <v>2010</v>
      </c>
      <c r="U67" s="151">
        <f>IF('Indicator Date'!U67="","x",'Indicator Date'!U67)</f>
        <v>2015</v>
      </c>
      <c r="V67" s="151">
        <f>IF('Indicator Date'!V67="","x",'Indicator Date'!V67)</f>
        <v>2015</v>
      </c>
      <c r="W67" s="151">
        <f>IF('Indicator Date'!W67="","x",'Indicator Date'!W67)</f>
        <v>2015</v>
      </c>
      <c r="X67" s="151">
        <f>IF('Indicator Date'!X67="","x",'Indicator Date'!X67)</f>
        <v>2018</v>
      </c>
      <c r="Y67" s="151">
        <f>IF('Indicator Date'!Y67="","x",'Indicator Date'!Y67)</f>
        <v>2018</v>
      </c>
      <c r="Z67" s="151">
        <f>IF('Indicator Date'!Z67="","x",'Indicator Date'!Z67)</f>
        <v>2018</v>
      </c>
      <c r="AA67" s="151">
        <f>IF('Indicator Date'!AA67="","x",'Indicator Date'!AA67)</f>
        <v>2011</v>
      </c>
      <c r="AB67" s="151">
        <f>IF('Indicator Date'!AB67="","x",'Indicator Date'!AB67)</f>
        <v>2017</v>
      </c>
      <c r="AC67" s="151" t="str">
        <f>IF('Indicator Date'!AC67="","x",'Indicator Date'!AC67)</f>
        <v>x</v>
      </c>
      <c r="AD67" s="151">
        <f>IF('Indicator Date'!AD67="","x",'Indicator Date'!AD67)</f>
        <v>2018</v>
      </c>
      <c r="AE67" s="151">
        <f>IF('Indicator Date'!AE67="","x",'Indicator Date'!AE67)</f>
        <v>2018</v>
      </c>
      <c r="AF67" s="151">
        <f>IF('Indicator Date'!AF67="","x",'Indicator Date'!AF67)</f>
        <v>2016</v>
      </c>
      <c r="AG67" s="151">
        <f>IF('Indicator Date'!AG67="","x",'Indicator Date'!AG67)</f>
        <v>2019</v>
      </c>
      <c r="AH67" s="151">
        <f>IF('Indicator Date'!AH67="","x",'Indicator Date'!AH67)</f>
        <v>2019</v>
      </c>
      <c r="AI67" s="151">
        <f>IF('Indicator Date'!AI67="","x",'Indicator Date'!AI67)</f>
        <v>2019</v>
      </c>
      <c r="AJ67" s="151">
        <f>IF('Indicator Date'!AJ67="","x",'Indicator Date'!AJ67)</f>
        <v>2018</v>
      </c>
      <c r="AK67" s="151">
        <f>IF('Indicator Date'!AK67="","x",'Indicator Date'!AK67)</f>
        <v>2018</v>
      </c>
      <c r="AL67" s="151">
        <f>IF('Indicator Date'!AL67="","x",'Indicator Date'!AL67)</f>
        <v>2017</v>
      </c>
      <c r="AM67" s="151" t="str">
        <f>IF('Indicator Date'!AM67="","x",'Indicator Date'!AM67)</f>
        <v>x</v>
      </c>
      <c r="AN67" s="151">
        <f>IF('Indicator Date'!AN67="","x",'Indicator Date'!AN67)</f>
        <v>2019</v>
      </c>
      <c r="AO67" s="151">
        <f>IF('Indicator Date'!AO67="","x",'Indicator Date'!AO67)</f>
        <v>2016</v>
      </c>
      <c r="AP67" s="151">
        <f>IF('Indicator Date'!AP67="","x",'Indicator Date'!AP67)</f>
        <v>2017</v>
      </c>
      <c r="AQ67" s="151" t="str">
        <f>IF('Indicator Date'!AQ67="","x",'Indicator Date'!AQ67)</f>
        <v>x</v>
      </c>
      <c r="AR67" s="151">
        <f>IF('Indicator Date'!AR67="","x",'Indicator Date'!AR67)</f>
        <v>2018</v>
      </c>
      <c r="AS67" s="151">
        <f>IF('Indicator Date'!AS67="","x",'Indicator Date'!AS67)</f>
        <v>2017</v>
      </c>
      <c r="AT67" s="151" t="str">
        <f>IF('Indicator Date'!AT67="","x",'Indicator Date'!AT67)</f>
        <v>x</v>
      </c>
      <c r="AU67" s="151">
        <f>IF('Indicator Date'!AU67="","x",'Indicator Date'!AU67)</f>
        <v>2017</v>
      </c>
      <c r="AV67" s="151">
        <f>IF('Indicator Date'!AV67="","x",'Indicator Date'!AV67)</f>
        <v>2017</v>
      </c>
      <c r="AW67" s="151" t="str">
        <f>IF('Indicator Date'!AW67="","x",'Indicator Date'!AW67)</f>
        <v>x</v>
      </c>
      <c r="AX67" s="151" t="str">
        <f>IF('Indicator Date'!AX67="","x",'Indicator Date'!AX67)</f>
        <v>x</v>
      </c>
      <c r="AY67" s="151">
        <f>IF('Indicator Date'!AY67="","x",'Indicator Date'!AY67)</f>
        <v>2017</v>
      </c>
      <c r="AZ67" s="151">
        <f>IF('Indicator Date'!AZ67="","x",'Indicator Date'!AZ67)</f>
        <v>2017</v>
      </c>
      <c r="BA67" s="151" t="str">
        <f>IF('Indicator Date'!BA67="","x",'Indicator Date'!BA67)</f>
        <v>2015</v>
      </c>
      <c r="BB67" s="151">
        <f>IF('Indicator Date'!BB67="","x",'Indicator Date'!BB67)</f>
        <v>2017</v>
      </c>
      <c r="BC67" s="151">
        <f>IF('Indicator Date'!BC67="","x",'Indicator Date'!BC67)</f>
        <v>2018</v>
      </c>
      <c r="BD67" s="151">
        <f>IF('Indicator Date'!BD67="","x",'Indicator Date'!BD67)</f>
        <v>2019</v>
      </c>
      <c r="BE67" s="213" t="str">
        <f>IF('Indicator Date'!BE67="","x",YEAR('Indicator Date'!BE67))</f>
        <v>x</v>
      </c>
      <c r="BF67" s="213">
        <f>IF('Indicator Date'!BF67="","x",YEAR('Indicator Date'!BF67))</f>
        <v>2018</v>
      </c>
      <c r="BG67" s="213">
        <f>IF('Indicator Date'!BG67="","x",YEAR('Indicator Date'!BG67))</f>
        <v>2018</v>
      </c>
      <c r="BH67" s="151">
        <f>IF('Indicator Date'!BH67="","x",'Indicator Date'!BH67)</f>
        <v>2018</v>
      </c>
      <c r="BI67" s="151">
        <f>IF('Indicator Date'!BI67="","x",'Indicator Date'!BI67)</f>
        <v>2018</v>
      </c>
      <c r="BJ67" s="151">
        <f>IF('Indicator Date'!BJ67="","x",'Indicator Date'!BJ67)</f>
        <v>2015</v>
      </c>
      <c r="BK67" s="151">
        <f>IF('Indicator Date'!BK67="","x",'Indicator Date'!BK67)</f>
        <v>2017</v>
      </c>
      <c r="BL67" s="151">
        <f>IF('Indicator Date'!BL67="","x",'Indicator Date'!BL67)</f>
        <v>2018</v>
      </c>
      <c r="BM67" s="151">
        <f>IF('Indicator Date'!BM67="","x",'Indicator Date'!BM67)</f>
        <v>2017</v>
      </c>
      <c r="BN67" s="151" t="str">
        <f>IF('Indicator Date'!BN67="","x",'Indicator Date'!BN67)</f>
        <v>x</v>
      </c>
      <c r="BO67" s="151">
        <f>IF('Indicator Date'!BO67="","x",'Indicator Date'!BO67)</f>
        <v>2016</v>
      </c>
      <c r="BP67" s="151">
        <f>IF('Indicator Date'!BP67="","x",'Indicator Date'!BP67)</f>
        <v>2017</v>
      </c>
      <c r="BQ67" s="151">
        <f>IF('Indicator Date'!BQ67="","x",'Indicator Date'!BQ67)</f>
        <v>2014</v>
      </c>
      <c r="BR67" s="151">
        <f>IF('Indicator Date'!BR67="","x",'Indicator Date'!BR67)</f>
        <v>2017</v>
      </c>
      <c r="BS67" s="151">
        <f>IF('Indicator Date'!BS67="","x",'Indicator Date'!BS67)</f>
        <v>2017</v>
      </c>
      <c r="BT67" s="151">
        <f>IF('Indicator Date'!BT67="","x",'Indicator Date'!BT67)</f>
        <v>2016</v>
      </c>
      <c r="BU67" s="151">
        <f>IF('Indicator Date'!BU67="","x",'Indicator Date'!BU67)</f>
        <v>2017</v>
      </c>
      <c r="BV67" s="151">
        <f>IF('Indicator Date'!BV67="","x",'Indicator Date'!BV67)</f>
        <v>2017</v>
      </c>
      <c r="BW67" s="151">
        <f>IF('Indicator Date'!BW67="","x",'Indicator Date'!BW67)</f>
        <v>2017</v>
      </c>
      <c r="BX67" s="151">
        <f>IF('Indicator Date'!BX67="","x",'Indicator Date'!BX67)</f>
        <v>2016</v>
      </c>
      <c r="BY67" s="151">
        <f>IF('Indicator Date'!BY67="","x",'Indicator Date'!BY67)</f>
        <v>2015</v>
      </c>
      <c r="BZ67" s="151" t="str">
        <f>IF('Indicator Date'!BZ67="","x",'Indicator Date'!BZ67)</f>
        <v>2018</v>
      </c>
      <c r="CA67" s="151">
        <f>IF('Indicator Date'!CA67="","x",'Indicator Date'!CA67)</f>
        <v>2019</v>
      </c>
      <c r="CB67" s="151">
        <f>IF('Indicator Date'!CB67="","x",'Indicator Date'!CB67)</f>
        <v>2015</v>
      </c>
    </row>
    <row r="68" spans="1:80" x14ac:dyDescent="0.25">
      <c r="A68" s="123" t="s">
        <v>121</v>
      </c>
      <c r="B68" s="106" t="s">
        <v>120</v>
      </c>
      <c r="C68" s="151">
        <f>IF('Indicator Date'!C68="","x",'Indicator Date'!C68)</f>
        <v>2015</v>
      </c>
      <c r="D68" s="151">
        <f>IF('Indicator Date'!D68="","x",'Indicator Date'!D68)</f>
        <v>2015</v>
      </c>
      <c r="E68" s="151">
        <f>IF('Indicator Date'!E68="","x",'Indicator Date'!E68)</f>
        <v>2015</v>
      </c>
      <c r="F68" s="151">
        <f>IF('Indicator Date'!F68="","x",'Indicator Date'!F68)</f>
        <v>2015</v>
      </c>
      <c r="G68" s="151">
        <f>IF('Indicator Date'!G68="","x",'Indicator Date'!G68)</f>
        <v>2015</v>
      </c>
      <c r="H68" s="151">
        <f>IF('Indicator Date'!H68="","x",'Indicator Date'!H68)</f>
        <v>2015</v>
      </c>
      <c r="I68" s="151">
        <f>IF('Indicator Date'!I68="","x",'Indicator Date'!I68)</f>
        <v>2015</v>
      </c>
      <c r="J68" s="151">
        <f>IF('Indicator Date'!J68="","x",'Indicator Date'!J68)</f>
        <v>2018</v>
      </c>
      <c r="K68" s="151">
        <f>IF('Indicator Date'!K68="","x",'Indicator Date'!K68)</f>
        <v>2018</v>
      </c>
      <c r="L68" s="151">
        <f>IF('Indicator Date'!L68="","x",'Indicator Date'!L68)</f>
        <v>2016</v>
      </c>
      <c r="M68" s="151">
        <f>IF('Indicator Date'!M68="","x",'Indicator Date'!M68)</f>
        <v>2015</v>
      </c>
      <c r="N68" s="151">
        <f>IF('Indicator Date'!N68="","x",'Indicator Date'!N68)</f>
        <v>2015</v>
      </c>
      <c r="O68" s="151">
        <f>IF('Indicator Date'!O68="","x",'Indicator Date'!O68)</f>
        <v>2015</v>
      </c>
      <c r="P68" s="151">
        <f>IF('Indicator Date'!P68="","x",'Indicator Date'!P68)</f>
        <v>2015</v>
      </c>
      <c r="Q68" s="151">
        <f>IF('Indicator Date'!Q68="","x",'Indicator Date'!Q68)</f>
        <v>2010</v>
      </c>
      <c r="R68" s="151">
        <f>IF('Indicator Date'!R68="","x",'Indicator Date'!R68)</f>
        <v>2010</v>
      </c>
      <c r="S68" s="151">
        <f>IF('Indicator Date'!S68="","x",'Indicator Date'!S68)</f>
        <v>2010</v>
      </c>
      <c r="T68" s="151">
        <f>IF('Indicator Date'!T68="","x",'Indicator Date'!T68)</f>
        <v>2010</v>
      </c>
      <c r="U68" s="151">
        <f>IF('Indicator Date'!U68="","x",'Indicator Date'!U68)</f>
        <v>2015</v>
      </c>
      <c r="V68" s="151">
        <f>IF('Indicator Date'!V68="","x",'Indicator Date'!V68)</f>
        <v>2015</v>
      </c>
      <c r="W68" s="151">
        <f>IF('Indicator Date'!W68="","x",'Indicator Date'!W68)</f>
        <v>2015</v>
      </c>
      <c r="X68" s="151">
        <f>IF('Indicator Date'!X68="","x",'Indicator Date'!X68)</f>
        <v>2018</v>
      </c>
      <c r="Y68" s="151">
        <f>IF('Indicator Date'!Y68="","x",'Indicator Date'!Y68)</f>
        <v>2018</v>
      </c>
      <c r="Z68" s="151">
        <f>IF('Indicator Date'!Z68="","x",'Indicator Date'!Z68)</f>
        <v>2018</v>
      </c>
      <c r="AA68" s="151">
        <f>IF('Indicator Date'!AA68="","x",'Indicator Date'!AA68)</f>
        <v>2014</v>
      </c>
      <c r="AB68" s="151">
        <f>IF('Indicator Date'!AB68="","x",'Indicator Date'!AB68)</f>
        <v>2017</v>
      </c>
      <c r="AC68" s="151">
        <f>IF('Indicator Date'!AC68="","x",'Indicator Date'!AC68)</f>
        <v>2017</v>
      </c>
      <c r="AD68" s="151">
        <f>IF('Indicator Date'!AD68="","x",'Indicator Date'!AD68)</f>
        <v>2017</v>
      </c>
      <c r="AE68" s="151">
        <f>IF('Indicator Date'!AE68="","x",'Indicator Date'!AE68)</f>
        <v>2018</v>
      </c>
      <c r="AF68" s="151">
        <f>IF('Indicator Date'!AF68="","x",'Indicator Date'!AF68)</f>
        <v>2016</v>
      </c>
      <c r="AG68" s="151">
        <f>IF('Indicator Date'!AG68="","x",'Indicator Date'!AG68)</f>
        <v>2019</v>
      </c>
      <c r="AH68" s="151">
        <f>IF('Indicator Date'!AH68="","x",'Indicator Date'!AH68)</f>
        <v>2019</v>
      </c>
      <c r="AI68" s="151">
        <f>IF('Indicator Date'!AI68="","x",'Indicator Date'!AI68)</f>
        <v>2019</v>
      </c>
      <c r="AJ68" s="151">
        <f>IF('Indicator Date'!AJ68="","x",'Indicator Date'!AJ68)</f>
        <v>2018</v>
      </c>
      <c r="AK68" s="151">
        <f>IF('Indicator Date'!AK68="","x",'Indicator Date'!AK68)</f>
        <v>2018</v>
      </c>
      <c r="AL68" s="151">
        <f>IF('Indicator Date'!AL68="","x",'Indicator Date'!AL68)</f>
        <v>2017</v>
      </c>
      <c r="AM68" s="151">
        <f>IF('Indicator Date'!AM68="","x",'Indicator Date'!AM68)</f>
        <v>2014</v>
      </c>
      <c r="AN68" s="151">
        <f>IF('Indicator Date'!AN68="","x",'Indicator Date'!AN68)</f>
        <v>2019</v>
      </c>
      <c r="AO68" s="151">
        <f>IF('Indicator Date'!AO68="","x",'Indicator Date'!AO68)</f>
        <v>2016</v>
      </c>
      <c r="AP68" s="151">
        <f>IF('Indicator Date'!AP68="","x",'Indicator Date'!AP68)</f>
        <v>2017</v>
      </c>
      <c r="AQ68" s="151">
        <f>IF('Indicator Date'!AQ68="","x",'Indicator Date'!AQ68)</f>
        <v>2017</v>
      </c>
      <c r="AR68" s="151">
        <f>IF('Indicator Date'!AR68="","x",'Indicator Date'!AR68)</f>
        <v>2018</v>
      </c>
      <c r="AS68" s="151">
        <f>IF('Indicator Date'!AS68="","x",'Indicator Date'!AS68)</f>
        <v>2017</v>
      </c>
      <c r="AT68" s="151">
        <f>IF('Indicator Date'!AT68="","x",'Indicator Date'!AT68)</f>
        <v>2014</v>
      </c>
      <c r="AU68" s="151">
        <f>IF('Indicator Date'!AU68="","x",'Indicator Date'!AU68)</f>
        <v>2017</v>
      </c>
      <c r="AV68" s="151">
        <f>IF('Indicator Date'!AV68="","x",'Indicator Date'!AV68)</f>
        <v>2017</v>
      </c>
      <c r="AW68" s="151">
        <f>IF('Indicator Date'!AW68="","x",'Indicator Date'!AW68)</f>
        <v>2017</v>
      </c>
      <c r="AX68" s="151">
        <f>IF('Indicator Date'!AX68="","x",'Indicator Date'!AX68)</f>
        <v>2017</v>
      </c>
      <c r="AY68" s="151">
        <f>IF('Indicator Date'!AY68="","x",'Indicator Date'!AY68)</f>
        <v>2017</v>
      </c>
      <c r="AZ68" s="151">
        <f>IF('Indicator Date'!AZ68="","x",'Indicator Date'!AZ68)</f>
        <v>2017</v>
      </c>
      <c r="BA68" s="151" t="str">
        <f>IF('Indicator Date'!BA68="","x",'Indicator Date'!BA68)</f>
        <v>2016</v>
      </c>
      <c r="BB68" s="151">
        <f>IF('Indicator Date'!BB68="","x",'Indicator Date'!BB68)</f>
        <v>2017</v>
      </c>
      <c r="BC68" s="151">
        <f>IF('Indicator Date'!BC68="","x",'Indicator Date'!BC68)</f>
        <v>2018</v>
      </c>
      <c r="BD68" s="151">
        <f>IF('Indicator Date'!BD68="","x",'Indicator Date'!BD68)</f>
        <v>2019</v>
      </c>
      <c r="BE68" s="213" t="str">
        <f>IF('Indicator Date'!BE68="","x",YEAR('Indicator Date'!BE68))</f>
        <v>x</v>
      </c>
      <c r="BF68" s="213">
        <f>IF('Indicator Date'!BF68="","x",YEAR('Indicator Date'!BF68))</f>
        <v>2019</v>
      </c>
      <c r="BG68" s="213">
        <f>IF('Indicator Date'!BG68="","x",YEAR('Indicator Date'!BG68))</f>
        <v>2018</v>
      </c>
      <c r="BH68" s="151">
        <f>IF('Indicator Date'!BH68="","x",'Indicator Date'!BH68)</f>
        <v>2018</v>
      </c>
      <c r="BI68" s="151">
        <f>IF('Indicator Date'!BI68="","x",'Indicator Date'!BI68)</f>
        <v>2018</v>
      </c>
      <c r="BJ68" s="151">
        <f>IF('Indicator Date'!BJ68="","x",'Indicator Date'!BJ68)</f>
        <v>2015</v>
      </c>
      <c r="BK68" s="151">
        <f>IF('Indicator Date'!BK68="","x",'Indicator Date'!BK68)</f>
        <v>2017</v>
      </c>
      <c r="BL68" s="151">
        <f>IF('Indicator Date'!BL68="","x",'Indicator Date'!BL68)</f>
        <v>2018</v>
      </c>
      <c r="BM68" s="151">
        <f>IF('Indicator Date'!BM68="","x",'Indicator Date'!BM68)</f>
        <v>2017</v>
      </c>
      <c r="BN68" s="151">
        <f>IF('Indicator Date'!BN68="","x",'Indicator Date'!BN68)</f>
        <v>2015</v>
      </c>
      <c r="BO68" s="151">
        <f>IF('Indicator Date'!BO68="","x",'Indicator Date'!BO68)</f>
        <v>2016</v>
      </c>
      <c r="BP68" s="151">
        <f>IF('Indicator Date'!BP68="","x",'Indicator Date'!BP68)</f>
        <v>2017</v>
      </c>
      <c r="BQ68" s="151">
        <f>IF('Indicator Date'!BQ68="","x",'Indicator Date'!BQ68)</f>
        <v>2014</v>
      </c>
      <c r="BR68" s="151">
        <f>IF('Indicator Date'!BR68="","x",'Indicator Date'!BR68)</f>
        <v>2017</v>
      </c>
      <c r="BS68" s="151">
        <f>IF('Indicator Date'!BS68="","x",'Indicator Date'!BS68)</f>
        <v>2017</v>
      </c>
      <c r="BT68" s="151">
        <f>IF('Indicator Date'!BT68="","x",'Indicator Date'!BT68)</f>
        <v>2017</v>
      </c>
      <c r="BU68" s="151">
        <f>IF('Indicator Date'!BU68="","x",'Indicator Date'!BU68)</f>
        <v>2017</v>
      </c>
      <c r="BV68" s="151">
        <f>IF('Indicator Date'!BV68="","x",'Indicator Date'!BV68)</f>
        <v>2017</v>
      </c>
      <c r="BW68" s="151">
        <f>IF('Indicator Date'!BW68="","x",'Indicator Date'!BW68)</f>
        <v>2017</v>
      </c>
      <c r="BX68" s="151">
        <f>IF('Indicator Date'!BX68="","x",'Indicator Date'!BX68)</f>
        <v>2016</v>
      </c>
      <c r="BY68" s="151">
        <f>IF('Indicator Date'!BY68="","x",'Indicator Date'!BY68)</f>
        <v>2015</v>
      </c>
      <c r="BZ68" s="151" t="str">
        <f>IF('Indicator Date'!BZ68="","x",'Indicator Date'!BZ68)</f>
        <v>2018</v>
      </c>
      <c r="CA68" s="151">
        <f>IF('Indicator Date'!CA68="","x",'Indicator Date'!CA68)</f>
        <v>2019</v>
      </c>
      <c r="CB68" s="151">
        <f>IF('Indicator Date'!CB68="","x",'Indicator Date'!CB68)</f>
        <v>2015</v>
      </c>
    </row>
    <row r="69" spans="1:80" x14ac:dyDescent="0.25">
      <c r="A69" s="123" t="s">
        <v>123</v>
      </c>
      <c r="B69" s="106" t="s">
        <v>122</v>
      </c>
      <c r="C69" s="151">
        <f>IF('Indicator Date'!C69="","x",'Indicator Date'!C69)</f>
        <v>2015</v>
      </c>
      <c r="D69" s="151">
        <f>IF('Indicator Date'!D69="","x",'Indicator Date'!D69)</f>
        <v>2015</v>
      </c>
      <c r="E69" s="151">
        <f>IF('Indicator Date'!E69="","x",'Indicator Date'!E69)</f>
        <v>2015</v>
      </c>
      <c r="F69" s="151">
        <f>IF('Indicator Date'!F69="","x",'Indicator Date'!F69)</f>
        <v>2015</v>
      </c>
      <c r="G69" s="151">
        <f>IF('Indicator Date'!G69="","x",'Indicator Date'!G69)</f>
        <v>2015</v>
      </c>
      <c r="H69" s="151">
        <f>IF('Indicator Date'!H69="","x",'Indicator Date'!H69)</f>
        <v>2015</v>
      </c>
      <c r="I69" s="151">
        <f>IF('Indicator Date'!I69="","x",'Indicator Date'!I69)</f>
        <v>2015</v>
      </c>
      <c r="J69" s="151">
        <f>IF('Indicator Date'!J69="","x",'Indicator Date'!J69)</f>
        <v>2018</v>
      </c>
      <c r="K69" s="151">
        <f>IF('Indicator Date'!K69="","x",'Indicator Date'!K69)</f>
        <v>2018</v>
      </c>
      <c r="L69" s="151">
        <f>IF('Indicator Date'!L69="","x",'Indicator Date'!L69)</f>
        <v>2016</v>
      </c>
      <c r="M69" s="151">
        <f>IF('Indicator Date'!M69="","x",'Indicator Date'!M69)</f>
        <v>2015</v>
      </c>
      <c r="N69" s="151">
        <f>IF('Indicator Date'!N69="","x",'Indicator Date'!N69)</f>
        <v>2015</v>
      </c>
      <c r="O69" s="151">
        <f>IF('Indicator Date'!O69="","x",'Indicator Date'!O69)</f>
        <v>2015</v>
      </c>
      <c r="P69" s="151">
        <f>IF('Indicator Date'!P69="","x",'Indicator Date'!P69)</f>
        <v>2015</v>
      </c>
      <c r="Q69" s="151">
        <f>IF('Indicator Date'!Q69="","x",'Indicator Date'!Q69)</f>
        <v>2010</v>
      </c>
      <c r="R69" s="151">
        <f>IF('Indicator Date'!R69="","x",'Indicator Date'!R69)</f>
        <v>2010</v>
      </c>
      <c r="S69" s="151">
        <f>IF('Indicator Date'!S69="","x",'Indicator Date'!S69)</f>
        <v>2010</v>
      </c>
      <c r="T69" s="151">
        <f>IF('Indicator Date'!T69="","x",'Indicator Date'!T69)</f>
        <v>2010</v>
      </c>
      <c r="U69" s="151">
        <f>IF('Indicator Date'!U69="","x",'Indicator Date'!U69)</f>
        <v>2015</v>
      </c>
      <c r="V69" s="151">
        <f>IF('Indicator Date'!V69="","x",'Indicator Date'!V69)</f>
        <v>2015</v>
      </c>
      <c r="W69" s="151">
        <f>IF('Indicator Date'!W69="","x",'Indicator Date'!W69)</f>
        <v>2015</v>
      </c>
      <c r="X69" s="151">
        <f>IF('Indicator Date'!X69="","x",'Indicator Date'!X69)</f>
        <v>2018</v>
      </c>
      <c r="Y69" s="151">
        <f>IF('Indicator Date'!Y69="","x",'Indicator Date'!Y69)</f>
        <v>2018</v>
      </c>
      <c r="Z69" s="151">
        <f>IF('Indicator Date'!Z69="","x",'Indicator Date'!Z69)</f>
        <v>2018</v>
      </c>
      <c r="AA69" s="151">
        <f>IF('Indicator Date'!AA69="","x",'Indicator Date'!AA69)</f>
        <v>2011</v>
      </c>
      <c r="AB69" s="151">
        <f>IF('Indicator Date'!AB69="","x",'Indicator Date'!AB69)</f>
        <v>2017</v>
      </c>
      <c r="AC69" s="151" t="str">
        <f>IF('Indicator Date'!AC69="","x",'Indicator Date'!AC69)</f>
        <v>x</v>
      </c>
      <c r="AD69" s="151">
        <f>IF('Indicator Date'!AD69="","x",'Indicator Date'!AD69)</f>
        <v>2015</v>
      </c>
      <c r="AE69" s="151">
        <f>IF('Indicator Date'!AE69="","x",'Indicator Date'!AE69)</f>
        <v>2018</v>
      </c>
      <c r="AF69" s="151">
        <f>IF('Indicator Date'!AF69="","x",'Indicator Date'!AF69)</f>
        <v>2016</v>
      </c>
      <c r="AG69" s="151">
        <f>IF('Indicator Date'!AG69="","x",'Indicator Date'!AG69)</f>
        <v>2019</v>
      </c>
      <c r="AH69" s="151">
        <f>IF('Indicator Date'!AH69="","x",'Indicator Date'!AH69)</f>
        <v>2019</v>
      </c>
      <c r="AI69" s="151">
        <f>IF('Indicator Date'!AI69="","x",'Indicator Date'!AI69)</f>
        <v>2019</v>
      </c>
      <c r="AJ69" s="151">
        <f>IF('Indicator Date'!AJ69="","x",'Indicator Date'!AJ69)</f>
        <v>2018</v>
      </c>
      <c r="AK69" s="151">
        <f>IF('Indicator Date'!AK69="","x",'Indicator Date'!AK69)</f>
        <v>2018</v>
      </c>
      <c r="AL69" s="151">
        <f>IF('Indicator Date'!AL69="","x",'Indicator Date'!AL69)</f>
        <v>2017</v>
      </c>
      <c r="AM69" s="151" t="str">
        <f>IF('Indicator Date'!AM69="","x",'Indicator Date'!AM69)</f>
        <v>x</v>
      </c>
      <c r="AN69" s="151">
        <f>IF('Indicator Date'!AN69="","x",'Indicator Date'!AN69)</f>
        <v>2019</v>
      </c>
      <c r="AO69" s="151">
        <f>IF('Indicator Date'!AO69="","x",'Indicator Date'!AO69)</f>
        <v>2016</v>
      </c>
      <c r="AP69" s="151">
        <f>IF('Indicator Date'!AP69="","x",'Indicator Date'!AP69)</f>
        <v>2017</v>
      </c>
      <c r="AQ69" s="151" t="str">
        <f>IF('Indicator Date'!AQ69="","x",'Indicator Date'!AQ69)</f>
        <v>x</v>
      </c>
      <c r="AR69" s="151">
        <f>IF('Indicator Date'!AR69="","x",'Indicator Date'!AR69)</f>
        <v>2018</v>
      </c>
      <c r="AS69" s="151">
        <f>IF('Indicator Date'!AS69="","x",'Indicator Date'!AS69)</f>
        <v>2017</v>
      </c>
      <c r="AT69" s="151" t="str">
        <f>IF('Indicator Date'!AT69="","x",'Indicator Date'!AT69)</f>
        <v>x</v>
      </c>
      <c r="AU69" s="151">
        <f>IF('Indicator Date'!AU69="","x",'Indicator Date'!AU69)</f>
        <v>2017</v>
      </c>
      <c r="AV69" s="151">
        <f>IF('Indicator Date'!AV69="","x",'Indicator Date'!AV69)</f>
        <v>2017</v>
      </c>
      <c r="AW69" s="151">
        <f>IF('Indicator Date'!AW69="","x",'Indicator Date'!AW69)</f>
        <v>2017</v>
      </c>
      <c r="AX69" s="151" t="str">
        <f>IF('Indicator Date'!AX69="","x",'Indicator Date'!AX69)</f>
        <v>x</v>
      </c>
      <c r="AY69" s="151">
        <f>IF('Indicator Date'!AY69="","x",'Indicator Date'!AY69)</f>
        <v>2017</v>
      </c>
      <c r="AZ69" s="151">
        <f>IF('Indicator Date'!AZ69="","x",'Indicator Date'!AZ69)</f>
        <v>2017</v>
      </c>
      <c r="BA69" s="151" t="str">
        <f>IF('Indicator Date'!BA69="","x",'Indicator Date'!BA69)</f>
        <v>2015</v>
      </c>
      <c r="BB69" s="151">
        <f>IF('Indicator Date'!BB69="","x",'Indicator Date'!BB69)</f>
        <v>2017</v>
      </c>
      <c r="BC69" s="151">
        <f>IF('Indicator Date'!BC69="","x",'Indicator Date'!BC69)</f>
        <v>2018</v>
      </c>
      <c r="BD69" s="151">
        <f>IF('Indicator Date'!BD69="","x",'Indicator Date'!BD69)</f>
        <v>2019</v>
      </c>
      <c r="BE69" s="213" t="str">
        <f>IF('Indicator Date'!BE69="","x",YEAR('Indicator Date'!BE69))</f>
        <v>x</v>
      </c>
      <c r="BF69" s="213">
        <f>IF('Indicator Date'!BF69="","x",YEAR('Indicator Date'!BF69))</f>
        <v>2018</v>
      </c>
      <c r="BG69" s="213">
        <f>IF('Indicator Date'!BG69="","x",YEAR('Indicator Date'!BG69))</f>
        <v>2018</v>
      </c>
      <c r="BH69" s="151">
        <f>IF('Indicator Date'!BH69="","x",'Indicator Date'!BH69)</f>
        <v>2018</v>
      </c>
      <c r="BI69" s="151">
        <f>IF('Indicator Date'!BI69="","x",'Indicator Date'!BI69)</f>
        <v>2018</v>
      </c>
      <c r="BJ69" s="151">
        <f>IF('Indicator Date'!BJ69="","x",'Indicator Date'!BJ69)</f>
        <v>2015</v>
      </c>
      <c r="BK69" s="151">
        <f>IF('Indicator Date'!BK69="","x",'Indicator Date'!BK69)</f>
        <v>2017</v>
      </c>
      <c r="BL69" s="151">
        <f>IF('Indicator Date'!BL69="","x",'Indicator Date'!BL69)</f>
        <v>2018</v>
      </c>
      <c r="BM69" s="151">
        <f>IF('Indicator Date'!BM69="","x",'Indicator Date'!BM69)</f>
        <v>2017</v>
      </c>
      <c r="BN69" s="151">
        <f>IF('Indicator Date'!BN69="","x",'Indicator Date'!BN69)</f>
        <v>2015</v>
      </c>
      <c r="BO69" s="151">
        <f>IF('Indicator Date'!BO69="","x",'Indicator Date'!BO69)</f>
        <v>2016</v>
      </c>
      <c r="BP69" s="151">
        <f>IF('Indicator Date'!BP69="","x",'Indicator Date'!BP69)</f>
        <v>2017</v>
      </c>
      <c r="BQ69" s="151">
        <f>IF('Indicator Date'!BQ69="","x",'Indicator Date'!BQ69)</f>
        <v>2014</v>
      </c>
      <c r="BR69" s="151">
        <f>IF('Indicator Date'!BR69="","x",'Indicator Date'!BR69)</f>
        <v>2017</v>
      </c>
      <c r="BS69" s="151">
        <f>IF('Indicator Date'!BS69="","x",'Indicator Date'!BS69)</f>
        <v>2017</v>
      </c>
      <c r="BT69" s="151">
        <f>IF('Indicator Date'!BT69="","x",'Indicator Date'!BT69)</f>
        <v>2016</v>
      </c>
      <c r="BU69" s="151">
        <f>IF('Indicator Date'!BU69="","x",'Indicator Date'!BU69)</f>
        <v>2017</v>
      </c>
      <c r="BV69" s="151">
        <f>IF('Indicator Date'!BV69="","x",'Indicator Date'!BV69)</f>
        <v>2017</v>
      </c>
      <c r="BW69" s="151">
        <f>IF('Indicator Date'!BW69="","x",'Indicator Date'!BW69)</f>
        <v>2017</v>
      </c>
      <c r="BX69" s="151">
        <f>IF('Indicator Date'!BX69="","x",'Indicator Date'!BX69)</f>
        <v>2016</v>
      </c>
      <c r="BY69" s="151">
        <f>IF('Indicator Date'!BY69="","x",'Indicator Date'!BY69)</f>
        <v>2015</v>
      </c>
      <c r="BZ69" s="151" t="str">
        <f>IF('Indicator Date'!BZ69="","x",'Indicator Date'!BZ69)</f>
        <v>2018</v>
      </c>
      <c r="CA69" s="151">
        <f>IF('Indicator Date'!CA69="","x",'Indicator Date'!CA69)</f>
        <v>2019</v>
      </c>
      <c r="CB69" s="151">
        <f>IF('Indicator Date'!CB69="","x",'Indicator Date'!CB69)</f>
        <v>2015</v>
      </c>
    </row>
    <row r="70" spans="1:80" x14ac:dyDescent="0.25">
      <c r="A70" s="123" t="s">
        <v>125</v>
      </c>
      <c r="B70" s="106" t="s">
        <v>124</v>
      </c>
      <c r="C70" s="151">
        <f>IF('Indicator Date'!C70="","x",'Indicator Date'!C70)</f>
        <v>2015</v>
      </c>
      <c r="D70" s="151">
        <f>IF('Indicator Date'!D70="","x",'Indicator Date'!D70)</f>
        <v>2015</v>
      </c>
      <c r="E70" s="151">
        <f>IF('Indicator Date'!E70="","x",'Indicator Date'!E70)</f>
        <v>2015</v>
      </c>
      <c r="F70" s="151">
        <f>IF('Indicator Date'!F70="","x",'Indicator Date'!F70)</f>
        <v>2015</v>
      </c>
      <c r="G70" s="151">
        <f>IF('Indicator Date'!G70="","x",'Indicator Date'!G70)</f>
        <v>2015</v>
      </c>
      <c r="H70" s="151">
        <f>IF('Indicator Date'!H70="","x",'Indicator Date'!H70)</f>
        <v>2015</v>
      </c>
      <c r="I70" s="151">
        <f>IF('Indicator Date'!I70="","x",'Indicator Date'!I70)</f>
        <v>2015</v>
      </c>
      <c r="J70" s="151">
        <f>IF('Indicator Date'!J70="","x",'Indicator Date'!J70)</f>
        <v>2018</v>
      </c>
      <c r="K70" s="151">
        <f>IF('Indicator Date'!K70="","x",'Indicator Date'!K70)</f>
        <v>2018</v>
      </c>
      <c r="L70" s="151">
        <f>IF('Indicator Date'!L70="","x",'Indicator Date'!L70)</f>
        <v>2016</v>
      </c>
      <c r="M70" s="151">
        <f>IF('Indicator Date'!M70="","x",'Indicator Date'!M70)</f>
        <v>2015</v>
      </c>
      <c r="N70" s="151">
        <f>IF('Indicator Date'!N70="","x",'Indicator Date'!N70)</f>
        <v>2015</v>
      </c>
      <c r="O70" s="151">
        <f>IF('Indicator Date'!O70="","x",'Indicator Date'!O70)</f>
        <v>2015</v>
      </c>
      <c r="P70" s="151">
        <f>IF('Indicator Date'!P70="","x",'Indicator Date'!P70)</f>
        <v>2015</v>
      </c>
      <c r="Q70" s="151">
        <f>IF('Indicator Date'!Q70="","x",'Indicator Date'!Q70)</f>
        <v>2010</v>
      </c>
      <c r="R70" s="151">
        <f>IF('Indicator Date'!R70="","x",'Indicator Date'!R70)</f>
        <v>2010</v>
      </c>
      <c r="S70" s="151">
        <f>IF('Indicator Date'!S70="","x",'Indicator Date'!S70)</f>
        <v>2010</v>
      </c>
      <c r="T70" s="151">
        <f>IF('Indicator Date'!T70="","x",'Indicator Date'!T70)</f>
        <v>2010</v>
      </c>
      <c r="U70" s="151">
        <f>IF('Indicator Date'!U70="","x",'Indicator Date'!U70)</f>
        <v>2015</v>
      </c>
      <c r="V70" s="151">
        <f>IF('Indicator Date'!V70="","x",'Indicator Date'!V70)</f>
        <v>2015</v>
      </c>
      <c r="W70" s="151">
        <f>IF('Indicator Date'!W70="","x",'Indicator Date'!W70)</f>
        <v>2015</v>
      </c>
      <c r="X70" s="151">
        <f>IF('Indicator Date'!X70="","x",'Indicator Date'!X70)</f>
        <v>2018</v>
      </c>
      <c r="Y70" s="151">
        <f>IF('Indicator Date'!Y70="","x",'Indicator Date'!Y70)</f>
        <v>2018</v>
      </c>
      <c r="Z70" s="151">
        <f>IF('Indicator Date'!Z70="","x",'Indicator Date'!Z70)</f>
        <v>2018</v>
      </c>
      <c r="AA70" s="151" t="str">
        <f>IF('Indicator Date'!AA70="","x",'Indicator Date'!AA70)</f>
        <v>x</v>
      </c>
      <c r="AB70" s="151">
        <f>IF('Indicator Date'!AB70="","x",'Indicator Date'!AB70)</f>
        <v>2017</v>
      </c>
      <c r="AC70" s="151" t="str">
        <f>IF('Indicator Date'!AC70="","x",'Indicator Date'!AC70)</f>
        <v>x</v>
      </c>
      <c r="AD70" s="151">
        <f>IF('Indicator Date'!AD70="","x",'Indicator Date'!AD70)</f>
        <v>2014</v>
      </c>
      <c r="AE70" s="151">
        <f>IF('Indicator Date'!AE70="","x",'Indicator Date'!AE70)</f>
        <v>2018</v>
      </c>
      <c r="AF70" s="151">
        <f>IF('Indicator Date'!AF70="","x",'Indicator Date'!AF70)</f>
        <v>2015</v>
      </c>
      <c r="AG70" s="151">
        <f>IF('Indicator Date'!AG70="","x",'Indicator Date'!AG70)</f>
        <v>2019</v>
      </c>
      <c r="AH70" s="151">
        <f>IF('Indicator Date'!AH70="","x",'Indicator Date'!AH70)</f>
        <v>2019</v>
      </c>
      <c r="AI70" s="151">
        <f>IF('Indicator Date'!AI70="","x",'Indicator Date'!AI70)</f>
        <v>2019</v>
      </c>
      <c r="AJ70" s="151">
        <f>IF('Indicator Date'!AJ70="","x",'Indicator Date'!AJ70)</f>
        <v>2018</v>
      </c>
      <c r="AK70" s="151">
        <f>IF('Indicator Date'!AK70="","x",'Indicator Date'!AK70)</f>
        <v>2018</v>
      </c>
      <c r="AL70" s="151">
        <f>IF('Indicator Date'!AL70="","x",'Indicator Date'!AL70)</f>
        <v>2017</v>
      </c>
      <c r="AM70" s="151" t="str">
        <f>IF('Indicator Date'!AM70="","x",'Indicator Date'!AM70)</f>
        <v>x</v>
      </c>
      <c r="AN70" s="151">
        <f>IF('Indicator Date'!AN70="","x",'Indicator Date'!AN70)</f>
        <v>2019</v>
      </c>
      <c r="AO70" s="151">
        <f>IF('Indicator Date'!AO70="","x",'Indicator Date'!AO70)</f>
        <v>2016</v>
      </c>
      <c r="AP70" s="151">
        <f>IF('Indicator Date'!AP70="","x",'Indicator Date'!AP70)</f>
        <v>2017</v>
      </c>
      <c r="AQ70" s="151">
        <f>IF('Indicator Date'!AQ70="","x",'Indicator Date'!AQ70)</f>
        <v>2017</v>
      </c>
      <c r="AR70" s="151">
        <f>IF('Indicator Date'!AR70="","x",'Indicator Date'!AR70)</f>
        <v>2018</v>
      </c>
      <c r="AS70" s="151">
        <f>IF('Indicator Date'!AS70="","x",'Indicator Date'!AS70)</f>
        <v>2017</v>
      </c>
      <c r="AT70" s="151" t="str">
        <f>IF('Indicator Date'!AT70="","x",'Indicator Date'!AT70)</f>
        <v>x</v>
      </c>
      <c r="AU70" s="151">
        <f>IF('Indicator Date'!AU70="","x",'Indicator Date'!AU70)</f>
        <v>2017</v>
      </c>
      <c r="AV70" s="151" t="str">
        <f>IF('Indicator Date'!AV70="","x",'Indicator Date'!AV70)</f>
        <v>x</v>
      </c>
      <c r="AW70" s="151" t="str">
        <f>IF('Indicator Date'!AW70="","x",'Indicator Date'!AW70)</f>
        <v>x</v>
      </c>
      <c r="AX70" s="151" t="str">
        <f>IF('Indicator Date'!AX70="","x",'Indicator Date'!AX70)</f>
        <v>x</v>
      </c>
      <c r="AY70" s="151">
        <f>IF('Indicator Date'!AY70="","x",'Indicator Date'!AY70)</f>
        <v>2017</v>
      </c>
      <c r="AZ70" s="151" t="str">
        <f>IF('Indicator Date'!AZ70="","x",'Indicator Date'!AZ70)</f>
        <v>x</v>
      </c>
      <c r="BA70" s="151" t="str">
        <f>IF('Indicator Date'!BA70="","x",'Indicator Date'!BA70)</f>
        <v>x</v>
      </c>
      <c r="BB70" s="151">
        <f>IF('Indicator Date'!BB70="","x",'Indicator Date'!BB70)</f>
        <v>2017</v>
      </c>
      <c r="BC70" s="151">
        <f>IF('Indicator Date'!BC70="","x",'Indicator Date'!BC70)</f>
        <v>2018</v>
      </c>
      <c r="BD70" s="151">
        <f>IF('Indicator Date'!BD70="","x",'Indicator Date'!BD70)</f>
        <v>2019</v>
      </c>
      <c r="BE70" s="213" t="str">
        <f>IF('Indicator Date'!BE70="","x",YEAR('Indicator Date'!BE70))</f>
        <v>x</v>
      </c>
      <c r="BF70" s="213">
        <f>IF('Indicator Date'!BF70="","x",YEAR('Indicator Date'!BF70))</f>
        <v>2018</v>
      </c>
      <c r="BG70" s="213">
        <f>IF('Indicator Date'!BG70="","x",YEAR('Indicator Date'!BG70))</f>
        <v>2018</v>
      </c>
      <c r="BH70" s="151">
        <f>IF('Indicator Date'!BH70="","x",'Indicator Date'!BH70)</f>
        <v>2018</v>
      </c>
      <c r="BI70" s="151">
        <f>IF('Indicator Date'!BI70="","x",'Indicator Date'!BI70)</f>
        <v>2018</v>
      </c>
      <c r="BJ70" s="151">
        <f>IF('Indicator Date'!BJ70="","x",'Indicator Date'!BJ70)</f>
        <v>2013</v>
      </c>
      <c r="BK70" s="151">
        <f>IF('Indicator Date'!BK70="","x",'Indicator Date'!BK70)</f>
        <v>2017</v>
      </c>
      <c r="BL70" s="151">
        <f>IF('Indicator Date'!BL70="","x",'Indicator Date'!BL70)</f>
        <v>2018</v>
      </c>
      <c r="BM70" s="151">
        <f>IF('Indicator Date'!BM70="","x",'Indicator Date'!BM70)</f>
        <v>2017</v>
      </c>
      <c r="BN70" s="151" t="str">
        <f>IF('Indicator Date'!BN70="","x",'Indicator Date'!BN70)</f>
        <v>x</v>
      </c>
      <c r="BO70" s="151">
        <f>IF('Indicator Date'!BO70="","x",'Indicator Date'!BO70)</f>
        <v>2016</v>
      </c>
      <c r="BP70" s="151">
        <f>IF('Indicator Date'!BP70="","x",'Indicator Date'!BP70)</f>
        <v>2017</v>
      </c>
      <c r="BQ70" s="151">
        <f>IF('Indicator Date'!BQ70="","x",'Indicator Date'!BQ70)</f>
        <v>2014</v>
      </c>
      <c r="BR70" s="151">
        <f>IF('Indicator Date'!BR70="","x",'Indicator Date'!BR70)</f>
        <v>2017</v>
      </c>
      <c r="BS70" s="151">
        <f>IF('Indicator Date'!BS70="","x",'Indicator Date'!BS70)</f>
        <v>2017</v>
      </c>
      <c r="BT70" s="151">
        <f>IF('Indicator Date'!BT70="","x",'Indicator Date'!BT70)</f>
        <v>2017</v>
      </c>
      <c r="BU70" s="151">
        <f>IF('Indicator Date'!BU70="","x",'Indicator Date'!BU70)</f>
        <v>2017</v>
      </c>
      <c r="BV70" s="151">
        <f>IF('Indicator Date'!BV70="","x",'Indicator Date'!BV70)</f>
        <v>2017</v>
      </c>
      <c r="BW70" s="151" t="str">
        <f>IF('Indicator Date'!BW70="","x",'Indicator Date'!BW70)</f>
        <v>x</v>
      </c>
      <c r="BX70" s="151">
        <f>IF('Indicator Date'!BX70="","x",'Indicator Date'!BX70)</f>
        <v>2016</v>
      </c>
      <c r="BY70" s="151">
        <f>IF('Indicator Date'!BY70="","x",'Indicator Date'!BY70)</f>
        <v>2015</v>
      </c>
      <c r="BZ70" s="151" t="str">
        <f>IF('Indicator Date'!BZ70="","x",'Indicator Date'!BZ70)</f>
        <v>2018</v>
      </c>
      <c r="CA70" s="151">
        <f>IF('Indicator Date'!CA70="","x",'Indicator Date'!CA70)</f>
        <v>2019</v>
      </c>
      <c r="CB70" s="151">
        <f>IF('Indicator Date'!CB70="","x",'Indicator Date'!CB70)</f>
        <v>2015</v>
      </c>
    </row>
    <row r="71" spans="1:80" x14ac:dyDescent="0.25">
      <c r="A71" s="123" t="s">
        <v>127</v>
      </c>
      <c r="B71" s="106" t="s">
        <v>126</v>
      </c>
      <c r="C71" s="151">
        <f>IF('Indicator Date'!C71="","x",'Indicator Date'!C71)</f>
        <v>2015</v>
      </c>
      <c r="D71" s="151">
        <f>IF('Indicator Date'!D71="","x",'Indicator Date'!D71)</f>
        <v>2015</v>
      </c>
      <c r="E71" s="151">
        <f>IF('Indicator Date'!E71="","x",'Indicator Date'!E71)</f>
        <v>2015</v>
      </c>
      <c r="F71" s="151">
        <f>IF('Indicator Date'!F71="","x",'Indicator Date'!F71)</f>
        <v>2015</v>
      </c>
      <c r="G71" s="151">
        <f>IF('Indicator Date'!G71="","x",'Indicator Date'!G71)</f>
        <v>2015</v>
      </c>
      <c r="H71" s="151">
        <f>IF('Indicator Date'!H71="","x",'Indicator Date'!H71)</f>
        <v>2015</v>
      </c>
      <c r="I71" s="151">
        <f>IF('Indicator Date'!I71="","x",'Indicator Date'!I71)</f>
        <v>2015</v>
      </c>
      <c r="J71" s="151">
        <f>IF('Indicator Date'!J71="","x",'Indicator Date'!J71)</f>
        <v>2018</v>
      </c>
      <c r="K71" s="151">
        <f>IF('Indicator Date'!K71="","x",'Indicator Date'!K71)</f>
        <v>2018</v>
      </c>
      <c r="L71" s="151">
        <f>IF('Indicator Date'!L71="","x",'Indicator Date'!L71)</f>
        <v>2016</v>
      </c>
      <c r="M71" s="151">
        <f>IF('Indicator Date'!M71="","x",'Indicator Date'!M71)</f>
        <v>2015</v>
      </c>
      <c r="N71" s="151">
        <f>IF('Indicator Date'!N71="","x",'Indicator Date'!N71)</f>
        <v>2015</v>
      </c>
      <c r="O71" s="151">
        <f>IF('Indicator Date'!O71="","x",'Indicator Date'!O71)</f>
        <v>2015</v>
      </c>
      <c r="P71" s="151">
        <f>IF('Indicator Date'!P71="","x",'Indicator Date'!P71)</f>
        <v>2015</v>
      </c>
      <c r="Q71" s="151">
        <f>IF('Indicator Date'!Q71="","x",'Indicator Date'!Q71)</f>
        <v>2010</v>
      </c>
      <c r="R71" s="151">
        <f>IF('Indicator Date'!R71="","x",'Indicator Date'!R71)</f>
        <v>2010</v>
      </c>
      <c r="S71" s="151">
        <f>IF('Indicator Date'!S71="","x",'Indicator Date'!S71)</f>
        <v>2010</v>
      </c>
      <c r="T71" s="151">
        <f>IF('Indicator Date'!T71="","x",'Indicator Date'!T71)</f>
        <v>2010</v>
      </c>
      <c r="U71" s="151">
        <f>IF('Indicator Date'!U71="","x",'Indicator Date'!U71)</f>
        <v>2015</v>
      </c>
      <c r="V71" s="151">
        <f>IF('Indicator Date'!V71="","x",'Indicator Date'!V71)</f>
        <v>2015</v>
      </c>
      <c r="W71" s="151">
        <f>IF('Indicator Date'!W71="","x",'Indicator Date'!W71)</f>
        <v>2015</v>
      </c>
      <c r="X71" s="151">
        <f>IF('Indicator Date'!X71="","x",'Indicator Date'!X71)</f>
        <v>2018</v>
      </c>
      <c r="Y71" s="151">
        <f>IF('Indicator Date'!Y71="","x",'Indicator Date'!Y71)</f>
        <v>2018</v>
      </c>
      <c r="Z71" s="151">
        <f>IF('Indicator Date'!Z71="","x",'Indicator Date'!Z71)</f>
        <v>2018</v>
      </c>
      <c r="AA71" s="151">
        <f>IF('Indicator Date'!AA71="","x",'Indicator Date'!AA71)</f>
        <v>2015</v>
      </c>
      <c r="AB71" s="151">
        <f>IF('Indicator Date'!AB71="","x",'Indicator Date'!AB71)</f>
        <v>2017</v>
      </c>
      <c r="AC71" s="151">
        <f>IF('Indicator Date'!AC71="","x",'Indicator Date'!AC71)</f>
        <v>2017</v>
      </c>
      <c r="AD71" s="151">
        <f>IF('Indicator Date'!AD71="","x",'Indicator Date'!AD71)</f>
        <v>2017</v>
      </c>
      <c r="AE71" s="151">
        <f>IF('Indicator Date'!AE71="","x",'Indicator Date'!AE71)</f>
        <v>2018</v>
      </c>
      <c r="AF71" s="151">
        <f>IF('Indicator Date'!AF71="","x",'Indicator Date'!AF71)</f>
        <v>2016</v>
      </c>
      <c r="AG71" s="151">
        <f>IF('Indicator Date'!AG71="","x",'Indicator Date'!AG71)</f>
        <v>2019</v>
      </c>
      <c r="AH71" s="151">
        <f>IF('Indicator Date'!AH71="","x",'Indicator Date'!AH71)</f>
        <v>2019</v>
      </c>
      <c r="AI71" s="151">
        <f>IF('Indicator Date'!AI71="","x",'Indicator Date'!AI71)</f>
        <v>2019</v>
      </c>
      <c r="AJ71" s="151">
        <f>IF('Indicator Date'!AJ71="","x",'Indicator Date'!AJ71)</f>
        <v>2018</v>
      </c>
      <c r="AK71" s="151">
        <f>IF('Indicator Date'!AK71="","x",'Indicator Date'!AK71)</f>
        <v>2018</v>
      </c>
      <c r="AL71" s="151">
        <f>IF('Indicator Date'!AL71="","x",'Indicator Date'!AL71)</f>
        <v>2017</v>
      </c>
      <c r="AM71" s="151">
        <f>IF('Indicator Date'!AM71="","x",'Indicator Date'!AM71)</f>
        <v>2015</v>
      </c>
      <c r="AN71" s="151">
        <f>IF('Indicator Date'!AN71="","x",'Indicator Date'!AN71)</f>
        <v>2019</v>
      </c>
      <c r="AO71" s="151">
        <f>IF('Indicator Date'!AO71="","x",'Indicator Date'!AO71)</f>
        <v>2016</v>
      </c>
      <c r="AP71" s="151">
        <f>IF('Indicator Date'!AP71="","x",'Indicator Date'!AP71)</f>
        <v>2017</v>
      </c>
      <c r="AQ71" s="151">
        <f>IF('Indicator Date'!AQ71="","x",'Indicator Date'!AQ71)</f>
        <v>2017</v>
      </c>
      <c r="AR71" s="151">
        <f>IF('Indicator Date'!AR71="","x",'Indicator Date'!AR71)</f>
        <v>2018</v>
      </c>
      <c r="AS71" s="151">
        <f>IF('Indicator Date'!AS71="","x",'Indicator Date'!AS71)</f>
        <v>2017</v>
      </c>
      <c r="AT71" s="151">
        <f>IF('Indicator Date'!AT71="","x",'Indicator Date'!AT71)</f>
        <v>2015</v>
      </c>
      <c r="AU71" s="151">
        <f>IF('Indicator Date'!AU71="","x",'Indicator Date'!AU71)</f>
        <v>2017</v>
      </c>
      <c r="AV71" s="151">
        <f>IF('Indicator Date'!AV71="","x",'Indicator Date'!AV71)</f>
        <v>2017</v>
      </c>
      <c r="AW71" s="151">
        <f>IF('Indicator Date'!AW71="","x",'Indicator Date'!AW71)</f>
        <v>2017</v>
      </c>
      <c r="AX71" s="151">
        <f>IF('Indicator Date'!AX71="","x",'Indicator Date'!AX71)</f>
        <v>2017</v>
      </c>
      <c r="AY71" s="151">
        <f>IF('Indicator Date'!AY71="","x",'Indicator Date'!AY71)</f>
        <v>2017</v>
      </c>
      <c r="AZ71" s="151">
        <f>IF('Indicator Date'!AZ71="","x",'Indicator Date'!AZ71)</f>
        <v>2017</v>
      </c>
      <c r="BA71" s="151" t="str">
        <f>IF('Indicator Date'!BA71="","x",'Indicator Date'!BA71)</f>
        <v>2014</v>
      </c>
      <c r="BB71" s="151">
        <f>IF('Indicator Date'!BB71="","x",'Indicator Date'!BB71)</f>
        <v>2017</v>
      </c>
      <c r="BC71" s="151">
        <f>IF('Indicator Date'!BC71="","x",'Indicator Date'!BC71)</f>
        <v>2018</v>
      </c>
      <c r="BD71" s="151">
        <f>IF('Indicator Date'!BD71="","x",'Indicator Date'!BD71)</f>
        <v>2019</v>
      </c>
      <c r="BE71" s="213" t="str">
        <f>IF('Indicator Date'!BE71="","x",YEAR('Indicator Date'!BE71))</f>
        <v>x</v>
      </c>
      <c r="BF71" s="213">
        <f>IF('Indicator Date'!BF71="","x",YEAR('Indicator Date'!BF71))</f>
        <v>2018</v>
      </c>
      <c r="BG71" s="213">
        <f>IF('Indicator Date'!BG71="","x",YEAR('Indicator Date'!BG71))</f>
        <v>2018</v>
      </c>
      <c r="BH71" s="151">
        <f>IF('Indicator Date'!BH71="","x",'Indicator Date'!BH71)</f>
        <v>2018</v>
      </c>
      <c r="BI71" s="151">
        <f>IF('Indicator Date'!BI71="","x",'Indicator Date'!BI71)</f>
        <v>2018</v>
      </c>
      <c r="BJ71" s="151">
        <f>IF('Indicator Date'!BJ71="","x",'Indicator Date'!BJ71)</f>
        <v>2015</v>
      </c>
      <c r="BK71" s="151">
        <f>IF('Indicator Date'!BK71="","x",'Indicator Date'!BK71)</f>
        <v>2017</v>
      </c>
      <c r="BL71" s="151">
        <f>IF('Indicator Date'!BL71="","x",'Indicator Date'!BL71)</f>
        <v>2018</v>
      </c>
      <c r="BM71" s="151">
        <f>IF('Indicator Date'!BM71="","x",'Indicator Date'!BM71)</f>
        <v>2017</v>
      </c>
      <c r="BN71" s="151">
        <f>IF('Indicator Date'!BN71="","x",'Indicator Date'!BN71)</f>
        <v>2015</v>
      </c>
      <c r="BO71" s="151">
        <f>IF('Indicator Date'!BO71="","x",'Indicator Date'!BO71)</f>
        <v>2016</v>
      </c>
      <c r="BP71" s="151">
        <f>IF('Indicator Date'!BP71="","x",'Indicator Date'!BP71)</f>
        <v>2017</v>
      </c>
      <c r="BQ71" s="151">
        <f>IF('Indicator Date'!BQ71="","x",'Indicator Date'!BQ71)</f>
        <v>2014</v>
      </c>
      <c r="BR71" s="151">
        <f>IF('Indicator Date'!BR71="","x",'Indicator Date'!BR71)</f>
        <v>2017</v>
      </c>
      <c r="BS71" s="151">
        <f>IF('Indicator Date'!BS71="","x",'Indicator Date'!BS71)</f>
        <v>2017</v>
      </c>
      <c r="BT71" s="151">
        <f>IF('Indicator Date'!BT71="","x",'Indicator Date'!BT71)</f>
        <v>2018</v>
      </c>
      <c r="BU71" s="151">
        <f>IF('Indicator Date'!BU71="","x",'Indicator Date'!BU71)</f>
        <v>2017</v>
      </c>
      <c r="BV71" s="151">
        <f>IF('Indicator Date'!BV71="","x",'Indicator Date'!BV71)</f>
        <v>2017</v>
      </c>
      <c r="BW71" s="151">
        <f>IF('Indicator Date'!BW71="","x",'Indicator Date'!BW71)</f>
        <v>2017</v>
      </c>
      <c r="BX71" s="151">
        <f>IF('Indicator Date'!BX71="","x",'Indicator Date'!BX71)</f>
        <v>2016</v>
      </c>
      <c r="BY71" s="151">
        <f>IF('Indicator Date'!BY71="","x",'Indicator Date'!BY71)</f>
        <v>2015</v>
      </c>
      <c r="BZ71" s="151" t="str">
        <f>IF('Indicator Date'!BZ71="","x",'Indicator Date'!BZ71)</f>
        <v>2018</v>
      </c>
      <c r="CA71" s="151">
        <f>IF('Indicator Date'!CA71="","x",'Indicator Date'!CA71)</f>
        <v>2019</v>
      </c>
      <c r="CB71" s="151">
        <f>IF('Indicator Date'!CB71="","x",'Indicator Date'!CB71)</f>
        <v>2015</v>
      </c>
    </row>
    <row r="72" spans="1:80" x14ac:dyDescent="0.25">
      <c r="A72" s="123" t="s">
        <v>129</v>
      </c>
      <c r="B72" s="106" t="s">
        <v>128</v>
      </c>
      <c r="C72" s="151">
        <f>IF('Indicator Date'!C72="","x",'Indicator Date'!C72)</f>
        <v>2015</v>
      </c>
      <c r="D72" s="151">
        <f>IF('Indicator Date'!D72="","x",'Indicator Date'!D72)</f>
        <v>2015</v>
      </c>
      <c r="E72" s="151">
        <f>IF('Indicator Date'!E72="","x",'Indicator Date'!E72)</f>
        <v>2015</v>
      </c>
      <c r="F72" s="151">
        <f>IF('Indicator Date'!F72="","x",'Indicator Date'!F72)</f>
        <v>2015</v>
      </c>
      <c r="G72" s="151">
        <f>IF('Indicator Date'!G72="","x",'Indicator Date'!G72)</f>
        <v>2015</v>
      </c>
      <c r="H72" s="151">
        <f>IF('Indicator Date'!H72="","x",'Indicator Date'!H72)</f>
        <v>2015</v>
      </c>
      <c r="I72" s="151">
        <f>IF('Indicator Date'!I72="","x",'Indicator Date'!I72)</f>
        <v>2015</v>
      </c>
      <c r="J72" s="151">
        <f>IF('Indicator Date'!J72="","x",'Indicator Date'!J72)</f>
        <v>2018</v>
      </c>
      <c r="K72" s="151">
        <f>IF('Indicator Date'!K72="","x",'Indicator Date'!K72)</f>
        <v>2018</v>
      </c>
      <c r="L72" s="151">
        <f>IF('Indicator Date'!L72="","x",'Indicator Date'!L72)</f>
        <v>2016</v>
      </c>
      <c r="M72" s="151">
        <f>IF('Indicator Date'!M72="","x",'Indicator Date'!M72)</f>
        <v>2015</v>
      </c>
      <c r="N72" s="151">
        <f>IF('Indicator Date'!N72="","x",'Indicator Date'!N72)</f>
        <v>2015</v>
      </c>
      <c r="O72" s="151">
        <f>IF('Indicator Date'!O72="","x",'Indicator Date'!O72)</f>
        <v>2015</v>
      </c>
      <c r="P72" s="151">
        <f>IF('Indicator Date'!P72="","x",'Indicator Date'!P72)</f>
        <v>2015</v>
      </c>
      <c r="Q72" s="151">
        <f>IF('Indicator Date'!Q72="","x",'Indicator Date'!Q72)</f>
        <v>2010</v>
      </c>
      <c r="R72" s="151">
        <f>IF('Indicator Date'!R72="","x",'Indicator Date'!R72)</f>
        <v>2010</v>
      </c>
      <c r="S72" s="151">
        <f>IF('Indicator Date'!S72="","x",'Indicator Date'!S72)</f>
        <v>2010</v>
      </c>
      <c r="T72" s="151">
        <f>IF('Indicator Date'!T72="","x",'Indicator Date'!T72)</f>
        <v>2010</v>
      </c>
      <c r="U72" s="151">
        <f>IF('Indicator Date'!U72="","x",'Indicator Date'!U72)</f>
        <v>2015</v>
      </c>
      <c r="V72" s="151">
        <f>IF('Indicator Date'!V72="","x",'Indicator Date'!V72)</f>
        <v>2015</v>
      </c>
      <c r="W72" s="151">
        <f>IF('Indicator Date'!W72="","x",'Indicator Date'!W72)</f>
        <v>2015</v>
      </c>
      <c r="X72" s="151">
        <f>IF('Indicator Date'!X72="","x",'Indicator Date'!X72)</f>
        <v>2018</v>
      </c>
      <c r="Y72" s="151">
        <f>IF('Indicator Date'!Y72="","x",'Indicator Date'!Y72)</f>
        <v>2018</v>
      </c>
      <c r="Z72" s="151">
        <f>IF('Indicator Date'!Z72="","x",'Indicator Date'!Z72)</f>
        <v>2018</v>
      </c>
      <c r="AA72" s="151">
        <f>IF('Indicator Date'!AA72="","x",'Indicator Date'!AA72)</f>
        <v>2012</v>
      </c>
      <c r="AB72" s="151">
        <f>IF('Indicator Date'!AB72="","x",'Indicator Date'!AB72)</f>
        <v>2017</v>
      </c>
      <c r="AC72" s="151">
        <f>IF('Indicator Date'!AC72="","x",'Indicator Date'!AC72)</f>
        <v>2017</v>
      </c>
      <c r="AD72" s="151">
        <f>IF('Indicator Date'!AD72="","x",'Indicator Date'!AD72)</f>
        <v>2017</v>
      </c>
      <c r="AE72" s="151">
        <f>IF('Indicator Date'!AE72="","x",'Indicator Date'!AE72)</f>
        <v>2018</v>
      </c>
      <c r="AF72" s="151">
        <f>IF('Indicator Date'!AF72="","x",'Indicator Date'!AF72)</f>
        <v>2016</v>
      </c>
      <c r="AG72" s="151">
        <f>IF('Indicator Date'!AG72="","x",'Indicator Date'!AG72)</f>
        <v>2019</v>
      </c>
      <c r="AH72" s="151">
        <f>IF('Indicator Date'!AH72="","x",'Indicator Date'!AH72)</f>
        <v>2019</v>
      </c>
      <c r="AI72" s="151">
        <f>IF('Indicator Date'!AI72="","x",'Indicator Date'!AI72)</f>
        <v>2019</v>
      </c>
      <c r="AJ72" s="151">
        <f>IF('Indicator Date'!AJ72="","x",'Indicator Date'!AJ72)</f>
        <v>2018</v>
      </c>
      <c r="AK72" s="151">
        <f>IF('Indicator Date'!AK72="","x",'Indicator Date'!AK72)</f>
        <v>2018</v>
      </c>
      <c r="AL72" s="151">
        <f>IF('Indicator Date'!AL72="","x",'Indicator Date'!AL72)</f>
        <v>2017</v>
      </c>
      <c r="AM72" s="151">
        <f>IF('Indicator Date'!AM72="","x",'Indicator Date'!AM72)</f>
        <v>2016</v>
      </c>
      <c r="AN72" s="151">
        <f>IF('Indicator Date'!AN72="","x",'Indicator Date'!AN72)</f>
        <v>2019</v>
      </c>
      <c r="AO72" s="151">
        <f>IF('Indicator Date'!AO72="","x",'Indicator Date'!AO72)</f>
        <v>2016</v>
      </c>
      <c r="AP72" s="151">
        <f>IF('Indicator Date'!AP72="","x",'Indicator Date'!AP72)</f>
        <v>2017</v>
      </c>
      <c r="AQ72" s="151">
        <f>IF('Indicator Date'!AQ72="","x",'Indicator Date'!AQ72)</f>
        <v>2017</v>
      </c>
      <c r="AR72" s="151">
        <f>IF('Indicator Date'!AR72="","x",'Indicator Date'!AR72)</f>
        <v>2018</v>
      </c>
      <c r="AS72" s="151">
        <f>IF('Indicator Date'!AS72="","x",'Indicator Date'!AS72)</f>
        <v>2017</v>
      </c>
      <c r="AT72" s="151">
        <f>IF('Indicator Date'!AT72="","x",'Indicator Date'!AT72)</f>
        <v>2016</v>
      </c>
      <c r="AU72" s="151">
        <f>IF('Indicator Date'!AU72="","x",'Indicator Date'!AU72)</f>
        <v>2017</v>
      </c>
      <c r="AV72" s="151">
        <f>IF('Indicator Date'!AV72="","x",'Indicator Date'!AV72)</f>
        <v>2017</v>
      </c>
      <c r="AW72" s="151">
        <f>IF('Indicator Date'!AW72="","x",'Indicator Date'!AW72)</f>
        <v>2017</v>
      </c>
      <c r="AX72" s="151">
        <f>IF('Indicator Date'!AX72="","x",'Indicator Date'!AX72)</f>
        <v>2017</v>
      </c>
      <c r="AY72" s="151">
        <f>IF('Indicator Date'!AY72="","x",'Indicator Date'!AY72)</f>
        <v>2017</v>
      </c>
      <c r="AZ72" s="151" t="str">
        <f>IF('Indicator Date'!AZ72="","x",'Indicator Date'!AZ72)</f>
        <v>x</v>
      </c>
      <c r="BA72" s="151" t="str">
        <f>IF('Indicator Date'!BA72="","x",'Indicator Date'!BA72)</f>
        <v>2012</v>
      </c>
      <c r="BB72" s="151">
        <f>IF('Indicator Date'!BB72="","x",'Indicator Date'!BB72)</f>
        <v>2017</v>
      </c>
      <c r="BC72" s="151">
        <f>IF('Indicator Date'!BC72="","x",'Indicator Date'!BC72)</f>
        <v>2018</v>
      </c>
      <c r="BD72" s="151">
        <f>IF('Indicator Date'!BD72="","x",'Indicator Date'!BD72)</f>
        <v>2019</v>
      </c>
      <c r="BE72" s="213" t="str">
        <f>IF('Indicator Date'!BE72="","x",YEAR('Indicator Date'!BE72))</f>
        <v>x</v>
      </c>
      <c r="BF72" s="213">
        <f>IF('Indicator Date'!BF72="","x",YEAR('Indicator Date'!BF72))</f>
        <v>2019</v>
      </c>
      <c r="BG72" s="213">
        <f>IF('Indicator Date'!BG72="","x",YEAR('Indicator Date'!BG72))</f>
        <v>2018</v>
      </c>
      <c r="BH72" s="151">
        <f>IF('Indicator Date'!BH72="","x",'Indicator Date'!BH72)</f>
        <v>2018</v>
      </c>
      <c r="BI72" s="151">
        <f>IF('Indicator Date'!BI72="","x",'Indicator Date'!BI72)</f>
        <v>2018</v>
      </c>
      <c r="BJ72" s="151">
        <f>IF('Indicator Date'!BJ72="","x",'Indicator Date'!BJ72)</f>
        <v>2015</v>
      </c>
      <c r="BK72" s="151">
        <f>IF('Indicator Date'!BK72="","x",'Indicator Date'!BK72)</f>
        <v>2017</v>
      </c>
      <c r="BL72" s="151">
        <f>IF('Indicator Date'!BL72="","x",'Indicator Date'!BL72)</f>
        <v>2018</v>
      </c>
      <c r="BM72" s="151">
        <f>IF('Indicator Date'!BM72="","x",'Indicator Date'!BM72)</f>
        <v>2017</v>
      </c>
      <c r="BN72" s="151">
        <f>IF('Indicator Date'!BN72="","x",'Indicator Date'!BN72)</f>
        <v>2015</v>
      </c>
      <c r="BO72" s="151">
        <f>IF('Indicator Date'!BO72="","x",'Indicator Date'!BO72)</f>
        <v>2016</v>
      </c>
      <c r="BP72" s="151">
        <f>IF('Indicator Date'!BP72="","x",'Indicator Date'!BP72)</f>
        <v>2017</v>
      </c>
      <c r="BQ72" s="151">
        <f>IF('Indicator Date'!BQ72="","x",'Indicator Date'!BQ72)</f>
        <v>2014</v>
      </c>
      <c r="BR72" s="151">
        <f>IF('Indicator Date'!BR72="","x",'Indicator Date'!BR72)</f>
        <v>2017</v>
      </c>
      <c r="BS72" s="151">
        <f>IF('Indicator Date'!BS72="","x",'Indicator Date'!BS72)</f>
        <v>2017</v>
      </c>
      <c r="BT72" s="151">
        <f>IF('Indicator Date'!BT72="","x",'Indicator Date'!BT72)</f>
        <v>2016</v>
      </c>
      <c r="BU72" s="151">
        <f>IF('Indicator Date'!BU72="","x",'Indicator Date'!BU72)</f>
        <v>2017</v>
      </c>
      <c r="BV72" s="151" t="str">
        <f>IF('Indicator Date'!BV72="","x",'Indicator Date'!BV72)</f>
        <v>x</v>
      </c>
      <c r="BW72" s="151" t="str">
        <f>IF('Indicator Date'!BW72="","x",'Indicator Date'!BW72)</f>
        <v>x</v>
      </c>
      <c r="BX72" s="151">
        <f>IF('Indicator Date'!BX72="","x",'Indicator Date'!BX72)</f>
        <v>2016</v>
      </c>
      <c r="BY72" s="151">
        <f>IF('Indicator Date'!BY72="","x",'Indicator Date'!BY72)</f>
        <v>2015</v>
      </c>
      <c r="BZ72" s="151" t="str">
        <f>IF('Indicator Date'!BZ72="","x",'Indicator Date'!BZ72)</f>
        <v>2018</v>
      </c>
      <c r="CA72" s="151">
        <f>IF('Indicator Date'!CA72="","x",'Indicator Date'!CA72)</f>
        <v>2019</v>
      </c>
      <c r="CB72" s="151">
        <f>IF('Indicator Date'!CB72="","x",'Indicator Date'!CB72)</f>
        <v>2015</v>
      </c>
    </row>
    <row r="73" spans="1:80" x14ac:dyDescent="0.25">
      <c r="A73" s="123" t="s">
        <v>371</v>
      </c>
      <c r="B73" s="106" t="s">
        <v>130</v>
      </c>
      <c r="C73" s="151">
        <f>IF('Indicator Date'!C73="","x",'Indicator Date'!C73)</f>
        <v>2015</v>
      </c>
      <c r="D73" s="151">
        <f>IF('Indicator Date'!D73="","x",'Indicator Date'!D73)</f>
        <v>2015</v>
      </c>
      <c r="E73" s="151">
        <f>IF('Indicator Date'!E73="","x",'Indicator Date'!E73)</f>
        <v>2015</v>
      </c>
      <c r="F73" s="151">
        <f>IF('Indicator Date'!F73="","x",'Indicator Date'!F73)</f>
        <v>2015</v>
      </c>
      <c r="G73" s="151">
        <f>IF('Indicator Date'!G73="","x",'Indicator Date'!G73)</f>
        <v>2015</v>
      </c>
      <c r="H73" s="151">
        <f>IF('Indicator Date'!H73="","x",'Indicator Date'!H73)</f>
        <v>2015</v>
      </c>
      <c r="I73" s="151">
        <f>IF('Indicator Date'!I73="","x",'Indicator Date'!I73)</f>
        <v>2015</v>
      </c>
      <c r="J73" s="151">
        <f>IF('Indicator Date'!J73="","x",'Indicator Date'!J73)</f>
        <v>2018</v>
      </c>
      <c r="K73" s="151">
        <f>IF('Indicator Date'!K73="","x",'Indicator Date'!K73)</f>
        <v>2018</v>
      </c>
      <c r="L73" s="151">
        <f>IF('Indicator Date'!L73="","x",'Indicator Date'!L73)</f>
        <v>2016</v>
      </c>
      <c r="M73" s="151">
        <f>IF('Indicator Date'!M73="","x",'Indicator Date'!M73)</f>
        <v>2015</v>
      </c>
      <c r="N73" s="151">
        <f>IF('Indicator Date'!N73="","x",'Indicator Date'!N73)</f>
        <v>2015</v>
      </c>
      <c r="O73" s="151">
        <f>IF('Indicator Date'!O73="","x",'Indicator Date'!O73)</f>
        <v>2015</v>
      </c>
      <c r="P73" s="151">
        <f>IF('Indicator Date'!P73="","x",'Indicator Date'!P73)</f>
        <v>2015</v>
      </c>
      <c r="Q73" s="151">
        <f>IF('Indicator Date'!Q73="","x",'Indicator Date'!Q73)</f>
        <v>2010</v>
      </c>
      <c r="R73" s="151">
        <f>IF('Indicator Date'!R73="","x",'Indicator Date'!R73)</f>
        <v>2010</v>
      </c>
      <c r="S73" s="151">
        <f>IF('Indicator Date'!S73="","x",'Indicator Date'!S73)</f>
        <v>2010</v>
      </c>
      <c r="T73" s="151">
        <f>IF('Indicator Date'!T73="","x",'Indicator Date'!T73)</f>
        <v>2010</v>
      </c>
      <c r="U73" s="151">
        <f>IF('Indicator Date'!U73="","x",'Indicator Date'!U73)</f>
        <v>2015</v>
      </c>
      <c r="V73" s="151">
        <f>IF('Indicator Date'!V73="","x",'Indicator Date'!V73)</f>
        <v>2015</v>
      </c>
      <c r="W73" s="151">
        <f>IF('Indicator Date'!W73="","x",'Indicator Date'!W73)</f>
        <v>2015</v>
      </c>
      <c r="X73" s="151">
        <f>IF('Indicator Date'!X73="","x",'Indicator Date'!X73)</f>
        <v>2018</v>
      </c>
      <c r="Y73" s="151">
        <f>IF('Indicator Date'!Y73="","x",'Indicator Date'!Y73)</f>
        <v>2018</v>
      </c>
      <c r="Z73" s="151">
        <f>IF('Indicator Date'!Z73="","x",'Indicator Date'!Z73)</f>
        <v>2018</v>
      </c>
      <c r="AA73" s="151" t="str">
        <f>IF('Indicator Date'!AA73="","x",'Indicator Date'!AA73)</f>
        <v>x</v>
      </c>
      <c r="AB73" s="151">
        <f>IF('Indicator Date'!AB73="","x",'Indicator Date'!AB73)</f>
        <v>2017</v>
      </c>
      <c r="AC73" s="151">
        <f>IF('Indicator Date'!AC73="","x",'Indicator Date'!AC73)</f>
        <v>2017</v>
      </c>
      <c r="AD73" s="151">
        <f>IF('Indicator Date'!AD73="","x",'Indicator Date'!AD73)</f>
        <v>2018</v>
      </c>
      <c r="AE73" s="151">
        <f>IF('Indicator Date'!AE73="","x",'Indicator Date'!AE73)</f>
        <v>2018</v>
      </c>
      <c r="AF73" s="151">
        <f>IF('Indicator Date'!AF73="","x",'Indicator Date'!AF73)</f>
        <v>2016</v>
      </c>
      <c r="AG73" s="151">
        <f>IF('Indicator Date'!AG73="","x",'Indicator Date'!AG73)</f>
        <v>2019</v>
      </c>
      <c r="AH73" s="151">
        <f>IF('Indicator Date'!AH73="","x",'Indicator Date'!AH73)</f>
        <v>2019</v>
      </c>
      <c r="AI73" s="151">
        <f>IF('Indicator Date'!AI73="","x",'Indicator Date'!AI73)</f>
        <v>2019</v>
      </c>
      <c r="AJ73" s="151">
        <f>IF('Indicator Date'!AJ73="","x",'Indicator Date'!AJ73)</f>
        <v>2018</v>
      </c>
      <c r="AK73" s="151">
        <f>IF('Indicator Date'!AK73="","x",'Indicator Date'!AK73)</f>
        <v>2018</v>
      </c>
      <c r="AL73" s="151">
        <f>IF('Indicator Date'!AL73="","x",'Indicator Date'!AL73)</f>
        <v>2017</v>
      </c>
      <c r="AM73" s="151" t="str">
        <f>IF('Indicator Date'!AM73="","x",'Indicator Date'!AM73)</f>
        <v>x</v>
      </c>
      <c r="AN73" s="151">
        <f>IF('Indicator Date'!AN73="","x",'Indicator Date'!AN73)</f>
        <v>2019</v>
      </c>
      <c r="AO73" s="151">
        <f>IF('Indicator Date'!AO73="","x",'Indicator Date'!AO73)</f>
        <v>2016</v>
      </c>
      <c r="AP73" s="151">
        <f>IF('Indicator Date'!AP73="","x",'Indicator Date'!AP73)</f>
        <v>2017</v>
      </c>
      <c r="AQ73" s="151">
        <f>IF('Indicator Date'!AQ73="","x",'Indicator Date'!AQ73)</f>
        <v>2017</v>
      </c>
      <c r="AR73" s="151">
        <f>IF('Indicator Date'!AR73="","x",'Indicator Date'!AR73)</f>
        <v>2018</v>
      </c>
      <c r="AS73" s="151">
        <f>IF('Indicator Date'!AS73="","x",'Indicator Date'!AS73)</f>
        <v>2017</v>
      </c>
      <c r="AT73" s="151">
        <f>IF('Indicator Date'!AT73="","x",'Indicator Date'!AT73)</f>
        <v>2014</v>
      </c>
      <c r="AU73" s="151">
        <f>IF('Indicator Date'!AU73="","x",'Indicator Date'!AU73)</f>
        <v>2017</v>
      </c>
      <c r="AV73" s="151">
        <f>IF('Indicator Date'!AV73="","x",'Indicator Date'!AV73)</f>
        <v>2017</v>
      </c>
      <c r="AW73" s="151">
        <f>IF('Indicator Date'!AW73="","x",'Indicator Date'!AW73)</f>
        <v>2017</v>
      </c>
      <c r="AX73" s="151">
        <f>IF('Indicator Date'!AX73="","x",'Indicator Date'!AX73)</f>
        <v>2017</v>
      </c>
      <c r="AY73" s="151">
        <f>IF('Indicator Date'!AY73="","x",'Indicator Date'!AY73)</f>
        <v>2017</v>
      </c>
      <c r="AZ73" s="151" t="str">
        <f>IF('Indicator Date'!AZ73="","x",'Indicator Date'!AZ73)</f>
        <v>x</v>
      </c>
      <c r="BA73" s="151" t="str">
        <f>IF('Indicator Date'!BA73="","x",'Indicator Date'!BA73)</f>
        <v>2010</v>
      </c>
      <c r="BB73" s="151">
        <f>IF('Indicator Date'!BB73="","x",'Indicator Date'!BB73)</f>
        <v>2017</v>
      </c>
      <c r="BC73" s="151">
        <f>IF('Indicator Date'!BC73="","x",'Indicator Date'!BC73)</f>
        <v>2018</v>
      </c>
      <c r="BD73" s="151">
        <f>IF('Indicator Date'!BD73="","x",'Indicator Date'!BD73)</f>
        <v>2019</v>
      </c>
      <c r="BE73" s="213" t="str">
        <f>IF('Indicator Date'!BE73="","x",YEAR('Indicator Date'!BE73))</f>
        <v>x</v>
      </c>
      <c r="BF73" s="213">
        <f>IF('Indicator Date'!BF73="","x",YEAR('Indicator Date'!BF73))</f>
        <v>2018</v>
      </c>
      <c r="BG73" s="213">
        <f>IF('Indicator Date'!BG73="","x",YEAR('Indicator Date'!BG73))</f>
        <v>2018</v>
      </c>
      <c r="BH73" s="151">
        <f>IF('Indicator Date'!BH73="","x",'Indicator Date'!BH73)</f>
        <v>2018</v>
      </c>
      <c r="BI73" s="151">
        <f>IF('Indicator Date'!BI73="","x",'Indicator Date'!BI73)</f>
        <v>2018</v>
      </c>
      <c r="BJ73" s="151">
        <f>IF('Indicator Date'!BJ73="","x",'Indicator Date'!BJ73)</f>
        <v>2015</v>
      </c>
      <c r="BK73" s="151">
        <f>IF('Indicator Date'!BK73="","x",'Indicator Date'!BK73)</f>
        <v>2017</v>
      </c>
      <c r="BL73" s="151">
        <f>IF('Indicator Date'!BL73="","x",'Indicator Date'!BL73)</f>
        <v>2018</v>
      </c>
      <c r="BM73" s="151">
        <f>IF('Indicator Date'!BM73="","x",'Indicator Date'!BM73)</f>
        <v>2017</v>
      </c>
      <c r="BN73" s="151">
        <f>IF('Indicator Date'!BN73="","x",'Indicator Date'!BN73)</f>
        <v>2015</v>
      </c>
      <c r="BO73" s="151">
        <f>IF('Indicator Date'!BO73="","x",'Indicator Date'!BO73)</f>
        <v>2016</v>
      </c>
      <c r="BP73" s="151">
        <f>IF('Indicator Date'!BP73="","x",'Indicator Date'!BP73)</f>
        <v>2017</v>
      </c>
      <c r="BQ73" s="151">
        <f>IF('Indicator Date'!BQ73="","x",'Indicator Date'!BQ73)</f>
        <v>2014</v>
      </c>
      <c r="BR73" s="151">
        <f>IF('Indicator Date'!BR73="","x",'Indicator Date'!BR73)</f>
        <v>2017</v>
      </c>
      <c r="BS73" s="151">
        <f>IF('Indicator Date'!BS73="","x",'Indicator Date'!BS73)</f>
        <v>2017</v>
      </c>
      <c r="BT73" s="151">
        <f>IF('Indicator Date'!BT73="","x",'Indicator Date'!BT73)</f>
        <v>2015</v>
      </c>
      <c r="BU73" s="151">
        <f>IF('Indicator Date'!BU73="","x",'Indicator Date'!BU73)</f>
        <v>2017</v>
      </c>
      <c r="BV73" s="151" t="str">
        <f>IF('Indicator Date'!BV73="","x",'Indicator Date'!BV73)</f>
        <v>x</v>
      </c>
      <c r="BW73" s="151">
        <f>IF('Indicator Date'!BW73="","x",'Indicator Date'!BW73)</f>
        <v>2017</v>
      </c>
      <c r="BX73" s="151">
        <f>IF('Indicator Date'!BX73="","x",'Indicator Date'!BX73)</f>
        <v>2016</v>
      </c>
      <c r="BY73" s="151">
        <f>IF('Indicator Date'!BY73="","x",'Indicator Date'!BY73)</f>
        <v>2015</v>
      </c>
      <c r="BZ73" s="151" t="str">
        <f>IF('Indicator Date'!BZ73="","x",'Indicator Date'!BZ73)</f>
        <v>2018</v>
      </c>
      <c r="CA73" s="151">
        <f>IF('Indicator Date'!CA73="","x",'Indicator Date'!CA73)</f>
        <v>2019</v>
      </c>
      <c r="CB73" s="151">
        <f>IF('Indicator Date'!CB73="","x",'Indicator Date'!CB73)</f>
        <v>2015</v>
      </c>
    </row>
    <row r="74" spans="1:80" x14ac:dyDescent="0.25">
      <c r="A74" s="123" t="s">
        <v>132</v>
      </c>
      <c r="B74" s="106" t="s">
        <v>131</v>
      </c>
      <c r="C74" s="151">
        <f>IF('Indicator Date'!C74="","x",'Indicator Date'!C74)</f>
        <v>2015</v>
      </c>
      <c r="D74" s="151">
        <f>IF('Indicator Date'!D74="","x",'Indicator Date'!D74)</f>
        <v>2015</v>
      </c>
      <c r="E74" s="151">
        <f>IF('Indicator Date'!E74="","x",'Indicator Date'!E74)</f>
        <v>2015</v>
      </c>
      <c r="F74" s="151">
        <f>IF('Indicator Date'!F74="","x",'Indicator Date'!F74)</f>
        <v>2015</v>
      </c>
      <c r="G74" s="151">
        <f>IF('Indicator Date'!G74="","x",'Indicator Date'!G74)</f>
        <v>2015</v>
      </c>
      <c r="H74" s="151">
        <f>IF('Indicator Date'!H74="","x",'Indicator Date'!H74)</f>
        <v>2015</v>
      </c>
      <c r="I74" s="151">
        <f>IF('Indicator Date'!I74="","x",'Indicator Date'!I74)</f>
        <v>2015</v>
      </c>
      <c r="J74" s="151">
        <f>IF('Indicator Date'!J74="","x",'Indicator Date'!J74)</f>
        <v>2018</v>
      </c>
      <c r="K74" s="151">
        <f>IF('Indicator Date'!K74="","x",'Indicator Date'!K74)</f>
        <v>2018</v>
      </c>
      <c r="L74" s="151">
        <f>IF('Indicator Date'!L74="","x",'Indicator Date'!L74)</f>
        <v>2016</v>
      </c>
      <c r="M74" s="151">
        <f>IF('Indicator Date'!M74="","x",'Indicator Date'!M74)</f>
        <v>2015</v>
      </c>
      <c r="N74" s="151">
        <f>IF('Indicator Date'!N74="","x",'Indicator Date'!N74)</f>
        <v>2015</v>
      </c>
      <c r="O74" s="151">
        <f>IF('Indicator Date'!O74="","x",'Indicator Date'!O74)</f>
        <v>2015</v>
      </c>
      <c r="P74" s="151">
        <f>IF('Indicator Date'!P74="","x",'Indicator Date'!P74)</f>
        <v>2015</v>
      </c>
      <c r="Q74" s="151">
        <f>IF('Indicator Date'!Q74="","x",'Indicator Date'!Q74)</f>
        <v>2010</v>
      </c>
      <c r="R74" s="151">
        <f>IF('Indicator Date'!R74="","x",'Indicator Date'!R74)</f>
        <v>2010</v>
      </c>
      <c r="S74" s="151">
        <f>IF('Indicator Date'!S74="","x",'Indicator Date'!S74)</f>
        <v>2010</v>
      </c>
      <c r="T74" s="151">
        <f>IF('Indicator Date'!T74="","x",'Indicator Date'!T74)</f>
        <v>2010</v>
      </c>
      <c r="U74" s="151">
        <f>IF('Indicator Date'!U74="","x",'Indicator Date'!U74)</f>
        <v>2015</v>
      </c>
      <c r="V74" s="151">
        <f>IF('Indicator Date'!V74="","x",'Indicator Date'!V74)</f>
        <v>2015</v>
      </c>
      <c r="W74" s="151">
        <f>IF('Indicator Date'!W74="","x",'Indicator Date'!W74)</f>
        <v>2015</v>
      </c>
      <c r="X74" s="151">
        <f>IF('Indicator Date'!X74="","x",'Indicator Date'!X74)</f>
        <v>2018</v>
      </c>
      <c r="Y74" s="151">
        <f>IF('Indicator Date'!Y74="","x",'Indicator Date'!Y74)</f>
        <v>2018</v>
      </c>
      <c r="Z74" s="151">
        <f>IF('Indicator Date'!Z74="","x",'Indicator Date'!Z74)</f>
        <v>2018</v>
      </c>
      <c r="AA74" s="151">
        <f>IF('Indicator Date'!AA74="","x",'Indicator Date'!AA74)</f>
        <v>2009</v>
      </c>
      <c r="AB74" s="151">
        <f>IF('Indicator Date'!AB74="","x",'Indicator Date'!AB74)</f>
        <v>2017</v>
      </c>
      <c r="AC74" s="151">
        <f>IF('Indicator Date'!AC74="","x",'Indicator Date'!AC74)</f>
        <v>2017</v>
      </c>
      <c r="AD74" s="151">
        <f>IF('Indicator Date'!AD74="","x",'Indicator Date'!AD74)</f>
        <v>2018</v>
      </c>
      <c r="AE74" s="151">
        <f>IF('Indicator Date'!AE74="","x",'Indicator Date'!AE74)</f>
        <v>2018</v>
      </c>
      <c r="AF74" s="151">
        <f>IF('Indicator Date'!AF74="","x",'Indicator Date'!AF74)</f>
        <v>2016</v>
      </c>
      <c r="AG74" s="151">
        <f>IF('Indicator Date'!AG74="","x",'Indicator Date'!AG74)</f>
        <v>2019</v>
      </c>
      <c r="AH74" s="151">
        <f>IF('Indicator Date'!AH74="","x",'Indicator Date'!AH74)</f>
        <v>2019</v>
      </c>
      <c r="AI74" s="151">
        <f>IF('Indicator Date'!AI74="","x",'Indicator Date'!AI74)</f>
        <v>2019</v>
      </c>
      <c r="AJ74" s="151">
        <f>IF('Indicator Date'!AJ74="","x",'Indicator Date'!AJ74)</f>
        <v>2018</v>
      </c>
      <c r="AK74" s="151">
        <f>IF('Indicator Date'!AK74="","x",'Indicator Date'!AK74)</f>
        <v>2018</v>
      </c>
      <c r="AL74" s="151">
        <f>IF('Indicator Date'!AL74="","x",'Indicator Date'!AL74)</f>
        <v>2017</v>
      </c>
      <c r="AM74" s="151">
        <f>IF('Indicator Date'!AM74="","x",'Indicator Date'!AM74)</f>
        <v>2009</v>
      </c>
      <c r="AN74" s="151">
        <f>IF('Indicator Date'!AN74="","x",'Indicator Date'!AN74)</f>
        <v>2019</v>
      </c>
      <c r="AO74" s="151">
        <f>IF('Indicator Date'!AO74="","x",'Indicator Date'!AO74)</f>
        <v>2016</v>
      </c>
      <c r="AP74" s="151">
        <f>IF('Indicator Date'!AP74="","x",'Indicator Date'!AP74)</f>
        <v>2017</v>
      </c>
      <c r="AQ74" s="151">
        <f>IF('Indicator Date'!AQ74="","x",'Indicator Date'!AQ74)</f>
        <v>2017</v>
      </c>
      <c r="AR74" s="151">
        <f>IF('Indicator Date'!AR74="","x",'Indicator Date'!AR74)</f>
        <v>2018</v>
      </c>
      <c r="AS74" s="151">
        <f>IF('Indicator Date'!AS74="","x",'Indicator Date'!AS74)</f>
        <v>2017</v>
      </c>
      <c r="AT74" s="151">
        <f>IF('Indicator Date'!AT74="","x",'Indicator Date'!AT74)</f>
        <v>2014</v>
      </c>
      <c r="AU74" s="151">
        <f>IF('Indicator Date'!AU74="","x",'Indicator Date'!AU74)</f>
        <v>2017</v>
      </c>
      <c r="AV74" s="151">
        <f>IF('Indicator Date'!AV74="","x",'Indicator Date'!AV74)</f>
        <v>2017</v>
      </c>
      <c r="AW74" s="151">
        <f>IF('Indicator Date'!AW74="","x",'Indicator Date'!AW74)</f>
        <v>2017</v>
      </c>
      <c r="AX74" s="151">
        <f>IF('Indicator Date'!AX74="","x",'Indicator Date'!AX74)</f>
        <v>2017</v>
      </c>
      <c r="AY74" s="151">
        <f>IF('Indicator Date'!AY74="","x",'Indicator Date'!AY74)</f>
        <v>2017</v>
      </c>
      <c r="AZ74" s="151">
        <f>IF('Indicator Date'!AZ74="","x",'Indicator Date'!AZ74)</f>
        <v>2017</v>
      </c>
      <c r="BA74" s="151" t="str">
        <f>IF('Indicator Date'!BA74="","x",'Indicator Date'!BA74)</f>
        <v>x</v>
      </c>
      <c r="BB74" s="151">
        <f>IF('Indicator Date'!BB74="","x",'Indicator Date'!BB74)</f>
        <v>2017</v>
      </c>
      <c r="BC74" s="151">
        <f>IF('Indicator Date'!BC74="","x",'Indicator Date'!BC74)</f>
        <v>2018</v>
      </c>
      <c r="BD74" s="151">
        <f>IF('Indicator Date'!BD74="","x",'Indicator Date'!BD74)</f>
        <v>2019</v>
      </c>
      <c r="BE74" s="213" t="str">
        <f>IF('Indicator Date'!BE74="","x",YEAR('Indicator Date'!BE74))</f>
        <v>x</v>
      </c>
      <c r="BF74" s="213">
        <f>IF('Indicator Date'!BF74="","x",YEAR('Indicator Date'!BF74))</f>
        <v>2018</v>
      </c>
      <c r="BG74" s="213">
        <f>IF('Indicator Date'!BG74="","x",YEAR('Indicator Date'!BG74))</f>
        <v>2018</v>
      </c>
      <c r="BH74" s="151">
        <f>IF('Indicator Date'!BH74="","x",'Indicator Date'!BH74)</f>
        <v>2018</v>
      </c>
      <c r="BI74" s="151">
        <f>IF('Indicator Date'!BI74="","x",'Indicator Date'!BI74)</f>
        <v>2018</v>
      </c>
      <c r="BJ74" s="151" t="str">
        <f>IF('Indicator Date'!BJ74="","x",'Indicator Date'!BJ74)</f>
        <v>x</v>
      </c>
      <c r="BK74" s="151">
        <f>IF('Indicator Date'!BK74="","x",'Indicator Date'!BK74)</f>
        <v>2017</v>
      </c>
      <c r="BL74" s="151">
        <f>IF('Indicator Date'!BL74="","x",'Indicator Date'!BL74)</f>
        <v>2018</v>
      </c>
      <c r="BM74" s="151">
        <f>IF('Indicator Date'!BM74="","x",'Indicator Date'!BM74)</f>
        <v>2017</v>
      </c>
      <c r="BN74" s="151">
        <f>IF('Indicator Date'!BN74="","x",'Indicator Date'!BN74)</f>
        <v>2015</v>
      </c>
      <c r="BO74" s="151">
        <f>IF('Indicator Date'!BO74="","x",'Indicator Date'!BO74)</f>
        <v>2016</v>
      </c>
      <c r="BP74" s="151">
        <f>IF('Indicator Date'!BP74="","x",'Indicator Date'!BP74)</f>
        <v>2017</v>
      </c>
      <c r="BQ74" s="151">
        <f>IF('Indicator Date'!BQ74="","x",'Indicator Date'!BQ74)</f>
        <v>2014</v>
      </c>
      <c r="BR74" s="151">
        <f>IF('Indicator Date'!BR74="","x",'Indicator Date'!BR74)</f>
        <v>2017</v>
      </c>
      <c r="BS74" s="151">
        <f>IF('Indicator Date'!BS74="","x",'Indicator Date'!BS74)</f>
        <v>2017</v>
      </c>
      <c r="BT74" s="151">
        <f>IF('Indicator Date'!BT74="","x",'Indicator Date'!BT74)</f>
        <v>2018</v>
      </c>
      <c r="BU74" s="151">
        <f>IF('Indicator Date'!BU74="","x",'Indicator Date'!BU74)</f>
        <v>2017</v>
      </c>
      <c r="BV74" s="151">
        <f>IF('Indicator Date'!BV74="","x",'Indicator Date'!BV74)</f>
        <v>2017</v>
      </c>
      <c r="BW74" s="151">
        <f>IF('Indicator Date'!BW74="","x",'Indicator Date'!BW74)</f>
        <v>2017</v>
      </c>
      <c r="BX74" s="151">
        <f>IF('Indicator Date'!BX74="","x",'Indicator Date'!BX74)</f>
        <v>2016</v>
      </c>
      <c r="BY74" s="151">
        <f>IF('Indicator Date'!BY74="","x",'Indicator Date'!BY74)</f>
        <v>2015</v>
      </c>
      <c r="BZ74" s="151" t="str">
        <f>IF('Indicator Date'!BZ74="","x",'Indicator Date'!BZ74)</f>
        <v>2018</v>
      </c>
      <c r="CA74" s="151">
        <f>IF('Indicator Date'!CA74="","x",'Indicator Date'!CA74)</f>
        <v>2019</v>
      </c>
      <c r="CB74" s="151">
        <f>IF('Indicator Date'!CB74="","x",'Indicator Date'!CB74)</f>
        <v>2015</v>
      </c>
    </row>
    <row r="75" spans="1:80" x14ac:dyDescent="0.25">
      <c r="A75" s="123" t="s">
        <v>134</v>
      </c>
      <c r="B75" s="106" t="s">
        <v>133</v>
      </c>
      <c r="C75" s="151">
        <f>IF('Indicator Date'!C75="","x",'Indicator Date'!C75)</f>
        <v>2015</v>
      </c>
      <c r="D75" s="151">
        <f>IF('Indicator Date'!D75="","x",'Indicator Date'!D75)</f>
        <v>2015</v>
      </c>
      <c r="E75" s="151">
        <f>IF('Indicator Date'!E75="","x",'Indicator Date'!E75)</f>
        <v>2015</v>
      </c>
      <c r="F75" s="151">
        <f>IF('Indicator Date'!F75="","x",'Indicator Date'!F75)</f>
        <v>2015</v>
      </c>
      <c r="G75" s="151">
        <f>IF('Indicator Date'!G75="","x",'Indicator Date'!G75)</f>
        <v>2015</v>
      </c>
      <c r="H75" s="151">
        <f>IF('Indicator Date'!H75="","x",'Indicator Date'!H75)</f>
        <v>2015</v>
      </c>
      <c r="I75" s="151">
        <f>IF('Indicator Date'!I75="","x",'Indicator Date'!I75)</f>
        <v>2015</v>
      </c>
      <c r="J75" s="151">
        <f>IF('Indicator Date'!J75="","x",'Indicator Date'!J75)</f>
        <v>2018</v>
      </c>
      <c r="K75" s="151">
        <f>IF('Indicator Date'!K75="","x",'Indicator Date'!K75)</f>
        <v>2018</v>
      </c>
      <c r="L75" s="151">
        <f>IF('Indicator Date'!L75="","x",'Indicator Date'!L75)</f>
        <v>2016</v>
      </c>
      <c r="M75" s="151">
        <f>IF('Indicator Date'!M75="","x",'Indicator Date'!M75)</f>
        <v>2015</v>
      </c>
      <c r="N75" s="151">
        <f>IF('Indicator Date'!N75="","x",'Indicator Date'!N75)</f>
        <v>2015</v>
      </c>
      <c r="O75" s="151">
        <f>IF('Indicator Date'!O75="","x",'Indicator Date'!O75)</f>
        <v>2015</v>
      </c>
      <c r="P75" s="151">
        <f>IF('Indicator Date'!P75="","x",'Indicator Date'!P75)</f>
        <v>2015</v>
      </c>
      <c r="Q75" s="151">
        <f>IF('Indicator Date'!Q75="","x",'Indicator Date'!Q75)</f>
        <v>2010</v>
      </c>
      <c r="R75" s="151">
        <f>IF('Indicator Date'!R75="","x",'Indicator Date'!R75)</f>
        <v>2010</v>
      </c>
      <c r="S75" s="151">
        <f>IF('Indicator Date'!S75="","x",'Indicator Date'!S75)</f>
        <v>2010</v>
      </c>
      <c r="T75" s="151">
        <f>IF('Indicator Date'!T75="","x",'Indicator Date'!T75)</f>
        <v>2010</v>
      </c>
      <c r="U75" s="151">
        <f>IF('Indicator Date'!U75="","x",'Indicator Date'!U75)</f>
        <v>2015</v>
      </c>
      <c r="V75" s="151">
        <f>IF('Indicator Date'!V75="","x",'Indicator Date'!V75)</f>
        <v>2015</v>
      </c>
      <c r="W75" s="151">
        <f>IF('Indicator Date'!W75="","x",'Indicator Date'!W75)</f>
        <v>2015</v>
      </c>
      <c r="X75" s="151">
        <f>IF('Indicator Date'!X75="","x",'Indicator Date'!X75)</f>
        <v>2018</v>
      </c>
      <c r="Y75" s="151">
        <f>IF('Indicator Date'!Y75="","x",'Indicator Date'!Y75)</f>
        <v>2018</v>
      </c>
      <c r="Z75" s="151">
        <f>IF('Indicator Date'!Z75="","x",'Indicator Date'!Z75)</f>
        <v>2018</v>
      </c>
      <c r="AA75" s="151">
        <f>IF('Indicator Date'!AA75="","x",'Indicator Date'!AA75)</f>
        <v>2012</v>
      </c>
      <c r="AB75" s="151">
        <f>IF('Indicator Date'!AB75="","x",'Indicator Date'!AB75)</f>
        <v>2017</v>
      </c>
      <c r="AC75" s="151">
        <f>IF('Indicator Date'!AC75="","x",'Indicator Date'!AC75)</f>
        <v>2017</v>
      </c>
      <c r="AD75" s="151">
        <f>IF('Indicator Date'!AD75="","x",'Indicator Date'!AD75)</f>
        <v>2018</v>
      </c>
      <c r="AE75" s="151">
        <f>IF('Indicator Date'!AE75="","x",'Indicator Date'!AE75)</f>
        <v>2018</v>
      </c>
      <c r="AF75" s="151">
        <f>IF('Indicator Date'!AF75="","x",'Indicator Date'!AF75)</f>
        <v>2016</v>
      </c>
      <c r="AG75" s="151">
        <f>IF('Indicator Date'!AG75="","x",'Indicator Date'!AG75)</f>
        <v>2019</v>
      </c>
      <c r="AH75" s="151">
        <f>IF('Indicator Date'!AH75="","x",'Indicator Date'!AH75)</f>
        <v>2019</v>
      </c>
      <c r="AI75" s="151">
        <f>IF('Indicator Date'!AI75="","x",'Indicator Date'!AI75)</f>
        <v>2019</v>
      </c>
      <c r="AJ75" s="151">
        <f>IF('Indicator Date'!AJ75="","x",'Indicator Date'!AJ75)</f>
        <v>2018</v>
      </c>
      <c r="AK75" s="151">
        <f>IF('Indicator Date'!AK75="","x",'Indicator Date'!AK75)</f>
        <v>2018</v>
      </c>
      <c r="AL75" s="151">
        <f>IF('Indicator Date'!AL75="","x",'Indicator Date'!AL75)</f>
        <v>2017</v>
      </c>
      <c r="AM75" s="151">
        <f>IF('Indicator Date'!AM75="","x",'Indicator Date'!AM75)</f>
        <v>2012</v>
      </c>
      <c r="AN75" s="151">
        <f>IF('Indicator Date'!AN75="","x",'Indicator Date'!AN75)</f>
        <v>2019</v>
      </c>
      <c r="AO75" s="151">
        <f>IF('Indicator Date'!AO75="","x",'Indicator Date'!AO75)</f>
        <v>2016</v>
      </c>
      <c r="AP75" s="151">
        <f>IF('Indicator Date'!AP75="","x",'Indicator Date'!AP75)</f>
        <v>2017</v>
      </c>
      <c r="AQ75" s="151">
        <f>IF('Indicator Date'!AQ75="","x",'Indicator Date'!AQ75)</f>
        <v>2017</v>
      </c>
      <c r="AR75" s="151">
        <f>IF('Indicator Date'!AR75="","x",'Indicator Date'!AR75)</f>
        <v>2018</v>
      </c>
      <c r="AS75" s="151">
        <f>IF('Indicator Date'!AS75="","x",'Indicator Date'!AS75)</f>
        <v>2017</v>
      </c>
      <c r="AT75" s="151">
        <f>IF('Indicator Date'!AT75="","x",'Indicator Date'!AT75)</f>
        <v>2012</v>
      </c>
      <c r="AU75" s="151">
        <f>IF('Indicator Date'!AU75="","x",'Indicator Date'!AU75)</f>
        <v>2017</v>
      </c>
      <c r="AV75" s="151">
        <f>IF('Indicator Date'!AV75="","x",'Indicator Date'!AV75)</f>
        <v>2017</v>
      </c>
      <c r="AW75" s="151">
        <f>IF('Indicator Date'!AW75="","x",'Indicator Date'!AW75)</f>
        <v>2017</v>
      </c>
      <c r="AX75" s="151">
        <f>IF('Indicator Date'!AX75="","x",'Indicator Date'!AX75)</f>
        <v>2017</v>
      </c>
      <c r="AY75" s="151">
        <f>IF('Indicator Date'!AY75="","x",'Indicator Date'!AY75)</f>
        <v>2017</v>
      </c>
      <c r="AZ75" s="151">
        <f>IF('Indicator Date'!AZ75="","x",'Indicator Date'!AZ75)</f>
        <v>2017</v>
      </c>
      <c r="BA75" s="151" t="str">
        <f>IF('Indicator Date'!BA75="","x",'Indicator Date'!BA75)</f>
        <v>2012</v>
      </c>
      <c r="BB75" s="151">
        <f>IF('Indicator Date'!BB75="","x",'Indicator Date'!BB75)</f>
        <v>2017</v>
      </c>
      <c r="BC75" s="151">
        <f>IF('Indicator Date'!BC75="","x",'Indicator Date'!BC75)</f>
        <v>2018</v>
      </c>
      <c r="BD75" s="151">
        <f>IF('Indicator Date'!BD75="","x",'Indicator Date'!BD75)</f>
        <v>2019</v>
      </c>
      <c r="BE75" s="213">
        <f>IF('Indicator Date'!BE75="","x",YEAR('Indicator Date'!BE75))</f>
        <v>2019</v>
      </c>
      <c r="BF75" s="213">
        <f>IF('Indicator Date'!BF75="","x",YEAR('Indicator Date'!BF75))</f>
        <v>2018</v>
      </c>
      <c r="BG75" s="213">
        <f>IF('Indicator Date'!BG75="","x",YEAR('Indicator Date'!BG75))</f>
        <v>2018</v>
      </c>
      <c r="BH75" s="151">
        <f>IF('Indicator Date'!BH75="","x",'Indicator Date'!BH75)</f>
        <v>2018</v>
      </c>
      <c r="BI75" s="151">
        <f>IF('Indicator Date'!BI75="","x",'Indicator Date'!BI75)</f>
        <v>2018</v>
      </c>
      <c r="BJ75" s="151">
        <f>IF('Indicator Date'!BJ75="","x",'Indicator Date'!BJ75)</f>
        <v>2013</v>
      </c>
      <c r="BK75" s="151">
        <f>IF('Indicator Date'!BK75="","x",'Indicator Date'!BK75)</f>
        <v>2017</v>
      </c>
      <c r="BL75" s="151">
        <f>IF('Indicator Date'!BL75="","x",'Indicator Date'!BL75)</f>
        <v>2018</v>
      </c>
      <c r="BM75" s="151">
        <f>IF('Indicator Date'!BM75="","x",'Indicator Date'!BM75)</f>
        <v>2017</v>
      </c>
      <c r="BN75" s="151">
        <f>IF('Indicator Date'!BN75="","x",'Indicator Date'!BN75)</f>
        <v>2015</v>
      </c>
      <c r="BO75" s="151">
        <f>IF('Indicator Date'!BO75="","x",'Indicator Date'!BO75)</f>
        <v>2016</v>
      </c>
      <c r="BP75" s="151">
        <f>IF('Indicator Date'!BP75="","x",'Indicator Date'!BP75)</f>
        <v>2017</v>
      </c>
      <c r="BQ75" s="151">
        <f>IF('Indicator Date'!BQ75="","x",'Indicator Date'!BQ75)</f>
        <v>2014</v>
      </c>
      <c r="BR75" s="151">
        <f>IF('Indicator Date'!BR75="","x",'Indicator Date'!BR75)</f>
        <v>2017</v>
      </c>
      <c r="BS75" s="151">
        <f>IF('Indicator Date'!BS75="","x",'Indicator Date'!BS75)</f>
        <v>2017</v>
      </c>
      <c r="BT75" s="151">
        <f>IF('Indicator Date'!BT75="","x",'Indicator Date'!BT75)</f>
        <v>2018</v>
      </c>
      <c r="BU75" s="151">
        <f>IF('Indicator Date'!BU75="","x",'Indicator Date'!BU75)</f>
        <v>2017</v>
      </c>
      <c r="BV75" s="151">
        <f>IF('Indicator Date'!BV75="","x",'Indicator Date'!BV75)</f>
        <v>2017</v>
      </c>
      <c r="BW75" s="151" t="str">
        <f>IF('Indicator Date'!BW75="","x",'Indicator Date'!BW75)</f>
        <v>x</v>
      </c>
      <c r="BX75" s="151">
        <f>IF('Indicator Date'!BX75="","x",'Indicator Date'!BX75)</f>
        <v>2016</v>
      </c>
      <c r="BY75" s="151">
        <f>IF('Indicator Date'!BY75="","x",'Indicator Date'!BY75)</f>
        <v>2015</v>
      </c>
      <c r="BZ75" s="151" t="str">
        <f>IF('Indicator Date'!BZ75="","x",'Indicator Date'!BZ75)</f>
        <v>2018</v>
      </c>
      <c r="CA75" s="151">
        <f>IF('Indicator Date'!CA75="","x",'Indicator Date'!CA75)</f>
        <v>2019</v>
      </c>
      <c r="CB75" s="151">
        <f>IF('Indicator Date'!CB75="","x",'Indicator Date'!CB75)</f>
        <v>2015</v>
      </c>
    </row>
    <row r="76" spans="1:80" x14ac:dyDescent="0.25">
      <c r="A76" s="123" t="s">
        <v>136</v>
      </c>
      <c r="B76" s="106" t="s">
        <v>135</v>
      </c>
      <c r="C76" s="151">
        <f>IF('Indicator Date'!C76="","x",'Indicator Date'!C76)</f>
        <v>2015</v>
      </c>
      <c r="D76" s="151">
        <f>IF('Indicator Date'!D76="","x",'Indicator Date'!D76)</f>
        <v>2015</v>
      </c>
      <c r="E76" s="151">
        <f>IF('Indicator Date'!E76="","x",'Indicator Date'!E76)</f>
        <v>2015</v>
      </c>
      <c r="F76" s="151">
        <f>IF('Indicator Date'!F76="","x",'Indicator Date'!F76)</f>
        <v>2015</v>
      </c>
      <c r="G76" s="151">
        <f>IF('Indicator Date'!G76="","x",'Indicator Date'!G76)</f>
        <v>2015</v>
      </c>
      <c r="H76" s="151">
        <f>IF('Indicator Date'!H76="","x",'Indicator Date'!H76)</f>
        <v>2015</v>
      </c>
      <c r="I76" s="151">
        <f>IF('Indicator Date'!I76="","x",'Indicator Date'!I76)</f>
        <v>2015</v>
      </c>
      <c r="J76" s="151">
        <f>IF('Indicator Date'!J76="","x",'Indicator Date'!J76)</f>
        <v>2018</v>
      </c>
      <c r="K76" s="151">
        <f>IF('Indicator Date'!K76="","x",'Indicator Date'!K76)</f>
        <v>2018</v>
      </c>
      <c r="L76" s="151">
        <f>IF('Indicator Date'!L76="","x",'Indicator Date'!L76)</f>
        <v>2016</v>
      </c>
      <c r="M76" s="151">
        <f>IF('Indicator Date'!M76="","x",'Indicator Date'!M76)</f>
        <v>2015</v>
      </c>
      <c r="N76" s="151">
        <f>IF('Indicator Date'!N76="","x",'Indicator Date'!N76)</f>
        <v>2015</v>
      </c>
      <c r="O76" s="151">
        <f>IF('Indicator Date'!O76="","x",'Indicator Date'!O76)</f>
        <v>2015</v>
      </c>
      <c r="P76" s="151">
        <f>IF('Indicator Date'!P76="","x",'Indicator Date'!P76)</f>
        <v>2015</v>
      </c>
      <c r="Q76" s="151">
        <f>IF('Indicator Date'!Q76="","x",'Indicator Date'!Q76)</f>
        <v>2010</v>
      </c>
      <c r="R76" s="151">
        <f>IF('Indicator Date'!R76="","x",'Indicator Date'!R76)</f>
        <v>2010</v>
      </c>
      <c r="S76" s="151">
        <f>IF('Indicator Date'!S76="","x",'Indicator Date'!S76)</f>
        <v>2010</v>
      </c>
      <c r="T76" s="151">
        <f>IF('Indicator Date'!T76="","x",'Indicator Date'!T76)</f>
        <v>2010</v>
      </c>
      <c r="U76" s="151">
        <f>IF('Indicator Date'!U76="","x",'Indicator Date'!U76)</f>
        <v>2015</v>
      </c>
      <c r="V76" s="151">
        <f>IF('Indicator Date'!V76="","x",'Indicator Date'!V76)</f>
        <v>2015</v>
      </c>
      <c r="W76" s="151">
        <f>IF('Indicator Date'!W76="","x",'Indicator Date'!W76)</f>
        <v>2015</v>
      </c>
      <c r="X76" s="151">
        <f>IF('Indicator Date'!X76="","x",'Indicator Date'!X76)</f>
        <v>2018</v>
      </c>
      <c r="Y76" s="151">
        <f>IF('Indicator Date'!Y76="","x",'Indicator Date'!Y76)</f>
        <v>2018</v>
      </c>
      <c r="Z76" s="151">
        <f>IF('Indicator Date'!Z76="","x",'Indicator Date'!Z76)</f>
        <v>2018</v>
      </c>
      <c r="AA76" s="151">
        <f>IF('Indicator Date'!AA76="","x",'Indicator Date'!AA76)</f>
        <v>2012</v>
      </c>
      <c r="AB76" s="151">
        <f>IF('Indicator Date'!AB76="","x",'Indicator Date'!AB76)</f>
        <v>2017</v>
      </c>
      <c r="AC76" s="151">
        <f>IF('Indicator Date'!AC76="","x",'Indicator Date'!AC76)</f>
        <v>2016</v>
      </c>
      <c r="AD76" s="151">
        <f>IF('Indicator Date'!AD76="","x",'Indicator Date'!AD76)</f>
        <v>2015</v>
      </c>
      <c r="AE76" s="151">
        <f>IF('Indicator Date'!AE76="","x",'Indicator Date'!AE76)</f>
        <v>2018</v>
      </c>
      <c r="AF76" s="151">
        <f>IF('Indicator Date'!AF76="","x",'Indicator Date'!AF76)</f>
        <v>2016</v>
      </c>
      <c r="AG76" s="151">
        <f>IF('Indicator Date'!AG76="","x",'Indicator Date'!AG76)</f>
        <v>2019</v>
      </c>
      <c r="AH76" s="151">
        <f>IF('Indicator Date'!AH76="","x",'Indicator Date'!AH76)</f>
        <v>2019</v>
      </c>
      <c r="AI76" s="151">
        <f>IF('Indicator Date'!AI76="","x",'Indicator Date'!AI76)</f>
        <v>2019</v>
      </c>
      <c r="AJ76" s="151">
        <f>IF('Indicator Date'!AJ76="","x",'Indicator Date'!AJ76)</f>
        <v>2018</v>
      </c>
      <c r="AK76" s="151">
        <f>IF('Indicator Date'!AK76="","x",'Indicator Date'!AK76)</f>
        <v>2018</v>
      </c>
      <c r="AL76" s="151">
        <f>IF('Indicator Date'!AL76="","x",'Indicator Date'!AL76)</f>
        <v>2017</v>
      </c>
      <c r="AM76" s="151">
        <f>IF('Indicator Date'!AM76="","x",'Indicator Date'!AM76)</f>
        <v>2012</v>
      </c>
      <c r="AN76" s="151">
        <f>IF('Indicator Date'!AN76="","x",'Indicator Date'!AN76)</f>
        <v>2019</v>
      </c>
      <c r="AO76" s="151">
        <f>IF('Indicator Date'!AO76="","x",'Indicator Date'!AO76)</f>
        <v>2016</v>
      </c>
      <c r="AP76" s="151">
        <f>IF('Indicator Date'!AP76="","x",'Indicator Date'!AP76)</f>
        <v>2017</v>
      </c>
      <c r="AQ76" s="151">
        <f>IF('Indicator Date'!AQ76="","x",'Indicator Date'!AQ76)</f>
        <v>2017</v>
      </c>
      <c r="AR76" s="151">
        <f>IF('Indicator Date'!AR76="","x",'Indicator Date'!AR76)</f>
        <v>2018</v>
      </c>
      <c r="AS76" s="151">
        <f>IF('Indicator Date'!AS76="","x",'Indicator Date'!AS76)</f>
        <v>2017</v>
      </c>
      <c r="AT76" s="151">
        <f>IF('Indicator Date'!AT76="","x",'Indicator Date'!AT76)</f>
        <v>2012</v>
      </c>
      <c r="AU76" s="151">
        <f>IF('Indicator Date'!AU76="","x",'Indicator Date'!AU76)</f>
        <v>2017</v>
      </c>
      <c r="AV76" s="151">
        <f>IF('Indicator Date'!AV76="","x",'Indicator Date'!AV76)</f>
        <v>2017</v>
      </c>
      <c r="AW76" s="151">
        <f>IF('Indicator Date'!AW76="","x",'Indicator Date'!AW76)</f>
        <v>2017</v>
      </c>
      <c r="AX76" s="151">
        <f>IF('Indicator Date'!AX76="","x",'Indicator Date'!AX76)</f>
        <v>2017</v>
      </c>
      <c r="AY76" s="151">
        <f>IF('Indicator Date'!AY76="","x",'Indicator Date'!AY76)</f>
        <v>2017</v>
      </c>
      <c r="AZ76" s="151">
        <f>IF('Indicator Date'!AZ76="","x",'Indicator Date'!AZ76)</f>
        <v>2017</v>
      </c>
      <c r="BA76" s="151" t="str">
        <f>IF('Indicator Date'!BA76="","x",'Indicator Date'!BA76)</f>
        <v>2017</v>
      </c>
      <c r="BB76" s="151">
        <f>IF('Indicator Date'!BB76="","x",'Indicator Date'!BB76)</f>
        <v>2017</v>
      </c>
      <c r="BC76" s="151">
        <f>IF('Indicator Date'!BC76="","x",'Indicator Date'!BC76)</f>
        <v>2018</v>
      </c>
      <c r="BD76" s="151">
        <f>IF('Indicator Date'!BD76="","x",'Indicator Date'!BD76)</f>
        <v>2019</v>
      </c>
      <c r="BE76" s="213" t="str">
        <f>IF('Indicator Date'!BE76="","x",YEAR('Indicator Date'!BE76))</f>
        <v>x</v>
      </c>
      <c r="BF76" s="213">
        <f>IF('Indicator Date'!BF76="","x",YEAR('Indicator Date'!BF76))</f>
        <v>2018</v>
      </c>
      <c r="BG76" s="213">
        <f>IF('Indicator Date'!BG76="","x",YEAR('Indicator Date'!BG76))</f>
        <v>2018</v>
      </c>
      <c r="BH76" s="151">
        <f>IF('Indicator Date'!BH76="","x",'Indicator Date'!BH76)</f>
        <v>2018</v>
      </c>
      <c r="BI76" s="151">
        <f>IF('Indicator Date'!BI76="","x",'Indicator Date'!BI76)</f>
        <v>2018</v>
      </c>
      <c r="BJ76" s="151">
        <f>IF('Indicator Date'!BJ76="","x",'Indicator Date'!BJ76)</f>
        <v>2013</v>
      </c>
      <c r="BK76" s="151">
        <f>IF('Indicator Date'!BK76="","x",'Indicator Date'!BK76)</f>
        <v>2017</v>
      </c>
      <c r="BL76" s="151">
        <f>IF('Indicator Date'!BL76="","x",'Indicator Date'!BL76)</f>
        <v>2018</v>
      </c>
      <c r="BM76" s="151">
        <f>IF('Indicator Date'!BM76="","x",'Indicator Date'!BM76)</f>
        <v>2017</v>
      </c>
      <c r="BN76" s="151">
        <f>IF('Indicator Date'!BN76="","x",'Indicator Date'!BN76)</f>
        <v>2016</v>
      </c>
      <c r="BO76" s="151">
        <f>IF('Indicator Date'!BO76="","x",'Indicator Date'!BO76)</f>
        <v>2016</v>
      </c>
      <c r="BP76" s="151">
        <f>IF('Indicator Date'!BP76="","x",'Indicator Date'!BP76)</f>
        <v>2017</v>
      </c>
      <c r="BQ76" s="151">
        <f>IF('Indicator Date'!BQ76="","x",'Indicator Date'!BQ76)</f>
        <v>2014</v>
      </c>
      <c r="BR76" s="151">
        <f>IF('Indicator Date'!BR76="","x",'Indicator Date'!BR76)</f>
        <v>2017</v>
      </c>
      <c r="BS76" s="151">
        <f>IF('Indicator Date'!BS76="","x",'Indicator Date'!BS76)</f>
        <v>2017</v>
      </c>
      <c r="BT76" s="151">
        <f>IF('Indicator Date'!BT76="","x",'Indicator Date'!BT76)</f>
        <v>2017</v>
      </c>
      <c r="BU76" s="151">
        <f>IF('Indicator Date'!BU76="","x",'Indicator Date'!BU76)</f>
        <v>2017</v>
      </c>
      <c r="BV76" s="151" t="str">
        <f>IF('Indicator Date'!BV76="","x",'Indicator Date'!BV76)</f>
        <v>x</v>
      </c>
      <c r="BW76" s="151">
        <f>IF('Indicator Date'!BW76="","x",'Indicator Date'!BW76)</f>
        <v>2017</v>
      </c>
      <c r="BX76" s="151">
        <f>IF('Indicator Date'!BX76="","x",'Indicator Date'!BX76)</f>
        <v>2016</v>
      </c>
      <c r="BY76" s="151">
        <f>IF('Indicator Date'!BY76="","x",'Indicator Date'!BY76)</f>
        <v>2015</v>
      </c>
      <c r="BZ76" s="151" t="str">
        <f>IF('Indicator Date'!BZ76="","x",'Indicator Date'!BZ76)</f>
        <v>2018</v>
      </c>
      <c r="CA76" s="151">
        <f>IF('Indicator Date'!CA76="","x",'Indicator Date'!CA76)</f>
        <v>2019</v>
      </c>
      <c r="CB76" s="151">
        <f>IF('Indicator Date'!CB76="","x",'Indicator Date'!CB76)</f>
        <v>2015</v>
      </c>
    </row>
    <row r="77" spans="1:80" x14ac:dyDescent="0.25">
      <c r="A77" s="123" t="s">
        <v>138</v>
      </c>
      <c r="B77" s="106" t="s">
        <v>137</v>
      </c>
      <c r="C77" s="151">
        <f>IF('Indicator Date'!C77="","x",'Indicator Date'!C77)</f>
        <v>2015</v>
      </c>
      <c r="D77" s="151">
        <f>IF('Indicator Date'!D77="","x",'Indicator Date'!D77)</f>
        <v>2015</v>
      </c>
      <c r="E77" s="151">
        <f>IF('Indicator Date'!E77="","x",'Indicator Date'!E77)</f>
        <v>2015</v>
      </c>
      <c r="F77" s="151">
        <f>IF('Indicator Date'!F77="","x",'Indicator Date'!F77)</f>
        <v>2015</v>
      </c>
      <c r="G77" s="151">
        <f>IF('Indicator Date'!G77="","x",'Indicator Date'!G77)</f>
        <v>2015</v>
      </c>
      <c r="H77" s="151">
        <f>IF('Indicator Date'!H77="","x",'Indicator Date'!H77)</f>
        <v>2015</v>
      </c>
      <c r="I77" s="151">
        <f>IF('Indicator Date'!I77="","x",'Indicator Date'!I77)</f>
        <v>2015</v>
      </c>
      <c r="J77" s="151">
        <f>IF('Indicator Date'!J77="","x",'Indicator Date'!J77)</f>
        <v>2018</v>
      </c>
      <c r="K77" s="151">
        <f>IF('Indicator Date'!K77="","x",'Indicator Date'!K77)</f>
        <v>2018</v>
      </c>
      <c r="L77" s="151">
        <f>IF('Indicator Date'!L77="","x",'Indicator Date'!L77)</f>
        <v>2016</v>
      </c>
      <c r="M77" s="151">
        <f>IF('Indicator Date'!M77="","x",'Indicator Date'!M77)</f>
        <v>2015</v>
      </c>
      <c r="N77" s="151">
        <f>IF('Indicator Date'!N77="","x",'Indicator Date'!N77)</f>
        <v>2015</v>
      </c>
      <c r="O77" s="151">
        <f>IF('Indicator Date'!O77="","x",'Indicator Date'!O77)</f>
        <v>2015</v>
      </c>
      <c r="P77" s="151">
        <f>IF('Indicator Date'!P77="","x",'Indicator Date'!P77)</f>
        <v>2015</v>
      </c>
      <c r="Q77" s="151">
        <f>IF('Indicator Date'!Q77="","x",'Indicator Date'!Q77)</f>
        <v>2010</v>
      </c>
      <c r="R77" s="151">
        <f>IF('Indicator Date'!R77="","x",'Indicator Date'!R77)</f>
        <v>2010</v>
      </c>
      <c r="S77" s="151">
        <f>IF('Indicator Date'!S77="","x",'Indicator Date'!S77)</f>
        <v>2010</v>
      </c>
      <c r="T77" s="151">
        <f>IF('Indicator Date'!T77="","x",'Indicator Date'!T77)</f>
        <v>2010</v>
      </c>
      <c r="U77" s="151">
        <f>IF('Indicator Date'!U77="","x",'Indicator Date'!U77)</f>
        <v>2015</v>
      </c>
      <c r="V77" s="151">
        <f>IF('Indicator Date'!V77="","x",'Indicator Date'!V77)</f>
        <v>2015</v>
      </c>
      <c r="W77" s="151">
        <f>IF('Indicator Date'!W77="","x",'Indicator Date'!W77)</f>
        <v>2015</v>
      </c>
      <c r="X77" s="151">
        <f>IF('Indicator Date'!X77="","x",'Indicator Date'!X77)</f>
        <v>2018</v>
      </c>
      <c r="Y77" s="151">
        <f>IF('Indicator Date'!Y77="","x",'Indicator Date'!Y77)</f>
        <v>2018</v>
      </c>
      <c r="Z77" s="151">
        <f>IF('Indicator Date'!Z77="","x",'Indicator Date'!Z77)</f>
        <v>2018</v>
      </c>
      <c r="AA77" s="151">
        <f>IF('Indicator Date'!AA77="","x",'Indicator Date'!AA77)</f>
        <v>2011</v>
      </c>
      <c r="AB77" s="151">
        <f>IF('Indicator Date'!AB77="","x",'Indicator Date'!AB77)</f>
        <v>2017</v>
      </c>
      <c r="AC77" s="151" t="str">
        <f>IF('Indicator Date'!AC77="","x",'Indicator Date'!AC77)</f>
        <v>x</v>
      </c>
      <c r="AD77" s="151">
        <f>IF('Indicator Date'!AD77="","x",'Indicator Date'!AD77)</f>
        <v>2018</v>
      </c>
      <c r="AE77" s="151">
        <f>IF('Indicator Date'!AE77="","x",'Indicator Date'!AE77)</f>
        <v>2018</v>
      </c>
      <c r="AF77" s="151">
        <f>IF('Indicator Date'!AF77="","x",'Indicator Date'!AF77)</f>
        <v>2016</v>
      </c>
      <c r="AG77" s="151">
        <f>IF('Indicator Date'!AG77="","x",'Indicator Date'!AG77)</f>
        <v>2019</v>
      </c>
      <c r="AH77" s="151">
        <f>IF('Indicator Date'!AH77="","x",'Indicator Date'!AH77)</f>
        <v>2019</v>
      </c>
      <c r="AI77" s="151">
        <f>IF('Indicator Date'!AI77="","x",'Indicator Date'!AI77)</f>
        <v>2019</v>
      </c>
      <c r="AJ77" s="151">
        <f>IF('Indicator Date'!AJ77="","x",'Indicator Date'!AJ77)</f>
        <v>2018</v>
      </c>
      <c r="AK77" s="151">
        <f>IF('Indicator Date'!AK77="","x",'Indicator Date'!AK77)</f>
        <v>2018</v>
      </c>
      <c r="AL77" s="151">
        <f>IF('Indicator Date'!AL77="","x",'Indicator Date'!AL77)</f>
        <v>2017</v>
      </c>
      <c r="AM77" s="151" t="str">
        <f>IF('Indicator Date'!AM77="","x",'Indicator Date'!AM77)</f>
        <v>x</v>
      </c>
      <c r="AN77" s="151">
        <f>IF('Indicator Date'!AN77="","x",'Indicator Date'!AN77)</f>
        <v>2019</v>
      </c>
      <c r="AO77" s="151">
        <f>IF('Indicator Date'!AO77="","x",'Indicator Date'!AO77)</f>
        <v>2016</v>
      </c>
      <c r="AP77" s="151">
        <f>IF('Indicator Date'!AP77="","x",'Indicator Date'!AP77)</f>
        <v>2017</v>
      </c>
      <c r="AQ77" s="151" t="str">
        <f>IF('Indicator Date'!AQ77="","x",'Indicator Date'!AQ77)</f>
        <v>x</v>
      </c>
      <c r="AR77" s="151">
        <f>IF('Indicator Date'!AR77="","x",'Indicator Date'!AR77)</f>
        <v>2018</v>
      </c>
      <c r="AS77" s="151">
        <f>IF('Indicator Date'!AS77="","x",'Indicator Date'!AS77)</f>
        <v>2017</v>
      </c>
      <c r="AT77" s="151" t="str">
        <f>IF('Indicator Date'!AT77="","x",'Indicator Date'!AT77)</f>
        <v>x</v>
      </c>
      <c r="AU77" s="151">
        <f>IF('Indicator Date'!AU77="","x",'Indicator Date'!AU77)</f>
        <v>2017</v>
      </c>
      <c r="AV77" s="151">
        <f>IF('Indicator Date'!AV77="","x",'Indicator Date'!AV77)</f>
        <v>2017</v>
      </c>
      <c r="AW77" s="151">
        <f>IF('Indicator Date'!AW77="","x",'Indicator Date'!AW77)</f>
        <v>2017</v>
      </c>
      <c r="AX77" s="151" t="str">
        <f>IF('Indicator Date'!AX77="","x",'Indicator Date'!AX77)</f>
        <v>x</v>
      </c>
      <c r="AY77" s="151">
        <f>IF('Indicator Date'!AY77="","x",'Indicator Date'!AY77)</f>
        <v>2017</v>
      </c>
      <c r="AZ77" s="151">
        <f>IF('Indicator Date'!AZ77="","x",'Indicator Date'!AZ77)</f>
        <v>2017</v>
      </c>
      <c r="BA77" s="151" t="str">
        <f>IF('Indicator Date'!BA77="","x",'Indicator Date'!BA77)</f>
        <v>2015</v>
      </c>
      <c r="BB77" s="151">
        <f>IF('Indicator Date'!BB77="","x",'Indicator Date'!BB77)</f>
        <v>2017</v>
      </c>
      <c r="BC77" s="151">
        <f>IF('Indicator Date'!BC77="","x",'Indicator Date'!BC77)</f>
        <v>2018</v>
      </c>
      <c r="BD77" s="151">
        <f>IF('Indicator Date'!BD77="","x",'Indicator Date'!BD77)</f>
        <v>2019</v>
      </c>
      <c r="BE77" s="213" t="str">
        <f>IF('Indicator Date'!BE77="","x",YEAR('Indicator Date'!BE77))</f>
        <v>x</v>
      </c>
      <c r="BF77" s="213">
        <f>IF('Indicator Date'!BF77="","x",YEAR('Indicator Date'!BF77))</f>
        <v>2018</v>
      </c>
      <c r="BG77" s="213">
        <f>IF('Indicator Date'!BG77="","x",YEAR('Indicator Date'!BG77))</f>
        <v>2018</v>
      </c>
      <c r="BH77" s="151">
        <f>IF('Indicator Date'!BH77="","x",'Indicator Date'!BH77)</f>
        <v>2018</v>
      </c>
      <c r="BI77" s="151">
        <f>IF('Indicator Date'!BI77="","x",'Indicator Date'!BI77)</f>
        <v>2018</v>
      </c>
      <c r="BJ77" s="151">
        <f>IF('Indicator Date'!BJ77="","x",'Indicator Date'!BJ77)</f>
        <v>2015</v>
      </c>
      <c r="BK77" s="151">
        <f>IF('Indicator Date'!BK77="","x",'Indicator Date'!BK77)</f>
        <v>2017</v>
      </c>
      <c r="BL77" s="151">
        <f>IF('Indicator Date'!BL77="","x",'Indicator Date'!BL77)</f>
        <v>2018</v>
      </c>
      <c r="BM77" s="151">
        <f>IF('Indicator Date'!BM77="","x",'Indicator Date'!BM77)</f>
        <v>2017</v>
      </c>
      <c r="BN77" s="151">
        <f>IF('Indicator Date'!BN77="","x",'Indicator Date'!BN77)</f>
        <v>2015</v>
      </c>
      <c r="BO77" s="151">
        <f>IF('Indicator Date'!BO77="","x",'Indicator Date'!BO77)</f>
        <v>2016</v>
      </c>
      <c r="BP77" s="151">
        <f>IF('Indicator Date'!BP77="","x",'Indicator Date'!BP77)</f>
        <v>2017</v>
      </c>
      <c r="BQ77" s="151">
        <f>IF('Indicator Date'!BQ77="","x",'Indicator Date'!BQ77)</f>
        <v>2014</v>
      </c>
      <c r="BR77" s="151">
        <f>IF('Indicator Date'!BR77="","x",'Indicator Date'!BR77)</f>
        <v>2017</v>
      </c>
      <c r="BS77" s="151">
        <f>IF('Indicator Date'!BS77="","x",'Indicator Date'!BS77)</f>
        <v>2017</v>
      </c>
      <c r="BT77" s="151">
        <f>IF('Indicator Date'!BT77="","x",'Indicator Date'!BT77)</f>
        <v>2016</v>
      </c>
      <c r="BU77" s="151">
        <f>IF('Indicator Date'!BU77="","x",'Indicator Date'!BU77)</f>
        <v>2017</v>
      </c>
      <c r="BV77" s="151">
        <f>IF('Indicator Date'!BV77="","x",'Indicator Date'!BV77)</f>
        <v>2017</v>
      </c>
      <c r="BW77" s="151">
        <f>IF('Indicator Date'!BW77="","x",'Indicator Date'!BW77)</f>
        <v>2017</v>
      </c>
      <c r="BX77" s="151">
        <f>IF('Indicator Date'!BX77="","x",'Indicator Date'!BX77)</f>
        <v>2016</v>
      </c>
      <c r="BY77" s="151">
        <f>IF('Indicator Date'!BY77="","x",'Indicator Date'!BY77)</f>
        <v>2015</v>
      </c>
      <c r="BZ77" s="151" t="str">
        <f>IF('Indicator Date'!BZ77="","x",'Indicator Date'!BZ77)</f>
        <v>2018</v>
      </c>
      <c r="CA77" s="151">
        <f>IF('Indicator Date'!CA77="","x",'Indicator Date'!CA77)</f>
        <v>2019</v>
      </c>
      <c r="CB77" s="151">
        <f>IF('Indicator Date'!CB77="","x",'Indicator Date'!CB77)</f>
        <v>2015</v>
      </c>
    </row>
    <row r="78" spans="1:80" x14ac:dyDescent="0.25">
      <c r="A78" s="123" t="s">
        <v>140</v>
      </c>
      <c r="B78" s="106" t="s">
        <v>139</v>
      </c>
      <c r="C78" s="151">
        <f>IF('Indicator Date'!C78="","x",'Indicator Date'!C78)</f>
        <v>2015</v>
      </c>
      <c r="D78" s="151">
        <f>IF('Indicator Date'!D78="","x",'Indicator Date'!D78)</f>
        <v>2015</v>
      </c>
      <c r="E78" s="151">
        <f>IF('Indicator Date'!E78="","x",'Indicator Date'!E78)</f>
        <v>2015</v>
      </c>
      <c r="F78" s="151">
        <f>IF('Indicator Date'!F78="","x",'Indicator Date'!F78)</f>
        <v>2015</v>
      </c>
      <c r="G78" s="151">
        <f>IF('Indicator Date'!G78="","x",'Indicator Date'!G78)</f>
        <v>2015</v>
      </c>
      <c r="H78" s="151">
        <f>IF('Indicator Date'!H78="","x",'Indicator Date'!H78)</f>
        <v>2015</v>
      </c>
      <c r="I78" s="151">
        <f>IF('Indicator Date'!I78="","x",'Indicator Date'!I78)</f>
        <v>2015</v>
      </c>
      <c r="J78" s="151">
        <f>IF('Indicator Date'!J78="","x",'Indicator Date'!J78)</f>
        <v>2018</v>
      </c>
      <c r="K78" s="151">
        <f>IF('Indicator Date'!K78="","x",'Indicator Date'!K78)</f>
        <v>2018</v>
      </c>
      <c r="L78" s="151">
        <f>IF('Indicator Date'!L78="","x",'Indicator Date'!L78)</f>
        <v>2016</v>
      </c>
      <c r="M78" s="151">
        <f>IF('Indicator Date'!M78="","x",'Indicator Date'!M78)</f>
        <v>2015</v>
      </c>
      <c r="N78" s="151">
        <f>IF('Indicator Date'!N78="","x",'Indicator Date'!N78)</f>
        <v>2015</v>
      </c>
      <c r="O78" s="151">
        <f>IF('Indicator Date'!O78="","x",'Indicator Date'!O78)</f>
        <v>2015</v>
      </c>
      <c r="P78" s="151">
        <f>IF('Indicator Date'!P78="","x",'Indicator Date'!P78)</f>
        <v>2015</v>
      </c>
      <c r="Q78" s="151">
        <f>IF('Indicator Date'!Q78="","x",'Indicator Date'!Q78)</f>
        <v>2010</v>
      </c>
      <c r="R78" s="151">
        <f>IF('Indicator Date'!R78="","x",'Indicator Date'!R78)</f>
        <v>2010</v>
      </c>
      <c r="S78" s="151">
        <f>IF('Indicator Date'!S78="","x",'Indicator Date'!S78)</f>
        <v>2010</v>
      </c>
      <c r="T78" s="151">
        <f>IF('Indicator Date'!T78="","x",'Indicator Date'!T78)</f>
        <v>2010</v>
      </c>
      <c r="U78" s="151">
        <f>IF('Indicator Date'!U78="","x",'Indicator Date'!U78)</f>
        <v>2015</v>
      </c>
      <c r="V78" s="151">
        <f>IF('Indicator Date'!V78="","x",'Indicator Date'!V78)</f>
        <v>2015</v>
      </c>
      <c r="W78" s="151">
        <f>IF('Indicator Date'!W78="","x",'Indicator Date'!W78)</f>
        <v>2015</v>
      </c>
      <c r="X78" s="151">
        <f>IF('Indicator Date'!X78="","x",'Indicator Date'!X78)</f>
        <v>2018</v>
      </c>
      <c r="Y78" s="151">
        <f>IF('Indicator Date'!Y78="","x",'Indicator Date'!Y78)</f>
        <v>2018</v>
      </c>
      <c r="Z78" s="151">
        <f>IF('Indicator Date'!Z78="","x",'Indicator Date'!Z78)</f>
        <v>2018</v>
      </c>
      <c r="AA78" s="151" t="str">
        <f>IF('Indicator Date'!AA78="","x",'Indicator Date'!AA78)</f>
        <v>x</v>
      </c>
      <c r="AB78" s="151">
        <f>IF('Indicator Date'!AB78="","x",'Indicator Date'!AB78)</f>
        <v>2017</v>
      </c>
      <c r="AC78" s="151" t="str">
        <f>IF('Indicator Date'!AC78="","x",'Indicator Date'!AC78)</f>
        <v>x</v>
      </c>
      <c r="AD78" s="151">
        <f>IF('Indicator Date'!AD78="","x",'Indicator Date'!AD78)</f>
        <v>2018</v>
      </c>
      <c r="AE78" s="151">
        <f>IF('Indicator Date'!AE78="","x",'Indicator Date'!AE78)</f>
        <v>2018</v>
      </c>
      <c r="AF78" s="151" t="str">
        <f>IF('Indicator Date'!AF78="","x",'Indicator Date'!AF78)</f>
        <v>x</v>
      </c>
      <c r="AG78" s="151">
        <f>IF('Indicator Date'!AG78="","x",'Indicator Date'!AG78)</f>
        <v>2019</v>
      </c>
      <c r="AH78" s="151">
        <f>IF('Indicator Date'!AH78="","x",'Indicator Date'!AH78)</f>
        <v>2019</v>
      </c>
      <c r="AI78" s="151">
        <f>IF('Indicator Date'!AI78="","x",'Indicator Date'!AI78)</f>
        <v>2019</v>
      </c>
      <c r="AJ78" s="151">
        <f>IF('Indicator Date'!AJ78="","x",'Indicator Date'!AJ78)</f>
        <v>2018</v>
      </c>
      <c r="AK78" s="151">
        <f>IF('Indicator Date'!AK78="","x",'Indicator Date'!AK78)</f>
        <v>2018</v>
      </c>
      <c r="AL78" s="151">
        <f>IF('Indicator Date'!AL78="","x",'Indicator Date'!AL78)</f>
        <v>2017</v>
      </c>
      <c r="AM78" s="151" t="str">
        <f>IF('Indicator Date'!AM78="","x",'Indicator Date'!AM78)</f>
        <v>x</v>
      </c>
      <c r="AN78" s="151">
        <f>IF('Indicator Date'!AN78="","x",'Indicator Date'!AN78)</f>
        <v>2019</v>
      </c>
      <c r="AO78" s="151">
        <f>IF('Indicator Date'!AO78="","x",'Indicator Date'!AO78)</f>
        <v>2016</v>
      </c>
      <c r="AP78" s="151">
        <f>IF('Indicator Date'!AP78="","x",'Indicator Date'!AP78)</f>
        <v>2017</v>
      </c>
      <c r="AQ78" s="151" t="str">
        <f>IF('Indicator Date'!AQ78="","x",'Indicator Date'!AQ78)</f>
        <v>x</v>
      </c>
      <c r="AR78" s="151">
        <f>IF('Indicator Date'!AR78="","x",'Indicator Date'!AR78)</f>
        <v>2018</v>
      </c>
      <c r="AS78" s="151">
        <f>IF('Indicator Date'!AS78="","x",'Indicator Date'!AS78)</f>
        <v>2017</v>
      </c>
      <c r="AT78" s="151" t="str">
        <f>IF('Indicator Date'!AT78="","x",'Indicator Date'!AT78)</f>
        <v>x</v>
      </c>
      <c r="AU78" s="151">
        <f>IF('Indicator Date'!AU78="","x",'Indicator Date'!AU78)</f>
        <v>2017</v>
      </c>
      <c r="AV78" s="151" t="str">
        <f>IF('Indicator Date'!AV78="","x",'Indicator Date'!AV78)</f>
        <v>x</v>
      </c>
      <c r="AW78" s="151" t="str">
        <f>IF('Indicator Date'!AW78="","x",'Indicator Date'!AW78)</f>
        <v>x</v>
      </c>
      <c r="AX78" s="151" t="str">
        <f>IF('Indicator Date'!AX78="","x",'Indicator Date'!AX78)</f>
        <v>x</v>
      </c>
      <c r="AY78" s="151">
        <f>IF('Indicator Date'!AY78="","x",'Indicator Date'!AY78)</f>
        <v>2017</v>
      </c>
      <c r="AZ78" s="151">
        <f>IF('Indicator Date'!AZ78="","x",'Indicator Date'!AZ78)</f>
        <v>2017</v>
      </c>
      <c r="BA78" s="151" t="str">
        <f>IF('Indicator Date'!BA78="","x",'Indicator Date'!BA78)</f>
        <v>2014</v>
      </c>
      <c r="BB78" s="151">
        <f>IF('Indicator Date'!BB78="","x",'Indicator Date'!BB78)</f>
        <v>2017</v>
      </c>
      <c r="BC78" s="151">
        <f>IF('Indicator Date'!BC78="","x",'Indicator Date'!BC78)</f>
        <v>2018</v>
      </c>
      <c r="BD78" s="151">
        <f>IF('Indicator Date'!BD78="","x",'Indicator Date'!BD78)</f>
        <v>2019</v>
      </c>
      <c r="BE78" s="213" t="str">
        <f>IF('Indicator Date'!BE78="","x",YEAR('Indicator Date'!BE78))</f>
        <v>x</v>
      </c>
      <c r="BF78" s="213">
        <f>IF('Indicator Date'!BF78="","x",YEAR('Indicator Date'!BF78))</f>
        <v>2018</v>
      </c>
      <c r="BG78" s="213">
        <f>IF('Indicator Date'!BG78="","x",YEAR('Indicator Date'!BG78))</f>
        <v>2018</v>
      </c>
      <c r="BH78" s="151">
        <f>IF('Indicator Date'!BH78="","x",'Indicator Date'!BH78)</f>
        <v>2018</v>
      </c>
      <c r="BI78" s="151">
        <f>IF('Indicator Date'!BI78="","x",'Indicator Date'!BI78)</f>
        <v>2018</v>
      </c>
      <c r="BJ78" s="151" t="str">
        <f>IF('Indicator Date'!BJ78="","x",'Indicator Date'!BJ78)</f>
        <v>x</v>
      </c>
      <c r="BK78" s="151">
        <f>IF('Indicator Date'!BK78="","x",'Indicator Date'!BK78)</f>
        <v>2017</v>
      </c>
      <c r="BL78" s="151">
        <f>IF('Indicator Date'!BL78="","x",'Indicator Date'!BL78)</f>
        <v>2018</v>
      </c>
      <c r="BM78" s="151">
        <f>IF('Indicator Date'!BM78="","x",'Indicator Date'!BM78)</f>
        <v>2017</v>
      </c>
      <c r="BN78" s="151" t="str">
        <f>IF('Indicator Date'!BN78="","x",'Indicator Date'!BN78)</f>
        <v>x</v>
      </c>
      <c r="BO78" s="151">
        <f>IF('Indicator Date'!BO78="","x",'Indicator Date'!BO78)</f>
        <v>2016</v>
      </c>
      <c r="BP78" s="151">
        <f>IF('Indicator Date'!BP78="","x",'Indicator Date'!BP78)</f>
        <v>2017</v>
      </c>
      <c r="BQ78" s="151">
        <f>IF('Indicator Date'!BQ78="","x",'Indicator Date'!BQ78)</f>
        <v>2014</v>
      </c>
      <c r="BR78" s="151">
        <f>IF('Indicator Date'!BR78="","x",'Indicator Date'!BR78)</f>
        <v>2017</v>
      </c>
      <c r="BS78" s="151">
        <f>IF('Indicator Date'!BS78="","x",'Indicator Date'!BS78)</f>
        <v>2017</v>
      </c>
      <c r="BT78" s="151">
        <f>IF('Indicator Date'!BT78="","x",'Indicator Date'!BT78)</f>
        <v>2017</v>
      </c>
      <c r="BU78" s="151">
        <f>IF('Indicator Date'!BU78="","x",'Indicator Date'!BU78)</f>
        <v>2017</v>
      </c>
      <c r="BV78" s="151">
        <f>IF('Indicator Date'!BV78="","x",'Indicator Date'!BV78)</f>
        <v>2017</v>
      </c>
      <c r="BW78" s="151">
        <f>IF('Indicator Date'!BW78="","x",'Indicator Date'!BW78)</f>
        <v>2017</v>
      </c>
      <c r="BX78" s="151">
        <f>IF('Indicator Date'!BX78="","x",'Indicator Date'!BX78)</f>
        <v>2016</v>
      </c>
      <c r="BY78" s="151">
        <f>IF('Indicator Date'!BY78="","x",'Indicator Date'!BY78)</f>
        <v>2015</v>
      </c>
      <c r="BZ78" s="151" t="str">
        <f>IF('Indicator Date'!BZ78="","x",'Indicator Date'!BZ78)</f>
        <v>2018</v>
      </c>
      <c r="CA78" s="151">
        <f>IF('Indicator Date'!CA78="","x",'Indicator Date'!CA78)</f>
        <v>2019</v>
      </c>
      <c r="CB78" s="151">
        <f>IF('Indicator Date'!CB78="","x",'Indicator Date'!CB78)</f>
        <v>2015</v>
      </c>
    </row>
    <row r="79" spans="1:80" x14ac:dyDescent="0.25">
      <c r="A79" s="123" t="s">
        <v>142</v>
      </c>
      <c r="B79" s="106" t="s">
        <v>141</v>
      </c>
      <c r="C79" s="151">
        <f>IF('Indicator Date'!C79="","x",'Indicator Date'!C79)</f>
        <v>2015</v>
      </c>
      <c r="D79" s="151">
        <f>IF('Indicator Date'!D79="","x",'Indicator Date'!D79)</f>
        <v>2015</v>
      </c>
      <c r="E79" s="151">
        <f>IF('Indicator Date'!E79="","x",'Indicator Date'!E79)</f>
        <v>2015</v>
      </c>
      <c r="F79" s="151">
        <f>IF('Indicator Date'!F79="","x",'Indicator Date'!F79)</f>
        <v>2015</v>
      </c>
      <c r="G79" s="151">
        <f>IF('Indicator Date'!G79="","x",'Indicator Date'!G79)</f>
        <v>2015</v>
      </c>
      <c r="H79" s="151">
        <f>IF('Indicator Date'!H79="","x",'Indicator Date'!H79)</f>
        <v>2015</v>
      </c>
      <c r="I79" s="151">
        <f>IF('Indicator Date'!I79="","x",'Indicator Date'!I79)</f>
        <v>2015</v>
      </c>
      <c r="J79" s="151">
        <f>IF('Indicator Date'!J79="","x",'Indicator Date'!J79)</f>
        <v>2018</v>
      </c>
      <c r="K79" s="151">
        <f>IF('Indicator Date'!K79="","x",'Indicator Date'!K79)</f>
        <v>2018</v>
      </c>
      <c r="L79" s="151">
        <f>IF('Indicator Date'!L79="","x",'Indicator Date'!L79)</f>
        <v>2016</v>
      </c>
      <c r="M79" s="151">
        <f>IF('Indicator Date'!M79="","x",'Indicator Date'!M79)</f>
        <v>2015</v>
      </c>
      <c r="N79" s="151">
        <f>IF('Indicator Date'!N79="","x",'Indicator Date'!N79)</f>
        <v>2015</v>
      </c>
      <c r="O79" s="151">
        <f>IF('Indicator Date'!O79="","x",'Indicator Date'!O79)</f>
        <v>2015</v>
      </c>
      <c r="P79" s="151">
        <f>IF('Indicator Date'!P79="","x",'Indicator Date'!P79)</f>
        <v>2015</v>
      </c>
      <c r="Q79" s="151">
        <f>IF('Indicator Date'!Q79="","x",'Indicator Date'!Q79)</f>
        <v>2010</v>
      </c>
      <c r="R79" s="151">
        <f>IF('Indicator Date'!R79="","x",'Indicator Date'!R79)</f>
        <v>2010</v>
      </c>
      <c r="S79" s="151">
        <f>IF('Indicator Date'!S79="","x",'Indicator Date'!S79)</f>
        <v>2010</v>
      </c>
      <c r="T79" s="151">
        <f>IF('Indicator Date'!T79="","x",'Indicator Date'!T79)</f>
        <v>2010</v>
      </c>
      <c r="U79" s="151">
        <f>IF('Indicator Date'!U79="","x",'Indicator Date'!U79)</f>
        <v>2015</v>
      </c>
      <c r="V79" s="151">
        <f>IF('Indicator Date'!V79="","x",'Indicator Date'!V79)</f>
        <v>2015</v>
      </c>
      <c r="W79" s="151">
        <f>IF('Indicator Date'!W79="","x",'Indicator Date'!W79)</f>
        <v>2015</v>
      </c>
      <c r="X79" s="151">
        <f>IF('Indicator Date'!X79="","x",'Indicator Date'!X79)</f>
        <v>2018</v>
      </c>
      <c r="Y79" s="151">
        <f>IF('Indicator Date'!Y79="","x",'Indicator Date'!Y79)</f>
        <v>2018</v>
      </c>
      <c r="Z79" s="151">
        <f>IF('Indicator Date'!Z79="","x",'Indicator Date'!Z79)</f>
        <v>2018</v>
      </c>
      <c r="AA79" s="151">
        <f>IF('Indicator Date'!AA79="","x",'Indicator Date'!AA79)</f>
        <v>2015</v>
      </c>
      <c r="AB79" s="151">
        <f>IF('Indicator Date'!AB79="","x",'Indicator Date'!AB79)</f>
        <v>2017</v>
      </c>
      <c r="AC79" s="151">
        <f>IF('Indicator Date'!AC79="","x",'Indicator Date'!AC79)</f>
        <v>2017</v>
      </c>
      <c r="AD79" s="151">
        <f>IF('Indicator Date'!AD79="","x",'Indicator Date'!AD79)</f>
        <v>2017</v>
      </c>
      <c r="AE79" s="151">
        <f>IF('Indicator Date'!AE79="","x",'Indicator Date'!AE79)</f>
        <v>2018</v>
      </c>
      <c r="AF79" s="151">
        <f>IF('Indicator Date'!AF79="","x",'Indicator Date'!AF79)</f>
        <v>2016</v>
      </c>
      <c r="AG79" s="151">
        <f>IF('Indicator Date'!AG79="","x",'Indicator Date'!AG79)</f>
        <v>2019</v>
      </c>
      <c r="AH79" s="151">
        <f>IF('Indicator Date'!AH79="","x",'Indicator Date'!AH79)</f>
        <v>2019</v>
      </c>
      <c r="AI79" s="151">
        <f>IF('Indicator Date'!AI79="","x",'Indicator Date'!AI79)</f>
        <v>2019</v>
      </c>
      <c r="AJ79" s="151">
        <f>IF('Indicator Date'!AJ79="","x",'Indicator Date'!AJ79)</f>
        <v>2018</v>
      </c>
      <c r="AK79" s="151">
        <f>IF('Indicator Date'!AK79="","x",'Indicator Date'!AK79)</f>
        <v>2018</v>
      </c>
      <c r="AL79" s="151">
        <f>IF('Indicator Date'!AL79="","x",'Indicator Date'!AL79)</f>
        <v>2017</v>
      </c>
      <c r="AM79" s="151">
        <f>IF('Indicator Date'!AM79="","x",'Indicator Date'!AM79)</f>
        <v>2016</v>
      </c>
      <c r="AN79" s="151">
        <f>IF('Indicator Date'!AN79="","x",'Indicator Date'!AN79)</f>
        <v>2019</v>
      </c>
      <c r="AO79" s="151">
        <f>IF('Indicator Date'!AO79="","x",'Indicator Date'!AO79)</f>
        <v>2016</v>
      </c>
      <c r="AP79" s="151">
        <f>IF('Indicator Date'!AP79="","x",'Indicator Date'!AP79)</f>
        <v>2017</v>
      </c>
      <c r="AQ79" s="151">
        <f>IF('Indicator Date'!AQ79="","x",'Indicator Date'!AQ79)</f>
        <v>2017</v>
      </c>
      <c r="AR79" s="151">
        <f>IF('Indicator Date'!AR79="","x",'Indicator Date'!AR79)</f>
        <v>2018</v>
      </c>
      <c r="AS79" s="151">
        <f>IF('Indicator Date'!AS79="","x",'Indicator Date'!AS79)</f>
        <v>2017</v>
      </c>
      <c r="AT79" s="151">
        <f>IF('Indicator Date'!AT79="","x",'Indicator Date'!AT79)</f>
        <v>2006</v>
      </c>
      <c r="AU79" s="151">
        <f>IF('Indicator Date'!AU79="","x",'Indicator Date'!AU79)</f>
        <v>2017</v>
      </c>
      <c r="AV79" s="151">
        <f>IF('Indicator Date'!AV79="","x",'Indicator Date'!AV79)</f>
        <v>2017</v>
      </c>
      <c r="AW79" s="151">
        <f>IF('Indicator Date'!AW79="","x",'Indicator Date'!AW79)</f>
        <v>2017</v>
      </c>
      <c r="AX79" s="151">
        <f>IF('Indicator Date'!AX79="","x",'Indicator Date'!AX79)</f>
        <v>2017</v>
      </c>
      <c r="AY79" s="151">
        <f>IF('Indicator Date'!AY79="","x",'Indicator Date'!AY79)</f>
        <v>2017</v>
      </c>
      <c r="AZ79" s="151">
        <f>IF('Indicator Date'!AZ79="","x",'Indicator Date'!AZ79)</f>
        <v>2017</v>
      </c>
      <c r="BA79" s="151" t="str">
        <f>IF('Indicator Date'!BA79="","x",'Indicator Date'!BA79)</f>
        <v>2011</v>
      </c>
      <c r="BB79" s="151">
        <f>IF('Indicator Date'!BB79="","x",'Indicator Date'!BB79)</f>
        <v>2017</v>
      </c>
      <c r="BC79" s="151">
        <f>IF('Indicator Date'!BC79="","x",'Indicator Date'!BC79)</f>
        <v>2018</v>
      </c>
      <c r="BD79" s="151">
        <f>IF('Indicator Date'!BD79="","x",'Indicator Date'!BD79)</f>
        <v>2019</v>
      </c>
      <c r="BE79" s="213" t="str">
        <f>IF('Indicator Date'!BE79="","x",YEAR('Indicator Date'!BE79))</f>
        <v>x</v>
      </c>
      <c r="BF79" s="213">
        <f>IF('Indicator Date'!BF79="","x",YEAR('Indicator Date'!BF79))</f>
        <v>2018</v>
      </c>
      <c r="BG79" s="213">
        <f>IF('Indicator Date'!BG79="","x",YEAR('Indicator Date'!BG79))</f>
        <v>2018</v>
      </c>
      <c r="BH79" s="151">
        <f>IF('Indicator Date'!BH79="","x",'Indicator Date'!BH79)</f>
        <v>2018</v>
      </c>
      <c r="BI79" s="151">
        <f>IF('Indicator Date'!BI79="","x",'Indicator Date'!BI79)</f>
        <v>2018</v>
      </c>
      <c r="BJ79" s="151">
        <f>IF('Indicator Date'!BJ79="","x",'Indicator Date'!BJ79)</f>
        <v>2015</v>
      </c>
      <c r="BK79" s="151">
        <f>IF('Indicator Date'!BK79="","x",'Indicator Date'!BK79)</f>
        <v>2017</v>
      </c>
      <c r="BL79" s="151">
        <f>IF('Indicator Date'!BL79="","x",'Indicator Date'!BL79)</f>
        <v>2018</v>
      </c>
      <c r="BM79" s="151">
        <f>IF('Indicator Date'!BM79="","x",'Indicator Date'!BM79)</f>
        <v>2017</v>
      </c>
      <c r="BN79" s="151">
        <f>IF('Indicator Date'!BN79="","x",'Indicator Date'!BN79)</f>
        <v>2015</v>
      </c>
      <c r="BO79" s="151">
        <f>IF('Indicator Date'!BO79="","x",'Indicator Date'!BO79)</f>
        <v>2016</v>
      </c>
      <c r="BP79" s="151">
        <f>IF('Indicator Date'!BP79="","x",'Indicator Date'!BP79)</f>
        <v>2017</v>
      </c>
      <c r="BQ79" s="151">
        <f>IF('Indicator Date'!BQ79="","x",'Indicator Date'!BQ79)</f>
        <v>2014</v>
      </c>
      <c r="BR79" s="151">
        <f>IF('Indicator Date'!BR79="","x",'Indicator Date'!BR79)</f>
        <v>2017</v>
      </c>
      <c r="BS79" s="151">
        <f>IF('Indicator Date'!BS79="","x",'Indicator Date'!BS79)</f>
        <v>2017</v>
      </c>
      <c r="BT79" s="151">
        <f>IF('Indicator Date'!BT79="","x",'Indicator Date'!BT79)</f>
        <v>2017</v>
      </c>
      <c r="BU79" s="151">
        <f>IF('Indicator Date'!BU79="","x",'Indicator Date'!BU79)</f>
        <v>2017</v>
      </c>
      <c r="BV79" s="151">
        <f>IF('Indicator Date'!BV79="","x",'Indicator Date'!BV79)</f>
        <v>2017</v>
      </c>
      <c r="BW79" s="151" t="str">
        <f>IF('Indicator Date'!BW79="","x",'Indicator Date'!BW79)</f>
        <v>x</v>
      </c>
      <c r="BX79" s="151">
        <f>IF('Indicator Date'!BX79="","x",'Indicator Date'!BX79)</f>
        <v>2016</v>
      </c>
      <c r="BY79" s="151">
        <f>IF('Indicator Date'!BY79="","x",'Indicator Date'!BY79)</f>
        <v>2015</v>
      </c>
      <c r="BZ79" s="151" t="str">
        <f>IF('Indicator Date'!BZ79="","x",'Indicator Date'!BZ79)</f>
        <v>2018</v>
      </c>
      <c r="CA79" s="151">
        <f>IF('Indicator Date'!CA79="","x",'Indicator Date'!CA79)</f>
        <v>2019</v>
      </c>
      <c r="CB79" s="151">
        <f>IF('Indicator Date'!CB79="","x",'Indicator Date'!CB79)</f>
        <v>2015</v>
      </c>
    </row>
    <row r="80" spans="1:80" x14ac:dyDescent="0.25">
      <c r="A80" s="123" t="s">
        <v>144</v>
      </c>
      <c r="B80" s="106" t="s">
        <v>143</v>
      </c>
      <c r="C80" s="151">
        <f>IF('Indicator Date'!C80="","x",'Indicator Date'!C80)</f>
        <v>2015</v>
      </c>
      <c r="D80" s="151">
        <f>IF('Indicator Date'!D80="","x",'Indicator Date'!D80)</f>
        <v>2015</v>
      </c>
      <c r="E80" s="151">
        <f>IF('Indicator Date'!E80="","x",'Indicator Date'!E80)</f>
        <v>2015</v>
      </c>
      <c r="F80" s="151">
        <f>IF('Indicator Date'!F80="","x",'Indicator Date'!F80)</f>
        <v>2015</v>
      </c>
      <c r="G80" s="151">
        <f>IF('Indicator Date'!G80="","x",'Indicator Date'!G80)</f>
        <v>2015</v>
      </c>
      <c r="H80" s="151">
        <f>IF('Indicator Date'!H80="","x",'Indicator Date'!H80)</f>
        <v>2015</v>
      </c>
      <c r="I80" s="151">
        <f>IF('Indicator Date'!I80="","x",'Indicator Date'!I80)</f>
        <v>2015</v>
      </c>
      <c r="J80" s="151">
        <f>IF('Indicator Date'!J80="","x",'Indicator Date'!J80)</f>
        <v>2018</v>
      </c>
      <c r="K80" s="151">
        <f>IF('Indicator Date'!K80="","x",'Indicator Date'!K80)</f>
        <v>2018</v>
      </c>
      <c r="L80" s="151">
        <f>IF('Indicator Date'!L80="","x",'Indicator Date'!L80)</f>
        <v>2016</v>
      </c>
      <c r="M80" s="151">
        <f>IF('Indicator Date'!M80="","x",'Indicator Date'!M80)</f>
        <v>2015</v>
      </c>
      <c r="N80" s="151">
        <f>IF('Indicator Date'!N80="","x",'Indicator Date'!N80)</f>
        <v>2015</v>
      </c>
      <c r="O80" s="151">
        <f>IF('Indicator Date'!O80="","x",'Indicator Date'!O80)</f>
        <v>2015</v>
      </c>
      <c r="P80" s="151">
        <f>IF('Indicator Date'!P80="","x",'Indicator Date'!P80)</f>
        <v>2015</v>
      </c>
      <c r="Q80" s="151">
        <f>IF('Indicator Date'!Q80="","x",'Indicator Date'!Q80)</f>
        <v>2010</v>
      </c>
      <c r="R80" s="151">
        <f>IF('Indicator Date'!R80="","x",'Indicator Date'!R80)</f>
        <v>2010</v>
      </c>
      <c r="S80" s="151">
        <f>IF('Indicator Date'!S80="","x",'Indicator Date'!S80)</f>
        <v>2010</v>
      </c>
      <c r="T80" s="151">
        <f>IF('Indicator Date'!T80="","x",'Indicator Date'!T80)</f>
        <v>2010</v>
      </c>
      <c r="U80" s="151">
        <f>IF('Indicator Date'!U80="","x",'Indicator Date'!U80)</f>
        <v>2015</v>
      </c>
      <c r="V80" s="151">
        <f>IF('Indicator Date'!V80="","x",'Indicator Date'!V80)</f>
        <v>2015</v>
      </c>
      <c r="W80" s="151">
        <f>IF('Indicator Date'!W80="","x",'Indicator Date'!W80)</f>
        <v>2015</v>
      </c>
      <c r="X80" s="151">
        <f>IF('Indicator Date'!X80="","x",'Indicator Date'!X80)</f>
        <v>2018</v>
      </c>
      <c r="Y80" s="151">
        <f>IF('Indicator Date'!Y80="","x",'Indicator Date'!Y80)</f>
        <v>2018</v>
      </c>
      <c r="Z80" s="151">
        <f>IF('Indicator Date'!Z80="","x",'Indicator Date'!Z80)</f>
        <v>2018</v>
      </c>
      <c r="AA80" s="151">
        <f>IF('Indicator Date'!AA80="","x",'Indicator Date'!AA80)</f>
        <v>2012</v>
      </c>
      <c r="AB80" s="151">
        <f>IF('Indicator Date'!AB80="","x",'Indicator Date'!AB80)</f>
        <v>2017</v>
      </c>
      <c r="AC80" s="151">
        <f>IF('Indicator Date'!AC80="","x",'Indicator Date'!AC80)</f>
        <v>2017</v>
      </c>
      <c r="AD80" s="151">
        <f>IF('Indicator Date'!AD80="","x",'Indicator Date'!AD80)</f>
        <v>2018</v>
      </c>
      <c r="AE80" s="151">
        <f>IF('Indicator Date'!AE80="","x",'Indicator Date'!AE80)</f>
        <v>2018</v>
      </c>
      <c r="AF80" s="151">
        <f>IF('Indicator Date'!AF80="","x",'Indicator Date'!AF80)</f>
        <v>2016</v>
      </c>
      <c r="AG80" s="151">
        <f>IF('Indicator Date'!AG80="","x",'Indicator Date'!AG80)</f>
        <v>2019</v>
      </c>
      <c r="AH80" s="151">
        <f>IF('Indicator Date'!AH80="","x",'Indicator Date'!AH80)</f>
        <v>2019</v>
      </c>
      <c r="AI80" s="151">
        <f>IF('Indicator Date'!AI80="","x",'Indicator Date'!AI80)</f>
        <v>2019</v>
      </c>
      <c r="AJ80" s="151">
        <f>IF('Indicator Date'!AJ80="","x",'Indicator Date'!AJ80)</f>
        <v>2018</v>
      </c>
      <c r="AK80" s="151">
        <f>IF('Indicator Date'!AK80="","x",'Indicator Date'!AK80)</f>
        <v>2018</v>
      </c>
      <c r="AL80" s="151">
        <f>IF('Indicator Date'!AL80="","x",'Indicator Date'!AL80)</f>
        <v>2017</v>
      </c>
      <c r="AM80" s="151">
        <f>IF('Indicator Date'!AM80="","x",'Indicator Date'!AM80)</f>
        <v>2012</v>
      </c>
      <c r="AN80" s="151">
        <f>IF('Indicator Date'!AN80="","x",'Indicator Date'!AN80)</f>
        <v>2019</v>
      </c>
      <c r="AO80" s="151">
        <f>IF('Indicator Date'!AO80="","x",'Indicator Date'!AO80)</f>
        <v>2016</v>
      </c>
      <c r="AP80" s="151">
        <f>IF('Indicator Date'!AP80="","x",'Indicator Date'!AP80)</f>
        <v>2017</v>
      </c>
      <c r="AQ80" s="151">
        <f>IF('Indicator Date'!AQ80="","x",'Indicator Date'!AQ80)</f>
        <v>2017</v>
      </c>
      <c r="AR80" s="151">
        <f>IF('Indicator Date'!AR80="","x",'Indicator Date'!AR80)</f>
        <v>2018</v>
      </c>
      <c r="AS80" s="151">
        <f>IF('Indicator Date'!AS80="","x",'Indicator Date'!AS80)</f>
        <v>2017</v>
      </c>
      <c r="AT80" s="151">
        <f>IF('Indicator Date'!AT80="","x",'Indicator Date'!AT80)</f>
        <v>2013</v>
      </c>
      <c r="AU80" s="151">
        <f>IF('Indicator Date'!AU80="","x",'Indicator Date'!AU80)</f>
        <v>2017</v>
      </c>
      <c r="AV80" s="151">
        <f>IF('Indicator Date'!AV80="","x",'Indicator Date'!AV80)</f>
        <v>2017</v>
      </c>
      <c r="AW80" s="151">
        <f>IF('Indicator Date'!AW80="","x",'Indicator Date'!AW80)</f>
        <v>2017</v>
      </c>
      <c r="AX80" s="151">
        <f>IF('Indicator Date'!AX80="","x",'Indicator Date'!AX80)</f>
        <v>2017</v>
      </c>
      <c r="AY80" s="151">
        <f>IF('Indicator Date'!AY80="","x",'Indicator Date'!AY80)</f>
        <v>2017</v>
      </c>
      <c r="AZ80" s="151">
        <f>IF('Indicator Date'!AZ80="","x",'Indicator Date'!AZ80)</f>
        <v>2017</v>
      </c>
      <c r="BA80" s="151" t="str">
        <f>IF('Indicator Date'!BA80="","x",'Indicator Date'!BA80)</f>
        <v>2017</v>
      </c>
      <c r="BB80" s="151">
        <f>IF('Indicator Date'!BB80="","x",'Indicator Date'!BB80)</f>
        <v>2017</v>
      </c>
      <c r="BC80" s="151">
        <f>IF('Indicator Date'!BC80="","x",'Indicator Date'!BC80)</f>
        <v>2018</v>
      </c>
      <c r="BD80" s="151">
        <f>IF('Indicator Date'!BD80="","x",'Indicator Date'!BD80)</f>
        <v>2019</v>
      </c>
      <c r="BE80" s="213" t="str">
        <f>IF('Indicator Date'!BE80="","x",YEAR('Indicator Date'!BE80))</f>
        <v>x</v>
      </c>
      <c r="BF80" s="213">
        <f>IF('Indicator Date'!BF80="","x",YEAR('Indicator Date'!BF80))</f>
        <v>2018</v>
      </c>
      <c r="BG80" s="213">
        <f>IF('Indicator Date'!BG80="","x",YEAR('Indicator Date'!BG80))</f>
        <v>2018</v>
      </c>
      <c r="BH80" s="151">
        <f>IF('Indicator Date'!BH80="","x",'Indicator Date'!BH80)</f>
        <v>2018</v>
      </c>
      <c r="BI80" s="151">
        <f>IF('Indicator Date'!BI80="","x",'Indicator Date'!BI80)</f>
        <v>2018</v>
      </c>
      <c r="BJ80" s="151">
        <f>IF('Indicator Date'!BJ80="","x",'Indicator Date'!BJ80)</f>
        <v>2015</v>
      </c>
      <c r="BK80" s="151">
        <f>IF('Indicator Date'!BK80="","x",'Indicator Date'!BK80)</f>
        <v>2017</v>
      </c>
      <c r="BL80" s="151">
        <f>IF('Indicator Date'!BL80="","x",'Indicator Date'!BL80)</f>
        <v>2018</v>
      </c>
      <c r="BM80" s="151">
        <f>IF('Indicator Date'!BM80="","x",'Indicator Date'!BM80)</f>
        <v>2017</v>
      </c>
      <c r="BN80" s="151">
        <f>IF('Indicator Date'!BN80="","x",'Indicator Date'!BN80)</f>
        <v>2016</v>
      </c>
      <c r="BO80" s="151">
        <f>IF('Indicator Date'!BO80="","x",'Indicator Date'!BO80)</f>
        <v>2016</v>
      </c>
      <c r="BP80" s="151">
        <f>IF('Indicator Date'!BP80="","x",'Indicator Date'!BP80)</f>
        <v>2017</v>
      </c>
      <c r="BQ80" s="151">
        <f>IF('Indicator Date'!BQ80="","x",'Indicator Date'!BQ80)</f>
        <v>2014</v>
      </c>
      <c r="BR80" s="151">
        <f>IF('Indicator Date'!BR80="","x",'Indicator Date'!BR80)</f>
        <v>2017</v>
      </c>
      <c r="BS80" s="151">
        <f>IF('Indicator Date'!BS80="","x",'Indicator Date'!BS80)</f>
        <v>2017</v>
      </c>
      <c r="BT80" s="151">
        <f>IF('Indicator Date'!BT80="","x",'Indicator Date'!BT80)</f>
        <v>2017</v>
      </c>
      <c r="BU80" s="151">
        <f>IF('Indicator Date'!BU80="","x",'Indicator Date'!BU80)</f>
        <v>2017</v>
      </c>
      <c r="BV80" s="151">
        <f>IF('Indicator Date'!BV80="","x",'Indicator Date'!BV80)</f>
        <v>2017</v>
      </c>
      <c r="BW80" s="151" t="str">
        <f>IF('Indicator Date'!BW80="","x",'Indicator Date'!BW80)</f>
        <v>x</v>
      </c>
      <c r="BX80" s="151">
        <f>IF('Indicator Date'!BX80="","x",'Indicator Date'!BX80)</f>
        <v>2016</v>
      </c>
      <c r="BY80" s="151">
        <f>IF('Indicator Date'!BY80="","x",'Indicator Date'!BY80)</f>
        <v>2015</v>
      </c>
      <c r="BZ80" s="151" t="str">
        <f>IF('Indicator Date'!BZ80="","x",'Indicator Date'!BZ80)</f>
        <v>2018</v>
      </c>
      <c r="CA80" s="151">
        <f>IF('Indicator Date'!CA80="","x",'Indicator Date'!CA80)</f>
        <v>2019</v>
      </c>
      <c r="CB80" s="151">
        <f>IF('Indicator Date'!CB80="","x",'Indicator Date'!CB80)</f>
        <v>2015</v>
      </c>
    </row>
    <row r="81" spans="1:80" x14ac:dyDescent="0.25">
      <c r="A81" s="123" t="s">
        <v>802</v>
      </c>
      <c r="B81" s="106" t="s">
        <v>145</v>
      </c>
      <c r="C81" s="151">
        <f>IF('Indicator Date'!C81="","x",'Indicator Date'!C81)</f>
        <v>2015</v>
      </c>
      <c r="D81" s="151">
        <f>IF('Indicator Date'!D81="","x",'Indicator Date'!D81)</f>
        <v>2015</v>
      </c>
      <c r="E81" s="151">
        <f>IF('Indicator Date'!E81="","x",'Indicator Date'!E81)</f>
        <v>2015</v>
      </c>
      <c r="F81" s="151">
        <f>IF('Indicator Date'!F81="","x",'Indicator Date'!F81)</f>
        <v>2015</v>
      </c>
      <c r="G81" s="151">
        <f>IF('Indicator Date'!G81="","x",'Indicator Date'!G81)</f>
        <v>2015</v>
      </c>
      <c r="H81" s="151">
        <f>IF('Indicator Date'!H81="","x",'Indicator Date'!H81)</f>
        <v>2015</v>
      </c>
      <c r="I81" s="151">
        <f>IF('Indicator Date'!I81="","x",'Indicator Date'!I81)</f>
        <v>2015</v>
      </c>
      <c r="J81" s="151">
        <f>IF('Indicator Date'!J81="","x",'Indicator Date'!J81)</f>
        <v>2018</v>
      </c>
      <c r="K81" s="151">
        <f>IF('Indicator Date'!K81="","x",'Indicator Date'!K81)</f>
        <v>2018</v>
      </c>
      <c r="L81" s="151">
        <f>IF('Indicator Date'!L81="","x",'Indicator Date'!L81)</f>
        <v>2016</v>
      </c>
      <c r="M81" s="151">
        <f>IF('Indicator Date'!M81="","x",'Indicator Date'!M81)</f>
        <v>2015</v>
      </c>
      <c r="N81" s="151">
        <f>IF('Indicator Date'!N81="","x",'Indicator Date'!N81)</f>
        <v>2015</v>
      </c>
      <c r="O81" s="151">
        <f>IF('Indicator Date'!O81="","x",'Indicator Date'!O81)</f>
        <v>2015</v>
      </c>
      <c r="P81" s="151">
        <f>IF('Indicator Date'!P81="","x",'Indicator Date'!P81)</f>
        <v>2015</v>
      </c>
      <c r="Q81" s="151">
        <f>IF('Indicator Date'!Q81="","x",'Indicator Date'!Q81)</f>
        <v>2010</v>
      </c>
      <c r="R81" s="151">
        <f>IF('Indicator Date'!R81="","x",'Indicator Date'!R81)</f>
        <v>2010</v>
      </c>
      <c r="S81" s="151">
        <f>IF('Indicator Date'!S81="","x",'Indicator Date'!S81)</f>
        <v>2010</v>
      </c>
      <c r="T81" s="151">
        <f>IF('Indicator Date'!T81="","x",'Indicator Date'!T81)</f>
        <v>2010</v>
      </c>
      <c r="U81" s="151">
        <f>IF('Indicator Date'!U81="","x",'Indicator Date'!U81)</f>
        <v>2015</v>
      </c>
      <c r="V81" s="151">
        <f>IF('Indicator Date'!V81="","x",'Indicator Date'!V81)</f>
        <v>2015</v>
      </c>
      <c r="W81" s="151">
        <f>IF('Indicator Date'!W81="","x",'Indicator Date'!W81)</f>
        <v>2015</v>
      </c>
      <c r="X81" s="151">
        <f>IF('Indicator Date'!X81="","x",'Indicator Date'!X81)</f>
        <v>2018</v>
      </c>
      <c r="Y81" s="151">
        <f>IF('Indicator Date'!Y81="","x",'Indicator Date'!Y81)</f>
        <v>2018</v>
      </c>
      <c r="Z81" s="151">
        <f>IF('Indicator Date'!Z81="","x",'Indicator Date'!Z81)</f>
        <v>2018</v>
      </c>
      <c r="AA81" s="151">
        <f>IF('Indicator Date'!AA81="","x",'Indicator Date'!AA81)</f>
        <v>2011</v>
      </c>
      <c r="AB81" s="151">
        <f>IF('Indicator Date'!AB81="","x",'Indicator Date'!AB81)</f>
        <v>2016</v>
      </c>
      <c r="AC81" s="151" t="str">
        <f>IF('Indicator Date'!AC81="","x",'Indicator Date'!AC81)</f>
        <v>x</v>
      </c>
      <c r="AD81" s="151">
        <f>IF('Indicator Date'!AD81="","x",'Indicator Date'!AD81)</f>
        <v>2017</v>
      </c>
      <c r="AE81" s="151">
        <f>IF('Indicator Date'!AE81="","x",'Indicator Date'!AE81)</f>
        <v>2018</v>
      </c>
      <c r="AF81" s="151">
        <f>IF('Indicator Date'!AF81="","x",'Indicator Date'!AF81)</f>
        <v>2016</v>
      </c>
      <c r="AG81" s="151">
        <f>IF('Indicator Date'!AG81="","x",'Indicator Date'!AG81)</f>
        <v>2019</v>
      </c>
      <c r="AH81" s="151">
        <f>IF('Indicator Date'!AH81="","x",'Indicator Date'!AH81)</f>
        <v>2019</v>
      </c>
      <c r="AI81" s="151">
        <f>IF('Indicator Date'!AI81="","x",'Indicator Date'!AI81)</f>
        <v>2019</v>
      </c>
      <c r="AJ81" s="151">
        <f>IF('Indicator Date'!AJ81="","x",'Indicator Date'!AJ81)</f>
        <v>2018</v>
      </c>
      <c r="AK81" s="151">
        <f>IF('Indicator Date'!AK81="","x",'Indicator Date'!AK81)</f>
        <v>2018</v>
      </c>
      <c r="AL81" s="151">
        <f>IF('Indicator Date'!AL81="","x",'Indicator Date'!AL81)</f>
        <v>2017</v>
      </c>
      <c r="AM81" s="151" t="str">
        <f>IF('Indicator Date'!AM81="","x",'Indicator Date'!AM81)</f>
        <v>x</v>
      </c>
      <c r="AN81" s="151">
        <f>IF('Indicator Date'!AN81="","x",'Indicator Date'!AN81)</f>
        <v>2019</v>
      </c>
      <c r="AO81" s="151">
        <f>IF('Indicator Date'!AO81="","x",'Indicator Date'!AO81)</f>
        <v>2016</v>
      </c>
      <c r="AP81" s="151">
        <f>IF('Indicator Date'!AP81="","x",'Indicator Date'!AP81)</f>
        <v>2017</v>
      </c>
      <c r="AQ81" s="151">
        <f>IF('Indicator Date'!AQ81="","x",'Indicator Date'!AQ81)</f>
        <v>2017</v>
      </c>
      <c r="AR81" s="151">
        <f>IF('Indicator Date'!AR81="","x",'Indicator Date'!AR81)</f>
        <v>2017</v>
      </c>
      <c r="AS81" s="151">
        <f>IF('Indicator Date'!AS81="","x",'Indicator Date'!AS81)</f>
        <v>2017</v>
      </c>
      <c r="AT81" s="151" t="str">
        <f>IF('Indicator Date'!AT81="","x",'Indicator Date'!AT81)</f>
        <v>x</v>
      </c>
      <c r="AU81" s="151">
        <f>IF('Indicator Date'!AU81="","x",'Indicator Date'!AU81)</f>
        <v>2017</v>
      </c>
      <c r="AV81" s="151">
        <f>IF('Indicator Date'!AV81="","x",'Indicator Date'!AV81)</f>
        <v>2017</v>
      </c>
      <c r="AW81" s="151">
        <f>IF('Indicator Date'!AW81="","x",'Indicator Date'!AW81)</f>
        <v>2017</v>
      </c>
      <c r="AX81" s="151">
        <f>IF('Indicator Date'!AX81="","x",'Indicator Date'!AX81)</f>
        <v>2017</v>
      </c>
      <c r="AY81" s="151">
        <f>IF('Indicator Date'!AY81="","x",'Indicator Date'!AY81)</f>
        <v>2017</v>
      </c>
      <c r="AZ81" s="151">
        <f>IF('Indicator Date'!AZ81="","x",'Indicator Date'!AZ81)</f>
        <v>2017</v>
      </c>
      <c r="BA81" s="151" t="str">
        <f>IF('Indicator Date'!BA81="","x",'Indicator Date'!BA81)</f>
        <v>2016</v>
      </c>
      <c r="BB81" s="151">
        <f>IF('Indicator Date'!BB81="","x",'Indicator Date'!BB81)</f>
        <v>2017</v>
      </c>
      <c r="BC81" s="151">
        <f>IF('Indicator Date'!BC81="","x",'Indicator Date'!BC81)</f>
        <v>2018</v>
      </c>
      <c r="BD81" s="151">
        <f>IF('Indicator Date'!BD81="","x",'Indicator Date'!BD81)</f>
        <v>2019</v>
      </c>
      <c r="BE81" s="213" t="str">
        <f>IF('Indicator Date'!BE81="","x",YEAR('Indicator Date'!BE81))</f>
        <v>x</v>
      </c>
      <c r="BF81" s="213">
        <f>IF('Indicator Date'!BF81="","x",YEAR('Indicator Date'!BF81))</f>
        <v>2018</v>
      </c>
      <c r="BG81" s="213">
        <f>IF('Indicator Date'!BG81="","x",YEAR('Indicator Date'!BG81))</f>
        <v>2018</v>
      </c>
      <c r="BH81" s="151">
        <f>IF('Indicator Date'!BH81="","x",'Indicator Date'!BH81)</f>
        <v>2018</v>
      </c>
      <c r="BI81" s="151">
        <f>IF('Indicator Date'!BI81="","x",'Indicator Date'!BI81)</f>
        <v>2018</v>
      </c>
      <c r="BJ81" s="151">
        <f>IF('Indicator Date'!BJ81="","x",'Indicator Date'!BJ81)</f>
        <v>2013</v>
      </c>
      <c r="BK81" s="151">
        <f>IF('Indicator Date'!BK81="","x",'Indicator Date'!BK81)</f>
        <v>2017</v>
      </c>
      <c r="BL81" s="151">
        <f>IF('Indicator Date'!BL81="","x",'Indicator Date'!BL81)</f>
        <v>2018</v>
      </c>
      <c r="BM81" s="151">
        <f>IF('Indicator Date'!BM81="","x",'Indicator Date'!BM81)</f>
        <v>2017</v>
      </c>
      <c r="BN81" s="151">
        <f>IF('Indicator Date'!BN81="","x",'Indicator Date'!BN81)</f>
        <v>2015</v>
      </c>
      <c r="BO81" s="151">
        <f>IF('Indicator Date'!BO81="","x",'Indicator Date'!BO81)</f>
        <v>2016</v>
      </c>
      <c r="BP81" s="151">
        <f>IF('Indicator Date'!BP81="","x",'Indicator Date'!BP81)</f>
        <v>2017</v>
      </c>
      <c r="BQ81" s="151">
        <f>IF('Indicator Date'!BQ81="","x",'Indicator Date'!BQ81)</f>
        <v>2014</v>
      </c>
      <c r="BR81" s="151">
        <f>IF('Indicator Date'!BR81="","x",'Indicator Date'!BR81)</f>
        <v>2017</v>
      </c>
      <c r="BS81" s="151">
        <f>IF('Indicator Date'!BS81="","x",'Indicator Date'!BS81)</f>
        <v>2017</v>
      </c>
      <c r="BT81" s="151">
        <f>IF('Indicator Date'!BT81="","x",'Indicator Date'!BT81)</f>
        <v>2015</v>
      </c>
      <c r="BU81" s="151">
        <f>IF('Indicator Date'!BU81="","x",'Indicator Date'!BU81)</f>
        <v>2017</v>
      </c>
      <c r="BV81" s="151">
        <f>IF('Indicator Date'!BV81="","x",'Indicator Date'!BV81)</f>
        <v>2017</v>
      </c>
      <c r="BW81" s="151" t="str">
        <f>IF('Indicator Date'!BW81="","x",'Indicator Date'!BW81)</f>
        <v>x</v>
      </c>
      <c r="BX81" s="151">
        <f>IF('Indicator Date'!BX81="","x",'Indicator Date'!BX81)</f>
        <v>2016</v>
      </c>
      <c r="BY81" s="151">
        <f>IF('Indicator Date'!BY81="","x",'Indicator Date'!BY81)</f>
        <v>2015</v>
      </c>
      <c r="BZ81" s="151" t="str">
        <f>IF('Indicator Date'!BZ81="","x",'Indicator Date'!BZ81)</f>
        <v>2017</v>
      </c>
      <c r="CA81" s="151">
        <f>IF('Indicator Date'!CA81="","x",'Indicator Date'!CA81)</f>
        <v>2019</v>
      </c>
      <c r="CB81" s="151">
        <f>IF('Indicator Date'!CB81="","x",'Indicator Date'!CB81)</f>
        <v>2015</v>
      </c>
    </row>
    <row r="82" spans="1:80" x14ac:dyDescent="0.25">
      <c r="A82" s="123" t="s">
        <v>147</v>
      </c>
      <c r="B82" s="106" t="s">
        <v>146</v>
      </c>
      <c r="C82" s="151">
        <f>IF('Indicator Date'!C82="","x",'Indicator Date'!C82)</f>
        <v>2015</v>
      </c>
      <c r="D82" s="151">
        <f>IF('Indicator Date'!D82="","x",'Indicator Date'!D82)</f>
        <v>2015</v>
      </c>
      <c r="E82" s="151">
        <f>IF('Indicator Date'!E82="","x",'Indicator Date'!E82)</f>
        <v>2015</v>
      </c>
      <c r="F82" s="151">
        <f>IF('Indicator Date'!F82="","x",'Indicator Date'!F82)</f>
        <v>2015</v>
      </c>
      <c r="G82" s="151">
        <f>IF('Indicator Date'!G82="","x",'Indicator Date'!G82)</f>
        <v>2015</v>
      </c>
      <c r="H82" s="151">
        <f>IF('Indicator Date'!H82="","x",'Indicator Date'!H82)</f>
        <v>2015</v>
      </c>
      <c r="I82" s="151">
        <f>IF('Indicator Date'!I82="","x",'Indicator Date'!I82)</f>
        <v>2015</v>
      </c>
      <c r="J82" s="151">
        <f>IF('Indicator Date'!J82="","x",'Indicator Date'!J82)</f>
        <v>2018</v>
      </c>
      <c r="K82" s="151">
        <f>IF('Indicator Date'!K82="","x",'Indicator Date'!K82)</f>
        <v>2018</v>
      </c>
      <c r="L82" s="151">
        <f>IF('Indicator Date'!L82="","x",'Indicator Date'!L82)</f>
        <v>2016</v>
      </c>
      <c r="M82" s="151">
        <f>IF('Indicator Date'!M82="","x",'Indicator Date'!M82)</f>
        <v>2015</v>
      </c>
      <c r="N82" s="151">
        <f>IF('Indicator Date'!N82="","x",'Indicator Date'!N82)</f>
        <v>2015</v>
      </c>
      <c r="O82" s="151">
        <f>IF('Indicator Date'!O82="","x",'Indicator Date'!O82)</f>
        <v>2015</v>
      </c>
      <c r="P82" s="151">
        <f>IF('Indicator Date'!P82="","x",'Indicator Date'!P82)</f>
        <v>2015</v>
      </c>
      <c r="Q82" s="151">
        <f>IF('Indicator Date'!Q82="","x",'Indicator Date'!Q82)</f>
        <v>2010</v>
      </c>
      <c r="R82" s="151">
        <f>IF('Indicator Date'!R82="","x",'Indicator Date'!R82)</f>
        <v>2010</v>
      </c>
      <c r="S82" s="151">
        <f>IF('Indicator Date'!S82="","x",'Indicator Date'!S82)</f>
        <v>2010</v>
      </c>
      <c r="T82" s="151">
        <f>IF('Indicator Date'!T82="","x",'Indicator Date'!T82)</f>
        <v>2010</v>
      </c>
      <c r="U82" s="151">
        <f>IF('Indicator Date'!U82="","x",'Indicator Date'!U82)</f>
        <v>2015</v>
      </c>
      <c r="V82" s="151">
        <f>IF('Indicator Date'!V82="","x",'Indicator Date'!V82)</f>
        <v>2015</v>
      </c>
      <c r="W82" s="151">
        <f>IF('Indicator Date'!W82="","x",'Indicator Date'!W82)</f>
        <v>2015</v>
      </c>
      <c r="X82" s="151">
        <f>IF('Indicator Date'!X82="","x",'Indicator Date'!X82)</f>
        <v>2018</v>
      </c>
      <c r="Y82" s="151">
        <f>IF('Indicator Date'!Y82="","x",'Indicator Date'!Y82)</f>
        <v>2018</v>
      </c>
      <c r="Z82" s="151">
        <f>IF('Indicator Date'!Z82="","x",'Indicator Date'!Z82)</f>
        <v>2018</v>
      </c>
      <c r="AA82" s="151" t="str">
        <f>IF('Indicator Date'!AA82="","x",'Indicator Date'!AA82)</f>
        <v>x</v>
      </c>
      <c r="AB82" s="151">
        <f>IF('Indicator Date'!AB82="","x",'Indicator Date'!AB82)</f>
        <v>2017</v>
      </c>
      <c r="AC82" s="151">
        <f>IF('Indicator Date'!AC82="","x",'Indicator Date'!AC82)</f>
        <v>2017</v>
      </c>
      <c r="AD82" s="151">
        <f>IF('Indicator Date'!AD82="","x",'Indicator Date'!AD82)</f>
        <v>2018</v>
      </c>
      <c r="AE82" s="151">
        <f>IF('Indicator Date'!AE82="","x",'Indicator Date'!AE82)</f>
        <v>2018</v>
      </c>
      <c r="AF82" s="151">
        <f>IF('Indicator Date'!AF82="","x",'Indicator Date'!AF82)</f>
        <v>2016</v>
      </c>
      <c r="AG82" s="151">
        <f>IF('Indicator Date'!AG82="","x",'Indicator Date'!AG82)</f>
        <v>2019</v>
      </c>
      <c r="AH82" s="151">
        <f>IF('Indicator Date'!AH82="","x",'Indicator Date'!AH82)</f>
        <v>2019</v>
      </c>
      <c r="AI82" s="151">
        <f>IF('Indicator Date'!AI82="","x",'Indicator Date'!AI82)</f>
        <v>2019</v>
      </c>
      <c r="AJ82" s="151">
        <f>IF('Indicator Date'!AJ82="","x",'Indicator Date'!AJ82)</f>
        <v>2018</v>
      </c>
      <c r="AK82" s="151">
        <f>IF('Indicator Date'!AK82="","x",'Indicator Date'!AK82)</f>
        <v>2018</v>
      </c>
      <c r="AL82" s="151">
        <f>IF('Indicator Date'!AL82="","x",'Indicator Date'!AL82)</f>
        <v>2017</v>
      </c>
      <c r="AM82" s="151">
        <f>IF('Indicator Date'!AM82="","x",'Indicator Date'!AM82)</f>
        <v>2011</v>
      </c>
      <c r="AN82" s="151">
        <f>IF('Indicator Date'!AN82="","x",'Indicator Date'!AN82)</f>
        <v>2019</v>
      </c>
      <c r="AO82" s="151">
        <f>IF('Indicator Date'!AO82="","x",'Indicator Date'!AO82)</f>
        <v>2016</v>
      </c>
      <c r="AP82" s="151">
        <f>IF('Indicator Date'!AP82="","x",'Indicator Date'!AP82)</f>
        <v>2017</v>
      </c>
      <c r="AQ82" s="151">
        <f>IF('Indicator Date'!AQ82="","x",'Indicator Date'!AQ82)</f>
        <v>2017</v>
      </c>
      <c r="AR82" s="151">
        <f>IF('Indicator Date'!AR82="","x",'Indicator Date'!AR82)</f>
        <v>2018</v>
      </c>
      <c r="AS82" s="151">
        <f>IF('Indicator Date'!AS82="","x",'Indicator Date'!AS82)</f>
        <v>2017</v>
      </c>
      <c r="AT82" s="151">
        <f>IF('Indicator Date'!AT82="","x",'Indicator Date'!AT82)</f>
        <v>2011</v>
      </c>
      <c r="AU82" s="151">
        <f>IF('Indicator Date'!AU82="","x",'Indicator Date'!AU82)</f>
        <v>2017</v>
      </c>
      <c r="AV82" s="151" t="str">
        <f>IF('Indicator Date'!AV82="","x",'Indicator Date'!AV82)</f>
        <v>x</v>
      </c>
      <c r="AW82" s="151" t="str">
        <f>IF('Indicator Date'!AW82="","x",'Indicator Date'!AW82)</f>
        <v>x</v>
      </c>
      <c r="AX82" s="151">
        <f>IF('Indicator Date'!AX82="","x",'Indicator Date'!AX82)</f>
        <v>2017</v>
      </c>
      <c r="AY82" s="151">
        <f>IF('Indicator Date'!AY82="","x",'Indicator Date'!AY82)</f>
        <v>2017</v>
      </c>
      <c r="AZ82" s="151">
        <f>IF('Indicator Date'!AZ82="","x",'Indicator Date'!AZ82)</f>
        <v>2017</v>
      </c>
      <c r="BA82" s="151" t="str">
        <f>IF('Indicator Date'!BA82="","x",'Indicator Date'!BA82)</f>
        <v>2012</v>
      </c>
      <c r="BB82" s="151">
        <f>IF('Indicator Date'!BB82="","x",'Indicator Date'!BB82)</f>
        <v>2017</v>
      </c>
      <c r="BC82" s="151">
        <f>IF('Indicator Date'!BC82="","x",'Indicator Date'!BC82)</f>
        <v>2018</v>
      </c>
      <c r="BD82" s="151">
        <f>IF('Indicator Date'!BD82="","x",'Indicator Date'!BD82)</f>
        <v>2019</v>
      </c>
      <c r="BE82" s="213" t="str">
        <f>IF('Indicator Date'!BE82="","x",YEAR('Indicator Date'!BE82))</f>
        <v>x</v>
      </c>
      <c r="BF82" s="213">
        <f>IF('Indicator Date'!BF82="","x",YEAR('Indicator Date'!BF82))</f>
        <v>2019</v>
      </c>
      <c r="BG82" s="213">
        <f>IF('Indicator Date'!BG82="","x",YEAR('Indicator Date'!BG82))</f>
        <v>2018</v>
      </c>
      <c r="BH82" s="151">
        <f>IF('Indicator Date'!BH82="","x",'Indicator Date'!BH82)</f>
        <v>2018</v>
      </c>
      <c r="BI82" s="151">
        <f>IF('Indicator Date'!BI82="","x",'Indicator Date'!BI82)</f>
        <v>2018</v>
      </c>
      <c r="BJ82" s="151">
        <f>IF('Indicator Date'!BJ82="","x",'Indicator Date'!BJ82)</f>
        <v>2015</v>
      </c>
      <c r="BK82" s="151">
        <f>IF('Indicator Date'!BK82="","x",'Indicator Date'!BK82)</f>
        <v>2017</v>
      </c>
      <c r="BL82" s="151">
        <f>IF('Indicator Date'!BL82="","x",'Indicator Date'!BL82)</f>
        <v>2018</v>
      </c>
      <c r="BM82" s="151">
        <f>IF('Indicator Date'!BM82="","x",'Indicator Date'!BM82)</f>
        <v>2017</v>
      </c>
      <c r="BN82" s="151">
        <f>IF('Indicator Date'!BN82="","x",'Indicator Date'!BN82)</f>
        <v>2015</v>
      </c>
      <c r="BO82" s="151">
        <f>IF('Indicator Date'!BO82="","x",'Indicator Date'!BO82)</f>
        <v>2016</v>
      </c>
      <c r="BP82" s="151">
        <f>IF('Indicator Date'!BP82="","x",'Indicator Date'!BP82)</f>
        <v>2017</v>
      </c>
      <c r="BQ82" s="151">
        <f>IF('Indicator Date'!BQ82="","x",'Indicator Date'!BQ82)</f>
        <v>2014</v>
      </c>
      <c r="BR82" s="151">
        <f>IF('Indicator Date'!BR82="","x",'Indicator Date'!BR82)</f>
        <v>2017</v>
      </c>
      <c r="BS82" s="151">
        <f>IF('Indicator Date'!BS82="","x",'Indicator Date'!BS82)</f>
        <v>2017</v>
      </c>
      <c r="BT82" s="151">
        <f>IF('Indicator Date'!BT82="","x",'Indicator Date'!BT82)</f>
        <v>2017</v>
      </c>
      <c r="BU82" s="151">
        <f>IF('Indicator Date'!BU82="","x",'Indicator Date'!BU82)</f>
        <v>2017</v>
      </c>
      <c r="BV82" s="151">
        <f>IF('Indicator Date'!BV82="","x",'Indicator Date'!BV82)</f>
        <v>2017</v>
      </c>
      <c r="BW82" s="151" t="str">
        <f>IF('Indicator Date'!BW82="","x",'Indicator Date'!BW82)</f>
        <v>x</v>
      </c>
      <c r="BX82" s="151">
        <f>IF('Indicator Date'!BX82="","x",'Indicator Date'!BX82)</f>
        <v>2015</v>
      </c>
      <c r="BY82" s="151">
        <f>IF('Indicator Date'!BY82="","x",'Indicator Date'!BY82)</f>
        <v>2015</v>
      </c>
      <c r="BZ82" s="151" t="str">
        <f>IF('Indicator Date'!BZ82="","x",'Indicator Date'!BZ82)</f>
        <v>2018</v>
      </c>
      <c r="CA82" s="151">
        <f>IF('Indicator Date'!CA82="","x",'Indicator Date'!CA82)</f>
        <v>2019</v>
      </c>
      <c r="CB82" s="151">
        <f>IF('Indicator Date'!CB82="","x",'Indicator Date'!CB82)</f>
        <v>2015</v>
      </c>
    </row>
    <row r="83" spans="1:80" x14ac:dyDescent="0.25">
      <c r="A83" s="123" t="s">
        <v>149</v>
      </c>
      <c r="B83" s="106" t="s">
        <v>148</v>
      </c>
      <c r="C83" s="151">
        <f>IF('Indicator Date'!C83="","x",'Indicator Date'!C83)</f>
        <v>2015</v>
      </c>
      <c r="D83" s="151">
        <f>IF('Indicator Date'!D83="","x",'Indicator Date'!D83)</f>
        <v>2015</v>
      </c>
      <c r="E83" s="151">
        <f>IF('Indicator Date'!E83="","x",'Indicator Date'!E83)</f>
        <v>2015</v>
      </c>
      <c r="F83" s="151">
        <f>IF('Indicator Date'!F83="","x",'Indicator Date'!F83)</f>
        <v>2015</v>
      </c>
      <c r="G83" s="151">
        <f>IF('Indicator Date'!G83="","x",'Indicator Date'!G83)</f>
        <v>2015</v>
      </c>
      <c r="H83" s="151">
        <f>IF('Indicator Date'!H83="","x",'Indicator Date'!H83)</f>
        <v>2015</v>
      </c>
      <c r="I83" s="151">
        <f>IF('Indicator Date'!I83="","x",'Indicator Date'!I83)</f>
        <v>2015</v>
      </c>
      <c r="J83" s="151">
        <f>IF('Indicator Date'!J83="","x",'Indicator Date'!J83)</f>
        <v>2018</v>
      </c>
      <c r="K83" s="151">
        <f>IF('Indicator Date'!K83="","x",'Indicator Date'!K83)</f>
        <v>2018</v>
      </c>
      <c r="L83" s="151">
        <f>IF('Indicator Date'!L83="","x",'Indicator Date'!L83)</f>
        <v>2016</v>
      </c>
      <c r="M83" s="151">
        <f>IF('Indicator Date'!M83="","x",'Indicator Date'!M83)</f>
        <v>2015</v>
      </c>
      <c r="N83" s="151">
        <f>IF('Indicator Date'!N83="","x",'Indicator Date'!N83)</f>
        <v>2015</v>
      </c>
      <c r="O83" s="151">
        <f>IF('Indicator Date'!O83="","x",'Indicator Date'!O83)</f>
        <v>2015</v>
      </c>
      <c r="P83" s="151">
        <f>IF('Indicator Date'!P83="","x",'Indicator Date'!P83)</f>
        <v>2015</v>
      </c>
      <c r="Q83" s="151">
        <f>IF('Indicator Date'!Q83="","x",'Indicator Date'!Q83)</f>
        <v>2010</v>
      </c>
      <c r="R83" s="151">
        <f>IF('Indicator Date'!R83="","x",'Indicator Date'!R83)</f>
        <v>2010</v>
      </c>
      <c r="S83" s="151">
        <f>IF('Indicator Date'!S83="","x",'Indicator Date'!S83)</f>
        <v>2010</v>
      </c>
      <c r="T83" s="151">
        <f>IF('Indicator Date'!T83="","x",'Indicator Date'!T83)</f>
        <v>2010</v>
      </c>
      <c r="U83" s="151">
        <f>IF('Indicator Date'!U83="","x",'Indicator Date'!U83)</f>
        <v>2015</v>
      </c>
      <c r="V83" s="151">
        <f>IF('Indicator Date'!V83="","x",'Indicator Date'!V83)</f>
        <v>2015</v>
      </c>
      <c r="W83" s="151">
        <f>IF('Indicator Date'!W83="","x",'Indicator Date'!W83)</f>
        <v>2015</v>
      </c>
      <c r="X83" s="151">
        <f>IF('Indicator Date'!X83="","x",'Indicator Date'!X83)</f>
        <v>2018</v>
      </c>
      <c r="Y83" s="151">
        <f>IF('Indicator Date'!Y83="","x",'Indicator Date'!Y83)</f>
        <v>2018</v>
      </c>
      <c r="Z83" s="151">
        <f>IF('Indicator Date'!Z83="","x",'Indicator Date'!Z83)</f>
        <v>2018</v>
      </c>
      <c r="AA83" s="151">
        <f>IF('Indicator Date'!AA83="","x",'Indicator Date'!AA83)</f>
        <v>2011</v>
      </c>
      <c r="AB83" s="151">
        <f>IF('Indicator Date'!AB83="","x",'Indicator Date'!AB83)</f>
        <v>2017</v>
      </c>
      <c r="AC83" s="151" t="str">
        <f>IF('Indicator Date'!AC83="","x",'Indicator Date'!AC83)</f>
        <v>x</v>
      </c>
      <c r="AD83" s="151">
        <f>IF('Indicator Date'!AD83="","x",'Indicator Date'!AD83)</f>
        <v>2018</v>
      </c>
      <c r="AE83" s="151">
        <f>IF('Indicator Date'!AE83="","x",'Indicator Date'!AE83)</f>
        <v>2018</v>
      </c>
      <c r="AF83" s="151" t="str">
        <f>IF('Indicator Date'!AF83="","x",'Indicator Date'!AF83)</f>
        <v>x</v>
      </c>
      <c r="AG83" s="151">
        <f>IF('Indicator Date'!AG83="","x",'Indicator Date'!AG83)</f>
        <v>2019</v>
      </c>
      <c r="AH83" s="151">
        <f>IF('Indicator Date'!AH83="","x",'Indicator Date'!AH83)</f>
        <v>2019</v>
      </c>
      <c r="AI83" s="151">
        <f>IF('Indicator Date'!AI83="","x",'Indicator Date'!AI83)</f>
        <v>2019</v>
      </c>
      <c r="AJ83" s="151">
        <f>IF('Indicator Date'!AJ83="","x",'Indicator Date'!AJ83)</f>
        <v>2018</v>
      </c>
      <c r="AK83" s="151">
        <f>IF('Indicator Date'!AK83="","x",'Indicator Date'!AK83)</f>
        <v>2018</v>
      </c>
      <c r="AL83" s="151">
        <f>IF('Indicator Date'!AL83="","x",'Indicator Date'!AL83)</f>
        <v>2017</v>
      </c>
      <c r="AM83" s="151" t="str">
        <f>IF('Indicator Date'!AM83="","x",'Indicator Date'!AM83)</f>
        <v>x</v>
      </c>
      <c r="AN83" s="151">
        <f>IF('Indicator Date'!AN83="","x",'Indicator Date'!AN83)</f>
        <v>2019</v>
      </c>
      <c r="AO83" s="151">
        <f>IF('Indicator Date'!AO83="","x",'Indicator Date'!AO83)</f>
        <v>2016</v>
      </c>
      <c r="AP83" s="151">
        <f>IF('Indicator Date'!AP83="","x",'Indicator Date'!AP83)</f>
        <v>2017</v>
      </c>
      <c r="AQ83" s="151" t="str">
        <f>IF('Indicator Date'!AQ83="","x",'Indicator Date'!AQ83)</f>
        <v>x</v>
      </c>
      <c r="AR83" s="151">
        <f>IF('Indicator Date'!AR83="","x",'Indicator Date'!AR83)</f>
        <v>2018</v>
      </c>
      <c r="AS83" s="151">
        <f>IF('Indicator Date'!AS83="","x",'Indicator Date'!AS83)</f>
        <v>2017</v>
      </c>
      <c r="AT83" s="151" t="str">
        <f>IF('Indicator Date'!AT83="","x",'Indicator Date'!AT83)</f>
        <v>x</v>
      </c>
      <c r="AU83" s="151">
        <f>IF('Indicator Date'!AU83="","x",'Indicator Date'!AU83)</f>
        <v>2017</v>
      </c>
      <c r="AV83" s="151">
        <f>IF('Indicator Date'!AV83="","x",'Indicator Date'!AV83)</f>
        <v>2017</v>
      </c>
      <c r="AW83" s="151" t="str">
        <f>IF('Indicator Date'!AW83="","x",'Indicator Date'!AW83)</f>
        <v>x</v>
      </c>
      <c r="AX83" s="151" t="str">
        <f>IF('Indicator Date'!AX83="","x",'Indicator Date'!AX83)</f>
        <v>x</v>
      </c>
      <c r="AY83" s="151">
        <f>IF('Indicator Date'!AY83="","x",'Indicator Date'!AY83)</f>
        <v>2017</v>
      </c>
      <c r="AZ83" s="151">
        <f>IF('Indicator Date'!AZ83="","x",'Indicator Date'!AZ83)</f>
        <v>2017</v>
      </c>
      <c r="BA83" s="151" t="str">
        <f>IF('Indicator Date'!BA83="","x",'Indicator Date'!BA83)</f>
        <v>2015</v>
      </c>
      <c r="BB83" s="151">
        <f>IF('Indicator Date'!BB83="","x",'Indicator Date'!BB83)</f>
        <v>2017</v>
      </c>
      <c r="BC83" s="151">
        <f>IF('Indicator Date'!BC83="","x",'Indicator Date'!BC83)</f>
        <v>2018</v>
      </c>
      <c r="BD83" s="151">
        <f>IF('Indicator Date'!BD83="","x",'Indicator Date'!BD83)</f>
        <v>2019</v>
      </c>
      <c r="BE83" s="213" t="str">
        <f>IF('Indicator Date'!BE83="","x",YEAR('Indicator Date'!BE83))</f>
        <v>x</v>
      </c>
      <c r="BF83" s="213">
        <f>IF('Indicator Date'!BF83="","x",YEAR('Indicator Date'!BF83))</f>
        <v>2018</v>
      </c>
      <c r="BG83" s="213">
        <f>IF('Indicator Date'!BG83="","x",YEAR('Indicator Date'!BG83))</f>
        <v>2018</v>
      </c>
      <c r="BH83" s="151">
        <f>IF('Indicator Date'!BH83="","x",'Indicator Date'!BH83)</f>
        <v>2018</v>
      </c>
      <c r="BI83" s="151">
        <f>IF('Indicator Date'!BI83="","x",'Indicator Date'!BI83)</f>
        <v>2018</v>
      </c>
      <c r="BJ83" s="151" t="str">
        <f>IF('Indicator Date'!BJ83="","x",'Indicator Date'!BJ83)</f>
        <v>x</v>
      </c>
      <c r="BK83" s="151">
        <f>IF('Indicator Date'!BK83="","x",'Indicator Date'!BK83)</f>
        <v>2017</v>
      </c>
      <c r="BL83" s="151">
        <f>IF('Indicator Date'!BL83="","x",'Indicator Date'!BL83)</f>
        <v>2018</v>
      </c>
      <c r="BM83" s="151">
        <f>IF('Indicator Date'!BM83="","x",'Indicator Date'!BM83)</f>
        <v>2017</v>
      </c>
      <c r="BN83" s="151" t="str">
        <f>IF('Indicator Date'!BN83="","x",'Indicator Date'!BN83)</f>
        <v>x</v>
      </c>
      <c r="BO83" s="151">
        <f>IF('Indicator Date'!BO83="","x",'Indicator Date'!BO83)</f>
        <v>2016</v>
      </c>
      <c r="BP83" s="151">
        <f>IF('Indicator Date'!BP83="","x",'Indicator Date'!BP83)</f>
        <v>2017</v>
      </c>
      <c r="BQ83" s="151">
        <f>IF('Indicator Date'!BQ83="","x",'Indicator Date'!BQ83)</f>
        <v>2014</v>
      </c>
      <c r="BR83" s="151">
        <f>IF('Indicator Date'!BR83="","x",'Indicator Date'!BR83)</f>
        <v>2017</v>
      </c>
      <c r="BS83" s="151">
        <f>IF('Indicator Date'!BS83="","x",'Indicator Date'!BS83)</f>
        <v>2017</v>
      </c>
      <c r="BT83" s="151">
        <f>IF('Indicator Date'!BT83="","x",'Indicator Date'!BT83)</f>
        <v>2017</v>
      </c>
      <c r="BU83" s="151">
        <f>IF('Indicator Date'!BU83="","x",'Indicator Date'!BU83)</f>
        <v>2017</v>
      </c>
      <c r="BV83" s="151" t="str">
        <f>IF('Indicator Date'!BV83="","x",'Indicator Date'!BV83)</f>
        <v>x</v>
      </c>
      <c r="BW83" s="151">
        <f>IF('Indicator Date'!BW83="","x",'Indicator Date'!BW83)</f>
        <v>2017</v>
      </c>
      <c r="BX83" s="151">
        <f>IF('Indicator Date'!BX83="","x",'Indicator Date'!BX83)</f>
        <v>2016</v>
      </c>
      <c r="BY83" s="151">
        <f>IF('Indicator Date'!BY83="","x",'Indicator Date'!BY83)</f>
        <v>2015</v>
      </c>
      <c r="BZ83" s="151" t="str">
        <f>IF('Indicator Date'!BZ83="","x",'Indicator Date'!BZ83)</f>
        <v>2018</v>
      </c>
      <c r="CA83" s="151">
        <f>IF('Indicator Date'!CA83="","x",'Indicator Date'!CA83)</f>
        <v>2019</v>
      </c>
      <c r="CB83" s="151">
        <f>IF('Indicator Date'!CB83="","x",'Indicator Date'!CB83)</f>
        <v>2015</v>
      </c>
    </row>
    <row r="84" spans="1:80" x14ac:dyDescent="0.25">
      <c r="A84" s="123" t="s">
        <v>151</v>
      </c>
      <c r="B84" s="106" t="s">
        <v>150</v>
      </c>
      <c r="C84" s="151">
        <f>IF('Indicator Date'!C84="","x",'Indicator Date'!C84)</f>
        <v>2015</v>
      </c>
      <c r="D84" s="151">
        <f>IF('Indicator Date'!D84="","x",'Indicator Date'!D84)</f>
        <v>2015</v>
      </c>
      <c r="E84" s="151">
        <f>IF('Indicator Date'!E84="","x",'Indicator Date'!E84)</f>
        <v>2015</v>
      </c>
      <c r="F84" s="151">
        <f>IF('Indicator Date'!F84="","x",'Indicator Date'!F84)</f>
        <v>2015</v>
      </c>
      <c r="G84" s="151">
        <f>IF('Indicator Date'!G84="","x",'Indicator Date'!G84)</f>
        <v>2015</v>
      </c>
      <c r="H84" s="151">
        <f>IF('Indicator Date'!H84="","x",'Indicator Date'!H84)</f>
        <v>2015</v>
      </c>
      <c r="I84" s="151">
        <f>IF('Indicator Date'!I84="","x",'Indicator Date'!I84)</f>
        <v>2015</v>
      </c>
      <c r="J84" s="151">
        <f>IF('Indicator Date'!J84="","x",'Indicator Date'!J84)</f>
        <v>2018</v>
      </c>
      <c r="K84" s="151">
        <f>IF('Indicator Date'!K84="","x",'Indicator Date'!K84)</f>
        <v>2018</v>
      </c>
      <c r="L84" s="151">
        <f>IF('Indicator Date'!L84="","x",'Indicator Date'!L84)</f>
        <v>2016</v>
      </c>
      <c r="M84" s="151">
        <f>IF('Indicator Date'!M84="","x",'Indicator Date'!M84)</f>
        <v>2015</v>
      </c>
      <c r="N84" s="151">
        <f>IF('Indicator Date'!N84="","x",'Indicator Date'!N84)</f>
        <v>2015</v>
      </c>
      <c r="O84" s="151">
        <f>IF('Indicator Date'!O84="","x",'Indicator Date'!O84)</f>
        <v>2015</v>
      </c>
      <c r="P84" s="151">
        <f>IF('Indicator Date'!P84="","x",'Indicator Date'!P84)</f>
        <v>2015</v>
      </c>
      <c r="Q84" s="151">
        <f>IF('Indicator Date'!Q84="","x",'Indicator Date'!Q84)</f>
        <v>2010</v>
      </c>
      <c r="R84" s="151">
        <f>IF('Indicator Date'!R84="","x",'Indicator Date'!R84)</f>
        <v>2010</v>
      </c>
      <c r="S84" s="151">
        <f>IF('Indicator Date'!S84="","x",'Indicator Date'!S84)</f>
        <v>2010</v>
      </c>
      <c r="T84" s="151">
        <f>IF('Indicator Date'!T84="","x",'Indicator Date'!T84)</f>
        <v>2010</v>
      </c>
      <c r="U84" s="151">
        <f>IF('Indicator Date'!U84="","x",'Indicator Date'!U84)</f>
        <v>2015</v>
      </c>
      <c r="V84" s="151">
        <f>IF('Indicator Date'!V84="","x",'Indicator Date'!V84)</f>
        <v>2015</v>
      </c>
      <c r="W84" s="151">
        <f>IF('Indicator Date'!W84="","x",'Indicator Date'!W84)</f>
        <v>2015</v>
      </c>
      <c r="X84" s="151">
        <f>IF('Indicator Date'!X84="","x",'Indicator Date'!X84)</f>
        <v>2018</v>
      </c>
      <c r="Y84" s="151">
        <f>IF('Indicator Date'!Y84="","x",'Indicator Date'!Y84)</f>
        <v>2018</v>
      </c>
      <c r="Z84" s="151">
        <f>IF('Indicator Date'!Z84="","x",'Indicator Date'!Z84)</f>
        <v>2018</v>
      </c>
      <c r="AA84" s="151">
        <f>IF('Indicator Date'!AA84="","x",'Indicator Date'!AA84)</f>
        <v>2008</v>
      </c>
      <c r="AB84" s="151">
        <f>IF('Indicator Date'!AB84="","x",'Indicator Date'!AB84)</f>
        <v>2017</v>
      </c>
      <c r="AC84" s="151" t="str">
        <f>IF('Indicator Date'!AC84="","x",'Indicator Date'!AC84)</f>
        <v>x</v>
      </c>
      <c r="AD84" s="151">
        <f>IF('Indicator Date'!AD84="","x",'Indicator Date'!AD84)</f>
        <v>2018</v>
      </c>
      <c r="AE84" s="151">
        <f>IF('Indicator Date'!AE84="","x",'Indicator Date'!AE84)</f>
        <v>2018</v>
      </c>
      <c r="AF84" s="151" t="str">
        <f>IF('Indicator Date'!AF84="","x",'Indicator Date'!AF84)</f>
        <v>x</v>
      </c>
      <c r="AG84" s="151">
        <f>IF('Indicator Date'!AG84="","x",'Indicator Date'!AG84)</f>
        <v>2019</v>
      </c>
      <c r="AH84" s="151">
        <f>IF('Indicator Date'!AH84="","x",'Indicator Date'!AH84)</f>
        <v>2019</v>
      </c>
      <c r="AI84" s="151">
        <f>IF('Indicator Date'!AI84="","x",'Indicator Date'!AI84)</f>
        <v>2019</v>
      </c>
      <c r="AJ84" s="151">
        <f>IF('Indicator Date'!AJ84="","x",'Indicator Date'!AJ84)</f>
        <v>2018</v>
      </c>
      <c r="AK84" s="151">
        <f>IF('Indicator Date'!AK84="","x",'Indicator Date'!AK84)</f>
        <v>2018</v>
      </c>
      <c r="AL84" s="151">
        <f>IF('Indicator Date'!AL84="","x",'Indicator Date'!AL84)</f>
        <v>2017</v>
      </c>
      <c r="AM84" s="151" t="str">
        <f>IF('Indicator Date'!AM84="","x",'Indicator Date'!AM84)</f>
        <v>x</v>
      </c>
      <c r="AN84" s="151">
        <f>IF('Indicator Date'!AN84="","x",'Indicator Date'!AN84)</f>
        <v>2019</v>
      </c>
      <c r="AO84" s="151">
        <f>IF('Indicator Date'!AO84="","x",'Indicator Date'!AO84)</f>
        <v>2016</v>
      </c>
      <c r="AP84" s="151">
        <f>IF('Indicator Date'!AP84="","x",'Indicator Date'!AP84)</f>
        <v>2017</v>
      </c>
      <c r="AQ84" s="151" t="str">
        <f>IF('Indicator Date'!AQ84="","x",'Indicator Date'!AQ84)</f>
        <v>x</v>
      </c>
      <c r="AR84" s="151">
        <f>IF('Indicator Date'!AR84="","x",'Indicator Date'!AR84)</f>
        <v>2018</v>
      </c>
      <c r="AS84" s="151">
        <f>IF('Indicator Date'!AS84="","x",'Indicator Date'!AS84)</f>
        <v>2017</v>
      </c>
      <c r="AT84" s="151" t="str">
        <f>IF('Indicator Date'!AT84="","x",'Indicator Date'!AT84)</f>
        <v>x</v>
      </c>
      <c r="AU84" s="151">
        <f>IF('Indicator Date'!AU84="","x",'Indicator Date'!AU84)</f>
        <v>2017</v>
      </c>
      <c r="AV84" s="151" t="str">
        <f>IF('Indicator Date'!AV84="","x",'Indicator Date'!AV84)</f>
        <v>x</v>
      </c>
      <c r="AW84" s="151" t="str">
        <f>IF('Indicator Date'!AW84="","x",'Indicator Date'!AW84)</f>
        <v>x</v>
      </c>
      <c r="AX84" s="151" t="str">
        <f>IF('Indicator Date'!AX84="","x",'Indicator Date'!AX84)</f>
        <v>x</v>
      </c>
      <c r="AY84" s="151">
        <f>IF('Indicator Date'!AY84="","x",'Indicator Date'!AY84)</f>
        <v>2017</v>
      </c>
      <c r="AZ84" s="151">
        <f>IF('Indicator Date'!AZ84="","x",'Indicator Date'!AZ84)</f>
        <v>2017</v>
      </c>
      <c r="BA84" s="151" t="str">
        <f>IF('Indicator Date'!BA84="","x",'Indicator Date'!BA84)</f>
        <v>2016</v>
      </c>
      <c r="BB84" s="151">
        <f>IF('Indicator Date'!BB84="","x",'Indicator Date'!BB84)</f>
        <v>2017</v>
      </c>
      <c r="BC84" s="151">
        <f>IF('Indicator Date'!BC84="","x",'Indicator Date'!BC84)</f>
        <v>2018</v>
      </c>
      <c r="BD84" s="151">
        <f>IF('Indicator Date'!BD84="","x",'Indicator Date'!BD84)</f>
        <v>2019</v>
      </c>
      <c r="BE84" s="213" t="str">
        <f>IF('Indicator Date'!BE84="","x",YEAR('Indicator Date'!BE84))</f>
        <v>x</v>
      </c>
      <c r="BF84" s="213">
        <f>IF('Indicator Date'!BF84="","x",YEAR('Indicator Date'!BF84))</f>
        <v>2018</v>
      </c>
      <c r="BG84" s="213">
        <f>IF('Indicator Date'!BG84="","x",YEAR('Indicator Date'!BG84))</f>
        <v>2018</v>
      </c>
      <c r="BH84" s="151">
        <f>IF('Indicator Date'!BH84="","x",'Indicator Date'!BH84)</f>
        <v>2018</v>
      </c>
      <c r="BI84" s="151">
        <f>IF('Indicator Date'!BI84="","x",'Indicator Date'!BI84)</f>
        <v>2018</v>
      </c>
      <c r="BJ84" s="151" t="str">
        <f>IF('Indicator Date'!BJ84="","x",'Indicator Date'!BJ84)</f>
        <v>x</v>
      </c>
      <c r="BK84" s="151">
        <f>IF('Indicator Date'!BK84="","x",'Indicator Date'!BK84)</f>
        <v>2017</v>
      </c>
      <c r="BL84" s="151">
        <f>IF('Indicator Date'!BL84="","x",'Indicator Date'!BL84)</f>
        <v>2018</v>
      </c>
      <c r="BM84" s="151">
        <f>IF('Indicator Date'!BM84="","x",'Indicator Date'!BM84)</f>
        <v>2017</v>
      </c>
      <c r="BN84" s="151" t="str">
        <f>IF('Indicator Date'!BN84="","x",'Indicator Date'!BN84)</f>
        <v>x</v>
      </c>
      <c r="BO84" s="151">
        <f>IF('Indicator Date'!BO84="","x",'Indicator Date'!BO84)</f>
        <v>2016</v>
      </c>
      <c r="BP84" s="151">
        <f>IF('Indicator Date'!BP84="","x",'Indicator Date'!BP84)</f>
        <v>2017</v>
      </c>
      <c r="BQ84" s="151">
        <f>IF('Indicator Date'!BQ84="","x",'Indicator Date'!BQ84)</f>
        <v>2014</v>
      </c>
      <c r="BR84" s="151">
        <f>IF('Indicator Date'!BR84="","x",'Indicator Date'!BR84)</f>
        <v>2017</v>
      </c>
      <c r="BS84" s="151">
        <f>IF('Indicator Date'!BS84="","x",'Indicator Date'!BS84)</f>
        <v>2017</v>
      </c>
      <c r="BT84" s="151">
        <f>IF('Indicator Date'!BT84="","x",'Indicator Date'!BT84)</f>
        <v>2016</v>
      </c>
      <c r="BU84" s="151">
        <f>IF('Indicator Date'!BU84="","x",'Indicator Date'!BU84)</f>
        <v>2017</v>
      </c>
      <c r="BV84" s="151">
        <f>IF('Indicator Date'!BV84="","x",'Indicator Date'!BV84)</f>
        <v>2017</v>
      </c>
      <c r="BW84" s="151">
        <f>IF('Indicator Date'!BW84="","x",'Indicator Date'!BW84)</f>
        <v>2017</v>
      </c>
      <c r="BX84" s="151">
        <f>IF('Indicator Date'!BX84="","x",'Indicator Date'!BX84)</f>
        <v>2016</v>
      </c>
      <c r="BY84" s="151">
        <f>IF('Indicator Date'!BY84="","x",'Indicator Date'!BY84)</f>
        <v>2015</v>
      </c>
      <c r="BZ84" s="151" t="str">
        <f>IF('Indicator Date'!BZ84="","x",'Indicator Date'!BZ84)</f>
        <v>2018</v>
      </c>
      <c r="CA84" s="151">
        <f>IF('Indicator Date'!CA84="","x",'Indicator Date'!CA84)</f>
        <v>2019</v>
      </c>
      <c r="CB84" s="151">
        <f>IF('Indicator Date'!CB84="","x",'Indicator Date'!CB84)</f>
        <v>2015</v>
      </c>
    </row>
    <row r="85" spans="1:80" x14ac:dyDescent="0.25">
      <c r="A85" s="123" t="s">
        <v>153</v>
      </c>
      <c r="B85" s="106" t="s">
        <v>152</v>
      </c>
      <c r="C85" s="151">
        <f>IF('Indicator Date'!C85="","x",'Indicator Date'!C85)</f>
        <v>2015</v>
      </c>
      <c r="D85" s="151">
        <f>IF('Indicator Date'!D85="","x",'Indicator Date'!D85)</f>
        <v>2015</v>
      </c>
      <c r="E85" s="151">
        <f>IF('Indicator Date'!E85="","x",'Indicator Date'!E85)</f>
        <v>2015</v>
      </c>
      <c r="F85" s="151">
        <f>IF('Indicator Date'!F85="","x",'Indicator Date'!F85)</f>
        <v>2015</v>
      </c>
      <c r="G85" s="151">
        <f>IF('Indicator Date'!G85="","x",'Indicator Date'!G85)</f>
        <v>2015</v>
      </c>
      <c r="H85" s="151">
        <f>IF('Indicator Date'!H85="","x",'Indicator Date'!H85)</f>
        <v>2015</v>
      </c>
      <c r="I85" s="151">
        <f>IF('Indicator Date'!I85="","x",'Indicator Date'!I85)</f>
        <v>2015</v>
      </c>
      <c r="J85" s="151">
        <f>IF('Indicator Date'!J85="","x",'Indicator Date'!J85)</f>
        <v>2018</v>
      </c>
      <c r="K85" s="151">
        <f>IF('Indicator Date'!K85="","x",'Indicator Date'!K85)</f>
        <v>2018</v>
      </c>
      <c r="L85" s="151">
        <f>IF('Indicator Date'!L85="","x",'Indicator Date'!L85)</f>
        <v>2016</v>
      </c>
      <c r="M85" s="151">
        <f>IF('Indicator Date'!M85="","x",'Indicator Date'!M85)</f>
        <v>2015</v>
      </c>
      <c r="N85" s="151">
        <f>IF('Indicator Date'!N85="","x",'Indicator Date'!N85)</f>
        <v>2015</v>
      </c>
      <c r="O85" s="151">
        <f>IF('Indicator Date'!O85="","x",'Indicator Date'!O85)</f>
        <v>2015</v>
      </c>
      <c r="P85" s="151">
        <f>IF('Indicator Date'!P85="","x",'Indicator Date'!P85)</f>
        <v>2015</v>
      </c>
      <c r="Q85" s="151">
        <f>IF('Indicator Date'!Q85="","x",'Indicator Date'!Q85)</f>
        <v>2010</v>
      </c>
      <c r="R85" s="151">
        <f>IF('Indicator Date'!R85="","x",'Indicator Date'!R85)</f>
        <v>2010</v>
      </c>
      <c r="S85" s="151">
        <f>IF('Indicator Date'!S85="","x",'Indicator Date'!S85)</f>
        <v>2010</v>
      </c>
      <c r="T85" s="151">
        <f>IF('Indicator Date'!T85="","x",'Indicator Date'!T85)</f>
        <v>2010</v>
      </c>
      <c r="U85" s="151">
        <f>IF('Indicator Date'!U85="","x",'Indicator Date'!U85)</f>
        <v>2015</v>
      </c>
      <c r="V85" s="151">
        <f>IF('Indicator Date'!V85="","x",'Indicator Date'!V85)</f>
        <v>2015</v>
      </c>
      <c r="W85" s="151">
        <f>IF('Indicator Date'!W85="","x",'Indicator Date'!W85)</f>
        <v>2015</v>
      </c>
      <c r="X85" s="151">
        <f>IF('Indicator Date'!X85="","x",'Indicator Date'!X85)</f>
        <v>2018</v>
      </c>
      <c r="Y85" s="151">
        <f>IF('Indicator Date'!Y85="","x",'Indicator Date'!Y85)</f>
        <v>2018</v>
      </c>
      <c r="Z85" s="151">
        <f>IF('Indicator Date'!Z85="","x",'Indicator Date'!Z85)</f>
        <v>2018</v>
      </c>
      <c r="AA85" s="151">
        <f>IF('Indicator Date'!AA85="","x",'Indicator Date'!AA85)</f>
        <v>2011</v>
      </c>
      <c r="AB85" s="151">
        <f>IF('Indicator Date'!AB85="","x",'Indicator Date'!AB85)</f>
        <v>2017</v>
      </c>
      <c r="AC85" s="151" t="str">
        <f>IF('Indicator Date'!AC85="","x",'Indicator Date'!AC85)</f>
        <v>x</v>
      </c>
      <c r="AD85" s="151">
        <f>IF('Indicator Date'!AD85="","x",'Indicator Date'!AD85)</f>
        <v>2018</v>
      </c>
      <c r="AE85" s="151">
        <f>IF('Indicator Date'!AE85="","x",'Indicator Date'!AE85)</f>
        <v>2018</v>
      </c>
      <c r="AF85" s="151" t="str">
        <f>IF('Indicator Date'!AF85="","x",'Indicator Date'!AF85)</f>
        <v>x</v>
      </c>
      <c r="AG85" s="151">
        <f>IF('Indicator Date'!AG85="","x",'Indicator Date'!AG85)</f>
        <v>2019</v>
      </c>
      <c r="AH85" s="151">
        <f>IF('Indicator Date'!AH85="","x",'Indicator Date'!AH85)</f>
        <v>2019</v>
      </c>
      <c r="AI85" s="151">
        <f>IF('Indicator Date'!AI85="","x",'Indicator Date'!AI85)</f>
        <v>2019</v>
      </c>
      <c r="AJ85" s="151">
        <f>IF('Indicator Date'!AJ85="","x",'Indicator Date'!AJ85)</f>
        <v>2018</v>
      </c>
      <c r="AK85" s="151">
        <f>IF('Indicator Date'!AK85="","x",'Indicator Date'!AK85)</f>
        <v>2018</v>
      </c>
      <c r="AL85" s="151">
        <f>IF('Indicator Date'!AL85="","x",'Indicator Date'!AL85)</f>
        <v>2017</v>
      </c>
      <c r="AM85" s="151" t="str">
        <f>IF('Indicator Date'!AM85="","x",'Indicator Date'!AM85)</f>
        <v>x</v>
      </c>
      <c r="AN85" s="151">
        <f>IF('Indicator Date'!AN85="","x",'Indicator Date'!AN85)</f>
        <v>2019</v>
      </c>
      <c r="AO85" s="151">
        <f>IF('Indicator Date'!AO85="","x",'Indicator Date'!AO85)</f>
        <v>2016</v>
      </c>
      <c r="AP85" s="151">
        <f>IF('Indicator Date'!AP85="","x",'Indicator Date'!AP85)</f>
        <v>2017</v>
      </c>
      <c r="AQ85" s="151" t="str">
        <f>IF('Indicator Date'!AQ85="","x",'Indicator Date'!AQ85)</f>
        <v>x</v>
      </c>
      <c r="AR85" s="151">
        <f>IF('Indicator Date'!AR85="","x",'Indicator Date'!AR85)</f>
        <v>2018</v>
      </c>
      <c r="AS85" s="151">
        <f>IF('Indicator Date'!AS85="","x",'Indicator Date'!AS85)</f>
        <v>2017</v>
      </c>
      <c r="AT85" s="151" t="str">
        <f>IF('Indicator Date'!AT85="","x",'Indicator Date'!AT85)</f>
        <v>x</v>
      </c>
      <c r="AU85" s="151">
        <f>IF('Indicator Date'!AU85="","x",'Indicator Date'!AU85)</f>
        <v>2017</v>
      </c>
      <c r="AV85" s="151">
        <f>IF('Indicator Date'!AV85="","x",'Indicator Date'!AV85)</f>
        <v>2017</v>
      </c>
      <c r="AW85" s="151">
        <f>IF('Indicator Date'!AW85="","x",'Indicator Date'!AW85)</f>
        <v>2017</v>
      </c>
      <c r="AX85" s="151" t="str">
        <f>IF('Indicator Date'!AX85="","x",'Indicator Date'!AX85)</f>
        <v>x</v>
      </c>
      <c r="AY85" s="151">
        <f>IF('Indicator Date'!AY85="","x",'Indicator Date'!AY85)</f>
        <v>2017</v>
      </c>
      <c r="AZ85" s="151">
        <f>IF('Indicator Date'!AZ85="","x",'Indicator Date'!AZ85)</f>
        <v>2017</v>
      </c>
      <c r="BA85" s="151" t="str">
        <f>IF('Indicator Date'!BA85="","x",'Indicator Date'!BA85)</f>
        <v>2015</v>
      </c>
      <c r="BB85" s="151">
        <f>IF('Indicator Date'!BB85="","x",'Indicator Date'!BB85)</f>
        <v>2017</v>
      </c>
      <c r="BC85" s="151">
        <f>IF('Indicator Date'!BC85="","x",'Indicator Date'!BC85)</f>
        <v>2018</v>
      </c>
      <c r="BD85" s="151">
        <f>IF('Indicator Date'!BD85="","x",'Indicator Date'!BD85)</f>
        <v>2019</v>
      </c>
      <c r="BE85" s="213" t="str">
        <f>IF('Indicator Date'!BE85="","x",YEAR('Indicator Date'!BE85))</f>
        <v>x</v>
      </c>
      <c r="BF85" s="213">
        <f>IF('Indicator Date'!BF85="","x",YEAR('Indicator Date'!BF85))</f>
        <v>2018</v>
      </c>
      <c r="BG85" s="213">
        <f>IF('Indicator Date'!BG85="","x",YEAR('Indicator Date'!BG85))</f>
        <v>2018</v>
      </c>
      <c r="BH85" s="151">
        <f>IF('Indicator Date'!BH85="","x",'Indicator Date'!BH85)</f>
        <v>2018</v>
      </c>
      <c r="BI85" s="151">
        <f>IF('Indicator Date'!BI85="","x",'Indicator Date'!BI85)</f>
        <v>2018</v>
      </c>
      <c r="BJ85" s="151">
        <f>IF('Indicator Date'!BJ85="","x",'Indicator Date'!BJ85)</f>
        <v>2015</v>
      </c>
      <c r="BK85" s="151">
        <f>IF('Indicator Date'!BK85="","x",'Indicator Date'!BK85)</f>
        <v>2017</v>
      </c>
      <c r="BL85" s="151">
        <f>IF('Indicator Date'!BL85="","x",'Indicator Date'!BL85)</f>
        <v>2018</v>
      </c>
      <c r="BM85" s="151">
        <f>IF('Indicator Date'!BM85="","x",'Indicator Date'!BM85)</f>
        <v>2017</v>
      </c>
      <c r="BN85" s="151">
        <f>IF('Indicator Date'!BN85="","x",'Indicator Date'!BN85)</f>
        <v>2015</v>
      </c>
      <c r="BO85" s="151">
        <f>IF('Indicator Date'!BO85="","x",'Indicator Date'!BO85)</f>
        <v>2016</v>
      </c>
      <c r="BP85" s="151">
        <f>IF('Indicator Date'!BP85="","x",'Indicator Date'!BP85)</f>
        <v>2017</v>
      </c>
      <c r="BQ85" s="151">
        <f>IF('Indicator Date'!BQ85="","x",'Indicator Date'!BQ85)</f>
        <v>2014</v>
      </c>
      <c r="BR85" s="151">
        <f>IF('Indicator Date'!BR85="","x",'Indicator Date'!BR85)</f>
        <v>2017</v>
      </c>
      <c r="BS85" s="151">
        <f>IF('Indicator Date'!BS85="","x",'Indicator Date'!BS85)</f>
        <v>2017</v>
      </c>
      <c r="BT85" s="151">
        <f>IF('Indicator Date'!BT85="","x",'Indicator Date'!BT85)</f>
        <v>2017</v>
      </c>
      <c r="BU85" s="151">
        <f>IF('Indicator Date'!BU85="","x",'Indicator Date'!BU85)</f>
        <v>2017</v>
      </c>
      <c r="BV85" s="151">
        <f>IF('Indicator Date'!BV85="","x",'Indicator Date'!BV85)</f>
        <v>2017</v>
      </c>
      <c r="BW85" s="151">
        <f>IF('Indicator Date'!BW85="","x",'Indicator Date'!BW85)</f>
        <v>2017</v>
      </c>
      <c r="BX85" s="151">
        <f>IF('Indicator Date'!BX85="","x",'Indicator Date'!BX85)</f>
        <v>2016</v>
      </c>
      <c r="BY85" s="151">
        <f>IF('Indicator Date'!BY85="","x",'Indicator Date'!BY85)</f>
        <v>2015</v>
      </c>
      <c r="BZ85" s="151" t="str">
        <f>IF('Indicator Date'!BZ85="","x",'Indicator Date'!BZ85)</f>
        <v>2018</v>
      </c>
      <c r="CA85" s="151">
        <f>IF('Indicator Date'!CA85="","x",'Indicator Date'!CA85)</f>
        <v>2019</v>
      </c>
      <c r="CB85" s="151">
        <f>IF('Indicator Date'!CB85="","x",'Indicator Date'!CB85)</f>
        <v>2015</v>
      </c>
    </row>
    <row r="86" spans="1:80" x14ac:dyDescent="0.25">
      <c r="A86" s="123" t="s">
        <v>155</v>
      </c>
      <c r="B86" s="106" t="s">
        <v>154</v>
      </c>
      <c r="C86" s="151">
        <f>IF('Indicator Date'!C86="","x",'Indicator Date'!C86)</f>
        <v>2015</v>
      </c>
      <c r="D86" s="151">
        <f>IF('Indicator Date'!D86="","x",'Indicator Date'!D86)</f>
        <v>2015</v>
      </c>
      <c r="E86" s="151">
        <f>IF('Indicator Date'!E86="","x",'Indicator Date'!E86)</f>
        <v>2015</v>
      </c>
      <c r="F86" s="151">
        <f>IF('Indicator Date'!F86="","x",'Indicator Date'!F86)</f>
        <v>2015</v>
      </c>
      <c r="G86" s="151">
        <f>IF('Indicator Date'!G86="","x",'Indicator Date'!G86)</f>
        <v>2015</v>
      </c>
      <c r="H86" s="151">
        <f>IF('Indicator Date'!H86="","x",'Indicator Date'!H86)</f>
        <v>2015</v>
      </c>
      <c r="I86" s="151">
        <f>IF('Indicator Date'!I86="","x",'Indicator Date'!I86)</f>
        <v>2015</v>
      </c>
      <c r="J86" s="151">
        <f>IF('Indicator Date'!J86="","x",'Indicator Date'!J86)</f>
        <v>2018</v>
      </c>
      <c r="K86" s="151">
        <f>IF('Indicator Date'!K86="","x",'Indicator Date'!K86)</f>
        <v>2018</v>
      </c>
      <c r="L86" s="151">
        <f>IF('Indicator Date'!L86="","x",'Indicator Date'!L86)</f>
        <v>2016</v>
      </c>
      <c r="M86" s="151">
        <f>IF('Indicator Date'!M86="","x",'Indicator Date'!M86)</f>
        <v>2015</v>
      </c>
      <c r="N86" s="151">
        <f>IF('Indicator Date'!N86="","x",'Indicator Date'!N86)</f>
        <v>2015</v>
      </c>
      <c r="O86" s="151">
        <f>IF('Indicator Date'!O86="","x",'Indicator Date'!O86)</f>
        <v>2015</v>
      </c>
      <c r="P86" s="151">
        <f>IF('Indicator Date'!P86="","x",'Indicator Date'!P86)</f>
        <v>2015</v>
      </c>
      <c r="Q86" s="151">
        <f>IF('Indicator Date'!Q86="","x",'Indicator Date'!Q86)</f>
        <v>2010</v>
      </c>
      <c r="R86" s="151">
        <f>IF('Indicator Date'!R86="","x",'Indicator Date'!R86)</f>
        <v>2010</v>
      </c>
      <c r="S86" s="151">
        <f>IF('Indicator Date'!S86="","x",'Indicator Date'!S86)</f>
        <v>2010</v>
      </c>
      <c r="T86" s="151">
        <f>IF('Indicator Date'!T86="","x",'Indicator Date'!T86)</f>
        <v>2010</v>
      </c>
      <c r="U86" s="151">
        <f>IF('Indicator Date'!U86="","x",'Indicator Date'!U86)</f>
        <v>2015</v>
      </c>
      <c r="V86" s="151">
        <f>IF('Indicator Date'!V86="","x",'Indicator Date'!V86)</f>
        <v>2015</v>
      </c>
      <c r="W86" s="151">
        <f>IF('Indicator Date'!W86="","x",'Indicator Date'!W86)</f>
        <v>2015</v>
      </c>
      <c r="X86" s="151">
        <f>IF('Indicator Date'!X86="","x",'Indicator Date'!X86)</f>
        <v>2018</v>
      </c>
      <c r="Y86" s="151">
        <f>IF('Indicator Date'!Y86="","x",'Indicator Date'!Y86)</f>
        <v>2018</v>
      </c>
      <c r="Z86" s="151">
        <f>IF('Indicator Date'!Z86="","x",'Indicator Date'!Z86)</f>
        <v>2018</v>
      </c>
      <c r="AA86" s="151">
        <f>IF('Indicator Date'!AA86="","x",'Indicator Date'!AA86)</f>
        <v>2011</v>
      </c>
      <c r="AB86" s="151">
        <f>IF('Indicator Date'!AB86="","x",'Indicator Date'!AB86)</f>
        <v>2017</v>
      </c>
      <c r="AC86" s="151">
        <f>IF('Indicator Date'!AC86="","x",'Indicator Date'!AC86)</f>
        <v>2015</v>
      </c>
      <c r="AD86" s="151">
        <f>IF('Indicator Date'!AD86="","x",'Indicator Date'!AD86)</f>
        <v>2018</v>
      </c>
      <c r="AE86" s="151">
        <f>IF('Indicator Date'!AE86="","x",'Indicator Date'!AE86)</f>
        <v>2018</v>
      </c>
      <c r="AF86" s="151">
        <f>IF('Indicator Date'!AF86="","x",'Indicator Date'!AF86)</f>
        <v>2016</v>
      </c>
      <c r="AG86" s="151">
        <f>IF('Indicator Date'!AG86="","x",'Indicator Date'!AG86)</f>
        <v>2019</v>
      </c>
      <c r="AH86" s="151">
        <f>IF('Indicator Date'!AH86="","x",'Indicator Date'!AH86)</f>
        <v>2019</v>
      </c>
      <c r="AI86" s="151">
        <f>IF('Indicator Date'!AI86="","x",'Indicator Date'!AI86)</f>
        <v>2019</v>
      </c>
      <c r="AJ86" s="151">
        <f>IF('Indicator Date'!AJ86="","x",'Indicator Date'!AJ86)</f>
        <v>2018</v>
      </c>
      <c r="AK86" s="151">
        <f>IF('Indicator Date'!AK86="","x",'Indicator Date'!AK86)</f>
        <v>2018</v>
      </c>
      <c r="AL86" s="151">
        <f>IF('Indicator Date'!AL86="","x",'Indicator Date'!AL86)</f>
        <v>2017</v>
      </c>
      <c r="AM86" s="151">
        <f>IF('Indicator Date'!AM86="","x",'Indicator Date'!AM86)</f>
        <v>2012</v>
      </c>
      <c r="AN86" s="151">
        <f>IF('Indicator Date'!AN86="","x",'Indicator Date'!AN86)</f>
        <v>2019</v>
      </c>
      <c r="AO86" s="151">
        <f>IF('Indicator Date'!AO86="","x",'Indicator Date'!AO86)</f>
        <v>2016</v>
      </c>
      <c r="AP86" s="151">
        <f>IF('Indicator Date'!AP86="","x",'Indicator Date'!AP86)</f>
        <v>2017</v>
      </c>
      <c r="AQ86" s="151">
        <f>IF('Indicator Date'!AQ86="","x",'Indicator Date'!AQ86)</f>
        <v>2017</v>
      </c>
      <c r="AR86" s="151">
        <f>IF('Indicator Date'!AR86="","x",'Indicator Date'!AR86)</f>
        <v>2018</v>
      </c>
      <c r="AS86" s="151">
        <f>IF('Indicator Date'!AS86="","x",'Indicator Date'!AS86)</f>
        <v>2017</v>
      </c>
      <c r="AT86" s="151">
        <f>IF('Indicator Date'!AT86="","x",'Indicator Date'!AT86)</f>
        <v>2012</v>
      </c>
      <c r="AU86" s="151">
        <f>IF('Indicator Date'!AU86="","x",'Indicator Date'!AU86)</f>
        <v>2017</v>
      </c>
      <c r="AV86" s="151">
        <f>IF('Indicator Date'!AV86="","x",'Indicator Date'!AV86)</f>
        <v>2017</v>
      </c>
      <c r="AW86" s="151">
        <f>IF('Indicator Date'!AW86="","x",'Indicator Date'!AW86)</f>
        <v>2017</v>
      </c>
      <c r="AX86" s="151" t="str">
        <f>IF('Indicator Date'!AX86="","x",'Indicator Date'!AX86)</f>
        <v>x</v>
      </c>
      <c r="AY86" s="151">
        <f>IF('Indicator Date'!AY86="","x",'Indicator Date'!AY86)</f>
        <v>2017</v>
      </c>
      <c r="AZ86" s="151">
        <f>IF('Indicator Date'!AZ86="","x",'Indicator Date'!AZ86)</f>
        <v>2017</v>
      </c>
      <c r="BA86" s="151" t="str">
        <f>IF('Indicator Date'!BA86="","x",'Indicator Date'!BA86)</f>
        <v>x</v>
      </c>
      <c r="BB86" s="151">
        <f>IF('Indicator Date'!BB86="","x",'Indicator Date'!BB86)</f>
        <v>2017</v>
      </c>
      <c r="BC86" s="151">
        <f>IF('Indicator Date'!BC86="","x",'Indicator Date'!BC86)</f>
        <v>2018</v>
      </c>
      <c r="BD86" s="151">
        <f>IF('Indicator Date'!BD86="","x",'Indicator Date'!BD86)</f>
        <v>2019</v>
      </c>
      <c r="BE86" s="213" t="str">
        <f>IF('Indicator Date'!BE86="","x",YEAR('Indicator Date'!BE86))</f>
        <v>x</v>
      </c>
      <c r="BF86" s="213">
        <f>IF('Indicator Date'!BF86="","x",YEAR('Indicator Date'!BF86))</f>
        <v>2018</v>
      </c>
      <c r="BG86" s="213">
        <f>IF('Indicator Date'!BG86="","x",YEAR('Indicator Date'!BG86))</f>
        <v>2018</v>
      </c>
      <c r="BH86" s="151">
        <f>IF('Indicator Date'!BH86="","x",'Indicator Date'!BH86)</f>
        <v>2018</v>
      </c>
      <c r="BI86" s="151">
        <f>IF('Indicator Date'!BI86="","x",'Indicator Date'!BI86)</f>
        <v>2018</v>
      </c>
      <c r="BJ86" s="151">
        <f>IF('Indicator Date'!BJ86="","x",'Indicator Date'!BJ86)</f>
        <v>2013</v>
      </c>
      <c r="BK86" s="151">
        <f>IF('Indicator Date'!BK86="","x",'Indicator Date'!BK86)</f>
        <v>2017</v>
      </c>
      <c r="BL86" s="151">
        <f>IF('Indicator Date'!BL86="","x",'Indicator Date'!BL86)</f>
        <v>2018</v>
      </c>
      <c r="BM86" s="151">
        <f>IF('Indicator Date'!BM86="","x",'Indicator Date'!BM86)</f>
        <v>2017</v>
      </c>
      <c r="BN86" s="151">
        <f>IF('Indicator Date'!BN86="","x",'Indicator Date'!BN86)</f>
        <v>2015</v>
      </c>
      <c r="BO86" s="151">
        <f>IF('Indicator Date'!BO86="","x",'Indicator Date'!BO86)</f>
        <v>2016</v>
      </c>
      <c r="BP86" s="151">
        <f>IF('Indicator Date'!BP86="","x",'Indicator Date'!BP86)</f>
        <v>2017</v>
      </c>
      <c r="BQ86" s="151">
        <f>IF('Indicator Date'!BQ86="","x",'Indicator Date'!BQ86)</f>
        <v>2014</v>
      </c>
      <c r="BR86" s="151">
        <f>IF('Indicator Date'!BR86="","x",'Indicator Date'!BR86)</f>
        <v>2017</v>
      </c>
      <c r="BS86" s="151">
        <f>IF('Indicator Date'!BS86="","x",'Indicator Date'!BS86)</f>
        <v>2017</v>
      </c>
      <c r="BT86" s="151">
        <f>IF('Indicator Date'!BT86="","x",'Indicator Date'!BT86)</f>
        <v>2017</v>
      </c>
      <c r="BU86" s="151">
        <f>IF('Indicator Date'!BU86="","x",'Indicator Date'!BU86)</f>
        <v>2017</v>
      </c>
      <c r="BV86" s="151">
        <f>IF('Indicator Date'!BV86="","x",'Indicator Date'!BV86)</f>
        <v>2017</v>
      </c>
      <c r="BW86" s="151" t="str">
        <f>IF('Indicator Date'!BW86="","x",'Indicator Date'!BW86)</f>
        <v>x</v>
      </c>
      <c r="BX86" s="151">
        <f>IF('Indicator Date'!BX86="","x",'Indicator Date'!BX86)</f>
        <v>2016</v>
      </c>
      <c r="BY86" s="151">
        <f>IF('Indicator Date'!BY86="","x",'Indicator Date'!BY86)</f>
        <v>2015</v>
      </c>
      <c r="BZ86" s="151" t="str">
        <f>IF('Indicator Date'!BZ86="","x",'Indicator Date'!BZ86)</f>
        <v>2018</v>
      </c>
      <c r="CA86" s="151">
        <f>IF('Indicator Date'!CA86="","x",'Indicator Date'!CA86)</f>
        <v>2019</v>
      </c>
      <c r="CB86" s="151">
        <f>IF('Indicator Date'!CB86="","x",'Indicator Date'!CB86)</f>
        <v>2015</v>
      </c>
    </row>
    <row r="87" spans="1:80" x14ac:dyDescent="0.25">
      <c r="A87" s="123" t="s">
        <v>157</v>
      </c>
      <c r="B87" s="106" t="s">
        <v>156</v>
      </c>
      <c r="C87" s="151">
        <f>IF('Indicator Date'!C87="","x",'Indicator Date'!C87)</f>
        <v>2015</v>
      </c>
      <c r="D87" s="151">
        <f>IF('Indicator Date'!D87="","x",'Indicator Date'!D87)</f>
        <v>2015</v>
      </c>
      <c r="E87" s="151">
        <f>IF('Indicator Date'!E87="","x",'Indicator Date'!E87)</f>
        <v>2015</v>
      </c>
      <c r="F87" s="151">
        <f>IF('Indicator Date'!F87="","x",'Indicator Date'!F87)</f>
        <v>2015</v>
      </c>
      <c r="G87" s="151">
        <f>IF('Indicator Date'!G87="","x",'Indicator Date'!G87)</f>
        <v>2015</v>
      </c>
      <c r="H87" s="151">
        <f>IF('Indicator Date'!H87="","x",'Indicator Date'!H87)</f>
        <v>2015</v>
      </c>
      <c r="I87" s="151">
        <f>IF('Indicator Date'!I87="","x",'Indicator Date'!I87)</f>
        <v>2015</v>
      </c>
      <c r="J87" s="151">
        <f>IF('Indicator Date'!J87="","x",'Indicator Date'!J87)</f>
        <v>2018</v>
      </c>
      <c r="K87" s="151">
        <f>IF('Indicator Date'!K87="","x",'Indicator Date'!K87)</f>
        <v>2018</v>
      </c>
      <c r="L87" s="151">
        <f>IF('Indicator Date'!L87="","x",'Indicator Date'!L87)</f>
        <v>2016</v>
      </c>
      <c r="M87" s="151">
        <f>IF('Indicator Date'!M87="","x",'Indicator Date'!M87)</f>
        <v>2015</v>
      </c>
      <c r="N87" s="151">
        <f>IF('Indicator Date'!N87="","x",'Indicator Date'!N87)</f>
        <v>2015</v>
      </c>
      <c r="O87" s="151">
        <f>IF('Indicator Date'!O87="","x",'Indicator Date'!O87)</f>
        <v>2015</v>
      </c>
      <c r="P87" s="151">
        <f>IF('Indicator Date'!P87="","x",'Indicator Date'!P87)</f>
        <v>2015</v>
      </c>
      <c r="Q87" s="151">
        <f>IF('Indicator Date'!Q87="","x",'Indicator Date'!Q87)</f>
        <v>2010</v>
      </c>
      <c r="R87" s="151">
        <f>IF('Indicator Date'!R87="","x",'Indicator Date'!R87)</f>
        <v>2010</v>
      </c>
      <c r="S87" s="151">
        <f>IF('Indicator Date'!S87="","x",'Indicator Date'!S87)</f>
        <v>2010</v>
      </c>
      <c r="T87" s="151">
        <f>IF('Indicator Date'!T87="","x",'Indicator Date'!T87)</f>
        <v>2010</v>
      </c>
      <c r="U87" s="151">
        <f>IF('Indicator Date'!U87="","x",'Indicator Date'!U87)</f>
        <v>2015</v>
      </c>
      <c r="V87" s="151">
        <f>IF('Indicator Date'!V87="","x",'Indicator Date'!V87)</f>
        <v>2015</v>
      </c>
      <c r="W87" s="151">
        <f>IF('Indicator Date'!W87="","x",'Indicator Date'!W87)</f>
        <v>2015</v>
      </c>
      <c r="X87" s="151">
        <f>IF('Indicator Date'!X87="","x",'Indicator Date'!X87)</f>
        <v>2018</v>
      </c>
      <c r="Y87" s="151">
        <f>IF('Indicator Date'!Y87="","x",'Indicator Date'!Y87)</f>
        <v>2018</v>
      </c>
      <c r="Z87" s="151">
        <f>IF('Indicator Date'!Z87="","x",'Indicator Date'!Z87)</f>
        <v>2018</v>
      </c>
      <c r="AA87" s="151">
        <f>IF('Indicator Date'!AA87="","x",'Indicator Date'!AA87)</f>
        <v>2010</v>
      </c>
      <c r="AB87" s="151">
        <f>IF('Indicator Date'!AB87="","x",'Indicator Date'!AB87)</f>
        <v>2017</v>
      </c>
      <c r="AC87" s="151" t="str">
        <f>IF('Indicator Date'!AC87="","x",'Indicator Date'!AC87)</f>
        <v>x</v>
      </c>
      <c r="AD87" s="151">
        <f>IF('Indicator Date'!AD87="","x",'Indicator Date'!AD87)</f>
        <v>2017</v>
      </c>
      <c r="AE87" s="151">
        <f>IF('Indicator Date'!AE87="","x",'Indicator Date'!AE87)</f>
        <v>2018</v>
      </c>
      <c r="AF87" s="151" t="str">
        <f>IF('Indicator Date'!AF87="","x",'Indicator Date'!AF87)</f>
        <v>x</v>
      </c>
      <c r="AG87" s="151">
        <f>IF('Indicator Date'!AG87="","x",'Indicator Date'!AG87)</f>
        <v>2019</v>
      </c>
      <c r="AH87" s="151">
        <f>IF('Indicator Date'!AH87="","x",'Indicator Date'!AH87)</f>
        <v>2019</v>
      </c>
      <c r="AI87" s="151">
        <f>IF('Indicator Date'!AI87="","x",'Indicator Date'!AI87)</f>
        <v>2019</v>
      </c>
      <c r="AJ87" s="151">
        <f>IF('Indicator Date'!AJ87="","x",'Indicator Date'!AJ87)</f>
        <v>2018</v>
      </c>
      <c r="AK87" s="151">
        <f>IF('Indicator Date'!AK87="","x",'Indicator Date'!AK87)</f>
        <v>2018</v>
      </c>
      <c r="AL87" s="151">
        <f>IF('Indicator Date'!AL87="","x",'Indicator Date'!AL87)</f>
        <v>2017</v>
      </c>
      <c r="AM87" s="151" t="str">
        <f>IF('Indicator Date'!AM87="","x",'Indicator Date'!AM87)</f>
        <v>x</v>
      </c>
      <c r="AN87" s="151">
        <f>IF('Indicator Date'!AN87="","x",'Indicator Date'!AN87)</f>
        <v>2019</v>
      </c>
      <c r="AO87" s="151">
        <f>IF('Indicator Date'!AO87="","x",'Indicator Date'!AO87)</f>
        <v>2016</v>
      </c>
      <c r="AP87" s="151">
        <f>IF('Indicator Date'!AP87="","x",'Indicator Date'!AP87)</f>
        <v>2017</v>
      </c>
      <c r="AQ87" s="151" t="str">
        <f>IF('Indicator Date'!AQ87="","x",'Indicator Date'!AQ87)</f>
        <v>x</v>
      </c>
      <c r="AR87" s="151">
        <f>IF('Indicator Date'!AR87="","x",'Indicator Date'!AR87)</f>
        <v>2018</v>
      </c>
      <c r="AS87" s="151">
        <f>IF('Indicator Date'!AS87="","x",'Indicator Date'!AS87)</f>
        <v>2017</v>
      </c>
      <c r="AT87" s="151">
        <f>IF('Indicator Date'!AT87="","x",'Indicator Date'!AT87)</f>
        <v>2010</v>
      </c>
      <c r="AU87" s="151">
        <f>IF('Indicator Date'!AU87="","x",'Indicator Date'!AU87)</f>
        <v>2017</v>
      </c>
      <c r="AV87" s="151">
        <f>IF('Indicator Date'!AV87="","x",'Indicator Date'!AV87)</f>
        <v>2017</v>
      </c>
      <c r="AW87" s="151">
        <f>IF('Indicator Date'!AW87="","x",'Indicator Date'!AW87)</f>
        <v>2017</v>
      </c>
      <c r="AX87" s="151" t="str">
        <f>IF('Indicator Date'!AX87="","x",'Indicator Date'!AX87)</f>
        <v>x</v>
      </c>
      <c r="AY87" s="151">
        <f>IF('Indicator Date'!AY87="","x",'Indicator Date'!AY87)</f>
        <v>2017</v>
      </c>
      <c r="AZ87" s="151">
        <f>IF('Indicator Date'!AZ87="","x",'Indicator Date'!AZ87)</f>
        <v>2017</v>
      </c>
      <c r="BA87" s="151" t="str">
        <f>IF('Indicator Date'!BA87="","x",'Indicator Date'!BA87)</f>
        <v>x</v>
      </c>
      <c r="BB87" s="151">
        <f>IF('Indicator Date'!BB87="","x",'Indicator Date'!BB87)</f>
        <v>2017</v>
      </c>
      <c r="BC87" s="151">
        <f>IF('Indicator Date'!BC87="","x",'Indicator Date'!BC87)</f>
        <v>2018</v>
      </c>
      <c r="BD87" s="151">
        <f>IF('Indicator Date'!BD87="","x",'Indicator Date'!BD87)</f>
        <v>2019</v>
      </c>
      <c r="BE87" s="213" t="str">
        <f>IF('Indicator Date'!BE87="","x",YEAR('Indicator Date'!BE87))</f>
        <v>x</v>
      </c>
      <c r="BF87" s="213">
        <f>IF('Indicator Date'!BF87="","x",YEAR('Indicator Date'!BF87))</f>
        <v>2018</v>
      </c>
      <c r="BG87" s="213">
        <f>IF('Indicator Date'!BG87="","x",YEAR('Indicator Date'!BG87))</f>
        <v>2018</v>
      </c>
      <c r="BH87" s="151">
        <f>IF('Indicator Date'!BH87="","x",'Indicator Date'!BH87)</f>
        <v>2018</v>
      </c>
      <c r="BI87" s="151">
        <f>IF('Indicator Date'!BI87="","x",'Indicator Date'!BI87)</f>
        <v>2018</v>
      </c>
      <c r="BJ87" s="151">
        <f>IF('Indicator Date'!BJ87="","x",'Indicator Date'!BJ87)</f>
        <v>2013</v>
      </c>
      <c r="BK87" s="151">
        <f>IF('Indicator Date'!BK87="","x",'Indicator Date'!BK87)</f>
        <v>2017</v>
      </c>
      <c r="BL87" s="151">
        <f>IF('Indicator Date'!BL87="","x",'Indicator Date'!BL87)</f>
        <v>2018</v>
      </c>
      <c r="BM87" s="151">
        <f>IF('Indicator Date'!BM87="","x",'Indicator Date'!BM87)</f>
        <v>2017</v>
      </c>
      <c r="BN87" s="151" t="str">
        <f>IF('Indicator Date'!BN87="","x",'Indicator Date'!BN87)</f>
        <v>x</v>
      </c>
      <c r="BO87" s="151">
        <f>IF('Indicator Date'!BO87="","x",'Indicator Date'!BO87)</f>
        <v>2016</v>
      </c>
      <c r="BP87" s="151">
        <f>IF('Indicator Date'!BP87="","x",'Indicator Date'!BP87)</f>
        <v>2017</v>
      </c>
      <c r="BQ87" s="151">
        <f>IF('Indicator Date'!BQ87="","x",'Indicator Date'!BQ87)</f>
        <v>2014</v>
      </c>
      <c r="BR87" s="151">
        <f>IF('Indicator Date'!BR87="","x",'Indicator Date'!BR87)</f>
        <v>2017</v>
      </c>
      <c r="BS87" s="151">
        <f>IF('Indicator Date'!BS87="","x",'Indicator Date'!BS87)</f>
        <v>2017</v>
      </c>
      <c r="BT87" s="151">
        <f>IF('Indicator Date'!BT87="","x",'Indicator Date'!BT87)</f>
        <v>2016</v>
      </c>
      <c r="BU87" s="151">
        <f>IF('Indicator Date'!BU87="","x",'Indicator Date'!BU87)</f>
        <v>2017</v>
      </c>
      <c r="BV87" s="151">
        <f>IF('Indicator Date'!BV87="","x",'Indicator Date'!BV87)</f>
        <v>2017</v>
      </c>
      <c r="BW87" s="151">
        <f>IF('Indicator Date'!BW87="","x",'Indicator Date'!BW87)</f>
        <v>2017</v>
      </c>
      <c r="BX87" s="151">
        <f>IF('Indicator Date'!BX87="","x",'Indicator Date'!BX87)</f>
        <v>2016</v>
      </c>
      <c r="BY87" s="151">
        <f>IF('Indicator Date'!BY87="","x",'Indicator Date'!BY87)</f>
        <v>2015</v>
      </c>
      <c r="BZ87" s="151" t="str">
        <f>IF('Indicator Date'!BZ87="","x",'Indicator Date'!BZ87)</f>
        <v>2018</v>
      </c>
      <c r="CA87" s="151">
        <f>IF('Indicator Date'!CA87="","x",'Indicator Date'!CA87)</f>
        <v>2019</v>
      </c>
      <c r="CB87" s="151">
        <f>IF('Indicator Date'!CB87="","x",'Indicator Date'!CB87)</f>
        <v>2015</v>
      </c>
    </row>
    <row r="88" spans="1:80" x14ac:dyDescent="0.25">
      <c r="A88" s="123" t="s">
        <v>159</v>
      </c>
      <c r="B88" s="106" t="s">
        <v>158</v>
      </c>
      <c r="C88" s="151">
        <f>IF('Indicator Date'!C88="","x",'Indicator Date'!C88)</f>
        <v>2015</v>
      </c>
      <c r="D88" s="151">
        <f>IF('Indicator Date'!D88="","x",'Indicator Date'!D88)</f>
        <v>2015</v>
      </c>
      <c r="E88" s="151">
        <f>IF('Indicator Date'!E88="","x",'Indicator Date'!E88)</f>
        <v>2015</v>
      </c>
      <c r="F88" s="151">
        <f>IF('Indicator Date'!F88="","x",'Indicator Date'!F88)</f>
        <v>2015</v>
      </c>
      <c r="G88" s="151">
        <f>IF('Indicator Date'!G88="","x",'Indicator Date'!G88)</f>
        <v>2015</v>
      </c>
      <c r="H88" s="151">
        <f>IF('Indicator Date'!H88="","x",'Indicator Date'!H88)</f>
        <v>2015</v>
      </c>
      <c r="I88" s="151">
        <f>IF('Indicator Date'!I88="","x",'Indicator Date'!I88)</f>
        <v>2015</v>
      </c>
      <c r="J88" s="151">
        <f>IF('Indicator Date'!J88="","x",'Indicator Date'!J88)</f>
        <v>2018</v>
      </c>
      <c r="K88" s="151">
        <f>IF('Indicator Date'!K88="","x",'Indicator Date'!K88)</f>
        <v>2018</v>
      </c>
      <c r="L88" s="151">
        <f>IF('Indicator Date'!L88="","x",'Indicator Date'!L88)</f>
        <v>2016</v>
      </c>
      <c r="M88" s="151">
        <f>IF('Indicator Date'!M88="","x",'Indicator Date'!M88)</f>
        <v>2015</v>
      </c>
      <c r="N88" s="151">
        <f>IF('Indicator Date'!N88="","x",'Indicator Date'!N88)</f>
        <v>2015</v>
      </c>
      <c r="O88" s="151">
        <f>IF('Indicator Date'!O88="","x",'Indicator Date'!O88)</f>
        <v>2015</v>
      </c>
      <c r="P88" s="151">
        <f>IF('Indicator Date'!P88="","x",'Indicator Date'!P88)</f>
        <v>2015</v>
      </c>
      <c r="Q88" s="151">
        <f>IF('Indicator Date'!Q88="","x",'Indicator Date'!Q88)</f>
        <v>2010</v>
      </c>
      <c r="R88" s="151">
        <f>IF('Indicator Date'!R88="","x",'Indicator Date'!R88)</f>
        <v>2010</v>
      </c>
      <c r="S88" s="151">
        <f>IF('Indicator Date'!S88="","x",'Indicator Date'!S88)</f>
        <v>2010</v>
      </c>
      <c r="T88" s="151">
        <f>IF('Indicator Date'!T88="","x",'Indicator Date'!T88)</f>
        <v>2010</v>
      </c>
      <c r="U88" s="151">
        <f>IF('Indicator Date'!U88="","x",'Indicator Date'!U88)</f>
        <v>2015</v>
      </c>
      <c r="V88" s="151">
        <f>IF('Indicator Date'!V88="","x",'Indicator Date'!V88)</f>
        <v>2015</v>
      </c>
      <c r="W88" s="151">
        <f>IF('Indicator Date'!W88="","x",'Indicator Date'!W88)</f>
        <v>2015</v>
      </c>
      <c r="X88" s="151">
        <f>IF('Indicator Date'!X88="","x",'Indicator Date'!X88)</f>
        <v>2018</v>
      </c>
      <c r="Y88" s="151">
        <f>IF('Indicator Date'!Y88="","x",'Indicator Date'!Y88)</f>
        <v>2018</v>
      </c>
      <c r="Z88" s="151">
        <f>IF('Indicator Date'!Z88="","x",'Indicator Date'!Z88)</f>
        <v>2018</v>
      </c>
      <c r="AA88" s="151">
        <f>IF('Indicator Date'!AA88="","x",'Indicator Date'!AA88)</f>
        <v>2012</v>
      </c>
      <c r="AB88" s="151">
        <f>IF('Indicator Date'!AB88="","x",'Indicator Date'!AB88)</f>
        <v>2017</v>
      </c>
      <c r="AC88" s="151" t="str">
        <f>IF('Indicator Date'!AC88="","x",'Indicator Date'!AC88)</f>
        <v>x</v>
      </c>
      <c r="AD88" s="151">
        <f>IF('Indicator Date'!AD88="","x",'Indicator Date'!AD88)</f>
        <v>2017</v>
      </c>
      <c r="AE88" s="151">
        <f>IF('Indicator Date'!AE88="","x",'Indicator Date'!AE88)</f>
        <v>2018</v>
      </c>
      <c r="AF88" s="151">
        <f>IF('Indicator Date'!AF88="","x",'Indicator Date'!AF88)</f>
        <v>2016</v>
      </c>
      <c r="AG88" s="151">
        <f>IF('Indicator Date'!AG88="","x",'Indicator Date'!AG88)</f>
        <v>2019</v>
      </c>
      <c r="AH88" s="151">
        <f>IF('Indicator Date'!AH88="","x",'Indicator Date'!AH88)</f>
        <v>2019</v>
      </c>
      <c r="AI88" s="151">
        <f>IF('Indicator Date'!AI88="","x",'Indicator Date'!AI88)</f>
        <v>2019</v>
      </c>
      <c r="AJ88" s="151">
        <f>IF('Indicator Date'!AJ88="","x",'Indicator Date'!AJ88)</f>
        <v>2018</v>
      </c>
      <c r="AK88" s="151">
        <f>IF('Indicator Date'!AK88="","x",'Indicator Date'!AK88)</f>
        <v>2018</v>
      </c>
      <c r="AL88" s="151">
        <f>IF('Indicator Date'!AL88="","x",'Indicator Date'!AL88)</f>
        <v>2017</v>
      </c>
      <c r="AM88" s="151">
        <f>IF('Indicator Date'!AM88="","x",'Indicator Date'!AM88)</f>
        <v>2012</v>
      </c>
      <c r="AN88" s="151">
        <f>IF('Indicator Date'!AN88="","x",'Indicator Date'!AN88)</f>
        <v>2019</v>
      </c>
      <c r="AO88" s="151">
        <f>IF('Indicator Date'!AO88="","x",'Indicator Date'!AO88)</f>
        <v>2016</v>
      </c>
      <c r="AP88" s="151">
        <f>IF('Indicator Date'!AP88="","x",'Indicator Date'!AP88)</f>
        <v>2017</v>
      </c>
      <c r="AQ88" s="151">
        <f>IF('Indicator Date'!AQ88="","x",'Indicator Date'!AQ88)</f>
        <v>2017</v>
      </c>
      <c r="AR88" s="151">
        <f>IF('Indicator Date'!AR88="","x",'Indicator Date'!AR88)</f>
        <v>2018</v>
      </c>
      <c r="AS88" s="151">
        <f>IF('Indicator Date'!AS88="","x",'Indicator Date'!AS88)</f>
        <v>2017</v>
      </c>
      <c r="AT88" s="151">
        <f>IF('Indicator Date'!AT88="","x",'Indicator Date'!AT88)</f>
        <v>2012</v>
      </c>
      <c r="AU88" s="151">
        <f>IF('Indicator Date'!AU88="","x",'Indicator Date'!AU88)</f>
        <v>2017</v>
      </c>
      <c r="AV88" s="151">
        <f>IF('Indicator Date'!AV88="","x",'Indicator Date'!AV88)</f>
        <v>2016</v>
      </c>
      <c r="AW88" s="151" t="str">
        <f>IF('Indicator Date'!AW88="","x",'Indicator Date'!AW88)</f>
        <v>x</v>
      </c>
      <c r="AX88" s="151" t="str">
        <f>IF('Indicator Date'!AX88="","x",'Indicator Date'!AX88)</f>
        <v>x</v>
      </c>
      <c r="AY88" s="151">
        <f>IF('Indicator Date'!AY88="","x",'Indicator Date'!AY88)</f>
        <v>2017</v>
      </c>
      <c r="AZ88" s="151">
        <f>IF('Indicator Date'!AZ88="","x",'Indicator Date'!AZ88)</f>
        <v>2017</v>
      </c>
      <c r="BA88" s="151" t="str">
        <f>IF('Indicator Date'!BA88="","x",'Indicator Date'!BA88)</f>
        <v>2010</v>
      </c>
      <c r="BB88" s="151">
        <f>IF('Indicator Date'!BB88="","x",'Indicator Date'!BB88)</f>
        <v>2017</v>
      </c>
      <c r="BC88" s="151">
        <f>IF('Indicator Date'!BC88="","x",'Indicator Date'!BC88)</f>
        <v>2018</v>
      </c>
      <c r="BD88" s="151">
        <f>IF('Indicator Date'!BD88="","x",'Indicator Date'!BD88)</f>
        <v>2019</v>
      </c>
      <c r="BE88" s="213" t="str">
        <f>IF('Indicator Date'!BE88="","x",YEAR('Indicator Date'!BE88))</f>
        <v>x</v>
      </c>
      <c r="BF88" s="213">
        <f>IF('Indicator Date'!BF88="","x",YEAR('Indicator Date'!BF88))</f>
        <v>2019</v>
      </c>
      <c r="BG88" s="213">
        <f>IF('Indicator Date'!BG88="","x",YEAR('Indicator Date'!BG88))</f>
        <v>2018</v>
      </c>
      <c r="BH88" s="151">
        <f>IF('Indicator Date'!BH88="","x",'Indicator Date'!BH88)</f>
        <v>2018</v>
      </c>
      <c r="BI88" s="151">
        <f>IF('Indicator Date'!BI88="","x",'Indicator Date'!BI88)</f>
        <v>2018</v>
      </c>
      <c r="BJ88" s="151">
        <f>IF('Indicator Date'!BJ88="","x",'Indicator Date'!BJ88)</f>
        <v>2013</v>
      </c>
      <c r="BK88" s="151">
        <f>IF('Indicator Date'!BK88="","x",'Indicator Date'!BK88)</f>
        <v>2017</v>
      </c>
      <c r="BL88" s="151">
        <f>IF('Indicator Date'!BL88="","x",'Indicator Date'!BL88)</f>
        <v>2018</v>
      </c>
      <c r="BM88" s="151">
        <f>IF('Indicator Date'!BM88="","x",'Indicator Date'!BM88)</f>
        <v>2017</v>
      </c>
      <c r="BN88" s="151">
        <f>IF('Indicator Date'!BN88="","x",'Indicator Date'!BN88)</f>
        <v>2015</v>
      </c>
      <c r="BO88" s="151">
        <f>IF('Indicator Date'!BO88="","x",'Indicator Date'!BO88)</f>
        <v>2016</v>
      </c>
      <c r="BP88" s="151">
        <f>IF('Indicator Date'!BP88="","x",'Indicator Date'!BP88)</f>
        <v>2017</v>
      </c>
      <c r="BQ88" s="151">
        <f>IF('Indicator Date'!BQ88="","x",'Indicator Date'!BQ88)</f>
        <v>2014</v>
      </c>
      <c r="BR88" s="151">
        <f>IF('Indicator Date'!BR88="","x",'Indicator Date'!BR88)</f>
        <v>2017</v>
      </c>
      <c r="BS88" s="151">
        <f>IF('Indicator Date'!BS88="","x",'Indicator Date'!BS88)</f>
        <v>2017</v>
      </c>
      <c r="BT88" s="151">
        <f>IF('Indicator Date'!BT88="","x",'Indicator Date'!BT88)</f>
        <v>2017</v>
      </c>
      <c r="BU88" s="151">
        <f>IF('Indicator Date'!BU88="","x",'Indicator Date'!BU88)</f>
        <v>2017</v>
      </c>
      <c r="BV88" s="151">
        <f>IF('Indicator Date'!BV88="","x",'Indicator Date'!BV88)</f>
        <v>2017</v>
      </c>
      <c r="BW88" s="151" t="str">
        <f>IF('Indicator Date'!BW88="","x",'Indicator Date'!BW88)</f>
        <v>x</v>
      </c>
      <c r="BX88" s="151">
        <f>IF('Indicator Date'!BX88="","x",'Indicator Date'!BX88)</f>
        <v>2016</v>
      </c>
      <c r="BY88" s="151">
        <f>IF('Indicator Date'!BY88="","x",'Indicator Date'!BY88)</f>
        <v>2015</v>
      </c>
      <c r="BZ88" s="151" t="str">
        <f>IF('Indicator Date'!BZ88="","x",'Indicator Date'!BZ88)</f>
        <v>2018</v>
      </c>
      <c r="CA88" s="151">
        <f>IF('Indicator Date'!CA88="","x",'Indicator Date'!CA88)</f>
        <v>2019</v>
      </c>
      <c r="CB88" s="151">
        <f>IF('Indicator Date'!CB88="","x",'Indicator Date'!CB88)</f>
        <v>2015</v>
      </c>
    </row>
    <row r="89" spans="1:80" x14ac:dyDescent="0.25">
      <c r="A89" s="123" t="s">
        <v>161</v>
      </c>
      <c r="B89" s="106" t="s">
        <v>160</v>
      </c>
      <c r="C89" s="151">
        <f>IF('Indicator Date'!C89="","x",'Indicator Date'!C89)</f>
        <v>2015</v>
      </c>
      <c r="D89" s="151">
        <f>IF('Indicator Date'!D89="","x",'Indicator Date'!D89)</f>
        <v>2015</v>
      </c>
      <c r="E89" s="151">
        <f>IF('Indicator Date'!E89="","x",'Indicator Date'!E89)</f>
        <v>2015</v>
      </c>
      <c r="F89" s="151">
        <f>IF('Indicator Date'!F89="","x",'Indicator Date'!F89)</f>
        <v>2015</v>
      </c>
      <c r="G89" s="151">
        <f>IF('Indicator Date'!G89="","x",'Indicator Date'!G89)</f>
        <v>2015</v>
      </c>
      <c r="H89" s="151">
        <f>IF('Indicator Date'!H89="","x",'Indicator Date'!H89)</f>
        <v>2015</v>
      </c>
      <c r="I89" s="151">
        <f>IF('Indicator Date'!I89="","x",'Indicator Date'!I89)</f>
        <v>2015</v>
      </c>
      <c r="J89" s="151">
        <f>IF('Indicator Date'!J89="","x",'Indicator Date'!J89)</f>
        <v>2018</v>
      </c>
      <c r="K89" s="151">
        <f>IF('Indicator Date'!K89="","x",'Indicator Date'!K89)</f>
        <v>2018</v>
      </c>
      <c r="L89" s="151">
        <f>IF('Indicator Date'!L89="","x",'Indicator Date'!L89)</f>
        <v>2016</v>
      </c>
      <c r="M89" s="151">
        <f>IF('Indicator Date'!M89="","x",'Indicator Date'!M89)</f>
        <v>2015</v>
      </c>
      <c r="N89" s="151">
        <f>IF('Indicator Date'!N89="","x",'Indicator Date'!N89)</f>
        <v>2015</v>
      </c>
      <c r="O89" s="151">
        <f>IF('Indicator Date'!O89="","x",'Indicator Date'!O89)</f>
        <v>2015</v>
      </c>
      <c r="P89" s="151">
        <f>IF('Indicator Date'!P89="","x",'Indicator Date'!P89)</f>
        <v>2015</v>
      </c>
      <c r="Q89" s="151">
        <f>IF('Indicator Date'!Q89="","x",'Indicator Date'!Q89)</f>
        <v>2010</v>
      </c>
      <c r="R89" s="151">
        <f>IF('Indicator Date'!R89="","x",'Indicator Date'!R89)</f>
        <v>2010</v>
      </c>
      <c r="S89" s="151">
        <f>IF('Indicator Date'!S89="","x",'Indicator Date'!S89)</f>
        <v>2010</v>
      </c>
      <c r="T89" s="151">
        <f>IF('Indicator Date'!T89="","x",'Indicator Date'!T89)</f>
        <v>2010</v>
      </c>
      <c r="U89" s="151">
        <f>IF('Indicator Date'!U89="","x",'Indicator Date'!U89)</f>
        <v>2015</v>
      </c>
      <c r="V89" s="151">
        <f>IF('Indicator Date'!V89="","x",'Indicator Date'!V89)</f>
        <v>2015</v>
      </c>
      <c r="W89" s="151">
        <f>IF('Indicator Date'!W89="","x",'Indicator Date'!W89)</f>
        <v>2015</v>
      </c>
      <c r="X89" s="151">
        <f>IF('Indicator Date'!X89="","x",'Indicator Date'!X89)</f>
        <v>2018</v>
      </c>
      <c r="Y89" s="151">
        <f>IF('Indicator Date'!Y89="","x",'Indicator Date'!Y89)</f>
        <v>2018</v>
      </c>
      <c r="Z89" s="151">
        <f>IF('Indicator Date'!Z89="","x",'Indicator Date'!Z89)</f>
        <v>2018</v>
      </c>
      <c r="AA89" s="151">
        <f>IF('Indicator Date'!AA89="","x",'Indicator Date'!AA89)</f>
        <v>2009</v>
      </c>
      <c r="AB89" s="151">
        <f>IF('Indicator Date'!AB89="","x",'Indicator Date'!AB89)</f>
        <v>2017</v>
      </c>
      <c r="AC89" s="151">
        <f>IF('Indicator Date'!AC89="","x",'Indicator Date'!AC89)</f>
        <v>2017</v>
      </c>
      <c r="AD89" s="151">
        <f>IF('Indicator Date'!AD89="","x",'Indicator Date'!AD89)</f>
        <v>2018</v>
      </c>
      <c r="AE89" s="151">
        <f>IF('Indicator Date'!AE89="","x",'Indicator Date'!AE89)</f>
        <v>2018</v>
      </c>
      <c r="AF89" s="151" t="str">
        <f>IF('Indicator Date'!AF89="","x",'Indicator Date'!AF89)</f>
        <v>x</v>
      </c>
      <c r="AG89" s="151">
        <f>IF('Indicator Date'!AG89="","x",'Indicator Date'!AG89)</f>
        <v>2019</v>
      </c>
      <c r="AH89" s="151">
        <f>IF('Indicator Date'!AH89="","x",'Indicator Date'!AH89)</f>
        <v>2019</v>
      </c>
      <c r="AI89" s="151">
        <f>IF('Indicator Date'!AI89="","x",'Indicator Date'!AI89)</f>
        <v>2019</v>
      </c>
      <c r="AJ89" s="151">
        <f>IF('Indicator Date'!AJ89="","x",'Indicator Date'!AJ89)</f>
        <v>2018</v>
      </c>
      <c r="AK89" s="151">
        <f>IF('Indicator Date'!AK89="","x",'Indicator Date'!AK89)</f>
        <v>2018</v>
      </c>
      <c r="AL89" s="151">
        <f>IF('Indicator Date'!AL89="","x",'Indicator Date'!AL89)</f>
        <v>2017</v>
      </c>
      <c r="AM89" s="151">
        <f>IF('Indicator Date'!AM89="","x",'Indicator Date'!AM89)</f>
        <v>2015</v>
      </c>
      <c r="AN89" s="151">
        <f>IF('Indicator Date'!AN89="","x",'Indicator Date'!AN89)</f>
        <v>2019</v>
      </c>
      <c r="AO89" s="151">
        <f>IF('Indicator Date'!AO89="","x",'Indicator Date'!AO89)</f>
        <v>2016</v>
      </c>
      <c r="AP89" s="151">
        <f>IF('Indicator Date'!AP89="","x",'Indicator Date'!AP89)</f>
        <v>2017</v>
      </c>
      <c r="AQ89" s="151">
        <f>IF('Indicator Date'!AQ89="","x",'Indicator Date'!AQ89)</f>
        <v>2017</v>
      </c>
      <c r="AR89" s="151">
        <f>IF('Indicator Date'!AR89="","x",'Indicator Date'!AR89)</f>
        <v>2018</v>
      </c>
      <c r="AS89" s="151">
        <f>IF('Indicator Date'!AS89="","x",'Indicator Date'!AS89)</f>
        <v>2017</v>
      </c>
      <c r="AT89" s="151">
        <f>IF('Indicator Date'!AT89="","x",'Indicator Date'!AT89)</f>
        <v>2010</v>
      </c>
      <c r="AU89" s="151">
        <f>IF('Indicator Date'!AU89="","x",'Indicator Date'!AU89)</f>
        <v>2017</v>
      </c>
      <c r="AV89" s="151">
        <f>IF('Indicator Date'!AV89="","x",'Indicator Date'!AV89)</f>
        <v>2017</v>
      </c>
      <c r="AW89" s="151">
        <f>IF('Indicator Date'!AW89="","x",'Indicator Date'!AW89)</f>
        <v>2017</v>
      </c>
      <c r="AX89" s="151">
        <f>IF('Indicator Date'!AX89="","x",'Indicator Date'!AX89)</f>
        <v>2017</v>
      </c>
      <c r="AY89" s="151">
        <f>IF('Indicator Date'!AY89="","x",'Indicator Date'!AY89)</f>
        <v>2017</v>
      </c>
      <c r="AZ89" s="151">
        <f>IF('Indicator Date'!AZ89="","x",'Indicator Date'!AZ89)</f>
        <v>2017</v>
      </c>
      <c r="BA89" s="151" t="str">
        <f>IF('Indicator Date'!BA89="","x",'Indicator Date'!BA89)</f>
        <v>2017</v>
      </c>
      <c r="BB89" s="151">
        <f>IF('Indicator Date'!BB89="","x",'Indicator Date'!BB89)</f>
        <v>2017</v>
      </c>
      <c r="BC89" s="151">
        <f>IF('Indicator Date'!BC89="","x",'Indicator Date'!BC89)</f>
        <v>2018</v>
      </c>
      <c r="BD89" s="151">
        <f>IF('Indicator Date'!BD89="","x",'Indicator Date'!BD89)</f>
        <v>2019</v>
      </c>
      <c r="BE89" s="213" t="str">
        <f>IF('Indicator Date'!BE89="","x",YEAR('Indicator Date'!BE89))</f>
        <v>x</v>
      </c>
      <c r="BF89" s="213">
        <f>IF('Indicator Date'!BF89="","x",YEAR('Indicator Date'!BF89))</f>
        <v>2018</v>
      </c>
      <c r="BG89" s="213">
        <f>IF('Indicator Date'!BG89="","x",YEAR('Indicator Date'!BG89))</f>
        <v>2018</v>
      </c>
      <c r="BH89" s="151">
        <f>IF('Indicator Date'!BH89="","x",'Indicator Date'!BH89)</f>
        <v>2018</v>
      </c>
      <c r="BI89" s="151">
        <f>IF('Indicator Date'!BI89="","x",'Indicator Date'!BI89)</f>
        <v>2018</v>
      </c>
      <c r="BJ89" s="151">
        <f>IF('Indicator Date'!BJ89="","x",'Indicator Date'!BJ89)</f>
        <v>2013</v>
      </c>
      <c r="BK89" s="151">
        <f>IF('Indicator Date'!BK89="","x",'Indicator Date'!BK89)</f>
        <v>2017</v>
      </c>
      <c r="BL89" s="151">
        <f>IF('Indicator Date'!BL89="","x",'Indicator Date'!BL89)</f>
        <v>2018</v>
      </c>
      <c r="BM89" s="151">
        <f>IF('Indicator Date'!BM89="","x",'Indicator Date'!BM89)</f>
        <v>2017</v>
      </c>
      <c r="BN89" s="151">
        <f>IF('Indicator Date'!BN89="","x",'Indicator Date'!BN89)</f>
        <v>2015</v>
      </c>
      <c r="BO89" s="151">
        <f>IF('Indicator Date'!BO89="","x",'Indicator Date'!BO89)</f>
        <v>2016</v>
      </c>
      <c r="BP89" s="151">
        <f>IF('Indicator Date'!BP89="","x",'Indicator Date'!BP89)</f>
        <v>2017</v>
      </c>
      <c r="BQ89" s="151">
        <f>IF('Indicator Date'!BQ89="","x",'Indicator Date'!BQ89)</f>
        <v>2014</v>
      </c>
      <c r="BR89" s="151">
        <f>IF('Indicator Date'!BR89="","x",'Indicator Date'!BR89)</f>
        <v>2017</v>
      </c>
      <c r="BS89" s="151">
        <f>IF('Indicator Date'!BS89="","x",'Indicator Date'!BS89)</f>
        <v>2017</v>
      </c>
      <c r="BT89" s="151">
        <f>IF('Indicator Date'!BT89="","x",'Indicator Date'!BT89)</f>
        <v>2014</v>
      </c>
      <c r="BU89" s="151">
        <f>IF('Indicator Date'!BU89="","x",'Indicator Date'!BU89)</f>
        <v>2017</v>
      </c>
      <c r="BV89" s="151">
        <f>IF('Indicator Date'!BV89="","x",'Indicator Date'!BV89)</f>
        <v>2017</v>
      </c>
      <c r="BW89" s="151">
        <f>IF('Indicator Date'!BW89="","x",'Indicator Date'!BW89)</f>
        <v>2017</v>
      </c>
      <c r="BX89" s="151">
        <f>IF('Indicator Date'!BX89="","x",'Indicator Date'!BX89)</f>
        <v>2016</v>
      </c>
      <c r="BY89" s="151">
        <f>IF('Indicator Date'!BY89="","x",'Indicator Date'!BY89)</f>
        <v>2015</v>
      </c>
      <c r="BZ89" s="151" t="str">
        <f>IF('Indicator Date'!BZ89="","x",'Indicator Date'!BZ89)</f>
        <v>2018</v>
      </c>
      <c r="CA89" s="151">
        <f>IF('Indicator Date'!CA89="","x",'Indicator Date'!CA89)</f>
        <v>2019</v>
      </c>
      <c r="CB89" s="151">
        <f>IF('Indicator Date'!CB89="","x",'Indicator Date'!CB89)</f>
        <v>2015</v>
      </c>
    </row>
    <row r="90" spans="1:80" x14ac:dyDescent="0.25">
      <c r="A90" s="123" t="s">
        <v>163</v>
      </c>
      <c r="B90" s="106" t="s">
        <v>162</v>
      </c>
      <c r="C90" s="151">
        <f>IF('Indicator Date'!C90="","x",'Indicator Date'!C90)</f>
        <v>2015</v>
      </c>
      <c r="D90" s="151">
        <f>IF('Indicator Date'!D90="","x",'Indicator Date'!D90)</f>
        <v>2015</v>
      </c>
      <c r="E90" s="151">
        <f>IF('Indicator Date'!E90="","x",'Indicator Date'!E90)</f>
        <v>2015</v>
      </c>
      <c r="F90" s="151">
        <f>IF('Indicator Date'!F90="","x",'Indicator Date'!F90)</f>
        <v>2015</v>
      </c>
      <c r="G90" s="151">
        <f>IF('Indicator Date'!G90="","x",'Indicator Date'!G90)</f>
        <v>2015</v>
      </c>
      <c r="H90" s="151">
        <f>IF('Indicator Date'!H90="","x",'Indicator Date'!H90)</f>
        <v>2015</v>
      </c>
      <c r="I90" s="151">
        <f>IF('Indicator Date'!I90="","x",'Indicator Date'!I90)</f>
        <v>2015</v>
      </c>
      <c r="J90" s="151">
        <f>IF('Indicator Date'!J90="","x",'Indicator Date'!J90)</f>
        <v>2018</v>
      </c>
      <c r="K90" s="151">
        <f>IF('Indicator Date'!K90="","x",'Indicator Date'!K90)</f>
        <v>2018</v>
      </c>
      <c r="L90" s="151">
        <f>IF('Indicator Date'!L90="","x",'Indicator Date'!L90)</f>
        <v>2016</v>
      </c>
      <c r="M90" s="151">
        <f>IF('Indicator Date'!M90="","x",'Indicator Date'!M90)</f>
        <v>2015</v>
      </c>
      <c r="N90" s="151">
        <f>IF('Indicator Date'!N90="","x",'Indicator Date'!N90)</f>
        <v>2015</v>
      </c>
      <c r="O90" s="151">
        <f>IF('Indicator Date'!O90="","x",'Indicator Date'!O90)</f>
        <v>2015</v>
      </c>
      <c r="P90" s="151">
        <f>IF('Indicator Date'!P90="","x",'Indicator Date'!P90)</f>
        <v>2015</v>
      </c>
      <c r="Q90" s="151">
        <f>IF('Indicator Date'!Q90="","x",'Indicator Date'!Q90)</f>
        <v>2010</v>
      </c>
      <c r="R90" s="151">
        <f>IF('Indicator Date'!R90="","x",'Indicator Date'!R90)</f>
        <v>2010</v>
      </c>
      <c r="S90" s="151">
        <f>IF('Indicator Date'!S90="","x",'Indicator Date'!S90)</f>
        <v>2010</v>
      </c>
      <c r="T90" s="151">
        <f>IF('Indicator Date'!T90="","x",'Indicator Date'!T90)</f>
        <v>2010</v>
      </c>
      <c r="U90" s="151">
        <f>IF('Indicator Date'!U90="","x",'Indicator Date'!U90)</f>
        <v>2015</v>
      </c>
      <c r="V90" s="151">
        <f>IF('Indicator Date'!V90="","x",'Indicator Date'!V90)</f>
        <v>2015</v>
      </c>
      <c r="W90" s="151">
        <f>IF('Indicator Date'!W90="","x",'Indicator Date'!W90)</f>
        <v>2015</v>
      </c>
      <c r="X90" s="151">
        <f>IF('Indicator Date'!X90="","x",'Indicator Date'!X90)</f>
        <v>2018</v>
      </c>
      <c r="Y90" s="151">
        <f>IF('Indicator Date'!Y90="","x",'Indicator Date'!Y90)</f>
        <v>2018</v>
      </c>
      <c r="Z90" s="151">
        <f>IF('Indicator Date'!Z90="","x",'Indicator Date'!Z90)</f>
        <v>2018</v>
      </c>
      <c r="AA90" s="151">
        <f>IF('Indicator Date'!AA90="","x",'Indicator Date'!AA90)</f>
        <v>2015</v>
      </c>
      <c r="AB90" s="151">
        <f>IF('Indicator Date'!AB90="","x",'Indicator Date'!AB90)</f>
        <v>2017</v>
      </c>
      <c r="AC90" s="151">
        <f>IF('Indicator Date'!AC90="","x",'Indicator Date'!AC90)</f>
        <v>2017</v>
      </c>
      <c r="AD90" s="151">
        <f>IF('Indicator Date'!AD90="","x",'Indicator Date'!AD90)</f>
        <v>2018</v>
      </c>
      <c r="AE90" s="151">
        <f>IF('Indicator Date'!AE90="","x",'Indicator Date'!AE90)</f>
        <v>2018</v>
      </c>
      <c r="AF90" s="151">
        <f>IF('Indicator Date'!AF90="","x",'Indicator Date'!AF90)</f>
        <v>2016</v>
      </c>
      <c r="AG90" s="151">
        <f>IF('Indicator Date'!AG90="","x",'Indicator Date'!AG90)</f>
        <v>2019</v>
      </c>
      <c r="AH90" s="151">
        <f>IF('Indicator Date'!AH90="","x",'Indicator Date'!AH90)</f>
        <v>2019</v>
      </c>
      <c r="AI90" s="151">
        <f>IF('Indicator Date'!AI90="","x",'Indicator Date'!AI90)</f>
        <v>2019</v>
      </c>
      <c r="AJ90" s="151">
        <f>IF('Indicator Date'!AJ90="","x",'Indicator Date'!AJ90)</f>
        <v>2018</v>
      </c>
      <c r="AK90" s="151">
        <f>IF('Indicator Date'!AK90="","x",'Indicator Date'!AK90)</f>
        <v>2018</v>
      </c>
      <c r="AL90" s="151">
        <f>IF('Indicator Date'!AL90="","x",'Indicator Date'!AL90)</f>
        <v>2017</v>
      </c>
      <c r="AM90" s="151">
        <f>IF('Indicator Date'!AM90="","x",'Indicator Date'!AM90)</f>
        <v>2014</v>
      </c>
      <c r="AN90" s="151">
        <f>IF('Indicator Date'!AN90="","x",'Indicator Date'!AN90)</f>
        <v>2019</v>
      </c>
      <c r="AO90" s="151">
        <f>IF('Indicator Date'!AO90="","x",'Indicator Date'!AO90)</f>
        <v>2016</v>
      </c>
      <c r="AP90" s="151">
        <f>IF('Indicator Date'!AP90="","x",'Indicator Date'!AP90)</f>
        <v>2017</v>
      </c>
      <c r="AQ90" s="151">
        <f>IF('Indicator Date'!AQ90="","x",'Indicator Date'!AQ90)</f>
        <v>2017</v>
      </c>
      <c r="AR90" s="151">
        <f>IF('Indicator Date'!AR90="","x",'Indicator Date'!AR90)</f>
        <v>2018</v>
      </c>
      <c r="AS90" s="151">
        <f>IF('Indicator Date'!AS90="","x",'Indicator Date'!AS90)</f>
        <v>2017</v>
      </c>
      <c r="AT90" s="151">
        <f>IF('Indicator Date'!AT90="","x",'Indicator Date'!AT90)</f>
        <v>2014</v>
      </c>
      <c r="AU90" s="151">
        <f>IF('Indicator Date'!AU90="","x",'Indicator Date'!AU90)</f>
        <v>2017</v>
      </c>
      <c r="AV90" s="151">
        <f>IF('Indicator Date'!AV90="","x",'Indicator Date'!AV90)</f>
        <v>2017</v>
      </c>
      <c r="AW90" s="151">
        <f>IF('Indicator Date'!AW90="","x",'Indicator Date'!AW90)</f>
        <v>2017</v>
      </c>
      <c r="AX90" s="151">
        <f>IF('Indicator Date'!AX90="","x",'Indicator Date'!AX90)</f>
        <v>2017</v>
      </c>
      <c r="AY90" s="151">
        <f>IF('Indicator Date'!AY90="","x",'Indicator Date'!AY90)</f>
        <v>2017</v>
      </c>
      <c r="AZ90" s="151">
        <f>IF('Indicator Date'!AZ90="","x",'Indicator Date'!AZ90)</f>
        <v>2017</v>
      </c>
      <c r="BA90" s="151" t="str">
        <f>IF('Indicator Date'!BA90="","x",'Indicator Date'!BA90)</f>
        <v>2015</v>
      </c>
      <c r="BB90" s="151">
        <f>IF('Indicator Date'!BB90="","x",'Indicator Date'!BB90)</f>
        <v>2017</v>
      </c>
      <c r="BC90" s="151">
        <f>IF('Indicator Date'!BC90="","x",'Indicator Date'!BC90)</f>
        <v>2018</v>
      </c>
      <c r="BD90" s="151">
        <f>IF('Indicator Date'!BD90="","x",'Indicator Date'!BD90)</f>
        <v>2019</v>
      </c>
      <c r="BE90" s="213" t="str">
        <f>IF('Indicator Date'!BE90="","x",YEAR('Indicator Date'!BE90))</f>
        <v>x</v>
      </c>
      <c r="BF90" s="213">
        <f>IF('Indicator Date'!BF90="","x",YEAR('Indicator Date'!BF90))</f>
        <v>2019</v>
      </c>
      <c r="BG90" s="213">
        <f>IF('Indicator Date'!BG90="","x",YEAR('Indicator Date'!BG90))</f>
        <v>2018</v>
      </c>
      <c r="BH90" s="151">
        <f>IF('Indicator Date'!BH90="","x",'Indicator Date'!BH90)</f>
        <v>2018</v>
      </c>
      <c r="BI90" s="151">
        <f>IF('Indicator Date'!BI90="","x",'Indicator Date'!BI90)</f>
        <v>2018</v>
      </c>
      <c r="BJ90" s="151">
        <f>IF('Indicator Date'!BJ90="","x",'Indicator Date'!BJ90)</f>
        <v>2015</v>
      </c>
      <c r="BK90" s="151">
        <f>IF('Indicator Date'!BK90="","x",'Indicator Date'!BK90)</f>
        <v>2017</v>
      </c>
      <c r="BL90" s="151">
        <f>IF('Indicator Date'!BL90="","x",'Indicator Date'!BL90)</f>
        <v>2018</v>
      </c>
      <c r="BM90" s="151">
        <f>IF('Indicator Date'!BM90="","x",'Indicator Date'!BM90)</f>
        <v>2017</v>
      </c>
      <c r="BN90" s="151">
        <f>IF('Indicator Date'!BN90="","x",'Indicator Date'!BN90)</f>
        <v>2015</v>
      </c>
      <c r="BO90" s="151">
        <f>IF('Indicator Date'!BO90="","x",'Indicator Date'!BO90)</f>
        <v>2016</v>
      </c>
      <c r="BP90" s="151">
        <f>IF('Indicator Date'!BP90="","x",'Indicator Date'!BP90)</f>
        <v>2017</v>
      </c>
      <c r="BQ90" s="151">
        <f>IF('Indicator Date'!BQ90="","x",'Indicator Date'!BQ90)</f>
        <v>2014</v>
      </c>
      <c r="BR90" s="151">
        <f>IF('Indicator Date'!BR90="","x",'Indicator Date'!BR90)</f>
        <v>2017</v>
      </c>
      <c r="BS90" s="151">
        <f>IF('Indicator Date'!BS90="","x",'Indicator Date'!BS90)</f>
        <v>2017</v>
      </c>
      <c r="BT90" s="151">
        <f>IF('Indicator Date'!BT90="","x",'Indicator Date'!BT90)</f>
        <v>2014</v>
      </c>
      <c r="BU90" s="151">
        <f>IF('Indicator Date'!BU90="","x",'Indicator Date'!BU90)</f>
        <v>2017</v>
      </c>
      <c r="BV90" s="151">
        <f>IF('Indicator Date'!BV90="","x",'Indicator Date'!BV90)</f>
        <v>2017</v>
      </c>
      <c r="BW90" s="151">
        <f>IF('Indicator Date'!BW90="","x",'Indicator Date'!BW90)</f>
        <v>2017</v>
      </c>
      <c r="BX90" s="151">
        <f>IF('Indicator Date'!BX90="","x",'Indicator Date'!BX90)</f>
        <v>2016</v>
      </c>
      <c r="BY90" s="151">
        <f>IF('Indicator Date'!BY90="","x",'Indicator Date'!BY90)</f>
        <v>2015</v>
      </c>
      <c r="BZ90" s="151" t="str">
        <f>IF('Indicator Date'!BZ90="","x",'Indicator Date'!BZ90)</f>
        <v>2018</v>
      </c>
      <c r="CA90" s="151">
        <f>IF('Indicator Date'!CA90="","x",'Indicator Date'!CA90)</f>
        <v>2019</v>
      </c>
      <c r="CB90" s="151">
        <f>IF('Indicator Date'!CB90="","x",'Indicator Date'!CB90)</f>
        <v>2015</v>
      </c>
    </row>
    <row r="91" spans="1:80" x14ac:dyDescent="0.25">
      <c r="A91" s="123" t="s">
        <v>165</v>
      </c>
      <c r="B91" s="106" t="s">
        <v>164</v>
      </c>
      <c r="C91" s="151">
        <f>IF('Indicator Date'!C91="","x",'Indicator Date'!C91)</f>
        <v>2015</v>
      </c>
      <c r="D91" s="151">
        <f>IF('Indicator Date'!D91="","x",'Indicator Date'!D91)</f>
        <v>2015</v>
      </c>
      <c r="E91" s="151">
        <f>IF('Indicator Date'!E91="","x",'Indicator Date'!E91)</f>
        <v>2015</v>
      </c>
      <c r="F91" s="151">
        <f>IF('Indicator Date'!F91="","x",'Indicator Date'!F91)</f>
        <v>2015</v>
      </c>
      <c r="G91" s="151">
        <f>IF('Indicator Date'!G91="","x",'Indicator Date'!G91)</f>
        <v>2015</v>
      </c>
      <c r="H91" s="151">
        <f>IF('Indicator Date'!H91="","x",'Indicator Date'!H91)</f>
        <v>2015</v>
      </c>
      <c r="I91" s="151">
        <f>IF('Indicator Date'!I91="","x",'Indicator Date'!I91)</f>
        <v>2015</v>
      </c>
      <c r="J91" s="151">
        <f>IF('Indicator Date'!J91="","x",'Indicator Date'!J91)</f>
        <v>2018</v>
      </c>
      <c r="K91" s="151">
        <f>IF('Indicator Date'!K91="","x",'Indicator Date'!K91)</f>
        <v>2018</v>
      </c>
      <c r="L91" s="151">
        <f>IF('Indicator Date'!L91="","x",'Indicator Date'!L91)</f>
        <v>2016</v>
      </c>
      <c r="M91" s="151">
        <f>IF('Indicator Date'!M91="","x",'Indicator Date'!M91)</f>
        <v>2015</v>
      </c>
      <c r="N91" s="151">
        <f>IF('Indicator Date'!N91="","x",'Indicator Date'!N91)</f>
        <v>2015</v>
      </c>
      <c r="O91" s="151">
        <f>IF('Indicator Date'!O91="","x",'Indicator Date'!O91)</f>
        <v>2015</v>
      </c>
      <c r="P91" s="151">
        <f>IF('Indicator Date'!P91="","x",'Indicator Date'!P91)</f>
        <v>2015</v>
      </c>
      <c r="Q91" s="151">
        <f>IF('Indicator Date'!Q91="","x",'Indicator Date'!Q91)</f>
        <v>2010</v>
      </c>
      <c r="R91" s="151">
        <f>IF('Indicator Date'!R91="","x",'Indicator Date'!R91)</f>
        <v>2010</v>
      </c>
      <c r="S91" s="151">
        <f>IF('Indicator Date'!S91="","x",'Indicator Date'!S91)</f>
        <v>2010</v>
      </c>
      <c r="T91" s="151">
        <f>IF('Indicator Date'!T91="","x",'Indicator Date'!T91)</f>
        <v>2010</v>
      </c>
      <c r="U91" s="151">
        <f>IF('Indicator Date'!U91="","x",'Indicator Date'!U91)</f>
        <v>2015</v>
      </c>
      <c r="V91" s="151">
        <f>IF('Indicator Date'!V91="","x",'Indicator Date'!V91)</f>
        <v>2015</v>
      </c>
      <c r="W91" s="151">
        <f>IF('Indicator Date'!W91="","x",'Indicator Date'!W91)</f>
        <v>2015</v>
      </c>
      <c r="X91" s="151">
        <f>IF('Indicator Date'!X91="","x",'Indicator Date'!X91)</f>
        <v>2018</v>
      </c>
      <c r="Y91" s="151">
        <f>IF('Indicator Date'!Y91="","x",'Indicator Date'!Y91)</f>
        <v>2018</v>
      </c>
      <c r="Z91" s="151">
        <f>IF('Indicator Date'!Z91="","x",'Indicator Date'!Z91)</f>
        <v>2018</v>
      </c>
      <c r="AA91" s="151" t="str">
        <f>IF('Indicator Date'!AA91="","x",'Indicator Date'!AA91)</f>
        <v>x</v>
      </c>
      <c r="AB91" s="151">
        <f>IF('Indicator Date'!AB91="","x",'Indicator Date'!AB91)</f>
        <v>2017</v>
      </c>
      <c r="AC91" s="151" t="str">
        <f>IF('Indicator Date'!AC91="","x",'Indicator Date'!AC91)</f>
        <v>x</v>
      </c>
      <c r="AD91" s="151">
        <f>IF('Indicator Date'!AD91="","x",'Indicator Date'!AD91)</f>
        <v>2014</v>
      </c>
      <c r="AE91" s="151">
        <f>IF('Indicator Date'!AE91="","x",'Indicator Date'!AE91)</f>
        <v>2018</v>
      </c>
      <c r="AF91" s="151" t="str">
        <f>IF('Indicator Date'!AF91="","x",'Indicator Date'!AF91)</f>
        <v>x</v>
      </c>
      <c r="AG91" s="151">
        <f>IF('Indicator Date'!AG91="","x",'Indicator Date'!AG91)</f>
        <v>2019</v>
      </c>
      <c r="AH91" s="151">
        <f>IF('Indicator Date'!AH91="","x",'Indicator Date'!AH91)</f>
        <v>2019</v>
      </c>
      <c r="AI91" s="151">
        <f>IF('Indicator Date'!AI91="","x",'Indicator Date'!AI91)</f>
        <v>2019</v>
      </c>
      <c r="AJ91" s="151">
        <f>IF('Indicator Date'!AJ91="","x",'Indicator Date'!AJ91)</f>
        <v>2018</v>
      </c>
      <c r="AK91" s="151">
        <f>IF('Indicator Date'!AK91="","x",'Indicator Date'!AK91)</f>
        <v>2018</v>
      </c>
      <c r="AL91" s="151" t="str">
        <f>IF('Indicator Date'!AL91="","x",'Indicator Date'!AL91)</f>
        <v>x</v>
      </c>
      <c r="AM91" s="151" t="str">
        <f>IF('Indicator Date'!AM91="","x",'Indicator Date'!AM91)</f>
        <v>x</v>
      </c>
      <c r="AN91" s="151">
        <f>IF('Indicator Date'!AN91="","x",'Indicator Date'!AN91)</f>
        <v>2019</v>
      </c>
      <c r="AO91" s="151">
        <f>IF('Indicator Date'!AO91="","x",'Indicator Date'!AO91)</f>
        <v>2016</v>
      </c>
      <c r="AP91" s="151">
        <f>IF('Indicator Date'!AP91="","x",'Indicator Date'!AP91)</f>
        <v>2017</v>
      </c>
      <c r="AQ91" s="151">
        <f>IF('Indicator Date'!AQ91="","x",'Indicator Date'!AQ91)</f>
        <v>2017</v>
      </c>
      <c r="AR91" s="151">
        <f>IF('Indicator Date'!AR91="","x",'Indicator Date'!AR91)</f>
        <v>2018</v>
      </c>
      <c r="AS91" s="151">
        <f>IF('Indicator Date'!AS91="","x",'Indicator Date'!AS91)</f>
        <v>2017</v>
      </c>
      <c r="AT91" s="151">
        <f>IF('Indicator Date'!AT91="","x",'Indicator Date'!AT91)</f>
        <v>2009</v>
      </c>
      <c r="AU91" s="151">
        <f>IF('Indicator Date'!AU91="","x",'Indicator Date'!AU91)</f>
        <v>2017</v>
      </c>
      <c r="AV91" s="151" t="str">
        <f>IF('Indicator Date'!AV91="","x",'Indicator Date'!AV91)</f>
        <v>x</v>
      </c>
      <c r="AW91" s="151" t="str">
        <f>IF('Indicator Date'!AW91="","x",'Indicator Date'!AW91)</f>
        <v>x</v>
      </c>
      <c r="AX91" s="151" t="str">
        <f>IF('Indicator Date'!AX91="","x",'Indicator Date'!AX91)</f>
        <v>x</v>
      </c>
      <c r="AY91" s="151">
        <f>IF('Indicator Date'!AY91="","x",'Indicator Date'!AY91)</f>
        <v>2017</v>
      </c>
      <c r="AZ91" s="151" t="str">
        <f>IF('Indicator Date'!AZ91="","x",'Indicator Date'!AZ91)</f>
        <v>x</v>
      </c>
      <c r="BA91" s="151">
        <f>IF('Indicator Date'!BA91="","x",'Indicator Date'!BA91)</f>
        <v>2006</v>
      </c>
      <c r="BB91" s="151">
        <f>IF('Indicator Date'!BB91="","x",'Indicator Date'!BB91)</f>
        <v>2017</v>
      </c>
      <c r="BC91" s="151">
        <f>IF('Indicator Date'!BC91="","x",'Indicator Date'!BC91)</f>
        <v>2018</v>
      </c>
      <c r="BD91" s="151">
        <f>IF('Indicator Date'!BD91="","x",'Indicator Date'!BD91)</f>
        <v>2019</v>
      </c>
      <c r="BE91" s="213" t="str">
        <f>IF('Indicator Date'!BE91="","x",YEAR('Indicator Date'!BE91))</f>
        <v>x</v>
      </c>
      <c r="BF91" s="213" t="str">
        <f>IF('Indicator Date'!BF91="","x",YEAR('Indicator Date'!BF91))</f>
        <v>x</v>
      </c>
      <c r="BG91" s="213">
        <f>IF('Indicator Date'!BG91="","x",YEAR('Indicator Date'!BG91))</f>
        <v>2018</v>
      </c>
      <c r="BH91" s="151">
        <f>IF('Indicator Date'!BH91="","x",'Indicator Date'!BH91)</f>
        <v>2018</v>
      </c>
      <c r="BI91" s="151">
        <f>IF('Indicator Date'!BI91="","x",'Indicator Date'!BI91)</f>
        <v>2018</v>
      </c>
      <c r="BJ91" s="151" t="str">
        <f>IF('Indicator Date'!BJ91="","x",'Indicator Date'!BJ91)</f>
        <v>x</v>
      </c>
      <c r="BK91" s="151">
        <f>IF('Indicator Date'!BK91="","x",'Indicator Date'!BK91)</f>
        <v>2017</v>
      </c>
      <c r="BL91" s="151" t="str">
        <f>IF('Indicator Date'!BL91="","x",'Indicator Date'!BL91)</f>
        <v>x</v>
      </c>
      <c r="BM91" s="151">
        <f>IF('Indicator Date'!BM91="","x",'Indicator Date'!BM91)</f>
        <v>2017</v>
      </c>
      <c r="BN91" s="151" t="str">
        <f>IF('Indicator Date'!BN91="","x",'Indicator Date'!BN91)</f>
        <v>x</v>
      </c>
      <c r="BO91" s="151">
        <f>IF('Indicator Date'!BO91="","x",'Indicator Date'!BO91)</f>
        <v>2016</v>
      </c>
      <c r="BP91" s="151">
        <f>IF('Indicator Date'!BP91="","x",'Indicator Date'!BP91)</f>
        <v>2017</v>
      </c>
      <c r="BQ91" s="151">
        <f>IF('Indicator Date'!BQ91="","x",'Indicator Date'!BQ91)</f>
        <v>2014</v>
      </c>
      <c r="BR91" s="151">
        <f>IF('Indicator Date'!BR91="","x",'Indicator Date'!BR91)</f>
        <v>2017</v>
      </c>
      <c r="BS91" s="151">
        <f>IF('Indicator Date'!BS91="","x",'Indicator Date'!BS91)</f>
        <v>2017</v>
      </c>
      <c r="BT91" s="151">
        <f>IF('Indicator Date'!BT91="","x",'Indicator Date'!BT91)</f>
        <v>2013</v>
      </c>
      <c r="BU91" s="151">
        <f>IF('Indicator Date'!BU91="","x",'Indicator Date'!BU91)</f>
        <v>2017</v>
      </c>
      <c r="BV91" s="151">
        <f>IF('Indicator Date'!BV91="","x",'Indicator Date'!BV91)</f>
        <v>2017</v>
      </c>
      <c r="BW91" s="151">
        <f>IF('Indicator Date'!BW91="","x",'Indicator Date'!BW91)</f>
        <v>2017</v>
      </c>
      <c r="BX91" s="151">
        <f>IF('Indicator Date'!BX91="","x",'Indicator Date'!BX91)</f>
        <v>2016</v>
      </c>
      <c r="BY91" s="151">
        <f>IF('Indicator Date'!BY91="","x",'Indicator Date'!BY91)</f>
        <v>2015</v>
      </c>
      <c r="BZ91" s="151" t="str">
        <f>IF('Indicator Date'!BZ91="","x",'Indicator Date'!BZ91)</f>
        <v>2018</v>
      </c>
      <c r="CA91" s="151">
        <f>IF('Indicator Date'!CA91="","x",'Indicator Date'!CA91)</f>
        <v>2019</v>
      </c>
      <c r="CB91" s="151">
        <f>IF('Indicator Date'!CB91="","x",'Indicator Date'!CB91)</f>
        <v>2015</v>
      </c>
    </row>
    <row r="92" spans="1:80" x14ac:dyDescent="0.25">
      <c r="A92" s="123" t="s">
        <v>800</v>
      </c>
      <c r="B92" s="106" t="s">
        <v>166</v>
      </c>
      <c r="C92" s="151">
        <f>IF('Indicator Date'!C92="","x",'Indicator Date'!C92)</f>
        <v>2015</v>
      </c>
      <c r="D92" s="151">
        <f>IF('Indicator Date'!D92="","x",'Indicator Date'!D92)</f>
        <v>2015</v>
      </c>
      <c r="E92" s="151">
        <f>IF('Indicator Date'!E92="","x",'Indicator Date'!E92)</f>
        <v>2015</v>
      </c>
      <c r="F92" s="151">
        <f>IF('Indicator Date'!F92="","x",'Indicator Date'!F92)</f>
        <v>2015</v>
      </c>
      <c r="G92" s="151">
        <f>IF('Indicator Date'!G92="","x",'Indicator Date'!G92)</f>
        <v>2015</v>
      </c>
      <c r="H92" s="151">
        <f>IF('Indicator Date'!H92="","x",'Indicator Date'!H92)</f>
        <v>2015</v>
      </c>
      <c r="I92" s="151">
        <f>IF('Indicator Date'!I92="","x",'Indicator Date'!I92)</f>
        <v>2015</v>
      </c>
      <c r="J92" s="151">
        <f>IF('Indicator Date'!J92="","x",'Indicator Date'!J92)</f>
        <v>2018</v>
      </c>
      <c r="K92" s="151">
        <f>IF('Indicator Date'!K92="","x",'Indicator Date'!K92)</f>
        <v>2018</v>
      </c>
      <c r="L92" s="151">
        <f>IF('Indicator Date'!L92="","x",'Indicator Date'!L92)</f>
        <v>2016</v>
      </c>
      <c r="M92" s="151">
        <f>IF('Indicator Date'!M92="","x",'Indicator Date'!M92)</f>
        <v>2015</v>
      </c>
      <c r="N92" s="151">
        <f>IF('Indicator Date'!N92="","x",'Indicator Date'!N92)</f>
        <v>2015</v>
      </c>
      <c r="O92" s="151">
        <f>IF('Indicator Date'!O92="","x",'Indicator Date'!O92)</f>
        <v>2015</v>
      </c>
      <c r="P92" s="151">
        <f>IF('Indicator Date'!P92="","x",'Indicator Date'!P92)</f>
        <v>2015</v>
      </c>
      <c r="Q92" s="151">
        <f>IF('Indicator Date'!Q92="","x",'Indicator Date'!Q92)</f>
        <v>2010</v>
      </c>
      <c r="R92" s="151">
        <f>IF('Indicator Date'!R92="","x",'Indicator Date'!R92)</f>
        <v>2010</v>
      </c>
      <c r="S92" s="151">
        <f>IF('Indicator Date'!S92="","x",'Indicator Date'!S92)</f>
        <v>2010</v>
      </c>
      <c r="T92" s="151">
        <f>IF('Indicator Date'!T92="","x",'Indicator Date'!T92)</f>
        <v>2010</v>
      </c>
      <c r="U92" s="151">
        <f>IF('Indicator Date'!U92="","x",'Indicator Date'!U92)</f>
        <v>2015</v>
      </c>
      <c r="V92" s="151">
        <f>IF('Indicator Date'!V92="","x",'Indicator Date'!V92)</f>
        <v>2015</v>
      </c>
      <c r="W92" s="151">
        <f>IF('Indicator Date'!W92="","x",'Indicator Date'!W92)</f>
        <v>2015</v>
      </c>
      <c r="X92" s="151">
        <f>IF('Indicator Date'!X92="","x",'Indicator Date'!X92)</f>
        <v>2018</v>
      </c>
      <c r="Y92" s="151">
        <f>IF('Indicator Date'!Y92="","x",'Indicator Date'!Y92)</f>
        <v>2018</v>
      </c>
      <c r="Z92" s="151">
        <f>IF('Indicator Date'!Z92="","x",'Indicator Date'!Z92)</f>
        <v>2018</v>
      </c>
      <c r="AA92" s="151">
        <f>IF('Indicator Date'!AA92="","x",'Indicator Date'!AA92)</f>
        <v>2008</v>
      </c>
      <c r="AB92" s="151">
        <f>IF('Indicator Date'!AB92="","x",'Indicator Date'!AB92)</f>
        <v>2017</v>
      </c>
      <c r="AC92" s="151" t="str">
        <f>IF('Indicator Date'!AC92="","x",'Indicator Date'!AC92)</f>
        <v>x</v>
      </c>
      <c r="AD92" s="151">
        <f>IF('Indicator Date'!AD92="","x",'Indicator Date'!AD92)</f>
        <v>2014</v>
      </c>
      <c r="AE92" s="151">
        <f>IF('Indicator Date'!AE92="","x",'Indicator Date'!AE92)</f>
        <v>2018</v>
      </c>
      <c r="AF92" s="151" t="str">
        <f>IF('Indicator Date'!AF92="","x",'Indicator Date'!AF92)</f>
        <v>x</v>
      </c>
      <c r="AG92" s="151">
        <f>IF('Indicator Date'!AG92="","x",'Indicator Date'!AG92)</f>
        <v>2019</v>
      </c>
      <c r="AH92" s="151">
        <f>IF('Indicator Date'!AH92="","x",'Indicator Date'!AH92)</f>
        <v>2019</v>
      </c>
      <c r="AI92" s="151">
        <f>IF('Indicator Date'!AI92="","x",'Indicator Date'!AI92)</f>
        <v>2019</v>
      </c>
      <c r="AJ92" s="151">
        <f>IF('Indicator Date'!AJ92="","x",'Indicator Date'!AJ92)</f>
        <v>2018</v>
      </c>
      <c r="AK92" s="151">
        <f>IF('Indicator Date'!AK92="","x",'Indicator Date'!AK92)</f>
        <v>2018</v>
      </c>
      <c r="AL92" s="151">
        <f>IF('Indicator Date'!AL92="","x",'Indicator Date'!AL92)</f>
        <v>2017</v>
      </c>
      <c r="AM92" s="151" t="str">
        <f>IF('Indicator Date'!AM92="","x",'Indicator Date'!AM92)</f>
        <v>x</v>
      </c>
      <c r="AN92" s="151">
        <f>IF('Indicator Date'!AN92="","x",'Indicator Date'!AN92)</f>
        <v>2019</v>
      </c>
      <c r="AO92" s="151">
        <f>IF('Indicator Date'!AO92="","x",'Indicator Date'!AO92)</f>
        <v>2016</v>
      </c>
      <c r="AP92" s="151">
        <f>IF('Indicator Date'!AP92="","x",'Indicator Date'!AP92)</f>
        <v>2017</v>
      </c>
      <c r="AQ92" s="151" t="str">
        <f>IF('Indicator Date'!AQ92="","x",'Indicator Date'!AQ92)</f>
        <v>x</v>
      </c>
      <c r="AR92" s="151" t="str">
        <f>IF('Indicator Date'!AR92="","x",'Indicator Date'!AR92)</f>
        <v>x</v>
      </c>
      <c r="AS92" s="151">
        <f>IF('Indicator Date'!AS92="","x",'Indicator Date'!AS92)</f>
        <v>2017</v>
      </c>
      <c r="AT92" s="151">
        <f>IF('Indicator Date'!AT92="","x",'Indicator Date'!AT92)</f>
        <v>2012</v>
      </c>
      <c r="AU92" s="151">
        <f>IF('Indicator Date'!AU92="","x",'Indicator Date'!AU92)</f>
        <v>2017</v>
      </c>
      <c r="AV92" s="151" t="str">
        <f>IF('Indicator Date'!AV92="","x",'Indicator Date'!AV92)</f>
        <v>x</v>
      </c>
      <c r="AW92" s="151" t="str">
        <f>IF('Indicator Date'!AW92="","x",'Indicator Date'!AW92)</f>
        <v>x</v>
      </c>
      <c r="AX92" s="151">
        <f>IF('Indicator Date'!AX92="","x",'Indicator Date'!AX92)</f>
        <v>2017</v>
      </c>
      <c r="AY92" s="151">
        <f>IF('Indicator Date'!AY92="","x",'Indicator Date'!AY92)</f>
        <v>2017</v>
      </c>
      <c r="AZ92" s="151">
        <f>IF('Indicator Date'!AZ92="","x",'Indicator Date'!AZ92)</f>
        <v>2017</v>
      </c>
      <c r="BA92" s="151" t="str">
        <f>IF('Indicator Date'!BA92="","x",'Indicator Date'!BA92)</f>
        <v>x</v>
      </c>
      <c r="BB92" s="151">
        <f>IF('Indicator Date'!BB92="","x",'Indicator Date'!BB92)</f>
        <v>2017</v>
      </c>
      <c r="BC92" s="151">
        <f>IF('Indicator Date'!BC92="","x",'Indicator Date'!BC92)</f>
        <v>2018</v>
      </c>
      <c r="BD92" s="151">
        <f>IF('Indicator Date'!BD92="","x",'Indicator Date'!BD92)</f>
        <v>2019</v>
      </c>
      <c r="BE92" s="213" t="str">
        <f>IF('Indicator Date'!BE92="","x",YEAR('Indicator Date'!BE92))</f>
        <v>x</v>
      </c>
      <c r="BF92" s="213" t="str">
        <f>IF('Indicator Date'!BF92="","x",YEAR('Indicator Date'!BF92))</f>
        <v>x</v>
      </c>
      <c r="BG92" s="213">
        <f>IF('Indicator Date'!BG92="","x",YEAR('Indicator Date'!BG92))</f>
        <v>2018</v>
      </c>
      <c r="BH92" s="151">
        <f>IF('Indicator Date'!BH92="","x",'Indicator Date'!BH92)</f>
        <v>2018</v>
      </c>
      <c r="BI92" s="151">
        <f>IF('Indicator Date'!BI92="","x",'Indicator Date'!BI92)</f>
        <v>2018</v>
      </c>
      <c r="BJ92" s="151" t="str">
        <f>IF('Indicator Date'!BJ92="","x",'Indicator Date'!BJ92)</f>
        <v>x</v>
      </c>
      <c r="BK92" s="151">
        <f>IF('Indicator Date'!BK92="","x",'Indicator Date'!BK92)</f>
        <v>2017</v>
      </c>
      <c r="BL92" s="151">
        <f>IF('Indicator Date'!BL92="","x",'Indicator Date'!BL92)</f>
        <v>2018</v>
      </c>
      <c r="BM92" s="151">
        <f>IF('Indicator Date'!BM92="","x",'Indicator Date'!BM92)</f>
        <v>2017</v>
      </c>
      <c r="BN92" s="151">
        <f>IF('Indicator Date'!BN92="","x",'Indicator Date'!BN92)</f>
        <v>2015</v>
      </c>
      <c r="BO92" s="151" t="str">
        <f>IF('Indicator Date'!BO92="","x",'Indicator Date'!BO92)</f>
        <v>x</v>
      </c>
      <c r="BP92" s="151">
        <f>IF('Indicator Date'!BP92="","x",'Indicator Date'!BP92)</f>
        <v>2017</v>
      </c>
      <c r="BQ92" s="151">
        <f>IF('Indicator Date'!BQ92="","x",'Indicator Date'!BQ92)</f>
        <v>2014</v>
      </c>
      <c r="BR92" s="151">
        <f>IF('Indicator Date'!BR92="","x",'Indicator Date'!BR92)</f>
        <v>2017</v>
      </c>
      <c r="BS92" s="151">
        <f>IF('Indicator Date'!BS92="","x",'Indicator Date'!BS92)</f>
        <v>2017</v>
      </c>
      <c r="BT92" s="151">
        <f>IF('Indicator Date'!BT92="","x",'Indicator Date'!BT92)</f>
        <v>2017</v>
      </c>
      <c r="BU92" s="151">
        <f>IF('Indicator Date'!BU92="","x",'Indicator Date'!BU92)</f>
        <v>2017</v>
      </c>
      <c r="BV92" s="151">
        <f>IF('Indicator Date'!BV92="","x",'Indicator Date'!BV92)</f>
        <v>2017</v>
      </c>
      <c r="BW92" s="151" t="str">
        <f>IF('Indicator Date'!BW92="","x",'Indicator Date'!BW92)</f>
        <v>x</v>
      </c>
      <c r="BX92" s="151" t="str">
        <f>IF('Indicator Date'!BX92="","x",'Indicator Date'!BX92)</f>
        <v>x</v>
      </c>
      <c r="BY92" s="151">
        <f>IF('Indicator Date'!BY92="","x",'Indicator Date'!BY92)</f>
        <v>2015</v>
      </c>
      <c r="BZ92" s="151">
        <f>IF('Indicator Date'!BZ92="","x",'Indicator Date'!BZ92)</f>
        <v>2015</v>
      </c>
      <c r="CA92" s="151">
        <f>IF('Indicator Date'!CA92="","x",'Indicator Date'!CA92)</f>
        <v>2019</v>
      </c>
      <c r="CB92" s="151">
        <f>IF('Indicator Date'!CB92="","x",'Indicator Date'!CB92)</f>
        <v>2015</v>
      </c>
    </row>
    <row r="93" spans="1:80" x14ac:dyDescent="0.25">
      <c r="A93" s="123" t="s">
        <v>804</v>
      </c>
      <c r="B93" s="106" t="s">
        <v>297</v>
      </c>
      <c r="C93" s="151">
        <f>IF('Indicator Date'!C93="","x",'Indicator Date'!C93)</f>
        <v>2015</v>
      </c>
      <c r="D93" s="151">
        <f>IF('Indicator Date'!D93="","x",'Indicator Date'!D93)</f>
        <v>2015</v>
      </c>
      <c r="E93" s="151">
        <f>IF('Indicator Date'!E93="","x",'Indicator Date'!E93)</f>
        <v>2015</v>
      </c>
      <c r="F93" s="151">
        <f>IF('Indicator Date'!F93="","x",'Indicator Date'!F93)</f>
        <v>2015</v>
      </c>
      <c r="G93" s="151">
        <f>IF('Indicator Date'!G93="","x",'Indicator Date'!G93)</f>
        <v>2015</v>
      </c>
      <c r="H93" s="151">
        <f>IF('Indicator Date'!H93="","x",'Indicator Date'!H93)</f>
        <v>2015</v>
      </c>
      <c r="I93" s="151">
        <f>IF('Indicator Date'!I93="","x",'Indicator Date'!I93)</f>
        <v>2015</v>
      </c>
      <c r="J93" s="151">
        <f>IF('Indicator Date'!J93="","x",'Indicator Date'!J93)</f>
        <v>2018</v>
      </c>
      <c r="K93" s="151">
        <f>IF('Indicator Date'!K93="","x",'Indicator Date'!K93)</f>
        <v>2018</v>
      </c>
      <c r="L93" s="151">
        <f>IF('Indicator Date'!L93="","x",'Indicator Date'!L93)</f>
        <v>2016</v>
      </c>
      <c r="M93" s="151">
        <f>IF('Indicator Date'!M93="","x",'Indicator Date'!M93)</f>
        <v>2015</v>
      </c>
      <c r="N93" s="151">
        <f>IF('Indicator Date'!N93="","x",'Indicator Date'!N93)</f>
        <v>2015</v>
      </c>
      <c r="O93" s="151">
        <f>IF('Indicator Date'!O93="","x",'Indicator Date'!O93)</f>
        <v>2015</v>
      </c>
      <c r="P93" s="151">
        <f>IF('Indicator Date'!P93="","x",'Indicator Date'!P93)</f>
        <v>2015</v>
      </c>
      <c r="Q93" s="151">
        <f>IF('Indicator Date'!Q93="","x",'Indicator Date'!Q93)</f>
        <v>2010</v>
      </c>
      <c r="R93" s="151">
        <f>IF('Indicator Date'!R93="","x",'Indicator Date'!R93)</f>
        <v>2010</v>
      </c>
      <c r="S93" s="151">
        <f>IF('Indicator Date'!S93="","x",'Indicator Date'!S93)</f>
        <v>2010</v>
      </c>
      <c r="T93" s="151">
        <f>IF('Indicator Date'!T93="","x",'Indicator Date'!T93)</f>
        <v>2010</v>
      </c>
      <c r="U93" s="151">
        <f>IF('Indicator Date'!U93="","x",'Indicator Date'!U93)</f>
        <v>2015</v>
      </c>
      <c r="V93" s="151">
        <f>IF('Indicator Date'!V93="","x",'Indicator Date'!V93)</f>
        <v>2015</v>
      </c>
      <c r="W93" s="151">
        <f>IF('Indicator Date'!W93="","x",'Indicator Date'!W93)</f>
        <v>2015</v>
      </c>
      <c r="X93" s="151">
        <f>IF('Indicator Date'!X93="","x",'Indicator Date'!X93)</f>
        <v>2018</v>
      </c>
      <c r="Y93" s="151">
        <f>IF('Indicator Date'!Y93="","x",'Indicator Date'!Y93)</f>
        <v>2018</v>
      </c>
      <c r="Z93" s="151">
        <f>IF('Indicator Date'!Z93="","x",'Indicator Date'!Z93)</f>
        <v>2018</v>
      </c>
      <c r="AA93" s="151" t="str">
        <f>IF('Indicator Date'!AA93="","x",'Indicator Date'!AA93)</f>
        <v>x</v>
      </c>
      <c r="AB93" s="151">
        <f>IF('Indicator Date'!AB93="","x",'Indicator Date'!AB93)</f>
        <v>2017</v>
      </c>
      <c r="AC93" s="151" t="str">
        <f>IF('Indicator Date'!AC93="","x",'Indicator Date'!AC93)</f>
        <v>x</v>
      </c>
      <c r="AD93" s="151">
        <f>IF('Indicator Date'!AD93="","x",'Indicator Date'!AD93)</f>
        <v>2015</v>
      </c>
      <c r="AE93" s="151">
        <f>IF('Indicator Date'!AE93="","x",'Indicator Date'!AE93)</f>
        <v>2018</v>
      </c>
      <c r="AF93" s="151" t="str">
        <f>IF('Indicator Date'!AF93="","x",'Indicator Date'!AF93)</f>
        <v>x</v>
      </c>
      <c r="AG93" s="151">
        <f>IF('Indicator Date'!AG93="","x",'Indicator Date'!AG93)</f>
        <v>2019</v>
      </c>
      <c r="AH93" s="151">
        <f>IF('Indicator Date'!AH93="","x",'Indicator Date'!AH93)</f>
        <v>2019</v>
      </c>
      <c r="AI93" s="151">
        <f>IF('Indicator Date'!AI93="","x",'Indicator Date'!AI93)</f>
        <v>2019</v>
      </c>
      <c r="AJ93" s="151">
        <f>IF('Indicator Date'!AJ93="","x",'Indicator Date'!AJ93)</f>
        <v>2018</v>
      </c>
      <c r="AK93" s="151">
        <f>IF('Indicator Date'!AK93="","x",'Indicator Date'!AK93)</f>
        <v>2018</v>
      </c>
      <c r="AL93" s="151">
        <f>IF('Indicator Date'!AL93="","x",'Indicator Date'!AL93)</f>
        <v>2017</v>
      </c>
      <c r="AM93" s="151" t="str">
        <f>IF('Indicator Date'!AM93="","x",'Indicator Date'!AM93)</f>
        <v>x</v>
      </c>
      <c r="AN93" s="151">
        <f>IF('Indicator Date'!AN93="","x",'Indicator Date'!AN93)</f>
        <v>2019</v>
      </c>
      <c r="AO93" s="151">
        <f>IF('Indicator Date'!AO93="","x",'Indicator Date'!AO93)</f>
        <v>2016</v>
      </c>
      <c r="AP93" s="151">
        <f>IF('Indicator Date'!AP93="","x",'Indicator Date'!AP93)</f>
        <v>2017</v>
      </c>
      <c r="AQ93" s="151" t="str">
        <f>IF('Indicator Date'!AQ93="","x",'Indicator Date'!AQ93)</f>
        <v>x</v>
      </c>
      <c r="AR93" s="151">
        <f>IF('Indicator Date'!AR93="","x",'Indicator Date'!AR93)</f>
        <v>2018</v>
      </c>
      <c r="AS93" s="151">
        <f>IF('Indicator Date'!AS93="","x",'Indicator Date'!AS93)</f>
        <v>2017</v>
      </c>
      <c r="AT93" s="151">
        <f>IF('Indicator Date'!AT93="","x",'Indicator Date'!AT93)</f>
        <v>2010</v>
      </c>
      <c r="AU93" s="151">
        <f>IF('Indicator Date'!AU93="","x",'Indicator Date'!AU93)</f>
        <v>2017</v>
      </c>
      <c r="AV93" s="151" t="str">
        <f>IF('Indicator Date'!AV93="","x",'Indicator Date'!AV93)</f>
        <v>x</v>
      </c>
      <c r="AW93" s="151" t="str">
        <f>IF('Indicator Date'!AW93="","x",'Indicator Date'!AW93)</f>
        <v>x</v>
      </c>
      <c r="AX93" s="151">
        <f>IF('Indicator Date'!AX93="","x",'Indicator Date'!AX93)</f>
        <v>2017</v>
      </c>
      <c r="AY93" s="151">
        <f>IF('Indicator Date'!AY93="","x",'Indicator Date'!AY93)</f>
        <v>2017</v>
      </c>
      <c r="AZ93" s="151">
        <f>IF('Indicator Date'!AZ93="","x",'Indicator Date'!AZ93)</f>
        <v>2017</v>
      </c>
      <c r="BA93" s="151" t="str">
        <f>IF('Indicator Date'!BA93="","x",'Indicator Date'!BA93)</f>
        <v>2012</v>
      </c>
      <c r="BB93" s="151">
        <f>IF('Indicator Date'!BB93="","x",'Indicator Date'!BB93)</f>
        <v>2017</v>
      </c>
      <c r="BC93" s="151">
        <f>IF('Indicator Date'!BC93="","x",'Indicator Date'!BC93)</f>
        <v>2018</v>
      </c>
      <c r="BD93" s="151">
        <f>IF('Indicator Date'!BD93="","x",'Indicator Date'!BD93)</f>
        <v>2019</v>
      </c>
      <c r="BE93" s="213" t="str">
        <f>IF('Indicator Date'!BE93="","x",YEAR('Indicator Date'!BE93))</f>
        <v>x</v>
      </c>
      <c r="BF93" s="213">
        <f>IF('Indicator Date'!BF93="","x",YEAR('Indicator Date'!BF93))</f>
        <v>2018</v>
      </c>
      <c r="BG93" s="213">
        <f>IF('Indicator Date'!BG93="","x",YEAR('Indicator Date'!BG93))</f>
        <v>2018</v>
      </c>
      <c r="BH93" s="151">
        <f>IF('Indicator Date'!BH93="","x",'Indicator Date'!BH93)</f>
        <v>2018</v>
      </c>
      <c r="BI93" s="151">
        <f>IF('Indicator Date'!BI93="","x",'Indicator Date'!BI93)</f>
        <v>2018</v>
      </c>
      <c r="BJ93" s="151">
        <f>IF('Indicator Date'!BJ93="","x",'Indicator Date'!BJ93)</f>
        <v>2013</v>
      </c>
      <c r="BK93" s="151">
        <f>IF('Indicator Date'!BK93="","x",'Indicator Date'!BK93)</f>
        <v>2017</v>
      </c>
      <c r="BL93" s="151">
        <f>IF('Indicator Date'!BL93="","x",'Indicator Date'!BL93)</f>
        <v>2018</v>
      </c>
      <c r="BM93" s="151">
        <f>IF('Indicator Date'!BM93="","x",'Indicator Date'!BM93)</f>
        <v>2017</v>
      </c>
      <c r="BN93" s="151">
        <f>IF('Indicator Date'!BN93="","x",'Indicator Date'!BN93)</f>
        <v>2008</v>
      </c>
      <c r="BO93" s="151">
        <f>IF('Indicator Date'!BO93="","x",'Indicator Date'!BO93)</f>
        <v>2016</v>
      </c>
      <c r="BP93" s="151">
        <f>IF('Indicator Date'!BP93="","x",'Indicator Date'!BP93)</f>
        <v>2017</v>
      </c>
      <c r="BQ93" s="151">
        <f>IF('Indicator Date'!BQ93="","x",'Indicator Date'!BQ93)</f>
        <v>2014</v>
      </c>
      <c r="BR93" s="151">
        <f>IF('Indicator Date'!BR93="","x",'Indicator Date'!BR93)</f>
        <v>2017</v>
      </c>
      <c r="BS93" s="151">
        <f>IF('Indicator Date'!BS93="","x",'Indicator Date'!BS93)</f>
        <v>2017</v>
      </c>
      <c r="BT93" s="151">
        <f>IF('Indicator Date'!BT93="","x",'Indicator Date'!BT93)</f>
        <v>2017</v>
      </c>
      <c r="BU93" s="151">
        <f>IF('Indicator Date'!BU93="","x",'Indicator Date'!BU93)</f>
        <v>2017</v>
      </c>
      <c r="BV93" s="151">
        <f>IF('Indicator Date'!BV93="","x",'Indicator Date'!BV93)</f>
        <v>2017</v>
      </c>
      <c r="BW93" s="151">
        <f>IF('Indicator Date'!BW93="","x",'Indicator Date'!BW93)</f>
        <v>2017</v>
      </c>
      <c r="BX93" s="151">
        <f>IF('Indicator Date'!BX93="","x",'Indicator Date'!BX93)</f>
        <v>2016</v>
      </c>
      <c r="BY93" s="151">
        <f>IF('Indicator Date'!BY93="","x",'Indicator Date'!BY93)</f>
        <v>2015</v>
      </c>
      <c r="BZ93" s="151" t="str">
        <f>IF('Indicator Date'!BZ93="","x",'Indicator Date'!BZ93)</f>
        <v>2018</v>
      </c>
      <c r="CA93" s="151">
        <f>IF('Indicator Date'!CA93="","x",'Indicator Date'!CA93)</f>
        <v>2019</v>
      </c>
      <c r="CB93" s="151">
        <f>IF('Indicator Date'!CB93="","x",'Indicator Date'!CB93)</f>
        <v>2015</v>
      </c>
    </row>
    <row r="94" spans="1:80" x14ac:dyDescent="0.25">
      <c r="A94" s="123" t="s">
        <v>168</v>
      </c>
      <c r="B94" s="106" t="s">
        <v>167</v>
      </c>
      <c r="C94" s="151">
        <f>IF('Indicator Date'!C94="","x",'Indicator Date'!C94)</f>
        <v>2015</v>
      </c>
      <c r="D94" s="151">
        <f>IF('Indicator Date'!D94="","x",'Indicator Date'!D94)</f>
        <v>2015</v>
      </c>
      <c r="E94" s="151">
        <f>IF('Indicator Date'!E94="","x",'Indicator Date'!E94)</f>
        <v>2015</v>
      </c>
      <c r="F94" s="151">
        <f>IF('Indicator Date'!F94="","x",'Indicator Date'!F94)</f>
        <v>2015</v>
      </c>
      <c r="G94" s="151">
        <f>IF('Indicator Date'!G94="","x",'Indicator Date'!G94)</f>
        <v>2015</v>
      </c>
      <c r="H94" s="151">
        <f>IF('Indicator Date'!H94="","x",'Indicator Date'!H94)</f>
        <v>2015</v>
      </c>
      <c r="I94" s="151">
        <f>IF('Indicator Date'!I94="","x",'Indicator Date'!I94)</f>
        <v>2015</v>
      </c>
      <c r="J94" s="151">
        <f>IF('Indicator Date'!J94="","x",'Indicator Date'!J94)</f>
        <v>2018</v>
      </c>
      <c r="K94" s="151">
        <f>IF('Indicator Date'!K94="","x",'Indicator Date'!K94)</f>
        <v>2018</v>
      </c>
      <c r="L94" s="151">
        <f>IF('Indicator Date'!L94="","x",'Indicator Date'!L94)</f>
        <v>2016</v>
      </c>
      <c r="M94" s="151">
        <f>IF('Indicator Date'!M94="","x",'Indicator Date'!M94)</f>
        <v>2015</v>
      </c>
      <c r="N94" s="151">
        <f>IF('Indicator Date'!N94="","x",'Indicator Date'!N94)</f>
        <v>2015</v>
      </c>
      <c r="O94" s="151">
        <f>IF('Indicator Date'!O94="","x",'Indicator Date'!O94)</f>
        <v>2015</v>
      </c>
      <c r="P94" s="151">
        <f>IF('Indicator Date'!P94="","x",'Indicator Date'!P94)</f>
        <v>2015</v>
      </c>
      <c r="Q94" s="151">
        <f>IF('Indicator Date'!Q94="","x",'Indicator Date'!Q94)</f>
        <v>2010</v>
      </c>
      <c r="R94" s="151">
        <f>IF('Indicator Date'!R94="","x",'Indicator Date'!R94)</f>
        <v>2010</v>
      </c>
      <c r="S94" s="151">
        <f>IF('Indicator Date'!S94="","x",'Indicator Date'!S94)</f>
        <v>2010</v>
      </c>
      <c r="T94" s="151">
        <f>IF('Indicator Date'!T94="","x",'Indicator Date'!T94)</f>
        <v>2010</v>
      </c>
      <c r="U94" s="151">
        <f>IF('Indicator Date'!U94="","x",'Indicator Date'!U94)</f>
        <v>2015</v>
      </c>
      <c r="V94" s="151">
        <f>IF('Indicator Date'!V94="","x",'Indicator Date'!V94)</f>
        <v>2015</v>
      </c>
      <c r="W94" s="151">
        <f>IF('Indicator Date'!W94="","x",'Indicator Date'!W94)</f>
        <v>2015</v>
      </c>
      <c r="X94" s="151">
        <f>IF('Indicator Date'!X94="","x",'Indicator Date'!X94)</f>
        <v>2018</v>
      </c>
      <c r="Y94" s="151">
        <f>IF('Indicator Date'!Y94="","x",'Indicator Date'!Y94)</f>
        <v>2018</v>
      </c>
      <c r="Z94" s="151">
        <f>IF('Indicator Date'!Z94="","x",'Indicator Date'!Z94)</f>
        <v>2018</v>
      </c>
      <c r="AA94" s="151" t="str">
        <f>IF('Indicator Date'!AA94="","x",'Indicator Date'!AA94)</f>
        <v>x</v>
      </c>
      <c r="AB94" s="151">
        <f>IF('Indicator Date'!AB94="","x",'Indicator Date'!AB94)</f>
        <v>2017</v>
      </c>
      <c r="AC94" s="151" t="str">
        <f>IF('Indicator Date'!AC94="","x",'Indicator Date'!AC94)</f>
        <v>x</v>
      </c>
      <c r="AD94" s="151">
        <f>IF('Indicator Date'!AD94="","x",'Indicator Date'!AD94)</f>
        <v>2018</v>
      </c>
      <c r="AE94" s="151">
        <f>IF('Indicator Date'!AE94="","x",'Indicator Date'!AE94)</f>
        <v>2018</v>
      </c>
      <c r="AF94" s="151" t="str">
        <f>IF('Indicator Date'!AF94="","x",'Indicator Date'!AF94)</f>
        <v>x</v>
      </c>
      <c r="AG94" s="151">
        <f>IF('Indicator Date'!AG94="","x",'Indicator Date'!AG94)</f>
        <v>2019</v>
      </c>
      <c r="AH94" s="151">
        <f>IF('Indicator Date'!AH94="","x",'Indicator Date'!AH94)</f>
        <v>2019</v>
      </c>
      <c r="AI94" s="151">
        <f>IF('Indicator Date'!AI94="","x",'Indicator Date'!AI94)</f>
        <v>2019</v>
      </c>
      <c r="AJ94" s="151">
        <f>IF('Indicator Date'!AJ94="","x",'Indicator Date'!AJ94)</f>
        <v>2018</v>
      </c>
      <c r="AK94" s="151">
        <f>IF('Indicator Date'!AK94="","x",'Indicator Date'!AK94)</f>
        <v>2018</v>
      </c>
      <c r="AL94" s="151">
        <f>IF('Indicator Date'!AL94="","x",'Indicator Date'!AL94)</f>
        <v>2017</v>
      </c>
      <c r="AM94" s="151" t="str">
        <f>IF('Indicator Date'!AM94="","x",'Indicator Date'!AM94)</f>
        <v>x</v>
      </c>
      <c r="AN94" s="151">
        <f>IF('Indicator Date'!AN94="","x",'Indicator Date'!AN94)</f>
        <v>2019</v>
      </c>
      <c r="AO94" s="151">
        <f>IF('Indicator Date'!AO94="","x",'Indicator Date'!AO94)</f>
        <v>2016</v>
      </c>
      <c r="AP94" s="151">
        <f>IF('Indicator Date'!AP94="","x",'Indicator Date'!AP94)</f>
        <v>2017</v>
      </c>
      <c r="AQ94" s="151" t="str">
        <f>IF('Indicator Date'!AQ94="","x",'Indicator Date'!AQ94)</f>
        <v>x</v>
      </c>
      <c r="AR94" s="151">
        <f>IF('Indicator Date'!AR94="","x",'Indicator Date'!AR94)</f>
        <v>2018</v>
      </c>
      <c r="AS94" s="151">
        <f>IF('Indicator Date'!AS94="","x",'Indicator Date'!AS94)</f>
        <v>2017</v>
      </c>
      <c r="AT94" s="151">
        <f>IF('Indicator Date'!AT94="","x",'Indicator Date'!AT94)</f>
        <v>2014</v>
      </c>
      <c r="AU94" s="151">
        <f>IF('Indicator Date'!AU94="","x",'Indicator Date'!AU94)</f>
        <v>2017</v>
      </c>
      <c r="AV94" s="151">
        <f>IF('Indicator Date'!AV94="","x",'Indicator Date'!AV94)</f>
        <v>2017</v>
      </c>
      <c r="AW94" s="151">
        <f>IF('Indicator Date'!AW94="","x",'Indicator Date'!AW94)</f>
        <v>2017</v>
      </c>
      <c r="AX94" s="151" t="str">
        <f>IF('Indicator Date'!AX94="","x",'Indicator Date'!AX94)</f>
        <v>x</v>
      </c>
      <c r="AY94" s="151">
        <f>IF('Indicator Date'!AY94="","x",'Indicator Date'!AY94)</f>
        <v>2017</v>
      </c>
      <c r="AZ94" s="151">
        <f>IF('Indicator Date'!AZ94="","x",'Indicator Date'!AZ94)</f>
        <v>2017</v>
      </c>
      <c r="BA94" s="151" t="str">
        <f>IF('Indicator Date'!BA94="","x",'Indicator Date'!BA94)</f>
        <v>x</v>
      </c>
      <c r="BB94" s="151">
        <f>IF('Indicator Date'!BB94="","x",'Indicator Date'!BB94)</f>
        <v>2017</v>
      </c>
      <c r="BC94" s="151">
        <f>IF('Indicator Date'!BC94="","x",'Indicator Date'!BC94)</f>
        <v>2018</v>
      </c>
      <c r="BD94" s="151">
        <f>IF('Indicator Date'!BD94="","x",'Indicator Date'!BD94)</f>
        <v>2019</v>
      </c>
      <c r="BE94" s="213" t="str">
        <f>IF('Indicator Date'!BE94="","x",YEAR('Indicator Date'!BE94))</f>
        <v>x</v>
      </c>
      <c r="BF94" s="213">
        <f>IF('Indicator Date'!BF94="","x",YEAR('Indicator Date'!BF94))</f>
        <v>2018</v>
      </c>
      <c r="BG94" s="213">
        <f>IF('Indicator Date'!BG94="","x",YEAR('Indicator Date'!BG94))</f>
        <v>2018</v>
      </c>
      <c r="BH94" s="151">
        <f>IF('Indicator Date'!BH94="","x",'Indicator Date'!BH94)</f>
        <v>2018</v>
      </c>
      <c r="BI94" s="151">
        <f>IF('Indicator Date'!BI94="","x",'Indicator Date'!BI94)</f>
        <v>2018</v>
      </c>
      <c r="BJ94" s="151" t="str">
        <f>IF('Indicator Date'!BJ94="","x",'Indicator Date'!BJ94)</f>
        <v>x</v>
      </c>
      <c r="BK94" s="151">
        <f>IF('Indicator Date'!BK94="","x",'Indicator Date'!BK94)</f>
        <v>2017</v>
      </c>
      <c r="BL94" s="151">
        <f>IF('Indicator Date'!BL94="","x",'Indicator Date'!BL94)</f>
        <v>2018</v>
      </c>
      <c r="BM94" s="151">
        <f>IF('Indicator Date'!BM94="","x",'Indicator Date'!BM94)</f>
        <v>2017</v>
      </c>
      <c r="BN94" s="151">
        <f>IF('Indicator Date'!BN94="","x",'Indicator Date'!BN94)</f>
        <v>2018</v>
      </c>
      <c r="BO94" s="151">
        <f>IF('Indicator Date'!BO94="","x",'Indicator Date'!BO94)</f>
        <v>2016</v>
      </c>
      <c r="BP94" s="151">
        <f>IF('Indicator Date'!BP94="","x",'Indicator Date'!BP94)</f>
        <v>2017</v>
      </c>
      <c r="BQ94" s="151">
        <f>IF('Indicator Date'!BQ94="","x",'Indicator Date'!BQ94)</f>
        <v>2014</v>
      </c>
      <c r="BR94" s="151">
        <f>IF('Indicator Date'!BR94="","x",'Indicator Date'!BR94)</f>
        <v>2017</v>
      </c>
      <c r="BS94" s="151">
        <f>IF('Indicator Date'!BS94="","x",'Indicator Date'!BS94)</f>
        <v>2017</v>
      </c>
      <c r="BT94" s="151">
        <f>IF('Indicator Date'!BT94="","x",'Indicator Date'!BT94)</f>
        <v>2015</v>
      </c>
      <c r="BU94" s="151">
        <f>IF('Indicator Date'!BU94="","x",'Indicator Date'!BU94)</f>
        <v>2017</v>
      </c>
      <c r="BV94" s="151">
        <f>IF('Indicator Date'!BV94="","x",'Indicator Date'!BV94)</f>
        <v>2017</v>
      </c>
      <c r="BW94" s="151">
        <f>IF('Indicator Date'!BW94="","x",'Indicator Date'!BW94)</f>
        <v>2017</v>
      </c>
      <c r="BX94" s="151">
        <f>IF('Indicator Date'!BX94="","x",'Indicator Date'!BX94)</f>
        <v>2016</v>
      </c>
      <c r="BY94" s="151">
        <f>IF('Indicator Date'!BY94="","x",'Indicator Date'!BY94)</f>
        <v>2015</v>
      </c>
      <c r="BZ94" s="151" t="str">
        <f>IF('Indicator Date'!BZ94="","x",'Indicator Date'!BZ94)</f>
        <v>2018</v>
      </c>
      <c r="CA94" s="151">
        <f>IF('Indicator Date'!CA94="","x",'Indicator Date'!CA94)</f>
        <v>2019</v>
      </c>
      <c r="CB94" s="151">
        <f>IF('Indicator Date'!CB94="","x",'Indicator Date'!CB94)</f>
        <v>2015</v>
      </c>
    </row>
    <row r="95" spans="1:80" x14ac:dyDescent="0.25">
      <c r="A95" s="123" t="s">
        <v>170</v>
      </c>
      <c r="B95" s="106" t="s">
        <v>169</v>
      </c>
      <c r="C95" s="151">
        <f>IF('Indicator Date'!C95="","x",'Indicator Date'!C95)</f>
        <v>2015</v>
      </c>
      <c r="D95" s="151">
        <f>IF('Indicator Date'!D95="","x",'Indicator Date'!D95)</f>
        <v>2015</v>
      </c>
      <c r="E95" s="151">
        <f>IF('Indicator Date'!E95="","x",'Indicator Date'!E95)</f>
        <v>2015</v>
      </c>
      <c r="F95" s="151">
        <f>IF('Indicator Date'!F95="","x",'Indicator Date'!F95)</f>
        <v>2015</v>
      </c>
      <c r="G95" s="151">
        <f>IF('Indicator Date'!G95="","x",'Indicator Date'!G95)</f>
        <v>2015</v>
      </c>
      <c r="H95" s="151">
        <f>IF('Indicator Date'!H95="","x",'Indicator Date'!H95)</f>
        <v>2015</v>
      </c>
      <c r="I95" s="151">
        <f>IF('Indicator Date'!I95="","x",'Indicator Date'!I95)</f>
        <v>2015</v>
      </c>
      <c r="J95" s="151">
        <f>IF('Indicator Date'!J95="","x",'Indicator Date'!J95)</f>
        <v>2018</v>
      </c>
      <c r="K95" s="151">
        <f>IF('Indicator Date'!K95="","x",'Indicator Date'!K95)</f>
        <v>2018</v>
      </c>
      <c r="L95" s="151">
        <f>IF('Indicator Date'!L95="","x",'Indicator Date'!L95)</f>
        <v>2016</v>
      </c>
      <c r="M95" s="151">
        <f>IF('Indicator Date'!M95="","x",'Indicator Date'!M95)</f>
        <v>2015</v>
      </c>
      <c r="N95" s="151">
        <f>IF('Indicator Date'!N95="","x",'Indicator Date'!N95)</f>
        <v>2015</v>
      </c>
      <c r="O95" s="151">
        <f>IF('Indicator Date'!O95="","x",'Indicator Date'!O95)</f>
        <v>2015</v>
      </c>
      <c r="P95" s="151">
        <f>IF('Indicator Date'!P95="","x",'Indicator Date'!P95)</f>
        <v>2015</v>
      </c>
      <c r="Q95" s="151">
        <f>IF('Indicator Date'!Q95="","x",'Indicator Date'!Q95)</f>
        <v>2010</v>
      </c>
      <c r="R95" s="151">
        <f>IF('Indicator Date'!R95="","x",'Indicator Date'!R95)</f>
        <v>2010</v>
      </c>
      <c r="S95" s="151">
        <f>IF('Indicator Date'!S95="","x",'Indicator Date'!S95)</f>
        <v>2010</v>
      </c>
      <c r="T95" s="151">
        <f>IF('Indicator Date'!T95="","x",'Indicator Date'!T95)</f>
        <v>2010</v>
      </c>
      <c r="U95" s="151">
        <f>IF('Indicator Date'!U95="","x",'Indicator Date'!U95)</f>
        <v>2015</v>
      </c>
      <c r="V95" s="151">
        <f>IF('Indicator Date'!V95="","x",'Indicator Date'!V95)</f>
        <v>2015</v>
      </c>
      <c r="W95" s="151">
        <f>IF('Indicator Date'!W95="","x",'Indicator Date'!W95)</f>
        <v>2015</v>
      </c>
      <c r="X95" s="151">
        <f>IF('Indicator Date'!X95="","x",'Indicator Date'!X95)</f>
        <v>2018</v>
      </c>
      <c r="Y95" s="151">
        <f>IF('Indicator Date'!Y95="","x",'Indicator Date'!Y95)</f>
        <v>2018</v>
      </c>
      <c r="Z95" s="151">
        <f>IF('Indicator Date'!Z95="","x",'Indicator Date'!Z95)</f>
        <v>2018</v>
      </c>
      <c r="AA95" s="151">
        <f>IF('Indicator Date'!AA95="","x",'Indicator Date'!AA95)</f>
        <v>2012</v>
      </c>
      <c r="AB95" s="151">
        <f>IF('Indicator Date'!AB95="","x",'Indicator Date'!AB95)</f>
        <v>2017</v>
      </c>
      <c r="AC95" s="151">
        <f>IF('Indicator Date'!AC95="","x",'Indicator Date'!AC95)</f>
        <v>2017</v>
      </c>
      <c r="AD95" s="151">
        <f>IF('Indicator Date'!AD95="","x",'Indicator Date'!AD95)</f>
        <v>2018</v>
      </c>
      <c r="AE95" s="151">
        <f>IF('Indicator Date'!AE95="","x",'Indicator Date'!AE95)</f>
        <v>2018</v>
      </c>
      <c r="AF95" s="151">
        <f>IF('Indicator Date'!AF95="","x",'Indicator Date'!AF95)</f>
        <v>2016</v>
      </c>
      <c r="AG95" s="151">
        <f>IF('Indicator Date'!AG95="","x",'Indicator Date'!AG95)</f>
        <v>2019</v>
      </c>
      <c r="AH95" s="151">
        <f>IF('Indicator Date'!AH95="","x",'Indicator Date'!AH95)</f>
        <v>2019</v>
      </c>
      <c r="AI95" s="151">
        <f>IF('Indicator Date'!AI95="","x",'Indicator Date'!AI95)</f>
        <v>2019</v>
      </c>
      <c r="AJ95" s="151">
        <f>IF('Indicator Date'!AJ95="","x",'Indicator Date'!AJ95)</f>
        <v>2018</v>
      </c>
      <c r="AK95" s="151">
        <f>IF('Indicator Date'!AK95="","x",'Indicator Date'!AK95)</f>
        <v>2018</v>
      </c>
      <c r="AL95" s="151">
        <f>IF('Indicator Date'!AL95="","x",'Indicator Date'!AL95)</f>
        <v>2017</v>
      </c>
      <c r="AM95" s="151">
        <f>IF('Indicator Date'!AM95="","x",'Indicator Date'!AM95)</f>
        <v>2014</v>
      </c>
      <c r="AN95" s="151">
        <f>IF('Indicator Date'!AN95="","x",'Indicator Date'!AN95)</f>
        <v>2019</v>
      </c>
      <c r="AO95" s="151">
        <f>IF('Indicator Date'!AO95="","x",'Indicator Date'!AO95)</f>
        <v>2016</v>
      </c>
      <c r="AP95" s="151">
        <f>IF('Indicator Date'!AP95="","x",'Indicator Date'!AP95)</f>
        <v>2017</v>
      </c>
      <c r="AQ95" s="151">
        <f>IF('Indicator Date'!AQ95="","x",'Indicator Date'!AQ95)</f>
        <v>2017</v>
      </c>
      <c r="AR95" s="151">
        <f>IF('Indicator Date'!AR95="","x",'Indicator Date'!AR95)</f>
        <v>2018</v>
      </c>
      <c r="AS95" s="151">
        <f>IF('Indicator Date'!AS95="","x",'Indicator Date'!AS95)</f>
        <v>2017</v>
      </c>
      <c r="AT95" s="151">
        <f>IF('Indicator Date'!AT95="","x",'Indicator Date'!AT95)</f>
        <v>2014</v>
      </c>
      <c r="AU95" s="151">
        <f>IF('Indicator Date'!AU95="","x",'Indicator Date'!AU95)</f>
        <v>2017</v>
      </c>
      <c r="AV95" s="151">
        <f>IF('Indicator Date'!AV95="","x",'Indicator Date'!AV95)</f>
        <v>2017</v>
      </c>
      <c r="AW95" s="151">
        <f>IF('Indicator Date'!AW95="","x",'Indicator Date'!AW95)</f>
        <v>2017</v>
      </c>
      <c r="AX95" s="151">
        <f>IF('Indicator Date'!AX95="","x",'Indicator Date'!AX95)</f>
        <v>2017</v>
      </c>
      <c r="AY95" s="151">
        <f>IF('Indicator Date'!AY95="","x",'Indicator Date'!AY95)</f>
        <v>2017</v>
      </c>
      <c r="AZ95" s="151">
        <f>IF('Indicator Date'!AZ95="","x",'Indicator Date'!AZ95)</f>
        <v>2017</v>
      </c>
      <c r="BA95" s="151" t="str">
        <f>IF('Indicator Date'!BA95="","x",'Indicator Date'!BA95)</f>
        <v>2017</v>
      </c>
      <c r="BB95" s="151">
        <f>IF('Indicator Date'!BB95="","x",'Indicator Date'!BB95)</f>
        <v>2017</v>
      </c>
      <c r="BC95" s="151">
        <f>IF('Indicator Date'!BC95="","x",'Indicator Date'!BC95)</f>
        <v>2018</v>
      </c>
      <c r="BD95" s="151">
        <f>IF('Indicator Date'!BD95="","x",'Indicator Date'!BD95)</f>
        <v>2019</v>
      </c>
      <c r="BE95" s="213" t="str">
        <f>IF('Indicator Date'!BE95="","x",YEAR('Indicator Date'!BE95))</f>
        <v>x</v>
      </c>
      <c r="BF95" s="213">
        <f>IF('Indicator Date'!BF95="","x",YEAR('Indicator Date'!BF95))</f>
        <v>2018</v>
      </c>
      <c r="BG95" s="213">
        <f>IF('Indicator Date'!BG95="","x",YEAR('Indicator Date'!BG95))</f>
        <v>2018</v>
      </c>
      <c r="BH95" s="151">
        <f>IF('Indicator Date'!BH95="","x",'Indicator Date'!BH95)</f>
        <v>2018</v>
      </c>
      <c r="BI95" s="151">
        <f>IF('Indicator Date'!BI95="","x",'Indicator Date'!BI95)</f>
        <v>2018</v>
      </c>
      <c r="BJ95" s="151">
        <f>IF('Indicator Date'!BJ95="","x",'Indicator Date'!BJ95)</f>
        <v>2015</v>
      </c>
      <c r="BK95" s="151">
        <f>IF('Indicator Date'!BK95="","x",'Indicator Date'!BK95)</f>
        <v>2017</v>
      </c>
      <c r="BL95" s="151">
        <f>IF('Indicator Date'!BL95="","x",'Indicator Date'!BL95)</f>
        <v>2018</v>
      </c>
      <c r="BM95" s="151">
        <f>IF('Indicator Date'!BM95="","x",'Indicator Date'!BM95)</f>
        <v>2017</v>
      </c>
      <c r="BN95" s="151">
        <f>IF('Indicator Date'!BN95="","x",'Indicator Date'!BN95)</f>
        <v>2015</v>
      </c>
      <c r="BO95" s="151">
        <f>IF('Indicator Date'!BO95="","x",'Indicator Date'!BO95)</f>
        <v>2016</v>
      </c>
      <c r="BP95" s="151">
        <f>IF('Indicator Date'!BP95="","x",'Indicator Date'!BP95)</f>
        <v>2017</v>
      </c>
      <c r="BQ95" s="151">
        <f>IF('Indicator Date'!BQ95="","x",'Indicator Date'!BQ95)</f>
        <v>2014</v>
      </c>
      <c r="BR95" s="151">
        <f>IF('Indicator Date'!BR95="","x",'Indicator Date'!BR95)</f>
        <v>2017</v>
      </c>
      <c r="BS95" s="151">
        <f>IF('Indicator Date'!BS95="","x",'Indicator Date'!BS95)</f>
        <v>2017</v>
      </c>
      <c r="BT95" s="151">
        <f>IF('Indicator Date'!BT95="","x",'Indicator Date'!BT95)</f>
        <v>2014</v>
      </c>
      <c r="BU95" s="151">
        <f>IF('Indicator Date'!BU95="","x",'Indicator Date'!BU95)</f>
        <v>2017</v>
      </c>
      <c r="BV95" s="151">
        <f>IF('Indicator Date'!BV95="","x",'Indicator Date'!BV95)</f>
        <v>2017</v>
      </c>
      <c r="BW95" s="151" t="str">
        <f>IF('Indicator Date'!BW95="","x",'Indicator Date'!BW95)</f>
        <v>x</v>
      </c>
      <c r="BX95" s="151">
        <f>IF('Indicator Date'!BX95="","x",'Indicator Date'!BX95)</f>
        <v>2016</v>
      </c>
      <c r="BY95" s="151">
        <f>IF('Indicator Date'!BY95="","x",'Indicator Date'!BY95)</f>
        <v>2015</v>
      </c>
      <c r="BZ95" s="151" t="str">
        <f>IF('Indicator Date'!BZ95="","x",'Indicator Date'!BZ95)</f>
        <v>2018</v>
      </c>
      <c r="CA95" s="151">
        <f>IF('Indicator Date'!CA95="","x",'Indicator Date'!CA95)</f>
        <v>2019</v>
      </c>
      <c r="CB95" s="151">
        <f>IF('Indicator Date'!CB95="","x",'Indicator Date'!CB95)</f>
        <v>2015</v>
      </c>
    </row>
    <row r="96" spans="1:80" x14ac:dyDescent="0.25">
      <c r="A96" s="123" t="s">
        <v>803</v>
      </c>
      <c r="B96" s="106" t="s">
        <v>171</v>
      </c>
      <c r="C96" s="151">
        <f>IF('Indicator Date'!C96="","x",'Indicator Date'!C96)</f>
        <v>2015</v>
      </c>
      <c r="D96" s="151">
        <f>IF('Indicator Date'!D96="","x",'Indicator Date'!D96)</f>
        <v>2015</v>
      </c>
      <c r="E96" s="151">
        <f>IF('Indicator Date'!E96="","x",'Indicator Date'!E96)</f>
        <v>2015</v>
      </c>
      <c r="F96" s="151">
        <f>IF('Indicator Date'!F96="","x",'Indicator Date'!F96)</f>
        <v>2015</v>
      </c>
      <c r="G96" s="151">
        <f>IF('Indicator Date'!G96="","x",'Indicator Date'!G96)</f>
        <v>2015</v>
      </c>
      <c r="H96" s="151">
        <f>IF('Indicator Date'!H96="","x",'Indicator Date'!H96)</f>
        <v>2015</v>
      </c>
      <c r="I96" s="151">
        <f>IF('Indicator Date'!I96="","x",'Indicator Date'!I96)</f>
        <v>2015</v>
      </c>
      <c r="J96" s="151">
        <f>IF('Indicator Date'!J96="","x",'Indicator Date'!J96)</f>
        <v>2018</v>
      </c>
      <c r="K96" s="151">
        <f>IF('Indicator Date'!K96="","x",'Indicator Date'!K96)</f>
        <v>2018</v>
      </c>
      <c r="L96" s="151">
        <f>IF('Indicator Date'!L96="","x",'Indicator Date'!L96)</f>
        <v>2016</v>
      </c>
      <c r="M96" s="151">
        <f>IF('Indicator Date'!M96="","x",'Indicator Date'!M96)</f>
        <v>2015</v>
      </c>
      <c r="N96" s="151">
        <f>IF('Indicator Date'!N96="","x",'Indicator Date'!N96)</f>
        <v>2015</v>
      </c>
      <c r="O96" s="151">
        <f>IF('Indicator Date'!O96="","x",'Indicator Date'!O96)</f>
        <v>2015</v>
      </c>
      <c r="P96" s="151">
        <f>IF('Indicator Date'!P96="","x",'Indicator Date'!P96)</f>
        <v>2015</v>
      </c>
      <c r="Q96" s="151">
        <f>IF('Indicator Date'!Q96="","x",'Indicator Date'!Q96)</f>
        <v>2010</v>
      </c>
      <c r="R96" s="151">
        <f>IF('Indicator Date'!R96="","x",'Indicator Date'!R96)</f>
        <v>2010</v>
      </c>
      <c r="S96" s="151">
        <f>IF('Indicator Date'!S96="","x",'Indicator Date'!S96)</f>
        <v>2010</v>
      </c>
      <c r="T96" s="151">
        <f>IF('Indicator Date'!T96="","x",'Indicator Date'!T96)</f>
        <v>2010</v>
      </c>
      <c r="U96" s="151">
        <f>IF('Indicator Date'!U96="","x",'Indicator Date'!U96)</f>
        <v>2015</v>
      </c>
      <c r="V96" s="151">
        <f>IF('Indicator Date'!V96="","x",'Indicator Date'!V96)</f>
        <v>2015</v>
      </c>
      <c r="W96" s="151">
        <f>IF('Indicator Date'!W96="","x",'Indicator Date'!W96)</f>
        <v>2015</v>
      </c>
      <c r="X96" s="151">
        <f>IF('Indicator Date'!X96="","x",'Indicator Date'!X96)</f>
        <v>2018</v>
      </c>
      <c r="Y96" s="151">
        <f>IF('Indicator Date'!Y96="","x",'Indicator Date'!Y96)</f>
        <v>2018</v>
      </c>
      <c r="Z96" s="151">
        <f>IF('Indicator Date'!Z96="","x",'Indicator Date'!Z96)</f>
        <v>2018</v>
      </c>
      <c r="AA96" s="151" t="str">
        <f>IF('Indicator Date'!AA96="","x",'Indicator Date'!AA96)</f>
        <v>x</v>
      </c>
      <c r="AB96" s="151">
        <f>IF('Indicator Date'!AB96="","x",'Indicator Date'!AB96)</f>
        <v>2017</v>
      </c>
      <c r="AC96" s="151">
        <f>IF('Indicator Date'!AC96="","x",'Indicator Date'!AC96)</f>
        <v>2017</v>
      </c>
      <c r="AD96" s="151">
        <f>IF('Indicator Date'!AD96="","x",'Indicator Date'!AD96)</f>
        <v>2017</v>
      </c>
      <c r="AE96" s="151">
        <f>IF('Indicator Date'!AE96="","x",'Indicator Date'!AE96)</f>
        <v>2018</v>
      </c>
      <c r="AF96" s="151">
        <f>IF('Indicator Date'!AF96="","x",'Indicator Date'!AF96)</f>
        <v>2016</v>
      </c>
      <c r="AG96" s="151">
        <f>IF('Indicator Date'!AG96="","x",'Indicator Date'!AG96)</f>
        <v>2019</v>
      </c>
      <c r="AH96" s="151">
        <f>IF('Indicator Date'!AH96="","x",'Indicator Date'!AH96)</f>
        <v>2019</v>
      </c>
      <c r="AI96" s="151">
        <f>IF('Indicator Date'!AI96="","x",'Indicator Date'!AI96)</f>
        <v>2019</v>
      </c>
      <c r="AJ96" s="151">
        <f>IF('Indicator Date'!AJ96="","x",'Indicator Date'!AJ96)</f>
        <v>2018</v>
      </c>
      <c r="AK96" s="151">
        <f>IF('Indicator Date'!AK96="","x",'Indicator Date'!AK96)</f>
        <v>2018</v>
      </c>
      <c r="AL96" s="151">
        <f>IF('Indicator Date'!AL96="","x",'Indicator Date'!AL96)</f>
        <v>2017</v>
      </c>
      <c r="AM96" s="151">
        <f>IF('Indicator Date'!AM96="","x",'Indicator Date'!AM96)</f>
        <v>2012</v>
      </c>
      <c r="AN96" s="151">
        <f>IF('Indicator Date'!AN96="","x",'Indicator Date'!AN96)</f>
        <v>2019</v>
      </c>
      <c r="AO96" s="151">
        <f>IF('Indicator Date'!AO96="","x",'Indicator Date'!AO96)</f>
        <v>2016</v>
      </c>
      <c r="AP96" s="151">
        <f>IF('Indicator Date'!AP96="","x",'Indicator Date'!AP96)</f>
        <v>2017</v>
      </c>
      <c r="AQ96" s="151">
        <f>IF('Indicator Date'!AQ96="","x",'Indicator Date'!AQ96)</f>
        <v>2017</v>
      </c>
      <c r="AR96" s="151">
        <f>IF('Indicator Date'!AR96="","x",'Indicator Date'!AR96)</f>
        <v>2018</v>
      </c>
      <c r="AS96" s="151">
        <f>IF('Indicator Date'!AS96="","x",'Indicator Date'!AS96)</f>
        <v>2017</v>
      </c>
      <c r="AT96" s="151">
        <f>IF('Indicator Date'!AT96="","x",'Indicator Date'!AT96)</f>
        <v>2011</v>
      </c>
      <c r="AU96" s="151">
        <f>IF('Indicator Date'!AU96="","x",'Indicator Date'!AU96)</f>
        <v>2017</v>
      </c>
      <c r="AV96" s="151">
        <f>IF('Indicator Date'!AV96="","x",'Indicator Date'!AV96)</f>
        <v>2017</v>
      </c>
      <c r="AW96" s="151" t="str">
        <f>IF('Indicator Date'!AW96="","x",'Indicator Date'!AW96)</f>
        <v>x</v>
      </c>
      <c r="AX96" s="151">
        <f>IF('Indicator Date'!AX96="","x",'Indicator Date'!AX96)</f>
        <v>2017</v>
      </c>
      <c r="AY96" s="151">
        <f>IF('Indicator Date'!AY96="","x",'Indicator Date'!AY96)</f>
        <v>2017</v>
      </c>
      <c r="AZ96" s="151">
        <f>IF('Indicator Date'!AZ96="","x",'Indicator Date'!AZ96)</f>
        <v>2015</v>
      </c>
      <c r="BA96" s="151" t="str">
        <f>IF('Indicator Date'!BA96="","x",'Indicator Date'!BA96)</f>
        <v>2012</v>
      </c>
      <c r="BB96" s="151">
        <f>IF('Indicator Date'!BB96="","x",'Indicator Date'!BB96)</f>
        <v>2017</v>
      </c>
      <c r="BC96" s="151">
        <f>IF('Indicator Date'!BC96="","x",'Indicator Date'!BC96)</f>
        <v>2018</v>
      </c>
      <c r="BD96" s="151">
        <f>IF('Indicator Date'!BD96="","x",'Indicator Date'!BD96)</f>
        <v>2019</v>
      </c>
      <c r="BE96" s="213" t="str">
        <f>IF('Indicator Date'!BE96="","x",YEAR('Indicator Date'!BE96))</f>
        <v>x</v>
      </c>
      <c r="BF96" s="213">
        <f>IF('Indicator Date'!BF96="","x",YEAR('Indicator Date'!BF96))</f>
        <v>2018</v>
      </c>
      <c r="BG96" s="213">
        <f>IF('Indicator Date'!BG96="","x",YEAR('Indicator Date'!BG96))</f>
        <v>2018</v>
      </c>
      <c r="BH96" s="151">
        <f>IF('Indicator Date'!BH96="","x",'Indicator Date'!BH96)</f>
        <v>2018</v>
      </c>
      <c r="BI96" s="151">
        <f>IF('Indicator Date'!BI96="","x",'Indicator Date'!BI96)</f>
        <v>2018</v>
      </c>
      <c r="BJ96" s="151">
        <f>IF('Indicator Date'!BJ96="","x",'Indicator Date'!BJ96)</f>
        <v>2015</v>
      </c>
      <c r="BK96" s="151">
        <f>IF('Indicator Date'!BK96="","x",'Indicator Date'!BK96)</f>
        <v>2017</v>
      </c>
      <c r="BL96" s="151">
        <f>IF('Indicator Date'!BL96="","x",'Indicator Date'!BL96)</f>
        <v>2018</v>
      </c>
      <c r="BM96" s="151">
        <f>IF('Indicator Date'!BM96="","x",'Indicator Date'!BM96)</f>
        <v>2017</v>
      </c>
      <c r="BN96" s="151">
        <f>IF('Indicator Date'!BN96="","x",'Indicator Date'!BN96)</f>
        <v>2015</v>
      </c>
      <c r="BO96" s="151">
        <f>IF('Indicator Date'!BO96="","x",'Indicator Date'!BO96)</f>
        <v>2016</v>
      </c>
      <c r="BP96" s="151">
        <f>IF('Indicator Date'!BP96="","x",'Indicator Date'!BP96)</f>
        <v>2017</v>
      </c>
      <c r="BQ96" s="151">
        <f>IF('Indicator Date'!BQ96="","x",'Indicator Date'!BQ96)</f>
        <v>2014</v>
      </c>
      <c r="BR96" s="151">
        <f>IF('Indicator Date'!BR96="","x",'Indicator Date'!BR96)</f>
        <v>2017</v>
      </c>
      <c r="BS96" s="151">
        <f>IF('Indicator Date'!BS96="","x",'Indicator Date'!BS96)</f>
        <v>2017</v>
      </c>
      <c r="BT96" s="151">
        <f>IF('Indicator Date'!BT96="","x",'Indicator Date'!BT96)</f>
        <v>2014</v>
      </c>
      <c r="BU96" s="151">
        <f>IF('Indicator Date'!BU96="","x",'Indicator Date'!BU96)</f>
        <v>2017</v>
      </c>
      <c r="BV96" s="151" t="str">
        <f>IF('Indicator Date'!BV96="","x",'Indicator Date'!BV96)</f>
        <v>x</v>
      </c>
      <c r="BW96" s="151">
        <f>IF('Indicator Date'!BW96="","x",'Indicator Date'!BW96)</f>
        <v>2017</v>
      </c>
      <c r="BX96" s="151">
        <f>IF('Indicator Date'!BX96="","x",'Indicator Date'!BX96)</f>
        <v>2016</v>
      </c>
      <c r="BY96" s="151">
        <f>IF('Indicator Date'!BY96="","x",'Indicator Date'!BY96)</f>
        <v>2015</v>
      </c>
      <c r="BZ96" s="151" t="str">
        <f>IF('Indicator Date'!BZ96="","x",'Indicator Date'!BZ96)</f>
        <v>2018</v>
      </c>
      <c r="CA96" s="151">
        <f>IF('Indicator Date'!CA96="","x",'Indicator Date'!CA96)</f>
        <v>2019</v>
      </c>
      <c r="CB96" s="151">
        <f>IF('Indicator Date'!CB96="","x",'Indicator Date'!CB96)</f>
        <v>2015</v>
      </c>
    </row>
    <row r="97" spans="1:80" x14ac:dyDescent="0.25">
      <c r="A97" s="123" t="s">
        <v>377</v>
      </c>
      <c r="B97" s="106" t="s">
        <v>172</v>
      </c>
      <c r="C97" s="151">
        <f>IF('Indicator Date'!C97="","x",'Indicator Date'!C97)</f>
        <v>2015</v>
      </c>
      <c r="D97" s="151">
        <f>IF('Indicator Date'!D97="","x",'Indicator Date'!D97)</f>
        <v>2015</v>
      </c>
      <c r="E97" s="151">
        <f>IF('Indicator Date'!E97="","x",'Indicator Date'!E97)</f>
        <v>2015</v>
      </c>
      <c r="F97" s="151">
        <f>IF('Indicator Date'!F97="","x",'Indicator Date'!F97)</f>
        <v>2015</v>
      </c>
      <c r="G97" s="151">
        <f>IF('Indicator Date'!G97="","x",'Indicator Date'!G97)</f>
        <v>2015</v>
      </c>
      <c r="H97" s="151">
        <f>IF('Indicator Date'!H97="","x",'Indicator Date'!H97)</f>
        <v>2015</v>
      </c>
      <c r="I97" s="151">
        <f>IF('Indicator Date'!I97="","x",'Indicator Date'!I97)</f>
        <v>2015</v>
      </c>
      <c r="J97" s="151">
        <f>IF('Indicator Date'!J97="","x",'Indicator Date'!J97)</f>
        <v>2018</v>
      </c>
      <c r="K97" s="151">
        <f>IF('Indicator Date'!K97="","x",'Indicator Date'!K97)</f>
        <v>2018</v>
      </c>
      <c r="L97" s="151">
        <f>IF('Indicator Date'!L97="","x",'Indicator Date'!L97)</f>
        <v>2016</v>
      </c>
      <c r="M97" s="151">
        <f>IF('Indicator Date'!M97="","x",'Indicator Date'!M97)</f>
        <v>2015</v>
      </c>
      <c r="N97" s="151">
        <f>IF('Indicator Date'!N97="","x",'Indicator Date'!N97)</f>
        <v>2015</v>
      </c>
      <c r="O97" s="151">
        <f>IF('Indicator Date'!O97="","x",'Indicator Date'!O97)</f>
        <v>2015</v>
      </c>
      <c r="P97" s="151">
        <f>IF('Indicator Date'!P97="","x",'Indicator Date'!P97)</f>
        <v>2015</v>
      </c>
      <c r="Q97" s="151">
        <f>IF('Indicator Date'!Q97="","x",'Indicator Date'!Q97)</f>
        <v>2010</v>
      </c>
      <c r="R97" s="151">
        <f>IF('Indicator Date'!R97="","x",'Indicator Date'!R97)</f>
        <v>2010</v>
      </c>
      <c r="S97" s="151">
        <f>IF('Indicator Date'!S97="","x",'Indicator Date'!S97)</f>
        <v>2010</v>
      </c>
      <c r="T97" s="151">
        <f>IF('Indicator Date'!T97="","x",'Indicator Date'!T97)</f>
        <v>2010</v>
      </c>
      <c r="U97" s="151">
        <f>IF('Indicator Date'!U97="","x",'Indicator Date'!U97)</f>
        <v>2015</v>
      </c>
      <c r="V97" s="151">
        <f>IF('Indicator Date'!V97="","x",'Indicator Date'!V97)</f>
        <v>2015</v>
      </c>
      <c r="W97" s="151">
        <f>IF('Indicator Date'!W97="","x",'Indicator Date'!W97)</f>
        <v>2015</v>
      </c>
      <c r="X97" s="151">
        <f>IF('Indicator Date'!X97="","x",'Indicator Date'!X97)</f>
        <v>2018</v>
      </c>
      <c r="Y97" s="151">
        <f>IF('Indicator Date'!Y97="","x",'Indicator Date'!Y97)</f>
        <v>2018</v>
      </c>
      <c r="Z97" s="151">
        <f>IF('Indicator Date'!Z97="","x",'Indicator Date'!Z97)</f>
        <v>2018</v>
      </c>
      <c r="AA97" s="151">
        <f>IF('Indicator Date'!AA97="","x",'Indicator Date'!AA97)</f>
        <v>2011</v>
      </c>
      <c r="AB97" s="151">
        <f>IF('Indicator Date'!AB97="","x",'Indicator Date'!AB97)</f>
        <v>2017</v>
      </c>
      <c r="AC97" s="151" t="str">
        <f>IF('Indicator Date'!AC97="","x",'Indicator Date'!AC97)</f>
        <v>x</v>
      </c>
      <c r="AD97" s="151">
        <f>IF('Indicator Date'!AD97="","x",'Indicator Date'!AD97)</f>
        <v>2018</v>
      </c>
      <c r="AE97" s="151">
        <f>IF('Indicator Date'!AE97="","x",'Indicator Date'!AE97)</f>
        <v>2018</v>
      </c>
      <c r="AF97" s="151" t="str">
        <f>IF('Indicator Date'!AF97="","x",'Indicator Date'!AF97)</f>
        <v>x</v>
      </c>
      <c r="AG97" s="151">
        <f>IF('Indicator Date'!AG97="","x",'Indicator Date'!AG97)</f>
        <v>2019</v>
      </c>
      <c r="AH97" s="151">
        <f>IF('Indicator Date'!AH97="","x",'Indicator Date'!AH97)</f>
        <v>2019</v>
      </c>
      <c r="AI97" s="151">
        <f>IF('Indicator Date'!AI97="","x",'Indicator Date'!AI97)</f>
        <v>2019</v>
      </c>
      <c r="AJ97" s="151">
        <f>IF('Indicator Date'!AJ97="","x",'Indicator Date'!AJ97)</f>
        <v>2018</v>
      </c>
      <c r="AK97" s="151">
        <f>IF('Indicator Date'!AK97="","x",'Indicator Date'!AK97)</f>
        <v>2018</v>
      </c>
      <c r="AL97" s="151">
        <f>IF('Indicator Date'!AL97="","x",'Indicator Date'!AL97)</f>
        <v>2017</v>
      </c>
      <c r="AM97" s="151" t="str">
        <f>IF('Indicator Date'!AM97="","x",'Indicator Date'!AM97)</f>
        <v>x</v>
      </c>
      <c r="AN97" s="151">
        <f>IF('Indicator Date'!AN97="","x",'Indicator Date'!AN97)</f>
        <v>2019</v>
      </c>
      <c r="AO97" s="151">
        <f>IF('Indicator Date'!AO97="","x",'Indicator Date'!AO97)</f>
        <v>2016</v>
      </c>
      <c r="AP97" s="151">
        <f>IF('Indicator Date'!AP97="","x",'Indicator Date'!AP97)</f>
        <v>2017</v>
      </c>
      <c r="AQ97" s="151" t="str">
        <f>IF('Indicator Date'!AQ97="","x",'Indicator Date'!AQ97)</f>
        <v>x</v>
      </c>
      <c r="AR97" s="151">
        <f>IF('Indicator Date'!AR97="","x",'Indicator Date'!AR97)</f>
        <v>2018</v>
      </c>
      <c r="AS97" s="151">
        <f>IF('Indicator Date'!AS97="","x",'Indicator Date'!AS97)</f>
        <v>2017</v>
      </c>
      <c r="AT97" s="151" t="str">
        <f>IF('Indicator Date'!AT97="","x",'Indicator Date'!AT97)</f>
        <v>x</v>
      </c>
      <c r="AU97" s="151">
        <f>IF('Indicator Date'!AU97="","x",'Indicator Date'!AU97)</f>
        <v>2017</v>
      </c>
      <c r="AV97" s="151">
        <f>IF('Indicator Date'!AV97="","x",'Indicator Date'!AV97)</f>
        <v>2016</v>
      </c>
      <c r="AW97" s="151" t="str">
        <f>IF('Indicator Date'!AW97="","x",'Indicator Date'!AW97)</f>
        <v>x</v>
      </c>
      <c r="AX97" s="151" t="str">
        <f>IF('Indicator Date'!AX97="","x",'Indicator Date'!AX97)</f>
        <v>x</v>
      </c>
      <c r="AY97" s="151">
        <f>IF('Indicator Date'!AY97="","x",'Indicator Date'!AY97)</f>
        <v>2017</v>
      </c>
      <c r="AZ97" s="151">
        <f>IF('Indicator Date'!AZ97="","x",'Indicator Date'!AZ97)</f>
        <v>2017</v>
      </c>
      <c r="BA97" s="151" t="str">
        <f>IF('Indicator Date'!BA97="","x",'Indicator Date'!BA97)</f>
        <v>2015</v>
      </c>
      <c r="BB97" s="151">
        <f>IF('Indicator Date'!BB97="","x",'Indicator Date'!BB97)</f>
        <v>2017</v>
      </c>
      <c r="BC97" s="151">
        <f>IF('Indicator Date'!BC97="","x",'Indicator Date'!BC97)</f>
        <v>2018</v>
      </c>
      <c r="BD97" s="151">
        <f>IF('Indicator Date'!BD97="","x",'Indicator Date'!BD97)</f>
        <v>2019</v>
      </c>
      <c r="BE97" s="213" t="str">
        <f>IF('Indicator Date'!BE97="","x",YEAR('Indicator Date'!BE97))</f>
        <v>x</v>
      </c>
      <c r="BF97" s="213">
        <f>IF('Indicator Date'!BF97="","x",YEAR('Indicator Date'!BF97))</f>
        <v>2018</v>
      </c>
      <c r="BG97" s="213">
        <f>IF('Indicator Date'!BG97="","x",YEAR('Indicator Date'!BG97))</f>
        <v>2018</v>
      </c>
      <c r="BH97" s="151">
        <f>IF('Indicator Date'!BH97="","x",'Indicator Date'!BH97)</f>
        <v>2018</v>
      </c>
      <c r="BI97" s="151">
        <f>IF('Indicator Date'!BI97="","x",'Indicator Date'!BI97)</f>
        <v>2018</v>
      </c>
      <c r="BJ97" s="151" t="str">
        <f>IF('Indicator Date'!BJ97="","x",'Indicator Date'!BJ97)</f>
        <v>x</v>
      </c>
      <c r="BK97" s="151">
        <f>IF('Indicator Date'!BK97="","x",'Indicator Date'!BK97)</f>
        <v>2017</v>
      </c>
      <c r="BL97" s="151">
        <f>IF('Indicator Date'!BL97="","x",'Indicator Date'!BL97)</f>
        <v>2018</v>
      </c>
      <c r="BM97" s="151">
        <f>IF('Indicator Date'!BM97="","x",'Indicator Date'!BM97)</f>
        <v>2017</v>
      </c>
      <c r="BN97" s="151">
        <f>IF('Indicator Date'!BN97="","x",'Indicator Date'!BN97)</f>
        <v>2015</v>
      </c>
      <c r="BO97" s="151">
        <f>IF('Indicator Date'!BO97="","x",'Indicator Date'!BO97)</f>
        <v>2016</v>
      </c>
      <c r="BP97" s="151">
        <f>IF('Indicator Date'!BP97="","x",'Indicator Date'!BP97)</f>
        <v>2017</v>
      </c>
      <c r="BQ97" s="151">
        <f>IF('Indicator Date'!BQ97="","x",'Indicator Date'!BQ97)</f>
        <v>2014</v>
      </c>
      <c r="BR97" s="151">
        <f>IF('Indicator Date'!BR97="","x",'Indicator Date'!BR97)</f>
        <v>2017</v>
      </c>
      <c r="BS97" s="151">
        <f>IF('Indicator Date'!BS97="","x",'Indicator Date'!BS97)</f>
        <v>2017</v>
      </c>
      <c r="BT97" s="151">
        <f>IF('Indicator Date'!BT97="","x",'Indicator Date'!BT97)</f>
        <v>2016</v>
      </c>
      <c r="BU97" s="151">
        <f>IF('Indicator Date'!BU97="","x",'Indicator Date'!BU97)</f>
        <v>2017</v>
      </c>
      <c r="BV97" s="151">
        <f>IF('Indicator Date'!BV97="","x",'Indicator Date'!BV97)</f>
        <v>2017</v>
      </c>
      <c r="BW97" s="151">
        <f>IF('Indicator Date'!BW97="","x",'Indicator Date'!BW97)</f>
        <v>2017</v>
      </c>
      <c r="BX97" s="151">
        <f>IF('Indicator Date'!BX97="","x",'Indicator Date'!BX97)</f>
        <v>2016</v>
      </c>
      <c r="BY97" s="151">
        <f>IF('Indicator Date'!BY97="","x",'Indicator Date'!BY97)</f>
        <v>2015</v>
      </c>
      <c r="BZ97" s="151" t="str">
        <f>IF('Indicator Date'!BZ97="","x",'Indicator Date'!BZ97)</f>
        <v>2018</v>
      </c>
      <c r="CA97" s="151">
        <f>IF('Indicator Date'!CA97="","x",'Indicator Date'!CA97)</f>
        <v>2019</v>
      </c>
      <c r="CB97" s="151">
        <f>IF('Indicator Date'!CB97="","x",'Indicator Date'!CB97)</f>
        <v>2015</v>
      </c>
    </row>
    <row r="98" spans="1:80" x14ac:dyDescent="0.25">
      <c r="A98" s="123" t="s">
        <v>174</v>
      </c>
      <c r="B98" s="106" t="s">
        <v>173</v>
      </c>
      <c r="C98" s="151">
        <f>IF('Indicator Date'!C98="","x",'Indicator Date'!C98)</f>
        <v>2015</v>
      </c>
      <c r="D98" s="151">
        <f>IF('Indicator Date'!D98="","x",'Indicator Date'!D98)</f>
        <v>2015</v>
      </c>
      <c r="E98" s="151">
        <f>IF('Indicator Date'!E98="","x",'Indicator Date'!E98)</f>
        <v>2015</v>
      </c>
      <c r="F98" s="151">
        <f>IF('Indicator Date'!F98="","x",'Indicator Date'!F98)</f>
        <v>2015</v>
      </c>
      <c r="G98" s="151">
        <f>IF('Indicator Date'!G98="","x",'Indicator Date'!G98)</f>
        <v>2015</v>
      </c>
      <c r="H98" s="151">
        <f>IF('Indicator Date'!H98="","x",'Indicator Date'!H98)</f>
        <v>2015</v>
      </c>
      <c r="I98" s="151">
        <f>IF('Indicator Date'!I98="","x",'Indicator Date'!I98)</f>
        <v>2015</v>
      </c>
      <c r="J98" s="151">
        <f>IF('Indicator Date'!J98="","x",'Indicator Date'!J98)</f>
        <v>2018</v>
      </c>
      <c r="K98" s="151">
        <f>IF('Indicator Date'!K98="","x",'Indicator Date'!K98)</f>
        <v>2018</v>
      </c>
      <c r="L98" s="151">
        <f>IF('Indicator Date'!L98="","x",'Indicator Date'!L98)</f>
        <v>2016</v>
      </c>
      <c r="M98" s="151">
        <f>IF('Indicator Date'!M98="","x",'Indicator Date'!M98)</f>
        <v>2015</v>
      </c>
      <c r="N98" s="151">
        <f>IF('Indicator Date'!N98="","x",'Indicator Date'!N98)</f>
        <v>2015</v>
      </c>
      <c r="O98" s="151">
        <f>IF('Indicator Date'!O98="","x",'Indicator Date'!O98)</f>
        <v>2015</v>
      </c>
      <c r="P98" s="151">
        <f>IF('Indicator Date'!P98="","x",'Indicator Date'!P98)</f>
        <v>2015</v>
      </c>
      <c r="Q98" s="151">
        <f>IF('Indicator Date'!Q98="","x",'Indicator Date'!Q98)</f>
        <v>2010</v>
      </c>
      <c r="R98" s="151">
        <f>IF('Indicator Date'!R98="","x",'Indicator Date'!R98)</f>
        <v>2010</v>
      </c>
      <c r="S98" s="151">
        <f>IF('Indicator Date'!S98="","x",'Indicator Date'!S98)</f>
        <v>2010</v>
      </c>
      <c r="T98" s="151">
        <f>IF('Indicator Date'!T98="","x",'Indicator Date'!T98)</f>
        <v>2010</v>
      </c>
      <c r="U98" s="151">
        <f>IF('Indicator Date'!U98="","x",'Indicator Date'!U98)</f>
        <v>2015</v>
      </c>
      <c r="V98" s="151">
        <f>IF('Indicator Date'!V98="","x",'Indicator Date'!V98)</f>
        <v>2015</v>
      </c>
      <c r="W98" s="151">
        <f>IF('Indicator Date'!W98="","x",'Indicator Date'!W98)</f>
        <v>2015</v>
      </c>
      <c r="X98" s="151">
        <f>IF('Indicator Date'!X98="","x",'Indicator Date'!X98)</f>
        <v>2018</v>
      </c>
      <c r="Y98" s="151">
        <f>IF('Indicator Date'!Y98="","x",'Indicator Date'!Y98)</f>
        <v>2018</v>
      </c>
      <c r="Z98" s="151">
        <f>IF('Indicator Date'!Z98="","x",'Indicator Date'!Z98)</f>
        <v>2018</v>
      </c>
      <c r="AA98" s="151" t="str">
        <f>IF('Indicator Date'!AA98="","x",'Indicator Date'!AA98)</f>
        <v>x</v>
      </c>
      <c r="AB98" s="151">
        <f>IF('Indicator Date'!AB98="","x",'Indicator Date'!AB98)</f>
        <v>2017</v>
      </c>
      <c r="AC98" s="151" t="str">
        <f>IF('Indicator Date'!AC98="","x",'Indicator Date'!AC98)</f>
        <v>x</v>
      </c>
      <c r="AD98" s="151">
        <f>IF('Indicator Date'!AD98="","x",'Indicator Date'!AD98)</f>
        <v>2014</v>
      </c>
      <c r="AE98" s="151">
        <f>IF('Indicator Date'!AE98="","x",'Indicator Date'!AE98)</f>
        <v>2018</v>
      </c>
      <c r="AF98" s="151">
        <f>IF('Indicator Date'!AF98="","x",'Indicator Date'!AF98)</f>
        <v>2015</v>
      </c>
      <c r="AG98" s="151">
        <f>IF('Indicator Date'!AG98="","x",'Indicator Date'!AG98)</f>
        <v>2019</v>
      </c>
      <c r="AH98" s="151">
        <f>IF('Indicator Date'!AH98="","x",'Indicator Date'!AH98)</f>
        <v>2019</v>
      </c>
      <c r="AI98" s="151">
        <f>IF('Indicator Date'!AI98="","x",'Indicator Date'!AI98)</f>
        <v>2019</v>
      </c>
      <c r="AJ98" s="151">
        <f>IF('Indicator Date'!AJ98="","x",'Indicator Date'!AJ98)</f>
        <v>2018</v>
      </c>
      <c r="AK98" s="151">
        <f>IF('Indicator Date'!AK98="","x",'Indicator Date'!AK98)</f>
        <v>2018</v>
      </c>
      <c r="AL98" s="151">
        <f>IF('Indicator Date'!AL98="","x",'Indicator Date'!AL98)</f>
        <v>2017</v>
      </c>
      <c r="AM98" s="151" t="str">
        <f>IF('Indicator Date'!AM98="","x",'Indicator Date'!AM98)</f>
        <v>x</v>
      </c>
      <c r="AN98" s="151">
        <f>IF('Indicator Date'!AN98="","x",'Indicator Date'!AN98)</f>
        <v>2019</v>
      </c>
      <c r="AO98" s="151">
        <f>IF('Indicator Date'!AO98="","x",'Indicator Date'!AO98)</f>
        <v>2016</v>
      </c>
      <c r="AP98" s="151">
        <f>IF('Indicator Date'!AP98="","x",'Indicator Date'!AP98)</f>
        <v>2017</v>
      </c>
      <c r="AQ98" s="151">
        <f>IF('Indicator Date'!AQ98="","x",'Indicator Date'!AQ98)</f>
        <v>2017</v>
      </c>
      <c r="AR98" s="151">
        <f>IF('Indicator Date'!AR98="","x",'Indicator Date'!AR98)</f>
        <v>2018</v>
      </c>
      <c r="AS98" s="151">
        <f>IF('Indicator Date'!AS98="","x",'Indicator Date'!AS98)</f>
        <v>2017</v>
      </c>
      <c r="AT98" s="151" t="str">
        <f>IF('Indicator Date'!AT98="","x",'Indicator Date'!AT98)</f>
        <v>x</v>
      </c>
      <c r="AU98" s="151">
        <f>IF('Indicator Date'!AU98="","x",'Indicator Date'!AU98)</f>
        <v>2017</v>
      </c>
      <c r="AV98" s="151">
        <f>IF('Indicator Date'!AV98="","x",'Indicator Date'!AV98)</f>
        <v>2017</v>
      </c>
      <c r="AW98" s="151">
        <f>IF('Indicator Date'!AW98="","x",'Indicator Date'!AW98)</f>
        <v>2017</v>
      </c>
      <c r="AX98" s="151" t="str">
        <f>IF('Indicator Date'!AX98="","x",'Indicator Date'!AX98)</f>
        <v>x</v>
      </c>
      <c r="AY98" s="151">
        <f>IF('Indicator Date'!AY98="","x",'Indicator Date'!AY98)</f>
        <v>2017</v>
      </c>
      <c r="AZ98" s="151">
        <f>IF('Indicator Date'!AZ98="","x",'Indicator Date'!AZ98)</f>
        <v>2017</v>
      </c>
      <c r="BA98" s="151" t="str">
        <f>IF('Indicator Date'!BA98="","x",'Indicator Date'!BA98)</f>
        <v>2011</v>
      </c>
      <c r="BB98" s="151">
        <f>IF('Indicator Date'!BB98="","x",'Indicator Date'!BB98)</f>
        <v>2017</v>
      </c>
      <c r="BC98" s="151">
        <f>IF('Indicator Date'!BC98="","x",'Indicator Date'!BC98)</f>
        <v>2018</v>
      </c>
      <c r="BD98" s="151">
        <f>IF('Indicator Date'!BD98="","x",'Indicator Date'!BD98)</f>
        <v>2019</v>
      </c>
      <c r="BE98" s="213" t="str">
        <f>IF('Indicator Date'!BE98="","x",YEAR('Indicator Date'!BE98))</f>
        <v>x</v>
      </c>
      <c r="BF98" s="213">
        <f>IF('Indicator Date'!BF98="","x",YEAR('Indicator Date'!BF98))</f>
        <v>2019</v>
      </c>
      <c r="BG98" s="213">
        <f>IF('Indicator Date'!BG98="","x",YEAR('Indicator Date'!BG98))</f>
        <v>2018</v>
      </c>
      <c r="BH98" s="151">
        <f>IF('Indicator Date'!BH98="","x",'Indicator Date'!BH98)</f>
        <v>2018</v>
      </c>
      <c r="BI98" s="151">
        <f>IF('Indicator Date'!BI98="","x",'Indicator Date'!BI98)</f>
        <v>2018</v>
      </c>
      <c r="BJ98" s="151">
        <f>IF('Indicator Date'!BJ98="","x",'Indicator Date'!BJ98)</f>
        <v>2015</v>
      </c>
      <c r="BK98" s="151">
        <f>IF('Indicator Date'!BK98="","x",'Indicator Date'!BK98)</f>
        <v>2017</v>
      </c>
      <c r="BL98" s="151">
        <f>IF('Indicator Date'!BL98="","x",'Indicator Date'!BL98)</f>
        <v>2018</v>
      </c>
      <c r="BM98" s="151">
        <f>IF('Indicator Date'!BM98="","x",'Indicator Date'!BM98)</f>
        <v>2017</v>
      </c>
      <c r="BN98" s="151">
        <f>IF('Indicator Date'!BN98="","x",'Indicator Date'!BN98)</f>
        <v>2015</v>
      </c>
      <c r="BO98" s="151">
        <f>IF('Indicator Date'!BO98="","x",'Indicator Date'!BO98)</f>
        <v>2016</v>
      </c>
      <c r="BP98" s="151">
        <f>IF('Indicator Date'!BP98="","x",'Indicator Date'!BP98)</f>
        <v>2017</v>
      </c>
      <c r="BQ98" s="151">
        <f>IF('Indicator Date'!BQ98="","x",'Indicator Date'!BQ98)</f>
        <v>2014</v>
      </c>
      <c r="BR98" s="151">
        <f>IF('Indicator Date'!BR98="","x",'Indicator Date'!BR98)</f>
        <v>2017</v>
      </c>
      <c r="BS98" s="151">
        <f>IF('Indicator Date'!BS98="","x",'Indicator Date'!BS98)</f>
        <v>2017</v>
      </c>
      <c r="BT98" s="151">
        <f>IF('Indicator Date'!BT98="","x",'Indicator Date'!BT98)</f>
        <v>2017</v>
      </c>
      <c r="BU98" s="151">
        <f>IF('Indicator Date'!BU98="","x",'Indicator Date'!BU98)</f>
        <v>2017</v>
      </c>
      <c r="BV98" s="151">
        <f>IF('Indicator Date'!BV98="","x",'Indicator Date'!BV98)</f>
        <v>2017</v>
      </c>
      <c r="BW98" s="151" t="str">
        <f>IF('Indicator Date'!BW98="","x",'Indicator Date'!BW98)</f>
        <v>x</v>
      </c>
      <c r="BX98" s="151">
        <f>IF('Indicator Date'!BX98="","x",'Indicator Date'!BX98)</f>
        <v>2016</v>
      </c>
      <c r="BY98" s="151">
        <f>IF('Indicator Date'!BY98="","x",'Indicator Date'!BY98)</f>
        <v>2015</v>
      </c>
      <c r="BZ98" s="151" t="str">
        <f>IF('Indicator Date'!BZ98="","x",'Indicator Date'!BZ98)</f>
        <v>2018</v>
      </c>
      <c r="CA98" s="151">
        <f>IF('Indicator Date'!CA98="","x",'Indicator Date'!CA98)</f>
        <v>2019</v>
      </c>
      <c r="CB98" s="151">
        <f>IF('Indicator Date'!CB98="","x",'Indicator Date'!CB98)</f>
        <v>2015</v>
      </c>
    </row>
    <row r="99" spans="1:80" x14ac:dyDescent="0.25">
      <c r="A99" s="123" t="s">
        <v>176</v>
      </c>
      <c r="B99" s="106" t="s">
        <v>175</v>
      </c>
      <c r="C99" s="151">
        <f>IF('Indicator Date'!C99="","x",'Indicator Date'!C99)</f>
        <v>2015</v>
      </c>
      <c r="D99" s="151">
        <f>IF('Indicator Date'!D99="","x",'Indicator Date'!D99)</f>
        <v>2015</v>
      </c>
      <c r="E99" s="151">
        <f>IF('Indicator Date'!E99="","x",'Indicator Date'!E99)</f>
        <v>2015</v>
      </c>
      <c r="F99" s="151">
        <f>IF('Indicator Date'!F99="","x",'Indicator Date'!F99)</f>
        <v>2015</v>
      </c>
      <c r="G99" s="151">
        <f>IF('Indicator Date'!G99="","x",'Indicator Date'!G99)</f>
        <v>2015</v>
      </c>
      <c r="H99" s="151">
        <f>IF('Indicator Date'!H99="","x",'Indicator Date'!H99)</f>
        <v>2015</v>
      </c>
      <c r="I99" s="151">
        <f>IF('Indicator Date'!I99="","x",'Indicator Date'!I99)</f>
        <v>2015</v>
      </c>
      <c r="J99" s="151">
        <f>IF('Indicator Date'!J99="","x",'Indicator Date'!J99)</f>
        <v>2018</v>
      </c>
      <c r="K99" s="151">
        <f>IF('Indicator Date'!K99="","x",'Indicator Date'!K99)</f>
        <v>2018</v>
      </c>
      <c r="L99" s="151">
        <f>IF('Indicator Date'!L99="","x",'Indicator Date'!L99)</f>
        <v>2016</v>
      </c>
      <c r="M99" s="151">
        <f>IF('Indicator Date'!M99="","x",'Indicator Date'!M99)</f>
        <v>2015</v>
      </c>
      <c r="N99" s="151">
        <f>IF('Indicator Date'!N99="","x",'Indicator Date'!N99)</f>
        <v>2015</v>
      </c>
      <c r="O99" s="151">
        <f>IF('Indicator Date'!O99="","x",'Indicator Date'!O99)</f>
        <v>2015</v>
      </c>
      <c r="P99" s="151">
        <f>IF('Indicator Date'!P99="","x",'Indicator Date'!P99)</f>
        <v>2015</v>
      </c>
      <c r="Q99" s="151">
        <f>IF('Indicator Date'!Q99="","x",'Indicator Date'!Q99)</f>
        <v>2010</v>
      </c>
      <c r="R99" s="151">
        <f>IF('Indicator Date'!R99="","x",'Indicator Date'!R99)</f>
        <v>2010</v>
      </c>
      <c r="S99" s="151">
        <f>IF('Indicator Date'!S99="","x",'Indicator Date'!S99)</f>
        <v>2010</v>
      </c>
      <c r="T99" s="151">
        <f>IF('Indicator Date'!T99="","x",'Indicator Date'!T99)</f>
        <v>2010</v>
      </c>
      <c r="U99" s="151">
        <f>IF('Indicator Date'!U99="","x",'Indicator Date'!U99)</f>
        <v>2015</v>
      </c>
      <c r="V99" s="151">
        <f>IF('Indicator Date'!V99="","x",'Indicator Date'!V99)</f>
        <v>2015</v>
      </c>
      <c r="W99" s="151">
        <f>IF('Indicator Date'!W99="","x",'Indicator Date'!W99)</f>
        <v>2015</v>
      </c>
      <c r="X99" s="151">
        <f>IF('Indicator Date'!X99="","x",'Indicator Date'!X99)</f>
        <v>2018</v>
      </c>
      <c r="Y99" s="151">
        <f>IF('Indicator Date'!Y99="","x",'Indicator Date'!Y99)</f>
        <v>2018</v>
      </c>
      <c r="Z99" s="151">
        <f>IF('Indicator Date'!Z99="","x",'Indicator Date'!Z99)</f>
        <v>2018</v>
      </c>
      <c r="AA99" s="151">
        <f>IF('Indicator Date'!AA99="","x",'Indicator Date'!AA99)</f>
        <v>2014</v>
      </c>
      <c r="AB99" s="151">
        <f>IF('Indicator Date'!AB99="","x",'Indicator Date'!AB99)</f>
        <v>2017</v>
      </c>
      <c r="AC99" s="151">
        <f>IF('Indicator Date'!AC99="","x",'Indicator Date'!AC99)</f>
        <v>2017</v>
      </c>
      <c r="AD99" s="151">
        <f>IF('Indicator Date'!AD99="","x",'Indicator Date'!AD99)</f>
        <v>2015</v>
      </c>
      <c r="AE99" s="151">
        <f>IF('Indicator Date'!AE99="","x",'Indicator Date'!AE99)</f>
        <v>2018</v>
      </c>
      <c r="AF99" s="151">
        <f>IF('Indicator Date'!AF99="","x",'Indicator Date'!AF99)</f>
        <v>2016</v>
      </c>
      <c r="AG99" s="151">
        <f>IF('Indicator Date'!AG99="","x",'Indicator Date'!AG99)</f>
        <v>2019</v>
      </c>
      <c r="AH99" s="151">
        <f>IF('Indicator Date'!AH99="","x",'Indicator Date'!AH99)</f>
        <v>2019</v>
      </c>
      <c r="AI99" s="151">
        <f>IF('Indicator Date'!AI99="","x",'Indicator Date'!AI99)</f>
        <v>2019</v>
      </c>
      <c r="AJ99" s="151">
        <f>IF('Indicator Date'!AJ99="","x",'Indicator Date'!AJ99)</f>
        <v>2018</v>
      </c>
      <c r="AK99" s="151">
        <f>IF('Indicator Date'!AK99="","x",'Indicator Date'!AK99)</f>
        <v>2018</v>
      </c>
      <c r="AL99" s="151">
        <f>IF('Indicator Date'!AL99="","x",'Indicator Date'!AL99)</f>
        <v>2017</v>
      </c>
      <c r="AM99" s="151">
        <f>IF('Indicator Date'!AM99="","x",'Indicator Date'!AM99)</f>
        <v>2009</v>
      </c>
      <c r="AN99" s="151">
        <f>IF('Indicator Date'!AN99="","x",'Indicator Date'!AN99)</f>
        <v>2019</v>
      </c>
      <c r="AO99" s="151">
        <f>IF('Indicator Date'!AO99="","x",'Indicator Date'!AO99)</f>
        <v>2016</v>
      </c>
      <c r="AP99" s="151">
        <f>IF('Indicator Date'!AP99="","x",'Indicator Date'!AP99)</f>
        <v>2017</v>
      </c>
      <c r="AQ99" s="151">
        <f>IF('Indicator Date'!AQ99="","x",'Indicator Date'!AQ99)</f>
        <v>2017</v>
      </c>
      <c r="AR99" s="151">
        <f>IF('Indicator Date'!AR99="","x",'Indicator Date'!AR99)</f>
        <v>2018</v>
      </c>
      <c r="AS99" s="151">
        <f>IF('Indicator Date'!AS99="","x",'Indicator Date'!AS99)</f>
        <v>2017</v>
      </c>
      <c r="AT99" s="151">
        <f>IF('Indicator Date'!AT99="","x",'Indicator Date'!AT99)</f>
        <v>2014</v>
      </c>
      <c r="AU99" s="151">
        <f>IF('Indicator Date'!AU99="","x",'Indicator Date'!AU99)</f>
        <v>2017</v>
      </c>
      <c r="AV99" s="151">
        <f>IF('Indicator Date'!AV99="","x",'Indicator Date'!AV99)</f>
        <v>2017</v>
      </c>
      <c r="AW99" s="151">
        <f>IF('Indicator Date'!AW99="","x",'Indicator Date'!AW99)</f>
        <v>2017</v>
      </c>
      <c r="AX99" s="151" t="str">
        <f>IF('Indicator Date'!AX99="","x",'Indicator Date'!AX99)</f>
        <v>x</v>
      </c>
      <c r="AY99" s="151">
        <f>IF('Indicator Date'!AY99="","x",'Indicator Date'!AY99)</f>
        <v>2017</v>
      </c>
      <c r="AZ99" s="151">
        <f>IF('Indicator Date'!AZ99="","x",'Indicator Date'!AZ99)</f>
        <v>2017</v>
      </c>
      <c r="BA99" s="151" t="str">
        <f>IF('Indicator Date'!BA99="","x",'Indicator Date'!BA99)</f>
        <v>2010</v>
      </c>
      <c r="BB99" s="151">
        <f>IF('Indicator Date'!BB99="","x",'Indicator Date'!BB99)</f>
        <v>2017</v>
      </c>
      <c r="BC99" s="151">
        <f>IF('Indicator Date'!BC99="","x",'Indicator Date'!BC99)</f>
        <v>2018</v>
      </c>
      <c r="BD99" s="151">
        <f>IF('Indicator Date'!BD99="","x",'Indicator Date'!BD99)</f>
        <v>2019</v>
      </c>
      <c r="BE99" s="213" t="str">
        <f>IF('Indicator Date'!BE99="","x",YEAR('Indicator Date'!BE99))</f>
        <v>x</v>
      </c>
      <c r="BF99" s="213">
        <f>IF('Indicator Date'!BF99="","x",YEAR('Indicator Date'!BF99))</f>
        <v>2018</v>
      </c>
      <c r="BG99" s="213">
        <f>IF('Indicator Date'!BG99="","x",YEAR('Indicator Date'!BG99))</f>
        <v>2018</v>
      </c>
      <c r="BH99" s="151">
        <f>IF('Indicator Date'!BH99="","x",'Indicator Date'!BH99)</f>
        <v>2018</v>
      </c>
      <c r="BI99" s="151">
        <f>IF('Indicator Date'!BI99="","x",'Indicator Date'!BI99)</f>
        <v>2018</v>
      </c>
      <c r="BJ99" s="151">
        <f>IF('Indicator Date'!BJ99="","x",'Indicator Date'!BJ99)</f>
        <v>2015</v>
      </c>
      <c r="BK99" s="151">
        <f>IF('Indicator Date'!BK99="","x",'Indicator Date'!BK99)</f>
        <v>2017</v>
      </c>
      <c r="BL99" s="151">
        <f>IF('Indicator Date'!BL99="","x",'Indicator Date'!BL99)</f>
        <v>2018</v>
      </c>
      <c r="BM99" s="151">
        <f>IF('Indicator Date'!BM99="","x",'Indicator Date'!BM99)</f>
        <v>2017</v>
      </c>
      <c r="BN99" s="151">
        <f>IF('Indicator Date'!BN99="","x",'Indicator Date'!BN99)</f>
        <v>2015</v>
      </c>
      <c r="BO99" s="151">
        <f>IF('Indicator Date'!BO99="","x",'Indicator Date'!BO99)</f>
        <v>2016</v>
      </c>
      <c r="BP99" s="151">
        <f>IF('Indicator Date'!BP99="","x",'Indicator Date'!BP99)</f>
        <v>2017</v>
      </c>
      <c r="BQ99" s="151">
        <f>IF('Indicator Date'!BQ99="","x",'Indicator Date'!BQ99)</f>
        <v>2014</v>
      </c>
      <c r="BR99" s="151">
        <f>IF('Indicator Date'!BR99="","x",'Indicator Date'!BR99)</f>
        <v>2017</v>
      </c>
      <c r="BS99" s="151">
        <f>IF('Indicator Date'!BS99="","x",'Indicator Date'!BS99)</f>
        <v>2017</v>
      </c>
      <c r="BT99" s="151" t="str">
        <f>IF('Indicator Date'!BT99="","x",'Indicator Date'!BT99)</f>
        <v>x</v>
      </c>
      <c r="BU99" s="151">
        <f>IF('Indicator Date'!BU99="","x",'Indicator Date'!BU99)</f>
        <v>2017</v>
      </c>
      <c r="BV99" s="151">
        <f>IF('Indicator Date'!BV99="","x",'Indicator Date'!BV99)</f>
        <v>2017</v>
      </c>
      <c r="BW99" s="151">
        <f>IF('Indicator Date'!BW99="","x",'Indicator Date'!BW99)</f>
        <v>2017</v>
      </c>
      <c r="BX99" s="151">
        <f>IF('Indicator Date'!BX99="","x",'Indicator Date'!BX99)</f>
        <v>2016</v>
      </c>
      <c r="BY99" s="151">
        <f>IF('Indicator Date'!BY99="","x",'Indicator Date'!BY99)</f>
        <v>2015</v>
      </c>
      <c r="BZ99" s="151" t="str">
        <f>IF('Indicator Date'!BZ99="","x",'Indicator Date'!BZ99)</f>
        <v>2018</v>
      </c>
      <c r="CA99" s="151">
        <f>IF('Indicator Date'!CA99="","x",'Indicator Date'!CA99)</f>
        <v>2019</v>
      </c>
      <c r="CB99" s="151">
        <f>IF('Indicator Date'!CB99="","x",'Indicator Date'!CB99)</f>
        <v>2015</v>
      </c>
    </row>
    <row r="100" spans="1:80" x14ac:dyDescent="0.25">
      <c r="A100" s="123" t="s">
        <v>178</v>
      </c>
      <c r="B100" s="106" t="s">
        <v>177</v>
      </c>
      <c r="C100" s="151">
        <f>IF('Indicator Date'!C100="","x",'Indicator Date'!C100)</f>
        <v>2015</v>
      </c>
      <c r="D100" s="151">
        <f>IF('Indicator Date'!D100="","x",'Indicator Date'!D100)</f>
        <v>2015</v>
      </c>
      <c r="E100" s="151">
        <f>IF('Indicator Date'!E100="","x",'Indicator Date'!E100)</f>
        <v>2015</v>
      </c>
      <c r="F100" s="151">
        <f>IF('Indicator Date'!F100="","x",'Indicator Date'!F100)</f>
        <v>2015</v>
      </c>
      <c r="G100" s="151">
        <f>IF('Indicator Date'!G100="","x",'Indicator Date'!G100)</f>
        <v>2015</v>
      </c>
      <c r="H100" s="151">
        <f>IF('Indicator Date'!H100="","x",'Indicator Date'!H100)</f>
        <v>2015</v>
      </c>
      <c r="I100" s="151">
        <f>IF('Indicator Date'!I100="","x",'Indicator Date'!I100)</f>
        <v>2015</v>
      </c>
      <c r="J100" s="151">
        <f>IF('Indicator Date'!J100="","x",'Indicator Date'!J100)</f>
        <v>2018</v>
      </c>
      <c r="K100" s="151">
        <f>IF('Indicator Date'!K100="","x",'Indicator Date'!K100)</f>
        <v>2018</v>
      </c>
      <c r="L100" s="151">
        <f>IF('Indicator Date'!L100="","x",'Indicator Date'!L100)</f>
        <v>2016</v>
      </c>
      <c r="M100" s="151">
        <f>IF('Indicator Date'!M100="","x",'Indicator Date'!M100)</f>
        <v>2015</v>
      </c>
      <c r="N100" s="151">
        <f>IF('Indicator Date'!N100="","x",'Indicator Date'!N100)</f>
        <v>2015</v>
      </c>
      <c r="O100" s="151">
        <f>IF('Indicator Date'!O100="","x",'Indicator Date'!O100)</f>
        <v>2015</v>
      </c>
      <c r="P100" s="151">
        <f>IF('Indicator Date'!P100="","x",'Indicator Date'!P100)</f>
        <v>2015</v>
      </c>
      <c r="Q100" s="151">
        <f>IF('Indicator Date'!Q100="","x",'Indicator Date'!Q100)</f>
        <v>2010</v>
      </c>
      <c r="R100" s="151">
        <f>IF('Indicator Date'!R100="","x",'Indicator Date'!R100)</f>
        <v>2010</v>
      </c>
      <c r="S100" s="151">
        <f>IF('Indicator Date'!S100="","x",'Indicator Date'!S100)</f>
        <v>2010</v>
      </c>
      <c r="T100" s="151">
        <f>IF('Indicator Date'!T100="","x",'Indicator Date'!T100)</f>
        <v>2010</v>
      </c>
      <c r="U100" s="151">
        <f>IF('Indicator Date'!U100="","x",'Indicator Date'!U100)</f>
        <v>2015</v>
      </c>
      <c r="V100" s="151">
        <f>IF('Indicator Date'!V100="","x",'Indicator Date'!V100)</f>
        <v>2015</v>
      </c>
      <c r="W100" s="151">
        <f>IF('Indicator Date'!W100="","x",'Indicator Date'!W100)</f>
        <v>2015</v>
      </c>
      <c r="X100" s="151">
        <f>IF('Indicator Date'!X100="","x",'Indicator Date'!X100)</f>
        <v>2018</v>
      </c>
      <c r="Y100" s="151">
        <f>IF('Indicator Date'!Y100="","x",'Indicator Date'!Y100)</f>
        <v>2018</v>
      </c>
      <c r="Z100" s="151">
        <f>IF('Indicator Date'!Z100="","x",'Indicator Date'!Z100)</f>
        <v>2018</v>
      </c>
      <c r="AA100" s="151">
        <f>IF('Indicator Date'!AA100="","x",'Indicator Date'!AA100)</f>
        <v>2013</v>
      </c>
      <c r="AB100" s="151">
        <f>IF('Indicator Date'!AB100="","x",'Indicator Date'!AB100)</f>
        <v>2017</v>
      </c>
      <c r="AC100" s="151">
        <f>IF('Indicator Date'!AC100="","x",'Indicator Date'!AC100)</f>
        <v>2017</v>
      </c>
      <c r="AD100" s="151">
        <f>IF('Indicator Date'!AD100="","x",'Indicator Date'!AD100)</f>
        <v>2014</v>
      </c>
      <c r="AE100" s="151">
        <f>IF('Indicator Date'!AE100="","x",'Indicator Date'!AE100)</f>
        <v>2018</v>
      </c>
      <c r="AF100" s="151">
        <f>IF('Indicator Date'!AF100="","x",'Indicator Date'!AF100)</f>
        <v>2016</v>
      </c>
      <c r="AG100" s="151">
        <f>IF('Indicator Date'!AG100="","x",'Indicator Date'!AG100)</f>
        <v>2019</v>
      </c>
      <c r="AH100" s="151">
        <f>IF('Indicator Date'!AH100="","x",'Indicator Date'!AH100)</f>
        <v>2019</v>
      </c>
      <c r="AI100" s="151">
        <f>IF('Indicator Date'!AI100="","x",'Indicator Date'!AI100)</f>
        <v>2019</v>
      </c>
      <c r="AJ100" s="151">
        <f>IF('Indicator Date'!AJ100="","x",'Indicator Date'!AJ100)</f>
        <v>2018</v>
      </c>
      <c r="AK100" s="151">
        <f>IF('Indicator Date'!AK100="","x",'Indicator Date'!AK100)</f>
        <v>2018</v>
      </c>
      <c r="AL100" s="151">
        <f>IF('Indicator Date'!AL100="","x",'Indicator Date'!AL100)</f>
        <v>2017</v>
      </c>
      <c r="AM100" s="151">
        <f>IF('Indicator Date'!AM100="","x",'Indicator Date'!AM100)</f>
        <v>2013</v>
      </c>
      <c r="AN100" s="151">
        <f>IF('Indicator Date'!AN100="","x",'Indicator Date'!AN100)</f>
        <v>2019</v>
      </c>
      <c r="AO100" s="151">
        <f>IF('Indicator Date'!AO100="","x",'Indicator Date'!AO100)</f>
        <v>2016</v>
      </c>
      <c r="AP100" s="151">
        <f>IF('Indicator Date'!AP100="","x",'Indicator Date'!AP100)</f>
        <v>2017</v>
      </c>
      <c r="AQ100" s="151">
        <f>IF('Indicator Date'!AQ100="","x",'Indicator Date'!AQ100)</f>
        <v>2017</v>
      </c>
      <c r="AR100" s="151">
        <f>IF('Indicator Date'!AR100="","x",'Indicator Date'!AR100)</f>
        <v>2018</v>
      </c>
      <c r="AS100" s="151">
        <f>IF('Indicator Date'!AS100="","x",'Indicator Date'!AS100)</f>
        <v>2017</v>
      </c>
      <c r="AT100" s="151">
        <f>IF('Indicator Date'!AT100="","x",'Indicator Date'!AT100)</f>
        <v>2013</v>
      </c>
      <c r="AU100" s="151">
        <f>IF('Indicator Date'!AU100="","x",'Indicator Date'!AU100)</f>
        <v>2017</v>
      </c>
      <c r="AV100" s="151">
        <f>IF('Indicator Date'!AV100="","x",'Indicator Date'!AV100)</f>
        <v>2017</v>
      </c>
      <c r="AW100" s="151">
        <f>IF('Indicator Date'!AW100="","x",'Indicator Date'!AW100)</f>
        <v>2017</v>
      </c>
      <c r="AX100" s="151">
        <f>IF('Indicator Date'!AX100="","x",'Indicator Date'!AX100)</f>
        <v>2017</v>
      </c>
      <c r="AY100" s="151">
        <f>IF('Indicator Date'!AY100="","x",'Indicator Date'!AY100)</f>
        <v>2017</v>
      </c>
      <c r="AZ100" s="151">
        <f>IF('Indicator Date'!AZ100="","x",'Indicator Date'!AZ100)</f>
        <v>2017</v>
      </c>
      <c r="BA100" s="151" t="str">
        <f>IF('Indicator Date'!BA100="","x",'Indicator Date'!BA100)</f>
        <v>2016</v>
      </c>
      <c r="BB100" s="151">
        <f>IF('Indicator Date'!BB100="","x",'Indicator Date'!BB100)</f>
        <v>2017</v>
      </c>
      <c r="BC100" s="151">
        <f>IF('Indicator Date'!BC100="","x",'Indicator Date'!BC100)</f>
        <v>2018</v>
      </c>
      <c r="BD100" s="151">
        <f>IF('Indicator Date'!BD100="","x",'Indicator Date'!BD100)</f>
        <v>2019</v>
      </c>
      <c r="BE100" s="213" t="str">
        <f>IF('Indicator Date'!BE100="","x",YEAR('Indicator Date'!BE100))</f>
        <v>x</v>
      </c>
      <c r="BF100" s="213">
        <f>IF('Indicator Date'!BF100="","x",YEAR('Indicator Date'!BF100))</f>
        <v>2019</v>
      </c>
      <c r="BG100" s="213">
        <f>IF('Indicator Date'!BG100="","x",YEAR('Indicator Date'!BG100))</f>
        <v>2018</v>
      </c>
      <c r="BH100" s="151">
        <f>IF('Indicator Date'!BH100="","x",'Indicator Date'!BH100)</f>
        <v>2018</v>
      </c>
      <c r="BI100" s="151">
        <f>IF('Indicator Date'!BI100="","x",'Indicator Date'!BI100)</f>
        <v>2018</v>
      </c>
      <c r="BJ100" s="151" t="str">
        <f>IF('Indicator Date'!BJ100="","x",'Indicator Date'!BJ100)</f>
        <v>x</v>
      </c>
      <c r="BK100" s="151">
        <f>IF('Indicator Date'!BK100="","x",'Indicator Date'!BK100)</f>
        <v>2017</v>
      </c>
      <c r="BL100" s="151">
        <f>IF('Indicator Date'!BL100="","x",'Indicator Date'!BL100)</f>
        <v>2018</v>
      </c>
      <c r="BM100" s="151">
        <f>IF('Indicator Date'!BM100="","x",'Indicator Date'!BM100)</f>
        <v>2017</v>
      </c>
      <c r="BN100" s="151">
        <f>IF('Indicator Date'!BN100="","x",'Indicator Date'!BN100)</f>
        <v>2015</v>
      </c>
      <c r="BO100" s="151">
        <f>IF('Indicator Date'!BO100="","x",'Indicator Date'!BO100)</f>
        <v>2016</v>
      </c>
      <c r="BP100" s="151">
        <f>IF('Indicator Date'!BP100="","x",'Indicator Date'!BP100)</f>
        <v>2017</v>
      </c>
      <c r="BQ100" s="151">
        <f>IF('Indicator Date'!BQ100="","x",'Indicator Date'!BQ100)</f>
        <v>2014</v>
      </c>
      <c r="BR100" s="151">
        <f>IF('Indicator Date'!BR100="","x",'Indicator Date'!BR100)</f>
        <v>2017</v>
      </c>
      <c r="BS100" s="151">
        <f>IF('Indicator Date'!BS100="","x",'Indicator Date'!BS100)</f>
        <v>2017</v>
      </c>
      <c r="BT100" s="151">
        <f>IF('Indicator Date'!BT100="","x",'Indicator Date'!BT100)</f>
        <v>2015</v>
      </c>
      <c r="BU100" s="151">
        <f>IF('Indicator Date'!BU100="","x",'Indicator Date'!BU100)</f>
        <v>2017</v>
      </c>
      <c r="BV100" s="151" t="str">
        <f>IF('Indicator Date'!BV100="","x",'Indicator Date'!BV100)</f>
        <v>x</v>
      </c>
      <c r="BW100" s="151">
        <f>IF('Indicator Date'!BW100="","x",'Indicator Date'!BW100)</f>
        <v>2017</v>
      </c>
      <c r="BX100" s="151">
        <f>IF('Indicator Date'!BX100="","x",'Indicator Date'!BX100)</f>
        <v>2016</v>
      </c>
      <c r="BY100" s="151">
        <f>IF('Indicator Date'!BY100="","x",'Indicator Date'!BY100)</f>
        <v>2015</v>
      </c>
      <c r="BZ100" s="151" t="str">
        <f>IF('Indicator Date'!BZ100="","x",'Indicator Date'!BZ100)</f>
        <v>2018</v>
      </c>
      <c r="CA100" s="151">
        <f>IF('Indicator Date'!CA100="","x",'Indicator Date'!CA100)</f>
        <v>2019</v>
      </c>
      <c r="CB100" s="151">
        <f>IF('Indicator Date'!CB100="","x",'Indicator Date'!CB100)</f>
        <v>2015</v>
      </c>
    </row>
    <row r="101" spans="1:80" x14ac:dyDescent="0.25">
      <c r="A101" s="123" t="s">
        <v>180</v>
      </c>
      <c r="B101" s="106" t="s">
        <v>179</v>
      </c>
      <c r="C101" s="151">
        <f>IF('Indicator Date'!C101="","x",'Indicator Date'!C101)</f>
        <v>2015</v>
      </c>
      <c r="D101" s="151">
        <f>IF('Indicator Date'!D101="","x",'Indicator Date'!D101)</f>
        <v>2015</v>
      </c>
      <c r="E101" s="151">
        <f>IF('Indicator Date'!E101="","x",'Indicator Date'!E101)</f>
        <v>2015</v>
      </c>
      <c r="F101" s="151">
        <f>IF('Indicator Date'!F101="","x",'Indicator Date'!F101)</f>
        <v>2015</v>
      </c>
      <c r="G101" s="151">
        <f>IF('Indicator Date'!G101="","x",'Indicator Date'!G101)</f>
        <v>2015</v>
      </c>
      <c r="H101" s="151">
        <f>IF('Indicator Date'!H101="","x",'Indicator Date'!H101)</f>
        <v>2015</v>
      </c>
      <c r="I101" s="151">
        <f>IF('Indicator Date'!I101="","x",'Indicator Date'!I101)</f>
        <v>2015</v>
      </c>
      <c r="J101" s="151">
        <f>IF('Indicator Date'!J101="","x",'Indicator Date'!J101)</f>
        <v>2018</v>
      </c>
      <c r="K101" s="151">
        <f>IF('Indicator Date'!K101="","x",'Indicator Date'!K101)</f>
        <v>2018</v>
      </c>
      <c r="L101" s="151">
        <f>IF('Indicator Date'!L101="","x",'Indicator Date'!L101)</f>
        <v>2016</v>
      </c>
      <c r="M101" s="151">
        <f>IF('Indicator Date'!M101="","x",'Indicator Date'!M101)</f>
        <v>2015</v>
      </c>
      <c r="N101" s="151">
        <f>IF('Indicator Date'!N101="","x",'Indicator Date'!N101)</f>
        <v>2015</v>
      </c>
      <c r="O101" s="151">
        <f>IF('Indicator Date'!O101="","x",'Indicator Date'!O101)</f>
        <v>2015</v>
      </c>
      <c r="P101" s="151">
        <f>IF('Indicator Date'!P101="","x",'Indicator Date'!P101)</f>
        <v>2015</v>
      </c>
      <c r="Q101" s="151">
        <f>IF('Indicator Date'!Q101="","x",'Indicator Date'!Q101)</f>
        <v>2010</v>
      </c>
      <c r="R101" s="151">
        <f>IF('Indicator Date'!R101="","x",'Indicator Date'!R101)</f>
        <v>2010</v>
      </c>
      <c r="S101" s="151">
        <f>IF('Indicator Date'!S101="","x",'Indicator Date'!S101)</f>
        <v>2010</v>
      </c>
      <c r="T101" s="151">
        <f>IF('Indicator Date'!T101="","x",'Indicator Date'!T101)</f>
        <v>2010</v>
      </c>
      <c r="U101" s="151">
        <f>IF('Indicator Date'!U101="","x",'Indicator Date'!U101)</f>
        <v>2015</v>
      </c>
      <c r="V101" s="151">
        <f>IF('Indicator Date'!V101="","x",'Indicator Date'!V101)</f>
        <v>2015</v>
      </c>
      <c r="W101" s="151">
        <f>IF('Indicator Date'!W101="","x",'Indicator Date'!W101)</f>
        <v>2015</v>
      </c>
      <c r="X101" s="151">
        <f>IF('Indicator Date'!X101="","x",'Indicator Date'!X101)</f>
        <v>2018</v>
      </c>
      <c r="Y101" s="151">
        <f>IF('Indicator Date'!Y101="","x",'Indicator Date'!Y101)</f>
        <v>2018</v>
      </c>
      <c r="Z101" s="151">
        <f>IF('Indicator Date'!Z101="","x",'Indicator Date'!Z101)</f>
        <v>2018</v>
      </c>
      <c r="AA101" s="151" t="str">
        <f>IF('Indicator Date'!AA101="","x",'Indicator Date'!AA101)</f>
        <v>x</v>
      </c>
      <c r="AB101" s="151">
        <f>IF('Indicator Date'!AB101="","x",'Indicator Date'!AB101)</f>
        <v>2017</v>
      </c>
      <c r="AC101" s="151" t="str">
        <f>IF('Indicator Date'!AC101="","x",'Indicator Date'!AC101)</f>
        <v>x</v>
      </c>
      <c r="AD101" s="151">
        <f>IF('Indicator Date'!AD101="","x",'Indicator Date'!AD101)</f>
        <v>2016</v>
      </c>
      <c r="AE101" s="151">
        <f>IF('Indicator Date'!AE101="","x",'Indicator Date'!AE101)</f>
        <v>2018</v>
      </c>
      <c r="AF101" s="151" t="str">
        <f>IF('Indicator Date'!AF101="","x",'Indicator Date'!AF101)</f>
        <v>x</v>
      </c>
      <c r="AG101" s="151">
        <f>IF('Indicator Date'!AG101="","x",'Indicator Date'!AG101)</f>
        <v>2019</v>
      </c>
      <c r="AH101" s="151">
        <f>IF('Indicator Date'!AH101="","x",'Indicator Date'!AH101)</f>
        <v>2019</v>
      </c>
      <c r="AI101" s="151">
        <f>IF('Indicator Date'!AI101="","x",'Indicator Date'!AI101)</f>
        <v>2019</v>
      </c>
      <c r="AJ101" s="151">
        <f>IF('Indicator Date'!AJ101="","x",'Indicator Date'!AJ101)</f>
        <v>2018</v>
      </c>
      <c r="AK101" s="151">
        <f>IF('Indicator Date'!AK101="","x",'Indicator Date'!AK101)</f>
        <v>2018</v>
      </c>
      <c r="AL101" s="151">
        <f>IF('Indicator Date'!AL101="","x",'Indicator Date'!AL101)</f>
        <v>2017</v>
      </c>
      <c r="AM101" s="151">
        <f>IF('Indicator Date'!AM101="","x",'Indicator Date'!AM101)</f>
        <v>2007</v>
      </c>
      <c r="AN101" s="151">
        <f>IF('Indicator Date'!AN101="","x",'Indicator Date'!AN101)</f>
        <v>2019</v>
      </c>
      <c r="AO101" s="151">
        <f>IF('Indicator Date'!AO101="","x",'Indicator Date'!AO101)</f>
        <v>2016</v>
      </c>
      <c r="AP101" s="151">
        <f>IF('Indicator Date'!AP101="","x",'Indicator Date'!AP101)</f>
        <v>2017</v>
      </c>
      <c r="AQ101" s="151">
        <f>IF('Indicator Date'!AQ101="","x",'Indicator Date'!AQ101)</f>
        <v>2017</v>
      </c>
      <c r="AR101" s="151" t="str">
        <f>IF('Indicator Date'!AR101="","x",'Indicator Date'!AR101)</f>
        <v>x</v>
      </c>
      <c r="AS101" s="151" t="str">
        <f>IF('Indicator Date'!AS101="","x",'Indicator Date'!AS101)</f>
        <v>x</v>
      </c>
      <c r="AT101" s="151">
        <f>IF('Indicator Date'!AT101="","x",'Indicator Date'!AT101)</f>
        <v>2007</v>
      </c>
      <c r="AU101" s="151">
        <f>IF('Indicator Date'!AU101="","x",'Indicator Date'!AU101)</f>
        <v>2017</v>
      </c>
      <c r="AV101" s="151" t="str">
        <f>IF('Indicator Date'!AV101="","x",'Indicator Date'!AV101)</f>
        <v>x</v>
      </c>
      <c r="AW101" s="151" t="str">
        <f>IF('Indicator Date'!AW101="","x",'Indicator Date'!AW101)</f>
        <v>x</v>
      </c>
      <c r="AX101" s="151" t="str">
        <f>IF('Indicator Date'!AX101="","x",'Indicator Date'!AX101)</f>
        <v>x</v>
      </c>
      <c r="AY101" s="151">
        <f>IF('Indicator Date'!AY101="","x",'Indicator Date'!AY101)</f>
        <v>2017</v>
      </c>
      <c r="AZ101" s="151">
        <f>IF('Indicator Date'!AZ101="","x",'Indicator Date'!AZ101)</f>
        <v>2017</v>
      </c>
      <c r="BA101" s="151" t="str">
        <f>IF('Indicator Date'!BA101="","x",'Indicator Date'!BA101)</f>
        <v>x</v>
      </c>
      <c r="BB101" s="151">
        <f>IF('Indicator Date'!BB101="","x",'Indicator Date'!BB101)</f>
        <v>2017</v>
      </c>
      <c r="BC101" s="151">
        <f>IF('Indicator Date'!BC101="","x",'Indicator Date'!BC101)</f>
        <v>2018</v>
      </c>
      <c r="BD101" s="151">
        <f>IF('Indicator Date'!BD101="","x",'Indicator Date'!BD101)</f>
        <v>2019</v>
      </c>
      <c r="BE101" s="213">
        <f>IF('Indicator Date'!BE101="","x",YEAR('Indicator Date'!BE101))</f>
        <v>2019</v>
      </c>
      <c r="BF101" s="213">
        <f>IF('Indicator Date'!BF101="","x",YEAR('Indicator Date'!BF101))</f>
        <v>2018</v>
      </c>
      <c r="BG101" s="213">
        <f>IF('Indicator Date'!BG101="","x",YEAR('Indicator Date'!BG101))</f>
        <v>2018</v>
      </c>
      <c r="BH101" s="151">
        <f>IF('Indicator Date'!BH101="","x",'Indicator Date'!BH101)</f>
        <v>2018</v>
      </c>
      <c r="BI101" s="151">
        <f>IF('Indicator Date'!BI101="","x",'Indicator Date'!BI101)</f>
        <v>2018</v>
      </c>
      <c r="BJ101" s="151" t="str">
        <f>IF('Indicator Date'!BJ101="","x",'Indicator Date'!BJ101)</f>
        <v>x</v>
      </c>
      <c r="BK101" s="151">
        <f>IF('Indicator Date'!BK101="","x",'Indicator Date'!BK101)</f>
        <v>2017</v>
      </c>
      <c r="BL101" s="151">
        <f>IF('Indicator Date'!BL101="","x",'Indicator Date'!BL101)</f>
        <v>2018</v>
      </c>
      <c r="BM101" s="151">
        <f>IF('Indicator Date'!BM101="","x",'Indicator Date'!BM101)</f>
        <v>2017</v>
      </c>
      <c r="BN101" s="151">
        <f>IF('Indicator Date'!BN101="","x",'Indicator Date'!BN101)</f>
        <v>2015</v>
      </c>
      <c r="BO101" s="151">
        <f>IF('Indicator Date'!BO101="","x",'Indicator Date'!BO101)</f>
        <v>2016</v>
      </c>
      <c r="BP101" s="151">
        <f>IF('Indicator Date'!BP101="","x",'Indicator Date'!BP101)</f>
        <v>2017</v>
      </c>
      <c r="BQ101" s="151">
        <f>IF('Indicator Date'!BQ101="","x",'Indicator Date'!BQ101)</f>
        <v>2014</v>
      </c>
      <c r="BR101" s="151">
        <f>IF('Indicator Date'!BR101="","x",'Indicator Date'!BR101)</f>
        <v>2017</v>
      </c>
      <c r="BS101" s="151">
        <f>IF('Indicator Date'!BS101="","x",'Indicator Date'!BS101)</f>
        <v>2017</v>
      </c>
      <c r="BT101" s="151">
        <f>IF('Indicator Date'!BT101="","x",'Indicator Date'!BT101)</f>
        <v>2017</v>
      </c>
      <c r="BU101" s="151">
        <f>IF('Indicator Date'!BU101="","x",'Indicator Date'!BU101)</f>
        <v>2017</v>
      </c>
      <c r="BV101" s="151">
        <f>IF('Indicator Date'!BV101="","x",'Indicator Date'!BV101)</f>
        <v>2017</v>
      </c>
      <c r="BW101" s="151">
        <f>IF('Indicator Date'!BW101="","x",'Indicator Date'!BW101)</f>
        <v>2017</v>
      </c>
      <c r="BX101" s="151">
        <f>IF('Indicator Date'!BX101="","x",'Indicator Date'!BX101)</f>
        <v>2011</v>
      </c>
      <c r="BY101" s="151">
        <f>IF('Indicator Date'!BY101="","x",'Indicator Date'!BY101)</f>
        <v>2015</v>
      </c>
      <c r="BZ101" s="151" t="str">
        <f>IF('Indicator Date'!BZ101="","x",'Indicator Date'!BZ101)</f>
        <v>2018</v>
      </c>
      <c r="CA101" s="151">
        <f>IF('Indicator Date'!CA101="","x",'Indicator Date'!CA101)</f>
        <v>2019</v>
      </c>
      <c r="CB101" s="151">
        <f>IF('Indicator Date'!CB101="","x",'Indicator Date'!CB101)</f>
        <v>2015</v>
      </c>
    </row>
    <row r="102" spans="1:80" x14ac:dyDescent="0.25">
      <c r="A102" s="123" t="s">
        <v>182</v>
      </c>
      <c r="B102" s="106" t="s">
        <v>181</v>
      </c>
      <c r="C102" s="151">
        <f>IF('Indicator Date'!C102="","x",'Indicator Date'!C102)</f>
        <v>2015</v>
      </c>
      <c r="D102" s="151">
        <f>IF('Indicator Date'!D102="","x",'Indicator Date'!D102)</f>
        <v>2015</v>
      </c>
      <c r="E102" s="151">
        <f>IF('Indicator Date'!E102="","x",'Indicator Date'!E102)</f>
        <v>2015</v>
      </c>
      <c r="F102" s="151">
        <f>IF('Indicator Date'!F102="","x",'Indicator Date'!F102)</f>
        <v>2015</v>
      </c>
      <c r="G102" s="151">
        <f>IF('Indicator Date'!G102="","x",'Indicator Date'!G102)</f>
        <v>2015</v>
      </c>
      <c r="H102" s="151">
        <f>IF('Indicator Date'!H102="","x",'Indicator Date'!H102)</f>
        <v>2015</v>
      </c>
      <c r="I102" s="151">
        <f>IF('Indicator Date'!I102="","x",'Indicator Date'!I102)</f>
        <v>2015</v>
      </c>
      <c r="J102" s="151">
        <f>IF('Indicator Date'!J102="","x",'Indicator Date'!J102)</f>
        <v>2018</v>
      </c>
      <c r="K102" s="151">
        <f>IF('Indicator Date'!K102="","x",'Indicator Date'!K102)</f>
        <v>2018</v>
      </c>
      <c r="L102" s="151">
        <f>IF('Indicator Date'!L102="","x",'Indicator Date'!L102)</f>
        <v>2016</v>
      </c>
      <c r="M102" s="151">
        <f>IF('Indicator Date'!M102="","x",'Indicator Date'!M102)</f>
        <v>2015</v>
      </c>
      <c r="N102" s="151">
        <f>IF('Indicator Date'!N102="","x",'Indicator Date'!N102)</f>
        <v>2015</v>
      </c>
      <c r="O102" s="151">
        <f>IF('Indicator Date'!O102="","x",'Indicator Date'!O102)</f>
        <v>2015</v>
      </c>
      <c r="P102" s="151">
        <f>IF('Indicator Date'!P102="","x",'Indicator Date'!P102)</f>
        <v>2015</v>
      </c>
      <c r="Q102" s="151">
        <f>IF('Indicator Date'!Q102="","x",'Indicator Date'!Q102)</f>
        <v>2010</v>
      </c>
      <c r="R102" s="151">
        <f>IF('Indicator Date'!R102="","x",'Indicator Date'!R102)</f>
        <v>2010</v>
      </c>
      <c r="S102" s="151">
        <f>IF('Indicator Date'!S102="","x",'Indicator Date'!S102)</f>
        <v>2010</v>
      </c>
      <c r="T102" s="151">
        <f>IF('Indicator Date'!T102="","x",'Indicator Date'!T102)</f>
        <v>2010</v>
      </c>
      <c r="U102" s="151">
        <f>IF('Indicator Date'!U102="","x",'Indicator Date'!U102)</f>
        <v>2015</v>
      </c>
      <c r="V102" s="151">
        <f>IF('Indicator Date'!V102="","x",'Indicator Date'!V102)</f>
        <v>2015</v>
      </c>
      <c r="W102" s="151">
        <f>IF('Indicator Date'!W102="","x",'Indicator Date'!W102)</f>
        <v>2015</v>
      </c>
      <c r="X102" s="151">
        <f>IF('Indicator Date'!X102="","x",'Indicator Date'!X102)</f>
        <v>2018</v>
      </c>
      <c r="Y102" s="151">
        <f>IF('Indicator Date'!Y102="","x",'Indicator Date'!Y102)</f>
        <v>2018</v>
      </c>
      <c r="Z102" s="151">
        <f>IF('Indicator Date'!Z102="","x",'Indicator Date'!Z102)</f>
        <v>2018</v>
      </c>
      <c r="AA102" s="151">
        <f>IF('Indicator Date'!AA102="","x",'Indicator Date'!AA102)</f>
        <v>2010</v>
      </c>
      <c r="AB102" s="151">
        <f>IF('Indicator Date'!AB102="","x",'Indicator Date'!AB102)</f>
        <v>2017</v>
      </c>
      <c r="AC102" s="151" t="str">
        <f>IF('Indicator Date'!AC102="","x",'Indicator Date'!AC102)</f>
        <v>x</v>
      </c>
      <c r="AD102" s="151">
        <f>IF('Indicator Date'!AD102="","x",'Indicator Date'!AD102)</f>
        <v>2018</v>
      </c>
      <c r="AE102" s="151">
        <f>IF('Indicator Date'!AE102="","x",'Indicator Date'!AE102)</f>
        <v>2018</v>
      </c>
      <c r="AF102" s="151" t="str">
        <f>IF('Indicator Date'!AF102="","x",'Indicator Date'!AF102)</f>
        <v>x</v>
      </c>
      <c r="AG102" s="151">
        <f>IF('Indicator Date'!AG102="","x",'Indicator Date'!AG102)</f>
        <v>2019</v>
      </c>
      <c r="AH102" s="151">
        <f>IF('Indicator Date'!AH102="","x",'Indicator Date'!AH102)</f>
        <v>2019</v>
      </c>
      <c r="AI102" s="151">
        <f>IF('Indicator Date'!AI102="","x",'Indicator Date'!AI102)</f>
        <v>2019</v>
      </c>
      <c r="AJ102" s="151">
        <f>IF('Indicator Date'!AJ102="","x",'Indicator Date'!AJ102)</f>
        <v>2018</v>
      </c>
      <c r="AK102" s="151">
        <f>IF('Indicator Date'!AK102="","x",'Indicator Date'!AK102)</f>
        <v>2018</v>
      </c>
      <c r="AL102" s="151">
        <f>IF('Indicator Date'!AL102="","x",'Indicator Date'!AL102)</f>
        <v>2017</v>
      </c>
      <c r="AM102" s="151" t="str">
        <f>IF('Indicator Date'!AM102="","x",'Indicator Date'!AM102)</f>
        <v>x</v>
      </c>
      <c r="AN102" s="151">
        <f>IF('Indicator Date'!AN102="","x",'Indicator Date'!AN102)</f>
        <v>2019</v>
      </c>
      <c r="AO102" s="151">
        <f>IF('Indicator Date'!AO102="","x",'Indicator Date'!AO102)</f>
        <v>2016</v>
      </c>
      <c r="AP102" s="151">
        <f>IF('Indicator Date'!AP102="","x",'Indicator Date'!AP102)</f>
        <v>2017</v>
      </c>
      <c r="AQ102" s="151" t="str">
        <f>IF('Indicator Date'!AQ102="","x",'Indicator Date'!AQ102)</f>
        <v>x</v>
      </c>
      <c r="AR102" s="151" t="str">
        <f>IF('Indicator Date'!AR102="","x",'Indicator Date'!AR102)</f>
        <v>x</v>
      </c>
      <c r="AS102" s="151">
        <f>IF('Indicator Date'!AS102="","x",'Indicator Date'!AS102)</f>
        <v>2015</v>
      </c>
      <c r="AT102" s="151" t="str">
        <f>IF('Indicator Date'!AT102="","x",'Indicator Date'!AT102)</f>
        <v>x</v>
      </c>
      <c r="AU102" s="151" t="str">
        <f>IF('Indicator Date'!AU102="","x",'Indicator Date'!AU102)</f>
        <v>x</v>
      </c>
      <c r="AV102" s="151" t="str">
        <f>IF('Indicator Date'!AV102="","x",'Indicator Date'!AV102)</f>
        <v>x</v>
      </c>
      <c r="AW102" s="151" t="str">
        <f>IF('Indicator Date'!AW102="","x",'Indicator Date'!AW102)</f>
        <v>x</v>
      </c>
      <c r="AX102" s="151" t="str">
        <f>IF('Indicator Date'!AX102="","x",'Indicator Date'!AX102)</f>
        <v>x</v>
      </c>
      <c r="AY102" s="151" t="str">
        <f>IF('Indicator Date'!AY102="","x",'Indicator Date'!AY102)</f>
        <v>x</v>
      </c>
      <c r="AZ102" s="151" t="str">
        <f>IF('Indicator Date'!AZ102="","x",'Indicator Date'!AZ102)</f>
        <v>x</v>
      </c>
      <c r="BA102" s="151" t="str">
        <f>IF('Indicator Date'!BA102="","x",'Indicator Date'!BA102)</f>
        <v>x</v>
      </c>
      <c r="BB102" s="151">
        <f>IF('Indicator Date'!BB102="","x",'Indicator Date'!BB102)</f>
        <v>2017</v>
      </c>
      <c r="BC102" s="151">
        <f>IF('Indicator Date'!BC102="","x",'Indicator Date'!BC102)</f>
        <v>2018</v>
      </c>
      <c r="BD102" s="151">
        <f>IF('Indicator Date'!BD102="","x",'Indicator Date'!BD102)</f>
        <v>2019</v>
      </c>
      <c r="BE102" s="213" t="str">
        <f>IF('Indicator Date'!BE102="","x",YEAR('Indicator Date'!BE102))</f>
        <v>x</v>
      </c>
      <c r="BF102" s="213">
        <f>IF('Indicator Date'!BF102="","x",YEAR('Indicator Date'!BF102))</f>
        <v>2018</v>
      </c>
      <c r="BG102" s="213">
        <f>IF('Indicator Date'!BG102="","x",YEAR('Indicator Date'!BG102))</f>
        <v>2018</v>
      </c>
      <c r="BH102" s="151">
        <f>IF('Indicator Date'!BH102="","x",'Indicator Date'!BH102)</f>
        <v>2018</v>
      </c>
      <c r="BI102" s="151">
        <f>IF('Indicator Date'!BI102="","x",'Indicator Date'!BI102)</f>
        <v>2018</v>
      </c>
      <c r="BJ102" s="151" t="str">
        <f>IF('Indicator Date'!BJ102="","x",'Indicator Date'!BJ102)</f>
        <v>x</v>
      </c>
      <c r="BK102" s="151">
        <f>IF('Indicator Date'!BK102="","x",'Indicator Date'!BK102)</f>
        <v>2017</v>
      </c>
      <c r="BL102" s="151" t="str">
        <f>IF('Indicator Date'!BL102="","x",'Indicator Date'!BL102)</f>
        <v>x</v>
      </c>
      <c r="BM102" s="151">
        <f>IF('Indicator Date'!BM102="","x",'Indicator Date'!BM102)</f>
        <v>2017</v>
      </c>
      <c r="BN102" s="151" t="str">
        <f>IF('Indicator Date'!BN102="","x",'Indicator Date'!BN102)</f>
        <v>x</v>
      </c>
      <c r="BO102" s="151">
        <f>IF('Indicator Date'!BO102="","x",'Indicator Date'!BO102)</f>
        <v>2016</v>
      </c>
      <c r="BP102" s="151">
        <f>IF('Indicator Date'!BP102="","x",'Indicator Date'!BP102)</f>
        <v>2017</v>
      </c>
      <c r="BQ102" s="151">
        <f>IF('Indicator Date'!BQ102="","x",'Indicator Date'!BQ102)</f>
        <v>2014</v>
      </c>
      <c r="BR102" s="151">
        <f>IF('Indicator Date'!BR102="","x",'Indicator Date'!BR102)</f>
        <v>2017</v>
      </c>
      <c r="BS102" s="151">
        <f>IF('Indicator Date'!BS102="","x",'Indicator Date'!BS102)</f>
        <v>2017</v>
      </c>
      <c r="BT102" s="151" t="str">
        <f>IF('Indicator Date'!BT102="","x",'Indicator Date'!BT102)</f>
        <v>x</v>
      </c>
      <c r="BU102" s="151" t="str">
        <f>IF('Indicator Date'!BU102="","x",'Indicator Date'!BU102)</f>
        <v>x</v>
      </c>
      <c r="BV102" s="151" t="str">
        <f>IF('Indicator Date'!BV102="","x",'Indicator Date'!BV102)</f>
        <v>x</v>
      </c>
      <c r="BW102" s="151" t="str">
        <f>IF('Indicator Date'!BW102="","x",'Indicator Date'!BW102)</f>
        <v>x</v>
      </c>
      <c r="BX102" s="151" t="str">
        <f>IF('Indicator Date'!BX102="","x",'Indicator Date'!BX102)</f>
        <v>x</v>
      </c>
      <c r="BY102" s="151" t="str">
        <f>IF('Indicator Date'!BY102="","x",'Indicator Date'!BY102)</f>
        <v>x</v>
      </c>
      <c r="BZ102" s="151" t="str">
        <f>IF('Indicator Date'!BZ102="","x",'Indicator Date'!BZ102)</f>
        <v>2016</v>
      </c>
      <c r="CA102" s="151">
        <f>IF('Indicator Date'!CA102="","x",'Indicator Date'!CA102)</f>
        <v>2019</v>
      </c>
      <c r="CB102" s="151">
        <f>IF('Indicator Date'!CB102="","x",'Indicator Date'!CB102)</f>
        <v>2015</v>
      </c>
    </row>
    <row r="103" spans="1:80" x14ac:dyDescent="0.25">
      <c r="A103" s="123" t="s">
        <v>184</v>
      </c>
      <c r="B103" s="106" t="s">
        <v>183</v>
      </c>
      <c r="C103" s="151">
        <f>IF('Indicator Date'!C103="","x",'Indicator Date'!C103)</f>
        <v>2015</v>
      </c>
      <c r="D103" s="151">
        <f>IF('Indicator Date'!D103="","x",'Indicator Date'!D103)</f>
        <v>2015</v>
      </c>
      <c r="E103" s="151">
        <f>IF('Indicator Date'!E103="","x",'Indicator Date'!E103)</f>
        <v>2015</v>
      </c>
      <c r="F103" s="151">
        <f>IF('Indicator Date'!F103="","x",'Indicator Date'!F103)</f>
        <v>2015</v>
      </c>
      <c r="G103" s="151">
        <f>IF('Indicator Date'!G103="","x",'Indicator Date'!G103)</f>
        <v>2015</v>
      </c>
      <c r="H103" s="151">
        <f>IF('Indicator Date'!H103="","x",'Indicator Date'!H103)</f>
        <v>2015</v>
      </c>
      <c r="I103" s="151">
        <f>IF('Indicator Date'!I103="","x",'Indicator Date'!I103)</f>
        <v>2015</v>
      </c>
      <c r="J103" s="151">
        <f>IF('Indicator Date'!J103="","x",'Indicator Date'!J103)</f>
        <v>2018</v>
      </c>
      <c r="K103" s="151">
        <f>IF('Indicator Date'!K103="","x",'Indicator Date'!K103)</f>
        <v>2018</v>
      </c>
      <c r="L103" s="151">
        <f>IF('Indicator Date'!L103="","x",'Indicator Date'!L103)</f>
        <v>2016</v>
      </c>
      <c r="M103" s="151">
        <f>IF('Indicator Date'!M103="","x",'Indicator Date'!M103)</f>
        <v>2015</v>
      </c>
      <c r="N103" s="151">
        <f>IF('Indicator Date'!N103="","x",'Indicator Date'!N103)</f>
        <v>2015</v>
      </c>
      <c r="O103" s="151">
        <f>IF('Indicator Date'!O103="","x",'Indicator Date'!O103)</f>
        <v>2015</v>
      </c>
      <c r="P103" s="151">
        <f>IF('Indicator Date'!P103="","x",'Indicator Date'!P103)</f>
        <v>2015</v>
      </c>
      <c r="Q103" s="151">
        <f>IF('Indicator Date'!Q103="","x",'Indicator Date'!Q103)</f>
        <v>2010</v>
      </c>
      <c r="R103" s="151">
        <f>IF('Indicator Date'!R103="","x",'Indicator Date'!R103)</f>
        <v>2010</v>
      </c>
      <c r="S103" s="151">
        <f>IF('Indicator Date'!S103="","x",'Indicator Date'!S103)</f>
        <v>2010</v>
      </c>
      <c r="T103" s="151">
        <f>IF('Indicator Date'!T103="","x",'Indicator Date'!T103)</f>
        <v>2010</v>
      </c>
      <c r="U103" s="151">
        <f>IF('Indicator Date'!U103="","x",'Indicator Date'!U103)</f>
        <v>2015</v>
      </c>
      <c r="V103" s="151">
        <f>IF('Indicator Date'!V103="","x",'Indicator Date'!V103)</f>
        <v>2015</v>
      </c>
      <c r="W103" s="151">
        <f>IF('Indicator Date'!W103="","x",'Indicator Date'!W103)</f>
        <v>2015</v>
      </c>
      <c r="X103" s="151">
        <f>IF('Indicator Date'!X103="","x",'Indicator Date'!X103)</f>
        <v>2018</v>
      </c>
      <c r="Y103" s="151">
        <f>IF('Indicator Date'!Y103="","x",'Indicator Date'!Y103)</f>
        <v>2018</v>
      </c>
      <c r="Z103" s="151">
        <f>IF('Indicator Date'!Z103="","x",'Indicator Date'!Z103)</f>
        <v>2018</v>
      </c>
      <c r="AA103" s="151">
        <f>IF('Indicator Date'!AA103="","x",'Indicator Date'!AA103)</f>
        <v>2011</v>
      </c>
      <c r="AB103" s="151">
        <f>IF('Indicator Date'!AB103="","x",'Indicator Date'!AB103)</f>
        <v>2017</v>
      </c>
      <c r="AC103" s="151" t="str">
        <f>IF('Indicator Date'!AC103="","x",'Indicator Date'!AC103)</f>
        <v>x</v>
      </c>
      <c r="AD103" s="151">
        <f>IF('Indicator Date'!AD103="","x",'Indicator Date'!AD103)</f>
        <v>2018</v>
      </c>
      <c r="AE103" s="151">
        <f>IF('Indicator Date'!AE103="","x",'Indicator Date'!AE103)</f>
        <v>2018</v>
      </c>
      <c r="AF103" s="151" t="str">
        <f>IF('Indicator Date'!AF103="","x",'Indicator Date'!AF103)</f>
        <v>x</v>
      </c>
      <c r="AG103" s="151">
        <f>IF('Indicator Date'!AG103="","x",'Indicator Date'!AG103)</f>
        <v>2019</v>
      </c>
      <c r="AH103" s="151">
        <f>IF('Indicator Date'!AH103="","x",'Indicator Date'!AH103)</f>
        <v>2019</v>
      </c>
      <c r="AI103" s="151">
        <f>IF('Indicator Date'!AI103="","x",'Indicator Date'!AI103)</f>
        <v>2019</v>
      </c>
      <c r="AJ103" s="151">
        <f>IF('Indicator Date'!AJ103="","x",'Indicator Date'!AJ103)</f>
        <v>2018</v>
      </c>
      <c r="AK103" s="151">
        <f>IF('Indicator Date'!AK103="","x",'Indicator Date'!AK103)</f>
        <v>2018</v>
      </c>
      <c r="AL103" s="151">
        <f>IF('Indicator Date'!AL103="","x",'Indicator Date'!AL103)</f>
        <v>2017</v>
      </c>
      <c r="AM103" s="151" t="str">
        <f>IF('Indicator Date'!AM103="","x",'Indicator Date'!AM103)</f>
        <v>x</v>
      </c>
      <c r="AN103" s="151">
        <f>IF('Indicator Date'!AN103="","x",'Indicator Date'!AN103)</f>
        <v>2019</v>
      </c>
      <c r="AO103" s="151">
        <f>IF('Indicator Date'!AO103="","x",'Indicator Date'!AO103)</f>
        <v>2016</v>
      </c>
      <c r="AP103" s="151">
        <f>IF('Indicator Date'!AP103="","x",'Indicator Date'!AP103)</f>
        <v>2017</v>
      </c>
      <c r="AQ103" s="151" t="str">
        <f>IF('Indicator Date'!AQ103="","x",'Indicator Date'!AQ103)</f>
        <v>x</v>
      </c>
      <c r="AR103" s="151">
        <f>IF('Indicator Date'!AR103="","x",'Indicator Date'!AR103)</f>
        <v>2018</v>
      </c>
      <c r="AS103" s="151">
        <f>IF('Indicator Date'!AS103="","x",'Indicator Date'!AS103)</f>
        <v>2015</v>
      </c>
      <c r="AT103" s="151" t="str">
        <f>IF('Indicator Date'!AT103="","x",'Indicator Date'!AT103)</f>
        <v>x</v>
      </c>
      <c r="AU103" s="151">
        <f>IF('Indicator Date'!AU103="","x",'Indicator Date'!AU103)</f>
        <v>2017</v>
      </c>
      <c r="AV103" s="151">
        <f>IF('Indicator Date'!AV103="","x",'Indicator Date'!AV103)</f>
        <v>2017</v>
      </c>
      <c r="AW103" s="151">
        <f>IF('Indicator Date'!AW103="","x",'Indicator Date'!AW103)</f>
        <v>2017</v>
      </c>
      <c r="AX103" s="151" t="str">
        <f>IF('Indicator Date'!AX103="","x",'Indicator Date'!AX103)</f>
        <v>x</v>
      </c>
      <c r="AY103" s="151">
        <f>IF('Indicator Date'!AY103="","x",'Indicator Date'!AY103)</f>
        <v>2017</v>
      </c>
      <c r="AZ103" s="151">
        <f>IF('Indicator Date'!AZ103="","x",'Indicator Date'!AZ103)</f>
        <v>2017</v>
      </c>
      <c r="BA103" s="151" t="str">
        <f>IF('Indicator Date'!BA103="","x",'Indicator Date'!BA103)</f>
        <v>2015</v>
      </c>
      <c r="BB103" s="151">
        <f>IF('Indicator Date'!BB103="","x",'Indicator Date'!BB103)</f>
        <v>2017</v>
      </c>
      <c r="BC103" s="151">
        <f>IF('Indicator Date'!BC103="","x",'Indicator Date'!BC103)</f>
        <v>2018</v>
      </c>
      <c r="BD103" s="151">
        <f>IF('Indicator Date'!BD103="","x",'Indicator Date'!BD103)</f>
        <v>2019</v>
      </c>
      <c r="BE103" s="213" t="str">
        <f>IF('Indicator Date'!BE103="","x",YEAR('Indicator Date'!BE103))</f>
        <v>x</v>
      </c>
      <c r="BF103" s="213">
        <f>IF('Indicator Date'!BF103="","x",YEAR('Indicator Date'!BF103))</f>
        <v>2018</v>
      </c>
      <c r="BG103" s="213">
        <f>IF('Indicator Date'!BG103="","x",YEAR('Indicator Date'!BG103))</f>
        <v>2018</v>
      </c>
      <c r="BH103" s="151">
        <f>IF('Indicator Date'!BH103="","x",'Indicator Date'!BH103)</f>
        <v>2018</v>
      </c>
      <c r="BI103" s="151">
        <f>IF('Indicator Date'!BI103="","x",'Indicator Date'!BI103)</f>
        <v>2018</v>
      </c>
      <c r="BJ103" s="151" t="str">
        <f>IF('Indicator Date'!BJ103="","x",'Indicator Date'!BJ103)</f>
        <v>x</v>
      </c>
      <c r="BK103" s="151">
        <f>IF('Indicator Date'!BK103="","x",'Indicator Date'!BK103)</f>
        <v>2017</v>
      </c>
      <c r="BL103" s="151">
        <f>IF('Indicator Date'!BL103="","x",'Indicator Date'!BL103)</f>
        <v>2018</v>
      </c>
      <c r="BM103" s="151">
        <f>IF('Indicator Date'!BM103="","x",'Indicator Date'!BM103)</f>
        <v>2017</v>
      </c>
      <c r="BN103" s="151">
        <f>IF('Indicator Date'!BN103="","x",'Indicator Date'!BN103)</f>
        <v>2015</v>
      </c>
      <c r="BO103" s="151">
        <f>IF('Indicator Date'!BO103="","x",'Indicator Date'!BO103)</f>
        <v>2016</v>
      </c>
      <c r="BP103" s="151">
        <f>IF('Indicator Date'!BP103="","x",'Indicator Date'!BP103)</f>
        <v>2017</v>
      </c>
      <c r="BQ103" s="151">
        <f>IF('Indicator Date'!BQ103="","x",'Indicator Date'!BQ103)</f>
        <v>2014</v>
      </c>
      <c r="BR103" s="151">
        <f>IF('Indicator Date'!BR103="","x",'Indicator Date'!BR103)</f>
        <v>2017</v>
      </c>
      <c r="BS103" s="151">
        <f>IF('Indicator Date'!BS103="","x",'Indicator Date'!BS103)</f>
        <v>2017</v>
      </c>
      <c r="BT103" s="151">
        <f>IF('Indicator Date'!BT103="","x",'Indicator Date'!BT103)</f>
        <v>2016</v>
      </c>
      <c r="BU103" s="151">
        <f>IF('Indicator Date'!BU103="","x",'Indicator Date'!BU103)</f>
        <v>2017</v>
      </c>
      <c r="BV103" s="151">
        <f>IF('Indicator Date'!BV103="","x",'Indicator Date'!BV103)</f>
        <v>2017</v>
      </c>
      <c r="BW103" s="151">
        <f>IF('Indicator Date'!BW103="","x",'Indicator Date'!BW103)</f>
        <v>2017</v>
      </c>
      <c r="BX103" s="151">
        <f>IF('Indicator Date'!BX103="","x",'Indicator Date'!BX103)</f>
        <v>2016</v>
      </c>
      <c r="BY103" s="151">
        <f>IF('Indicator Date'!BY103="","x",'Indicator Date'!BY103)</f>
        <v>2015</v>
      </c>
      <c r="BZ103" s="151" t="str">
        <f>IF('Indicator Date'!BZ103="","x",'Indicator Date'!BZ103)</f>
        <v>2018</v>
      </c>
      <c r="CA103" s="151">
        <f>IF('Indicator Date'!CA103="","x",'Indicator Date'!CA103)</f>
        <v>2019</v>
      </c>
      <c r="CB103" s="151">
        <f>IF('Indicator Date'!CB103="","x",'Indicator Date'!CB103)</f>
        <v>2015</v>
      </c>
    </row>
    <row r="104" spans="1:80" x14ac:dyDescent="0.25">
      <c r="A104" s="123" t="s">
        <v>186</v>
      </c>
      <c r="B104" s="106" t="s">
        <v>185</v>
      </c>
      <c r="C104" s="151">
        <f>IF('Indicator Date'!C104="","x",'Indicator Date'!C104)</f>
        <v>2015</v>
      </c>
      <c r="D104" s="151">
        <f>IF('Indicator Date'!D104="","x",'Indicator Date'!D104)</f>
        <v>2015</v>
      </c>
      <c r="E104" s="151">
        <f>IF('Indicator Date'!E104="","x",'Indicator Date'!E104)</f>
        <v>2015</v>
      </c>
      <c r="F104" s="151">
        <f>IF('Indicator Date'!F104="","x",'Indicator Date'!F104)</f>
        <v>2015</v>
      </c>
      <c r="G104" s="151">
        <f>IF('Indicator Date'!G104="","x",'Indicator Date'!G104)</f>
        <v>2015</v>
      </c>
      <c r="H104" s="151">
        <f>IF('Indicator Date'!H104="","x",'Indicator Date'!H104)</f>
        <v>2015</v>
      </c>
      <c r="I104" s="151">
        <f>IF('Indicator Date'!I104="","x",'Indicator Date'!I104)</f>
        <v>2015</v>
      </c>
      <c r="J104" s="151">
        <f>IF('Indicator Date'!J104="","x",'Indicator Date'!J104)</f>
        <v>2018</v>
      </c>
      <c r="K104" s="151">
        <f>IF('Indicator Date'!K104="","x",'Indicator Date'!K104)</f>
        <v>2018</v>
      </c>
      <c r="L104" s="151">
        <f>IF('Indicator Date'!L104="","x",'Indicator Date'!L104)</f>
        <v>2016</v>
      </c>
      <c r="M104" s="151">
        <f>IF('Indicator Date'!M104="","x",'Indicator Date'!M104)</f>
        <v>2015</v>
      </c>
      <c r="N104" s="151">
        <f>IF('Indicator Date'!N104="","x",'Indicator Date'!N104)</f>
        <v>2015</v>
      </c>
      <c r="O104" s="151">
        <f>IF('Indicator Date'!O104="","x",'Indicator Date'!O104)</f>
        <v>2015</v>
      </c>
      <c r="P104" s="151">
        <f>IF('Indicator Date'!P104="","x",'Indicator Date'!P104)</f>
        <v>2015</v>
      </c>
      <c r="Q104" s="151">
        <f>IF('Indicator Date'!Q104="","x",'Indicator Date'!Q104)</f>
        <v>2010</v>
      </c>
      <c r="R104" s="151">
        <f>IF('Indicator Date'!R104="","x",'Indicator Date'!R104)</f>
        <v>2010</v>
      </c>
      <c r="S104" s="151">
        <f>IF('Indicator Date'!S104="","x",'Indicator Date'!S104)</f>
        <v>2010</v>
      </c>
      <c r="T104" s="151">
        <f>IF('Indicator Date'!T104="","x",'Indicator Date'!T104)</f>
        <v>2010</v>
      </c>
      <c r="U104" s="151">
        <f>IF('Indicator Date'!U104="","x",'Indicator Date'!U104)</f>
        <v>2015</v>
      </c>
      <c r="V104" s="151">
        <f>IF('Indicator Date'!V104="","x",'Indicator Date'!V104)</f>
        <v>2015</v>
      </c>
      <c r="W104" s="151">
        <f>IF('Indicator Date'!W104="","x",'Indicator Date'!W104)</f>
        <v>2015</v>
      </c>
      <c r="X104" s="151">
        <f>IF('Indicator Date'!X104="","x",'Indicator Date'!X104)</f>
        <v>2018</v>
      </c>
      <c r="Y104" s="151">
        <f>IF('Indicator Date'!Y104="","x",'Indicator Date'!Y104)</f>
        <v>2018</v>
      </c>
      <c r="Z104" s="151">
        <f>IF('Indicator Date'!Z104="","x",'Indicator Date'!Z104)</f>
        <v>2018</v>
      </c>
      <c r="AA104" s="151">
        <f>IF('Indicator Date'!AA104="","x",'Indicator Date'!AA104)</f>
        <v>2011</v>
      </c>
      <c r="AB104" s="151">
        <f>IF('Indicator Date'!AB104="","x",'Indicator Date'!AB104)</f>
        <v>2017</v>
      </c>
      <c r="AC104" s="151" t="str">
        <f>IF('Indicator Date'!AC104="","x",'Indicator Date'!AC104)</f>
        <v>x</v>
      </c>
      <c r="AD104" s="151">
        <f>IF('Indicator Date'!AD104="","x",'Indicator Date'!AD104)</f>
        <v>2014</v>
      </c>
      <c r="AE104" s="151">
        <f>IF('Indicator Date'!AE104="","x",'Indicator Date'!AE104)</f>
        <v>2018</v>
      </c>
      <c r="AF104" s="151" t="str">
        <f>IF('Indicator Date'!AF104="","x",'Indicator Date'!AF104)</f>
        <v>x</v>
      </c>
      <c r="AG104" s="151">
        <f>IF('Indicator Date'!AG104="","x",'Indicator Date'!AG104)</f>
        <v>2019</v>
      </c>
      <c r="AH104" s="151">
        <f>IF('Indicator Date'!AH104="","x",'Indicator Date'!AH104)</f>
        <v>2019</v>
      </c>
      <c r="AI104" s="151">
        <f>IF('Indicator Date'!AI104="","x",'Indicator Date'!AI104)</f>
        <v>2019</v>
      </c>
      <c r="AJ104" s="151">
        <f>IF('Indicator Date'!AJ104="","x",'Indicator Date'!AJ104)</f>
        <v>2018</v>
      </c>
      <c r="AK104" s="151">
        <f>IF('Indicator Date'!AK104="","x",'Indicator Date'!AK104)</f>
        <v>2018</v>
      </c>
      <c r="AL104" s="151">
        <f>IF('Indicator Date'!AL104="","x",'Indicator Date'!AL104)</f>
        <v>2017</v>
      </c>
      <c r="AM104" s="151" t="str">
        <f>IF('Indicator Date'!AM104="","x",'Indicator Date'!AM104)</f>
        <v>x</v>
      </c>
      <c r="AN104" s="151">
        <f>IF('Indicator Date'!AN104="","x",'Indicator Date'!AN104)</f>
        <v>2019</v>
      </c>
      <c r="AO104" s="151">
        <f>IF('Indicator Date'!AO104="","x",'Indicator Date'!AO104)</f>
        <v>2016</v>
      </c>
      <c r="AP104" s="151">
        <f>IF('Indicator Date'!AP104="","x",'Indicator Date'!AP104)</f>
        <v>2017</v>
      </c>
      <c r="AQ104" s="151" t="str">
        <f>IF('Indicator Date'!AQ104="","x",'Indicator Date'!AQ104)</f>
        <v>x</v>
      </c>
      <c r="AR104" s="151">
        <f>IF('Indicator Date'!AR104="","x",'Indicator Date'!AR104)</f>
        <v>2018</v>
      </c>
      <c r="AS104" s="151">
        <f>IF('Indicator Date'!AS104="","x",'Indicator Date'!AS104)</f>
        <v>2015</v>
      </c>
      <c r="AT104" s="151" t="str">
        <f>IF('Indicator Date'!AT104="","x",'Indicator Date'!AT104)</f>
        <v>x</v>
      </c>
      <c r="AU104" s="151">
        <f>IF('Indicator Date'!AU104="","x",'Indicator Date'!AU104)</f>
        <v>2017</v>
      </c>
      <c r="AV104" s="151">
        <f>IF('Indicator Date'!AV104="","x",'Indicator Date'!AV104)</f>
        <v>2017</v>
      </c>
      <c r="AW104" s="151">
        <f>IF('Indicator Date'!AW104="","x",'Indicator Date'!AW104)</f>
        <v>2017</v>
      </c>
      <c r="AX104" s="151" t="str">
        <f>IF('Indicator Date'!AX104="","x",'Indicator Date'!AX104)</f>
        <v>x</v>
      </c>
      <c r="AY104" s="151">
        <f>IF('Indicator Date'!AY104="","x",'Indicator Date'!AY104)</f>
        <v>2017</v>
      </c>
      <c r="AZ104" s="151">
        <f>IF('Indicator Date'!AZ104="","x",'Indicator Date'!AZ104)</f>
        <v>2017</v>
      </c>
      <c r="BA104" s="151" t="str">
        <f>IF('Indicator Date'!BA104="","x",'Indicator Date'!BA104)</f>
        <v>2015</v>
      </c>
      <c r="BB104" s="151">
        <f>IF('Indicator Date'!BB104="","x",'Indicator Date'!BB104)</f>
        <v>2017</v>
      </c>
      <c r="BC104" s="151">
        <f>IF('Indicator Date'!BC104="","x",'Indicator Date'!BC104)</f>
        <v>2018</v>
      </c>
      <c r="BD104" s="151">
        <f>IF('Indicator Date'!BD104="","x",'Indicator Date'!BD104)</f>
        <v>2019</v>
      </c>
      <c r="BE104" s="213" t="str">
        <f>IF('Indicator Date'!BE104="","x",YEAR('Indicator Date'!BE104))</f>
        <v>x</v>
      </c>
      <c r="BF104" s="213">
        <f>IF('Indicator Date'!BF104="","x",YEAR('Indicator Date'!BF104))</f>
        <v>2018</v>
      </c>
      <c r="BG104" s="213">
        <f>IF('Indicator Date'!BG104="","x",YEAR('Indicator Date'!BG104))</f>
        <v>2018</v>
      </c>
      <c r="BH104" s="151">
        <f>IF('Indicator Date'!BH104="","x",'Indicator Date'!BH104)</f>
        <v>2018</v>
      </c>
      <c r="BI104" s="151">
        <f>IF('Indicator Date'!BI104="","x",'Indicator Date'!BI104)</f>
        <v>2018</v>
      </c>
      <c r="BJ104" s="151" t="str">
        <f>IF('Indicator Date'!BJ104="","x",'Indicator Date'!BJ104)</f>
        <v>x</v>
      </c>
      <c r="BK104" s="151">
        <f>IF('Indicator Date'!BK104="","x",'Indicator Date'!BK104)</f>
        <v>2017</v>
      </c>
      <c r="BL104" s="151">
        <f>IF('Indicator Date'!BL104="","x",'Indicator Date'!BL104)</f>
        <v>2018</v>
      </c>
      <c r="BM104" s="151">
        <f>IF('Indicator Date'!BM104="","x",'Indicator Date'!BM104)</f>
        <v>2017</v>
      </c>
      <c r="BN104" s="151" t="str">
        <f>IF('Indicator Date'!BN104="","x",'Indicator Date'!BN104)</f>
        <v>x</v>
      </c>
      <c r="BO104" s="151">
        <f>IF('Indicator Date'!BO104="","x",'Indicator Date'!BO104)</f>
        <v>2016</v>
      </c>
      <c r="BP104" s="151">
        <f>IF('Indicator Date'!BP104="","x",'Indicator Date'!BP104)</f>
        <v>2017</v>
      </c>
      <c r="BQ104" s="151">
        <f>IF('Indicator Date'!BQ104="","x",'Indicator Date'!BQ104)</f>
        <v>2014</v>
      </c>
      <c r="BR104" s="151">
        <f>IF('Indicator Date'!BR104="","x",'Indicator Date'!BR104)</f>
        <v>2017</v>
      </c>
      <c r="BS104" s="151">
        <f>IF('Indicator Date'!BS104="","x",'Indicator Date'!BS104)</f>
        <v>2017</v>
      </c>
      <c r="BT104" s="151">
        <f>IF('Indicator Date'!BT104="","x",'Indicator Date'!BT104)</f>
        <v>2017</v>
      </c>
      <c r="BU104" s="151">
        <f>IF('Indicator Date'!BU104="","x",'Indicator Date'!BU104)</f>
        <v>2017</v>
      </c>
      <c r="BV104" s="151">
        <f>IF('Indicator Date'!BV104="","x",'Indicator Date'!BV104)</f>
        <v>2017</v>
      </c>
      <c r="BW104" s="151">
        <f>IF('Indicator Date'!BW104="","x",'Indicator Date'!BW104)</f>
        <v>2017</v>
      </c>
      <c r="BX104" s="151">
        <f>IF('Indicator Date'!BX104="","x",'Indicator Date'!BX104)</f>
        <v>2016</v>
      </c>
      <c r="BY104" s="151">
        <f>IF('Indicator Date'!BY104="","x",'Indicator Date'!BY104)</f>
        <v>2015</v>
      </c>
      <c r="BZ104" s="151" t="str">
        <f>IF('Indicator Date'!BZ104="","x",'Indicator Date'!BZ104)</f>
        <v>2018</v>
      </c>
      <c r="CA104" s="151">
        <f>IF('Indicator Date'!CA104="","x",'Indicator Date'!CA104)</f>
        <v>2019</v>
      </c>
      <c r="CB104" s="151">
        <f>IF('Indicator Date'!CB104="","x",'Indicator Date'!CB104)</f>
        <v>2015</v>
      </c>
    </row>
    <row r="105" spans="1:80" x14ac:dyDescent="0.25">
      <c r="A105" s="123" t="s">
        <v>189</v>
      </c>
      <c r="B105" s="106" t="s">
        <v>188</v>
      </c>
      <c r="C105" s="151">
        <f>IF('Indicator Date'!C105="","x",'Indicator Date'!C105)</f>
        <v>2015</v>
      </c>
      <c r="D105" s="151">
        <f>IF('Indicator Date'!D105="","x",'Indicator Date'!D105)</f>
        <v>2015</v>
      </c>
      <c r="E105" s="151">
        <f>IF('Indicator Date'!E105="","x",'Indicator Date'!E105)</f>
        <v>2015</v>
      </c>
      <c r="F105" s="151">
        <f>IF('Indicator Date'!F105="","x",'Indicator Date'!F105)</f>
        <v>2015</v>
      </c>
      <c r="G105" s="151">
        <f>IF('Indicator Date'!G105="","x",'Indicator Date'!G105)</f>
        <v>2015</v>
      </c>
      <c r="H105" s="151">
        <f>IF('Indicator Date'!H105="","x",'Indicator Date'!H105)</f>
        <v>2015</v>
      </c>
      <c r="I105" s="151">
        <f>IF('Indicator Date'!I105="","x",'Indicator Date'!I105)</f>
        <v>2015</v>
      </c>
      <c r="J105" s="151">
        <f>IF('Indicator Date'!J105="","x",'Indicator Date'!J105)</f>
        <v>2018</v>
      </c>
      <c r="K105" s="151">
        <f>IF('Indicator Date'!K105="","x",'Indicator Date'!K105)</f>
        <v>2018</v>
      </c>
      <c r="L105" s="151">
        <f>IF('Indicator Date'!L105="","x",'Indicator Date'!L105)</f>
        <v>2016</v>
      </c>
      <c r="M105" s="151">
        <f>IF('Indicator Date'!M105="","x",'Indicator Date'!M105)</f>
        <v>2015</v>
      </c>
      <c r="N105" s="151">
        <f>IF('Indicator Date'!N105="","x",'Indicator Date'!N105)</f>
        <v>2015</v>
      </c>
      <c r="O105" s="151">
        <f>IF('Indicator Date'!O105="","x",'Indicator Date'!O105)</f>
        <v>2015</v>
      </c>
      <c r="P105" s="151">
        <f>IF('Indicator Date'!P105="","x",'Indicator Date'!P105)</f>
        <v>2015</v>
      </c>
      <c r="Q105" s="151">
        <f>IF('Indicator Date'!Q105="","x",'Indicator Date'!Q105)</f>
        <v>2010</v>
      </c>
      <c r="R105" s="151">
        <f>IF('Indicator Date'!R105="","x",'Indicator Date'!R105)</f>
        <v>2010</v>
      </c>
      <c r="S105" s="151">
        <f>IF('Indicator Date'!S105="","x",'Indicator Date'!S105)</f>
        <v>2010</v>
      </c>
      <c r="T105" s="151">
        <f>IF('Indicator Date'!T105="","x",'Indicator Date'!T105)</f>
        <v>2010</v>
      </c>
      <c r="U105" s="151">
        <f>IF('Indicator Date'!U105="","x",'Indicator Date'!U105)</f>
        <v>2015</v>
      </c>
      <c r="V105" s="151">
        <f>IF('Indicator Date'!V105="","x",'Indicator Date'!V105)</f>
        <v>2015</v>
      </c>
      <c r="W105" s="151">
        <f>IF('Indicator Date'!W105="","x",'Indicator Date'!W105)</f>
        <v>2015</v>
      </c>
      <c r="X105" s="151">
        <f>IF('Indicator Date'!X105="","x",'Indicator Date'!X105)</f>
        <v>2018</v>
      </c>
      <c r="Y105" s="151">
        <f>IF('Indicator Date'!Y105="","x",'Indicator Date'!Y105)</f>
        <v>2018</v>
      </c>
      <c r="Z105" s="151">
        <f>IF('Indicator Date'!Z105="","x",'Indicator Date'!Z105)</f>
        <v>2018</v>
      </c>
      <c r="AA105" s="151">
        <f>IF('Indicator Date'!AA105="","x",'Indicator Date'!AA105)</f>
        <v>2011</v>
      </c>
      <c r="AB105" s="151">
        <f>IF('Indicator Date'!AB105="","x",'Indicator Date'!AB105)</f>
        <v>2017</v>
      </c>
      <c r="AC105" s="151">
        <f>IF('Indicator Date'!AC105="","x",'Indicator Date'!AC105)</f>
        <v>2015</v>
      </c>
      <c r="AD105" s="151">
        <f>IF('Indicator Date'!AD105="","x",'Indicator Date'!AD105)</f>
        <v>2018</v>
      </c>
      <c r="AE105" s="151">
        <f>IF('Indicator Date'!AE105="","x",'Indicator Date'!AE105)</f>
        <v>2018</v>
      </c>
      <c r="AF105" s="151">
        <f>IF('Indicator Date'!AF105="","x",'Indicator Date'!AF105)</f>
        <v>2016</v>
      </c>
      <c r="AG105" s="151">
        <f>IF('Indicator Date'!AG105="","x",'Indicator Date'!AG105)</f>
        <v>2019</v>
      </c>
      <c r="AH105" s="151">
        <f>IF('Indicator Date'!AH105="","x",'Indicator Date'!AH105)</f>
        <v>2019</v>
      </c>
      <c r="AI105" s="151">
        <f>IF('Indicator Date'!AI105="","x",'Indicator Date'!AI105)</f>
        <v>2019</v>
      </c>
      <c r="AJ105" s="151">
        <f>IF('Indicator Date'!AJ105="","x",'Indicator Date'!AJ105)</f>
        <v>2018</v>
      </c>
      <c r="AK105" s="151">
        <f>IF('Indicator Date'!AK105="","x",'Indicator Date'!AK105)</f>
        <v>2018</v>
      </c>
      <c r="AL105" s="151">
        <f>IF('Indicator Date'!AL105="","x",'Indicator Date'!AL105)</f>
        <v>2017</v>
      </c>
      <c r="AM105" s="151">
        <f>IF('Indicator Date'!AM105="","x",'Indicator Date'!AM105)</f>
        <v>2009</v>
      </c>
      <c r="AN105" s="151">
        <f>IF('Indicator Date'!AN105="","x",'Indicator Date'!AN105)</f>
        <v>2019</v>
      </c>
      <c r="AO105" s="151">
        <f>IF('Indicator Date'!AO105="","x",'Indicator Date'!AO105)</f>
        <v>2016</v>
      </c>
      <c r="AP105" s="151">
        <f>IF('Indicator Date'!AP105="","x",'Indicator Date'!AP105)</f>
        <v>2017</v>
      </c>
      <c r="AQ105" s="151">
        <f>IF('Indicator Date'!AQ105="","x",'Indicator Date'!AQ105)</f>
        <v>2017</v>
      </c>
      <c r="AR105" s="151">
        <f>IF('Indicator Date'!AR105="","x",'Indicator Date'!AR105)</f>
        <v>2018</v>
      </c>
      <c r="AS105" s="151">
        <f>IF('Indicator Date'!AS105="","x",'Indicator Date'!AS105)</f>
        <v>2015</v>
      </c>
      <c r="AT105" s="151" t="str">
        <f>IF('Indicator Date'!AT105="","x",'Indicator Date'!AT105)</f>
        <v>x</v>
      </c>
      <c r="AU105" s="151">
        <f>IF('Indicator Date'!AU105="","x",'Indicator Date'!AU105)</f>
        <v>2017</v>
      </c>
      <c r="AV105" s="151">
        <f>IF('Indicator Date'!AV105="","x",'Indicator Date'!AV105)</f>
        <v>2017</v>
      </c>
      <c r="AW105" s="151">
        <f>IF('Indicator Date'!AW105="","x",'Indicator Date'!AW105)</f>
        <v>2017</v>
      </c>
      <c r="AX105" s="151">
        <f>IF('Indicator Date'!AX105="","x",'Indicator Date'!AX105)</f>
        <v>2017</v>
      </c>
      <c r="AY105" s="151">
        <f>IF('Indicator Date'!AY105="","x",'Indicator Date'!AY105)</f>
        <v>2017</v>
      </c>
      <c r="AZ105" s="151" t="str">
        <f>IF('Indicator Date'!AZ105="","x",'Indicator Date'!AZ105)</f>
        <v>x</v>
      </c>
      <c r="BA105" s="151" t="str">
        <f>IF('Indicator Date'!BA105="","x",'Indicator Date'!BA105)</f>
        <v>2012</v>
      </c>
      <c r="BB105" s="151">
        <f>IF('Indicator Date'!BB105="","x",'Indicator Date'!BB105)</f>
        <v>2017</v>
      </c>
      <c r="BC105" s="151">
        <f>IF('Indicator Date'!BC105="","x",'Indicator Date'!BC105)</f>
        <v>2018</v>
      </c>
      <c r="BD105" s="151">
        <f>IF('Indicator Date'!BD105="","x",'Indicator Date'!BD105)</f>
        <v>2019</v>
      </c>
      <c r="BE105" s="213" t="str">
        <f>IF('Indicator Date'!BE105="","x",YEAR('Indicator Date'!BE105))</f>
        <v>x</v>
      </c>
      <c r="BF105" s="213">
        <f>IF('Indicator Date'!BF105="","x",YEAR('Indicator Date'!BF105))</f>
        <v>2018</v>
      </c>
      <c r="BG105" s="213">
        <f>IF('Indicator Date'!BG105="","x",YEAR('Indicator Date'!BG105))</f>
        <v>2018</v>
      </c>
      <c r="BH105" s="151">
        <f>IF('Indicator Date'!BH105="","x",'Indicator Date'!BH105)</f>
        <v>2018</v>
      </c>
      <c r="BI105" s="151">
        <f>IF('Indicator Date'!BI105="","x",'Indicator Date'!BI105)</f>
        <v>2018</v>
      </c>
      <c r="BJ105" s="151">
        <f>IF('Indicator Date'!BJ105="","x",'Indicator Date'!BJ105)</f>
        <v>2015</v>
      </c>
      <c r="BK105" s="151">
        <f>IF('Indicator Date'!BK105="","x",'Indicator Date'!BK105)</f>
        <v>2017</v>
      </c>
      <c r="BL105" s="151">
        <f>IF('Indicator Date'!BL105="","x",'Indicator Date'!BL105)</f>
        <v>2018</v>
      </c>
      <c r="BM105" s="151">
        <f>IF('Indicator Date'!BM105="","x",'Indicator Date'!BM105)</f>
        <v>2017</v>
      </c>
      <c r="BN105" s="151">
        <f>IF('Indicator Date'!BN105="","x",'Indicator Date'!BN105)</f>
        <v>2015</v>
      </c>
      <c r="BO105" s="151">
        <f>IF('Indicator Date'!BO105="","x",'Indicator Date'!BO105)</f>
        <v>2016</v>
      </c>
      <c r="BP105" s="151">
        <f>IF('Indicator Date'!BP105="","x",'Indicator Date'!BP105)</f>
        <v>2017</v>
      </c>
      <c r="BQ105" s="151">
        <f>IF('Indicator Date'!BQ105="","x",'Indicator Date'!BQ105)</f>
        <v>2014</v>
      </c>
      <c r="BR105" s="151">
        <f>IF('Indicator Date'!BR105="","x",'Indicator Date'!BR105)</f>
        <v>2017</v>
      </c>
      <c r="BS105" s="151">
        <f>IF('Indicator Date'!BS105="","x",'Indicator Date'!BS105)</f>
        <v>2017</v>
      </c>
      <c r="BT105" s="151">
        <f>IF('Indicator Date'!BT105="","x",'Indicator Date'!BT105)</f>
        <v>2014</v>
      </c>
      <c r="BU105" s="151">
        <f>IF('Indicator Date'!BU105="","x",'Indicator Date'!BU105)</f>
        <v>2017</v>
      </c>
      <c r="BV105" s="151" t="str">
        <f>IF('Indicator Date'!BV105="","x",'Indicator Date'!BV105)</f>
        <v>x</v>
      </c>
      <c r="BW105" s="151">
        <f>IF('Indicator Date'!BW105="","x",'Indicator Date'!BW105)</f>
        <v>2017</v>
      </c>
      <c r="BX105" s="151">
        <f>IF('Indicator Date'!BX105="","x",'Indicator Date'!BX105)</f>
        <v>2016</v>
      </c>
      <c r="BY105" s="151">
        <f>IF('Indicator Date'!BY105="","x",'Indicator Date'!BY105)</f>
        <v>2015</v>
      </c>
      <c r="BZ105" s="151" t="str">
        <f>IF('Indicator Date'!BZ105="","x",'Indicator Date'!BZ105)</f>
        <v>2018</v>
      </c>
      <c r="CA105" s="151">
        <f>IF('Indicator Date'!CA105="","x",'Indicator Date'!CA105)</f>
        <v>2019</v>
      </c>
      <c r="CB105" s="151">
        <f>IF('Indicator Date'!CB105="","x",'Indicator Date'!CB105)</f>
        <v>2015</v>
      </c>
    </row>
    <row r="106" spans="1:80" x14ac:dyDescent="0.25">
      <c r="A106" s="123" t="s">
        <v>191</v>
      </c>
      <c r="B106" s="106" t="s">
        <v>190</v>
      </c>
      <c r="C106" s="151">
        <f>IF('Indicator Date'!C106="","x",'Indicator Date'!C106)</f>
        <v>2015</v>
      </c>
      <c r="D106" s="151">
        <f>IF('Indicator Date'!D106="","x",'Indicator Date'!D106)</f>
        <v>2015</v>
      </c>
      <c r="E106" s="151">
        <f>IF('Indicator Date'!E106="","x",'Indicator Date'!E106)</f>
        <v>2015</v>
      </c>
      <c r="F106" s="151">
        <f>IF('Indicator Date'!F106="","x",'Indicator Date'!F106)</f>
        <v>2015</v>
      </c>
      <c r="G106" s="151">
        <f>IF('Indicator Date'!G106="","x",'Indicator Date'!G106)</f>
        <v>2015</v>
      </c>
      <c r="H106" s="151">
        <f>IF('Indicator Date'!H106="","x",'Indicator Date'!H106)</f>
        <v>2015</v>
      </c>
      <c r="I106" s="151">
        <f>IF('Indicator Date'!I106="","x",'Indicator Date'!I106)</f>
        <v>2015</v>
      </c>
      <c r="J106" s="151">
        <f>IF('Indicator Date'!J106="","x",'Indicator Date'!J106)</f>
        <v>2018</v>
      </c>
      <c r="K106" s="151">
        <f>IF('Indicator Date'!K106="","x",'Indicator Date'!K106)</f>
        <v>2018</v>
      </c>
      <c r="L106" s="151">
        <f>IF('Indicator Date'!L106="","x",'Indicator Date'!L106)</f>
        <v>2016</v>
      </c>
      <c r="M106" s="151">
        <f>IF('Indicator Date'!M106="","x",'Indicator Date'!M106)</f>
        <v>2015</v>
      </c>
      <c r="N106" s="151">
        <f>IF('Indicator Date'!N106="","x",'Indicator Date'!N106)</f>
        <v>2015</v>
      </c>
      <c r="O106" s="151">
        <f>IF('Indicator Date'!O106="","x",'Indicator Date'!O106)</f>
        <v>2015</v>
      </c>
      <c r="P106" s="151">
        <f>IF('Indicator Date'!P106="","x",'Indicator Date'!P106)</f>
        <v>2015</v>
      </c>
      <c r="Q106" s="151">
        <f>IF('Indicator Date'!Q106="","x",'Indicator Date'!Q106)</f>
        <v>2010</v>
      </c>
      <c r="R106" s="151">
        <f>IF('Indicator Date'!R106="","x",'Indicator Date'!R106)</f>
        <v>2010</v>
      </c>
      <c r="S106" s="151">
        <f>IF('Indicator Date'!S106="","x",'Indicator Date'!S106)</f>
        <v>2010</v>
      </c>
      <c r="T106" s="151">
        <f>IF('Indicator Date'!T106="","x",'Indicator Date'!T106)</f>
        <v>2010</v>
      </c>
      <c r="U106" s="151">
        <f>IF('Indicator Date'!U106="","x",'Indicator Date'!U106)</f>
        <v>2015</v>
      </c>
      <c r="V106" s="151">
        <f>IF('Indicator Date'!V106="","x",'Indicator Date'!V106)</f>
        <v>2015</v>
      </c>
      <c r="W106" s="151">
        <f>IF('Indicator Date'!W106="","x",'Indicator Date'!W106)</f>
        <v>2015</v>
      </c>
      <c r="X106" s="151">
        <f>IF('Indicator Date'!X106="","x",'Indicator Date'!X106)</f>
        <v>2018</v>
      </c>
      <c r="Y106" s="151">
        <f>IF('Indicator Date'!Y106="","x",'Indicator Date'!Y106)</f>
        <v>2018</v>
      </c>
      <c r="Z106" s="151">
        <f>IF('Indicator Date'!Z106="","x",'Indicator Date'!Z106)</f>
        <v>2018</v>
      </c>
      <c r="AA106" s="151">
        <f>IF('Indicator Date'!AA106="","x",'Indicator Date'!AA106)</f>
        <v>2015</v>
      </c>
      <c r="AB106" s="151">
        <f>IF('Indicator Date'!AB106="","x",'Indicator Date'!AB106)</f>
        <v>2017</v>
      </c>
      <c r="AC106" s="151">
        <f>IF('Indicator Date'!AC106="","x",'Indicator Date'!AC106)</f>
        <v>2017</v>
      </c>
      <c r="AD106" s="151">
        <f>IF('Indicator Date'!AD106="","x",'Indicator Date'!AD106)</f>
        <v>2018</v>
      </c>
      <c r="AE106" s="151">
        <f>IF('Indicator Date'!AE106="","x",'Indicator Date'!AE106)</f>
        <v>2018</v>
      </c>
      <c r="AF106" s="151">
        <f>IF('Indicator Date'!AF106="","x",'Indicator Date'!AF106)</f>
        <v>2016</v>
      </c>
      <c r="AG106" s="151">
        <f>IF('Indicator Date'!AG106="","x",'Indicator Date'!AG106)</f>
        <v>2019</v>
      </c>
      <c r="AH106" s="151">
        <f>IF('Indicator Date'!AH106="","x",'Indicator Date'!AH106)</f>
        <v>2019</v>
      </c>
      <c r="AI106" s="151">
        <f>IF('Indicator Date'!AI106="","x",'Indicator Date'!AI106)</f>
        <v>2019</v>
      </c>
      <c r="AJ106" s="151">
        <f>IF('Indicator Date'!AJ106="","x",'Indicator Date'!AJ106)</f>
        <v>2018</v>
      </c>
      <c r="AK106" s="151">
        <f>IF('Indicator Date'!AK106="","x",'Indicator Date'!AK106)</f>
        <v>2018</v>
      </c>
      <c r="AL106" s="151">
        <f>IF('Indicator Date'!AL106="","x",'Indicator Date'!AL106)</f>
        <v>2017</v>
      </c>
      <c r="AM106" s="151">
        <f>IF('Indicator Date'!AM106="","x",'Indicator Date'!AM106)</f>
        <v>2016</v>
      </c>
      <c r="AN106" s="151">
        <f>IF('Indicator Date'!AN106="","x",'Indicator Date'!AN106)</f>
        <v>2019</v>
      </c>
      <c r="AO106" s="151">
        <f>IF('Indicator Date'!AO106="","x",'Indicator Date'!AO106)</f>
        <v>2016</v>
      </c>
      <c r="AP106" s="151">
        <f>IF('Indicator Date'!AP106="","x",'Indicator Date'!AP106)</f>
        <v>2017</v>
      </c>
      <c r="AQ106" s="151">
        <f>IF('Indicator Date'!AQ106="","x",'Indicator Date'!AQ106)</f>
        <v>2017</v>
      </c>
      <c r="AR106" s="151">
        <f>IF('Indicator Date'!AR106="","x",'Indicator Date'!AR106)</f>
        <v>2018</v>
      </c>
      <c r="AS106" s="151">
        <f>IF('Indicator Date'!AS106="","x",'Indicator Date'!AS106)</f>
        <v>2015</v>
      </c>
      <c r="AT106" s="151">
        <f>IF('Indicator Date'!AT106="","x",'Indicator Date'!AT106)</f>
        <v>2014</v>
      </c>
      <c r="AU106" s="151">
        <f>IF('Indicator Date'!AU106="","x",'Indicator Date'!AU106)</f>
        <v>2017</v>
      </c>
      <c r="AV106" s="151">
        <f>IF('Indicator Date'!AV106="","x",'Indicator Date'!AV106)</f>
        <v>2017</v>
      </c>
      <c r="AW106" s="151">
        <f>IF('Indicator Date'!AW106="","x",'Indicator Date'!AW106)</f>
        <v>2017</v>
      </c>
      <c r="AX106" s="151">
        <f>IF('Indicator Date'!AX106="","x",'Indicator Date'!AX106)</f>
        <v>2017</v>
      </c>
      <c r="AY106" s="151">
        <f>IF('Indicator Date'!AY106="","x",'Indicator Date'!AY106)</f>
        <v>2017</v>
      </c>
      <c r="AZ106" s="151">
        <f>IF('Indicator Date'!AZ106="","x",'Indicator Date'!AZ106)</f>
        <v>2017</v>
      </c>
      <c r="BA106" s="151" t="str">
        <f>IF('Indicator Date'!BA106="","x",'Indicator Date'!BA106)</f>
        <v>2016</v>
      </c>
      <c r="BB106" s="151">
        <f>IF('Indicator Date'!BB106="","x",'Indicator Date'!BB106)</f>
        <v>2017</v>
      </c>
      <c r="BC106" s="151">
        <f>IF('Indicator Date'!BC106="","x",'Indicator Date'!BC106)</f>
        <v>2018</v>
      </c>
      <c r="BD106" s="151">
        <f>IF('Indicator Date'!BD106="","x",'Indicator Date'!BD106)</f>
        <v>2019</v>
      </c>
      <c r="BE106" s="213" t="str">
        <f>IF('Indicator Date'!BE106="","x",YEAR('Indicator Date'!BE106))</f>
        <v>x</v>
      </c>
      <c r="BF106" s="213">
        <f>IF('Indicator Date'!BF106="","x",YEAR('Indicator Date'!BF106))</f>
        <v>2019</v>
      </c>
      <c r="BG106" s="213">
        <f>IF('Indicator Date'!BG106="","x",YEAR('Indicator Date'!BG106))</f>
        <v>2018</v>
      </c>
      <c r="BH106" s="151">
        <f>IF('Indicator Date'!BH106="","x",'Indicator Date'!BH106)</f>
        <v>2018</v>
      </c>
      <c r="BI106" s="151">
        <f>IF('Indicator Date'!BI106="","x",'Indicator Date'!BI106)</f>
        <v>2018</v>
      </c>
      <c r="BJ106" s="151">
        <f>IF('Indicator Date'!BJ106="","x",'Indicator Date'!BJ106)</f>
        <v>2015</v>
      </c>
      <c r="BK106" s="151">
        <f>IF('Indicator Date'!BK106="","x",'Indicator Date'!BK106)</f>
        <v>2017</v>
      </c>
      <c r="BL106" s="151">
        <f>IF('Indicator Date'!BL106="","x",'Indicator Date'!BL106)</f>
        <v>2018</v>
      </c>
      <c r="BM106" s="151">
        <f>IF('Indicator Date'!BM106="","x",'Indicator Date'!BM106)</f>
        <v>2017</v>
      </c>
      <c r="BN106" s="151">
        <f>IF('Indicator Date'!BN106="","x",'Indicator Date'!BN106)</f>
        <v>2015</v>
      </c>
      <c r="BO106" s="151">
        <f>IF('Indicator Date'!BO106="","x",'Indicator Date'!BO106)</f>
        <v>2016</v>
      </c>
      <c r="BP106" s="151">
        <f>IF('Indicator Date'!BP106="","x",'Indicator Date'!BP106)</f>
        <v>2017</v>
      </c>
      <c r="BQ106" s="151">
        <f>IF('Indicator Date'!BQ106="","x",'Indicator Date'!BQ106)</f>
        <v>2014</v>
      </c>
      <c r="BR106" s="151">
        <f>IF('Indicator Date'!BR106="","x",'Indicator Date'!BR106)</f>
        <v>2017</v>
      </c>
      <c r="BS106" s="151">
        <f>IF('Indicator Date'!BS106="","x",'Indicator Date'!BS106)</f>
        <v>2017</v>
      </c>
      <c r="BT106" s="151">
        <f>IF('Indicator Date'!BT106="","x",'Indicator Date'!BT106)</f>
        <v>2016</v>
      </c>
      <c r="BU106" s="151">
        <f>IF('Indicator Date'!BU106="","x",'Indicator Date'!BU106)</f>
        <v>2017</v>
      </c>
      <c r="BV106" s="151">
        <f>IF('Indicator Date'!BV106="","x",'Indicator Date'!BV106)</f>
        <v>2017</v>
      </c>
      <c r="BW106" s="151">
        <f>IF('Indicator Date'!BW106="","x",'Indicator Date'!BW106)</f>
        <v>2017</v>
      </c>
      <c r="BX106" s="151">
        <f>IF('Indicator Date'!BX106="","x",'Indicator Date'!BX106)</f>
        <v>2016</v>
      </c>
      <c r="BY106" s="151">
        <f>IF('Indicator Date'!BY106="","x",'Indicator Date'!BY106)</f>
        <v>2015</v>
      </c>
      <c r="BZ106" s="151" t="str">
        <f>IF('Indicator Date'!BZ106="","x",'Indicator Date'!BZ106)</f>
        <v>2018</v>
      </c>
      <c r="CA106" s="151">
        <f>IF('Indicator Date'!CA106="","x",'Indicator Date'!CA106)</f>
        <v>2019</v>
      </c>
      <c r="CB106" s="151">
        <f>IF('Indicator Date'!CB106="","x",'Indicator Date'!CB106)</f>
        <v>2015</v>
      </c>
    </row>
    <row r="107" spans="1:80" x14ac:dyDescent="0.25">
      <c r="A107" s="123" t="s">
        <v>193</v>
      </c>
      <c r="B107" s="106" t="s">
        <v>192</v>
      </c>
      <c r="C107" s="151">
        <f>IF('Indicator Date'!C107="","x",'Indicator Date'!C107)</f>
        <v>2015</v>
      </c>
      <c r="D107" s="151">
        <f>IF('Indicator Date'!D107="","x",'Indicator Date'!D107)</f>
        <v>2015</v>
      </c>
      <c r="E107" s="151">
        <f>IF('Indicator Date'!E107="","x",'Indicator Date'!E107)</f>
        <v>2015</v>
      </c>
      <c r="F107" s="151">
        <f>IF('Indicator Date'!F107="","x",'Indicator Date'!F107)</f>
        <v>2015</v>
      </c>
      <c r="G107" s="151">
        <f>IF('Indicator Date'!G107="","x",'Indicator Date'!G107)</f>
        <v>2015</v>
      </c>
      <c r="H107" s="151">
        <f>IF('Indicator Date'!H107="","x",'Indicator Date'!H107)</f>
        <v>2015</v>
      </c>
      <c r="I107" s="151">
        <f>IF('Indicator Date'!I107="","x",'Indicator Date'!I107)</f>
        <v>2015</v>
      </c>
      <c r="J107" s="151">
        <f>IF('Indicator Date'!J107="","x",'Indicator Date'!J107)</f>
        <v>2018</v>
      </c>
      <c r="K107" s="151">
        <f>IF('Indicator Date'!K107="","x",'Indicator Date'!K107)</f>
        <v>2018</v>
      </c>
      <c r="L107" s="151">
        <f>IF('Indicator Date'!L107="","x",'Indicator Date'!L107)</f>
        <v>2016</v>
      </c>
      <c r="M107" s="151">
        <f>IF('Indicator Date'!M107="","x",'Indicator Date'!M107)</f>
        <v>2015</v>
      </c>
      <c r="N107" s="151">
        <f>IF('Indicator Date'!N107="","x",'Indicator Date'!N107)</f>
        <v>2015</v>
      </c>
      <c r="O107" s="151">
        <f>IF('Indicator Date'!O107="","x",'Indicator Date'!O107)</f>
        <v>2015</v>
      </c>
      <c r="P107" s="151">
        <f>IF('Indicator Date'!P107="","x",'Indicator Date'!P107)</f>
        <v>2015</v>
      </c>
      <c r="Q107" s="151">
        <f>IF('Indicator Date'!Q107="","x",'Indicator Date'!Q107)</f>
        <v>2010</v>
      </c>
      <c r="R107" s="151">
        <f>IF('Indicator Date'!R107="","x",'Indicator Date'!R107)</f>
        <v>2010</v>
      </c>
      <c r="S107" s="151">
        <f>IF('Indicator Date'!S107="","x",'Indicator Date'!S107)</f>
        <v>2010</v>
      </c>
      <c r="T107" s="151">
        <f>IF('Indicator Date'!T107="","x",'Indicator Date'!T107)</f>
        <v>2010</v>
      </c>
      <c r="U107" s="151">
        <f>IF('Indicator Date'!U107="","x",'Indicator Date'!U107)</f>
        <v>2015</v>
      </c>
      <c r="V107" s="151">
        <f>IF('Indicator Date'!V107="","x",'Indicator Date'!V107)</f>
        <v>2015</v>
      </c>
      <c r="W107" s="151">
        <f>IF('Indicator Date'!W107="","x",'Indicator Date'!W107)</f>
        <v>2015</v>
      </c>
      <c r="X107" s="151">
        <f>IF('Indicator Date'!X107="","x",'Indicator Date'!X107)</f>
        <v>2018</v>
      </c>
      <c r="Y107" s="151">
        <f>IF('Indicator Date'!Y107="","x",'Indicator Date'!Y107)</f>
        <v>2018</v>
      </c>
      <c r="Z107" s="151">
        <f>IF('Indicator Date'!Z107="","x",'Indicator Date'!Z107)</f>
        <v>2018</v>
      </c>
      <c r="AA107" s="151" t="str">
        <f>IF('Indicator Date'!AA107="","x",'Indicator Date'!AA107)</f>
        <v>x</v>
      </c>
      <c r="AB107" s="151">
        <f>IF('Indicator Date'!AB107="","x",'Indicator Date'!AB107)</f>
        <v>2016</v>
      </c>
      <c r="AC107" s="151" t="str">
        <f>IF('Indicator Date'!AC107="","x",'Indicator Date'!AC107)</f>
        <v>x</v>
      </c>
      <c r="AD107" s="151">
        <f>IF('Indicator Date'!AD107="","x",'Indicator Date'!AD107)</f>
        <v>2017</v>
      </c>
      <c r="AE107" s="151">
        <f>IF('Indicator Date'!AE107="","x",'Indicator Date'!AE107)</f>
        <v>2018</v>
      </c>
      <c r="AF107" s="151" t="str">
        <f>IF('Indicator Date'!AF107="","x",'Indicator Date'!AF107)</f>
        <v>x</v>
      </c>
      <c r="AG107" s="151">
        <f>IF('Indicator Date'!AG107="","x",'Indicator Date'!AG107)</f>
        <v>2019</v>
      </c>
      <c r="AH107" s="151">
        <f>IF('Indicator Date'!AH107="","x",'Indicator Date'!AH107)</f>
        <v>2019</v>
      </c>
      <c r="AI107" s="151">
        <f>IF('Indicator Date'!AI107="","x",'Indicator Date'!AI107)</f>
        <v>2019</v>
      </c>
      <c r="AJ107" s="151">
        <f>IF('Indicator Date'!AJ107="","x",'Indicator Date'!AJ107)</f>
        <v>2018</v>
      </c>
      <c r="AK107" s="151">
        <f>IF('Indicator Date'!AK107="","x",'Indicator Date'!AK107)</f>
        <v>2018</v>
      </c>
      <c r="AL107" s="151">
        <f>IF('Indicator Date'!AL107="","x",'Indicator Date'!AL107)</f>
        <v>2017</v>
      </c>
      <c r="AM107" s="151" t="str">
        <f>IF('Indicator Date'!AM107="","x",'Indicator Date'!AM107)</f>
        <v>x</v>
      </c>
      <c r="AN107" s="151">
        <f>IF('Indicator Date'!AN107="","x",'Indicator Date'!AN107)</f>
        <v>2019</v>
      </c>
      <c r="AO107" s="151">
        <f>IF('Indicator Date'!AO107="","x",'Indicator Date'!AO107)</f>
        <v>2016</v>
      </c>
      <c r="AP107" s="151">
        <f>IF('Indicator Date'!AP107="","x",'Indicator Date'!AP107)</f>
        <v>2017</v>
      </c>
      <c r="AQ107" s="151">
        <f>IF('Indicator Date'!AQ107="","x",'Indicator Date'!AQ107)</f>
        <v>2017</v>
      </c>
      <c r="AR107" s="151">
        <f>IF('Indicator Date'!AR107="","x",'Indicator Date'!AR107)</f>
        <v>2018</v>
      </c>
      <c r="AS107" s="151">
        <f>IF('Indicator Date'!AS107="","x",'Indicator Date'!AS107)</f>
        <v>2015</v>
      </c>
      <c r="AT107" s="151">
        <f>IF('Indicator Date'!AT107="","x",'Indicator Date'!AT107)</f>
        <v>2016</v>
      </c>
      <c r="AU107" s="151">
        <f>IF('Indicator Date'!AU107="","x",'Indicator Date'!AU107)</f>
        <v>2017</v>
      </c>
      <c r="AV107" s="151">
        <f>IF('Indicator Date'!AV107="","x",'Indicator Date'!AV107)</f>
        <v>2017</v>
      </c>
      <c r="AW107" s="151">
        <f>IF('Indicator Date'!AW107="","x",'Indicator Date'!AW107)</f>
        <v>2017</v>
      </c>
      <c r="AX107" s="151">
        <f>IF('Indicator Date'!AX107="","x",'Indicator Date'!AX107)</f>
        <v>2017</v>
      </c>
      <c r="AY107" s="151">
        <f>IF('Indicator Date'!AY107="","x",'Indicator Date'!AY107)</f>
        <v>2017</v>
      </c>
      <c r="AZ107" s="151">
        <f>IF('Indicator Date'!AZ107="","x",'Indicator Date'!AZ107)</f>
        <v>2017</v>
      </c>
      <c r="BA107" s="151" t="str">
        <f>IF('Indicator Date'!BA107="","x",'Indicator Date'!BA107)</f>
        <v>2015</v>
      </c>
      <c r="BB107" s="151">
        <f>IF('Indicator Date'!BB107="","x",'Indicator Date'!BB107)</f>
        <v>2017</v>
      </c>
      <c r="BC107" s="151">
        <f>IF('Indicator Date'!BC107="","x",'Indicator Date'!BC107)</f>
        <v>2018</v>
      </c>
      <c r="BD107" s="151">
        <f>IF('Indicator Date'!BD107="","x",'Indicator Date'!BD107)</f>
        <v>2019</v>
      </c>
      <c r="BE107" s="213" t="str">
        <f>IF('Indicator Date'!BE107="","x",YEAR('Indicator Date'!BE107))</f>
        <v>x</v>
      </c>
      <c r="BF107" s="213">
        <f>IF('Indicator Date'!BF107="","x",YEAR('Indicator Date'!BF107))</f>
        <v>2018</v>
      </c>
      <c r="BG107" s="213">
        <f>IF('Indicator Date'!BG107="","x",YEAR('Indicator Date'!BG107))</f>
        <v>2018</v>
      </c>
      <c r="BH107" s="151">
        <f>IF('Indicator Date'!BH107="","x",'Indicator Date'!BH107)</f>
        <v>2018</v>
      </c>
      <c r="BI107" s="151">
        <f>IF('Indicator Date'!BI107="","x",'Indicator Date'!BI107)</f>
        <v>2018</v>
      </c>
      <c r="BJ107" s="151">
        <f>IF('Indicator Date'!BJ107="","x",'Indicator Date'!BJ107)</f>
        <v>2013</v>
      </c>
      <c r="BK107" s="151">
        <f>IF('Indicator Date'!BK107="","x",'Indicator Date'!BK107)</f>
        <v>2017</v>
      </c>
      <c r="BL107" s="151">
        <f>IF('Indicator Date'!BL107="","x",'Indicator Date'!BL107)</f>
        <v>2018</v>
      </c>
      <c r="BM107" s="151">
        <f>IF('Indicator Date'!BM107="","x",'Indicator Date'!BM107)</f>
        <v>2017</v>
      </c>
      <c r="BN107" s="151">
        <f>IF('Indicator Date'!BN107="","x",'Indicator Date'!BN107)</f>
        <v>2015</v>
      </c>
      <c r="BO107" s="151">
        <f>IF('Indicator Date'!BO107="","x",'Indicator Date'!BO107)</f>
        <v>2016</v>
      </c>
      <c r="BP107" s="151">
        <f>IF('Indicator Date'!BP107="","x",'Indicator Date'!BP107)</f>
        <v>2017</v>
      </c>
      <c r="BQ107" s="151">
        <f>IF('Indicator Date'!BQ107="","x",'Indicator Date'!BQ107)</f>
        <v>2014</v>
      </c>
      <c r="BR107" s="151">
        <f>IF('Indicator Date'!BR107="","x",'Indicator Date'!BR107)</f>
        <v>2017</v>
      </c>
      <c r="BS107" s="151">
        <f>IF('Indicator Date'!BS107="","x",'Indicator Date'!BS107)</f>
        <v>2017</v>
      </c>
      <c r="BT107" s="151">
        <f>IF('Indicator Date'!BT107="","x",'Indicator Date'!BT107)</f>
        <v>2015</v>
      </c>
      <c r="BU107" s="151">
        <f>IF('Indicator Date'!BU107="","x",'Indicator Date'!BU107)</f>
        <v>2017</v>
      </c>
      <c r="BV107" s="151">
        <f>IF('Indicator Date'!BV107="","x",'Indicator Date'!BV107)</f>
        <v>2017</v>
      </c>
      <c r="BW107" s="151" t="str">
        <f>IF('Indicator Date'!BW107="","x",'Indicator Date'!BW107)</f>
        <v>x</v>
      </c>
      <c r="BX107" s="151">
        <f>IF('Indicator Date'!BX107="","x",'Indicator Date'!BX107)</f>
        <v>2016</v>
      </c>
      <c r="BY107" s="151">
        <f>IF('Indicator Date'!BY107="","x",'Indicator Date'!BY107)</f>
        <v>2015</v>
      </c>
      <c r="BZ107" s="151" t="str">
        <f>IF('Indicator Date'!BZ107="","x",'Indicator Date'!BZ107)</f>
        <v>2018</v>
      </c>
      <c r="CA107" s="151">
        <f>IF('Indicator Date'!CA107="","x",'Indicator Date'!CA107)</f>
        <v>2019</v>
      </c>
      <c r="CB107" s="151">
        <f>IF('Indicator Date'!CB107="","x",'Indicator Date'!CB107)</f>
        <v>2015</v>
      </c>
    </row>
    <row r="108" spans="1:80" x14ac:dyDescent="0.25">
      <c r="A108" s="123" t="s">
        <v>195</v>
      </c>
      <c r="B108" s="106" t="s">
        <v>194</v>
      </c>
      <c r="C108" s="151">
        <f>IF('Indicator Date'!C108="","x",'Indicator Date'!C108)</f>
        <v>2015</v>
      </c>
      <c r="D108" s="151">
        <f>IF('Indicator Date'!D108="","x",'Indicator Date'!D108)</f>
        <v>2015</v>
      </c>
      <c r="E108" s="151">
        <f>IF('Indicator Date'!E108="","x",'Indicator Date'!E108)</f>
        <v>2015</v>
      </c>
      <c r="F108" s="151">
        <f>IF('Indicator Date'!F108="","x",'Indicator Date'!F108)</f>
        <v>2015</v>
      </c>
      <c r="G108" s="151">
        <f>IF('Indicator Date'!G108="","x",'Indicator Date'!G108)</f>
        <v>2015</v>
      </c>
      <c r="H108" s="151">
        <f>IF('Indicator Date'!H108="","x",'Indicator Date'!H108)</f>
        <v>2015</v>
      </c>
      <c r="I108" s="151">
        <f>IF('Indicator Date'!I108="","x",'Indicator Date'!I108)</f>
        <v>2015</v>
      </c>
      <c r="J108" s="151">
        <f>IF('Indicator Date'!J108="","x",'Indicator Date'!J108)</f>
        <v>2018</v>
      </c>
      <c r="K108" s="151">
        <f>IF('Indicator Date'!K108="","x",'Indicator Date'!K108)</f>
        <v>2018</v>
      </c>
      <c r="L108" s="151">
        <f>IF('Indicator Date'!L108="","x",'Indicator Date'!L108)</f>
        <v>2016</v>
      </c>
      <c r="M108" s="151">
        <f>IF('Indicator Date'!M108="","x",'Indicator Date'!M108)</f>
        <v>2015</v>
      </c>
      <c r="N108" s="151">
        <f>IF('Indicator Date'!N108="","x",'Indicator Date'!N108)</f>
        <v>2015</v>
      </c>
      <c r="O108" s="151">
        <f>IF('Indicator Date'!O108="","x",'Indicator Date'!O108)</f>
        <v>2015</v>
      </c>
      <c r="P108" s="151">
        <f>IF('Indicator Date'!P108="","x",'Indicator Date'!P108)</f>
        <v>2015</v>
      </c>
      <c r="Q108" s="151">
        <f>IF('Indicator Date'!Q108="","x",'Indicator Date'!Q108)</f>
        <v>2010</v>
      </c>
      <c r="R108" s="151">
        <f>IF('Indicator Date'!R108="","x",'Indicator Date'!R108)</f>
        <v>2010</v>
      </c>
      <c r="S108" s="151">
        <f>IF('Indicator Date'!S108="","x",'Indicator Date'!S108)</f>
        <v>2010</v>
      </c>
      <c r="T108" s="151">
        <f>IF('Indicator Date'!T108="","x",'Indicator Date'!T108)</f>
        <v>2010</v>
      </c>
      <c r="U108" s="151">
        <f>IF('Indicator Date'!U108="","x",'Indicator Date'!U108)</f>
        <v>2015</v>
      </c>
      <c r="V108" s="151">
        <f>IF('Indicator Date'!V108="","x",'Indicator Date'!V108)</f>
        <v>2015</v>
      </c>
      <c r="W108" s="151">
        <f>IF('Indicator Date'!W108="","x",'Indicator Date'!W108)</f>
        <v>2015</v>
      </c>
      <c r="X108" s="151">
        <f>IF('Indicator Date'!X108="","x",'Indicator Date'!X108)</f>
        <v>2018</v>
      </c>
      <c r="Y108" s="151">
        <f>IF('Indicator Date'!Y108="","x",'Indicator Date'!Y108)</f>
        <v>2018</v>
      </c>
      <c r="Z108" s="151">
        <f>IF('Indicator Date'!Z108="","x",'Indicator Date'!Z108)</f>
        <v>2018</v>
      </c>
      <c r="AA108" s="151">
        <f>IF('Indicator Date'!AA108="","x",'Indicator Date'!AA108)</f>
        <v>2014</v>
      </c>
      <c r="AB108" s="151">
        <f>IF('Indicator Date'!AB108="","x",'Indicator Date'!AB108)</f>
        <v>2017</v>
      </c>
      <c r="AC108" s="151">
        <f>IF('Indicator Date'!AC108="","x",'Indicator Date'!AC108)</f>
        <v>2017</v>
      </c>
      <c r="AD108" s="151">
        <f>IF('Indicator Date'!AD108="","x",'Indicator Date'!AD108)</f>
        <v>2014</v>
      </c>
      <c r="AE108" s="151">
        <f>IF('Indicator Date'!AE108="","x",'Indicator Date'!AE108)</f>
        <v>2018</v>
      </c>
      <c r="AF108" s="151">
        <f>IF('Indicator Date'!AF108="","x",'Indicator Date'!AF108)</f>
        <v>2016</v>
      </c>
      <c r="AG108" s="151">
        <f>IF('Indicator Date'!AG108="","x",'Indicator Date'!AG108)</f>
        <v>2019</v>
      </c>
      <c r="AH108" s="151">
        <f>IF('Indicator Date'!AH108="","x",'Indicator Date'!AH108)</f>
        <v>2019</v>
      </c>
      <c r="AI108" s="151">
        <f>IF('Indicator Date'!AI108="","x",'Indicator Date'!AI108)</f>
        <v>2019</v>
      </c>
      <c r="AJ108" s="151">
        <f>IF('Indicator Date'!AJ108="","x",'Indicator Date'!AJ108)</f>
        <v>2018</v>
      </c>
      <c r="AK108" s="151">
        <f>IF('Indicator Date'!AK108="","x",'Indicator Date'!AK108)</f>
        <v>2018</v>
      </c>
      <c r="AL108" s="151">
        <f>IF('Indicator Date'!AL108="","x",'Indicator Date'!AL108)</f>
        <v>2017</v>
      </c>
      <c r="AM108" s="151">
        <f>IF('Indicator Date'!AM108="","x",'Indicator Date'!AM108)</f>
        <v>2009</v>
      </c>
      <c r="AN108" s="151">
        <f>IF('Indicator Date'!AN108="","x",'Indicator Date'!AN108)</f>
        <v>2019</v>
      </c>
      <c r="AO108" s="151">
        <f>IF('Indicator Date'!AO108="","x",'Indicator Date'!AO108)</f>
        <v>2016</v>
      </c>
      <c r="AP108" s="151">
        <f>IF('Indicator Date'!AP108="","x",'Indicator Date'!AP108)</f>
        <v>2017</v>
      </c>
      <c r="AQ108" s="151">
        <f>IF('Indicator Date'!AQ108="","x",'Indicator Date'!AQ108)</f>
        <v>2017</v>
      </c>
      <c r="AR108" s="151">
        <f>IF('Indicator Date'!AR108="","x",'Indicator Date'!AR108)</f>
        <v>2018</v>
      </c>
      <c r="AS108" s="151">
        <f>IF('Indicator Date'!AS108="","x",'Indicator Date'!AS108)</f>
        <v>2015</v>
      </c>
      <c r="AT108" s="151">
        <f>IF('Indicator Date'!AT108="","x",'Indicator Date'!AT108)</f>
        <v>2009</v>
      </c>
      <c r="AU108" s="151">
        <f>IF('Indicator Date'!AU108="","x",'Indicator Date'!AU108)</f>
        <v>2017</v>
      </c>
      <c r="AV108" s="151">
        <f>IF('Indicator Date'!AV108="","x",'Indicator Date'!AV108)</f>
        <v>2013</v>
      </c>
      <c r="AW108" s="151" t="str">
        <f>IF('Indicator Date'!AW108="","x",'Indicator Date'!AW108)</f>
        <v>x</v>
      </c>
      <c r="AX108" s="151" t="str">
        <f>IF('Indicator Date'!AX108="","x",'Indicator Date'!AX108)</f>
        <v>x</v>
      </c>
      <c r="AY108" s="151">
        <f>IF('Indicator Date'!AY108="","x",'Indicator Date'!AY108)</f>
        <v>2017</v>
      </c>
      <c r="AZ108" s="151">
        <f>IF('Indicator Date'!AZ108="","x",'Indicator Date'!AZ108)</f>
        <v>2017</v>
      </c>
      <c r="BA108" s="151">
        <f>IF('Indicator Date'!BA108="","x",'Indicator Date'!BA108)</f>
        <v>2009</v>
      </c>
      <c r="BB108" s="151">
        <f>IF('Indicator Date'!BB108="","x",'Indicator Date'!BB108)</f>
        <v>2017</v>
      </c>
      <c r="BC108" s="151">
        <f>IF('Indicator Date'!BC108="","x",'Indicator Date'!BC108)</f>
        <v>2018</v>
      </c>
      <c r="BD108" s="151">
        <f>IF('Indicator Date'!BD108="","x",'Indicator Date'!BD108)</f>
        <v>2019</v>
      </c>
      <c r="BE108" s="213" t="str">
        <f>IF('Indicator Date'!BE108="","x",YEAR('Indicator Date'!BE108))</f>
        <v>x</v>
      </c>
      <c r="BF108" s="213" t="str">
        <f>IF('Indicator Date'!BF108="","x",YEAR('Indicator Date'!BF108))</f>
        <v>x</v>
      </c>
      <c r="BG108" s="213">
        <f>IF('Indicator Date'!BG108="","x",YEAR('Indicator Date'!BG108))</f>
        <v>2018</v>
      </c>
      <c r="BH108" s="151">
        <f>IF('Indicator Date'!BH108="","x",'Indicator Date'!BH108)</f>
        <v>2018</v>
      </c>
      <c r="BI108" s="151">
        <f>IF('Indicator Date'!BI108="","x",'Indicator Date'!BI108)</f>
        <v>2018</v>
      </c>
      <c r="BJ108" s="151">
        <f>IF('Indicator Date'!BJ108="","x",'Indicator Date'!BJ108)</f>
        <v>2013</v>
      </c>
      <c r="BK108" s="151">
        <f>IF('Indicator Date'!BK108="","x",'Indicator Date'!BK108)</f>
        <v>2017</v>
      </c>
      <c r="BL108" s="151">
        <f>IF('Indicator Date'!BL108="","x",'Indicator Date'!BL108)</f>
        <v>2018</v>
      </c>
      <c r="BM108" s="151">
        <f>IF('Indicator Date'!BM108="","x",'Indicator Date'!BM108)</f>
        <v>2017</v>
      </c>
      <c r="BN108" s="151">
        <f>IF('Indicator Date'!BN108="","x",'Indicator Date'!BN108)</f>
        <v>2015</v>
      </c>
      <c r="BO108" s="151">
        <f>IF('Indicator Date'!BO108="","x",'Indicator Date'!BO108)</f>
        <v>2016</v>
      </c>
      <c r="BP108" s="151">
        <f>IF('Indicator Date'!BP108="","x",'Indicator Date'!BP108)</f>
        <v>2017</v>
      </c>
      <c r="BQ108" s="151">
        <f>IF('Indicator Date'!BQ108="","x",'Indicator Date'!BQ108)</f>
        <v>2014</v>
      </c>
      <c r="BR108" s="151">
        <f>IF('Indicator Date'!BR108="","x",'Indicator Date'!BR108)</f>
        <v>2017</v>
      </c>
      <c r="BS108" s="151">
        <f>IF('Indicator Date'!BS108="","x",'Indicator Date'!BS108)</f>
        <v>2017</v>
      </c>
      <c r="BT108" s="151">
        <f>IF('Indicator Date'!BT108="","x",'Indicator Date'!BT108)</f>
        <v>2016</v>
      </c>
      <c r="BU108" s="151">
        <f>IF('Indicator Date'!BU108="","x",'Indicator Date'!BU108)</f>
        <v>2017</v>
      </c>
      <c r="BV108" s="151">
        <f>IF('Indicator Date'!BV108="","x",'Indicator Date'!BV108)</f>
        <v>2017</v>
      </c>
      <c r="BW108" s="151" t="str">
        <f>IF('Indicator Date'!BW108="","x",'Indicator Date'!BW108)</f>
        <v>x</v>
      </c>
      <c r="BX108" s="151">
        <f>IF('Indicator Date'!BX108="","x",'Indicator Date'!BX108)</f>
        <v>2016</v>
      </c>
      <c r="BY108" s="151">
        <f>IF('Indicator Date'!BY108="","x",'Indicator Date'!BY108)</f>
        <v>2015</v>
      </c>
      <c r="BZ108" s="151" t="str">
        <f>IF('Indicator Date'!BZ108="","x",'Indicator Date'!BZ108)</f>
        <v>2018</v>
      </c>
      <c r="CA108" s="151">
        <f>IF('Indicator Date'!CA108="","x",'Indicator Date'!CA108)</f>
        <v>2019</v>
      </c>
      <c r="CB108" s="151">
        <f>IF('Indicator Date'!CB108="","x",'Indicator Date'!CB108)</f>
        <v>2015</v>
      </c>
    </row>
    <row r="109" spans="1:80" x14ac:dyDescent="0.25">
      <c r="A109" s="123" t="s">
        <v>197</v>
      </c>
      <c r="B109" s="106" t="s">
        <v>196</v>
      </c>
      <c r="C109" s="151">
        <f>IF('Indicator Date'!C109="","x",'Indicator Date'!C109)</f>
        <v>2015</v>
      </c>
      <c r="D109" s="151">
        <f>IF('Indicator Date'!D109="","x",'Indicator Date'!D109)</f>
        <v>2015</v>
      </c>
      <c r="E109" s="151">
        <f>IF('Indicator Date'!E109="","x",'Indicator Date'!E109)</f>
        <v>2015</v>
      </c>
      <c r="F109" s="151">
        <f>IF('Indicator Date'!F109="","x",'Indicator Date'!F109)</f>
        <v>2015</v>
      </c>
      <c r="G109" s="151">
        <f>IF('Indicator Date'!G109="","x",'Indicator Date'!G109)</f>
        <v>2015</v>
      </c>
      <c r="H109" s="151">
        <f>IF('Indicator Date'!H109="","x",'Indicator Date'!H109)</f>
        <v>2015</v>
      </c>
      <c r="I109" s="151">
        <f>IF('Indicator Date'!I109="","x",'Indicator Date'!I109)</f>
        <v>2015</v>
      </c>
      <c r="J109" s="151">
        <f>IF('Indicator Date'!J109="","x",'Indicator Date'!J109)</f>
        <v>2018</v>
      </c>
      <c r="K109" s="151">
        <f>IF('Indicator Date'!K109="","x",'Indicator Date'!K109)</f>
        <v>2018</v>
      </c>
      <c r="L109" s="151">
        <f>IF('Indicator Date'!L109="","x",'Indicator Date'!L109)</f>
        <v>2016</v>
      </c>
      <c r="M109" s="151">
        <f>IF('Indicator Date'!M109="","x",'Indicator Date'!M109)</f>
        <v>2015</v>
      </c>
      <c r="N109" s="151">
        <f>IF('Indicator Date'!N109="","x",'Indicator Date'!N109)</f>
        <v>2015</v>
      </c>
      <c r="O109" s="151">
        <f>IF('Indicator Date'!O109="","x",'Indicator Date'!O109)</f>
        <v>2015</v>
      </c>
      <c r="P109" s="151">
        <f>IF('Indicator Date'!P109="","x",'Indicator Date'!P109)</f>
        <v>2015</v>
      </c>
      <c r="Q109" s="151">
        <f>IF('Indicator Date'!Q109="","x",'Indicator Date'!Q109)</f>
        <v>2010</v>
      </c>
      <c r="R109" s="151">
        <f>IF('Indicator Date'!R109="","x",'Indicator Date'!R109)</f>
        <v>2010</v>
      </c>
      <c r="S109" s="151">
        <f>IF('Indicator Date'!S109="","x",'Indicator Date'!S109)</f>
        <v>2010</v>
      </c>
      <c r="T109" s="151">
        <f>IF('Indicator Date'!T109="","x",'Indicator Date'!T109)</f>
        <v>2010</v>
      </c>
      <c r="U109" s="151">
        <f>IF('Indicator Date'!U109="","x",'Indicator Date'!U109)</f>
        <v>2015</v>
      </c>
      <c r="V109" s="151">
        <f>IF('Indicator Date'!V109="","x",'Indicator Date'!V109)</f>
        <v>2015</v>
      </c>
      <c r="W109" s="151">
        <f>IF('Indicator Date'!W109="","x",'Indicator Date'!W109)</f>
        <v>2015</v>
      </c>
      <c r="X109" s="151">
        <f>IF('Indicator Date'!X109="","x",'Indicator Date'!X109)</f>
        <v>2018</v>
      </c>
      <c r="Y109" s="151">
        <f>IF('Indicator Date'!Y109="","x",'Indicator Date'!Y109)</f>
        <v>2018</v>
      </c>
      <c r="Z109" s="151">
        <f>IF('Indicator Date'!Z109="","x",'Indicator Date'!Z109)</f>
        <v>2018</v>
      </c>
      <c r="AA109" s="151">
        <f>IF('Indicator Date'!AA109="","x",'Indicator Date'!AA109)</f>
        <v>2012</v>
      </c>
      <c r="AB109" s="151">
        <f>IF('Indicator Date'!AB109="","x",'Indicator Date'!AB109)</f>
        <v>2017</v>
      </c>
      <c r="AC109" s="151">
        <f>IF('Indicator Date'!AC109="","x",'Indicator Date'!AC109)</f>
        <v>2017</v>
      </c>
      <c r="AD109" s="151">
        <f>IF('Indicator Date'!AD109="","x",'Indicator Date'!AD109)</f>
        <v>2018</v>
      </c>
      <c r="AE109" s="151">
        <f>IF('Indicator Date'!AE109="","x",'Indicator Date'!AE109)</f>
        <v>2018</v>
      </c>
      <c r="AF109" s="151">
        <f>IF('Indicator Date'!AF109="","x",'Indicator Date'!AF109)</f>
        <v>2016</v>
      </c>
      <c r="AG109" s="151">
        <f>IF('Indicator Date'!AG109="","x",'Indicator Date'!AG109)</f>
        <v>2019</v>
      </c>
      <c r="AH109" s="151">
        <f>IF('Indicator Date'!AH109="","x",'Indicator Date'!AH109)</f>
        <v>2019</v>
      </c>
      <c r="AI109" s="151">
        <f>IF('Indicator Date'!AI109="","x",'Indicator Date'!AI109)</f>
        <v>2019</v>
      </c>
      <c r="AJ109" s="151">
        <f>IF('Indicator Date'!AJ109="","x",'Indicator Date'!AJ109)</f>
        <v>2018</v>
      </c>
      <c r="AK109" s="151">
        <f>IF('Indicator Date'!AK109="","x",'Indicator Date'!AK109)</f>
        <v>2018</v>
      </c>
      <c r="AL109" s="151">
        <f>IF('Indicator Date'!AL109="","x",'Indicator Date'!AL109)</f>
        <v>2017</v>
      </c>
      <c r="AM109" s="151">
        <f>IF('Indicator Date'!AM109="","x",'Indicator Date'!AM109)</f>
        <v>2015</v>
      </c>
      <c r="AN109" s="151">
        <f>IF('Indicator Date'!AN109="","x",'Indicator Date'!AN109)</f>
        <v>2019</v>
      </c>
      <c r="AO109" s="151">
        <f>IF('Indicator Date'!AO109="","x",'Indicator Date'!AO109)</f>
        <v>2016</v>
      </c>
      <c r="AP109" s="151">
        <f>IF('Indicator Date'!AP109="","x",'Indicator Date'!AP109)</f>
        <v>2017</v>
      </c>
      <c r="AQ109" s="151">
        <f>IF('Indicator Date'!AQ109="","x",'Indicator Date'!AQ109)</f>
        <v>2017</v>
      </c>
      <c r="AR109" s="151">
        <f>IF('Indicator Date'!AR109="","x",'Indicator Date'!AR109)</f>
        <v>2018</v>
      </c>
      <c r="AS109" s="151">
        <f>IF('Indicator Date'!AS109="","x",'Indicator Date'!AS109)</f>
        <v>2015</v>
      </c>
      <c r="AT109" s="151">
        <f>IF('Indicator Date'!AT109="","x",'Indicator Date'!AT109)</f>
        <v>2006</v>
      </c>
      <c r="AU109" s="151">
        <f>IF('Indicator Date'!AU109="","x",'Indicator Date'!AU109)</f>
        <v>2017</v>
      </c>
      <c r="AV109" s="151">
        <f>IF('Indicator Date'!AV109="","x",'Indicator Date'!AV109)</f>
        <v>2017</v>
      </c>
      <c r="AW109" s="151">
        <f>IF('Indicator Date'!AW109="","x",'Indicator Date'!AW109)</f>
        <v>2017</v>
      </c>
      <c r="AX109" s="151">
        <f>IF('Indicator Date'!AX109="","x",'Indicator Date'!AX109)</f>
        <v>2017</v>
      </c>
      <c r="AY109" s="151">
        <f>IF('Indicator Date'!AY109="","x",'Indicator Date'!AY109)</f>
        <v>2017</v>
      </c>
      <c r="AZ109" s="151">
        <f>IF('Indicator Date'!AZ109="","x",'Indicator Date'!AZ109)</f>
        <v>2017</v>
      </c>
      <c r="BA109" s="151">
        <f>IF('Indicator Date'!BA109="","x",'Indicator Date'!BA109)</f>
        <v>2009</v>
      </c>
      <c r="BB109" s="151">
        <f>IF('Indicator Date'!BB109="","x",'Indicator Date'!BB109)</f>
        <v>2017</v>
      </c>
      <c r="BC109" s="151">
        <f>IF('Indicator Date'!BC109="","x",'Indicator Date'!BC109)</f>
        <v>2018</v>
      </c>
      <c r="BD109" s="151">
        <f>IF('Indicator Date'!BD109="","x",'Indicator Date'!BD109)</f>
        <v>2019</v>
      </c>
      <c r="BE109" s="213" t="str">
        <f>IF('Indicator Date'!BE109="","x",YEAR('Indicator Date'!BE109))</f>
        <v>x</v>
      </c>
      <c r="BF109" s="213">
        <f>IF('Indicator Date'!BF109="","x",YEAR('Indicator Date'!BF109))</f>
        <v>2018</v>
      </c>
      <c r="BG109" s="213">
        <f>IF('Indicator Date'!BG109="","x",YEAR('Indicator Date'!BG109))</f>
        <v>2018</v>
      </c>
      <c r="BH109" s="151">
        <f>IF('Indicator Date'!BH109="","x",'Indicator Date'!BH109)</f>
        <v>2018</v>
      </c>
      <c r="BI109" s="151">
        <f>IF('Indicator Date'!BI109="","x",'Indicator Date'!BI109)</f>
        <v>2018</v>
      </c>
      <c r="BJ109" s="151">
        <f>IF('Indicator Date'!BJ109="","x",'Indicator Date'!BJ109)</f>
        <v>2015</v>
      </c>
      <c r="BK109" s="151">
        <f>IF('Indicator Date'!BK109="","x",'Indicator Date'!BK109)</f>
        <v>2017</v>
      </c>
      <c r="BL109" s="151">
        <f>IF('Indicator Date'!BL109="","x",'Indicator Date'!BL109)</f>
        <v>2018</v>
      </c>
      <c r="BM109" s="151">
        <f>IF('Indicator Date'!BM109="","x",'Indicator Date'!BM109)</f>
        <v>2017</v>
      </c>
      <c r="BN109" s="151">
        <f>IF('Indicator Date'!BN109="","x",'Indicator Date'!BN109)</f>
        <v>2015</v>
      </c>
      <c r="BO109" s="151">
        <f>IF('Indicator Date'!BO109="","x",'Indicator Date'!BO109)</f>
        <v>2016</v>
      </c>
      <c r="BP109" s="151">
        <f>IF('Indicator Date'!BP109="","x",'Indicator Date'!BP109)</f>
        <v>2017</v>
      </c>
      <c r="BQ109" s="151">
        <f>IF('Indicator Date'!BQ109="","x",'Indicator Date'!BQ109)</f>
        <v>2014</v>
      </c>
      <c r="BR109" s="151">
        <f>IF('Indicator Date'!BR109="","x",'Indicator Date'!BR109)</f>
        <v>2017</v>
      </c>
      <c r="BS109" s="151">
        <f>IF('Indicator Date'!BS109="","x",'Indicator Date'!BS109)</f>
        <v>2017</v>
      </c>
      <c r="BT109" s="151">
        <f>IF('Indicator Date'!BT109="","x",'Indicator Date'!BT109)</f>
        <v>2016</v>
      </c>
      <c r="BU109" s="151">
        <f>IF('Indicator Date'!BU109="","x",'Indicator Date'!BU109)</f>
        <v>2017</v>
      </c>
      <c r="BV109" s="151" t="str">
        <f>IF('Indicator Date'!BV109="","x",'Indicator Date'!BV109)</f>
        <v>x</v>
      </c>
      <c r="BW109" s="151">
        <f>IF('Indicator Date'!BW109="","x",'Indicator Date'!BW109)</f>
        <v>2017</v>
      </c>
      <c r="BX109" s="151">
        <f>IF('Indicator Date'!BX109="","x",'Indicator Date'!BX109)</f>
        <v>2016</v>
      </c>
      <c r="BY109" s="151">
        <f>IF('Indicator Date'!BY109="","x",'Indicator Date'!BY109)</f>
        <v>2015</v>
      </c>
      <c r="BZ109" s="151" t="str">
        <f>IF('Indicator Date'!BZ109="","x",'Indicator Date'!BZ109)</f>
        <v>2018</v>
      </c>
      <c r="CA109" s="151">
        <f>IF('Indicator Date'!CA109="","x",'Indicator Date'!CA109)</f>
        <v>2019</v>
      </c>
      <c r="CB109" s="151">
        <f>IF('Indicator Date'!CB109="","x",'Indicator Date'!CB109)</f>
        <v>2015</v>
      </c>
    </row>
    <row r="110" spans="1:80" x14ac:dyDescent="0.25">
      <c r="A110" s="123" t="s">
        <v>199</v>
      </c>
      <c r="B110" s="106" t="s">
        <v>198</v>
      </c>
      <c r="C110" s="151">
        <f>IF('Indicator Date'!C110="","x",'Indicator Date'!C110)</f>
        <v>2015</v>
      </c>
      <c r="D110" s="151">
        <f>IF('Indicator Date'!D110="","x",'Indicator Date'!D110)</f>
        <v>2015</v>
      </c>
      <c r="E110" s="151">
        <f>IF('Indicator Date'!E110="","x",'Indicator Date'!E110)</f>
        <v>2015</v>
      </c>
      <c r="F110" s="151">
        <f>IF('Indicator Date'!F110="","x",'Indicator Date'!F110)</f>
        <v>2015</v>
      </c>
      <c r="G110" s="151">
        <f>IF('Indicator Date'!G110="","x",'Indicator Date'!G110)</f>
        <v>2015</v>
      </c>
      <c r="H110" s="151">
        <f>IF('Indicator Date'!H110="","x",'Indicator Date'!H110)</f>
        <v>2015</v>
      </c>
      <c r="I110" s="151">
        <f>IF('Indicator Date'!I110="","x",'Indicator Date'!I110)</f>
        <v>2015</v>
      </c>
      <c r="J110" s="151">
        <f>IF('Indicator Date'!J110="","x",'Indicator Date'!J110)</f>
        <v>2018</v>
      </c>
      <c r="K110" s="151">
        <f>IF('Indicator Date'!K110="","x",'Indicator Date'!K110)</f>
        <v>2018</v>
      </c>
      <c r="L110" s="151">
        <f>IF('Indicator Date'!L110="","x",'Indicator Date'!L110)</f>
        <v>2016</v>
      </c>
      <c r="M110" s="151">
        <f>IF('Indicator Date'!M110="","x",'Indicator Date'!M110)</f>
        <v>2015</v>
      </c>
      <c r="N110" s="151">
        <f>IF('Indicator Date'!N110="","x",'Indicator Date'!N110)</f>
        <v>2015</v>
      </c>
      <c r="O110" s="151">
        <f>IF('Indicator Date'!O110="","x",'Indicator Date'!O110)</f>
        <v>2015</v>
      </c>
      <c r="P110" s="151">
        <f>IF('Indicator Date'!P110="","x",'Indicator Date'!P110)</f>
        <v>2015</v>
      </c>
      <c r="Q110" s="151">
        <f>IF('Indicator Date'!Q110="","x",'Indicator Date'!Q110)</f>
        <v>2010</v>
      </c>
      <c r="R110" s="151">
        <f>IF('Indicator Date'!R110="","x",'Indicator Date'!R110)</f>
        <v>2010</v>
      </c>
      <c r="S110" s="151">
        <f>IF('Indicator Date'!S110="","x",'Indicator Date'!S110)</f>
        <v>2010</v>
      </c>
      <c r="T110" s="151">
        <f>IF('Indicator Date'!T110="","x",'Indicator Date'!T110)</f>
        <v>2010</v>
      </c>
      <c r="U110" s="151">
        <f>IF('Indicator Date'!U110="","x",'Indicator Date'!U110)</f>
        <v>2015</v>
      </c>
      <c r="V110" s="151">
        <f>IF('Indicator Date'!V110="","x",'Indicator Date'!V110)</f>
        <v>2015</v>
      </c>
      <c r="W110" s="151">
        <f>IF('Indicator Date'!W110="","x",'Indicator Date'!W110)</f>
        <v>2015</v>
      </c>
      <c r="X110" s="151">
        <f>IF('Indicator Date'!X110="","x",'Indicator Date'!X110)</f>
        <v>2018</v>
      </c>
      <c r="Y110" s="151">
        <f>IF('Indicator Date'!Y110="","x",'Indicator Date'!Y110)</f>
        <v>2018</v>
      </c>
      <c r="Z110" s="151">
        <f>IF('Indicator Date'!Z110="","x",'Indicator Date'!Z110)</f>
        <v>2018</v>
      </c>
      <c r="AA110" s="151">
        <f>IF('Indicator Date'!AA110="","x",'Indicator Date'!AA110)</f>
        <v>2011</v>
      </c>
      <c r="AB110" s="151">
        <f>IF('Indicator Date'!AB110="","x",'Indicator Date'!AB110)</f>
        <v>2017</v>
      </c>
      <c r="AC110" s="151" t="str">
        <f>IF('Indicator Date'!AC110="","x",'Indicator Date'!AC110)</f>
        <v>x</v>
      </c>
      <c r="AD110" s="151">
        <f>IF('Indicator Date'!AD110="","x",'Indicator Date'!AD110)</f>
        <v>2015</v>
      </c>
      <c r="AE110" s="151">
        <f>IF('Indicator Date'!AE110="","x",'Indicator Date'!AE110)</f>
        <v>2018</v>
      </c>
      <c r="AF110" s="151" t="str">
        <f>IF('Indicator Date'!AF110="","x",'Indicator Date'!AF110)</f>
        <v>x</v>
      </c>
      <c r="AG110" s="151">
        <f>IF('Indicator Date'!AG110="","x",'Indicator Date'!AG110)</f>
        <v>2019</v>
      </c>
      <c r="AH110" s="151">
        <f>IF('Indicator Date'!AH110="","x",'Indicator Date'!AH110)</f>
        <v>2019</v>
      </c>
      <c r="AI110" s="151">
        <f>IF('Indicator Date'!AI110="","x",'Indicator Date'!AI110)</f>
        <v>2019</v>
      </c>
      <c r="AJ110" s="151">
        <f>IF('Indicator Date'!AJ110="","x",'Indicator Date'!AJ110)</f>
        <v>2018</v>
      </c>
      <c r="AK110" s="151">
        <f>IF('Indicator Date'!AK110="","x",'Indicator Date'!AK110)</f>
        <v>2018</v>
      </c>
      <c r="AL110" s="151" t="str">
        <f>IF('Indicator Date'!AL110="","x",'Indicator Date'!AL110)</f>
        <v>x</v>
      </c>
      <c r="AM110" s="151" t="str">
        <f>IF('Indicator Date'!AM110="","x",'Indicator Date'!AM110)</f>
        <v>x</v>
      </c>
      <c r="AN110" s="151">
        <f>IF('Indicator Date'!AN110="","x",'Indicator Date'!AN110)</f>
        <v>2019</v>
      </c>
      <c r="AO110" s="151">
        <f>IF('Indicator Date'!AO110="","x",'Indicator Date'!AO110)</f>
        <v>2016</v>
      </c>
      <c r="AP110" s="151">
        <f>IF('Indicator Date'!AP110="","x",'Indicator Date'!AP110)</f>
        <v>2017</v>
      </c>
      <c r="AQ110" s="151" t="str">
        <f>IF('Indicator Date'!AQ110="","x",'Indicator Date'!AQ110)</f>
        <v>x</v>
      </c>
      <c r="AR110" s="151">
        <f>IF('Indicator Date'!AR110="","x",'Indicator Date'!AR110)</f>
        <v>2018</v>
      </c>
      <c r="AS110" s="151">
        <f>IF('Indicator Date'!AS110="","x",'Indicator Date'!AS110)</f>
        <v>2015</v>
      </c>
      <c r="AT110" s="151" t="str">
        <f>IF('Indicator Date'!AT110="","x",'Indicator Date'!AT110)</f>
        <v>x</v>
      </c>
      <c r="AU110" s="151">
        <f>IF('Indicator Date'!AU110="","x",'Indicator Date'!AU110)</f>
        <v>2017</v>
      </c>
      <c r="AV110" s="151">
        <f>IF('Indicator Date'!AV110="","x",'Indicator Date'!AV110)</f>
        <v>2016</v>
      </c>
      <c r="AW110" s="151" t="str">
        <f>IF('Indicator Date'!AW110="","x",'Indicator Date'!AW110)</f>
        <v>x</v>
      </c>
      <c r="AX110" s="151" t="str">
        <f>IF('Indicator Date'!AX110="","x",'Indicator Date'!AX110)</f>
        <v>x</v>
      </c>
      <c r="AY110" s="151">
        <f>IF('Indicator Date'!AY110="","x",'Indicator Date'!AY110)</f>
        <v>2017</v>
      </c>
      <c r="AZ110" s="151">
        <f>IF('Indicator Date'!AZ110="","x",'Indicator Date'!AZ110)</f>
        <v>2017</v>
      </c>
      <c r="BA110" s="151" t="str">
        <f>IF('Indicator Date'!BA110="","x",'Indicator Date'!BA110)</f>
        <v>2015</v>
      </c>
      <c r="BB110" s="151">
        <f>IF('Indicator Date'!BB110="","x",'Indicator Date'!BB110)</f>
        <v>2017</v>
      </c>
      <c r="BC110" s="151">
        <f>IF('Indicator Date'!BC110="","x",'Indicator Date'!BC110)</f>
        <v>2018</v>
      </c>
      <c r="BD110" s="151">
        <f>IF('Indicator Date'!BD110="","x",'Indicator Date'!BD110)</f>
        <v>2019</v>
      </c>
      <c r="BE110" s="213" t="str">
        <f>IF('Indicator Date'!BE110="","x",YEAR('Indicator Date'!BE110))</f>
        <v>x</v>
      </c>
      <c r="BF110" s="213">
        <f>IF('Indicator Date'!BF110="","x",YEAR('Indicator Date'!BF110))</f>
        <v>2018</v>
      </c>
      <c r="BG110" s="213">
        <f>IF('Indicator Date'!BG110="","x",YEAR('Indicator Date'!BG110))</f>
        <v>2018</v>
      </c>
      <c r="BH110" s="151">
        <f>IF('Indicator Date'!BH110="","x",'Indicator Date'!BH110)</f>
        <v>2018</v>
      </c>
      <c r="BI110" s="151">
        <f>IF('Indicator Date'!BI110="","x",'Indicator Date'!BI110)</f>
        <v>2018</v>
      </c>
      <c r="BJ110" s="151" t="str">
        <f>IF('Indicator Date'!BJ110="","x",'Indicator Date'!BJ110)</f>
        <v>x</v>
      </c>
      <c r="BK110" s="151">
        <f>IF('Indicator Date'!BK110="","x",'Indicator Date'!BK110)</f>
        <v>2017</v>
      </c>
      <c r="BL110" s="151">
        <f>IF('Indicator Date'!BL110="","x",'Indicator Date'!BL110)</f>
        <v>2018</v>
      </c>
      <c r="BM110" s="151">
        <f>IF('Indicator Date'!BM110="","x",'Indicator Date'!BM110)</f>
        <v>2017</v>
      </c>
      <c r="BN110" s="151">
        <f>IF('Indicator Date'!BN110="","x",'Indicator Date'!BN110)</f>
        <v>2015</v>
      </c>
      <c r="BO110" s="151">
        <f>IF('Indicator Date'!BO110="","x",'Indicator Date'!BO110)</f>
        <v>2016</v>
      </c>
      <c r="BP110" s="151">
        <f>IF('Indicator Date'!BP110="","x",'Indicator Date'!BP110)</f>
        <v>2017</v>
      </c>
      <c r="BQ110" s="151">
        <f>IF('Indicator Date'!BQ110="","x",'Indicator Date'!BQ110)</f>
        <v>2014</v>
      </c>
      <c r="BR110" s="151">
        <f>IF('Indicator Date'!BR110="","x",'Indicator Date'!BR110)</f>
        <v>2017</v>
      </c>
      <c r="BS110" s="151">
        <f>IF('Indicator Date'!BS110="","x",'Indicator Date'!BS110)</f>
        <v>2017</v>
      </c>
      <c r="BT110" s="151">
        <f>IF('Indicator Date'!BT110="","x",'Indicator Date'!BT110)</f>
        <v>2015</v>
      </c>
      <c r="BU110" s="151">
        <f>IF('Indicator Date'!BU110="","x",'Indicator Date'!BU110)</f>
        <v>2017</v>
      </c>
      <c r="BV110" s="151">
        <f>IF('Indicator Date'!BV110="","x",'Indicator Date'!BV110)</f>
        <v>2017</v>
      </c>
      <c r="BW110" s="151" t="str">
        <f>IF('Indicator Date'!BW110="","x",'Indicator Date'!BW110)</f>
        <v>x</v>
      </c>
      <c r="BX110" s="151">
        <f>IF('Indicator Date'!BX110="","x",'Indicator Date'!BX110)</f>
        <v>2016</v>
      </c>
      <c r="BY110" s="151">
        <f>IF('Indicator Date'!BY110="","x",'Indicator Date'!BY110)</f>
        <v>2015</v>
      </c>
      <c r="BZ110" s="151" t="str">
        <f>IF('Indicator Date'!BZ110="","x",'Indicator Date'!BZ110)</f>
        <v>2018</v>
      </c>
      <c r="CA110" s="151">
        <f>IF('Indicator Date'!CA110="","x",'Indicator Date'!CA110)</f>
        <v>2019</v>
      </c>
      <c r="CB110" s="151">
        <f>IF('Indicator Date'!CB110="","x",'Indicator Date'!CB110)</f>
        <v>2015</v>
      </c>
    </row>
    <row r="111" spans="1:80" x14ac:dyDescent="0.25">
      <c r="A111" s="123" t="s">
        <v>201</v>
      </c>
      <c r="B111" s="106" t="s">
        <v>200</v>
      </c>
      <c r="C111" s="151">
        <f>IF('Indicator Date'!C111="","x",'Indicator Date'!C111)</f>
        <v>2015</v>
      </c>
      <c r="D111" s="151">
        <f>IF('Indicator Date'!D111="","x",'Indicator Date'!D111)</f>
        <v>2015</v>
      </c>
      <c r="E111" s="151">
        <f>IF('Indicator Date'!E111="","x",'Indicator Date'!E111)</f>
        <v>2015</v>
      </c>
      <c r="F111" s="151">
        <f>IF('Indicator Date'!F111="","x",'Indicator Date'!F111)</f>
        <v>2015</v>
      </c>
      <c r="G111" s="151">
        <f>IF('Indicator Date'!G111="","x",'Indicator Date'!G111)</f>
        <v>2015</v>
      </c>
      <c r="H111" s="151">
        <f>IF('Indicator Date'!H111="","x",'Indicator Date'!H111)</f>
        <v>2015</v>
      </c>
      <c r="I111" s="151">
        <f>IF('Indicator Date'!I111="","x",'Indicator Date'!I111)</f>
        <v>2015</v>
      </c>
      <c r="J111" s="151">
        <f>IF('Indicator Date'!J111="","x",'Indicator Date'!J111)</f>
        <v>2018</v>
      </c>
      <c r="K111" s="151">
        <f>IF('Indicator Date'!K111="","x",'Indicator Date'!K111)</f>
        <v>2018</v>
      </c>
      <c r="L111" s="151">
        <f>IF('Indicator Date'!L111="","x",'Indicator Date'!L111)</f>
        <v>2016</v>
      </c>
      <c r="M111" s="151">
        <f>IF('Indicator Date'!M111="","x",'Indicator Date'!M111)</f>
        <v>2015</v>
      </c>
      <c r="N111" s="151">
        <f>IF('Indicator Date'!N111="","x",'Indicator Date'!N111)</f>
        <v>2015</v>
      </c>
      <c r="O111" s="151">
        <f>IF('Indicator Date'!O111="","x",'Indicator Date'!O111)</f>
        <v>2015</v>
      </c>
      <c r="P111" s="151">
        <f>IF('Indicator Date'!P111="","x",'Indicator Date'!P111)</f>
        <v>2015</v>
      </c>
      <c r="Q111" s="151">
        <f>IF('Indicator Date'!Q111="","x",'Indicator Date'!Q111)</f>
        <v>2010</v>
      </c>
      <c r="R111" s="151">
        <f>IF('Indicator Date'!R111="","x",'Indicator Date'!R111)</f>
        <v>2010</v>
      </c>
      <c r="S111" s="151">
        <f>IF('Indicator Date'!S111="","x",'Indicator Date'!S111)</f>
        <v>2010</v>
      </c>
      <c r="T111" s="151">
        <f>IF('Indicator Date'!T111="","x",'Indicator Date'!T111)</f>
        <v>2010</v>
      </c>
      <c r="U111" s="151">
        <f>IF('Indicator Date'!U111="","x",'Indicator Date'!U111)</f>
        <v>2015</v>
      </c>
      <c r="V111" s="151">
        <f>IF('Indicator Date'!V111="","x",'Indicator Date'!V111)</f>
        <v>2015</v>
      </c>
      <c r="W111" s="151">
        <f>IF('Indicator Date'!W111="","x",'Indicator Date'!W111)</f>
        <v>2015</v>
      </c>
      <c r="X111" s="151">
        <f>IF('Indicator Date'!X111="","x",'Indicator Date'!X111)</f>
        <v>2018</v>
      </c>
      <c r="Y111" s="151">
        <f>IF('Indicator Date'!Y111="","x",'Indicator Date'!Y111)</f>
        <v>2018</v>
      </c>
      <c r="Z111" s="151">
        <f>IF('Indicator Date'!Z111="","x",'Indicator Date'!Z111)</f>
        <v>2018</v>
      </c>
      <c r="AA111" s="151" t="str">
        <f>IF('Indicator Date'!AA111="","x",'Indicator Date'!AA111)</f>
        <v>x</v>
      </c>
      <c r="AB111" s="151">
        <f>IF('Indicator Date'!AB111="","x",'Indicator Date'!AB111)</f>
        <v>2017</v>
      </c>
      <c r="AC111" s="151">
        <f>IF('Indicator Date'!AC111="","x",'Indicator Date'!AC111)</f>
        <v>2017</v>
      </c>
      <c r="AD111" s="151">
        <f>IF('Indicator Date'!AD111="","x",'Indicator Date'!AD111)</f>
        <v>2014</v>
      </c>
      <c r="AE111" s="151">
        <f>IF('Indicator Date'!AE111="","x",'Indicator Date'!AE111)</f>
        <v>2018</v>
      </c>
      <c r="AF111" s="151" t="str">
        <f>IF('Indicator Date'!AF111="","x",'Indicator Date'!AF111)</f>
        <v>x</v>
      </c>
      <c r="AG111" s="151">
        <f>IF('Indicator Date'!AG111="","x",'Indicator Date'!AG111)</f>
        <v>2019</v>
      </c>
      <c r="AH111" s="151">
        <f>IF('Indicator Date'!AH111="","x",'Indicator Date'!AH111)</f>
        <v>2019</v>
      </c>
      <c r="AI111" s="151">
        <f>IF('Indicator Date'!AI111="","x",'Indicator Date'!AI111)</f>
        <v>2019</v>
      </c>
      <c r="AJ111" s="151">
        <f>IF('Indicator Date'!AJ111="","x",'Indicator Date'!AJ111)</f>
        <v>2018</v>
      </c>
      <c r="AK111" s="151">
        <f>IF('Indicator Date'!AK111="","x",'Indicator Date'!AK111)</f>
        <v>2018</v>
      </c>
      <c r="AL111" s="151">
        <f>IF('Indicator Date'!AL111="","x",'Indicator Date'!AL111)</f>
        <v>2017</v>
      </c>
      <c r="AM111" s="151" t="str">
        <f>IF('Indicator Date'!AM111="","x",'Indicator Date'!AM111)</f>
        <v>x</v>
      </c>
      <c r="AN111" s="151">
        <f>IF('Indicator Date'!AN111="","x",'Indicator Date'!AN111)</f>
        <v>2019</v>
      </c>
      <c r="AO111" s="151">
        <f>IF('Indicator Date'!AO111="","x",'Indicator Date'!AO111)</f>
        <v>2016</v>
      </c>
      <c r="AP111" s="151">
        <f>IF('Indicator Date'!AP111="","x",'Indicator Date'!AP111)</f>
        <v>2017</v>
      </c>
      <c r="AQ111" s="151">
        <f>IF('Indicator Date'!AQ111="","x",'Indicator Date'!AQ111)</f>
        <v>2017</v>
      </c>
      <c r="AR111" s="151">
        <f>IF('Indicator Date'!AR111="","x",'Indicator Date'!AR111)</f>
        <v>2018</v>
      </c>
      <c r="AS111" s="151">
        <f>IF('Indicator Date'!AS111="","x",'Indicator Date'!AS111)</f>
        <v>2015</v>
      </c>
      <c r="AT111" s="151">
        <f>IF('Indicator Date'!AT111="","x",'Indicator Date'!AT111)</f>
        <v>2007</v>
      </c>
      <c r="AU111" s="151">
        <f>IF('Indicator Date'!AU111="","x",'Indicator Date'!AU111)</f>
        <v>2017</v>
      </c>
      <c r="AV111" s="151" t="str">
        <f>IF('Indicator Date'!AV111="","x",'Indicator Date'!AV111)</f>
        <v>x</v>
      </c>
      <c r="AW111" s="151" t="str">
        <f>IF('Indicator Date'!AW111="","x",'Indicator Date'!AW111)</f>
        <v>x</v>
      </c>
      <c r="AX111" s="151" t="str">
        <f>IF('Indicator Date'!AX111="","x",'Indicator Date'!AX111)</f>
        <v>x</v>
      </c>
      <c r="AY111" s="151">
        <f>IF('Indicator Date'!AY111="","x",'Indicator Date'!AY111)</f>
        <v>2017</v>
      </c>
      <c r="AZ111" s="151" t="str">
        <f>IF('Indicator Date'!AZ111="","x",'Indicator Date'!AZ111)</f>
        <v>x</v>
      </c>
      <c r="BA111" s="151" t="str">
        <f>IF('Indicator Date'!BA111="","x",'Indicator Date'!BA111)</f>
        <v>x</v>
      </c>
      <c r="BB111" s="151">
        <f>IF('Indicator Date'!BB111="","x",'Indicator Date'!BB111)</f>
        <v>2017</v>
      </c>
      <c r="BC111" s="151">
        <f>IF('Indicator Date'!BC111="","x",'Indicator Date'!BC111)</f>
        <v>2018</v>
      </c>
      <c r="BD111" s="151">
        <f>IF('Indicator Date'!BD111="","x",'Indicator Date'!BD111)</f>
        <v>2019</v>
      </c>
      <c r="BE111" s="213" t="str">
        <f>IF('Indicator Date'!BE111="","x",YEAR('Indicator Date'!BE111))</f>
        <v>x</v>
      </c>
      <c r="BF111" s="213" t="str">
        <f>IF('Indicator Date'!BF111="","x",YEAR('Indicator Date'!BF111))</f>
        <v>x</v>
      </c>
      <c r="BG111" s="213">
        <f>IF('Indicator Date'!BG111="","x",YEAR('Indicator Date'!BG111))</f>
        <v>2018</v>
      </c>
      <c r="BH111" s="151">
        <f>IF('Indicator Date'!BH111="","x",'Indicator Date'!BH111)</f>
        <v>2018</v>
      </c>
      <c r="BI111" s="151">
        <f>IF('Indicator Date'!BI111="","x",'Indicator Date'!BI111)</f>
        <v>2018</v>
      </c>
      <c r="BJ111" s="151">
        <f>IF('Indicator Date'!BJ111="","x",'Indicator Date'!BJ111)</f>
        <v>2013</v>
      </c>
      <c r="BK111" s="151">
        <f>IF('Indicator Date'!BK111="","x",'Indicator Date'!BK111)</f>
        <v>2017</v>
      </c>
      <c r="BL111" s="151" t="str">
        <f>IF('Indicator Date'!BL111="","x",'Indicator Date'!BL111)</f>
        <v>x</v>
      </c>
      <c r="BM111" s="151">
        <f>IF('Indicator Date'!BM111="","x",'Indicator Date'!BM111)</f>
        <v>2017</v>
      </c>
      <c r="BN111" s="151">
        <f>IF('Indicator Date'!BN111="","x",'Indicator Date'!BN111)</f>
        <v>2015</v>
      </c>
      <c r="BO111" s="151">
        <f>IF('Indicator Date'!BO111="","x",'Indicator Date'!BO111)</f>
        <v>2016</v>
      </c>
      <c r="BP111" s="151">
        <f>IF('Indicator Date'!BP111="","x",'Indicator Date'!BP111)</f>
        <v>2017</v>
      </c>
      <c r="BQ111" s="151">
        <f>IF('Indicator Date'!BQ111="","x",'Indicator Date'!BQ111)</f>
        <v>2014</v>
      </c>
      <c r="BR111" s="151">
        <f>IF('Indicator Date'!BR111="","x",'Indicator Date'!BR111)</f>
        <v>2017</v>
      </c>
      <c r="BS111" s="151">
        <f>IF('Indicator Date'!BS111="","x",'Indicator Date'!BS111)</f>
        <v>2017</v>
      </c>
      <c r="BT111" s="151">
        <f>IF('Indicator Date'!BT111="","x",'Indicator Date'!BT111)</f>
        <v>2012</v>
      </c>
      <c r="BU111" s="151">
        <f>IF('Indicator Date'!BU111="","x",'Indicator Date'!BU111)</f>
        <v>2017</v>
      </c>
      <c r="BV111" s="151">
        <f>IF('Indicator Date'!BV111="","x",'Indicator Date'!BV111)</f>
        <v>2017</v>
      </c>
      <c r="BW111" s="151">
        <f>IF('Indicator Date'!BW111="","x",'Indicator Date'!BW111)</f>
        <v>2017</v>
      </c>
      <c r="BX111" s="151">
        <f>IF('Indicator Date'!BX111="","x",'Indicator Date'!BX111)</f>
        <v>2016</v>
      </c>
      <c r="BY111" s="151" t="str">
        <f>IF('Indicator Date'!BY111="","x",'Indicator Date'!BY111)</f>
        <v>x</v>
      </c>
      <c r="BZ111" s="151" t="str">
        <f>IF('Indicator Date'!BZ111="","x",'Indicator Date'!BZ111)</f>
        <v>2018</v>
      </c>
      <c r="CA111" s="151">
        <f>IF('Indicator Date'!CA111="","x",'Indicator Date'!CA111)</f>
        <v>2019</v>
      </c>
      <c r="CB111" s="151">
        <f>IF('Indicator Date'!CB111="","x",'Indicator Date'!CB111)</f>
        <v>2015</v>
      </c>
    </row>
    <row r="112" spans="1:80" x14ac:dyDescent="0.25">
      <c r="A112" s="123" t="s">
        <v>203</v>
      </c>
      <c r="B112" s="106" t="s">
        <v>202</v>
      </c>
      <c r="C112" s="151">
        <f>IF('Indicator Date'!C112="","x",'Indicator Date'!C112)</f>
        <v>2015</v>
      </c>
      <c r="D112" s="151">
        <f>IF('Indicator Date'!D112="","x",'Indicator Date'!D112)</f>
        <v>2015</v>
      </c>
      <c r="E112" s="151">
        <f>IF('Indicator Date'!E112="","x",'Indicator Date'!E112)</f>
        <v>2015</v>
      </c>
      <c r="F112" s="151">
        <f>IF('Indicator Date'!F112="","x",'Indicator Date'!F112)</f>
        <v>2015</v>
      </c>
      <c r="G112" s="151">
        <f>IF('Indicator Date'!G112="","x",'Indicator Date'!G112)</f>
        <v>2015</v>
      </c>
      <c r="H112" s="151">
        <f>IF('Indicator Date'!H112="","x",'Indicator Date'!H112)</f>
        <v>2015</v>
      </c>
      <c r="I112" s="151">
        <f>IF('Indicator Date'!I112="","x",'Indicator Date'!I112)</f>
        <v>2015</v>
      </c>
      <c r="J112" s="151">
        <f>IF('Indicator Date'!J112="","x",'Indicator Date'!J112)</f>
        <v>2018</v>
      </c>
      <c r="K112" s="151">
        <f>IF('Indicator Date'!K112="","x",'Indicator Date'!K112)</f>
        <v>2018</v>
      </c>
      <c r="L112" s="151">
        <f>IF('Indicator Date'!L112="","x",'Indicator Date'!L112)</f>
        <v>2016</v>
      </c>
      <c r="M112" s="151">
        <f>IF('Indicator Date'!M112="","x",'Indicator Date'!M112)</f>
        <v>2015</v>
      </c>
      <c r="N112" s="151">
        <f>IF('Indicator Date'!N112="","x",'Indicator Date'!N112)</f>
        <v>2015</v>
      </c>
      <c r="O112" s="151">
        <f>IF('Indicator Date'!O112="","x",'Indicator Date'!O112)</f>
        <v>2015</v>
      </c>
      <c r="P112" s="151">
        <f>IF('Indicator Date'!P112="","x",'Indicator Date'!P112)</f>
        <v>2015</v>
      </c>
      <c r="Q112" s="151">
        <f>IF('Indicator Date'!Q112="","x",'Indicator Date'!Q112)</f>
        <v>2010</v>
      </c>
      <c r="R112" s="151">
        <f>IF('Indicator Date'!R112="","x",'Indicator Date'!R112)</f>
        <v>2010</v>
      </c>
      <c r="S112" s="151">
        <f>IF('Indicator Date'!S112="","x",'Indicator Date'!S112)</f>
        <v>2010</v>
      </c>
      <c r="T112" s="151">
        <f>IF('Indicator Date'!T112="","x",'Indicator Date'!T112)</f>
        <v>2010</v>
      </c>
      <c r="U112" s="151">
        <f>IF('Indicator Date'!U112="","x",'Indicator Date'!U112)</f>
        <v>2015</v>
      </c>
      <c r="V112" s="151">
        <f>IF('Indicator Date'!V112="","x",'Indicator Date'!V112)</f>
        <v>2015</v>
      </c>
      <c r="W112" s="151">
        <f>IF('Indicator Date'!W112="","x",'Indicator Date'!W112)</f>
        <v>2015</v>
      </c>
      <c r="X112" s="151">
        <f>IF('Indicator Date'!X112="","x",'Indicator Date'!X112)</f>
        <v>2018</v>
      </c>
      <c r="Y112" s="151">
        <f>IF('Indicator Date'!Y112="","x",'Indicator Date'!Y112)</f>
        <v>2018</v>
      </c>
      <c r="Z112" s="151">
        <f>IF('Indicator Date'!Z112="","x",'Indicator Date'!Z112)</f>
        <v>2018</v>
      </c>
      <c r="AA112" s="151" t="str">
        <f>IF('Indicator Date'!AA112="","x",'Indicator Date'!AA112)</f>
        <v>x</v>
      </c>
      <c r="AB112" s="151">
        <f>IF('Indicator Date'!AB112="","x",'Indicator Date'!AB112)</f>
        <v>2017</v>
      </c>
      <c r="AC112" s="151">
        <f>IF('Indicator Date'!AC112="","x",'Indicator Date'!AC112)</f>
        <v>2017</v>
      </c>
      <c r="AD112" s="151">
        <f>IF('Indicator Date'!AD112="","x",'Indicator Date'!AD112)</f>
        <v>2014</v>
      </c>
      <c r="AE112" s="151">
        <f>IF('Indicator Date'!AE112="","x",'Indicator Date'!AE112)</f>
        <v>2018</v>
      </c>
      <c r="AF112" s="151">
        <f>IF('Indicator Date'!AF112="","x",'Indicator Date'!AF112)</f>
        <v>2016</v>
      </c>
      <c r="AG112" s="151">
        <f>IF('Indicator Date'!AG112="","x",'Indicator Date'!AG112)</f>
        <v>2019</v>
      </c>
      <c r="AH112" s="151">
        <f>IF('Indicator Date'!AH112="","x",'Indicator Date'!AH112)</f>
        <v>2019</v>
      </c>
      <c r="AI112" s="151">
        <f>IF('Indicator Date'!AI112="","x",'Indicator Date'!AI112)</f>
        <v>2019</v>
      </c>
      <c r="AJ112" s="151">
        <f>IF('Indicator Date'!AJ112="","x",'Indicator Date'!AJ112)</f>
        <v>2018</v>
      </c>
      <c r="AK112" s="151">
        <f>IF('Indicator Date'!AK112="","x",'Indicator Date'!AK112)</f>
        <v>2018</v>
      </c>
      <c r="AL112" s="151">
        <f>IF('Indicator Date'!AL112="","x",'Indicator Date'!AL112)</f>
        <v>2017</v>
      </c>
      <c r="AM112" s="151">
        <f>IF('Indicator Date'!AM112="","x",'Indicator Date'!AM112)</f>
        <v>2015</v>
      </c>
      <c r="AN112" s="151">
        <f>IF('Indicator Date'!AN112="","x",'Indicator Date'!AN112)</f>
        <v>2019</v>
      </c>
      <c r="AO112" s="151">
        <f>IF('Indicator Date'!AO112="","x",'Indicator Date'!AO112)</f>
        <v>2016</v>
      </c>
      <c r="AP112" s="151">
        <f>IF('Indicator Date'!AP112="","x",'Indicator Date'!AP112)</f>
        <v>2017</v>
      </c>
      <c r="AQ112" s="151">
        <f>IF('Indicator Date'!AQ112="","x",'Indicator Date'!AQ112)</f>
        <v>2017</v>
      </c>
      <c r="AR112" s="151">
        <f>IF('Indicator Date'!AR112="","x",'Indicator Date'!AR112)</f>
        <v>2017</v>
      </c>
      <c r="AS112" s="151">
        <f>IF('Indicator Date'!AS112="","x",'Indicator Date'!AS112)</f>
        <v>2015</v>
      </c>
      <c r="AT112" s="151">
        <f>IF('Indicator Date'!AT112="","x",'Indicator Date'!AT112)</f>
        <v>2012</v>
      </c>
      <c r="AU112" s="151">
        <f>IF('Indicator Date'!AU112="","x",'Indicator Date'!AU112)</f>
        <v>2017</v>
      </c>
      <c r="AV112" s="151">
        <f>IF('Indicator Date'!AV112="","x",'Indicator Date'!AV112)</f>
        <v>2017</v>
      </c>
      <c r="AW112" s="151">
        <f>IF('Indicator Date'!AW112="","x",'Indicator Date'!AW112)</f>
        <v>2017</v>
      </c>
      <c r="AX112" s="151">
        <f>IF('Indicator Date'!AX112="","x",'Indicator Date'!AX112)</f>
        <v>2017</v>
      </c>
      <c r="AY112" s="151">
        <f>IF('Indicator Date'!AY112="","x",'Indicator Date'!AY112)</f>
        <v>2017</v>
      </c>
      <c r="AZ112" s="151">
        <f>IF('Indicator Date'!AZ112="","x",'Indicator Date'!AZ112)</f>
        <v>2017</v>
      </c>
      <c r="BA112" s="151" t="str">
        <f>IF('Indicator Date'!BA112="","x",'Indicator Date'!BA112)</f>
        <v>2014</v>
      </c>
      <c r="BB112" s="151">
        <f>IF('Indicator Date'!BB112="","x",'Indicator Date'!BB112)</f>
        <v>2017</v>
      </c>
      <c r="BC112" s="151">
        <f>IF('Indicator Date'!BC112="","x",'Indicator Date'!BC112)</f>
        <v>2018</v>
      </c>
      <c r="BD112" s="151">
        <f>IF('Indicator Date'!BD112="","x",'Indicator Date'!BD112)</f>
        <v>2019</v>
      </c>
      <c r="BE112" s="213" t="str">
        <f>IF('Indicator Date'!BE112="","x",YEAR('Indicator Date'!BE112))</f>
        <v>x</v>
      </c>
      <c r="BF112" s="213">
        <f>IF('Indicator Date'!BF112="","x",YEAR('Indicator Date'!BF112))</f>
        <v>2019</v>
      </c>
      <c r="BG112" s="213">
        <f>IF('Indicator Date'!BG112="","x",YEAR('Indicator Date'!BG112))</f>
        <v>2018</v>
      </c>
      <c r="BH112" s="151">
        <f>IF('Indicator Date'!BH112="","x",'Indicator Date'!BH112)</f>
        <v>2018</v>
      </c>
      <c r="BI112" s="151">
        <f>IF('Indicator Date'!BI112="","x",'Indicator Date'!BI112)</f>
        <v>2018</v>
      </c>
      <c r="BJ112" s="151">
        <f>IF('Indicator Date'!BJ112="","x",'Indicator Date'!BJ112)</f>
        <v>2013</v>
      </c>
      <c r="BK112" s="151">
        <f>IF('Indicator Date'!BK112="","x",'Indicator Date'!BK112)</f>
        <v>2017</v>
      </c>
      <c r="BL112" s="151">
        <f>IF('Indicator Date'!BL112="","x",'Indicator Date'!BL112)</f>
        <v>2018</v>
      </c>
      <c r="BM112" s="151">
        <f>IF('Indicator Date'!BM112="","x",'Indicator Date'!BM112)</f>
        <v>2017</v>
      </c>
      <c r="BN112" s="151">
        <f>IF('Indicator Date'!BN112="","x",'Indicator Date'!BN112)</f>
        <v>2015</v>
      </c>
      <c r="BO112" s="151">
        <f>IF('Indicator Date'!BO112="","x",'Indicator Date'!BO112)</f>
        <v>2016</v>
      </c>
      <c r="BP112" s="151">
        <f>IF('Indicator Date'!BP112="","x",'Indicator Date'!BP112)</f>
        <v>2017</v>
      </c>
      <c r="BQ112" s="151">
        <f>IF('Indicator Date'!BQ112="","x",'Indicator Date'!BQ112)</f>
        <v>2014</v>
      </c>
      <c r="BR112" s="151">
        <f>IF('Indicator Date'!BR112="","x",'Indicator Date'!BR112)</f>
        <v>2017</v>
      </c>
      <c r="BS112" s="151">
        <f>IF('Indicator Date'!BS112="","x",'Indicator Date'!BS112)</f>
        <v>2017</v>
      </c>
      <c r="BT112" s="151">
        <f>IF('Indicator Date'!BT112="","x",'Indicator Date'!BT112)</f>
        <v>2017</v>
      </c>
      <c r="BU112" s="151">
        <f>IF('Indicator Date'!BU112="","x",'Indicator Date'!BU112)</f>
        <v>2017</v>
      </c>
      <c r="BV112" s="151" t="str">
        <f>IF('Indicator Date'!BV112="","x",'Indicator Date'!BV112)</f>
        <v>x</v>
      </c>
      <c r="BW112" s="151">
        <f>IF('Indicator Date'!BW112="","x",'Indicator Date'!BW112)</f>
        <v>2017</v>
      </c>
      <c r="BX112" s="151">
        <f>IF('Indicator Date'!BX112="","x",'Indicator Date'!BX112)</f>
        <v>2016</v>
      </c>
      <c r="BY112" s="151">
        <f>IF('Indicator Date'!BY112="","x",'Indicator Date'!BY112)</f>
        <v>2015</v>
      </c>
      <c r="BZ112" s="151" t="str">
        <f>IF('Indicator Date'!BZ112="","x",'Indicator Date'!BZ112)</f>
        <v>2018</v>
      </c>
      <c r="CA112" s="151">
        <f>IF('Indicator Date'!CA112="","x",'Indicator Date'!CA112)</f>
        <v>2019</v>
      </c>
      <c r="CB112" s="151">
        <f>IF('Indicator Date'!CB112="","x",'Indicator Date'!CB112)</f>
        <v>2015</v>
      </c>
    </row>
    <row r="113" spans="1:80" x14ac:dyDescent="0.25">
      <c r="A113" s="123" t="s">
        <v>205</v>
      </c>
      <c r="B113" s="106" t="s">
        <v>204</v>
      </c>
      <c r="C113" s="151">
        <f>IF('Indicator Date'!C113="","x",'Indicator Date'!C113)</f>
        <v>2015</v>
      </c>
      <c r="D113" s="151">
        <f>IF('Indicator Date'!D113="","x",'Indicator Date'!D113)</f>
        <v>2015</v>
      </c>
      <c r="E113" s="151">
        <f>IF('Indicator Date'!E113="","x",'Indicator Date'!E113)</f>
        <v>2015</v>
      </c>
      <c r="F113" s="151">
        <f>IF('Indicator Date'!F113="","x",'Indicator Date'!F113)</f>
        <v>2015</v>
      </c>
      <c r="G113" s="151">
        <f>IF('Indicator Date'!G113="","x",'Indicator Date'!G113)</f>
        <v>2015</v>
      </c>
      <c r="H113" s="151">
        <f>IF('Indicator Date'!H113="","x",'Indicator Date'!H113)</f>
        <v>2015</v>
      </c>
      <c r="I113" s="151">
        <f>IF('Indicator Date'!I113="","x",'Indicator Date'!I113)</f>
        <v>2015</v>
      </c>
      <c r="J113" s="151">
        <f>IF('Indicator Date'!J113="","x",'Indicator Date'!J113)</f>
        <v>2018</v>
      </c>
      <c r="K113" s="151">
        <f>IF('Indicator Date'!K113="","x",'Indicator Date'!K113)</f>
        <v>2018</v>
      </c>
      <c r="L113" s="151">
        <f>IF('Indicator Date'!L113="","x",'Indicator Date'!L113)</f>
        <v>2016</v>
      </c>
      <c r="M113" s="151">
        <f>IF('Indicator Date'!M113="","x",'Indicator Date'!M113)</f>
        <v>2015</v>
      </c>
      <c r="N113" s="151">
        <f>IF('Indicator Date'!N113="","x",'Indicator Date'!N113)</f>
        <v>2015</v>
      </c>
      <c r="O113" s="151">
        <f>IF('Indicator Date'!O113="","x",'Indicator Date'!O113)</f>
        <v>2015</v>
      </c>
      <c r="P113" s="151">
        <f>IF('Indicator Date'!P113="","x",'Indicator Date'!P113)</f>
        <v>2015</v>
      </c>
      <c r="Q113" s="151">
        <f>IF('Indicator Date'!Q113="","x",'Indicator Date'!Q113)</f>
        <v>2010</v>
      </c>
      <c r="R113" s="151">
        <f>IF('Indicator Date'!R113="","x",'Indicator Date'!R113)</f>
        <v>2010</v>
      </c>
      <c r="S113" s="151">
        <f>IF('Indicator Date'!S113="","x",'Indicator Date'!S113)</f>
        <v>2010</v>
      </c>
      <c r="T113" s="151">
        <f>IF('Indicator Date'!T113="","x",'Indicator Date'!T113)</f>
        <v>2010</v>
      </c>
      <c r="U113" s="151">
        <f>IF('Indicator Date'!U113="","x",'Indicator Date'!U113)</f>
        <v>2015</v>
      </c>
      <c r="V113" s="151">
        <f>IF('Indicator Date'!V113="","x",'Indicator Date'!V113)</f>
        <v>2015</v>
      </c>
      <c r="W113" s="151">
        <f>IF('Indicator Date'!W113="","x",'Indicator Date'!W113)</f>
        <v>2015</v>
      </c>
      <c r="X113" s="151">
        <f>IF('Indicator Date'!X113="","x",'Indicator Date'!X113)</f>
        <v>2018</v>
      </c>
      <c r="Y113" s="151">
        <f>IF('Indicator Date'!Y113="","x",'Indicator Date'!Y113)</f>
        <v>2018</v>
      </c>
      <c r="Z113" s="151">
        <f>IF('Indicator Date'!Z113="","x",'Indicator Date'!Z113)</f>
        <v>2018</v>
      </c>
      <c r="AA113" s="151">
        <f>IF('Indicator Date'!AA113="","x",'Indicator Date'!AA113)</f>
        <v>2011</v>
      </c>
      <c r="AB113" s="151">
        <f>IF('Indicator Date'!AB113="","x",'Indicator Date'!AB113)</f>
        <v>2017</v>
      </c>
      <c r="AC113" s="151" t="str">
        <f>IF('Indicator Date'!AC113="","x",'Indicator Date'!AC113)</f>
        <v>x</v>
      </c>
      <c r="AD113" s="151">
        <f>IF('Indicator Date'!AD113="","x",'Indicator Date'!AD113)</f>
        <v>2018</v>
      </c>
      <c r="AE113" s="151">
        <f>IF('Indicator Date'!AE113="","x",'Indicator Date'!AE113)</f>
        <v>2018</v>
      </c>
      <c r="AF113" s="151" t="str">
        <f>IF('Indicator Date'!AF113="","x",'Indicator Date'!AF113)</f>
        <v>x</v>
      </c>
      <c r="AG113" s="151">
        <f>IF('Indicator Date'!AG113="","x",'Indicator Date'!AG113)</f>
        <v>2019</v>
      </c>
      <c r="AH113" s="151">
        <f>IF('Indicator Date'!AH113="","x",'Indicator Date'!AH113)</f>
        <v>2019</v>
      </c>
      <c r="AI113" s="151">
        <f>IF('Indicator Date'!AI113="","x",'Indicator Date'!AI113)</f>
        <v>2019</v>
      </c>
      <c r="AJ113" s="151">
        <f>IF('Indicator Date'!AJ113="","x",'Indicator Date'!AJ113)</f>
        <v>2018</v>
      </c>
      <c r="AK113" s="151">
        <f>IF('Indicator Date'!AK113="","x",'Indicator Date'!AK113)</f>
        <v>2018</v>
      </c>
      <c r="AL113" s="151">
        <f>IF('Indicator Date'!AL113="","x",'Indicator Date'!AL113)</f>
        <v>2017</v>
      </c>
      <c r="AM113" s="151" t="str">
        <f>IF('Indicator Date'!AM113="","x",'Indicator Date'!AM113)</f>
        <v>x</v>
      </c>
      <c r="AN113" s="151">
        <f>IF('Indicator Date'!AN113="","x",'Indicator Date'!AN113)</f>
        <v>2019</v>
      </c>
      <c r="AO113" s="151">
        <f>IF('Indicator Date'!AO113="","x",'Indicator Date'!AO113)</f>
        <v>2016</v>
      </c>
      <c r="AP113" s="151">
        <f>IF('Indicator Date'!AP113="","x",'Indicator Date'!AP113)</f>
        <v>2017</v>
      </c>
      <c r="AQ113" s="151">
        <f>IF('Indicator Date'!AQ113="","x",'Indicator Date'!AQ113)</f>
        <v>2017</v>
      </c>
      <c r="AR113" s="151">
        <f>IF('Indicator Date'!AR113="","x",'Indicator Date'!AR113)</f>
        <v>2018</v>
      </c>
      <c r="AS113" s="151">
        <f>IF('Indicator Date'!AS113="","x",'Indicator Date'!AS113)</f>
        <v>2015</v>
      </c>
      <c r="AT113" s="151" t="str">
        <f>IF('Indicator Date'!AT113="","x",'Indicator Date'!AT113)</f>
        <v>x</v>
      </c>
      <c r="AU113" s="151">
        <f>IF('Indicator Date'!AU113="","x",'Indicator Date'!AU113)</f>
        <v>2017</v>
      </c>
      <c r="AV113" s="151">
        <f>IF('Indicator Date'!AV113="","x",'Indicator Date'!AV113)</f>
        <v>2015</v>
      </c>
      <c r="AW113" s="151" t="str">
        <f>IF('Indicator Date'!AW113="","x",'Indicator Date'!AW113)</f>
        <v>x</v>
      </c>
      <c r="AX113" s="151" t="str">
        <f>IF('Indicator Date'!AX113="","x",'Indicator Date'!AX113)</f>
        <v>x</v>
      </c>
      <c r="AY113" s="151">
        <f>IF('Indicator Date'!AY113="","x",'Indicator Date'!AY113)</f>
        <v>2017</v>
      </c>
      <c r="AZ113" s="151">
        <f>IF('Indicator Date'!AZ113="","x",'Indicator Date'!AZ113)</f>
        <v>2017</v>
      </c>
      <c r="BA113" s="151" t="str">
        <f>IF('Indicator Date'!BA113="","x",'Indicator Date'!BA113)</f>
        <v>2012</v>
      </c>
      <c r="BB113" s="151">
        <f>IF('Indicator Date'!BB113="","x",'Indicator Date'!BB113)</f>
        <v>2017</v>
      </c>
      <c r="BC113" s="151">
        <f>IF('Indicator Date'!BC113="","x",'Indicator Date'!BC113)</f>
        <v>2018</v>
      </c>
      <c r="BD113" s="151">
        <f>IF('Indicator Date'!BD113="","x",'Indicator Date'!BD113)</f>
        <v>2019</v>
      </c>
      <c r="BE113" s="213" t="str">
        <f>IF('Indicator Date'!BE113="","x",YEAR('Indicator Date'!BE113))</f>
        <v>x</v>
      </c>
      <c r="BF113" s="213">
        <f>IF('Indicator Date'!BF113="","x",YEAR('Indicator Date'!BF113))</f>
        <v>2018</v>
      </c>
      <c r="BG113" s="213">
        <f>IF('Indicator Date'!BG113="","x",YEAR('Indicator Date'!BG113))</f>
        <v>2018</v>
      </c>
      <c r="BH113" s="151">
        <f>IF('Indicator Date'!BH113="","x",'Indicator Date'!BH113)</f>
        <v>2018</v>
      </c>
      <c r="BI113" s="151">
        <f>IF('Indicator Date'!BI113="","x",'Indicator Date'!BI113)</f>
        <v>2018</v>
      </c>
      <c r="BJ113" s="151">
        <f>IF('Indicator Date'!BJ113="","x",'Indicator Date'!BJ113)</f>
        <v>2015</v>
      </c>
      <c r="BK113" s="151">
        <f>IF('Indicator Date'!BK113="","x",'Indicator Date'!BK113)</f>
        <v>2017</v>
      </c>
      <c r="BL113" s="151">
        <f>IF('Indicator Date'!BL113="","x",'Indicator Date'!BL113)</f>
        <v>2018</v>
      </c>
      <c r="BM113" s="151">
        <f>IF('Indicator Date'!BM113="","x",'Indicator Date'!BM113)</f>
        <v>2017</v>
      </c>
      <c r="BN113" s="151">
        <f>IF('Indicator Date'!BN113="","x",'Indicator Date'!BN113)</f>
        <v>2015</v>
      </c>
      <c r="BO113" s="151">
        <f>IF('Indicator Date'!BO113="","x",'Indicator Date'!BO113)</f>
        <v>2016</v>
      </c>
      <c r="BP113" s="151">
        <f>IF('Indicator Date'!BP113="","x",'Indicator Date'!BP113)</f>
        <v>2017</v>
      </c>
      <c r="BQ113" s="151">
        <f>IF('Indicator Date'!BQ113="","x",'Indicator Date'!BQ113)</f>
        <v>2014</v>
      </c>
      <c r="BR113" s="151">
        <f>IF('Indicator Date'!BR113="","x",'Indicator Date'!BR113)</f>
        <v>2017</v>
      </c>
      <c r="BS113" s="151">
        <f>IF('Indicator Date'!BS113="","x",'Indicator Date'!BS113)</f>
        <v>2017</v>
      </c>
      <c r="BT113" s="151">
        <f>IF('Indicator Date'!BT113="","x",'Indicator Date'!BT113)</f>
        <v>2015</v>
      </c>
      <c r="BU113" s="151">
        <f>IF('Indicator Date'!BU113="","x",'Indicator Date'!BU113)</f>
        <v>2017</v>
      </c>
      <c r="BV113" s="151">
        <f>IF('Indicator Date'!BV113="","x",'Indicator Date'!BV113)</f>
        <v>2017</v>
      </c>
      <c r="BW113" s="151">
        <f>IF('Indicator Date'!BW113="","x",'Indicator Date'!BW113)</f>
        <v>2017</v>
      </c>
      <c r="BX113" s="151">
        <f>IF('Indicator Date'!BX113="","x",'Indicator Date'!BX113)</f>
        <v>2016</v>
      </c>
      <c r="BY113" s="151">
        <f>IF('Indicator Date'!BY113="","x",'Indicator Date'!BY113)</f>
        <v>2015</v>
      </c>
      <c r="BZ113" s="151" t="str">
        <f>IF('Indicator Date'!BZ113="","x",'Indicator Date'!BZ113)</f>
        <v>2018</v>
      </c>
      <c r="CA113" s="151">
        <f>IF('Indicator Date'!CA113="","x",'Indicator Date'!CA113)</f>
        <v>2019</v>
      </c>
      <c r="CB113" s="151">
        <f>IF('Indicator Date'!CB113="","x",'Indicator Date'!CB113)</f>
        <v>2015</v>
      </c>
    </row>
    <row r="114" spans="1:80" x14ac:dyDescent="0.25">
      <c r="A114" s="123" t="s">
        <v>207</v>
      </c>
      <c r="B114" s="106" t="s">
        <v>206</v>
      </c>
      <c r="C114" s="151">
        <f>IF('Indicator Date'!C114="","x",'Indicator Date'!C114)</f>
        <v>2015</v>
      </c>
      <c r="D114" s="151">
        <f>IF('Indicator Date'!D114="","x",'Indicator Date'!D114)</f>
        <v>2015</v>
      </c>
      <c r="E114" s="151">
        <f>IF('Indicator Date'!E114="","x",'Indicator Date'!E114)</f>
        <v>2015</v>
      </c>
      <c r="F114" s="151">
        <f>IF('Indicator Date'!F114="","x",'Indicator Date'!F114)</f>
        <v>2015</v>
      </c>
      <c r="G114" s="151">
        <f>IF('Indicator Date'!G114="","x",'Indicator Date'!G114)</f>
        <v>2015</v>
      </c>
      <c r="H114" s="151">
        <f>IF('Indicator Date'!H114="","x",'Indicator Date'!H114)</f>
        <v>2015</v>
      </c>
      <c r="I114" s="151">
        <f>IF('Indicator Date'!I114="","x",'Indicator Date'!I114)</f>
        <v>2015</v>
      </c>
      <c r="J114" s="151">
        <f>IF('Indicator Date'!J114="","x",'Indicator Date'!J114)</f>
        <v>2018</v>
      </c>
      <c r="K114" s="151">
        <f>IF('Indicator Date'!K114="","x",'Indicator Date'!K114)</f>
        <v>2018</v>
      </c>
      <c r="L114" s="151">
        <f>IF('Indicator Date'!L114="","x",'Indicator Date'!L114)</f>
        <v>2016</v>
      </c>
      <c r="M114" s="151">
        <f>IF('Indicator Date'!M114="","x",'Indicator Date'!M114)</f>
        <v>2015</v>
      </c>
      <c r="N114" s="151">
        <f>IF('Indicator Date'!N114="","x",'Indicator Date'!N114)</f>
        <v>2015</v>
      </c>
      <c r="O114" s="151">
        <f>IF('Indicator Date'!O114="","x",'Indicator Date'!O114)</f>
        <v>2015</v>
      </c>
      <c r="P114" s="151">
        <f>IF('Indicator Date'!P114="","x",'Indicator Date'!P114)</f>
        <v>2015</v>
      </c>
      <c r="Q114" s="151">
        <f>IF('Indicator Date'!Q114="","x",'Indicator Date'!Q114)</f>
        <v>2010</v>
      </c>
      <c r="R114" s="151">
        <f>IF('Indicator Date'!R114="","x",'Indicator Date'!R114)</f>
        <v>2010</v>
      </c>
      <c r="S114" s="151">
        <f>IF('Indicator Date'!S114="","x",'Indicator Date'!S114)</f>
        <v>2010</v>
      </c>
      <c r="T114" s="151">
        <f>IF('Indicator Date'!T114="","x",'Indicator Date'!T114)</f>
        <v>2010</v>
      </c>
      <c r="U114" s="151">
        <f>IF('Indicator Date'!U114="","x",'Indicator Date'!U114)</f>
        <v>2015</v>
      </c>
      <c r="V114" s="151">
        <f>IF('Indicator Date'!V114="","x",'Indicator Date'!V114)</f>
        <v>2015</v>
      </c>
      <c r="W114" s="151">
        <f>IF('Indicator Date'!W114="","x",'Indicator Date'!W114)</f>
        <v>2015</v>
      </c>
      <c r="X114" s="151">
        <f>IF('Indicator Date'!X114="","x",'Indicator Date'!X114)</f>
        <v>2018</v>
      </c>
      <c r="Y114" s="151">
        <f>IF('Indicator Date'!Y114="","x",'Indicator Date'!Y114)</f>
        <v>2018</v>
      </c>
      <c r="Z114" s="151">
        <f>IF('Indicator Date'!Z114="","x",'Indicator Date'!Z114)</f>
        <v>2018</v>
      </c>
      <c r="AA114" s="151">
        <f>IF('Indicator Date'!AA114="","x",'Indicator Date'!AA114)</f>
        <v>2015</v>
      </c>
      <c r="AB114" s="151">
        <f>IF('Indicator Date'!AB114="","x",'Indicator Date'!AB114)</f>
        <v>2017</v>
      </c>
      <c r="AC114" s="151">
        <f>IF('Indicator Date'!AC114="","x",'Indicator Date'!AC114)</f>
        <v>2017</v>
      </c>
      <c r="AD114" s="151">
        <f>IF('Indicator Date'!AD114="","x",'Indicator Date'!AD114)</f>
        <v>2018</v>
      </c>
      <c r="AE114" s="151">
        <f>IF('Indicator Date'!AE114="","x",'Indicator Date'!AE114)</f>
        <v>2018</v>
      </c>
      <c r="AF114" s="151">
        <f>IF('Indicator Date'!AF114="","x",'Indicator Date'!AF114)</f>
        <v>2016</v>
      </c>
      <c r="AG114" s="151">
        <f>IF('Indicator Date'!AG114="","x",'Indicator Date'!AG114)</f>
        <v>2019</v>
      </c>
      <c r="AH114" s="151">
        <f>IF('Indicator Date'!AH114="","x",'Indicator Date'!AH114)</f>
        <v>2019</v>
      </c>
      <c r="AI114" s="151">
        <f>IF('Indicator Date'!AI114="","x",'Indicator Date'!AI114)</f>
        <v>2019</v>
      </c>
      <c r="AJ114" s="151">
        <f>IF('Indicator Date'!AJ114="","x",'Indicator Date'!AJ114)</f>
        <v>2018</v>
      </c>
      <c r="AK114" s="151">
        <f>IF('Indicator Date'!AK114="","x",'Indicator Date'!AK114)</f>
        <v>2018</v>
      </c>
      <c r="AL114" s="151">
        <f>IF('Indicator Date'!AL114="","x",'Indicator Date'!AL114)</f>
        <v>2017</v>
      </c>
      <c r="AM114" s="151">
        <f>IF('Indicator Date'!AM114="","x",'Indicator Date'!AM114)</f>
        <v>2016</v>
      </c>
      <c r="AN114" s="151">
        <f>IF('Indicator Date'!AN114="","x",'Indicator Date'!AN114)</f>
        <v>2019</v>
      </c>
      <c r="AO114" s="151">
        <f>IF('Indicator Date'!AO114="","x",'Indicator Date'!AO114)</f>
        <v>2016</v>
      </c>
      <c r="AP114" s="151">
        <f>IF('Indicator Date'!AP114="","x",'Indicator Date'!AP114)</f>
        <v>2017</v>
      </c>
      <c r="AQ114" s="151">
        <f>IF('Indicator Date'!AQ114="","x",'Indicator Date'!AQ114)</f>
        <v>2017</v>
      </c>
      <c r="AR114" s="151">
        <f>IF('Indicator Date'!AR114="","x",'Indicator Date'!AR114)</f>
        <v>2018</v>
      </c>
      <c r="AS114" s="151">
        <f>IF('Indicator Date'!AS114="","x",'Indicator Date'!AS114)</f>
        <v>2015</v>
      </c>
      <c r="AT114" s="151">
        <f>IF('Indicator Date'!AT114="","x",'Indicator Date'!AT114)</f>
        <v>2012</v>
      </c>
      <c r="AU114" s="151">
        <f>IF('Indicator Date'!AU114="","x",'Indicator Date'!AU114)</f>
        <v>2017</v>
      </c>
      <c r="AV114" s="151">
        <f>IF('Indicator Date'!AV114="","x",'Indicator Date'!AV114)</f>
        <v>2017</v>
      </c>
      <c r="AW114" s="151">
        <f>IF('Indicator Date'!AW114="","x",'Indicator Date'!AW114)</f>
        <v>2017</v>
      </c>
      <c r="AX114" s="151">
        <f>IF('Indicator Date'!AX114="","x",'Indicator Date'!AX114)</f>
        <v>2017</v>
      </c>
      <c r="AY114" s="151">
        <f>IF('Indicator Date'!AY114="","x",'Indicator Date'!AY114)</f>
        <v>2017</v>
      </c>
      <c r="AZ114" s="151">
        <f>IF('Indicator Date'!AZ114="","x",'Indicator Date'!AZ114)</f>
        <v>2017</v>
      </c>
      <c r="BA114" s="151" t="str">
        <f>IF('Indicator Date'!BA114="","x",'Indicator Date'!BA114)</f>
        <v>2016</v>
      </c>
      <c r="BB114" s="151">
        <f>IF('Indicator Date'!BB114="","x",'Indicator Date'!BB114)</f>
        <v>2017</v>
      </c>
      <c r="BC114" s="151">
        <f>IF('Indicator Date'!BC114="","x",'Indicator Date'!BC114)</f>
        <v>2018</v>
      </c>
      <c r="BD114" s="151">
        <f>IF('Indicator Date'!BD114="","x",'Indicator Date'!BD114)</f>
        <v>2019</v>
      </c>
      <c r="BE114" s="213" t="str">
        <f>IF('Indicator Date'!BE114="","x",YEAR('Indicator Date'!BE114))</f>
        <v>x</v>
      </c>
      <c r="BF114" s="213">
        <f>IF('Indicator Date'!BF114="","x",YEAR('Indicator Date'!BF114))</f>
        <v>2018</v>
      </c>
      <c r="BG114" s="213">
        <f>IF('Indicator Date'!BG114="","x",YEAR('Indicator Date'!BG114))</f>
        <v>2018</v>
      </c>
      <c r="BH114" s="151">
        <f>IF('Indicator Date'!BH114="","x",'Indicator Date'!BH114)</f>
        <v>2018</v>
      </c>
      <c r="BI114" s="151">
        <f>IF('Indicator Date'!BI114="","x",'Indicator Date'!BI114)</f>
        <v>2018</v>
      </c>
      <c r="BJ114" s="151">
        <f>IF('Indicator Date'!BJ114="","x",'Indicator Date'!BJ114)</f>
        <v>2015</v>
      </c>
      <c r="BK114" s="151">
        <f>IF('Indicator Date'!BK114="","x",'Indicator Date'!BK114)</f>
        <v>2017</v>
      </c>
      <c r="BL114" s="151">
        <f>IF('Indicator Date'!BL114="","x",'Indicator Date'!BL114)</f>
        <v>2018</v>
      </c>
      <c r="BM114" s="151">
        <f>IF('Indicator Date'!BM114="","x",'Indicator Date'!BM114)</f>
        <v>2017</v>
      </c>
      <c r="BN114" s="151">
        <f>IF('Indicator Date'!BN114="","x",'Indicator Date'!BN114)</f>
        <v>2015</v>
      </c>
      <c r="BO114" s="151">
        <f>IF('Indicator Date'!BO114="","x",'Indicator Date'!BO114)</f>
        <v>2016</v>
      </c>
      <c r="BP114" s="151">
        <f>IF('Indicator Date'!BP114="","x",'Indicator Date'!BP114)</f>
        <v>2017</v>
      </c>
      <c r="BQ114" s="151">
        <f>IF('Indicator Date'!BQ114="","x",'Indicator Date'!BQ114)</f>
        <v>2014</v>
      </c>
      <c r="BR114" s="151">
        <f>IF('Indicator Date'!BR114="","x",'Indicator Date'!BR114)</f>
        <v>2017</v>
      </c>
      <c r="BS114" s="151">
        <f>IF('Indicator Date'!BS114="","x",'Indicator Date'!BS114)</f>
        <v>2017</v>
      </c>
      <c r="BT114" s="151">
        <f>IF('Indicator Date'!BT114="","x",'Indicator Date'!BT114)</f>
        <v>2016</v>
      </c>
      <c r="BU114" s="151">
        <f>IF('Indicator Date'!BU114="","x",'Indicator Date'!BU114)</f>
        <v>2017</v>
      </c>
      <c r="BV114" s="151">
        <f>IF('Indicator Date'!BV114="","x",'Indicator Date'!BV114)</f>
        <v>2017</v>
      </c>
      <c r="BW114" s="151">
        <f>IF('Indicator Date'!BW114="","x",'Indicator Date'!BW114)</f>
        <v>2017</v>
      </c>
      <c r="BX114" s="151">
        <f>IF('Indicator Date'!BX114="","x",'Indicator Date'!BX114)</f>
        <v>2016</v>
      </c>
      <c r="BY114" s="151">
        <f>IF('Indicator Date'!BY114="","x",'Indicator Date'!BY114)</f>
        <v>2015</v>
      </c>
      <c r="BZ114" s="151" t="str">
        <f>IF('Indicator Date'!BZ114="","x",'Indicator Date'!BZ114)</f>
        <v>2018</v>
      </c>
      <c r="CA114" s="151">
        <f>IF('Indicator Date'!CA114="","x",'Indicator Date'!CA114)</f>
        <v>2019</v>
      </c>
      <c r="CB114" s="151">
        <f>IF('Indicator Date'!CB114="","x",'Indicator Date'!CB114)</f>
        <v>2015</v>
      </c>
    </row>
    <row r="115" spans="1:80" x14ac:dyDescent="0.25">
      <c r="A115" s="123" t="s">
        <v>714</v>
      </c>
      <c r="B115" s="106" t="s">
        <v>208</v>
      </c>
      <c r="C115" s="151">
        <f>IF('Indicator Date'!C115="","x",'Indicator Date'!C115)</f>
        <v>2015</v>
      </c>
      <c r="D115" s="151">
        <f>IF('Indicator Date'!D115="","x",'Indicator Date'!D115)</f>
        <v>2015</v>
      </c>
      <c r="E115" s="151">
        <f>IF('Indicator Date'!E115="","x",'Indicator Date'!E115)</f>
        <v>2015</v>
      </c>
      <c r="F115" s="151">
        <f>IF('Indicator Date'!F115="","x",'Indicator Date'!F115)</f>
        <v>2015</v>
      </c>
      <c r="G115" s="151">
        <f>IF('Indicator Date'!G115="","x",'Indicator Date'!G115)</f>
        <v>2015</v>
      </c>
      <c r="H115" s="151">
        <f>IF('Indicator Date'!H115="","x",'Indicator Date'!H115)</f>
        <v>2015</v>
      </c>
      <c r="I115" s="151">
        <f>IF('Indicator Date'!I115="","x",'Indicator Date'!I115)</f>
        <v>2015</v>
      </c>
      <c r="J115" s="151">
        <f>IF('Indicator Date'!J115="","x",'Indicator Date'!J115)</f>
        <v>2018</v>
      </c>
      <c r="K115" s="151">
        <f>IF('Indicator Date'!K115="","x",'Indicator Date'!K115)</f>
        <v>2018</v>
      </c>
      <c r="L115" s="151">
        <f>IF('Indicator Date'!L115="","x",'Indicator Date'!L115)</f>
        <v>2016</v>
      </c>
      <c r="M115" s="151">
        <f>IF('Indicator Date'!M115="","x",'Indicator Date'!M115)</f>
        <v>2015</v>
      </c>
      <c r="N115" s="151">
        <f>IF('Indicator Date'!N115="","x",'Indicator Date'!N115)</f>
        <v>2015</v>
      </c>
      <c r="O115" s="151">
        <f>IF('Indicator Date'!O115="","x",'Indicator Date'!O115)</f>
        <v>2015</v>
      </c>
      <c r="P115" s="151">
        <f>IF('Indicator Date'!P115="","x",'Indicator Date'!P115)</f>
        <v>2015</v>
      </c>
      <c r="Q115" s="151">
        <f>IF('Indicator Date'!Q115="","x",'Indicator Date'!Q115)</f>
        <v>2010</v>
      </c>
      <c r="R115" s="151">
        <f>IF('Indicator Date'!R115="","x",'Indicator Date'!R115)</f>
        <v>2010</v>
      </c>
      <c r="S115" s="151">
        <f>IF('Indicator Date'!S115="","x",'Indicator Date'!S115)</f>
        <v>2010</v>
      </c>
      <c r="T115" s="151">
        <f>IF('Indicator Date'!T115="","x",'Indicator Date'!T115)</f>
        <v>2010</v>
      </c>
      <c r="U115" s="151">
        <f>IF('Indicator Date'!U115="","x",'Indicator Date'!U115)</f>
        <v>2015</v>
      </c>
      <c r="V115" s="151">
        <f>IF('Indicator Date'!V115="","x",'Indicator Date'!V115)</f>
        <v>2015</v>
      </c>
      <c r="W115" s="151">
        <f>IF('Indicator Date'!W115="","x",'Indicator Date'!W115)</f>
        <v>2015</v>
      </c>
      <c r="X115" s="151">
        <f>IF('Indicator Date'!X115="","x",'Indicator Date'!X115)</f>
        <v>2018</v>
      </c>
      <c r="Y115" s="151">
        <f>IF('Indicator Date'!Y115="","x",'Indicator Date'!Y115)</f>
        <v>2018</v>
      </c>
      <c r="Z115" s="151">
        <f>IF('Indicator Date'!Z115="","x",'Indicator Date'!Z115)</f>
        <v>2018</v>
      </c>
      <c r="AA115" s="151" t="str">
        <f>IF('Indicator Date'!AA115="","x",'Indicator Date'!AA115)</f>
        <v>x</v>
      </c>
      <c r="AB115" s="151">
        <f>IF('Indicator Date'!AB115="","x",'Indicator Date'!AB115)</f>
        <v>2014</v>
      </c>
      <c r="AC115" s="151" t="str">
        <f>IF('Indicator Date'!AC115="","x",'Indicator Date'!AC115)</f>
        <v>x</v>
      </c>
      <c r="AD115" s="151">
        <f>IF('Indicator Date'!AD115="","x",'Indicator Date'!AD115)</f>
        <v>2017</v>
      </c>
      <c r="AE115" s="151">
        <f>IF('Indicator Date'!AE115="","x",'Indicator Date'!AE115)</f>
        <v>2018</v>
      </c>
      <c r="AF115" s="151" t="str">
        <f>IF('Indicator Date'!AF115="","x",'Indicator Date'!AF115)</f>
        <v>x</v>
      </c>
      <c r="AG115" s="151">
        <f>IF('Indicator Date'!AG115="","x",'Indicator Date'!AG115)</f>
        <v>2019</v>
      </c>
      <c r="AH115" s="151">
        <f>IF('Indicator Date'!AH115="","x",'Indicator Date'!AH115)</f>
        <v>2019</v>
      </c>
      <c r="AI115" s="151">
        <f>IF('Indicator Date'!AI115="","x",'Indicator Date'!AI115)</f>
        <v>2019</v>
      </c>
      <c r="AJ115" s="151">
        <f>IF('Indicator Date'!AJ115="","x",'Indicator Date'!AJ115)</f>
        <v>2018</v>
      </c>
      <c r="AK115" s="151">
        <f>IF('Indicator Date'!AK115="","x",'Indicator Date'!AK115)</f>
        <v>2018</v>
      </c>
      <c r="AL115" s="151">
        <f>IF('Indicator Date'!AL115="","x",'Indicator Date'!AL115)</f>
        <v>2017</v>
      </c>
      <c r="AM115" s="151" t="str">
        <f>IF('Indicator Date'!AM115="","x",'Indicator Date'!AM115)</f>
        <v>x</v>
      </c>
      <c r="AN115" s="151">
        <f>IF('Indicator Date'!AN115="","x",'Indicator Date'!AN115)</f>
        <v>2019</v>
      </c>
      <c r="AO115" s="151">
        <f>IF('Indicator Date'!AO115="","x",'Indicator Date'!AO115)</f>
        <v>2016</v>
      </c>
      <c r="AP115" s="151">
        <f>IF('Indicator Date'!AP115="","x",'Indicator Date'!AP115)</f>
        <v>2017</v>
      </c>
      <c r="AQ115" s="151">
        <f>IF('Indicator Date'!AQ115="","x",'Indicator Date'!AQ115)</f>
        <v>2017</v>
      </c>
      <c r="AR115" s="151">
        <f>IF('Indicator Date'!AR115="","x",'Indicator Date'!AR115)</f>
        <v>2018</v>
      </c>
      <c r="AS115" s="151">
        <f>IF('Indicator Date'!AS115="","x",'Indicator Date'!AS115)</f>
        <v>2015</v>
      </c>
      <c r="AT115" s="151" t="str">
        <f>IF('Indicator Date'!AT115="","x",'Indicator Date'!AT115)</f>
        <v>x</v>
      </c>
      <c r="AU115" s="151">
        <f>IF('Indicator Date'!AU115="","x",'Indicator Date'!AU115)</f>
        <v>2017</v>
      </c>
      <c r="AV115" s="151" t="str">
        <f>IF('Indicator Date'!AV115="","x",'Indicator Date'!AV115)</f>
        <v>x</v>
      </c>
      <c r="AW115" s="151" t="str">
        <f>IF('Indicator Date'!AW115="","x",'Indicator Date'!AW115)</f>
        <v>x</v>
      </c>
      <c r="AX115" s="151" t="str">
        <f>IF('Indicator Date'!AX115="","x",'Indicator Date'!AX115)</f>
        <v>x</v>
      </c>
      <c r="AY115" s="151">
        <f>IF('Indicator Date'!AY115="","x",'Indicator Date'!AY115)</f>
        <v>2017</v>
      </c>
      <c r="AZ115" s="151" t="str">
        <f>IF('Indicator Date'!AZ115="","x",'Indicator Date'!AZ115)</f>
        <v>x</v>
      </c>
      <c r="BA115" s="151" t="str">
        <f>IF('Indicator Date'!BA115="","x",'Indicator Date'!BA115)</f>
        <v>2013</v>
      </c>
      <c r="BB115" s="151">
        <f>IF('Indicator Date'!BB115="","x",'Indicator Date'!BB115)</f>
        <v>2017</v>
      </c>
      <c r="BC115" s="151">
        <f>IF('Indicator Date'!BC115="","x",'Indicator Date'!BC115)</f>
        <v>2018</v>
      </c>
      <c r="BD115" s="151">
        <f>IF('Indicator Date'!BD115="","x",'Indicator Date'!BD115)</f>
        <v>2019</v>
      </c>
      <c r="BE115" s="213" t="str">
        <f>IF('Indicator Date'!BE115="","x",YEAR('Indicator Date'!BE115))</f>
        <v>x</v>
      </c>
      <c r="BF115" s="213">
        <f>IF('Indicator Date'!BF115="","x",YEAR('Indicator Date'!BF115))</f>
        <v>2018</v>
      </c>
      <c r="BG115" s="213">
        <f>IF('Indicator Date'!BG115="","x",YEAR('Indicator Date'!BG115))</f>
        <v>2018</v>
      </c>
      <c r="BH115" s="151">
        <f>IF('Indicator Date'!BH115="","x",'Indicator Date'!BH115)</f>
        <v>2018</v>
      </c>
      <c r="BI115" s="151">
        <f>IF('Indicator Date'!BI115="","x",'Indicator Date'!BI115)</f>
        <v>2018</v>
      </c>
      <c r="BJ115" s="151">
        <f>IF('Indicator Date'!BJ115="","x",'Indicator Date'!BJ115)</f>
        <v>2013</v>
      </c>
      <c r="BK115" s="151">
        <f>IF('Indicator Date'!BK115="","x",'Indicator Date'!BK115)</f>
        <v>2017</v>
      </c>
      <c r="BL115" s="151" t="str">
        <f>IF('Indicator Date'!BL115="","x",'Indicator Date'!BL115)</f>
        <v>x</v>
      </c>
      <c r="BM115" s="151">
        <f>IF('Indicator Date'!BM115="","x",'Indicator Date'!BM115)</f>
        <v>2017</v>
      </c>
      <c r="BN115" s="151" t="str">
        <f>IF('Indicator Date'!BN115="","x",'Indicator Date'!BN115)</f>
        <v>x</v>
      </c>
      <c r="BO115" s="151">
        <f>IF('Indicator Date'!BO115="","x",'Indicator Date'!BO115)</f>
        <v>2016</v>
      </c>
      <c r="BP115" s="151">
        <f>IF('Indicator Date'!BP115="","x",'Indicator Date'!BP115)</f>
        <v>2017</v>
      </c>
      <c r="BQ115" s="151">
        <f>IF('Indicator Date'!BQ115="","x",'Indicator Date'!BQ115)</f>
        <v>2014</v>
      </c>
      <c r="BR115" s="151">
        <f>IF('Indicator Date'!BR115="","x",'Indicator Date'!BR115)</f>
        <v>2017</v>
      </c>
      <c r="BS115" s="151">
        <f>IF('Indicator Date'!BS115="","x",'Indicator Date'!BS115)</f>
        <v>2017</v>
      </c>
      <c r="BT115" s="151" t="str">
        <f>IF('Indicator Date'!BT115="","x",'Indicator Date'!BT115)</f>
        <v>x</v>
      </c>
      <c r="BU115" s="151">
        <f>IF('Indicator Date'!BU115="","x",'Indicator Date'!BU115)</f>
        <v>2017</v>
      </c>
      <c r="BV115" s="151">
        <f>IF('Indicator Date'!BV115="","x",'Indicator Date'!BV115)</f>
        <v>2017</v>
      </c>
      <c r="BW115" s="151">
        <f>IF('Indicator Date'!BW115="","x",'Indicator Date'!BW115)</f>
        <v>2017</v>
      </c>
      <c r="BX115" s="151">
        <f>IF('Indicator Date'!BX115="","x",'Indicator Date'!BX115)</f>
        <v>2016</v>
      </c>
      <c r="BY115" s="151">
        <f>IF('Indicator Date'!BY115="","x",'Indicator Date'!BY115)</f>
        <v>2015</v>
      </c>
      <c r="BZ115" s="151" t="str">
        <f>IF('Indicator Date'!BZ115="","x",'Indicator Date'!BZ115)</f>
        <v>2018</v>
      </c>
      <c r="CA115" s="151">
        <f>IF('Indicator Date'!CA115="","x",'Indicator Date'!CA115)</f>
        <v>2019</v>
      </c>
      <c r="CB115" s="151">
        <f>IF('Indicator Date'!CB115="","x",'Indicator Date'!CB115)</f>
        <v>2015</v>
      </c>
    </row>
    <row r="116" spans="1:80" x14ac:dyDescent="0.25">
      <c r="A116" s="123" t="s">
        <v>805</v>
      </c>
      <c r="B116" s="106" t="s">
        <v>209</v>
      </c>
      <c r="C116" s="151">
        <f>IF('Indicator Date'!C116="","x",'Indicator Date'!C116)</f>
        <v>2015</v>
      </c>
      <c r="D116" s="151">
        <f>IF('Indicator Date'!D116="","x",'Indicator Date'!D116)</f>
        <v>2015</v>
      </c>
      <c r="E116" s="151">
        <f>IF('Indicator Date'!E116="","x",'Indicator Date'!E116)</f>
        <v>2015</v>
      </c>
      <c r="F116" s="151">
        <f>IF('Indicator Date'!F116="","x",'Indicator Date'!F116)</f>
        <v>2015</v>
      </c>
      <c r="G116" s="151">
        <f>IF('Indicator Date'!G116="","x",'Indicator Date'!G116)</f>
        <v>2015</v>
      </c>
      <c r="H116" s="151">
        <f>IF('Indicator Date'!H116="","x",'Indicator Date'!H116)</f>
        <v>2015</v>
      </c>
      <c r="I116" s="151">
        <f>IF('Indicator Date'!I116="","x",'Indicator Date'!I116)</f>
        <v>2015</v>
      </c>
      <c r="J116" s="151">
        <f>IF('Indicator Date'!J116="","x",'Indicator Date'!J116)</f>
        <v>2018</v>
      </c>
      <c r="K116" s="151">
        <f>IF('Indicator Date'!K116="","x",'Indicator Date'!K116)</f>
        <v>2018</v>
      </c>
      <c r="L116" s="151">
        <f>IF('Indicator Date'!L116="","x",'Indicator Date'!L116)</f>
        <v>2016</v>
      </c>
      <c r="M116" s="151">
        <f>IF('Indicator Date'!M116="","x",'Indicator Date'!M116)</f>
        <v>2015</v>
      </c>
      <c r="N116" s="151">
        <f>IF('Indicator Date'!N116="","x",'Indicator Date'!N116)</f>
        <v>2015</v>
      </c>
      <c r="O116" s="151">
        <f>IF('Indicator Date'!O116="","x",'Indicator Date'!O116)</f>
        <v>2015</v>
      </c>
      <c r="P116" s="151">
        <f>IF('Indicator Date'!P116="","x",'Indicator Date'!P116)</f>
        <v>2015</v>
      </c>
      <c r="Q116" s="151">
        <f>IF('Indicator Date'!Q116="","x",'Indicator Date'!Q116)</f>
        <v>2010</v>
      </c>
      <c r="R116" s="151">
        <f>IF('Indicator Date'!R116="","x",'Indicator Date'!R116)</f>
        <v>2010</v>
      </c>
      <c r="S116" s="151">
        <f>IF('Indicator Date'!S116="","x",'Indicator Date'!S116)</f>
        <v>2010</v>
      </c>
      <c r="T116" s="151">
        <f>IF('Indicator Date'!T116="","x",'Indicator Date'!T116)</f>
        <v>2010</v>
      </c>
      <c r="U116" s="151">
        <f>IF('Indicator Date'!U116="","x",'Indicator Date'!U116)</f>
        <v>2015</v>
      </c>
      <c r="V116" s="151">
        <f>IF('Indicator Date'!V116="","x",'Indicator Date'!V116)</f>
        <v>2015</v>
      </c>
      <c r="W116" s="151">
        <f>IF('Indicator Date'!W116="","x",'Indicator Date'!W116)</f>
        <v>2015</v>
      </c>
      <c r="X116" s="151">
        <f>IF('Indicator Date'!X116="","x",'Indicator Date'!X116)</f>
        <v>2018</v>
      </c>
      <c r="Y116" s="151">
        <f>IF('Indicator Date'!Y116="","x",'Indicator Date'!Y116)</f>
        <v>2018</v>
      </c>
      <c r="Z116" s="151">
        <f>IF('Indicator Date'!Z116="","x",'Indicator Date'!Z116)</f>
        <v>2018</v>
      </c>
      <c r="AA116" s="151" t="str">
        <f>IF('Indicator Date'!AA116="","x",'Indicator Date'!AA116)</f>
        <v>x</v>
      </c>
      <c r="AB116" s="151">
        <f>IF('Indicator Date'!AB116="","x",'Indicator Date'!AB116)</f>
        <v>2017</v>
      </c>
      <c r="AC116" s="151">
        <f>IF('Indicator Date'!AC116="","x",'Indicator Date'!AC116)</f>
        <v>2016</v>
      </c>
      <c r="AD116" s="151">
        <f>IF('Indicator Date'!AD116="","x",'Indicator Date'!AD116)</f>
        <v>2018</v>
      </c>
      <c r="AE116" s="151">
        <f>IF('Indicator Date'!AE116="","x",'Indicator Date'!AE116)</f>
        <v>2018</v>
      </c>
      <c r="AF116" s="151">
        <f>IF('Indicator Date'!AF116="","x",'Indicator Date'!AF116)</f>
        <v>2016</v>
      </c>
      <c r="AG116" s="151">
        <f>IF('Indicator Date'!AG116="","x",'Indicator Date'!AG116)</f>
        <v>2019</v>
      </c>
      <c r="AH116" s="151">
        <f>IF('Indicator Date'!AH116="","x",'Indicator Date'!AH116)</f>
        <v>2019</v>
      </c>
      <c r="AI116" s="151">
        <f>IF('Indicator Date'!AI116="","x",'Indicator Date'!AI116)</f>
        <v>2019</v>
      </c>
      <c r="AJ116" s="151">
        <f>IF('Indicator Date'!AJ116="","x",'Indicator Date'!AJ116)</f>
        <v>2018</v>
      </c>
      <c r="AK116" s="151">
        <f>IF('Indicator Date'!AK116="","x",'Indicator Date'!AK116)</f>
        <v>2018</v>
      </c>
      <c r="AL116" s="151">
        <f>IF('Indicator Date'!AL116="","x",'Indicator Date'!AL116)</f>
        <v>2017</v>
      </c>
      <c r="AM116" s="151">
        <f>IF('Indicator Date'!AM116="","x",'Indicator Date'!AM116)</f>
        <v>2012</v>
      </c>
      <c r="AN116" s="151">
        <f>IF('Indicator Date'!AN116="","x",'Indicator Date'!AN116)</f>
        <v>2019</v>
      </c>
      <c r="AO116" s="151">
        <f>IF('Indicator Date'!AO116="","x",'Indicator Date'!AO116)</f>
        <v>2016</v>
      </c>
      <c r="AP116" s="151">
        <f>IF('Indicator Date'!AP116="","x",'Indicator Date'!AP116)</f>
        <v>2017</v>
      </c>
      <c r="AQ116" s="151">
        <f>IF('Indicator Date'!AQ116="","x",'Indicator Date'!AQ116)</f>
        <v>2017</v>
      </c>
      <c r="AR116" s="151">
        <f>IF('Indicator Date'!AR116="","x",'Indicator Date'!AR116)</f>
        <v>2018</v>
      </c>
      <c r="AS116" s="151">
        <f>IF('Indicator Date'!AS116="","x",'Indicator Date'!AS116)</f>
        <v>2015</v>
      </c>
      <c r="AT116" s="151">
        <f>IF('Indicator Date'!AT116="","x",'Indicator Date'!AT116)</f>
        <v>2012</v>
      </c>
      <c r="AU116" s="151">
        <f>IF('Indicator Date'!AU116="","x",'Indicator Date'!AU116)</f>
        <v>2017</v>
      </c>
      <c r="AV116" s="151">
        <f>IF('Indicator Date'!AV116="","x",'Indicator Date'!AV116)</f>
        <v>2017</v>
      </c>
      <c r="AW116" s="151">
        <f>IF('Indicator Date'!AW116="","x",'Indicator Date'!AW116)</f>
        <v>2017</v>
      </c>
      <c r="AX116" s="151" t="str">
        <f>IF('Indicator Date'!AX116="","x",'Indicator Date'!AX116)</f>
        <v>x</v>
      </c>
      <c r="AY116" s="151">
        <f>IF('Indicator Date'!AY116="","x",'Indicator Date'!AY116)</f>
        <v>2017</v>
      </c>
      <c r="AZ116" s="151">
        <f>IF('Indicator Date'!AZ116="","x",'Indicator Date'!AZ116)</f>
        <v>2017</v>
      </c>
      <c r="BA116" s="151" t="str">
        <f>IF('Indicator Date'!BA116="","x",'Indicator Date'!BA116)</f>
        <v>2017</v>
      </c>
      <c r="BB116" s="151">
        <f>IF('Indicator Date'!BB116="","x",'Indicator Date'!BB116)</f>
        <v>2017</v>
      </c>
      <c r="BC116" s="151">
        <f>IF('Indicator Date'!BC116="","x",'Indicator Date'!BC116)</f>
        <v>2018</v>
      </c>
      <c r="BD116" s="151">
        <f>IF('Indicator Date'!BD116="","x",'Indicator Date'!BD116)</f>
        <v>2019</v>
      </c>
      <c r="BE116" s="213" t="str">
        <f>IF('Indicator Date'!BE116="","x",YEAR('Indicator Date'!BE116))</f>
        <v>x</v>
      </c>
      <c r="BF116" s="213">
        <f>IF('Indicator Date'!BF116="","x",YEAR('Indicator Date'!BF116))</f>
        <v>2018</v>
      </c>
      <c r="BG116" s="213">
        <f>IF('Indicator Date'!BG116="","x",YEAR('Indicator Date'!BG116))</f>
        <v>2018</v>
      </c>
      <c r="BH116" s="151">
        <f>IF('Indicator Date'!BH116="","x",'Indicator Date'!BH116)</f>
        <v>2018</v>
      </c>
      <c r="BI116" s="151">
        <f>IF('Indicator Date'!BI116="","x",'Indicator Date'!BI116)</f>
        <v>2018</v>
      </c>
      <c r="BJ116" s="151">
        <f>IF('Indicator Date'!BJ116="","x",'Indicator Date'!BJ116)</f>
        <v>2013</v>
      </c>
      <c r="BK116" s="151">
        <f>IF('Indicator Date'!BK116="","x",'Indicator Date'!BK116)</f>
        <v>2017</v>
      </c>
      <c r="BL116" s="151">
        <f>IF('Indicator Date'!BL116="","x",'Indicator Date'!BL116)</f>
        <v>2018</v>
      </c>
      <c r="BM116" s="151">
        <f>IF('Indicator Date'!BM116="","x",'Indicator Date'!BM116)</f>
        <v>2017</v>
      </c>
      <c r="BN116" s="151">
        <f>IF('Indicator Date'!BN116="","x",'Indicator Date'!BN116)</f>
        <v>2015</v>
      </c>
      <c r="BO116" s="151">
        <f>IF('Indicator Date'!BO116="","x",'Indicator Date'!BO116)</f>
        <v>2016</v>
      </c>
      <c r="BP116" s="151">
        <f>IF('Indicator Date'!BP116="","x",'Indicator Date'!BP116)</f>
        <v>2017</v>
      </c>
      <c r="BQ116" s="151">
        <f>IF('Indicator Date'!BQ116="","x",'Indicator Date'!BQ116)</f>
        <v>2014</v>
      </c>
      <c r="BR116" s="151">
        <f>IF('Indicator Date'!BR116="","x",'Indicator Date'!BR116)</f>
        <v>2017</v>
      </c>
      <c r="BS116" s="151">
        <f>IF('Indicator Date'!BS116="","x",'Indicator Date'!BS116)</f>
        <v>2017</v>
      </c>
      <c r="BT116" s="151">
        <f>IF('Indicator Date'!BT116="","x",'Indicator Date'!BT116)</f>
        <v>2015</v>
      </c>
      <c r="BU116" s="151">
        <f>IF('Indicator Date'!BU116="","x",'Indicator Date'!BU116)</f>
        <v>2017</v>
      </c>
      <c r="BV116" s="151">
        <f>IF('Indicator Date'!BV116="","x",'Indicator Date'!BV116)</f>
        <v>2017</v>
      </c>
      <c r="BW116" s="151">
        <f>IF('Indicator Date'!BW116="","x",'Indicator Date'!BW116)</f>
        <v>2017</v>
      </c>
      <c r="BX116" s="151">
        <f>IF('Indicator Date'!BX116="","x",'Indicator Date'!BX116)</f>
        <v>2016</v>
      </c>
      <c r="BY116" s="151">
        <f>IF('Indicator Date'!BY116="","x",'Indicator Date'!BY116)</f>
        <v>2015</v>
      </c>
      <c r="BZ116" s="151" t="str">
        <f>IF('Indicator Date'!BZ116="","x",'Indicator Date'!BZ116)</f>
        <v>2018</v>
      </c>
      <c r="CA116" s="151">
        <f>IF('Indicator Date'!CA116="","x",'Indicator Date'!CA116)</f>
        <v>2019</v>
      </c>
      <c r="CB116" s="151">
        <f>IF('Indicator Date'!CB116="","x",'Indicator Date'!CB116)</f>
        <v>2015</v>
      </c>
    </row>
    <row r="117" spans="1:80" x14ac:dyDescent="0.25">
      <c r="A117" s="123" t="s">
        <v>211</v>
      </c>
      <c r="B117" s="106" t="s">
        <v>210</v>
      </c>
      <c r="C117" s="151">
        <f>IF('Indicator Date'!C117="","x",'Indicator Date'!C117)</f>
        <v>2015</v>
      </c>
      <c r="D117" s="151">
        <f>IF('Indicator Date'!D117="","x",'Indicator Date'!D117)</f>
        <v>2015</v>
      </c>
      <c r="E117" s="151">
        <f>IF('Indicator Date'!E117="","x",'Indicator Date'!E117)</f>
        <v>2015</v>
      </c>
      <c r="F117" s="151">
        <f>IF('Indicator Date'!F117="","x",'Indicator Date'!F117)</f>
        <v>2015</v>
      </c>
      <c r="G117" s="151">
        <f>IF('Indicator Date'!G117="","x",'Indicator Date'!G117)</f>
        <v>2015</v>
      </c>
      <c r="H117" s="151">
        <f>IF('Indicator Date'!H117="","x",'Indicator Date'!H117)</f>
        <v>2015</v>
      </c>
      <c r="I117" s="151">
        <f>IF('Indicator Date'!I117="","x",'Indicator Date'!I117)</f>
        <v>2015</v>
      </c>
      <c r="J117" s="151">
        <f>IF('Indicator Date'!J117="","x",'Indicator Date'!J117)</f>
        <v>2018</v>
      </c>
      <c r="K117" s="151">
        <f>IF('Indicator Date'!K117="","x",'Indicator Date'!K117)</f>
        <v>2018</v>
      </c>
      <c r="L117" s="151">
        <f>IF('Indicator Date'!L117="","x",'Indicator Date'!L117)</f>
        <v>2016</v>
      </c>
      <c r="M117" s="151">
        <f>IF('Indicator Date'!M117="","x",'Indicator Date'!M117)</f>
        <v>2015</v>
      </c>
      <c r="N117" s="151">
        <f>IF('Indicator Date'!N117="","x",'Indicator Date'!N117)</f>
        <v>2015</v>
      </c>
      <c r="O117" s="151">
        <f>IF('Indicator Date'!O117="","x",'Indicator Date'!O117)</f>
        <v>2015</v>
      </c>
      <c r="P117" s="151">
        <f>IF('Indicator Date'!P117="","x",'Indicator Date'!P117)</f>
        <v>2015</v>
      </c>
      <c r="Q117" s="151">
        <f>IF('Indicator Date'!Q117="","x",'Indicator Date'!Q117)</f>
        <v>2010</v>
      </c>
      <c r="R117" s="151">
        <f>IF('Indicator Date'!R117="","x",'Indicator Date'!R117)</f>
        <v>2010</v>
      </c>
      <c r="S117" s="151">
        <f>IF('Indicator Date'!S117="","x",'Indicator Date'!S117)</f>
        <v>2010</v>
      </c>
      <c r="T117" s="151">
        <f>IF('Indicator Date'!T117="","x",'Indicator Date'!T117)</f>
        <v>2010</v>
      </c>
      <c r="U117" s="151">
        <f>IF('Indicator Date'!U117="","x",'Indicator Date'!U117)</f>
        <v>2015</v>
      </c>
      <c r="V117" s="151">
        <f>IF('Indicator Date'!V117="","x",'Indicator Date'!V117)</f>
        <v>2015</v>
      </c>
      <c r="W117" s="151">
        <f>IF('Indicator Date'!W117="","x",'Indicator Date'!W117)</f>
        <v>2015</v>
      </c>
      <c r="X117" s="151">
        <f>IF('Indicator Date'!X117="","x",'Indicator Date'!X117)</f>
        <v>2018</v>
      </c>
      <c r="Y117" s="151">
        <f>IF('Indicator Date'!Y117="","x",'Indicator Date'!Y117)</f>
        <v>2018</v>
      </c>
      <c r="Z117" s="151">
        <f>IF('Indicator Date'!Z117="","x",'Indicator Date'!Z117)</f>
        <v>2018</v>
      </c>
      <c r="AA117" s="151" t="str">
        <f>IF('Indicator Date'!AA117="","x",'Indicator Date'!AA117)</f>
        <v>x</v>
      </c>
      <c r="AB117" s="151">
        <f>IF('Indicator Date'!AB117="","x",'Indicator Date'!AB117)</f>
        <v>2017</v>
      </c>
      <c r="AC117" s="151">
        <f>IF('Indicator Date'!AC117="","x",'Indicator Date'!AC117)</f>
        <v>2017</v>
      </c>
      <c r="AD117" s="151">
        <f>IF('Indicator Date'!AD117="","x",'Indicator Date'!AD117)</f>
        <v>2018</v>
      </c>
      <c r="AE117" s="151">
        <f>IF('Indicator Date'!AE117="","x",'Indicator Date'!AE117)</f>
        <v>2018</v>
      </c>
      <c r="AF117" s="151">
        <f>IF('Indicator Date'!AF117="","x",'Indicator Date'!AF117)</f>
        <v>2016</v>
      </c>
      <c r="AG117" s="151">
        <f>IF('Indicator Date'!AG117="","x",'Indicator Date'!AG117)</f>
        <v>2019</v>
      </c>
      <c r="AH117" s="151">
        <f>IF('Indicator Date'!AH117="","x",'Indicator Date'!AH117)</f>
        <v>2019</v>
      </c>
      <c r="AI117" s="151">
        <f>IF('Indicator Date'!AI117="","x",'Indicator Date'!AI117)</f>
        <v>2019</v>
      </c>
      <c r="AJ117" s="151">
        <f>IF('Indicator Date'!AJ117="","x",'Indicator Date'!AJ117)</f>
        <v>2018</v>
      </c>
      <c r="AK117" s="151">
        <f>IF('Indicator Date'!AK117="","x",'Indicator Date'!AK117)</f>
        <v>2018</v>
      </c>
      <c r="AL117" s="151">
        <f>IF('Indicator Date'!AL117="","x",'Indicator Date'!AL117)</f>
        <v>2017</v>
      </c>
      <c r="AM117" s="151">
        <f>IF('Indicator Date'!AM117="","x",'Indicator Date'!AM117)</f>
        <v>2010</v>
      </c>
      <c r="AN117" s="151">
        <f>IF('Indicator Date'!AN117="","x",'Indicator Date'!AN117)</f>
        <v>2019</v>
      </c>
      <c r="AO117" s="151">
        <f>IF('Indicator Date'!AO117="","x",'Indicator Date'!AO117)</f>
        <v>2016</v>
      </c>
      <c r="AP117" s="151">
        <f>IF('Indicator Date'!AP117="","x",'Indicator Date'!AP117)</f>
        <v>2017</v>
      </c>
      <c r="AQ117" s="151">
        <f>IF('Indicator Date'!AQ117="","x",'Indicator Date'!AQ117)</f>
        <v>2017</v>
      </c>
      <c r="AR117" s="151">
        <f>IF('Indicator Date'!AR117="","x",'Indicator Date'!AR117)</f>
        <v>2018</v>
      </c>
      <c r="AS117" s="151">
        <f>IF('Indicator Date'!AS117="","x",'Indicator Date'!AS117)</f>
        <v>2015</v>
      </c>
      <c r="AT117" s="151">
        <f>IF('Indicator Date'!AT117="","x",'Indicator Date'!AT117)</f>
        <v>2013</v>
      </c>
      <c r="AU117" s="151">
        <f>IF('Indicator Date'!AU117="","x",'Indicator Date'!AU117)</f>
        <v>2017</v>
      </c>
      <c r="AV117" s="151">
        <f>IF('Indicator Date'!AV117="","x",'Indicator Date'!AV117)</f>
        <v>2017</v>
      </c>
      <c r="AW117" s="151">
        <f>IF('Indicator Date'!AW117="","x",'Indicator Date'!AW117)</f>
        <v>2017</v>
      </c>
      <c r="AX117" s="151" t="str">
        <f>IF('Indicator Date'!AX117="","x",'Indicator Date'!AX117)</f>
        <v>x</v>
      </c>
      <c r="AY117" s="151">
        <f>IF('Indicator Date'!AY117="","x",'Indicator Date'!AY117)</f>
        <v>2017</v>
      </c>
      <c r="AZ117" s="151">
        <f>IF('Indicator Date'!AZ117="","x",'Indicator Date'!AZ117)</f>
        <v>2017</v>
      </c>
      <c r="BA117" s="151" t="str">
        <f>IF('Indicator Date'!BA117="","x",'Indicator Date'!BA117)</f>
        <v>2016</v>
      </c>
      <c r="BB117" s="151">
        <f>IF('Indicator Date'!BB117="","x",'Indicator Date'!BB117)</f>
        <v>2017</v>
      </c>
      <c r="BC117" s="151">
        <f>IF('Indicator Date'!BC117="","x",'Indicator Date'!BC117)</f>
        <v>2018</v>
      </c>
      <c r="BD117" s="151">
        <f>IF('Indicator Date'!BD117="","x",'Indicator Date'!BD117)</f>
        <v>2019</v>
      </c>
      <c r="BE117" s="213" t="str">
        <f>IF('Indicator Date'!BE117="","x",YEAR('Indicator Date'!BE117))</f>
        <v>x</v>
      </c>
      <c r="BF117" s="213">
        <f>IF('Indicator Date'!BF117="","x",YEAR('Indicator Date'!BF117))</f>
        <v>2018</v>
      </c>
      <c r="BG117" s="213">
        <f>IF('Indicator Date'!BG117="","x",YEAR('Indicator Date'!BG117))</f>
        <v>2018</v>
      </c>
      <c r="BH117" s="151">
        <f>IF('Indicator Date'!BH117="","x",'Indicator Date'!BH117)</f>
        <v>2018</v>
      </c>
      <c r="BI117" s="151">
        <f>IF('Indicator Date'!BI117="","x",'Indicator Date'!BI117)</f>
        <v>2018</v>
      </c>
      <c r="BJ117" s="151">
        <f>IF('Indicator Date'!BJ117="","x",'Indicator Date'!BJ117)</f>
        <v>2015</v>
      </c>
      <c r="BK117" s="151">
        <f>IF('Indicator Date'!BK117="","x",'Indicator Date'!BK117)</f>
        <v>2017</v>
      </c>
      <c r="BL117" s="151">
        <f>IF('Indicator Date'!BL117="","x",'Indicator Date'!BL117)</f>
        <v>2018</v>
      </c>
      <c r="BM117" s="151">
        <f>IF('Indicator Date'!BM117="","x",'Indicator Date'!BM117)</f>
        <v>2017</v>
      </c>
      <c r="BN117" s="151">
        <f>IF('Indicator Date'!BN117="","x",'Indicator Date'!BN117)</f>
        <v>2015</v>
      </c>
      <c r="BO117" s="151">
        <f>IF('Indicator Date'!BO117="","x",'Indicator Date'!BO117)</f>
        <v>2016</v>
      </c>
      <c r="BP117" s="151">
        <f>IF('Indicator Date'!BP117="","x",'Indicator Date'!BP117)</f>
        <v>2017</v>
      </c>
      <c r="BQ117" s="151">
        <f>IF('Indicator Date'!BQ117="","x",'Indicator Date'!BQ117)</f>
        <v>2014</v>
      </c>
      <c r="BR117" s="151">
        <f>IF('Indicator Date'!BR117="","x",'Indicator Date'!BR117)</f>
        <v>2017</v>
      </c>
      <c r="BS117" s="151">
        <f>IF('Indicator Date'!BS117="","x",'Indicator Date'!BS117)</f>
        <v>2017</v>
      </c>
      <c r="BT117" s="151">
        <f>IF('Indicator Date'!BT117="","x",'Indicator Date'!BT117)</f>
        <v>2016</v>
      </c>
      <c r="BU117" s="151">
        <f>IF('Indicator Date'!BU117="","x",'Indicator Date'!BU117)</f>
        <v>2017</v>
      </c>
      <c r="BV117" s="151">
        <f>IF('Indicator Date'!BV117="","x",'Indicator Date'!BV117)</f>
        <v>2017</v>
      </c>
      <c r="BW117" s="151" t="str">
        <f>IF('Indicator Date'!BW117="","x",'Indicator Date'!BW117)</f>
        <v>x</v>
      </c>
      <c r="BX117" s="151">
        <f>IF('Indicator Date'!BX117="","x",'Indicator Date'!BX117)</f>
        <v>2016</v>
      </c>
      <c r="BY117" s="151">
        <f>IF('Indicator Date'!BY117="","x",'Indicator Date'!BY117)</f>
        <v>2015</v>
      </c>
      <c r="BZ117" s="151" t="str">
        <f>IF('Indicator Date'!BZ117="","x",'Indicator Date'!BZ117)</f>
        <v>2018</v>
      </c>
      <c r="CA117" s="151">
        <f>IF('Indicator Date'!CA117="","x",'Indicator Date'!CA117)</f>
        <v>2019</v>
      </c>
      <c r="CB117" s="151">
        <f>IF('Indicator Date'!CB117="","x",'Indicator Date'!CB117)</f>
        <v>2015</v>
      </c>
    </row>
    <row r="118" spans="1:80" x14ac:dyDescent="0.25">
      <c r="A118" s="123" t="s">
        <v>213</v>
      </c>
      <c r="B118" s="106" t="s">
        <v>212</v>
      </c>
      <c r="C118" s="151">
        <f>IF('Indicator Date'!C118="","x",'Indicator Date'!C118)</f>
        <v>2015</v>
      </c>
      <c r="D118" s="151">
        <f>IF('Indicator Date'!D118="","x",'Indicator Date'!D118)</f>
        <v>2015</v>
      </c>
      <c r="E118" s="151">
        <f>IF('Indicator Date'!E118="","x",'Indicator Date'!E118)</f>
        <v>2015</v>
      </c>
      <c r="F118" s="151">
        <f>IF('Indicator Date'!F118="","x",'Indicator Date'!F118)</f>
        <v>2015</v>
      </c>
      <c r="G118" s="151">
        <f>IF('Indicator Date'!G118="","x",'Indicator Date'!G118)</f>
        <v>2015</v>
      </c>
      <c r="H118" s="151">
        <f>IF('Indicator Date'!H118="","x",'Indicator Date'!H118)</f>
        <v>2015</v>
      </c>
      <c r="I118" s="151">
        <f>IF('Indicator Date'!I118="","x",'Indicator Date'!I118)</f>
        <v>2015</v>
      </c>
      <c r="J118" s="151">
        <f>IF('Indicator Date'!J118="","x",'Indicator Date'!J118)</f>
        <v>2018</v>
      </c>
      <c r="K118" s="151">
        <f>IF('Indicator Date'!K118="","x",'Indicator Date'!K118)</f>
        <v>2018</v>
      </c>
      <c r="L118" s="151">
        <f>IF('Indicator Date'!L118="","x",'Indicator Date'!L118)</f>
        <v>2016</v>
      </c>
      <c r="M118" s="151">
        <f>IF('Indicator Date'!M118="","x",'Indicator Date'!M118)</f>
        <v>2015</v>
      </c>
      <c r="N118" s="151">
        <f>IF('Indicator Date'!N118="","x",'Indicator Date'!N118)</f>
        <v>2015</v>
      </c>
      <c r="O118" s="151">
        <f>IF('Indicator Date'!O118="","x",'Indicator Date'!O118)</f>
        <v>2015</v>
      </c>
      <c r="P118" s="151">
        <f>IF('Indicator Date'!P118="","x",'Indicator Date'!P118)</f>
        <v>2015</v>
      </c>
      <c r="Q118" s="151">
        <f>IF('Indicator Date'!Q118="","x",'Indicator Date'!Q118)</f>
        <v>2010</v>
      </c>
      <c r="R118" s="151">
        <f>IF('Indicator Date'!R118="","x",'Indicator Date'!R118)</f>
        <v>2010</v>
      </c>
      <c r="S118" s="151">
        <f>IF('Indicator Date'!S118="","x",'Indicator Date'!S118)</f>
        <v>2010</v>
      </c>
      <c r="T118" s="151">
        <f>IF('Indicator Date'!T118="","x",'Indicator Date'!T118)</f>
        <v>2010</v>
      </c>
      <c r="U118" s="151">
        <f>IF('Indicator Date'!U118="","x",'Indicator Date'!U118)</f>
        <v>2015</v>
      </c>
      <c r="V118" s="151">
        <f>IF('Indicator Date'!V118="","x",'Indicator Date'!V118)</f>
        <v>2015</v>
      </c>
      <c r="W118" s="151">
        <f>IF('Indicator Date'!W118="","x",'Indicator Date'!W118)</f>
        <v>2015</v>
      </c>
      <c r="X118" s="151">
        <f>IF('Indicator Date'!X118="","x",'Indicator Date'!X118)</f>
        <v>2018</v>
      </c>
      <c r="Y118" s="151">
        <f>IF('Indicator Date'!Y118="","x",'Indicator Date'!Y118)</f>
        <v>2018</v>
      </c>
      <c r="Z118" s="151">
        <f>IF('Indicator Date'!Z118="","x",'Indicator Date'!Z118)</f>
        <v>2018</v>
      </c>
      <c r="AA118" s="151">
        <f>IF('Indicator Date'!AA118="","x",'Indicator Date'!AA118)</f>
        <v>2011</v>
      </c>
      <c r="AB118" s="151">
        <f>IF('Indicator Date'!AB118="","x",'Indicator Date'!AB118)</f>
        <v>2017</v>
      </c>
      <c r="AC118" s="151" t="str">
        <f>IF('Indicator Date'!AC118="","x",'Indicator Date'!AC118)</f>
        <v>x</v>
      </c>
      <c r="AD118" s="151">
        <f>IF('Indicator Date'!AD118="","x",'Indicator Date'!AD118)</f>
        <v>2018</v>
      </c>
      <c r="AE118" s="151">
        <f>IF('Indicator Date'!AE118="","x",'Indicator Date'!AE118)</f>
        <v>2018</v>
      </c>
      <c r="AF118" s="151">
        <f>IF('Indicator Date'!AF118="","x",'Indicator Date'!AF118)</f>
        <v>2016</v>
      </c>
      <c r="AG118" s="151">
        <f>IF('Indicator Date'!AG118="","x",'Indicator Date'!AG118)</f>
        <v>2019</v>
      </c>
      <c r="AH118" s="151">
        <f>IF('Indicator Date'!AH118="","x",'Indicator Date'!AH118)</f>
        <v>2019</v>
      </c>
      <c r="AI118" s="151">
        <f>IF('Indicator Date'!AI118="","x",'Indicator Date'!AI118)</f>
        <v>2019</v>
      </c>
      <c r="AJ118" s="151">
        <f>IF('Indicator Date'!AJ118="","x",'Indicator Date'!AJ118)</f>
        <v>2018</v>
      </c>
      <c r="AK118" s="151">
        <f>IF('Indicator Date'!AK118="","x",'Indicator Date'!AK118)</f>
        <v>2018</v>
      </c>
      <c r="AL118" s="151">
        <f>IF('Indicator Date'!AL118="","x",'Indicator Date'!AL118)</f>
        <v>2017</v>
      </c>
      <c r="AM118" s="151">
        <f>IF('Indicator Date'!AM118="","x",'Indicator Date'!AM118)</f>
        <v>2013</v>
      </c>
      <c r="AN118" s="151">
        <f>IF('Indicator Date'!AN118="","x",'Indicator Date'!AN118)</f>
        <v>2019</v>
      </c>
      <c r="AO118" s="151">
        <f>IF('Indicator Date'!AO118="","x",'Indicator Date'!AO118)</f>
        <v>2016</v>
      </c>
      <c r="AP118" s="151">
        <f>IF('Indicator Date'!AP118="","x",'Indicator Date'!AP118)</f>
        <v>2017</v>
      </c>
      <c r="AQ118" s="151">
        <f>IF('Indicator Date'!AQ118="","x",'Indicator Date'!AQ118)</f>
        <v>2017</v>
      </c>
      <c r="AR118" s="151">
        <f>IF('Indicator Date'!AR118="","x",'Indicator Date'!AR118)</f>
        <v>2018</v>
      </c>
      <c r="AS118" s="151">
        <f>IF('Indicator Date'!AS118="","x",'Indicator Date'!AS118)</f>
        <v>2015</v>
      </c>
      <c r="AT118" s="151">
        <f>IF('Indicator Date'!AT118="","x",'Indicator Date'!AT118)</f>
        <v>2013</v>
      </c>
      <c r="AU118" s="151">
        <f>IF('Indicator Date'!AU118="","x",'Indicator Date'!AU118)</f>
        <v>2017</v>
      </c>
      <c r="AV118" s="151">
        <f>IF('Indicator Date'!AV118="","x",'Indicator Date'!AV118)</f>
        <v>2017</v>
      </c>
      <c r="AW118" s="151">
        <f>IF('Indicator Date'!AW118="","x",'Indicator Date'!AW118)</f>
        <v>2017</v>
      </c>
      <c r="AX118" s="151" t="str">
        <f>IF('Indicator Date'!AX118="","x",'Indicator Date'!AX118)</f>
        <v>x</v>
      </c>
      <c r="AY118" s="151">
        <f>IF('Indicator Date'!AY118="","x",'Indicator Date'!AY118)</f>
        <v>2017</v>
      </c>
      <c r="AZ118" s="151">
        <f>IF('Indicator Date'!AZ118="","x",'Indicator Date'!AZ118)</f>
        <v>2017</v>
      </c>
      <c r="BA118" s="151" t="str">
        <f>IF('Indicator Date'!BA118="","x",'Indicator Date'!BA118)</f>
        <v>2014</v>
      </c>
      <c r="BB118" s="151">
        <f>IF('Indicator Date'!BB118="","x",'Indicator Date'!BB118)</f>
        <v>2017</v>
      </c>
      <c r="BC118" s="151">
        <f>IF('Indicator Date'!BC118="","x",'Indicator Date'!BC118)</f>
        <v>2018</v>
      </c>
      <c r="BD118" s="151">
        <f>IF('Indicator Date'!BD118="","x",'Indicator Date'!BD118)</f>
        <v>2019</v>
      </c>
      <c r="BE118" s="213" t="str">
        <f>IF('Indicator Date'!BE118="","x",YEAR('Indicator Date'!BE118))</f>
        <v>x</v>
      </c>
      <c r="BF118" s="213">
        <f>IF('Indicator Date'!BF118="","x",YEAR('Indicator Date'!BF118))</f>
        <v>2018</v>
      </c>
      <c r="BG118" s="213">
        <f>IF('Indicator Date'!BG118="","x",YEAR('Indicator Date'!BG118))</f>
        <v>2018</v>
      </c>
      <c r="BH118" s="151">
        <f>IF('Indicator Date'!BH118="","x",'Indicator Date'!BH118)</f>
        <v>2018</v>
      </c>
      <c r="BI118" s="151">
        <f>IF('Indicator Date'!BI118="","x",'Indicator Date'!BI118)</f>
        <v>2018</v>
      </c>
      <c r="BJ118" s="151">
        <f>IF('Indicator Date'!BJ118="","x",'Indicator Date'!BJ118)</f>
        <v>2013</v>
      </c>
      <c r="BK118" s="151">
        <f>IF('Indicator Date'!BK118="","x",'Indicator Date'!BK118)</f>
        <v>2017</v>
      </c>
      <c r="BL118" s="151">
        <f>IF('Indicator Date'!BL118="","x",'Indicator Date'!BL118)</f>
        <v>2018</v>
      </c>
      <c r="BM118" s="151">
        <f>IF('Indicator Date'!BM118="","x",'Indicator Date'!BM118)</f>
        <v>2017</v>
      </c>
      <c r="BN118" s="151">
        <f>IF('Indicator Date'!BN118="","x",'Indicator Date'!BN118)</f>
        <v>2015</v>
      </c>
      <c r="BO118" s="151">
        <f>IF('Indicator Date'!BO118="","x",'Indicator Date'!BO118)</f>
        <v>2016</v>
      </c>
      <c r="BP118" s="151">
        <f>IF('Indicator Date'!BP118="","x",'Indicator Date'!BP118)</f>
        <v>2017</v>
      </c>
      <c r="BQ118" s="151">
        <f>IF('Indicator Date'!BQ118="","x",'Indicator Date'!BQ118)</f>
        <v>2014</v>
      </c>
      <c r="BR118" s="151">
        <f>IF('Indicator Date'!BR118="","x",'Indicator Date'!BR118)</f>
        <v>2017</v>
      </c>
      <c r="BS118" s="151">
        <f>IF('Indicator Date'!BS118="","x",'Indicator Date'!BS118)</f>
        <v>2017</v>
      </c>
      <c r="BT118" s="151">
        <f>IF('Indicator Date'!BT118="","x",'Indicator Date'!BT118)</f>
        <v>2015</v>
      </c>
      <c r="BU118" s="151">
        <f>IF('Indicator Date'!BU118="","x",'Indicator Date'!BU118)</f>
        <v>2017</v>
      </c>
      <c r="BV118" s="151">
        <f>IF('Indicator Date'!BV118="","x",'Indicator Date'!BV118)</f>
        <v>2017</v>
      </c>
      <c r="BW118" s="151" t="str">
        <f>IF('Indicator Date'!BW118="","x",'Indicator Date'!BW118)</f>
        <v>x</v>
      </c>
      <c r="BX118" s="151">
        <f>IF('Indicator Date'!BX118="","x",'Indicator Date'!BX118)</f>
        <v>2016</v>
      </c>
      <c r="BY118" s="151">
        <f>IF('Indicator Date'!BY118="","x",'Indicator Date'!BY118)</f>
        <v>2015</v>
      </c>
      <c r="BZ118" s="151" t="str">
        <f>IF('Indicator Date'!BZ118="","x",'Indicator Date'!BZ118)</f>
        <v>2018</v>
      </c>
      <c r="CA118" s="151">
        <f>IF('Indicator Date'!CA118="","x",'Indicator Date'!CA118)</f>
        <v>2019</v>
      </c>
      <c r="CB118" s="151">
        <f>IF('Indicator Date'!CB118="","x",'Indicator Date'!CB118)</f>
        <v>2015</v>
      </c>
    </row>
    <row r="119" spans="1:80" x14ac:dyDescent="0.25">
      <c r="A119" s="123" t="s">
        <v>215</v>
      </c>
      <c r="B119" s="106" t="s">
        <v>214</v>
      </c>
      <c r="C119" s="151">
        <f>IF('Indicator Date'!C119="","x",'Indicator Date'!C119)</f>
        <v>2015</v>
      </c>
      <c r="D119" s="151">
        <f>IF('Indicator Date'!D119="","x",'Indicator Date'!D119)</f>
        <v>2015</v>
      </c>
      <c r="E119" s="151">
        <f>IF('Indicator Date'!E119="","x",'Indicator Date'!E119)</f>
        <v>2015</v>
      </c>
      <c r="F119" s="151">
        <f>IF('Indicator Date'!F119="","x",'Indicator Date'!F119)</f>
        <v>2015</v>
      </c>
      <c r="G119" s="151">
        <f>IF('Indicator Date'!G119="","x",'Indicator Date'!G119)</f>
        <v>2015</v>
      </c>
      <c r="H119" s="151">
        <f>IF('Indicator Date'!H119="","x",'Indicator Date'!H119)</f>
        <v>2015</v>
      </c>
      <c r="I119" s="151">
        <f>IF('Indicator Date'!I119="","x",'Indicator Date'!I119)</f>
        <v>2015</v>
      </c>
      <c r="J119" s="151">
        <f>IF('Indicator Date'!J119="","x",'Indicator Date'!J119)</f>
        <v>2018</v>
      </c>
      <c r="K119" s="151">
        <f>IF('Indicator Date'!K119="","x",'Indicator Date'!K119)</f>
        <v>2018</v>
      </c>
      <c r="L119" s="151">
        <f>IF('Indicator Date'!L119="","x",'Indicator Date'!L119)</f>
        <v>2016</v>
      </c>
      <c r="M119" s="151">
        <f>IF('Indicator Date'!M119="","x",'Indicator Date'!M119)</f>
        <v>2015</v>
      </c>
      <c r="N119" s="151">
        <f>IF('Indicator Date'!N119="","x",'Indicator Date'!N119)</f>
        <v>2015</v>
      </c>
      <c r="O119" s="151">
        <f>IF('Indicator Date'!O119="","x",'Indicator Date'!O119)</f>
        <v>2015</v>
      </c>
      <c r="P119" s="151">
        <f>IF('Indicator Date'!P119="","x",'Indicator Date'!P119)</f>
        <v>2015</v>
      </c>
      <c r="Q119" s="151">
        <f>IF('Indicator Date'!Q119="","x",'Indicator Date'!Q119)</f>
        <v>2010</v>
      </c>
      <c r="R119" s="151">
        <f>IF('Indicator Date'!R119="","x",'Indicator Date'!R119)</f>
        <v>2010</v>
      </c>
      <c r="S119" s="151">
        <f>IF('Indicator Date'!S119="","x",'Indicator Date'!S119)</f>
        <v>2010</v>
      </c>
      <c r="T119" s="151">
        <f>IF('Indicator Date'!T119="","x",'Indicator Date'!T119)</f>
        <v>2010</v>
      </c>
      <c r="U119" s="151">
        <f>IF('Indicator Date'!U119="","x",'Indicator Date'!U119)</f>
        <v>2015</v>
      </c>
      <c r="V119" s="151">
        <f>IF('Indicator Date'!V119="","x",'Indicator Date'!V119)</f>
        <v>2015</v>
      </c>
      <c r="W119" s="151">
        <f>IF('Indicator Date'!W119="","x",'Indicator Date'!W119)</f>
        <v>2015</v>
      </c>
      <c r="X119" s="151">
        <f>IF('Indicator Date'!X119="","x",'Indicator Date'!X119)</f>
        <v>2018</v>
      </c>
      <c r="Y119" s="151">
        <f>IF('Indicator Date'!Y119="","x",'Indicator Date'!Y119)</f>
        <v>2018</v>
      </c>
      <c r="Z119" s="151">
        <f>IF('Indicator Date'!Z119="","x",'Indicator Date'!Z119)</f>
        <v>2018</v>
      </c>
      <c r="AA119" s="151">
        <f>IF('Indicator Date'!AA119="","x",'Indicator Date'!AA119)</f>
        <v>2004</v>
      </c>
      <c r="AB119" s="151">
        <f>IF('Indicator Date'!AB119="","x",'Indicator Date'!AB119)</f>
        <v>2017</v>
      </c>
      <c r="AC119" s="151" t="str">
        <f>IF('Indicator Date'!AC119="","x",'Indicator Date'!AC119)</f>
        <v>x</v>
      </c>
      <c r="AD119" s="151">
        <f>IF('Indicator Date'!AD119="","x",'Indicator Date'!AD119)</f>
        <v>2017</v>
      </c>
      <c r="AE119" s="151">
        <f>IF('Indicator Date'!AE119="","x",'Indicator Date'!AE119)</f>
        <v>2018</v>
      </c>
      <c r="AF119" s="151">
        <f>IF('Indicator Date'!AF119="","x",'Indicator Date'!AF119)</f>
        <v>2016</v>
      </c>
      <c r="AG119" s="151">
        <f>IF('Indicator Date'!AG119="","x",'Indicator Date'!AG119)</f>
        <v>2019</v>
      </c>
      <c r="AH119" s="151">
        <f>IF('Indicator Date'!AH119="","x",'Indicator Date'!AH119)</f>
        <v>2019</v>
      </c>
      <c r="AI119" s="151">
        <f>IF('Indicator Date'!AI119="","x",'Indicator Date'!AI119)</f>
        <v>2019</v>
      </c>
      <c r="AJ119" s="151">
        <f>IF('Indicator Date'!AJ119="","x",'Indicator Date'!AJ119)</f>
        <v>2018</v>
      </c>
      <c r="AK119" s="151">
        <f>IF('Indicator Date'!AK119="","x",'Indicator Date'!AK119)</f>
        <v>2018</v>
      </c>
      <c r="AL119" s="151">
        <f>IF('Indicator Date'!AL119="","x",'Indicator Date'!AL119)</f>
        <v>2017</v>
      </c>
      <c r="AM119" s="151">
        <f>IF('Indicator Date'!AM119="","x",'Indicator Date'!AM119)</f>
        <v>2011</v>
      </c>
      <c r="AN119" s="151">
        <f>IF('Indicator Date'!AN119="","x",'Indicator Date'!AN119)</f>
        <v>2019</v>
      </c>
      <c r="AO119" s="151">
        <f>IF('Indicator Date'!AO119="","x",'Indicator Date'!AO119)</f>
        <v>2016</v>
      </c>
      <c r="AP119" s="151">
        <f>IF('Indicator Date'!AP119="","x",'Indicator Date'!AP119)</f>
        <v>2017</v>
      </c>
      <c r="AQ119" s="151">
        <f>IF('Indicator Date'!AQ119="","x",'Indicator Date'!AQ119)</f>
        <v>2017</v>
      </c>
      <c r="AR119" s="151">
        <f>IF('Indicator Date'!AR119="","x",'Indicator Date'!AR119)</f>
        <v>2018</v>
      </c>
      <c r="AS119" s="151">
        <f>IF('Indicator Date'!AS119="","x",'Indicator Date'!AS119)</f>
        <v>2015</v>
      </c>
      <c r="AT119" s="151">
        <f>IF('Indicator Date'!AT119="","x",'Indicator Date'!AT119)</f>
        <v>2011</v>
      </c>
      <c r="AU119" s="151">
        <f>IF('Indicator Date'!AU119="","x",'Indicator Date'!AU119)</f>
        <v>2017</v>
      </c>
      <c r="AV119" s="151">
        <f>IF('Indicator Date'!AV119="","x",'Indicator Date'!AV119)</f>
        <v>2017</v>
      </c>
      <c r="AW119" s="151">
        <f>IF('Indicator Date'!AW119="","x",'Indicator Date'!AW119)</f>
        <v>2017</v>
      </c>
      <c r="AX119" s="151">
        <f>IF('Indicator Date'!AX119="","x",'Indicator Date'!AX119)</f>
        <v>2017</v>
      </c>
      <c r="AY119" s="151">
        <f>IF('Indicator Date'!AY119="","x",'Indicator Date'!AY119)</f>
        <v>2017</v>
      </c>
      <c r="AZ119" s="151">
        <f>IF('Indicator Date'!AZ119="","x",'Indicator Date'!AZ119)</f>
        <v>2017</v>
      </c>
      <c r="BA119" s="151" t="str">
        <f>IF('Indicator Date'!BA119="","x",'Indicator Date'!BA119)</f>
        <v>2013</v>
      </c>
      <c r="BB119" s="151">
        <f>IF('Indicator Date'!BB119="","x",'Indicator Date'!BB119)</f>
        <v>2017</v>
      </c>
      <c r="BC119" s="151">
        <f>IF('Indicator Date'!BC119="","x",'Indicator Date'!BC119)</f>
        <v>2018</v>
      </c>
      <c r="BD119" s="151">
        <f>IF('Indicator Date'!BD119="","x",'Indicator Date'!BD119)</f>
        <v>2019</v>
      </c>
      <c r="BE119" s="213" t="str">
        <f>IF('Indicator Date'!BE119="","x",YEAR('Indicator Date'!BE119))</f>
        <v>x</v>
      </c>
      <c r="BF119" s="213">
        <f>IF('Indicator Date'!BF119="","x",YEAR('Indicator Date'!BF119))</f>
        <v>2018</v>
      </c>
      <c r="BG119" s="213">
        <f>IF('Indicator Date'!BG119="","x",YEAR('Indicator Date'!BG119))</f>
        <v>2018</v>
      </c>
      <c r="BH119" s="151">
        <f>IF('Indicator Date'!BH119="","x",'Indicator Date'!BH119)</f>
        <v>2018</v>
      </c>
      <c r="BI119" s="151">
        <f>IF('Indicator Date'!BI119="","x",'Indicator Date'!BI119)</f>
        <v>2018</v>
      </c>
      <c r="BJ119" s="151">
        <f>IF('Indicator Date'!BJ119="","x",'Indicator Date'!BJ119)</f>
        <v>2013</v>
      </c>
      <c r="BK119" s="151">
        <f>IF('Indicator Date'!BK119="","x",'Indicator Date'!BK119)</f>
        <v>2017</v>
      </c>
      <c r="BL119" s="151">
        <f>IF('Indicator Date'!BL119="","x",'Indicator Date'!BL119)</f>
        <v>2018</v>
      </c>
      <c r="BM119" s="151">
        <f>IF('Indicator Date'!BM119="","x",'Indicator Date'!BM119)</f>
        <v>2017</v>
      </c>
      <c r="BN119" s="151">
        <f>IF('Indicator Date'!BN119="","x",'Indicator Date'!BN119)</f>
        <v>2015</v>
      </c>
      <c r="BO119" s="151">
        <f>IF('Indicator Date'!BO119="","x",'Indicator Date'!BO119)</f>
        <v>2016</v>
      </c>
      <c r="BP119" s="151">
        <f>IF('Indicator Date'!BP119="","x",'Indicator Date'!BP119)</f>
        <v>2017</v>
      </c>
      <c r="BQ119" s="151">
        <f>IF('Indicator Date'!BQ119="","x",'Indicator Date'!BQ119)</f>
        <v>2014</v>
      </c>
      <c r="BR119" s="151">
        <f>IF('Indicator Date'!BR119="","x",'Indicator Date'!BR119)</f>
        <v>2017</v>
      </c>
      <c r="BS119" s="151">
        <f>IF('Indicator Date'!BS119="","x",'Indicator Date'!BS119)</f>
        <v>2017</v>
      </c>
      <c r="BT119" s="151">
        <f>IF('Indicator Date'!BT119="","x",'Indicator Date'!BT119)</f>
        <v>2017</v>
      </c>
      <c r="BU119" s="151">
        <f>IF('Indicator Date'!BU119="","x",'Indicator Date'!BU119)</f>
        <v>2017</v>
      </c>
      <c r="BV119" s="151">
        <f>IF('Indicator Date'!BV119="","x",'Indicator Date'!BV119)</f>
        <v>2017</v>
      </c>
      <c r="BW119" s="151">
        <f>IF('Indicator Date'!BW119="","x",'Indicator Date'!BW119)</f>
        <v>2017</v>
      </c>
      <c r="BX119" s="151">
        <f>IF('Indicator Date'!BX119="","x",'Indicator Date'!BX119)</f>
        <v>2016</v>
      </c>
      <c r="BY119" s="151">
        <f>IF('Indicator Date'!BY119="","x",'Indicator Date'!BY119)</f>
        <v>2015</v>
      </c>
      <c r="BZ119" s="151" t="str">
        <f>IF('Indicator Date'!BZ119="","x",'Indicator Date'!BZ119)</f>
        <v>2018</v>
      </c>
      <c r="CA119" s="151">
        <f>IF('Indicator Date'!CA119="","x",'Indicator Date'!CA119)</f>
        <v>2019</v>
      </c>
      <c r="CB119" s="151">
        <f>IF('Indicator Date'!CB119="","x",'Indicator Date'!CB119)</f>
        <v>2015</v>
      </c>
    </row>
    <row r="120" spans="1:80" x14ac:dyDescent="0.25">
      <c r="A120" s="123" t="s">
        <v>217</v>
      </c>
      <c r="B120" s="106" t="s">
        <v>216</v>
      </c>
      <c r="C120" s="151">
        <f>IF('Indicator Date'!C120="","x",'Indicator Date'!C120)</f>
        <v>2015</v>
      </c>
      <c r="D120" s="151">
        <f>IF('Indicator Date'!D120="","x",'Indicator Date'!D120)</f>
        <v>2015</v>
      </c>
      <c r="E120" s="151">
        <f>IF('Indicator Date'!E120="","x",'Indicator Date'!E120)</f>
        <v>2015</v>
      </c>
      <c r="F120" s="151">
        <f>IF('Indicator Date'!F120="","x",'Indicator Date'!F120)</f>
        <v>2015</v>
      </c>
      <c r="G120" s="151">
        <f>IF('Indicator Date'!G120="","x",'Indicator Date'!G120)</f>
        <v>2015</v>
      </c>
      <c r="H120" s="151">
        <f>IF('Indicator Date'!H120="","x",'Indicator Date'!H120)</f>
        <v>2015</v>
      </c>
      <c r="I120" s="151">
        <f>IF('Indicator Date'!I120="","x",'Indicator Date'!I120)</f>
        <v>2015</v>
      </c>
      <c r="J120" s="151">
        <f>IF('Indicator Date'!J120="","x",'Indicator Date'!J120)</f>
        <v>2018</v>
      </c>
      <c r="K120" s="151">
        <f>IF('Indicator Date'!K120="","x",'Indicator Date'!K120)</f>
        <v>2018</v>
      </c>
      <c r="L120" s="151">
        <f>IF('Indicator Date'!L120="","x",'Indicator Date'!L120)</f>
        <v>2016</v>
      </c>
      <c r="M120" s="151">
        <f>IF('Indicator Date'!M120="","x",'Indicator Date'!M120)</f>
        <v>2015</v>
      </c>
      <c r="N120" s="151">
        <f>IF('Indicator Date'!N120="","x",'Indicator Date'!N120)</f>
        <v>2015</v>
      </c>
      <c r="O120" s="151">
        <f>IF('Indicator Date'!O120="","x",'Indicator Date'!O120)</f>
        <v>2015</v>
      </c>
      <c r="P120" s="151">
        <f>IF('Indicator Date'!P120="","x",'Indicator Date'!P120)</f>
        <v>2015</v>
      </c>
      <c r="Q120" s="151">
        <f>IF('Indicator Date'!Q120="","x",'Indicator Date'!Q120)</f>
        <v>2010</v>
      </c>
      <c r="R120" s="151">
        <f>IF('Indicator Date'!R120="","x",'Indicator Date'!R120)</f>
        <v>2010</v>
      </c>
      <c r="S120" s="151">
        <f>IF('Indicator Date'!S120="","x",'Indicator Date'!S120)</f>
        <v>2010</v>
      </c>
      <c r="T120" s="151">
        <f>IF('Indicator Date'!T120="","x",'Indicator Date'!T120)</f>
        <v>2010</v>
      </c>
      <c r="U120" s="151">
        <f>IF('Indicator Date'!U120="","x",'Indicator Date'!U120)</f>
        <v>2015</v>
      </c>
      <c r="V120" s="151">
        <f>IF('Indicator Date'!V120="","x",'Indicator Date'!V120)</f>
        <v>2015</v>
      </c>
      <c r="W120" s="151">
        <f>IF('Indicator Date'!W120="","x",'Indicator Date'!W120)</f>
        <v>2015</v>
      </c>
      <c r="X120" s="151">
        <f>IF('Indicator Date'!X120="","x",'Indicator Date'!X120)</f>
        <v>2018</v>
      </c>
      <c r="Y120" s="151">
        <f>IF('Indicator Date'!Y120="","x",'Indicator Date'!Y120)</f>
        <v>2018</v>
      </c>
      <c r="Z120" s="151">
        <f>IF('Indicator Date'!Z120="","x",'Indicator Date'!Z120)</f>
        <v>2018</v>
      </c>
      <c r="AA120" s="151">
        <f>IF('Indicator Date'!AA120="","x",'Indicator Date'!AA120)</f>
        <v>2011</v>
      </c>
      <c r="AB120" s="151">
        <f>IF('Indicator Date'!AB120="","x",'Indicator Date'!AB120)</f>
        <v>2017</v>
      </c>
      <c r="AC120" s="151">
        <f>IF('Indicator Date'!AC120="","x",'Indicator Date'!AC120)</f>
        <v>2015</v>
      </c>
      <c r="AD120" s="151">
        <f>IF('Indicator Date'!AD120="","x",'Indicator Date'!AD120)</f>
        <v>2018</v>
      </c>
      <c r="AE120" s="151">
        <f>IF('Indicator Date'!AE120="","x",'Indicator Date'!AE120)</f>
        <v>2018</v>
      </c>
      <c r="AF120" s="151">
        <f>IF('Indicator Date'!AF120="","x",'Indicator Date'!AF120)</f>
        <v>2016</v>
      </c>
      <c r="AG120" s="151">
        <f>IF('Indicator Date'!AG120="","x",'Indicator Date'!AG120)</f>
        <v>2019</v>
      </c>
      <c r="AH120" s="151">
        <f>IF('Indicator Date'!AH120="","x",'Indicator Date'!AH120)</f>
        <v>2019</v>
      </c>
      <c r="AI120" s="151">
        <f>IF('Indicator Date'!AI120="","x",'Indicator Date'!AI120)</f>
        <v>2019</v>
      </c>
      <c r="AJ120" s="151">
        <f>IF('Indicator Date'!AJ120="","x",'Indicator Date'!AJ120)</f>
        <v>2018</v>
      </c>
      <c r="AK120" s="151">
        <f>IF('Indicator Date'!AK120="","x",'Indicator Date'!AK120)</f>
        <v>2018</v>
      </c>
      <c r="AL120" s="151">
        <f>IF('Indicator Date'!AL120="","x",'Indicator Date'!AL120)</f>
        <v>2017</v>
      </c>
      <c r="AM120" s="151">
        <f>IF('Indicator Date'!AM120="","x",'Indicator Date'!AM120)</f>
        <v>2011</v>
      </c>
      <c r="AN120" s="151">
        <f>IF('Indicator Date'!AN120="","x",'Indicator Date'!AN120)</f>
        <v>2019</v>
      </c>
      <c r="AO120" s="151">
        <f>IF('Indicator Date'!AO120="","x",'Indicator Date'!AO120)</f>
        <v>2016</v>
      </c>
      <c r="AP120" s="151">
        <f>IF('Indicator Date'!AP120="","x",'Indicator Date'!AP120)</f>
        <v>2017</v>
      </c>
      <c r="AQ120" s="151">
        <f>IF('Indicator Date'!AQ120="","x",'Indicator Date'!AQ120)</f>
        <v>2017</v>
      </c>
      <c r="AR120" s="151">
        <f>IF('Indicator Date'!AR120="","x",'Indicator Date'!AR120)</f>
        <v>2018</v>
      </c>
      <c r="AS120" s="151">
        <f>IF('Indicator Date'!AS120="","x",'Indicator Date'!AS120)</f>
        <v>2015</v>
      </c>
      <c r="AT120" s="151">
        <f>IF('Indicator Date'!AT120="","x",'Indicator Date'!AT120)</f>
        <v>2011</v>
      </c>
      <c r="AU120" s="151">
        <f>IF('Indicator Date'!AU120="","x",'Indicator Date'!AU120)</f>
        <v>2017</v>
      </c>
      <c r="AV120" s="151">
        <f>IF('Indicator Date'!AV120="","x",'Indicator Date'!AV120)</f>
        <v>2017</v>
      </c>
      <c r="AW120" s="151">
        <f>IF('Indicator Date'!AW120="","x",'Indicator Date'!AW120)</f>
        <v>2017</v>
      </c>
      <c r="AX120" s="151">
        <f>IF('Indicator Date'!AX120="","x",'Indicator Date'!AX120)</f>
        <v>2017</v>
      </c>
      <c r="AY120" s="151">
        <f>IF('Indicator Date'!AY120="","x",'Indicator Date'!AY120)</f>
        <v>2017</v>
      </c>
      <c r="AZ120" s="151">
        <f>IF('Indicator Date'!AZ120="","x",'Indicator Date'!AZ120)</f>
        <v>2017</v>
      </c>
      <c r="BA120" s="151" t="str">
        <f>IF('Indicator Date'!BA120="","x",'Indicator Date'!BA120)</f>
        <v>2014</v>
      </c>
      <c r="BB120" s="151">
        <f>IF('Indicator Date'!BB120="","x",'Indicator Date'!BB120)</f>
        <v>2017</v>
      </c>
      <c r="BC120" s="151">
        <f>IF('Indicator Date'!BC120="","x",'Indicator Date'!BC120)</f>
        <v>2018</v>
      </c>
      <c r="BD120" s="151">
        <f>IF('Indicator Date'!BD120="","x",'Indicator Date'!BD120)</f>
        <v>2019</v>
      </c>
      <c r="BE120" s="213" t="str">
        <f>IF('Indicator Date'!BE120="","x",YEAR('Indicator Date'!BE120))</f>
        <v>x</v>
      </c>
      <c r="BF120" s="213">
        <f>IF('Indicator Date'!BF120="","x",YEAR('Indicator Date'!BF120))</f>
        <v>2019</v>
      </c>
      <c r="BG120" s="213">
        <f>IF('Indicator Date'!BG120="","x",YEAR('Indicator Date'!BG120))</f>
        <v>2018</v>
      </c>
      <c r="BH120" s="151">
        <f>IF('Indicator Date'!BH120="","x",'Indicator Date'!BH120)</f>
        <v>2018</v>
      </c>
      <c r="BI120" s="151">
        <f>IF('Indicator Date'!BI120="","x",'Indicator Date'!BI120)</f>
        <v>2018</v>
      </c>
      <c r="BJ120" s="151">
        <f>IF('Indicator Date'!BJ120="","x",'Indicator Date'!BJ120)</f>
        <v>2015</v>
      </c>
      <c r="BK120" s="151">
        <f>IF('Indicator Date'!BK120="","x",'Indicator Date'!BK120)</f>
        <v>2017</v>
      </c>
      <c r="BL120" s="151">
        <f>IF('Indicator Date'!BL120="","x",'Indicator Date'!BL120)</f>
        <v>2018</v>
      </c>
      <c r="BM120" s="151">
        <f>IF('Indicator Date'!BM120="","x",'Indicator Date'!BM120)</f>
        <v>2017</v>
      </c>
      <c r="BN120" s="151">
        <f>IF('Indicator Date'!BN120="","x",'Indicator Date'!BN120)</f>
        <v>2015</v>
      </c>
      <c r="BO120" s="151">
        <f>IF('Indicator Date'!BO120="","x",'Indicator Date'!BO120)</f>
        <v>2016</v>
      </c>
      <c r="BP120" s="151">
        <f>IF('Indicator Date'!BP120="","x",'Indicator Date'!BP120)</f>
        <v>2017</v>
      </c>
      <c r="BQ120" s="151">
        <f>IF('Indicator Date'!BQ120="","x",'Indicator Date'!BQ120)</f>
        <v>2014</v>
      </c>
      <c r="BR120" s="151">
        <f>IF('Indicator Date'!BR120="","x",'Indicator Date'!BR120)</f>
        <v>2017</v>
      </c>
      <c r="BS120" s="151">
        <f>IF('Indicator Date'!BS120="","x",'Indicator Date'!BS120)</f>
        <v>2017</v>
      </c>
      <c r="BT120" s="151">
        <f>IF('Indicator Date'!BT120="","x",'Indicator Date'!BT120)</f>
        <v>2017</v>
      </c>
      <c r="BU120" s="151">
        <f>IF('Indicator Date'!BU120="","x",'Indicator Date'!BU120)</f>
        <v>2017</v>
      </c>
      <c r="BV120" s="151">
        <f>IF('Indicator Date'!BV120="","x",'Indicator Date'!BV120)</f>
        <v>2017</v>
      </c>
      <c r="BW120" s="151">
        <f>IF('Indicator Date'!BW120="","x",'Indicator Date'!BW120)</f>
        <v>2017</v>
      </c>
      <c r="BX120" s="151">
        <f>IF('Indicator Date'!BX120="","x",'Indicator Date'!BX120)</f>
        <v>2016</v>
      </c>
      <c r="BY120" s="151">
        <f>IF('Indicator Date'!BY120="","x",'Indicator Date'!BY120)</f>
        <v>2015</v>
      </c>
      <c r="BZ120" s="151" t="str">
        <f>IF('Indicator Date'!BZ120="","x",'Indicator Date'!BZ120)</f>
        <v>2018</v>
      </c>
      <c r="CA120" s="151">
        <f>IF('Indicator Date'!CA120="","x",'Indicator Date'!CA120)</f>
        <v>2019</v>
      </c>
      <c r="CB120" s="151">
        <f>IF('Indicator Date'!CB120="","x",'Indicator Date'!CB120)</f>
        <v>2015</v>
      </c>
    </row>
    <row r="121" spans="1:80" x14ac:dyDescent="0.25">
      <c r="A121" s="123" t="s">
        <v>369</v>
      </c>
      <c r="B121" s="106" t="s">
        <v>218</v>
      </c>
      <c r="C121" s="151">
        <f>IF('Indicator Date'!C121="","x",'Indicator Date'!C121)</f>
        <v>2015</v>
      </c>
      <c r="D121" s="151">
        <f>IF('Indicator Date'!D121="","x",'Indicator Date'!D121)</f>
        <v>2015</v>
      </c>
      <c r="E121" s="151">
        <f>IF('Indicator Date'!E121="","x",'Indicator Date'!E121)</f>
        <v>2015</v>
      </c>
      <c r="F121" s="151">
        <f>IF('Indicator Date'!F121="","x",'Indicator Date'!F121)</f>
        <v>2015</v>
      </c>
      <c r="G121" s="151">
        <f>IF('Indicator Date'!G121="","x",'Indicator Date'!G121)</f>
        <v>2015</v>
      </c>
      <c r="H121" s="151">
        <f>IF('Indicator Date'!H121="","x",'Indicator Date'!H121)</f>
        <v>2015</v>
      </c>
      <c r="I121" s="151">
        <f>IF('Indicator Date'!I121="","x",'Indicator Date'!I121)</f>
        <v>2015</v>
      </c>
      <c r="J121" s="151">
        <f>IF('Indicator Date'!J121="","x",'Indicator Date'!J121)</f>
        <v>2018</v>
      </c>
      <c r="K121" s="151">
        <f>IF('Indicator Date'!K121="","x",'Indicator Date'!K121)</f>
        <v>2018</v>
      </c>
      <c r="L121" s="151">
        <f>IF('Indicator Date'!L121="","x",'Indicator Date'!L121)</f>
        <v>2016</v>
      </c>
      <c r="M121" s="151">
        <f>IF('Indicator Date'!M121="","x",'Indicator Date'!M121)</f>
        <v>2015</v>
      </c>
      <c r="N121" s="151">
        <f>IF('Indicator Date'!N121="","x",'Indicator Date'!N121)</f>
        <v>2015</v>
      </c>
      <c r="O121" s="151">
        <f>IF('Indicator Date'!O121="","x",'Indicator Date'!O121)</f>
        <v>2015</v>
      </c>
      <c r="P121" s="151">
        <f>IF('Indicator Date'!P121="","x",'Indicator Date'!P121)</f>
        <v>2015</v>
      </c>
      <c r="Q121" s="151">
        <f>IF('Indicator Date'!Q121="","x",'Indicator Date'!Q121)</f>
        <v>2010</v>
      </c>
      <c r="R121" s="151">
        <f>IF('Indicator Date'!R121="","x",'Indicator Date'!R121)</f>
        <v>2010</v>
      </c>
      <c r="S121" s="151">
        <f>IF('Indicator Date'!S121="","x",'Indicator Date'!S121)</f>
        <v>2010</v>
      </c>
      <c r="T121" s="151">
        <f>IF('Indicator Date'!T121="","x",'Indicator Date'!T121)</f>
        <v>2010</v>
      </c>
      <c r="U121" s="151">
        <f>IF('Indicator Date'!U121="","x",'Indicator Date'!U121)</f>
        <v>2015</v>
      </c>
      <c r="V121" s="151">
        <f>IF('Indicator Date'!V121="","x",'Indicator Date'!V121)</f>
        <v>2015</v>
      </c>
      <c r="W121" s="151">
        <f>IF('Indicator Date'!W121="","x",'Indicator Date'!W121)</f>
        <v>2015</v>
      </c>
      <c r="X121" s="151">
        <f>IF('Indicator Date'!X121="","x",'Indicator Date'!X121)</f>
        <v>2018</v>
      </c>
      <c r="Y121" s="151">
        <f>IF('Indicator Date'!Y121="","x",'Indicator Date'!Y121)</f>
        <v>2018</v>
      </c>
      <c r="Z121" s="151">
        <f>IF('Indicator Date'!Z121="","x",'Indicator Date'!Z121)</f>
        <v>2018</v>
      </c>
      <c r="AA121" s="151">
        <f>IF('Indicator Date'!AA121="","x",'Indicator Date'!AA121)</f>
        <v>2016</v>
      </c>
      <c r="AB121" s="151">
        <f>IF('Indicator Date'!AB121="","x",'Indicator Date'!AB121)</f>
        <v>2017</v>
      </c>
      <c r="AC121" s="151">
        <f>IF('Indicator Date'!AC121="","x",'Indicator Date'!AC121)</f>
        <v>2017</v>
      </c>
      <c r="AD121" s="151">
        <f>IF('Indicator Date'!AD121="","x",'Indicator Date'!AD121)</f>
        <v>2018</v>
      </c>
      <c r="AE121" s="151">
        <f>IF('Indicator Date'!AE121="","x",'Indicator Date'!AE121)</f>
        <v>2018</v>
      </c>
      <c r="AF121" s="151">
        <f>IF('Indicator Date'!AF121="","x",'Indicator Date'!AF121)</f>
        <v>2016</v>
      </c>
      <c r="AG121" s="151">
        <f>IF('Indicator Date'!AG121="","x",'Indicator Date'!AG121)</f>
        <v>2019</v>
      </c>
      <c r="AH121" s="151">
        <f>IF('Indicator Date'!AH121="","x",'Indicator Date'!AH121)</f>
        <v>2019</v>
      </c>
      <c r="AI121" s="151">
        <f>IF('Indicator Date'!AI121="","x",'Indicator Date'!AI121)</f>
        <v>2019</v>
      </c>
      <c r="AJ121" s="151">
        <f>IF('Indicator Date'!AJ121="","x",'Indicator Date'!AJ121)</f>
        <v>2018</v>
      </c>
      <c r="AK121" s="151">
        <f>IF('Indicator Date'!AK121="","x",'Indicator Date'!AK121)</f>
        <v>2018</v>
      </c>
      <c r="AL121" s="151">
        <f>IF('Indicator Date'!AL121="","x",'Indicator Date'!AL121)</f>
        <v>2017</v>
      </c>
      <c r="AM121" s="151">
        <f>IF('Indicator Date'!AM121="","x",'Indicator Date'!AM121)</f>
        <v>2016</v>
      </c>
      <c r="AN121" s="151">
        <f>IF('Indicator Date'!AN121="","x",'Indicator Date'!AN121)</f>
        <v>2019</v>
      </c>
      <c r="AO121" s="151">
        <f>IF('Indicator Date'!AO121="","x",'Indicator Date'!AO121)</f>
        <v>2016</v>
      </c>
      <c r="AP121" s="151">
        <f>IF('Indicator Date'!AP121="","x",'Indicator Date'!AP121)</f>
        <v>2017</v>
      </c>
      <c r="AQ121" s="151">
        <f>IF('Indicator Date'!AQ121="","x",'Indicator Date'!AQ121)</f>
        <v>2017</v>
      </c>
      <c r="AR121" s="151">
        <f>IF('Indicator Date'!AR121="","x",'Indicator Date'!AR121)</f>
        <v>2018</v>
      </c>
      <c r="AS121" s="151">
        <f>IF('Indicator Date'!AS121="","x",'Indicator Date'!AS121)</f>
        <v>2015</v>
      </c>
      <c r="AT121" s="151">
        <f>IF('Indicator Date'!AT121="","x",'Indicator Date'!AT121)</f>
        <v>2016</v>
      </c>
      <c r="AU121" s="151">
        <f>IF('Indicator Date'!AU121="","x",'Indicator Date'!AU121)</f>
        <v>2017</v>
      </c>
      <c r="AV121" s="151">
        <f>IF('Indicator Date'!AV121="","x",'Indicator Date'!AV121)</f>
        <v>2017</v>
      </c>
      <c r="AW121" s="151">
        <f>IF('Indicator Date'!AW121="","x",'Indicator Date'!AW121)</f>
        <v>2017</v>
      </c>
      <c r="AX121" s="151">
        <f>IF('Indicator Date'!AX121="","x",'Indicator Date'!AX121)</f>
        <v>2017</v>
      </c>
      <c r="AY121" s="151">
        <f>IF('Indicator Date'!AY121="","x",'Indicator Date'!AY121)</f>
        <v>2017</v>
      </c>
      <c r="AZ121" s="151">
        <f>IF('Indicator Date'!AZ121="","x",'Indicator Date'!AZ121)</f>
        <v>2017</v>
      </c>
      <c r="BA121" s="151" t="str">
        <f>IF('Indicator Date'!BA121="","x",'Indicator Date'!BA121)</f>
        <v>2015</v>
      </c>
      <c r="BB121" s="151">
        <f>IF('Indicator Date'!BB121="","x",'Indicator Date'!BB121)</f>
        <v>2017</v>
      </c>
      <c r="BC121" s="151">
        <f>IF('Indicator Date'!BC121="","x",'Indicator Date'!BC121)</f>
        <v>2018</v>
      </c>
      <c r="BD121" s="151">
        <f>IF('Indicator Date'!BD121="","x",'Indicator Date'!BD121)</f>
        <v>2019</v>
      </c>
      <c r="BE121" s="213" t="str">
        <f>IF('Indicator Date'!BE121="","x",YEAR('Indicator Date'!BE121))</f>
        <v>x</v>
      </c>
      <c r="BF121" s="213">
        <f>IF('Indicator Date'!BF121="","x",YEAR('Indicator Date'!BF121))</f>
        <v>2018</v>
      </c>
      <c r="BG121" s="213">
        <f>IF('Indicator Date'!BG121="","x",YEAR('Indicator Date'!BG121))</f>
        <v>2018</v>
      </c>
      <c r="BH121" s="151">
        <f>IF('Indicator Date'!BH121="","x",'Indicator Date'!BH121)</f>
        <v>2018</v>
      </c>
      <c r="BI121" s="151">
        <f>IF('Indicator Date'!BI121="","x",'Indicator Date'!BI121)</f>
        <v>2018</v>
      </c>
      <c r="BJ121" s="151">
        <f>IF('Indicator Date'!BJ121="","x",'Indicator Date'!BJ121)</f>
        <v>2013</v>
      </c>
      <c r="BK121" s="151">
        <f>IF('Indicator Date'!BK121="","x",'Indicator Date'!BK121)</f>
        <v>2017</v>
      </c>
      <c r="BL121" s="151">
        <f>IF('Indicator Date'!BL121="","x",'Indicator Date'!BL121)</f>
        <v>2018</v>
      </c>
      <c r="BM121" s="151">
        <f>IF('Indicator Date'!BM121="","x",'Indicator Date'!BM121)</f>
        <v>2017</v>
      </c>
      <c r="BN121" s="151">
        <f>IF('Indicator Date'!BN121="","x",'Indicator Date'!BN121)</f>
        <v>2016</v>
      </c>
      <c r="BO121" s="151">
        <f>IF('Indicator Date'!BO121="","x",'Indicator Date'!BO121)</f>
        <v>2016</v>
      </c>
      <c r="BP121" s="151">
        <f>IF('Indicator Date'!BP121="","x",'Indicator Date'!BP121)</f>
        <v>2017</v>
      </c>
      <c r="BQ121" s="151">
        <f>IF('Indicator Date'!BQ121="","x",'Indicator Date'!BQ121)</f>
        <v>2014</v>
      </c>
      <c r="BR121" s="151">
        <f>IF('Indicator Date'!BR121="","x",'Indicator Date'!BR121)</f>
        <v>2017</v>
      </c>
      <c r="BS121" s="151">
        <f>IF('Indicator Date'!BS121="","x",'Indicator Date'!BS121)</f>
        <v>2017</v>
      </c>
      <c r="BT121" s="151">
        <f>IF('Indicator Date'!BT121="","x",'Indicator Date'!BT121)</f>
        <v>2017</v>
      </c>
      <c r="BU121" s="151">
        <f>IF('Indicator Date'!BU121="","x",'Indicator Date'!BU121)</f>
        <v>2017</v>
      </c>
      <c r="BV121" s="151">
        <f>IF('Indicator Date'!BV121="","x",'Indicator Date'!BV121)</f>
        <v>2017</v>
      </c>
      <c r="BW121" s="151">
        <f>IF('Indicator Date'!BW121="","x",'Indicator Date'!BW121)</f>
        <v>2017</v>
      </c>
      <c r="BX121" s="151">
        <f>IF('Indicator Date'!BX121="","x",'Indicator Date'!BX121)</f>
        <v>2016</v>
      </c>
      <c r="BY121" s="151">
        <f>IF('Indicator Date'!BY121="","x",'Indicator Date'!BY121)</f>
        <v>2015</v>
      </c>
      <c r="BZ121" s="151" t="str">
        <f>IF('Indicator Date'!BZ121="","x",'Indicator Date'!BZ121)</f>
        <v>2018</v>
      </c>
      <c r="CA121" s="151">
        <f>IF('Indicator Date'!CA121="","x",'Indicator Date'!CA121)</f>
        <v>2019</v>
      </c>
      <c r="CB121" s="151">
        <f>IF('Indicator Date'!CB121="","x",'Indicator Date'!CB121)</f>
        <v>2015</v>
      </c>
    </row>
    <row r="122" spans="1:80" x14ac:dyDescent="0.25">
      <c r="A122" s="123" t="s">
        <v>220</v>
      </c>
      <c r="B122" s="106" t="s">
        <v>219</v>
      </c>
      <c r="C122" s="151">
        <f>IF('Indicator Date'!C122="","x",'Indicator Date'!C122)</f>
        <v>2015</v>
      </c>
      <c r="D122" s="151">
        <f>IF('Indicator Date'!D122="","x",'Indicator Date'!D122)</f>
        <v>2015</v>
      </c>
      <c r="E122" s="151">
        <f>IF('Indicator Date'!E122="","x",'Indicator Date'!E122)</f>
        <v>2015</v>
      </c>
      <c r="F122" s="151">
        <f>IF('Indicator Date'!F122="","x",'Indicator Date'!F122)</f>
        <v>2015</v>
      </c>
      <c r="G122" s="151">
        <f>IF('Indicator Date'!G122="","x",'Indicator Date'!G122)</f>
        <v>2015</v>
      </c>
      <c r="H122" s="151">
        <f>IF('Indicator Date'!H122="","x",'Indicator Date'!H122)</f>
        <v>2015</v>
      </c>
      <c r="I122" s="151">
        <f>IF('Indicator Date'!I122="","x",'Indicator Date'!I122)</f>
        <v>2015</v>
      </c>
      <c r="J122" s="151">
        <f>IF('Indicator Date'!J122="","x",'Indicator Date'!J122)</f>
        <v>2018</v>
      </c>
      <c r="K122" s="151">
        <f>IF('Indicator Date'!K122="","x",'Indicator Date'!K122)</f>
        <v>2018</v>
      </c>
      <c r="L122" s="151">
        <f>IF('Indicator Date'!L122="","x",'Indicator Date'!L122)</f>
        <v>2016</v>
      </c>
      <c r="M122" s="151">
        <f>IF('Indicator Date'!M122="","x",'Indicator Date'!M122)</f>
        <v>2015</v>
      </c>
      <c r="N122" s="151">
        <f>IF('Indicator Date'!N122="","x",'Indicator Date'!N122)</f>
        <v>2015</v>
      </c>
      <c r="O122" s="151">
        <f>IF('Indicator Date'!O122="","x",'Indicator Date'!O122)</f>
        <v>2015</v>
      </c>
      <c r="P122" s="151">
        <f>IF('Indicator Date'!P122="","x",'Indicator Date'!P122)</f>
        <v>2015</v>
      </c>
      <c r="Q122" s="151">
        <f>IF('Indicator Date'!Q122="","x",'Indicator Date'!Q122)</f>
        <v>2010</v>
      </c>
      <c r="R122" s="151">
        <f>IF('Indicator Date'!R122="","x",'Indicator Date'!R122)</f>
        <v>2010</v>
      </c>
      <c r="S122" s="151">
        <f>IF('Indicator Date'!S122="","x",'Indicator Date'!S122)</f>
        <v>2010</v>
      </c>
      <c r="T122" s="151">
        <f>IF('Indicator Date'!T122="","x",'Indicator Date'!T122)</f>
        <v>2010</v>
      </c>
      <c r="U122" s="151">
        <f>IF('Indicator Date'!U122="","x",'Indicator Date'!U122)</f>
        <v>2015</v>
      </c>
      <c r="V122" s="151">
        <f>IF('Indicator Date'!V122="","x",'Indicator Date'!V122)</f>
        <v>2015</v>
      </c>
      <c r="W122" s="151">
        <f>IF('Indicator Date'!W122="","x",'Indicator Date'!W122)</f>
        <v>2015</v>
      </c>
      <c r="X122" s="151">
        <f>IF('Indicator Date'!X122="","x",'Indicator Date'!X122)</f>
        <v>2018</v>
      </c>
      <c r="Y122" s="151">
        <f>IF('Indicator Date'!Y122="","x",'Indicator Date'!Y122)</f>
        <v>2018</v>
      </c>
      <c r="Z122" s="151">
        <f>IF('Indicator Date'!Z122="","x",'Indicator Date'!Z122)</f>
        <v>2018</v>
      </c>
      <c r="AA122" s="151">
        <f>IF('Indicator Date'!AA122="","x",'Indicator Date'!AA122)</f>
        <v>2013</v>
      </c>
      <c r="AB122" s="151">
        <f>IF('Indicator Date'!AB122="","x",'Indicator Date'!AB122)</f>
        <v>2017</v>
      </c>
      <c r="AC122" s="151">
        <f>IF('Indicator Date'!AC122="","x",'Indicator Date'!AC122)</f>
        <v>2017</v>
      </c>
      <c r="AD122" s="151">
        <f>IF('Indicator Date'!AD122="","x",'Indicator Date'!AD122)</f>
        <v>2018</v>
      </c>
      <c r="AE122" s="151">
        <f>IF('Indicator Date'!AE122="","x",'Indicator Date'!AE122)</f>
        <v>2018</v>
      </c>
      <c r="AF122" s="151">
        <f>IF('Indicator Date'!AF122="","x",'Indicator Date'!AF122)</f>
        <v>2016</v>
      </c>
      <c r="AG122" s="151">
        <f>IF('Indicator Date'!AG122="","x",'Indicator Date'!AG122)</f>
        <v>2019</v>
      </c>
      <c r="AH122" s="151">
        <f>IF('Indicator Date'!AH122="","x",'Indicator Date'!AH122)</f>
        <v>2019</v>
      </c>
      <c r="AI122" s="151">
        <f>IF('Indicator Date'!AI122="","x",'Indicator Date'!AI122)</f>
        <v>2019</v>
      </c>
      <c r="AJ122" s="151">
        <f>IF('Indicator Date'!AJ122="","x",'Indicator Date'!AJ122)</f>
        <v>2018</v>
      </c>
      <c r="AK122" s="151">
        <f>IF('Indicator Date'!AK122="","x",'Indicator Date'!AK122)</f>
        <v>2018</v>
      </c>
      <c r="AL122" s="151" t="str">
        <f>IF('Indicator Date'!AL122="","x",'Indicator Date'!AL122)</f>
        <v>x</v>
      </c>
      <c r="AM122" s="151">
        <f>IF('Indicator Date'!AM122="","x",'Indicator Date'!AM122)</f>
        <v>2013</v>
      </c>
      <c r="AN122" s="151">
        <f>IF('Indicator Date'!AN122="","x",'Indicator Date'!AN122)</f>
        <v>2019</v>
      </c>
      <c r="AO122" s="151">
        <f>IF('Indicator Date'!AO122="","x",'Indicator Date'!AO122)</f>
        <v>2016</v>
      </c>
      <c r="AP122" s="151">
        <f>IF('Indicator Date'!AP122="","x",'Indicator Date'!AP122)</f>
        <v>2017</v>
      </c>
      <c r="AQ122" s="151">
        <f>IF('Indicator Date'!AQ122="","x",'Indicator Date'!AQ122)</f>
        <v>2017</v>
      </c>
      <c r="AR122" s="151">
        <f>IF('Indicator Date'!AR122="","x",'Indicator Date'!AR122)</f>
        <v>2018</v>
      </c>
      <c r="AS122" s="151">
        <f>IF('Indicator Date'!AS122="","x",'Indicator Date'!AS122)</f>
        <v>2015</v>
      </c>
      <c r="AT122" s="151">
        <f>IF('Indicator Date'!AT122="","x",'Indicator Date'!AT122)</f>
        <v>2013</v>
      </c>
      <c r="AU122" s="151">
        <f>IF('Indicator Date'!AU122="","x",'Indicator Date'!AU122)</f>
        <v>2017</v>
      </c>
      <c r="AV122" s="151">
        <f>IF('Indicator Date'!AV122="","x",'Indicator Date'!AV122)</f>
        <v>2017</v>
      </c>
      <c r="AW122" s="151">
        <f>IF('Indicator Date'!AW122="","x",'Indicator Date'!AW122)</f>
        <v>2017</v>
      </c>
      <c r="AX122" s="151">
        <f>IF('Indicator Date'!AX122="","x",'Indicator Date'!AX122)</f>
        <v>2017</v>
      </c>
      <c r="AY122" s="151">
        <f>IF('Indicator Date'!AY122="","x",'Indicator Date'!AY122)</f>
        <v>2017</v>
      </c>
      <c r="AZ122" s="151">
        <f>IF('Indicator Date'!AZ122="","x",'Indicator Date'!AZ122)</f>
        <v>2017</v>
      </c>
      <c r="BA122" s="151" t="str">
        <f>IF('Indicator Date'!BA122="","x",'Indicator Date'!BA122)</f>
        <v>2015</v>
      </c>
      <c r="BB122" s="151">
        <f>IF('Indicator Date'!BB122="","x",'Indicator Date'!BB122)</f>
        <v>2017</v>
      </c>
      <c r="BC122" s="151">
        <f>IF('Indicator Date'!BC122="","x",'Indicator Date'!BC122)</f>
        <v>2018</v>
      </c>
      <c r="BD122" s="151">
        <f>IF('Indicator Date'!BD122="","x",'Indicator Date'!BD122)</f>
        <v>2019</v>
      </c>
      <c r="BE122" s="213" t="str">
        <f>IF('Indicator Date'!BE122="","x",YEAR('Indicator Date'!BE122))</f>
        <v>x</v>
      </c>
      <c r="BF122" s="213">
        <f>IF('Indicator Date'!BF122="","x",YEAR('Indicator Date'!BF122))</f>
        <v>2018</v>
      </c>
      <c r="BG122" s="213">
        <f>IF('Indicator Date'!BG122="","x",YEAR('Indicator Date'!BG122))</f>
        <v>2018</v>
      </c>
      <c r="BH122" s="151">
        <f>IF('Indicator Date'!BH122="","x",'Indicator Date'!BH122)</f>
        <v>2018</v>
      </c>
      <c r="BI122" s="151">
        <f>IF('Indicator Date'!BI122="","x",'Indicator Date'!BI122)</f>
        <v>2018</v>
      </c>
      <c r="BJ122" s="151">
        <f>IF('Indicator Date'!BJ122="","x",'Indicator Date'!BJ122)</f>
        <v>2013</v>
      </c>
      <c r="BK122" s="151">
        <f>IF('Indicator Date'!BK122="","x",'Indicator Date'!BK122)</f>
        <v>2017</v>
      </c>
      <c r="BL122" s="151">
        <f>IF('Indicator Date'!BL122="","x",'Indicator Date'!BL122)</f>
        <v>2018</v>
      </c>
      <c r="BM122" s="151">
        <f>IF('Indicator Date'!BM122="","x",'Indicator Date'!BM122)</f>
        <v>2017</v>
      </c>
      <c r="BN122" s="151">
        <f>IF('Indicator Date'!BN122="","x",'Indicator Date'!BN122)</f>
        <v>2015</v>
      </c>
      <c r="BO122" s="151">
        <f>IF('Indicator Date'!BO122="","x",'Indicator Date'!BO122)</f>
        <v>2016</v>
      </c>
      <c r="BP122" s="151">
        <f>IF('Indicator Date'!BP122="","x",'Indicator Date'!BP122)</f>
        <v>2017</v>
      </c>
      <c r="BQ122" s="151">
        <f>IF('Indicator Date'!BQ122="","x",'Indicator Date'!BQ122)</f>
        <v>2014</v>
      </c>
      <c r="BR122" s="151">
        <f>IF('Indicator Date'!BR122="","x",'Indicator Date'!BR122)</f>
        <v>2017</v>
      </c>
      <c r="BS122" s="151">
        <f>IF('Indicator Date'!BS122="","x",'Indicator Date'!BS122)</f>
        <v>2017</v>
      </c>
      <c r="BT122" s="151" t="str">
        <f>IF('Indicator Date'!BT122="","x",'Indicator Date'!BT122)</f>
        <v>x</v>
      </c>
      <c r="BU122" s="151">
        <f>IF('Indicator Date'!BU122="","x",'Indicator Date'!BU122)</f>
        <v>2017</v>
      </c>
      <c r="BV122" s="151">
        <f>IF('Indicator Date'!BV122="","x",'Indicator Date'!BV122)</f>
        <v>2017</v>
      </c>
      <c r="BW122" s="151">
        <f>IF('Indicator Date'!BW122="","x",'Indicator Date'!BW122)</f>
        <v>2017</v>
      </c>
      <c r="BX122" s="151">
        <f>IF('Indicator Date'!BX122="","x",'Indicator Date'!BX122)</f>
        <v>2016</v>
      </c>
      <c r="BY122" s="151">
        <f>IF('Indicator Date'!BY122="","x",'Indicator Date'!BY122)</f>
        <v>2015</v>
      </c>
      <c r="BZ122" s="151" t="str">
        <f>IF('Indicator Date'!BZ122="","x",'Indicator Date'!BZ122)</f>
        <v>2018</v>
      </c>
      <c r="CA122" s="151">
        <f>IF('Indicator Date'!CA122="","x",'Indicator Date'!CA122)</f>
        <v>2019</v>
      </c>
      <c r="CB122" s="151">
        <f>IF('Indicator Date'!CB122="","x",'Indicator Date'!CB122)</f>
        <v>2015</v>
      </c>
    </row>
    <row r="123" spans="1:80" x14ac:dyDescent="0.25">
      <c r="A123" s="123" t="s">
        <v>222</v>
      </c>
      <c r="B123" s="106" t="s">
        <v>221</v>
      </c>
      <c r="C123" s="151">
        <f>IF('Indicator Date'!C123="","x",'Indicator Date'!C123)</f>
        <v>2015</v>
      </c>
      <c r="D123" s="151">
        <f>IF('Indicator Date'!D123="","x",'Indicator Date'!D123)</f>
        <v>2015</v>
      </c>
      <c r="E123" s="151">
        <f>IF('Indicator Date'!E123="","x",'Indicator Date'!E123)</f>
        <v>2015</v>
      </c>
      <c r="F123" s="151">
        <f>IF('Indicator Date'!F123="","x",'Indicator Date'!F123)</f>
        <v>2015</v>
      </c>
      <c r="G123" s="151">
        <f>IF('Indicator Date'!G123="","x",'Indicator Date'!G123)</f>
        <v>2015</v>
      </c>
      <c r="H123" s="151">
        <f>IF('Indicator Date'!H123="","x",'Indicator Date'!H123)</f>
        <v>2015</v>
      </c>
      <c r="I123" s="151">
        <f>IF('Indicator Date'!I123="","x",'Indicator Date'!I123)</f>
        <v>2015</v>
      </c>
      <c r="J123" s="151">
        <f>IF('Indicator Date'!J123="","x",'Indicator Date'!J123)</f>
        <v>2018</v>
      </c>
      <c r="K123" s="151">
        <f>IF('Indicator Date'!K123="","x",'Indicator Date'!K123)</f>
        <v>2018</v>
      </c>
      <c r="L123" s="151">
        <f>IF('Indicator Date'!L123="","x",'Indicator Date'!L123)</f>
        <v>2016</v>
      </c>
      <c r="M123" s="151">
        <f>IF('Indicator Date'!M123="","x",'Indicator Date'!M123)</f>
        <v>2015</v>
      </c>
      <c r="N123" s="151">
        <f>IF('Indicator Date'!N123="","x",'Indicator Date'!N123)</f>
        <v>2015</v>
      </c>
      <c r="O123" s="151">
        <f>IF('Indicator Date'!O123="","x",'Indicator Date'!O123)</f>
        <v>2015</v>
      </c>
      <c r="P123" s="151">
        <f>IF('Indicator Date'!P123="","x",'Indicator Date'!P123)</f>
        <v>2015</v>
      </c>
      <c r="Q123" s="151">
        <f>IF('Indicator Date'!Q123="","x",'Indicator Date'!Q123)</f>
        <v>2010</v>
      </c>
      <c r="R123" s="151">
        <f>IF('Indicator Date'!R123="","x",'Indicator Date'!R123)</f>
        <v>2010</v>
      </c>
      <c r="S123" s="151">
        <f>IF('Indicator Date'!S123="","x",'Indicator Date'!S123)</f>
        <v>2010</v>
      </c>
      <c r="T123" s="151">
        <f>IF('Indicator Date'!T123="","x",'Indicator Date'!T123)</f>
        <v>2010</v>
      </c>
      <c r="U123" s="151">
        <f>IF('Indicator Date'!U123="","x",'Indicator Date'!U123)</f>
        <v>2015</v>
      </c>
      <c r="V123" s="151">
        <f>IF('Indicator Date'!V123="","x",'Indicator Date'!V123)</f>
        <v>2015</v>
      </c>
      <c r="W123" s="151">
        <f>IF('Indicator Date'!W123="","x",'Indicator Date'!W123)</f>
        <v>2015</v>
      </c>
      <c r="X123" s="151">
        <f>IF('Indicator Date'!X123="","x",'Indicator Date'!X123)</f>
        <v>2018</v>
      </c>
      <c r="Y123" s="151">
        <f>IF('Indicator Date'!Y123="","x",'Indicator Date'!Y123)</f>
        <v>2018</v>
      </c>
      <c r="Z123" s="151">
        <f>IF('Indicator Date'!Z123="","x",'Indicator Date'!Z123)</f>
        <v>2018</v>
      </c>
      <c r="AA123" s="151" t="str">
        <f>IF('Indicator Date'!AA123="","x",'Indicator Date'!AA123)</f>
        <v>x</v>
      </c>
      <c r="AB123" s="151">
        <f>IF('Indicator Date'!AB123="","x",'Indicator Date'!AB123)</f>
        <v>2017</v>
      </c>
      <c r="AC123" s="151" t="str">
        <f>IF('Indicator Date'!AC123="","x",'Indicator Date'!AC123)</f>
        <v>x</v>
      </c>
      <c r="AD123" s="151">
        <f>IF('Indicator Date'!AD123="","x",'Indicator Date'!AD123)</f>
        <v>2014</v>
      </c>
      <c r="AE123" s="151">
        <f>IF('Indicator Date'!AE123="","x",'Indicator Date'!AE123)</f>
        <v>2018</v>
      </c>
      <c r="AF123" s="151" t="str">
        <f>IF('Indicator Date'!AF123="","x",'Indicator Date'!AF123)</f>
        <v>x</v>
      </c>
      <c r="AG123" s="151">
        <f>IF('Indicator Date'!AG123="","x",'Indicator Date'!AG123)</f>
        <v>2019</v>
      </c>
      <c r="AH123" s="151">
        <f>IF('Indicator Date'!AH123="","x",'Indicator Date'!AH123)</f>
        <v>2019</v>
      </c>
      <c r="AI123" s="151">
        <f>IF('Indicator Date'!AI123="","x",'Indicator Date'!AI123)</f>
        <v>2019</v>
      </c>
      <c r="AJ123" s="151">
        <f>IF('Indicator Date'!AJ123="","x",'Indicator Date'!AJ123)</f>
        <v>2018</v>
      </c>
      <c r="AK123" s="151">
        <f>IF('Indicator Date'!AK123="","x",'Indicator Date'!AK123)</f>
        <v>2018</v>
      </c>
      <c r="AL123" s="151">
        <f>IF('Indicator Date'!AL123="","x",'Indicator Date'!AL123)</f>
        <v>2017</v>
      </c>
      <c r="AM123" s="151" t="str">
        <f>IF('Indicator Date'!AM123="","x",'Indicator Date'!AM123)</f>
        <v>x</v>
      </c>
      <c r="AN123" s="151">
        <f>IF('Indicator Date'!AN123="","x",'Indicator Date'!AN123)</f>
        <v>2019</v>
      </c>
      <c r="AO123" s="151">
        <f>IF('Indicator Date'!AO123="","x",'Indicator Date'!AO123)</f>
        <v>2016</v>
      </c>
      <c r="AP123" s="151">
        <f>IF('Indicator Date'!AP123="","x",'Indicator Date'!AP123)</f>
        <v>2017</v>
      </c>
      <c r="AQ123" s="151">
        <f>IF('Indicator Date'!AQ123="","x",'Indicator Date'!AQ123)</f>
        <v>2017</v>
      </c>
      <c r="AR123" s="151" t="str">
        <f>IF('Indicator Date'!AR123="","x",'Indicator Date'!AR123)</f>
        <v>x</v>
      </c>
      <c r="AS123" s="151">
        <f>IF('Indicator Date'!AS123="","x",'Indicator Date'!AS123)</f>
        <v>2015</v>
      </c>
      <c r="AT123" s="151">
        <f>IF('Indicator Date'!AT123="","x",'Indicator Date'!AT123)</f>
        <v>2007</v>
      </c>
      <c r="AU123" s="151">
        <f>IF('Indicator Date'!AU123="","x",'Indicator Date'!AU123)</f>
        <v>2017</v>
      </c>
      <c r="AV123" s="151" t="str">
        <f>IF('Indicator Date'!AV123="","x",'Indicator Date'!AV123)</f>
        <v>x</v>
      </c>
      <c r="AW123" s="151" t="str">
        <f>IF('Indicator Date'!AW123="","x",'Indicator Date'!AW123)</f>
        <v>x</v>
      </c>
      <c r="AX123" s="151" t="str">
        <f>IF('Indicator Date'!AX123="","x",'Indicator Date'!AX123)</f>
        <v>x</v>
      </c>
      <c r="AY123" s="151">
        <f>IF('Indicator Date'!AY123="","x",'Indicator Date'!AY123)</f>
        <v>2017</v>
      </c>
      <c r="AZ123" s="151" t="str">
        <f>IF('Indicator Date'!AZ123="","x",'Indicator Date'!AZ123)</f>
        <v>x</v>
      </c>
      <c r="BA123" s="151" t="str">
        <f>IF('Indicator Date'!BA123="","x",'Indicator Date'!BA123)</f>
        <v>x</v>
      </c>
      <c r="BB123" s="151">
        <f>IF('Indicator Date'!BB123="","x",'Indicator Date'!BB123)</f>
        <v>2017</v>
      </c>
      <c r="BC123" s="151">
        <f>IF('Indicator Date'!BC123="","x",'Indicator Date'!BC123)</f>
        <v>2018</v>
      </c>
      <c r="BD123" s="151">
        <f>IF('Indicator Date'!BD123="","x",'Indicator Date'!BD123)</f>
        <v>2019</v>
      </c>
      <c r="BE123" s="213" t="str">
        <f>IF('Indicator Date'!BE123="","x",YEAR('Indicator Date'!BE123))</f>
        <v>x</v>
      </c>
      <c r="BF123" s="213">
        <f>IF('Indicator Date'!BF123="","x",YEAR('Indicator Date'!BF123))</f>
        <v>2018</v>
      </c>
      <c r="BG123" s="213">
        <f>IF('Indicator Date'!BG123="","x",YEAR('Indicator Date'!BG123))</f>
        <v>2018</v>
      </c>
      <c r="BH123" s="151">
        <f>IF('Indicator Date'!BH123="","x",'Indicator Date'!BH123)</f>
        <v>2018</v>
      </c>
      <c r="BI123" s="151">
        <f>IF('Indicator Date'!BI123="","x",'Indicator Date'!BI123)</f>
        <v>2018</v>
      </c>
      <c r="BJ123" s="151">
        <f>IF('Indicator Date'!BJ123="","x",'Indicator Date'!BJ123)</f>
        <v>2013</v>
      </c>
      <c r="BK123" s="151">
        <f>IF('Indicator Date'!BK123="","x",'Indicator Date'!BK123)</f>
        <v>2017</v>
      </c>
      <c r="BL123" s="151" t="str">
        <f>IF('Indicator Date'!BL123="","x",'Indicator Date'!BL123)</f>
        <v>x</v>
      </c>
      <c r="BM123" s="151">
        <f>IF('Indicator Date'!BM123="","x",'Indicator Date'!BM123)</f>
        <v>2017</v>
      </c>
      <c r="BN123" s="151" t="str">
        <f>IF('Indicator Date'!BN123="","x",'Indicator Date'!BN123)</f>
        <v>x</v>
      </c>
      <c r="BO123" s="151">
        <f>IF('Indicator Date'!BO123="","x",'Indicator Date'!BO123)</f>
        <v>2011</v>
      </c>
      <c r="BP123" s="151">
        <f>IF('Indicator Date'!BP123="","x",'Indicator Date'!BP123)</f>
        <v>2017</v>
      </c>
      <c r="BQ123" s="151">
        <f>IF('Indicator Date'!BQ123="","x",'Indicator Date'!BQ123)</f>
        <v>2014</v>
      </c>
      <c r="BR123" s="151">
        <f>IF('Indicator Date'!BR123="","x",'Indicator Date'!BR123)</f>
        <v>2017</v>
      </c>
      <c r="BS123" s="151">
        <f>IF('Indicator Date'!BS123="","x",'Indicator Date'!BS123)</f>
        <v>2017</v>
      </c>
      <c r="BT123" s="151">
        <f>IF('Indicator Date'!BT123="","x",'Indicator Date'!BT123)</f>
        <v>2015</v>
      </c>
      <c r="BU123" s="151">
        <f>IF('Indicator Date'!BU123="","x",'Indicator Date'!BU123)</f>
        <v>2017</v>
      </c>
      <c r="BV123" s="151">
        <f>IF('Indicator Date'!BV123="","x",'Indicator Date'!BV123)</f>
        <v>2017</v>
      </c>
      <c r="BW123" s="151" t="str">
        <f>IF('Indicator Date'!BW123="","x",'Indicator Date'!BW123)</f>
        <v>x</v>
      </c>
      <c r="BX123" s="151">
        <f>IF('Indicator Date'!BX123="","x",'Indicator Date'!BX123)</f>
        <v>2016</v>
      </c>
      <c r="BY123" s="151" t="str">
        <f>IF('Indicator Date'!BY123="","x",'Indicator Date'!BY123)</f>
        <v>x</v>
      </c>
      <c r="BZ123" s="151" t="str">
        <f>IF('Indicator Date'!BZ123="","x",'Indicator Date'!BZ123)</f>
        <v>2018</v>
      </c>
      <c r="CA123" s="151">
        <f>IF('Indicator Date'!CA123="","x",'Indicator Date'!CA123)</f>
        <v>2019</v>
      </c>
      <c r="CB123" s="151">
        <f>IF('Indicator Date'!CB123="","x",'Indicator Date'!CB123)</f>
        <v>2015</v>
      </c>
    </row>
    <row r="124" spans="1:80" x14ac:dyDescent="0.25">
      <c r="A124" s="123" t="s">
        <v>224</v>
      </c>
      <c r="B124" s="106" t="s">
        <v>223</v>
      </c>
      <c r="C124" s="151">
        <f>IF('Indicator Date'!C124="","x",'Indicator Date'!C124)</f>
        <v>2015</v>
      </c>
      <c r="D124" s="151">
        <f>IF('Indicator Date'!D124="","x",'Indicator Date'!D124)</f>
        <v>2015</v>
      </c>
      <c r="E124" s="151">
        <f>IF('Indicator Date'!E124="","x",'Indicator Date'!E124)</f>
        <v>2015</v>
      </c>
      <c r="F124" s="151">
        <f>IF('Indicator Date'!F124="","x",'Indicator Date'!F124)</f>
        <v>2015</v>
      </c>
      <c r="G124" s="151">
        <f>IF('Indicator Date'!G124="","x",'Indicator Date'!G124)</f>
        <v>2015</v>
      </c>
      <c r="H124" s="151">
        <f>IF('Indicator Date'!H124="","x",'Indicator Date'!H124)</f>
        <v>2015</v>
      </c>
      <c r="I124" s="151">
        <f>IF('Indicator Date'!I124="","x",'Indicator Date'!I124)</f>
        <v>2015</v>
      </c>
      <c r="J124" s="151">
        <f>IF('Indicator Date'!J124="","x",'Indicator Date'!J124)</f>
        <v>2018</v>
      </c>
      <c r="K124" s="151">
        <f>IF('Indicator Date'!K124="","x",'Indicator Date'!K124)</f>
        <v>2018</v>
      </c>
      <c r="L124" s="151">
        <f>IF('Indicator Date'!L124="","x",'Indicator Date'!L124)</f>
        <v>2016</v>
      </c>
      <c r="M124" s="151">
        <f>IF('Indicator Date'!M124="","x",'Indicator Date'!M124)</f>
        <v>2015</v>
      </c>
      <c r="N124" s="151">
        <f>IF('Indicator Date'!N124="","x",'Indicator Date'!N124)</f>
        <v>2015</v>
      </c>
      <c r="O124" s="151">
        <f>IF('Indicator Date'!O124="","x",'Indicator Date'!O124)</f>
        <v>2015</v>
      </c>
      <c r="P124" s="151">
        <f>IF('Indicator Date'!P124="","x",'Indicator Date'!P124)</f>
        <v>2015</v>
      </c>
      <c r="Q124" s="151">
        <f>IF('Indicator Date'!Q124="","x",'Indicator Date'!Q124)</f>
        <v>2010</v>
      </c>
      <c r="R124" s="151">
        <f>IF('Indicator Date'!R124="","x",'Indicator Date'!R124)</f>
        <v>2010</v>
      </c>
      <c r="S124" s="151">
        <f>IF('Indicator Date'!S124="","x",'Indicator Date'!S124)</f>
        <v>2010</v>
      </c>
      <c r="T124" s="151">
        <f>IF('Indicator Date'!T124="","x",'Indicator Date'!T124)</f>
        <v>2010</v>
      </c>
      <c r="U124" s="151">
        <f>IF('Indicator Date'!U124="","x",'Indicator Date'!U124)</f>
        <v>2015</v>
      </c>
      <c r="V124" s="151">
        <f>IF('Indicator Date'!V124="","x",'Indicator Date'!V124)</f>
        <v>2015</v>
      </c>
      <c r="W124" s="151">
        <f>IF('Indicator Date'!W124="","x",'Indicator Date'!W124)</f>
        <v>2015</v>
      </c>
      <c r="X124" s="151">
        <f>IF('Indicator Date'!X124="","x",'Indicator Date'!X124)</f>
        <v>2018</v>
      </c>
      <c r="Y124" s="151">
        <f>IF('Indicator Date'!Y124="","x",'Indicator Date'!Y124)</f>
        <v>2018</v>
      </c>
      <c r="Z124" s="151">
        <f>IF('Indicator Date'!Z124="","x",'Indicator Date'!Z124)</f>
        <v>2018</v>
      </c>
      <c r="AA124" s="151">
        <f>IF('Indicator Date'!AA124="","x",'Indicator Date'!AA124)</f>
        <v>2016</v>
      </c>
      <c r="AB124" s="151">
        <f>IF('Indicator Date'!AB124="","x",'Indicator Date'!AB124)</f>
        <v>2017</v>
      </c>
      <c r="AC124" s="151">
        <f>IF('Indicator Date'!AC124="","x",'Indicator Date'!AC124)</f>
        <v>2017</v>
      </c>
      <c r="AD124" s="151">
        <f>IF('Indicator Date'!AD124="","x",'Indicator Date'!AD124)</f>
        <v>2018</v>
      </c>
      <c r="AE124" s="151">
        <f>IF('Indicator Date'!AE124="","x",'Indicator Date'!AE124)</f>
        <v>2018</v>
      </c>
      <c r="AF124" s="151">
        <f>IF('Indicator Date'!AF124="","x",'Indicator Date'!AF124)</f>
        <v>2016</v>
      </c>
      <c r="AG124" s="151">
        <f>IF('Indicator Date'!AG124="","x",'Indicator Date'!AG124)</f>
        <v>2019</v>
      </c>
      <c r="AH124" s="151">
        <f>IF('Indicator Date'!AH124="","x",'Indicator Date'!AH124)</f>
        <v>2019</v>
      </c>
      <c r="AI124" s="151">
        <f>IF('Indicator Date'!AI124="","x",'Indicator Date'!AI124)</f>
        <v>2019</v>
      </c>
      <c r="AJ124" s="151">
        <f>IF('Indicator Date'!AJ124="","x",'Indicator Date'!AJ124)</f>
        <v>2018</v>
      </c>
      <c r="AK124" s="151">
        <f>IF('Indicator Date'!AK124="","x",'Indicator Date'!AK124)</f>
        <v>2018</v>
      </c>
      <c r="AL124" s="151">
        <f>IF('Indicator Date'!AL124="","x",'Indicator Date'!AL124)</f>
        <v>2017</v>
      </c>
      <c r="AM124" s="151">
        <f>IF('Indicator Date'!AM124="","x",'Indicator Date'!AM124)</f>
        <v>2016</v>
      </c>
      <c r="AN124" s="151">
        <f>IF('Indicator Date'!AN124="","x",'Indicator Date'!AN124)</f>
        <v>2019</v>
      </c>
      <c r="AO124" s="151">
        <f>IF('Indicator Date'!AO124="","x",'Indicator Date'!AO124)</f>
        <v>2016</v>
      </c>
      <c r="AP124" s="151">
        <f>IF('Indicator Date'!AP124="","x",'Indicator Date'!AP124)</f>
        <v>2017</v>
      </c>
      <c r="AQ124" s="151">
        <f>IF('Indicator Date'!AQ124="","x",'Indicator Date'!AQ124)</f>
        <v>2017</v>
      </c>
      <c r="AR124" s="151">
        <f>IF('Indicator Date'!AR124="","x",'Indicator Date'!AR124)</f>
        <v>2018</v>
      </c>
      <c r="AS124" s="151">
        <f>IF('Indicator Date'!AS124="","x",'Indicator Date'!AS124)</f>
        <v>2015</v>
      </c>
      <c r="AT124" s="151">
        <f>IF('Indicator Date'!AT124="","x",'Indicator Date'!AT124)</f>
        <v>2016</v>
      </c>
      <c r="AU124" s="151">
        <f>IF('Indicator Date'!AU124="","x",'Indicator Date'!AU124)</f>
        <v>2017</v>
      </c>
      <c r="AV124" s="151">
        <f>IF('Indicator Date'!AV124="","x",'Indicator Date'!AV124)</f>
        <v>2017</v>
      </c>
      <c r="AW124" s="151">
        <f>IF('Indicator Date'!AW124="","x",'Indicator Date'!AW124)</f>
        <v>2017</v>
      </c>
      <c r="AX124" s="151">
        <f>IF('Indicator Date'!AX124="","x",'Indicator Date'!AX124)</f>
        <v>2017</v>
      </c>
      <c r="AY124" s="151">
        <f>IF('Indicator Date'!AY124="","x",'Indicator Date'!AY124)</f>
        <v>2017</v>
      </c>
      <c r="AZ124" s="151">
        <f>IF('Indicator Date'!AZ124="","x",'Indicator Date'!AZ124)</f>
        <v>2017</v>
      </c>
      <c r="BA124" s="151" t="str">
        <f>IF('Indicator Date'!BA124="","x",'Indicator Date'!BA124)</f>
        <v>2010</v>
      </c>
      <c r="BB124" s="151">
        <f>IF('Indicator Date'!BB124="","x",'Indicator Date'!BB124)</f>
        <v>2017</v>
      </c>
      <c r="BC124" s="151">
        <f>IF('Indicator Date'!BC124="","x",'Indicator Date'!BC124)</f>
        <v>2018</v>
      </c>
      <c r="BD124" s="151">
        <f>IF('Indicator Date'!BD124="","x",'Indicator Date'!BD124)</f>
        <v>2019</v>
      </c>
      <c r="BE124" s="213" t="str">
        <f>IF('Indicator Date'!BE124="","x",YEAR('Indicator Date'!BE124))</f>
        <v>x</v>
      </c>
      <c r="BF124" s="213">
        <f>IF('Indicator Date'!BF124="","x",YEAR('Indicator Date'!BF124))</f>
        <v>2018</v>
      </c>
      <c r="BG124" s="213">
        <f>IF('Indicator Date'!BG124="","x",YEAR('Indicator Date'!BG124))</f>
        <v>2018</v>
      </c>
      <c r="BH124" s="151">
        <f>IF('Indicator Date'!BH124="","x",'Indicator Date'!BH124)</f>
        <v>2018</v>
      </c>
      <c r="BI124" s="151">
        <f>IF('Indicator Date'!BI124="","x",'Indicator Date'!BI124)</f>
        <v>2018</v>
      </c>
      <c r="BJ124" s="151">
        <f>IF('Indicator Date'!BJ124="","x",'Indicator Date'!BJ124)</f>
        <v>2015</v>
      </c>
      <c r="BK124" s="151">
        <f>IF('Indicator Date'!BK124="","x",'Indicator Date'!BK124)</f>
        <v>2017</v>
      </c>
      <c r="BL124" s="151">
        <f>IF('Indicator Date'!BL124="","x",'Indicator Date'!BL124)</f>
        <v>2018</v>
      </c>
      <c r="BM124" s="151">
        <f>IF('Indicator Date'!BM124="","x",'Indicator Date'!BM124)</f>
        <v>2017</v>
      </c>
      <c r="BN124" s="151">
        <f>IF('Indicator Date'!BN124="","x",'Indicator Date'!BN124)</f>
        <v>2015</v>
      </c>
      <c r="BO124" s="151">
        <f>IF('Indicator Date'!BO124="","x",'Indicator Date'!BO124)</f>
        <v>2016</v>
      </c>
      <c r="BP124" s="151">
        <f>IF('Indicator Date'!BP124="","x",'Indicator Date'!BP124)</f>
        <v>2017</v>
      </c>
      <c r="BQ124" s="151">
        <f>IF('Indicator Date'!BQ124="","x",'Indicator Date'!BQ124)</f>
        <v>2014</v>
      </c>
      <c r="BR124" s="151">
        <f>IF('Indicator Date'!BR124="","x",'Indicator Date'!BR124)</f>
        <v>2017</v>
      </c>
      <c r="BS124" s="151">
        <f>IF('Indicator Date'!BS124="","x",'Indicator Date'!BS124)</f>
        <v>2017</v>
      </c>
      <c r="BT124" s="151">
        <f>IF('Indicator Date'!BT124="","x",'Indicator Date'!BT124)</f>
        <v>2017</v>
      </c>
      <c r="BU124" s="151">
        <f>IF('Indicator Date'!BU124="","x",'Indicator Date'!BU124)</f>
        <v>2017</v>
      </c>
      <c r="BV124" s="151">
        <f>IF('Indicator Date'!BV124="","x",'Indicator Date'!BV124)</f>
        <v>2017</v>
      </c>
      <c r="BW124" s="151">
        <f>IF('Indicator Date'!BW124="","x",'Indicator Date'!BW124)</f>
        <v>2017</v>
      </c>
      <c r="BX124" s="151">
        <f>IF('Indicator Date'!BX124="","x",'Indicator Date'!BX124)</f>
        <v>2016</v>
      </c>
      <c r="BY124" s="151">
        <f>IF('Indicator Date'!BY124="","x",'Indicator Date'!BY124)</f>
        <v>2015</v>
      </c>
      <c r="BZ124" s="151" t="str">
        <f>IF('Indicator Date'!BZ124="","x",'Indicator Date'!BZ124)</f>
        <v>2018</v>
      </c>
      <c r="CA124" s="151">
        <f>IF('Indicator Date'!CA124="","x",'Indicator Date'!CA124)</f>
        <v>2019</v>
      </c>
      <c r="CB124" s="151">
        <f>IF('Indicator Date'!CB124="","x",'Indicator Date'!CB124)</f>
        <v>2015</v>
      </c>
    </row>
    <row r="125" spans="1:80" x14ac:dyDescent="0.25">
      <c r="A125" s="123" t="s">
        <v>226</v>
      </c>
      <c r="B125" s="106" t="s">
        <v>225</v>
      </c>
      <c r="C125" s="151">
        <f>IF('Indicator Date'!C125="","x",'Indicator Date'!C125)</f>
        <v>2015</v>
      </c>
      <c r="D125" s="151">
        <f>IF('Indicator Date'!D125="","x",'Indicator Date'!D125)</f>
        <v>2015</v>
      </c>
      <c r="E125" s="151">
        <f>IF('Indicator Date'!E125="","x",'Indicator Date'!E125)</f>
        <v>2015</v>
      </c>
      <c r="F125" s="151">
        <f>IF('Indicator Date'!F125="","x",'Indicator Date'!F125)</f>
        <v>2015</v>
      </c>
      <c r="G125" s="151">
        <f>IF('Indicator Date'!G125="","x",'Indicator Date'!G125)</f>
        <v>2015</v>
      </c>
      <c r="H125" s="151">
        <f>IF('Indicator Date'!H125="","x",'Indicator Date'!H125)</f>
        <v>2015</v>
      </c>
      <c r="I125" s="151">
        <f>IF('Indicator Date'!I125="","x",'Indicator Date'!I125)</f>
        <v>2015</v>
      </c>
      <c r="J125" s="151">
        <f>IF('Indicator Date'!J125="","x",'Indicator Date'!J125)</f>
        <v>2018</v>
      </c>
      <c r="K125" s="151">
        <f>IF('Indicator Date'!K125="","x",'Indicator Date'!K125)</f>
        <v>2018</v>
      </c>
      <c r="L125" s="151">
        <f>IF('Indicator Date'!L125="","x",'Indicator Date'!L125)</f>
        <v>2016</v>
      </c>
      <c r="M125" s="151">
        <f>IF('Indicator Date'!M125="","x",'Indicator Date'!M125)</f>
        <v>2015</v>
      </c>
      <c r="N125" s="151">
        <f>IF('Indicator Date'!N125="","x",'Indicator Date'!N125)</f>
        <v>2015</v>
      </c>
      <c r="O125" s="151">
        <f>IF('Indicator Date'!O125="","x",'Indicator Date'!O125)</f>
        <v>2015</v>
      </c>
      <c r="P125" s="151">
        <f>IF('Indicator Date'!P125="","x",'Indicator Date'!P125)</f>
        <v>2015</v>
      </c>
      <c r="Q125" s="151">
        <f>IF('Indicator Date'!Q125="","x",'Indicator Date'!Q125)</f>
        <v>2010</v>
      </c>
      <c r="R125" s="151">
        <f>IF('Indicator Date'!R125="","x",'Indicator Date'!R125)</f>
        <v>2010</v>
      </c>
      <c r="S125" s="151">
        <f>IF('Indicator Date'!S125="","x",'Indicator Date'!S125)</f>
        <v>2010</v>
      </c>
      <c r="T125" s="151">
        <f>IF('Indicator Date'!T125="","x",'Indicator Date'!T125)</f>
        <v>2010</v>
      </c>
      <c r="U125" s="151">
        <f>IF('Indicator Date'!U125="","x",'Indicator Date'!U125)</f>
        <v>2015</v>
      </c>
      <c r="V125" s="151">
        <f>IF('Indicator Date'!V125="","x",'Indicator Date'!V125)</f>
        <v>2015</v>
      </c>
      <c r="W125" s="151">
        <f>IF('Indicator Date'!W125="","x",'Indicator Date'!W125)</f>
        <v>2015</v>
      </c>
      <c r="X125" s="151">
        <f>IF('Indicator Date'!X125="","x",'Indicator Date'!X125)</f>
        <v>2018</v>
      </c>
      <c r="Y125" s="151">
        <f>IF('Indicator Date'!Y125="","x",'Indicator Date'!Y125)</f>
        <v>2018</v>
      </c>
      <c r="Z125" s="151">
        <f>IF('Indicator Date'!Z125="","x",'Indicator Date'!Z125)</f>
        <v>2018</v>
      </c>
      <c r="AA125" s="151">
        <f>IF('Indicator Date'!AA125="","x",'Indicator Date'!AA125)</f>
        <v>2011</v>
      </c>
      <c r="AB125" s="151">
        <f>IF('Indicator Date'!AB125="","x",'Indicator Date'!AB125)</f>
        <v>2017</v>
      </c>
      <c r="AC125" s="151" t="str">
        <f>IF('Indicator Date'!AC125="","x",'Indicator Date'!AC125)</f>
        <v>x</v>
      </c>
      <c r="AD125" s="151">
        <f>IF('Indicator Date'!AD125="","x",'Indicator Date'!AD125)</f>
        <v>2018</v>
      </c>
      <c r="AE125" s="151">
        <f>IF('Indicator Date'!AE125="","x",'Indicator Date'!AE125)</f>
        <v>2018</v>
      </c>
      <c r="AF125" s="151" t="str">
        <f>IF('Indicator Date'!AF125="","x",'Indicator Date'!AF125)</f>
        <v>x</v>
      </c>
      <c r="AG125" s="151">
        <f>IF('Indicator Date'!AG125="","x",'Indicator Date'!AG125)</f>
        <v>2019</v>
      </c>
      <c r="AH125" s="151">
        <f>IF('Indicator Date'!AH125="","x",'Indicator Date'!AH125)</f>
        <v>2019</v>
      </c>
      <c r="AI125" s="151">
        <f>IF('Indicator Date'!AI125="","x",'Indicator Date'!AI125)</f>
        <v>2019</v>
      </c>
      <c r="AJ125" s="151">
        <f>IF('Indicator Date'!AJ125="","x",'Indicator Date'!AJ125)</f>
        <v>2018</v>
      </c>
      <c r="AK125" s="151">
        <f>IF('Indicator Date'!AK125="","x",'Indicator Date'!AK125)</f>
        <v>2018</v>
      </c>
      <c r="AL125" s="151">
        <f>IF('Indicator Date'!AL125="","x",'Indicator Date'!AL125)</f>
        <v>2017</v>
      </c>
      <c r="AM125" s="151" t="str">
        <f>IF('Indicator Date'!AM125="","x",'Indicator Date'!AM125)</f>
        <v>x</v>
      </c>
      <c r="AN125" s="151">
        <f>IF('Indicator Date'!AN125="","x",'Indicator Date'!AN125)</f>
        <v>2019</v>
      </c>
      <c r="AO125" s="151">
        <f>IF('Indicator Date'!AO125="","x",'Indicator Date'!AO125)</f>
        <v>2016</v>
      </c>
      <c r="AP125" s="151">
        <f>IF('Indicator Date'!AP125="","x",'Indicator Date'!AP125)</f>
        <v>2017</v>
      </c>
      <c r="AQ125" s="151" t="str">
        <f>IF('Indicator Date'!AQ125="","x",'Indicator Date'!AQ125)</f>
        <v>x</v>
      </c>
      <c r="AR125" s="151">
        <f>IF('Indicator Date'!AR125="","x",'Indicator Date'!AR125)</f>
        <v>2018</v>
      </c>
      <c r="AS125" s="151">
        <f>IF('Indicator Date'!AS125="","x",'Indicator Date'!AS125)</f>
        <v>2015</v>
      </c>
      <c r="AT125" s="151" t="str">
        <f>IF('Indicator Date'!AT125="","x",'Indicator Date'!AT125)</f>
        <v>x</v>
      </c>
      <c r="AU125" s="151">
        <f>IF('Indicator Date'!AU125="","x",'Indicator Date'!AU125)</f>
        <v>2017</v>
      </c>
      <c r="AV125" s="151">
        <f>IF('Indicator Date'!AV125="","x",'Indicator Date'!AV125)</f>
        <v>2017</v>
      </c>
      <c r="AW125" s="151">
        <f>IF('Indicator Date'!AW125="","x",'Indicator Date'!AW125)</f>
        <v>2017</v>
      </c>
      <c r="AX125" s="151" t="str">
        <f>IF('Indicator Date'!AX125="","x",'Indicator Date'!AX125)</f>
        <v>x</v>
      </c>
      <c r="AY125" s="151">
        <f>IF('Indicator Date'!AY125="","x",'Indicator Date'!AY125)</f>
        <v>2017</v>
      </c>
      <c r="AZ125" s="151">
        <f>IF('Indicator Date'!AZ125="","x",'Indicator Date'!AZ125)</f>
        <v>2017</v>
      </c>
      <c r="BA125" s="151" t="str">
        <f>IF('Indicator Date'!BA125="","x",'Indicator Date'!BA125)</f>
        <v>2015</v>
      </c>
      <c r="BB125" s="151">
        <f>IF('Indicator Date'!BB125="","x",'Indicator Date'!BB125)</f>
        <v>2017</v>
      </c>
      <c r="BC125" s="151">
        <f>IF('Indicator Date'!BC125="","x",'Indicator Date'!BC125)</f>
        <v>2018</v>
      </c>
      <c r="BD125" s="151">
        <f>IF('Indicator Date'!BD125="","x",'Indicator Date'!BD125)</f>
        <v>2019</v>
      </c>
      <c r="BE125" s="213" t="str">
        <f>IF('Indicator Date'!BE125="","x",YEAR('Indicator Date'!BE125))</f>
        <v>x</v>
      </c>
      <c r="BF125" s="213">
        <f>IF('Indicator Date'!BF125="","x",YEAR('Indicator Date'!BF125))</f>
        <v>2018</v>
      </c>
      <c r="BG125" s="213">
        <f>IF('Indicator Date'!BG125="","x",YEAR('Indicator Date'!BG125))</f>
        <v>2018</v>
      </c>
      <c r="BH125" s="151">
        <f>IF('Indicator Date'!BH125="","x",'Indicator Date'!BH125)</f>
        <v>2018</v>
      </c>
      <c r="BI125" s="151">
        <f>IF('Indicator Date'!BI125="","x",'Indicator Date'!BI125)</f>
        <v>2018</v>
      </c>
      <c r="BJ125" s="151">
        <f>IF('Indicator Date'!BJ125="","x",'Indicator Date'!BJ125)</f>
        <v>2015</v>
      </c>
      <c r="BK125" s="151">
        <f>IF('Indicator Date'!BK125="","x",'Indicator Date'!BK125)</f>
        <v>2017</v>
      </c>
      <c r="BL125" s="151">
        <f>IF('Indicator Date'!BL125="","x",'Indicator Date'!BL125)</f>
        <v>2018</v>
      </c>
      <c r="BM125" s="151">
        <f>IF('Indicator Date'!BM125="","x",'Indicator Date'!BM125)</f>
        <v>2017</v>
      </c>
      <c r="BN125" s="151" t="str">
        <f>IF('Indicator Date'!BN125="","x",'Indicator Date'!BN125)</f>
        <v>x</v>
      </c>
      <c r="BO125" s="151">
        <f>IF('Indicator Date'!BO125="","x",'Indicator Date'!BO125)</f>
        <v>2016</v>
      </c>
      <c r="BP125" s="151">
        <f>IF('Indicator Date'!BP125="","x",'Indicator Date'!BP125)</f>
        <v>2017</v>
      </c>
      <c r="BQ125" s="151">
        <f>IF('Indicator Date'!BQ125="","x",'Indicator Date'!BQ125)</f>
        <v>2014</v>
      </c>
      <c r="BR125" s="151">
        <f>IF('Indicator Date'!BR125="","x",'Indicator Date'!BR125)</f>
        <v>2017</v>
      </c>
      <c r="BS125" s="151">
        <f>IF('Indicator Date'!BS125="","x",'Indicator Date'!BS125)</f>
        <v>2017</v>
      </c>
      <c r="BT125" s="151">
        <f>IF('Indicator Date'!BT125="","x",'Indicator Date'!BT125)</f>
        <v>2016</v>
      </c>
      <c r="BU125" s="151">
        <f>IF('Indicator Date'!BU125="","x",'Indicator Date'!BU125)</f>
        <v>2017</v>
      </c>
      <c r="BV125" s="151">
        <f>IF('Indicator Date'!BV125="","x",'Indicator Date'!BV125)</f>
        <v>2017</v>
      </c>
      <c r="BW125" s="151">
        <f>IF('Indicator Date'!BW125="","x",'Indicator Date'!BW125)</f>
        <v>2017</v>
      </c>
      <c r="BX125" s="151">
        <f>IF('Indicator Date'!BX125="","x",'Indicator Date'!BX125)</f>
        <v>2016</v>
      </c>
      <c r="BY125" s="151">
        <f>IF('Indicator Date'!BY125="","x",'Indicator Date'!BY125)</f>
        <v>2015</v>
      </c>
      <c r="BZ125" s="151" t="str">
        <f>IF('Indicator Date'!BZ125="","x",'Indicator Date'!BZ125)</f>
        <v>2018</v>
      </c>
      <c r="CA125" s="151">
        <f>IF('Indicator Date'!CA125="","x",'Indicator Date'!CA125)</f>
        <v>2019</v>
      </c>
      <c r="CB125" s="151">
        <f>IF('Indicator Date'!CB125="","x",'Indicator Date'!CB125)</f>
        <v>2015</v>
      </c>
    </row>
    <row r="126" spans="1:80" x14ac:dyDescent="0.25">
      <c r="A126" s="123" t="s">
        <v>228</v>
      </c>
      <c r="B126" s="106" t="s">
        <v>227</v>
      </c>
      <c r="C126" s="151">
        <f>IF('Indicator Date'!C126="","x",'Indicator Date'!C126)</f>
        <v>2015</v>
      </c>
      <c r="D126" s="151">
        <f>IF('Indicator Date'!D126="","x",'Indicator Date'!D126)</f>
        <v>2015</v>
      </c>
      <c r="E126" s="151">
        <f>IF('Indicator Date'!E126="","x",'Indicator Date'!E126)</f>
        <v>2015</v>
      </c>
      <c r="F126" s="151">
        <f>IF('Indicator Date'!F126="","x",'Indicator Date'!F126)</f>
        <v>2015</v>
      </c>
      <c r="G126" s="151">
        <f>IF('Indicator Date'!G126="","x",'Indicator Date'!G126)</f>
        <v>2015</v>
      </c>
      <c r="H126" s="151">
        <f>IF('Indicator Date'!H126="","x",'Indicator Date'!H126)</f>
        <v>2015</v>
      </c>
      <c r="I126" s="151">
        <f>IF('Indicator Date'!I126="","x",'Indicator Date'!I126)</f>
        <v>2015</v>
      </c>
      <c r="J126" s="151">
        <f>IF('Indicator Date'!J126="","x",'Indicator Date'!J126)</f>
        <v>2018</v>
      </c>
      <c r="K126" s="151">
        <f>IF('Indicator Date'!K126="","x",'Indicator Date'!K126)</f>
        <v>2018</v>
      </c>
      <c r="L126" s="151">
        <f>IF('Indicator Date'!L126="","x",'Indicator Date'!L126)</f>
        <v>2016</v>
      </c>
      <c r="M126" s="151">
        <f>IF('Indicator Date'!M126="","x",'Indicator Date'!M126)</f>
        <v>2015</v>
      </c>
      <c r="N126" s="151">
        <f>IF('Indicator Date'!N126="","x",'Indicator Date'!N126)</f>
        <v>2015</v>
      </c>
      <c r="O126" s="151">
        <f>IF('Indicator Date'!O126="","x",'Indicator Date'!O126)</f>
        <v>2015</v>
      </c>
      <c r="P126" s="151">
        <f>IF('Indicator Date'!P126="","x",'Indicator Date'!P126)</f>
        <v>2015</v>
      </c>
      <c r="Q126" s="151">
        <f>IF('Indicator Date'!Q126="","x",'Indicator Date'!Q126)</f>
        <v>2010</v>
      </c>
      <c r="R126" s="151">
        <f>IF('Indicator Date'!R126="","x",'Indicator Date'!R126)</f>
        <v>2010</v>
      </c>
      <c r="S126" s="151">
        <f>IF('Indicator Date'!S126="","x",'Indicator Date'!S126)</f>
        <v>2010</v>
      </c>
      <c r="T126" s="151">
        <f>IF('Indicator Date'!T126="","x",'Indicator Date'!T126)</f>
        <v>2010</v>
      </c>
      <c r="U126" s="151">
        <f>IF('Indicator Date'!U126="","x",'Indicator Date'!U126)</f>
        <v>2015</v>
      </c>
      <c r="V126" s="151">
        <f>IF('Indicator Date'!V126="","x",'Indicator Date'!V126)</f>
        <v>2015</v>
      </c>
      <c r="W126" s="151">
        <f>IF('Indicator Date'!W126="","x",'Indicator Date'!W126)</f>
        <v>2015</v>
      </c>
      <c r="X126" s="151">
        <f>IF('Indicator Date'!X126="","x",'Indicator Date'!X126)</f>
        <v>2018</v>
      </c>
      <c r="Y126" s="151">
        <f>IF('Indicator Date'!Y126="","x",'Indicator Date'!Y126)</f>
        <v>2018</v>
      </c>
      <c r="Z126" s="151">
        <f>IF('Indicator Date'!Z126="","x",'Indicator Date'!Z126)</f>
        <v>2018</v>
      </c>
      <c r="AA126" s="151">
        <f>IF('Indicator Date'!AA126="","x",'Indicator Date'!AA126)</f>
        <v>2006</v>
      </c>
      <c r="AB126" s="151">
        <f>IF('Indicator Date'!AB126="","x",'Indicator Date'!AB126)</f>
        <v>2017</v>
      </c>
      <c r="AC126" s="151" t="str">
        <f>IF('Indicator Date'!AC126="","x",'Indicator Date'!AC126)</f>
        <v>x</v>
      </c>
      <c r="AD126" s="151">
        <f>IF('Indicator Date'!AD126="","x",'Indicator Date'!AD126)</f>
        <v>2018</v>
      </c>
      <c r="AE126" s="151">
        <f>IF('Indicator Date'!AE126="","x",'Indicator Date'!AE126)</f>
        <v>2018</v>
      </c>
      <c r="AF126" s="151" t="str">
        <f>IF('Indicator Date'!AF126="","x",'Indicator Date'!AF126)</f>
        <v>x</v>
      </c>
      <c r="AG126" s="151">
        <f>IF('Indicator Date'!AG126="","x",'Indicator Date'!AG126)</f>
        <v>2019</v>
      </c>
      <c r="AH126" s="151">
        <f>IF('Indicator Date'!AH126="","x",'Indicator Date'!AH126)</f>
        <v>2019</v>
      </c>
      <c r="AI126" s="151">
        <f>IF('Indicator Date'!AI126="","x",'Indicator Date'!AI126)</f>
        <v>2019</v>
      </c>
      <c r="AJ126" s="151">
        <f>IF('Indicator Date'!AJ126="","x",'Indicator Date'!AJ126)</f>
        <v>2018</v>
      </c>
      <c r="AK126" s="151">
        <f>IF('Indicator Date'!AK126="","x",'Indicator Date'!AK126)</f>
        <v>2018</v>
      </c>
      <c r="AL126" s="151">
        <f>IF('Indicator Date'!AL126="","x",'Indicator Date'!AL126)</f>
        <v>2017</v>
      </c>
      <c r="AM126" s="151" t="str">
        <f>IF('Indicator Date'!AM126="","x",'Indicator Date'!AM126)</f>
        <v>x</v>
      </c>
      <c r="AN126" s="151">
        <f>IF('Indicator Date'!AN126="","x",'Indicator Date'!AN126)</f>
        <v>2019</v>
      </c>
      <c r="AO126" s="151">
        <f>IF('Indicator Date'!AO126="","x",'Indicator Date'!AO126)</f>
        <v>2016</v>
      </c>
      <c r="AP126" s="151">
        <f>IF('Indicator Date'!AP126="","x",'Indicator Date'!AP126)</f>
        <v>2017</v>
      </c>
      <c r="AQ126" s="151" t="str">
        <f>IF('Indicator Date'!AQ126="","x",'Indicator Date'!AQ126)</f>
        <v>x</v>
      </c>
      <c r="AR126" s="151">
        <f>IF('Indicator Date'!AR126="","x",'Indicator Date'!AR126)</f>
        <v>2018</v>
      </c>
      <c r="AS126" s="151">
        <f>IF('Indicator Date'!AS126="","x",'Indicator Date'!AS126)</f>
        <v>2015</v>
      </c>
      <c r="AT126" s="151" t="str">
        <f>IF('Indicator Date'!AT126="","x",'Indicator Date'!AT126)</f>
        <v>x</v>
      </c>
      <c r="AU126" s="151">
        <f>IF('Indicator Date'!AU126="","x",'Indicator Date'!AU126)</f>
        <v>2017</v>
      </c>
      <c r="AV126" s="151">
        <f>IF('Indicator Date'!AV126="","x",'Indicator Date'!AV126)</f>
        <v>2017</v>
      </c>
      <c r="AW126" s="151" t="str">
        <f>IF('Indicator Date'!AW126="","x",'Indicator Date'!AW126)</f>
        <v>x</v>
      </c>
      <c r="AX126" s="151" t="str">
        <f>IF('Indicator Date'!AX126="","x",'Indicator Date'!AX126)</f>
        <v>x</v>
      </c>
      <c r="AY126" s="151">
        <f>IF('Indicator Date'!AY126="","x",'Indicator Date'!AY126)</f>
        <v>2017</v>
      </c>
      <c r="AZ126" s="151">
        <f>IF('Indicator Date'!AZ126="","x",'Indicator Date'!AZ126)</f>
        <v>2017</v>
      </c>
      <c r="BA126" s="151" t="str">
        <f>IF('Indicator Date'!BA126="","x",'Indicator Date'!BA126)</f>
        <v>x</v>
      </c>
      <c r="BB126" s="151">
        <f>IF('Indicator Date'!BB126="","x",'Indicator Date'!BB126)</f>
        <v>2017</v>
      </c>
      <c r="BC126" s="151">
        <f>IF('Indicator Date'!BC126="","x",'Indicator Date'!BC126)</f>
        <v>2018</v>
      </c>
      <c r="BD126" s="151">
        <f>IF('Indicator Date'!BD126="","x",'Indicator Date'!BD126)</f>
        <v>2019</v>
      </c>
      <c r="BE126" s="213" t="str">
        <f>IF('Indicator Date'!BE126="","x",YEAR('Indicator Date'!BE126))</f>
        <v>x</v>
      </c>
      <c r="BF126" s="213">
        <f>IF('Indicator Date'!BF126="","x",YEAR('Indicator Date'!BF126))</f>
        <v>2018</v>
      </c>
      <c r="BG126" s="213">
        <f>IF('Indicator Date'!BG126="","x",YEAR('Indicator Date'!BG126))</f>
        <v>2018</v>
      </c>
      <c r="BH126" s="151">
        <f>IF('Indicator Date'!BH126="","x",'Indicator Date'!BH126)</f>
        <v>2018</v>
      </c>
      <c r="BI126" s="151">
        <f>IF('Indicator Date'!BI126="","x",'Indicator Date'!BI126)</f>
        <v>2018</v>
      </c>
      <c r="BJ126" s="151">
        <f>IF('Indicator Date'!BJ126="","x",'Indicator Date'!BJ126)</f>
        <v>2015</v>
      </c>
      <c r="BK126" s="151">
        <f>IF('Indicator Date'!BK126="","x",'Indicator Date'!BK126)</f>
        <v>2017</v>
      </c>
      <c r="BL126" s="151">
        <f>IF('Indicator Date'!BL126="","x",'Indicator Date'!BL126)</f>
        <v>2018</v>
      </c>
      <c r="BM126" s="151">
        <f>IF('Indicator Date'!BM126="","x",'Indicator Date'!BM126)</f>
        <v>2017</v>
      </c>
      <c r="BN126" s="151" t="str">
        <f>IF('Indicator Date'!BN126="","x",'Indicator Date'!BN126)</f>
        <v>x</v>
      </c>
      <c r="BO126" s="151">
        <f>IF('Indicator Date'!BO126="","x",'Indicator Date'!BO126)</f>
        <v>2016</v>
      </c>
      <c r="BP126" s="151">
        <f>IF('Indicator Date'!BP126="","x",'Indicator Date'!BP126)</f>
        <v>2017</v>
      </c>
      <c r="BQ126" s="151">
        <f>IF('Indicator Date'!BQ126="","x",'Indicator Date'!BQ126)</f>
        <v>2014</v>
      </c>
      <c r="BR126" s="151">
        <f>IF('Indicator Date'!BR126="","x",'Indicator Date'!BR126)</f>
        <v>2017</v>
      </c>
      <c r="BS126" s="151">
        <f>IF('Indicator Date'!BS126="","x",'Indicator Date'!BS126)</f>
        <v>2017</v>
      </c>
      <c r="BT126" s="151">
        <f>IF('Indicator Date'!BT126="","x",'Indicator Date'!BT126)</f>
        <v>2016</v>
      </c>
      <c r="BU126" s="151">
        <f>IF('Indicator Date'!BU126="","x",'Indicator Date'!BU126)</f>
        <v>2017</v>
      </c>
      <c r="BV126" s="151">
        <f>IF('Indicator Date'!BV126="","x",'Indicator Date'!BV126)</f>
        <v>2017</v>
      </c>
      <c r="BW126" s="151">
        <f>IF('Indicator Date'!BW126="","x",'Indicator Date'!BW126)</f>
        <v>2017</v>
      </c>
      <c r="BX126" s="151">
        <f>IF('Indicator Date'!BX126="","x",'Indicator Date'!BX126)</f>
        <v>2016</v>
      </c>
      <c r="BY126" s="151">
        <f>IF('Indicator Date'!BY126="","x",'Indicator Date'!BY126)</f>
        <v>2015</v>
      </c>
      <c r="BZ126" s="151" t="str">
        <f>IF('Indicator Date'!BZ126="","x",'Indicator Date'!BZ126)</f>
        <v>2018</v>
      </c>
      <c r="CA126" s="151">
        <f>IF('Indicator Date'!CA126="","x",'Indicator Date'!CA126)</f>
        <v>2019</v>
      </c>
      <c r="CB126" s="151">
        <f>IF('Indicator Date'!CB126="","x",'Indicator Date'!CB126)</f>
        <v>2015</v>
      </c>
    </row>
    <row r="127" spans="1:80" x14ac:dyDescent="0.25">
      <c r="A127" s="123" t="s">
        <v>230</v>
      </c>
      <c r="B127" s="106" t="s">
        <v>229</v>
      </c>
      <c r="C127" s="151">
        <f>IF('Indicator Date'!C127="","x",'Indicator Date'!C127)</f>
        <v>2015</v>
      </c>
      <c r="D127" s="151">
        <f>IF('Indicator Date'!D127="","x",'Indicator Date'!D127)</f>
        <v>2015</v>
      </c>
      <c r="E127" s="151">
        <f>IF('Indicator Date'!E127="","x",'Indicator Date'!E127)</f>
        <v>2015</v>
      </c>
      <c r="F127" s="151">
        <f>IF('Indicator Date'!F127="","x",'Indicator Date'!F127)</f>
        <v>2015</v>
      </c>
      <c r="G127" s="151">
        <f>IF('Indicator Date'!G127="","x",'Indicator Date'!G127)</f>
        <v>2015</v>
      </c>
      <c r="H127" s="151">
        <f>IF('Indicator Date'!H127="","x",'Indicator Date'!H127)</f>
        <v>2015</v>
      </c>
      <c r="I127" s="151">
        <f>IF('Indicator Date'!I127="","x",'Indicator Date'!I127)</f>
        <v>2015</v>
      </c>
      <c r="J127" s="151">
        <f>IF('Indicator Date'!J127="","x",'Indicator Date'!J127)</f>
        <v>2018</v>
      </c>
      <c r="K127" s="151">
        <f>IF('Indicator Date'!K127="","x",'Indicator Date'!K127)</f>
        <v>2018</v>
      </c>
      <c r="L127" s="151">
        <f>IF('Indicator Date'!L127="","x",'Indicator Date'!L127)</f>
        <v>2016</v>
      </c>
      <c r="M127" s="151">
        <f>IF('Indicator Date'!M127="","x",'Indicator Date'!M127)</f>
        <v>2015</v>
      </c>
      <c r="N127" s="151">
        <f>IF('Indicator Date'!N127="","x",'Indicator Date'!N127)</f>
        <v>2015</v>
      </c>
      <c r="O127" s="151">
        <f>IF('Indicator Date'!O127="","x",'Indicator Date'!O127)</f>
        <v>2015</v>
      </c>
      <c r="P127" s="151">
        <f>IF('Indicator Date'!P127="","x",'Indicator Date'!P127)</f>
        <v>2015</v>
      </c>
      <c r="Q127" s="151">
        <f>IF('Indicator Date'!Q127="","x",'Indicator Date'!Q127)</f>
        <v>2010</v>
      </c>
      <c r="R127" s="151">
        <f>IF('Indicator Date'!R127="","x",'Indicator Date'!R127)</f>
        <v>2010</v>
      </c>
      <c r="S127" s="151">
        <f>IF('Indicator Date'!S127="","x",'Indicator Date'!S127)</f>
        <v>2010</v>
      </c>
      <c r="T127" s="151">
        <f>IF('Indicator Date'!T127="","x",'Indicator Date'!T127)</f>
        <v>2010</v>
      </c>
      <c r="U127" s="151">
        <f>IF('Indicator Date'!U127="","x",'Indicator Date'!U127)</f>
        <v>2015</v>
      </c>
      <c r="V127" s="151">
        <f>IF('Indicator Date'!V127="","x",'Indicator Date'!V127)</f>
        <v>2015</v>
      </c>
      <c r="W127" s="151">
        <f>IF('Indicator Date'!W127="","x",'Indicator Date'!W127)</f>
        <v>2015</v>
      </c>
      <c r="X127" s="151">
        <f>IF('Indicator Date'!X127="","x",'Indicator Date'!X127)</f>
        <v>2018</v>
      </c>
      <c r="Y127" s="151">
        <f>IF('Indicator Date'!Y127="","x",'Indicator Date'!Y127)</f>
        <v>2018</v>
      </c>
      <c r="Z127" s="151">
        <f>IF('Indicator Date'!Z127="","x",'Indicator Date'!Z127)</f>
        <v>2018</v>
      </c>
      <c r="AA127" s="151" t="str">
        <f>IF('Indicator Date'!AA127="","x",'Indicator Date'!AA127)</f>
        <v>x</v>
      </c>
      <c r="AB127" s="151">
        <f>IF('Indicator Date'!AB127="","x",'Indicator Date'!AB127)</f>
        <v>2017</v>
      </c>
      <c r="AC127" s="151" t="str">
        <f>IF('Indicator Date'!AC127="","x",'Indicator Date'!AC127)</f>
        <v>x</v>
      </c>
      <c r="AD127" s="151">
        <f>IF('Indicator Date'!AD127="","x",'Indicator Date'!AD127)</f>
        <v>2018</v>
      </c>
      <c r="AE127" s="151">
        <f>IF('Indicator Date'!AE127="","x",'Indicator Date'!AE127)</f>
        <v>2018</v>
      </c>
      <c r="AF127" s="151">
        <f>IF('Indicator Date'!AF127="","x",'Indicator Date'!AF127)</f>
        <v>2016</v>
      </c>
      <c r="AG127" s="151">
        <f>IF('Indicator Date'!AG127="","x",'Indicator Date'!AG127)</f>
        <v>2019</v>
      </c>
      <c r="AH127" s="151">
        <f>IF('Indicator Date'!AH127="","x",'Indicator Date'!AH127)</f>
        <v>2019</v>
      </c>
      <c r="AI127" s="151">
        <f>IF('Indicator Date'!AI127="","x",'Indicator Date'!AI127)</f>
        <v>2019</v>
      </c>
      <c r="AJ127" s="151">
        <f>IF('Indicator Date'!AJ127="","x",'Indicator Date'!AJ127)</f>
        <v>2018</v>
      </c>
      <c r="AK127" s="151">
        <f>IF('Indicator Date'!AK127="","x",'Indicator Date'!AK127)</f>
        <v>2018</v>
      </c>
      <c r="AL127" s="151">
        <f>IF('Indicator Date'!AL127="","x",'Indicator Date'!AL127)</f>
        <v>2017</v>
      </c>
      <c r="AM127" s="151">
        <f>IF('Indicator Date'!AM127="","x",'Indicator Date'!AM127)</f>
        <v>2012</v>
      </c>
      <c r="AN127" s="151">
        <f>IF('Indicator Date'!AN127="","x",'Indicator Date'!AN127)</f>
        <v>2019</v>
      </c>
      <c r="AO127" s="151">
        <f>IF('Indicator Date'!AO127="","x",'Indicator Date'!AO127)</f>
        <v>2016</v>
      </c>
      <c r="AP127" s="151">
        <f>IF('Indicator Date'!AP127="","x",'Indicator Date'!AP127)</f>
        <v>2017</v>
      </c>
      <c r="AQ127" s="151">
        <f>IF('Indicator Date'!AQ127="","x",'Indicator Date'!AQ127)</f>
        <v>2017</v>
      </c>
      <c r="AR127" s="151">
        <f>IF('Indicator Date'!AR127="","x",'Indicator Date'!AR127)</f>
        <v>2018</v>
      </c>
      <c r="AS127" s="151">
        <f>IF('Indicator Date'!AS127="","x",'Indicator Date'!AS127)</f>
        <v>2015</v>
      </c>
      <c r="AT127" s="151">
        <f>IF('Indicator Date'!AT127="","x",'Indicator Date'!AT127)</f>
        <v>2006</v>
      </c>
      <c r="AU127" s="151">
        <f>IF('Indicator Date'!AU127="","x",'Indicator Date'!AU127)</f>
        <v>2017</v>
      </c>
      <c r="AV127" s="151">
        <f>IF('Indicator Date'!AV127="","x",'Indicator Date'!AV127)</f>
        <v>2017</v>
      </c>
      <c r="AW127" s="151">
        <f>IF('Indicator Date'!AW127="","x",'Indicator Date'!AW127)</f>
        <v>2017</v>
      </c>
      <c r="AX127" s="151">
        <f>IF('Indicator Date'!AX127="","x",'Indicator Date'!AX127)</f>
        <v>2017</v>
      </c>
      <c r="AY127" s="151">
        <f>IF('Indicator Date'!AY127="","x",'Indicator Date'!AY127)</f>
        <v>2017</v>
      </c>
      <c r="AZ127" s="151">
        <f>IF('Indicator Date'!AZ127="","x",'Indicator Date'!AZ127)</f>
        <v>2017</v>
      </c>
      <c r="BA127" s="151" t="str">
        <f>IF('Indicator Date'!BA127="","x",'Indicator Date'!BA127)</f>
        <v>2014</v>
      </c>
      <c r="BB127" s="151">
        <f>IF('Indicator Date'!BB127="","x",'Indicator Date'!BB127)</f>
        <v>2017</v>
      </c>
      <c r="BC127" s="151">
        <f>IF('Indicator Date'!BC127="","x",'Indicator Date'!BC127)</f>
        <v>2018</v>
      </c>
      <c r="BD127" s="151">
        <f>IF('Indicator Date'!BD127="","x",'Indicator Date'!BD127)</f>
        <v>2019</v>
      </c>
      <c r="BE127" s="213" t="str">
        <f>IF('Indicator Date'!BE127="","x",YEAR('Indicator Date'!BE127))</f>
        <v>x</v>
      </c>
      <c r="BF127" s="213">
        <f>IF('Indicator Date'!BF127="","x",YEAR('Indicator Date'!BF127))</f>
        <v>2018</v>
      </c>
      <c r="BG127" s="213">
        <f>IF('Indicator Date'!BG127="","x",YEAR('Indicator Date'!BG127))</f>
        <v>2018</v>
      </c>
      <c r="BH127" s="151">
        <f>IF('Indicator Date'!BH127="","x",'Indicator Date'!BH127)</f>
        <v>2018</v>
      </c>
      <c r="BI127" s="151">
        <f>IF('Indicator Date'!BI127="","x",'Indicator Date'!BI127)</f>
        <v>2018</v>
      </c>
      <c r="BJ127" s="151">
        <f>IF('Indicator Date'!BJ127="","x",'Indicator Date'!BJ127)</f>
        <v>2013</v>
      </c>
      <c r="BK127" s="151">
        <f>IF('Indicator Date'!BK127="","x",'Indicator Date'!BK127)</f>
        <v>2017</v>
      </c>
      <c r="BL127" s="151">
        <f>IF('Indicator Date'!BL127="","x",'Indicator Date'!BL127)</f>
        <v>2018</v>
      </c>
      <c r="BM127" s="151">
        <f>IF('Indicator Date'!BM127="","x",'Indicator Date'!BM127)</f>
        <v>2017</v>
      </c>
      <c r="BN127" s="151">
        <f>IF('Indicator Date'!BN127="","x",'Indicator Date'!BN127)</f>
        <v>2015</v>
      </c>
      <c r="BO127" s="151">
        <f>IF('Indicator Date'!BO127="","x",'Indicator Date'!BO127)</f>
        <v>2016</v>
      </c>
      <c r="BP127" s="151">
        <f>IF('Indicator Date'!BP127="","x",'Indicator Date'!BP127)</f>
        <v>2017</v>
      </c>
      <c r="BQ127" s="151">
        <f>IF('Indicator Date'!BQ127="","x",'Indicator Date'!BQ127)</f>
        <v>2014</v>
      </c>
      <c r="BR127" s="151">
        <f>IF('Indicator Date'!BR127="","x",'Indicator Date'!BR127)</f>
        <v>2017</v>
      </c>
      <c r="BS127" s="151">
        <f>IF('Indicator Date'!BS127="","x",'Indicator Date'!BS127)</f>
        <v>2017</v>
      </c>
      <c r="BT127" s="151">
        <f>IF('Indicator Date'!BT127="","x",'Indicator Date'!BT127)</f>
        <v>2018</v>
      </c>
      <c r="BU127" s="151">
        <f>IF('Indicator Date'!BU127="","x",'Indicator Date'!BU127)</f>
        <v>2017</v>
      </c>
      <c r="BV127" s="151">
        <f>IF('Indicator Date'!BV127="","x",'Indicator Date'!BV127)</f>
        <v>2017</v>
      </c>
      <c r="BW127" s="151">
        <f>IF('Indicator Date'!BW127="","x",'Indicator Date'!BW127)</f>
        <v>2017</v>
      </c>
      <c r="BX127" s="151">
        <f>IF('Indicator Date'!BX127="","x",'Indicator Date'!BX127)</f>
        <v>2016</v>
      </c>
      <c r="BY127" s="151">
        <f>IF('Indicator Date'!BY127="","x",'Indicator Date'!BY127)</f>
        <v>2015</v>
      </c>
      <c r="BZ127" s="151" t="str">
        <f>IF('Indicator Date'!BZ127="","x",'Indicator Date'!BZ127)</f>
        <v>2018</v>
      </c>
      <c r="CA127" s="151">
        <f>IF('Indicator Date'!CA127="","x",'Indicator Date'!CA127)</f>
        <v>2019</v>
      </c>
      <c r="CB127" s="151">
        <f>IF('Indicator Date'!CB127="","x",'Indicator Date'!CB127)</f>
        <v>2015</v>
      </c>
    </row>
    <row r="128" spans="1:80" x14ac:dyDescent="0.25">
      <c r="A128" s="123" t="s">
        <v>232</v>
      </c>
      <c r="B128" s="106" t="s">
        <v>231</v>
      </c>
      <c r="C128" s="151">
        <f>IF('Indicator Date'!C128="","x",'Indicator Date'!C128)</f>
        <v>2015</v>
      </c>
      <c r="D128" s="151">
        <f>IF('Indicator Date'!D128="","x",'Indicator Date'!D128)</f>
        <v>2015</v>
      </c>
      <c r="E128" s="151">
        <f>IF('Indicator Date'!E128="","x",'Indicator Date'!E128)</f>
        <v>2015</v>
      </c>
      <c r="F128" s="151">
        <f>IF('Indicator Date'!F128="","x",'Indicator Date'!F128)</f>
        <v>2015</v>
      </c>
      <c r="G128" s="151">
        <f>IF('Indicator Date'!G128="","x",'Indicator Date'!G128)</f>
        <v>2015</v>
      </c>
      <c r="H128" s="151">
        <f>IF('Indicator Date'!H128="","x",'Indicator Date'!H128)</f>
        <v>2015</v>
      </c>
      <c r="I128" s="151">
        <f>IF('Indicator Date'!I128="","x",'Indicator Date'!I128)</f>
        <v>2015</v>
      </c>
      <c r="J128" s="151">
        <f>IF('Indicator Date'!J128="","x",'Indicator Date'!J128)</f>
        <v>2018</v>
      </c>
      <c r="K128" s="151">
        <f>IF('Indicator Date'!K128="","x",'Indicator Date'!K128)</f>
        <v>2018</v>
      </c>
      <c r="L128" s="151">
        <f>IF('Indicator Date'!L128="","x",'Indicator Date'!L128)</f>
        <v>2016</v>
      </c>
      <c r="M128" s="151">
        <f>IF('Indicator Date'!M128="","x",'Indicator Date'!M128)</f>
        <v>2015</v>
      </c>
      <c r="N128" s="151">
        <f>IF('Indicator Date'!N128="","x",'Indicator Date'!N128)</f>
        <v>2015</v>
      </c>
      <c r="O128" s="151">
        <f>IF('Indicator Date'!O128="","x",'Indicator Date'!O128)</f>
        <v>2015</v>
      </c>
      <c r="P128" s="151">
        <f>IF('Indicator Date'!P128="","x",'Indicator Date'!P128)</f>
        <v>2015</v>
      </c>
      <c r="Q128" s="151">
        <f>IF('Indicator Date'!Q128="","x",'Indicator Date'!Q128)</f>
        <v>2010</v>
      </c>
      <c r="R128" s="151">
        <f>IF('Indicator Date'!R128="","x",'Indicator Date'!R128)</f>
        <v>2010</v>
      </c>
      <c r="S128" s="151">
        <f>IF('Indicator Date'!S128="","x",'Indicator Date'!S128)</f>
        <v>2010</v>
      </c>
      <c r="T128" s="151">
        <f>IF('Indicator Date'!T128="","x",'Indicator Date'!T128)</f>
        <v>2010</v>
      </c>
      <c r="U128" s="151">
        <f>IF('Indicator Date'!U128="","x",'Indicator Date'!U128)</f>
        <v>2015</v>
      </c>
      <c r="V128" s="151">
        <f>IF('Indicator Date'!V128="","x",'Indicator Date'!V128)</f>
        <v>2015</v>
      </c>
      <c r="W128" s="151">
        <f>IF('Indicator Date'!W128="","x",'Indicator Date'!W128)</f>
        <v>2015</v>
      </c>
      <c r="X128" s="151">
        <f>IF('Indicator Date'!X128="","x",'Indicator Date'!X128)</f>
        <v>2018</v>
      </c>
      <c r="Y128" s="151">
        <f>IF('Indicator Date'!Y128="","x",'Indicator Date'!Y128)</f>
        <v>2018</v>
      </c>
      <c r="Z128" s="151">
        <f>IF('Indicator Date'!Z128="","x",'Indicator Date'!Z128)</f>
        <v>2018</v>
      </c>
      <c r="AA128" s="151">
        <f>IF('Indicator Date'!AA128="","x",'Indicator Date'!AA128)</f>
        <v>2012</v>
      </c>
      <c r="AB128" s="151">
        <f>IF('Indicator Date'!AB128="","x",'Indicator Date'!AB128)</f>
        <v>2017</v>
      </c>
      <c r="AC128" s="151">
        <f>IF('Indicator Date'!AC128="","x",'Indicator Date'!AC128)</f>
        <v>2010</v>
      </c>
      <c r="AD128" s="151">
        <f>IF('Indicator Date'!AD128="","x",'Indicator Date'!AD128)</f>
        <v>2014</v>
      </c>
      <c r="AE128" s="151">
        <f>IF('Indicator Date'!AE128="","x",'Indicator Date'!AE128)</f>
        <v>2018</v>
      </c>
      <c r="AF128" s="151">
        <f>IF('Indicator Date'!AF128="","x",'Indicator Date'!AF128)</f>
        <v>2016</v>
      </c>
      <c r="AG128" s="151">
        <f>IF('Indicator Date'!AG128="","x",'Indicator Date'!AG128)</f>
        <v>2019</v>
      </c>
      <c r="AH128" s="151">
        <f>IF('Indicator Date'!AH128="","x",'Indicator Date'!AH128)</f>
        <v>2019</v>
      </c>
      <c r="AI128" s="151">
        <f>IF('Indicator Date'!AI128="","x",'Indicator Date'!AI128)</f>
        <v>2019</v>
      </c>
      <c r="AJ128" s="151">
        <f>IF('Indicator Date'!AJ128="","x",'Indicator Date'!AJ128)</f>
        <v>2018</v>
      </c>
      <c r="AK128" s="151">
        <f>IF('Indicator Date'!AK128="","x",'Indicator Date'!AK128)</f>
        <v>2018</v>
      </c>
      <c r="AL128" s="151">
        <f>IF('Indicator Date'!AL128="","x",'Indicator Date'!AL128)</f>
        <v>2017</v>
      </c>
      <c r="AM128" s="151">
        <f>IF('Indicator Date'!AM128="","x",'Indicator Date'!AM128)</f>
        <v>2012</v>
      </c>
      <c r="AN128" s="151">
        <f>IF('Indicator Date'!AN128="","x",'Indicator Date'!AN128)</f>
        <v>2019</v>
      </c>
      <c r="AO128" s="151">
        <f>IF('Indicator Date'!AO128="","x",'Indicator Date'!AO128)</f>
        <v>2016</v>
      </c>
      <c r="AP128" s="151">
        <f>IF('Indicator Date'!AP128="","x",'Indicator Date'!AP128)</f>
        <v>2017</v>
      </c>
      <c r="AQ128" s="151">
        <f>IF('Indicator Date'!AQ128="","x",'Indicator Date'!AQ128)</f>
        <v>2017</v>
      </c>
      <c r="AR128" s="151">
        <f>IF('Indicator Date'!AR128="","x",'Indicator Date'!AR128)</f>
        <v>2018</v>
      </c>
      <c r="AS128" s="151">
        <f>IF('Indicator Date'!AS128="","x",'Indicator Date'!AS128)</f>
        <v>2015</v>
      </c>
      <c r="AT128" s="151">
        <f>IF('Indicator Date'!AT128="","x",'Indicator Date'!AT128)</f>
        <v>2016</v>
      </c>
      <c r="AU128" s="151">
        <f>IF('Indicator Date'!AU128="","x",'Indicator Date'!AU128)</f>
        <v>2017</v>
      </c>
      <c r="AV128" s="151">
        <f>IF('Indicator Date'!AV128="","x",'Indicator Date'!AV128)</f>
        <v>2017</v>
      </c>
      <c r="AW128" s="151">
        <f>IF('Indicator Date'!AW128="","x",'Indicator Date'!AW128)</f>
        <v>2017</v>
      </c>
      <c r="AX128" s="151">
        <f>IF('Indicator Date'!AX128="","x",'Indicator Date'!AX128)</f>
        <v>2017</v>
      </c>
      <c r="AY128" s="151">
        <f>IF('Indicator Date'!AY128="","x",'Indicator Date'!AY128)</f>
        <v>2017</v>
      </c>
      <c r="AZ128" s="151">
        <f>IF('Indicator Date'!AZ128="","x",'Indicator Date'!AZ128)</f>
        <v>2017</v>
      </c>
      <c r="BA128" s="151" t="str">
        <f>IF('Indicator Date'!BA128="","x",'Indicator Date'!BA128)</f>
        <v>2014</v>
      </c>
      <c r="BB128" s="151">
        <f>IF('Indicator Date'!BB128="","x",'Indicator Date'!BB128)</f>
        <v>2017</v>
      </c>
      <c r="BC128" s="151">
        <f>IF('Indicator Date'!BC128="","x",'Indicator Date'!BC128)</f>
        <v>2018</v>
      </c>
      <c r="BD128" s="151">
        <f>IF('Indicator Date'!BD128="","x",'Indicator Date'!BD128)</f>
        <v>2019</v>
      </c>
      <c r="BE128" s="213" t="str">
        <f>IF('Indicator Date'!BE128="","x",YEAR('Indicator Date'!BE128))</f>
        <v>x</v>
      </c>
      <c r="BF128" s="213">
        <f>IF('Indicator Date'!BF128="","x",YEAR('Indicator Date'!BF128))</f>
        <v>2019</v>
      </c>
      <c r="BG128" s="213">
        <f>IF('Indicator Date'!BG128="","x",YEAR('Indicator Date'!BG128))</f>
        <v>2018</v>
      </c>
      <c r="BH128" s="151">
        <f>IF('Indicator Date'!BH128="","x",'Indicator Date'!BH128)</f>
        <v>2018</v>
      </c>
      <c r="BI128" s="151">
        <f>IF('Indicator Date'!BI128="","x",'Indicator Date'!BI128)</f>
        <v>2018</v>
      </c>
      <c r="BJ128" s="151">
        <f>IF('Indicator Date'!BJ128="","x",'Indicator Date'!BJ128)</f>
        <v>2015</v>
      </c>
      <c r="BK128" s="151">
        <f>IF('Indicator Date'!BK128="","x",'Indicator Date'!BK128)</f>
        <v>2017</v>
      </c>
      <c r="BL128" s="151">
        <f>IF('Indicator Date'!BL128="","x",'Indicator Date'!BL128)</f>
        <v>2018</v>
      </c>
      <c r="BM128" s="151">
        <f>IF('Indicator Date'!BM128="","x",'Indicator Date'!BM128)</f>
        <v>2017</v>
      </c>
      <c r="BN128" s="151">
        <f>IF('Indicator Date'!BN128="","x",'Indicator Date'!BN128)</f>
        <v>2015</v>
      </c>
      <c r="BO128" s="151">
        <f>IF('Indicator Date'!BO128="","x",'Indicator Date'!BO128)</f>
        <v>2016</v>
      </c>
      <c r="BP128" s="151">
        <f>IF('Indicator Date'!BP128="","x",'Indicator Date'!BP128)</f>
        <v>2017</v>
      </c>
      <c r="BQ128" s="151">
        <f>IF('Indicator Date'!BQ128="","x",'Indicator Date'!BQ128)</f>
        <v>2014</v>
      </c>
      <c r="BR128" s="151">
        <f>IF('Indicator Date'!BR128="","x",'Indicator Date'!BR128)</f>
        <v>2017</v>
      </c>
      <c r="BS128" s="151">
        <f>IF('Indicator Date'!BS128="","x",'Indicator Date'!BS128)</f>
        <v>2017</v>
      </c>
      <c r="BT128" s="151">
        <f>IF('Indicator Date'!BT128="","x",'Indicator Date'!BT128)</f>
        <v>2014</v>
      </c>
      <c r="BU128" s="151">
        <f>IF('Indicator Date'!BU128="","x",'Indicator Date'!BU128)</f>
        <v>2017</v>
      </c>
      <c r="BV128" s="151">
        <f>IF('Indicator Date'!BV128="","x",'Indicator Date'!BV128)</f>
        <v>2017</v>
      </c>
      <c r="BW128" s="151">
        <f>IF('Indicator Date'!BW128="","x",'Indicator Date'!BW128)</f>
        <v>2017</v>
      </c>
      <c r="BX128" s="151">
        <f>IF('Indicator Date'!BX128="","x",'Indicator Date'!BX128)</f>
        <v>2016</v>
      </c>
      <c r="BY128" s="151">
        <f>IF('Indicator Date'!BY128="","x",'Indicator Date'!BY128)</f>
        <v>2015</v>
      </c>
      <c r="BZ128" s="151" t="str">
        <f>IF('Indicator Date'!BZ128="","x",'Indicator Date'!BZ128)</f>
        <v>2018</v>
      </c>
      <c r="CA128" s="151">
        <f>IF('Indicator Date'!CA128="","x",'Indicator Date'!CA128)</f>
        <v>2019</v>
      </c>
      <c r="CB128" s="151">
        <f>IF('Indicator Date'!CB128="","x",'Indicator Date'!CB128)</f>
        <v>2015</v>
      </c>
    </row>
    <row r="129" spans="1:80" x14ac:dyDescent="0.25">
      <c r="A129" s="123" t="s">
        <v>234</v>
      </c>
      <c r="B129" s="106" t="s">
        <v>233</v>
      </c>
      <c r="C129" s="151">
        <f>IF('Indicator Date'!C129="","x",'Indicator Date'!C129)</f>
        <v>2015</v>
      </c>
      <c r="D129" s="151">
        <f>IF('Indicator Date'!D129="","x",'Indicator Date'!D129)</f>
        <v>2015</v>
      </c>
      <c r="E129" s="151">
        <f>IF('Indicator Date'!E129="","x",'Indicator Date'!E129)</f>
        <v>2015</v>
      </c>
      <c r="F129" s="151">
        <f>IF('Indicator Date'!F129="","x",'Indicator Date'!F129)</f>
        <v>2015</v>
      </c>
      <c r="G129" s="151">
        <f>IF('Indicator Date'!G129="","x",'Indicator Date'!G129)</f>
        <v>2015</v>
      </c>
      <c r="H129" s="151">
        <f>IF('Indicator Date'!H129="","x",'Indicator Date'!H129)</f>
        <v>2015</v>
      </c>
      <c r="I129" s="151">
        <f>IF('Indicator Date'!I129="","x",'Indicator Date'!I129)</f>
        <v>2015</v>
      </c>
      <c r="J129" s="151">
        <f>IF('Indicator Date'!J129="","x",'Indicator Date'!J129)</f>
        <v>2018</v>
      </c>
      <c r="K129" s="151">
        <f>IF('Indicator Date'!K129="","x",'Indicator Date'!K129)</f>
        <v>2018</v>
      </c>
      <c r="L129" s="151">
        <f>IF('Indicator Date'!L129="","x",'Indicator Date'!L129)</f>
        <v>2016</v>
      </c>
      <c r="M129" s="151">
        <f>IF('Indicator Date'!M129="","x",'Indicator Date'!M129)</f>
        <v>2015</v>
      </c>
      <c r="N129" s="151">
        <f>IF('Indicator Date'!N129="","x",'Indicator Date'!N129)</f>
        <v>2015</v>
      </c>
      <c r="O129" s="151">
        <f>IF('Indicator Date'!O129="","x",'Indicator Date'!O129)</f>
        <v>2015</v>
      </c>
      <c r="P129" s="151">
        <f>IF('Indicator Date'!P129="","x",'Indicator Date'!P129)</f>
        <v>2015</v>
      </c>
      <c r="Q129" s="151">
        <f>IF('Indicator Date'!Q129="","x",'Indicator Date'!Q129)</f>
        <v>2010</v>
      </c>
      <c r="R129" s="151">
        <f>IF('Indicator Date'!R129="","x",'Indicator Date'!R129)</f>
        <v>2010</v>
      </c>
      <c r="S129" s="151">
        <f>IF('Indicator Date'!S129="","x",'Indicator Date'!S129)</f>
        <v>2010</v>
      </c>
      <c r="T129" s="151">
        <f>IF('Indicator Date'!T129="","x",'Indicator Date'!T129)</f>
        <v>2010</v>
      </c>
      <c r="U129" s="151">
        <f>IF('Indicator Date'!U129="","x",'Indicator Date'!U129)</f>
        <v>2015</v>
      </c>
      <c r="V129" s="151">
        <f>IF('Indicator Date'!V129="","x",'Indicator Date'!V129)</f>
        <v>2015</v>
      </c>
      <c r="W129" s="151">
        <f>IF('Indicator Date'!W129="","x",'Indicator Date'!W129)</f>
        <v>2015</v>
      </c>
      <c r="X129" s="151">
        <f>IF('Indicator Date'!X129="","x",'Indicator Date'!X129)</f>
        <v>2018</v>
      </c>
      <c r="Y129" s="151">
        <f>IF('Indicator Date'!Y129="","x",'Indicator Date'!Y129)</f>
        <v>2018</v>
      </c>
      <c r="Z129" s="151">
        <f>IF('Indicator Date'!Z129="","x",'Indicator Date'!Z129)</f>
        <v>2018</v>
      </c>
      <c r="AA129" s="151">
        <f>IF('Indicator Date'!AA129="","x",'Indicator Date'!AA129)</f>
        <v>2015</v>
      </c>
      <c r="AB129" s="151">
        <f>IF('Indicator Date'!AB129="","x",'Indicator Date'!AB129)</f>
        <v>2017</v>
      </c>
      <c r="AC129" s="151">
        <f>IF('Indicator Date'!AC129="","x",'Indicator Date'!AC129)</f>
        <v>2017</v>
      </c>
      <c r="AD129" s="151">
        <f>IF('Indicator Date'!AD129="","x",'Indicator Date'!AD129)</f>
        <v>2018</v>
      </c>
      <c r="AE129" s="151">
        <f>IF('Indicator Date'!AE129="","x",'Indicator Date'!AE129)</f>
        <v>2018</v>
      </c>
      <c r="AF129" s="151">
        <f>IF('Indicator Date'!AF129="","x",'Indicator Date'!AF129)</f>
        <v>2016</v>
      </c>
      <c r="AG129" s="151">
        <f>IF('Indicator Date'!AG129="","x",'Indicator Date'!AG129)</f>
        <v>2019</v>
      </c>
      <c r="AH129" s="151">
        <f>IF('Indicator Date'!AH129="","x",'Indicator Date'!AH129)</f>
        <v>2019</v>
      </c>
      <c r="AI129" s="151">
        <f>IF('Indicator Date'!AI129="","x",'Indicator Date'!AI129)</f>
        <v>2019</v>
      </c>
      <c r="AJ129" s="151">
        <f>IF('Indicator Date'!AJ129="","x",'Indicator Date'!AJ129)</f>
        <v>2018</v>
      </c>
      <c r="AK129" s="151">
        <f>IF('Indicator Date'!AK129="","x",'Indicator Date'!AK129)</f>
        <v>2018</v>
      </c>
      <c r="AL129" s="151">
        <f>IF('Indicator Date'!AL129="","x",'Indicator Date'!AL129)</f>
        <v>2017</v>
      </c>
      <c r="AM129" s="151">
        <f>IF('Indicator Date'!AM129="","x",'Indicator Date'!AM129)</f>
        <v>2017</v>
      </c>
      <c r="AN129" s="151">
        <f>IF('Indicator Date'!AN129="","x",'Indicator Date'!AN129)</f>
        <v>2019</v>
      </c>
      <c r="AO129" s="151">
        <f>IF('Indicator Date'!AO129="","x",'Indicator Date'!AO129)</f>
        <v>2016</v>
      </c>
      <c r="AP129" s="151">
        <f>IF('Indicator Date'!AP129="","x",'Indicator Date'!AP129)</f>
        <v>2017</v>
      </c>
      <c r="AQ129" s="151">
        <f>IF('Indicator Date'!AQ129="","x",'Indicator Date'!AQ129)</f>
        <v>2017</v>
      </c>
      <c r="AR129" s="151">
        <f>IF('Indicator Date'!AR129="","x",'Indicator Date'!AR129)</f>
        <v>2018</v>
      </c>
      <c r="AS129" s="151">
        <f>IF('Indicator Date'!AS129="","x",'Indicator Date'!AS129)</f>
        <v>2015</v>
      </c>
      <c r="AT129" s="151">
        <f>IF('Indicator Date'!AT129="","x",'Indicator Date'!AT129)</f>
        <v>2016</v>
      </c>
      <c r="AU129" s="151">
        <f>IF('Indicator Date'!AU129="","x",'Indicator Date'!AU129)</f>
        <v>2017</v>
      </c>
      <c r="AV129" s="151">
        <f>IF('Indicator Date'!AV129="","x",'Indicator Date'!AV129)</f>
        <v>2017</v>
      </c>
      <c r="AW129" s="151" t="str">
        <f>IF('Indicator Date'!AW129="","x",'Indicator Date'!AW129)</f>
        <v>x</v>
      </c>
      <c r="AX129" s="151">
        <f>IF('Indicator Date'!AX129="","x",'Indicator Date'!AX129)</f>
        <v>2017</v>
      </c>
      <c r="AY129" s="151">
        <f>IF('Indicator Date'!AY129="","x",'Indicator Date'!AY129)</f>
        <v>2017</v>
      </c>
      <c r="AZ129" s="151" t="str">
        <f>IF('Indicator Date'!AZ129="","x",'Indicator Date'!AZ129)</f>
        <v>x</v>
      </c>
      <c r="BA129" s="151">
        <f>IF('Indicator Date'!BA129="","x",'Indicator Date'!BA129)</f>
        <v>2009</v>
      </c>
      <c r="BB129" s="151">
        <f>IF('Indicator Date'!BB129="","x",'Indicator Date'!BB129)</f>
        <v>2017</v>
      </c>
      <c r="BC129" s="151">
        <f>IF('Indicator Date'!BC129="","x",'Indicator Date'!BC129)</f>
        <v>2018</v>
      </c>
      <c r="BD129" s="151">
        <f>IF('Indicator Date'!BD129="","x",'Indicator Date'!BD129)</f>
        <v>2019</v>
      </c>
      <c r="BE129" s="213" t="str">
        <f>IF('Indicator Date'!BE129="","x",YEAR('Indicator Date'!BE129))</f>
        <v>x</v>
      </c>
      <c r="BF129" s="213">
        <f>IF('Indicator Date'!BF129="","x",YEAR('Indicator Date'!BF129))</f>
        <v>2018</v>
      </c>
      <c r="BG129" s="213">
        <f>IF('Indicator Date'!BG129="","x",YEAR('Indicator Date'!BG129))</f>
        <v>2018</v>
      </c>
      <c r="BH129" s="151">
        <f>IF('Indicator Date'!BH129="","x",'Indicator Date'!BH129)</f>
        <v>2018</v>
      </c>
      <c r="BI129" s="151">
        <f>IF('Indicator Date'!BI129="","x",'Indicator Date'!BI129)</f>
        <v>2018</v>
      </c>
      <c r="BJ129" s="151">
        <f>IF('Indicator Date'!BJ129="","x",'Indicator Date'!BJ129)</f>
        <v>2015</v>
      </c>
      <c r="BK129" s="151">
        <f>IF('Indicator Date'!BK129="","x",'Indicator Date'!BK129)</f>
        <v>2017</v>
      </c>
      <c r="BL129" s="151">
        <f>IF('Indicator Date'!BL129="","x",'Indicator Date'!BL129)</f>
        <v>2018</v>
      </c>
      <c r="BM129" s="151">
        <f>IF('Indicator Date'!BM129="","x",'Indicator Date'!BM129)</f>
        <v>2017</v>
      </c>
      <c r="BN129" s="151">
        <f>IF('Indicator Date'!BN129="","x",'Indicator Date'!BN129)</f>
        <v>2015</v>
      </c>
      <c r="BO129" s="151">
        <f>IF('Indicator Date'!BO129="","x",'Indicator Date'!BO129)</f>
        <v>2016</v>
      </c>
      <c r="BP129" s="151">
        <f>IF('Indicator Date'!BP129="","x",'Indicator Date'!BP129)</f>
        <v>2017</v>
      </c>
      <c r="BQ129" s="151">
        <f>IF('Indicator Date'!BQ129="","x",'Indicator Date'!BQ129)</f>
        <v>2014</v>
      </c>
      <c r="BR129" s="151">
        <f>IF('Indicator Date'!BR129="","x",'Indicator Date'!BR129)</f>
        <v>2017</v>
      </c>
      <c r="BS129" s="151">
        <f>IF('Indicator Date'!BS129="","x",'Indicator Date'!BS129)</f>
        <v>2017</v>
      </c>
      <c r="BT129" s="151">
        <f>IF('Indicator Date'!BT129="","x",'Indicator Date'!BT129)</f>
        <v>2013</v>
      </c>
      <c r="BU129" s="151">
        <f>IF('Indicator Date'!BU129="","x",'Indicator Date'!BU129)</f>
        <v>2017</v>
      </c>
      <c r="BV129" s="151" t="str">
        <f>IF('Indicator Date'!BV129="","x",'Indicator Date'!BV129)</f>
        <v>x</v>
      </c>
      <c r="BW129" s="151">
        <f>IF('Indicator Date'!BW129="","x",'Indicator Date'!BW129)</f>
        <v>2017</v>
      </c>
      <c r="BX129" s="151">
        <f>IF('Indicator Date'!BX129="","x",'Indicator Date'!BX129)</f>
        <v>2016</v>
      </c>
      <c r="BY129" s="151">
        <f>IF('Indicator Date'!BY129="","x",'Indicator Date'!BY129)</f>
        <v>2015</v>
      </c>
      <c r="BZ129" s="151" t="str">
        <f>IF('Indicator Date'!BZ129="","x",'Indicator Date'!BZ129)</f>
        <v>2018</v>
      </c>
      <c r="CA129" s="151">
        <f>IF('Indicator Date'!CA129="","x",'Indicator Date'!CA129)</f>
        <v>2019</v>
      </c>
      <c r="CB129" s="151">
        <f>IF('Indicator Date'!CB129="","x",'Indicator Date'!CB129)</f>
        <v>2015</v>
      </c>
    </row>
    <row r="130" spans="1:80" x14ac:dyDescent="0.25">
      <c r="A130" s="123" t="s">
        <v>1023</v>
      </c>
      <c r="B130" s="106" t="s">
        <v>187</v>
      </c>
      <c r="C130" s="151">
        <f>IF('Indicator Date'!C130="","x",'Indicator Date'!C130)</f>
        <v>2015</v>
      </c>
      <c r="D130" s="151">
        <f>IF('Indicator Date'!D130="","x",'Indicator Date'!D130)</f>
        <v>2015</v>
      </c>
      <c r="E130" s="151">
        <f>IF('Indicator Date'!E130="","x",'Indicator Date'!E130)</f>
        <v>2015</v>
      </c>
      <c r="F130" s="151">
        <f>IF('Indicator Date'!F130="","x",'Indicator Date'!F130)</f>
        <v>2015</v>
      </c>
      <c r="G130" s="151">
        <f>IF('Indicator Date'!G130="","x",'Indicator Date'!G130)</f>
        <v>2015</v>
      </c>
      <c r="H130" s="151">
        <f>IF('Indicator Date'!H130="","x",'Indicator Date'!H130)</f>
        <v>2015</v>
      </c>
      <c r="I130" s="151">
        <f>IF('Indicator Date'!I130="","x",'Indicator Date'!I130)</f>
        <v>2015</v>
      </c>
      <c r="J130" s="151">
        <f>IF('Indicator Date'!J130="","x",'Indicator Date'!J130)</f>
        <v>2018</v>
      </c>
      <c r="K130" s="151">
        <f>IF('Indicator Date'!K130="","x",'Indicator Date'!K130)</f>
        <v>2018</v>
      </c>
      <c r="L130" s="151">
        <f>IF('Indicator Date'!L130="","x",'Indicator Date'!L130)</f>
        <v>2016</v>
      </c>
      <c r="M130" s="151">
        <f>IF('Indicator Date'!M130="","x",'Indicator Date'!M130)</f>
        <v>2015</v>
      </c>
      <c r="N130" s="151">
        <f>IF('Indicator Date'!N130="","x",'Indicator Date'!N130)</f>
        <v>2015</v>
      </c>
      <c r="O130" s="151">
        <f>IF('Indicator Date'!O130="","x",'Indicator Date'!O130)</f>
        <v>2015</v>
      </c>
      <c r="P130" s="151">
        <f>IF('Indicator Date'!P130="","x",'Indicator Date'!P130)</f>
        <v>2015</v>
      </c>
      <c r="Q130" s="151">
        <f>IF('Indicator Date'!Q130="","x",'Indicator Date'!Q130)</f>
        <v>2010</v>
      </c>
      <c r="R130" s="151">
        <f>IF('Indicator Date'!R130="","x",'Indicator Date'!R130)</f>
        <v>2010</v>
      </c>
      <c r="S130" s="151">
        <f>IF('Indicator Date'!S130="","x",'Indicator Date'!S130)</f>
        <v>2010</v>
      </c>
      <c r="T130" s="151">
        <f>IF('Indicator Date'!T130="","x",'Indicator Date'!T130)</f>
        <v>2010</v>
      </c>
      <c r="U130" s="151">
        <f>IF('Indicator Date'!U130="","x",'Indicator Date'!U130)</f>
        <v>2015</v>
      </c>
      <c r="V130" s="151">
        <f>IF('Indicator Date'!V130="","x",'Indicator Date'!V130)</f>
        <v>2015</v>
      </c>
      <c r="W130" s="151">
        <f>IF('Indicator Date'!W130="","x",'Indicator Date'!W130)</f>
        <v>2015</v>
      </c>
      <c r="X130" s="151">
        <f>IF('Indicator Date'!X130="","x",'Indicator Date'!X130)</f>
        <v>2018</v>
      </c>
      <c r="Y130" s="151">
        <f>IF('Indicator Date'!Y130="","x",'Indicator Date'!Y130)</f>
        <v>2018</v>
      </c>
      <c r="Z130" s="151">
        <f>IF('Indicator Date'!Z130="","x",'Indicator Date'!Z130)</f>
        <v>2018</v>
      </c>
      <c r="AA130" s="151" t="str">
        <f>IF('Indicator Date'!AA130="","x",'Indicator Date'!AA130)</f>
        <v>x</v>
      </c>
      <c r="AB130" s="151">
        <f>IF('Indicator Date'!AB130="","x",'Indicator Date'!AB130)</f>
        <v>2017</v>
      </c>
      <c r="AC130" s="151" t="str">
        <f>IF('Indicator Date'!AC130="","x",'Indicator Date'!AC130)</f>
        <v>x</v>
      </c>
      <c r="AD130" s="151">
        <f>IF('Indicator Date'!AD130="","x",'Indicator Date'!AD130)</f>
        <v>2018</v>
      </c>
      <c r="AE130" s="151">
        <f>IF('Indicator Date'!AE130="","x",'Indicator Date'!AE130)</f>
        <v>2018</v>
      </c>
      <c r="AF130" s="151">
        <f>IF('Indicator Date'!AF130="","x",'Indicator Date'!AF130)</f>
        <v>2016</v>
      </c>
      <c r="AG130" s="151">
        <f>IF('Indicator Date'!AG130="","x",'Indicator Date'!AG130)</f>
        <v>2019</v>
      </c>
      <c r="AH130" s="151">
        <f>IF('Indicator Date'!AH130="","x",'Indicator Date'!AH130)</f>
        <v>2019</v>
      </c>
      <c r="AI130" s="151">
        <f>IF('Indicator Date'!AI130="","x",'Indicator Date'!AI130)</f>
        <v>2019</v>
      </c>
      <c r="AJ130" s="151">
        <f>IF('Indicator Date'!AJ130="","x",'Indicator Date'!AJ130)</f>
        <v>2018</v>
      </c>
      <c r="AK130" s="151">
        <f>IF('Indicator Date'!AK130="","x",'Indicator Date'!AK130)</f>
        <v>2018</v>
      </c>
      <c r="AL130" s="151">
        <f>IF('Indicator Date'!AL130="","x",'Indicator Date'!AL130)</f>
        <v>2017</v>
      </c>
      <c r="AM130" s="151">
        <f>IF('Indicator Date'!AM130="","x",'Indicator Date'!AM130)</f>
        <v>2011</v>
      </c>
      <c r="AN130" s="151">
        <f>IF('Indicator Date'!AN130="","x",'Indicator Date'!AN130)</f>
        <v>2019</v>
      </c>
      <c r="AO130" s="151">
        <f>IF('Indicator Date'!AO130="","x",'Indicator Date'!AO130)</f>
        <v>2016</v>
      </c>
      <c r="AP130" s="151">
        <f>IF('Indicator Date'!AP130="","x",'Indicator Date'!AP130)</f>
        <v>2017</v>
      </c>
      <c r="AQ130" s="151">
        <f>IF('Indicator Date'!AQ130="","x",'Indicator Date'!AQ130)</f>
        <v>2017</v>
      </c>
      <c r="AR130" s="151">
        <f>IF('Indicator Date'!AR130="","x",'Indicator Date'!AR130)</f>
        <v>2018</v>
      </c>
      <c r="AS130" s="151">
        <f>IF('Indicator Date'!AS130="","x",'Indicator Date'!AS130)</f>
        <v>2015</v>
      </c>
      <c r="AT130" s="151">
        <f>IF('Indicator Date'!AT130="","x",'Indicator Date'!AT130)</f>
        <v>2011</v>
      </c>
      <c r="AU130" s="151">
        <f>IF('Indicator Date'!AU130="","x",'Indicator Date'!AU130)</f>
        <v>2017</v>
      </c>
      <c r="AV130" s="151">
        <f>IF('Indicator Date'!AV130="","x",'Indicator Date'!AV130)</f>
        <v>2017</v>
      </c>
      <c r="AW130" s="151">
        <f>IF('Indicator Date'!AW130="","x",'Indicator Date'!AW130)</f>
        <v>2017</v>
      </c>
      <c r="AX130" s="151" t="str">
        <f>IF('Indicator Date'!AX130="","x",'Indicator Date'!AX130)</f>
        <v>x</v>
      </c>
      <c r="AY130" s="151">
        <f>IF('Indicator Date'!AY130="","x",'Indicator Date'!AY130)</f>
        <v>2017</v>
      </c>
      <c r="AZ130" s="151">
        <f>IF('Indicator Date'!AZ130="","x",'Indicator Date'!AZ130)</f>
        <v>2017</v>
      </c>
      <c r="BA130" s="151" t="str">
        <f>IF('Indicator Date'!BA130="","x",'Indicator Date'!BA130)</f>
        <v>2015</v>
      </c>
      <c r="BB130" s="151">
        <f>IF('Indicator Date'!BB130="","x",'Indicator Date'!BB130)</f>
        <v>2017</v>
      </c>
      <c r="BC130" s="151">
        <f>IF('Indicator Date'!BC130="","x",'Indicator Date'!BC130)</f>
        <v>2018</v>
      </c>
      <c r="BD130" s="151">
        <f>IF('Indicator Date'!BD130="","x",'Indicator Date'!BD130)</f>
        <v>2019</v>
      </c>
      <c r="BE130" s="213" t="str">
        <f>IF('Indicator Date'!BE130="","x",YEAR('Indicator Date'!BE130))</f>
        <v>x</v>
      </c>
      <c r="BF130" s="213">
        <f>IF('Indicator Date'!BF130="","x",YEAR('Indicator Date'!BF130))</f>
        <v>2018</v>
      </c>
      <c r="BG130" s="213">
        <f>IF('Indicator Date'!BG130="","x",YEAR('Indicator Date'!BG130))</f>
        <v>2018</v>
      </c>
      <c r="BH130" s="151">
        <f>IF('Indicator Date'!BH130="","x",'Indicator Date'!BH130)</f>
        <v>2018</v>
      </c>
      <c r="BI130" s="151">
        <f>IF('Indicator Date'!BI130="","x",'Indicator Date'!BI130)</f>
        <v>2018</v>
      </c>
      <c r="BJ130" s="151">
        <f>IF('Indicator Date'!BJ130="","x",'Indicator Date'!BJ130)</f>
        <v>2015</v>
      </c>
      <c r="BK130" s="151">
        <f>IF('Indicator Date'!BK130="","x",'Indicator Date'!BK130)</f>
        <v>2017</v>
      </c>
      <c r="BL130" s="151">
        <f>IF('Indicator Date'!BL130="","x",'Indicator Date'!BL130)</f>
        <v>2018</v>
      </c>
      <c r="BM130" s="151">
        <f>IF('Indicator Date'!BM130="","x",'Indicator Date'!BM130)</f>
        <v>2017</v>
      </c>
      <c r="BN130" s="151">
        <f>IF('Indicator Date'!BN130="","x",'Indicator Date'!BN130)</f>
        <v>2015</v>
      </c>
      <c r="BO130" s="151">
        <f>IF('Indicator Date'!BO130="","x",'Indicator Date'!BO130)</f>
        <v>2016</v>
      </c>
      <c r="BP130" s="151">
        <f>IF('Indicator Date'!BP130="","x",'Indicator Date'!BP130)</f>
        <v>2017</v>
      </c>
      <c r="BQ130" s="151">
        <f>IF('Indicator Date'!BQ130="","x",'Indicator Date'!BQ130)</f>
        <v>2014</v>
      </c>
      <c r="BR130" s="151">
        <f>IF('Indicator Date'!BR130="","x",'Indicator Date'!BR130)</f>
        <v>2017</v>
      </c>
      <c r="BS130" s="151">
        <f>IF('Indicator Date'!BS130="","x",'Indicator Date'!BS130)</f>
        <v>2017</v>
      </c>
      <c r="BT130" s="151">
        <f>IF('Indicator Date'!BT130="","x",'Indicator Date'!BT130)</f>
        <v>2015</v>
      </c>
      <c r="BU130" s="151">
        <f>IF('Indicator Date'!BU130="","x",'Indicator Date'!BU130)</f>
        <v>2017</v>
      </c>
      <c r="BV130" s="151">
        <f>IF('Indicator Date'!BV130="","x",'Indicator Date'!BV130)</f>
        <v>2017</v>
      </c>
      <c r="BW130" s="151" t="str">
        <f>IF('Indicator Date'!BW130="","x",'Indicator Date'!BW130)</f>
        <v>x</v>
      </c>
      <c r="BX130" s="151">
        <f>IF('Indicator Date'!BX130="","x",'Indicator Date'!BX130)</f>
        <v>2016</v>
      </c>
      <c r="BY130" s="151">
        <f>IF('Indicator Date'!BY130="","x",'Indicator Date'!BY130)</f>
        <v>2015</v>
      </c>
      <c r="BZ130" s="151" t="str">
        <f>IF('Indicator Date'!BZ130="","x",'Indicator Date'!BZ130)</f>
        <v>2018</v>
      </c>
      <c r="CA130" s="151">
        <f>IF('Indicator Date'!CA130="","x",'Indicator Date'!CA130)</f>
        <v>2019</v>
      </c>
      <c r="CB130" s="151">
        <f>IF('Indicator Date'!CB130="","x",'Indicator Date'!CB130)</f>
        <v>2015</v>
      </c>
    </row>
    <row r="131" spans="1:80" x14ac:dyDescent="0.25">
      <c r="A131" s="123" t="s">
        <v>236</v>
      </c>
      <c r="B131" s="106" t="s">
        <v>235</v>
      </c>
      <c r="C131" s="151">
        <f>IF('Indicator Date'!C131="","x",'Indicator Date'!C131)</f>
        <v>2015</v>
      </c>
      <c r="D131" s="151">
        <f>IF('Indicator Date'!D131="","x",'Indicator Date'!D131)</f>
        <v>2015</v>
      </c>
      <c r="E131" s="151">
        <f>IF('Indicator Date'!E131="","x",'Indicator Date'!E131)</f>
        <v>2015</v>
      </c>
      <c r="F131" s="151">
        <f>IF('Indicator Date'!F131="","x",'Indicator Date'!F131)</f>
        <v>2015</v>
      </c>
      <c r="G131" s="151">
        <f>IF('Indicator Date'!G131="","x",'Indicator Date'!G131)</f>
        <v>2015</v>
      </c>
      <c r="H131" s="151">
        <f>IF('Indicator Date'!H131="","x",'Indicator Date'!H131)</f>
        <v>2015</v>
      </c>
      <c r="I131" s="151">
        <f>IF('Indicator Date'!I131="","x",'Indicator Date'!I131)</f>
        <v>2015</v>
      </c>
      <c r="J131" s="151">
        <f>IF('Indicator Date'!J131="","x",'Indicator Date'!J131)</f>
        <v>2018</v>
      </c>
      <c r="K131" s="151">
        <f>IF('Indicator Date'!K131="","x",'Indicator Date'!K131)</f>
        <v>2018</v>
      </c>
      <c r="L131" s="151">
        <f>IF('Indicator Date'!L131="","x",'Indicator Date'!L131)</f>
        <v>2016</v>
      </c>
      <c r="M131" s="151">
        <f>IF('Indicator Date'!M131="","x",'Indicator Date'!M131)</f>
        <v>2015</v>
      </c>
      <c r="N131" s="151">
        <f>IF('Indicator Date'!N131="","x",'Indicator Date'!N131)</f>
        <v>2015</v>
      </c>
      <c r="O131" s="151">
        <f>IF('Indicator Date'!O131="","x",'Indicator Date'!O131)</f>
        <v>2015</v>
      </c>
      <c r="P131" s="151">
        <f>IF('Indicator Date'!P131="","x",'Indicator Date'!P131)</f>
        <v>2015</v>
      </c>
      <c r="Q131" s="151">
        <f>IF('Indicator Date'!Q131="","x",'Indicator Date'!Q131)</f>
        <v>2010</v>
      </c>
      <c r="R131" s="151">
        <f>IF('Indicator Date'!R131="","x",'Indicator Date'!R131)</f>
        <v>2010</v>
      </c>
      <c r="S131" s="151">
        <f>IF('Indicator Date'!S131="","x",'Indicator Date'!S131)</f>
        <v>2010</v>
      </c>
      <c r="T131" s="151">
        <f>IF('Indicator Date'!T131="","x",'Indicator Date'!T131)</f>
        <v>2010</v>
      </c>
      <c r="U131" s="151">
        <f>IF('Indicator Date'!U131="","x",'Indicator Date'!U131)</f>
        <v>2015</v>
      </c>
      <c r="V131" s="151">
        <f>IF('Indicator Date'!V131="","x",'Indicator Date'!V131)</f>
        <v>2015</v>
      </c>
      <c r="W131" s="151">
        <f>IF('Indicator Date'!W131="","x",'Indicator Date'!W131)</f>
        <v>2015</v>
      </c>
      <c r="X131" s="151">
        <f>IF('Indicator Date'!X131="","x",'Indicator Date'!X131)</f>
        <v>2018</v>
      </c>
      <c r="Y131" s="151">
        <f>IF('Indicator Date'!Y131="","x",'Indicator Date'!Y131)</f>
        <v>2018</v>
      </c>
      <c r="Z131" s="151">
        <f>IF('Indicator Date'!Z131="","x",'Indicator Date'!Z131)</f>
        <v>2018</v>
      </c>
      <c r="AA131" s="151">
        <f>IF('Indicator Date'!AA131="","x",'Indicator Date'!AA131)</f>
        <v>2011</v>
      </c>
      <c r="AB131" s="151">
        <f>IF('Indicator Date'!AB131="","x",'Indicator Date'!AB131)</f>
        <v>2017</v>
      </c>
      <c r="AC131" s="151" t="str">
        <f>IF('Indicator Date'!AC131="","x",'Indicator Date'!AC131)</f>
        <v>x</v>
      </c>
      <c r="AD131" s="151">
        <f>IF('Indicator Date'!AD131="","x",'Indicator Date'!AD131)</f>
        <v>2017</v>
      </c>
      <c r="AE131" s="151">
        <f>IF('Indicator Date'!AE131="","x",'Indicator Date'!AE131)</f>
        <v>2018</v>
      </c>
      <c r="AF131" s="151">
        <f>IF('Indicator Date'!AF131="","x",'Indicator Date'!AF131)</f>
        <v>2016</v>
      </c>
      <c r="AG131" s="151">
        <f>IF('Indicator Date'!AG131="","x",'Indicator Date'!AG131)</f>
        <v>2019</v>
      </c>
      <c r="AH131" s="151">
        <f>IF('Indicator Date'!AH131="","x",'Indicator Date'!AH131)</f>
        <v>2019</v>
      </c>
      <c r="AI131" s="151">
        <f>IF('Indicator Date'!AI131="","x",'Indicator Date'!AI131)</f>
        <v>2019</v>
      </c>
      <c r="AJ131" s="151">
        <f>IF('Indicator Date'!AJ131="","x",'Indicator Date'!AJ131)</f>
        <v>2018</v>
      </c>
      <c r="AK131" s="151">
        <f>IF('Indicator Date'!AK131="","x",'Indicator Date'!AK131)</f>
        <v>2018</v>
      </c>
      <c r="AL131" s="151">
        <f>IF('Indicator Date'!AL131="","x",'Indicator Date'!AL131)</f>
        <v>2017</v>
      </c>
      <c r="AM131" s="151" t="str">
        <f>IF('Indicator Date'!AM131="","x",'Indicator Date'!AM131)</f>
        <v>x</v>
      </c>
      <c r="AN131" s="151">
        <f>IF('Indicator Date'!AN131="","x",'Indicator Date'!AN131)</f>
        <v>2019</v>
      </c>
      <c r="AO131" s="151">
        <f>IF('Indicator Date'!AO131="","x",'Indicator Date'!AO131)</f>
        <v>2016</v>
      </c>
      <c r="AP131" s="151">
        <f>IF('Indicator Date'!AP131="","x",'Indicator Date'!AP131)</f>
        <v>2017</v>
      </c>
      <c r="AQ131" s="151" t="str">
        <f>IF('Indicator Date'!AQ131="","x",'Indicator Date'!AQ131)</f>
        <v>x</v>
      </c>
      <c r="AR131" s="151">
        <f>IF('Indicator Date'!AR131="","x",'Indicator Date'!AR131)</f>
        <v>2018</v>
      </c>
      <c r="AS131" s="151">
        <f>IF('Indicator Date'!AS131="","x",'Indicator Date'!AS131)</f>
        <v>2015</v>
      </c>
      <c r="AT131" s="151" t="str">
        <f>IF('Indicator Date'!AT131="","x",'Indicator Date'!AT131)</f>
        <v>x</v>
      </c>
      <c r="AU131" s="151">
        <f>IF('Indicator Date'!AU131="","x",'Indicator Date'!AU131)</f>
        <v>2017</v>
      </c>
      <c r="AV131" s="151">
        <f>IF('Indicator Date'!AV131="","x",'Indicator Date'!AV131)</f>
        <v>2017</v>
      </c>
      <c r="AW131" s="151" t="str">
        <f>IF('Indicator Date'!AW131="","x",'Indicator Date'!AW131)</f>
        <v>x</v>
      </c>
      <c r="AX131" s="151" t="str">
        <f>IF('Indicator Date'!AX131="","x",'Indicator Date'!AX131)</f>
        <v>x</v>
      </c>
      <c r="AY131" s="151">
        <f>IF('Indicator Date'!AY131="","x",'Indicator Date'!AY131)</f>
        <v>2017</v>
      </c>
      <c r="AZ131" s="151">
        <f>IF('Indicator Date'!AZ131="","x",'Indicator Date'!AZ131)</f>
        <v>2017</v>
      </c>
      <c r="BA131" s="151" t="str">
        <f>IF('Indicator Date'!BA131="","x",'Indicator Date'!BA131)</f>
        <v>2015</v>
      </c>
      <c r="BB131" s="151">
        <f>IF('Indicator Date'!BB131="","x",'Indicator Date'!BB131)</f>
        <v>2017</v>
      </c>
      <c r="BC131" s="151">
        <f>IF('Indicator Date'!BC131="","x",'Indicator Date'!BC131)</f>
        <v>2018</v>
      </c>
      <c r="BD131" s="151">
        <f>IF('Indicator Date'!BD131="","x",'Indicator Date'!BD131)</f>
        <v>2019</v>
      </c>
      <c r="BE131" s="213" t="str">
        <f>IF('Indicator Date'!BE131="","x",YEAR('Indicator Date'!BE131))</f>
        <v>x</v>
      </c>
      <c r="BF131" s="213">
        <f>IF('Indicator Date'!BF131="","x",YEAR('Indicator Date'!BF131))</f>
        <v>2018</v>
      </c>
      <c r="BG131" s="213">
        <f>IF('Indicator Date'!BG131="","x",YEAR('Indicator Date'!BG131))</f>
        <v>2018</v>
      </c>
      <c r="BH131" s="151">
        <f>IF('Indicator Date'!BH131="","x",'Indicator Date'!BH131)</f>
        <v>2018</v>
      </c>
      <c r="BI131" s="151">
        <f>IF('Indicator Date'!BI131="","x",'Indicator Date'!BI131)</f>
        <v>2018</v>
      </c>
      <c r="BJ131" s="151">
        <f>IF('Indicator Date'!BJ131="","x",'Indicator Date'!BJ131)</f>
        <v>2015</v>
      </c>
      <c r="BK131" s="151">
        <f>IF('Indicator Date'!BK131="","x",'Indicator Date'!BK131)</f>
        <v>2017</v>
      </c>
      <c r="BL131" s="151">
        <f>IF('Indicator Date'!BL131="","x",'Indicator Date'!BL131)</f>
        <v>2018</v>
      </c>
      <c r="BM131" s="151">
        <f>IF('Indicator Date'!BM131="","x",'Indicator Date'!BM131)</f>
        <v>2017</v>
      </c>
      <c r="BN131" s="151" t="str">
        <f>IF('Indicator Date'!BN131="","x",'Indicator Date'!BN131)</f>
        <v>x</v>
      </c>
      <c r="BO131" s="151">
        <f>IF('Indicator Date'!BO131="","x",'Indicator Date'!BO131)</f>
        <v>2016</v>
      </c>
      <c r="BP131" s="151">
        <f>IF('Indicator Date'!BP131="","x",'Indicator Date'!BP131)</f>
        <v>2017</v>
      </c>
      <c r="BQ131" s="151">
        <f>IF('Indicator Date'!BQ131="","x",'Indicator Date'!BQ131)</f>
        <v>2014</v>
      </c>
      <c r="BR131" s="151">
        <f>IF('Indicator Date'!BR131="","x",'Indicator Date'!BR131)</f>
        <v>2017</v>
      </c>
      <c r="BS131" s="151">
        <f>IF('Indicator Date'!BS131="","x",'Indicator Date'!BS131)</f>
        <v>2017</v>
      </c>
      <c r="BT131" s="151">
        <f>IF('Indicator Date'!BT131="","x",'Indicator Date'!BT131)</f>
        <v>2017</v>
      </c>
      <c r="BU131" s="151">
        <f>IF('Indicator Date'!BU131="","x",'Indicator Date'!BU131)</f>
        <v>2017</v>
      </c>
      <c r="BV131" s="151">
        <f>IF('Indicator Date'!BV131="","x",'Indicator Date'!BV131)</f>
        <v>2017</v>
      </c>
      <c r="BW131" s="151">
        <f>IF('Indicator Date'!BW131="","x",'Indicator Date'!BW131)</f>
        <v>2017</v>
      </c>
      <c r="BX131" s="151">
        <f>IF('Indicator Date'!BX131="","x",'Indicator Date'!BX131)</f>
        <v>2016</v>
      </c>
      <c r="BY131" s="151">
        <f>IF('Indicator Date'!BY131="","x",'Indicator Date'!BY131)</f>
        <v>2015</v>
      </c>
      <c r="BZ131" s="151" t="str">
        <f>IF('Indicator Date'!BZ131="","x",'Indicator Date'!BZ131)</f>
        <v>2018</v>
      </c>
      <c r="CA131" s="151">
        <f>IF('Indicator Date'!CA131="","x",'Indicator Date'!CA131)</f>
        <v>2019</v>
      </c>
      <c r="CB131" s="151">
        <f>IF('Indicator Date'!CB131="","x",'Indicator Date'!CB131)</f>
        <v>2015</v>
      </c>
    </row>
    <row r="132" spans="1:80" x14ac:dyDescent="0.25">
      <c r="A132" s="123" t="s">
        <v>239</v>
      </c>
      <c r="B132" s="106" t="s">
        <v>238</v>
      </c>
      <c r="C132" s="151">
        <f>IF('Indicator Date'!C132="","x",'Indicator Date'!C132)</f>
        <v>2015</v>
      </c>
      <c r="D132" s="151">
        <f>IF('Indicator Date'!D132="","x",'Indicator Date'!D132)</f>
        <v>2015</v>
      </c>
      <c r="E132" s="151">
        <f>IF('Indicator Date'!E132="","x",'Indicator Date'!E132)</f>
        <v>2015</v>
      </c>
      <c r="F132" s="151">
        <f>IF('Indicator Date'!F132="","x",'Indicator Date'!F132)</f>
        <v>2015</v>
      </c>
      <c r="G132" s="151">
        <f>IF('Indicator Date'!G132="","x",'Indicator Date'!G132)</f>
        <v>2015</v>
      </c>
      <c r="H132" s="151">
        <f>IF('Indicator Date'!H132="","x",'Indicator Date'!H132)</f>
        <v>2015</v>
      </c>
      <c r="I132" s="151">
        <f>IF('Indicator Date'!I132="","x",'Indicator Date'!I132)</f>
        <v>2015</v>
      </c>
      <c r="J132" s="151">
        <f>IF('Indicator Date'!J132="","x",'Indicator Date'!J132)</f>
        <v>2018</v>
      </c>
      <c r="K132" s="151">
        <f>IF('Indicator Date'!K132="","x",'Indicator Date'!K132)</f>
        <v>2018</v>
      </c>
      <c r="L132" s="151">
        <f>IF('Indicator Date'!L132="","x",'Indicator Date'!L132)</f>
        <v>2016</v>
      </c>
      <c r="M132" s="151">
        <f>IF('Indicator Date'!M132="","x",'Indicator Date'!M132)</f>
        <v>2015</v>
      </c>
      <c r="N132" s="151">
        <f>IF('Indicator Date'!N132="","x",'Indicator Date'!N132)</f>
        <v>2015</v>
      </c>
      <c r="O132" s="151">
        <f>IF('Indicator Date'!O132="","x",'Indicator Date'!O132)</f>
        <v>2015</v>
      </c>
      <c r="P132" s="151">
        <f>IF('Indicator Date'!P132="","x",'Indicator Date'!P132)</f>
        <v>2015</v>
      </c>
      <c r="Q132" s="151">
        <f>IF('Indicator Date'!Q132="","x",'Indicator Date'!Q132)</f>
        <v>2010</v>
      </c>
      <c r="R132" s="151">
        <f>IF('Indicator Date'!R132="","x",'Indicator Date'!R132)</f>
        <v>2010</v>
      </c>
      <c r="S132" s="151">
        <f>IF('Indicator Date'!S132="","x",'Indicator Date'!S132)</f>
        <v>2010</v>
      </c>
      <c r="T132" s="151">
        <f>IF('Indicator Date'!T132="","x",'Indicator Date'!T132)</f>
        <v>2010</v>
      </c>
      <c r="U132" s="151">
        <f>IF('Indicator Date'!U132="","x",'Indicator Date'!U132)</f>
        <v>2015</v>
      </c>
      <c r="V132" s="151">
        <f>IF('Indicator Date'!V132="","x",'Indicator Date'!V132)</f>
        <v>2015</v>
      </c>
      <c r="W132" s="151">
        <f>IF('Indicator Date'!W132="","x",'Indicator Date'!W132)</f>
        <v>2015</v>
      </c>
      <c r="X132" s="151">
        <f>IF('Indicator Date'!X132="","x",'Indicator Date'!X132)</f>
        <v>2018</v>
      </c>
      <c r="Y132" s="151">
        <f>IF('Indicator Date'!Y132="","x",'Indicator Date'!Y132)</f>
        <v>2018</v>
      </c>
      <c r="Z132" s="151">
        <f>IF('Indicator Date'!Z132="","x",'Indicator Date'!Z132)</f>
        <v>2018</v>
      </c>
      <c r="AA132" s="151" t="str">
        <f>IF('Indicator Date'!AA132="","x",'Indicator Date'!AA132)</f>
        <v>x</v>
      </c>
      <c r="AB132" s="151">
        <f>IF('Indicator Date'!AB132="","x",'Indicator Date'!AB132)</f>
        <v>2017</v>
      </c>
      <c r="AC132" s="151">
        <f>IF('Indicator Date'!AC132="","x",'Indicator Date'!AC132)</f>
        <v>2017</v>
      </c>
      <c r="AD132" s="151">
        <f>IF('Indicator Date'!AD132="","x",'Indicator Date'!AD132)</f>
        <v>2018</v>
      </c>
      <c r="AE132" s="151">
        <f>IF('Indicator Date'!AE132="","x",'Indicator Date'!AE132)</f>
        <v>2018</v>
      </c>
      <c r="AF132" s="151" t="str">
        <f>IF('Indicator Date'!AF132="","x",'Indicator Date'!AF132)</f>
        <v>x</v>
      </c>
      <c r="AG132" s="151">
        <f>IF('Indicator Date'!AG132="","x",'Indicator Date'!AG132)</f>
        <v>2019</v>
      </c>
      <c r="AH132" s="151">
        <f>IF('Indicator Date'!AH132="","x",'Indicator Date'!AH132)</f>
        <v>2019</v>
      </c>
      <c r="AI132" s="151">
        <f>IF('Indicator Date'!AI132="","x",'Indicator Date'!AI132)</f>
        <v>2019</v>
      </c>
      <c r="AJ132" s="151">
        <f>IF('Indicator Date'!AJ132="","x",'Indicator Date'!AJ132)</f>
        <v>2018</v>
      </c>
      <c r="AK132" s="151">
        <f>IF('Indicator Date'!AK132="","x",'Indicator Date'!AK132)</f>
        <v>2018</v>
      </c>
      <c r="AL132" s="151">
        <f>IF('Indicator Date'!AL132="","x",'Indicator Date'!AL132)</f>
        <v>2017</v>
      </c>
      <c r="AM132" s="151" t="str">
        <f>IF('Indicator Date'!AM132="","x",'Indicator Date'!AM132)</f>
        <v>x</v>
      </c>
      <c r="AN132" s="151">
        <f>IF('Indicator Date'!AN132="","x",'Indicator Date'!AN132)</f>
        <v>2019</v>
      </c>
      <c r="AO132" s="151">
        <f>IF('Indicator Date'!AO132="","x",'Indicator Date'!AO132)</f>
        <v>2016</v>
      </c>
      <c r="AP132" s="151">
        <f>IF('Indicator Date'!AP132="","x",'Indicator Date'!AP132)</f>
        <v>2017</v>
      </c>
      <c r="AQ132" s="151" t="str">
        <f>IF('Indicator Date'!AQ132="","x",'Indicator Date'!AQ132)</f>
        <v>x</v>
      </c>
      <c r="AR132" s="151">
        <f>IF('Indicator Date'!AR132="","x",'Indicator Date'!AR132)</f>
        <v>2018</v>
      </c>
      <c r="AS132" s="151">
        <f>IF('Indicator Date'!AS132="","x",'Indicator Date'!AS132)</f>
        <v>2015</v>
      </c>
      <c r="AT132" s="151">
        <f>IF('Indicator Date'!AT132="","x",'Indicator Date'!AT132)</f>
        <v>2009</v>
      </c>
      <c r="AU132" s="151">
        <f>IF('Indicator Date'!AU132="","x",'Indicator Date'!AU132)</f>
        <v>2017</v>
      </c>
      <c r="AV132" s="151">
        <f>IF('Indicator Date'!AV132="","x",'Indicator Date'!AV132)</f>
        <v>2014</v>
      </c>
      <c r="AW132" s="151" t="str">
        <f>IF('Indicator Date'!AW132="","x",'Indicator Date'!AW132)</f>
        <v>x</v>
      </c>
      <c r="AX132" s="151">
        <f>IF('Indicator Date'!AX132="","x",'Indicator Date'!AX132)</f>
        <v>2017</v>
      </c>
      <c r="AY132" s="151">
        <f>IF('Indicator Date'!AY132="","x",'Indicator Date'!AY132)</f>
        <v>2017</v>
      </c>
      <c r="AZ132" s="151">
        <f>IF('Indicator Date'!AZ132="","x",'Indicator Date'!AZ132)</f>
        <v>2017</v>
      </c>
      <c r="BA132" s="151" t="str">
        <f>IF('Indicator Date'!BA132="","x",'Indicator Date'!BA132)</f>
        <v>x</v>
      </c>
      <c r="BB132" s="151">
        <f>IF('Indicator Date'!BB132="","x",'Indicator Date'!BB132)</f>
        <v>2017</v>
      </c>
      <c r="BC132" s="151">
        <f>IF('Indicator Date'!BC132="","x",'Indicator Date'!BC132)</f>
        <v>2018</v>
      </c>
      <c r="BD132" s="151">
        <f>IF('Indicator Date'!BD132="","x",'Indicator Date'!BD132)</f>
        <v>2019</v>
      </c>
      <c r="BE132" s="213" t="str">
        <f>IF('Indicator Date'!BE132="","x",YEAR('Indicator Date'!BE132))</f>
        <v>x</v>
      </c>
      <c r="BF132" s="213">
        <f>IF('Indicator Date'!BF132="","x",YEAR('Indicator Date'!BF132))</f>
        <v>2018</v>
      </c>
      <c r="BG132" s="213">
        <f>IF('Indicator Date'!BG132="","x",YEAR('Indicator Date'!BG132))</f>
        <v>2018</v>
      </c>
      <c r="BH132" s="151">
        <f>IF('Indicator Date'!BH132="","x",'Indicator Date'!BH132)</f>
        <v>2018</v>
      </c>
      <c r="BI132" s="151">
        <f>IF('Indicator Date'!BI132="","x",'Indicator Date'!BI132)</f>
        <v>2018</v>
      </c>
      <c r="BJ132" s="151" t="str">
        <f>IF('Indicator Date'!BJ132="","x",'Indicator Date'!BJ132)</f>
        <v>x</v>
      </c>
      <c r="BK132" s="151">
        <f>IF('Indicator Date'!BK132="","x",'Indicator Date'!BK132)</f>
        <v>2017</v>
      </c>
      <c r="BL132" s="151">
        <f>IF('Indicator Date'!BL132="","x",'Indicator Date'!BL132)</f>
        <v>2018</v>
      </c>
      <c r="BM132" s="151">
        <f>IF('Indicator Date'!BM132="","x",'Indicator Date'!BM132)</f>
        <v>2017</v>
      </c>
      <c r="BN132" s="151">
        <f>IF('Indicator Date'!BN132="","x",'Indicator Date'!BN132)</f>
        <v>2017</v>
      </c>
      <c r="BO132" s="151">
        <f>IF('Indicator Date'!BO132="","x",'Indicator Date'!BO132)</f>
        <v>2016</v>
      </c>
      <c r="BP132" s="151">
        <f>IF('Indicator Date'!BP132="","x",'Indicator Date'!BP132)</f>
        <v>2017</v>
      </c>
      <c r="BQ132" s="151">
        <f>IF('Indicator Date'!BQ132="","x",'Indicator Date'!BQ132)</f>
        <v>2014</v>
      </c>
      <c r="BR132" s="151">
        <f>IF('Indicator Date'!BR132="","x",'Indicator Date'!BR132)</f>
        <v>2017</v>
      </c>
      <c r="BS132" s="151">
        <f>IF('Indicator Date'!BS132="","x",'Indicator Date'!BS132)</f>
        <v>2017</v>
      </c>
      <c r="BT132" s="151">
        <f>IF('Indicator Date'!BT132="","x",'Indicator Date'!BT132)</f>
        <v>2017</v>
      </c>
      <c r="BU132" s="151">
        <f>IF('Indicator Date'!BU132="","x",'Indicator Date'!BU132)</f>
        <v>2017</v>
      </c>
      <c r="BV132" s="151">
        <f>IF('Indicator Date'!BV132="","x",'Indicator Date'!BV132)</f>
        <v>2017</v>
      </c>
      <c r="BW132" s="151">
        <f>IF('Indicator Date'!BW132="","x",'Indicator Date'!BW132)</f>
        <v>2017</v>
      </c>
      <c r="BX132" s="151">
        <f>IF('Indicator Date'!BX132="","x",'Indicator Date'!BX132)</f>
        <v>2016</v>
      </c>
      <c r="BY132" s="151">
        <f>IF('Indicator Date'!BY132="","x",'Indicator Date'!BY132)</f>
        <v>2015</v>
      </c>
      <c r="BZ132" s="151" t="str">
        <f>IF('Indicator Date'!BZ132="","x",'Indicator Date'!BZ132)</f>
        <v>2018</v>
      </c>
      <c r="CA132" s="151">
        <f>IF('Indicator Date'!CA132="","x",'Indicator Date'!CA132)</f>
        <v>2019</v>
      </c>
      <c r="CB132" s="151">
        <f>IF('Indicator Date'!CB132="","x",'Indicator Date'!CB132)</f>
        <v>2015</v>
      </c>
    </row>
    <row r="133" spans="1:80" x14ac:dyDescent="0.25">
      <c r="A133" s="123" t="s">
        <v>241</v>
      </c>
      <c r="B133" s="106" t="s">
        <v>240</v>
      </c>
      <c r="C133" s="151">
        <f>IF('Indicator Date'!C133="","x",'Indicator Date'!C133)</f>
        <v>2015</v>
      </c>
      <c r="D133" s="151">
        <f>IF('Indicator Date'!D133="","x",'Indicator Date'!D133)</f>
        <v>2015</v>
      </c>
      <c r="E133" s="151">
        <f>IF('Indicator Date'!E133="","x",'Indicator Date'!E133)</f>
        <v>2015</v>
      </c>
      <c r="F133" s="151">
        <f>IF('Indicator Date'!F133="","x",'Indicator Date'!F133)</f>
        <v>2015</v>
      </c>
      <c r="G133" s="151">
        <f>IF('Indicator Date'!G133="","x",'Indicator Date'!G133)</f>
        <v>2015</v>
      </c>
      <c r="H133" s="151">
        <f>IF('Indicator Date'!H133="","x",'Indicator Date'!H133)</f>
        <v>2015</v>
      </c>
      <c r="I133" s="151">
        <f>IF('Indicator Date'!I133="","x",'Indicator Date'!I133)</f>
        <v>2015</v>
      </c>
      <c r="J133" s="151">
        <f>IF('Indicator Date'!J133="","x",'Indicator Date'!J133)</f>
        <v>2018</v>
      </c>
      <c r="K133" s="151">
        <f>IF('Indicator Date'!K133="","x",'Indicator Date'!K133)</f>
        <v>2018</v>
      </c>
      <c r="L133" s="151">
        <f>IF('Indicator Date'!L133="","x",'Indicator Date'!L133)</f>
        <v>2016</v>
      </c>
      <c r="M133" s="151">
        <f>IF('Indicator Date'!M133="","x",'Indicator Date'!M133)</f>
        <v>2015</v>
      </c>
      <c r="N133" s="151">
        <f>IF('Indicator Date'!N133="","x",'Indicator Date'!N133)</f>
        <v>2015</v>
      </c>
      <c r="O133" s="151">
        <f>IF('Indicator Date'!O133="","x",'Indicator Date'!O133)</f>
        <v>2015</v>
      </c>
      <c r="P133" s="151">
        <f>IF('Indicator Date'!P133="","x",'Indicator Date'!P133)</f>
        <v>2015</v>
      </c>
      <c r="Q133" s="151">
        <f>IF('Indicator Date'!Q133="","x",'Indicator Date'!Q133)</f>
        <v>2010</v>
      </c>
      <c r="R133" s="151">
        <f>IF('Indicator Date'!R133="","x",'Indicator Date'!R133)</f>
        <v>2010</v>
      </c>
      <c r="S133" s="151">
        <f>IF('Indicator Date'!S133="","x",'Indicator Date'!S133)</f>
        <v>2010</v>
      </c>
      <c r="T133" s="151">
        <f>IF('Indicator Date'!T133="","x",'Indicator Date'!T133)</f>
        <v>2010</v>
      </c>
      <c r="U133" s="151">
        <f>IF('Indicator Date'!U133="","x",'Indicator Date'!U133)</f>
        <v>2015</v>
      </c>
      <c r="V133" s="151">
        <f>IF('Indicator Date'!V133="","x",'Indicator Date'!V133)</f>
        <v>2015</v>
      </c>
      <c r="W133" s="151">
        <f>IF('Indicator Date'!W133="","x",'Indicator Date'!W133)</f>
        <v>2015</v>
      </c>
      <c r="X133" s="151">
        <f>IF('Indicator Date'!X133="","x",'Indicator Date'!X133)</f>
        <v>2018</v>
      </c>
      <c r="Y133" s="151">
        <f>IF('Indicator Date'!Y133="","x",'Indicator Date'!Y133)</f>
        <v>2018</v>
      </c>
      <c r="Z133" s="151">
        <f>IF('Indicator Date'!Z133="","x",'Indicator Date'!Z133)</f>
        <v>2018</v>
      </c>
      <c r="AA133" s="151">
        <f>IF('Indicator Date'!AA133="","x",'Indicator Date'!AA133)</f>
        <v>2013</v>
      </c>
      <c r="AB133" s="151">
        <f>IF('Indicator Date'!AB133="","x",'Indicator Date'!AB133)</f>
        <v>2017</v>
      </c>
      <c r="AC133" s="151">
        <f>IF('Indicator Date'!AC133="","x",'Indicator Date'!AC133)</f>
        <v>2017</v>
      </c>
      <c r="AD133" s="151">
        <f>IF('Indicator Date'!AD133="","x",'Indicator Date'!AD133)</f>
        <v>2017</v>
      </c>
      <c r="AE133" s="151">
        <f>IF('Indicator Date'!AE133="","x",'Indicator Date'!AE133)</f>
        <v>2018</v>
      </c>
      <c r="AF133" s="151">
        <f>IF('Indicator Date'!AF133="","x",'Indicator Date'!AF133)</f>
        <v>2016</v>
      </c>
      <c r="AG133" s="151">
        <f>IF('Indicator Date'!AG133="","x",'Indicator Date'!AG133)</f>
        <v>2019</v>
      </c>
      <c r="AH133" s="151">
        <f>IF('Indicator Date'!AH133="","x",'Indicator Date'!AH133)</f>
        <v>2019</v>
      </c>
      <c r="AI133" s="151">
        <f>IF('Indicator Date'!AI133="","x",'Indicator Date'!AI133)</f>
        <v>2019</v>
      </c>
      <c r="AJ133" s="151">
        <f>IF('Indicator Date'!AJ133="","x",'Indicator Date'!AJ133)</f>
        <v>2018</v>
      </c>
      <c r="AK133" s="151">
        <f>IF('Indicator Date'!AK133="","x",'Indicator Date'!AK133)</f>
        <v>2018</v>
      </c>
      <c r="AL133" s="151">
        <f>IF('Indicator Date'!AL133="","x",'Indicator Date'!AL133)</f>
        <v>2017</v>
      </c>
      <c r="AM133" s="151">
        <f>IF('Indicator Date'!AM133="","x",'Indicator Date'!AM133)</f>
        <v>2013</v>
      </c>
      <c r="AN133" s="151">
        <f>IF('Indicator Date'!AN133="","x",'Indicator Date'!AN133)</f>
        <v>2019</v>
      </c>
      <c r="AO133" s="151">
        <f>IF('Indicator Date'!AO133="","x",'Indicator Date'!AO133)</f>
        <v>2016</v>
      </c>
      <c r="AP133" s="151">
        <f>IF('Indicator Date'!AP133="","x",'Indicator Date'!AP133)</f>
        <v>2017</v>
      </c>
      <c r="AQ133" s="151">
        <f>IF('Indicator Date'!AQ133="","x",'Indicator Date'!AQ133)</f>
        <v>2017</v>
      </c>
      <c r="AR133" s="151">
        <f>IF('Indicator Date'!AR133="","x",'Indicator Date'!AR133)</f>
        <v>2018</v>
      </c>
      <c r="AS133" s="151">
        <f>IF('Indicator Date'!AS133="","x",'Indicator Date'!AS133)</f>
        <v>2015</v>
      </c>
      <c r="AT133" s="151">
        <f>IF('Indicator Date'!AT133="","x",'Indicator Date'!AT133)</f>
        <v>2012</v>
      </c>
      <c r="AU133" s="151">
        <f>IF('Indicator Date'!AU133="","x",'Indicator Date'!AU133)</f>
        <v>2017</v>
      </c>
      <c r="AV133" s="151">
        <f>IF('Indicator Date'!AV133="","x",'Indicator Date'!AV133)</f>
        <v>2017</v>
      </c>
      <c r="AW133" s="151">
        <f>IF('Indicator Date'!AW133="","x",'Indicator Date'!AW133)</f>
        <v>2017</v>
      </c>
      <c r="AX133" s="151">
        <f>IF('Indicator Date'!AX133="","x",'Indicator Date'!AX133)</f>
        <v>2017</v>
      </c>
      <c r="AY133" s="151">
        <f>IF('Indicator Date'!AY133="","x",'Indicator Date'!AY133)</f>
        <v>2017</v>
      </c>
      <c r="AZ133" s="151">
        <f>IF('Indicator Date'!AZ133="","x",'Indicator Date'!AZ133)</f>
        <v>2017</v>
      </c>
      <c r="BA133" s="151" t="str">
        <f>IF('Indicator Date'!BA133="","x",'Indicator Date'!BA133)</f>
        <v>2015</v>
      </c>
      <c r="BB133" s="151">
        <f>IF('Indicator Date'!BB133="","x",'Indicator Date'!BB133)</f>
        <v>2017</v>
      </c>
      <c r="BC133" s="151">
        <f>IF('Indicator Date'!BC133="","x",'Indicator Date'!BC133)</f>
        <v>2018</v>
      </c>
      <c r="BD133" s="151">
        <f>IF('Indicator Date'!BD133="","x",'Indicator Date'!BD133)</f>
        <v>2019</v>
      </c>
      <c r="BE133" s="213" t="str">
        <f>IF('Indicator Date'!BE133="","x",YEAR('Indicator Date'!BE133))</f>
        <v>x</v>
      </c>
      <c r="BF133" s="213">
        <f>IF('Indicator Date'!BF133="","x",YEAR('Indicator Date'!BF133))</f>
        <v>2018</v>
      </c>
      <c r="BG133" s="213">
        <f>IF('Indicator Date'!BG133="","x",YEAR('Indicator Date'!BG133))</f>
        <v>2018</v>
      </c>
      <c r="BH133" s="151">
        <f>IF('Indicator Date'!BH133="","x",'Indicator Date'!BH133)</f>
        <v>2018</v>
      </c>
      <c r="BI133" s="151">
        <f>IF('Indicator Date'!BI133="","x",'Indicator Date'!BI133)</f>
        <v>2018</v>
      </c>
      <c r="BJ133" s="151">
        <f>IF('Indicator Date'!BJ133="","x",'Indicator Date'!BJ133)</f>
        <v>2015</v>
      </c>
      <c r="BK133" s="151">
        <f>IF('Indicator Date'!BK133="","x",'Indicator Date'!BK133)</f>
        <v>2017</v>
      </c>
      <c r="BL133" s="151">
        <f>IF('Indicator Date'!BL133="","x",'Indicator Date'!BL133)</f>
        <v>2018</v>
      </c>
      <c r="BM133" s="151">
        <f>IF('Indicator Date'!BM133="","x",'Indicator Date'!BM133)</f>
        <v>2017</v>
      </c>
      <c r="BN133" s="151">
        <f>IF('Indicator Date'!BN133="","x",'Indicator Date'!BN133)</f>
        <v>2015</v>
      </c>
      <c r="BO133" s="151">
        <f>IF('Indicator Date'!BO133="","x",'Indicator Date'!BO133)</f>
        <v>2016</v>
      </c>
      <c r="BP133" s="151">
        <f>IF('Indicator Date'!BP133="","x",'Indicator Date'!BP133)</f>
        <v>2017</v>
      </c>
      <c r="BQ133" s="151">
        <f>IF('Indicator Date'!BQ133="","x",'Indicator Date'!BQ133)</f>
        <v>2014</v>
      </c>
      <c r="BR133" s="151">
        <f>IF('Indicator Date'!BR133="","x",'Indicator Date'!BR133)</f>
        <v>2017</v>
      </c>
      <c r="BS133" s="151">
        <f>IF('Indicator Date'!BS133="","x",'Indicator Date'!BS133)</f>
        <v>2017</v>
      </c>
      <c r="BT133" s="151">
        <f>IF('Indicator Date'!BT133="","x",'Indicator Date'!BT133)</f>
        <v>2015</v>
      </c>
      <c r="BU133" s="151">
        <f>IF('Indicator Date'!BU133="","x",'Indicator Date'!BU133)</f>
        <v>2017</v>
      </c>
      <c r="BV133" s="151">
        <f>IF('Indicator Date'!BV133="","x",'Indicator Date'!BV133)</f>
        <v>2017</v>
      </c>
      <c r="BW133" s="151">
        <f>IF('Indicator Date'!BW133="","x",'Indicator Date'!BW133)</f>
        <v>2017</v>
      </c>
      <c r="BX133" s="151">
        <f>IF('Indicator Date'!BX133="","x",'Indicator Date'!BX133)</f>
        <v>2016</v>
      </c>
      <c r="BY133" s="151">
        <f>IF('Indicator Date'!BY133="","x",'Indicator Date'!BY133)</f>
        <v>2015</v>
      </c>
      <c r="BZ133" s="151" t="str">
        <f>IF('Indicator Date'!BZ133="","x",'Indicator Date'!BZ133)</f>
        <v>2018</v>
      </c>
      <c r="CA133" s="151">
        <f>IF('Indicator Date'!CA133="","x",'Indicator Date'!CA133)</f>
        <v>2019</v>
      </c>
      <c r="CB133" s="151">
        <f>IF('Indicator Date'!CB133="","x",'Indicator Date'!CB133)</f>
        <v>2015</v>
      </c>
    </row>
    <row r="134" spans="1:80" x14ac:dyDescent="0.25">
      <c r="A134" s="123" t="s">
        <v>243</v>
      </c>
      <c r="B134" s="106" t="s">
        <v>242</v>
      </c>
      <c r="C134" s="151">
        <f>IF('Indicator Date'!C134="","x",'Indicator Date'!C134)</f>
        <v>2015</v>
      </c>
      <c r="D134" s="151">
        <f>IF('Indicator Date'!D134="","x",'Indicator Date'!D134)</f>
        <v>2015</v>
      </c>
      <c r="E134" s="151">
        <f>IF('Indicator Date'!E134="","x",'Indicator Date'!E134)</f>
        <v>2015</v>
      </c>
      <c r="F134" s="151">
        <f>IF('Indicator Date'!F134="","x",'Indicator Date'!F134)</f>
        <v>2015</v>
      </c>
      <c r="G134" s="151">
        <f>IF('Indicator Date'!G134="","x",'Indicator Date'!G134)</f>
        <v>2015</v>
      </c>
      <c r="H134" s="151">
        <f>IF('Indicator Date'!H134="","x",'Indicator Date'!H134)</f>
        <v>2015</v>
      </c>
      <c r="I134" s="151">
        <f>IF('Indicator Date'!I134="","x",'Indicator Date'!I134)</f>
        <v>2015</v>
      </c>
      <c r="J134" s="151">
        <f>IF('Indicator Date'!J134="","x",'Indicator Date'!J134)</f>
        <v>2018</v>
      </c>
      <c r="K134" s="151">
        <f>IF('Indicator Date'!K134="","x",'Indicator Date'!K134)</f>
        <v>2018</v>
      </c>
      <c r="L134" s="151">
        <f>IF('Indicator Date'!L134="","x",'Indicator Date'!L134)</f>
        <v>2016</v>
      </c>
      <c r="M134" s="151">
        <f>IF('Indicator Date'!M134="","x",'Indicator Date'!M134)</f>
        <v>2015</v>
      </c>
      <c r="N134" s="151">
        <f>IF('Indicator Date'!N134="","x",'Indicator Date'!N134)</f>
        <v>2015</v>
      </c>
      <c r="O134" s="151">
        <f>IF('Indicator Date'!O134="","x",'Indicator Date'!O134)</f>
        <v>2015</v>
      </c>
      <c r="P134" s="151">
        <f>IF('Indicator Date'!P134="","x",'Indicator Date'!P134)</f>
        <v>2015</v>
      </c>
      <c r="Q134" s="151">
        <f>IF('Indicator Date'!Q134="","x",'Indicator Date'!Q134)</f>
        <v>2010</v>
      </c>
      <c r="R134" s="151">
        <f>IF('Indicator Date'!R134="","x",'Indicator Date'!R134)</f>
        <v>2010</v>
      </c>
      <c r="S134" s="151">
        <f>IF('Indicator Date'!S134="","x",'Indicator Date'!S134)</f>
        <v>2010</v>
      </c>
      <c r="T134" s="151">
        <f>IF('Indicator Date'!T134="","x",'Indicator Date'!T134)</f>
        <v>2010</v>
      </c>
      <c r="U134" s="151">
        <f>IF('Indicator Date'!U134="","x",'Indicator Date'!U134)</f>
        <v>2015</v>
      </c>
      <c r="V134" s="151">
        <f>IF('Indicator Date'!V134="","x",'Indicator Date'!V134)</f>
        <v>2015</v>
      </c>
      <c r="W134" s="151">
        <f>IF('Indicator Date'!W134="","x",'Indicator Date'!W134)</f>
        <v>2015</v>
      </c>
      <c r="X134" s="151">
        <f>IF('Indicator Date'!X134="","x",'Indicator Date'!X134)</f>
        <v>2018</v>
      </c>
      <c r="Y134" s="151">
        <f>IF('Indicator Date'!Y134="","x",'Indicator Date'!Y134)</f>
        <v>2018</v>
      </c>
      <c r="Z134" s="151">
        <f>IF('Indicator Date'!Z134="","x",'Indicator Date'!Z134)</f>
        <v>2018</v>
      </c>
      <c r="AA134" s="151" t="str">
        <f>IF('Indicator Date'!AA134="","x",'Indicator Date'!AA134)</f>
        <v>x</v>
      </c>
      <c r="AB134" s="151">
        <f>IF('Indicator Date'!AB134="","x",'Indicator Date'!AB134)</f>
        <v>2017</v>
      </c>
      <c r="AC134" s="151" t="str">
        <f>IF('Indicator Date'!AC134="","x",'Indicator Date'!AC134)</f>
        <v>x</v>
      </c>
      <c r="AD134" s="151">
        <f>IF('Indicator Date'!AD134="","x",'Indicator Date'!AD134)</f>
        <v>2015</v>
      </c>
      <c r="AE134" s="151">
        <f>IF('Indicator Date'!AE134="","x",'Indicator Date'!AE134)</f>
        <v>2018</v>
      </c>
      <c r="AF134" s="151" t="str">
        <f>IF('Indicator Date'!AF134="","x",'Indicator Date'!AF134)</f>
        <v>x</v>
      </c>
      <c r="AG134" s="151">
        <f>IF('Indicator Date'!AG134="","x",'Indicator Date'!AG134)</f>
        <v>2019</v>
      </c>
      <c r="AH134" s="151">
        <f>IF('Indicator Date'!AH134="","x",'Indicator Date'!AH134)</f>
        <v>2019</v>
      </c>
      <c r="AI134" s="151">
        <f>IF('Indicator Date'!AI134="","x",'Indicator Date'!AI134)</f>
        <v>2019</v>
      </c>
      <c r="AJ134" s="151">
        <f>IF('Indicator Date'!AJ134="","x",'Indicator Date'!AJ134)</f>
        <v>2018</v>
      </c>
      <c r="AK134" s="151">
        <f>IF('Indicator Date'!AK134="","x",'Indicator Date'!AK134)</f>
        <v>2018</v>
      </c>
      <c r="AL134" s="151">
        <f>IF('Indicator Date'!AL134="","x",'Indicator Date'!AL134)</f>
        <v>2017</v>
      </c>
      <c r="AM134" s="151" t="str">
        <f>IF('Indicator Date'!AM134="","x",'Indicator Date'!AM134)</f>
        <v>x</v>
      </c>
      <c r="AN134" s="151">
        <f>IF('Indicator Date'!AN134="","x",'Indicator Date'!AN134)</f>
        <v>2019</v>
      </c>
      <c r="AO134" s="151">
        <f>IF('Indicator Date'!AO134="","x",'Indicator Date'!AO134)</f>
        <v>2016</v>
      </c>
      <c r="AP134" s="151">
        <f>IF('Indicator Date'!AP134="","x",'Indicator Date'!AP134)</f>
        <v>2017</v>
      </c>
      <c r="AQ134" s="151">
        <f>IF('Indicator Date'!AQ134="","x",'Indicator Date'!AQ134)</f>
        <v>2017</v>
      </c>
      <c r="AR134" s="151">
        <f>IF('Indicator Date'!AR134="","x",'Indicator Date'!AR134)</f>
        <v>2018</v>
      </c>
      <c r="AS134" s="151">
        <f>IF('Indicator Date'!AS134="","x",'Indicator Date'!AS134)</f>
        <v>2015</v>
      </c>
      <c r="AT134" s="151">
        <f>IF('Indicator Date'!AT134="","x",'Indicator Date'!AT134)</f>
        <v>2010</v>
      </c>
      <c r="AU134" s="151">
        <f>IF('Indicator Date'!AU134="","x",'Indicator Date'!AU134)</f>
        <v>2017</v>
      </c>
      <c r="AV134" s="151" t="str">
        <f>IF('Indicator Date'!AV134="","x",'Indicator Date'!AV134)</f>
        <v>x</v>
      </c>
      <c r="AW134" s="151" t="str">
        <f>IF('Indicator Date'!AW134="","x",'Indicator Date'!AW134)</f>
        <v>x</v>
      </c>
      <c r="AX134" s="151" t="str">
        <f>IF('Indicator Date'!AX134="","x",'Indicator Date'!AX134)</f>
        <v>x</v>
      </c>
      <c r="AY134" s="151">
        <f>IF('Indicator Date'!AY134="","x",'Indicator Date'!AY134)</f>
        <v>2017</v>
      </c>
      <c r="AZ134" s="151" t="str">
        <f>IF('Indicator Date'!AZ134="","x",'Indicator Date'!AZ134)</f>
        <v>x</v>
      </c>
      <c r="BA134" s="151" t="str">
        <f>IF('Indicator Date'!BA134="","x",'Indicator Date'!BA134)</f>
        <v>x</v>
      </c>
      <c r="BB134" s="151">
        <f>IF('Indicator Date'!BB134="","x",'Indicator Date'!BB134)</f>
        <v>2017</v>
      </c>
      <c r="BC134" s="151">
        <f>IF('Indicator Date'!BC134="","x",'Indicator Date'!BC134)</f>
        <v>2018</v>
      </c>
      <c r="BD134" s="151">
        <f>IF('Indicator Date'!BD134="","x",'Indicator Date'!BD134)</f>
        <v>2019</v>
      </c>
      <c r="BE134" s="213" t="str">
        <f>IF('Indicator Date'!BE134="","x",YEAR('Indicator Date'!BE134))</f>
        <v>x</v>
      </c>
      <c r="BF134" s="213">
        <f>IF('Indicator Date'!BF134="","x",YEAR('Indicator Date'!BF134))</f>
        <v>2018</v>
      </c>
      <c r="BG134" s="213">
        <f>IF('Indicator Date'!BG134="","x",YEAR('Indicator Date'!BG134))</f>
        <v>2018</v>
      </c>
      <c r="BH134" s="151">
        <f>IF('Indicator Date'!BH134="","x",'Indicator Date'!BH134)</f>
        <v>2018</v>
      </c>
      <c r="BI134" s="151">
        <f>IF('Indicator Date'!BI134="","x",'Indicator Date'!BI134)</f>
        <v>2018</v>
      </c>
      <c r="BJ134" s="151">
        <f>IF('Indicator Date'!BJ134="","x",'Indicator Date'!BJ134)</f>
        <v>2013</v>
      </c>
      <c r="BK134" s="151">
        <f>IF('Indicator Date'!BK134="","x",'Indicator Date'!BK134)</f>
        <v>2017</v>
      </c>
      <c r="BL134" s="151" t="str">
        <f>IF('Indicator Date'!BL134="","x",'Indicator Date'!BL134)</f>
        <v>x</v>
      </c>
      <c r="BM134" s="151">
        <f>IF('Indicator Date'!BM134="","x",'Indicator Date'!BM134)</f>
        <v>2017</v>
      </c>
      <c r="BN134" s="151">
        <f>IF('Indicator Date'!BN134="","x",'Indicator Date'!BN134)</f>
        <v>2015</v>
      </c>
      <c r="BO134" s="151" t="str">
        <f>IF('Indicator Date'!BO134="","x",'Indicator Date'!BO134)</f>
        <v>x</v>
      </c>
      <c r="BP134" s="151">
        <f>IF('Indicator Date'!BP134="","x",'Indicator Date'!BP134)</f>
        <v>2015</v>
      </c>
      <c r="BQ134" s="151">
        <f>IF('Indicator Date'!BQ134="","x",'Indicator Date'!BQ134)</f>
        <v>2014</v>
      </c>
      <c r="BR134" s="151">
        <f>IF('Indicator Date'!BR134="","x",'Indicator Date'!BR134)</f>
        <v>2017</v>
      </c>
      <c r="BS134" s="151">
        <f>IF('Indicator Date'!BS134="","x",'Indicator Date'!BS134)</f>
        <v>2017</v>
      </c>
      <c r="BT134" s="151">
        <f>IF('Indicator Date'!BT134="","x",'Indicator Date'!BT134)</f>
        <v>2014</v>
      </c>
      <c r="BU134" s="151">
        <f>IF('Indicator Date'!BU134="","x",'Indicator Date'!BU134)</f>
        <v>2017</v>
      </c>
      <c r="BV134" s="151">
        <f>IF('Indicator Date'!BV134="","x",'Indicator Date'!BV134)</f>
        <v>2017</v>
      </c>
      <c r="BW134" s="151">
        <f>IF('Indicator Date'!BW134="","x",'Indicator Date'!BW134)</f>
        <v>2017</v>
      </c>
      <c r="BX134" s="151">
        <f>IF('Indicator Date'!BX134="","x",'Indicator Date'!BX134)</f>
        <v>2016</v>
      </c>
      <c r="BY134" s="151" t="str">
        <f>IF('Indicator Date'!BY134="","x",'Indicator Date'!BY134)</f>
        <v>x</v>
      </c>
      <c r="BZ134" s="151" t="str">
        <f>IF('Indicator Date'!BZ134="","x",'Indicator Date'!BZ134)</f>
        <v>2018</v>
      </c>
      <c r="CA134" s="151">
        <f>IF('Indicator Date'!CA134="","x",'Indicator Date'!CA134)</f>
        <v>2019</v>
      </c>
      <c r="CB134" s="151">
        <f>IF('Indicator Date'!CB134="","x",'Indicator Date'!CB134)</f>
        <v>2015</v>
      </c>
    </row>
    <row r="135" spans="1:80" x14ac:dyDescent="0.25">
      <c r="A135" s="123" t="s">
        <v>392</v>
      </c>
      <c r="B135" s="106" t="s">
        <v>237</v>
      </c>
      <c r="C135" s="151">
        <f>IF('Indicator Date'!C135="","x",'Indicator Date'!C135)</f>
        <v>2015</v>
      </c>
      <c r="D135" s="151">
        <f>IF('Indicator Date'!D135="","x",'Indicator Date'!D135)</f>
        <v>2015</v>
      </c>
      <c r="E135" s="151">
        <f>IF('Indicator Date'!E135="","x",'Indicator Date'!E135)</f>
        <v>2015</v>
      </c>
      <c r="F135" s="151">
        <f>IF('Indicator Date'!F135="","x",'Indicator Date'!F135)</f>
        <v>2015</v>
      </c>
      <c r="G135" s="151">
        <f>IF('Indicator Date'!G135="","x",'Indicator Date'!G135)</f>
        <v>2015</v>
      </c>
      <c r="H135" s="151">
        <f>IF('Indicator Date'!H135="","x",'Indicator Date'!H135)</f>
        <v>2015</v>
      </c>
      <c r="I135" s="151">
        <f>IF('Indicator Date'!I135="","x",'Indicator Date'!I135)</f>
        <v>2015</v>
      </c>
      <c r="J135" s="151">
        <f>IF('Indicator Date'!J135="","x",'Indicator Date'!J135)</f>
        <v>2018</v>
      </c>
      <c r="K135" s="151">
        <f>IF('Indicator Date'!K135="","x",'Indicator Date'!K135)</f>
        <v>2018</v>
      </c>
      <c r="L135" s="151">
        <f>IF('Indicator Date'!L135="","x",'Indicator Date'!L135)</f>
        <v>2016</v>
      </c>
      <c r="M135" s="151">
        <f>IF('Indicator Date'!M135="","x",'Indicator Date'!M135)</f>
        <v>2015</v>
      </c>
      <c r="N135" s="151">
        <f>IF('Indicator Date'!N135="","x",'Indicator Date'!N135)</f>
        <v>2015</v>
      </c>
      <c r="O135" s="151">
        <f>IF('Indicator Date'!O135="","x",'Indicator Date'!O135)</f>
        <v>2015</v>
      </c>
      <c r="P135" s="151">
        <f>IF('Indicator Date'!P135="","x",'Indicator Date'!P135)</f>
        <v>2015</v>
      </c>
      <c r="Q135" s="151">
        <f>IF('Indicator Date'!Q135="","x",'Indicator Date'!Q135)</f>
        <v>2010</v>
      </c>
      <c r="R135" s="151">
        <f>IF('Indicator Date'!R135="","x",'Indicator Date'!R135)</f>
        <v>2010</v>
      </c>
      <c r="S135" s="151">
        <f>IF('Indicator Date'!S135="","x",'Indicator Date'!S135)</f>
        <v>2010</v>
      </c>
      <c r="T135" s="151">
        <f>IF('Indicator Date'!T135="","x",'Indicator Date'!T135)</f>
        <v>2010</v>
      </c>
      <c r="U135" s="151">
        <f>IF('Indicator Date'!U135="","x",'Indicator Date'!U135)</f>
        <v>2015</v>
      </c>
      <c r="V135" s="151">
        <f>IF('Indicator Date'!V135="","x",'Indicator Date'!V135)</f>
        <v>2015</v>
      </c>
      <c r="W135" s="151">
        <f>IF('Indicator Date'!W135="","x",'Indicator Date'!W135)</f>
        <v>2015</v>
      </c>
      <c r="X135" s="151">
        <f>IF('Indicator Date'!X135="","x",'Indicator Date'!X135)</f>
        <v>2018</v>
      </c>
      <c r="Y135" s="151">
        <f>IF('Indicator Date'!Y135="","x",'Indicator Date'!Y135)</f>
        <v>2018</v>
      </c>
      <c r="Z135" s="151">
        <f>IF('Indicator Date'!Z135="","x",'Indicator Date'!Z135)</f>
        <v>2018</v>
      </c>
      <c r="AA135" s="151">
        <f>IF('Indicator Date'!AA135="","x",'Indicator Date'!AA135)</f>
        <v>2007</v>
      </c>
      <c r="AB135" s="151">
        <f>IF('Indicator Date'!AB135="","x",'Indicator Date'!AB135)</f>
        <v>2017</v>
      </c>
      <c r="AC135" s="151" t="str">
        <f>IF('Indicator Date'!AC135="","x",'Indicator Date'!AC135)</f>
        <v>x</v>
      </c>
      <c r="AD135" s="151">
        <f>IF('Indicator Date'!AD135="","x",'Indicator Date'!AD135)</f>
        <v>2017</v>
      </c>
      <c r="AE135" s="151">
        <f>IF('Indicator Date'!AE135="","x",'Indicator Date'!AE135)</f>
        <v>2018</v>
      </c>
      <c r="AF135" s="151">
        <f>IF('Indicator Date'!AF135="","x",'Indicator Date'!AF135)</f>
        <v>2016</v>
      </c>
      <c r="AG135" s="151">
        <f>IF('Indicator Date'!AG135="","x",'Indicator Date'!AG135)</f>
        <v>2019</v>
      </c>
      <c r="AH135" s="151">
        <f>IF('Indicator Date'!AH135="","x",'Indicator Date'!AH135)</f>
        <v>2019</v>
      </c>
      <c r="AI135" s="151">
        <f>IF('Indicator Date'!AI135="","x",'Indicator Date'!AI135)</f>
        <v>2019</v>
      </c>
      <c r="AJ135" s="151">
        <f>IF('Indicator Date'!AJ135="","x",'Indicator Date'!AJ135)</f>
        <v>2018</v>
      </c>
      <c r="AK135" s="151">
        <f>IF('Indicator Date'!AK135="","x",'Indicator Date'!AK135)</f>
        <v>2018</v>
      </c>
      <c r="AL135" s="151">
        <f>IF('Indicator Date'!AL135="","x",'Indicator Date'!AL135)</f>
        <v>2017</v>
      </c>
      <c r="AM135" s="151">
        <f>IF('Indicator Date'!AM135="","x",'Indicator Date'!AM135)</f>
        <v>2014</v>
      </c>
      <c r="AN135" s="151">
        <f>IF('Indicator Date'!AN135="","x",'Indicator Date'!AN135)</f>
        <v>2019</v>
      </c>
      <c r="AO135" s="151">
        <f>IF('Indicator Date'!AO135="","x",'Indicator Date'!AO135)</f>
        <v>2016</v>
      </c>
      <c r="AP135" s="151">
        <f>IF('Indicator Date'!AP135="","x",'Indicator Date'!AP135)</f>
        <v>2017</v>
      </c>
      <c r="AQ135" s="151">
        <f>IF('Indicator Date'!AQ135="","x",'Indicator Date'!AQ135)</f>
        <v>2017</v>
      </c>
      <c r="AR135" s="151">
        <f>IF('Indicator Date'!AR135="","x",'Indicator Date'!AR135)</f>
        <v>2018</v>
      </c>
      <c r="AS135" s="151">
        <f>IF('Indicator Date'!AS135="","x",'Indicator Date'!AS135)</f>
        <v>2015</v>
      </c>
      <c r="AT135" s="151">
        <f>IF('Indicator Date'!AT135="","x",'Indicator Date'!AT135)</f>
        <v>2014</v>
      </c>
      <c r="AU135" s="151">
        <f>IF('Indicator Date'!AU135="","x",'Indicator Date'!AU135)</f>
        <v>2017</v>
      </c>
      <c r="AV135" s="151" t="str">
        <f>IF('Indicator Date'!AV135="","x",'Indicator Date'!AV135)</f>
        <v>x</v>
      </c>
      <c r="AW135" s="151" t="str">
        <f>IF('Indicator Date'!AW135="","x",'Indicator Date'!AW135)</f>
        <v>x</v>
      </c>
      <c r="AX135" s="151" t="str">
        <f>IF('Indicator Date'!AX135="","x",'Indicator Date'!AX135)</f>
        <v>x</v>
      </c>
      <c r="AY135" s="151" t="str">
        <f>IF('Indicator Date'!AY135="","x",'Indicator Date'!AY135)</f>
        <v>x</v>
      </c>
      <c r="AZ135" s="151" t="str">
        <f>IF('Indicator Date'!AZ135="","x",'Indicator Date'!AZ135)</f>
        <v>x</v>
      </c>
      <c r="BA135" s="151" t="str">
        <f>IF('Indicator Date'!BA135="","x",'Indicator Date'!BA135)</f>
        <v>2016</v>
      </c>
      <c r="BB135" s="151">
        <f>IF('Indicator Date'!BB135="","x",'Indicator Date'!BB135)</f>
        <v>2017</v>
      </c>
      <c r="BC135" s="151">
        <f>IF('Indicator Date'!BC135="","x",'Indicator Date'!BC135)</f>
        <v>2018</v>
      </c>
      <c r="BD135" s="151">
        <f>IF('Indicator Date'!BD135="","x",'Indicator Date'!BD135)</f>
        <v>2019</v>
      </c>
      <c r="BE135" s="213" t="str">
        <f>IF('Indicator Date'!BE135="","x",YEAR('Indicator Date'!BE135))</f>
        <v>x</v>
      </c>
      <c r="BF135" s="213">
        <f>IF('Indicator Date'!BF135="","x",YEAR('Indicator Date'!BF135))</f>
        <v>2018</v>
      </c>
      <c r="BG135" s="213">
        <f>IF('Indicator Date'!BG135="","x",YEAR('Indicator Date'!BG135))</f>
        <v>2018</v>
      </c>
      <c r="BH135" s="151">
        <f>IF('Indicator Date'!BH135="","x",'Indicator Date'!BH135)</f>
        <v>2018</v>
      </c>
      <c r="BI135" s="151">
        <f>IF('Indicator Date'!BI135="","x",'Indicator Date'!BI135)</f>
        <v>2018</v>
      </c>
      <c r="BJ135" s="151">
        <f>IF('Indicator Date'!BJ135="","x",'Indicator Date'!BJ135)</f>
        <v>2015</v>
      </c>
      <c r="BK135" s="151">
        <f>IF('Indicator Date'!BK135="","x",'Indicator Date'!BK135)</f>
        <v>2017</v>
      </c>
      <c r="BL135" s="151" t="str">
        <f>IF('Indicator Date'!BL135="","x",'Indicator Date'!BL135)</f>
        <v>x</v>
      </c>
      <c r="BM135" s="151">
        <f>IF('Indicator Date'!BM135="","x",'Indicator Date'!BM135)</f>
        <v>2017</v>
      </c>
      <c r="BN135" s="151">
        <f>IF('Indicator Date'!BN135="","x",'Indicator Date'!BN135)</f>
        <v>2016</v>
      </c>
      <c r="BO135" s="151">
        <f>IF('Indicator Date'!BO135="","x",'Indicator Date'!BO135)</f>
        <v>2016</v>
      </c>
      <c r="BP135" s="151">
        <f>IF('Indicator Date'!BP135="","x",'Indicator Date'!BP135)</f>
        <v>2017</v>
      </c>
      <c r="BQ135" s="151">
        <f>IF('Indicator Date'!BQ135="","x",'Indicator Date'!BQ135)</f>
        <v>2014</v>
      </c>
      <c r="BR135" s="151">
        <f>IF('Indicator Date'!BR135="","x",'Indicator Date'!BR135)</f>
        <v>2017</v>
      </c>
      <c r="BS135" s="151">
        <f>IF('Indicator Date'!BS135="","x",'Indicator Date'!BS135)</f>
        <v>2017</v>
      </c>
      <c r="BT135" s="151" t="str">
        <f>IF('Indicator Date'!BT135="","x",'Indicator Date'!BT135)</f>
        <v>x</v>
      </c>
      <c r="BU135" s="151">
        <f>IF('Indicator Date'!BU135="","x",'Indicator Date'!BU135)</f>
        <v>2017</v>
      </c>
      <c r="BV135" s="151">
        <f>IF('Indicator Date'!BV135="","x",'Indicator Date'!BV135)</f>
        <v>2017</v>
      </c>
      <c r="BW135" s="151">
        <f>IF('Indicator Date'!BW135="","x",'Indicator Date'!BW135)</f>
        <v>2017</v>
      </c>
      <c r="BX135" s="151" t="str">
        <f>IF('Indicator Date'!BX135="","x",'Indicator Date'!BX135)</f>
        <v>x</v>
      </c>
      <c r="BY135" s="151">
        <f>IF('Indicator Date'!BY135="","x",'Indicator Date'!BY135)</f>
        <v>2015</v>
      </c>
      <c r="BZ135" s="151" t="str">
        <f>IF('Indicator Date'!BZ135="","x",'Indicator Date'!BZ135)</f>
        <v>2018</v>
      </c>
      <c r="CA135" s="151">
        <f>IF('Indicator Date'!CA135="","x",'Indicator Date'!CA135)</f>
        <v>2019</v>
      </c>
      <c r="CB135" s="151">
        <f>IF('Indicator Date'!CB135="","x",'Indicator Date'!CB135)</f>
        <v>2015</v>
      </c>
    </row>
    <row r="136" spans="1:80" x14ac:dyDescent="0.25">
      <c r="A136" s="123" t="s">
        <v>245</v>
      </c>
      <c r="B136" s="106" t="s">
        <v>244</v>
      </c>
      <c r="C136" s="151">
        <f>IF('Indicator Date'!C136="","x",'Indicator Date'!C136)</f>
        <v>2015</v>
      </c>
      <c r="D136" s="151">
        <f>IF('Indicator Date'!D136="","x",'Indicator Date'!D136)</f>
        <v>2015</v>
      </c>
      <c r="E136" s="151">
        <f>IF('Indicator Date'!E136="","x",'Indicator Date'!E136)</f>
        <v>2015</v>
      </c>
      <c r="F136" s="151">
        <f>IF('Indicator Date'!F136="","x",'Indicator Date'!F136)</f>
        <v>2015</v>
      </c>
      <c r="G136" s="151">
        <f>IF('Indicator Date'!G136="","x",'Indicator Date'!G136)</f>
        <v>2015</v>
      </c>
      <c r="H136" s="151">
        <f>IF('Indicator Date'!H136="","x",'Indicator Date'!H136)</f>
        <v>2015</v>
      </c>
      <c r="I136" s="151">
        <f>IF('Indicator Date'!I136="","x",'Indicator Date'!I136)</f>
        <v>2015</v>
      </c>
      <c r="J136" s="151">
        <f>IF('Indicator Date'!J136="","x",'Indicator Date'!J136)</f>
        <v>2018</v>
      </c>
      <c r="K136" s="151">
        <f>IF('Indicator Date'!K136="","x",'Indicator Date'!K136)</f>
        <v>2018</v>
      </c>
      <c r="L136" s="151">
        <f>IF('Indicator Date'!L136="","x",'Indicator Date'!L136)</f>
        <v>2016</v>
      </c>
      <c r="M136" s="151">
        <f>IF('Indicator Date'!M136="","x",'Indicator Date'!M136)</f>
        <v>2015</v>
      </c>
      <c r="N136" s="151">
        <f>IF('Indicator Date'!N136="","x",'Indicator Date'!N136)</f>
        <v>2015</v>
      </c>
      <c r="O136" s="151">
        <f>IF('Indicator Date'!O136="","x",'Indicator Date'!O136)</f>
        <v>2015</v>
      </c>
      <c r="P136" s="151">
        <f>IF('Indicator Date'!P136="","x",'Indicator Date'!P136)</f>
        <v>2015</v>
      </c>
      <c r="Q136" s="151">
        <f>IF('Indicator Date'!Q136="","x",'Indicator Date'!Q136)</f>
        <v>2010</v>
      </c>
      <c r="R136" s="151">
        <f>IF('Indicator Date'!R136="","x",'Indicator Date'!R136)</f>
        <v>2010</v>
      </c>
      <c r="S136" s="151">
        <f>IF('Indicator Date'!S136="","x",'Indicator Date'!S136)</f>
        <v>2010</v>
      </c>
      <c r="T136" s="151">
        <f>IF('Indicator Date'!T136="","x",'Indicator Date'!T136)</f>
        <v>2010</v>
      </c>
      <c r="U136" s="151">
        <f>IF('Indicator Date'!U136="","x",'Indicator Date'!U136)</f>
        <v>2015</v>
      </c>
      <c r="V136" s="151">
        <f>IF('Indicator Date'!V136="","x",'Indicator Date'!V136)</f>
        <v>2015</v>
      </c>
      <c r="W136" s="151">
        <f>IF('Indicator Date'!W136="","x",'Indicator Date'!W136)</f>
        <v>2015</v>
      </c>
      <c r="X136" s="151">
        <f>IF('Indicator Date'!X136="","x",'Indicator Date'!X136)</f>
        <v>2018</v>
      </c>
      <c r="Y136" s="151">
        <f>IF('Indicator Date'!Y136="","x",'Indicator Date'!Y136)</f>
        <v>2018</v>
      </c>
      <c r="Z136" s="151">
        <f>IF('Indicator Date'!Z136="","x",'Indicator Date'!Z136)</f>
        <v>2018</v>
      </c>
      <c r="AA136" s="151">
        <f>IF('Indicator Date'!AA136="","x",'Indicator Date'!AA136)</f>
        <v>2010</v>
      </c>
      <c r="AB136" s="151">
        <f>IF('Indicator Date'!AB136="","x",'Indicator Date'!AB136)</f>
        <v>2017</v>
      </c>
      <c r="AC136" s="151" t="str">
        <f>IF('Indicator Date'!AC136="","x",'Indicator Date'!AC136)</f>
        <v>x</v>
      </c>
      <c r="AD136" s="151">
        <f>IF('Indicator Date'!AD136="","x",'Indicator Date'!AD136)</f>
        <v>2017</v>
      </c>
      <c r="AE136" s="151">
        <f>IF('Indicator Date'!AE136="","x",'Indicator Date'!AE136)</f>
        <v>2018</v>
      </c>
      <c r="AF136" s="151">
        <f>IF('Indicator Date'!AF136="","x",'Indicator Date'!AF136)</f>
        <v>2016</v>
      </c>
      <c r="AG136" s="151">
        <f>IF('Indicator Date'!AG136="","x",'Indicator Date'!AG136)</f>
        <v>2019</v>
      </c>
      <c r="AH136" s="151">
        <f>IF('Indicator Date'!AH136="","x",'Indicator Date'!AH136)</f>
        <v>2019</v>
      </c>
      <c r="AI136" s="151">
        <f>IF('Indicator Date'!AI136="","x",'Indicator Date'!AI136)</f>
        <v>2019</v>
      </c>
      <c r="AJ136" s="151">
        <f>IF('Indicator Date'!AJ136="","x",'Indicator Date'!AJ136)</f>
        <v>2018</v>
      </c>
      <c r="AK136" s="151">
        <f>IF('Indicator Date'!AK136="","x",'Indicator Date'!AK136)</f>
        <v>2018</v>
      </c>
      <c r="AL136" s="151">
        <f>IF('Indicator Date'!AL136="","x",'Indicator Date'!AL136)</f>
        <v>2017</v>
      </c>
      <c r="AM136" s="151" t="str">
        <f>IF('Indicator Date'!AM136="","x",'Indicator Date'!AM136)</f>
        <v>x</v>
      </c>
      <c r="AN136" s="151">
        <f>IF('Indicator Date'!AN136="","x",'Indicator Date'!AN136)</f>
        <v>2019</v>
      </c>
      <c r="AO136" s="151">
        <f>IF('Indicator Date'!AO136="","x",'Indicator Date'!AO136)</f>
        <v>2016</v>
      </c>
      <c r="AP136" s="151">
        <f>IF('Indicator Date'!AP136="","x",'Indicator Date'!AP136)</f>
        <v>2017</v>
      </c>
      <c r="AQ136" s="151">
        <f>IF('Indicator Date'!AQ136="","x",'Indicator Date'!AQ136)</f>
        <v>2017</v>
      </c>
      <c r="AR136" s="151">
        <f>IF('Indicator Date'!AR136="","x",'Indicator Date'!AR136)</f>
        <v>2018</v>
      </c>
      <c r="AS136" s="151">
        <f>IF('Indicator Date'!AS136="","x",'Indicator Date'!AS136)</f>
        <v>2015</v>
      </c>
      <c r="AT136" s="151">
        <f>IF('Indicator Date'!AT136="","x",'Indicator Date'!AT136)</f>
        <v>2008</v>
      </c>
      <c r="AU136" s="151">
        <f>IF('Indicator Date'!AU136="","x",'Indicator Date'!AU136)</f>
        <v>2017</v>
      </c>
      <c r="AV136" s="151">
        <f>IF('Indicator Date'!AV136="","x",'Indicator Date'!AV136)</f>
        <v>2017</v>
      </c>
      <c r="AW136" s="151">
        <f>IF('Indicator Date'!AW136="","x",'Indicator Date'!AW136)</f>
        <v>2017</v>
      </c>
      <c r="AX136" s="151">
        <f>IF('Indicator Date'!AX136="","x",'Indicator Date'!AX136)</f>
        <v>2017</v>
      </c>
      <c r="AY136" s="151">
        <f>IF('Indicator Date'!AY136="","x",'Indicator Date'!AY136)</f>
        <v>2017</v>
      </c>
      <c r="AZ136" s="151">
        <f>IF('Indicator Date'!AZ136="","x",'Indicator Date'!AZ136)</f>
        <v>2017</v>
      </c>
      <c r="BA136" s="151" t="str">
        <f>IF('Indicator Date'!BA136="","x",'Indicator Date'!BA136)</f>
        <v>2017</v>
      </c>
      <c r="BB136" s="151">
        <f>IF('Indicator Date'!BB136="","x",'Indicator Date'!BB136)</f>
        <v>2017</v>
      </c>
      <c r="BC136" s="151">
        <f>IF('Indicator Date'!BC136="","x",'Indicator Date'!BC136)</f>
        <v>2018</v>
      </c>
      <c r="BD136" s="151">
        <f>IF('Indicator Date'!BD136="","x",'Indicator Date'!BD136)</f>
        <v>2019</v>
      </c>
      <c r="BE136" s="213" t="str">
        <f>IF('Indicator Date'!BE136="","x",YEAR('Indicator Date'!BE136))</f>
        <v>x</v>
      </c>
      <c r="BF136" s="213">
        <f>IF('Indicator Date'!BF136="","x",YEAR('Indicator Date'!BF136))</f>
        <v>2018</v>
      </c>
      <c r="BG136" s="213">
        <f>IF('Indicator Date'!BG136="","x",YEAR('Indicator Date'!BG136))</f>
        <v>2018</v>
      </c>
      <c r="BH136" s="151">
        <f>IF('Indicator Date'!BH136="","x",'Indicator Date'!BH136)</f>
        <v>2018</v>
      </c>
      <c r="BI136" s="151">
        <f>IF('Indicator Date'!BI136="","x",'Indicator Date'!BI136)</f>
        <v>2018</v>
      </c>
      <c r="BJ136" s="151">
        <f>IF('Indicator Date'!BJ136="","x",'Indicator Date'!BJ136)</f>
        <v>2013</v>
      </c>
      <c r="BK136" s="151">
        <f>IF('Indicator Date'!BK136="","x",'Indicator Date'!BK136)</f>
        <v>2017</v>
      </c>
      <c r="BL136" s="151">
        <f>IF('Indicator Date'!BL136="","x",'Indicator Date'!BL136)</f>
        <v>2018</v>
      </c>
      <c r="BM136" s="151">
        <f>IF('Indicator Date'!BM136="","x",'Indicator Date'!BM136)</f>
        <v>2017</v>
      </c>
      <c r="BN136" s="151">
        <f>IF('Indicator Date'!BN136="","x",'Indicator Date'!BN136)</f>
        <v>2015</v>
      </c>
      <c r="BO136" s="151">
        <f>IF('Indicator Date'!BO136="","x",'Indicator Date'!BO136)</f>
        <v>2016</v>
      </c>
      <c r="BP136" s="151">
        <f>IF('Indicator Date'!BP136="","x",'Indicator Date'!BP136)</f>
        <v>2017</v>
      </c>
      <c r="BQ136" s="151">
        <f>IF('Indicator Date'!BQ136="","x",'Indicator Date'!BQ136)</f>
        <v>2014</v>
      </c>
      <c r="BR136" s="151">
        <f>IF('Indicator Date'!BR136="","x",'Indicator Date'!BR136)</f>
        <v>2017</v>
      </c>
      <c r="BS136" s="151">
        <f>IF('Indicator Date'!BS136="","x",'Indicator Date'!BS136)</f>
        <v>2017</v>
      </c>
      <c r="BT136" s="151">
        <f>IF('Indicator Date'!BT136="","x",'Indicator Date'!BT136)</f>
        <v>2016</v>
      </c>
      <c r="BU136" s="151">
        <f>IF('Indicator Date'!BU136="","x",'Indicator Date'!BU136)</f>
        <v>2017</v>
      </c>
      <c r="BV136" s="151">
        <f>IF('Indicator Date'!BV136="","x",'Indicator Date'!BV136)</f>
        <v>2017</v>
      </c>
      <c r="BW136" s="151">
        <f>IF('Indicator Date'!BW136="","x",'Indicator Date'!BW136)</f>
        <v>2017</v>
      </c>
      <c r="BX136" s="151">
        <f>IF('Indicator Date'!BX136="","x",'Indicator Date'!BX136)</f>
        <v>2016</v>
      </c>
      <c r="BY136" s="151">
        <f>IF('Indicator Date'!BY136="","x",'Indicator Date'!BY136)</f>
        <v>2015</v>
      </c>
      <c r="BZ136" s="151" t="str">
        <f>IF('Indicator Date'!BZ136="","x",'Indicator Date'!BZ136)</f>
        <v>2018</v>
      </c>
      <c r="CA136" s="151">
        <f>IF('Indicator Date'!CA136="","x",'Indicator Date'!CA136)</f>
        <v>2019</v>
      </c>
      <c r="CB136" s="151">
        <f>IF('Indicator Date'!CB136="","x",'Indicator Date'!CB136)</f>
        <v>2015</v>
      </c>
    </row>
    <row r="137" spans="1:80" x14ac:dyDescent="0.25">
      <c r="A137" s="123" t="s">
        <v>247</v>
      </c>
      <c r="B137" s="106" t="s">
        <v>246</v>
      </c>
      <c r="C137" s="151">
        <f>IF('Indicator Date'!C137="","x",'Indicator Date'!C137)</f>
        <v>2015</v>
      </c>
      <c r="D137" s="151">
        <f>IF('Indicator Date'!D137="","x",'Indicator Date'!D137)</f>
        <v>2015</v>
      </c>
      <c r="E137" s="151">
        <f>IF('Indicator Date'!E137="","x",'Indicator Date'!E137)</f>
        <v>2015</v>
      </c>
      <c r="F137" s="151">
        <f>IF('Indicator Date'!F137="","x",'Indicator Date'!F137)</f>
        <v>2015</v>
      </c>
      <c r="G137" s="151">
        <f>IF('Indicator Date'!G137="","x",'Indicator Date'!G137)</f>
        <v>2015</v>
      </c>
      <c r="H137" s="151">
        <f>IF('Indicator Date'!H137="","x",'Indicator Date'!H137)</f>
        <v>2015</v>
      </c>
      <c r="I137" s="151">
        <f>IF('Indicator Date'!I137="","x",'Indicator Date'!I137)</f>
        <v>2015</v>
      </c>
      <c r="J137" s="151">
        <f>IF('Indicator Date'!J137="","x",'Indicator Date'!J137)</f>
        <v>2018</v>
      </c>
      <c r="K137" s="151">
        <f>IF('Indicator Date'!K137="","x",'Indicator Date'!K137)</f>
        <v>2018</v>
      </c>
      <c r="L137" s="151">
        <f>IF('Indicator Date'!L137="","x",'Indicator Date'!L137)</f>
        <v>2016</v>
      </c>
      <c r="M137" s="151">
        <f>IF('Indicator Date'!M137="","x",'Indicator Date'!M137)</f>
        <v>2015</v>
      </c>
      <c r="N137" s="151">
        <f>IF('Indicator Date'!N137="","x",'Indicator Date'!N137)</f>
        <v>2015</v>
      </c>
      <c r="O137" s="151">
        <f>IF('Indicator Date'!O137="","x",'Indicator Date'!O137)</f>
        <v>2015</v>
      </c>
      <c r="P137" s="151">
        <f>IF('Indicator Date'!P137="","x",'Indicator Date'!P137)</f>
        <v>2015</v>
      </c>
      <c r="Q137" s="151">
        <f>IF('Indicator Date'!Q137="","x",'Indicator Date'!Q137)</f>
        <v>2010</v>
      </c>
      <c r="R137" s="151">
        <f>IF('Indicator Date'!R137="","x",'Indicator Date'!R137)</f>
        <v>2010</v>
      </c>
      <c r="S137" s="151">
        <f>IF('Indicator Date'!S137="","x",'Indicator Date'!S137)</f>
        <v>2010</v>
      </c>
      <c r="T137" s="151">
        <f>IF('Indicator Date'!T137="","x",'Indicator Date'!T137)</f>
        <v>2010</v>
      </c>
      <c r="U137" s="151">
        <f>IF('Indicator Date'!U137="","x",'Indicator Date'!U137)</f>
        <v>2015</v>
      </c>
      <c r="V137" s="151">
        <f>IF('Indicator Date'!V137="","x",'Indicator Date'!V137)</f>
        <v>2015</v>
      </c>
      <c r="W137" s="151">
        <f>IF('Indicator Date'!W137="","x",'Indicator Date'!W137)</f>
        <v>2015</v>
      </c>
      <c r="X137" s="151">
        <f>IF('Indicator Date'!X137="","x",'Indicator Date'!X137)</f>
        <v>2018</v>
      </c>
      <c r="Y137" s="151">
        <f>IF('Indicator Date'!Y137="","x",'Indicator Date'!Y137)</f>
        <v>2018</v>
      </c>
      <c r="Z137" s="151">
        <f>IF('Indicator Date'!Z137="","x",'Indicator Date'!Z137)</f>
        <v>2018</v>
      </c>
      <c r="AA137" s="151" t="str">
        <f>IF('Indicator Date'!AA137="","x",'Indicator Date'!AA137)</f>
        <v>x</v>
      </c>
      <c r="AB137" s="151">
        <f>IF('Indicator Date'!AB137="","x",'Indicator Date'!AB137)</f>
        <v>2017</v>
      </c>
      <c r="AC137" s="151" t="str">
        <f>IF('Indicator Date'!AC137="","x",'Indicator Date'!AC137)</f>
        <v>x</v>
      </c>
      <c r="AD137" s="151">
        <f>IF('Indicator Date'!AD137="","x",'Indicator Date'!AD137)</f>
        <v>2018</v>
      </c>
      <c r="AE137" s="151">
        <f>IF('Indicator Date'!AE137="","x",'Indicator Date'!AE137)</f>
        <v>2018</v>
      </c>
      <c r="AF137" s="151" t="str">
        <f>IF('Indicator Date'!AF137="","x",'Indicator Date'!AF137)</f>
        <v>x</v>
      </c>
      <c r="AG137" s="151">
        <f>IF('Indicator Date'!AG137="","x",'Indicator Date'!AG137)</f>
        <v>2019</v>
      </c>
      <c r="AH137" s="151">
        <f>IF('Indicator Date'!AH137="","x",'Indicator Date'!AH137)</f>
        <v>2019</v>
      </c>
      <c r="AI137" s="151">
        <f>IF('Indicator Date'!AI137="","x",'Indicator Date'!AI137)</f>
        <v>2019</v>
      </c>
      <c r="AJ137" s="151">
        <f>IF('Indicator Date'!AJ137="","x",'Indicator Date'!AJ137)</f>
        <v>2018</v>
      </c>
      <c r="AK137" s="151">
        <f>IF('Indicator Date'!AK137="","x",'Indicator Date'!AK137)</f>
        <v>2018</v>
      </c>
      <c r="AL137" s="151">
        <f>IF('Indicator Date'!AL137="","x",'Indicator Date'!AL137)</f>
        <v>2017</v>
      </c>
      <c r="AM137" s="151" t="str">
        <f>IF('Indicator Date'!AM137="","x",'Indicator Date'!AM137)</f>
        <v>x</v>
      </c>
      <c r="AN137" s="151">
        <f>IF('Indicator Date'!AN137="","x",'Indicator Date'!AN137)</f>
        <v>2019</v>
      </c>
      <c r="AO137" s="151">
        <f>IF('Indicator Date'!AO137="","x",'Indicator Date'!AO137)</f>
        <v>2016</v>
      </c>
      <c r="AP137" s="151">
        <f>IF('Indicator Date'!AP137="","x",'Indicator Date'!AP137)</f>
        <v>2017</v>
      </c>
      <c r="AQ137" s="151">
        <f>IF('Indicator Date'!AQ137="","x",'Indicator Date'!AQ137)</f>
        <v>2017</v>
      </c>
      <c r="AR137" s="151">
        <f>IF('Indicator Date'!AR137="","x",'Indicator Date'!AR137)</f>
        <v>2018</v>
      </c>
      <c r="AS137" s="151">
        <f>IF('Indicator Date'!AS137="","x",'Indicator Date'!AS137)</f>
        <v>2015</v>
      </c>
      <c r="AT137" s="151">
        <f>IF('Indicator Date'!AT137="","x",'Indicator Date'!AT137)</f>
        <v>2011</v>
      </c>
      <c r="AU137" s="151">
        <f>IF('Indicator Date'!AU137="","x",'Indicator Date'!AU137)</f>
        <v>2017</v>
      </c>
      <c r="AV137" s="151">
        <f>IF('Indicator Date'!AV137="","x",'Indicator Date'!AV137)</f>
        <v>2017</v>
      </c>
      <c r="AW137" s="151">
        <f>IF('Indicator Date'!AW137="","x",'Indicator Date'!AW137)</f>
        <v>2017</v>
      </c>
      <c r="AX137" s="151">
        <f>IF('Indicator Date'!AX137="","x",'Indicator Date'!AX137)</f>
        <v>2017</v>
      </c>
      <c r="AY137" s="151">
        <f>IF('Indicator Date'!AY137="","x",'Indicator Date'!AY137)</f>
        <v>2017</v>
      </c>
      <c r="AZ137" s="151">
        <f>IF('Indicator Date'!AZ137="","x",'Indicator Date'!AZ137)</f>
        <v>2017</v>
      </c>
      <c r="BA137" s="151">
        <f>IF('Indicator Date'!BA137="","x",'Indicator Date'!BA137)</f>
        <v>2009</v>
      </c>
      <c r="BB137" s="151">
        <f>IF('Indicator Date'!BB137="","x",'Indicator Date'!BB137)</f>
        <v>2017</v>
      </c>
      <c r="BC137" s="151">
        <f>IF('Indicator Date'!BC137="","x",'Indicator Date'!BC137)</f>
        <v>2018</v>
      </c>
      <c r="BD137" s="151">
        <f>IF('Indicator Date'!BD137="","x",'Indicator Date'!BD137)</f>
        <v>2019</v>
      </c>
      <c r="BE137" s="213" t="str">
        <f>IF('Indicator Date'!BE137="","x",YEAR('Indicator Date'!BE137))</f>
        <v>x</v>
      </c>
      <c r="BF137" s="213">
        <f>IF('Indicator Date'!BF137="","x",YEAR('Indicator Date'!BF137))</f>
        <v>2018</v>
      </c>
      <c r="BG137" s="213">
        <f>IF('Indicator Date'!BG137="","x",YEAR('Indicator Date'!BG137))</f>
        <v>2018</v>
      </c>
      <c r="BH137" s="151">
        <f>IF('Indicator Date'!BH137="","x",'Indicator Date'!BH137)</f>
        <v>2018</v>
      </c>
      <c r="BI137" s="151">
        <f>IF('Indicator Date'!BI137="","x",'Indicator Date'!BI137)</f>
        <v>2018</v>
      </c>
      <c r="BJ137" s="151">
        <f>IF('Indicator Date'!BJ137="","x",'Indicator Date'!BJ137)</f>
        <v>2013</v>
      </c>
      <c r="BK137" s="151">
        <f>IF('Indicator Date'!BK137="","x",'Indicator Date'!BK137)</f>
        <v>2017</v>
      </c>
      <c r="BL137" s="151">
        <f>IF('Indicator Date'!BL137="","x",'Indicator Date'!BL137)</f>
        <v>2018</v>
      </c>
      <c r="BM137" s="151">
        <f>IF('Indicator Date'!BM137="","x",'Indicator Date'!BM137)</f>
        <v>2017</v>
      </c>
      <c r="BN137" s="151">
        <f>IF('Indicator Date'!BN137="","x",'Indicator Date'!BN137)</f>
        <v>2015</v>
      </c>
      <c r="BO137" s="151">
        <f>IF('Indicator Date'!BO137="","x",'Indicator Date'!BO137)</f>
        <v>2016</v>
      </c>
      <c r="BP137" s="151">
        <f>IF('Indicator Date'!BP137="","x",'Indicator Date'!BP137)</f>
        <v>2017</v>
      </c>
      <c r="BQ137" s="151">
        <f>IF('Indicator Date'!BQ137="","x",'Indicator Date'!BQ137)</f>
        <v>2014</v>
      </c>
      <c r="BR137" s="151">
        <f>IF('Indicator Date'!BR137="","x",'Indicator Date'!BR137)</f>
        <v>2017</v>
      </c>
      <c r="BS137" s="151">
        <f>IF('Indicator Date'!BS137="","x",'Indicator Date'!BS137)</f>
        <v>2017</v>
      </c>
      <c r="BT137" s="151" t="str">
        <f>IF('Indicator Date'!BT137="","x",'Indicator Date'!BT137)</f>
        <v>x</v>
      </c>
      <c r="BU137" s="151">
        <f>IF('Indicator Date'!BU137="","x",'Indicator Date'!BU137)</f>
        <v>2017</v>
      </c>
      <c r="BV137" s="151" t="str">
        <f>IF('Indicator Date'!BV137="","x",'Indicator Date'!BV137)</f>
        <v>x</v>
      </c>
      <c r="BW137" s="151">
        <f>IF('Indicator Date'!BW137="","x",'Indicator Date'!BW137)</f>
        <v>2017</v>
      </c>
      <c r="BX137" s="151">
        <f>IF('Indicator Date'!BX137="","x",'Indicator Date'!BX137)</f>
        <v>2016</v>
      </c>
      <c r="BY137" s="151">
        <f>IF('Indicator Date'!BY137="","x",'Indicator Date'!BY137)</f>
        <v>2015</v>
      </c>
      <c r="BZ137" s="151" t="str">
        <f>IF('Indicator Date'!BZ137="","x",'Indicator Date'!BZ137)</f>
        <v>2018</v>
      </c>
      <c r="CA137" s="151">
        <f>IF('Indicator Date'!CA137="","x",'Indicator Date'!CA137)</f>
        <v>2019</v>
      </c>
      <c r="CB137" s="151">
        <f>IF('Indicator Date'!CB137="","x",'Indicator Date'!CB137)</f>
        <v>2015</v>
      </c>
    </row>
    <row r="138" spans="1:80" x14ac:dyDescent="0.25">
      <c r="A138" s="123" t="s">
        <v>249</v>
      </c>
      <c r="B138" s="106" t="s">
        <v>248</v>
      </c>
      <c r="C138" s="151">
        <f>IF('Indicator Date'!C138="","x",'Indicator Date'!C138)</f>
        <v>2015</v>
      </c>
      <c r="D138" s="151">
        <f>IF('Indicator Date'!D138="","x",'Indicator Date'!D138)</f>
        <v>2015</v>
      </c>
      <c r="E138" s="151">
        <f>IF('Indicator Date'!E138="","x",'Indicator Date'!E138)</f>
        <v>2015</v>
      </c>
      <c r="F138" s="151">
        <f>IF('Indicator Date'!F138="","x",'Indicator Date'!F138)</f>
        <v>2015</v>
      </c>
      <c r="G138" s="151">
        <f>IF('Indicator Date'!G138="","x",'Indicator Date'!G138)</f>
        <v>2015</v>
      </c>
      <c r="H138" s="151">
        <f>IF('Indicator Date'!H138="","x",'Indicator Date'!H138)</f>
        <v>2015</v>
      </c>
      <c r="I138" s="151">
        <f>IF('Indicator Date'!I138="","x",'Indicator Date'!I138)</f>
        <v>2015</v>
      </c>
      <c r="J138" s="151">
        <f>IF('Indicator Date'!J138="","x",'Indicator Date'!J138)</f>
        <v>2018</v>
      </c>
      <c r="K138" s="151">
        <f>IF('Indicator Date'!K138="","x",'Indicator Date'!K138)</f>
        <v>2018</v>
      </c>
      <c r="L138" s="151">
        <f>IF('Indicator Date'!L138="","x",'Indicator Date'!L138)</f>
        <v>2016</v>
      </c>
      <c r="M138" s="151">
        <f>IF('Indicator Date'!M138="","x",'Indicator Date'!M138)</f>
        <v>2015</v>
      </c>
      <c r="N138" s="151">
        <f>IF('Indicator Date'!N138="","x",'Indicator Date'!N138)</f>
        <v>2015</v>
      </c>
      <c r="O138" s="151">
        <f>IF('Indicator Date'!O138="","x",'Indicator Date'!O138)</f>
        <v>2015</v>
      </c>
      <c r="P138" s="151">
        <f>IF('Indicator Date'!P138="","x",'Indicator Date'!P138)</f>
        <v>2015</v>
      </c>
      <c r="Q138" s="151">
        <f>IF('Indicator Date'!Q138="","x",'Indicator Date'!Q138)</f>
        <v>2010</v>
      </c>
      <c r="R138" s="151">
        <f>IF('Indicator Date'!R138="","x",'Indicator Date'!R138)</f>
        <v>2010</v>
      </c>
      <c r="S138" s="151">
        <f>IF('Indicator Date'!S138="","x",'Indicator Date'!S138)</f>
        <v>2010</v>
      </c>
      <c r="T138" s="151">
        <f>IF('Indicator Date'!T138="","x",'Indicator Date'!T138)</f>
        <v>2010</v>
      </c>
      <c r="U138" s="151">
        <f>IF('Indicator Date'!U138="","x",'Indicator Date'!U138)</f>
        <v>2015</v>
      </c>
      <c r="V138" s="151">
        <f>IF('Indicator Date'!V138="","x",'Indicator Date'!V138)</f>
        <v>2015</v>
      </c>
      <c r="W138" s="151">
        <f>IF('Indicator Date'!W138="","x",'Indicator Date'!W138)</f>
        <v>2015</v>
      </c>
      <c r="X138" s="151">
        <f>IF('Indicator Date'!X138="","x",'Indicator Date'!X138)</f>
        <v>2018</v>
      </c>
      <c r="Y138" s="151">
        <f>IF('Indicator Date'!Y138="","x",'Indicator Date'!Y138)</f>
        <v>2018</v>
      </c>
      <c r="Z138" s="151">
        <f>IF('Indicator Date'!Z138="","x",'Indicator Date'!Z138)</f>
        <v>2018</v>
      </c>
      <c r="AA138" s="151" t="str">
        <f>IF('Indicator Date'!AA138="","x",'Indicator Date'!AA138)</f>
        <v>x</v>
      </c>
      <c r="AB138" s="151">
        <f>IF('Indicator Date'!AB138="","x",'Indicator Date'!AB138)</f>
        <v>2017</v>
      </c>
      <c r="AC138" s="151">
        <f>IF('Indicator Date'!AC138="","x",'Indicator Date'!AC138)</f>
        <v>2017</v>
      </c>
      <c r="AD138" s="151">
        <f>IF('Indicator Date'!AD138="","x",'Indicator Date'!AD138)</f>
        <v>2018</v>
      </c>
      <c r="AE138" s="151">
        <f>IF('Indicator Date'!AE138="","x",'Indicator Date'!AE138)</f>
        <v>2018</v>
      </c>
      <c r="AF138" s="151">
        <f>IF('Indicator Date'!AF138="","x",'Indicator Date'!AF138)</f>
        <v>2015</v>
      </c>
      <c r="AG138" s="151">
        <f>IF('Indicator Date'!AG138="","x",'Indicator Date'!AG138)</f>
        <v>2019</v>
      </c>
      <c r="AH138" s="151">
        <f>IF('Indicator Date'!AH138="","x",'Indicator Date'!AH138)</f>
        <v>2019</v>
      </c>
      <c r="AI138" s="151">
        <f>IF('Indicator Date'!AI138="","x",'Indicator Date'!AI138)</f>
        <v>2019</v>
      </c>
      <c r="AJ138" s="151">
        <f>IF('Indicator Date'!AJ138="","x",'Indicator Date'!AJ138)</f>
        <v>2018</v>
      </c>
      <c r="AK138" s="151">
        <f>IF('Indicator Date'!AK138="","x",'Indicator Date'!AK138)</f>
        <v>2018</v>
      </c>
      <c r="AL138" s="151">
        <f>IF('Indicator Date'!AL138="","x",'Indicator Date'!AL138)</f>
        <v>2017</v>
      </c>
      <c r="AM138" s="151">
        <f>IF('Indicator Date'!AM138="","x",'Indicator Date'!AM138)</f>
        <v>2016</v>
      </c>
      <c r="AN138" s="151">
        <f>IF('Indicator Date'!AN138="","x",'Indicator Date'!AN138)</f>
        <v>2019</v>
      </c>
      <c r="AO138" s="151">
        <f>IF('Indicator Date'!AO138="","x",'Indicator Date'!AO138)</f>
        <v>2016</v>
      </c>
      <c r="AP138" s="151">
        <f>IF('Indicator Date'!AP138="","x",'Indicator Date'!AP138)</f>
        <v>2017</v>
      </c>
      <c r="AQ138" s="151">
        <f>IF('Indicator Date'!AQ138="","x",'Indicator Date'!AQ138)</f>
        <v>2017</v>
      </c>
      <c r="AR138" s="151">
        <f>IF('Indicator Date'!AR138="","x",'Indicator Date'!AR138)</f>
        <v>2018</v>
      </c>
      <c r="AS138" s="151">
        <f>IF('Indicator Date'!AS138="","x",'Indicator Date'!AS138)</f>
        <v>2015</v>
      </c>
      <c r="AT138" s="151">
        <f>IF('Indicator Date'!AT138="","x",'Indicator Date'!AT138)</f>
        <v>2016</v>
      </c>
      <c r="AU138" s="151">
        <f>IF('Indicator Date'!AU138="","x",'Indicator Date'!AU138)</f>
        <v>2017</v>
      </c>
      <c r="AV138" s="151">
        <f>IF('Indicator Date'!AV138="","x",'Indicator Date'!AV138)</f>
        <v>2017</v>
      </c>
      <c r="AW138" s="151">
        <f>IF('Indicator Date'!AW138="","x",'Indicator Date'!AW138)</f>
        <v>2017</v>
      </c>
      <c r="AX138" s="151">
        <f>IF('Indicator Date'!AX138="","x",'Indicator Date'!AX138)</f>
        <v>2017</v>
      </c>
      <c r="AY138" s="151">
        <f>IF('Indicator Date'!AY138="","x",'Indicator Date'!AY138)</f>
        <v>2017</v>
      </c>
      <c r="AZ138" s="151">
        <f>IF('Indicator Date'!AZ138="","x",'Indicator Date'!AZ138)</f>
        <v>2017</v>
      </c>
      <c r="BA138" s="151" t="str">
        <f>IF('Indicator Date'!BA138="","x",'Indicator Date'!BA138)</f>
        <v>2017</v>
      </c>
      <c r="BB138" s="151">
        <f>IF('Indicator Date'!BB138="","x",'Indicator Date'!BB138)</f>
        <v>2017</v>
      </c>
      <c r="BC138" s="151">
        <f>IF('Indicator Date'!BC138="","x",'Indicator Date'!BC138)</f>
        <v>2018</v>
      </c>
      <c r="BD138" s="151">
        <f>IF('Indicator Date'!BD138="","x",'Indicator Date'!BD138)</f>
        <v>2019</v>
      </c>
      <c r="BE138" s="213" t="str">
        <f>IF('Indicator Date'!BE138="","x",YEAR('Indicator Date'!BE138))</f>
        <v>x</v>
      </c>
      <c r="BF138" s="213">
        <f>IF('Indicator Date'!BF138="","x",YEAR('Indicator Date'!BF138))</f>
        <v>2018</v>
      </c>
      <c r="BG138" s="213">
        <f>IF('Indicator Date'!BG138="","x",YEAR('Indicator Date'!BG138))</f>
        <v>2018</v>
      </c>
      <c r="BH138" s="151">
        <f>IF('Indicator Date'!BH138="","x",'Indicator Date'!BH138)</f>
        <v>2018</v>
      </c>
      <c r="BI138" s="151">
        <f>IF('Indicator Date'!BI138="","x",'Indicator Date'!BI138)</f>
        <v>2018</v>
      </c>
      <c r="BJ138" s="151">
        <f>IF('Indicator Date'!BJ138="","x",'Indicator Date'!BJ138)</f>
        <v>2013</v>
      </c>
      <c r="BK138" s="151">
        <f>IF('Indicator Date'!BK138="","x",'Indicator Date'!BK138)</f>
        <v>2017</v>
      </c>
      <c r="BL138" s="151">
        <f>IF('Indicator Date'!BL138="","x",'Indicator Date'!BL138)</f>
        <v>2018</v>
      </c>
      <c r="BM138" s="151">
        <f>IF('Indicator Date'!BM138="","x",'Indicator Date'!BM138)</f>
        <v>2017</v>
      </c>
      <c r="BN138" s="151">
        <f>IF('Indicator Date'!BN138="","x",'Indicator Date'!BN138)</f>
        <v>2015</v>
      </c>
      <c r="BO138" s="151">
        <f>IF('Indicator Date'!BO138="","x",'Indicator Date'!BO138)</f>
        <v>2016</v>
      </c>
      <c r="BP138" s="151">
        <f>IF('Indicator Date'!BP138="","x",'Indicator Date'!BP138)</f>
        <v>2017</v>
      </c>
      <c r="BQ138" s="151">
        <f>IF('Indicator Date'!BQ138="","x",'Indicator Date'!BQ138)</f>
        <v>2014</v>
      </c>
      <c r="BR138" s="151">
        <f>IF('Indicator Date'!BR138="","x",'Indicator Date'!BR138)</f>
        <v>2017</v>
      </c>
      <c r="BS138" s="151">
        <f>IF('Indicator Date'!BS138="","x",'Indicator Date'!BS138)</f>
        <v>2017</v>
      </c>
      <c r="BT138" s="151">
        <f>IF('Indicator Date'!BT138="","x",'Indicator Date'!BT138)</f>
        <v>2018</v>
      </c>
      <c r="BU138" s="151">
        <f>IF('Indicator Date'!BU138="","x",'Indicator Date'!BU138)</f>
        <v>2017</v>
      </c>
      <c r="BV138" s="151">
        <f>IF('Indicator Date'!BV138="","x",'Indicator Date'!BV138)</f>
        <v>2017</v>
      </c>
      <c r="BW138" s="151">
        <f>IF('Indicator Date'!BW138="","x",'Indicator Date'!BW138)</f>
        <v>2017</v>
      </c>
      <c r="BX138" s="151">
        <f>IF('Indicator Date'!BX138="","x",'Indicator Date'!BX138)</f>
        <v>2016</v>
      </c>
      <c r="BY138" s="151">
        <f>IF('Indicator Date'!BY138="","x",'Indicator Date'!BY138)</f>
        <v>2015</v>
      </c>
      <c r="BZ138" s="151" t="str">
        <f>IF('Indicator Date'!BZ138="","x",'Indicator Date'!BZ138)</f>
        <v>2018</v>
      </c>
      <c r="CA138" s="151">
        <f>IF('Indicator Date'!CA138="","x",'Indicator Date'!CA138)</f>
        <v>2019</v>
      </c>
      <c r="CB138" s="151">
        <f>IF('Indicator Date'!CB138="","x",'Indicator Date'!CB138)</f>
        <v>2015</v>
      </c>
    </row>
    <row r="139" spans="1:80" x14ac:dyDescent="0.25">
      <c r="A139" s="123" t="s">
        <v>251</v>
      </c>
      <c r="B139" s="106" t="s">
        <v>250</v>
      </c>
      <c r="C139" s="151">
        <f>IF('Indicator Date'!C139="","x",'Indicator Date'!C139)</f>
        <v>2015</v>
      </c>
      <c r="D139" s="151">
        <f>IF('Indicator Date'!D139="","x",'Indicator Date'!D139)</f>
        <v>2015</v>
      </c>
      <c r="E139" s="151">
        <f>IF('Indicator Date'!E139="","x",'Indicator Date'!E139)</f>
        <v>2015</v>
      </c>
      <c r="F139" s="151">
        <f>IF('Indicator Date'!F139="","x",'Indicator Date'!F139)</f>
        <v>2015</v>
      </c>
      <c r="G139" s="151">
        <f>IF('Indicator Date'!G139="","x",'Indicator Date'!G139)</f>
        <v>2015</v>
      </c>
      <c r="H139" s="151">
        <f>IF('Indicator Date'!H139="","x",'Indicator Date'!H139)</f>
        <v>2015</v>
      </c>
      <c r="I139" s="151">
        <f>IF('Indicator Date'!I139="","x",'Indicator Date'!I139)</f>
        <v>2015</v>
      </c>
      <c r="J139" s="151">
        <f>IF('Indicator Date'!J139="","x",'Indicator Date'!J139)</f>
        <v>2018</v>
      </c>
      <c r="K139" s="151">
        <f>IF('Indicator Date'!K139="","x",'Indicator Date'!K139)</f>
        <v>2018</v>
      </c>
      <c r="L139" s="151">
        <f>IF('Indicator Date'!L139="","x",'Indicator Date'!L139)</f>
        <v>2016</v>
      </c>
      <c r="M139" s="151">
        <f>IF('Indicator Date'!M139="","x",'Indicator Date'!M139)</f>
        <v>2015</v>
      </c>
      <c r="N139" s="151">
        <f>IF('Indicator Date'!N139="","x",'Indicator Date'!N139)</f>
        <v>2015</v>
      </c>
      <c r="O139" s="151">
        <f>IF('Indicator Date'!O139="","x",'Indicator Date'!O139)</f>
        <v>2015</v>
      </c>
      <c r="P139" s="151">
        <f>IF('Indicator Date'!P139="","x",'Indicator Date'!P139)</f>
        <v>2015</v>
      </c>
      <c r="Q139" s="151">
        <f>IF('Indicator Date'!Q139="","x",'Indicator Date'!Q139)</f>
        <v>2010</v>
      </c>
      <c r="R139" s="151">
        <f>IF('Indicator Date'!R139="","x",'Indicator Date'!R139)</f>
        <v>2010</v>
      </c>
      <c r="S139" s="151">
        <f>IF('Indicator Date'!S139="","x",'Indicator Date'!S139)</f>
        <v>2010</v>
      </c>
      <c r="T139" s="151">
        <f>IF('Indicator Date'!T139="","x",'Indicator Date'!T139)</f>
        <v>2010</v>
      </c>
      <c r="U139" s="151">
        <f>IF('Indicator Date'!U139="","x",'Indicator Date'!U139)</f>
        <v>2015</v>
      </c>
      <c r="V139" s="151">
        <f>IF('Indicator Date'!V139="","x",'Indicator Date'!V139)</f>
        <v>2015</v>
      </c>
      <c r="W139" s="151">
        <f>IF('Indicator Date'!W139="","x",'Indicator Date'!W139)</f>
        <v>2015</v>
      </c>
      <c r="X139" s="151">
        <f>IF('Indicator Date'!X139="","x",'Indicator Date'!X139)</f>
        <v>2018</v>
      </c>
      <c r="Y139" s="151">
        <f>IF('Indicator Date'!Y139="","x",'Indicator Date'!Y139)</f>
        <v>2018</v>
      </c>
      <c r="Z139" s="151">
        <f>IF('Indicator Date'!Z139="","x",'Indicator Date'!Z139)</f>
        <v>2018</v>
      </c>
      <c r="AA139" s="151">
        <f>IF('Indicator Date'!AA139="","x",'Indicator Date'!AA139)</f>
        <v>2012</v>
      </c>
      <c r="AB139" s="151">
        <f>IF('Indicator Date'!AB139="","x",'Indicator Date'!AB139)</f>
        <v>2017</v>
      </c>
      <c r="AC139" s="151" t="str">
        <f>IF('Indicator Date'!AC139="","x",'Indicator Date'!AC139)</f>
        <v>x</v>
      </c>
      <c r="AD139" s="151">
        <f>IF('Indicator Date'!AD139="","x",'Indicator Date'!AD139)</f>
        <v>2017</v>
      </c>
      <c r="AE139" s="151">
        <f>IF('Indicator Date'!AE139="","x",'Indicator Date'!AE139)</f>
        <v>2018</v>
      </c>
      <c r="AF139" s="151">
        <f>IF('Indicator Date'!AF139="","x",'Indicator Date'!AF139)</f>
        <v>2016</v>
      </c>
      <c r="AG139" s="151">
        <f>IF('Indicator Date'!AG139="","x",'Indicator Date'!AG139)</f>
        <v>2019</v>
      </c>
      <c r="AH139" s="151">
        <f>IF('Indicator Date'!AH139="","x",'Indicator Date'!AH139)</f>
        <v>2019</v>
      </c>
      <c r="AI139" s="151">
        <f>IF('Indicator Date'!AI139="","x",'Indicator Date'!AI139)</f>
        <v>2019</v>
      </c>
      <c r="AJ139" s="151">
        <f>IF('Indicator Date'!AJ139="","x",'Indicator Date'!AJ139)</f>
        <v>2018</v>
      </c>
      <c r="AK139" s="151">
        <f>IF('Indicator Date'!AK139="","x",'Indicator Date'!AK139)</f>
        <v>2018</v>
      </c>
      <c r="AL139" s="151">
        <f>IF('Indicator Date'!AL139="","x",'Indicator Date'!AL139)</f>
        <v>2017</v>
      </c>
      <c r="AM139" s="151">
        <f>IF('Indicator Date'!AM139="","x",'Indicator Date'!AM139)</f>
        <v>2012</v>
      </c>
      <c r="AN139" s="151">
        <f>IF('Indicator Date'!AN139="","x",'Indicator Date'!AN139)</f>
        <v>2019</v>
      </c>
      <c r="AO139" s="151">
        <f>IF('Indicator Date'!AO139="","x",'Indicator Date'!AO139)</f>
        <v>2016</v>
      </c>
      <c r="AP139" s="151">
        <f>IF('Indicator Date'!AP139="","x",'Indicator Date'!AP139)</f>
        <v>2017</v>
      </c>
      <c r="AQ139" s="151">
        <f>IF('Indicator Date'!AQ139="","x",'Indicator Date'!AQ139)</f>
        <v>2017</v>
      </c>
      <c r="AR139" s="151">
        <f>IF('Indicator Date'!AR139="","x",'Indicator Date'!AR139)</f>
        <v>2018</v>
      </c>
      <c r="AS139" s="151">
        <f>IF('Indicator Date'!AS139="","x",'Indicator Date'!AS139)</f>
        <v>2015</v>
      </c>
      <c r="AT139" s="151">
        <f>IF('Indicator Date'!AT139="","x",'Indicator Date'!AT139)</f>
        <v>2016</v>
      </c>
      <c r="AU139" s="151">
        <f>IF('Indicator Date'!AU139="","x",'Indicator Date'!AU139)</f>
        <v>2017</v>
      </c>
      <c r="AV139" s="151">
        <f>IF('Indicator Date'!AV139="","x",'Indicator Date'!AV139)</f>
        <v>2017</v>
      </c>
      <c r="AW139" s="151">
        <f>IF('Indicator Date'!AW139="","x",'Indicator Date'!AW139)</f>
        <v>2017</v>
      </c>
      <c r="AX139" s="151">
        <f>IF('Indicator Date'!AX139="","x",'Indicator Date'!AX139)</f>
        <v>2017</v>
      </c>
      <c r="AY139" s="151">
        <f>IF('Indicator Date'!AY139="","x",'Indicator Date'!AY139)</f>
        <v>2017</v>
      </c>
      <c r="AZ139" s="151">
        <f>IF('Indicator Date'!AZ139="","x",'Indicator Date'!AZ139)</f>
        <v>2017</v>
      </c>
      <c r="BA139" s="151" t="str">
        <f>IF('Indicator Date'!BA139="","x",'Indicator Date'!BA139)</f>
        <v>2017</v>
      </c>
      <c r="BB139" s="151">
        <f>IF('Indicator Date'!BB139="","x",'Indicator Date'!BB139)</f>
        <v>2017</v>
      </c>
      <c r="BC139" s="151">
        <f>IF('Indicator Date'!BC139="","x",'Indicator Date'!BC139)</f>
        <v>2018</v>
      </c>
      <c r="BD139" s="151">
        <f>IF('Indicator Date'!BD139="","x",'Indicator Date'!BD139)</f>
        <v>2019</v>
      </c>
      <c r="BE139" s="213" t="str">
        <f>IF('Indicator Date'!BE139="","x",YEAR('Indicator Date'!BE139))</f>
        <v>x</v>
      </c>
      <c r="BF139" s="213">
        <f>IF('Indicator Date'!BF139="","x",YEAR('Indicator Date'!BF139))</f>
        <v>2018</v>
      </c>
      <c r="BG139" s="213">
        <f>IF('Indicator Date'!BG139="","x",YEAR('Indicator Date'!BG139))</f>
        <v>2018</v>
      </c>
      <c r="BH139" s="151">
        <f>IF('Indicator Date'!BH139="","x",'Indicator Date'!BH139)</f>
        <v>2018</v>
      </c>
      <c r="BI139" s="151">
        <f>IF('Indicator Date'!BI139="","x",'Indicator Date'!BI139)</f>
        <v>2018</v>
      </c>
      <c r="BJ139" s="151">
        <f>IF('Indicator Date'!BJ139="","x",'Indicator Date'!BJ139)</f>
        <v>2015</v>
      </c>
      <c r="BK139" s="151">
        <f>IF('Indicator Date'!BK139="","x",'Indicator Date'!BK139)</f>
        <v>2017</v>
      </c>
      <c r="BL139" s="151">
        <f>IF('Indicator Date'!BL139="","x",'Indicator Date'!BL139)</f>
        <v>2018</v>
      </c>
      <c r="BM139" s="151">
        <f>IF('Indicator Date'!BM139="","x",'Indicator Date'!BM139)</f>
        <v>2017</v>
      </c>
      <c r="BN139" s="151">
        <f>IF('Indicator Date'!BN139="","x",'Indicator Date'!BN139)</f>
        <v>2017</v>
      </c>
      <c r="BO139" s="151">
        <f>IF('Indicator Date'!BO139="","x",'Indicator Date'!BO139)</f>
        <v>2016</v>
      </c>
      <c r="BP139" s="151">
        <f>IF('Indicator Date'!BP139="","x",'Indicator Date'!BP139)</f>
        <v>2017</v>
      </c>
      <c r="BQ139" s="151">
        <f>IF('Indicator Date'!BQ139="","x",'Indicator Date'!BQ139)</f>
        <v>2014</v>
      </c>
      <c r="BR139" s="151">
        <f>IF('Indicator Date'!BR139="","x",'Indicator Date'!BR139)</f>
        <v>2017</v>
      </c>
      <c r="BS139" s="151">
        <f>IF('Indicator Date'!BS139="","x",'Indicator Date'!BS139)</f>
        <v>2017</v>
      </c>
      <c r="BT139" s="151">
        <f>IF('Indicator Date'!BT139="","x",'Indicator Date'!BT139)</f>
        <v>2016</v>
      </c>
      <c r="BU139" s="151">
        <f>IF('Indicator Date'!BU139="","x",'Indicator Date'!BU139)</f>
        <v>2017</v>
      </c>
      <c r="BV139" s="151">
        <f>IF('Indicator Date'!BV139="","x",'Indicator Date'!BV139)</f>
        <v>2017</v>
      </c>
      <c r="BW139" s="151">
        <f>IF('Indicator Date'!BW139="","x",'Indicator Date'!BW139)</f>
        <v>2017</v>
      </c>
      <c r="BX139" s="151">
        <f>IF('Indicator Date'!BX139="","x",'Indicator Date'!BX139)</f>
        <v>2016</v>
      </c>
      <c r="BY139" s="151">
        <f>IF('Indicator Date'!BY139="","x",'Indicator Date'!BY139)</f>
        <v>2015</v>
      </c>
      <c r="BZ139" s="151" t="str">
        <f>IF('Indicator Date'!BZ139="","x",'Indicator Date'!BZ139)</f>
        <v>2018</v>
      </c>
      <c r="CA139" s="151">
        <f>IF('Indicator Date'!CA139="","x",'Indicator Date'!CA139)</f>
        <v>2019</v>
      </c>
      <c r="CB139" s="151">
        <f>IF('Indicator Date'!CB139="","x",'Indicator Date'!CB139)</f>
        <v>2015</v>
      </c>
    </row>
    <row r="140" spans="1:80" x14ac:dyDescent="0.25">
      <c r="A140" s="123" t="s">
        <v>253</v>
      </c>
      <c r="B140" s="106" t="s">
        <v>252</v>
      </c>
      <c r="C140" s="151">
        <f>IF('Indicator Date'!C140="","x",'Indicator Date'!C140)</f>
        <v>2015</v>
      </c>
      <c r="D140" s="151">
        <f>IF('Indicator Date'!D140="","x",'Indicator Date'!D140)</f>
        <v>2015</v>
      </c>
      <c r="E140" s="151">
        <f>IF('Indicator Date'!E140="","x",'Indicator Date'!E140)</f>
        <v>2015</v>
      </c>
      <c r="F140" s="151">
        <f>IF('Indicator Date'!F140="","x",'Indicator Date'!F140)</f>
        <v>2015</v>
      </c>
      <c r="G140" s="151">
        <f>IF('Indicator Date'!G140="","x",'Indicator Date'!G140)</f>
        <v>2015</v>
      </c>
      <c r="H140" s="151">
        <f>IF('Indicator Date'!H140="","x",'Indicator Date'!H140)</f>
        <v>2015</v>
      </c>
      <c r="I140" s="151">
        <f>IF('Indicator Date'!I140="","x",'Indicator Date'!I140)</f>
        <v>2015</v>
      </c>
      <c r="J140" s="151">
        <f>IF('Indicator Date'!J140="","x",'Indicator Date'!J140)</f>
        <v>2018</v>
      </c>
      <c r="K140" s="151">
        <f>IF('Indicator Date'!K140="","x",'Indicator Date'!K140)</f>
        <v>2018</v>
      </c>
      <c r="L140" s="151">
        <f>IF('Indicator Date'!L140="","x",'Indicator Date'!L140)</f>
        <v>2016</v>
      </c>
      <c r="M140" s="151">
        <f>IF('Indicator Date'!M140="","x",'Indicator Date'!M140)</f>
        <v>2015</v>
      </c>
      <c r="N140" s="151">
        <f>IF('Indicator Date'!N140="","x",'Indicator Date'!N140)</f>
        <v>2015</v>
      </c>
      <c r="O140" s="151">
        <f>IF('Indicator Date'!O140="","x",'Indicator Date'!O140)</f>
        <v>2015</v>
      </c>
      <c r="P140" s="151">
        <f>IF('Indicator Date'!P140="","x",'Indicator Date'!P140)</f>
        <v>2015</v>
      </c>
      <c r="Q140" s="151">
        <f>IF('Indicator Date'!Q140="","x",'Indicator Date'!Q140)</f>
        <v>2010</v>
      </c>
      <c r="R140" s="151">
        <f>IF('Indicator Date'!R140="","x",'Indicator Date'!R140)</f>
        <v>2010</v>
      </c>
      <c r="S140" s="151">
        <f>IF('Indicator Date'!S140="","x",'Indicator Date'!S140)</f>
        <v>2010</v>
      </c>
      <c r="T140" s="151">
        <f>IF('Indicator Date'!T140="","x",'Indicator Date'!T140)</f>
        <v>2010</v>
      </c>
      <c r="U140" s="151">
        <f>IF('Indicator Date'!U140="","x",'Indicator Date'!U140)</f>
        <v>2015</v>
      </c>
      <c r="V140" s="151">
        <f>IF('Indicator Date'!V140="","x",'Indicator Date'!V140)</f>
        <v>2015</v>
      </c>
      <c r="W140" s="151">
        <f>IF('Indicator Date'!W140="","x",'Indicator Date'!W140)</f>
        <v>2015</v>
      </c>
      <c r="X140" s="151">
        <f>IF('Indicator Date'!X140="","x",'Indicator Date'!X140)</f>
        <v>2018</v>
      </c>
      <c r="Y140" s="151">
        <f>IF('Indicator Date'!Y140="","x",'Indicator Date'!Y140)</f>
        <v>2018</v>
      </c>
      <c r="Z140" s="151">
        <f>IF('Indicator Date'!Z140="","x",'Indicator Date'!Z140)</f>
        <v>2018</v>
      </c>
      <c r="AA140" s="151">
        <f>IF('Indicator Date'!AA140="","x",'Indicator Date'!AA140)</f>
        <v>2013</v>
      </c>
      <c r="AB140" s="151">
        <f>IF('Indicator Date'!AB140="","x",'Indicator Date'!AB140)</f>
        <v>2017</v>
      </c>
      <c r="AC140" s="151">
        <f>IF('Indicator Date'!AC140="","x",'Indicator Date'!AC140)</f>
        <v>2017</v>
      </c>
      <c r="AD140" s="151">
        <f>IF('Indicator Date'!AD140="","x",'Indicator Date'!AD140)</f>
        <v>2017</v>
      </c>
      <c r="AE140" s="151">
        <f>IF('Indicator Date'!AE140="","x",'Indicator Date'!AE140)</f>
        <v>2018</v>
      </c>
      <c r="AF140" s="151">
        <f>IF('Indicator Date'!AF140="","x",'Indicator Date'!AF140)</f>
        <v>2016</v>
      </c>
      <c r="AG140" s="151">
        <f>IF('Indicator Date'!AG140="","x",'Indicator Date'!AG140)</f>
        <v>2019</v>
      </c>
      <c r="AH140" s="151">
        <f>IF('Indicator Date'!AH140="","x",'Indicator Date'!AH140)</f>
        <v>2019</v>
      </c>
      <c r="AI140" s="151">
        <f>IF('Indicator Date'!AI140="","x",'Indicator Date'!AI140)</f>
        <v>2019</v>
      </c>
      <c r="AJ140" s="151">
        <f>IF('Indicator Date'!AJ140="","x",'Indicator Date'!AJ140)</f>
        <v>2018</v>
      </c>
      <c r="AK140" s="151">
        <f>IF('Indicator Date'!AK140="","x",'Indicator Date'!AK140)</f>
        <v>2018</v>
      </c>
      <c r="AL140" s="151">
        <f>IF('Indicator Date'!AL140="","x",'Indicator Date'!AL140)</f>
        <v>2017</v>
      </c>
      <c r="AM140" s="151">
        <f>IF('Indicator Date'!AM140="","x",'Indicator Date'!AM140)</f>
        <v>2013</v>
      </c>
      <c r="AN140" s="151">
        <f>IF('Indicator Date'!AN140="","x",'Indicator Date'!AN140)</f>
        <v>2019</v>
      </c>
      <c r="AO140" s="151">
        <f>IF('Indicator Date'!AO140="","x",'Indicator Date'!AO140)</f>
        <v>2016</v>
      </c>
      <c r="AP140" s="151">
        <f>IF('Indicator Date'!AP140="","x",'Indicator Date'!AP140)</f>
        <v>2017</v>
      </c>
      <c r="AQ140" s="151">
        <f>IF('Indicator Date'!AQ140="","x",'Indicator Date'!AQ140)</f>
        <v>2017</v>
      </c>
      <c r="AR140" s="151">
        <f>IF('Indicator Date'!AR140="","x",'Indicator Date'!AR140)</f>
        <v>2018</v>
      </c>
      <c r="AS140" s="151">
        <f>IF('Indicator Date'!AS140="","x",'Indicator Date'!AS140)</f>
        <v>2015</v>
      </c>
      <c r="AT140" s="151">
        <f>IF('Indicator Date'!AT140="","x",'Indicator Date'!AT140)</f>
        <v>2011</v>
      </c>
      <c r="AU140" s="151">
        <f>IF('Indicator Date'!AU140="","x",'Indicator Date'!AU140)</f>
        <v>2017</v>
      </c>
      <c r="AV140" s="151">
        <f>IF('Indicator Date'!AV140="","x",'Indicator Date'!AV140)</f>
        <v>2017</v>
      </c>
      <c r="AW140" s="151">
        <f>IF('Indicator Date'!AW140="","x",'Indicator Date'!AW140)</f>
        <v>2017</v>
      </c>
      <c r="AX140" s="151">
        <f>IF('Indicator Date'!AX140="","x",'Indicator Date'!AX140)</f>
        <v>2017</v>
      </c>
      <c r="AY140" s="151">
        <f>IF('Indicator Date'!AY140="","x",'Indicator Date'!AY140)</f>
        <v>2017</v>
      </c>
      <c r="AZ140" s="151">
        <f>IF('Indicator Date'!AZ140="","x",'Indicator Date'!AZ140)</f>
        <v>2017</v>
      </c>
      <c r="BA140" s="151" t="str">
        <f>IF('Indicator Date'!BA140="","x",'Indicator Date'!BA140)</f>
        <v>2015</v>
      </c>
      <c r="BB140" s="151">
        <f>IF('Indicator Date'!BB140="","x",'Indicator Date'!BB140)</f>
        <v>2017</v>
      </c>
      <c r="BC140" s="151">
        <f>IF('Indicator Date'!BC140="","x",'Indicator Date'!BC140)</f>
        <v>2018</v>
      </c>
      <c r="BD140" s="151">
        <f>IF('Indicator Date'!BD140="","x",'Indicator Date'!BD140)</f>
        <v>2019</v>
      </c>
      <c r="BE140" s="213" t="str">
        <f>IF('Indicator Date'!BE140="","x",YEAR('Indicator Date'!BE140))</f>
        <v>x</v>
      </c>
      <c r="BF140" s="213">
        <f>IF('Indicator Date'!BF140="","x",YEAR('Indicator Date'!BF140))</f>
        <v>2018</v>
      </c>
      <c r="BG140" s="213">
        <f>IF('Indicator Date'!BG140="","x",YEAR('Indicator Date'!BG140))</f>
        <v>2018</v>
      </c>
      <c r="BH140" s="151">
        <f>IF('Indicator Date'!BH140="","x",'Indicator Date'!BH140)</f>
        <v>2018</v>
      </c>
      <c r="BI140" s="151">
        <f>IF('Indicator Date'!BI140="","x",'Indicator Date'!BI140)</f>
        <v>2018</v>
      </c>
      <c r="BJ140" s="151">
        <f>IF('Indicator Date'!BJ140="","x",'Indicator Date'!BJ140)</f>
        <v>2015</v>
      </c>
      <c r="BK140" s="151">
        <f>IF('Indicator Date'!BK140="","x",'Indicator Date'!BK140)</f>
        <v>2017</v>
      </c>
      <c r="BL140" s="151">
        <f>IF('Indicator Date'!BL140="","x",'Indicator Date'!BL140)</f>
        <v>2018</v>
      </c>
      <c r="BM140" s="151">
        <f>IF('Indicator Date'!BM140="","x",'Indicator Date'!BM140)</f>
        <v>2017</v>
      </c>
      <c r="BN140" s="151">
        <f>IF('Indicator Date'!BN140="","x",'Indicator Date'!BN140)</f>
        <v>2015</v>
      </c>
      <c r="BO140" s="151">
        <f>IF('Indicator Date'!BO140="","x",'Indicator Date'!BO140)</f>
        <v>2016</v>
      </c>
      <c r="BP140" s="151">
        <f>IF('Indicator Date'!BP140="","x",'Indicator Date'!BP140)</f>
        <v>2017</v>
      </c>
      <c r="BQ140" s="151">
        <f>IF('Indicator Date'!BQ140="","x",'Indicator Date'!BQ140)</f>
        <v>2014</v>
      </c>
      <c r="BR140" s="151">
        <f>IF('Indicator Date'!BR140="","x",'Indicator Date'!BR140)</f>
        <v>2017</v>
      </c>
      <c r="BS140" s="151">
        <f>IF('Indicator Date'!BS140="","x",'Indicator Date'!BS140)</f>
        <v>2017</v>
      </c>
      <c r="BT140" s="151" t="str">
        <f>IF('Indicator Date'!BT140="","x",'Indicator Date'!BT140)</f>
        <v>x</v>
      </c>
      <c r="BU140" s="151">
        <f>IF('Indicator Date'!BU140="","x",'Indicator Date'!BU140)</f>
        <v>2017</v>
      </c>
      <c r="BV140" s="151">
        <f>IF('Indicator Date'!BV140="","x",'Indicator Date'!BV140)</f>
        <v>2017</v>
      </c>
      <c r="BW140" s="151">
        <f>IF('Indicator Date'!BW140="","x",'Indicator Date'!BW140)</f>
        <v>2017</v>
      </c>
      <c r="BX140" s="151">
        <f>IF('Indicator Date'!BX140="","x",'Indicator Date'!BX140)</f>
        <v>2016</v>
      </c>
      <c r="BY140" s="151">
        <f>IF('Indicator Date'!BY140="","x",'Indicator Date'!BY140)</f>
        <v>2015</v>
      </c>
      <c r="BZ140" s="151" t="str">
        <f>IF('Indicator Date'!BZ140="","x",'Indicator Date'!BZ140)</f>
        <v>2018</v>
      </c>
      <c r="CA140" s="151">
        <f>IF('Indicator Date'!CA140="","x",'Indicator Date'!CA140)</f>
        <v>2019</v>
      </c>
      <c r="CB140" s="151">
        <f>IF('Indicator Date'!CB140="","x",'Indicator Date'!CB140)</f>
        <v>2015</v>
      </c>
    </row>
    <row r="141" spans="1:80" x14ac:dyDescent="0.25">
      <c r="A141" s="123" t="s">
        <v>255</v>
      </c>
      <c r="B141" s="106" t="s">
        <v>254</v>
      </c>
      <c r="C141" s="151">
        <f>IF('Indicator Date'!C141="","x",'Indicator Date'!C141)</f>
        <v>2015</v>
      </c>
      <c r="D141" s="151">
        <f>IF('Indicator Date'!D141="","x",'Indicator Date'!D141)</f>
        <v>2015</v>
      </c>
      <c r="E141" s="151">
        <f>IF('Indicator Date'!E141="","x",'Indicator Date'!E141)</f>
        <v>2015</v>
      </c>
      <c r="F141" s="151">
        <f>IF('Indicator Date'!F141="","x",'Indicator Date'!F141)</f>
        <v>2015</v>
      </c>
      <c r="G141" s="151">
        <f>IF('Indicator Date'!G141="","x",'Indicator Date'!G141)</f>
        <v>2015</v>
      </c>
      <c r="H141" s="151">
        <f>IF('Indicator Date'!H141="","x",'Indicator Date'!H141)</f>
        <v>2015</v>
      </c>
      <c r="I141" s="151">
        <f>IF('Indicator Date'!I141="","x",'Indicator Date'!I141)</f>
        <v>2015</v>
      </c>
      <c r="J141" s="151">
        <f>IF('Indicator Date'!J141="","x",'Indicator Date'!J141)</f>
        <v>2018</v>
      </c>
      <c r="K141" s="151">
        <f>IF('Indicator Date'!K141="","x",'Indicator Date'!K141)</f>
        <v>2018</v>
      </c>
      <c r="L141" s="151">
        <f>IF('Indicator Date'!L141="","x",'Indicator Date'!L141)</f>
        <v>2016</v>
      </c>
      <c r="M141" s="151">
        <f>IF('Indicator Date'!M141="","x",'Indicator Date'!M141)</f>
        <v>2015</v>
      </c>
      <c r="N141" s="151">
        <f>IF('Indicator Date'!N141="","x",'Indicator Date'!N141)</f>
        <v>2015</v>
      </c>
      <c r="O141" s="151">
        <f>IF('Indicator Date'!O141="","x",'Indicator Date'!O141)</f>
        <v>2015</v>
      </c>
      <c r="P141" s="151">
        <f>IF('Indicator Date'!P141="","x",'Indicator Date'!P141)</f>
        <v>2015</v>
      </c>
      <c r="Q141" s="151">
        <f>IF('Indicator Date'!Q141="","x",'Indicator Date'!Q141)</f>
        <v>2010</v>
      </c>
      <c r="R141" s="151">
        <f>IF('Indicator Date'!R141="","x",'Indicator Date'!R141)</f>
        <v>2010</v>
      </c>
      <c r="S141" s="151">
        <f>IF('Indicator Date'!S141="","x",'Indicator Date'!S141)</f>
        <v>2010</v>
      </c>
      <c r="T141" s="151">
        <f>IF('Indicator Date'!T141="","x",'Indicator Date'!T141)</f>
        <v>2010</v>
      </c>
      <c r="U141" s="151">
        <f>IF('Indicator Date'!U141="","x",'Indicator Date'!U141)</f>
        <v>2015</v>
      </c>
      <c r="V141" s="151">
        <f>IF('Indicator Date'!V141="","x",'Indicator Date'!V141)</f>
        <v>2015</v>
      </c>
      <c r="W141" s="151">
        <f>IF('Indicator Date'!W141="","x",'Indicator Date'!W141)</f>
        <v>2015</v>
      </c>
      <c r="X141" s="151">
        <f>IF('Indicator Date'!X141="","x",'Indicator Date'!X141)</f>
        <v>2018</v>
      </c>
      <c r="Y141" s="151">
        <f>IF('Indicator Date'!Y141="","x",'Indicator Date'!Y141)</f>
        <v>2018</v>
      </c>
      <c r="Z141" s="151">
        <f>IF('Indicator Date'!Z141="","x",'Indicator Date'!Z141)</f>
        <v>2018</v>
      </c>
      <c r="AA141" s="151">
        <f>IF('Indicator Date'!AA141="","x",'Indicator Date'!AA141)</f>
        <v>2011</v>
      </c>
      <c r="AB141" s="151">
        <f>IF('Indicator Date'!AB141="","x",'Indicator Date'!AB141)</f>
        <v>2017</v>
      </c>
      <c r="AC141" s="151" t="str">
        <f>IF('Indicator Date'!AC141="","x",'Indicator Date'!AC141)</f>
        <v>x</v>
      </c>
      <c r="AD141" s="151">
        <f>IF('Indicator Date'!AD141="","x",'Indicator Date'!AD141)</f>
        <v>2018</v>
      </c>
      <c r="AE141" s="151">
        <f>IF('Indicator Date'!AE141="","x",'Indicator Date'!AE141)</f>
        <v>2018</v>
      </c>
      <c r="AF141" s="151">
        <f>IF('Indicator Date'!AF141="","x",'Indicator Date'!AF141)</f>
        <v>2016</v>
      </c>
      <c r="AG141" s="151">
        <f>IF('Indicator Date'!AG141="","x",'Indicator Date'!AG141)</f>
        <v>2019</v>
      </c>
      <c r="AH141" s="151">
        <f>IF('Indicator Date'!AH141="","x",'Indicator Date'!AH141)</f>
        <v>2019</v>
      </c>
      <c r="AI141" s="151">
        <f>IF('Indicator Date'!AI141="","x",'Indicator Date'!AI141)</f>
        <v>2019</v>
      </c>
      <c r="AJ141" s="151">
        <f>IF('Indicator Date'!AJ141="","x",'Indicator Date'!AJ141)</f>
        <v>2018</v>
      </c>
      <c r="AK141" s="151">
        <f>IF('Indicator Date'!AK141="","x",'Indicator Date'!AK141)</f>
        <v>2018</v>
      </c>
      <c r="AL141" s="151">
        <f>IF('Indicator Date'!AL141="","x",'Indicator Date'!AL141)</f>
        <v>2017</v>
      </c>
      <c r="AM141" s="151" t="str">
        <f>IF('Indicator Date'!AM141="","x",'Indicator Date'!AM141)</f>
        <v>x</v>
      </c>
      <c r="AN141" s="151">
        <f>IF('Indicator Date'!AN141="","x",'Indicator Date'!AN141)</f>
        <v>2019</v>
      </c>
      <c r="AO141" s="151">
        <f>IF('Indicator Date'!AO141="","x",'Indicator Date'!AO141)</f>
        <v>2016</v>
      </c>
      <c r="AP141" s="151">
        <f>IF('Indicator Date'!AP141="","x",'Indicator Date'!AP141)</f>
        <v>2017</v>
      </c>
      <c r="AQ141" s="151" t="str">
        <f>IF('Indicator Date'!AQ141="","x",'Indicator Date'!AQ141)</f>
        <v>x</v>
      </c>
      <c r="AR141" s="151">
        <f>IF('Indicator Date'!AR141="","x",'Indicator Date'!AR141)</f>
        <v>2018</v>
      </c>
      <c r="AS141" s="151">
        <f>IF('Indicator Date'!AS141="","x",'Indicator Date'!AS141)</f>
        <v>2015</v>
      </c>
      <c r="AT141" s="151" t="str">
        <f>IF('Indicator Date'!AT141="","x",'Indicator Date'!AT141)</f>
        <v>x</v>
      </c>
      <c r="AU141" s="151">
        <f>IF('Indicator Date'!AU141="","x",'Indicator Date'!AU141)</f>
        <v>2017</v>
      </c>
      <c r="AV141" s="151">
        <f>IF('Indicator Date'!AV141="","x",'Indicator Date'!AV141)</f>
        <v>2014</v>
      </c>
      <c r="AW141" s="151" t="str">
        <f>IF('Indicator Date'!AW141="","x",'Indicator Date'!AW141)</f>
        <v>x</v>
      </c>
      <c r="AX141" s="151" t="str">
        <f>IF('Indicator Date'!AX141="","x",'Indicator Date'!AX141)</f>
        <v>x</v>
      </c>
      <c r="AY141" s="151">
        <f>IF('Indicator Date'!AY141="","x",'Indicator Date'!AY141)</f>
        <v>2017</v>
      </c>
      <c r="AZ141" s="151">
        <f>IF('Indicator Date'!AZ141="","x",'Indicator Date'!AZ141)</f>
        <v>2017</v>
      </c>
      <c r="BA141" s="151" t="str">
        <f>IF('Indicator Date'!BA141="","x",'Indicator Date'!BA141)</f>
        <v>2016</v>
      </c>
      <c r="BB141" s="151">
        <f>IF('Indicator Date'!BB141="","x",'Indicator Date'!BB141)</f>
        <v>2017</v>
      </c>
      <c r="BC141" s="151">
        <f>IF('Indicator Date'!BC141="","x",'Indicator Date'!BC141)</f>
        <v>2018</v>
      </c>
      <c r="BD141" s="151">
        <f>IF('Indicator Date'!BD141="","x",'Indicator Date'!BD141)</f>
        <v>2019</v>
      </c>
      <c r="BE141" s="213" t="str">
        <f>IF('Indicator Date'!BE141="","x",YEAR('Indicator Date'!BE141))</f>
        <v>x</v>
      </c>
      <c r="BF141" s="213">
        <f>IF('Indicator Date'!BF141="","x",YEAR('Indicator Date'!BF141))</f>
        <v>2018</v>
      </c>
      <c r="BG141" s="213">
        <f>IF('Indicator Date'!BG141="","x",YEAR('Indicator Date'!BG141))</f>
        <v>2018</v>
      </c>
      <c r="BH141" s="151">
        <f>IF('Indicator Date'!BH141="","x",'Indicator Date'!BH141)</f>
        <v>2018</v>
      </c>
      <c r="BI141" s="151">
        <f>IF('Indicator Date'!BI141="","x",'Indicator Date'!BI141)</f>
        <v>2018</v>
      </c>
      <c r="BJ141" s="151">
        <f>IF('Indicator Date'!BJ141="","x",'Indicator Date'!BJ141)</f>
        <v>2015</v>
      </c>
      <c r="BK141" s="151">
        <f>IF('Indicator Date'!BK141="","x",'Indicator Date'!BK141)</f>
        <v>2017</v>
      </c>
      <c r="BL141" s="151">
        <f>IF('Indicator Date'!BL141="","x",'Indicator Date'!BL141)</f>
        <v>2018</v>
      </c>
      <c r="BM141" s="151">
        <f>IF('Indicator Date'!BM141="","x",'Indicator Date'!BM141)</f>
        <v>2017</v>
      </c>
      <c r="BN141" s="151">
        <f>IF('Indicator Date'!BN141="","x",'Indicator Date'!BN141)</f>
        <v>2015</v>
      </c>
      <c r="BO141" s="151">
        <f>IF('Indicator Date'!BO141="","x",'Indicator Date'!BO141)</f>
        <v>2016</v>
      </c>
      <c r="BP141" s="151">
        <f>IF('Indicator Date'!BP141="","x",'Indicator Date'!BP141)</f>
        <v>2017</v>
      </c>
      <c r="BQ141" s="151">
        <f>IF('Indicator Date'!BQ141="","x",'Indicator Date'!BQ141)</f>
        <v>2014</v>
      </c>
      <c r="BR141" s="151">
        <f>IF('Indicator Date'!BR141="","x",'Indicator Date'!BR141)</f>
        <v>2017</v>
      </c>
      <c r="BS141" s="151">
        <f>IF('Indicator Date'!BS141="","x",'Indicator Date'!BS141)</f>
        <v>2017</v>
      </c>
      <c r="BT141" s="151">
        <f>IF('Indicator Date'!BT141="","x",'Indicator Date'!BT141)</f>
        <v>2016</v>
      </c>
      <c r="BU141" s="151">
        <f>IF('Indicator Date'!BU141="","x",'Indicator Date'!BU141)</f>
        <v>2017</v>
      </c>
      <c r="BV141" s="151">
        <f>IF('Indicator Date'!BV141="","x",'Indicator Date'!BV141)</f>
        <v>2017</v>
      </c>
      <c r="BW141" s="151" t="str">
        <f>IF('Indicator Date'!BW141="","x",'Indicator Date'!BW141)</f>
        <v>x</v>
      </c>
      <c r="BX141" s="151">
        <f>IF('Indicator Date'!BX141="","x",'Indicator Date'!BX141)</f>
        <v>2016</v>
      </c>
      <c r="BY141" s="151">
        <f>IF('Indicator Date'!BY141="","x",'Indicator Date'!BY141)</f>
        <v>2015</v>
      </c>
      <c r="BZ141" s="151" t="str">
        <f>IF('Indicator Date'!BZ141="","x",'Indicator Date'!BZ141)</f>
        <v>2018</v>
      </c>
      <c r="CA141" s="151">
        <f>IF('Indicator Date'!CA141="","x",'Indicator Date'!CA141)</f>
        <v>2019</v>
      </c>
      <c r="CB141" s="151">
        <f>IF('Indicator Date'!CB141="","x",'Indicator Date'!CB141)</f>
        <v>2015</v>
      </c>
    </row>
    <row r="142" spans="1:80" x14ac:dyDescent="0.25">
      <c r="A142" s="123" t="s">
        <v>257</v>
      </c>
      <c r="B142" s="106" t="s">
        <v>256</v>
      </c>
      <c r="C142" s="151">
        <f>IF('Indicator Date'!C142="","x",'Indicator Date'!C142)</f>
        <v>2015</v>
      </c>
      <c r="D142" s="151">
        <f>IF('Indicator Date'!D142="","x",'Indicator Date'!D142)</f>
        <v>2015</v>
      </c>
      <c r="E142" s="151">
        <f>IF('Indicator Date'!E142="","x",'Indicator Date'!E142)</f>
        <v>2015</v>
      </c>
      <c r="F142" s="151">
        <f>IF('Indicator Date'!F142="","x",'Indicator Date'!F142)</f>
        <v>2015</v>
      </c>
      <c r="G142" s="151">
        <f>IF('Indicator Date'!G142="","x",'Indicator Date'!G142)</f>
        <v>2015</v>
      </c>
      <c r="H142" s="151">
        <f>IF('Indicator Date'!H142="","x",'Indicator Date'!H142)</f>
        <v>2015</v>
      </c>
      <c r="I142" s="151">
        <f>IF('Indicator Date'!I142="","x",'Indicator Date'!I142)</f>
        <v>2015</v>
      </c>
      <c r="J142" s="151">
        <f>IF('Indicator Date'!J142="","x",'Indicator Date'!J142)</f>
        <v>2018</v>
      </c>
      <c r="K142" s="151">
        <f>IF('Indicator Date'!K142="","x",'Indicator Date'!K142)</f>
        <v>2018</v>
      </c>
      <c r="L142" s="151">
        <f>IF('Indicator Date'!L142="","x",'Indicator Date'!L142)</f>
        <v>2016</v>
      </c>
      <c r="M142" s="151">
        <f>IF('Indicator Date'!M142="","x",'Indicator Date'!M142)</f>
        <v>2015</v>
      </c>
      <c r="N142" s="151">
        <f>IF('Indicator Date'!N142="","x",'Indicator Date'!N142)</f>
        <v>2015</v>
      </c>
      <c r="O142" s="151">
        <f>IF('Indicator Date'!O142="","x",'Indicator Date'!O142)</f>
        <v>2015</v>
      </c>
      <c r="P142" s="151">
        <f>IF('Indicator Date'!P142="","x",'Indicator Date'!P142)</f>
        <v>2015</v>
      </c>
      <c r="Q142" s="151">
        <f>IF('Indicator Date'!Q142="","x",'Indicator Date'!Q142)</f>
        <v>2010</v>
      </c>
      <c r="R142" s="151">
        <f>IF('Indicator Date'!R142="","x",'Indicator Date'!R142)</f>
        <v>2010</v>
      </c>
      <c r="S142" s="151">
        <f>IF('Indicator Date'!S142="","x",'Indicator Date'!S142)</f>
        <v>2010</v>
      </c>
      <c r="T142" s="151">
        <f>IF('Indicator Date'!T142="","x",'Indicator Date'!T142)</f>
        <v>2010</v>
      </c>
      <c r="U142" s="151">
        <f>IF('Indicator Date'!U142="","x",'Indicator Date'!U142)</f>
        <v>2015</v>
      </c>
      <c r="V142" s="151">
        <f>IF('Indicator Date'!V142="","x",'Indicator Date'!V142)</f>
        <v>2015</v>
      </c>
      <c r="W142" s="151">
        <f>IF('Indicator Date'!W142="","x",'Indicator Date'!W142)</f>
        <v>2015</v>
      </c>
      <c r="X142" s="151">
        <f>IF('Indicator Date'!X142="","x",'Indicator Date'!X142)</f>
        <v>2018</v>
      </c>
      <c r="Y142" s="151">
        <f>IF('Indicator Date'!Y142="","x",'Indicator Date'!Y142)</f>
        <v>2018</v>
      </c>
      <c r="Z142" s="151">
        <f>IF('Indicator Date'!Z142="","x",'Indicator Date'!Z142)</f>
        <v>2018</v>
      </c>
      <c r="AA142" s="151">
        <f>IF('Indicator Date'!AA142="","x",'Indicator Date'!AA142)</f>
        <v>2011</v>
      </c>
      <c r="AB142" s="151">
        <f>IF('Indicator Date'!AB142="","x",'Indicator Date'!AB142)</f>
        <v>2017</v>
      </c>
      <c r="AC142" s="151" t="str">
        <f>IF('Indicator Date'!AC142="","x",'Indicator Date'!AC142)</f>
        <v>x</v>
      </c>
      <c r="AD142" s="151">
        <f>IF('Indicator Date'!AD142="","x",'Indicator Date'!AD142)</f>
        <v>2017</v>
      </c>
      <c r="AE142" s="151">
        <f>IF('Indicator Date'!AE142="","x",'Indicator Date'!AE142)</f>
        <v>2018</v>
      </c>
      <c r="AF142" s="151">
        <f>IF('Indicator Date'!AF142="","x",'Indicator Date'!AF142)</f>
        <v>2016</v>
      </c>
      <c r="AG142" s="151">
        <f>IF('Indicator Date'!AG142="","x",'Indicator Date'!AG142)</f>
        <v>2019</v>
      </c>
      <c r="AH142" s="151">
        <f>IF('Indicator Date'!AH142="","x",'Indicator Date'!AH142)</f>
        <v>2019</v>
      </c>
      <c r="AI142" s="151">
        <f>IF('Indicator Date'!AI142="","x",'Indicator Date'!AI142)</f>
        <v>2019</v>
      </c>
      <c r="AJ142" s="151">
        <f>IF('Indicator Date'!AJ142="","x",'Indicator Date'!AJ142)</f>
        <v>2018</v>
      </c>
      <c r="AK142" s="151">
        <f>IF('Indicator Date'!AK142="","x",'Indicator Date'!AK142)</f>
        <v>2018</v>
      </c>
      <c r="AL142" s="151">
        <f>IF('Indicator Date'!AL142="","x",'Indicator Date'!AL142)</f>
        <v>2017</v>
      </c>
      <c r="AM142" s="151" t="str">
        <f>IF('Indicator Date'!AM142="","x",'Indicator Date'!AM142)</f>
        <v>x</v>
      </c>
      <c r="AN142" s="151">
        <f>IF('Indicator Date'!AN142="","x",'Indicator Date'!AN142)</f>
        <v>2019</v>
      </c>
      <c r="AO142" s="151">
        <f>IF('Indicator Date'!AO142="","x",'Indicator Date'!AO142)</f>
        <v>2016</v>
      </c>
      <c r="AP142" s="151">
        <f>IF('Indicator Date'!AP142="","x",'Indicator Date'!AP142)</f>
        <v>2017</v>
      </c>
      <c r="AQ142" s="151" t="str">
        <f>IF('Indicator Date'!AQ142="","x",'Indicator Date'!AQ142)</f>
        <v>x</v>
      </c>
      <c r="AR142" s="151">
        <f>IF('Indicator Date'!AR142="","x",'Indicator Date'!AR142)</f>
        <v>2018</v>
      </c>
      <c r="AS142" s="151">
        <f>IF('Indicator Date'!AS142="","x",'Indicator Date'!AS142)</f>
        <v>2015</v>
      </c>
      <c r="AT142" s="151" t="str">
        <f>IF('Indicator Date'!AT142="","x",'Indicator Date'!AT142)</f>
        <v>x</v>
      </c>
      <c r="AU142" s="151">
        <f>IF('Indicator Date'!AU142="","x",'Indicator Date'!AU142)</f>
        <v>2017</v>
      </c>
      <c r="AV142" s="151">
        <f>IF('Indicator Date'!AV142="","x",'Indicator Date'!AV142)</f>
        <v>2017</v>
      </c>
      <c r="AW142" s="151">
        <f>IF('Indicator Date'!AW142="","x",'Indicator Date'!AW142)</f>
        <v>2017</v>
      </c>
      <c r="AX142" s="151" t="str">
        <f>IF('Indicator Date'!AX142="","x",'Indicator Date'!AX142)</f>
        <v>x</v>
      </c>
      <c r="AY142" s="151">
        <f>IF('Indicator Date'!AY142="","x",'Indicator Date'!AY142)</f>
        <v>2017</v>
      </c>
      <c r="AZ142" s="151">
        <f>IF('Indicator Date'!AZ142="","x",'Indicator Date'!AZ142)</f>
        <v>2017</v>
      </c>
      <c r="BA142" s="151" t="str">
        <f>IF('Indicator Date'!BA142="","x",'Indicator Date'!BA142)</f>
        <v>2015</v>
      </c>
      <c r="BB142" s="151">
        <f>IF('Indicator Date'!BB142="","x",'Indicator Date'!BB142)</f>
        <v>2017</v>
      </c>
      <c r="BC142" s="151">
        <f>IF('Indicator Date'!BC142="","x",'Indicator Date'!BC142)</f>
        <v>2018</v>
      </c>
      <c r="BD142" s="151">
        <f>IF('Indicator Date'!BD142="","x",'Indicator Date'!BD142)</f>
        <v>2019</v>
      </c>
      <c r="BE142" s="213" t="str">
        <f>IF('Indicator Date'!BE142="","x",YEAR('Indicator Date'!BE142))</f>
        <v>x</v>
      </c>
      <c r="BF142" s="213">
        <f>IF('Indicator Date'!BF142="","x",YEAR('Indicator Date'!BF142))</f>
        <v>2018</v>
      </c>
      <c r="BG142" s="213">
        <f>IF('Indicator Date'!BG142="","x",YEAR('Indicator Date'!BG142))</f>
        <v>2018</v>
      </c>
      <c r="BH142" s="151">
        <f>IF('Indicator Date'!BH142="","x",'Indicator Date'!BH142)</f>
        <v>2018</v>
      </c>
      <c r="BI142" s="151">
        <f>IF('Indicator Date'!BI142="","x",'Indicator Date'!BI142)</f>
        <v>2018</v>
      </c>
      <c r="BJ142" s="151">
        <f>IF('Indicator Date'!BJ142="","x",'Indicator Date'!BJ142)</f>
        <v>2015</v>
      </c>
      <c r="BK142" s="151">
        <f>IF('Indicator Date'!BK142="","x",'Indicator Date'!BK142)</f>
        <v>2017</v>
      </c>
      <c r="BL142" s="151">
        <f>IF('Indicator Date'!BL142="","x",'Indicator Date'!BL142)</f>
        <v>2018</v>
      </c>
      <c r="BM142" s="151">
        <f>IF('Indicator Date'!BM142="","x",'Indicator Date'!BM142)</f>
        <v>2017</v>
      </c>
      <c r="BN142" s="151">
        <f>IF('Indicator Date'!BN142="","x",'Indicator Date'!BN142)</f>
        <v>2015</v>
      </c>
      <c r="BO142" s="151">
        <f>IF('Indicator Date'!BO142="","x",'Indicator Date'!BO142)</f>
        <v>2014</v>
      </c>
      <c r="BP142" s="151">
        <f>IF('Indicator Date'!BP142="","x",'Indicator Date'!BP142)</f>
        <v>2017</v>
      </c>
      <c r="BQ142" s="151">
        <f>IF('Indicator Date'!BQ142="","x",'Indicator Date'!BQ142)</f>
        <v>2014</v>
      </c>
      <c r="BR142" s="151">
        <f>IF('Indicator Date'!BR142="","x",'Indicator Date'!BR142)</f>
        <v>2017</v>
      </c>
      <c r="BS142" s="151">
        <f>IF('Indicator Date'!BS142="","x",'Indicator Date'!BS142)</f>
        <v>2017</v>
      </c>
      <c r="BT142" s="151">
        <f>IF('Indicator Date'!BT142="","x",'Indicator Date'!BT142)</f>
        <v>2016</v>
      </c>
      <c r="BU142" s="151">
        <f>IF('Indicator Date'!BU142="","x",'Indicator Date'!BU142)</f>
        <v>2017</v>
      </c>
      <c r="BV142" s="151">
        <f>IF('Indicator Date'!BV142="","x",'Indicator Date'!BV142)</f>
        <v>2017</v>
      </c>
      <c r="BW142" s="151" t="str">
        <f>IF('Indicator Date'!BW142="","x",'Indicator Date'!BW142)</f>
        <v>x</v>
      </c>
      <c r="BX142" s="151">
        <f>IF('Indicator Date'!BX142="","x",'Indicator Date'!BX142)</f>
        <v>2016</v>
      </c>
      <c r="BY142" s="151">
        <f>IF('Indicator Date'!BY142="","x",'Indicator Date'!BY142)</f>
        <v>2015</v>
      </c>
      <c r="BZ142" s="151" t="str">
        <f>IF('Indicator Date'!BZ142="","x",'Indicator Date'!BZ142)</f>
        <v>2018</v>
      </c>
      <c r="CA142" s="151">
        <f>IF('Indicator Date'!CA142="","x",'Indicator Date'!CA142)</f>
        <v>2019</v>
      </c>
      <c r="CB142" s="151">
        <f>IF('Indicator Date'!CB142="","x",'Indicator Date'!CB142)</f>
        <v>2015</v>
      </c>
    </row>
    <row r="143" spans="1:80" x14ac:dyDescent="0.25">
      <c r="A143" s="123" t="s">
        <v>259</v>
      </c>
      <c r="B143" s="106" t="s">
        <v>258</v>
      </c>
      <c r="C143" s="151">
        <f>IF('Indicator Date'!C143="","x",'Indicator Date'!C143)</f>
        <v>2015</v>
      </c>
      <c r="D143" s="151">
        <f>IF('Indicator Date'!D143="","x",'Indicator Date'!D143)</f>
        <v>2015</v>
      </c>
      <c r="E143" s="151">
        <f>IF('Indicator Date'!E143="","x",'Indicator Date'!E143)</f>
        <v>2015</v>
      </c>
      <c r="F143" s="151">
        <f>IF('Indicator Date'!F143="","x",'Indicator Date'!F143)</f>
        <v>2015</v>
      </c>
      <c r="G143" s="151">
        <f>IF('Indicator Date'!G143="","x",'Indicator Date'!G143)</f>
        <v>2015</v>
      </c>
      <c r="H143" s="151">
        <f>IF('Indicator Date'!H143="","x",'Indicator Date'!H143)</f>
        <v>2015</v>
      </c>
      <c r="I143" s="151">
        <f>IF('Indicator Date'!I143="","x",'Indicator Date'!I143)</f>
        <v>2015</v>
      </c>
      <c r="J143" s="151">
        <f>IF('Indicator Date'!J143="","x",'Indicator Date'!J143)</f>
        <v>2018</v>
      </c>
      <c r="K143" s="151">
        <f>IF('Indicator Date'!K143="","x",'Indicator Date'!K143)</f>
        <v>2018</v>
      </c>
      <c r="L143" s="151">
        <f>IF('Indicator Date'!L143="","x",'Indicator Date'!L143)</f>
        <v>2016</v>
      </c>
      <c r="M143" s="151">
        <f>IF('Indicator Date'!M143="","x",'Indicator Date'!M143)</f>
        <v>2015</v>
      </c>
      <c r="N143" s="151">
        <f>IF('Indicator Date'!N143="","x",'Indicator Date'!N143)</f>
        <v>2015</v>
      </c>
      <c r="O143" s="151">
        <f>IF('Indicator Date'!O143="","x",'Indicator Date'!O143)</f>
        <v>2015</v>
      </c>
      <c r="P143" s="151">
        <f>IF('Indicator Date'!P143="","x",'Indicator Date'!P143)</f>
        <v>2015</v>
      </c>
      <c r="Q143" s="151">
        <f>IF('Indicator Date'!Q143="","x",'Indicator Date'!Q143)</f>
        <v>2010</v>
      </c>
      <c r="R143" s="151">
        <f>IF('Indicator Date'!R143="","x",'Indicator Date'!R143)</f>
        <v>2010</v>
      </c>
      <c r="S143" s="151">
        <f>IF('Indicator Date'!S143="","x",'Indicator Date'!S143)</f>
        <v>2010</v>
      </c>
      <c r="T143" s="151">
        <f>IF('Indicator Date'!T143="","x",'Indicator Date'!T143)</f>
        <v>2010</v>
      </c>
      <c r="U143" s="151">
        <f>IF('Indicator Date'!U143="","x",'Indicator Date'!U143)</f>
        <v>2015</v>
      </c>
      <c r="V143" s="151">
        <f>IF('Indicator Date'!V143="","x",'Indicator Date'!V143)</f>
        <v>2015</v>
      </c>
      <c r="W143" s="151">
        <f>IF('Indicator Date'!W143="","x",'Indicator Date'!W143)</f>
        <v>2015</v>
      </c>
      <c r="X143" s="151">
        <f>IF('Indicator Date'!X143="","x",'Indicator Date'!X143)</f>
        <v>2018</v>
      </c>
      <c r="Y143" s="151">
        <f>IF('Indicator Date'!Y143="","x",'Indicator Date'!Y143)</f>
        <v>2018</v>
      </c>
      <c r="Z143" s="151">
        <f>IF('Indicator Date'!Z143="","x",'Indicator Date'!Z143)</f>
        <v>2018</v>
      </c>
      <c r="AA143" s="151" t="str">
        <f>IF('Indicator Date'!AA143="","x",'Indicator Date'!AA143)</f>
        <v>x</v>
      </c>
      <c r="AB143" s="151">
        <f>IF('Indicator Date'!AB143="","x",'Indicator Date'!AB143)</f>
        <v>2017</v>
      </c>
      <c r="AC143" s="151" t="str">
        <f>IF('Indicator Date'!AC143="","x",'Indicator Date'!AC143)</f>
        <v>x</v>
      </c>
      <c r="AD143" s="151">
        <f>IF('Indicator Date'!AD143="","x",'Indicator Date'!AD143)</f>
        <v>2018</v>
      </c>
      <c r="AE143" s="151">
        <f>IF('Indicator Date'!AE143="","x",'Indicator Date'!AE143)</f>
        <v>2018</v>
      </c>
      <c r="AF143" s="151" t="str">
        <f>IF('Indicator Date'!AF143="","x",'Indicator Date'!AF143)</f>
        <v>x</v>
      </c>
      <c r="AG143" s="151">
        <f>IF('Indicator Date'!AG143="","x",'Indicator Date'!AG143)</f>
        <v>2019</v>
      </c>
      <c r="AH143" s="151">
        <f>IF('Indicator Date'!AH143="","x",'Indicator Date'!AH143)</f>
        <v>2019</v>
      </c>
      <c r="AI143" s="151">
        <f>IF('Indicator Date'!AI143="","x",'Indicator Date'!AI143)</f>
        <v>2019</v>
      </c>
      <c r="AJ143" s="151">
        <f>IF('Indicator Date'!AJ143="","x",'Indicator Date'!AJ143)</f>
        <v>2018</v>
      </c>
      <c r="AK143" s="151">
        <f>IF('Indicator Date'!AK143="","x",'Indicator Date'!AK143)</f>
        <v>2018</v>
      </c>
      <c r="AL143" s="151">
        <f>IF('Indicator Date'!AL143="","x",'Indicator Date'!AL143)</f>
        <v>2017</v>
      </c>
      <c r="AM143" s="151" t="str">
        <f>IF('Indicator Date'!AM143="","x",'Indicator Date'!AM143)</f>
        <v>x</v>
      </c>
      <c r="AN143" s="151">
        <f>IF('Indicator Date'!AN143="","x",'Indicator Date'!AN143)</f>
        <v>2019</v>
      </c>
      <c r="AO143" s="151">
        <f>IF('Indicator Date'!AO143="","x",'Indicator Date'!AO143)</f>
        <v>2016</v>
      </c>
      <c r="AP143" s="151">
        <f>IF('Indicator Date'!AP143="","x",'Indicator Date'!AP143)</f>
        <v>2017</v>
      </c>
      <c r="AQ143" s="151" t="str">
        <f>IF('Indicator Date'!AQ143="","x",'Indicator Date'!AQ143)</f>
        <v>x</v>
      </c>
      <c r="AR143" s="151">
        <f>IF('Indicator Date'!AR143="","x",'Indicator Date'!AR143)</f>
        <v>2018</v>
      </c>
      <c r="AS143" s="151">
        <f>IF('Indicator Date'!AS143="","x",'Indicator Date'!AS143)</f>
        <v>2015</v>
      </c>
      <c r="AT143" s="151" t="str">
        <f>IF('Indicator Date'!AT143="","x",'Indicator Date'!AT143)</f>
        <v>x</v>
      </c>
      <c r="AU143" s="151">
        <f>IF('Indicator Date'!AU143="","x",'Indicator Date'!AU143)</f>
        <v>2017</v>
      </c>
      <c r="AV143" s="151">
        <f>IF('Indicator Date'!AV143="","x",'Indicator Date'!AV143)</f>
        <v>2017</v>
      </c>
      <c r="AW143" s="151">
        <f>IF('Indicator Date'!AW143="","x",'Indicator Date'!AW143)</f>
        <v>2017</v>
      </c>
      <c r="AX143" s="151" t="str">
        <f>IF('Indicator Date'!AX143="","x",'Indicator Date'!AX143)</f>
        <v>x</v>
      </c>
      <c r="AY143" s="151">
        <f>IF('Indicator Date'!AY143="","x",'Indicator Date'!AY143)</f>
        <v>2017</v>
      </c>
      <c r="AZ143" s="151">
        <f>IF('Indicator Date'!AZ143="","x",'Indicator Date'!AZ143)</f>
        <v>2017</v>
      </c>
      <c r="BA143" s="151" t="str">
        <f>IF('Indicator Date'!BA143="","x",'Indicator Date'!BA143)</f>
        <v>x</v>
      </c>
      <c r="BB143" s="151">
        <f>IF('Indicator Date'!BB143="","x",'Indicator Date'!BB143)</f>
        <v>2017</v>
      </c>
      <c r="BC143" s="151">
        <f>IF('Indicator Date'!BC143="","x",'Indicator Date'!BC143)</f>
        <v>2018</v>
      </c>
      <c r="BD143" s="151">
        <f>IF('Indicator Date'!BD143="","x",'Indicator Date'!BD143)</f>
        <v>2019</v>
      </c>
      <c r="BE143" s="213" t="str">
        <f>IF('Indicator Date'!BE143="","x",YEAR('Indicator Date'!BE143))</f>
        <v>x</v>
      </c>
      <c r="BF143" s="213">
        <f>IF('Indicator Date'!BF143="","x",YEAR('Indicator Date'!BF143))</f>
        <v>2018</v>
      </c>
      <c r="BG143" s="213">
        <f>IF('Indicator Date'!BG143="","x",YEAR('Indicator Date'!BG143))</f>
        <v>2018</v>
      </c>
      <c r="BH143" s="151">
        <f>IF('Indicator Date'!BH143="","x",'Indicator Date'!BH143)</f>
        <v>2018</v>
      </c>
      <c r="BI143" s="151">
        <f>IF('Indicator Date'!BI143="","x",'Indicator Date'!BI143)</f>
        <v>2018</v>
      </c>
      <c r="BJ143" s="151">
        <f>IF('Indicator Date'!BJ143="","x",'Indicator Date'!BJ143)</f>
        <v>2015</v>
      </c>
      <c r="BK143" s="151">
        <f>IF('Indicator Date'!BK143="","x",'Indicator Date'!BK143)</f>
        <v>2017</v>
      </c>
      <c r="BL143" s="151">
        <f>IF('Indicator Date'!BL143="","x",'Indicator Date'!BL143)</f>
        <v>2018</v>
      </c>
      <c r="BM143" s="151">
        <f>IF('Indicator Date'!BM143="","x",'Indicator Date'!BM143)</f>
        <v>2017</v>
      </c>
      <c r="BN143" s="151">
        <f>IF('Indicator Date'!BN143="","x",'Indicator Date'!BN143)</f>
        <v>2015</v>
      </c>
      <c r="BO143" s="151">
        <f>IF('Indicator Date'!BO143="","x",'Indicator Date'!BO143)</f>
        <v>2016</v>
      </c>
      <c r="BP143" s="151">
        <f>IF('Indicator Date'!BP143="","x",'Indicator Date'!BP143)</f>
        <v>2017</v>
      </c>
      <c r="BQ143" s="151">
        <f>IF('Indicator Date'!BQ143="","x",'Indicator Date'!BQ143)</f>
        <v>2014</v>
      </c>
      <c r="BR143" s="151">
        <f>IF('Indicator Date'!BR143="","x",'Indicator Date'!BR143)</f>
        <v>2017</v>
      </c>
      <c r="BS143" s="151">
        <f>IF('Indicator Date'!BS143="","x",'Indicator Date'!BS143)</f>
        <v>2017</v>
      </c>
      <c r="BT143" s="151">
        <f>IF('Indicator Date'!BT143="","x",'Indicator Date'!BT143)</f>
        <v>2017</v>
      </c>
      <c r="BU143" s="151">
        <f>IF('Indicator Date'!BU143="","x",'Indicator Date'!BU143)</f>
        <v>2017</v>
      </c>
      <c r="BV143" s="151">
        <f>IF('Indicator Date'!BV143="","x",'Indicator Date'!BV143)</f>
        <v>2017</v>
      </c>
      <c r="BW143" s="151">
        <f>IF('Indicator Date'!BW143="","x",'Indicator Date'!BW143)</f>
        <v>2017</v>
      </c>
      <c r="BX143" s="151">
        <f>IF('Indicator Date'!BX143="","x",'Indicator Date'!BX143)</f>
        <v>2016</v>
      </c>
      <c r="BY143" s="151">
        <f>IF('Indicator Date'!BY143="","x",'Indicator Date'!BY143)</f>
        <v>2015</v>
      </c>
      <c r="BZ143" s="151" t="str">
        <f>IF('Indicator Date'!BZ143="","x",'Indicator Date'!BZ143)</f>
        <v>2018</v>
      </c>
      <c r="CA143" s="151">
        <f>IF('Indicator Date'!CA143="","x",'Indicator Date'!CA143)</f>
        <v>2019</v>
      </c>
      <c r="CB143" s="151">
        <f>IF('Indicator Date'!CB143="","x",'Indicator Date'!CB143)</f>
        <v>2015</v>
      </c>
    </row>
    <row r="144" spans="1:80" x14ac:dyDescent="0.25">
      <c r="A144" s="123" t="s">
        <v>261</v>
      </c>
      <c r="B144" s="106" t="s">
        <v>260</v>
      </c>
      <c r="C144" s="151">
        <f>IF('Indicator Date'!C144="","x",'Indicator Date'!C144)</f>
        <v>2015</v>
      </c>
      <c r="D144" s="151">
        <f>IF('Indicator Date'!D144="","x",'Indicator Date'!D144)</f>
        <v>2015</v>
      </c>
      <c r="E144" s="151">
        <f>IF('Indicator Date'!E144="","x",'Indicator Date'!E144)</f>
        <v>2015</v>
      </c>
      <c r="F144" s="151">
        <f>IF('Indicator Date'!F144="","x",'Indicator Date'!F144)</f>
        <v>2015</v>
      </c>
      <c r="G144" s="151">
        <f>IF('Indicator Date'!G144="","x",'Indicator Date'!G144)</f>
        <v>2015</v>
      </c>
      <c r="H144" s="151">
        <f>IF('Indicator Date'!H144="","x",'Indicator Date'!H144)</f>
        <v>2015</v>
      </c>
      <c r="I144" s="151">
        <f>IF('Indicator Date'!I144="","x",'Indicator Date'!I144)</f>
        <v>2015</v>
      </c>
      <c r="J144" s="151">
        <f>IF('Indicator Date'!J144="","x",'Indicator Date'!J144)</f>
        <v>2018</v>
      </c>
      <c r="K144" s="151">
        <f>IF('Indicator Date'!K144="","x",'Indicator Date'!K144)</f>
        <v>2018</v>
      </c>
      <c r="L144" s="151">
        <f>IF('Indicator Date'!L144="","x",'Indicator Date'!L144)</f>
        <v>2016</v>
      </c>
      <c r="M144" s="151">
        <f>IF('Indicator Date'!M144="","x",'Indicator Date'!M144)</f>
        <v>2015</v>
      </c>
      <c r="N144" s="151">
        <f>IF('Indicator Date'!N144="","x",'Indicator Date'!N144)</f>
        <v>2015</v>
      </c>
      <c r="O144" s="151">
        <f>IF('Indicator Date'!O144="","x",'Indicator Date'!O144)</f>
        <v>2015</v>
      </c>
      <c r="P144" s="151">
        <f>IF('Indicator Date'!P144="","x",'Indicator Date'!P144)</f>
        <v>2015</v>
      </c>
      <c r="Q144" s="151">
        <f>IF('Indicator Date'!Q144="","x",'Indicator Date'!Q144)</f>
        <v>2010</v>
      </c>
      <c r="R144" s="151">
        <f>IF('Indicator Date'!R144="","x",'Indicator Date'!R144)</f>
        <v>2010</v>
      </c>
      <c r="S144" s="151">
        <f>IF('Indicator Date'!S144="","x",'Indicator Date'!S144)</f>
        <v>2010</v>
      </c>
      <c r="T144" s="151">
        <f>IF('Indicator Date'!T144="","x",'Indicator Date'!T144)</f>
        <v>2010</v>
      </c>
      <c r="U144" s="151">
        <f>IF('Indicator Date'!U144="","x",'Indicator Date'!U144)</f>
        <v>2015</v>
      </c>
      <c r="V144" s="151">
        <f>IF('Indicator Date'!V144="","x",'Indicator Date'!V144)</f>
        <v>2015</v>
      </c>
      <c r="W144" s="151">
        <f>IF('Indicator Date'!W144="","x",'Indicator Date'!W144)</f>
        <v>2015</v>
      </c>
      <c r="X144" s="151">
        <f>IF('Indicator Date'!X144="","x",'Indicator Date'!X144)</f>
        <v>2018</v>
      </c>
      <c r="Y144" s="151">
        <f>IF('Indicator Date'!Y144="","x",'Indicator Date'!Y144)</f>
        <v>2018</v>
      </c>
      <c r="Z144" s="151">
        <f>IF('Indicator Date'!Z144="","x",'Indicator Date'!Z144)</f>
        <v>2018</v>
      </c>
      <c r="AA144" s="151">
        <f>IF('Indicator Date'!AA144="","x",'Indicator Date'!AA144)</f>
        <v>2011</v>
      </c>
      <c r="AB144" s="151">
        <f>IF('Indicator Date'!AB144="","x",'Indicator Date'!AB144)</f>
        <v>2017</v>
      </c>
      <c r="AC144" s="151" t="str">
        <f>IF('Indicator Date'!AC144="","x",'Indicator Date'!AC144)</f>
        <v>x</v>
      </c>
      <c r="AD144" s="151">
        <f>IF('Indicator Date'!AD144="","x",'Indicator Date'!AD144)</f>
        <v>2018</v>
      </c>
      <c r="AE144" s="151">
        <f>IF('Indicator Date'!AE144="","x",'Indicator Date'!AE144)</f>
        <v>2018</v>
      </c>
      <c r="AF144" s="151">
        <f>IF('Indicator Date'!AF144="","x",'Indicator Date'!AF144)</f>
        <v>2016</v>
      </c>
      <c r="AG144" s="151">
        <f>IF('Indicator Date'!AG144="","x",'Indicator Date'!AG144)</f>
        <v>2019</v>
      </c>
      <c r="AH144" s="151">
        <f>IF('Indicator Date'!AH144="","x",'Indicator Date'!AH144)</f>
        <v>2019</v>
      </c>
      <c r="AI144" s="151">
        <f>IF('Indicator Date'!AI144="","x",'Indicator Date'!AI144)</f>
        <v>2019</v>
      </c>
      <c r="AJ144" s="151">
        <f>IF('Indicator Date'!AJ144="","x",'Indicator Date'!AJ144)</f>
        <v>2018</v>
      </c>
      <c r="AK144" s="151">
        <f>IF('Indicator Date'!AK144="","x",'Indicator Date'!AK144)</f>
        <v>2018</v>
      </c>
      <c r="AL144" s="151">
        <f>IF('Indicator Date'!AL144="","x",'Indicator Date'!AL144)</f>
        <v>2017</v>
      </c>
      <c r="AM144" s="151" t="str">
        <f>IF('Indicator Date'!AM144="","x",'Indicator Date'!AM144)</f>
        <v>x</v>
      </c>
      <c r="AN144" s="151">
        <f>IF('Indicator Date'!AN144="","x",'Indicator Date'!AN144)</f>
        <v>2019</v>
      </c>
      <c r="AO144" s="151">
        <f>IF('Indicator Date'!AO144="","x",'Indicator Date'!AO144)</f>
        <v>2016</v>
      </c>
      <c r="AP144" s="151">
        <f>IF('Indicator Date'!AP144="","x",'Indicator Date'!AP144)</f>
        <v>2017</v>
      </c>
      <c r="AQ144" s="151" t="str">
        <f>IF('Indicator Date'!AQ144="","x",'Indicator Date'!AQ144)</f>
        <v>x</v>
      </c>
      <c r="AR144" s="151">
        <f>IF('Indicator Date'!AR144="","x",'Indicator Date'!AR144)</f>
        <v>2018</v>
      </c>
      <c r="AS144" s="151">
        <f>IF('Indicator Date'!AS144="","x",'Indicator Date'!AS144)</f>
        <v>2015</v>
      </c>
      <c r="AT144" s="151" t="str">
        <f>IF('Indicator Date'!AT144="","x",'Indicator Date'!AT144)</f>
        <v>x</v>
      </c>
      <c r="AU144" s="151">
        <f>IF('Indicator Date'!AU144="","x",'Indicator Date'!AU144)</f>
        <v>2017</v>
      </c>
      <c r="AV144" s="151">
        <f>IF('Indicator Date'!AV144="","x",'Indicator Date'!AV144)</f>
        <v>2017</v>
      </c>
      <c r="AW144" s="151">
        <f>IF('Indicator Date'!AW144="","x",'Indicator Date'!AW144)</f>
        <v>2017</v>
      </c>
      <c r="AX144" s="151" t="str">
        <f>IF('Indicator Date'!AX144="","x",'Indicator Date'!AX144)</f>
        <v>x</v>
      </c>
      <c r="AY144" s="151">
        <f>IF('Indicator Date'!AY144="","x",'Indicator Date'!AY144)</f>
        <v>2017</v>
      </c>
      <c r="AZ144" s="151">
        <f>IF('Indicator Date'!AZ144="","x",'Indicator Date'!AZ144)</f>
        <v>2017</v>
      </c>
      <c r="BA144" s="151" t="str">
        <f>IF('Indicator Date'!BA144="","x",'Indicator Date'!BA144)</f>
        <v>2015</v>
      </c>
      <c r="BB144" s="151">
        <f>IF('Indicator Date'!BB144="","x",'Indicator Date'!BB144)</f>
        <v>2017</v>
      </c>
      <c r="BC144" s="151">
        <f>IF('Indicator Date'!BC144="","x",'Indicator Date'!BC144)</f>
        <v>2018</v>
      </c>
      <c r="BD144" s="151">
        <f>IF('Indicator Date'!BD144="","x",'Indicator Date'!BD144)</f>
        <v>2019</v>
      </c>
      <c r="BE144" s="213" t="str">
        <f>IF('Indicator Date'!BE144="","x",YEAR('Indicator Date'!BE144))</f>
        <v>x</v>
      </c>
      <c r="BF144" s="213">
        <f>IF('Indicator Date'!BF144="","x",YEAR('Indicator Date'!BF144))</f>
        <v>2018</v>
      </c>
      <c r="BG144" s="213">
        <f>IF('Indicator Date'!BG144="","x",YEAR('Indicator Date'!BG144))</f>
        <v>2018</v>
      </c>
      <c r="BH144" s="151">
        <f>IF('Indicator Date'!BH144="","x",'Indicator Date'!BH144)</f>
        <v>2018</v>
      </c>
      <c r="BI144" s="151">
        <f>IF('Indicator Date'!BI144="","x",'Indicator Date'!BI144)</f>
        <v>2018</v>
      </c>
      <c r="BJ144" s="151">
        <f>IF('Indicator Date'!BJ144="","x",'Indicator Date'!BJ144)</f>
        <v>2015</v>
      </c>
      <c r="BK144" s="151">
        <f>IF('Indicator Date'!BK144="","x",'Indicator Date'!BK144)</f>
        <v>2017</v>
      </c>
      <c r="BL144" s="151">
        <f>IF('Indicator Date'!BL144="","x",'Indicator Date'!BL144)</f>
        <v>2018</v>
      </c>
      <c r="BM144" s="151">
        <f>IF('Indicator Date'!BM144="","x",'Indicator Date'!BM144)</f>
        <v>2017</v>
      </c>
      <c r="BN144" s="151">
        <f>IF('Indicator Date'!BN144="","x",'Indicator Date'!BN144)</f>
        <v>2015</v>
      </c>
      <c r="BO144" s="151">
        <f>IF('Indicator Date'!BO144="","x",'Indicator Date'!BO144)</f>
        <v>2016</v>
      </c>
      <c r="BP144" s="151">
        <f>IF('Indicator Date'!BP144="","x",'Indicator Date'!BP144)</f>
        <v>2017</v>
      </c>
      <c r="BQ144" s="151">
        <f>IF('Indicator Date'!BQ144="","x",'Indicator Date'!BQ144)</f>
        <v>2014</v>
      </c>
      <c r="BR144" s="151">
        <f>IF('Indicator Date'!BR144="","x",'Indicator Date'!BR144)</f>
        <v>2017</v>
      </c>
      <c r="BS144" s="151">
        <f>IF('Indicator Date'!BS144="","x",'Indicator Date'!BS144)</f>
        <v>2017</v>
      </c>
      <c r="BT144" s="151">
        <f>IF('Indicator Date'!BT144="","x",'Indicator Date'!BT144)</f>
        <v>2016</v>
      </c>
      <c r="BU144" s="151">
        <f>IF('Indicator Date'!BU144="","x",'Indicator Date'!BU144)</f>
        <v>2017</v>
      </c>
      <c r="BV144" s="151">
        <f>IF('Indicator Date'!BV144="","x",'Indicator Date'!BV144)</f>
        <v>2017</v>
      </c>
      <c r="BW144" s="151" t="str">
        <f>IF('Indicator Date'!BW144="","x",'Indicator Date'!BW144)</f>
        <v>x</v>
      </c>
      <c r="BX144" s="151">
        <f>IF('Indicator Date'!BX144="","x",'Indicator Date'!BX144)</f>
        <v>2016</v>
      </c>
      <c r="BY144" s="151">
        <f>IF('Indicator Date'!BY144="","x",'Indicator Date'!BY144)</f>
        <v>2015</v>
      </c>
      <c r="BZ144" s="151" t="str">
        <f>IF('Indicator Date'!BZ144="","x",'Indicator Date'!BZ144)</f>
        <v>2018</v>
      </c>
      <c r="CA144" s="151">
        <f>IF('Indicator Date'!CA144="","x",'Indicator Date'!CA144)</f>
        <v>2019</v>
      </c>
      <c r="CB144" s="151">
        <f>IF('Indicator Date'!CB144="","x",'Indicator Date'!CB144)</f>
        <v>2015</v>
      </c>
    </row>
    <row r="145" spans="1:80" x14ac:dyDescent="0.25">
      <c r="A145" s="123" t="s">
        <v>376</v>
      </c>
      <c r="B145" s="106" t="s">
        <v>262</v>
      </c>
      <c r="C145" s="151">
        <f>IF('Indicator Date'!C145="","x",'Indicator Date'!C145)</f>
        <v>2015</v>
      </c>
      <c r="D145" s="151">
        <f>IF('Indicator Date'!D145="","x",'Indicator Date'!D145)</f>
        <v>2015</v>
      </c>
      <c r="E145" s="151">
        <f>IF('Indicator Date'!E145="","x",'Indicator Date'!E145)</f>
        <v>2015</v>
      </c>
      <c r="F145" s="151">
        <f>IF('Indicator Date'!F145="","x",'Indicator Date'!F145)</f>
        <v>2015</v>
      </c>
      <c r="G145" s="151">
        <f>IF('Indicator Date'!G145="","x",'Indicator Date'!G145)</f>
        <v>2015</v>
      </c>
      <c r="H145" s="151">
        <f>IF('Indicator Date'!H145="","x",'Indicator Date'!H145)</f>
        <v>2015</v>
      </c>
      <c r="I145" s="151">
        <f>IF('Indicator Date'!I145="","x",'Indicator Date'!I145)</f>
        <v>2015</v>
      </c>
      <c r="J145" s="151">
        <f>IF('Indicator Date'!J145="","x",'Indicator Date'!J145)</f>
        <v>2018</v>
      </c>
      <c r="K145" s="151">
        <f>IF('Indicator Date'!K145="","x",'Indicator Date'!K145)</f>
        <v>2018</v>
      </c>
      <c r="L145" s="151">
        <f>IF('Indicator Date'!L145="","x",'Indicator Date'!L145)</f>
        <v>2016</v>
      </c>
      <c r="M145" s="151">
        <f>IF('Indicator Date'!M145="","x",'Indicator Date'!M145)</f>
        <v>2015</v>
      </c>
      <c r="N145" s="151">
        <f>IF('Indicator Date'!N145="","x",'Indicator Date'!N145)</f>
        <v>2015</v>
      </c>
      <c r="O145" s="151">
        <f>IF('Indicator Date'!O145="","x",'Indicator Date'!O145)</f>
        <v>2015</v>
      </c>
      <c r="P145" s="151">
        <f>IF('Indicator Date'!P145="","x",'Indicator Date'!P145)</f>
        <v>2015</v>
      </c>
      <c r="Q145" s="151">
        <f>IF('Indicator Date'!Q145="","x",'Indicator Date'!Q145)</f>
        <v>2010</v>
      </c>
      <c r="R145" s="151">
        <f>IF('Indicator Date'!R145="","x",'Indicator Date'!R145)</f>
        <v>2010</v>
      </c>
      <c r="S145" s="151">
        <f>IF('Indicator Date'!S145="","x",'Indicator Date'!S145)</f>
        <v>2010</v>
      </c>
      <c r="T145" s="151">
        <f>IF('Indicator Date'!T145="","x",'Indicator Date'!T145)</f>
        <v>2010</v>
      </c>
      <c r="U145" s="151">
        <f>IF('Indicator Date'!U145="","x",'Indicator Date'!U145)</f>
        <v>2015</v>
      </c>
      <c r="V145" s="151">
        <f>IF('Indicator Date'!V145="","x",'Indicator Date'!V145)</f>
        <v>2015</v>
      </c>
      <c r="W145" s="151">
        <f>IF('Indicator Date'!W145="","x",'Indicator Date'!W145)</f>
        <v>2015</v>
      </c>
      <c r="X145" s="151">
        <f>IF('Indicator Date'!X145="","x",'Indicator Date'!X145)</f>
        <v>2018</v>
      </c>
      <c r="Y145" s="151">
        <f>IF('Indicator Date'!Y145="","x",'Indicator Date'!Y145)</f>
        <v>2018</v>
      </c>
      <c r="Z145" s="151">
        <f>IF('Indicator Date'!Z145="","x",'Indicator Date'!Z145)</f>
        <v>2018</v>
      </c>
      <c r="AA145" s="151">
        <f>IF('Indicator Date'!AA145="","x",'Indicator Date'!AA145)</f>
        <v>2010</v>
      </c>
      <c r="AB145" s="151">
        <f>IF('Indicator Date'!AB145="","x",'Indicator Date'!AB145)</f>
        <v>2017</v>
      </c>
      <c r="AC145" s="151" t="str">
        <f>IF('Indicator Date'!AC145="","x",'Indicator Date'!AC145)</f>
        <v>x</v>
      </c>
      <c r="AD145" s="151">
        <f>IF('Indicator Date'!AD145="","x",'Indicator Date'!AD145)</f>
        <v>2018</v>
      </c>
      <c r="AE145" s="151">
        <f>IF('Indicator Date'!AE145="","x",'Indicator Date'!AE145)</f>
        <v>2018</v>
      </c>
      <c r="AF145" s="151" t="str">
        <f>IF('Indicator Date'!AF145="","x",'Indicator Date'!AF145)</f>
        <v>x</v>
      </c>
      <c r="AG145" s="151">
        <f>IF('Indicator Date'!AG145="","x",'Indicator Date'!AG145)</f>
        <v>2019</v>
      </c>
      <c r="AH145" s="151">
        <f>IF('Indicator Date'!AH145="","x",'Indicator Date'!AH145)</f>
        <v>2019</v>
      </c>
      <c r="AI145" s="151">
        <f>IF('Indicator Date'!AI145="","x",'Indicator Date'!AI145)</f>
        <v>2019</v>
      </c>
      <c r="AJ145" s="151">
        <f>IF('Indicator Date'!AJ145="","x",'Indicator Date'!AJ145)</f>
        <v>2018</v>
      </c>
      <c r="AK145" s="151">
        <f>IF('Indicator Date'!AK145="","x",'Indicator Date'!AK145)</f>
        <v>2018</v>
      </c>
      <c r="AL145" s="151">
        <f>IF('Indicator Date'!AL145="","x",'Indicator Date'!AL145)</f>
        <v>2017</v>
      </c>
      <c r="AM145" s="151" t="str">
        <f>IF('Indicator Date'!AM145="","x",'Indicator Date'!AM145)</f>
        <v>x</v>
      </c>
      <c r="AN145" s="151">
        <f>IF('Indicator Date'!AN145="","x",'Indicator Date'!AN145)</f>
        <v>2019</v>
      </c>
      <c r="AO145" s="151">
        <f>IF('Indicator Date'!AO145="","x",'Indicator Date'!AO145)</f>
        <v>2016</v>
      </c>
      <c r="AP145" s="151">
        <f>IF('Indicator Date'!AP145="","x",'Indicator Date'!AP145)</f>
        <v>2017</v>
      </c>
      <c r="AQ145" s="151" t="str">
        <f>IF('Indicator Date'!AQ145="","x",'Indicator Date'!AQ145)</f>
        <v>x</v>
      </c>
      <c r="AR145" s="151">
        <f>IF('Indicator Date'!AR145="","x",'Indicator Date'!AR145)</f>
        <v>2018</v>
      </c>
      <c r="AS145" s="151">
        <f>IF('Indicator Date'!AS145="","x",'Indicator Date'!AS145)</f>
        <v>2015</v>
      </c>
      <c r="AT145" s="151" t="str">
        <f>IF('Indicator Date'!AT145="","x",'Indicator Date'!AT145)</f>
        <v>x</v>
      </c>
      <c r="AU145" s="151">
        <f>IF('Indicator Date'!AU145="","x",'Indicator Date'!AU145)</f>
        <v>2017</v>
      </c>
      <c r="AV145" s="151">
        <f>IF('Indicator Date'!AV145="","x",'Indicator Date'!AV145)</f>
        <v>2017</v>
      </c>
      <c r="AW145" s="151">
        <f>IF('Indicator Date'!AW145="","x",'Indicator Date'!AW145)</f>
        <v>2017</v>
      </c>
      <c r="AX145" s="151" t="str">
        <f>IF('Indicator Date'!AX145="","x",'Indicator Date'!AX145)</f>
        <v>x</v>
      </c>
      <c r="AY145" s="151">
        <f>IF('Indicator Date'!AY145="","x",'Indicator Date'!AY145)</f>
        <v>2017</v>
      </c>
      <c r="AZ145" s="151">
        <f>IF('Indicator Date'!AZ145="","x",'Indicator Date'!AZ145)</f>
        <v>2017</v>
      </c>
      <c r="BA145" s="151" t="str">
        <f>IF('Indicator Date'!BA145="","x",'Indicator Date'!BA145)</f>
        <v>2015</v>
      </c>
      <c r="BB145" s="151">
        <f>IF('Indicator Date'!BB145="","x",'Indicator Date'!BB145)</f>
        <v>2017</v>
      </c>
      <c r="BC145" s="151">
        <f>IF('Indicator Date'!BC145="","x",'Indicator Date'!BC145)</f>
        <v>2018</v>
      </c>
      <c r="BD145" s="151">
        <f>IF('Indicator Date'!BD145="","x",'Indicator Date'!BD145)</f>
        <v>2019</v>
      </c>
      <c r="BE145" s="213" t="str">
        <f>IF('Indicator Date'!BE145="","x",YEAR('Indicator Date'!BE145))</f>
        <v>x</v>
      </c>
      <c r="BF145" s="213">
        <f>IF('Indicator Date'!BF145="","x",YEAR('Indicator Date'!BF145))</f>
        <v>2018</v>
      </c>
      <c r="BG145" s="213">
        <f>IF('Indicator Date'!BG145="","x",YEAR('Indicator Date'!BG145))</f>
        <v>2018</v>
      </c>
      <c r="BH145" s="151">
        <f>IF('Indicator Date'!BH145="","x",'Indicator Date'!BH145)</f>
        <v>2018</v>
      </c>
      <c r="BI145" s="151">
        <f>IF('Indicator Date'!BI145="","x",'Indicator Date'!BI145)</f>
        <v>2018</v>
      </c>
      <c r="BJ145" s="151" t="str">
        <f>IF('Indicator Date'!BJ145="","x",'Indicator Date'!BJ145)</f>
        <v>x</v>
      </c>
      <c r="BK145" s="151">
        <f>IF('Indicator Date'!BK145="","x",'Indicator Date'!BK145)</f>
        <v>2017</v>
      </c>
      <c r="BL145" s="151">
        <f>IF('Indicator Date'!BL145="","x",'Indicator Date'!BL145)</f>
        <v>2018</v>
      </c>
      <c r="BM145" s="151">
        <f>IF('Indicator Date'!BM145="","x",'Indicator Date'!BM145)</f>
        <v>2017</v>
      </c>
      <c r="BN145" s="151">
        <f>IF('Indicator Date'!BN145="","x",'Indicator Date'!BN145)</f>
        <v>2015</v>
      </c>
      <c r="BO145" s="151">
        <f>IF('Indicator Date'!BO145="","x",'Indicator Date'!BO145)</f>
        <v>2016</v>
      </c>
      <c r="BP145" s="151">
        <f>IF('Indicator Date'!BP145="","x",'Indicator Date'!BP145)</f>
        <v>2017</v>
      </c>
      <c r="BQ145" s="151">
        <f>IF('Indicator Date'!BQ145="","x",'Indicator Date'!BQ145)</f>
        <v>2014</v>
      </c>
      <c r="BR145" s="151">
        <f>IF('Indicator Date'!BR145="","x",'Indicator Date'!BR145)</f>
        <v>2017</v>
      </c>
      <c r="BS145" s="151">
        <f>IF('Indicator Date'!BS145="","x",'Indicator Date'!BS145)</f>
        <v>2017</v>
      </c>
      <c r="BT145" s="151">
        <f>IF('Indicator Date'!BT145="","x",'Indicator Date'!BT145)</f>
        <v>2016</v>
      </c>
      <c r="BU145" s="151">
        <f>IF('Indicator Date'!BU145="","x",'Indicator Date'!BU145)</f>
        <v>2017</v>
      </c>
      <c r="BV145" s="151">
        <f>IF('Indicator Date'!BV145="","x",'Indicator Date'!BV145)</f>
        <v>2017</v>
      </c>
      <c r="BW145" s="151">
        <f>IF('Indicator Date'!BW145="","x",'Indicator Date'!BW145)</f>
        <v>2017</v>
      </c>
      <c r="BX145" s="151">
        <f>IF('Indicator Date'!BX145="","x",'Indicator Date'!BX145)</f>
        <v>2016</v>
      </c>
      <c r="BY145" s="151">
        <f>IF('Indicator Date'!BY145="","x",'Indicator Date'!BY145)</f>
        <v>2015</v>
      </c>
      <c r="BZ145" s="151" t="str">
        <f>IF('Indicator Date'!BZ145="","x",'Indicator Date'!BZ145)</f>
        <v>2018</v>
      </c>
      <c r="CA145" s="151">
        <f>IF('Indicator Date'!CA145="","x",'Indicator Date'!CA145)</f>
        <v>2019</v>
      </c>
      <c r="CB145" s="151">
        <f>IF('Indicator Date'!CB145="","x",'Indicator Date'!CB145)</f>
        <v>2015</v>
      </c>
    </row>
    <row r="146" spans="1:80" x14ac:dyDescent="0.25">
      <c r="A146" s="123" t="s">
        <v>264</v>
      </c>
      <c r="B146" s="106" t="s">
        <v>263</v>
      </c>
      <c r="C146" s="151">
        <f>IF('Indicator Date'!C146="","x",'Indicator Date'!C146)</f>
        <v>2015</v>
      </c>
      <c r="D146" s="151">
        <f>IF('Indicator Date'!D146="","x",'Indicator Date'!D146)</f>
        <v>2015</v>
      </c>
      <c r="E146" s="151">
        <f>IF('Indicator Date'!E146="","x",'Indicator Date'!E146)</f>
        <v>2015</v>
      </c>
      <c r="F146" s="151">
        <f>IF('Indicator Date'!F146="","x",'Indicator Date'!F146)</f>
        <v>2015</v>
      </c>
      <c r="G146" s="151">
        <f>IF('Indicator Date'!G146="","x",'Indicator Date'!G146)</f>
        <v>2015</v>
      </c>
      <c r="H146" s="151">
        <f>IF('Indicator Date'!H146="","x",'Indicator Date'!H146)</f>
        <v>2015</v>
      </c>
      <c r="I146" s="151">
        <f>IF('Indicator Date'!I146="","x",'Indicator Date'!I146)</f>
        <v>2015</v>
      </c>
      <c r="J146" s="151">
        <f>IF('Indicator Date'!J146="","x",'Indicator Date'!J146)</f>
        <v>2018</v>
      </c>
      <c r="K146" s="151">
        <f>IF('Indicator Date'!K146="","x",'Indicator Date'!K146)</f>
        <v>2018</v>
      </c>
      <c r="L146" s="151">
        <f>IF('Indicator Date'!L146="","x",'Indicator Date'!L146)</f>
        <v>2016</v>
      </c>
      <c r="M146" s="151">
        <f>IF('Indicator Date'!M146="","x",'Indicator Date'!M146)</f>
        <v>2015</v>
      </c>
      <c r="N146" s="151">
        <f>IF('Indicator Date'!N146="","x",'Indicator Date'!N146)</f>
        <v>2015</v>
      </c>
      <c r="O146" s="151">
        <f>IF('Indicator Date'!O146="","x",'Indicator Date'!O146)</f>
        <v>2015</v>
      </c>
      <c r="P146" s="151">
        <f>IF('Indicator Date'!P146="","x",'Indicator Date'!P146)</f>
        <v>2015</v>
      </c>
      <c r="Q146" s="151">
        <f>IF('Indicator Date'!Q146="","x",'Indicator Date'!Q146)</f>
        <v>2010</v>
      </c>
      <c r="R146" s="151">
        <f>IF('Indicator Date'!R146="","x",'Indicator Date'!R146)</f>
        <v>2010</v>
      </c>
      <c r="S146" s="151">
        <f>IF('Indicator Date'!S146="","x",'Indicator Date'!S146)</f>
        <v>2010</v>
      </c>
      <c r="T146" s="151">
        <f>IF('Indicator Date'!T146="","x",'Indicator Date'!T146)</f>
        <v>2010</v>
      </c>
      <c r="U146" s="151">
        <f>IF('Indicator Date'!U146="","x",'Indicator Date'!U146)</f>
        <v>2015</v>
      </c>
      <c r="V146" s="151">
        <f>IF('Indicator Date'!V146="","x",'Indicator Date'!V146)</f>
        <v>2015</v>
      </c>
      <c r="W146" s="151">
        <f>IF('Indicator Date'!W146="","x",'Indicator Date'!W146)</f>
        <v>2015</v>
      </c>
      <c r="X146" s="151">
        <f>IF('Indicator Date'!X146="","x",'Indicator Date'!X146)</f>
        <v>2018</v>
      </c>
      <c r="Y146" s="151">
        <f>IF('Indicator Date'!Y146="","x",'Indicator Date'!Y146)</f>
        <v>2018</v>
      </c>
      <c r="Z146" s="151">
        <f>IF('Indicator Date'!Z146="","x",'Indicator Date'!Z146)</f>
        <v>2018</v>
      </c>
      <c r="AA146" s="151">
        <f>IF('Indicator Date'!AA146="","x",'Indicator Date'!AA146)</f>
        <v>2015</v>
      </c>
      <c r="AB146" s="151">
        <f>IF('Indicator Date'!AB146="","x",'Indicator Date'!AB146)</f>
        <v>2017</v>
      </c>
      <c r="AC146" s="151">
        <f>IF('Indicator Date'!AC146="","x",'Indicator Date'!AC146)</f>
        <v>2017</v>
      </c>
      <c r="AD146" s="151">
        <f>IF('Indicator Date'!AD146="","x",'Indicator Date'!AD146)</f>
        <v>2018</v>
      </c>
      <c r="AE146" s="151">
        <f>IF('Indicator Date'!AE146="","x",'Indicator Date'!AE146)</f>
        <v>2018</v>
      </c>
      <c r="AF146" s="151">
        <f>IF('Indicator Date'!AF146="","x",'Indicator Date'!AF146)</f>
        <v>2016</v>
      </c>
      <c r="AG146" s="151">
        <f>IF('Indicator Date'!AG146="","x",'Indicator Date'!AG146)</f>
        <v>2019</v>
      </c>
      <c r="AH146" s="151">
        <f>IF('Indicator Date'!AH146="","x",'Indicator Date'!AH146)</f>
        <v>2019</v>
      </c>
      <c r="AI146" s="151">
        <f>IF('Indicator Date'!AI146="","x",'Indicator Date'!AI146)</f>
        <v>2019</v>
      </c>
      <c r="AJ146" s="151">
        <f>IF('Indicator Date'!AJ146="","x",'Indicator Date'!AJ146)</f>
        <v>2018</v>
      </c>
      <c r="AK146" s="151">
        <f>IF('Indicator Date'!AK146="","x",'Indicator Date'!AK146)</f>
        <v>2018</v>
      </c>
      <c r="AL146" s="151">
        <f>IF('Indicator Date'!AL146="","x",'Indicator Date'!AL146)</f>
        <v>2017</v>
      </c>
      <c r="AM146" s="151">
        <f>IF('Indicator Date'!AM146="","x",'Indicator Date'!AM146)</f>
        <v>2015</v>
      </c>
      <c r="AN146" s="151">
        <f>IF('Indicator Date'!AN146="","x",'Indicator Date'!AN146)</f>
        <v>2019</v>
      </c>
      <c r="AO146" s="151">
        <f>IF('Indicator Date'!AO146="","x",'Indicator Date'!AO146)</f>
        <v>2016</v>
      </c>
      <c r="AP146" s="151">
        <f>IF('Indicator Date'!AP146="","x",'Indicator Date'!AP146)</f>
        <v>2017</v>
      </c>
      <c r="AQ146" s="151">
        <f>IF('Indicator Date'!AQ146="","x",'Indicator Date'!AQ146)</f>
        <v>2017</v>
      </c>
      <c r="AR146" s="151">
        <f>IF('Indicator Date'!AR146="","x",'Indicator Date'!AR146)</f>
        <v>2018</v>
      </c>
      <c r="AS146" s="151">
        <f>IF('Indicator Date'!AS146="","x",'Indicator Date'!AS146)</f>
        <v>2015</v>
      </c>
      <c r="AT146" s="151">
        <f>IF('Indicator Date'!AT146="","x",'Indicator Date'!AT146)</f>
        <v>2010</v>
      </c>
      <c r="AU146" s="151">
        <f>IF('Indicator Date'!AU146="","x",'Indicator Date'!AU146)</f>
        <v>2017</v>
      </c>
      <c r="AV146" s="151">
        <f>IF('Indicator Date'!AV146="","x",'Indicator Date'!AV146)</f>
        <v>2017</v>
      </c>
      <c r="AW146" s="151">
        <f>IF('Indicator Date'!AW146="","x",'Indicator Date'!AW146)</f>
        <v>2017</v>
      </c>
      <c r="AX146" s="151">
        <f>IF('Indicator Date'!AX146="","x",'Indicator Date'!AX146)</f>
        <v>2017</v>
      </c>
      <c r="AY146" s="151">
        <f>IF('Indicator Date'!AY146="","x",'Indicator Date'!AY146)</f>
        <v>2017</v>
      </c>
      <c r="AZ146" s="151">
        <f>IF('Indicator Date'!AZ146="","x",'Indicator Date'!AZ146)</f>
        <v>2017</v>
      </c>
      <c r="BA146" s="151" t="str">
        <f>IF('Indicator Date'!BA146="","x",'Indicator Date'!BA146)</f>
        <v>2016</v>
      </c>
      <c r="BB146" s="151">
        <f>IF('Indicator Date'!BB146="","x",'Indicator Date'!BB146)</f>
        <v>2017</v>
      </c>
      <c r="BC146" s="151">
        <f>IF('Indicator Date'!BC146="","x",'Indicator Date'!BC146)</f>
        <v>2018</v>
      </c>
      <c r="BD146" s="151">
        <f>IF('Indicator Date'!BD146="","x",'Indicator Date'!BD146)</f>
        <v>2019</v>
      </c>
      <c r="BE146" s="213" t="str">
        <f>IF('Indicator Date'!BE146="","x",YEAR('Indicator Date'!BE146))</f>
        <v>x</v>
      </c>
      <c r="BF146" s="213">
        <f>IF('Indicator Date'!BF146="","x",YEAR('Indicator Date'!BF146))</f>
        <v>2019</v>
      </c>
      <c r="BG146" s="213">
        <f>IF('Indicator Date'!BG146="","x",YEAR('Indicator Date'!BG146))</f>
        <v>2018</v>
      </c>
      <c r="BH146" s="151">
        <f>IF('Indicator Date'!BH146="","x",'Indicator Date'!BH146)</f>
        <v>2018</v>
      </c>
      <c r="BI146" s="151">
        <f>IF('Indicator Date'!BI146="","x",'Indicator Date'!BI146)</f>
        <v>2018</v>
      </c>
      <c r="BJ146" s="151">
        <f>IF('Indicator Date'!BJ146="","x",'Indicator Date'!BJ146)</f>
        <v>2015</v>
      </c>
      <c r="BK146" s="151">
        <f>IF('Indicator Date'!BK146="","x",'Indicator Date'!BK146)</f>
        <v>2017</v>
      </c>
      <c r="BL146" s="151">
        <f>IF('Indicator Date'!BL146="","x",'Indicator Date'!BL146)</f>
        <v>2018</v>
      </c>
      <c r="BM146" s="151">
        <f>IF('Indicator Date'!BM146="","x",'Indicator Date'!BM146)</f>
        <v>2017</v>
      </c>
      <c r="BN146" s="151">
        <f>IF('Indicator Date'!BN146="","x",'Indicator Date'!BN146)</f>
        <v>2015</v>
      </c>
      <c r="BO146" s="151">
        <f>IF('Indicator Date'!BO146="","x",'Indicator Date'!BO146)</f>
        <v>2016</v>
      </c>
      <c r="BP146" s="151">
        <f>IF('Indicator Date'!BP146="","x",'Indicator Date'!BP146)</f>
        <v>2017</v>
      </c>
      <c r="BQ146" s="151">
        <f>IF('Indicator Date'!BQ146="","x",'Indicator Date'!BQ146)</f>
        <v>2014</v>
      </c>
      <c r="BR146" s="151">
        <f>IF('Indicator Date'!BR146="","x",'Indicator Date'!BR146)</f>
        <v>2017</v>
      </c>
      <c r="BS146" s="151">
        <f>IF('Indicator Date'!BS146="","x",'Indicator Date'!BS146)</f>
        <v>2017</v>
      </c>
      <c r="BT146" s="151">
        <f>IF('Indicator Date'!BT146="","x",'Indicator Date'!BT146)</f>
        <v>2017</v>
      </c>
      <c r="BU146" s="151">
        <f>IF('Indicator Date'!BU146="","x",'Indicator Date'!BU146)</f>
        <v>2017</v>
      </c>
      <c r="BV146" s="151">
        <f>IF('Indicator Date'!BV146="","x",'Indicator Date'!BV146)</f>
        <v>2017</v>
      </c>
      <c r="BW146" s="151">
        <f>IF('Indicator Date'!BW146="","x",'Indicator Date'!BW146)</f>
        <v>2017</v>
      </c>
      <c r="BX146" s="151">
        <f>IF('Indicator Date'!BX146="","x",'Indicator Date'!BX146)</f>
        <v>2016</v>
      </c>
      <c r="BY146" s="151">
        <f>IF('Indicator Date'!BY146="","x",'Indicator Date'!BY146)</f>
        <v>2015</v>
      </c>
      <c r="BZ146" s="151" t="str">
        <f>IF('Indicator Date'!BZ146="","x",'Indicator Date'!BZ146)</f>
        <v>2018</v>
      </c>
      <c r="CA146" s="151">
        <f>IF('Indicator Date'!CA146="","x",'Indicator Date'!CA146)</f>
        <v>2019</v>
      </c>
      <c r="CB146" s="151">
        <f>IF('Indicator Date'!CB146="","x",'Indicator Date'!CB146)</f>
        <v>2015</v>
      </c>
    </row>
    <row r="147" spans="1:80" x14ac:dyDescent="0.25">
      <c r="A147" s="123" t="s">
        <v>266</v>
      </c>
      <c r="B147" s="106" t="s">
        <v>265</v>
      </c>
      <c r="C147" s="151">
        <f>IF('Indicator Date'!C147="","x",'Indicator Date'!C147)</f>
        <v>2015</v>
      </c>
      <c r="D147" s="151">
        <f>IF('Indicator Date'!D147="","x",'Indicator Date'!D147)</f>
        <v>2015</v>
      </c>
      <c r="E147" s="151">
        <f>IF('Indicator Date'!E147="","x",'Indicator Date'!E147)</f>
        <v>2015</v>
      </c>
      <c r="F147" s="151">
        <f>IF('Indicator Date'!F147="","x",'Indicator Date'!F147)</f>
        <v>2015</v>
      </c>
      <c r="G147" s="151">
        <f>IF('Indicator Date'!G147="","x",'Indicator Date'!G147)</f>
        <v>2015</v>
      </c>
      <c r="H147" s="151">
        <f>IF('Indicator Date'!H147="","x",'Indicator Date'!H147)</f>
        <v>2015</v>
      </c>
      <c r="I147" s="151">
        <f>IF('Indicator Date'!I147="","x",'Indicator Date'!I147)</f>
        <v>2015</v>
      </c>
      <c r="J147" s="151">
        <f>IF('Indicator Date'!J147="","x",'Indicator Date'!J147)</f>
        <v>2018</v>
      </c>
      <c r="K147" s="151">
        <f>IF('Indicator Date'!K147="","x",'Indicator Date'!K147)</f>
        <v>2018</v>
      </c>
      <c r="L147" s="151">
        <f>IF('Indicator Date'!L147="","x",'Indicator Date'!L147)</f>
        <v>2016</v>
      </c>
      <c r="M147" s="151">
        <f>IF('Indicator Date'!M147="","x",'Indicator Date'!M147)</f>
        <v>2015</v>
      </c>
      <c r="N147" s="151">
        <f>IF('Indicator Date'!N147="","x",'Indicator Date'!N147)</f>
        <v>2015</v>
      </c>
      <c r="O147" s="151">
        <f>IF('Indicator Date'!O147="","x",'Indicator Date'!O147)</f>
        <v>2015</v>
      </c>
      <c r="P147" s="151">
        <f>IF('Indicator Date'!P147="","x",'Indicator Date'!P147)</f>
        <v>2015</v>
      </c>
      <c r="Q147" s="151">
        <f>IF('Indicator Date'!Q147="","x",'Indicator Date'!Q147)</f>
        <v>2010</v>
      </c>
      <c r="R147" s="151">
        <f>IF('Indicator Date'!R147="","x",'Indicator Date'!R147)</f>
        <v>2010</v>
      </c>
      <c r="S147" s="151">
        <f>IF('Indicator Date'!S147="","x",'Indicator Date'!S147)</f>
        <v>2010</v>
      </c>
      <c r="T147" s="151">
        <f>IF('Indicator Date'!T147="","x",'Indicator Date'!T147)</f>
        <v>2010</v>
      </c>
      <c r="U147" s="151">
        <f>IF('Indicator Date'!U147="","x",'Indicator Date'!U147)</f>
        <v>2015</v>
      </c>
      <c r="V147" s="151">
        <f>IF('Indicator Date'!V147="","x",'Indicator Date'!V147)</f>
        <v>2015</v>
      </c>
      <c r="W147" s="151">
        <f>IF('Indicator Date'!W147="","x",'Indicator Date'!W147)</f>
        <v>2015</v>
      </c>
      <c r="X147" s="151">
        <f>IF('Indicator Date'!X147="","x",'Indicator Date'!X147)</f>
        <v>2018</v>
      </c>
      <c r="Y147" s="151">
        <f>IF('Indicator Date'!Y147="","x",'Indicator Date'!Y147)</f>
        <v>2018</v>
      </c>
      <c r="Z147" s="151">
        <f>IF('Indicator Date'!Z147="","x",'Indicator Date'!Z147)</f>
        <v>2018</v>
      </c>
      <c r="AA147" s="151" t="str">
        <f>IF('Indicator Date'!AA147="","x",'Indicator Date'!AA147)</f>
        <v>x</v>
      </c>
      <c r="AB147" s="151">
        <f>IF('Indicator Date'!AB147="","x",'Indicator Date'!AB147)</f>
        <v>2013</v>
      </c>
      <c r="AC147" s="151" t="str">
        <f>IF('Indicator Date'!AC147="","x",'Indicator Date'!AC147)</f>
        <v>x</v>
      </c>
      <c r="AD147" s="151">
        <f>IF('Indicator Date'!AD147="","x",'Indicator Date'!AD147)</f>
        <v>2014</v>
      </c>
      <c r="AE147" s="151">
        <f>IF('Indicator Date'!AE147="","x",'Indicator Date'!AE147)</f>
        <v>2018</v>
      </c>
      <c r="AF147" s="151" t="str">
        <f>IF('Indicator Date'!AF147="","x",'Indicator Date'!AF147)</f>
        <v>x</v>
      </c>
      <c r="AG147" s="151">
        <f>IF('Indicator Date'!AG147="","x",'Indicator Date'!AG147)</f>
        <v>2019</v>
      </c>
      <c r="AH147" s="151">
        <f>IF('Indicator Date'!AH147="","x",'Indicator Date'!AH147)</f>
        <v>2019</v>
      </c>
      <c r="AI147" s="151">
        <f>IF('Indicator Date'!AI147="","x",'Indicator Date'!AI147)</f>
        <v>2019</v>
      </c>
      <c r="AJ147" s="151">
        <f>IF('Indicator Date'!AJ147="","x",'Indicator Date'!AJ147)</f>
        <v>2018</v>
      </c>
      <c r="AK147" s="151">
        <f>IF('Indicator Date'!AK147="","x",'Indicator Date'!AK147)</f>
        <v>2018</v>
      </c>
      <c r="AL147" s="151">
        <f>IF('Indicator Date'!AL147="","x",'Indicator Date'!AL147)</f>
        <v>2017</v>
      </c>
      <c r="AM147" s="151" t="str">
        <f>IF('Indicator Date'!AM147="","x",'Indicator Date'!AM147)</f>
        <v>x</v>
      </c>
      <c r="AN147" s="151">
        <f>IF('Indicator Date'!AN147="","x",'Indicator Date'!AN147)</f>
        <v>2019</v>
      </c>
      <c r="AO147" s="151">
        <f>IF('Indicator Date'!AO147="","x",'Indicator Date'!AO147)</f>
        <v>2016</v>
      </c>
      <c r="AP147" s="151">
        <f>IF('Indicator Date'!AP147="","x",'Indicator Date'!AP147)</f>
        <v>2017</v>
      </c>
      <c r="AQ147" s="151" t="str">
        <f>IF('Indicator Date'!AQ147="","x",'Indicator Date'!AQ147)</f>
        <v>x</v>
      </c>
      <c r="AR147" s="151">
        <f>IF('Indicator Date'!AR147="","x",'Indicator Date'!AR147)</f>
        <v>2018</v>
      </c>
      <c r="AS147" s="151">
        <f>IF('Indicator Date'!AS147="","x",'Indicator Date'!AS147)</f>
        <v>2015</v>
      </c>
      <c r="AT147" s="151" t="str">
        <f>IF('Indicator Date'!AT147="","x",'Indicator Date'!AT147)</f>
        <v>x</v>
      </c>
      <c r="AU147" s="151">
        <f>IF('Indicator Date'!AU147="","x",'Indicator Date'!AU147)</f>
        <v>2017</v>
      </c>
      <c r="AV147" s="151" t="str">
        <f>IF('Indicator Date'!AV147="","x",'Indicator Date'!AV147)</f>
        <v>x</v>
      </c>
      <c r="AW147" s="151" t="str">
        <f>IF('Indicator Date'!AW147="","x",'Indicator Date'!AW147)</f>
        <v>x</v>
      </c>
      <c r="AX147" s="151" t="str">
        <f>IF('Indicator Date'!AX147="","x",'Indicator Date'!AX147)</f>
        <v>x</v>
      </c>
      <c r="AY147" s="151">
        <f>IF('Indicator Date'!AY147="","x",'Indicator Date'!AY147)</f>
        <v>2017</v>
      </c>
      <c r="AZ147" s="151" t="str">
        <f>IF('Indicator Date'!AZ147="","x",'Indicator Date'!AZ147)</f>
        <v>x</v>
      </c>
      <c r="BA147" s="151" t="str">
        <f>IF('Indicator Date'!BA147="","x",'Indicator Date'!BA147)</f>
        <v>x</v>
      </c>
      <c r="BB147" s="151">
        <f>IF('Indicator Date'!BB147="","x",'Indicator Date'!BB147)</f>
        <v>2017</v>
      </c>
      <c r="BC147" s="151">
        <f>IF('Indicator Date'!BC147="","x",'Indicator Date'!BC147)</f>
        <v>2018</v>
      </c>
      <c r="BD147" s="151">
        <f>IF('Indicator Date'!BD147="","x",'Indicator Date'!BD147)</f>
        <v>2019</v>
      </c>
      <c r="BE147" s="213" t="str">
        <f>IF('Indicator Date'!BE147="","x",YEAR('Indicator Date'!BE147))</f>
        <v>x</v>
      </c>
      <c r="BF147" s="213">
        <f>IF('Indicator Date'!BF147="","x",YEAR('Indicator Date'!BF147))</f>
        <v>2018</v>
      </c>
      <c r="BG147" s="213">
        <f>IF('Indicator Date'!BG147="","x",YEAR('Indicator Date'!BG147))</f>
        <v>2018</v>
      </c>
      <c r="BH147" s="151">
        <f>IF('Indicator Date'!BH147="","x",'Indicator Date'!BH147)</f>
        <v>2018</v>
      </c>
      <c r="BI147" s="151">
        <f>IF('Indicator Date'!BI147="","x",'Indicator Date'!BI147)</f>
        <v>2018</v>
      </c>
      <c r="BJ147" s="151">
        <f>IF('Indicator Date'!BJ147="","x",'Indicator Date'!BJ147)</f>
        <v>2015</v>
      </c>
      <c r="BK147" s="151">
        <f>IF('Indicator Date'!BK147="","x",'Indicator Date'!BK147)</f>
        <v>2017</v>
      </c>
      <c r="BL147" s="151" t="str">
        <f>IF('Indicator Date'!BL147="","x",'Indicator Date'!BL147)</f>
        <v>x</v>
      </c>
      <c r="BM147" s="151">
        <f>IF('Indicator Date'!BM147="","x",'Indicator Date'!BM147)</f>
        <v>2017</v>
      </c>
      <c r="BN147" s="151" t="str">
        <f>IF('Indicator Date'!BN147="","x",'Indicator Date'!BN147)</f>
        <v>x</v>
      </c>
      <c r="BO147" s="151">
        <f>IF('Indicator Date'!BO147="","x",'Indicator Date'!BO147)</f>
        <v>2016</v>
      </c>
      <c r="BP147" s="151">
        <f>IF('Indicator Date'!BP147="","x",'Indicator Date'!BP147)</f>
        <v>2017</v>
      </c>
      <c r="BQ147" s="151">
        <f>IF('Indicator Date'!BQ147="","x",'Indicator Date'!BQ147)</f>
        <v>2014</v>
      </c>
      <c r="BR147" s="151">
        <f>IF('Indicator Date'!BR147="","x",'Indicator Date'!BR147)</f>
        <v>2013</v>
      </c>
      <c r="BS147" s="151">
        <f>IF('Indicator Date'!BS147="","x",'Indicator Date'!BS147)</f>
        <v>2013</v>
      </c>
      <c r="BT147" s="151">
        <f>IF('Indicator Date'!BT147="","x",'Indicator Date'!BT147)</f>
        <v>2015</v>
      </c>
      <c r="BU147" s="151">
        <f>IF('Indicator Date'!BU147="","x",'Indicator Date'!BU147)</f>
        <v>2017</v>
      </c>
      <c r="BV147" s="151">
        <f>IF('Indicator Date'!BV147="","x",'Indicator Date'!BV147)</f>
        <v>2017</v>
      </c>
      <c r="BW147" s="151" t="str">
        <f>IF('Indicator Date'!BW147="","x",'Indicator Date'!BW147)</f>
        <v>x</v>
      </c>
      <c r="BX147" s="151">
        <f>IF('Indicator Date'!BX147="","x",'Indicator Date'!BX147)</f>
        <v>2016</v>
      </c>
      <c r="BY147" s="151" t="str">
        <f>IF('Indicator Date'!BY147="","x",'Indicator Date'!BY147)</f>
        <v>x</v>
      </c>
      <c r="BZ147" s="151" t="str">
        <f>IF('Indicator Date'!BZ147="","x",'Indicator Date'!BZ147)</f>
        <v>2018</v>
      </c>
      <c r="CA147" s="151">
        <f>IF('Indicator Date'!CA147="","x",'Indicator Date'!CA147)</f>
        <v>2019</v>
      </c>
      <c r="CB147" s="151">
        <f>IF('Indicator Date'!CB147="","x",'Indicator Date'!CB147)</f>
        <v>2015</v>
      </c>
    </row>
    <row r="148" spans="1:80" x14ac:dyDescent="0.25">
      <c r="A148" s="123" t="s">
        <v>268</v>
      </c>
      <c r="B148" s="106" t="s">
        <v>267</v>
      </c>
      <c r="C148" s="151">
        <f>IF('Indicator Date'!C148="","x",'Indicator Date'!C148)</f>
        <v>2015</v>
      </c>
      <c r="D148" s="151">
        <f>IF('Indicator Date'!D148="","x",'Indicator Date'!D148)</f>
        <v>2015</v>
      </c>
      <c r="E148" s="151">
        <f>IF('Indicator Date'!E148="","x",'Indicator Date'!E148)</f>
        <v>2015</v>
      </c>
      <c r="F148" s="151">
        <f>IF('Indicator Date'!F148="","x",'Indicator Date'!F148)</f>
        <v>2015</v>
      </c>
      <c r="G148" s="151">
        <f>IF('Indicator Date'!G148="","x",'Indicator Date'!G148)</f>
        <v>2015</v>
      </c>
      <c r="H148" s="151">
        <f>IF('Indicator Date'!H148="","x",'Indicator Date'!H148)</f>
        <v>2015</v>
      </c>
      <c r="I148" s="151">
        <f>IF('Indicator Date'!I148="","x",'Indicator Date'!I148)</f>
        <v>2015</v>
      </c>
      <c r="J148" s="151">
        <f>IF('Indicator Date'!J148="","x",'Indicator Date'!J148)</f>
        <v>2018</v>
      </c>
      <c r="K148" s="151">
        <f>IF('Indicator Date'!K148="","x",'Indicator Date'!K148)</f>
        <v>2018</v>
      </c>
      <c r="L148" s="151">
        <f>IF('Indicator Date'!L148="","x",'Indicator Date'!L148)</f>
        <v>2016</v>
      </c>
      <c r="M148" s="151">
        <f>IF('Indicator Date'!M148="","x",'Indicator Date'!M148)</f>
        <v>2015</v>
      </c>
      <c r="N148" s="151">
        <f>IF('Indicator Date'!N148="","x",'Indicator Date'!N148)</f>
        <v>2015</v>
      </c>
      <c r="O148" s="151">
        <f>IF('Indicator Date'!O148="","x",'Indicator Date'!O148)</f>
        <v>2015</v>
      </c>
      <c r="P148" s="151">
        <f>IF('Indicator Date'!P148="","x",'Indicator Date'!P148)</f>
        <v>2015</v>
      </c>
      <c r="Q148" s="151">
        <f>IF('Indicator Date'!Q148="","x",'Indicator Date'!Q148)</f>
        <v>2010</v>
      </c>
      <c r="R148" s="151">
        <f>IF('Indicator Date'!R148="","x",'Indicator Date'!R148)</f>
        <v>2010</v>
      </c>
      <c r="S148" s="151">
        <f>IF('Indicator Date'!S148="","x",'Indicator Date'!S148)</f>
        <v>2010</v>
      </c>
      <c r="T148" s="151">
        <f>IF('Indicator Date'!T148="","x",'Indicator Date'!T148)</f>
        <v>2010</v>
      </c>
      <c r="U148" s="151">
        <f>IF('Indicator Date'!U148="","x",'Indicator Date'!U148)</f>
        <v>2015</v>
      </c>
      <c r="V148" s="151">
        <f>IF('Indicator Date'!V148="","x",'Indicator Date'!V148)</f>
        <v>2015</v>
      </c>
      <c r="W148" s="151">
        <f>IF('Indicator Date'!W148="","x",'Indicator Date'!W148)</f>
        <v>2015</v>
      </c>
      <c r="X148" s="151">
        <f>IF('Indicator Date'!X148="","x",'Indicator Date'!X148)</f>
        <v>2018</v>
      </c>
      <c r="Y148" s="151">
        <f>IF('Indicator Date'!Y148="","x",'Indicator Date'!Y148)</f>
        <v>2018</v>
      </c>
      <c r="Z148" s="151">
        <f>IF('Indicator Date'!Z148="","x",'Indicator Date'!Z148)</f>
        <v>2018</v>
      </c>
      <c r="AA148" s="151" t="str">
        <f>IF('Indicator Date'!AA148="","x",'Indicator Date'!AA148)</f>
        <v>x</v>
      </c>
      <c r="AB148" s="151">
        <f>IF('Indicator Date'!AB148="","x",'Indicator Date'!AB148)</f>
        <v>2017</v>
      </c>
      <c r="AC148" s="151">
        <f>IF('Indicator Date'!AC148="","x",'Indicator Date'!AC148)</f>
        <v>2016</v>
      </c>
      <c r="AD148" s="151">
        <f>IF('Indicator Date'!AD148="","x",'Indicator Date'!AD148)</f>
        <v>2018</v>
      </c>
      <c r="AE148" s="151">
        <f>IF('Indicator Date'!AE148="","x",'Indicator Date'!AE148)</f>
        <v>2018</v>
      </c>
      <c r="AF148" s="151">
        <f>IF('Indicator Date'!AF148="","x",'Indicator Date'!AF148)</f>
        <v>2016</v>
      </c>
      <c r="AG148" s="151">
        <f>IF('Indicator Date'!AG148="","x",'Indicator Date'!AG148)</f>
        <v>2019</v>
      </c>
      <c r="AH148" s="151">
        <f>IF('Indicator Date'!AH148="","x",'Indicator Date'!AH148)</f>
        <v>2019</v>
      </c>
      <c r="AI148" s="151">
        <f>IF('Indicator Date'!AI148="","x",'Indicator Date'!AI148)</f>
        <v>2019</v>
      </c>
      <c r="AJ148" s="151">
        <f>IF('Indicator Date'!AJ148="","x",'Indicator Date'!AJ148)</f>
        <v>2018</v>
      </c>
      <c r="AK148" s="151">
        <f>IF('Indicator Date'!AK148="","x",'Indicator Date'!AK148)</f>
        <v>2018</v>
      </c>
      <c r="AL148" s="151">
        <f>IF('Indicator Date'!AL148="","x",'Indicator Date'!AL148)</f>
        <v>2017</v>
      </c>
      <c r="AM148" s="151">
        <f>IF('Indicator Date'!AM148="","x",'Indicator Date'!AM148)</f>
        <v>2012</v>
      </c>
      <c r="AN148" s="151">
        <f>IF('Indicator Date'!AN148="","x",'Indicator Date'!AN148)</f>
        <v>2019</v>
      </c>
      <c r="AO148" s="151">
        <f>IF('Indicator Date'!AO148="","x",'Indicator Date'!AO148)</f>
        <v>2016</v>
      </c>
      <c r="AP148" s="151">
        <f>IF('Indicator Date'!AP148="","x",'Indicator Date'!AP148)</f>
        <v>2017</v>
      </c>
      <c r="AQ148" s="151">
        <f>IF('Indicator Date'!AQ148="","x",'Indicator Date'!AQ148)</f>
        <v>2017</v>
      </c>
      <c r="AR148" s="151">
        <f>IF('Indicator Date'!AR148="","x",'Indicator Date'!AR148)</f>
        <v>2018</v>
      </c>
      <c r="AS148" s="151">
        <f>IF('Indicator Date'!AS148="","x",'Indicator Date'!AS148)</f>
        <v>2015</v>
      </c>
      <c r="AT148" s="151">
        <f>IF('Indicator Date'!AT148="","x",'Indicator Date'!AT148)</f>
        <v>2012</v>
      </c>
      <c r="AU148" s="151">
        <f>IF('Indicator Date'!AU148="","x",'Indicator Date'!AU148)</f>
        <v>2017</v>
      </c>
      <c r="AV148" s="151" t="str">
        <f>IF('Indicator Date'!AV148="","x",'Indicator Date'!AV148)</f>
        <v>x</v>
      </c>
      <c r="AW148" s="151" t="str">
        <f>IF('Indicator Date'!AW148="","x",'Indicator Date'!AW148)</f>
        <v>x</v>
      </c>
      <c r="AX148" s="151" t="str">
        <f>IF('Indicator Date'!AX148="","x",'Indicator Date'!AX148)</f>
        <v>x</v>
      </c>
      <c r="AY148" s="151">
        <f>IF('Indicator Date'!AY148="","x",'Indicator Date'!AY148)</f>
        <v>2017</v>
      </c>
      <c r="AZ148" s="151">
        <f>IF('Indicator Date'!AZ148="","x",'Indicator Date'!AZ148)</f>
        <v>2017</v>
      </c>
      <c r="BA148" s="151" t="str">
        <f>IF('Indicator Date'!BA148="","x",'Indicator Date'!BA148)</f>
        <v>2016</v>
      </c>
      <c r="BB148" s="151">
        <f>IF('Indicator Date'!BB148="","x",'Indicator Date'!BB148)</f>
        <v>2017</v>
      </c>
      <c r="BC148" s="151">
        <f>IF('Indicator Date'!BC148="","x",'Indicator Date'!BC148)</f>
        <v>2018</v>
      </c>
      <c r="BD148" s="151">
        <f>IF('Indicator Date'!BD148="","x",'Indicator Date'!BD148)</f>
        <v>2019</v>
      </c>
      <c r="BE148" s="213" t="str">
        <f>IF('Indicator Date'!BE148="","x",YEAR('Indicator Date'!BE148))</f>
        <v>x</v>
      </c>
      <c r="BF148" s="213">
        <f>IF('Indicator Date'!BF148="","x",YEAR('Indicator Date'!BF148))</f>
        <v>2018</v>
      </c>
      <c r="BG148" s="213">
        <f>IF('Indicator Date'!BG148="","x",YEAR('Indicator Date'!BG148))</f>
        <v>2018</v>
      </c>
      <c r="BH148" s="151">
        <f>IF('Indicator Date'!BH148="","x",'Indicator Date'!BH148)</f>
        <v>2018</v>
      </c>
      <c r="BI148" s="151">
        <f>IF('Indicator Date'!BI148="","x",'Indicator Date'!BI148)</f>
        <v>2018</v>
      </c>
      <c r="BJ148" s="151">
        <f>IF('Indicator Date'!BJ148="","x",'Indicator Date'!BJ148)</f>
        <v>2013</v>
      </c>
      <c r="BK148" s="151">
        <f>IF('Indicator Date'!BK148="","x",'Indicator Date'!BK148)</f>
        <v>2017</v>
      </c>
      <c r="BL148" s="151">
        <f>IF('Indicator Date'!BL148="","x",'Indicator Date'!BL148)</f>
        <v>2018</v>
      </c>
      <c r="BM148" s="151">
        <f>IF('Indicator Date'!BM148="","x",'Indicator Date'!BM148)</f>
        <v>2017</v>
      </c>
      <c r="BN148" s="151" t="str">
        <f>IF('Indicator Date'!BN148="","x",'Indicator Date'!BN148)</f>
        <v>x</v>
      </c>
      <c r="BO148" s="151">
        <f>IF('Indicator Date'!BO148="","x",'Indicator Date'!BO148)</f>
        <v>2016</v>
      </c>
      <c r="BP148" s="151">
        <f>IF('Indicator Date'!BP148="","x",'Indicator Date'!BP148)</f>
        <v>2017</v>
      </c>
      <c r="BQ148" s="151">
        <f>IF('Indicator Date'!BQ148="","x",'Indicator Date'!BQ148)</f>
        <v>2014</v>
      </c>
      <c r="BR148" s="151">
        <f>IF('Indicator Date'!BR148="","x",'Indicator Date'!BR148)</f>
        <v>2017</v>
      </c>
      <c r="BS148" s="151">
        <f>IF('Indicator Date'!BS148="","x",'Indicator Date'!BS148)</f>
        <v>2017</v>
      </c>
      <c r="BT148" s="151" t="str">
        <f>IF('Indicator Date'!BT148="","x",'Indicator Date'!BT148)</f>
        <v>x</v>
      </c>
      <c r="BU148" s="151">
        <f>IF('Indicator Date'!BU148="","x",'Indicator Date'!BU148)</f>
        <v>2017</v>
      </c>
      <c r="BV148" s="151">
        <f>IF('Indicator Date'!BV148="","x",'Indicator Date'!BV148)</f>
        <v>2017</v>
      </c>
      <c r="BW148" s="151" t="str">
        <f>IF('Indicator Date'!BW148="","x",'Indicator Date'!BW148)</f>
        <v>x</v>
      </c>
      <c r="BX148" s="151">
        <f>IF('Indicator Date'!BX148="","x",'Indicator Date'!BX148)</f>
        <v>2016</v>
      </c>
      <c r="BY148" s="151">
        <f>IF('Indicator Date'!BY148="","x",'Indicator Date'!BY148)</f>
        <v>2015</v>
      </c>
      <c r="BZ148" s="151" t="str">
        <f>IF('Indicator Date'!BZ148="","x",'Indicator Date'!BZ148)</f>
        <v>2018</v>
      </c>
      <c r="CA148" s="151">
        <f>IF('Indicator Date'!CA148="","x",'Indicator Date'!CA148)</f>
        <v>2019</v>
      </c>
      <c r="CB148" s="151">
        <f>IF('Indicator Date'!CB148="","x",'Indicator Date'!CB148)</f>
        <v>2015</v>
      </c>
    </row>
    <row r="149" spans="1:80" x14ac:dyDescent="0.25">
      <c r="A149" s="123" t="s">
        <v>270</v>
      </c>
      <c r="B149" s="106" t="s">
        <v>269</v>
      </c>
      <c r="C149" s="151">
        <f>IF('Indicator Date'!C149="","x",'Indicator Date'!C149)</f>
        <v>2015</v>
      </c>
      <c r="D149" s="151">
        <f>IF('Indicator Date'!D149="","x",'Indicator Date'!D149)</f>
        <v>2015</v>
      </c>
      <c r="E149" s="151">
        <f>IF('Indicator Date'!E149="","x",'Indicator Date'!E149)</f>
        <v>2015</v>
      </c>
      <c r="F149" s="151">
        <f>IF('Indicator Date'!F149="","x",'Indicator Date'!F149)</f>
        <v>2015</v>
      </c>
      <c r="G149" s="151">
        <f>IF('Indicator Date'!G149="","x",'Indicator Date'!G149)</f>
        <v>2015</v>
      </c>
      <c r="H149" s="151">
        <f>IF('Indicator Date'!H149="","x",'Indicator Date'!H149)</f>
        <v>2015</v>
      </c>
      <c r="I149" s="151">
        <f>IF('Indicator Date'!I149="","x",'Indicator Date'!I149)</f>
        <v>2015</v>
      </c>
      <c r="J149" s="151">
        <f>IF('Indicator Date'!J149="","x",'Indicator Date'!J149)</f>
        <v>2018</v>
      </c>
      <c r="K149" s="151">
        <f>IF('Indicator Date'!K149="","x",'Indicator Date'!K149)</f>
        <v>2018</v>
      </c>
      <c r="L149" s="151">
        <f>IF('Indicator Date'!L149="","x",'Indicator Date'!L149)</f>
        <v>2016</v>
      </c>
      <c r="M149" s="151">
        <f>IF('Indicator Date'!M149="","x",'Indicator Date'!M149)</f>
        <v>2015</v>
      </c>
      <c r="N149" s="151">
        <f>IF('Indicator Date'!N149="","x",'Indicator Date'!N149)</f>
        <v>2015</v>
      </c>
      <c r="O149" s="151">
        <f>IF('Indicator Date'!O149="","x",'Indicator Date'!O149)</f>
        <v>2015</v>
      </c>
      <c r="P149" s="151">
        <f>IF('Indicator Date'!P149="","x",'Indicator Date'!P149)</f>
        <v>2015</v>
      </c>
      <c r="Q149" s="151">
        <f>IF('Indicator Date'!Q149="","x",'Indicator Date'!Q149)</f>
        <v>2010</v>
      </c>
      <c r="R149" s="151">
        <f>IF('Indicator Date'!R149="","x",'Indicator Date'!R149)</f>
        <v>2010</v>
      </c>
      <c r="S149" s="151">
        <f>IF('Indicator Date'!S149="","x",'Indicator Date'!S149)</f>
        <v>2010</v>
      </c>
      <c r="T149" s="151">
        <f>IF('Indicator Date'!T149="","x",'Indicator Date'!T149)</f>
        <v>2010</v>
      </c>
      <c r="U149" s="151">
        <f>IF('Indicator Date'!U149="","x",'Indicator Date'!U149)</f>
        <v>2015</v>
      </c>
      <c r="V149" s="151">
        <f>IF('Indicator Date'!V149="","x",'Indicator Date'!V149)</f>
        <v>2015</v>
      </c>
      <c r="W149" s="151">
        <f>IF('Indicator Date'!W149="","x",'Indicator Date'!W149)</f>
        <v>2015</v>
      </c>
      <c r="X149" s="151">
        <f>IF('Indicator Date'!X149="","x",'Indicator Date'!X149)</f>
        <v>2018</v>
      </c>
      <c r="Y149" s="151">
        <f>IF('Indicator Date'!Y149="","x",'Indicator Date'!Y149)</f>
        <v>2018</v>
      </c>
      <c r="Z149" s="151">
        <f>IF('Indicator Date'!Z149="","x",'Indicator Date'!Z149)</f>
        <v>2018</v>
      </c>
      <c r="AA149" s="151" t="str">
        <f>IF('Indicator Date'!AA149="","x",'Indicator Date'!AA149)</f>
        <v>x</v>
      </c>
      <c r="AB149" s="151">
        <f>IF('Indicator Date'!AB149="","x",'Indicator Date'!AB149)</f>
        <v>2017</v>
      </c>
      <c r="AC149" s="151" t="str">
        <f>IF('Indicator Date'!AC149="","x",'Indicator Date'!AC149)</f>
        <v>x</v>
      </c>
      <c r="AD149" s="151">
        <f>IF('Indicator Date'!AD149="","x",'Indicator Date'!AD149)</f>
        <v>2017</v>
      </c>
      <c r="AE149" s="151">
        <f>IF('Indicator Date'!AE149="","x",'Indicator Date'!AE149)</f>
        <v>2018</v>
      </c>
      <c r="AF149" s="151" t="str">
        <f>IF('Indicator Date'!AF149="","x",'Indicator Date'!AF149)</f>
        <v>x</v>
      </c>
      <c r="AG149" s="151">
        <f>IF('Indicator Date'!AG149="","x",'Indicator Date'!AG149)</f>
        <v>2019</v>
      </c>
      <c r="AH149" s="151">
        <f>IF('Indicator Date'!AH149="","x",'Indicator Date'!AH149)</f>
        <v>2019</v>
      </c>
      <c r="AI149" s="151">
        <f>IF('Indicator Date'!AI149="","x",'Indicator Date'!AI149)</f>
        <v>2019</v>
      </c>
      <c r="AJ149" s="151">
        <f>IF('Indicator Date'!AJ149="","x",'Indicator Date'!AJ149)</f>
        <v>2018</v>
      </c>
      <c r="AK149" s="151">
        <f>IF('Indicator Date'!AK149="","x",'Indicator Date'!AK149)</f>
        <v>2018</v>
      </c>
      <c r="AL149" s="151">
        <f>IF('Indicator Date'!AL149="","x",'Indicator Date'!AL149)</f>
        <v>2017</v>
      </c>
      <c r="AM149" s="151" t="str">
        <f>IF('Indicator Date'!AM149="","x",'Indicator Date'!AM149)</f>
        <v>x</v>
      </c>
      <c r="AN149" s="151">
        <f>IF('Indicator Date'!AN149="","x",'Indicator Date'!AN149)</f>
        <v>2019</v>
      </c>
      <c r="AO149" s="151">
        <f>IF('Indicator Date'!AO149="","x",'Indicator Date'!AO149)</f>
        <v>2016</v>
      </c>
      <c r="AP149" s="151">
        <f>IF('Indicator Date'!AP149="","x",'Indicator Date'!AP149)</f>
        <v>2017</v>
      </c>
      <c r="AQ149" s="151">
        <f>IF('Indicator Date'!AQ149="","x",'Indicator Date'!AQ149)</f>
        <v>2017</v>
      </c>
      <c r="AR149" s="151">
        <f>IF('Indicator Date'!AR149="","x",'Indicator Date'!AR149)</f>
        <v>2018</v>
      </c>
      <c r="AS149" s="151">
        <f>IF('Indicator Date'!AS149="","x",'Indicator Date'!AS149)</f>
        <v>2015</v>
      </c>
      <c r="AT149" s="151" t="str">
        <f>IF('Indicator Date'!AT149="","x",'Indicator Date'!AT149)</f>
        <v>x</v>
      </c>
      <c r="AU149" s="151">
        <f>IF('Indicator Date'!AU149="","x",'Indicator Date'!AU149)</f>
        <v>2017</v>
      </c>
      <c r="AV149" s="151" t="str">
        <f>IF('Indicator Date'!AV149="","x",'Indicator Date'!AV149)</f>
        <v>x</v>
      </c>
      <c r="AW149" s="151" t="str">
        <f>IF('Indicator Date'!AW149="","x",'Indicator Date'!AW149)</f>
        <v>x</v>
      </c>
      <c r="AX149" s="151" t="str">
        <f>IF('Indicator Date'!AX149="","x",'Indicator Date'!AX149)</f>
        <v>x</v>
      </c>
      <c r="AY149" s="151">
        <f>IF('Indicator Date'!AY149="","x",'Indicator Date'!AY149)</f>
        <v>2017</v>
      </c>
      <c r="AZ149" s="151" t="str">
        <f>IF('Indicator Date'!AZ149="","x",'Indicator Date'!AZ149)</f>
        <v>x</v>
      </c>
      <c r="BA149" s="151" t="str">
        <f>IF('Indicator Date'!BA149="","x",'Indicator Date'!BA149)</f>
        <v>x</v>
      </c>
      <c r="BB149" s="151">
        <f>IF('Indicator Date'!BB149="","x",'Indicator Date'!BB149)</f>
        <v>2017</v>
      </c>
      <c r="BC149" s="151">
        <f>IF('Indicator Date'!BC149="","x",'Indicator Date'!BC149)</f>
        <v>2018</v>
      </c>
      <c r="BD149" s="151">
        <f>IF('Indicator Date'!BD149="","x",'Indicator Date'!BD149)</f>
        <v>2019</v>
      </c>
      <c r="BE149" s="213" t="str">
        <f>IF('Indicator Date'!BE149="","x",YEAR('Indicator Date'!BE149))</f>
        <v>x</v>
      </c>
      <c r="BF149" s="213">
        <f>IF('Indicator Date'!BF149="","x",YEAR('Indicator Date'!BF149))</f>
        <v>2018</v>
      </c>
      <c r="BG149" s="213">
        <f>IF('Indicator Date'!BG149="","x",YEAR('Indicator Date'!BG149))</f>
        <v>2018</v>
      </c>
      <c r="BH149" s="151">
        <f>IF('Indicator Date'!BH149="","x",'Indicator Date'!BH149)</f>
        <v>2018</v>
      </c>
      <c r="BI149" s="151">
        <f>IF('Indicator Date'!BI149="","x",'Indicator Date'!BI149)</f>
        <v>2018</v>
      </c>
      <c r="BJ149" s="151" t="str">
        <f>IF('Indicator Date'!BJ149="","x",'Indicator Date'!BJ149)</f>
        <v>x</v>
      </c>
      <c r="BK149" s="151">
        <f>IF('Indicator Date'!BK149="","x",'Indicator Date'!BK149)</f>
        <v>2017</v>
      </c>
      <c r="BL149" s="151">
        <f>IF('Indicator Date'!BL149="","x",'Indicator Date'!BL149)</f>
        <v>2018</v>
      </c>
      <c r="BM149" s="151">
        <f>IF('Indicator Date'!BM149="","x",'Indicator Date'!BM149)</f>
        <v>2017</v>
      </c>
      <c r="BN149" s="151" t="str">
        <f>IF('Indicator Date'!BN149="","x",'Indicator Date'!BN149)</f>
        <v>x</v>
      </c>
      <c r="BO149" s="151">
        <f>IF('Indicator Date'!BO149="","x",'Indicator Date'!BO149)</f>
        <v>2016</v>
      </c>
      <c r="BP149" s="151">
        <f>IF('Indicator Date'!BP149="","x",'Indicator Date'!BP149)</f>
        <v>2017</v>
      </c>
      <c r="BQ149" s="151">
        <f>IF('Indicator Date'!BQ149="","x",'Indicator Date'!BQ149)</f>
        <v>2014</v>
      </c>
      <c r="BR149" s="151">
        <f>IF('Indicator Date'!BR149="","x",'Indicator Date'!BR149)</f>
        <v>2017</v>
      </c>
      <c r="BS149" s="151">
        <f>IF('Indicator Date'!BS149="","x",'Indicator Date'!BS149)</f>
        <v>2017</v>
      </c>
      <c r="BT149" s="151" t="str">
        <f>IF('Indicator Date'!BT149="","x",'Indicator Date'!BT149)</f>
        <v>x</v>
      </c>
      <c r="BU149" s="151">
        <f>IF('Indicator Date'!BU149="","x",'Indicator Date'!BU149)</f>
        <v>2017</v>
      </c>
      <c r="BV149" s="151">
        <f>IF('Indicator Date'!BV149="","x",'Indicator Date'!BV149)</f>
        <v>2017</v>
      </c>
      <c r="BW149" s="151" t="str">
        <f>IF('Indicator Date'!BW149="","x",'Indicator Date'!BW149)</f>
        <v>x</v>
      </c>
      <c r="BX149" s="151">
        <f>IF('Indicator Date'!BX149="","x",'Indicator Date'!BX149)</f>
        <v>2016</v>
      </c>
      <c r="BY149" s="151">
        <f>IF('Indicator Date'!BY149="","x",'Indicator Date'!BY149)</f>
        <v>2015</v>
      </c>
      <c r="BZ149" s="151" t="str">
        <f>IF('Indicator Date'!BZ149="","x",'Indicator Date'!BZ149)</f>
        <v>2018</v>
      </c>
      <c r="CA149" s="151">
        <f>IF('Indicator Date'!CA149="","x",'Indicator Date'!CA149)</f>
        <v>2019</v>
      </c>
      <c r="CB149" s="151">
        <f>IF('Indicator Date'!CB149="","x",'Indicator Date'!CB149)</f>
        <v>2015</v>
      </c>
    </row>
    <row r="150" spans="1:80" x14ac:dyDescent="0.25">
      <c r="A150" s="123" t="s">
        <v>272</v>
      </c>
      <c r="B150" s="106" t="s">
        <v>271</v>
      </c>
      <c r="C150" s="151">
        <f>IF('Indicator Date'!C150="","x",'Indicator Date'!C150)</f>
        <v>2015</v>
      </c>
      <c r="D150" s="151">
        <f>IF('Indicator Date'!D150="","x",'Indicator Date'!D150)</f>
        <v>2015</v>
      </c>
      <c r="E150" s="151">
        <f>IF('Indicator Date'!E150="","x",'Indicator Date'!E150)</f>
        <v>2015</v>
      </c>
      <c r="F150" s="151">
        <f>IF('Indicator Date'!F150="","x",'Indicator Date'!F150)</f>
        <v>2015</v>
      </c>
      <c r="G150" s="151">
        <f>IF('Indicator Date'!G150="","x",'Indicator Date'!G150)</f>
        <v>2015</v>
      </c>
      <c r="H150" s="151">
        <f>IF('Indicator Date'!H150="","x",'Indicator Date'!H150)</f>
        <v>2015</v>
      </c>
      <c r="I150" s="151">
        <f>IF('Indicator Date'!I150="","x",'Indicator Date'!I150)</f>
        <v>2015</v>
      </c>
      <c r="J150" s="151">
        <f>IF('Indicator Date'!J150="","x",'Indicator Date'!J150)</f>
        <v>2018</v>
      </c>
      <c r="K150" s="151">
        <f>IF('Indicator Date'!K150="","x",'Indicator Date'!K150)</f>
        <v>2018</v>
      </c>
      <c r="L150" s="151">
        <f>IF('Indicator Date'!L150="","x",'Indicator Date'!L150)</f>
        <v>2016</v>
      </c>
      <c r="M150" s="151">
        <f>IF('Indicator Date'!M150="","x",'Indicator Date'!M150)</f>
        <v>2015</v>
      </c>
      <c r="N150" s="151">
        <f>IF('Indicator Date'!N150="","x",'Indicator Date'!N150)</f>
        <v>2015</v>
      </c>
      <c r="O150" s="151">
        <f>IF('Indicator Date'!O150="","x",'Indicator Date'!O150)</f>
        <v>2015</v>
      </c>
      <c r="P150" s="151">
        <f>IF('Indicator Date'!P150="","x",'Indicator Date'!P150)</f>
        <v>2015</v>
      </c>
      <c r="Q150" s="151">
        <f>IF('Indicator Date'!Q150="","x",'Indicator Date'!Q150)</f>
        <v>2010</v>
      </c>
      <c r="R150" s="151">
        <f>IF('Indicator Date'!R150="","x",'Indicator Date'!R150)</f>
        <v>2010</v>
      </c>
      <c r="S150" s="151">
        <f>IF('Indicator Date'!S150="","x",'Indicator Date'!S150)</f>
        <v>2010</v>
      </c>
      <c r="T150" s="151">
        <f>IF('Indicator Date'!T150="","x",'Indicator Date'!T150)</f>
        <v>2010</v>
      </c>
      <c r="U150" s="151">
        <f>IF('Indicator Date'!U150="","x",'Indicator Date'!U150)</f>
        <v>2015</v>
      </c>
      <c r="V150" s="151">
        <f>IF('Indicator Date'!V150="","x",'Indicator Date'!V150)</f>
        <v>2015</v>
      </c>
      <c r="W150" s="151">
        <f>IF('Indicator Date'!W150="","x",'Indicator Date'!W150)</f>
        <v>2015</v>
      </c>
      <c r="X150" s="151">
        <f>IF('Indicator Date'!X150="","x",'Indicator Date'!X150)</f>
        <v>2018</v>
      </c>
      <c r="Y150" s="151">
        <f>IF('Indicator Date'!Y150="","x",'Indicator Date'!Y150)</f>
        <v>2018</v>
      </c>
      <c r="Z150" s="151">
        <f>IF('Indicator Date'!Z150="","x",'Indicator Date'!Z150)</f>
        <v>2018</v>
      </c>
      <c r="AA150" s="151" t="str">
        <f>IF('Indicator Date'!AA150="","x",'Indicator Date'!AA150)</f>
        <v>x</v>
      </c>
      <c r="AB150" s="151">
        <f>IF('Indicator Date'!AB150="","x",'Indicator Date'!AB150)</f>
        <v>2017</v>
      </c>
      <c r="AC150" s="151" t="str">
        <f>IF('Indicator Date'!AC150="","x",'Indicator Date'!AC150)</f>
        <v>x</v>
      </c>
      <c r="AD150" s="151">
        <f>IF('Indicator Date'!AD150="","x",'Indicator Date'!AD150)</f>
        <v>2018</v>
      </c>
      <c r="AE150" s="151">
        <f>IF('Indicator Date'!AE150="","x",'Indicator Date'!AE150)</f>
        <v>2018</v>
      </c>
      <c r="AF150" s="151" t="str">
        <f>IF('Indicator Date'!AF150="","x",'Indicator Date'!AF150)</f>
        <v>x</v>
      </c>
      <c r="AG150" s="151">
        <f>IF('Indicator Date'!AG150="","x",'Indicator Date'!AG150)</f>
        <v>2019</v>
      </c>
      <c r="AH150" s="151">
        <f>IF('Indicator Date'!AH150="","x",'Indicator Date'!AH150)</f>
        <v>2019</v>
      </c>
      <c r="AI150" s="151">
        <f>IF('Indicator Date'!AI150="","x",'Indicator Date'!AI150)</f>
        <v>2019</v>
      </c>
      <c r="AJ150" s="151">
        <f>IF('Indicator Date'!AJ150="","x",'Indicator Date'!AJ150)</f>
        <v>2018</v>
      </c>
      <c r="AK150" s="151">
        <f>IF('Indicator Date'!AK150="","x",'Indicator Date'!AK150)</f>
        <v>2018</v>
      </c>
      <c r="AL150" s="151">
        <f>IF('Indicator Date'!AL150="","x",'Indicator Date'!AL150)</f>
        <v>2017</v>
      </c>
      <c r="AM150" s="151" t="str">
        <f>IF('Indicator Date'!AM150="","x",'Indicator Date'!AM150)</f>
        <v>x</v>
      </c>
      <c r="AN150" s="151">
        <f>IF('Indicator Date'!AN150="","x",'Indicator Date'!AN150)</f>
        <v>2019</v>
      </c>
      <c r="AO150" s="151">
        <f>IF('Indicator Date'!AO150="","x",'Indicator Date'!AO150)</f>
        <v>2016</v>
      </c>
      <c r="AP150" s="151">
        <f>IF('Indicator Date'!AP150="","x",'Indicator Date'!AP150)</f>
        <v>2017</v>
      </c>
      <c r="AQ150" s="151">
        <f>IF('Indicator Date'!AQ150="","x",'Indicator Date'!AQ150)</f>
        <v>2017</v>
      </c>
      <c r="AR150" s="151">
        <f>IF('Indicator Date'!AR150="","x",'Indicator Date'!AR150)</f>
        <v>2018</v>
      </c>
      <c r="AS150" s="151">
        <f>IF('Indicator Date'!AS150="","x",'Indicator Date'!AS150)</f>
        <v>2015</v>
      </c>
      <c r="AT150" s="151">
        <f>IF('Indicator Date'!AT150="","x",'Indicator Date'!AT150)</f>
        <v>2014</v>
      </c>
      <c r="AU150" s="151">
        <f>IF('Indicator Date'!AU150="","x",'Indicator Date'!AU150)</f>
        <v>2017</v>
      </c>
      <c r="AV150" s="151" t="str">
        <f>IF('Indicator Date'!AV150="","x",'Indicator Date'!AV150)</f>
        <v>x</v>
      </c>
      <c r="AW150" s="151" t="str">
        <f>IF('Indicator Date'!AW150="","x",'Indicator Date'!AW150)</f>
        <v>x</v>
      </c>
      <c r="AX150" s="151" t="str">
        <f>IF('Indicator Date'!AX150="","x",'Indicator Date'!AX150)</f>
        <v>x</v>
      </c>
      <c r="AY150" s="151">
        <f>IF('Indicator Date'!AY150="","x",'Indicator Date'!AY150)</f>
        <v>2017</v>
      </c>
      <c r="AZ150" s="151">
        <f>IF('Indicator Date'!AZ150="","x",'Indicator Date'!AZ150)</f>
        <v>2017</v>
      </c>
      <c r="BA150" s="151" t="str">
        <f>IF('Indicator Date'!BA150="","x",'Indicator Date'!BA150)</f>
        <v>2013</v>
      </c>
      <c r="BB150" s="151">
        <f>IF('Indicator Date'!BB150="","x",'Indicator Date'!BB150)</f>
        <v>2017</v>
      </c>
      <c r="BC150" s="151">
        <f>IF('Indicator Date'!BC150="","x",'Indicator Date'!BC150)</f>
        <v>2018</v>
      </c>
      <c r="BD150" s="151">
        <f>IF('Indicator Date'!BD150="","x",'Indicator Date'!BD150)</f>
        <v>2019</v>
      </c>
      <c r="BE150" s="213" t="str">
        <f>IF('Indicator Date'!BE150="","x",YEAR('Indicator Date'!BE150))</f>
        <v>x</v>
      </c>
      <c r="BF150" s="213">
        <f>IF('Indicator Date'!BF150="","x",YEAR('Indicator Date'!BF150))</f>
        <v>2018</v>
      </c>
      <c r="BG150" s="213">
        <f>IF('Indicator Date'!BG150="","x",YEAR('Indicator Date'!BG150))</f>
        <v>2018</v>
      </c>
      <c r="BH150" s="151">
        <f>IF('Indicator Date'!BH150="","x",'Indicator Date'!BH150)</f>
        <v>2018</v>
      </c>
      <c r="BI150" s="151">
        <f>IF('Indicator Date'!BI150="","x",'Indicator Date'!BI150)</f>
        <v>2018</v>
      </c>
      <c r="BJ150" s="151">
        <f>IF('Indicator Date'!BJ150="","x",'Indicator Date'!BJ150)</f>
        <v>2013</v>
      </c>
      <c r="BK150" s="151">
        <f>IF('Indicator Date'!BK150="","x",'Indicator Date'!BK150)</f>
        <v>2017</v>
      </c>
      <c r="BL150" s="151" t="str">
        <f>IF('Indicator Date'!BL150="","x",'Indicator Date'!BL150)</f>
        <v>x</v>
      </c>
      <c r="BM150" s="151">
        <f>IF('Indicator Date'!BM150="","x",'Indicator Date'!BM150)</f>
        <v>2017</v>
      </c>
      <c r="BN150" s="151">
        <f>IF('Indicator Date'!BN150="","x",'Indicator Date'!BN150)</f>
        <v>2015</v>
      </c>
      <c r="BO150" s="151">
        <f>IF('Indicator Date'!BO150="","x",'Indicator Date'!BO150)</f>
        <v>2016</v>
      </c>
      <c r="BP150" s="151">
        <f>IF('Indicator Date'!BP150="","x",'Indicator Date'!BP150)</f>
        <v>2017</v>
      </c>
      <c r="BQ150" s="151">
        <f>IF('Indicator Date'!BQ150="","x",'Indicator Date'!BQ150)</f>
        <v>2014</v>
      </c>
      <c r="BR150" s="151">
        <f>IF('Indicator Date'!BR150="","x",'Indicator Date'!BR150)</f>
        <v>2017</v>
      </c>
      <c r="BS150" s="151">
        <f>IF('Indicator Date'!BS150="","x",'Indicator Date'!BS150)</f>
        <v>2017</v>
      </c>
      <c r="BT150" s="151">
        <f>IF('Indicator Date'!BT150="","x",'Indicator Date'!BT150)</f>
        <v>2016</v>
      </c>
      <c r="BU150" s="151">
        <f>IF('Indicator Date'!BU150="","x",'Indicator Date'!BU150)</f>
        <v>2017</v>
      </c>
      <c r="BV150" s="151">
        <f>IF('Indicator Date'!BV150="","x",'Indicator Date'!BV150)</f>
        <v>2017</v>
      </c>
      <c r="BW150" s="151" t="str">
        <f>IF('Indicator Date'!BW150="","x",'Indicator Date'!BW150)</f>
        <v>x</v>
      </c>
      <c r="BX150" s="151">
        <f>IF('Indicator Date'!BX150="","x",'Indicator Date'!BX150)</f>
        <v>2016</v>
      </c>
      <c r="BY150" s="151">
        <f>IF('Indicator Date'!BY150="","x",'Indicator Date'!BY150)</f>
        <v>2015</v>
      </c>
      <c r="BZ150" s="151" t="str">
        <f>IF('Indicator Date'!BZ150="","x",'Indicator Date'!BZ150)</f>
        <v>2018</v>
      </c>
      <c r="CA150" s="151">
        <f>IF('Indicator Date'!CA150="","x",'Indicator Date'!CA150)</f>
        <v>2019</v>
      </c>
      <c r="CB150" s="151">
        <f>IF('Indicator Date'!CB150="","x",'Indicator Date'!CB150)</f>
        <v>2015</v>
      </c>
    </row>
    <row r="151" spans="1:80" x14ac:dyDescent="0.25">
      <c r="A151" s="123" t="s">
        <v>274</v>
      </c>
      <c r="B151" s="106" t="s">
        <v>273</v>
      </c>
      <c r="C151" s="151">
        <f>IF('Indicator Date'!C151="","x",'Indicator Date'!C151)</f>
        <v>2015</v>
      </c>
      <c r="D151" s="151">
        <f>IF('Indicator Date'!D151="","x",'Indicator Date'!D151)</f>
        <v>2015</v>
      </c>
      <c r="E151" s="151">
        <f>IF('Indicator Date'!E151="","x",'Indicator Date'!E151)</f>
        <v>2015</v>
      </c>
      <c r="F151" s="151">
        <f>IF('Indicator Date'!F151="","x",'Indicator Date'!F151)</f>
        <v>2015</v>
      </c>
      <c r="G151" s="151">
        <f>IF('Indicator Date'!G151="","x",'Indicator Date'!G151)</f>
        <v>2015</v>
      </c>
      <c r="H151" s="151">
        <f>IF('Indicator Date'!H151="","x",'Indicator Date'!H151)</f>
        <v>2015</v>
      </c>
      <c r="I151" s="151">
        <f>IF('Indicator Date'!I151="","x",'Indicator Date'!I151)</f>
        <v>2015</v>
      </c>
      <c r="J151" s="151">
        <f>IF('Indicator Date'!J151="","x",'Indicator Date'!J151)</f>
        <v>2018</v>
      </c>
      <c r="K151" s="151">
        <f>IF('Indicator Date'!K151="","x",'Indicator Date'!K151)</f>
        <v>2018</v>
      </c>
      <c r="L151" s="151">
        <f>IF('Indicator Date'!L151="","x",'Indicator Date'!L151)</f>
        <v>2016</v>
      </c>
      <c r="M151" s="151">
        <f>IF('Indicator Date'!M151="","x",'Indicator Date'!M151)</f>
        <v>2015</v>
      </c>
      <c r="N151" s="151">
        <f>IF('Indicator Date'!N151="","x",'Indicator Date'!N151)</f>
        <v>2015</v>
      </c>
      <c r="O151" s="151">
        <f>IF('Indicator Date'!O151="","x",'Indicator Date'!O151)</f>
        <v>2015</v>
      </c>
      <c r="P151" s="151">
        <f>IF('Indicator Date'!P151="","x",'Indicator Date'!P151)</f>
        <v>2015</v>
      </c>
      <c r="Q151" s="151">
        <f>IF('Indicator Date'!Q151="","x",'Indicator Date'!Q151)</f>
        <v>2010</v>
      </c>
      <c r="R151" s="151">
        <f>IF('Indicator Date'!R151="","x",'Indicator Date'!R151)</f>
        <v>2010</v>
      </c>
      <c r="S151" s="151">
        <f>IF('Indicator Date'!S151="","x",'Indicator Date'!S151)</f>
        <v>2010</v>
      </c>
      <c r="T151" s="151">
        <f>IF('Indicator Date'!T151="","x",'Indicator Date'!T151)</f>
        <v>2010</v>
      </c>
      <c r="U151" s="151">
        <f>IF('Indicator Date'!U151="","x",'Indicator Date'!U151)</f>
        <v>2015</v>
      </c>
      <c r="V151" s="151">
        <f>IF('Indicator Date'!V151="","x",'Indicator Date'!V151)</f>
        <v>2015</v>
      </c>
      <c r="W151" s="151">
        <f>IF('Indicator Date'!W151="","x",'Indicator Date'!W151)</f>
        <v>2015</v>
      </c>
      <c r="X151" s="151">
        <f>IF('Indicator Date'!X151="","x",'Indicator Date'!X151)</f>
        <v>2018</v>
      </c>
      <c r="Y151" s="151">
        <f>IF('Indicator Date'!Y151="","x",'Indicator Date'!Y151)</f>
        <v>2018</v>
      </c>
      <c r="Z151" s="151">
        <f>IF('Indicator Date'!Z151="","x",'Indicator Date'!Z151)</f>
        <v>2018</v>
      </c>
      <c r="AA151" s="151">
        <f>IF('Indicator Date'!AA151="","x",'Indicator Date'!AA151)</f>
        <v>2008</v>
      </c>
      <c r="AB151" s="151">
        <f>IF('Indicator Date'!AB151="","x",'Indicator Date'!AB151)</f>
        <v>2017</v>
      </c>
      <c r="AC151" s="151">
        <f>IF('Indicator Date'!AC151="","x",'Indicator Date'!AC151)</f>
        <v>2017</v>
      </c>
      <c r="AD151" s="151">
        <f>IF('Indicator Date'!AD151="","x",'Indicator Date'!AD151)</f>
        <v>2018</v>
      </c>
      <c r="AE151" s="151">
        <f>IF('Indicator Date'!AE151="","x",'Indicator Date'!AE151)</f>
        <v>2018</v>
      </c>
      <c r="AF151" s="151">
        <f>IF('Indicator Date'!AF151="","x",'Indicator Date'!AF151)</f>
        <v>2016</v>
      </c>
      <c r="AG151" s="151">
        <f>IF('Indicator Date'!AG151="","x",'Indicator Date'!AG151)</f>
        <v>2019</v>
      </c>
      <c r="AH151" s="151">
        <f>IF('Indicator Date'!AH151="","x",'Indicator Date'!AH151)</f>
        <v>2019</v>
      </c>
      <c r="AI151" s="151">
        <f>IF('Indicator Date'!AI151="","x",'Indicator Date'!AI151)</f>
        <v>2019</v>
      </c>
      <c r="AJ151" s="151">
        <f>IF('Indicator Date'!AJ151="","x",'Indicator Date'!AJ151)</f>
        <v>2018</v>
      </c>
      <c r="AK151" s="151">
        <f>IF('Indicator Date'!AK151="","x",'Indicator Date'!AK151)</f>
        <v>2018</v>
      </c>
      <c r="AL151" s="151">
        <f>IF('Indicator Date'!AL151="","x",'Indicator Date'!AL151)</f>
        <v>2017</v>
      </c>
      <c r="AM151" s="151">
        <f>IF('Indicator Date'!AM151="","x",'Indicator Date'!AM151)</f>
        <v>2009</v>
      </c>
      <c r="AN151" s="151">
        <f>IF('Indicator Date'!AN151="","x",'Indicator Date'!AN151)</f>
        <v>2019</v>
      </c>
      <c r="AO151" s="151">
        <f>IF('Indicator Date'!AO151="","x",'Indicator Date'!AO151)</f>
        <v>2016</v>
      </c>
      <c r="AP151" s="151">
        <f>IF('Indicator Date'!AP151="","x",'Indicator Date'!AP151)</f>
        <v>2017</v>
      </c>
      <c r="AQ151" s="151">
        <f>IF('Indicator Date'!AQ151="","x",'Indicator Date'!AQ151)</f>
        <v>2017</v>
      </c>
      <c r="AR151" s="151">
        <f>IF('Indicator Date'!AR151="","x",'Indicator Date'!AR151)</f>
        <v>2018</v>
      </c>
      <c r="AS151" s="151">
        <f>IF('Indicator Date'!AS151="","x",'Indicator Date'!AS151)</f>
        <v>2015</v>
      </c>
      <c r="AT151" s="151">
        <f>IF('Indicator Date'!AT151="","x",'Indicator Date'!AT151)</f>
        <v>2008</v>
      </c>
      <c r="AU151" s="151">
        <f>IF('Indicator Date'!AU151="","x",'Indicator Date'!AU151)</f>
        <v>2017</v>
      </c>
      <c r="AV151" s="151">
        <f>IF('Indicator Date'!AV151="","x",'Indicator Date'!AV151)</f>
        <v>2014</v>
      </c>
      <c r="AW151" s="151" t="str">
        <f>IF('Indicator Date'!AW151="","x",'Indicator Date'!AW151)</f>
        <v>x</v>
      </c>
      <c r="AX151" s="151">
        <f>IF('Indicator Date'!AX151="","x",'Indicator Date'!AX151)</f>
        <v>2017</v>
      </c>
      <c r="AY151" s="151">
        <f>IF('Indicator Date'!AY151="","x",'Indicator Date'!AY151)</f>
        <v>2017</v>
      </c>
      <c r="AZ151" s="151">
        <f>IF('Indicator Date'!AZ151="","x",'Indicator Date'!AZ151)</f>
        <v>2017</v>
      </c>
      <c r="BA151" s="151" t="str">
        <f>IF('Indicator Date'!BA151="","x",'Indicator Date'!BA151)</f>
        <v>2010</v>
      </c>
      <c r="BB151" s="151">
        <f>IF('Indicator Date'!BB151="","x",'Indicator Date'!BB151)</f>
        <v>2017</v>
      </c>
      <c r="BC151" s="151">
        <f>IF('Indicator Date'!BC151="","x",'Indicator Date'!BC151)</f>
        <v>2018</v>
      </c>
      <c r="BD151" s="151">
        <f>IF('Indicator Date'!BD151="","x",'Indicator Date'!BD151)</f>
        <v>2019</v>
      </c>
      <c r="BE151" s="213" t="str">
        <f>IF('Indicator Date'!BE151="","x",YEAR('Indicator Date'!BE151))</f>
        <v>x</v>
      </c>
      <c r="BF151" s="213">
        <f>IF('Indicator Date'!BF151="","x",YEAR('Indicator Date'!BF151))</f>
        <v>2018</v>
      </c>
      <c r="BG151" s="213">
        <f>IF('Indicator Date'!BG151="","x",YEAR('Indicator Date'!BG151))</f>
        <v>2018</v>
      </c>
      <c r="BH151" s="151">
        <f>IF('Indicator Date'!BH151="","x",'Indicator Date'!BH151)</f>
        <v>2018</v>
      </c>
      <c r="BI151" s="151">
        <f>IF('Indicator Date'!BI151="","x",'Indicator Date'!BI151)</f>
        <v>2018</v>
      </c>
      <c r="BJ151" s="151" t="str">
        <f>IF('Indicator Date'!BJ151="","x",'Indicator Date'!BJ151)</f>
        <v>x</v>
      </c>
      <c r="BK151" s="151">
        <f>IF('Indicator Date'!BK151="","x",'Indicator Date'!BK151)</f>
        <v>2017</v>
      </c>
      <c r="BL151" s="151">
        <f>IF('Indicator Date'!BL151="","x",'Indicator Date'!BL151)</f>
        <v>2018</v>
      </c>
      <c r="BM151" s="151">
        <f>IF('Indicator Date'!BM151="","x",'Indicator Date'!BM151)</f>
        <v>2017</v>
      </c>
      <c r="BN151" s="151">
        <f>IF('Indicator Date'!BN151="","x",'Indicator Date'!BN151)</f>
        <v>2015</v>
      </c>
      <c r="BO151" s="151">
        <f>IF('Indicator Date'!BO151="","x",'Indicator Date'!BO151)</f>
        <v>2016</v>
      </c>
      <c r="BP151" s="151">
        <f>IF('Indicator Date'!BP151="","x",'Indicator Date'!BP151)</f>
        <v>2017</v>
      </c>
      <c r="BQ151" s="151">
        <f>IF('Indicator Date'!BQ151="","x",'Indicator Date'!BQ151)</f>
        <v>2014</v>
      </c>
      <c r="BR151" s="151">
        <f>IF('Indicator Date'!BR151="","x",'Indicator Date'!BR151)</f>
        <v>2017</v>
      </c>
      <c r="BS151" s="151">
        <f>IF('Indicator Date'!BS151="","x",'Indicator Date'!BS151)</f>
        <v>2017</v>
      </c>
      <c r="BT151" s="151">
        <f>IF('Indicator Date'!BT151="","x",'Indicator Date'!BT151)</f>
        <v>2015</v>
      </c>
      <c r="BU151" s="151">
        <f>IF('Indicator Date'!BU151="","x",'Indicator Date'!BU151)</f>
        <v>2017</v>
      </c>
      <c r="BV151" s="151">
        <f>IF('Indicator Date'!BV151="","x",'Indicator Date'!BV151)</f>
        <v>2017</v>
      </c>
      <c r="BW151" s="151">
        <f>IF('Indicator Date'!BW151="","x",'Indicator Date'!BW151)</f>
        <v>2017</v>
      </c>
      <c r="BX151" s="151">
        <f>IF('Indicator Date'!BX151="","x",'Indicator Date'!BX151)</f>
        <v>2016</v>
      </c>
      <c r="BY151" s="151">
        <f>IF('Indicator Date'!BY151="","x",'Indicator Date'!BY151)</f>
        <v>2015</v>
      </c>
      <c r="BZ151" s="151" t="str">
        <f>IF('Indicator Date'!BZ151="","x",'Indicator Date'!BZ151)</f>
        <v>2018</v>
      </c>
      <c r="CA151" s="151">
        <f>IF('Indicator Date'!CA151="","x",'Indicator Date'!CA151)</f>
        <v>2019</v>
      </c>
      <c r="CB151" s="151">
        <f>IF('Indicator Date'!CB151="","x",'Indicator Date'!CB151)</f>
        <v>2015</v>
      </c>
    </row>
    <row r="152" spans="1:80" x14ac:dyDescent="0.25">
      <c r="A152" s="123" t="s">
        <v>276</v>
      </c>
      <c r="B152" s="106" t="s">
        <v>275</v>
      </c>
      <c r="C152" s="151">
        <f>IF('Indicator Date'!C152="","x",'Indicator Date'!C152)</f>
        <v>2015</v>
      </c>
      <c r="D152" s="151">
        <f>IF('Indicator Date'!D152="","x",'Indicator Date'!D152)</f>
        <v>2015</v>
      </c>
      <c r="E152" s="151">
        <f>IF('Indicator Date'!E152="","x",'Indicator Date'!E152)</f>
        <v>2015</v>
      </c>
      <c r="F152" s="151">
        <f>IF('Indicator Date'!F152="","x",'Indicator Date'!F152)</f>
        <v>2015</v>
      </c>
      <c r="G152" s="151">
        <f>IF('Indicator Date'!G152="","x",'Indicator Date'!G152)</f>
        <v>2015</v>
      </c>
      <c r="H152" s="151">
        <f>IF('Indicator Date'!H152="","x",'Indicator Date'!H152)</f>
        <v>2015</v>
      </c>
      <c r="I152" s="151">
        <f>IF('Indicator Date'!I152="","x",'Indicator Date'!I152)</f>
        <v>2015</v>
      </c>
      <c r="J152" s="151">
        <f>IF('Indicator Date'!J152="","x",'Indicator Date'!J152)</f>
        <v>2018</v>
      </c>
      <c r="K152" s="151">
        <f>IF('Indicator Date'!K152="","x",'Indicator Date'!K152)</f>
        <v>2018</v>
      </c>
      <c r="L152" s="151">
        <f>IF('Indicator Date'!L152="","x",'Indicator Date'!L152)</f>
        <v>2016</v>
      </c>
      <c r="M152" s="151">
        <f>IF('Indicator Date'!M152="","x",'Indicator Date'!M152)</f>
        <v>2015</v>
      </c>
      <c r="N152" s="151">
        <f>IF('Indicator Date'!N152="","x",'Indicator Date'!N152)</f>
        <v>2015</v>
      </c>
      <c r="O152" s="151">
        <f>IF('Indicator Date'!O152="","x",'Indicator Date'!O152)</f>
        <v>2015</v>
      </c>
      <c r="P152" s="151">
        <f>IF('Indicator Date'!P152="","x",'Indicator Date'!P152)</f>
        <v>2015</v>
      </c>
      <c r="Q152" s="151">
        <f>IF('Indicator Date'!Q152="","x",'Indicator Date'!Q152)</f>
        <v>2010</v>
      </c>
      <c r="R152" s="151">
        <f>IF('Indicator Date'!R152="","x",'Indicator Date'!R152)</f>
        <v>2010</v>
      </c>
      <c r="S152" s="151">
        <f>IF('Indicator Date'!S152="","x",'Indicator Date'!S152)</f>
        <v>2010</v>
      </c>
      <c r="T152" s="151">
        <f>IF('Indicator Date'!T152="","x",'Indicator Date'!T152)</f>
        <v>2010</v>
      </c>
      <c r="U152" s="151">
        <f>IF('Indicator Date'!U152="","x",'Indicator Date'!U152)</f>
        <v>2015</v>
      </c>
      <c r="V152" s="151">
        <f>IF('Indicator Date'!V152="","x",'Indicator Date'!V152)</f>
        <v>2015</v>
      </c>
      <c r="W152" s="151">
        <f>IF('Indicator Date'!W152="","x",'Indicator Date'!W152)</f>
        <v>2015</v>
      </c>
      <c r="X152" s="151">
        <f>IF('Indicator Date'!X152="","x",'Indicator Date'!X152)</f>
        <v>2018</v>
      </c>
      <c r="Y152" s="151">
        <f>IF('Indicator Date'!Y152="","x",'Indicator Date'!Y152)</f>
        <v>2018</v>
      </c>
      <c r="Z152" s="151">
        <f>IF('Indicator Date'!Z152="","x",'Indicator Date'!Z152)</f>
        <v>2018</v>
      </c>
      <c r="AA152" s="151" t="str">
        <f>IF('Indicator Date'!AA152="","x",'Indicator Date'!AA152)</f>
        <v>x</v>
      </c>
      <c r="AB152" s="151">
        <f>IF('Indicator Date'!AB152="","x",'Indicator Date'!AB152)</f>
        <v>2017</v>
      </c>
      <c r="AC152" s="151" t="str">
        <f>IF('Indicator Date'!AC152="","x",'Indicator Date'!AC152)</f>
        <v>x</v>
      </c>
      <c r="AD152" s="151">
        <f>IF('Indicator Date'!AD152="","x",'Indicator Date'!AD152)</f>
        <v>2018</v>
      </c>
      <c r="AE152" s="151">
        <f>IF('Indicator Date'!AE152="","x",'Indicator Date'!AE152)</f>
        <v>2018</v>
      </c>
      <c r="AF152" s="151">
        <f>IF('Indicator Date'!AF152="","x",'Indicator Date'!AF152)</f>
        <v>2015</v>
      </c>
      <c r="AG152" s="151">
        <f>IF('Indicator Date'!AG152="","x",'Indicator Date'!AG152)</f>
        <v>2019</v>
      </c>
      <c r="AH152" s="151">
        <f>IF('Indicator Date'!AH152="","x",'Indicator Date'!AH152)</f>
        <v>2019</v>
      </c>
      <c r="AI152" s="151">
        <f>IF('Indicator Date'!AI152="","x",'Indicator Date'!AI152)</f>
        <v>2019</v>
      </c>
      <c r="AJ152" s="151">
        <f>IF('Indicator Date'!AJ152="","x",'Indicator Date'!AJ152)</f>
        <v>2018</v>
      </c>
      <c r="AK152" s="151">
        <f>IF('Indicator Date'!AK152="","x",'Indicator Date'!AK152)</f>
        <v>2018</v>
      </c>
      <c r="AL152" s="151">
        <f>IF('Indicator Date'!AL152="","x",'Indicator Date'!AL152)</f>
        <v>2017</v>
      </c>
      <c r="AM152" s="151" t="str">
        <f>IF('Indicator Date'!AM152="","x",'Indicator Date'!AM152)</f>
        <v>x</v>
      </c>
      <c r="AN152" s="151">
        <f>IF('Indicator Date'!AN152="","x",'Indicator Date'!AN152)</f>
        <v>2019</v>
      </c>
      <c r="AO152" s="151">
        <f>IF('Indicator Date'!AO152="","x",'Indicator Date'!AO152)</f>
        <v>2016</v>
      </c>
      <c r="AP152" s="151">
        <f>IF('Indicator Date'!AP152="","x",'Indicator Date'!AP152)</f>
        <v>2017</v>
      </c>
      <c r="AQ152" s="151" t="str">
        <f>IF('Indicator Date'!AQ152="","x",'Indicator Date'!AQ152)</f>
        <v>x</v>
      </c>
      <c r="AR152" s="151">
        <f>IF('Indicator Date'!AR152="","x",'Indicator Date'!AR152)</f>
        <v>2018</v>
      </c>
      <c r="AS152" s="151">
        <f>IF('Indicator Date'!AS152="","x",'Indicator Date'!AS152)</f>
        <v>2015</v>
      </c>
      <c r="AT152" s="151" t="str">
        <f>IF('Indicator Date'!AT152="","x",'Indicator Date'!AT152)</f>
        <v>x</v>
      </c>
      <c r="AU152" s="151">
        <f>IF('Indicator Date'!AU152="","x",'Indicator Date'!AU152)</f>
        <v>2017</v>
      </c>
      <c r="AV152" s="151">
        <f>IF('Indicator Date'!AV152="","x",'Indicator Date'!AV152)</f>
        <v>2016</v>
      </c>
      <c r="AW152" s="151" t="str">
        <f>IF('Indicator Date'!AW152="","x",'Indicator Date'!AW152)</f>
        <v>x</v>
      </c>
      <c r="AX152" s="151">
        <f>IF('Indicator Date'!AX152="","x",'Indicator Date'!AX152)</f>
        <v>2017</v>
      </c>
      <c r="AY152" s="151">
        <f>IF('Indicator Date'!AY152="","x",'Indicator Date'!AY152)</f>
        <v>2017</v>
      </c>
      <c r="AZ152" s="151">
        <f>IF('Indicator Date'!AZ152="","x",'Indicator Date'!AZ152)</f>
        <v>2017</v>
      </c>
      <c r="BA152" s="151" t="str">
        <f>IF('Indicator Date'!BA152="","x",'Indicator Date'!BA152)</f>
        <v>x</v>
      </c>
      <c r="BB152" s="151">
        <f>IF('Indicator Date'!BB152="","x",'Indicator Date'!BB152)</f>
        <v>2017</v>
      </c>
      <c r="BC152" s="151">
        <f>IF('Indicator Date'!BC152="","x",'Indicator Date'!BC152)</f>
        <v>2018</v>
      </c>
      <c r="BD152" s="151">
        <f>IF('Indicator Date'!BD152="","x",'Indicator Date'!BD152)</f>
        <v>2019</v>
      </c>
      <c r="BE152" s="213" t="str">
        <f>IF('Indicator Date'!BE152="","x",YEAR('Indicator Date'!BE152))</f>
        <v>x</v>
      </c>
      <c r="BF152" s="213">
        <f>IF('Indicator Date'!BF152="","x",YEAR('Indicator Date'!BF152))</f>
        <v>2018</v>
      </c>
      <c r="BG152" s="213">
        <f>IF('Indicator Date'!BG152="","x",YEAR('Indicator Date'!BG152))</f>
        <v>2018</v>
      </c>
      <c r="BH152" s="151">
        <f>IF('Indicator Date'!BH152="","x",'Indicator Date'!BH152)</f>
        <v>2018</v>
      </c>
      <c r="BI152" s="151">
        <f>IF('Indicator Date'!BI152="","x",'Indicator Date'!BI152)</f>
        <v>2018</v>
      </c>
      <c r="BJ152" s="151" t="str">
        <f>IF('Indicator Date'!BJ152="","x",'Indicator Date'!BJ152)</f>
        <v>x</v>
      </c>
      <c r="BK152" s="151">
        <f>IF('Indicator Date'!BK152="","x",'Indicator Date'!BK152)</f>
        <v>2017</v>
      </c>
      <c r="BL152" s="151">
        <f>IF('Indicator Date'!BL152="","x",'Indicator Date'!BL152)</f>
        <v>2018</v>
      </c>
      <c r="BM152" s="151">
        <f>IF('Indicator Date'!BM152="","x",'Indicator Date'!BM152)</f>
        <v>2017</v>
      </c>
      <c r="BN152" s="151">
        <f>IF('Indicator Date'!BN152="","x",'Indicator Date'!BN152)</f>
        <v>2015</v>
      </c>
      <c r="BO152" s="151">
        <f>IF('Indicator Date'!BO152="","x",'Indicator Date'!BO152)</f>
        <v>2016</v>
      </c>
      <c r="BP152" s="151">
        <f>IF('Indicator Date'!BP152="","x",'Indicator Date'!BP152)</f>
        <v>2017</v>
      </c>
      <c r="BQ152" s="151">
        <f>IF('Indicator Date'!BQ152="","x",'Indicator Date'!BQ152)</f>
        <v>2014</v>
      </c>
      <c r="BR152" s="151">
        <f>IF('Indicator Date'!BR152="","x",'Indicator Date'!BR152)</f>
        <v>2017</v>
      </c>
      <c r="BS152" s="151">
        <f>IF('Indicator Date'!BS152="","x",'Indicator Date'!BS152)</f>
        <v>2017</v>
      </c>
      <c r="BT152" s="151">
        <f>IF('Indicator Date'!BT152="","x",'Indicator Date'!BT152)</f>
        <v>2016</v>
      </c>
      <c r="BU152" s="151">
        <f>IF('Indicator Date'!BU152="","x",'Indicator Date'!BU152)</f>
        <v>2017</v>
      </c>
      <c r="BV152" s="151">
        <f>IF('Indicator Date'!BV152="","x",'Indicator Date'!BV152)</f>
        <v>2017</v>
      </c>
      <c r="BW152" s="151">
        <f>IF('Indicator Date'!BW152="","x",'Indicator Date'!BW152)</f>
        <v>2017</v>
      </c>
      <c r="BX152" s="151">
        <f>IF('Indicator Date'!BX152="","x",'Indicator Date'!BX152)</f>
        <v>2016</v>
      </c>
      <c r="BY152" s="151">
        <f>IF('Indicator Date'!BY152="","x",'Indicator Date'!BY152)</f>
        <v>2015</v>
      </c>
      <c r="BZ152" s="151" t="str">
        <f>IF('Indicator Date'!BZ152="","x",'Indicator Date'!BZ152)</f>
        <v>2018</v>
      </c>
      <c r="CA152" s="151">
        <f>IF('Indicator Date'!CA152="","x",'Indicator Date'!CA152)</f>
        <v>2019</v>
      </c>
      <c r="CB152" s="151">
        <f>IF('Indicator Date'!CB152="","x",'Indicator Date'!CB152)</f>
        <v>2015</v>
      </c>
    </row>
    <row r="153" spans="1:80" x14ac:dyDescent="0.25">
      <c r="A153" s="123" t="s">
        <v>278</v>
      </c>
      <c r="B153" s="106" t="s">
        <v>277</v>
      </c>
      <c r="C153" s="151">
        <f>IF('Indicator Date'!C153="","x",'Indicator Date'!C153)</f>
        <v>2015</v>
      </c>
      <c r="D153" s="151">
        <f>IF('Indicator Date'!D153="","x",'Indicator Date'!D153)</f>
        <v>2015</v>
      </c>
      <c r="E153" s="151">
        <f>IF('Indicator Date'!E153="","x",'Indicator Date'!E153)</f>
        <v>2015</v>
      </c>
      <c r="F153" s="151">
        <f>IF('Indicator Date'!F153="","x",'Indicator Date'!F153)</f>
        <v>2015</v>
      </c>
      <c r="G153" s="151">
        <f>IF('Indicator Date'!G153="","x",'Indicator Date'!G153)</f>
        <v>2015</v>
      </c>
      <c r="H153" s="151">
        <f>IF('Indicator Date'!H153="","x",'Indicator Date'!H153)</f>
        <v>2015</v>
      </c>
      <c r="I153" s="151">
        <f>IF('Indicator Date'!I153="","x",'Indicator Date'!I153)</f>
        <v>2015</v>
      </c>
      <c r="J153" s="151">
        <f>IF('Indicator Date'!J153="","x",'Indicator Date'!J153)</f>
        <v>2018</v>
      </c>
      <c r="K153" s="151">
        <f>IF('Indicator Date'!K153="","x",'Indicator Date'!K153)</f>
        <v>2018</v>
      </c>
      <c r="L153" s="151">
        <f>IF('Indicator Date'!L153="","x",'Indicator Date'!L153)</f>
        <v>2016</v>
      </c>
      <c r="M153" s="151">
        <f>IF('Indicator Date'!M153="","x",'Indicator Date'!M153)</f>
        <v>2015</v>
      </c>
      <c r="N153" s="151">
        <f>IF('Indicator Date'!N153="","x",'Indicator Date'!N153)</f>
        <v>2015</v>
      </c>
      <c r="O153" s="151">
        <f>IF('Indicator Date'!O153="","x",'Indicator Date'!O153)</f>
        <v>2015</v>
      </c>
      <c r="P153" s="151">
        <f>IF('Indicator Date'!P153="","x",'Indicator Date'!P153)</f>
        <v>2015</v>
      </c>
      <c r="Q153" s="151">
        <f>IF('Indicator Date'!Q153="","x",'Indicator Date'!Q153)</f>
        <v>2010</v>
      </c>
      <c r="R153" s="151">
        <f>IF('Indicator Date'!R153="","x",'Indicator Date'!R153)</f>
        <v>2010</v>
      </c>
      <c r="S153" s="151">
        <f>IF('Indicator Date'!S153="","x",'Indicator Date'!S153)</f>
        <v>2010</v>
      </c>
      <c r="T153" s="151">
        <f>IF('Indicator Date'!T153="","x",'Indicator Date'!T153)</f>
        <v>2010</v>
      </c>
      <c r="U153" s="151">
        <f>IF('Indicator Date'!U153="","x",'Indicator Date'!U153)</f>
        <v>2015</v>
      </c>
      <c r="V153" s="151">
        <f>IF('Indicator Date'!V153="","x",'Indicator Date'!V153)</f>
        <v>2015</v>
      </c>
      <c r="W153" s="151">
        <f>IF('Indicator Date'!W153="","x",'Indicator Date'!W153)</f>
        <v>2015</v>
      </c>
      <c r="X153" s="151">
        <f>IF('Indicator Date'!X153="","x",'Indicator Date'!X153)</f>
        <v>2018</v>
      </c>
      <c r="Y153" s="151">
        <f>IF('Indicator Date'!Y153="","x",'Indicator Date'!Y153)</f>
        <v>2018</v>
      </c>
      <c r="Z153" s="151">
        <f>IF('Indicator Date'!Z153="","x",'Indicator Date'!Z153)</f>
        <v>2018</v>
      </c>
      <c r="AA153" s="151">
        <f>IF('Indicator Date'!AA153="","x",'Indicator Date'!AA153)</f>
        <v>2016</v>
      </c>
      <c r="AB153" s="151">
        <f>IF('Indicator Date'!AB153="","x",'Indicator Date'!AB153)</f>
        <v>2017</v>
      </c>
      <c r="AC153" s="151">
        <f>IF('Indicator Date'!AC153="","x",'Indicator Date'!AC153)</f>
        <v>2017</v>
      </c>
      <c r="AD153" s="151">
        <f>IF('Indicator Date'!AD153="","x",'Indicator Date'!AD153)</f>
        <v>2017</v>
      </c>
      <c r="AE153" s="151">
        <f>IF('Indicator Date'!AE153="","x",'Indicator Date'!AE153)</f>
        <v>2018</v>
      </c>
      <c r="AF153" s="151">
        <f>IF('Indicator Date'!AF153="","x",'Indicator Date'!AF153)</f>
        <v>2016</v>
      </c>
      <c r="AG153" s="151">
        <f>IF('Indicator Date'!AG153="","x",'Indicator Date'!AG153)</f>
        <v>2019</v>
      </c>
      <c r="AH153" s="151">
        <f>IF('Indicator Date'!AH153="","x",'Indicator Date'!AH153)</f>
        <v>2019</v>
      </c>
      <c r="AI153" s="151">
        <f>IF('Indicator Date'!AI153="","x",'Indicator Date'!AI153)</f>
        <v>2019</v>
      </c>
      <c r="AJ153" s="151">
        <f>IF('Indicator Date'!AJ153="","x",'Indicator Date'!AJ153)</f>
        <v>2018</v>
      </c>
      <c r="AK153" s="151">
        <f>IF('Indicator Date'!AK153="","x",'Indicator Date'!AK153)</f>
        <v>2018</v>
      </c>
      <c r="AL153" s="151">
        <f>IF('Indicator Date'!AL153="","x",'Indicator Date'!AL153)</f>
        <v>2017</v>
      </c>
      <c r="AM153" s="151">
        <f>IF('Indicator Date'!AM153="","x",'Indicator Date'!AM153)</f>
        <v>2016</v>
      </c>
      <c r="AN153" s="151">
        <f>IF('Indicator Date'!AN153="","x",'Indicator Date'!AN153)</f>
        <v>2019</v>
      </c>
      <c r="AO153" s="151">
        <f>IF('Indicator Date'!AO153="","x",'Indicator Date'!AO153)</f>
        <v>2016</v>
      </c>
      <c r="AP153" s="151">
        <f>IF('Indicator Date'!AP153="","x",'Indicator Date'!AP153)</f>
        <v>2017</v>
      </c>
      <c r="AQ153" s="151">
        <f>IF('Indicator Date'!AQ153="","x",'Indicator Date'!AQ153)</f>
        <v>2017</v>
      </c>
      <c r="AR153" s="151">
        <f>IF('Indicator Date'!AR153="","x",'Indicator Date'!AR153)</f>
        <v>2018</v>
      </c>
      <c r="AS153" s="151">
        <f>IF('Indicator Date'!AS153="","x",'Indicator Date'!AS153)</f>
        <v>2015</v>
      </c>
      <c r="AT153" s="151">
        <f>IF('Indicator Date'!AT153="","x",'Indicator Date'!AT153)</f>
        <v>2016</v>
      </c>
      <c r="AU153" s="151">
        <f>IF('Indicator Date'!AU153="","x",'Indicator Date'!AU153)</f>
        <v>2017</v>
      </c>
      <c r="AV153" s="151">
        <f>IF('Indicator Date'!AV153="","x",'Indicator Date'!AV153)</f>
        <v>2017</v>
      </c>
      <c r="AW153" s="151">
        <f>IF('Indicator Date'!AW153="","x",'Indicator Date'!AW153)</f>
        <v>2017</v>
      </c>
      <c r="AX153" s="151">
        <f>IF('Indicator Date'!AX153="","x",'Indicator Date'!AX153)</f>
        <v>2017</v>
      </c>
      <c r="AY153" s="151">
        <f>IF('Indicator Date'!AY153="","x",'Indicator Date'!AY153)</f>
        <v>2017</v>
      </c>
      <c r="AZ153" s="151">
        <f>IF('Indicator Date'!AZ153="","x",'Indicator Date'!AZ153)</f>
        <v>2017</v>
      </c>
      <c r="BA153" s="151" t="str">
        <f>IF('Indicator Date'!BA153="","x",'Indicator Date'!BA153)</f>
        <v>2011</v>
      </c>
      <c r="BB153" s="151">
        <f>IF('Indicator Date'!BB153="","x",'Indicator Date'!BB153)</f>
        <v>2017</v>
      </c>
      <c r="BC153" s="151">
        <f>IF('Indicator Date'!BC153="","x",'Indicator Date'!BC153)</f>
        <v>2018</v>
      </c>
      <c r="BD153" s="151">
        <f>IF('Indicator Date'!BD153="","x",'Indicator Date'!BD153)</f>
        <v>2019</v>
      </c>
      <c r="BE153" s="213" t="str">
        <f>IF('Indicator Date'!BE153="","x",YEAR('Indicator Date'!BE153))</f>
        <v>x</v>
      </c>
      <c r="BF153" s="213">
        <f>IF('Indicator Date'!BF153="","x",YEAR('Indicator Date'!BF153))</f>
        <v>2018</v>
      </c>
      <c r="BG153" s="213">
        <f>IF('Indicator Date'!BG153="","x",YEAR('Indicator Date'!BG153))</f>
        <v>2018</v>
      </c>
      <c r="BH153" s="151">
        <f>IF('Indicator Date'!BH153="","x",'Indicator Date'!BH153)</f>
        <v>2018</v>
      </c>
      <c r="BI153" s="151">
        <f>IF('Indicator Date'!BI153="","x",'Indicator Date'!BI153)</f>
        <v>2018</v>
      </c>
      <c r="BJ153" s="151">
        <f>IF('Indicator Date'!BJ153="","x",'Indicator Date'!BJ153)</f>
        <v>2015</v>
      </c>
      <c r="BK153" s="151">
        <f>IF('Indicator Date'!BK153="","x",'Indicator Date'!BK153)</f>
        <v>2017</v>
      </c>
      <c r="BL153" s="151">
        <f>IF('Indicator Date'!BL153="","x",'Indicator Date'!BL153)</f>
        <v>2018</v>
      </c>
      <c r="BM153" s="151">
        <f>IF('Indicator Date'!BM153="","x",'Indicator Date'!BM153)</f>
        <v>2017</v>
      </c>
      <c r="BN153" s="151">
        <f>IF('Indicator Date'!BN153="","x",'Indicator Date'!BN153)</f>
        <v>2017</v>
      </c>
      <c r="BO153" s="151">
        <f>IF('Indicator Date'!BO153="","x",'Indicator Date'!BO153)</f>
        <v>2016</v>
      </c>
      <c r="BP153" s="151">
        <f>IF('Indicator Date'!BP153="","x",'Indicator Date'!BP153)</f>
        <v>2017</v>
      </c>
      <c r="BQ153" s="151">
        <f>IF('Indicator Date'!BQ153="","x",'Indicator Date'!BQ153)</f>
        <v>2014</v>
      </c>
      <c r="BR153" s="151">
        <f>IF('Indicator Date'!BR153="","x",'Indicator Date'!BR153)</f>
        <v>2017</v>
      </c>
      <c r="BS153" s="151">
        <f>IF('Indicator Date'!BS153="","x",'Indicator Date'!BS153)</f>
        <v>2017</v>
      </c>
      <c r="BT153" s="151">
        <f>IF('Indicator Date'!BT153="","x",'Indicator Date'!BT153)</f>
        <v>2016</v>
      </c>
      <c r="BU153" s="151">
        <f>IF('Indicator Date'!BU153="","x",'Indicator Date'!BU153)</f>
        <v>2017</v>
      </c>
      <c r="BV153" s="151">
        <f>IF('Indicator Date'!BV153="","x",'Indicator Date'!BV153)</f>
        <v>2017</v>
      </c>
      <c r="BW153" s="151">
        <f>IF('Indicator Date'!BW153="","x",'Indicator Date'!BW153)</f>
        <v>2017</v>
      </c>
      <c r="BX153" s="151">
        <f>IF('Indicator Date'!BX153="","x",'Indicator Date'!BX153)</f>
        <v>2016</v>
      </c>
      <c r="BY153" s="151">
        <f>IF('Indicator Date'!BY153="","x",'Indicator Date'!BY153)</f>
        <v>2015</v>
      </c>
      <c r="BZ153" s="151" t="str">
        <f>IF('Indicator Date'!BZ153="","x",'Indicator Date'!BZ153)</f>
        <v>2018</v>
      </c>
      <c r="CA153" s="151">
        <f>IF('Indicator Date'!CA153="","x",'Indicator Date'!CA153)</f>
        <v>2019</v>
      </c>
      <c r="CB153" s="151">
        <f>IF('Indicator Date'!CB153="","x",'Indicator Date'!CB153)</f>
        <v>2015</v>
      </c>
    </row>
    <row r="154" spans="1:80" x14ac:dyDescent="0.25">
      <c r="A154" s="123" t="s">
        <v>280</v>
      </c>
      <c r="B154" s="106" t="s">
        <v>279</v>
      </c>
      <c r="C154" s="151">
        <f>IF('Indicator Date'!C154="","x",'Indicator Date'!C154)</f>
        <v>2015</v>
      </c>
      <c r="D154" s="151">
        <f>IF('Indicator Date'!D154="","x",'Indicator Date'!D154)</f>
        <v>2015</v>
      </c>
      <c r="E154" s="151">
        <f>IF('Indicator Date'!E154="","x",'Indicator Date'!E154)</f>
        <v>2015</v>
      </c>
      <c r="F154" s="151">
        <f>IF('Indicator Date'!F154="","x",'Indicator Date'!F154)</f>
        <v>2015</v>
      </c>
      <c r="G154" s="151">
        <f>IF('Indicator Date'!G154="","x",'Indicator Date'!G154)</f>
        <v>2015</v>
      </c>
      <c r="H154" s="151">
        <f>IF('Indicator Date'!H154="","x",'Indicator Date'!H154)</f>
        <v>2015</v>
      </c>
      <c r="I154" s="151">
        <f>IF('Indicator Date'!I154="","x",'Indicator Date'!I154)</f>
        <v>2015</v>
      </c>
      <c r="J154" s="151">
        <f>IF('Indicator Date'!J154="","x",'Indicator Date'!J154)</f>
        <v>2018</v>
      </c>
      <c r="K154" s="151">
        <f>IF('Indicator Date'!K154="","x",'Indicator Date'!K154)</f>
        <v>2018</v>
      </c>
      <c r="L154" s="151">
        <f>IF('Indicator Date'!L154="","x",'Indicator Date'!L154)</f>
        <v>2016</v>
      </c>
      <c r="M154" s="151">
        <f>IF('Indicator Date'!M154="","x",'Indicator Date'!M154)</f>
        <v>2015</v>
      </c>
      <c r="N154" s="151">
        <f>IF('Indicator Date'!N154="","x",'Indicator Date'!N154)</f>
        <v>2015</v>
      </c>
      <c r="O154" s="151">
        <f>IF('Indicator Date'!O154="","x",'Indicator Date'!O154)</f>
        <v>2015</v>
      </c>
      <c r="P154" s="151">
        <f>IF('Indicator Date'!P154="","x",'Indicator Date'!P154)</f>
        <v>2015</v>
      </c>
      <c r="Q154" s="151">
        <f>IF('Indicator Date'!Q154="","x",'Indicator Date'!Q154)</f>
        <v>2010</v>
      </c>
      <c r="R154" s="151">
        <f>IF('Indicator Date'!R154="","x",'Indicator Date'!R154)</f>
        <v>2010</v>
      </c>
      <c r="S154" s="151">
        <f>IF('Indicator Date'!S154="","x",'Indicator Date'!S154)</f>
        <v>2010</v>
      </c>
      <c r="T154" s="151">
        <f>IF('Indicator Date'!T154="","x",'Indicator Date'!T154)</f>
        <v>2010</v>
      </c>
      <c r="U154" s="151">
        <f>IF('Indicator Date'!U154="","x",'Indicator Date'!U154)</f>
        <v>2015</v>
      </c>
      <c r="V154" s="151">
        <f>IF('Indicator Date'!V154="","x",'Indicator Date'!V154)</f>
        <v>2015</v>
      </c>
      <c r="W154" s="151">
        <f>IF('Indicator Date'!W154="","x",'Indicator Date'!W154)</f>
        <v>2015</v>
      </c>
      <c r="X154" s="151">
        <f>IF('Indicator Date'!X154="","x",'Indicator Date'!X154)</f>
        <v>2018</v>
      </c>
      <c r="Y154" s="151">
        <f>IF('Indicator Date'!Y154="","x",'Indicator Date'!Y154)</f>
        <v>2018</v>
      </c>
      <c r="Z154" s="151">
        <f>IF('Indicator Date'!Z154="","x",'Indicator Date'!Z154)</f>
        <v>2018</v>
      </c>
      <c r="AA154" s="151">
        <f>IF('Indicator Date'!AA154="","x",'Indicator Date'!AA154)</f>
        <v>2011</v>
      </c>
      <c r="AB154" s="151">
        <f>IF('Indicator Date'!AB154="","x",'Indicator Date'!AB154)</f>
        <v>2017</v>
      </c>
      <c r="AC154" s="151">
        <f>IF('Indicator Date'!AC154="","x",'Indicator Date'!AC154)</f>
        <v>2014</v>
      </c>
      <c r="AD154" s="151">
        <f>IF('Indicator Date'!AD154="","x",'Indicator Date'!AD154)</f>
        <v>2018</v>
      </c>
      <c r="AE154" s="151">
        <f>IF('Indicator Date'!AE154="","x",'Indicator Date'!AE154)</f>
        <v>2018</v>
      </c>
      <c r="AF154" s="151">
        <f>IF('Indicator Date'!AF154="","x",'Indicator Date'!AF154)</f>
        <v>2016</v>
      </c>
      <c r="AG154" s="151">
        <f>IF('Indicator Date'!AG154="","x",'Indicator Date'!AG154)</f>
        <v>2019</v>
      </c>
      <c r="AH154" s="151">
        <f>IF('Indicator Date'!AH154="","x",'Indicator Date'!AH154)</f>
        <v>2019</v>
      </c>
      <c r="AI154" s="151">
        <f>IF('Indicator Date'!AI154="","x",'Indicator Date'!AI154)</f>
        <v>2019</v>
      </c>
      <c r="AJ154" s="151">
        <f>IF('Indicator Date'!AJ154="","x",'Indicator Date'!AJ154)</f>
        <v>2018</v>
      </c>
      <c r="AK154" s="151">
        <f>IF('Indicator Date'!AK154="","x",'Indicator Date'!AK154)</f>
        <v>2018</v>
      </c>
      <c r="AL154" s="151">
        <f>IF('Indicator Date'!AL154="","x",'Indicator Date'!AL154)</f>
        <v>2017</v>
      </c>
      <c r="AM154" s="151">
        <f>IF('Indicator Date'!AM154="","x",'Indicator Date'!AM154)</f>
        <v>2014</v>
      </c>
      <c r="AN154" s="151">
        <f>IF('Indicator Date'!AN154="","x",'Indicator Date'!AN154)</f>
        <v>2019</v>
      </c>
      <c r="AO154" s="151">
        <f>IF('Indicator Date'!AO154="","x",'Indicator Date'!AO154)</f>
        <v>2016</v>
      </c>
      <c r="AP154" s="151">
        <f>IF('Indicator Date'!AP154="","x",'Indicator Date'!AP154)</f>
        <v>2017</v>
      </c>
      <c r="AQ154" s="151">
        <f>IF('Indicator Date'!AQ154="","x",'Indicator Date'!AQ154)</f>
        <v>2017</v>
      </c>
      <c r="AR154" s="151">
        <f>IF('Indicator Date'!AR154="","x",'Indicator Date'!AR154)</f>
        <v>2018</v>
      </c>
      <c r="AS154" s="151">
        <f>IF('Indicator Date'!AS154="","x",'Indicator Date'!AS154)</f>
        <v>2015</v>
      </c>
      <c r="AT154" s="151">
        <f>IF('Indicator Date'!AT154="","x",'Indicator Date'!AT154)</f>
        <v>2014</v>
      </c>
      <c r="AU154" s="151">
        <f>IF('Indicator Date'!AU154="","x",'Indicator Date'!AU154)</f>
        <v>2017</v>
      </c>
      <c r="AV154" s="151">
        <f>IF('Indicator Date'!AV154="","x",'Indicator Date'!AV154)</f>
        <v>2017</v>
      </c>
      <c r="AW154" s="151">
        <f>IF('Indicator Date'!AW154="","x",'Indicator Date'!AW154)</f>
        <v>2017</v>
      </c>
      <c r="AX154" s="151" t="str">
        <f>IF('Indicator Date'!AX154="","x",'Indicator Date'!AX154)</f>
        <v>x</v>
      </c>
      <c r="AY154" s="151">
        <f>IF('Indicator Date'!AY154="","x",'Indicator Date'!AY154)</f>
        <v>2017</v>
      </c>
      <c r="AZ154" s="151">
        <f>IF('Indicator Date'!AZ154="","x",'Indicator Date'!AZ154)</f>
        <v>2017</v>
      </c>
      <c r="BA154" s="151" t="str">
        <f>IF('Indicator Date'!BA154="","x",'Indicator Date'!BA154)</f>
        <v>2015</v>
      </c>
      <c r="BB154" s="151">
        <f>IF('Indicator Date'!BB154="","x",'Indicator Date'!BB154)</f>
        <v>2017</v>
      </c>
      <c r="BC154" s="151">
        <f>IF('Indicator Date'!BC154="","x",'Indicator Date'!BC154)</f>
        <v>2018</v>
      </c>
      <c r="BD154" s="151">
        <f>IF('Indicator Date'!BD154="","x",'Indicator Date'!BD154)</f>
        <v>2019</v>
      </c>
      <c r="BE154" s="213" t="str">
        <f>IF('Indicator Date'!BE154="","x",YEAR('Indicator Date'!BE154))</f>
        <v>x</v>
      </c>
      <c r="BF154" s="213">
        <f>IF('Indicator Date'!BF154="","x",YEAR('Indicator Date'!BF154))</f>
        <v>2018</v>
      </c>
      <c r="BG154" s="213">
        <f>IF('Indicator Date'!BG154="","x",YEAR('Indicator Date'!BG154))</f>
        <v>2018</v>
      </c>
      <c r="BH154" s="151">
        <f>IF('Indicator Date'!BH154="","x",'Indicator Date'!BH154)</f>
        <v>2018</v>
      </c>
      <c r="BI154" s="151">
        <f>IF('Indicator Date'!BI154="","x",'Indicator Date'!BI154)</f>
        <v>2018</v>
      </c>
      <c r="BJ154" s="151">
        <f>IF('Indicator Date'!BJ154="","x",'Indicator Date'!BJ154)</f>
        <v>2015</v>
      </c>
      <c r="BK154" s="151">
        <f>IF('Indicator Date'!BK154="","x",'Indicator Date'!BK154)</f>
        <v>2017</v>
      </c>
      <c r="BL154" s="151">
        <f>IF('Indicator Date'!BL154="","x",'Indicator Date'!BL154)</f>
        <v>2018</v>
      </c>
      <c r="BM154" s="151">
        <f>IF('Indicator Date'!BM154="","x",'Indicator Date'!BM154)</f>
        <v>2017</v>
      </c>
      <c r="BN154" s="151">
        <f>IF('Indicator Date'!BN154="","x",'Indicator Date'!BN154)</f>
        <v>2016</v>
      </c>
      <c r="BO154" s="151">
        <f>IF('Indicator Date'!BO154="","x",'Indicator Date'!BO154)</f>
        <v>2016</v>
      </c>
      <c r="BP154" s="151">
        <f>IF('Indicator Date'!BP154="","x",'Indicator Date'!BP154)</f>
        <v>2017</v>
      </c>
      <c r="BQ154" s="151">
        <f>IF('Indicator Date'!BQ154="","x",'Indicator Date'!BQ154)</f>
        <v>2014</v>
      </c>
      <c r="BR154" s="151">
        <f>IF('Indicator Date'!BR154="","x",'Indicator Date'!BR154)</f>
        <v>2017</v>
      </c>
      <c r="BS154" s="151">
        <f>IF('Indicator Date'!BS154="","x",'Indicator Date'!BS154)</f>
        <v>2017</v>
      </c>
      <c r="BT154" s="151">
        <f>IF('Indicator Date'!BT154="","x",'Indicator Date'!BT154)</f>
        <v>2016</v>
      </c>
      <c r="BU154" s="151">
        <f>IF('Indicator Date'!BU154="","x",'Indicator Date'!BU154)</f>
        <v>2017</v>
      </c>
      <c r="BV154" s="151">
        <f>IF('Indicator Date'!BV154="","x",'Indicator Date'!BV154)</f>
        <v>2017</v>
      </c>
      <c r="BW154" s="151" t="str">
        <f>IF('Indicator Date'!BW154="","x",'Indicator Date'!BW154)</f>
        <v>x</v>
      </c>
      <c r="BX154" s="151">
        <f>IF('Indicator Date'!BX154="","x",'Indicator Date'!BX154)</f>
        <v>2016</v>
      </c>
      <c r="BY154" s="151">
        <f>IF('Indicator Date'!BY154="","x",'Indicator Date'!BY154)</f>
        <v>2015</v>
      </c>
      <c r="BZ154" s="151" t="str">
        <f>IF('Indicator Date'!BZ154="","x",'Indicator Date'!BZ154)</f>
        <v>2018</v>
      </c>
      <c r="CA154" s="151">
        <f>IF('Indicator Date'!CA154="","x",'Indicator Date'!CA154)</f>
        <v>2019</v>
      </c>
      <c r="CB154" s="151">
        <f>IF('Indicator Date'!CB154="","x",'Indicator Date'!CB154)</f>
        <v>2015</v>
      </c>
    </row>
    <row r="155" spans="1:80" x14ac:dyDescent="0.25">
      <c r="A155" s="123" t="s">
        <v>282</v>
      </c>
      <c r="B155" s="106" t="s">
        <v>281</v>
      </c>
      <c r="C155" s="151">
        <f>IF('Indicator Date'!C155="","x",'Indicator Date'!C155)</f>
        <v>2015</v>
      </c>
      <c r="D155" s="151">
        <f>IF('Indicator Date'!D155="","x",'Indicator Date'!D155)</f>
        <v>2015</v>
      </c>
      <c r="E155" s="151">
        <f>IF('Indicator Date'!E155="","x",'Indicator Date'!E155)</f>
        <v>2015</v>
      </c>
      <c r="F155" s="151">
        <f>IF('Indicator Date'!F155="","x",'Indicator Date'!F155)</f>
        <v>2015</v>
      </c>
      <c r="G155" s="151">
        <f>IF('Indicator Date'!G155="","x",'Indicator Date'!G155)</f>
        <v>2015</v>
      </c>
      <c r="H155" s="151">
        <f>IF('Indicator Date'!H155="","x",'Indicator Date'!H155)</f>
        <v>2015</v>
      </c>
      <c r="I155" s="151">
        <f>IF('Indicator Date'!I155="","x",'Indicator Date'!I155)</f>
        <v>2015</v>
      </c>
      <c r="J155" s="151">
        <f>IF('Indicator Date'!J155="","x",'Indicator Date'!J155)</f>
        <v>2018</v>
      </c>
      <c r="K155" s="151">
        <f>IF('Indicator Date'!K155="","x",'Indicator Date'!K155)</f>
        <v>2018</v>
      </c>
      <c r="L155" s="151">
        <f>IF('Indicator Date'!L155="","x",'Indicator Date'!L155)</f>
        <v>2016</v>
      </c>
      <c r="M155" s="151">
        <f>IF('Indicator Date'!M155="","x",'Indicator Date'!M155)</f>
        <v>2015</v>
      </c>
      <c r="N155" s="151">
        <f>IF('Indicator Date'!N155="","x",'Indicator Date'!N155)</f>
        <v>2015</v>
      </c>
      <c r="O155" s="151">
        <f>IF('Indicator Date'!O155="","x",'Indicator Date'!O155)</f>
        <v>2015</v>
      </c>
      <c r="P155" s="151">
        <f>IF('Indicator Date'!P155="","x",'Indicator Date'!P155)</f>
        <v>2015</v>
      </c>
      <c r="Q155" s="151">
        <f>IF('Indicator Date'!Q155="","x",'Indicator Date'!Q155)</f>
        <v>2010</v>
      </c>
      <c r="R155" s="151">
        <f>IF('Indicator Date'!R155="","x",'Indicator Date'!R155)</f>
        <v>2010</v>
      </c>
      <c r="S155" s="151">
        <f>IF('Indicator Date'!S155="","x",'Indicator Date'!S155)</f>
        <v>2010</v>
      </c>
      <c r="T155" s="151">
        <f>IF('Indicator Date'!T155="","x",'Indicator Date'!T155)</f>
        <v>2010</v>
      </c>
      <c r="U155" s="151">
        <f>IF('Indicator Date'!U155="","x",'Indicator Date'!U155)</f>
        <v>2015</v>
      </c>
      <c r="V155" s="151">
        <f>IF('Indicator Date'!V155="","x",'Indicator Date'!V155)</f>
        <v>2015</v>
      </c>
      <c r="W155" s="151">
        <f>IF('Indicator Date'!W155="","x",'Indicator Date'!W155)</f>
        <v>2015</v>
      </c>
      <c r="X155" s="151">
        <f>IF('Indicator Date'!X155="","x",'Indicator Date'!X155)</f>
        <v>2018</v>
      </c>
      <c r="Y155" s="151">
        <f>IF('Indicator Date'!Y155="","x",'Indicator Date'!Y155)</f>
        <v>2018</v>
      </c>
      <c r="Z155" s="151">
        <f>IF('Indicator Date'!Z155="","x",'Indicator Date'!Z155)</f>
        <v>2018</v>
      </c>
      <c r="AA155" s="151" t="str">
        <f>IF('Indicator Date'!AA155="","x",'Indicator Date'!AA155)</f>
        <v>x</v>
      </c>
      <c r="AB155" s="151">
        <f>IF('Indicator Date'!AB155="","x",'Indicator Date'!AB155)</f>
        <v>2017</v>
      </c>
      <c r="AC155" s="151" t="str">
        <f>IF('Indicator Date'!AC155="","x",'Indicator Date'!AC155)</f>
        <v>x</v>
      </c>
      <c r="AD155" s="151">
        <f>IF('Indicator Date'!AD155="","x",'Indicator Date'!AD155)</f>
        <v>2014</v>
      </c>
      <c r="AE155" s="151">
        <f>IF('Indicator Date'!AE155="","x",'Indicator Date'!AE155)</f>
        <v>2018</v>
      </c>
      <c r="AF155" s="151" t="str">
        <f>IF('Indicator Date'!AF155="","x",'Indicator Date'!AF155)</f>
        <v>x</v>
      </c>
      <c r="AG155" s="151">
        <f>IF('Indicator Date'!AG155="","x",'Indicator Date'!AG155)</f>
        <v>2019</v>
      </c>
      <c r="AH155" s="151">
        <f>IF('Indicator Date'!AH155="","x",'Indicator Date'!AH155)</f>
        <v>2019</v>
      </c>
      <c r="AI155" s="151">
        <f>IF('Indicator Date'!AI155="","x",'Indicator Date'!AI155)</f>
        <v>2019</v>
      </c>
      <c r="AJ155" s="151">
        <f>IF('Indicator Date'!AJ155="","x",'Indicator Date'!AJ155)</f>
        <v>2018</v>
      </c>
      <c r="AK155" s="151">
        <f>IF('Indicator Date'!AK155="","x",'Indicator Date'!AK155)</f>
        <v>2018</v>
      </c>
      <c r="AL155" s="151">
        <f>IF('Indicator Date'!AL155="","x",'Indicator Date'!AL155)</f>
        <v>2017</v>
      </c>
      <c r="AM155" s="151" t="str">
        <f>IF('Indicator Date'!AM155="","x",'Indicator Date'!AM155)</f>
        <v>x</v>
      </c>
      <c r="AN155" s="151">
        <f>IF('Indicator Date'!AN155="","x",'Indicator Date'!AN155)</f>
        <v>2019</v>
      </c>
      <c r="AO155" s="151">
        <f>IF('Indicator Date'!AO155="","x",'Indicator Date'!AO155)</f>
        <v>2016</v>
      </c>
      <c r="AP155" s="151">
        <f>IF('Indicator Date'!AP155="","x",'Indicator Date'!AP155)</f>
        <v>2017</v>
      </c>
      <c r="AQ155" s="151">
        <f>IF('Indicator Date'!AQ155="","x",'Indicator Date'!AQ155)</f>
        <v>2017</v>
      </c>
      <c r="AR155" s="151">
        <f>IF('Indicator Date'!AR155="","x",'Indicator Date'!AR155)</f>
        <v>2018</v>
      </c>
      <c r="AS155" s="151">
        <f>IF('Indicator Date'!AS155="","x",'Indicator Date'!AS155)</f>
        <v>2015</v>
      </c>
      <c r="AT155" s="151">
        <f>IF('Indicator Date'!AT155="","x",'Indicator Date'!AT155)</f>
        <v>2012</v>
      </c>
      <c r="AU155" s="151">
        <f>IF('Indicator Date'!AU155="","x",'Indicator Date'!AU155)</f>
        <v>2017</v>
      </c>
      <c r="AV155" s="151" t="str">
        <f>IF('Indicator Date'!AV155="","x",'Indicator Date'!AV155)</f>
        <v>x</v>
      </c>
      <c r="AW155" s="151" t="str">
        <f>IF('Indicator Date'!AW155="","x",'Indicator Date'!AW155)</f>
        <v>x</v>
      </c>
      <c r="AX155" s="151" t="str">
        <f>IF('Indicator Date'!AX155="","x",'Indicator Date'!AX155)</f>
        <v>x</v>
      </c>
      <c r="AY155" s="151">
        <f>IF('Indicator Date'!AY155="","x",'Indicator Date'!AY155)</f>
        <v>2017</v>
      </c>
      <c r="AZ155" s="151" t="str">
        <f>IF('Indicator Date'!AZ155="","x",'Indicator Date'!AZ155)</f>
        <v>x</v>
      </c>
      <c r="BA155" s="151" t="str">
        <f>IF('Indicator Date'!BA155="","x",'Indicator Date'!BA155)</f>
        <v>2013</v>
      </c>
      <c r="BB155" s="151">
        <f>IF('Indicator Date'!BB155="","x",'Indicator Date'!BB155)</f>
        <v>2017</v>
      </c>
      <c r="BC155" s="151">
        <f>IF('Indicator Date'!BC155="","x",'Indicator Date'!BC155)</f>
        <v>2018</v>
      </c>
      <c r="BD155" s="151">
        <f>IF('Indicator Date'!BD155="","x",'Indicator Date'!BD155)</f>
        <v>2019</v>
      </c>
      <c r="BE155" s="213" t="str">
        <f>IF('Indicator Date'!BE155="","x",YEAR('Indicator Date'!BE155))</f>
        <v>x</v>
      </c>
      <c r="BF155" s="213">
        <f>IF('Indicator Date'!BF155="","x",YEAR('Indicator Date'!BF155))</f>
        <v>2018</v>
      </c>
      <c r="BG155" s="213">
        <f>IF('Indicator Date'!BG155="","x",YEAR('Indicator Date'!BG155))</f>
        <v>2018</v>
      </c>
      <c r="BH155" s="151">
        <f>IF('Indicator Date'!BH155="","x",'Indicator Date'!BH155)</f>
        <v>2018</v>
      </c>
      <c r="BI155" s="151">
        <f>IF('Indicator Date'!BI155="","x",'Indicator Date'!BI155)</f>
        <v>2018</v>
      </c>
      <c r="BJ155" s="151">
        <f>IF('Indicator Date'!BJ155="","x",'Indicator Date'!BJ155)</f>
        <v>2015</v>
      </c>
      <c r="BK155" s="151">
        <f>IF('Indicator Date'!BK155="","x",'Indicator Date'!BK155)</f>
        <v>2017</v>
      </c>
      <c r="BL155" s="151">
        <f>IF('Indicator Date'!BL155="","x",'Indicator Date'!BL155)</f>
        <v>2018</v>
      </c>
      <c r="BM155" s="151">
        <f>IF('Indicator Date'!BM155="","x",'Indicator Date'!BM155)</f>
        <v>2017</v>
      </c>
      <c r="BN155" s="151">
        <f>IF('Indicator Date'!BN155="","x",'Indicator Date'!BN155)</f>
        <v>2015</v>
      </c>
      <c r="BO155" s="151">
        <f>IF('Indicator Date'!BO155="","x",'Indicator Date'!BO155)</f>
        <v>2016</v>
      </c>
      <c r="BP155" s="151">
        <f>IF('Indicator Date'!BP155="","x",'Indicator Date'!BP155)</f>
        <v>2017</v>
      </c>
      <c r="BQ155" s="151">
        <f>IF('Indicator Date'!BQ155="","x",'Indicator Date'!BQ155)</f>
        <v>2014</v>
      </c>
      <c r="BR155" s="151">
        <f>IF('Indicator Date'!BR155="","x",'Indicator Date'!BR155)</f>
        <v>2017</v>
      </c>
      <c r="BS155" s="151">
        <f>IF('Indicator Date'!BS155="","x",'Indicator Date'!BS155)</f>
        <v>2017</v>
      </c>
      <c r="BT155" s="151">
        <f>IF('Indicator Date'!BT155="","x",'Indicator Date'!BT155)</f>
        <v>2016</v>
      </c>
      <c r="BU155" s="151">
        <f>IF('Indicator Date'!BU155="","x",'Indicator Date'!BU155)</f>
        <v>2017</v>
      </c>
      <c r="BV155" s="151">
        <f>IF('Indicator Date'!BV155="","x",'Indicator Date'!BV155)</f>
        <v>2017</v>
      </c>
      <c r="BW155" s="151" t="str">
        <f>IF('Indicator Date'!BW155="","x",'Indicator Date'!BW155)</f>
        <v>x</v>
      </c>
      <c r="BX155" s="151">
        <f>IF('Indicator Date'!BX155="","x",'Indicator Date'!BX155)</f>
        <v>2016</v>
      </c>
      <c r="BY155" s="151" t="str">
        <f>IF('Indicator Date'!BY155="","x",'Indicator Date'!BY155)</f>
        <v>x</v>
      </c>
      <c r="BZ155" s="151" t="str">
        <f>IF('Indicator Date'!BZ155="","x",'Indicator Date'!BZ155)</f>
        <v>2018</v>
      </c>
      <c r="CA155" s="151">
        <f>IF('Indicator Date'!CA155="","x",'Indicator Date'!CA155)</f>
        <v>2019</v>
      </c>
      <c r="CB155" s="151">
        <f>IF('Indicator Date'!CB155="","x",'Indicator Date'!CB155)</f>
        <v>2015</v>
      </c>
    </row>
    <row r="156" spans="1:80" x14ac:dyDescent="0.25">
      <c r="A156" s="123" t="s">
        <v>284</v>
      </c>
      <c r="B156" s="106" t="s">
        <v>283</v>
      </c>
      <c r="C156" s="151">
        <f>IF('Indicator Date'!C156="","x",'Indicator Date'!C156)</f>
        <v>2015</v>
      </c>
      <c r="D156" s="151">
        <f>IF('Indicator Date'!D156="","x",'Indicator Date'!D156)</f>
        <v>2015</v>
      </c>
      <c r="E156" s="151">
        <f>IF('Indicator Date'!E156="","x",'Indicator Date'!E156)</f>
        <v>2015</v>
      </c>
      <c r="F156" s="151">
        <f>IF('Indicator Date'!F156="","x",'Indicator Date'!F156)</f>
        <v>2015</v>
      </c>
      <c r="G156" s="151">
        <f>IF('Indicator Date'!G156="","x",'Indicator Date'!G156)</f>
        <v>2015</v>
      </c>
      <c r="H156" s="151">
        <f>IF('Indicator Date'!H156="","x",'Indicator Date'!H156)</f>
        <v>2015</v>
      </c>
      <c r="I156" s="151">
        <f>IF('Indicator Date'!I156="","x",'Indicator Date'!I156)</f>
        <v>2015</v>
      </c>
      <c r="J156" s="151">
        <f>IF('Indicator Date'!J156="","x",'Indicator Date'!J156)</f>
        <v>2018</v>
      </c>
      <c r="K156" s="151">
        <f>IF('Indicator Date'!K156="","x",'Indicator Date'!K156)</f>
        <v>2018</v>
      </c>
      <c r="L156" s="151">
        <f>IF('Indicator Date'!L156="","x",'Indicator Date'!L156)</f>
        <v>2016</v>
      </c>
      <c r="M156" s="151">
        <f>IF('Indicator Date'!M156="","x",'Indicator Date'!M156)</f>
        <v>2015</v>
      </c>
      <c r="N156" s="151">
        <f>IF('Indicator Date'!N156="","x",'Indicator Date'!N156)</f>
        <v>2015</v>
      </c>
      <c r="O156" s="151">
        <f>IF('Indicator Date'!O156="","x",'Indicator Date'!O156)</f>
        <v>2015</v>
      </c>
      <c r="P156" s="151">
        <f>IF('Indicator Date'!P156="","x",'Indicator Date'!P156)</f>
        <v>2015</v>
      </c>
      <c r="Q156" s="151">
        <f>IF('Indicator Date'!Q156="","x",'Indicator Date'!Q156)</f>
        <v>2010</v>
      </c>
      <c r="R156" s="151">
        <f>IF('Indicator Date'!R156="","x",'Indicator Date'!R156)</f>
        <v>2010</v>
      </c>
      <c r="S156" s="151">
        <f>IF('Indicator Date'!S156="","x",'Indicator Date'!S156)</f>
        <v>2010</v>
      </c>
      <c r="T156" s="151">
        <f>IF('Indicator Date'!T156="","x",'Indicator Date'!T156)</f>
        <v>2010</v>
      </c>
      <c r="U156" s="151">
        <f>IF('Indicator Date'!U156="","x",'Indicator Date'!U156)</f>
        <v>2015</v>
      </c>
      <c r="V156" s="151">
        <f>IF('Indicator Date'!V156="","x",'Indicator Date'!V156)</f>
        <v>2015</v>
      </c>
      <c r="W156" s="151">
        <f>IF('Indicator Date'!W156="","x",'Indicator Date'!W156)</f>
        <v>2015</v>
      </c>
      <c r="X156" s="151">
        <f>IF('Indicator Date'!X156="","x",'Indicator Date'!X156)</f>
        <v>2018</v>
      </c>
      <c r="Y156" s="151">
        <f>IF('Indicator Date'!Y156="","x",'Indicator Date'!Y156)</f>
        <v>2018</v>
      </c>
      <c r="Z156" s="151">
        <f>IF('Indicator Date'!Z156="","x",'Indicator Date'!Z156)</f>
        <v>2018</v>
      </c>
      <c r="AA156" s="151">
        <f>IF('Indicator Date'!AA156="","x",'Indicator Date'!AA156)</f>
        <v>2013</v>
      </c>
      <c r="AB156" s="151">
        <f>IF('Indicator Date'!AB156="","x",'Indicator Date'!AB156)</f>
        <v>2017</v>
      </c>
      <c r="AC156" s="151">
        <f>IF('Indicator Date'!AC156="","x",'Indicator Date'!AC156)</f>
        <v>2017</v>
      </c>
      <c r="AD156" s="151">
        <f>IF('Indicator Date'!AD156="","x",'Indicator Date'!AD156)</f>
        <v>2015</v>
      </c>
      <c r="AE156" s="151">
        <f>IF('Indicator Date'!AE156="","x",'Indicator Date'!AE156)</f>
        <v>2018</v>
      </c>
      <c r="AF156" s="151">
        <f>IF('Indicator Date'!AF156="","x",'Indicator Date'!AF156)</f>
        <v>2016</v>
      </c>
      <c r="AG156" s="151">
        <f>IF('Indicator Date'!AG156="","x",'Indicator Date'!AG156)</f>
        <v>2019</v>
      </c>
      <c r="AH156" s="151">
        <f>IF('Indicator Date'!AH156="","x",'Indicator Date'!AH156)</f>
        <v>2019</v>
      </c>
      <c r="AI156" s="151">
        <f>IF('Indicator Date'!AI156="","x",'Indicator Date'!AI156)</f>
        <v>2019</v>
      </c>
      <c r="AJ156" s="151">
        <f>IF('Indicator Date'!AJ156="","x",'Indicator Date'!AJ156)</f>
        <v>2018</v>
      </c>
      <c r="AK156" s="151">
        <f>IF('Indicator Date'!AK156="","x",'Indicator Date'!AK156)</f>
        <v>2018</v>
      </c>
      <c r="AL156" s="151">
        <f>IF('Indicator Date'!AL156="","x",'Indicator Date'!AL156)</f>
        <v>2017</v>
      </c>
      <c r="AM156" s="151">
        <f>IF('Indicator Date'!AM156="","x",'Indicator Date'!AM156)</f>
        <v>2013</v>
      </c>
      <c r="AN156" s="151">
        <f>IF('Indicator Date'!AN156="","x",'Indicator Date'!AN156)</f>
        <v>2019</v>
      </c>
      <c r="AO156" s="151">
        <f>IF('Indicator Date'!AO156="","x",'Indicator Date'!AO156)</f>
        <v>2016</v>
      </c>
      <c r="AP156" s="151">
        <f>IF('Indicator Date'!AP156="","x",'Indicator Date'!AP156)</f>
        <v>2017</v>
      </c>
      <c r="AQ156" s="151">
        <f>IF('Indicator Date'!AQ156="","x",'Indicator Date'!AQ156)</f>
        <v>2017</v>
      </c>
      <c r="AR156" s="151">
        <f>IF('Indicator Date'!AR156="","x",'Indicator Date'!AR156)</f>
        <v>2018</v>
      </c>
      <c r="AS156" s="151">
        <f>IF('Indicator Date'!AS156="","x",'Indicator Date'!AS156)</f>
        <v>2015</v>
      </c>
      <c r="AT156" s="151">
        <f>IF('Indicator Date'!AT156="","x",'Indicator Date'!AT156)</f>
        <v>2013</v>
      </c>
      <c r="AU156" s="151">
        <f>IF('Indicator Date'!AU156="","x",'Indicator Date'!AU156)</f>
        <v>2017</v>
      </c>
      <c r="AV156" s="151">
        <f>IF('Indicator Date'!AV156="","x",'Indicator Date'!AV156)</f>
        <v>2017</v>
      </c>
      <c r="AW156" s="151">
        <f>IF('Indicator Date'!AW156="","x",'Indicator Date'!AW156)</f>
        <v>2017</v>
      </c>
      <c r="AX156" s="151">
        <f>IF('Indicator Date'!AX156="","x",'Indicator Date'!AX156)</f>
        <v>2017</v>
      </c>
      <c r="AY156" s="151">
        <f>IF('Indicator Date'!AY156="","x",'Indicator Date'!AY156)</f>
        <v>2017</v>
      </c>
      <c r="AZ156" s="151">
        <f>IF('Indicator Date'!AZ156="","x",'Indicator Date'!AZ156)</f>
        <v>2017</v>
      </c>
      <c r="BA156" s="151" t="str">
        <f>IF('Indicator Date'!BA156="","x",'Indicator Date'!BA156)</f>
        <v>2011</v>
      </c>
      <c r="BB156" s="151">
        <f>IF('Indicator Date'!BB156="","x",'Indicator Date'!BB156)</f>
        <v>2017</v>
      </c>
      <c r="BC156" s="151">
        <f>IF('Indicator Date'!BC156="","x",'Indicator Date'!BC156)</f>
        <v>2018</v>
      </c>
      <c r="BD156" s="151">
        <f>IF('Indicator Date'!BD156="","x",'Indicator Date'!BD156)</f>
        <v>2019</v>
      </c>
      <c r="BE156" s="213" t="str">
        <f>IF('Indicator Date'!BE156="","x",YEAR('Indicator Date'!BE156))</f>
        <v>x</v>
      </c>
      <c r="BF156" s="213">
        <f>IF('Indicator Date'!BF156="","x",YEAR('Indicator Date'!BF156))</f>
        <v>2018</v>
      </c>
      <c r="BG156" s="213">
        <f>IF('Indicator Date'!BG156="","x",YEAR('Indicator Date'!BG156))</f>
        <v>2018</v>
      </c>
      <c r="BH156" s="151">
        <f>IF('Indicator Date'!BH156="","x",'Indicator Date'!BH156)</f>
        <v>2018</v>
      </c>
      <c r="BI156" s="151">
        <f>IF('Indicator Date'!BI156="","x",'Indicator Date'!BI156)</f>
        <v>2018</v>
      </c>
      <c r="BJ156" s="151">
        <f>IF('Indicator Date'!BJ156="","x",'Indicator Date'!BJ156)</f>
        <v>2013</v>
      </c>
      <c r="BK156" s="151">
        <f>IF('Indicator Date'!BK156="","x",'Indicator Date'!BK156)</f>
        <v>2017</v>
      </c>
      <c r="BL156" s="151">
        <f>IF('Indicator Date'!BL156="","x",'Indicator Date'!BL156)</f>
        <v>2018</v>
      </c>
      <c r="BM156" s="151">
        <f>IF('Indicator Date'!BM156="","x",'Indicator Date'!BM156)</f>
        <v>2017</v>
      </c>
      <c r="BN156" s="151">
        <f>IF('Indicator Date'!BN156="","x",'Indicator Date'!BN156)</f>
        <v>2015</v>
      </c>
      <c r="BO156" s="151">
        <f>IF('Indicator Date'!BO156="","x",'Indicator Date'!BO156)</f>
        <v>2016</v>
      </c>
      <c r="BP156" s="151">
        <f>IF('Indicator Date'!BP156="","x",'Indicator Date'!BP156)</f>
        <v>2017</v>
      </c>
      <c r="BQ156" s="151">
        <f>IF('Indicator Date'!BQ156="","x",'Indicator Date'!BQ156)</f>
        <v>2014</v>
      </c>
      <c r="BR156" s="151">
        <f>IF('Indicator Date'!BR156="","x",'Indicator Date'!BR156)</f>
        <v>2017</v>
      </c>
      <c r="BS156" s="151">
        <f>IF('Indicator Date'!BS156="","x",'Indicator Date'!BS156)</f>
        <v>2017</v>
      </c>
      <c r="BT156" s="151">
        <f>IF('Indicator Date'!BT156="","x",'Indicator Date'!BT156)</f>
        <v>2011</v>
      </c>
      <c r="BU156" s="151">
        <f>IF('Indicator Date'!BU156="","x",'Indicator Date'!BU156)</f>
        <v>2017</v>
      </c>
      <c r="BV156" s="151">
        <f>IF('Indicator Date'!BV156="","x",'Indicator Date'!BV156)</f>
        <v>2017</v>
      </c>
      <c r="BW156" s="151">
        <f>IF('Indicator Date'!BW156="","x",'Indicator Date'!BW156)</f>
        <v>2017</v>
      </c>
      <c r="BX156" s="151">
        <f>IF('Indicator Date'!BX156="","x",'Indicator Date'!BX156)</f>
        <v>2016</v>
      </c>
      <c r="BY156" s="151">
        <f>IF('Indicator Date'!BY156="","x",'Indicator Date'!BY156)</f>
        <v>2015</v>
      </c>
      <c r="BZ156" s="151" t="str">
        <f>IF('Indicator Date'!BZ156="","x",'Indicator Date'!BZ156)</f>
        <v>2018</v>
      </c>
      <c r="CA156" s="151">
        <f>IF('Indicator Date'!CA156="","x",'Indicator Date'!CA156)</f>
        <v>2019</v>
      </c>
      <c r="CB156" s="151">
        <f>IF('Indicator Date'!CB156="","x",'Indicator Date'!CB156)</f>
        <v>2015</v>
      </c>
    </row>
    <row r="157" spans="1:80" x14ac:dyDescent="0.25">
      <c r="A157" s="123" t="s">
        <v>286</v>
      </c>
      <c r="B157" s="106" t="s">
        <v>285</v>
      </c>
      <c r="C157" s="151">
        <f>IF('Indicator Date'!C157="","x",'Indicator Date'!C157)</f>
        <v>2015</v>
      </c>
      <c r="D157" s="151">
        <f>IF('Indicator Date'!D157="","x",'Indicator Date'!D157)</f>
        <v>2015</v>
      </c>
      <c r="E157" s="151">
        <f>IF('Indicator Date'!E157="","x",'Indicator Date'!E157)</f>
        <v>2015</v>
      </c>
      <c r="F157" s="151">
        <f>IF('Indicator Date'!F157="","x",'Indicator Date'!F157)</f>
        <v>2015</v>
      </c>
      <c r="G157" s="151">
        <f>IF('Indicator Date'!G157="","x",'Indicator Date'!G157)</f>
        <v>2015</v>
      </c>
      <c r="H157" s="151">
        <f>IF('Indicator Date'!H157="","x",'Indicator Date'!H157)</f>
        <v>2015</v>
      </c>
      <c r="I157" s="151">
        <f>IF('Indicator Date'!I157="","x",'Indicator Date'!I157)</f>
        <v>2015</v>
      </c>
      <c r="J157" s="151">
        <f>IF('Indicator Date'!J157="","x",'Indicator Date'!J157)</f>
        <v>2018</v>
      </c>
      <c r="K157" s="151">
        <f>IF('Indicator Date'!K157="","x",'Indicator Date'!K157)</f>
        <v>2018</v>
      </c>
      <c r="L157" s="151">
        <f>IF('Indicator Date'!L157="","x",'Indicator Date'!L157)</f>
        <v>2016</v>
      </c>
      <c r="M157" s="151">
        <f>IF('Indicator Date'!M157="","x",'Indicator Date'!M157)</f>
        <v>2015</v>
      </c>
      <c r="N157" s="151">
        <f>IF('Indicator Date'!N157="","x",'Indicator Date'!N157)</f>
        <v>2015</v>
      </c>
      <c r="O157" s="151">
        <f>IF('Indicator Date'!O157="","x",'Indicator Date'!O157)</f>
        <v>2015</v>
      </c>
      <c r="P157" s="151">
        <f>IF('Indicator Date'!P157="","x",'Indicator Date'!P157)</f>
        <v>2015</v>
      </c>
      <c r="Q157" s="151">
        <f>IF('Indicator Date'!Q157="","x",'Indicator Date'!Q157)</f>
        <v>2010</v>
      </c>
      <c r="R157" s="151">
        <f>IF('Indicator Date'!R157="","x",'Indicator Date'!R157)</f>
        <v>2010</v>
      </c>
      <c r="S157" s="151">
        <f>IF('Indicator Date'!S157="","x",'Indicator Date'!S157)</f>
        <v>2010</v>
      </c>
      <c r="T157" s="151">
        <f>IF('Indicator Date'!T157="","x",'Indicator Date'!T157)</f>
        <v>2010</v>
      </c>
      <c r="U157" s="151">
        <f>IF('Indicator Date'!U157="","x",'Indicator Date'!U157)</f>
        <v>2015</v>
      </c>
      <c r="V157" s="151">
        <f>IF('Indicator Date'!V157="","x",'Indicator Date'!V157)</f>
        <v>2015</v>
      </c>
      <c r="W157" s="151">
        <f>IF('Indicator Date'!W157="","x",'Indicator Date'!W157)</f>
        <v>2015</v>
      </c>
      <c r="X157" s="151">
        <f>IF('Indicator Date'!X157="","x",'Indicator Date'!X157)</f>
        <v>2018</v>
      </c>
      <c r="Y157" s="151">
        <f>IF('Indicator Date'!Y157="","x",'Indicator Date'!Y157)</f>
        <v>2018</v>
      </c>
      <c r="Z157" s="151">
        <f>IF('Indicator Date'!Z157="","x",'Indicator Date'!Z157)</f>
        <v>2018</v>
      </c>
      <c r="AA157" s="151">
        <f>IF('Indicator Date'!AA157="","x",'Indicator Date'!AA157)</f>
        <v>2010</v>
      </c>
      <c r="AB157" s="151">
        <f>IF('Indicator Date'!AB157="","x",'Indicator Date'!AB157)</f>
        <v>2017</v>
      </c>
      <c r="AC157" s="151" t="str">
        <f>IF('Indicator Date'!AC157="","x",'Indicator Date'!AC157)</f>
        <v>x</v>
      </c>
      <c r="AD157" s="151">
        <f>IF('Indicator Date'!AD157="","x",'Indicator Date'!AD157)</f>
        <v>2018</v>
      </c>
      <c r="AE157" s="151">
        <f>IF('Indicator Date'!AE157="","x",'Indicator Date'!AE157)</f>
        <v>2018</v>
      </c>
      <c r="AF157" s="151" t="str">
        <f>IF('Indicator Date'!AF157="","x",'Indicator Date'!AF157)</f>
        <v>x</v>
      </c>
      <c r="AG157" s="151">
        <f>IF('Indicator Date'!AG157="","x",'Indicator Date'!AG157)</f>
        <v>2019</v>
      </c>
      <c r="AH157" s="151">
        <f>IF('Indicator Date'!AH157="","x",'Indicator Date'!AH157)</f>
        <v>2019</v>
      </c>
      <c r="AI157" s="151">
        <f>IF('Indicator Date'!AI157="","x",'Indicator Date'!AI157)</f>
        <v>2019</v>
      </c>
      <c r="AJ157" s="151">
        <f>IF('Indicator Date'!AJ157="","x",'Indicator Date'!AJ157)</f>
        <v>2018</v>
      </c>
      <c r="AK157" s="151">
        <f>IF('Indicator Date'!AK157="","x",'Indicator Date'!AK157)</f>
        <v>2018</v>
      </c>
      <c r="AL157" s="151">
        <f>IF('Indicator Date'!AL157="","x",'Indicator Date'!AL157)</f>
        <v>2017</v>
      </c>
      <c r="AM157" s="151" t="str">
        <f>IF('Indicator Date'!AM157="","x",'Indicator Date'!AM157)</f>
        <v>x</v>
      </c>
      <c r="AN157" s="151">
        <f>IF('Indicator Date'!AN157="","x",'Indicator Date'!AN157)</f>
        <v>2019</v>
      </c>
      <c r="AO157" s="151">
        <f>IF('Indicator Date'!AO157="","x",'Indicator Date'!AO157)</f>
        <v>2016</v>
      </c>
      <c r="AP157" s="151">
        <f>IF('Indicator Date'!AP157="","x",'Indicator Date'!AP157)</f>
        <v>2017</v>
      </c>
      <c r="AQ157" s="151" t="str">
        <f>IF('Indicator Date'!AQ157="","x",'Indicator Date'!AQ157)</f>
        <v>x</v>
      </c>
      <c r="AR157" s="151" t="str">
        <f>IF('Indicator Date'!AR157="","x",'Indicator Date'!AR157)</f>
        <v>x</v>
      </c>
      <c r="AS157" s="151">
        <f>IF('Indicator Date'!AS157="","x",'Indicator Date'!AS157)</f>
        <v>2015</v>
      </c>
      <c r="AT157" s="151" t="str">
        <f>IF('Indicator Date'!AT157="","x",'Indicator Date'!AT157)</f>
        <v>x</v>
      </c>
      <c r="AU157" s="151">
        <f>IF('Indicator Date'!AU157="","x",'Indicator Date'!AU157)</f>
        <v>2017</v>
      </c>
      <c r="AV157" s="151">
        <f>IF('Indicator Date'!AV157="","x",'Indicator Date'!AV157)</f>
        <v>2017</v>
      </c>
      <c r="AW157" s="151">
        <f>IF('Indicator Date'!AW157="","x",'Indicator Date'!AW157)</f>
        <v>2017</v>
      </c>
      <c r="AX157" s="151" t="str">
        <f>IF('Indicator Date'!AX157="","x",'Indicator Date'!AX157)</f>
        <v>x</v>
      </c>
      <c r="AY157" s="151">
        <f>IF('Indicator Date'!AY157="","x",'Indicator Date'!AY157)</f>
        <v>2017</v>
      </c>
      <c r="AZ157" s="151">
        <f>IF('Indicator Date'!AZ157="","x",'Indicator Date'!AZ157)</f>
        <v>2017</v>
      </c>
      <c r="BA157" s="151" t="str">
        <f>IF('Indicator Date'!BA157="","x",'Indicator Date'!BA157)</f>
        <v>x</v>
      </c>
      <c r="BB157" s="151">
        <f>IF('Indicator Date'!BB157="","x",'Indicator Date'!BB157)</f>
        <v>2017</v>
      </c>
      <c r="BC157" s="151">
        <f>IF('Indicator Date'!BC157="","x",'Indicator Date'!BC157)</f>
        <v>2018</v>
      </c>
      <c r="BD157" s="151">
        <f>IF('Indicator Date'!BD157="","x",'Indicator Date'!BD157)</f>
        <v>2019</v>
      </c>
      <c r="BE157" s="213" t="str">
        <f>IF('Indicator Date'!BE157="","x",YEAR('Indicator Date'!BE157))</f>
        <v>x</v>
      </c>
      <c r="BF157" s="213">
        <f>IF('Indicator Date'!BF157="","x",YEAR('Indicator Date'!BF157))</f>
        <v>2018</v>
      </c>
      <c r="BG157" s="213">
        <f>IF('Indicator Date'!BG157="","x",YEAR('Indicator Date'!BG157))</f>
        <v>2018</v>
      </c>
      <c r="BH157" s="151">
        <f>IF('Indicator Date'!BH157="","x",'Indicator Date'!BH157)</f>
        <v>2018</v>
      </c>
      <c r="BI157" s="151">
        <f>IF('Indicator Date'!BI157="","x",'Indicator Date'!BI157)</f>
        <v>2018</v>
      </c>
      <c r="BJ157" s="151">
        <f>IF('Indicator Date'!BJ157="","x",'Indicator Date'!BJ157)</f>
        <v>2013</v>
      </c>
      <c r="BK157" s="151">
        <f>IF('Indicator Date'!BK157="","x",'Indicator Date'!BK157)</f>
        <v>2017</v>
      </c>
      <c r="BL157" s="151">
        <f>IF('Indicator Date'!BL157="","x",'Indicator Date'!BL157)</f>
        <v>2018</v>
      </c>
      <c r="BM157" s="151">
        <f>IF('Indicator Date'!BM157="","x",'Indicator Date'!BM157)</f>
        <v>2017</v>
      </c>
      <c r="BN157" s="151">
        <f>IF('Indicator Date'!BN157="","x",'Indicator Date'!BN157)</f>
        <v>2016</v>
      </c>
      <c r="BO157" s="151">
        <f>IF('Indicator Date'!BO157="","x",'Indicator Date'!BO157)</f>
        <v>2016</v>
      </c>
      <c r="BP157" s="151">
        <f>IF('Indicator Date'!BP157="","x",'Indicator Date'!BP157)</f>
        <v>2017</v>
      </c>
      <c r="BQ157" s="151">
        <f>IF('Indicator Date'!BQ157="","x",'Indicator Date'!BQ157)</f>
        <v>2014</v>
      </c>
      <c r="BR157" s="151">
        <f>IF('Indicator Date'!BR157="","x",'Indicator Date'!BR157)</f>
        <v>2017</v>
      </c>
      <c r="BS157" s="151">
        <f>IF('Indicator Date'!BS157="","x",'Indicator Date'!BS157)</f>
        <v>2017</v>
      </c>
      <c r="BT157" s="151">
        <f>IF('Indicator Date'!BT157="","x",'Indicator Date'!BT157)</f>
        <v>2016</v>
      </c>
      <c r="BU157" s="151">
        <f>IF('Indicator Date'!BU157="","x",'Indicator Date'!BU157)</f>
        <v>2017</v>
      </c>
      <c r="BV157" s="151">
        <f>IF('Indicator Date'!BV157="","x",'Indicator Date'!BV157)</f>
        <v>2017</v>
      </c>
      <c r="BW157" s="151">
        <f>IF('Indicator Date'!BW157="","x",'Indicator Date'!BW157)</f>
        <v>2017</v>
      </c>
      <c r="BX157" s="151">
        <f>IF('Indicator Date'!BX157="","x",'Indicator Date'!BX157)</f>
        <v>2016</v>
      </c>
      <c r="BY157" s="151">
        <f>IF('Indicator Date'!BY157="","x",'Indicator Date'!BY157)</f>
        <v>2015</v>
      </c>
      <c r="BZ157" s="151" t="str">
        <f>IF('Indicator Date'!BZ157="","x",'Indicator Date'!BZ157)</f>
        <v>2018</v>
      </c>
      <c r="CA157" s="151">
        <f>IF('Indicator Date'!CA157="","x",'Indicator Date'!CA157)</f>
        <v>2019</v>
      </c>
      <c r="CB157" s="151">
        <f>IF('Indicator Date'!CB157="","x",'Indicator Date'!CB157)</f>
        <v>2015</v>
      </c>
    </row>
    <row r="158" spans="1:80" x14ac:dyDescent="0.25">
      <c r="A158" s="123" t="s">
        <v>288</v>
      </c>
      <c r="B158" s="106" t="s">
        <v>287</v>
      </c>
      <c r="C158" s="151">
        <f>IF('Indicator Date'!C158="","x",'Indicator Date'!C158)</f>
        <v>2015</v>
      </c>
      <c r="D158" s="151">
        <f>IF('Indicator Date'!D158="","x",'Indicator Date'!D158)</f>
        <v>2015</v>
      </c>
      <c r="E158" s="151">
        <f>IF('Indicator Date'!E158="","x",'Indicator Date'!E158)</f>
        <v>2015</v>
      </c>
      <c r="F158" s="151">
        <f>IF('Indicator Date'!F158="","x",'Indicator Date'!F158)</f>
        <v>2015</v>
      </c>
      <c r="G158" s="151">
        <f>IF('Indicator Date'!G158="","x",'Indicator Date'!G158)</f>
        <v>2015</v>
      </c>
      <c r="H158" s="151">
        <f>IF('Indicator Date'!H158="","x",'Indicator Date'!H158)</f>
        <v>2015</v>
      </c>
      <c r="I158" s="151">
        <f>IF('Indicator Date'!I158="","x",'Indicator Date'!I158)</f>
        <v>2015</v>
      </c>
      <c r="J158" s="151">
        <f>IF('Indicator Date'!J158="","x",'Indicator Date'!J158)</f>
        <v>2018</v>
      </c>
      <c r="K158" s="151">
        <f>IF('Indicator Date'!K158="","x",'Indicator Date'!K158)</f>
        <v>2018</v>
      </c>
      <c r="L158" s="151">
        <f>IF('Indicator Date'!L158="","x",'Indicator Date'!L158)</f>
        <v>2016</v>
      </c>
      <c r="M158" s="151">
        <f>IF('Indicator Date'!M158="","x",'Indicator Date'!M158)</f>
        <v>2015</v>
      </c>
      <c r="N158" s="151">
        <f>IF('Indicator Date'!N158="","x",'Indicator Date'!N158)</f>
        <v>2015</v>
      </c>
      <c r="O158" s="151">
        <f>IF('Indicator Date'!O158="","x",'Indicator Date'!O158)</f>
        <v>2015</v>
      </c>
      <c r="P158" s="151">
        <f>IF('Indicator Date'!P158="","x",'Indicator Date'!P158)</f>
        <v>2015</v>
      </c>
      <c r="Q158" s="151">
        <f>IF('Indicator Date'!Q158="","x",'Indicator Date'!Q158)</f>
        <v>2010</v>
      </c>
      <c r="R158" s="151">
        <f>IF('Indicator Date'!R158="","x",'Indicator Date'!R158)</f>
        <v>2010</v>
      </c>
      <c r="S158" s="151">
        <f>IF('Indicator Date'!S158="","x",'Indicator Date'!S158)</f>
        <v>2010</v>
      </c>
      <c r="T158" s="151">
        <f>IF('Indicator Date'!T158="","x",'Indicator Date'!T158)</f>
        <v>2010</v>
      </c>
      <c r="U158" s="151">
        <f>IF('Indicator Date'!U158="","x",'Indicator Date'!U158)</f>
        <v>2015</v>
      </c>
      <c r="V158" s="151">
        <f>IF('Indicator Date'!V158="","x",'Indicator Date'!V158)</f>
        <v>2015</v>
      </c>
      <c r="W158" s="151">
        <f>IF('Indicator Date'!W158="","x",'Indicator Date'!W158)</f>
        <v>2015</v>
      </c>
      <c r="X158" s="151">
        <f>IF('Indicator Date'!X158="","x",'Indicator Date'!X158)</f>
        <v>2018</v>
      </c>
      <c r="Y158" s="151">
        <f>IF('Indicator Date'!Y158="","x",'Indicator Date'!Y158)</f>
        <v>2018</v>
      </c>
      <c r="Z158" s="151">
        <f>IF('Indicator Date'!Z158="","x",'Indicator Date'!Z158)</f>
        <v>2018</v>
      </c>
      <c r="AA158" s="151">
        <f>IF('Indicator Date'!AA158="","x",'Indicator Date'!AA158)</f>
        <v>2011</v>
      </c>
      <c r="AB158" s="151">
        <f>IF('Indicator Date'!AB158="","x",'Indicator Date'!AB158)</f>
        <v>2017</v>
      </c>
      <c r="AC158" s="151" t="str">
        <f>IF('Indicator Date'!AC158="","x",'Indicator Date'!AC158)</f>
        <v>x</v>
      </c>
      <c r="AD158" s="151">
        <f>IF('Indicator Date'!AD158="","x",'Indicator Date'!AD158)</f>
        <v>2018</v>
      </c>
      <c r="AE158" s="151">
        <f>IF('Indicator Date'!AE158="","x",'Indicator Date'!AE158)</f>
        <v>2018</v>
      </c>
      <c r="AF158" s="151" t="str">
        <f>IF('Indicator Date'!AF158="","x",'Indicator Date'!AF158)</f>
        <v>x</v>
      </c>
      <c r="AG158" s="151">
        <f>IF('Indicator Date'!AG158="","x",'Indicator Date'!AG158)</f>
        <v>2019</v>
      </c>
      <c r="AH158" s="151">
        <f>IF('Indicator Date'!AH158="","x",'Indicator Date'!AH158)</f>
        <v>2019</v>
      </c>
      <c r="AI158" s="151">
        <f>IF('Indicator Date'!AI158="","x",'Indicator Date'!AI158)</f>
        <v>2019</v>
      </c>
      <c r="AJ158" s="151">
        <f>IF('Indicator Date'!AJ158="","x",'Indicator Date'!AJ158)</f>
        <v>2018</v>
      </c>
      <c r="AK158" s="151">
        <f>IF('Indicator Date'!AK158="","x",'Indicator Date'!AK158)</f>
        <v>2018</v>
      </c>
      <c r="AL158" s="151">
        <f>IF('Indicator Date'!AL158="","x",'Indicator Date'!AL158)</f>
        <v>2017</v>
      </c>
      <c r="AM158" s="151" t="str">
        <f>IF('Indicator Date'!AM158="","x",'Indicator Date'!AM158)</f>
        <v>x</v>
      </c>
      <c r="AN158" s="151">
        <f>IF('Indicator Date'!AN158="","x",'Indicator Date'!AN158)</f>
        <v>2019</v>
      </c>
      <c r="AO158" s="151">
        <f>IF('Indicator Date'!AO158="","x",'Indicator Date'!AO158)</f>
        <v>2016</v>
      </c>
      <c r="AP158" s="151">
        <f>IF('Indicator Date'!AP158="","x",'Indicator Date'!AP158)</f>
        <v>2017</v>
      </c>
      <c r="AQ158" s="151" t="str">
        <f>IF('Indicator Date'!AQ158="","x",'Indicator Date'!AQ158)</f>
        <v>x</v>
      </c>
      <c r="AR158" s="151">
        <f>IF('Indicator Date'!AR158="","x",'Indicator Date'!AR158)</f>
        <v>2018</v>
      </c>
      <c r="AS158" s="151">
        <f>IF('Indicator Date'!AS158="","x",'Indicator Date'!AS158)</f>
        <v>2015</v>
      </c>
      <c r="AT158" s="151" t="str">
        <f>IF('Indicator Date'!AT158="","x",'Indicator Date'!AT158)</f>
        <v>x</v>
      </c>
      <c r="AU158" s="151">
        <f>IF('Indicator Date'!AU158="","x",'Indicator Date'!AU158)</f>
        <v>2017</v>
      </c>
      <c r="AV158" s="151">
        <f>IF('Indicator Date'!AV158="","x",'Indicator Date'!AV158)</f>
        <v>2017</v>
      </c>
      <c r="AW158" s="151">
        <f>IF('Indicator Date'!AW158="","x",'Indicator Date'!AW158)</f>
        <v>2017</v>
      </c>
      <c r="AX158" s="151" t="str">
        <f>IF('Indicator Date'!AX158="","x",'Indicator Date'!AX158)</f>
        <v>x</v>
      </c>
      <c r="AY158" s="151">
        <f>IF('Indicator Date'!AY158="","x",'Indicator Date'!AY158)</f>
        <v>2017</v>
      </c>
      <c r="AZ158" s="151">
        <f>IF('Indicator Date'!AZ158="","x",'Indicator Date'!AZ158)</f>
        <v>2017</v>
      </c>
      <c r="BA158" s="151" t="str">
        <f>IF('Indicator Date'!BA158="","x",'Indicator Date'!BA158)</f>
        <v>2015</v>
      </c>
      <c r="BB158" s="151">
        <f>IF('Indicator Date'!BB158="","x",'Indicator Date'!BB158)</f>
        <v>2017</v>
      </c>
      <c r="BC158" s="151">
        <f>IF('Indicator Date'!BC158="","x",'Indicator Date'!BC158)</f>
        <v>2018</v>
      </c>
      <c r="BD158" s="151">
        <f>IF('Indicator Date'!BD158="","x",'Indicator Date'!BD158)</f>
        <v>2019</v>
      </c>
      <c r="BE158" s="213" t="str">
        <f>IF('Indicator Date'!BE158="","x",YEAR('Indicator Date'!BE158))</f>
        <v>x</v>
      </c>
      <c r="BF158" s="213">
        <f>IF('Indicator Date'!BF158="","x",YEAR('Indicator Date'!BF158))</f>
        <v>2018</v>
      </c>
      <c r="BG158" s="213">
        <f>IF('Indicator Date'!BG158="","x",YEAR('Indicator Date'!BG158))</f>
        <v>2018</v>
      </c>
      <c r="BH158" s="151">
        <f>IF('Indicator Date'!BH158="","x",'Indicator Date'!BH158)</f>
        <v>2018</v>
      </c>
      <c r="BI158" s="151">
        <f>IF('Indicator Date'!BI158="","x",'Indicator Date'!BI158)</f>
        <v>2018</v>
      </c>
      <c r="BJ158" s="151">
        <f>IF('Indicator Date'!BJ158="","x",'Indicator Date'!BJ158)</f>
        <v>2015</v>
      </c>
      <c r="BK158" s="151">
        <f>IF('Indicator Date'!BK158="","x",'Indicator Date'!BK158)</f>
        <v>2017</v>
      </c>
      <c r="BL158" s="151">
        <f>IF('Indicator Date'!BL158="","x",'Indicator Date'!BL158)</f>
        <v>2018</v>
      </c>
      <c r="BM158" s="151">
        <f>IF('Indicator Date'!BM158="","x",'Indicator Date'!BM158)</f>
        <v>2017</v>
      </c>
      <c r="BN158" s="151" t="str">
        <f>IF('Indicator Date'!BN158="","x",'Indicator Date'!BN158)</f>
        <v>x</v>
      </c>
      <c r="BO158" s="151">
        <f>IF('Indicator Date'!BO158="","x",'Indicator Date'!BO158)</f>
        <v>2016</v>
      </c>
      <c r="BP158" s="151">
        <f>IF('Indicator Date'!BP158="","x",'Indicator Date'!BP158)</f>
        <v>2017</v>
      </c>
      <c r="BQ158" s="151">
        <f>IF('Indicator Date'!BQ158="","x",'Indicator Date'!BQ158)</f>
        <v>2014</v>
      </c>
      <c r="BR158" s="151">
        <f>IF('Indicator Date'!BR158="","x",'Indicator Date'!BR158)</f>
        <v>2017</v>
      </c>
      <c r="BS158" s="151">
        <f>IF('Indicator Date'!BS158="","x",'Indicator Date'!BS158)</f>
        <v>2017</v>
      </c>
      <c r="BT158" s="151">
        <f>IF('Indicator Date'!BT158="","x",'Indicator Date'!BT158)</f>
        <v>2016</v>
      </c>
      <c r="BU158" s="151">
        <f>IF('Indicator Date'!BU158="","x",'Indicator Date'!BU158)</f>
        <v>2017</v>
      </c>
      <c r="BV158" s="151">
        <f>IF('Indicator Date'!BV158="","x",'Indicator Date'!BV158)</f>
        <v>2017</v>
      </c>
      <c r="BW158" s="151">
        <f>IF('Indicator Date'!BW158="","x",'Indicator Date'!BW158)</f>
        <v>2017</v>
      </c>
      <c r="BX158" s="151">
        <f>IF('Indicator Date'!BX158="","x",'Indicator Date'!BX158)</f>
        <v>2016</v>
      </c>
      <c r="BY158" s="151">
        <f>IF('Indicator Date'!BY158="","x",'Indicator Date'!BY158)</f>
        <v>2015</v>
      </c>
      <c r="BZ158" s="151" t="str">
        <f>IF('Indicator Date'!BZ158="","x",'Indicator Date'!BZ158)</f>
        <v>2018</v>
      </c>
      <c r="CA158" s="151">
        <f>IF('Indicator Date'!CA158="","x",'Indicator Date'!CA158)</f>
        <v>2019</v>
      </c>
      <c r="CB158" s="151">
        <f>IF('Indicator Date'!CB158="","x",'Indicator Date'!CB158)</f>
        <v>2015</v>
      </c>
    </row>
    <row r="159" spans="1:80" x14ac:dyDescent="0.25">
      <c r="A159" s="123" t="s">
        <v>290</v>
      </c>
      <c r="B159" s="106" t="s">
        <v>289</v>
      </c>
      <c r="C159" s="151">
        <f>IF('Indicator Date'!C159="","x",'Indicator Date'!C159)</f>
        <v>2015</v>
      </c>
      <c r="D159" s="151">
        <f>IF('Indicator Date'!D159="","x",'Indicator Date'!D159)</f>
        <v>2015</v>
      </c>
      <c r="E159" s="151">
        <f>IF('Indicator Date'!E159="","x",'Indicator Date'!E159)</f>
        <v>2015</v>
      </c>
      <c r="F159" s="151">
        <f>IF('Indicator Date'!F159="","x",'Indicator Date'!F159)</f>
        <v>2015</v>
      </c>
      <c r="G159" s="151">
        <f>IF('Indicator Date'!G159="","x",'Indicator Date'!G159)</f>
        <v>2015</v>
      </c>
      <c r="H159" s="151">
        <f>IF('Indicator Date'!H159="","x",'Indicator Date'!H159)</f>
        <v>2015</v>
      </c>
      <c r="I159" s="151">
        <f>IF('Indicator Date'!I159="","x",'Indicator Date'!I159)</f>
        <v>2015</v>
      </c>
      <c r="J159" s="151">
        <f>IF('Indicator Date'!J159="","x",'Indicator Date'!J159)</f>
        <v>2018</v>
      </c>
      <c r="K159" s="151">
        <f>IF('Indicator Date'!K159="","x",'Indicator Date'!K159)</f>
        <v>2018</v>
      </c>
      <c r="L159" s="151">
        <f>IF('Indicator Date'!L159="","x",'Indicator Date'!L159)</f>
        <v>2016</v>
      </c>
      <c r="M159" s="151">
        <f>IF('Indicator Date'!M159="","x",'Indicator Date'!M159)</f>
        <v>2015</v>
      </c>
      <c r="N159" s="151">
        <f>IF('Indicator Date'!N159="","x",'Indicator Date'!N159)</f>
        <v>2015</v>
      </c>
      <c r="O159" s="151">
        <f>IF('Indicator Date'!O159="","x",'Indicator Date'!O159)</f>
        <v>2015</v>
      </c>
      <c r="P159" s="151">
        <f>IF('Indicator Date'!P159="","x",'Indicator Date'!P159)</f>
        <v>2015</v>
      </c>
      <c r="Q159" s="151">
        <f>IF('Indicator Date'!Q159="","x",'Indicator Date'!Q159)</f>
        <v>2010</v>
      </c>
      <c r="R159" s="151">
        <f>IF('Indicator Date'!R159="","x",'Indicator Date'!R159)</f>
        <v>2010</v>
      </c>
      <c r="S159" s="151">
        <f>IF('Indicator Date'!S159="","x",'Indicator Date'!S159)</f>
        <v>2010</v>
      </c>
      <c r="T159" s="151">
        <f>IF('Indicator Date'!T159="","x",'Indicator Date'!T159)</f>
        <v>2010</v>
      </c>
      <c r="U159" s="151">
        <f>IF('Indicator Date'!U159="","x",'Indicator Date'!U159)</f>
        <v>2015</v>
      </c>
      <c r="V159" s="151">
        <f>IF('Indicator Date'!V159="","x",'Indicator Date'!V159)</f>
        <v>2015</v>
      </c>
      <c r="W159" s="151">
        <f>IF('Indicator Date'!W159="","x",'Indicator Date'!W159)</f>
        <v>2015</v>
      </c>
      <c r="X159" s="151">
        <f>IF('Indicator Date'!X159="","x",'Indicator Date'!X159)</f>
        <v>2018</v>
      </c>
      <c r="Y159" s="151">
        <f>IF('Indicator Date'!Y159="","x",'Indicator Date'!Y159)</f>
        <v>2018</v>
      </c>
      <c r="Z159" s="151">
        <f>IF('Indicator Date'!Z159="","x",'Indicator Date'!Z159)</f>
        <v>2018</v>
      </c>
      <c r="AA159" s="151">
        <f>IF('Indicator Date'!AA159="","x",'Indicator Date'!AA159)</f>
        <v>2011</v>
      </c>
      <c r="AB159" s="151">
        <f>IF('Indicator Date'!AB159="","x",'Indicator Date'!AB159)</f>
        <v>2017</v>
      </c>
      <c r="AC159" s="151" t="str">
        <f>IF('Indicator Date'!AC159="","x",'Indicator Date'!AC159)</f>
        <v>x</v>
      </c>
      <c r="AD159" s="151">
        <f>IF('Indicator Date'!AD159="","x",'Indicator Date'!AD159)</f>
        <v>2018</v>
      </c>
      <c r="AE159" s="151">
        <f>IF('Indicator Date'!AE159="","x",'Indicator Date'!AE159)</f>
        <v>2018</v>
      </c>
      <c r="AF159" s="151">
        <f>IF('Indicator Date'!AF159="","x",'Indicator Date'!AF159)</f>
        <v>2016</v>
      </c>
      <c r="AG159" s="151">
        <f>IF('Indicator Date'!AG159="","x",'Indicator Date'!AG159)</f>
        <v>2019</v>
      </c>
      <c r="AH159" s="151">
        <f>IF('Indicator Date'!AH159="","x",'Indicator Date'!AH159)</f>
        <v>2019</v>
      </c>
      <c r="AI159" s="151">
        <f>IF('Indicator Date'!AI159="","x",'Indicator Date'!AI159)</f>
        <v>2019</v>
      </c>
      <c r="AJ159" s="151">
        <f>IF('Indicator Date'!AJ159="","x",'Indicator Date'!AJ159)</f>
        <v>2018</v>
      </c>
      <c r="AK159" s="151">
        <f>IF('Indicator Date'!AK159="","x",'Indicator Date'!AK159)</f>
        <v>2018</v>
      </c>
      <c r="AL159" s="151" t="str">
        <f>IF('Indicator Date'!AL159="","x",'Indicator Date'!AL159)</f>
        <v>x</v>
      </c>
      <c r="AM159" s="151" t="str">
        <f>IF('Indicator Date'!AM159="","x",'Indicator Date'!AM159)</f>
        <v>x</v>
      </c>
      <c r="AN159" s="151">
        <f>IF('Indicator Date'!AN159="","x",'Indicator Date'!AN159)</f>
        <v>2019</v>
      </c>
      <c r="AO159" s="151">
        <f>IF('Indicator Date'!AO159="","x",'Indicator Date'!AO159)</f>
        <v>2016</v>
      </c>
      <c r="AP159" s="151">
        <f>IF('Indicator Date'!AP159="","x",'Indicator Date'!AP159)</f>
        <v>2017</v>
      </c>
      <c r="AQ159" s="151" t="str">
        <f>IF('Indicator Date'!AQ159="","x",'Indicator Date'!AQ159)</f>
        <v>x</v>
      </c>
      <c r="AR159" s="151">
        <f>IF('Indicator Date'!AR159="","x",'Indicator Date'!AR159)</f>
        <v>2018</v>
      </c>
      <c r="AS159" s="151">
        <f>IF('Indicator Date'!AS159="","x",'Indicator Date'!AS159)</f>
        <v>2015</v>
      </c>
      <c r="AT159" s="151" t="str">
        <f>IF('Indicator Date'!AT159="","x",'Indicator Date'!AT159)</f>
        <v>x</v>
      </c>
      <c r="AU159" s="151">
        <f>IF('Indicator Date'!AU159="","x",'Indicator Date'!AU159)</f>
        <v>2017</v>
      </c>
      <c r="AV159" s="151">
        <f>IF('Indicator Date'!AV159="","x",'Indicator Date'!AV159)</f>
        <v>2017</v>
      </c>
      <c r="AW159" s="151">
        <f>IF('Indicator Date'!AW159="","x",'Indicator Date'!AW159)</f>
        <v>2017</v>
      </c>
      <c r="AX159" s="151" t="str">
        <f>IF('Indicator Date'!AX159="","x",'Indicator Date'!AX159)</f>
        <v>x</v>
      </c>
      <c r="AY159" s="151">
        <f>IF('Indicator Date'!AY159="","x",'Indicator Date'!AY159)</f>
        <v>2017</v>
      </c>
      <c r="AZ159" s="151">
        <f>IF('Indicator Date'!AZ159="","x",'Indicator Date'!AZ159)</f>
        <v>2017</v>
      </c>
      <c r="BA159" s="151" t="str">
        <f>IF('Indicator Date'!BA159="","x",'Indicator Date'!BA159)</f>
        <v>2015</v>
      </c>
      <c r="BB159" s="151">
        <f>IF('Indicator Date'!BB159="","x",'Indicator Date'!BB159)</f>
        <v>2017</v>
      </c>
      <c r="BC159" s="151">
        <f>IF('Indicator Date'!BC159="","x",'Indicator Date'!BC159)</f>
        <v>2018</v>
      </c>
      <c r="BD159" s="151">
        <f>IF('Indicator Date'!BD159="","x",'Indicator Date'!BD159)</f>
        <v>2019</v>
      </c>
      <c r="BE159" s="213" t="str">
        <f>IF('Indicator Date'!BE159="","x",YEAR('Indicator Date'!BE159))</f>
        <v>x</v>
      </c>
      <c r="BF159" s="213">
        <f>IF('Indicator Date'!BF159="","x",YEAR('Indicator Date'!BF159))</f>
        <v>2018</v>
      </c>
      <c r="BG159" s="213">
        <f>IF('Indicator Date'!BG159="","x",YEAR('Indicator Date'!BG159))</f>
        <v>2018</v>
      </c>
      <c r="BH159" s="151">
        <f>IF('Indicator Date'!BH159="","x",'Indicator Date'!BH159)</f>
        <v>2018</v>
      </c>
      <c r="BI159" s="151">
        <f>IF('Indicator Date'!BI159="","x",'Indicator Date'!BI159)</f>
        <v>2018</v>
      </c>
      <c r="BJ159" s="151">
        <f>IF('Indicator Date'!BJ159="","x",'Indicator Date'!BJ159)</f>
        <v>2015</v>
      </c>
      <c r="BK159" s="151">
        <f>IF('Indicator Date'!BK159="","x",'Indicator Date'!BK159)</f>
        <v>2017</v>
      </c>
      <c r="BL159" s="151">
        <f>IF('Indicator Date'!BL159="","x",'Indicator Date'!BL159)</f>
        <v>2018</v>
      </c>
      <c r="BM159" s="151">
        <f>IF('Indicator Date'!BM159="","x",'Indicator Date'!BM159)</f>
        <v>2017</v>
      </c>
      <c r="BN159" s="151">
        <f>IF('Indicator Date'!BN159="","x",'Indicator Date'!BN159)</f>
        <v>2015</v>
      </c>
      <c r="BO159" s="151">
        <f>IF('Indicator Date'!BO159="","x",'Indicator Date'!BO159)</f>
        <v>2016</v>
      </c>
      <c r="BP159" s="151">
        <f>IF('Indicator Date'!BP159="","x",'Indicator Date'!BP159)</f>
        <v>2017</v>
      </c>
      <c r="BQ159" s="151">
        <f>IF('Indicator Date'!BQ159="","x",'Indicator Date'!BQ159)</f>
        <v>2014</v>
      </c>
      <c r="BR159" s="151">
        <f>IF('Indicator Date'!BR159="","x",'Indicator Date'!BR159)</f>
        <v>2017</v>
      </c>
      <c r="BS159" s="151">
        <f>IF('Indicator Date'!BS159="","x",'Indicator Date'!BS159)</f>
        <v>2017</v>
      </c>
      <c r="BT159" s="151">
        <f>IF('Indicator Date'!BT159="","x",'Indicator Date'!BT159)</f>
        <v>2016</v>
      </c>
      <c r="BU159" s="151">
        <f>IF('Indicator Date'!BU159="","x",'Indicator Date'!BU159)</f>
        <v>2017</v>
      </c>
      <c r="BV159" s="151">
        <f>IF('Indicator Date'!BV159="","x",'Indicator Date'!BV159)</f>
        <v>2017</v>
      </c>
      <c r="BW159" s="151">
        <f>IF('Indicator Date'!BW159="","x",'Indicator Date'!BW159)</f>
        <v>2017</v>
      </c>
      <c r="BX159" s="151">
        <f>IF('Indicator Date'!BX159="","x",'Indicator Date'!BX159)</f>
        <v>2016</v>
      </c>
      <c r="BY159" s="151">
        <f>IF('Indicator Date'!BY159="","x",'Indicator Date'!BY159)</f>
        <v>2015</v>
      </c>
      <c r="BZ159" s="151" t="str">
        <f>IF('Indicator Date'!BZ159="","x",'Indicator Date'!BZ159)</f>
        <v>2018</v>
      </c>
      <c r="CA159" s="151">
        <f>IF('Indicator Date'!CA159="","x",'Indicator Date'!CA159)</f>
        <v>2019</v>
      </c>
      <c r="CB159" s="151">
        <f>IF('Indicator Date'!CB159="","x",'Indicator Date'!CB159)</f>
        <v>2015</v>
      </c>
    </row>
    <row r="160" spans="1:80" x14ac:dyDescent="0.25">
      <c r="A160" s="123" t="s">
        <v>292</v>
      </c>
      <c r="B160" s="106" t="s">
        <v>291</v>
      </c>
      <c r="C160" s="151">
        <f>IF('Indicator Date'!C160="","x",'Indicator Date'!C160)</f>
        <v>2015</v>
      </c>
      <c r="D160" s="151">
        <f>IF('Indicator Date'!D160="","x",'Indicator Date'!D160)</f>
        <v>2015</v>
      </c>
      <c r="E160" s="151">
        <f>IF('Indicator Date'!E160="","x",'Indicator Date'!E160)</f>
        <v>2015</v>
      </c>
      <c r="F160" s="151">
        <f>IF('Indicator Date'!F160="","x",'Indicator Date'!F160)</f>
        <v>2015</v>
      </c>
      <c r="G160" s="151">
        <f>IF('Indicator Date'!G160="","x",'Indicator Date'!G160)</f>
        <v>2015</v>
      </c>
      <c r="H160" s="151">
        <f>IF('Indicator Date'!H160="","x",'Indicator Date'!H160)</f>
        <v>2015</v>
      </c>
      <c r="I160" s="151">
        <f>IF('Indicator Date'!I160="","x",'Indicator Date'!I160)</f>
        <v>2015</v>
      </c>
      <c r="J160" s="151">
        <f>IF('Indicator Date'!J160="","x",'Indicator Date'!J160)</f>
        <v>2018</v>
      </c>
      <c r="K160" s="151">
        <f>IF('Indicator Date'!K160="","x",'Indicator Date'!K160)</f>
        <v>2018</v>
      </c>
      <c r="L160" s="151">
        <f>IF('Indicator Date'!L160="","x",'Indicator Date'!L160)</f>
        <v>2016</v>
      </c>
      <c r="M160" s="151">
        <f>IF('Indicator Date'!M160="","x",'Indicator Date'!M160)</f>
        <v>2015</v>
      </c>
      <c r="N160" s="151">
        <f>IF('Indicator Date'!N160="","x",'Indicator Date'!N160)</f>
        <v>2015</v>
      </c>
      <c r="O160" s="151">
        <f>IF('Indicator Date'!O160="","x",'Indicator Date'!O160)</f>
        <v>2015</v>
      </c>
      <c r="P160" s="151">
        <f>IF('Indicator Date'!P160="","x",'Indicator Date'!P160)</f>
        <v>2015</v>
      </c>
      <c r="Q160" s="151">
        <f>IF('Indicator Date'!Q160="","x",'Indicator Date'!Q160)</f>
        <v>2010</v>
      </c>
      <c r="R160" s="151">
        <f>IF('Indicator Date'!R160="","x",'Indicator Date'!R160)</f>
        <v>2010</v>
      </c>
      <c r="S160" s="151">
        <f>IF('Indicator Date'!S160="","x",'Indicator Date'!S160)</f>
        <v>2010</v>
      </c>
      <c r="T160" s="151">
        <f>IF('Indicator Date'!T160="","x",'Indicator Date'!T160)</f>
        <v>2010</v>
      </c>
      <c r="U160" s="151">
        <f>IF('Indicator Date'!U160="","x",'Indicator Date'!U160)</f>
        <v>2015</v>
      </c>
      <c r="V160" s="151">
        <f>IF('Indicator Date'!V160="","x",'Indicator Date'!V160)</f>
        <v>2015</v>
      </c>
      <c r="W160" s="151">
        <f>IF('Indicator Date'!W160="","x",'Indicator Date'!W160)</f>
        <v>2015</v>
      </c>
      <c r="X160" s="151">
        <f>IF('Indicator Date'!X160="","x",'Indicator Date'!X160)</f>
        <v>2018</v>
      </c>
      <c r="Y160" s="151">
        <f>IF('Indicator Date'!Y160="","x",'Indicator Date'!Y160)</f>
        <v>2018</v>
      </c>
      <c r="Z160" s="151">
        <f>IF('Indicator Date'!Z160="","x",'Indicator Date'!Z160)</f>
        <v>2018</v>
      </c>
      <c r="AA160" s="151" t="str">
        <f>IF('Indicator Date'!AA160="","x",'Indicator Date'!AA160)</f>
        <v>x</v>
      </c>
      <c r="AB160" s="151">
        <f>IF('Indicator Date'!AB160="","x",'Indicator Date'!AB160)</f>
        <v>2017</v>
      </c>
      <c r="AC160" s="151">
        <f>IF('Indicator Date'!AC160="","x",'Indicator Date'!AC160)</f>
        <v>2017</v>
      </c>
      <c r="AD160" s="151">
        <f>IF('Indicator Date'!AD160="","x",'Indicator Date'!AD160)</f>
        <v>2014</v>
      </c>
      <c r="AE160" s="151">
        <f>IF('Indicator Date'!AE160="","x",'Indicator Date'!AE160)</f>
        <v>2018</v>
      </c>
      <c r="AF160" s="151" t="str">
        <f>IF('Indicator Date'!AF160="","x",'Indicator Date'!AF160)</f>
        <v>x</v>
      </c>
      <c r="AG160" s="151">
        <f>IF('Indicator Date'!AG160="","x",'Indicator Date'!AG160)</f>
        <v>2019</v>
      </c>
      <c r="AH160" s="151">
        <f>IF('Indicator Date'!AH160="","x",'Indicator Date'!AH160)</f>
        <v>2019</v>
      </c>
      <c r="AI160" s="151">
        <f>IF('Indicator Date'!AI160="","x",'Indicator Date'!AI160)</f>
        <v>2019</v>
      </c>
      <c r="AJ160" s="151">
        <f>IF('Indicator Date'!AJ160="","x",'Indicator Date'!AJ160)</f>
        <v>2018</v>
      </c>
      <c r="AK160" s="151">
        <f>IF('Indicator Date'!AK160="","x",'Indicator Date'!AK160)</f>
        <v>2018</v>
      </c>
      <c r="AL160" s="151">
        <f>IF('Indicator Date'!AL160="","x",'Indicator Date'!AL160)</f>
        <v>2017</v>
      </c>
      <c r="AM160" s="151" t="str">
        <f>IF('Indicator Date'!AM160="","x",'Indicator Date'!AM160)</f>
        <v>x</v>
      </c>
      <c r="AN160" s="151">
        <f>IF('Indicator Date'!AN160="","x",'Indicator Date'!AN160)</f>
        <v>2019</v>
      </c>
      <c r="AO160" s="151">
        <f>IF('Indicator Date'!AO160="","x",'Indicator Date'!AO160)</f>
        <v>2016</v>
      </c>
      <c r="AP160" s="151">
        <f>IF('Indicator Date'!AP160="","x",'Indicator Date'!AP160)</f>
        <v>2017</v>
      </c>
      <c r="AQ160" s="151">
        <f>IF('Indicator Date'!AQ160="","x",'Indicator Date'!AQ160)</f>
        <v>2017</v>
      </c>
      <c r="AR160" s="151">
        <f>IF('Indicator Date'!AR160="","x",'Indicator Date'!AR160)</f>
        <v>2018</v>
      </c>
      <c r="AS160" s="151">
        <f>IF('Indicator Date'!AS160="","x",'Indicator Date'!AS160)</f>
        <v>2015</v>
      </c>
      <c r="AT160" s="151">
        <f>IF('Indicator Date'!AT160="","x",'Indicator Date'!AT160)</f>
        <v>2007</v>
      </c>
      <c r="AU160" s="151">
        <f>IF('Indicator Date'!AU160="","x",'Indicator Date'!AU160)</f>
        <v>2017</v>
      </c>
      <c r="AV160" s="151" t="str">
        <f>IF('Indicator Date'!AV160="","x",'Indicator Date'!AV160)</f>
        <v>x</v>
      </c>
      <c r="AW160" s="151" t="str">
        <f>IF('Indicator Date'!AW160="","x",'Indicator Date'!AW160)</f>
        <v>x</v>
      </c>
      <c r="AX160" s="151">
        <f>IF('Indicator Date'!AX160="","x",'Indicator Date'!AX160)</f>
        <v>2017</v>
      </c>
      <c r="AY160" s="151">
        <f>IF('Indicator Date'!AY160="","x",'Indicator Date'!AY160)</f>
        <v>2017</v>
      </c>
      <c r="AZ160" s="151" t="str">
        <f>IF('Indicator Date'!AZ160="","x",'Indicator Date'!AZ160)</f>
        <v>x</v>
      </c>
      <c r="BA160" s="151" t="str">
        <f>IF('Indicator Date'!BA160="","x",'Indicator Date'!BA160)</f>
        <v>2013</v>
      </c>
      <c r="BB160" s="151">
        <f>IF('Indicator Date'!BB160="","x",'Indicator Date'!BB160)</f>
        <v>2017</v>
      </c>
      <c r="BC160" s="151">
        <f>IF('Indicator Date'!BC160="","x",'Indicator Date'!BC160)</f>
        <v>2018</v>
      </c>
      <c r="BD160" s="151">
        <f>IF('Indicator Date'!BD160="","x",'Indicator Date'!BD160)</f>
        <v>2019</v>
      </c>
      <c r="BE160" s="213" t="str">
        <f>IF('Indicator Date'!BE160="","x",YEAR('Indicator Date'!BE160))</f>
        <v>x</v>
      </c>
      <c r="BF160" s="213">
        <f>IF('Indicator Date'!BF160="","x",YEAR('Indicator Date'!BF160))</f>
        <v>2018</v>
      </c>
      <c r="BG160" s="213">
        <f>IF('Indicator Date'!BG160="","x",YEAR('Indicator Date'!BG160))</f>
        <v>2018</v>
      </c>
      <c r="BH160" s="151">
        <f>IF('Indicator Date'!BH160="","x",'Indicator Date'!BH160)</f>
        <v>2018</v>
      </c>
      <c r="BI160" s="151">
        <f>IF('Indicator Date'!BI160="","x",'Indicator Date'!BI160)</f>
        <v>2018</v>
      </c>
      <c r="BJ160" s="151">
        <f>IF('Indicator Date'!BJ160="","x",'Indicator Date'!BJ160)</f>
        <v>2013</v>
      </c>
      <c r="BK160" s="151">
        <f>IF('Indicator Date'!BK160="","x",'Indicator Date'!BK160)</f>
        <v>2017</v>
      </c>
      <c r="BL160" s="151">
        <f>IF('Indicator Date'!BL160="","x",'Indicator Date'!BL160)</f>
        <v>2018</v>
      </c>
      <c r="BM160" s="151">
        <f>IF('Indicator Date'!BM160="","x",'Indicator Date'!BM160)</f>
        <v>2017</v>
      </c>
      <c r="BN160" s="151" t="str">
        <f>IF('Indicator Date'!BN160="","x",'Indicator Date'!BN160)</f>
        <v>x</v>
      </c>
      <c r="BO160" s="151">
        <f>IF('Indicator Date'!BO160="","x",'Indicator Date'!BO160)</f>
        <v>2016</v>
      </c>
      <c r="BP160" s="151">
        <f>IF('Indicator Date'!BP160="","x",'Indicator Date'!BP160)</f>
        <v>2017</v>
      </c>
      <c r="BQ160" s="151">
        <f>IF('Indicator Date'!BQ160="","x",'Indicator Date'!BQ160)</f>
        <v>2014</v>
      </c>
      <c r="BR160" s="151">
        <f>IF('Indicator Date'!BR160="","x",'Indicator Date'!BR160)</f>
        <v>2017</v>
      </c>
      <c r="BS160" s="151">
        <f>IF('Indicator Date'!BS160="","x",'Indicator Date'!BS160)</f>
        <v>2017</v>
      </c>
      <c r="BT160" s="151">
        <f>IF('Indicator Date'!BT160="","x",'Indicator Date'!BT160)</f>
        <v>2016</v>
      </c>
      <c r="BU160" s="151">
        <f>IF('Indicator Date'!BU160="","x",'Indicator Date'!BU160)</f>
        <v>2017</v>
      </c>
      <c r="BV160" s="151" t="str">
        <f>IF('Indicator Date'!BV160="","x",'Indicator Date'!BV160)</f>
        <v>x</v>
      </c>
      <c r="BW160" s="151">
        <f>IF('Indicator Date'!BW160="","x",'Indicator Date'!BW160)</f>
        <v>2017</v>
      </c>
      <c r="BX160" s="151">
        <f>IF('Indicator Date'!BX160="","x",'Indicator Date'!BX160)</f>
        <v>2016</v>
      </c>
      <c r="BY160" s="151">
        <f>IF('Indicator Date'!BY160="","x",'Indicator Date'!BY160)</f>
        <v>2015</v>
      </c>
      <c r="BZ160" s="151" t="str">
        <f>IF('Indicator Date'!BZ160="","x",'Indicator Date'!BZ160)</f>
        <v>2018</v>
      </c>
      <c r="CA160" s="151">
        <f>IF('Indicator Date'!CA160="","x",'Indicator Date'!CA160)</f>
        <v>2019</v>
      </c>
      <c r="CB160" s="151">
        <f>IF('Indicator Date'!CB160="","x",'Indicator Date'!CB160)</f>
        <v>2015</v>
      </c>
    </row>
    <row r="161" spans="1:80" x14ac:dyDescent="0.25">
      <c r="A161" s="123" t="s">
        <v>294</v>
      </c>
      <c r="B161" s="106" t="s">
        <v>293</v>
      </c>
      <c r="C161" s="151">
        <f>IF('Indicator Date'!C161="","x",'Indicator Date'!C161)</f>
        <v>2015</v>
      </c>
      <c r="D161" s="151">
        <f>IF('Indicator Date'!D161="","x",'Indicator Date'!D161)</f>
        <v>2015</v>
      </c>
      <c r="E161" s="151">
        <f>IF('Indicator Date'!E161="","x",'Indicator Date'!E161)</f>
        <v>2015</v>
      </c>
      <c r="F161" s="151">
        <f>IF('Indicator Date'!F161="","x",'Indicator Date'!F161)</f>
        <v>2015</v>
      </c>
      <c r="G161" s="151">
        <f>IF('Indicator Date'!G161="","x",'Indicator Date'!G161)</f>
        <v>2015</v>
      </c>
      <c r="H161" s="151">
        <f>IF('Indicator Date'!H161="","x",'Indicator Date'!H161)</f>
        <v>2015</v>
      </c>
      <c r="I161" s="151">
        <f>IF('Indicator Date'!I161="","x",'Indicator Date'!I161)</f>
        <v>2015</v>
      </c>
      <c r="J161" s="151">
        <f>IF('Indicator Date'!J161="","x",'Indicator Date'!J161)</f>
        <v>2018</v>
      </c>
      <c r="K161" s="151">
        <f>IF('Indicator Date'!K161="","x",'Indicator Date'!K161)</f>
        <v>2018</v>
      </c>
      <c r="L161" s="151">
        <f>IF('Indicator Date'!L161="","x",'Indicator Date'!L161)</f>
        <v>2016</v>
      </c>
      <c r="M161" s="151">
        <f>IF('Indicator Date'!M161="","x",'Indicator Date'!M161)</f>
        <v>2015</v>
      </c>
      <c r="N161" s="151">
        <f>IF('Indicator Date'!N161="","x",'Indicator Date'!N161)</f>
        <v>2015</v>
      </c>
      <c r="O161" s="151">
        <f>IF('Indicator Date'!O161="","x",'Indicator Date'!O161)</f>
        <v>2015</v>
      </c>
      <c r="P161" s="151">
        <f>IF('Indicator Date'!P161="","x",'Indicator Date'!P161)</f>
        <v>2015</v>
      </c>
      <c r="Q161" s="151">
        <f>IF('Indicator Date'!Q161="","x",'Indicator Date'!Q161)</f>
        <v>2010</v>
      </c>
      <c r="R161" s="151">
        <f>IF('Indicator Date'!R161="","x",'Indicator Date'!R161)</f>
        <v>2010</v>
      </c>
      <c r="S161" s="151">
        <f>IF('Indicator Date'!S161="","x",'Indicator Date'!S161)</f>
        <v>2010</v>
      </c>
      <c r="T161" s="151">
        <f>IF('Indicator Date'!T161="","x",'Indicator Date'!T161)</f>
        <v>2010</v>
      </c>
      <c r="U161" s="151">
        <f>IF('Indicator Date'!U161="","x",'Indicator Date'!U161)</f>
        <v>2015</v>
      </c>
      <c r="V161" s="151">
        <f>IF('Indicator Date'!V161="","x",'Indicator Date'!V161)</f>
        <v>2015</v>
      </c>
      <c r="W161" s="151">
        <f>IF('Indicator Date'!W161="","x",'Indicator Date'!W161)</f>
        <v>2015</v>
      </c>
      <c r="X161" s="151">
        <f>IF('Indicator Date'!X161="","x",'Indicator Date'!X161)</f>
        <v>2018</v>
      </c>
      <c r="Y161" s="151">
        <f>IF('Indicator Date'!Y161="","x",'Indicator Date'!Y161)</f>
        <v>2018</v>
      </c>
      <c r="Z161" s="151">
        <f>IF('Indicator Date'!Z161="","x",'Indicator Date'!Z161)</f>
        <v>2018</v>
      </c>
      <c r="AA161" s="151" t="str">
        <f>IF('Indicator Date'!AA161="","x",'Indicator Date'!AA161)</f>
        <v>x</v>
      </c>
      <c r="AB161" s="151">
        <f>IF('Indicator Date'!AB161="","x",'Indicator Date'!AB161)</f>
        <v>2017</v>
      </c>
      <c r="AC161" s="151">
        <f>IF('Indicator Date'!AC161="","x",'Indicator Date'!AC161)</f>
        <v>2017</v>
      </c>
      <c r="AD161" s="151">
        <f>IF('Indicator Date'!AD161="","x",'Indicator Date'!AD161)</f>
        <v>2017</v>
      </c>
      <c r="AE161" s="151">
        <f>IF('Indicator Date'!AE161="","x",'Indicator Date'!AE161)</f>
        <v>2018</v>
      </c>
      <c r="AF161" s="151">
        <f>IF('Indicator Date'!AF161="","x",'Indicator Date'!AF161)</f>
        <v>2016</v>
      </c>
      <c r="AG161" s="151">
        <f>IF('Indicator Date'!AG161="","x",'Indicator Date'!AG161)</f>
        <v>2019</v>
      </c>
      <c r="AH161" s="151">
        <f>IF('Indicator Date'!AH161="","x",'Indicator Date'!AH161)</f>
        <v>2019</v>
      </c>
      <c r="AI161" s="151">
        <f>IF('Indicator Date'!AI161="","x",'Indicator Date'!AI161)</f>
        <v>2019</v>
      </c>
      <c r="AJ161" s="151">
        <f>IF('Indicator Date'!AJ161="","x",'Indicator Date'!AJ161)</f>
        <v>2018</v>
      </c>
      <c r="AK161" s="151">
        <f>IF('Indicator Date'!AK161="","x",'Indicator Date'!AK161)</f>
        <v>2018</v>
      </c>
      <c r="AL161" s="151">
        <f>IF('Indicator Date'!AL161="","x",'Indicator Date'!AL161)</f>
        <v>2017</v>
      </c>
      <c r="AM161" s="151" t="str">
        <f>IF('Indicator Date'!AM161="","x",'Indicator Date'!AM161)</f>
        <v>x</v>
      </c>
      <c r="AN161" s="151">
        <f>IF('Indicator Date'!AN161="","x",'Indicator Date'!AN161)</f>
        <v>2019</v>
      </c>
      <c r="AO161" s="151">
        <f>IF('Indicator Date'!AO161="","x",'Indicator Date'!AO161)</f>
        <v>2016</v>
      </c>
      <c r="AP161" s="151">
        <f>IF('Indicator Date'!AP161="","x",'Indicator Date'!AP161)</f>
        <v>2017</v>
      </c>
      <c r="AQ161" s="151">
        <f>IF('Indicator Date'!AQ161="","x",'Indicator Date'!AQ161)</f>
        <v>2017</v>
      </c>
      <c r="AR161" s="151" t="str">
        <f>IF('Indicator Date'!AR161="","x",'Indicator Date'!AR161)</f>
        <v>x</v>
      </c>
      <c r="AS161" s="151">
        <f>IF('Indicator Date'!AS161="","x",'Indicator Date'!AS161)</f>
        <v>2015</v>
      </c>
      <c r="AT161" s="151">
        <f>IF('Indicator Date'!AT161="","x",'Indicator Date'!AT161)</f>
        <v>2009</v>
      </c>
      <c r="AU161" s="151">
        <f>IF('Indicator Date'!AU161="","x",'Indicator Date'!AU161)</f>
        <v>2017</v>
      </c>
      <c r="AV161" s="151">
        <f>IF('Indicator Date'!AV161="","x",'Indicator Date'!AV161)</f>
        <v>2017</v>
      </c>
      <c r="AW161" s="151">
        <f>IF('Indicator Date'!AW161="","x",'Indicator Date'!AW161)</f>
        <v>2017</v>
      </c>
      <c r="AX161" s="151">
        <f>IF('Indicator Date'!AX161="","x",'Indicator Date'!AX161)</f>
        <v>2017</v>
      </c>
      <c r="AY161" s="151">
        <f>IF('Indicator Date'!AY161="","x",'Indicator Date'!AY161)</f>
        <v>2017</v>
      </c>
      <c r="AZ161" s="151">
        <f>IF('Indicator Date'!AZ161="","x",'Indicator Date'!AZ161)</f>
        <v>2012</v>
      </c>
      <c r="BA161" s="151" t="str">
        <f>IF('Indicator Date'!BA161="","x",'Indicator Date'!BA161)</f>
        <v>x</v>
      </c>
      <c r="BB161" s="151">
        <f>IF('Indicator Date'!BB161="","x",'Indicator Date'!BB161)</f>
        <v>2017</v>
      </c>
      <c r="BC161" s="151">
        <f>IF('Indicator Date'!BC161="","x",'Indicator Date'!BC161)</f>
        <v>2018</v>
      </c>
      <c r="BD161" s="151">
        <f>IF('Indicator Date'!BD161="","x",'Indicator Date'!BD161)</f>
        <v>2019</v>
      </c>
      <c r="BE161" s="213" t="str">
        <f>IF('Indicator Date'!BE161="","x",YEAR('Indicator Date'!BE161))</f>
        <v>x</v>
      </c>
      <c r="BF161" s="213">
        <f>IF('Indicator Date'!BF161="","x",YEAR('Indicator Date'!BF161))</f>
        <v>2018</v>
      </c>
      <c r="BG161" s="213">
        <f>IF('Indicator Date'!BG161="","x",YEAR('Indicator Date'!BG161))</f>
        <v>2018</v>
      </c>
      <c r="BH161" s="151">
        <f>IF('Indicator Date'!BH161="","x",'Indicator Date'!BH161)</f>
        <v>2018</v>
      </c>
      <c r="BI161" s="151">
        <f>IF('Indicator Date'!BI161="","x",'Indicator Date'!BI161)</f>
        <v>2018</v>
      </c>
      <c r="BJ161" s="151" t="str">
        <f>IF('Indicator Date'!BJ161="","x",'Indicator Date'!BJ161)</f>
        <v>x</v>
      </c>
      <c r="BK161" s="151">
        <f>IF('Indicator Date'!BK161="","x",'Indicator Date'!BK161)</f>
        <v>2017</v>
      </c>
      <c r="BL161" s="151">
        <f>IF('Indicator Date'!BL161="","x",'Indicator Date'!BL161)</f>
        <v>2018</v>
      </c>
      <c r="BM161" s="151">
        <f>IF('Indicator Date'!BM161="","x",'Indicator Date'!BM161)</f>
        <v>2017</v>
      </c>
      <c r="BN161" s="151" t="str">
        <f>IF('Indicator Date'!BN161="","x",'Indicator Date'!BN161)</f>
        <v>x</v>
      </c>
      <c r="BO161" s="151">
        <f>IF('Indicator Date'!BO161="","x",'Indicator Date'!BO161)</f>
        <v>2016</v>
      </c>
      <c r="BP161" s="151">
        <f>IF('Indicator Date'!BP161="","x",'Indicator Date'!BP161)</f>
        <v>2017</v>
      </c>
      <c r="BQ161" s="151">
        <f>IF('Indicator Date'!BQ161="","x",'Indicator Date'!BQ161)</f>
        <v>2014</v>
      </c>
      <c r="BR161" s="151">
        <f>IF('Indicator Date'!BR161="","x",'Indicator Date'!BR161)</f>
        <v>2017</v>
      </c>
      <c r="BS161" s="151">
        <f>IF('Indicator Date'!BS161="","x",'Indicator Date'!BS161)</f>
        <v>2017</v>
      </c>
      <c r="BT161" s="151">
        <f>IF('Indicator Date'!BT161="","x",'Indicator Date'!BT161)</f>
        <v>2014</v>
      </c>
      <c r="BU161" s="151">
        <f>IF('Indicator Date'!BU161="","x",'Indicator Date'!BU161)</f>
        <v>2017</v>
      </c>
      <c r="BV161" s="151" t="str">
        <f>IF('Indicator Date'!BV161="","x",'Indicator Date'!BV161)</f>
        <v>x</v>
      </c>
      <c r="BW161" s="151" t="str">
        <f>IF('Indicator Date'!BW161="","x",'Indicator Date'!BW161)</f>
        <v>x</v>
      </c>
      <c r="BX161" s="151" t="str">
        <f>IF('Indicator Date'!BX161="","x",'Indicator Date'!BX161)</f>
        <v>x</v>
      </c>
      <c r="BY161" s="151">
        <f>IF('Indicator Date'!BY161="","x",'Indicator Date'!BY161)</f>
        <v>2015</v>
      </c>
      <c r="BZ161" s="151" t="str">
        <f>IF('Indicator Date'!BZ161="","x",'Indicator Date'!BZ161)</f>
        <v>2018</v>
      </c>
      <c r="CA161" s="151">
        <f>IF('Indicator Date'!CA161="","x",'Indicator Date'!CA161)</f>
        <v>2019</v>
      </c>
      <c r="CB161" s="151">
        <f>IF('Indicator Date'!CB161="","x",'Indicator Date'!CB161)</f>
        <v>2015</v>
      </c>
    </row>
    <row r="162" spans="1:80" x14ac:dyDescent="0.25">
      <c r="A162" s="123" t="s">
        <v>296</v>
      </c>
      <c r="B162" s="106" t="s">
        <v>295</v>
      </c>
      <c r="C162" s="151">
        <f>IF('Indicator Date'!C162="","x",'Indicator Date'!C162)</f>
        <v>2015</v>
      </c>
      <c r="D162" s="151">
        <f>IF('Indicator Date'!D162="","x",'Indicator Date'!D162)</f>
        <v>2015</v>
      </c>
      <c r="E162" s="151">
        <f>IF('Indicator Date'!E162="","x",'Indicator Date'!E162)</f>
        <v>2015</v>
      </c>
      <c r="F162" s="151">
        <f>IF('Indicator Date'!F162="","x",'Indicator Date'!F162)</f>
        <v>2015</v>
      </c>
      <c r="G162" s="151">
        <f>IF('Indicator Date'!G162="","x",'Indicator Date'!G162)</f>
        <v>2015</v>
      </c>
      <c r="H162" s="151">
        <f>IF('Indicator Date'!H162="","x",'Indicator Date'!H162)</f>
        <v>2015</v>
      </c>
      <c r="I162" s="151">
        <f>IF('Indicator Date'!I162="","x",'Indicator Date'!I162)</f>
        <v>2015</v>
      </c>
      <c r="J162" s="151">
        <f>IF('Indicator Date'!J162="","x",'Indicator Date'!J162)</f>
        <v>2018</v>
      </c>
      <c r="K162" s="151">
        <f>IF('Indicator Date'!K162="","x",'Indicator Date'!K162)</f>
        <v>2018</v>
      </c>
      <c r="L162" s="151">
        <f>IF('Indicator Date'!L162="","x",'Indicator Date'!L162)</f>
        <v>2016</v>
      </c>
      <c r="M162" s="151">
        <f>IF('Indicator Date'!M162="","x",'Indicator Date'!M162)</f>
        <v>2015</v>
      </c>
      <c r="N162" s="151">
        <f>IF('Indicator Date'!N162="","x",'Indicator Date'!N162)</f>
        <v>2015</v>
      </c>
      <c r="O162" s="151">
        <f>IF('Indicator Date'!O162="","x",'Indicator Date'!O162)</f>
        <v>2015</v>
      </c>
      <c r="P162" s="151">
        <f>IF('Indicator Date'!P162="","x",'Indicator Date'!P162)</f>
        <v>2015</v>
      </c>
      <c r="Q162" s="151">
        <f>IF('Indicator Date'!Q162="","x",'Indicator Date'!Q162)</f>
        <v>2010</v>
      </c>
      <c r="R162" s="151">
        <f>IF('Indicator Date'!R162="","x",'Indicator Date'!R162)</f>
        <v>2010</v>
      </c>
      <c r="S162" s="151">
        <f>IF('Indicator Date'!S162="","x",'Indicator Date'!S162)</f>
        <v>2010</v>
      </c>
      <c r="T162" s="151">
        <f>IF('Indicator Date'!T162="","x",'Indicator Date'!T162)</f>
        <v>2010</v>
      </c>
      <c r="U162" s="151">
        <f>IF('Indicator Date'!U162="","x",'Indicator Date'!U162)</f>
        <v>2015</v>
      </c>
      <c r="V162" s="151">
        <f>IF('Indicator Date'!V162="","x",'Indicator Date'!V162)</f>
        <v>2015</v>
      </c>
      <c r="W162" s="151">
        <f>IF('Indicator Date'!W162="","x",'Indicator Date'!W162)</f>
        <v>2015</v>
      </c>
      <c r="X162" s="151">
        <f>IF('Indicator Date'!X162="","x",'Indicator Date'!X162)</f>
        <v>2018</v>
      </c>
      <c r="Y162" s="151">
        <f>IF('Indicator Date'!Y162="","x",'Indicator Date'!Y162)</f>
        <v>2018</v>
      </c>
      <c r="Z162" s="151">
        <f>IF('Indicator Date'!Z162="","x",'Indicator Date'!Z162)</f>
        <v>2018</v>
      </c>
      <c r="AA162" s="151">
        <f>IF('Indicator Date'!AA162="","x",'Indicator Date'!AA162)</f>
        <v>2011</v>
      </c>
      <c r="AB162" s="151">
        <f>IF('Indicator Date'!AB162="","x",'Indicator Date'!AB162)</f>
        <v>2017</v>
      </c>
      <c r="AC162" s="151">
        <f>IF('Indicator Date'!AC162="","x",'Indicator Date'!AC162)</f>
        <v>2017</v>
      </c>
      <c r="AD162" s="151">
        <f>IF('Indicator Date'!AD162="","x",'Indicator Date'!AD162)</f>
        <v>2018</v>
      </c>
      <c r="AE162" s="151">
        <f>IF('Indicator Date'!AE162="","x",'Indicator Date'!AE162)</f>
        <v>2018</v>
      </c>
      <c r="AF162" s="151">
        <f>IF('Indicator Date'!AF162="","x",'Indicator Date'!AF162)</f>
        <v>2016</v>
      </c>
      <c r="AG162" s="151">
        <f>IF('Indicator Date'!AG162="","x",'Indicator Date'!AG162)</f>
        <v>2019</v>
      </c>
      <c r="AH162" s="151">
        <f>IF('Indicator Date'!AH162="","x",'Indicator Date'!AH162)</f>
        <v>2019</v>
      </c>
      <c r="AI162" s="151">
        <f>IF('Indicator Date'!AI162="","x",'Indicator Date'!AI162)</f>
        <v>2019</v>
      </c>
      <c r="AJ162" s="151">
        <f>IF('Indicator Date'!AJ162="","x",'Indicator Date'!AJ162)</f>
        <v>2018</v>
      </c>
      <c r="AK162" s="151">
        <f>IF('Indicator Date'!AK162="","x",'Indicator Date'!AK162)</f>
        <v>2018</v>
      </c>
      <c r="AL162" s="151">
        <f>IF('Indicator Date'!AL162="","x",'Indicator Date'!AL162)</f>
        <v>2017</v>
      </c>
      <c r="AM162" s="151">
        <f>IF('Indicator Date'!AM162="","x",'Indicator Date'!AM162)</f>
        <v>2015</v>
      </c>
      <c r="AN162" s="151">
        <f>IF('Indicator Date'!AN162="","x",'Indicator Date'!AN162)</f>
        <v>2019</v>
      </c>
      <c r="AO162" s="151">
        <f>IF('Indicator Date'!AO162="","x",'Indicator Date'!AO162)</f>
        <v>2016</v>
      </c>
      <c r="AP162" s="151">
        <f>IF('Indicator Date'!AP162="","x",'Indicator Date'!AP162)</f>
        <v>2017</v>
      </c>
      <c r="AQ162" s="151">
        <f>IF('Indicator Date'!AQ162="","x",'Indicator Date'!AQ162)</f>
        <v>2017</v>
      </c>
      <c r="AR162" s="151">
        <f>IF('Indicator Date'!AR162="","x",'Indicator Date'!AR162)</f>
        <v>2018</v>
      </c>
      <c r="AS162" s="151">
        <f>IF('Indicator Date'!AS162="","x",'Indicator Date'!AS162)</f>
        <v>2015</v>
      </c>
      <c r="AT162" s="151">
        <f>IF('Indicator Date'!AT162="","x",'Indicator Date'!AT162)</f>
        <v>2016</v>
      </c>
      <c r="AU162" s="151">
        <f>IF('Indicator Date'!AU162="","x",'Indicator Date'!AU162)</f>
        <v>2017</v>
      </c>
      <c r="AV162" s="151">
        <f>IF('Indicator Date'!AV162="","x",'Indicator Date'!AV162)</f>
        <v>2017</v>
      </c>
      <c r="AW162" s="151">
        <f>IF('Indicator Date'!AW162="","x",'Indicator Date'!AW162)</f>
        <v>2017</v>
      </c>
      <c r="AX162" s="151">
        <f>IF('Indicator Date'!AX162="","x",'Indicator Date'!AX162)</f>
        <v>2017</v>
      </c>
      <c r="AY162" s="151">
        <f>IF('Indicator Date'!AY162="","x",'Indicator Date'!AY162)</f>
        <v>2017</v>
      </c>
      <c r="AZ162" s="151">
        <f>IF('Indicator Date'!AZ162="","x",'Indicator Date'!AZ162)</f>
        <v>2017</v>
      </c>
      <c r="BA162" s="151" t="str">
        <f>IF('Indicator Date'!BA162="","x",'Indicator Date'!BA162)</f>
        <v>2014</v>
      </c>
      <c r="BB162" s="151">
        <f>IF('Indicator Date'!BB162="","x",'Indicator Date'!BB162)</f>
        <v>2017</v>
      </c>
      <c r="BC162" s="151">
        <f>IF('Indicator Date'!BC162="","x",'Indicator Date'!BC162)</f>
        <v>2018</v>
      </c>
      <c r="BD162" s="151">
        <f>IF('Indicator Date'!BD162="","x",'Indicator Date'!BD162)</f>
        <v>2019</v>
      </c>
      <c r="BE162" s="213" t="str">
        <f>IF('Indicator Date'!BE162="","x",YEAR('Indicator Date'!BE162))</f>
        <v>x</v>
      </c>
      <c r="BF162" s="213">
        <f>IF('Indicator Date'!BF162="","x",YEAR('Indicator Date'!BF162))</f>
        <v>2018</v>
      </c>
      <c r="BG162" s="213">
        <f>IF('Indicator Date'!BG162="","x",YEAR('Indicator Date'!BG162))</f>
        <v>2018</v>
      </c>
      <c r="BH162" s="151">
        <f>IF('Indicator Date'!BH162="","x",'Indicator Date'!BH162)</f>
        <v>2018</v>
      </c>
      <c r="BI162" s="151">
        <f>IF('Indicator Date'!BI162="","x",'Indicator Date'!BI162)</f>
        <v>2018</v>
      </c>
      <c r="BJ162" s="151">
        <f>IF('Indicator Date'!BJ162="","x",'Indicator Date'!BJ162)</f>
        <v>2015</v>
      </c>
      <c r="BK162" s="151">
        <f>IF('Indicator Date'!BK162="","x",'Indicator Date'!BK162)</f>
        <v>2017</v>
      </c>
      <c r="BL162" s="151">
        <f>IF('Indicator Date'!BL162="","x",'Indicator Date'!BL162)</f>
        <v>2018</v>
      </c>
      <c r="BM162" s="151">
        <f>IF('Indicator Date'!BM162="","x",'Indicator Date'!BM162)</f>
        <v>2017</v>
      </c>
      <c r="BN162" s="151">
        <f>IF('Indicator Date'!BN162="","x",'Indicator Date'!BN162)</f>
        <v>2015</v>
      </c>
      <c r="BO162" s="151">
        <f>IF('Indicator Date'!BO162="","x",'Indicator Date'!BO162)</f>
        <v>2016</v>
      </c>
      <c r="BP162" s="151">
        <f>IF('Indicator Date'!BP162="","x",'Indicator Date'!BP162)</f>
        <v>2017</v>
      </c>
      <c r="BQ162" s="151">
        <f>IF('Indicator Date'!BQ162="","x",'Indicator Date'!BQ162)</f>
        <v>2014</v>
      </c>
      <c r="BR162" s="151">
        <f>IF('Indicator Date'!BR162="","x",'Indicator Date'!BR162)</f>
        <v>2017</v>
      </c>
      <c r="BS162" s="151">
        <f>IF('Indicator Date'!BS162="","x",'Indicator Date'!BS162)</f>
        <v>2017</v>
      </c>
      <c r="BT162" s="151">
        <f>IF('Indicator Date'!BT162="","x",'Indicator Date'!BT162)</f>
        <v>2017</v>
      </c>
      <c r="BU162" s="151">
        <f>IF('Indicator Date'!BU162="","x",'Indicator Date'!BU162)</f>
        <v>2017</v>
      </c>
      <c r="BV162" s="151">
        <f>IF('Indicator Date'!BV162="","x",'Indicator Date'!BV162)</f>
        <v>2017</v>
      </c>
      <c r="BW162" s="151">
        <f>IF('Indicator Date'!BW162="","x",'Indicator Date'!BW162)</f>
        <v>2017</v>
      </c>
      <c r="BX162" s="151">
        <f>IF('Indicator Date'!BX162="","x",'Indicator Date'!BX162)</f>
        <v>2016</v>
      </c>
      <c r="BY162" s="151">
        <f>IF('Indicator Date'!BY162="","x",'Indicator Date'!BY162)</f>
        <v>2015</v>
      </c>
      <c r="BZ162" s="151" t="str">
        <f>IF('Indicator Date'!BZ162="","x",'Indicator Date'!BZ162)</f>
        <v>2018</v>
      </c>
      <c r="CA162" s="151">
        <f>IF('Indicator Date'!CA162="","x",'Indicator Date'!CA162)</f>
        <v>2019</v>
      </c>
      <c r="CB162" s="151">
        <f>IF('Indicator Date'!CB162="","x",'Indicator Date'!CB162)</f>
        <v>2015</v>
      </c>
    </row>
    <row r="163" spans="1:80" x14ac:dyDescent="0.25">
      <c r="A163" s="123" t="s">
        <v>299</v>
      </c>
      <c r="B163" s="106" t="s">
        <v>298</v>
      </c>
      <c r="C163" s="151">
        <f>IF('Indicator Date'!C163="","x",'Indicator Date'!C163)</f>
        <v>2015</v>
      </c>
      <c r="D163" s="151">
        <f>IF('Indicator Date'!D163="","x",'Indicator Date'!D163)</f>
        <v>2015</v>
      </c>
      <c r="E163" s="151">
        <f>IF('Indicator Date'!E163="","x",'Indicator Date'!E163)</f>
        <v>2015</v>
      </c>
      <c r="F163" s="151">
        <f>IF('Indicator Date'!F163="","x",'Indicator Date'!F163)</f>
        <v>2015</v>
      </c>
      <c r="G163" s="151">
        <f>IF('Indicator Date'!G163="","x",'Indicator Date'!G163)</f>
        <v>2015</v>
      </c>
      <c r="H163" s="151">
        <f>IF('Indicator Date'!H163="","x",'Indicator Date'!H163)</f>
        <v>2015</v>
      </c>
      <c r="I163" s="151">
        <f>IF('Indicator Date'!I163="","x",'Indicator Date'!I163)</f>
        <v>2015</v>
      </c>
      <c r="J163" s="151">
        <f>IF('Indicator Date'!J163="","x",'Indicator Date'!J163)</f>
        <v>2018</v>
      </c>
      <c r="K163" s="151">
        <f>IF('Indicator Date'!K163="","x",'Indicator Date'!K163)</f>
        <v>2018</v>
      </c>
      <c r="L163" s="151">
        <f>IF('Indicator Date'!L163="","x",'Indicator Date'!L163)</f>
        <v>2016</v>
      </c>
      <c r="M163" s="151">
        <f>IF('Indicator Date'!M163="","x",'Indicator Date'!M163)</f>
        <v>2015</v>
      </c>
      <c r="N163" s="151">
        <f>IF('Indicator Date'!N163="","x",'Indicator Date'!N163)</f>
        <v>2015</v>
      </c>
      <c r="O163" s="151">
        <f>IF('Indicator Date'!O163="","x",'Indicator Date'!O163)</f>
        <v>2015</v>
      </c>
      <c r="P163" s="151">
        <f>IF('Indicator Date'!P163="","x",'Indicator Date'!P163)</f>
        <v>2015</v>
      </c>
      <c r="Q163" s="151">
        <f>IF('Indicator Date'!Q163="","x",'Indicator Date'!Q163)</f>
        <v>2010</v>
      </c>
      <c r="R163" s="151">
        <f>IF('Indicator Date'!R163="","x",'Indicator Date'!R163)</f>
        <v>2010</v>
      </c>
      <c r="S163" s="151">
        <f>IF('Indicator Date'!S163="","x",'Indicator Date'!S163)</f>
        <v>2010</v>
      </c>
      <c r="T163" s="151">
        <f>IF('Indicator Date'!T163="","x",'Indicator Date'!T163)</f>
        <v>2010</v>
      </c>
      <c r="U163" s="151">
        <f>IF('Indicator Date'!U163="","x",'Indicator Date'!U163)</f>
        <v>2015</v>
      </c>
      <c r="V163" s="151">
        <f>IF('Indicator Date'!V163="","x",'Indicator Date'!V163)</f>
        <v>2015</v>
      </c>
      <c r="W163" s="151">
        <f>IF('Indicator Date'!W163="","x",'Indicator Date'!W163)</f>
        <v>2015</v>
      </c>
      <c r="X163" s="151">
        <f>IF('Indicator Date'!X163="","x",'Indicator Date'!X163)</f>
        <v>2018</v>
      </c>
      <c r="Y163" s="151">
        <f>IF('Indicator Date'!Y163="","x",'Indicator Date'!Y163)</f>
        <v>2018</v>
      </c>
      <c r="Z163" s="151">
        <f>IF('Indicator Date'!Z163="","x",'Indicator Date'!Z163)</f>
        <v>2018</v>
      </c>
      <c r="AA163" s="151">
        <f>IF('Indicator Date'!AA163="","x",'Indicator Date'!AA163)</f>
        <v>2008</v>
      </c>
      <c r="AB163" s="151">
        <f>IF('Indicator Date'!AB163="","x",'Indicator Date'!AB163)</f>
        <v>2017</v>
      </c>
      <c r="AC163" s="151" t="str">
        <f>IF('Indicator Date'!AC163="","x",'Indicator Date'!AC163)</f>
        <v>x</v>
      </c>
      <c r="AD163" s="151">
        <f>IF('Indicator Date'!AD163="","x",'Indicator Date'!AD163)</f>
        <v>2017</v>
      </c>
      <c r="AE163" s="151">
        <f>IF('Indicator Date'!AE163="","x",'Indicator Date'!AE163)</f>
        <v>2018</v>
      </c>
      <c r="AF163" s="151">
        <f>IF('Indicator Date'!AF163="","x",'Indicator Date'!AF163)</f>
        <v>2016</v>
      </c>
      <c r="AG163" s="151">
        <f>IF('Indicator Date'!AG163="","x",'Indicator Date'!AG163)</f>
        <v>2019</v>
      </c>
      <c r="AH163" s="151">
        <f>IF('Indicator Date'!AH163="","x",'Indicator Date'!AH163)</f>
        <v>2019</v>
      </c>
      <c r="AI163" s="151">
        <f>IF('Indicator Date'!AI163="","x",'Indicator Date'!AI163)</f>
        <v>2019</v>
      </c>
      <c r="AJ163" s="151">
        <f>IF('Indicator Date'!AJ163="","x",'Indicator Date'!AJ163)</f>
        <v>2018</v>
      </c>
      <c r="AK163" s="151">
        <f>IF('Indicator Date'!AK163="","x",'Indicator Date'!AK163)</f>
        <v>2018</v>
      </c>
      <c r="AL163" s="151">
        <f>IF('Indicator Date'!AL163="","x",'Indicator Date'!AL163)</f>
        <v>2017</v>
      </c>
      <c r="AM163" s="151">
        <f>IF('Indicator Date'!AM163="","x",'Indicator Date'!AM163)</f>
        <v>2010</v>
      </c>
      <c r="AN163" s="151">
        <f>IF('Indicator Date'!AN163="","x",'Indicator Date'!AN163)</f>
        <v>2019</v>
      </c>
      <c r="AO163" s="151">
        <f>IF('Indicator Date'!AO163="","x",'Indicator Date'!AO163)</f>
        <v>2016</v>
      </c>
      <c r="AP163" s="151">
        <f>IF('Indicator Date'!AP163="","x",'Indicator Date'!AP163)</f>
        <v>2017</v>
      </c>
      <c r="AQ163" s="151" t="str">
        <f>IF('Indicator Date'!AQ163="","x",'Indicator Date'!AQ163)</f>
        <v>x</v>
      </c>
      <c r="AR163" s="151">
        <f>IF('Indicator Date'!AR163="","x",'Indicator Date'!AR163)</f>
        <v>2017</v>
      </c>
      <c r="AS163" s="151">
        <f>IF('Indicator Date'!AS163="","x",'Indicator Date'!AS163)</f>
        <v>2015</v>
      </c>
      <c r="AT163" s="151">
        <f>IF('Indicator Date'!AT163="","x",'Indicator Date'!AT163)</f>
        <v>2010</v>
      </c>
      <c r="AU163" s="151">
        <f>IF('Indicator Date'!AU163="","x",'Indicator Date'!AU163)</f>
        <v>2017</v>
      </c>
      <c r="AV163" s="151">
        <f>IF('Indicator Date'!AV163="","x",'Indicator Date'!AV163)</f>
        <v>2017</v>
      </c>
      <c r="AW163" s="151">
        <f>IF('Indicator Date'!AW163="","x",'Indicator Date'!AW163)</f>
        <v>2017</v>
      </c>
      <c r="AX163" s="151">
        <f>IF('Indicator Date'!AX163="","x",'Indicator Date'!AX163)</f>
        <v>2017</v>
      </c>
      <c r="AY163" s="151">
        <f>IF('Indicator Date'!AY163="","x",'Indicator Date'!AY163)</f>
        <v>2017</v>
      </c>
      <c r="AZ163" s="151" t="str">
        <f>IF('Indicator Date'!AZ163="","x",'Indicator Date'!AZ163)</f>
        <v>x</v>
      </c>
      <c r="BA163" s="151">
        <f>IF('Indicator Date'!BA163="","x",'Indicator Date'!BA163)</f>
        <v>2009</v>
      </c>
      <c r="BB163" s="151">
        <f>IF('Indicator Date'!BB163="","x",'Indicator Date'!BB163)</f>
        <v>2017</v>
      </c>
      <c r="BC163" s="151">
        <f>IF('Indicator Date'!BC163="","x",'Indicator Date'!BC163)</f>
        <v>2018</v>
      </c>
      <c r="BD163" s="151">
        <f>IF('Indicator Date'!BD163="","x",'Indicator Date'!BD163)</f>
        <v>2019</v>
      </c>
      <c r="BE163" s="213" t="str">
        <f>IF('Indicator Date'!BE163="","x",YEAR('Indicator Date'!BE163))</f>
        <v>x</v>
      </c>
      <c r="BF163" s="213">
        <f>IF('Indicator Date'!BF163="","x",YEAR('Indicator Date'!BF163))</f>
        <v>2019</v>
      </c>
      <c r="BG163" s="213">
        <f>IF('Indicator Date'!BG163="","x",YEAR('Indicator Date'!BG163))</f>
        <v>2018</v>
      </c>
      <c r="BH163" s="151">
        <f>IF('Indicator Date'!BH163="","x",'Indicator Date'!BH163)</f>
        <v>2018</v>
      </c>
      <c r="BI163" s="151">
        <f>IF('Indicator Date'!BI163="","x",'Indicator Date'!BI163)</f>
        <v>2018</v>
      </c>
      <c r="BJ163" s="151" t="str">
        <f>IF('Indicator Date'!BJ163="","x",'Indicator Date'!BJ163)</f>
        <v>x</v>
      </c>
      <c r="BK163" s="151">
        <f>IF('Indicator Date'!BK163="","x",'Indicator Date'!BK163)</f>
        <v>2017</v>
      </c>
      <c r="BL163" s="151">
        <f>IF('Indicator Date'!BL163="","x",'Indicator Date'!BL163)</f>
        <v>2018</v>
      </c>
      <c r="BM163" s="151">
        <f>IF('Indicator Date'!BM163="","x",'Indicator Date'!BM163)</f>
        <v>2017</v>
      </c>
      <c r="BN163" s="151">
        <f>IF('Indicator Date'!BN163="","x",'Indicator Date'!BN163)</f>
        <v>2015</v>
      </c>
      <c r="BO163" s="151">
        <f>IF('Indicator Date'!BO163="","x",'Indicator Date'!BO163)</f>
        <v>2016</v>
      </c>
      <c r="BP163" s="151">
        <f>IF('Indicator Date'!BP163="","x",'Indicator Date'!BP163)</f>
        <v>2017</v>
      </c>
      <c r="BQ163" s="151">
        <f>IF('Indicator Date'!BQ163="","x",'Indicator Date'!BQ163)</f>
        <v>2014</v>
      </c>
      <c r="BR163" s="151">
        <f>IF('Indicator Date'!BR163="","x",'Indicator Date'!BR163)</f>
        <v>2017</v>
      </c>
      <c r="BS163" s="151">
        <f>IF('Indicator Date'!BS163="","x",'Indicator Date'!BS163)</f>
        <v>2017</v>
      </c>
      <c r="BT163" s="151" t="str">
        <f>IF('Indicator Date'!BT163="","x",'Indicator Date'!BT163)</f>
        <v>x</v>
      </c>
      <c r="BU163" s="151">
        <f>IF('Indicator Date'!BU163="","x",'Indicator Date'!BU163)</f>
        <v>2017</v>
      </c>
      <c r="BV163" s="151" t="str">
        <f>IF('Indicator Date'!BV163="","x",'Indicator Date'!BV163)</f>
        <v>x</v>
      </c>
      <c r="BW163" s="151" t="str">
        <f>IF('Indicator Date'!BW163="","x",'Indicator Date'!BW163)</f>
        <v>x</v>
      </c>
      <c r="BX163" s="151" t="str">
        <f>IF('Indicator Date'!BX163="","x",'Indicator Date'!BX163)</f>
        <v>x</v>
      </c>
      <c r="BY163" s="151">
        <f>IF('Indicator Date'!BY163="","x",'Indicator Date'!BY163)</f>
        <v>2015</v>
      </c>
      <c r="BZ163" s="151" t="str">
        <f>IF('Indicator Date'!BZ163="","x",'Indicator Date'!BZ163)</f>
        <v>2016</v>
      </c>
      <c r="CA163" s="151">
        <f>IF('Indicator Date'!CA163="","x",'Indicator Date'!CA163)</f>
        <v>2019</v>
      </c>
      <c r="CB163" s="151">
        <f>IF('Indicator Date'!CB163="","x",'Indicator Date'!CB163)</f>
        <v>2015</v>
      </c>
    </row>
    <row r="164" spans="1:80" x14ac:dyDescent="0.25">
      <c r="A164" s="123" t="s">
        <v>301</v>
      </c>
      <c r="B164" s="106" t="s">
        <v>300</v>
      </c>
      <c r="C164" s="151">
        <f>IF('Indicator Date'!C164="","x",'Indicator Date'!C164)</f>
        <v>2015</v>
      </c>
      <c r="D164" s="151">
        <f>IF('Indicator Date'!D164="","x",'Indicator Date'!D164)</f>
        <v>2015</v>
      </c>
      <c r="E164" s="151">
        <f>IF('Indicator Date'!E164="","x",'Indicator Date'!E164)</f>
        <v>2015</v>
      </c>
      <c r="F164" s="151">
        <f>IF('Indicator Date'!F164="","x",'Indicator Date'!F164)</f>
        <v>2015</v>
      </c>
      <c r="G164" s="151">
        <f>IF('Indicator Date'!G164="","x",'Indicator Date'!G164)</f>
        <v>2015</v>
      </c>
      <c r="H164" s="151">
        <f>IF('Indicator Date'!H164="","x",'Indicator Date'!H164)</f>
        <v>2015</v>
      </c>
      <c r="I164" s="151">
        <f>IF('Indicator Date'!I164="","x",'Indicator Date'!I164)</f>
        <v>2015</v>
      </c>
      <c r="J164" s="151">
        <f>IF('Indicator Date'!J164="","x",'Indicator Date'!J164)</f>
        <v>2018</v>
      </c>
      <c r="K164" s="151">
        <f>IF('Indicator Date'!K164="","x",'Indicator Date'!K164)</f>
        <v>2018</v>
      </c>
      <c r="L164" s="151">
        <f>IF('Indicator Date'!L164="","x",'Indicator Date'!L164)</f>
        <v>2016</v>
      </c>
      <c r="M164" s="151">
        <f>IF('Indicator Date'!M164="","x",'Indicator Date'!M164)</f>
        <v>2015</v>
      </c>
      <c r="N164" s="151">
        <f>IF('Indicator Date'!N164="","x",'Indicator Date'!N164)</f>
        <v>2015</v>
      </c>
      <c r="O164" s="151">
        <f>IF('Indicator Date'!O164="","x",'Indicator Date'!O164)</f>
        <v>2015</v>
      </c>
      <c r="P164" s="151">
        <f>IF('Indicator Date'!P164="","x",'Indicator Date'!P164)</f>
        <v>2015</v>
      </c>
      <c r="Q164" s="151">
        <f>IF('Indicator Date'!Q164="","x",'Indicator Date'!Q164)</f>
        <v>2010</v>
      </c>
      <c r="R164" s="151">
        <f>IF('Indicator Date'!R164="","x",'Indicator Date'!R164)</f>
        <v>2010</v>
      </c>
      <c r="S164" s="151">
        <f>IF('Indicator Date'!S164="","x",'Indicator Date'!S164)</f>
        <v>2010</v>
      </c>
      <c r="T164" s="151">
        <f>IF('Indicator Date'!T164="","x",'Indicator Date'!T164)</f>
        <v>2010</v>
      </c>
      <c r="U164" s="151">
        <f>IF('Indicator Date'!U164="","x",'Indicator Date'!U164)</f>
        <v>2015</v>
      </c>
      <c r="V164" s="151">
        <f>IF('Indicator Date'!V164="","x",'Indicator Date'!V164)</f>
        <v>2015</v>
      </c>
      <c r="W164" s="151">
        <f>IF('Indicator Date'!W164="","x",'Indicator Date'!W164)</f>
        <v>2015</v>
      </c>
      <c r="X164" s="151">
        <f>IF('Indicator Date'!X164="","x",'Indicator Date'!X164)</f>
        <v>2018</v>
      </c>
      <c r="Y164" s="151">
        <f>IF('Indicator Date'!Y164="","x",'Indicator Date'!Y164)</f>
        <v>2018</v>
      </c>
      <c r="Z164" s="151">
        <f>IF('Indicator Date'!Z164="","x",'Indicator Date'!Z164)</f>
        <v>2018</v>
      </c>
      <c r="AA164" s="151">
        <f>IF('Indicator Date'!AA164="","x",'Indicator Date'!AA164)</f>
        <v>2011</v>
      </c>
      <c r="AB164" s="151">
        <f>IF('Indicator Date'!AB164="","x",'Indicator Date'!AB164)</f>
        <v>2017</v>
      </c>
      <c r="AC164" s="151" t="str">
        <f>IF('Indicator Date'!AC164="","x",'Indicator Date'!AC164)</f>
        <v>x</v>
      </c>
      <c r="AD164" s="151">
        <f>IF('Indicator Date'!AD164="","x",'Indicator Date'!AD164)</f>
        <v>2018</v>
      </c>
      <c r="AE164" s="151">
        <f>IF('Indicator Date'!AE164="","x",'Indicator Date'!AE164)</f>
        <v>2018</v>
      </c>
      <c r="AF164" s="151">
        <f>IF('Indicator Date'!AF164="","x",'Indicator Date'!AF164)</f>
        <v>2016</v>
      </c>
      <c r="AG164" s="151">
        <f>IF('Indicator Date'!AG164="","x",'Indicator Date'!AG164)</f>
        <v>2019</v>
      </c>
      <c r="AH164" s="151">
        <f>IF('Indicator Date'!AH164="","x",'Indicator Date'!AH164)</f>
        <v>2019</v>
      </c>
      <c r="AI164" s="151">
        <f>IF('Indicator Date'!AI164="","x",'Indicator Date'!AI164)</f>
        <v>2019</v>
      </c>
      <c r="AJ164" s="151">
        <f>IF('Indicator Date'!AJ164="","x",'Indicator Date'!AJ164)</f>
        <v>2018</v>
      </c>
      <c r="AK164" s="151">
        <f>IF('Indicator Date'!AK164="","x",'Indicator Date'!AK164)</f>
        <v>2018</v>
      </c>
      <c r="AL164" s="151">
        <f>IF('Indicator Date'!AL164="","x",'Indicator Date'!AL164)</f>
        <v>2017</v>
      </c>
      <c r="AM164" s="151" t="str">
        <f>IF('Indicator Date'!AM164="","x",'Indicator Date'!AM164)</f>
        <v>x</v>
      </c>
      <c r="AN164" s="151">
        <f>IF('Indicator Date'!AN164="","x",'Indicator Date'!AN164)</f>
        <v>2019</v>
      </c>
      <c r="AO164" s="151">
        <f>IF('Indicator Date'!AO164="","x",'Indicator Date'!AO164)</f>
        <v>2016</v>
      </c>
      <c r="AP164" s="151">
        <f>IF('Indicator Date'!AP164="","x",'Indicator Date'!AP164)</f>
        <v>2017</v>
      </c>
      <c r="AQ164" s="151" t="str">
        <f>IF('Indicator Date'!AQ164="","x",'Indicator Date'!AQ164)</f>
        <v>x</v>
      </c>
      <c r="AR164" s="151">
        <f>IF('Indicator Date'!AR164="","x",'Indicator Date'!AR164)</f>
        <v>2018</v>
      </c>
      <c r="AS164" s="151">
        <f>IF('Indicator Date'!AS164="","x",'Indicator Date'!AS164)</f>
        <v>2015</v>
      </c>
      <c r="AT164" s="151" t="str">
        <f>IF('Indicator Date'!AT164="","x",'Indicator Date'!AT164)</f>
        <v>x</v>
      </c>
      <c r="AU164" s="151">
        <f>IF('Indicator Date'!AU164="","x",'Indicator Date'!AU164)</f>
        <v>2017</v>
      </c>
      <c r="AV164" s="151">
        <f>IF('Indicator Date'!AV164="","x",'Indicator Date'!AV164)</f>
        <v>2017</v>
      </c>
      <c r="AW164" s="151">
        <f>IF('Indicator Date'!AW164="","x",'Indicator Date'!AW164)</f>
        <v>2017</v>
      </c>
      <c r="AX164" s="151" t="str">
        <f>IF('Indicator Date'!AX164="","x",'Indicator Date'!AX164)</f>
        <v>x</v>
      </c>
      <c r="AY164" s="151">
        <f>IF('Indicator Date'!AY164="","x",'Indicator Date'!AY164)</f>
        <v>2017</v>
      </c>
      <c r="AZ164" s="151">
        <f>IF('Indicator Date'!AZ164="","x",'Indicator Date'!AZ164)</f>
        <v>2017</v>
      </c>
      <c r="BA164" s="151" t="str">
        <f>IF('Indicator Date'!BA164="","x",'Indicator Date'!BA164)</f>
        <v>2015</v>
      </c>
      <c r="BB164" s="151">
        <f>IF('Indicator Date'!BB164="","x",'Indicator Date'!BB164)</f>
        <v>2017</v>
      </c>
      <c r="BC164" s="151">
        <f>IF('Indicator Date'!BC164="","x",'Indicator Date'!BC164)</f>
        <v>2018</v>
      </c>
      <c r="BD164" s="151">
        <f>IF('Indicator Date'!BD164="","x",'Indicator Date'!BD164)</f>
        <v>2019</v>
      </c>
      <c r="BE164" s="213" t="str">
        <f>IF('Indicator Date'!BE164="","x",YEAR('Indicator Date'!BE164))</f>
        <v>x</v>
      </c>
      <c r="BF164" s="213">
        <f>IF('Indicator Date'!BF164="","x",YEAR('Indicator Date'!BF164))</f>
        <v>2018</v>
      </c>
      <c r="BG164" s="213">
        <f>IF('Indicator Date'!BG164="","x",YEAR('Indicator Date'!BG164))</f>
        <v>2018</v>
      </c>
      <c r="BH164" s="151">
        <f>IF('Indicator Date'!BH164="","x",'Indicator Date'!BH164)</f>
        <v>2018</v>
      </c>
      <c r="BI164" s="151">
        <f>IF('Indicator Date'!BI164="","x",'Indicator Date'!BI164)</f>
        <v>2018</v>
      </c>
      <c r="BJ164" s="151">
        <f>IF('Indicator Date'!BJ164="","x",'Indicator Date'!BJ164)</f>
        <v>2015</v>
      </c>
      <c r="BK164" s="151">
        <f>IF('Indicator Date'!BK164="","x",'Indicator Date'!BK164)</f>
        <v>2017</v>
      </c>
      <c r="BL164" s="151">
        <f>IF('Indicator Date'!BL164="","x",'Indicator Date'!BL164)</f>
        <v>2018</v>
      </c>
      <c r="BM164" s="151">
        <f>IF('Indicator Date'!BM164="","x",'Indicator Date'!BM164)</f>
        <v>2017</v>
      </c>
      <c r="BN164" s="151">
        <f>IF('Indicator Date'!BN164="","x",'Indicator Date'!BN164)</f>
        <v>2016</v>
      </c>
      <c r="BO164" s="151">
        <f>IF('Indicator Date'!BO164="","x",'Indicator Date'!BO164)</f>
        <v>2016</v>
      </c>
      <c r="BP164" s="151">
        <f>IF('Indicator Date'!BP164="","x",'Indicator Date'!BP164)</f>
        <v>2017</v>
      </c>
      <c r="BQ164" s="151">
        <f>IF('Indicator Date'!BQ164="","x",'Indicator Date'!BQ164)</f>
        <v>2014</v>
      </c>
      <c r="BR164" s="151">
        <f>IF('Indicator Date'!BR164="","x",'Indicator Date'!BR164)</f>
        <v>2017</v>
      </c>
      <c r="BS164" s="151">
        <f>IF('Indicator Date'!BS164="","x",'Indicator Date'!BS164)</f>
        <v>2017</v>
      </c>
      <c r="BT164" s="151">
        <f>IF('Indicator Date'!BT164="","x",'Indicator Date'!BT164)</f>
        <v>2016</v>
      </c>
      <c r="BU164" s="151">
        <f>IF('Indicator Date'!BU164="","x",'Indicator Date'!BU164)</f>
        <v>2017</v>
      </c>
      <c r="BV164" s="151">
        <f>IF('Indicator Date'!BV164="","x",'Indicator Date'!BV164)</f>
        <v>2017</v>
      </c>
      <c r="BW164" s="151" t="str">
        <f>IF('Indicator Date'!BW164="","x",'Indicator Date'!BW164)</f>
        <v>x</v>
      </c>
      <c r="BX164" s="151">
        <f>IF('Indicator Date'!BX164="","x",'Indicator Date'!BX164)</f>
        <v>2016</v>
      </c>
      <c r="BY164" s="151">
        <f>IF('Indicator Date'!BY164="","x",'Indicator Date'!BY164)</f>
        <v>2015</v>
      </c>
      <c r="BZ164" s="151" t="str">
        <f>IF('Indicator Date'!BZ164="","x",'Indicator Date'!BZ164)</f>
        <v>2018</v>
      </c>
      <c r="CA164" s="151">
        <f>IF('Indicator Date'!CA164="","x",'Indicator Date'!CA164)</f>
        <v>2019</v>
      </c>
      <c r="CB164" s="151">
        <f>IF('Indicator Date'!CB164="","x",'Indicator Date'!CB164)</f>
        <v>2015</v>
      </c>
    </row>
    <row r="165" spans="1:80" x14ac:dyDescent="0.25">
      <c r="A165" s="123" t="s">
        <v>303</v>
      </c>
      <c r="B165" s="106" t="s">
        <v>302</v>
      </c>
      <c r="C165" s="151">
        <f>IF('Indicator Date'!C165="","x",'Indicator Date'!C165)</f>
        <v>2015</v>
      </c>
      <c r="D165" s="151">
        <f>IF('Indicator Date'!D165="","x",'Indicator Date'!D165)</f>
        <v>2015</v>
      </c>
      <c r="E165" s="151">
        <f>IF('Indicator Date'!E165="","x",'Indicator Date'!E165)</f>
        <v>2015</v>
      </c>
      <c r="F165" s="151">
        <f>IF('Indicator Date'!F165="","x",'Indicator Date'!F165)</f>
        <v>2015</v>
      </c>
      <c r="G165" s="151">
        <f>IF('Indicator Date'!G165="","x",'Indicator Date'!G165)</f>
        <v>2015</v>
      </c>
      <c r="H165" s="151">
        <f>IF('Indicator Date'!H165="","x",'Indicator Date'!H165)</f>
        <v>2015</v>
      </c>
      <c r="I165" s="151">
        <f>IF('Indicator Date'!I165="","x",'Indicator Date'!I165)</f>
        <v>2015</v>
      </c>
      <c r="J165" s="151">
        <f>IF('Indicator Date'!J165="","x",'Indicator Date'!J165)</f>
        <v>2018</v>
      </c>
      <c r="K165" s="151">
        <f>IF('Indicator Date'!K165="","x",'Indicator Date'!K165)</f>
        <v>2018</v>
      </c>
      <c r="L165" s="151">
        <f>IF('Indicator Date'!L165="","x",'Indicator Date'!L165)</f>
        <v>2016</v>
      </c>
      <c r="M165" s="151">
        <f>IF('Indicator Date'!M165="","x",'Indicator Date'!M165)</f>
        <v>2015</v>
      </c>
      <c r="N165" s="151">
        <f>IF('Indicator Date'!N165="","x",'Indicator Date'!N165)</f>
        <v>2015</v>
      </c>
      <c r="O165" s="151">
        <f>IF('Indicator Date'!O165="","x",'Indicator Date'!O165)</f>
        <v>2015</v>
      </c>
      <c r="P165" s="151">
        <f>IF('Indicator Date'!P165="","x",'Indicator Date'!P165)</f>
        <v>2015</v>
      </c>
      <c r="Q165" s="151">
        <f>IF('Indicator Date'!Q165="","x",'Indicator Date'!Q165)</f>
        <v>2010</v>
      </c>
      <c r="R165" s="151">
        <f>IF('Indicator Date'!R165="","x",'Indicator Date'!R165)</f>
        <v>2010</v>
      </c>
      <c r="S165" s="151">
        <f>IF('Indicator Date'!S165="","x",'Indicator Date'!S165)</f>
        <v>2010</v>
      </c>
      <c r="T165" s="151">
        <f>IF('Indicator Date'!T165="","x",'Indicator Date'!T165)</f>
        <v>2010</v>
      </c>
      <c r="U165" s="151">
        <f>IF('Indicator Date'!U165="","x",'Indicator Date'!U165)</f>
        <v>2015</v>
      </c>
      <c r="V165" s="151">
        <f>IF('Indicator Date'!V165="","x",'Indicator Date'!V165)</f>
        <v>2015</v>
      </c>
      <c r="W165" s="151">
        <f>IF('Indicator Date'!W165="","x",'Indicator Date'!W165)</f>
        <v>2015</v>
      </c>
      <c r="X165" s="151">
        <f>IF('Indicator Date'!X165="","x",'Indicator Date'!X165)</f>
        <v>2018</v>
      </c>
      <c r="Y165" s="151">
        <f>IF('Indicator Date'!Y165="","x",'Indicator Date'!Y165)</f>
        <v>2018</v>
      </c>
      <c r="Z165" s="151">
        <f>IF('Indicator Date'!Z165="","x",'Indicator Date'!Z165)</f>
        <v>2018</v>
      </c>
      <c r="AA165" s="151" t="str">
        <f>IF('Indicator Date'!AA165="","x",'Indicator Date'!AA165)</f>
        <v>x</v>
      </c>
      <c r="AB165" s="151">
        <f>IF('Indicator Date'!AB165="","x",'Indicator Date'!AB165)</f>
        <v>2017</v>
      </c>
      <c r="AC165" s="151" t="str">
        <f>IF('Indicator Date'!AC165="","x",'Indicator Date'!AC165)</f>
        <v>x</v>
      </c>
      <c r="AD165" s="151">
        <f>IF('Indicator Date'!AD165="","x",'Indicator Date'!AD165)</f>
        <v>2018</v>
      </c>
      <c r="AE165" s="151">
        <f>IF('Indicator Date'!AE165="","x",'Indicator Date'!AE165)</f>
        <v>2018</v>
      </c>
      <c r="AF165" s="151" t="str">
        <f>IF('Indicator Date'!AF165="","x",'Indicator Date'!AF165)</f>
        <v>x</v>
      </c>
      <c r="AG165" s="151">
        <f>IF('Indicator Date'!AG165="","x",'Indicator Date'!AG165)</f>
        <v>2019</v>
      </c>
      <c r="AH165" s="151">
        <f>IF('Indicator Date'!AH165="","x",'Indicator Date'!AH165)</f>
        <v>2019</v>
      </c>
      <c r="AI165" s="151">
        <f>IF('Indicator Date'!AI165="","x",'Indicator Date'!AI165)</f>
        <v>2019</v>
      </c>
      <c r="AJ165" s="151">
        <f>IF('Indicator Date'!AJ165="","x",'Indicator Date'!AJ165)</f>
        <v>2018</v>
      </c>
      <c r="AK165" s="151">
        <f>IF('Indicator Date'!AK165="","x",'Indicator Date'!AK165)</f>
        <v>2018</v>
      </c>
      <c r="AL165" s="151">
        <f>IF('Indicator Date'!AL165="","x",'Indicator Date'!AL165)</f>
        <v>2017</v>
      </c>
      <c r="AM165" s="151" t="str">
        <f>IF('Indicator Date'!AM165="","x",'Indicator Date'!AM165)</f>
        <v>x</v>
      </c>
      <c r="AN165" s="151">
        <f>IF('Indicator Date'!AN165="","x",'Indicator Date'!AN165)</f>
        <v>2019</v>
      </c>
      <c r="AO165" s="151">
        <f>IF('Indicator Date'!AO165="","x",'Indicator Date'!AO165)</f>
        <v>2016</v>
      </c>
      <c r="AP165" s="151">
        <f>IF('Indicator Date'!AP165="","x",'Indicator Date'!AP165)</f>
        <v>2017</v>
      </c>
      <c r="AQ165" s="151">
        <f>IF('Indicator Date'!AQ165="","x",'Indicator Date'!AQ165)</f>
        <v>2017</v>
      </c>
      <c r="AR165" s="151">
        <f>IF('Indicator Date'!AR165="","x",'Indicator Date'!AR165)</f>
        <v>2018</v>
      </c>
      <c r="AS165" s="151">
        <f>IF('Indicator Date'!AS165="","x",'Indicator Date'!AS165)</f>
        <v>2015</v>
      </c>
      <c r="AT165" s="151">
        <f>IF('Indicator Date'!AT165="","x",'Indicator Date'!AT165)</f>
        <v>2016</v>
      </c>
      <c r="AU165" s="151">
        <f>IF('Indicator Date'!AU165="","x",'Indicator Date'!AU165)</f>
        <v>2017</v>
      </c>
      <c r="AV165" s="151">
        <f>IF('Indicator Date'!AV165="","x",'Indicator Date'!AV165)</f>
        <v>2017</v>
      </c>
      <c r="AW165" s="151">
        <f>IF('Indicator Date'!AW165="","x",'Indicator Date'!AW165)</f>
        <v>2017</v>
      </c>
      <c r="AX165" s="151">
        <f>IF('Indicator Date'!AX165="","x",'Indicator Date'!AX165)</f>
        <v>2017</v>
      </c>
      <c r="AY165" s="151">
        <f>IF('Indicator Date'!AY165="","x",'Indicator Date'!AY165)</f>
        <v>2017</v>
      </c>
      <c r="AZ165" s="151">
        <f>IF('Indicator Date'!AZ165="","x",'Indicator Date'!AZ165)</f>
        <v>2017</v>
      </c>
      <c r="BA165" s="151" t="str">
        <f>IF('Indicator Date'!BA165="","x",'Indicator Date'!BA165)</f>
        <v>2016</v>
      </c>
      <c r="BB165" s="151">
        <f>IF('Indicator Date'!BB165="","x",'Indicator Date'!BB165)</f>
        <v>2017</v>
      </c>
      <c r="BC165" s="151">
        <f>IF('Indicator Date'!BC165="","x",'Indicator Date'!BC165)</f>
        <v>2018</v>
      </c>
      <c r="BD165" s="151">
        <f>IF('Indicator Date'!BD165="","x",'Indicator Date'!BD165)</f>
        <v>2019</v>
      </c>
      <c r="BE165" s="213" t="str">
        <f>IF('Indicator Date'!BE165="","x",YEAR('Indicator Date'!BE165))</f>
        <v>x</v>
      </c>
      <c r="BF165" s="213">
        <f>IF('Indicator Date'!BF165="","x",YEAR('Indicator Date'!BF165))</f>
        <v>2018</v>
      </c>
      <c r="BG165" s="213">
        <f>IF('Indicator Date'!BG165="","x",YEAR('Indicator Date'!BG165))</f>
        <v>2018</v>
      </c>
      <c r="BH165" s="151">
        <f>IF('Indicator Date'!BH165="","x",'Indicator Date'!BH165)</f>
        <v>2018</v>
      </c>
      <c r="BI165" s="151">
        <f>IF('Indicator Date'!BI165="","x",'Indicator Date'!BI165)</f>
        <v>2018</v>
      </c>
      <c r="BJ165" s="151">
        <f>IF('Indicator Date'!BJ165="","x",'Indicator Date'!BJ165)</f>
        <v>2015</v>
      </c>
      <c r="BK165" s="151">
        <f>IF('Indicator Date'!BK165="","x",'Indicator Date'!BK165)</f>
        <v>2017</v>
      </c>
      <c r="BL165" s="151">
        <f>IF('Indicator Date'!BL165="","x",'Indicator Date'!BL165)</f>
        <v>2018</v>
      </c>
      <c r="BM165" s="151">
        <f>IF('Indicator Date'!BM165="","x",'Indicator Date'!BM165)</f>
        <v>2017</v>
      </c>
      <c r="BN165" s="151">
        <f>IF('Indicator Date'!BN165="","x",'Indicator Date'!BN165)</f>
        <v>2017</v>
      </c>
      <c r="BO165" s="151">
        <f>IF('Indicator Date'!BO165="","x",'Indicator Date'!BO165)</f>
        <v>2016</v>
      </c>
      <c r="BP165" s="151">
        <f>IF('Indicator Date'!BP165="","x",'Indicator Date'!BP165)</f>
        <v>2017</v>
      </c>
      <c r="BQ165" s="151">
        <f>IF('Indicator Date'!BQ165="","x",'Indicator Date'!BQ165)</f>
        <v>2014</v>
      </c>
      <c r="BR165" s="151">
        <f>IF('Indicator Date'!BR165="","x",'Indicator Date'!BR165)</f>
        <v>2017</v>
      </c>
      <c r="BS165" s="151">
        <f>IF('Indicator Date'!BS165="","x",'Indicator Date'!BS165)</f>
        <v>2017</v>
      </c>
      <c r="BT165" s="151">
        <f>IF('Indicator Date'!BT165="","x",'Indicator Date'!BT165)</f>
        <v>2017</v>
      </c>
      <c r="BU165" s="151">
        <f>IF('Indicator Date'!BU165="","x",'Indicator Date'!BU165)</f>
        <v>2017</v>
      </c>
      <c r="BV165" s="151">
        <f>IF('Indicator Date'!BV165="","x",'Indicator Date'!BV165)</f>
        <v>2017</v>
      </c>
      <c r="BW165" s="151" t="str">
        <f>IF('Indicator Date'!BW165="","x",'Indicator Date'!BW165)</f>
        <v>x</v>
      </c>
      <c r="BX165" s="151">
        <f>IF('Indicator Date'!BX165="","x",'Indicator Date'!BX165)</f>
        <v>2016</v>
      </c>
      <c r="BY165" s="151">
        <f>IF('Indicator Date'!BY165="","x",'Indicator Date'!BY165)</f>
        <v>2015</v>
      </c>
      <c r="BZ165" s="151" t="str">
        <f>IF('Indicator Date'!BZ165="","x",'Indicator Date'!BZ165)</f>
        <v>2018</v>
      </c>
      <c r="CA165" s="151">
        <f>IF('Indicator Date'!CA165="","x",'Indicator Date'!CA165)</f>
        <v>2019</v>
      </c>
      <c r="CB165" s="151">
        <f>IF('Indicator Date'!CB165="","x",'Indicator Date'!CB165)</f>
        <v>2015</v>
      </c>
    </row>
    <row r="166" spans="1:80" x14ac:dyDescent="0.25">
      <c r="A166" s="123" t="s">
        <v>305</v>
      </c>
      <c r="B166" s="106" t="s">
        <v>304</v>
      </c>
      <c r="C166" s="151">
        <f>IF('Indicator Date'!C166="","x",'Indicator Date'!C166)</f>
        <v>2015</v>
      </c>
      <c r="D166" s="151">
        <f>IF('Indicator Date'!D166="","x",'Indicator Date'!D166)</f>
        <v>2015</v>
      </c>
      <c r="E166" s="151">
        <f>IF('Indicator Date'!E166="","x",'Indicator Date'!E166)</f>
        <v>2015</v>
      </c>
      <c r="F166" s="151">
        <f>IF('Indicator Date'!F166="","x",'Indicator Date'!F166)</f>
        <v>2015</v>
      </c>
      <c r="G166" s="151">
        <f>IF('Indicator Date'!G166="","x",'Indicator Date'!G166)</f>
        <v>2015</v>
      </c>
      <c r="H166" s="151">
        <f>IF('Indicator Date'!H166="","x",'Indicator Date'!H166)</f>
        <v>2015</v>
      </c>
      <c r="I166" s="151">
        <f>IF('Indicator Date'!I166="","x",'Indicator Date'!I166)</f>
        <v>2015</v>
      </c>
      <c r="J166" s="151">
        <f>IF('Indicator Date'!J166="","x",'Indicator Date'!J166)</f>
        <v>2018</v>
      </c>
      <c r="K166" s="151">
        <f>IF('Indicator Date'!K166="","x",'Indicator Date'!K166)</f>
        <v>2018</v>
      </c>
      <c r="L166" s="151">
        <f>IF('Indicator Date'!L166="","x",'Indicator Date'!L166)</f>
        <v>2016</v>
      </c>
      <c r="M166" s="151">
        <f>IF('Indicator Date'!M166="","x",'Indicator Date'!M166)</f>
        <v>2015</v>
      </c>
      <c r="N166" s="151">
        <f>IF('Indicator Date'!N166="","x",'Indicator Date'!N166)</f>
        <v>2015</v>
      </c>
      <c r="O166" s="151">
        <f>IF('Indicator Date'!O166="","x",'Indicator Date'!O166)</f>
        <v>2015</v>
      </c>
      <c r="P166" s="151">
        <f>IF('Indicator Date'!P166="","x",'Indicator Date'!P166)</f>
        <v>2015</v>
      </c>
      <c r="Q166" s="151">
        <f>IF('Indicator Date'!Q166="","x",'Indicator Date'!Q166)</f>
        <v>2010</v>
      </c>
      <c r="R166" s="151">
        <f>IF('Indicator Date'!R166="","x",'Indicator Date'!R166)</f>
        <v>2010</v>
      </c>
      <c r="S166" s="151">
        <f>IF('Indicator Date'!S166="","x",'Indicator Date'!S166)</f>
        <v>2010</v>
      </c>
      <c r="T166" s="151">
        <f>IF('Indicator Date'!T166="","x",'Indicator Date'!T166)</f>
        <v>2010</v>
      </c>
      <c r="U166" s="151">
        <f>IF('Indicator Date'!U166="","x",'Indicator Date'!U166)</f>
        <v>2015</v>
      </c>
      <c r="V166" s="151">
        <f>IF('Indicator Date'!V166="","x",'Indicator Date'!V166)</f>
        <v>2015</v>
      </c>
      <c r="W166" s="151">
        <f>IF('Indicator Date'!W166="","x",'Indicator Date'!W166)</f>
        <v>2015</v>
      </c>
      <c r="X166" s="151">
        <f>IF('Indicator Date'!X166="","x",'Indicator Date'!X166)</f>
        <v>2018</v>
      </c>
      <c r="Y166" s="151">
        <f>IF('Indicator Date'!Y166="","x",'Indicator Date'!Y166)</f>
        <v>2018</v>
      </c>
      <c r="Z166" s="151">
        <f>IF('Indicator Date'!Z166="","x",'Indicator Date'!Z166)</f>
        <v>2018</v>
      </c>
      <c r="AA166" s="151">
        <f>IF('Indicator Date'!AA166="","x",'Indicator Date'!AA166)</f>
        <v>2008</v>
      </c>
      <c r="AB166" s="151">
        <f>IF('Indicator Date'!AB166="","x",'Indicator Date'!AB166)</f>
        <v>2017</v>
      </c>
      <c r="AC166" s="151">
        <f>IF('Indicator Date'!AC166="","x",'Indicator Date'!AC166)</f>
        <v>2017</v>
      </c>
      <c r="AD166" s="151">
        <f>IF('Indicator Date'!AD166="","x",'Indicator Date'!AD166)</f>
        <v>2018</v>
      </c>
      <c r="AE166" s="151">
        <f>IF('Indicator Date'!AE166="","x",'Indicator Date'!AE166)</f>
        <v>2018</v>
      </c>
      <c r="AF166" s="151">
        <f>IF('Indicator Date'!AF166="","x",'Indicator Date'!AF166)</f>
        <v>2016</v>
      </c>
      <c r="AG166" s="151">
        <f>IF('Indicator Date'!AG166="","x",'Indicator Date'!AG166)</f>
        <v>2019</v>
      </c>
      <c r="AH166" s="151">
        <f>IF('Indicator Date'!AH166="","x",'Indicator Date'!AH166)</f>
        <v>2019</v>
      </c>
      <c r="AI166" s="151">
        <f>IF('Indicator Date'!AI166="","x",'Indicator Date'!AI166)</f>
        <v>2019</v>
      </c>
      <c r="AJ166" s="151">
        <f>IF('Indicator Date'!AJ166="","x",'Indicator Date'!AJ166)</f>
        <v>2018</v>
      </c>
      <c r="AK166" s="151">
        <f>IF('Indicator Date'!AK166="","x",'Indicator Date'!AK166)</f>
        <v>2018</v>
      </c>
      <c r="AL166" s="151">
        <f>IF('Indicator Date'!AL166="","x",'Indicator Date'!AL166)</f>
        <v>2017</v>
      </c>
      <c r="AM166" s="151">
        <f>IF('Indicator Date'!AM166="","x",'Indicator Date'!AM166)</f>
        <v>2010</v>
      </c>
      <c r="AN166" s="151">
        <f>IF('Indicator Date'!AN166="","x",'Indicator Date'!AN166)</f>
        <v>2019</v>
      </c>
      <c r="AO166" s="151">
        <f>IF('Indicator Date'!AO166="","x",'Indicator Date'!AO166)</f>
        <v>2016</v>
      </c>
      <c r="AP166" s="151">
        <f>IF('Indicator Date'!AP166="","x",'Indicator Date'!AP166)</f>
        <v>2017</v>
      </c>
      <c r="AQ166" s="151">
        <f>IF('Indicator Date'!AQ166="","x",'Indicator Date'!AQ166)</f>
        <v>2017</v>
      </c>
      <c r="AR166" s="151">
        <f>IF('Indicator Date'!AR166="","x",'Indicator Date'!AR166)</f>
        <v>2018</v>
      </c>
      <c r="AS166" s="151">
        <f>IF('Indicator Date'!AS166="","x",'Indicator Date'!AS166)</f>
        <v>2015</v>
      </c>
      <c r="AT166" s="151">
        <f>IF('Indicator Date'!AT166="","x",'Indicator Date'!AT166)</f>
        <v>2014</v>
      </c>
      <c r="AU166" s="151">
        <f>IF('Indicator Date'!AU166="","x",'Indicator Date'!AU166)</f>
        <v>2017</v>
      </c>
      <c r="AV166" s="151">
        <f>IF('Indicator Date'!AV166="","x",'Indicator Date'!AV166)</f>
        <v>2017</v>
      </c>
      <c r="AW166" s="151">
        <f>IF('Indicator Date'!AW166="","x",'Indicator Date'!AW166)</f>
        <v>2017</v>
      </c>
      <c r="AX166" s="151">
        <f>IF('Indicator Date'!AX166="","x",'Indicator Date'!AX166)</f>
        <v>2017</v>
      </c>
      <c r="AY166" s="151">
        <f>IF('Indicator Date'!AY166="","x",'Indicator Date'!AY166)</f>
        <v>2017</v>
      </c>
      <c r="AZ166" s="151">
        <f>IF('Indicator Date'!AZ166="","x",'Indicator Date'!AZ166)</f>
        <v>2017</v>
      </c>
      <c r="BA166" s="151">
        <f>IF('Indicator Date'!BA166="","x",'Indicator Date'!BA166)</f>
        <v>2009</v>
      </c>
      <c r="BB166" s="151">
        <f>IF('Indicator Date'!BB166="","x",'Indicator Date'!BB166)</f>
        <v>2017</v>
      </c>
      <c r="BC166" s="151">
        <f>IF('Indicator Date'!BC166="","x",'Indicator Date'!BC166)</f>
        <v>2018</v>
      </c>
      <c r="BD166" s="151">
        <f>IF('Indicator Date'!BD166="","x",'Indicator Date'!BD166)</f>
        <v>2019</v>
      </c>
      <c r="BE166" s="213" t="str">
        <f>IF('Indicator Date'!BE166="","x",YEAR('Indicator Date'!BE166))</f>
        <v>x</v>
      </c>
      <c r="BF166" s="213">
        <f>IF('Indicator Date'!BF166="","x",YEAR('Indicator Date'!BF166))</f>
        <v>2019</v>
      </c>
      <c r="BG166" s="213">
        <f>IF('Indicator Date'!BG166="","x",YEAR('Indicator Date'!BG166))</f>
        <v>2018</v>
      </c>
      <c r="BH166" s="151">
        <f>IF('Indicator Date'!BH166="","x",'Indicator Date'!BH166)</f>
        <v>2018</v>
      </c>
      <c r="BI166" s="151">
        <f>IF('Indicator Date'!BI166="","x",'Indicator Date'!BI166)</f>
        <v>2018</v>
      </c>
      <c r="BJ166" s="151">
        <f>IF('Indicator Date'!BJ166="","x",'Indicator Date'!BJ166)</f>
        <v>2013</v>
      </c>
      <c r="BK166" s="151">
        <f>IF('Indicator Date'!BK166="","x",'Indicator Date'!BK166)</f>
        <v>2017</v>
      </c>
      <c r="BL166" s="151">
        <f>IF('Indicator Date'!BL166="","x",'Indicator Date'!BL166)</f>
        <v>2018</v>
      </c>
      <c r="BM166" s="151">
        <f>IF('Indicator Date'!BM166="","x",'Indicator Date'!BM166)</f>
        <v>2017</v>
      </c>
      <c r="BN166" s="151">
        <f>IF('Indicator Date'!BN166="","x",'Indicator Date'!BN166)</f>
        <v>2015</v>
      </c>
      <c r="BO166" s="151">
        <f>IF('Indicator Date'!BO166="","x",'Indicator Date'!BO166)</f>
        <v>2016</v>
      </c>
      <c r="BP166" s="151">
        <f>IF('Indicator Date'!BP166="","x",'Indicator Date'!BP166)</f>
        <v>2017</v>
      </c>
      <c r="BQ166" s="151">
        <f>IF('Indicator Date'!BQ166="","x",'Indicator Date'!BQ166)</f>
        <v>2014</v>
      </c>
      <c r="BR166" s="151">
        <f>IF('Indicator Date'!BR166="","x",'Indicator Date'!BR166)</f>
        <v>2017</v>
      </c>
      <c r="BS166" s="151">
        <f>IF('Indicator Date'!BS166="","x",'Indicator Date'!BS166)</f>
        <v>2017</v>
      </c>
      <c r="BT166" s="151">
        <f>IF('Indicator Date'!BT166="","x",'Indicator Date'!BT166)</f>
        <v>2015</v>
      </c>
      <c r="BU166" s="151">
        <f>IF('Indicator Date'!BU166="","x",'Indicator Date'!BU166)</f>
        <v>2017</v>
      </c>
      <c r="BV166" s="151">
        <f>IF('Indicator Date'!BV166="","x",'Indicator Date'!BV166)</f>
        <v>2017</v>
      </c>
      <c r="BW166" s="151">
        <f>IF('Indicator Date'!BW166="","x",'Indicator Date'!BW166)</f>
        <v>2017</v>
      </c>
      <c r="BX166" s="151">
        <f>IF('Indicator Date'!BX166="","x",'Indicator Date'!BX166)</f>
        <v>2016</v>
      </c>
      <c r="BY166" s="151">
        <f>IF('Indicator Date'!BY166="","x",'Indicator Date'!BY166)</f>
        <v>2015</v>
      </c>
      <c r="BZ166" s="151" t="str">
        <f>IF('Indicator Date'!BZ166="","x",'Indicator Date'!BZ166)</f>
        <v>2018</v>
      </c>
      <c r="CA166" s="151">
        <f>IF('Indicator Date'!CA166="","x",'Indicator Date'!CA166)</f>
        <v>2019</v>
      </c>
      <c r="CB166" s="151">
        <f>IF('Indicator Date'!CB166="","x",'Indicator Date'!CB166)</f>
        <v>2015</v>
      </c>
    </row>
    <row r="167" spans="1:80" x14ac:dyDescent="0.25">
      <c r="A167" s="123" t="s">
        <v>307</v>
      </c>
      <c r="B167" s="106" t="s">
        <v>306</v>
      </c>
      <c r="C167" s="151">
        <f>IF('Indicator Date'!C167="","x",'Indicator Date'!C167)</f>
        <v>2015</v>
      </c>
      <c r="D167" s="151">
        <f>IF('Indicator Date'!D167="","x",'Indicator Date'!D167)</f>
        <v>2015</v>
      </c>
      <c r="E167" s="151">
        <f>IF('Indicator Date'!E167="","x",'Indicator Date'!E167)</f>
        <v>2015</v>
      </c>
      <c r="F167" s="151">
        <f>IF('Indicator Date'!F167="","x",'Indicator Date'!F167)</f>
        <v>2015</v>
      </c>
      <c r="G167" s="151">
        <f>IF('Indicator Date'!G167="","x",'Indicator Date'!G167)</f>
        <v>2015</v>
      </c>
      <c r="H167" s="151">
        <f>IF('Indicator Date'!H167="","x",'Indicator Date'!H167)</f>
        <v>2015</v>
      </c>
      <c r="I167" s="151">
        <f>IF('Indicator Date'!I167="","x",'Indicator Date'!I167)</f>
        <v>2015</v>
      </c>
      <c r="J167" s="151">
        <f>IF('Indicator Date'!J167="","x",'Indicator Date'!J167)</f>
        <v>2018</v>
      </c>
      <c r="K167" s="151">
        <f>IF('Indicator Date'!K167="","x",'Indicator Date'!K167)</f>
        <v>2018</v>
      </c>
      <c r="L167" s="151">
        <f>IF('Indicator Date'!L167="","x",'Indicator Date'!L167)</f>
        <v>2016</v>
      </c>
      <c r="M167" s="151">
        <f>IF('Indicator Date'!M167="","x",'Indicator Date'!M167)</f>
        <v>2015</v>
      </c>
      <c r="N167" s="151">
        <f>IF('Indicator Date'!N167="","x",'Indicator Date'!N167)</f>
        <v>2015</v>
      </c>
      <c r="O167" s="151">
        <f>IF('Indicator Date'!O167="","x",'Indicator Date'!O167)</f>
        <v>2015</v>
      </c>
      <c r="P167" s="151">
        <f>IF('Indicator Date'!P167="","x",'Indicator Date'!P167)</f>
        <v>2015</v>
      </c>
      <c r="Q167" s="151">
        <f>IF('Indicator Date'!Q167="","x",'Indicator Date'!Q167)</f>
        <v>2010</v>
      </c>
      <c r="R167" s="151">
        <f>IF('Indicator Date'!R167="","x",'Indicator Date'!R167)</f>
        <v>2010</v>
      </c>
      <c r="S167" s="151">
        <f>IF('Indicator Date'!S167="","x",'Indicator Date'!S167)</f>
        <v>2010</v>
      </c>
      <c r="T167" s="151">
        <f>IF('Indicator Date'!T167="","x",'Indicator Date'!T167)</f>
        <v>2010</v>
      </c>
      <c r="U167" s="151">
        <f>IF('Indicator Date'!U167="","x",'Indicator Date'!U167)</f>
        <v>2015</v>
      </c>
      <c r="V167" s="151">
        <f>IF('Indicator Date'!V167="","x",'Indicator Date'!V167)</f>
        <v>2015</v>
      </c>
      <c r="W167" s="151">
        <f>IF('Indicator Date'!W167="","x",'Indicator Date'!W167)</f>
        <v>2015</v>
      </c>
      <c r="X167" s="151">
        <f>IF('Indicator Date'!X167="","x",'Indicator Date'!X167)</f>
        <v>2018</v>
      </c>
      <c r="Y167" s="151">
        <f>IF('Indicator Date'!Y167="","x",'Indicator Date'!Y167)</f>
        <v>2018</v>
      </c>
      <c r="Z167" s="151">
        <f>IF('Indicator Date'!Z167="","x",'Indicator Date'!Z167)</f>
        <v>2018</v>
      </c>
      <c r="AA167" s="151" t="str">
        <f>IF('Indicator Date'!AA167="","x",'Indicator Date'!AA167)</f>
        <v>x</v>
      </c>
      <c r="AB167" s="151">
        <f>IF('Indicator Date'!AB167="","x",'Indicator Date'!AB167)</f>
        <v>2017</v>
      </c>
      <c r="AC167" s="151">
        <f>IF('Indicator Date'!AC167="","x",'Indicator Date'!AC167)</f>
        <v>2014</v>
      </c>
      <c r="AD167" s="151">
        <f>IF('Indicator Date'!AD167="","x",'Indicator Date'!AD167)</f>
        <v>2018</v>
      </c>
      <c r="AE167" s="151">
        <f>IF('Indicator Date'!AE167="","x",'Indicator Date'!AE167)</f>
        <v>2018</v>
      </c>
      <c r="AF167" s="151">
        <f>IF('Indicator Date'!AF167="","x",'Indicator Date'!AF167)</f>
        <v>2016</v>
      </c>
      <c r="AG167" s="151">
        <f>IF('Indicator Date'!AG167="","x",'Indicator Date'!AG167)</f>
        <v>2019</v>
      </c>
      <c r="AH167" s="151">
        <f>IF('Indicator Date'!AH167="","x",'Indicator Date'!AH167)</f>
        <v>2019</v>
      </c>
      <c r="AI167" s="151">
        <f>IF('Indicator Date'!AI167="","x",'Indicator Date'!AI167)</f>
        <v>2019</v>
      </c>
      <c r="AJ167" s="151">
        <f>IF('Indicator Date'!AJ167="","x",'Indicator Date'!AJ167)</f>
        <v>2018</v>
      </c>
      <c r="AK167" s="151">
        <f>IF('Indicator Date'!AK167="","x",'Indicator Date'!AK167)</f>
        <v>2018</v>
      </c>
      <c r="AL167" s="151">
        <f>IF('Indicator Date'!AL167="","x",'Indicator Date'!AL167)</f>
        <v>2017</v>
      </c>
      <c r="AM167" s="151">
        <f>IF('Indicator Date'!AM167="","x",'Indicator Date'!AM167)</f>
        <v>2010</v>
      </c>
      <c r="AN167" s="151">
        <f>IF('Indicator Date'!AN167="","x",'Indicator Date'!AN167)</f>
        <v>2019</v>
      </c>
      <c r="AO167" s="151">
        <f>IF('Indicator Date'!AO167="","x",'Indicator Date'!AO167)</f>
        <v>2016</v>
      </c>
      <c r="AP167" s="151">
        <f>IF('Indicator Date'!AP167="","x",'Indicator Date'!AP167)</f>
        <v>2017</v>
      </c>
      <c r="AQ167" s="151">
        <f>IF('Indicator Date'!AQ167="","x",'Indicator Date'!AQ167)</f>
        <v>2017</v>
      </c>
      <c r="AR167" s="151">
        <f>IF('Indicator Date'!AR167="","x",'Indicator Date'!AR167)</f>
        <v>2018</v>
      </c>
      <c r="AS167" s="151">
        <f>IF('Indicator Date'!AS167="","x",'Indicator Date'!AS167)</f>
        <v>2015</v>
      </c>
      <c r="AT167" s="151">
        <f>IF('Indicator Date'!AT167="","x",'Indicator Date'!AT167)</f>
        <v>2010</v>
      </c>
      <c r="AU167" s="151">
        <f>IF('Indicator Date'!AU167="","x",'Indicator Date'!AU167)</f>
        <v>2017</v>
      </c>
      <c r="AV167" s="151">
        <f>IF('Indicator Date'!AV167="","x",'Indicator Date'!AV167)</f>
        <v>2017</v>
      </c>
      <c r="AW167" s="151">
        <f>IF('Indicator Date'!AW167="","x",'Indicator Date'!AW167)</f>
        <v>2017</v>
      </c>
      <c r="AX167" s="151">
        <f>IF('Indicator Date'!AX167="","x",'Indicator Date'!AX167)</f>
        <v>2017</v>
      </c>
      <c r="AY167" s="151">
        <f>IF('Indicator Date'!AY167="","x",'Indicator Date'!AY167)</f>
        <v>2017</v>
      </c>
      <c r="AZ167" s="151">
        <f>IF('Indicator Date'!AZ167="","x",'Indicator Date'!AZ167)</f>
        <v>2017</v>
      </c>
      <c r="BA167" s="151" t="str">
        <f>IF('Indicator Date'!BA167="","x",'Indicator Date'!BA167)</f>
        <v>x</v>
      </c>
      <c r="BB167" s="151">
        <f>IF('Indicator Date'!BB167="","x",'Indicator Date'!BB167)</f>
        <v>2017</v>
      </c>
      <c r="BC167" s="151">
        <f>IF('Indicator Date'!BC167="","x",'Indicator Date'!BC167)</f>
        <v>2018</v>
      </c>
      <c r="BD167" s="151">
        <f>IF('Indicator Date'!BD167="","x",'Indicator Date'!BD167)</f>
        <v>2019</v>
      </c>
      <c r="BE167" s="213" t="str">
        <f>IF('Indicator Date'!BE167="","x",YEAR('Indicator Date'!BE167))</f>
        <v>x</v>
      </c>
      <c r="BF167" s="213">
        <f>IF('Indicator Date'!BF167="","x",YEAR('Indicator Date'!BF167))</f>
        <v>2018</v>
      </c>
      <c r="BG167" s="213">
        <f>IF('Indicator Date'!BG167="","x",YEAR('Indicator Date'!BG167))</f>
        <v>2018</v>
      </c>
      <c r="BH167" s="151">
        <f>IF('Indicator Date'!BH167="","x",'Indicator Date'!BH167)</f>
        <v>2018</v>
      </c>
      <c r="BI167" s="151">
        <f>IF('Indicator Date'!BI167="","x",'Indicator Date'!BI167)</f>
        <v>2018</v>
      </c>
      <c r="BJ167" s="151" t="str">
        <f>IF('Indicator Date'!BJ167="","x",'Indicator Date'!BJ167)</f>
        <v>x</v>
      </c>
      <c r="BK167" s="151">
        <f>IF('Indicator Date'!BK167="","x",'Indicator Date'!BK167)</f>
        <v>2017</v>
      </c>
      <c r="BL167" s="151">
        <f>IF('Indicator Date'!BL167="","x",'Indicator Date'!BL167)</f>
        <v>2018</v>
      </c>
      <c r="BM167" s="151">
        <f>IF('Indicator Date'!BM167="","x",'Indicator Date'!BM167)</f>
        <v>2017</v>
      </c>
      <c r="BN167" s="151">
        <f>IF('Indicator Date'!BN167="","x",'Indicator Date'!BN167)</f>
        <v>2015</v>
      </c>
      <c r="BO167" s="151">
        <f>IF('Indicator Date'!BO167="","x",'Indicator Date'!BO167)</f>
        <v>2016</v>
      </c>
      <c r="BP167" s="151">
        <f>IF('Indicator Date'!BP167="","x",'Indicator Date'!BP167)</f>
        <v>2017</v>
      </c>
      <c r="BQ167" s="151">
        <f>IF('Indicator Date'!BQ167="","x",'Indicator Date'!BQ167)</f>
        <v>2014</v>
      </c>
      <c r="BR167" s="151">
        <f>IF('Indicator Date'!BR167="","x",'Indicator Date'!BR167)</f>
        <v>2017</v>
      </c>
      <c r="BS167" s="151">
        <f>IF('Indicator Date'!BS167="","x",'Indicator Date'!BS167)</f>
        <v>2017</v>
      </c>
      <c r="BT167" s="151">
        <f>IF('Indicator Date'!BT167="","x",'Indicator Date'!BT167)</f>
        <v>2018</v>
      </c>
      <c r="BU167" s="151">
        <f>IF('Indicator Date'!BU167="","x",'Indicator Date'!BU167)</f>
        <v>2017</v>
      </c>
      <c r="BV167" s="151">
        <f>IF('Indicator Date'!BV167="","x",'Indicator Date'!BV167)</f>
        <v>2017</v>
      </c>
      <c r="BW167" s="151" t="str">
        <f>IF('Indicator Date'!BW167="","x",'Indicator Date'!BW167)</f>
        <v>x</v>
      </c>
      <c r="BX167" s="151">
        <f>IF('Indicator Date'!BX167="","x",'Indicator Date'!BX167)</f>
        <v>2016</v>
      </c>
      <c r="BY167" s="151">
        <f>IF('Indicator Date'!BY167="","x",'Indicator Date'!BY167)</f>
        <v>2015</v>
      </c>
      <c r="BZ167" s="151" t="str">
        <f>IF('Indicator Date'!BZ167="","x",'Indicator Date'!BZ167)</f>
        <v>2018</v>
      </c>
      <c r="CA167" s="151">
        <f>IF('Indicator Date'!CA167="","x",'Indicator Date'!CA167)</f>
        <v>2019</v>
      </c>
      <c r="CB167" s="151">
        <f>IF('Indicator Date'!CB167="","x",'Indicator Date'!CB167)</f>
        <v>2015</v>
      </c>
    </row>
    <row r="168" spans="1:80" x14ac:dyDescent="0.25">
      <c r="A168" s="123" t="s">
        <v>310</v>
      </c>
      <c r="B168" s="106" t="s">
        <v>309</v>
      </c>
      <c r="C168" s="151">
        <f>IF('Indicator Date'!C168="","x",'Indicator Date'!C168)</f>
        <v>2015</v>
      </c>
      <c r="D168" s="151">
        <f>IF('Indicator Date'!D168="","x",'Indicator Date'!D168)</f>
        <v>2015</v>
      </c>
      <c r="E168" s="151">
        <f>IF('Indicator Date'!E168="","x",'Indicator Date'!E168)</f>
        <v>2015</v>
      </c>
      <c r="F168" s="151">
        <f>IF('Indicator Date'!F168="","x",'Indicator Date'!F168)</f>
        <v>2015</v>
      </c>
      <c r="G168" s="151">
        <f>IF('Indicator Date'!G168="","x",'Indicator Date'!G168)</f>
        <v>2015</v>
      </c>
      <c r="H168" s="151">
        <f>IF('Indicator Date'!H168="","x",'Indicator Date'!H168)</f>
        <v>2015</v>
      </c>
      <c r="I168" s="151">
        <f>IF('Indicator Date'!I168="","x",'Indicator Date'!I168)</f>
        <v>2015</v>
      </c>
      <c r="J168" s="151">
        <f>IF('Indicator Date'!J168="","x",'Indicator Date'!J168)</f>
        <v>2018</v>
      </c>
      <c r="K168" s="151">
        <f>IF('Indicator Date'!K168="","x",'Indicator Date'!K168)</f>
        <v>2018</v>
      </c>
      <c r="L168" s="151">
        <f>IF('Indicator Date'!L168="","x",'Indicator Date'!L168)</f>
        <v>2016</v>
      </c>
      <c r="M168" s="151">
        <f>IF('Indicator Date'!M168="","x",'Indicator Date'!M168)</f>
        <v>2015</v>
      </c>
      <c r="N168" s="151">
        <f>IF('Indicator Date'!N168="","x",'Indicator Date'!N168)</f>
        <v>2015</v>
      </c>
      <c r="O168" s="151">
        <f>IF('Indicator Date'!O168="","x",'Indicator Date'!O168)</f>
        <v>2015</v>
      </c>
      <c r="P168" s="151">
        <f>IF('Indicator Date'!P168="","x",'Indicator Date'!P168)</f>
        <v>2015</v>
      </c>
      <c r="Q168" s="151">
        <f>IF('Indicator Date'!Q168="","x",'Indicator Date'!Q168)</f>
        <v>2010</v>
      </c>
      <c r="R168" s="151">
        <f>IF('Indicator Date'!R168="","x",'Indicator Date'!R168)</f>
        <v>2010</v>
      </c>
      <c r="S168" s="151">
        <f>IF('Indicator Date'!S168="","x",'Indicator Date'!S168)</f>
        <v>2010</v>
      </c>
      <c r="T168" s="151">
        <f>IF('Indicator Date'!T168="","x",'Indicator Date'!T168)</f>
        <v>2010</v>
      </c>
      <c r="U168" s="151">
        <f>IF('Indicator Date'!U168="","x",'Indicator Date'!U168)</f>
        <v>2015</v>
      </c>
      <c r="V168" s="151">
        <f>IF('Indicator Date'!V168="","x",'Indicator Date'!V168)</f>
        <v>2015</v>
      </c>
      <c r="W168" s="151">
        <f>IF('Indicator Date'!W168="","x",'Indicator Date'!W168)</f>
        <v>2015</v>
      </c>
      <c r="X168" s="151">
        <f>IF('Indicator Date'!X168="","x",'Indicator Date'!X168)</f>
        <v>2018</v>
      </c>
      <c r="Y168" s="151">
        <f>IF('Indicator Date'!Y168="","x",'Indicator Date'!Y168)</f>
        <v>2018</v>
      </c>
      <c r="Z168" s="151">
        <f>IF('Indicator Date'!Z168="","x",'Indicator Date'!Z168)</f>
        <v>2018</v>
      </c>
      <c r="AA168" s="151" t="str">
        <f>IF('Indicator Date'!AA168="","x",'Indicator Date'!AA168)</f>
        <v>x</v>
      </c>
      <c r="AB168" s="151">
        <f>IF('Indicator Date'!AB168="","x",'Indicator Date'!AB168)</f>
        <v>2017</v>
      </c>
      <c r="AC168" s="151" t="str">
        <f>IF('Indicator Date'!AC168="","x",'Indicator Date'!AC168)</f>
        <v>x</v>
      </c>
      <c r="AD168" s="151">
        <f>IF('Indicator Date'!AD168="","x",'Indicator Date'!AD168)</f>
        <v>2018</v>
      </c>
      <c r="AE168" s="151">
        <f>IF('Indicator Date'!AE168="","x",'Indicator Date'!AE168)</f>
        <v>2018</v>
      </c>
      <c r="AF168" s="151">
        <f>IF('Indicator Date'!AF168="","x",'Indicator Date'!AF168)</f>
        <v>2016</v>
      </c>
      <c r="AG168" s="151">
        <f>IF('Indicator Date'!AG168="","x",'Indicator Date'!AG168)</f>
        <v>2019</v>
      </c>
      <c r="AH168" s="151">
        <f>IF('Indicator Date'!AH168="","x",'Indicator Date'!AH168)</f>
        <v>2019</v>
      </c>
      <c r="AI168" s="151">
        <f>IF('Indicator Date'!AI168="","x",'Indicator Date'!AI168)</f>
        <v>2019</v>
      </c>
      <c r="AJ168" s="151">
        <f>IF('Indicator Date'!AJ168="","x",'Indicator Date'!AJ168)</f>
        <v>2018</v>
      </c>
      <c r="AK168" s="151">
        <f>IF('Indicator Date'!AK168="","x",'Indicator Date'!AK168)</f>
        <v>2018</v>
      </c>
      <c r="AL168" s="151">
        <f>IF('Indicator Date'!AL168="","x",'Indicator Date'!AL168)</f>
        <v>2017</v>
      </c>
      <c r="AM168" s="151" t="str">
        <f>IF('Indicator Date'!AM168="","x",'Indicator Date'!AM168)</f>
        <v>x</v>
      </c>
      <c r="AN168" s="151">
        <f>IF('Indicator Date'!AN168="","x",'Indicator Date'!AN168)</f>
        <v>2019</v>
      </c>
      <c r="AO168" s="151">
        <f>IF('Indicator Date'!AO168="","x",'Indicator Date'!AO168)</f>
        <v>2016</v>
      </c>
      <c r="AP168" s="151">
        <f>IF('Indicator Date'!AP168="","x",'Indicator Date'!AP168)</f>
        <v>2017</v>
      </c>
      <c r="AQ168" s="151" t="str">
        <f>IF('Indicator Date'!AQ168="","x",'Indicator Date'!AQ168)</f>
        <v>x</v>
      </c>
      <c r="AR168" s="151">
        <f>IF('Indicator Date'!AR168="","x",'Indicator Date'!AR168)</f>
        <v>2018</v>
      </c>
      <c r="AS168" s="151">
        <f>IF('Indicator Date'!AS168="","x",'Indicator Date'!AS168)</f>
        <v>2015</v>
      </c>
      <c r="AT168" s="151" t="str">
        <f>IF('Indicator Date'!AT168="","x",'Indicator Date'!AT168)</f>
        <v>x</v>
      </c>
      <c r="AU168" s="151">
        <f>IF('Indicator Date'!AU168="","x",'Indicator Date'!AU168)</f>
        <v>2017</v>
      </c>
      <c r="AV168" s="151">
        <f>IF('Indicator Date'!AV168="","x",'Indicator Date'!AV168)</f>
        <v>2016</v>
      </c>
      <c r="AW168" s="151" t="str">
        <f>IF('Indicator Date'!AW168="","x",'Indicator Date'!AW168)</f>
        <v>x</v>
      </c>
      <c r="AX168" s="151" t="str">
        <f>IF('Indicator Date'!AX168="","x",'Indicator Date'!AX168)</f>
        <v>x</v>
      </c>
      <c r="AY168" s="151">
        <f>IF('Indicator Date'!AY168="","x",'Indicator Date'!AY168)</f>
        <v>2017</v>
      </c>
      <c r="AZ168" s="151">
        <f>IF('Indicator Date'!AZ168="","x",'Indicator Date'!AZ168)</f>
        <v>2017</v>
      </c>
      <c r="BA168" s="151" t="str">
        <f>IF('Indicator Date'!BA168="","x",'Indicator Date'!BA168)</f>
        <v>2015</v>
      </c>
      <c r="BB168" s="151">
        <f>IF('Indicator Date'!BB168="","x",'Indicator Date'!BB168)</f>
        <v>2017</v>
      </c>
      <c r="BC168" s="151">
        <f>IF('Indicator Date'!BC168="","x",'Indicator Date'!BC168)</f>
        <v>2018</v>
      </c>
      <c r="BD168" s="151">
        <f>IF('Indicator Date'!BD168="","x",'Indicator Date'!BD168)</f>
        <v>2019</v>
      </c>
      <c r="BE168" s="213" t="str">
        <f>IF('Indicator Date'!BE168="","x",YEAR('Indicator Date'!BE168))</f>
        <v>x</v>
      </c>
      <c r="BF168" s="213">
        <f>IF('Indicator Date'!BF168="","x",YEAR('Indicator Date'!BF168))</f>
        <v>2018</v>
      </c>
      <c r="BG168" s="213">
        <f>IF('Indicator Date'!BG168="","x",YEAR('Indicator Date'!BG168))</f>
        <v>2018</v>
      </c>
      <c r="BH168" s="151">
        <f>IF('Indicator Date'!BH168="","x",'Indicator Date'!BH168)</f>
        <v>2018</v>
      </c>
      <c r="BI168" s="151">
        <f>IF('Indicator Date'!BI168="","x",'Indicator Date'!BI168)</f>
        <v>2018</v>
      </c>
      <c r="BJ168" s="151">
        <f>IF('Indicator Date'!BJ168="","x",'Indicator Date'!BJ168)</f>
        <v>2015</v>
      </c>
      <c r="BK168" s="151">
        <f>IF('Indicator Date'!BK168="","x",'Indicator Date'!BK168)</f>
        <v>2017</v>
      </c>
      <c r="BL168" s="151">
        <f>IF('Indicator Date'!BL168="","x",'Indicator Date'!BL168)</f>
        <v>2018</v>
      </c>
      <c r="BM168" s="151">
        <f>IF('Indicator Date'!BM168="","x",'Indicator Date'!BM168)</f>
        <v>2017</v>
      </c>
      <c r="BN168" s="151" t="str">
        <f>IF('Indicator Date'!BN168="","x",'Indicator Date'!BN168)</f>
        <v>x</v>
      </c>
      <c r="BO168" s="151">
        <f>IF('Indicator Date'!BO168="","x",'Indicator Date'!BO168)</f>
        <v>2016</v>
      </c>
      <c r="BP168" s="151">
        <f>IF('Indicator Date'!BP168="","x",'Indicator Date'!BP168)</f>
        <v>2017</v>
      </c>
      <c r="BQ168" s="151">
        <f>IF('Indicator Date'!BQ168="","x",'Indicator Date'!BQ168)</f>
        <v>2014</v>
      </c>
      <c r="BR168" s="151">
        <f>IF('Indicator Date'!BR168="","x",'Indicator Date'!BR168)</f>
        <v>2017</v>
      </c>
      <c r="BS168" s="151">
        <f>IF('Indicator Date'!BS168="","x",'Indicator Date'!BS168)</f>
        <v>2017</v>
      </c>
      <c r="BT168" s="151">
        <f>IF('Indicator Date'!BT168="","x",'Indicator Date'!BT168)</f>
        <v>2016</v>
      </c>
      <c r="BU168" s="151">
        <f>IF('Indicator Date'!BU168="","x",'Indicator Date'!BU168)</f>
        <v>2017</v>
      </c>
      <c r="BV168" s="151">
        <f>IF('Indicator Date'!BV168="","x",'Indicator Date'!BV168)</f>
        <v>2017</v>
      </c>
      <c r="BW168" s="151">
        <f>IF('Indicator Date'!BW168="","x",'Indicator Date'!BW168)</f>
        <v>2017</v>
      </c>
      <c r="BX168" s="151">
        <f>IF('Indicator Date'!BX168="","x",'Indicator Date'!BX168)</f>
        <v>2016</v>
      </c>
      <c r="BY168" s="151">
        <f>IF('Indicator Date'!BY168="","x",'Indicator Date'!BY168)</f>
        <v>2015</v>
      </c>
      <c r="BZ168" s="151" t="str">
        <f>IF('Indicator Date'!BZ168="","x",'Indicator Date'!BZ168)</f>
        <v>2018</v>
      </c>
      <c r="CA168" s="151">
        <f>IF('Indicator Date'!CA168="","x",'Indicator Date'!CA168)</f>
        <v>2019</v>
      </c>
      <c r="CB168" s="151">
        <f>IF('Indicator Date'!CB168="","x",'Indicator Date'!CB168)</f>
        <v>2015</v>
      </c>
    </row>
    <row r="169" spans="1:80" x14ac:dyDescent="0.25">
      <c r="A169" s="123" t="s">
        <v>312</v>
      </c>
      <c r="B169" s="106" t="s">
        <v>311</v>
      </c>
      <c r="C169" s="151">
        <f>IF('Indicator Date'!C169="","x",'Indicator Date'!C169)</f>
        <v>2015</v>
      </c>
      <c r="D169" s="151">
        <f>IF('Indicator Date'!D169="","x",'Indicator Date'!D169)</f>
        <v>2015</v>
      </c>
      <c r="E169" s="151">
        <f>IF('Indicator Date'!E169="","x",'Indicator Date'!E169)</f>
        <v>2015</v>
      </c>
      <c r="F169" s="151">
        <f>IF('Indicator Date'!F169="","x",'Indicator Date'!F169)</f>
        <v>2015</v>
      </c>
      <c r="G169" s="151">
        <f>IF('Indicator Date'!G169="","x",'Indicator Date'!G169)</f>
        <v>2015</v>
      </c>
      <c r="H169" s="151">
        <f>IF('Indicator Date'!H169="","x",'Indicator Date'!H169)</f>
        <v>2015</v>
      </c>
      <c r="I169" s="151">
        <f>IF('Indicator Date'!I169="","x",'Indicator Date'!I169)</f>
        <v>2015</v>
      </c>
      <c r="J169" s="151">
        <f>IF('Indicator Date'!J169="","x",'Indicator Date'!J169)</f>
        <v>2018</v>
      </c>
      <c r="K169" s="151">
        <f>IF('Indicator Date'!K169="","x",'Indicator Date'!K169)</f>
        <v>2018</v>
      </c>
      <c r="L169" s="151">
        <f>IF('Indicator Date'!L169="","x",'Indicator Date'!L169)</f>
        <v>2016</v>
      </c>
      <c r="M169" s="151">
        <f>IF('Indicator Date'!M169="","x",'Indicator Date'!M169)</f>
        <v>2015</v>
      </c>
      <c r="N169" s="151">
        <f>IF('Indicator Date'!N169="","x",'Indicator Date'!N169)</f>
        <v>2015</v>
      </c>
      <c r="O169" s="151">
        <f>IF('Indicator Date'!O169="","x",'Indicator Date'!O169)</f>
        <v>2015</v>
      </c>
      <c r="P169" s="151">
        <f>IF('Indicator Date'!P169="","x",'Indicator Date'!P169)</f>
        <v>2015</v>
      </c>
      <c r="Q169" s="151">
        <f>IF('Indicator Date'!Q169="","x",'Indicator Date'!Q169)</f>
        <v>2010</v>
      </c>
      <c r="R169" s="151">
        <f>IF('Indicator Date'!R169="","x",'Indicator Date'!R169)</f>
        <v>2010</v>
      </c>
      <c r="S169" s="151">
        <f>IF('Indicator Date'!S169="","x",'Indicator Date'!S169)</f>
        <v>2010</v>
      </c>
      <c r="T169" s="151">
        <f>IF('Indicator Date'!T169="","x",'Indicator Date'!T169)</f>
        <v>2010</v>
      </c>
      <c r="U169" s="151">
        <f>IF('Indicator Date'!U169="","x",'Indicator Date'!U169)</f>
        <v>2015</v>
      </c>
      <c r="V169" s="151">
        <f>IF('Indicator Date'!V169="","x",'Indicator Date'!V169)</f>
        <v>2015</v>
      </c>
      <c r="W169" s="151">
        <f>IF('Indicator Date'!W169="","x",'Indicator Date'!W169)</f>
        <v>2015</v>
      </c>
      <c r="X169" s="151">
        <f>IF('Indicator Date'!X169="","x",'Indicator Date'!X169)</f>
        <v>2018</v>
      </c>
      <c r="Y169" s="151">
        <f>IF('Indicator Date'!Y169="","x",'Indicator Date'!Y169)</f>
        <v>2018</v>
      </c>
      <c r="Z169" s="151">
        <f>IF('Indicator Date'!Z169="","x",'Indicator Date'!Z169)</f>
        <v>2018</v>
      </c>
      <c r="AA169" s="151" t="str">
        <f>IF('Indicator Date'!AA169="","x",'Indicator Date'!AA169)</f>
        <v>x</v>
      </c>
      <c r="AB169" s="151">
        <f>IF('Indicator Date'!AB169="","x",'Indicator Date'!AB169)</f>
        <v>2017</v>
      </c>
      <c r="AC169" s="151" t="str">
        <f>IF('Indicator Date'!AC169="","x",'Indicator Date'!AC169)</f>
        <v>x</v>
      </c>
      <c r="AD169" s="151">
        <f>IF('Indicator Date'!AD169="","x",'Indicator Date'!AD169)</f>
        <v>2018</v>
      </c>
      <c r="AE169" s="151">
        <f>IF('Indicator Date'!AE169="","x",'Indicator Date'!AE169)</f>
        <v>2018</v>
      </c>
      <c r="AF169" s="151" t="str">
        <f>IF('Indicator Date'!AF169="","x",'Indicator Date'!AF169)</f>
        <v>x</v>
      </c>
      <c r="AG169" s="151">
        <f>IF('Indicator Date'!AG169="","x",'Indicator Date'!AG169)</f>
        <v>2019</v>
      </c>
      <c r="AH169" s="151">
        <f>IF('Indicator Date'!AH169="","x",'Indicator Date'!AH169)</f>
        <v>2019</v>
      </c>
      <c r="AI169" s="151">
        <f>IF('Indicator Date'!AI169="","x",'Indicator Date'!AI169)</f>
        <v>2019</v>
      </c>
      <c r="AJ169" s="151">
        <f>IF('Indicator Date'!AJ169="","x",'Indicator Date'!AJ169)</f>
        <v>2018</v>
      </c>
      <c r="AK169" s="151">
        <f>IF('Indicator Date'!AK169="","x",'Indicator Date'!AK169)</f>
        <v>2018</v>
      </c>
      <c r="AL169" s="151">
        <f>IF('Indicator Date'!AL169="","x",'Indicator Date'!AL169)</f>
        <v>2017</v>
      </c>
      <c r="AM169" s="151" t="str">
        <f>IF('Indicator Date'!AM169="","x",'Indicator Date'!AM169)</f>
        <v>x</v>
      </c>
      <c r="AN169" s="151">
        <f>IF('Indicator Date'!AN169="","x",'Indicator Date'!AN169)</f>
        <v>2019</v>
      </c>
      <c r="AO169" s="151">
        <f>IF('Indicator Date'!AO169="","x",'Indicator Date'!AO169)</f>
        <v>2016</v>
      </c>
      <c r="AP169" s="151">
        <f>IF('Indicator Date'!AP169="","x",'Indicator Date'!AP169)</f>
        <v>2017</v>
      </c>
      <c r="AQ169" s="151" t="str">
        <f>IF('Indicator Date'!AQ169="","x",'Indicator Date'!AQ169)</f>
        <v>x</v>
      </c>
      <c r="AR169" s="151">
        <f>IF('Indicator Date'!AR169="","x",'Indicator Date'!AR169)</f>
        <v>2018</v>
      </c>
      <c r="AS169" s="151">
        <f>IF('Indicator Date'!AS169="","x",'Indicator Date'!AS169)</f>
        <v>2015</v>
      </c>
      <c r="AT169" s="151" t="str">
        <f>IF('Indicator Date'!AT169="","x",'Indicator Date'!AT169)</f>
        <v>x</v>
      </c>
      <c r="AU169" s="151">
        <f>IF('Indicator Date'!AU169="","x",'Indicator Date'!AU169)</f>
        <v>2017</v>
      </c>
      <c r="AV169" s="151">
        <f>IF('Indicator Date'!AV169="","x",'Indicator Date'!AV169)</f>
        <v>2013</v>
      </c>
      <c r="AW169" s="151" t="str">
        <f>IF('Indicator Date'!AW169="","x",'Indicator Date'!AW169)</f>
        <v>x</v>
      </c>
      <c r="AX169" s="151" t="str">
        <f>IF('Indicator Date'!AX169="","x",'Indicator Date'!AX169)</f>
        <v>x</v>
      </c>
      <c r="AY169" s="151">
        <f>IF('Indicator Date'!AY169="","x",'Indicator Date'!AY169)</f>
        <v>2017</v>
      </c>
      <c r="AZ169" s="151">
        <f>IF('Indicator Date'!AZ169="","x",'Indicator Date'!AZ169)</f>
        <v>2017</v>
      </c>
      <c r="BA169" s="151" t="str">
        <f>IF('Indicator Date'!BA169="","x",'Indicator Date'!BA169)</f>
        <v>2015</v>
      </c>
      <c r="BB169" s="151">
        <f>IF('Indicator Date'!BB169="","x",'Indicator Date'!BB169)</f>
        <v>2017</v>
      </c>
      <c r="BC169" s="151">
        <f>IF('Indicator Date'!BC169="","x",'Indicator Date'!BC169)</f>
        <v>2018</v>
      </c>
      <c r="BD169" s="151">
        <f>IF('Indicator Date'!BD169="","x",'Indicator Date'!BD169)</f>
        <v>2019</v>
      </c>
      <c r="BE169" s="213" t="str">
        <f>IF('Indicator Date'!BE169="","x",YEAR('Indicator Date'!BE169))</f>
        <v>x</v>
      </c>
      <c r="BF169" s="213">
        <f>IF('Indicator Date'!BF169="","x",YEAR('Indicator Date'!BF169))</f>
        <v>2018</v>
      </c>
      <c r="BG169" s="213">
        <f>IF('Indicator Date'!BG169="","x",YEAR('Indicator Date'!BG169))</f>
        <v>2018</v>
      </c>
      <c r="BH169" s="151">
        <f>IF('Indicator Date'!BH169="","x",'Indicator Date'!BH169)</f>
        <v>2018</v>
      </c>
      <c r="BI169" s="151">
        <f>IF('Indicator Date'!BI169="","x",'Indicator Date'!BI169)</f>
        <v>2018</v>
      </c>
      <c r="BJ169" s="151">
        <f>IF('Indicator Date'!BJ169="","x",'Indicator Date'!BJ169)</f>
        <v>2015</v>
      </c>
      <c r="BK169" s="151">
        <f>IF('Indicator Date'!BK169="","x",'Indicator Date'!BK169)</f>
        <v>2017</v>
      </c>
      <c r="BL169" s="151">
        <f>IF('Indicator Date'!BL169="","x",'Indicator Date'!BL169)</f>
        <v>2018</v>
      </c>
      <c r="BM169" s="151">
        <f>IF('Indicator Date'!BM169="","x",'Indicator Date'!BM169)</f>
        <v>2017</v>
      </c>
      <c r="BN169" s="151" t="str">
        <f>IF('Indicator Date'!BN169="","x",'Indicator Date'!BN169)</f>
        <v>x</v>
      </c>
      <c r="BO169" s="151">
        <f>IF('Indicator Date'!BO169="","x",'Indicator Date'!BO169)</f>
        <v>2016</v>
      </c>
      <c r="BP169" s="151">
        <f>IF('Indicator Date'!BP169="","x",'Indicator Date'!BP169)</f>
        <v>2017</v>
      </c>
      <c r="BQ169" s="151">
        <f>IF('Indicator Date'!BQ169="","x",'Indicator Date'!BQ169)</f>
        <v>2014</v>
      </c>
      <c r="BR169" s="151">
        <f>IF('Indicator Date'!BR169="","x",'Indicator Date'!BR169)</f>
        <v>2017</v>
      </c>
      <c r="BS169" s="151">
        <f>IF('Indicator Date'!BS169="","x",'Indicator Date'!BS169)</f>
        <v>2017</v>
      </c>
      <c r="BT169" s="151">
        <f>IF('Indicator Date'!BT169="","x",'Indicator Date'!BT169)</f>
        <v>2016</v>
      </c>
      <c r="BU169" s="151">
        <f>IF('Indicator Date'!BU169="","x",'Indicator Date'!BU169)</f>
        <v>2017</v>
      </c>
      <c r="BV169" s="151">
        <f>IF('Indicator Date'!BV169="","x",'Indicator Date'!BV169)</f>
        <v>2017</v>
      </c>
      <c r="BW169" s="151">
        <f>IF('Indicator Date'!BW169="","x",'Indicator Date'!BW169)</f>
        <v>2017</v>
      </c>
      <c r="BX169" s="151">
        <f>IF('Indicator Date'!BX169="","x",'Indicator Date'!BX169)</f>
        <v>2016</v>
      </c>
      <c r="BY169" s="151">
        <f>IF('Indicator Date'!BY169="","x",'Indicator Date'!BY169)</f>
        <v>2015</v>
      </c>
      <c r="BZ169" s="151" t="str">
        <f>IF('Indicator Date'!BZ169="","x",'Indicator Date'!BZ169)</f>
        <v>2018</v>
      </c>
      <c r="CA169" s="151">
        <f>IF('Indicator Date'!CA169="","x",'Indicator Date'!CA169)</f>
        <v>2019</v>
      </c>
      <c r="CB169" s="151">
        <f>IF('Indicator Date'!CB169="","x",'Indicator Date'!CB169)</f>
        <v>2015</v>
      </c>
    </row>
    <row r="170" spans="1:80" x14ac:dyDescent="0.25">
      <c r="A170" s="123" t="s">
        <v>806</v>
      </c>
      <c r="B170" s="106" t="s">
        <v>313</v>
      </c>
      <c r="C170" s="151">
        <f>IF('Indicator Date'!C170="","x",'Indicator Date'!C170)</f>
        <v>2015</v>
      </c>
      <c r="D170" s="151">
        <f>IF('Indicator Date'!D170="","x",'Indicator Date'!D170)</f>
        <v>2015</v>
      </c>
      <c r="E170" s="151">
        <f>IF('Indicator Date'!E170="","x",'Indicator Date'!E170)</f>
        <v>2015</v>
      </c>
      <c r="F170" s="151">
        <f>IF('Indicator Date'!F170="","x",'Indicator Date'!F170)</f>
        <v>2015</v>
      </c>
      <c r="G170" s="151">
        <f>IF('Indicator Date'!G170="","x",'Indicator Date'!G170)</f>
        <v>2015</v>
      </c>
      <c r="H170" s="151">
        <f>IF('Indicator Date'!H170="","x",'Indicator Date'!H170)</f>
        <v>2015</v>
      </c>
      <c r="I170" s="151">
        <f>IF('Indicator Date'!I170="","x",'Indicator Date'!I170)</f>
        <v>2015</v>
      </c>
      <c r="J170" s="151">
        <f>IF('Indicator Date'!J170="","x",'Indicator Date'!J170)</f>
        <v>2018</v>
      </c>
      <c r="K170" s="151">
        <f>IF('Indicator Date'!K170="","x",'Indicator Date'!K170)</f>
        <v>2018</v>
      </c>
      <c r="L170" s="151">
        <f>IF('Indicator Date'!L170="","x",'Indicator Date'!L170)</f>
        <v>2016</v>
      </c>
      <c r="M170" s="151">
        <f>IF('Indicator Date'!M170="","x",'Indicator Date'!M170)</f>
        <v>2015</v>
      </c>
      <c r="N170" s="151">
        <f>IF('Indicator Date'!N170="","x",'Indicator Date'!N170)</f>
        <v>2015</v>
      </c>
      <c r="O170" s="151">
        <f>IF('Indicator Date'!O170="","x",'Indicator Date'!O170)</f>
        <v>2015</v>
      </c>
      <c r="P170" s="151">
        <f>IF('Indicator Date'!P170="","x",'Indicator Date'!P170)</f>
        <v>2015</v>
      </c>
      <c r="Q170" s="151">
        <f>IF('Indicator Date'!Q170="","x",'Indicator Date'!Q170)</f>
        <v>2010</v>
      </c>
      <c r="R170" s="151">
        <f>IF('Indicator Date'!R170="","x",'Indicator Date'!R170)</f>
        <v>2010</v>
      </c>
      <c r="S170" s="151">
        <f>IF('Indicator Date'!S170="","x",'Indicator Date'!S170)</f>
        <v>2010</v>
      </c>
      <c r="T170" s="151">
        <f>IF('Indicator Date'!T170="","x",'Indicator Date'!T170)</f>
        <v>2010</v>
      </c>
      <c r="U170" s="151">
        <f>IF('Indicator Date'!U170="","x",'Indicator Date'!U170)</f>
        <v>2015</v>
      </c>
      <c r="V170" s="151">
        <f>IF('Indicator Date'!V170="","x",'Indicator Date'!V170)</f>
        <v>2015</v>
      </c>
      <c r="W170" s="151">
        <f>IF('Indicator Date'!W170="","x",'Indicator Date'!W170)</f>
        <v>2015</v>
      </c>
      <c r="X170" s="151">
        <f>IF('Indicator Date'!X170="","x",'Indicator Date'!X170)</f>
        <v>2018</v>
      </c>
      <c r="Y170" s="151">
        <f>IF('Indicator Date'!Y170="","x",'Indicator Date'!Y170)</f>
        <v>2018</v>
      </c>
      <c r="Z170" s="151">
        <f>IF('Indicator Date'!Z170="","x",'Indicator Date'!Z170)</f>
        <v>2018</v>
      </c>
      <c r="AA170" s="151" t="str">
        <f>IF('Indicator Date'!AA170="","x",'Indicator Date'!AA170)</f>
        <v>x</v>
      </c>
      <c r="AB170" s="151">
        <f>IF('Indicator Date'!AB170="","x",'Indicator Date'!AB170)</f>
        <v>2016</v>
      </c>
      <c r="AC170" s="151">
        <f>IF('Indicator Date'!AC170="","x",'Indicator Date'!AC170)</f>
        <v>2017</v>
      </c>
      <c r="AD170" s="151">
        <f>IF('Indicator Date'!AD170="","x",'Indicator Date'!AD170)</f>
        <v>2017</v>
      </c>
      <c r="AE170" s="151">
        <f>IF('Indicator Date'!AE170="","x",'Indicator Date'!AE170)</f>
        <v>2018</v>
      </c>
      <c r="AF170" s="151">
        <f>IF('Indicator Date'!AF170="","x",'Indicator Date'!AF170)</f>
        <v>2016</v>
      </c>
      <c r="AG170" s="151">
        <f>IF('Indicator Date'!AG170="","x",'Indicator Date'!AG170)</f>
        <v>2019</v>
      </c>
      <c r="AH170" s="151">
        <f>IF('Indicator Date'!AH170="","x",'Indicator Date'!AH170)</f>
        <v>2019</v>
      </c>
      <c r="AI170" s="151">
        <f>IF('Indicator Date'!AI170="","x",'Indicator Date'!AI170)</f>
        <v>2019</v>
      </c>
      <c r="AJ170" s="151">
        <f>IF('Indicator Date'!AJ170="","x",'Indicator Date'!AJ170)</f>
        <v>2018</v>
      </c>
      <c r="AK170" s="151">
        <f>IF('Indicator Date'!AK170="","x",'Indicator Date'!AK170)</f>
        <v>2018</v>
      </c>
      <c r="AL170" s="151">
        <f>IF('Indicator Date'!AL170="","x",'Indicator Date'!AL170)</f>
        <v>2017</v>
      </c>
      <c r="AM170" s="151">
        <f>IF('Indicator Date'!AM170="","x",'Indicator Date'!AM170)</f>
        <v>2009</v>
      </c>
      <c r="AN170" s="151">
        <f>IF('Indicator Date'!AN170="","x",'Indicator Date'!AN170)</f>
        <v>2019</v>
      </c>
      <c r="AO170" s="151">
        <f>IF('Indicator Date'!AO170="","x",'Indicator Date'!AO170)</f>
        <v>2016</v>
      </c>
      <c r="AP170" s="151">
        <f>IF('Indicator Date'!AP170="","x",'Indicator Date'!AP170)</f>
        <v>2017</v>
      </c>
      <c r="AQ170" s="151" t="str">
        <f>IF('Indicator Date'!AQ170="","x",'Indicator Date'!AQ170)</f>
        <v>x</v>
      </c>
      <c r="AR170" s="151" t="str">
        <f>IF('Indicator Date'!AR170="","x",'Indicator Date'!AR170)</f>
        <v>x</v>
      </c>
      <c r="AS170" s="151">
        <f>IF('Indicator Date'!AS170="","x",'Indicator Date'!AS170)</f>
        <v>2015</v>
      </c>
      <c r="AT170" s="151">
        <f>IF('Indicator Date'!AT170="","x",'Indicator Date'!AT170)</f>
        <v>2009</v>
      </c>
      <c r="AU170" s="151">
        <f>IF('Indicator Date'!AU170="","x",'Indicator Date'!AU170)</f>
        <v>2017</v>
      </c>
      <c r="AV170" s="151">
        <f>IF('Indicator Date'!AV170="","x",'Indicator Date'!AV170)</f>
        <v>2014</v>
      </c>
      <c r="AW170" s="151" t="str">
        <f>IF('Indicator Date'!AW170="","x",'Indicator Date'!AW170)</f>
        <v>x</v>
      </c>
      <c r="AX170" s="151">
        <f>IF('Indicator Date'!AX170="","x",'Indicator Date'!AX170)</f>
        <v>2017</v>
      </c>
      <c r="AY170" s="151">
        <f>IF('Indicator Date'!AY170="","x",'Indicator Date'!AY170)</f>
        <v>2017</v>
      </c>
      <c r="AZ170" s="151">
        <f>IF('Indicator Date'!AZ170="","x",'Indicator Date'!AZ170)</f>
        <v>2017</v>
      </c>
      <c r="BA170" s="151" t="str">
        <f>IF('Indicator Date'!BA170="","x",'Indicator Date'!BA170)</f>
        <v>x</v>
      </c>
      <c r="BB170" s="151">
        <f>IF('Indicator Date'!BB170="","x",'Indicator Date'!BB170)</f>
        <v>2017</v>
      </c>
      <c r="BC170" s="151">
        <f>IF('Indicator Date'!BC170="","x",'Indicator Date'!BC170)</f>
        <v>2018</v>
      </c>
      <c r="BD170" s="151">
        <f>IF('Indicator Date'!BD170="","x",'Indicator Date'!BD170)</f>
        <v>2019</v>
      </c>
      <c r="BE170" s="213" t="str">
        <f>IF('Indicator Date'!BE170="","x",YEAR('Indicator Date'!BE170))</f>
        <v>x</v>
      </c>
      <c r="BF170" s="213">
        <f>IF('Indicator Date'!BF170="","x",YEAR('Indicator Date'!BF170))</f>
        <v>2018</v>
      </c>
      <c r="BG170" s="213">
        <f>IF('Indicator Date'!BG170="","x",YEAR('Indicator Date'!BG170))</f>
        <v>2018</v>
      </c>
      <c r="BH170" s="151">
        <f>IF('Indicator Date'!BH170="","x",'Indicator Date'!BH170)</f>
        <v>2018</v>
      </c>
      <c r="BI170" s="151">
        <f>IF('Indicator Date'!BI170="","x",'Indicator Date'!BI170)</f>
        <v>2018</v>
      </c>
      <c r="BJ170" s="151">
        <f>IF('Indicator Date'!BJ170="","x",'Indicator Date'!BJ170)</f>
        <v>2013</v>
      </c>
      <c r="BK170" s="151">
        <f>IF('Indicator Date'!BK170="","x",'Indicator Date'!BK170)</f>
        <v>2017</v>
      </c>
      <c r="BL170" s="151">
        <f>IF('Indicator Date'!BL170="","x",'Indicator Date'!BL170)</f>
        <v>2018</v>
      </c>
      <c r="BM170" s="151">
        <f>IF('Indicator Date'!BM170="","x",'Indicator Date'!BM170)</f>
        <v>2017</v>
      </c>
      <c r="BN170" s="151">
        <f>IF('Indicator Date'!BN170="","x",'Indicator Date'!BN170)</f>
        <v>2015</v>
      </c>
      <c r="BO170" s="151">
        <f>IF('Indicator Date'!BO170="","x",'Indicator Date'!BO170)</f>
        <v>2016</v>
      </c>
      <c r="BP170" s="151">
        <f>IF('Indicator Date'!BP170="","x",'Indicator Date'!BP170)</f>
        <v>2017</v>
      </c>
      <c r="BQ170" s="151">
        <f>IF('Indicator Date'!BQ170="","x",'Indicator Date'!BQ170)</f>
        <v>2014</v>
      </c>
      <c r="BR170" s="151">
        <f>IF('Indicator Date'!BR170="","x",'Indicator Date'!BR170)</f>
        <v>2017</v>
      </c>
      <c r="BS170" s="151">
        <f>IF('Indicator Date'!BS170="","x",'Indicator Date'!BS170)</f>
        <v>2017</v>
      </c>
      <c r="BT170" s="151">
        <f>IF('Indicator Date'!BT170="","x",'Indicator Date'!BT170)</f>
        <v>2016</v>
      </c>
      <c r="BU170" s="151">
        <f>IF('Indicator Date'!BU170="","x",'Indicator Date'!BU170)</f>
        <v>2017</v>
      </c>
      <c r="BV170" s="151">
        <f>IF('Indicator Date'!BV170="","x",'Indicator Date'!BV170)</f>
        <v>2017</v>
      </c>
      <c r="BW170" s="151" t="str">
        <f>IF('Indicator Date'!BW170="","x",'Indicator Date'!BW170)</f>
        <v>x</v>
      </c>
      <c r="BX170" s="151">
        <f>IF('Indicator Date'!BX170="","x",'Indicator Date'!BX170)</f>
        <v>2012</v>
      </c>
      <c r="BY170" s="151">
        <f>IF('Indicator Date'!BY170="","x",'Indicator Date'!BY170)</f>
        <v>2015</v>
      </c>
      <c r="BZ170" s="151">
        <f>IF('Indicator Date'!BZ170="","x",'Indicator Date'!BZ170)</f>
        <v>2015</v>
      </c>
      <c r="CA170" s="151">
        <f>IF('Indicator Date'!CA170="","x",'Indicator Date'!CA170)</f>
        <v>2019</v>
      </c>
      <c r="CB170" s="151">
        <f>IF('Indicator Date'!CB170="","x",'Indicator Date'!CB170)</f>
        <v>2015</v>
      </c>
    </row>
    <row r="171" spans="1:80" x14ac:dyDescent="0.25">
      <c r="A171" s="123" t="s">
        <v>316</v>
      </c>
      <c r="B171" s="106" t="s">
        <v>315</v>
      </c>
      <c r="C171" s="151">
        <f>IF('Indicator Date'!C171="","x",'Indicator Date'!C171)</f>
        <v>2015</v>
      </c>
      <c r="D171" s="151">
        <f>IF('Indicator Date'!D171="","x",'Indicator Date'!D171)</f>
        <v>2015</v>
      </c>
      <c r="E171" s="151">
        <f>IF('Indicator Date'!E171="","x",'Indicator Date'!E171)</f>
        <v>2015</v>
      </c>
      <c r="F171" s="151">
        <f>IF('Indicator Date'!F171="","x",'Indicator Date'!F171)</f>
        <v>2015</v>
      </c>
      <c r="G171" s="151">
        <f>IF('Indicator Date'!G171="","x",'Indicator Date'!G171)</f>
        <v>2015</v>
      </c>
      <c r="H171" s="151">
        <f>IF('Indicator Date'!H171="","x",'Indicator Date'!H171)</f>
        <v>2015</v>
      </c>
      <c r="I171" s="151">
        <f>IF('Indicator Date'!I171="","x",'Indicator Date'!I171)</f>
        <v>2015</v>
      </c>
      <c r="J171" s="151">
        <f>IF('Indicator Date'!J171="","x",'Indicator Date'!J171)</f>
        <v>2018</v>
      </c>
      <c r="K171" s="151">
        <f>IF('Indicator Date'!K171="","x",'Indicator Date'!K171)</f>
        <v>2018</v>
      </c>
      <c r="L171" s="151">
        <f>IF('Indicator Date'!L171="","x",'Indicator Date'!L171)</f>
        <v>2016</v>
      </c>
      <c r="M171" s="151">
        <f>IF('Indicator Date'!M171="","x",'Indicator Date'!M171)</f>
        <v>2015</v>
      </c>
      <c r="N171" s="151">
        <f>IF('Indicator Date'!N171="","x",'Indicator Date'!N171)</f>
        <v>2015</v>
      </c>
      <c r="O171" s="151">
        <f>IF('Indicator Date'!O171="","x",'Indicator Date'!O171)</f>
        <v>2015</v>
      </c>
      <c r="P171" s="151">
        <f>IF('Indicator Date'!P171="","x",'Indicator Date'!P171)</f>
        <v>2015</v>
      </c>
      <c r="Q171" s="151">
        <f>IF('Indicator Date'!Q171="","x",'Indicator Date'!Q171)</f>
        <v>2010</v>
      </c>
      <c r="R171" s="151">
        <f>IF('Indicator Date'!R171="","x",'Indicator Date'!R171)</f>
        <v>2010</v>
      </c>
      <c r="S171" s="151">
        <f>IF('Indicator Date'!S171="","x",'Indicator Date'!S171)</f>
        <v>2010</v>
      </c>
      <c r="T171" s="151">
        <f>IF('Indicator Date'!T171="","x",'Indicator Date'!T171)</f>
        <v>2010</v>
      </c>
      <c r="U171" s="151">
        <f>IF('Indicator Date'!U171="","x",'Indicator Date'!U171)</f>
        <v>2015</v>
      </c>
      <c r="V171" s="151">
        <f>IF('Indicator Date'!V171="","x",'Indicator Date'!V171)</f>
        <v>2015</v>
      </c>
      <c r="W171" s="151">
        <f>IF('Indicator Date'!W171="","x",'Indicator Date'!W171)</f>
        <v>2015</v>
      </c>
      <c r="X171" s="151">
        <f>IF('Indicator Date'!X171="","x",'Indicator Date'!X171)</f>
        <v>2018</v>
      </c>
      <c r="Y171" s="151">
        <f>IF('Indicator Date'!Y171="","x",'Indicator Date'!Y171)</f>
        <v>2018</v>
      </c>
      <c r="Z171" s="151">
        <f>IF('Indicator Date'!Z171="","x",'Indicator Date'!Z171)</f>
        <v>2018</v>
      </c>
      <c r="AA171" s="151">
        <f>IF('Indicator Date'!AA171="","x",'Indicator Date'!AA171)</f>
        <v>2012</v>
      </c>
      <c r="AB171" s="151">
        <f>IF('Indicator Date'!AB171="","x",'Indicator Date'!AB171)</f>
        <v>2017</v>
      </c>
      <c r="AC171" s="151">
        <f>IF('Indicator Date'!AC171="","x",'Indicator Date'!AC171)</f>
        <v>2017</v>
      </c>
      <c r="AD171" s="151">
        <f>IF('Indicator Date'!AD171="","x",'Indicator Date'!AD171)</f>
        <v>2014</v>
      </c>
      <c r="AE171" s="151">
        <f>IF('Indicator Date'!AE171="","x",'Indicator Date'!AE171)</f>
        <v>2018</v>
      </c>
      <c r="AF171" s="151">
        <f>IF('Indicator Date'!AF171="","x",'Indicator Date'!AF171)</f>
        <v>2016</v>
      </c>
      <c r="AG171" s="151">
        <f>IF('Indicator Date'!AG171="","x",'Indicator Date'!AG171)</f>
        <v>2019</v>
      </c>
      <c r="AH171" s="151">
        <f>IF('Indicator Date'!AH171="","x",'Indicator Date'!AH171)</f>
        <v>2019</v>
      </c>
      <c r="AI171" s="151">
        <f>IF('Indicator Date'!AI171="","x",'Indicator Date'!AI171)</f>
        <v>2019</v>
      </c>
      <c r="AJ171" s="151">
        <f>IF('Indicator Date'!AJ171="","x",'Indicator Date'!AJ171)</f>
        <v>2018</v>
      </c>
      <c r="AK171" s="151">
        <f>IF('Indicator Date'!AK171="","x",'Indicator Date'!AK171)</f>
        <v>2018</v>
      </c>
      <c r="AL171" s="151">
        <f>IF('Indicator Date'!AL171="","x",'Indicator Date'!AL171)</f>
        <v>2017</v>
      </c>
      <c r="AM171" s="151">
        <f>IF('Indicator Date'!AM171="","x",'Indicator Date'!AM171)</f>
        <v>2012</v>
      </c>
      <c r="AN171" s="151">
        <f>IF('Indicator Date'!AN171="","x",'Indicator Date'!AN171)</f>
        <v>2019</v>
      </c>
      <c r="AO171" s="151">
        <f>IF('Indicator Date'!AO171="","x",'Indicator Date'!AO171)</f>
        <v>2016</v>
      </c>
      <c r="AP171" s="151">
        <f>IF('Indicator Date'!AP171="","x",'Indicator Date'!AP171)</f>
        <v>2017</v>
      </c>
      <c r="AQ171" s="151">
        <f>IF('Indicator Date'!AQ171="","x",'Indicator Date'!AQ171)</f>
        <v>2017</v>
      </c>
      <c r="AR171" s="151">
        <f>IF('Indicator Date'!AR171="","x",'Indicator Date'!AR171)</f>
        <v>2018</v>
      </c>
      <c r="AS171" s="151">
        <f>IF('Indicator Date'!AS171="","x",'Indicator Date'!AS171)</f>
        <v>2015</v>
      </c>
      <c r="AT171" s="151">
        <f>IF('Indicator Date'!AT171="","x",'Indicator Date'!AT171)</f>
        <v>2012</v>
      </c>
      <c r="AU171" s="151">
        <f>IF('Indicator Date'!AU171="","x",'Indicator Date'!AU171)</f>
        <v>2017</v>
      </c>
      <c r="AV171" s="151">
        <f>IF('Indicator Date'!AV171="","x",'Indicator Date'!AV171)</f>
        <v>2017</v>
      </c>
      <c r="AW171" s="151">
        <f>IF('Indicator Date'!AW171="","x",'Indicator Date'!AW171)</f>
        <v>2017</v>
      </c>
      <c r="AX171" s="151">
        <f>IF('Indicator Date'!AX171="","x",'Indicator Date'!AX171)</f>
        <v>2017</v>
      </c>
      <c r="AY171" s="151">
        <f>IF('Indicator Date'!AY171="","x",'Indicator Date'!AY171)</f>
        <v>2017</v>
      </c>
      <c r="AZ171" s="151">
        <f>IF('Indicator Date'!AZ171="","x",'Indicator Date'!AZ171)</f>
        <v>2017</v>
      </c>
      <c r="BA171" s="151" t="str">
        <f>IF('Indicator Date'!BA171="","x",'Indicator Date'!BA171)</f>
        <v>2015</v>
      </c>
      <c r="BB171" s="151">
        <f>IF('Indicator Date'!BB171="","x",'Indicator Date'!BB171)</f>
        <v>2017</v>
      </c>
      <c r="BC171" s="151">
        <f>IF('Indicator Date'!BC171="","x",'Indicator Date'!BC171)</f>
        <v>2018</v>
      </c>
      <c r="BD171" s="151">
        <f>IF('Indicator Date'!BD171="","x",'Indicator Date'!BD171)</f>
        <v>2019</v>
      </c>
      <c r="BE171" s="213" t="str">
        <f>IF('Indicator Date'!BE171="","x",YEAR('Indicator Date'!BE171))</f>
        <v>x</v>
      </c>
      <c r="BF171" s="213">
        <f>IF('Indicator Date'!BF171="","x",YEAR('Indicator Date'!BF171))</f>
        <v>2018</v>
      </c>
      <c r="BG171" s="213">
        <f>IF('Indicator Date'!BG171="","x",YEAR('Indicator Date'!BG171))</f>
        <v>2018</v>
      </c>
      <c r="BH171" s="151">
        <f>IF('Indicator Date'!BH171="","x",'Indicator Date'!BH171)</f>
        <v>2018</v>
      </c>
      <c r="BI171" s="151">
        <f>IF('Indicator Date'!BI171="","x",'Indicator Date'!BI171)</f>
        <v>2018</v>
      </c>
      <c r="BJ171" s="151">
        <f>IF('Indicator Date'!BJ171="","x",'Indicator Date'!BJ171)</f>
        <v>2013</v>
      </c>
      <c r="BK171" s="151">
        <f>IF('Indicator Date'!BK171="","x",'Indicator Date'!BK171)</f>
        <v>2017</v>
      </c>
      <c r="BL171" s="151">
        <f>IF('Indicator Date'!BL171="","x",'Indicator Date'!BL171)</f>
        <v>2018</v>
      </c>
      <c r="BM171" s="151">
        <f>IF('Indicator Date'!BM171="","x",'Indicator Date'!BM171)</f>
        <v>2017</v>
      </c>
      <c r="BN171" s="151">
        <f>IF('Indicator Date'!BN171="","x",'Indicator Date'!BN171)</f>
        <v>2015</v>
      </c>
      <c r="BO171" s="151">
        <f>IF('Indicator Date'!BO171="","x",'Indicator Date'!BO171)</f>
        <v>2016</v>
      </c>
      <c r="BP171" s="151">
        <f>IF('Indicator Date'!BP171="","x",'Indicator Date'!BP171)</f>
        <v>2017</v>
      </c>
      <c r="BQ171" s="151">
        <f>IF('Indicator Date'!BQ171="","x",'Indicator Date'!BQ171)</f>
        <v>2014</v>
      </c>
      <c r="BR171" s="151">
        <f>IF('Indicator Date'!BR171="","x",'Indicator Date'!BR171)</f>
        <v>2017</v>
      </c>
      <c r="BS171" s="151">
        <f>IF('Indicator Date'!BS171="","x",'Indicator Date'!BS171)</f>
        <v>2017</v>
      </c>
      <c r="BT171" s="151">
        <f>IF('Indicator Date'!BT171="","x",'Indicator Date'!BT171)</f>
        <v>2014</v>
      </c>
      <c r="BU171" s="151">
        <f>IF('Indicator Date'!BU171="","x",'Indicator Date'!BU171)</f>
        <v>2017</v>
      </c>
      <c r="BV171" s="151">
        <f>IF('Indicator Date'!BV171="","x",'Indicator Date'!BV171)</f>
        <v>2017</v>
      </c>
      <c r="BW171" s="151" t="str">
        <f>IF('Indicator Date'!BW171="","x",'Indicator Date'!BW171)</f>
        <v>x</v>
      </c>
      <c r="BX171" s="151">
        <f>IF('Indicator Date'!BX171="","x",'Indicator Date'!BX171)</f>
        <v>2016</v>
      </c>
      <c r="BY171" s="151">
        <f>IF('Indicator Date'!BY171="","x",'Indicator Date'!BY171)</f>
        <v>2015</v>
      </c>
      <c r="BZ171" s="151" t="str">
        <f>IF('Indicator Date'!BZ171="","x",'Indicator Date'!BZ171)</f>
        <v>2018</v>
      </c>
      <c r="CA171" s="151">
        <f>IF('Indicator Date'!CA171="","x",'Indicator Date'!CA171)</f>
        <v>2019</v>
      </c>
      <c r="CB171" s="151">
        <f>IF('Indicator Date'!CB171="","x",'Indicator Date'!CB171)</f>
        <v>2015</v>
      </c>
    </row>
    <row r="172" spans="1:80" x14ac:dyDescent="0.25">
      <c r="A172" s="123" t="s">
        <v>807</v>
      </c>
      <c r="B172" s="106" t="s">
        <v>317</v>
      </c>
      <c r="C172" s="151">
        <f>IF('Indicator Date'!C172="","x",'Indicator Date'!C172)</f>
        <v>2015</v>
      </c>
      <c r="D172" s="151">
        <f>IF('Indicator Date'!D172="","x",'Indicator Date'!D172)</f>
        <v>2015</v>
      </c>
      <c r="E172" s="151">
        <f>IF('Indicator Date'!E172="","x",'Indicator Date'!E172)</f>
        <v>2015</v>
      </c>
      <c r="F172" s="151">
        <f>IF('Indicator Date'!F172="","x",'Indicator Date'!F172)</f>
        <v>2015</v>
      </c>
      <c r="G172" s="151">
        <f>IF('Indicator Date'!G172="","x",'Indicator Date'!G172)</f>
        <v>2015</v>
      </c>
      <c r="H172" s="151">
        <f>IF('Indicator Date'!H172="","x",'Indicator Date'!H172)</f>
        <v>2015</v>
      </c>
      <c r="I172" s="151">
        <f>IF('Indicator Date'!I172="","x",'Indicator Date'!I172)</f>
        <v>2015</v>
      </c>
      <c r="J172" s="151">
        <f>IF('Indicator Date'!J172="","x",'Indicator Date'!J172)</f>
        <v>2018</v>
      </c>
      <c r="K172" s="151">
        <f>IF('Indicator Date'!K172="","x",'Indicator Date'!K172)</f>
        <v>2018</v>
      </c>
      <c r="L172" s="151">
        <f>IF('Indicator Date'!L172="","x",'Indicator Date'!L172)</f>
        <v>2016</v>
      </c>
      <c r="M172" s="151">
        <f>IF('Indicator Date'!M172="","x",'Indicator Date'!M172)</f>
        <v>2015</v>
      </c>
      <c r="N172" s="151">
        <f>IF('Indicator Date'!N172="","x",'Indicator Date'!N172)</f>
        <v>2015</v>
      </c>
      <c r="O172" s="151">
        <f>IF('Indicator Date'!O172="","x",'Indicator Date'!O172)</f>
        <v>2015</v>
      </c>
      <c r="P172" s="151">
        <f>IF('Indicator Date'!P172="","x",'Indicator Date'!P172)</f>
        <v>2015</v>
      </c>
      <c r="Q172" s="151">
        <f>IF('Indicator Date'!Q172="","x",'Indicator Date'!Q172)</f>
        <v>2010</v>
      </c>
      <c r="R172" s="151">
        <f>IF('Indicator Date'!R172="","x",'Indicator Date'!R172)</f>
        <v>2010</v>
      </c>
      <c r="S172" s="151">
        <f>IF('Indicator Date'!S172="","x",'Indicator Date'!S172)</f>
        <v>2010</v>
      </c>
      <c r="T172" s="151">
        <f>IF('Indicator Date'!T172="","x",'Indicator Date'!T172)</f>
        <v>2010</v>
      </c>
      <c r="U172" s="151">
        <f>IF('Indicator Date'!U172="","x",'Indicator Date'!U172)</f>
        <v>2015</v>
      </c>
      <c r="V172" s="151">
        <f>IF('Indicator Date'!V172="","x",'Indicator Date'!V172)</f>
        <v>2015</v>
      </c>
      <c r="W172" s="151">
        <f>IF('Indicator Date'!W172="","x",'Indicator Date'!W172)</f>
        <v>2015</v>
      </c>
      <c r="X172" s="151">
        <f>IF('Indicator Date'!X172="","x",'Indicator Date'!X172)</f>
        <v>2018</v>
      </c>
      <c r="Y172" s="151">
        <f>IF('Indicator Date'!Y172="","x",'Indicator Date'!Y172)</f>
        <v>2018</v>
      </c>
      <c r="Z172" s="151">
        <f>IF('Indicator Date'!Z172="","x",'Indicator Date'!Z172)</f>
        <v>2018</v>
      </c>
      <c r="AA172" s="151">
        <f>IF('Indicator Date'!AA172="","x",'Indicator Date'!AA172)</f>
        <v>2015</v>
      </c>
      <c r="AB172" s="151">
        <f>IF('Indicator Date'!AB172="","x",'Indicator Date'!AB172)</f>
        <v>2017</v>
      </c>
      <c r="AC172" s="151">
        <f>IF('Indicator Date'!AC172="","x",'Indicator Date'!AC172)</f>
        <v>2017</v>
      </c>
      <c r="AD172" s="151">
        <f>IF('Indicator Date'!AD172="","x",'Indicator Date'!AD172)</f>
        <v>2018</v>
      </c>
      <c r="AE172" s="151">
        <f>IF('Indicator Date'!AE172="","x",'Indicator Date'!AE172)</f>
        <v>2018</v>
      </c>
      <c r="AF172" s="151">
        <f>IF('Indicator Date'!AF172="","x",'Indicator Date'!AF172)</f>
        <v>2016</v>
      </c>
      <c r="AG172" s="151">
        <f>IF('Indicator Date'!AG172="","x",'Indicator Date'!AG172)</f>
        <v>2019</v>
      </c>
      <c r="AH172" s="151">
        <f>IF('Indicator Date'!AH172="","x",'Indicator Date'!AH172)</f>
        <v>2019</v>
      </c>
      <c r="AI172" s="151">
        <f>IF('Indicator Date'!AI172="","x",'Indicator Date'!AI172)</f>
        <v>2019</v>
      </c>
      <c r="AJ172" s="151">
        <f>IF('Indicator Date'!AJ172="","x",'Indicator Date'!AJ172)</f>
        <v>2018</v>
      </c>
      <c r="AK172" s="151">
        <f>IF('Indicator Date'!AK172="","x",'Indicator Date'!AK172)</f>
        <v>2018</v>
      </c>
      <c r="AL172" s="151">
        <f>IF('Indicator Date'!AL172="","x",'Indicator Date'!AL172)</f>
        <v>2017</v>
      </c>
      <c r="AM172" s="151">
        <f>IF('Indicator Date'!AM172="","x",'Indicator Date'!AM172)</f>
        <v>2016</v>
      </c>
      <c r="AN172" s="151">
        <f>IF('Indicator Date'!AN172="","x",'Indicator Date'!AN172)</f>
        <v>2019</v>
      </c>
      <c r="AO172" s="151">
        <f>IF('Indicator Date'!AO172="","x",'Indicator Date'!AO172)</f>
        <v>2016</v>
      </c>
      <c r="AP172" s="151">
        <f>IF('Indicator Date'!AP172="","x",'Indicator Date'!AP172)</f>
        <v>2017</v>
      </c>
      <c r="AQ172" s="151">
        <f>IF('Indicator Date'!AQ172="","x",'Indicator Date'!AQ172)</f>
        <v>2017</v>
      </c>
      <c r="AR172" s="151">
        <f>IF('Indicator Date'!AR172="","x",'Indicator Date'!AR172)</f>
        <v>2018</v>
      </c>
      <c r="AS172" s="151">
        <f>IF('Indicator Date'!AS172="","x",'Indicator Date'!AS172)</f>
        <v>2015</v>
      </c>
      <c r="AT172" s="151">
        <f>IF('Indicator Date'!AT172="","x",'Indicator Date'!AT172)</f>
        <v>2011</v>
      </c>
      <c r="AU172" s="151">
        <f>IF('Indicator Date'!AU172="","x",'Indicator Date'!AU172)</f>
        <v>2017</v>
      </c>
      <c r="AV172" s="151">
        <f>IF('Indicator Date'!AV172="","x",'Indicator Date'!AV172)</f>
        <v>2017</v>
      </c>
      <c r="AW172" s="151">
        <f>IF('Indicator Date'!AW172="","x",'Indicator Date'!AW172)</f>
        <v>2017</v>
      </c>
      <c r="AX172" s="151">
        <f>IF('Indicator Date'!AX172="","x",'Indicator Date'!AX172)</f>
        <v>2017</v>
      </c>
      <c r="AY172" s="151">
        <f>IF('Indicator Date'!AY172="","x",'Indicator Date'!AY172)</f>
        <v>2017</v>
      </c>
      <c r="AZ172" s="151">
        <f>IF('Indicator Date'!AZ172="","x",'Indicator Date'!AZ172)</f>
        <v>2017</v>
      </c>
      <c r="BA172" s="151" t="str">
        <f>IF('Indicator Date'!BA172="","x",'Indicator Date'!BA172)</f>
        <v>2011</v>
      </c>
      <c r="BB172" s="151">
        <f>IF('Indicator Date'!BB172="","x",'Indicator Date'!BB172)</f>
        <v>2017</v>
      </c>
      <c r="BC172" s="151">
        <f>IF('Indicator Date'!BC172="","x",'Indicator Date'!BC172)</f>
        <v>2018</v>
      </c>
      <c r="BD172" s="151">
        <f>IF('Indicator Date'!BD172="","x",'Indicator Date'!BD172)</f>
        <v>2019</v>
      </c>
      <c r="BE172" s="213" t="str">
        <f>IF('Indicator Date'!BE172="","x",YEAR('Indicator Date'!BE172))</f>
        <v>x</v>
      </c>
      <c r="BF172" s="213">
        <f>IF('Indicator Date'!BF172="","x",YEAR('Indicator Date'!BF172))</f>
        <v>2019</v>
      </c>
      <c r="BG172" s="213">
        <f>IF('Indicator Date'!BG172="","x",YEAR('Indicator Date'!BG172))</f>
        <v>2018</v>
      </c>
      <c r="BH172" s="151">
        <f>IF('Indicator Date'!BH172="","x",'Indicator Date'!BH172)</f>
        <v>2018</v>
      </c>
      <c r="BI172" s="151">
        <f>IF('Indicator Date'!BI172="","x",'Indicator Date'!BI172)</f>
        <v>2018</v>
      </c>
      <c r="BJ172" s="151">
        <f>IF('Indicator Date'!BJ172="","x",'Indicator Date'!BJ172)</f>
        <v>2015</v>
      </c>
      <c r="BK172" s="151">
        <f>IF('Indicator Date'!BK172="","x",'Indicator Date'!BK172)</f>
        <v>2017</v>
      </c>
      <c r="BL172" s="151">
        <f>IF('Indicator Date'!BL172="","x",'Indicator Date'!BL172)</f>
        <v>2018</v>
      </c>
      <c r="BM172" s="151">
        <f>IF('Indicator Date'!BM172="","x",'Indicator Date'!BM172)</f>
        <v>2017</v>
      </c>
      <c r="BN172" s="151">
        <f>IF('Indicator Date'!BN172="","x",'Indicator Date'!BN172)</f>
        <v>2015</v>
      </c>
      <c r="BO172" s="151">
        <f>IF('Indicator Date'!BO172="","x",'Indicator Date'!BO172)</f>
        <v>2016</v>
      </c>
      <c r="BP172" s="151">
        <f>IF('Indicator Date'!BP172="","x",'Indicator Date'!BP172)</f>
        <v>2017</v>
      </c>
      <c r="BQ172" s="151">
        <f>IF('Indicator Date'!BQ172="","x",'Indicator Date'!BQ172)</f>
        <v>2014</v>
      </c>
      <c r="BR172" s="151">
        <f>IF('Indicator Date'!BR172="","x",'Indicator Date'!BR172)</f>
        <v>2017</v>
      </c>
      <c r="BS172" s="151">
        <f>IF('Indicator Date'!BS172="","x",'Indicator Date'!BS172)</f>
        <v>2017</v>
      </c>
      <c r="BT172" s="151">
        <f>IF('Indicator Date'!BT172="","x",'Indicator Date'!BT172)</f>
        <v>2014</v>
      </c>
      <c r="BU172" s="151">
        <f>IF('Indicator Date'!BU172="","x",'Indicator Date'!BU172)</f>
        <v>2017</v>
      </c>
      <c r="BV172" s="151">
        <f>IF('Indicator Date'!BV172="","x",'Indicator Date'!BV172)</f>
        <v>2017</v>
      </c>
      <c r="BW172" s="151">
        <f>IF('Indicator Date'!BW172="","x",'Indicator Date'!BW172)</f>
        <v>2017</v>
      </c>
      <c r="BX172" s="151">
        <f>IF('Indicator Date'!BX172="","x",'Indicator Date'!BX172)</f>
        <v>2016</v>
      </c>
      <c r="BY172" s="151">
        <f>IF('Indicator Date'!BY172="","x",'Indicator Date'!BY172)</f>
        <v>2015</v>
      </c>
      <c r="BZ172" s="151" t="str">
        <f>IF('Indicator Date'!BZ172="","x",'Indicator Date'!BZ172)</f>
        <v>2018</v>
      </c>
      <c r="CA172" s="151">
        <f>IF('Indicator Date'!CA172="","x",'Indicator Date'!CA172)</f>
        <v>2019</v>
      </c>
      <c r="CB172" s="151">
        <f>IF('Indicator Date'!CB172="","x",'Indicator Date'!CB172)</f>
        <v>2015</v>
      </c>
    </row>
    <row r="173" spans="1:80" x14ac:dyDescent="0.25">
      <c r="A173" s="123" t="s">
        <v>319</v>
      </c>
      <c r="B173" s="106" t="s">
        <v>318</v>
      </c>
      <c r="C173" s="151">
        <f>IF('Indicator Date'!C173="","x",'Indicator Date'!C173)</f>
        <v>2015</v>
      </c>
      <c r="D173" s="151">
        <f>IF('Indicator Date'!D173="","x",'Indicator Date'!D173)</f>
        <v>2015</v>
      </c>
      <c r="E173" s="151">
        <f>IF('Indicator Date'!E173="","x",'Indicator Date'!E173)</f>
        <v>2015</v>
      </c>
      <c r="F173" s="151">
        <f>IF('Indicator Date'!F173="","x",'Indicator Date'!F173)</f>
        <v>2015</v>
      </c>
      <c r="G173" s="151">
        <f>IF('Indicator Date'!G173="","x",'Indicator Date'!G173)</f>
        <v>2015</v>
      </c>
      <c r="H173" s="151">
        <f>IF('Indicator Date'!H173="","x",'Indicator Date'!H173)</f>
        <v>2015</v>
      </c>
      <c r="I173" s="151">
        <f>IF('Indicator Date'!I173="","x",'Indicator Date'!I173)</f>
        <v>2015</v>
      </c>
      <c r="J173" s="151">
        <f>IF('Indicator Date'!J173="","x",'Indicator Date'!J173)</f>
        <v>2018</v>
      </c>
      <c r="K173" s="151">
        <f>IF('Indicator Date'!K173="","x",'Indicator Date'!K173)</f>
        <v>2018</v>
      </c>
      <c r="L173" s="151">
        <f>IF('Indicator Date'!L173="","x",'Indicator Date'!L173)</f>
        <v>2016</v>
      </c>
      <c r="M173" s="151">
        <f>IF('Indicator Date'!M173="","x",'Indicator Date'!M173)</f>
        <v>2015</v>
      </c>
      <c r="N173" s="151">
        <f>IF('Indicator Date'!N173="","x",'Indicator Date'!N173)</f>
        <v>2015</v>
      </c>
      <c r="O173" s="151">
        <f>IF('Indicator Date'!O173="","x",'Indicator Date'!O173)</f>
        <v>2015</v>
      </c>
      <c r="P173" s="151">
        <f>IF('Indicator Date'!P173="","x",'Indicator Date'!P173)</f>
        <v>2015</v>
      </c>
      <c r="Q173" s="151">
        <f>IF('Indicator Date'!Q173="","x",'Indicator Date'!Q173)</f>
        <v>2010</v>
      </c>
      <c r="R173" s="151">
        <f>IF('Indicator Date'!R173="","x",'Indicator Date'!R173)</f>
        <v>2010</v>
      </c>
      <c r="S173" s="151">
        <f>IF('Indicator Date'!S173="","x",'Indicator Date'!S173)</f>
        <v>2010</v>
      </c>
      <c r="T173" s="151">
        <f>IF('Indicator Date'!T173="","x",'Indicator Date'!T173)</f>
        <v>2010</v>
      </c>
      <c r="U173" s="151">
        <f>IF('Indicator Date'!U173="","x",'Indicator Date'!U173)</f>
        <v>2015</v>
      </c>
      <c r="V173" s="151">
        <f>IF('Indicator Date'!V173="","x",'Indicator Date'!V173)</f>
        <v>2015</v>
      </c>
      <c r="W173" s="151">
        <f>IF('Indicator Date'!W173="","x",'Indicator Date'!W173)</f>
        <v>2015</v>
      </c>
      <c r="X173" s="151">
        <f>IF('Indicator Date'!X173="","x",'Indicator Date'!X173)</f>
        <v>2018</v>
      </c>
      <c r="Y173" s="151">
        <f>IF('Indicator Date'!Y173="","x",'Indicator Date'!Y173)</f>
        <v>2018</v>
      </c>
      <c r="Z173" s="151">
        <f>IF('Indicator Date'!Z173="","x",'Indicator Date'!Z173)</f>
        <v>2018</v>
      </c>
      <c r="AA173" s="151" t="str">
        <f>IF('Indicator Date'!AA173="","x",'Indicator Date'!AA173)</f>
        <v>x</v>
      </c>
      <c r="AB173" s="151">
        <f>IF('Indicator Date'!AB173="","x",'Indicator Date'!AB173)</f>
        <v>2017</v>
      </c>
      <c r="AC173" s="151">
        <f>IF('Indicator Date'!AC173="","x",'Indicator Date'!AC173)</f>
        <v>2017</v>
      </c>
      <c r="AD173" s="151">
        <f>IF('Indicator Date'!AD173="","x",'Indicator Date'!AD173)</f>
        <v>2018</v>
      </c>
      <c r="AE173" s="151">
        <f>IF('Indicator Date'!AE173="","x",'Indicator Date'!AE173)</f>
        <v>2018</v>
      </c>
      <c r="AF173" s="151">
        <f>IF('Indicator Date'!AF173="","x",'Indicator Date'!AF173)</f>
        <v>2016</v>
      </c>
      <c r="AG173" s="151">
        <f>IF('Indicator Date'!AG173="","x",'Indicator Date'!AG173)</f>
        <v>2019</v>
      </c>
      <c r="AH173" s="151">
        <f>IF('Indicator Date'!AH173="","x",'Indicator Date'!AH173)</f>
        <v>2019</v>
      </c>
      <c r="AI173" s="151">
        <f>IF('Indicator Date'!AI173="","x",'Indicator Date'!AI173)</f>
        <v>2019</v>
      </c>
      <c r="AJ173" s="151">
        <f>IF('Indicator Date'!AJ173="","x",'Indicator Date'!AJ173)</f>
        <v>2018</v>
      </c>
      <c r="AK173" s="151">
        <f>IF('Indicator Date'!AK173="","x",'Indicator Date'!AK173)</f>
        <v>2018</v>
      </c>
      <c r="AL173" s="151">
        <f>IF('Indicator Date'!AL173="","x",'Indicator Date'!AL173)</f>
        <v>2017</v>
      </c>
      <c r="AM173" s="151">
        <f>IF('Indicator Date'!AM173="","x",'Indicator Date'!AM173)</f>
        <v>2016</v>
      </c>
      <c r="AN173" s="151">
        <f>IF('Indicator Date'!AN173="","x",'Indicator Date'!AN173)</f>
        <v>2019</v>
      </c>
      <c r="AO173" s="151">
        <f>IF('Indicator Date'!AO173="","x",'Indicator Date'!AO173)</f>
        <v>2016</v>
      </c>
      <c r="AP173" s="151">
        <f>IF('Indicator Date'!AP173="","x",'Indicator Date'!AP173)</f>
        <v>2017</v>
      </c>
      <c r="AQ173" s="151">
        <f>IF('Indicator Date'!AQ173="","x",'Indicator Date'!AQ173)</f>
        <v>2017</v>
      </c>
      <c r="AR173" s="151">
        <f>IF('Indicator Date'!AR173="","x",'Indicator Date'!AR173)</f>
        <v>2018</v>
      </c>
      <c r="AS173" s="151">
        <f>IF('Indicator Date'!AS173="","x",'Indicator Date'!AS173)</f>
        <v>2015</v>
      </c>
      <c r="AT173" s="151">
        <f>IF('Indicator Date'!AT173="","x",'Indicator Date'!AT173)</f>
        <v>2016</v>
      </c>
      <c r="AU173" s="151">
        <f>IF('Indicator Date'!AU173="","x",'Indicator Date'!AU173)</f>
        <v>2017</v>
      </c>
      <c r="AV173" s="151">
        <f>IF('Indicator Date'!AV173="","x",'Indicator Date'!AV173)</f>
        <v>2017</v>
      </c>
      <c r="AW173" s="151" t="str">
        <f>IF('Indicator Date'!AW173="","x",'Indicator Date'!AW173)</f>
        <v>x</v>
      </c>
      <c r="AX173" s="151">
        <f>IF('Indicator Date'!AX173="","x",'Indicator Date'!AX173)</f>
        <v>2017</v>
      </c>
      <c r="AY173" s="151">
        <f>IF('Indicator Date'!AY173="","x",'Indicator Date'!AY173)</f>
        <v>2017</v>
      </c>
      <c r="AZ173" s="151">
        <f>IF('Indicator Date'!AZ173="","x",'Indicator Date'!AZ173)</f>
        <v>2017</v>
      </c>
      <c r="BA173" s="151" t="str">
        <f>IF('Indicator Date'!BA173="","x",'Indicator Date'!BA173)</f>
        <v>2017</v>
      </c>
      <c r="BB173" s="151">
        <f>IF('Indicator Date'!BB173="","x",'Indicator Date'!BB173)</f>
        <v>2017</v>
      </c>
      <c r="BC173" s="151">
        <f>IF('Indicator Date'!BC173="","x",'Indicator Date'!BC173)</f>
        <v>2018</v>
      </c>
      <c r="BD173" s="151">
        <f>IF('Indicator Date'!BD173="","x",'Indicator Date'!BD173)</f>
        <v>2019</v>
      </c>
      <c r="BE173" s="213" t="str">
        <f>IF('Indicator Date'!BE173="","x",YEAR('Indicator Date'!BE173))</f>
        <v>x</v>
      </c>
      <c r="BF173" s="213">
        <f>IF('Indicator Date'!BF173="","x",YEAR('Indicator Date'!BF173))</f>
        <v>2018</v>
      </c>
      <c r="BG173" s="213">
        <f>IF('Indicator Date'!BG173="","x",YEAR('Indicator Date'!BG173))</f>
        <v>2018</v>
      </c>
      <c r="BH173" s="151">
        <f>IF('Indicator Date'!BH173="","x",'Indicator Date'!BH173)</f>
        <v>2018</v>
      </c>
      <c r="BI173" s="151">
        <f>IF('Indicator Date'!BI173="","x",'Indicator Date'!BI173)</f>
        <v>2018</v>
      </c>
      <c r="BJ173" s="151">
        <f>IF('Indicator Date'!BJ173="","x",'Indicator Date'!BJ173)</f>
        <v>2015</v>
      </c>
      <c r="BK173" s="151">
        <f>IF('Indicator Date'!BK173="","x",'Indicator Date'!BK173)</f>
        <v>2017</v>
      </c>
      <c r="BL173" s="151">
        <f>IF('Indicator Date'!BL173="","x",'Indicator Date'!BL173)</f>
        <v>2018</v>
      </c>
      <c r="BM173" s="151">
        <f>IF('Indicator Date'!BM173="","x",'Indicator Date'!BM173)</f>
        <v>2017</v>
      </c>
      <c r="BN173" s="151">
        <f>IF('Indicator Date'!BN173="","x",'Indicator Date'!BN173)</f>
        <v>2015</v>
      </c>
      <c r="BO173" s="151">
        <f>IF('Indicator Date'!BO173="","x",'Indicator Date'!BO173)</f>
        <v>2016</v>
      </c>
      <c r="BP173" s="151">
        <f>IF('Indicator Date'!BP173="","x",'Indicator Date'!BP173)</f>
        <v>2017</v>
      </c>
      <c r="BQ173" s="151">
        <f>IF('Indicator Date'!BQ173="","x",'Indicator Date'!BQ173)</f>
        <v>2014</v>
      </c>
      <c r="BR173" s="151">
        <f>IF('Indicator Date'!BR173="","x",'Indicator Date'!BR173)</f>
        <v>2017</v>
      </c>
      <c r="BS173" s="151">
        <f>IF('Indicator Date'!BS173="","x",'Indicator Date'!BS173)</f>
        <v>2017</v>
      </c>
      <c r="BT173" s="151">
        <f>IF('Indicator Date'!BT173="","x",'Indicator Date'!BT173)</f>
        <v>2017</v>
      </c>
      <c r="BU173" s="151">
        <f>IF('Indicator Date'!BU173="","x",'Indicator Date'!BU173)</f>
        <v>2017</v>
      </c>
      <c r="BV173" s="151">
        <f>IF('Indicator Date'!BV173="","x",'Indicator Date'!BV173)</f>
        <v>2017</v>
      </c>
      <c r="BW173" s="151" t="str">
        <f>IF('Indicator Date'!BW173="","x",'Indicator Date'!BW173)</f>
        <v>x</v>
      </c>
      <c r="BX173" s="151">
        <f>IF('Indicator Date'!BX173="","x",'Indicator Date'!BX173)</f>
        <v>2016</v>
      </c>
      <c r="BY173" s="151">
        <f>IF('Indicator Date'!BY173="","x",'Indicator Date'!BY173)</f>
        <v>2015</v>
      </c>
      <c r="BZ173" s="151" t="str">
        <f>IF('Indicator Date'!BZ173="","x",'Indicator Date'!BZ173)</f>
        <v>2018</v>
      </c>
      <c r="CA173" s="151">
        <f>IF('Indicator Date'!CA173="","x",'Indicator Date'!CA173)</f>
        <v>2019</v>
      </c>
      <c r="CB173" s="151">
        <f>IF('Indicator Date'!CB173="","x",'Indicator Date'!CB173)</f>
        <v>2015</v>
      </c>
    </row>
    <row r="174" spans="1:80" x14ac:dyDescent="0.25">
      <c r="A174" s="123" t="s">
        <v>372</v>
      </c>
      <c r="B174" s="106" t="s">
        <v>91</v>
      </c>
      <c r="C174" s="151">
        <f>IF('Indicator Date'!C174="","x",'Indicator Date'!C174)</f>
        <v>2015</v>
      </c>
      <c r="D174" s="151">
        <f>IF('Indicator Date'!D174="","x",'Indicator Date'!D174)</f>
        <v>2015</v>
      </c>
      <c r="E174" s="151">
        <f>IF('Indicator Date'!E174="","x",'Indicator Date'!E174)</f>
        <v>2015</v>
      </c>
      <c r="F174" s="151">
        <f>IF('Indicator Date'!F174="","x",'Indicator Date'!F174)</f>
        <v>2015</v>
      </c>
      <c r="G174" s="151">
        <f>IF('Indicator Date'!G174="","x",'Indicator Date'!G174)</f>
        <v>2015</v>
      </c>
      <c r="H174" s="151">
        <f>IF('Indicator Date'!H174="","x",'Indicator Date'!H174)</f>
        <v>2015</v>
      </c>
      <c r="I174" s="151">
        <f>IF('Indicator Date'!I174="","x",'Indicator Date'!I174)</f>
        <v>2015</v>
      </c>
      <c r="J174" s="151">
        <f>IF('Indicator Date'!J174="","x",'Indicator Date'!J174)</f>
        <v>2018</v>
      </c>
      <c r="K174" s="151">
        <f>IF('Indicator Date'!K174="","x",'Indicator Date'!K174)</f>
        <v>2018</v>
      </c>
      <c r="L174" s="151">
        <f>IF('Indicator Date'!L174="","x",'Indicator Date'!L174)</f>
        <v>2016</v>
      </c>
      <c r="M174" s="151">
        <f>IF('Indicator Date'!M174="","x",'Indicator Date'!M174)</f>
        <v>2015</v>
      </c>
      <c r="N174" s="151">
        <f>IF('Indicator Date'!N174="","x",'Indicator Date'!N174)</f>
        <v>2015</v>
      </c>
      <c r="O174" s="151">
        <f>IF('Indicator Date'!O174="","x",'Indicator Date'!O174)</f>
        <v>2015</v>
      </c>
      <c r="P174" s="151">
        <f>IF('Indicator Date'!P174="","x",'Indicator Date'!P174)</f>
        <v>2015</v>
      </c>
      <c r="Q174" s="151">
        <f>IF('Indicator Date'!Q174="","x",'Indicator Date'!Q174)</f>
        <v>2010</v>
      </c>
      <c r="R174" s="151">
        <f>IF('Indicator Date'!R174="","x",'Indicator Date'!R174)</f>
        <v>2010</v>
      </c>
      <c r="S174" s="151">
        <f>IF('Indicator Date'!S174="","x",'Indicator Date'!S174)</f>
        <v>2010</v>
      </c>
      <c r="T174" s="151">
        <f>IF('Indicator Date'!T174="","x",'Indicator Date'!T174)</f>
        <v>2010</v>
      </c>
      <c r="U174" s="151">
        <f>IF('Indicator Date'!U174="","x",'Indicator Date'!U174)</f>
        <v>2015</v>
      </c>
      <c r="V174" s="151">
        <f>IF('Indicator Date'!V174="","x",'Indicator Date'!V174)</f>
        <v>2015</v>
      </c>
      <c r="W174" s="151">
        <f>IF('Indicator Date'!W174="","x",'Indicator Date'!W174)</f>
        <v>2015</v>
      </c>
      <c r="X174" s="151">
        <f>IF('Indicator Date'!X174="","x",'Indicator Date'!X174)</f>
        <v>2018</v>
      </c>
      <c r="Y174" s="151">
        <f>IF('Indicator Date'!Y174="","x",'Indicator Date'!Y174)</f>
        <v>2018</v>
      </c>
      <c r="Z174" s="151">
        <f>IF('Indicator Date'!Z174="","x",'Indicator Date'!Z174)</f>
        <v>2018</v>
      </c>
      <c r="AA174" s="151">
        <f>IF('Indicator Date'!AA174="","x",'Indicator Date'!AA174)</f>
        <v>2009</v>
      </c>
      <c r="AB174" s="151">
        <f>IF('Indicator Date'!AB174="","x",'Indicator Date'!AB174)</f>
        <v>2017</v>
      </c>
      <c r="AC174" s="151">
        <f>IF('Indicator Date'!AC174="","x",'Indicator Date'!AC174)</f>
        <v>2017</v>
      </c>
      <c r="AD174" s="151">
        <f>IF('Indicator Date'!AD174="","x",'Indicator Date'!AD174)</f>
        <v>2014</v>
      </c>
      <c r="AE174" s="151">
        <f>IF('Indicator Date'!AE174="","x",'Indicator Date'!AE174)</f>
        <v>2018</v>
      </c>
      <c r="AF174" s="151">
        <f>IF('Indicator Date'!AF174="","x",'Indicator Date'!AF174)</f>
        <v>2016</v>
      </c>
      <c r="AG174" s="151">
        <f>IF('Indicator Date'!AG174="","x",'Indicator Date'!AG174)</f>
        <v>2019</v>
      </c>
      <c r="AH174" s="151">
        <f>IF('Indicator Date'!AH174="","x",'Indicator Date'!AH174)</f>
        <v>2019</v>
      </c>
      <c r="AI174" s="151">
        <f>IF('Indicator Date'!AI174="","x",'Indicator Date'!AI174)</f>
        <v>2019</v>
      </c>
      <c r="AJ174" s="151">
        <f>IF('Indicator Date'!AJ174="","x",'Indicator Date'!AJ174)</f>
        <v>2018</v>
      </c>
      <c r="AK174" s="151">
        <f>IF('Indicator Date'!AK174="","x",'Indicator Date'!AK174)</f>
        <v>2018</v>
      </c>
      <c r="AL174" s="151">
        <f>IF('Indicator Date'!AL174="","x",'Indicator Date'!AL174)</f>
        <v>2017</v>
      </c>
      <c r="AM174" s="151">
        <f>IF('Indicator Date'!AM174="","x",'Indicator Date'!AM174)</f>
        <v>2016</v>
      </c>
      <c r="AN174" s="151">
        <f>IF('Indicator Date'!AN174="","x",'Indicator Date'!AN174)</f>
        <v>2019</v>
      </c>
      <c r="AO174" s="151">
        <f>IF('Indicator Date'!AO174="","x",'Indicator Date'!AO174)</f>
        <v>2016</v>
      </c>
      <c r="AP174" s="151">
        <f>IF('Indicator Date'!AP174="","x",'Indicator Date'!AP174)</f>
        <v>2017</v>
      </c>
      <c r="AQ174" s="151">
        <f>IF('Indicator Date'!AQ174="","x",'Indicator Date'!AQ174)</f>
        <v>2017</v>
      </c>
      <c r="AR174" s="151">
        <f>IF('Indicator Date'!AR174="","x",'Indicator Date'!AR174)</f>
        <v>2018</v>
      </c>
      <c r="AS174" s="151">
        <f>IF('Indicator Date'!AS174="","x",'Indicator Date'!AS174)</f>
        <v>2015</v>
      </c>
      <c r="AT174" s="151">
        <f>IF('Indicator Date'!AT174="","x",'Indicator Date'!AT174)</f>
        <v>2009</v>
      </c>
      <c r="AU174" s="151">
        <f>IF('Indicator Date'!AU174="","x",'Indicator Date'!AU174)</f>
        <v>2017</v>
      </c>
      <c r="AV174" s="151" t="str">
        <f>IF('Indicator Date'!AV174="","x",'Indicator Date'!AV174)</f>
        <v>x</v>
      </c>
      <c r="AW174" s="151" t="str">
        <f>IF('Indicator Date'!AW174="","x",'Indicator Date'!AW174)</f>
        <v>x</v>
      </c>
      <c r="AX174" s="151">
        <f>IF('Indicator Date'!AX174="","x",'Indicator Date'!AX174)</f>
        <v>2017</v>
      </c>
      <c r="AY174" s="151">
        <f>IF('Indicator Date'!AY174="","x",'Indicator Date'!AY174)</f>
        <v>2017</v>
      </c>
      <c r="AZ174" s="151" t="str">
        <f>IF('Indicator Date'!AZ174="","x",'Indicator Date'!AZ174)</f>
        <v>x</v>
      </c>
      <c r="BA174" s="151" t="str">
        <f>IF('Indicator Date'!BA174="","x",'Indicator Date'!BA174)</f>
        <v>2014</v>
      </c>
      <c r="BB174" s="151">
        <f>IF('Indicator Date'!BB174="","x",'Indicator Date'!BB174)</f>
        <v>2017</v>
      </c>
      <c r="BC174" s="151">
        <f>IF('Indicator Date'!BC174="","x",'Indicator Date'!BC174)</f>
        <v>2018</v>
      </c>
      <c r="BD174" s="151">
        <f>IF('Indicator Date'!BD174="","x",'Indicator Date'!BD174)</f>
        <v>2019</v>
      </c>
      <c r="BE174" s="213" t="str">
        <f>IF('Indicator Date'!BE174="","x",YEAR('Indicator Date'!BE174))</f>
        <v>x</v>
      </c>
      <c r="BF174" s="213">
        <f>IF('Indicator Date'!BF174="","x",YEAR('Indicator Date'!BF174))</f>
        <v>2018</v>
      </c>
      <c r="BG174" s="213">
        <f>IF('Indicator Date'!BG174="","x",YEAR('Indicator Date'!BG174))</f>
        <v>2018</v>
      </c>
      <c r="BH174" s="151">
        <f>IF('Indicator Date'!BH174="","x",'Indicator Date'!BH174)</f>
        <v>2018</v>
      </c>
      <c r="BI174" s="151">
        <f>IF('Indicator Date'!BI174="","x",'Indicator Date'!BI174)</f>
        <v>2018</v>
      </c>
      <c r="BJ174" s="151">
        <f>IF('Indicator Date'!BJ174="","x",'Indicator Date'!BJ174)</f>
        <v>2013</v>
      </c>
      <c r="BK174" s="151">
        <f>IF('Indicator Date'!BK174="","x",'Indicator Date'!BK174)</f>
        <v>2017</v>
      </c>
      <c r="BL174" s="151">
        <f>IF('Indicator Date'!BL174="","x",'Indicator Date'!BL174)</f>
        <v>2018</v>
      </c>
      <c r="BM174" s="151">
        <f>IF('Indicator Date'!BM174="","x",'Indicator Date'!BM174)</f>
        <v>2017</v>
      </c>
      <c r="BN174" s="151">
        <f>IF('Indicator Date'!BN174="","x",'Indicator Date'!BN174)</f>
        <v>2015</v>
      </c>
      <c r="BO174" s="151">
        <f>IF('Indicator Date'!BO174="","x",'Indicator Date'!BO174)</f>
        <v>2016</v>
      </c>
      <c r="BP174" s="151">
        <f>IF('Indicator Date'!BP174="","x",'Indicator Date'!BP174)</f>
        <v>2017</v>
      </c>
      <c r="BQ174" s="151">
        <f>IF('Indicator Date'!BQ174="","x",'Indicator Date'!BQ174)</f>
        <v>2014</v>
      </c>
      <c r="BR174" s="151">
        <f>IF('Indicator Date'!BR174="","x",'Indicator Date'!BR174)</f>
        <v>2017</v>
      </c>
      <c r="BS174" s="151">
        <f>IF('Indicator Date'!BS174="","x",'Indicator Date'!BS174)</f>
        <v>2017</v>
      </c>
      <c r="BT174" s="151">
        <f>IF('Indicator Date'!BT174="","x",'Indicator Date'!BT174)</f>
        <v>2017</v>
      </c>
      <c r="BU174" s="151">
        <f>IF('Indicator Date'!BU174="","x",'Indicator Date'!BU174)</f>
        <v>2017</v>
      </c>
      <c r="BV174" s="151">
        <f>IF('Indicator Date'!BV174="","x",'Indicator Date'!BV174)</f>
        <v>2017</v>
      </c>
      <c r="BW174" s="151" t="str">
        <f>IF('Indicator Date'!BW174="","x",'Indicator Date'!BW174)</f>
        <v>x</v>
      </c>
      <c r="BX174" s="151">
        <f>IF('Indicator Date'!BX174="","x",'Indicator Date'!BX174)</f>
        <v>2016</v>
      </c>
      <c r="BY174" s="151">
        <f>IF('Indicator Date'!BY174="","x",'Indicator Date'!BY174)</f>
        <v>2015</v>
      </c>
      <c r="BZ174" s="151" t="str">
        <f>IF('Indicator Date'!BZ174="","x",'Indicator Date'!BZ174)</f>
        <v>2018</v>
      </c>
      <c r="CA174" s="151">
        <f>IF('Indicator Date'!CA174="","x",'Indicator Date'!CA174)</f>
        <v>2019</v>
      </c>
      <c r="CB174" s="151">
        <f>IF('Indicator Date'!CB174="","x",'Indicator Date'!CB174)</f>
        <v>2015</v>
      </c>
    </row>
    <row r="175" spans="1:80" x14ac:dyDescent="0.25">
      <c r="A175" s="123" t="s">
        <v>321</v>
      </c>
      <c r="B175" s="106" t="s">
        <v>320</v>
      </c>
      <c r="C175" s="151">
        <f>IF('Indicator Date'!C175="","x",'Indicator Date'!C175)</f>
        <v>2015</v>
      </c>
      <c r="D175" s="151">
        <f>IF('Indicator Date'!D175="","x",'Indicator Date'!D175)</f>
        <v>2015</v>
      </c>
      <c r="E175" s="151">
        <f>IF('Indicator Date'!E175="","x",'Indicator Date'!E175)</f>
        <v>2015</v>
      </c>
      <c r="F175" s="151">
        <f>IF('Indicator Date'!F175="","x",'Indicator Date'!F175)</f>
        <v>2015</v>
      </c>
      <c r="G175" s="151">
        <f>IF('Indicator Date'!G175="","x",'Indicator Date'!G175)</f>
        <v>2015</v>
      </c>
      <c r="H175" s="151">
        <f>IF('Indicator Date'!H175="","x",'Indicator Date'!H175)</f>
        <v>2015</v>
      </c>
      <c r="I175" s="151">
        <f>IF('Indicator Date'!I175="","x",'Indicator Date'!I175)</f>
        <v>2015</v>
      </c>
      <c r="J175" s="151">
        <f>IF('Indicator Date'!J175="","x",'Indicator Date'!J175)</f>
        <v>2018</v>
      </c>
      <c r="K175" s="151">
        <f>IF('Indicator Date'!K175="","x",'Indicator Date'!K175)</f>
        <v>2018</v>
      </c>
      <c r="L175" s="151">
        <f>IF('Indicator Date'!L175="","x",'Indicator Date'!L175)</f>
        <v>2016</v>
      </c>
      <c r="M175" s="151">
        <f>IF('Indicator Date'!M175="","x",'Indicator Date'!M175)</f>
        <v>2015</v>
      </c>
      <c r="N175" s="151">
        <f>IF('Indicator Date'!N175="","x",'Indicator Date'!N175)</f>
        <v>2015</v>
      </c>
      <c r="O175" s="151">
        <f>IF('Indicator Date'!O175="","x",'Indicator Date'!O175)</f>
        <v>2015</v>
      </c>
      <c r="P175" s="151">
        <f>IF('Indicator Date'!P175="","x",'Indicator Date'!P175)</f>
        <v>2015</v>
      </c>
      <c r="Q175" s="151">
        <f>IF('Indicator Date'!Q175="","x",'Indicator Date'!Q175)</f>
        <v>2010</v>
      </c>
      <c r="R175" s="151">
        <f>IF('Indicator Date'!R175="","x",'Indicator Date'!R175)</f>
        <v>2010</v>
      </c>
      <c r="S175" s="151">
        <f>IF('Indicator Date'!S175="","x",'Indicator Date'!S175)</f>
        <v>2010</v>
      </c>
      <c r="T175" s="151">
        <f>IF('Indicator Date'!T175="","x",'Indicator Date'!T175)</f>
        <v>2010</v>
      </c>
      <c r="U175" s="151">
        <f>IF('Indicator Date'!U175="","x",'Indicator Date'!U175)</f>
        <v>2015</v>
      </c>
      <c r="V175" s="151">
        <f>IF('Indicator Date'!V175="","x",'Indicator Date'!V175)</f>
        <v>2015</v>
      </c>
      <c r="W175" s="151">
        <f>IF('Indicator Date'!W175="","x",'Indicator Date'!W175)</f>
        <v>2015</v>
      </c>
      <c r="X175" s="151">
        <f>IF('Indicator Date'!X175="","x",'Indicator Date'!X175)</f>
        <v>2018</v>
      </c>
      <c r="Y175" s="151">
        <f>IF('Indicator Date'!Y175="","x",'Indicator Date'!Y175)</f>
        <v>2018</v>
      </c>
      <c r="Z175" s="151">
        <f>IF('Indicator Date'!Z175="","x",'Indicator Date'!Z175)</f>
        <v>2018</v>
      </c>
      <c r="AA175" s="151">
        <f>IF('Indicator Date'!AA175="","x",'Indicator Date'!AA175)</f>
        <v>2014</v>
      </c>
      <c r="AB175" s="151">
        <f>IF('Indicator Date'!AB175="","x",'Indicator Date'!AB175)</f>
        <v>2017</v>
      </c>
      <c r="AC175" s="151">
        <f>IF('Indicator Date'!AC175="","x",'Indicator Date'!AC175)</f>
        <v>2017</v>
      </c>
      <c r="AD175" s="151">
        <f>IF('Indicator Date'!AD175="","x",'Indicator Date'!AD175)</f>
        <v>2017</v>
      </c>
      <c r="AE175" s="151">
        <f>IF('Indicator Date'!AE175="","x",'Indicator Date'!AE175)</f>
        <v>2018</v>
      </c>
      <c r="AF175" s="151">
        <f>IF('Indicator Date'!AF175="","x",'Indicator Date'!AF175)</f>
        <v>2016</v>
      </c>
      <c r="AG175" s="151">
        <f>IF('Indicator Date'!AG175="","x",'Indicator Date'!AG175)</f>
        <v>2019</v>
      </c>
      <c r="AH175" s="151">
        <f>IF('Indicator Date'!AH175="","x",'Indicator Date'!AH175)</f>
        <v>2019</v>
      </c>
      <c r="AI175" s="151">
        <f>IF('Indicator Date'!AI175="","x",'Indicator Date'!AI175)</f>
        <v>2019</v>
      </c>
      <c r="AJ175" s="151">
        <f>IF('Indicator Date'!AJ175="","x",'Indicator Date'!AJ175)</f>
        <v>2018</v>
      </c>
      <c r="AK175" s="151">
        <f>IF('Indicator Date'!AK175="","x",'Indicator Date'!AK175)</f>
        <v>2018</v>
      </c>
      <c r="AL175" s="151">
        <f>IF('Indicator Date'!AL175="","x",'Indicator Date'!AL175)</f>
        <v>2017</v>
      </c>
      <c r="AM175" s="151">
        <f>IF('Indicator Date'!AM175="","x",'Indicator Date'!AM175)</f>
        <v>2014</v>
      </c>
      <c r="AN175" s="151">
        <f>IF('Indicator Date'!AN175="","x",'Indicator Date'!AN175)</f>
        <v>2019</v>
      </c>
      <c r="AO175" s="151">
        <f>IF('Indicator Date'!AO175="","x",'Indicator Date'!AO175)</f>
        <v>2016</v>
      </c>
      <c r="AP175" s="151">
        <f>IF('Indicator Date'!AP175="","x",'Indicator Date'!AP175)</f>
        <v>2017</v>
      </c>
      <c r="AQ175" s="151">
        <f>IF('Indicator Date'!AQ175="","x",'Indicator Date'!AQ175)</f>
        <v>2017</v>
      </c>
      <c r="AR175" s="151">
        <f>IF('Indicator Date'!AR175="","x",'Indicator Date'!AR175)</f>
        <v>2018</v>
      </c>
      <c r="AS175" s="151">
        <f>IF('Indicator Date'!AS175="","x",'Indicator Date'!AS175)</f>
        <v>2015</v>
      </c>
      <c r="AT175" s="151">
        <f>IF('Indicator Date'!AT175="","x",'Indicator Date'!AT175)</f>
        <v>2014</v>
      </c>
      <c r="AU175" s="151">
        <f>IF('Indicator Date'!AU175="","x",'Indicator Date'!AU175)</f>
        <v>2017</v>
      </c>
      <c r="AV175" s="151">
        <f>IF('Indicator Date'!AV175="","x",'Indicator Date'!AV175)</f>
        <v>2017</v>
      </c>
      <c r="AW175" s="151">
        <f>IF('Indicator Date'!AW175="","x",'Indicator Date'!AW175)</f>
        <v>2017</v>
      </c>
      <c r="AX175" s="151">
        <f>IF('Indicator Date'!AX175="","x",'Indicator Date'!AX175)</f>
        <v>2017</v>
      </c>
      <c r="AY175" s="151">
        <f>IF('Indicator Date'!AY175="","x",'Indicator Date'!AY175)</f>
        <v>2017</v>
      </c>
      <c r="AZ175" s="151">
        <f>IF('Indicator Date'!AZ175="","x",'Indicator Date'!AZ175)</f>
        <v>2017</v>
      </c>
      <c r="BA175" s="151" t="str">
        <f>IF('Indicator Date'!BA175="","x",'Indicator Date'!BA175)</f>
        <v>2015</v>
      </c>
      <c r="BB175" s="151">
        <f>IF('Indicator Date'!BB175="","x",'Indicator Date'!BB175)</f>
        <v>2017</v>
      </c>
      <c r="BC175" s="151">
        <f>IF('Indicator Date'!BC175="","x",'Indicator Date'!BC175)</f>
        <v>2018</v>
      </c>
      <c r="BD175" s="151">
        <f>IF('Indicator Date'!BD175="","x",'Indicator Date'!BD175)</f>
        <v>2019</v>
      </c>
      <c r="BE175" s="213" t="str">
        <f>IF('Indicator Date'!BE175="","x",YEAR('Indicator Date'!BE175))</f>
        <v>x</v>
      </c>
      <c r="BF175" s="213">
        <f>IF('Indicator Date'!BF175="","x",YEAR('Indicator Date'!BF175))</f>
        <v>2019</v>
      </c>
      <c r="BG175" s="213">
        <f>IF('Indicator Date'!BG175="","x",YEAR('Indicator Date'!BG175))</f>
        <v>2018</v>
      </c>
      <c r="BH175" s="151">
        <f>IF('Indicator Date'!BH175="","x",'Indicator Date'!BH175)</f>
        <v>2018</v>
      </c>
      <c r="BI175" s="151">
        <f>IF('Indicator Date'!BI175="","x",'Indicator Date'!BI175)</f>
        <v>2018</v>
      </c>
      <c r="BJ175" s="151">
        <f>IF('Indicator Date'!BJ175="","x",'Indicator Date'!BJ175)</f>
        <v>2015</v>
      </c>
      <c r="BK175" s="151">
        <f>IF('Indicator Date'!BK175="","x",'Indicator Date'!BK175)</f>
        <v>2017</v>
      </c>
      <c r="BL175" s="151">
        <f>IF('Indicator Date'!BL175="","x",'Indicator Date'!BL175)</f>
        <v>2018</v>
      </c>
      <c r="BM175" s="151">
        <f>IF('Indicator Date'!BM175="","x",'Indicator Date'!BM175)</f>
        <v>2017</v>
      </c>
      <c r="BN175" s="151">
        <f>IF('Indicator Date'!BN175="","x",'Indicator Date'!BN175)</f>
        <v>2015</v>
      </c>
      <c r="BO175" s="151">
        <f>IF('Indicator Date'!BO175="","x",'Indicator Date'!BO175)</f>
        <v>2016</v>
      </c>
      <c r="BP175" s="151">
        <f>IF('Indicator Date'!BP175="","x",'Indicator Date'!BP175)</f>
        <v>2017</v>
      </c>
      <c r="BQ175" s="151">
        <f>IF('Indicator Date'!BQ175="","x",'Indicator Date'!BQ175)</f>
        <v>2014</v>
      </c>
      <c r="BR175" s="151">
        <f>IF('Indicator Date'!BR175="","x",'Indicator Date'!BR175)</f>
        <v>2017</v>
      </c>
      <c r="BS175" s="151">
        <f>IF('Indicator Date'!BS175="","x",'Indicator Date'!BS175)</f>
        <v>2017</v>
      </c>
      <c r="BT175" s="151">
        <f>IF('Indicator Date'!BT175="","x",'Indicator Date'!BT175)</f>
        <v>2015</v>
      </c>
      <c r="BU175" s="151">
        <f>IF('Indicator Date'!BU175="","x",'Indicator Date'!BU175)</f>
        <v>2017</v>
      </c>
      <c r="BV175" s="151" t="str">
        <f>IF('Indicator Date'!BV175="","x",'Indicator Date'!BV175)</f>
        <v>x</v>
      </c>
      <c r="BW175" s="151">
        <f>IF('Indicator Date'!BW175="","x",'Indicator Date'!BW175)</f>
        <v>2017</v>
      </c>
      <c r="BX175" s="151">
        <f>IF('Indicator Date'!BX175="","x",'Indicator Date'!BX175)</f>
        <v>2016</v>
      </c>
      <c r="BY175" s="151">
        <f>IF('Indicator Date'!BY175="","x",'Indicator Date'!BY175)</f>
        <v>2015</v>
      </c>
      <c r="BZ175" s="151" t="str">
        <f>IF('Indicator Date'!BZ175="","x",'Indicator Date'!BZ175)</f>
        <v>2018</v>
      </c>
      <c r="CA175" s="151">
        <f>IF('Indicator Date'!CA175="","x",'Indicator Date'!CA175)</f>
        <v>2019</v>
      </c>
      <c r="CB175" s="151">
        <f>IF('Indicator Date'!CB175="","x",'Indicator Date'!CB175)</f>
        <v>2015</v>
      </c>
    </row>
    <row r="176" spans="1:80" x14ac:dyDescent="0.25">
      <c r="A176" s="123" t="s">
        <v>323</v>
      </c>
      <c r="B176" s="106" t="s">
        <v>322</v>
      </c>
      <c r="C176" s="151">
        <f>IF('Indicator Date'!C176="","x",'Indicator Date'!C176)</f>
        <v>2015</v>
      </c>
      <c r="D176" s="151">
        <f>IF('Indicator Date'!D176="","x",'Indicator Date'!D176)</f>
        <v>2015</v>
      </c>
      <c r="E176" s="151">
        <f>IF('Indicator Date'!E176="","x",'Indicator Date'!E176)</f>
        <v>2015</v>
      </c>
      <c r="F176" s="151">
        <f>IF('Indicator Date'!F176="","x",'Indicator Date'!F176)</f>
        <v>2015</v>
      </c>
      <c r="G176" s="151">
        <f>IF('Indicator Date'!G176="","x",'Indicator Date'!G176)</f>
        <v>2015</v>
      </c>
      <c r="H176" s="151">
        <f>IF('Indicator Date'!H176="","x",'Indicator Date'!H176)</f>
        <v>2015</v>
      </c>
      <c r="I176" s="151">
        <f>IF('Indicator Date'!I176="","x",'Indicator Date'!I176)</f>
        <v>2015</v>
      </c>
      <c r="J176" s="151">
        <f>IF('Indicator Date'!J176="","x",'Indicator Date'!J176)</f>
        <v>2018</v>
      </c>
      <c r="K176" s="151">
        <f>IF('Indicator Date'!K176="","x",'Indicator Date'!K176)</f>
        <v>2018</v>
      </c>
      <c r="L176" s="151">
        <f>IF('Indicator Date'!L176="","x",'Indicator Date'!L176)</f>
        <v>2016</v>
      </c>
      <c r="M176" s="151">
        <f>IF('Indicator Date'!M176="","x",'Indicator Date'!M176)</f>
        <v>2015</v>
      </c>
      <c r="N176" s="151">
        <f>IF('Indicator Date'!N176="","x",'Indicator Date'!N176)</f>
        <v>2015</v>
      </c>
      <c r="O176" s="151">
        <f>IF('Indicator Date'!O176="","x",'Indicator Date'!O176)</f>
        <v>2015</v>
      </c>
      <c r="P176" s="151">
        <f>IF('Indicator Date'!P176="","x",'Indicator Date'!P176)</f>
        <v>2015</v>
      </c>
      <c r="Q176" s="151">
        <f>IF('Indicator Date'!Q176="","x",'Indicator Date'!Q176)</f>
        <v>2010</v>
      </c>
      <c r="R176" s="151">
        <f>IF('Indicator Date'!R176="","x",'Indicator Date'!R176)</f>
        <v>2010</v>
      </c>
      <c r="S176" s="151">
        <f>IF('Indicator Date'!S176="","x",'Indicator Date'!S176)</f>
        <v>2010</v>
      </c>
      <c r="T176" s="151">
        <f>IF('Indicator Date'!T176="","x",'Indicator Date'!T176)</f>
        <v>2010</v>
      </c>
      <c r="U176" s="151">
        <f>IF('Indicator Date'!U176="","x",'Indicator Date'!U176)</f>
        <v>2015</v>
      </c>
      <c r="V176" s="151">
        <f>IF('Indicator Date'!V176="","x",'Indicator Date'!V176)</f>
        <v>2015</v>
      </c>
      <c r="W176" s="151">
        <f>IF('Indicator Date'!W176="","x",'Indicator Date'!W176)</f>
        <v>2015</v>
      </c>
      <c r="X176" s="151">
        <f>IF('Indicator Date'!X176="","x",'Indicator Date'!X176)</f>
        <v>2018</v>
      </c>
      <c r="Y176" s="151">
        <f>IF('Indicator Date'!Y176="","x",'Indicator Date'!Y176)</f>
        <v>2018</v>
      </c>
      <c r="Z176" s="151">
        <f>IF('Indicator Date'!Z176="","x",'Indicator Date'!Z176)</f>
        <v>2018</v>
      </c>
      <c r="AA176" s="151" t="str">
        <f>IF('Indicator Date'!AA176="","x",'Indicator Date'!AA176)</f>
        <v>x</v>
      </c>
      <c r="AB176" s="151">
        <f>IF('Indicator Date'!AB176="","x",'Indicator Date'!AB176)</f>
        <v>2017</v>
      </c>
      <c r="AC176" s="151" t="str">
        <f>IF('Indicator Date'!AC176="","x",'Indicator Date'!AC176)</f>
        <v>x</v>
      </c>
      <c r="AD176" s="151">
        <f>IF('Indicator Date'!AD176="","x",'Indicator Date'!AD176)</f>
        <v>2018</v>
      </c>
      <c r="AE176" s="151">
        <f>IF('Indicator Date'!AE176="","x",'Indicator Date'!AE176)</f>
        <v>2018</v>
      </c>
      <c r="AF176" s="151" t="str">
        <f>IF('Indicator Date'!AF176="","x",'Indicator Date'!AF176)</f>
        <v>x</v>
      </c>
      <c r="AG176" s="151">
        <f>IF('Indicator Date'!AG176="","x",'Indicator Date'!AG176)</f>
        <v>2019</v>
      </c>
      <c r="AH176" s="151">
        <f>IF('Indicator Date'!AH176="","x",'Indicator Date'!AH176)</f>
        <v>2019</v>
      </c>
      <c r="AI176" s="151">
        <f>IF('Indicator Date'!AI176="","x",'Indicator Date'!AI176)</f>
        <v>2019</v>
      </c>
      <c r="AJ176" s="151">
        <f>IF('Indicator Date'!AJ176="","x",'Indicator Date'!AJ176)</f>
        <v>2018</v>
      </c>
      <c r="AK176" s="151">
        <f>IF('Indicator Date'!AK176="","x",'Indicator Date'!AK176)</f>
        <v>2018</v>
      </c>
      <c r="AL176" s="151">
        <f>IF('Indicator Date'!AL176="","x",'Indicator Date'!AL176)</f>
        <v>2017</v>
      </c>
      <c r="AM176" s="151" t="str">
        <f>IF('Indicator Date'!AM176="","x",'Indicator Date'!AM176)</f>
        <v>x</v>
      </c>
      <c r="AN176" s="151">
        <f>IF('Indicator Date'!AN176="","x",'Indicator Date'!AN176)</f>
        <v>2019</v>
      </c>
      <c r="AO176" s="151">
        <f>IF('Indicator Date'!AO176="","x",'Indicator Date'!AO176)</f>
        <v>2016</v>
      </c>
      <c r="AP176" s="151">
        <f>IF('Indicator Date'!AP176="","x",'Indicator Date'!AP176)</f>
        <v>2017</v>
      </c>
      <c r="AQ176" s="151">
        <f>IF('Indicator Date'!AQ176="","x",'Indicator Date'!AQ176)</f>
        <v>2017</v>
      </c>
      <c r="AR176" s="151">
        <f>IF('Indicator Date'!AR176="","x",'Indicator Date'!AR176)</f>
        <v>2018</v>
      </c>
      <c r="AS176" s="151">
        <f>IF('Indicator Date'!AS176="","x",'Indicator Date'!AS176)</f>
        <v>2015</v>
      </c>
      <c r="AT176" s="151">
        <f>IF('Indicator Date'!AT176="","x",'Indicator Date'!AT176)</f>
        <v>2012</v>
      </c>
      <c r="AU176" s="151">
        <f>IF('Indicator Date'!AU176="","x",'Indicator Date'!AU176)</f>
        <v>2017</v>
      </c>
      <c r="AV176" s="151" t="str">
        <f>IF('Indicator Date'!AV176="","x",'Indicator Date'!AV176)</f>
        <v>x</v>
      </c>
      <c r="AW176" s="151" t="str">
        <f>IF('Indicator Date'!AW176="","x",'Indicator Date'!AW176)</f>
        <v>x</v>
      </c>
      <c r="AX176" s="151" t="str">
        <f>IF('Indicator Date'!AX176="","x",'Indicator Date'!AX176)</f>
        <v>x</v>
      </c>
      <c r="AY176" s="151">
        <f>IF('Indicator Date'!AY176="","x",'Indicator Date'!AY176)</f>
        <v>2017</v>
      </c>
      <c r="AZ176" s="151">
        <f>IF('Indicator Date'!AZ176="","x",'Indicator Date'!AZ176)</f>
        <v>2017</v>
      </c>
      <c r="BA176" s="151" t="str">
        <f>IF('Indicator Date'!BA176="","x",'Indicator Date'!BA176)</f>
        <v>2015</v>
      </c>
      <c r="BB176" s="151">
        <f>IF('Indicator Date'!BB176="","x",'Indicator Date'!BB176)</f>
        <v>2017</v>
      </c>
      <c r="BC176" s="151">
        <f>IF('Indicator Date'!BC176="","x",'Indicator Date'!BC176)</f>
        <v>2018</v>
      </c>
      <c r="BD176" s="151">
        <f>IF('Indicator Date'!BD176="","x",'Indicator Date'!BD176)</f>
        <v>2019</v>
      </c>
      <c r="BE176" s="213" t="str">
        <f>IF('Indicator Date'!BE176="","x",YEAR('Indicator Date'!BE176))</f>
        <v>x</v>
      </c>
      <c r="BF176" s="213">
        <f>IF('Indicator Date'!BF176="","x",YEAR('Indicator Date'!BF176))</f>
        <v>2018</v>
      </c>
      <c r="BG176" s="213">
        <f>IF('Indicator Date'!BG176="","x",YEAR('Indicator Date'!BG176))</f>
        <v>2018</v>
      </c>
      <c r="BH176" s="151">
        <f>IF('Indicator Date'!BH176="","x",'Indicator Date'!BH176)</f>
        <v>2018</v>
      </c>
      <c r="BI176" s="151">
        <f>IF('Indicator Date'!BI176="","x",'Indicator Date'!BI176)</f>
        <v>2018</v>
      </c>
      <c r="BJ176" s="151">
        <f>IF('Indicator Date'!BJ176="","x",'Indicator Date'!BJ176)</f>
        <v>2013</v>
      </c>
      <c r="BK176" s="151">
        <f>IF('Indicator Date'!BK176="","x",'Indicator Date'!BK176)</f>
        <v>2017</v>
      </c>
      <c r="BL176" s="151" t="str">
        <f>IF('Indicator Date'!BL176="","x",'Indicator Date'!BL176)</f>
        <v>x</v>
      </c>
      <c r="BM176" s="151">
        <f>IF('Indicator Date'!BM176="","x",'Indicator Date'!BM176)</f>
        <v>2017</v>
      </c>
      <c r="BN176" s="151">
        <f>IF('Indicator Date'!BN176="","x",'Indicator Date'!BN176)</f>
        <v>2015</v>
      </c>
      <c r="BO176" s="151">
        <f>IF('Indicator Date'!BO176="","x",'Indicator Date'!BO176)</f>
        <v>2016</v>
      </c>
      <c r="BP176" s="151">
        <f>IF('Indicator Date'!BP176="","x",'Indicator Date'!BP176)</f>
        <v>2017</v>
      </c>
      <c r="BQ176" s="151">
        <f>IF('Indicator Date'!BQ176="","x",'Indicator Date'!BQ176)</f>
        <v>2014</v>
      </c>
      <c r="BR176" s="151">
        <f>IF('Indicator Date'!BR176="","x",'Indicator Date'!BR176)</f>
        <v>2017</v>
      </c>
      <c r="BS176" s="151">
        <f>IF('Indicator Date'!BS176="","x",'Indicator Date'!BS176)</f>
        <v>2017</v>
      </c>
      <c r="BT176" s="151">
        <f>IF('Indicator Date'!BT176="","x",'Indicator Date'!BT176)</f>
        <v>2013</v>
      </c>
      <c r="BU176" s="151">
        <f>IF('Indicator Date'!BU176="","x",'Indicator Date'!BU176)</f>
        <v>2017</v>
      </c>
      <c r="BV176" s="151">
        <f>IF('Indicator Date'!BV176="","x",'Indicator Date'!BV176)</f>
        <v>2017</v>
      </c>
      <c r="BW176" s="151" t="str">
        <f>IF('Indicator Date'!BW176="","x",'Indicator Date'!BW176)</f>
        <v>x</v>
      </c>
      <c r="BX176" s="151">
        <f>IF('Indicator Date'!BX176="","x",'Indicator Date'!BX176)</f>
        <v>2016</v>
      </c>
      <c r="BY176" s="151">
        <f>IF('Indicator Date'!BY176="","x",'Indicator Date'!BY176)</f>
        <v>2015</v>
      </c>
      <c r="BZ176" s="151" t="str">
        <f>IF('Indicator Date'!BZ176="","x",'Indicator Date'!BZ176)</f>
        <v>2018</v>
      </c>
      <c r="CA176" s="151">
        <f>IF('Indicator Date'!CA176="","x",'Indicator Date'!CA176)</f>
        <v>2019</v>
      </c>
      <c r="CB176" s="151">
        <f>IF('Indicator Date'!CB176="","x",'Indicator Date'!CB176)</f>
        <v>2015</v>
      </c>
    </row>
    <row r="177" spans="1:80" x14ac:dyDescent="0.25">
      <c r="A177" s="123" t="s">
        <v>325</v>
      </c>
      <c r="B177" s="106" t="s">
        <v>324</v>
      </c>
      <c r="C177" s="151">
        <f>IF('Indicator Date'!C177="","x",'Indicator Date'!C177)</f>
        <v>2015</v>
      </c>
      <c r="D177" s="151">
        <f>IF('Indicator Date'!D177="","x",'Indicator Date'!D177)</f>
        <v>2015</v>
      </c>
      <c r="E177" s="151">
        <f>IF('Indicator Date'!E177="","x",'Indicator Date'!E177)</f>
        <v>2015</v>
      </c>
      <c r="F177" s="151">
        <f>IF('Indicator Date'!F177="","x",'Indicator Date'!F177)</f>
        <v>2015</v>
      </c>
      <c r="G177" s="151">
        <f>IF('Indicator Date'!G177="","x",'Indicator Date'!G177)</f>
        <v>2015</v>
      </c>
      <c r="H177" s="151">
        <f>IF('Indicator Date'!H177="","x",'Indicator Date'!H177)</f>
        <v>2015</v>
      </c>
      <c r="I177" s="151">
        <f>IF('Indicator Date'!I177="","x",'Indicator Date'!I177)</f>
        <v>2015</v>
      </c>
      <c r="J177" s="151">
        <f>IF('Indicator Date'!J177="","x",'Indicator Date'!J177)</f>
        <v>2018</v>
      </c>
      <c r="K177" s="151">
        <f>IF('Indicator Date'!K177="","x",'Indicator Date'!K177)</f>
        <v>2018</v>
      </c>
      <c r="L177" s="151">
        <f>IF('Indicator Date'!L177="","x",'Indicator Date'!L177)</f>
        <v>2016</v>
      </c>
      <c r="M177" s="151">
        <f>IF('Indicator Date'!M177="","x",'Indicator Date'!M177)</f>
        <v>2015</v>
      </c>
      <c r="N177" s="151">
        <f>IF('Indicator Date'!N177="","x",'Indicator Date'!N177)</f>
        <v>2015</v>
      </c>
      <c r="O177" s="151">
        <f>IF('Indicator Date'!O177="","x",'Indicator Date'!O177)</f>
        <v>2015</v>
      </c>
      <c r="P177" s="151">
        <f>IF('Indicator Date'!P177="","x",'Indicator Date'!P177)</f>
        <v>2015</v>
      </c>
      <c r="Q177" s="151">
        <f>IF('Indicator Date'!Q177="","x",'Indicator Date'!Q177)</f>
        <v>2010</v>
      </c>
      <c r="R177" s="151">
        <f>IF('Indicator Date'!R177="","x",'Indicator Date'!R177)</f>
        <v>2010</v>
      </c>
      <c r="S177" s="151">
        <f>IF('Indicator Date'!S177="","x",'Indicator Date'!S177)</f>
        <v>2010</v>
      </c>
      <c r="T177" s="151">
        <f>IF('Indicator Date'!T177="","x",'Indicator Date'!T177)</f>
        <v>2010</v>
      </c>
      <c r="U177" s="151">
        <f>IF('Indicator Date'!U177="","x",'Indicator Date'!U177)</f>
        <v>2015</v>
      </c>
      <c r="V177" s="151">
        <f>IF('Indicator Date'!V177="","x",'Indicator Date'!V177)</f>
        <v>2015</v>
      </c>
      <c r="W177" s="151">
        <f>IF('Indicator Date'!W177="","x",'Indicator Date'!W177)</f>
        <v>2015</v>
      </c>
      <c r="X177" s="151">
        <f>IF('Indicator Date'!X177="","x",'Indicator Date'!X177)</f>
        <v>2018</v>
      </c>
      <c r="Y177" s="151">
        <f>IF('Indicator Date'!Y177="","x",'Indicator Date'!Y177)</f>
        <v>2018</v>
      </c>
      <c r="Z177" s="151">
        <f>IF('Indicator Date'!Z177="","x",'Indicator Date'!Z177)</f>
        <v>2018</v>
      </c>
      <c r="AA177" s="151">
        <f>IF('Indicator Date'!AA177="","x",'Indicator Date'!AA177)</f>
        <v>2011</v>
      </c>
      <c r="AB177" s="151">
        <f>IF('Indicator Date'!AB177="","x",'Indicator Date'!AB177)</f>
        <v>2017</v>
      </c>
      <c r="AC177" s="151">
        <f>IF('Indicator Date'!AC177="","x",'Indicator Date'!AC177)</f>
        <v>2015</v>
      </c>
      <c r="AD177" s="151">
        <f>IF('Indicator Date'!AD177="","x",'Indicator Date'!AD177)</f>
        <v>2017</v>
      </c>
      <c r="AE177" s="151">
        <f>IF('Indicator Date'!AE177="","x",'Indicator Date'!AE177)</f>
        <v>2018</v>
      </c>
      <c r="AF177" s="151">
        <f>IF('Indicator Date'!AF177="","x",'Indicator Date'!AF177)</f>
        <v>2016</v>
      </c>
      <c r="AG177" s="151">
        <f>IF('Indicator Date'!AG177="","x",'Indicator Date'!AG177)</f>
        <v>2019</v>
      </c>
      <c r="AH177" s="151">
        <f>IF('Indicator Date'!AH177="","x",'Indicator Date'!AH177)</f>
        <v>2019</v>
      </c>
      <c r="AI177" s="151">
        <f>IF('Indicator Date'!AI177="","x",'Indicator Date'!AI177)</f>
        <v>2019</v>
      </c>
      <c r="AJ177" s="151">
        <f>IF('Indicator Date'!AJ177="","x",'Indicator Date'!AJ177)</f>
        <v>2018</v>
      </c>
      <c r="AK177" s="151">
        <f>IF('Indicator Date'!AK177="","x",'Indicator Date'!AK177)</f>
        <v>2018</v>
      </c>
      <c r="AL177" s="151">
        <f>IF('Indicator Date'!AL177="","x",'Indicator Date'!AL177)</f>
        <v>2017</v>
      </c>
      <c r="AM177" s="151" t="str">
        <f>IF('Indicator Date'!AM177="","x",'Indicator Date'!AM177)</f>
        <v>x</v>
      </c>
      <c r="AN177" s="151">
        <f>IF('Indicator Date'!AN177="","x",'Indicator Date'!AN177)</f>
        <v>2019</v>
      </c>
      <c r="AO177" s="151">
        <f>IF('Indicator Date'!AO177="","x",'Indicator Date'!AO177)</f>
        <v>2016</v>
      </c>
      <c r="AP177" s="151">
        <f>IF('Indicator Date'!AP177="","x",'Indicator Date'!AP177)</f>
        <v>2017</v>
      </c>
      <c r="AQ177" s="151" t="str">
        <f>IF('Indicator Date'!AQ177="","x",'Indicator Date'!AQ177)</f>
        <v>x</v>
      </c>
      <c r="AR177" s="151">
        <f>IF('Indicator Date'!AR177="","x",'Indicator Date'!AR177)</f>
        <v>2018</v>
      </c>
      <c r="AS177" s="151">
        <f>IF('Indicator Date'!AS177="","x",'Indicator Date'!AS177)</f>
        <v>2015</v>
      </c>
      <c r="AT177" s="151" t="str">
        <f>IF('Indicator Date'!AT177="","x",'Indicator Date'!AT177)</f>
        <v>x</v>
      </c>
      <c r="AU177" s="151">
        <f>IF('Indicator Date'!AU177="","x",'Indicator Date'!AU177)</f>
        <v>2017</v>
      </c>
      <c r="AV177" s="151">
        <f>IF('Indicator Date'!AV177="","x",'Indicator Date'!AV177)</f>
        <v>2017</v>
      </c>
      <c r="AW177" s="151">
        <f>IF('Indicator Date'!AW177="","x",'Indicator Date'!AW177)</f>
        <v>2017</v>
      </c>
      <c r="AX177" s="151" t="str">
        <f>IF('Indicator Date'!AX177="","x",'Indicator Date'!AX177)</f>
        <v>x</v>
      </c>
      <c r="AY177" s="151">
        <f>IF('Indicator Date'!AY177="","x",'Indicator Date'!AY177)</f>
        <v>2017</v>
      </c>
      <c r="AZ177" s="151">
        <f>IF('Indicator Date'!AZ177="","x",'Indicator Date'!AZ177)</f>
        <v>2017</v>
      </c>
      <c r="BA177" s="151" t="str">
        <f>IF('Indicator Date'!BA177="","x",'Indicator Date'!BA177)</f>
        <v>x</v>
      </c>
      <c r="BB177" s="151">
        <f>IF('Indicator Date'!BB177="","x",'Indicator Date'!BB177)</f>
        <v>2017</v>
      </c>
      <c r="BC177" s="151">
        <f>IF('Indicator Date'!BC177="","x",'Indicator Date'!BC177)</f>
        <v>2018</v>
      </c>
      <c r="BD177" s="151">
        <f>IF('Indicator Date'!BD177="","x",'Indicator Date'!BD177)</f>
        <v>2019</v>
      </c>
      <c r="BE177" s="213" t="str">
        <f>IF('Indicator Date'!BE177="","x",YEAR('Indicator Date'!BE177))</f>
        <v>x</v>
      </c>
      <c r="BF177" s="213">
        <f>IF('Indicator Date'!BF177="","x",YEAR('Indicator Date'!BF177))</f>
        <v>2018</v>
      </c>
      <c r="BG177" s="213">
        <f>IF('Indicator Date'!BG177="","x",YEAR('Indicator Date'!BG177))</f>
        <v>2018</v>
      </c>
      <c r="BH177" s="151">
        <f>IF('Indicator Date'!BH177="","x",'Indicator Date'!BH177)</f>
        <v>2018</v>
      </c>
      <c r="BI177" s="151">
        <f>IF('Indicator Date'!BI177="","x",'Indicator Date'!BI177)</f>
        <v>2018</v>
      </c>
      <c r="BJ177" s="151">
        <f>IF('Indicator Date'!BJ177="","x",'Indicator Date'!BJ177)</f>
        <v>2013</v>
      </c>
      <c r="BK177" s="151">
        <f>IF('Indicator Date'!BK177="","x",'Indicator Date'!BK177)</f>
        <v>2017</v>
      </c>
      <c r="BL177" s="151">
        <f>IF('Indicator Date'!BL177="","x",'Indicator Date'!BL177)</f>
        <v>2018</v>
      </c>
      <c r="BM177" s="151">
        <f>IF('Indicator Date'!BM177="","x",'Indicator Date'!BM177)</f>
        <v>2017</v>
      </c>
      <c r="BN177" s="151">
        <f>IF('Indicator Date'!BN177="","x",'Indicator Date'!BN177)</f>
        <v>2015</v>
      </c>
      <c r="BO177" s="151">
        <f>IF('Indicator Date'!BO177="","x",'Indicator Date'!BO177)</f>
        <v>2016</v>
      </c>
      <c r="BP177" s="151">
        <f>IF('Indicator Date'!BP177="","x",'Indicator Date'!BP177)</f>
        <v>2017</v>
      </c>
      <c r="BQ177" s="151">
        <f>IF('Indicator Date'!BQ177="","x",'Indicator Date'!BQ177)</f>
        <v>2014</v>
      </c>
      <c r="BR177" s="151">
        <f>IF('Indicator Date'!BR177="","x",'Indicator Date'!BR177)</f>
        <v>2017</v>
      </c>
      <c r="BS177" s="151">
        <f>IF('Indicator Date'!BS177="","x",'Indicator Date'!BS177)</f>
        <v>2017</v>
      </c>
      <c r="BT177" s="151">
        <f>IF('Indicator Date'!BT177="","x",'Indicator Date'!BT177)</f>
        <v>2015</v>
      </c>
      <c r="BU177" s="151">
        <f>IF('Indicator Date'!BU177="","x",'Indicator Date'!BU177)</f>
        <v>2017</v>
      </c>
      <c r="BV177" s="151">
        <f>IF('Indicator Date'!BV177="","x",'Indicator Date'!BV177)</f>
        <v>2017</v>
      </c>
      <c r="BW177" s="151">
        <f>IF('Indicator Date'!BW177="","x",'Indicator Date'!BW177)</f>
        <v>2017</v>
      </c>
      <c r="BX177" s="151">
        <f>IF('Indicator Date'!BX177="","x",'Indicator Date'!BX177)</f>
        <v>2016</v>
      </c>
      <c r="BY177" s="151">
        <f>IF('Indicator Date'!BY177="","x",'Indicator Date'!BY177)</f>
        <v>2015</v>
      </c>
      <c r="BZ177" s="151" t="str">
        <f>IF('Indicator Date'!BZ177="","x",'Indicator Date'!BZ177)</f>
        <v>2018</v>
      </c>
      <c r="CA177" s="151">
        <f>IF('Indicator Date'!CA177="","x",'Indicator Date'!CA177)</f>
        <v>2019</v>
      </c>
      <c r="CB177" s="151">
        <f>IF('Indicator Date'!CB177="","x",'Indicator Date'!CB177)</f>
        <v>2015</v>
      </c>
    </row>
    <row r="178" spans="1:80" x14ac:dyDescent="0.25">
      <c r="A178" s="123" t="s">
        <v>327</v>
      </c>
      <c r="B178" s="106" t="s">
        <v>326</v>
      </c>
      <c r="C178" s="151">
        <f>IF('Indicator Date'!C178="","x",'Indicator Date'!C178)</f>
        <v>2015</v>
      </c>
      <c r="D178" s="151">
        <f>IF('Indicator Date'!D178="","x",'Indicator Date'!D178)</f>
        <v>2015</v>
      </c>
      <c r="E178" s="151">
        <f>IF('Indicator Date'!E178="","x",'Indicator Date'!E178)</f>
        <v>2015</v>
      </c>
      <c r="F178" s="151">
        <f>IF('Indicator Date'!F178="","x",'Indicator Date'!F178)</f>
        <v>2015</v>
      </c>
      <c r="G178" s="151">
        <f>IF('Indicator Date'!G178="","x",'Indicator Date'!G178)</f>
        <v>2015</v>
      </c>
      <c r="H178" s="151">
        <f>IF('Indicator Date'!H178="","x",'Indicator Date'!H178)</f>
        <v>2015</v>
      </c>
      <c r="I178" s="151">
        <f>IF('Indicator Date'!I178="","x",'Indicator Date'!I178)</f>
        <v>2015</v>
      </c>
      <c r="J178" s="151">
        <f>IF('Indicator Date'!J178="","x",'Indicator Date'!J178)</f>
        <v>2018</v>
      </c>
      <c r="K178" s="151">
        <f>IF('Indicator Date'!K178="","x",'Indicator Date'!K178)</f>
        <v>2018</v>
      </c>
      <c r="L178" s="151">
        <f>IF('Indicator Date'!L178="","x",'Indicator Date'!L178)</f>
        <v>2016</v>
      </c>
      <c r="M178" s="151">
        <f>IF('Indicator Date'!M178="","x",'Indicator Date'!M178)</f>
        <v>2015</v>
      </c>
      <c r="N178" s="151">
        <f>IF('Indicator Date'!N178="","x",'Indicator Date'!N178)</f>
        <v>2015</v>
      </c>
      <c r="O178" s="151">
        <f>IF('Indicator Date'!O178="","x",'Indicator Date'!O178)</f>
        <v>2015</v>
      </c>
      <c r="P178" s="151">
        <f>IF('Indicator Date'!P178="","x",'Indicator Date'!P178)</f>
        <v>2015</v>
      </c>
      <c r="Q178" s="151">
        <f>IF('Indicator Date'!Q178="","x",'Indicator Date'!Q178)</f>
        <v>2010</v>
      </c>
      <c r="R178" s="151">
        <f>IF('Indicator Date'!R178="","x",'Indicator Date'!R178)</f>
        <v>2010</v>
      </c>
      <c r="S178" s="151">
        <f>IF('Indicator Date'!S178="","x",'Indicator Date'!S178)</f>
        <v>2010</v>
      </c>
      <c r="T178" s="151">
        <f>IF('Indicator Date'!T178="","x",'Indicator Date'!T178)</f>
        <v>2010</v>
      </c>
      <c r="U178" s="151">
        <f>IF('Indicator Date'!U178="","x",'Indicator Date'!U178)</f>
        <v>2015</v>
      </c>
      <c r="V178" s="151">
        <f>IF('Indicator Date'!V178="","x",'Indicator Date'!V178)</f>
        <v>2015</v>
      </c>
      <c r="W178" s="151">
        <f>IF('Indicator Date'!W178="","x",'Indicator Date'!W178)</f>
        <v>2015</v>
      </c>
      <c r="X178" s="151">
        <f>IF('Indicator Date'!X178="","x",'Indicator Date'!X178)</f>
        <v>2018</v>
      </c>
      <c r="Y178" s="151">
        <f>IF('Indicator Date'!Y178="","x",'Indicator Date'!Y178)</f>
        <v>2018</v>
      </c>
      <c r="Z178" s="151">
        <f>IF('Indicator Date'!Z178="","x",'Indicator Date'!Z178)</f>
        <v>2018</v>
      </c>
      <c r="AA178" s="151" t="str">
        <f>IF('Indicator Date'!AA178="","x",'Indicator Date'!AA178)</f>
        <v>x</v>
      </c>
      <c r="AB178" s="151">
        <f>IF('Indicator Date'!AB178="","x",'Indicator Date'!AB178)</f>
        <v>2017</v>
      </c>
      <c r="AC178" s="151">
        <f>IF('Indicator Date'!AC178="","x",'Indicator Date'!AC178)</f>
        <v>2017</v>
      </c>
      <c r="AD178" s="151">
        <f>IF('Indicator Date'!AD178="","x",'Indicator Date'!AD178)</f>
        <v>2018</v>
      </c>
      <c r="AE178" s="151">
        <f>IF('Indicator Date'!AE178="","x",'Indicator Date'!AE178)</f>
        <v>2018</v>
      </c>
      <c r="AF178" s="151">
        <f>IF('Indicator Date'!AF178="","x",'Indicator Date'!AF178)</f>
        <v>2016</v>
      </c>
      <c r="AG178" s="151">
        <f>IF('Indicator Date'!AG178="","x",'Indicator Date'!AG178)</f>
        <v>2019</v>
      </c>
      <c r="AH178" s="151">
        <f>IF('Indicator Date'!AH178="","x",'Indicator Date'!AH178)</f>
        <v>2019</v>
      </c>
      <c r="AI178" s="151">
        <f>IF('Indicator Date'!AI178="","x",'Indicator Date'!AI178)</f>
        <v>2019</v>
      </c>
      <c r="AJ178" s="151">
        <f>IF('Indicator Date'!AJ178="","x",'Indicator Date'!AJ178)</f>
        <v>2018</v>
      </c>
      <c r="AK178" s="151">
        <f>IF('Indicator Date'!AK178="","x",'Indicator Date'!AK178)</f>
        <v>2018</v>
      </c>
      <c r="AL178" s="151">
        <f>IF('Indicator Date'!AL178="","x",'Indicator Date'!AL178)</f>
        <v>2017</v>
      </c>
      <c r="AM178" s="151">
        <f>IF('Indicator Date'!AM178="","x",'Indicator Date'!AM178)</f>
        <v>2012</v>
      </c>
      <c r="AN178" s="151">
        <f>IF('Indicator Date'!AN178="","x",'Indicator Date'!AN178)</f>
        <v>2019</v>
      </c>
      <c r="AO178" s="151">
        <f>IF('Indicator Date'!AO178="","x",'Indicator Date'!AO178)</f>
        <v>2016</v>
      </c>
      <c r="AP178" s="151">
        <f>IF('Indicator Date'!AP178="","x",'Indicator Date'!AP178)</f>
        <v>2017</v>
      </c>
      <c r="AQ178" s="151">
        <f>IF('Indicator Date'!AQ178="","x",'Indicator Date'!AQ178)</f>
        <v>2017</v>
      </c>
      <c r="AR178" s="151">
        <f>IF('Indicator Date'!AR178="","x",'Indicator Date'!AR178)</f>
        <v>2018</v>
      </c>
      <c r="AS178" s="151">
        <f>IF('Indicator Date'!AS178="","x",'Indicator Date'!AS178)</f>
        <v>2015</v>
      </c>
      <c r="AT178" s="151">
        <f>IF('Indicator Date'!AT178="","x",'Indicator Date'!AT178)</f>
        <v>2012</v>
      </c>
      <c r="AU178" s="151">
        <f>IF('Indicator Date'!AU178="","x",'Indicator Date'!AU178)</f>
        <v>2017</v>
      </c>
      <c r="AV178" s="151">
        <f>IF('Indicator Date'!AV178="","x",'Indicator Date'!AV178)</f>
        <v>2017</v>
      </c>
      <c r="AW178" s="151">
        <f>IF('Indicator Date'!AW178="","x",'Indicator Date'!AW178)</f>
        <v>2017</v>
      </c>
      <c r="AX178" s="151" t="str">
        <f>IF('Indicator Date'!AX178="","x",'Indicator Date'!AX178)</f>
        <v>x</v>
      </c>
      <c r="AY178" s="151">
        <f>IF('Indicator Date'!AY178="","x",'Indicator Date'!AY178)</f>
        <v>2017</v>
      </c>
      <c r="AZ178" s="151">
        <f>IF('Indicator Date'!AZ178="","x",'Indicator Date'!AZ178)</f>
        <v>2017</v>
      </c>
      <c r="BA178" s="151" t="str">
        <f>IF('Indicator Date'!BA178="","x",'Indicator Date'!BA178)</f>
        <v>2015</v>
      </c>
      <c r="BB178" s="151">
        <f>IF('Indicator Date'!BB178="","x",'Indicator Date'!BB178)</f>
        <v>2017</v>
      </c>
      <c r="BC178" s="151">
        <f>IF('Indicator Date'!BC178="","x",'Indicator Date'!BC178)</f>
        <v>2018</v>
      </c>
      <c r="BD178" s="151">
        <f>IF('Indicator Date'!BD178="","x",'Indicator Date'!BD178)</f>
        <v>2019</v>
      </c>
      <c r="BE178" s="213" t="str">
        <f>IF('Indicator Date'!BE178="","x",YEAR('Indicator Date'!BE178))</f>
        <v>x</v>
      </c>
      <c r="BF178" s="213">
        <f>IF('Indicator Date'!BF178="","x",YEAR('Indicator Date'!BF178))</f>
        <v>2018</v>
      </c>
      <c r="BG178" s="213">
        <f>IF('Indicator Date'!BG178="","x",YEAR('Indicator Date'!BG178))</f>
        <v>2018</v>
      </c>
      <c r="BH178" s="151">
        <f>IF('Indicator Date'!BH178="","x",'Indicator Date'!BH178)</f>
        <v>2018</v>
      </c>
      <c r="BI178" s="151">
        <f>IF('Indicator Date'!BI178="","x",'Indicator Date'!BI178)</f>
        <v>2018</v>
      </c>
      <c r="BJ178" s="151">
        <f>IF('Indicator Date'!BJ178="","x",'Indicator Date'!BJ178)</f>
        <v>2013</v>
      </c>
      <c r="BK178" s="151">
        <f>IF('Indicator Date'!BK178="","x",'Indicator Date'!BK178)</f>
        <v>2017</v>
      </c>
      <c r="BL178" s="151">
        <f>IF('Indicator Date'!BL178="","x",'Indicator Date'!BL178)</f>
        <v>2018</v>
      </c>
      <c r="BM178" s="151">
        <f>IF('Indicator Date'!BM178="","x",'Indicator Date'!BM178)</f>
        <v>2017</v>
      </c>
      <c r="BN178" s="151">
        <f>IF('Indicator Date'!BN178="","x",'Indicator Date'!BN178)</f>
        <v>2015</v>
      </c>
      <c r="BO178" s="151">
        <f>IF('Indicator Date'!BO178="","x",'Indicator Date'!BO178)</f>
        <v>2016</v>
      </c>
      <c r="BP178" s="151">
        <f>IF('Indicator Date'!BP178="","x",'Indicator Date'!BP178)</f>
        <v>2017</v>
      </c>
      <c r="BQ178" s="151">
        <f>IF('Indicator Date'!BQ178="","x",'Indicator Date'!BQ178)</f>
        <v>2014</v>
      </c>
      <c r="BR178" s="151">
        <f>IF('Indicator Date'!BR178="","x",'Indicator Date'!BR178)</f>
        <v>2017</v>
      </c>
      <c r="BS178" s="151">
        <f>IF('Indicator Date'!BS178="","x",'Indicator Date'!BS178)</f>
        <v>2017</v>
      </c>
      <c r="BT178" s="151">
        <f>IF('Indicator Date'!BT178="","x",'Indicator Date'!BT178)</f>
        <v>2016</v>
      </c>
      <c r="BU178" s="151">
        <f>IF('Indicator Date'!BU178="","x",'Indicator Date'!BU178)</f>
        <v>2017</v>
      </c>
      <c r="BV178" s="151">
        <f>IF('Indicator Date'!BV178="","x",'Indicator Date'!BV178)</f>
        <v>2017</v>
      </c>
      <c r="BW178" s="151" t="str">
        <f>IF('Indicator Date'!BW178="","x",'Indicator Date'!BW178)</f>
        <v>x</v>
      </c>
      <c r="BX178" s="151">
        <f>IF('Indicator Date'!BX178="","x",'Indicator Date'!BX178)</f>
        <v>2016</v>
      </c>
      <c r="BY178" s="151">
        <f>IF('Indicator Date'!BY178="","x",'Indicator Date'!BY178)</f>
        <v>2015</v>
      </c>
      <c r="BZ178" s="151" t="str">
        <f>IF('Indicator Date'!BZ178="","x",'Indicator Date'!BZ178)</f>
        <v>2018</v>
      </c>
      <c r="CA178" s="151">
        <f>IF('Indicator Date'!CA178="","x",'Indicator Date'!CA178)</f>
        <v>2019</v>
      </c>
      <c r="CB178" s="151">
        <f>IF('Indicator Date'!CB178="","x",'Indicator Date'!CB178)</f>
        <v>2015</v>
      </c>
    </row>
    <row r="179" spans="1:80" x14ac:dyDescent="0.25">
      <c r="A179" s="123" t="s">
        <v>329</v>
      </c>
      <c r="B179" s="106" t="s">
        <v>328</v>
      </c>
      <c r="C179" s="151">
        <f>IF('Indicator Date'!C179="","x",'Indicator Date'!C179)</f>
        <v>2015</v>
      </c>
      <c r="D179" s="151">
        <f>IF('Indicator Date'!D179="","x",'Indicator Date'!D179)</f>
        <v>2015</v>
      </c>
      <c r="E179" s="151">
        <f>IF('Indicator Date'!E179="","x",'Indicator Date'!E179)</f>
        <v>2015</v>
      </c>
      <c r="F179" s="151">
        <f>IF('Indicator Date'!F179="","x",'Indicator Date'!F179)</f>
        <v>2015</v>
      </c>
      <c r="G179" s="151">
        <f>IF('Indicator Date'!G179="","x",'Indicator Date'!G179)</f>
        <v>2015</v>
      </c>
      <c r="H179" s="151">
        <f>IF('Indicator Date'!H179="","x",'Indicator Date'!H179)</f>
        <v>2015</v>
      </c>
      <c r="I179" s="151">
        <f>IF('Indicator Date'!I179="","x",'Indicator Date'!I179)</f>
        <v>2015</v>
      </c>
      <c r="J179" s="151">
        <f>IF('Indicator Date'!J179="","x",'Indicator Date'!J179)</f>
        <v>2018</v>
      </c>
      <c r="K179" s="151">
        <f>IF('Indicator Date'!K179="","x",'Indicator Date'!K179)</f>
        <v>2018</v>
      </c>
      <c r="L179" s="151">
        <f>IF('Indicator Date'!L179="","x",'Indicator Date'!L179)</f>
        <v>2016</v>
      </c>
      <c r="M179" s="151">
        <f>IF('Indicator Date'!M179="","x",'Indicator Date'!M179)</f>
        <v>2015</v>
      </c>
      <c r="N179" s="151">
        <f>IF('Indicator Date'!N179="","x",'Indicator Date'!N179)</f>
        <v>2015</v>
      </c>
      <c r="O179" s="151">
        <f>IF('Indicator Date'!O179="","x",'Indicator Date'!O179)</f>
        <v>2015</v>
      </c>
      <c r="P179" s="151">
        <f>IF('Indicator Date'!P179="","x",'Indicator Date'!P179)</f>
        <v>2015</v>
      </c>
      <c r="Q179" s="151">
        <f>IF('Indicator Date'!Q179="","x",'Indicator Date'!Q179)</f>
        <v>2010</v>
      </c>
      <c r="R179" s="151">
        <f>IF('Indicator Date'!R179="","x",'Indicator Date'!R179)</f>
        <v>2010</v>
      </c>
      <c r="S179" s="151">
        <f>IF('Indicator Date'!S179="","x",'Indicator Date'!S179)</f>
        <v>2010</v>
      </c>
      <c r="T179" s="151">
        <f>IF('Indicator Date'!T179="","x",'Indicator Date'!T179)</f>
        <v>2010</v>
      </c>
      <c r="U179" s="151">
        <f>IF('Indicator Date'!U179="","x",'Indicator Date'!U179)</f>
        <v>2015</v>
      </c>
      <c r="V179" s="151">
        <f>IF('Indicator Date'!V179="","x",'Indicator Date'!V179)</f>
        <v>2015</v>
      </c>
      <c r="W179" s="151">
        <f>IF('Indicator Date'!W179="","x",'Indicator Date'!W179)</f>
        <v>2015</v>
      </c>
      <c r="X179" s="151">
        <f>IF('Indicator Date'!X179="","x",'Indicator Date'!X179)</f>
        <v>2018</v>
      </c>
      <c r="Y179" s="151">
        <f>IF('Indicator Date'!Y179="","x",'Indicator Date'!Y179)</f>
        <v>2018</v>
      </c>
      <c r="Z179" s="151">
        <f>IF('Indicator Date'!Z179="","x",'Indicator Date'!Z179)</f>
        <v>2018</v>
      </c>
      <c r="AA179" s="151" t="str">
        <f>IF('Indicator Date'!AA179="","x",'Indicator Date'!AA179)</f>
        <v>x</v>
      </c>
      <c r="AB179" s="151">
        <f>IF('Indicator Date'!AB179="","x",'Indicator Date'!AB179)</f>
        <v>2017</v>
      </c>
      <c r="AC179" s="151" t="str">
        <f>IF('Indicator Date'!AC179="","x",'Indicator Date'!AC179)</f>
        <v>x</v>
      </c>
      <c r="AD179" s="151">
        <f>IF('Indicator Date'!AD179="","x",'Indicator Date'!AD179)</f>
        <v>2018</v>
      </c>
      <c r="AE179" s="151">
        <f>IF('Indicator Date'!AE179="","x",'Indicator Date'!AE179)</f>
        <v>2018</v>
      </c>
      <c r="AF179" s="151">
        <f>IF('Indicator Date'!AF179="","x",'Indicator Date'!AF179)</f>
        <v>2016</v>
      </c>
      <c r="AG179" s="151">
        <f>IF('Indicator Date'!AG179="","x",'Indicator Date'!AG179)</f>
        <v>2019</v>
      </c>
      <c r="AH179" s="151">
        <f>IF('Indicator Date'!AH179="","x",'Indicator Date'!AH179)</f>
        <v>2019</v>
      </c>
      <c r="AI179" s="151">
        <f>IF('Indicator Date'!AI179="","x",'Indicator Date'!AI179)</f>
        <v>2019</v>
      </c>
      <c r="AJ179" s="151">
        <f>IF('Indicator Date'!AJ179="","x",'Indicator Date'!AJ179)</f>
        <v>2018</v>
      </c>
      <c r="AK179" s="151">
        <f>IF('Indicator Date'!AK179="","x",'Indicator Date'!AK179)</f>
        <v>2018</v>
      </c>
      <c r="AL179" s="151">
        <f>IF('Indicator Date'!AL179="","x",'Indicator Date'!AL179)</f>
        <v>2017</v>
      </c>
      <c r="AM179" s="151" t="str">
        <f>IF('Indicator Date'!AM179="","x",'Indicator Date'!AM179)</f>
        <v>x</v>
      </c>
      <c r="AN179" s="151">
        <f>IF('Indicator Date'!AN179="","x",'Indicator Date'!AN179)</f>
        <v>2019</v>
      </c>
      <c r="AO179" s="151">
        <f>IF('Indicator Date'!AO179="","x",'Indicator Date'!AO179)</f>
        <v>2016</v>
      </c>
      <c r="AP179" s="151">
        <f>IF('Indicator Date'!AP179="","x",'Indicator Date'!AP179)</f>
        <v>2017</v>
      </c>
      <c r="AQ179" s="151">
        <f>IF('Indicator Date'!AQ179="","x",'Indicator Date'!AQ179)</f>
        <v>2017</v>
      </c>
      <c r="AR179" s="151">
        <f>IF('Indicator Date'!AR179="","x",'Indicator Date'!AR179)</f>
        <v>2018</v>
      </c>
      <c r="AS179" s="151">
        <f>IF('Indicator Date'!AS179="","x",'Indicator Date'!AS179)</f>
        <v>2015</v>
      </c>
      <c r="AT179" s="151">
        <f>IF('Indicator Date'!AT179="","x",'Indicator Date'!AT179)</f>
        <v>2013</v>
      </c>
      <c r="AU179" s="151">
        <f>IF('Indicator Date'!AU179="","x",'Indicator Date'!AU179)</f>
        <v>2017</v>
      </c>
      <c r="AV179" s="151" t="str">
        <f>IF('Indicator Date'!AV179="","x",'Indicator Date'!AV179)</f>
        <v>x</v>
      </c>
      <c r="AW179" s="151" t="str">
        <f>IF('Indicator Date'!AW179="","x",'Indicator Date'!AW179)</f>
        <v>x</v>
      </c>
      <c r="AX179" s="151">
        <f>IF('Indicator Date'!AX179="","x",'Indicator Date'!AX179)</f>
        <v>2017</v>
      </c>
      <c r="AY179" s="151">
        <f>IF('Indicator Date'!AY179="","x",'Indicator Date'!AY179)</f>
        <v>2017</v>
      </c>
      <c r="AZ179" s="151">
        <f>IF('Indicator Date'!AZ179="","x",'Indicator Date'!AZ179)</f>
        <v>2017</v>
      </c>
      <c r="BA179" s="151" t="str">
        <f>IF('Indicator Date'!BA179="","x",'Indicator Date'!BA179)</f>
        <v>2016</v>
      </c>
      <c r="BB179" s="151">
        <f>IF('Indicator Date'!BB179="","x",'Indicator Date'!BB179)</f>
        <v>2017</v>
      </c>
      <c r="BC179" s="151">
        <f>IF('Indicator Date'!BC179="","x",'Indicator Date'!BC179)</f>
        <v>2018</v>
      </c>
      <c r="BD179" s="151">
        <f>IF('Indicator Date'!BD179="","x",'Indicator Date'!BD179)</f>
        <v>2019</v>
      </c>
      <c r="BE179" s="213" t="str">
        <f>IF('Indicator Date'!BE179="","x",YEAR('Indicator Date'!BE179))</f>
        <v>x</v>
      </c>
      <c r="BF179" s="213">
        <f>IF('Indicator Date'!BF179="","x",YEAR('Indicator Date'!BF179))</f>
        <v>2019</v>
      </c>
      <c r="BG179" s="213">
        <f>IF('Indicator Date'!BG179="","x",YEAR('Indicator Date'!BG179))</f>
        <v>2018</v>
      </c>
      <c r="BH179" s="151">
        <f>IF('Indicator Date'!BH179="","x",'Indicator Date'!BH179)</f>
        <v>2018</v>
      </c>
      <c r="BI179" s="151">
        <f>IF('Indicator Date'!BI179="","x",'Indicator Date'!BI179)</f>
        <v>2018</v>
      </c>
      <c r="BJ179" s="151">
        <f>IF('Indicator Date'!BJ179="","x",'Indicator Date'!BJ179)</f>
        <v>2015</v>
      </c>
      <c r="BK179" s="151">
        <f>IF('Indicator Date'!BK179="","x",'Indicator Date'!BK179)</f>
        <v>2017</v>
      </c>
      <c r="BL179" s="151">
        <f>IF('Indicator Date'!BL179="","x",'Indicator Date'!BL179)</f>
        <v>2018</v>
      </c>
      <c r="BM179" s="151">
        <f>IF('Indicator Date'!BM179="","x",'Indicator Date'!BM179)</f>
        <v>2017</v>
      </c>
      <c r="BN179" s="151">
        <f>IF('Indicator Date'!BN179="","x",'Indicator Date'!BN179)</f>
        <v>2015</v>
      </c>
      <c r="BO179" s="151">
        <f>IF('Indicator Date'!BO179="","x",'Indicator Date'!BO179)</f>
        <v>2016</v>
      </c>
      <c r="BP179" s="151">
        <f>IF('Indicator Date'!BP179="","x",'Indicator Date'!BP179)</f>
        <v>2017</v>
      </c>
      <c r="BQ179" s="151">
        <f>IF('Indicator Date'!BQ179="","x",'Indicator Date'!BQ179)</f>
        <v>2014</v>
      </c>
      <c r="BR179" s="151">
        <f>IF('Indicator Date'!BR179="","x",'Indicator Date'!BR179)</f>
        <v>2017</v>
      </c>
      <c r="BS179" s="151">
        <f>IF('Indicator Date'!BS179="","x",'Indicator Date'!BS179)</f>
        <v>2017</v>
      </c>
      <c r="BT179" s="151">
        <f>IF('Indicator Date'!BT179="","x",'Indicator Date'!BT179)</f>
        <v>2014</v>
      </c>
      <c r="BU179" s="151">
        <f>IF('Indicator Date'!BU179="","x",'Indicator Date'!BU179)</f>
        <v>2017</v>
      </c>
      <c r="BV179" s="151">
        <f>IF('Indicator Date'!BV179="","x",'Indicator Date'!BV179)</f>
        <v>2017</v>
      </c>
      <c r="BW179" s="151">
        <f>IF('Indicator Date'!BW179="","x",'Indicator Date'!BW179)</f>
        <v>2017</v>
      </c>
      <c r="BX179" s="151">
        <f>IF('Indicator Date'!BX179="","x",'Indicator Date'!BX179)</f>
        <v>2016</v>
      </c>
      <c r="BY179" s="151">
        <f>IF('Indicator Date'!BY179="","x",'Indicator Date'!BY179)</f>
        <v>2015</v>
      </c>
      <c r="BZ179" s="151" t="str">
        <f>IF('Indicator Date'!BZ179="","x",'Indicator Date'!BZ179)</f>
        <v>2018</v>
      </c>
      <c r="CA179" s="151">
        <f>IF('Indicator Date'!CA179="","x",'Indicator Date'!CA179)</f>
        <v>2019</v>
      </c>
      <c r="CB179" s="151">
        <f>IF('Indicator Date'!CB179="","x",'Indicator Date'!CB179)</f>
        <v>2015</v>
      </c>
    </row>
    <row r="180" spans="1:80" x14ac:dyDescent="0.25">
      <c r="A180" s="123" t="s">
        <v>331</v>
      </c>
      <c r="B180" s="106" t="s">
        <v>330</v>
      </c>
      <c r="C180" s="151">
        <f>IF('Indicator Date'!C180="","x",'Indicator Date'!C180)</f>
        <v>2015</v>
      </c>
      <c r="D180" s="151">
        <f>IF('Indicator Date'!D180="","x",'Indicator Date'!D180)</f>
        <v>2015</v>
      </c>
      <c r="E180" s="151">
        <f>IF('Indicator Date'!E180="","x",'Indicator Date'!E180)</f>
        <v>2015</v>
      </c>
      <c r="F180" s="151">
        <f>IF('Indicator Date'!F180="","x",'Indicator Date'!F180)</f>
        <v>2015</v>
      </c>
      <c r="G180" s="151">
        <f>IF('Indicator Date'!G180="","x",'Indicator Date'!G180)</f>
        <v>2015</v>
      </c>
      <c r="H180" s="151">
        <f>IF('Indicator Date'!H180="","x",'Indicator Date'!H180)</f>
        <v>2015</v>
      </c>
      <c r="I180" s="151">
        <f>IF('Indicator Date'!I180="","x",'Indicator Date'!I180)</f>
        <v>2015</v>
      </c>
      <c r="J180" s="151">
        <f>IF('Indicator Date'!J180="","x",'Indicator Date'!J180)</f>
        <v>2018</v>
      </c>
      <c r="K180" s="151">
        <f>IF('Indicator Date'!K180="","x",'Indicator Date'!K180)</f>
        <v>2018</v>
      </c>
      <c r="L180" s="151">
        <f>IF('Indicator Date'!L180="","x",'Indicator Date'!L180)</f>
        <v>2016</v>
      </c>
      <c r="M180" s="151">
        <f>IF('Indicator Date'!M180="","x",'Indicator Date'!M180)</f>
        <v>2015</v>
      </c>
      <c r="N180" s="151">
        <f>IF('Indicator Date'!N180="","x",'Indicator Date'!N180)</f>
        <v>2015</v>
      </c>
      <c r="O180" s="151">
        <f>IF('Indicator Date'!O180="","x",'Indicator Date'!O180)</f>
        <v>2015</v>
      </c>
      <c r="P180" s="151">
        <f>IF('Indicator Date'!P180="","x",'Indicator Date'!P180)</f>
        <v>2015</v>
      </c>
      <c r="Q180" s="151">
        <f>IF('Indicator Date'!Q180="","x",'Indicator Date'!Q180)</f>
        <v>2010</v>
      </c>
      <c r="R180" s="151">
        <f>IF('Indicator Date'!R180="","x",'Indicator Date'!R180)</f>
        <v>2010</v>
      </c>
      <c r="S180" s="151">
        <f>IF('Indicator Date'!S180="","x",'Indicator Date'!S180)</f>
        <v>2010</v>
      </c>
      <c r="T180" s="151">
        <f>IF('Indicator Date'!T180="","x",'Indicator Date'!T180)</f>
        <v>2010</v>
      </c>
      <c r="U180" s="151">
        <f>IF('Indicator Date'!U180="","x",'Indicator Date'!U180)</f>
        <v>2015</v>
      </c>
      <c r="V180" s="151">
        <f>IF('Indicator Date'!V180="","x",'Indicator Date'!V180)</f>
        <v>2015</v>
      </c>
      <c r="W180" s="151">
        <f>IF('Indicator Date'!W180="","x",'Indicator Date'!W180)</f>
        <v>2015</v>
      </c>
      <c r="X180" s="151">
        <f>IF('Indicator Date'!X180="","x",'Indicator Date'!X180)</f>
        <v>2018</v>
      </c>
      <c r="Y180" s="151">
        <f>IF('Indicator Date'!Y180="","x",'Indicator Date'!Y180)</f>
        <v>2018</v>
      </c>
      <c r="Z180" s="151">
        <f>IF('Indicator Date'!Z180="","x",'Indicator Date'!Z180)</f>
        <v>2018</v>
      </c>
      <c r="AA180" s="151" t="str">
        <f>IF('Indicator Date'!AA180="","x",'Indicator Date'!AA180)</f>
        <v>x</v>
      </c>
      <c r="AB180" s="151">
        <f>IF('Indicator Date'!AB180="","x",'Indicator Date'!AB180)</f>
        <v>2017</v>
      </c>
      <c r="AC180" s="151">
        <f>IF('Indicator Date'!AC180="","x",'Indicator Date'!AC180)</f>
        <v>2017</v>
      </c>
      <c r="AD180" s="151">
        <f>IF('Indicator Date'!AD180="","x",'Indicator Date'!AD180)</f>
        <v>2018</v>
      </c>
      <c r="AE180" s="151">
        <f>IF('Indicator Date'!AE180="","x",'Indicator Date'!AE180)</f>
        <v>2018</v>
      </c>
      <c r="AF180" s="151" t="str">
        <f>IF('Indicator Date'!AF180="","x",'Indicator Date'!AF180)</f>
        <v>x</v>
      </c>
      <c r="AG180" s="151">
        <f>IF('Indicator Date'!AG180="","x",'Indicator Date'!AG180)</f>
        <v>2019</v>
      </c>
      <c r="AH180" s="151">
        <f>IF('Indicator Date'!AH180="","x",'Indicator Date'!AH180)</f>
        <v>2019</v>
      </c>
      <c r="AI180" s="151">
        <f>IF('Indicator Date'!AI180="","x",'Indicator Date'!AI180)</f>
        <v>2019</v>
      </c>
      <c r="AJ180" s="151">
        <f>IF('Indicator Date'!AJ180="","x",'Indicator Date'!AJ180)</f>
        <v>2018</v>
      </c>
      <c r="AK180" s="151">
        <f>IF('Indicator Date'!AK180="","x",'Indicator Date'!AK180)</f>
        <v>2018</v>
      </c>
      <c r="AL180" s="151">
        <f>IF('Indicator Date'!AL180="","x",'Indicator Date'!AL180)</f>
        <v>2017</v>
      </c>
      <c r="AM180" s="151">
        <f>IF('Indicator Date'!AM180="","x",'Indicator Date'!AM180)</f>
        <v>2016</v>
      </c>
      <c r="AN180" s="151">
        <f>IF('Indicator Date'!AN180="","x",'Indicator Date'!AN180)</f>
        <v>2019</v>
      </c>
      <c r="AO180" s="151">
        <f>IF('Indicator Date'!AO180="","x",'Indicator Date'!AO180)</f>
        <v>2016</v>
      </c>
      <c r="AP180" s="151">
        <f>IF('Indicator Date'!AP180="","x",'Indicator Date'!AP180)</f>
        <v>2017</v>
      </c>
      <c r="AQ180" s="151">
        <f>IF('Indicator Date'!AQ180="","x",'Indicator Date'!AQ180)</f>
        <v>2017</v>
      </c>
      <c r="AR180" s="151">
        <f>IF('Indicator Date'!AR180="","x",'Indicator Date'!AR180)</f>
        <v>2018</v>
      </c>
      <c r="AS180" s="151">
        <f>IF('Indicator Date'!AS180="","x",'Indicator Date'!AS180)</f>
        <v>2015</v>
      </c>
      <c r="AT180" s="151" t="str">
        <f>IF('Indicator Date'!AT180="","x",'Indicator Date'!AT180)</f>
        <v>x</v>
      </c>
      <c r="AU180" s="151">
        <f>IF('Indicator Date'!AU180="","x",'Indicator Date'!AU180)</f>
        <v>2017</v>
      </c>
      <c r="AV180" s="151" t="str">
        <f>IF('Indicator Date'!AV180="","x",'Indicator Date'!AV180)</f>
        <v>x</v>
      </c>
      <c r="AW180" s="151" t="str">
        <f>IF('Indicator Date'!AW180="","x",'Indicator Date'!AW180)</f>
        <v>x</v>
      </c>
      <c r="AX180" s="151">
        <f>IF('Indicator Date'!AX180="","x",'Indicator Date'!AX180)</f>
        <v>2017</v>
      </c>
      <c r="AY180" s="151">
        <f>IF('Indicator Date'!AY180="","x",'Indicator Date'!AY180)</f>
        <v>2017</v>
      </c>
      <c r="AZ180" s="151" t="str">
        <f>IF('Indicator Date'!AZ180="","x",'Indicator Date'!AZ180)</f>
        <v>x</v>
      </c>
      <c r="BA180" s="151" t="str">
        <f>IF('Indicator Date'!BA180="","x",'Indicator Date'!BA180)</f>
        <v>x</v>
      </c>
      <c r="BB180" s="151">
        <f>IF('Indicator Date'!BB180="","x",'Indicator Date'!BB180)</f>
        <v>2017</v>
      </c>
      <c r="BC180" s="151">
        <f>IF('Indicator Date'!BC180="","x",'Indicator Date'!BC180)</f>
        <v>2018</v>
      </c>
      <c r="BD180" s="151">
        <f>IF('Indicator Date'!BD180="","x",'Indicator Date'!BD180)</f>
        <v>2019</v>
      </c>
      <c r="BE180" s="213" t="str">
        <f>IF('Indicator Date'!BE180="","x",YEAR('Indicator Date'!BE180))</f>
        <v>x</v>
      </c>
      <c r="BF180" s="213">
        <f>IF('Indicator Date'!BF180="","x",YEAR('Indicator Date'!BF180))</f>
        <v>2018</v>
      </c>
      <c r="BG180" s="213">
        <f>IF('Indicator Date'!BG180="","x",YEAR('Indicator Date'!BG180))</f>
        <v>2018</v>
      </c>
      <c r="BH180" s="151">
        <f>IF('Indicator Date'!BH180="","x",'Indicator Date'!BH180)</f>
        <v>2018</v>
      </c>
      <c r="BI180" s="151">
        <f>IF('Indicator Date'!BI180="","x",'Indicator Date'!BI180)</f>
        <v>2018</v>
      </c>
      <c r="BJ180" s="151" t="str">
        <f>IF('Indicator Date'!BJ180="","x",'Indicator Date'!BJ180)</f>
        <v>x</v>
      </c>
      <c r="BK180" s="151">
        <f>IF('Indicator Date'!BK180="","x",'Indicator Date'!BK180)</f>
        <v>2017</v>
      </c>
      <c r="BL180" s="151">
        <f>IF('Indicator Date'!BL180="","x",'Indicator Date'!BL180)</f>
        <v>2018</v>
      </c>
      <c r="BM180" s="151">
        <f>IF('Indicator Date'!BM180="","x",'Indicator Date'!BM180)</f>
        <v>2017</v>
      </c>
      <c r="BN180" s="151">
        <f>IF('Indicator Date'!BN180="","x",'Indicator Date'!BN180)</f>
        <v>2015</v>
      </c>
      <c r="BO180" s="151">
        <f>IF('Indicator Date'!BO180="","x",'Indicator Date'!BO180)</f>
        <v>2016</v>
      </c>
      <c r="BP180" s="151">
        <f>IF('Indicator Date'!BP180="","x",'Indicator Date'!BP180)</f>
        <v>2017</v>
      </c>
      <c r="BQ180" s="151">
        <f>IF('Indicator Date'!BQ180="","x",'Indicator Date'!BQ180)</f>
        <v>2014</v>
      </c>
      <c r="BR180" s="151">
        <f>IF('Indicator Date'!BR180="","x",'Indicator Date'!BR180)</f>
        <v>2017</v>
      </c>
      <c r="BS180" s="151">
        <f>IF('Indicator Date'!BS180="","x",'Indicator Date'!BS180)</f>
        <v>2017</v>
      </c>
      <c r="BT180" s="151">
        <f>IF('Indicator Date'!BT180="","x",'Indicator Date'!BT180)</f>
        <v>2014</v>
      </c>
      <c r="BU180" s="151">
        <f>IF('Indicator Date'!BU180="","x",'Indicator Date'!BU180)</f>
        <v>2017</v>
      </c>
      <c r="BV180" s="151">
        <f>IF('Indicator Date'!BV180="","x",'Indicator Date'!BV180)</f>
        <v>2017</v>
      </c>
      <c r="BW180" s="151" t="str">
        <f>IF('Indicator Date'!BW180="","x",'Indicator Date'!BW180)</f>
        <v>x</v>
      </c>
      <c r="BX180" s="151">
        <f>IF('Indicator Date'!BX180="","x",'Indicator Date'!BX180)</f>
        <v>2016</v>
      </c>
      <c r="BY180" s="151">
        <f>IF('Indicator Date'!BY180="","x",'Indicator Date'!BY180)</f>
        <v>2015</v>
      </c>
      <c r="BZ180" s="151" t="str">
        <f>IF('Indicator Date'!BZ180="","x",'Indicator Date'!BZ180)</f>
        <v>2018</v>
      </c>
      <c r="CA180" s="151">
        <f>IF('Indicator Date'!CA180="","x",'Indicator Date'!CA180)</f>
        <v>2019</v>
      </c>
      <c r="CB180" s="151">
        <f>IF('Indicator Date'!CB180="","x",'Indicator Date'!CB180)</f>
        <v>2015</v>
      </c>
    </row>
    <row r="181" spans="1:80" x14ac:dyDescent="0.25">
      <c r="A181" s="123" t="s">
        <v>333</v>
      </c>
      <c r="B181" s="106" t="s">
        <v>332</v>
      </c>
      <c r="C181" s="151">
        <f>IF('Indicator Date'!C181="","x",'Indicator Date'!C181)</f>
        <v>2015</v>
      </c>
      <c r="D181" s="151">
        <f>IF('Indicator Date'!D181="","x",'Indicator Date'!D181)</f>
        <v>2015</v>
      </c>
      <c r="E181" s="151">
        <f>IF('Indicator Date'!E181="","x",'Indicator Date'!E181)</f>
        <v>2015</v>
      </c>
      <c r="F181" s="151">
        <f>IF('Indicator Date'!F181="","x",'Indicator Date'!F181)</f>
        <v>2015</v>
      </c>
      <c r="G181" s="151">
        <f>IF('Indicator Date'!G181="","x",'Indicator Date'!G181)</f>
        <v>2015</v>
      </c>
      <c r="H181" s="151">
        <f>IF('Indicator Date'!H181="","x",'Indicator Date'!H181)</f>
        <v>2015</v>
      </c>
      <c r="I181" s="151">
        <f>IF('Indicator Date'!I181="","x",'Indicator Date'!I181)</f>
        <v>2015</v>
      </c>
      <c r="J181" s="151">
        <f>IF('Indicator Date'!J181="","x",'Indicator Date'!J181)</f>
        <v>2018</v>
      </c>
      <c r="K181" s="151">
        <f>IF('Indicator Date'!K181="","x",'Indicator Date'!K181)</f>
        <v>2018</v>
      </c>
      <c r="L181" s="151">
        <f>IF('Indicator Date'!L181="","x",'Indicator Date'!L181)</f>
        <v>2016</v>
      </c>
      <c r="M181" s="151">
        <f>IF('Indicator Date'!M181="","x",'Indicator Date'!M181)</f>
        <v>2015</v>
      </c>
      <c r="N181" s="151">
        <f>IF('Indicator Date'!N181="","x",'Indicator Date'!N181)</f>
        <v>2015</v>
      </c>
      <c r="O181" s="151">
        <f>IF('Indicator Date'!O181="","x",'Indicator Date'!O181)</f>
        <v>2015</v>
      </c>
      <c r="P181" s="151">
        <f>IF('Indicator Date'!P181="","x",'Indicator Date'!P181)</f>
        <v>2015</v>
      </c>
      <c r="Q181" s="151">
        <f>IF('Indicator Date'!Q181="","x",'Indicator Date'!Q181)</f>
        <v>2010</v>
      </c>
      <c r="R181" s="151">
        <f>IF('Indicator Date'!R181="","x",'Indicator Date'!R181)</f>
        <v>2010</v>
      </c>
      <c r="S181" s="151">
        <f>IF('Indicator Date'!S181="","x",'Indicator Date'!S181)</f>
        <v>2010</v>
      </c>
      <c r="T181" s="151">
        <f>IF('Indicator Date'!T181="","x",'Indicator Date'!T181)</f>
        <v>2010</v>
      </c>
      <c r="U181" s="151">
        <f>IF('Indicator Date'!U181="","x",'Indicator Date'!U181)</f>
        <v>2015</v>
      </c>
      <c r="V181" s="151">
        <f>IF('Indicator Date'!V181="","x",'Indicator Date'!V181)</f>
        <v>2015</v>
      </c>
      <c r="W181" s="151">
        <f>IF('Indicator Date'!W181="","x",'Indicator Date'!W181)</f>
        <v>2015</v>
      </c>
      <c r="X181" s="151">
        <f>IF('Indicator Date'!X181="","x",'Indicator Date'!X181)</f>
        <v>2018</v>
      </c>
      <c r="Y181" s="151">
        <f>IF('Indicator Date'!Y181="","x",'Indicator Date'!Y181)</f>
        <v>2018</v>
      </c>
      <c r="Z181" s="151">
        <f>IF('Indicator Date'!Z181="","x",'Indicator Date'!Z181)</f>
        <v>2018</v>
      </c>
      <c r="AA181" s="151" t="str">
        <f>IF('Indicator Date'!AA181="","x",'Indicator Date'!AA181)</f>
        <v>x</v>
      </c>
      <c r="AB181" s="151">
        <f>IF('Indicator Date'!AB181="","x",'Indicator Date'!AB181)</f>
        <v>2017</v>
      </c>
      <c r="AC181" s="151" t="str">
        <f>IF('Indicator Date'!AC181="","x",'Indicator Date'!AC181)</f>
        <v>x</v>
      </c>
      <c r="AD181" s="151">
        <f>IF('Indicator Date'!AD181="","x",'Indicator Date'!AD181)</f>
        <v>2014</v>
      </c>
      <c r="AE181" s="151">
        <f>IF('Indicator Date'!AE181="","x",'Indicator Date'!AE181)</f>
        <v>2018</v>
      </c>
      <c r="AF181" s="151" t="str">
        <f>IF('Indicator Date'!AF181="","x",'Indicator Date'!AF181)</f>
        <v>x</v>
      </c>
      <c r="AG181" s="151">
        <f>IF('Indicator Date'!AG181="","x",'Indicator Date'!AG181)</f>
        <v>2019</v>
      </c>
      <c r="AH181" s="151">
        <f>IF('Indicator Date'!AH181="","x",'Indicator Date'!AH181)</f>
        <v>2019</v>
      </c>
      <c r="AI181" s="151">
        <f>IF('Indicator Date'!AI181="","x",'Indicator Date'!AI181)</f>
        <v>2019</v>
      </c>
      <c r="AJ181" s="151">
        <f>IF('Indicator Date'!AJ181="","x",'Indicator Date'!AJ181)</f>
        <v>2018</v>
      </c>
      <c r="AK181" s="151">
        <f>IF('Indicator Date'!AK181="","x",'Indicator Date'!AK181)</f>
        <v>2018</v>
      </c>
      <c r="AL181" s="151" t="str">
        <f>IF('Indicator Date'!AL181="","x",'Indicator Date'!AL181)</f>
        <v>x</v>
      </c>
      <c r="AM181" s="151" t="str">
        <f>IF('Indicator Date'!AM181="","x",'Indicator Date'!AM181)</f>
        <v>x</v>
      </c>
      <c r="AN181" s="151">
        <f>IF('Indicator Date'!AN181="","x",'Indicator Date'!AN181)</f>
        <v>2019</v>
      </c>
      <c r="AO181" s="151">
        <f>IF('Indicator Date'!AO181="","x",'Indicator Date'!AO181)</f>
        <v>2016</v>
      </c>
      <c r="AP181" s="151">
        <f>IF('Indicator Date'!AP181="","x",'Indicator Date'!AP181)</f>
        <v>2017</v>
      </c>
      <c r="AQ181" s="151">
        <f>IF('Indicator Date'!AQ181="","x",'Indicator Date'!AQ181)</f>
        <v>2017</v>
      </c>
      <c r="AR181" s="151">
        <f>IF('Indicator Date'!AR181="","x",'Indicator Date'!AR181)</f>
        <v>2018</v>
      </c>
      <c r="AS181" s="151">
        <f>IF('Indicator Date'!AS181="","x",'Indicator Date'!AS181)</f>
        <v>2015</v>
      </c>
      <c r="AT181" s="151">
        <f>IF('Indicator Date'!AT181="","x",'Indicator Date'!AT181)</f>
        <v>2007</v>
      </c>
      <c r="AU181" s="151">
        <f>IF('Indicator Date'!AU181="","x",'Indicator Date'!AU181)</f>
        <v>2017</v>
      </c>
      <c r="AV181" s="151" t="str">
        <f>IF('Indicator Date'!AV181="","x",'Indicator Date'!AV181)</f>
        <v>x</v>
      </c>
      <c r="AW181" s="151" t="str">
        <f>IF('Indicator Date'!AW181="","x",'Indicator Date'!AW181)</f>
        <v>x</v>
      </c>
      <c r="AX181" s="151" t="str">
        <f>IF('Indicator Date'!AX181="","x",'Indicator Date'!AX181)</f>
        <v>x</v>
      </c>
      <c r="AY181" s="151">
        <f>IF('Indicator Date'!AY181="","x",'Indicator Date'!AY181)</f>
        <v>2017</v>
      </c>
      <c r="AZ181" s="151" t="str">
        <f>IF('Indicator Date'!AZ181="","x",'Indicator Date'!AZ181)</f>
        <v>x</v>
      </c>
      <c r="BA181" s="151" t="str">
        <f>IF('Indicator Date'!BA181="","x",'Indicator Date'!BA181)</f>
        <v>2010</v>
      </c>
      <c r="BB181" s="151">
        <f>IF('Indicator Date'!BB181="","x",'Indicator Date'!BB181)</f>
        <v>2017</v>
      </c>
      <c r="BC181" s="151">
        <f>IF('Indicator Date'!BC181="","x",'Indicator Date'!BC181)</f>
        <v>2018</v>
      </c>
      <c r="BD181" s="151">
        <f>IF('Indicator Date'!BD181="","x",'Indicator Date'!BD181)</f>
        <v>2019</v>
      </c>
      <c r="BE181" s="213" t="str">
        <f>IF('Indicator Date'!BE181="","x",YEAR('Indicator Date'!BE181))</f>
        <v>x</v>
      </c>
      <c r="BF181" s="213" t="str">
        <f>IF('Indicator Date'!BF181="","x",YEAR('Indicator Date'!BF181))</f>
        <v>x</v>
      </c>
      <c r="BG181" s="213">
        <f>IF('Indicator Date'!BG181="","x",YEAR('Indicator Date'!BG181))</f>
        <v>2018</v>
      </c>
      <c r="BH181" s="151">
        <f>IF('Indicator Date'!BH181="","x",'Indicator Date'!BH181)</f>
        <v>2018</v>
      </c>
      <c r="BI181" s="151">
        <f>IF('Indicator Date'!BI181="","x",'Indicator Date'!BI181)</f>
        <v>2018</v>
      </c>
      <c r="BJ181" s="151" t="str">
        <f>IF('Indicator Date'!BJ181="","x",'Indicator Date'!BJ181)</f>
        <v>x</v>
      </c>
      <c r="BK181" s="151">
        <f>IF('Indicator Date'!BK181="","x",'Indicator Date'!BK181)</f>
        <v>2017</v>
      </c>
      <c r="BL181" s="151" t="str">
        <f>IF('Indicator Date'!BL181="","x",'Indicator Date'!BL181)</f>
        <v>x</v>
      </c>
      <c r="BM181" s="151">
        <f>IF('Indicator Date'!BM181="","x",'Indicator Date'!BM181)</f>
        <v>2017</v>
      </c>
      <c r="BN181" s="151" t="str">
        <f>IF('Indicator Date'!BN181="","x",'Indicator Date'!BN181)</f>
        <v>x</v>
      </c>
      <c r="BO181" s="151">
        <f>IF('Indicator Date'!BO181="","x",'Indicator Date'!BO181)</f>
        <v>2016</v>
      </c>
      <c r="BP181" s="151">
        <f>IF('Indicator Date'!BP181="","x",'Indicator Date'!BP181)</f>
        <v>2017</v>
      </c>
      <c r="BQ181" s="151">
        <f>IF('Indicator Date'!BQ181="","x",'Indicator Date'!BQ181)</f>
        <v>2014</v>
      </c>
      <c r="BR181" s="151">
        <f>IF('Indicator Date'!BR181="","x",'Indicator Date'!BR181)</f>
        <v>2017</v>
      </c>
      <c r="BS181" s="151">
        <f>IF('Indicator Date'!BS181="","x",'Indicator Date'!BS181)</f>
        <v>2017</v>
      </c>
      <c r="BT181" s="151">
        <f>IF('Indicator Date'!BT181="","x",'Indicator Date'!BT181)</f>
        <v>2014</v>
      </c>
      <c r="BU181" s="151">
        <f>IF('Indicator Date'!BU181="","x",'Indicator Date'!BU181)</f>
        <v>2017</v>
      </c>
      <c r="BV181" s="151">
        <f>IF('Indicator Date'!BV181="","x",'Indicator Date'!BV181)</f>
        <v>2017</v>
      </c>
      <c r="BW181" s="151" t="str">
        <f>IF('Indicator Date'!BW181="","x",'Indicator Date'!BW181)</f>
        <v>x</v>
      </c>
      <c r="BX181" s="151">
        <f>IF('Indicator Date'!BX181="","x",'Indicator Date'!BX181)</f>
        <v>2016</v>
      </c>
      <c r="BY181" s="151" t="str">
        <f>IF('Indicator Date'!BY181="","x",'Indicator Date'!BY181)</f>
        <v>x</v>
      </c>
      <c r="BZ181" s="151" t="str">
        <f>IF('Indicator Date'!BZ181="","x",'Indicator Date'!BZ181)</f>
        <v>2018</v>
      </c>
      <c r="CA181" s="151">
        <f>IF('Indicator Date'!CA181="","x",'Indicator Date'!CA181)</f>
        <v>2019</v>
      </c>
      <c r="CB181" s="151">
        <f>IF('Indicator Date'!CB181="","x",'Indicator Date'!CB181)</f>
        <v>2015</v>
      </c>
    </row>
    <row r="182" spans="1:80" x14ac:dyDescent="0.25">
      <c r="A182" s="123" t="s">
        <v>335</v>
      </c>
      <c r="B182" s="106" t="s">
        <v>334</v>
      </c>
      <c r="C182" s="151">
        <f>IF('Indicator Date'!C182="","x",'Indicator Date'!C182)</f>
        <v>2015</v>
      </c>
      <c r="D182" s="151">
        <f>IF('Indicator Date'!D182="","x",'Indicator Date'!D182)</f>
        <v>2015</v>
      </c>
      <c r="E182" s="151">
        <f>IF('Indicator Date'!E182="","x",'Indicator Date'!E182)</f>
        <v>2015</v>
      </c>
      <c r="F182" s="151">
        <f>IF('Indicator Date'!F182="","x",'Indicator Date'!F182)</f>
        <v>2015</v>
      </c>
      <c r="G182" s="151">
        <f>IF('Indicator Date'!G182="","x",'Indicator Date'!G182)</f>
        <v>2015</v>
      </c>
      <c r="H182" s="151">
        <f>IF('Indicator Date'!H182="","x",'Indicator Date'!H182)</f>
        <v>2015</v>
      </c>
      <c r="I182" s="151">
        <f>IF('Indicator Date'!I182="","x",'Indicator Date'!I182)</f>
        <v>2015</v>
      </c>
      <c r="J182" s="151">
        <f>IF('Indicator Date'!J182="","x",'Indicator Date'!J182)</f>
        <v>2018</v>
      </c>
      <c r="K182" s="151">
        <f>IF('Indicator Date'!K182="","x",'Indicator Date'!K182)</f>
        <v>2018</v>
      </c>
      <c r="L182" s="151">
        <f>IF('Indicator Date'!L182="","x",'Indicator Date'!L182)</f>
        <v>2016</v>
      </c>
      <c r="M182" s="151">
        <f>IF('Indicator Date'!M182="","x",'Indicator Date'!M182)</f>
        <v>2015</v>
      </c>
      <c r="N182" s="151">
        <f>IF('Indicator Date'!N182="","x",'Indicator Date'!N182)</f>
        <v>2015</v>
      </c>
      <c r="O182" s="151">
        <f>IF('Indicator Date'!O182="","x",'Indicator Date'!O182)</f>
        <v>2015</v>
      </c>
      <c r="P182" s="151">
        <f>IF('Indicator Date'!P182="","x",'Indicator Date'!P182)</f>
        <v>2015</v>
      </c>
      <c r="Q182" s="151">
        <f>IF('Indicator Date'!Q182="","x",'Indicator Date'!Q182)</f>
        <v>2010</v>
      </c>
      <c r="R182" s="151">
        <f>IF('Indicator Date'!R182="","x",'Indicator Date'!R182)</f>
        <v>2010</v>
      </c>
      <c r="S182" s="151">
        <f>IF('Indicator Date'!S182="","x",'Indicator Date'!S182)</f>
        <v>2010</v>
      </c>
      <c r="T182" s="151">
        <f>IF('Indicator Date'!T182="","x",'Indicator Date'!T182)</f>
        <v>2010</v>
      </c>
      <c r="U182" s="151">
        <f>IF('Indicator Date'!U182="","x",'Indicator Date'!U182)</f>
        <v>2015</v>
      </c>
      <c r="V182" s="151">
        <f>IF('Indicator Date'!V182="","x",'Indicator Date'!V182)</f>
        <v>2015</v>
      </c>
      <c r="W182" s="151">
        <f>IF('Indicator Date'!W182="","x",'Indicator Date'!W182)</f>
        <v>2015</v>
      </c>
      <c r="X182" s="151">
        <f>IF('Indicator Date'!X182="","x",'Indicator Date'!X182)</f>
        <v>2018</v>
      </c>
      <c r="Y182" s="151">
        <f>IF('Indicator Date'!Y182="","x",'Indicator Date'!Y182)</f>
        <v>2018</v>
      </c>
      <c r="Z182" s="151">
        <f>IF('Indicator Date'!Z182="","x",'Indicator Date'!Z182)</f>
        <v>2018</v>
      </c>
      <c r="AA182" s="151">
        <f>IF('Indicator Date'!AA182="","x",'Indicator Date'!AA182)</f>
        <v>2016</v>
      </c>
      <c r="AB182" s="151">
        <f>IF('Indicator Date'!AB182="","x",'Indicator Date'!AB182)</f>
        <v>2017</v>
      </c>
      <c r="AC182" s="151">
        <f>IF('Indicator Date'!AC182="","x",'Indicator Date'!AC182)</f>
        <v>2017</v>
      </c>
      <c r="AD182" s="151">
        <f>IF('Indicator Date'!AD182="","x",'Indicator Date'!AD182)</f>
        <v>2017</v>
      </c>
      <c r="AE182" s="151">
        <f>IF('Indicator Date'!AE182="","x",'Indicator Date'!AE182)</f>
        <v>2018</v>
      </c>
      <c r="AF182" s="151">
        <f>IF('Indicator Date'!AF182="","x",'Indicator Date'!AF182)</f>
        <v>2016</v>
      </c>
      <c r="AG182" s="151">
        <f>IF('Indicator Date'!AG182="","x",'Indicator Date'!AG182)</f>
        <v>2019</v>
      </c>
      <c r="AH182" s="151">
        <f>IF('Indicator Date'!AH182="","x",'Indicator Date'!AH182)</f>
        <v>2019</v>
      </c>
      <c r="AI182" s="151">
        <f>IF('Indicator Date'!AI182="","x",'Indicator Date'!AI182)</f>
        <v>2019</v>
      </c>
      <c r="AJ182" s="151">
        <f>IF('Indicator Date'!AJ182="","x",'Indicator Date'!AJ182)</f>
        <v>2018</v>
      </c>
      <c r="AK182" s="151">
        <f>IF('Indicator Date'!AK182="","x",'Indicator Date'!AK182)</f>
        <v>2018</v>
      </c>
      <c r="AL182" s="151">
        <f>IF('Indicator Date'!AL182="","x",'Indicator Date'!AL182)</f>
        <v>2017</v>
      </c>
      <c r="AM182" s="151">
        <f>IF('Indicator Date'!AM182="","x",'Indicator Date'!AM182)</f>
        <v>2016</v>
      </c>
      <c r="AN182" s="151">
        <f>IF('Indicator Date'!AN182="","x",'Indicator Date'!AN182)</f>
        <v>2019</v>
      </c>
      <c r="AO182" s="151">
        <f>IF('Indicator Date'!AO182="","x",'Indicator Date'!AO182)</f>
        <v>2016</v>
      </c>
      <c r="AP182" s="151">
        <f>IF('Indicator Date'!AP182="","x",'Indicator Date'!AP182)</f>
        <v>2017</v>
      </c>
      <c r="AQ182" s="151">
        <f>IF('Indicator Date'!AQ182="","x",'Indicator Date'!AQ182)</f>
        <v>2017</v>
      </c>
      <c r="AR182" s="151">
        <f>IF('Indicator Date'!AR182="","x",'Indicator Date'!AR182)</f>
        <v>2018</v>
      </c>
      <c r="AS182" s="151">
        <f>IF('Indicator Date'!AS182="","x",'Indicator Date'!AS182)</f>
        <v>2015</v>
      </c>
      <c r="AT182" s="151">
        <f>IF('Indicator Date'!AT182="","x",'Indicator Date'!AT182)</f>
        <v>2016</v>
      </c>
      <c r="AU182" s="151">
        <f>IF('Indicator Date'!AU182="","x",'Indicator Date'!AU182)</f>
        <v>2017</v>
      </c>
      <c r="AV182" s="151">
        <f>IF('Indicator Date'!AV182="","x",'Indicator Date'!AV182)</f>
        <v>2017</v>
      </c>
      <c r="AW182" s="151">
        <f>IF('Indicator Date'!AW182="","x",'Indicator Date'!AW182)</f>
        <v>2017</v>
      </c>
      <c r="AX182" s="151">
        <f>IF('Indicator Date'!AX182="","x",'Indicator Date'!AX182)</f>
        <v>2017</v>
      </c>
      <c r="AY182" s="151">
        <f>IF('Indicator Date'!AY182="","x",'Indicator Date'!AY182)</f>
        <v>2017</v>
      </c>
      <c r="AZ182" s="151">
        <f>IF('Indicator Date'!AZ182="","x",'Indicator Date'!AZ182)</f>
        <v>2017</v>
      </c>
      <c r="BA182" s="151" t="str">
        <f>IF('Indicator Date'!BA182="","x",'Indicator Date'!BA182)</f>
        <v>2016</v>
      </c>
      <c r="BB182" s="151">
        <f>IF('Indicator Date'!BB182="","x",'Indicator Date'!BB182)</f>
        <v>2017</v>
      </c>
      <c r="BC182" s="151">
        <f>IF('Indicator Date'!BC182="","x",'Indicator Date'!BC182)</f>
        <v>2018</v>
      </c>
      <c r="BD182" s="151">
        <f>IF('Indicator Date'!BD182="","x",'Indicator Date'!BD182)</f>
        <v>2019</v>
      </c>
      <c r="BE182" s="213" t="str">
        <f>IF('Indicator Date'!BE182="","x",YEAR('Indicator Date'!BE182))</f>
        <v>x</v>
      </c>
      <c r="BF182" s="213">
        <f>IF('Indicator Date'!BF182="","x",YEAR('Indicator Date'!BF182))</f>
        <v>2019</v>
      </c>
      <c r="BG182" s="213">
        <f>IF('Indicator Date'!BG182="","x",YEAR('Indicator Date'!BG182))</f>
        <v>2018</v>
      </c>
      <c r="BH182" s="151">
        <f>IF('Indicator Date'!BH182="","x",'Indicator Date'!BH182)</f>
        <v>2018</v>
      </c>
      <c r="BI182" s="151">
        <f>IF('Indicator Date'!BI182="","x",'Indicator Date'!BI182)</f>
        <v>2018</v>
      </c>
      <c r="BJ182" s="151" t="str">
        <f>IF('Indicator Date'!BJ182="","x",'Indicator Date'!BJ182)</f>
        <v>x</v>
      </c>
      <c r="BK182" s="151">
        <f>IF('Indicator Date'!BK182="","x",'Indicator Date'!BK182)</f>
        <v>2017</v>
      </c>
      <c r="BL182" s="151">
        <f>IF('Indicator Date'!BL182="","x",'Indicator Date'!BL182)</f>
        <v>2018</v>
      </c>
      <c r="BM182" s="151">
        <f>IF('Indicator Date'!BM182="","x",'Indicator Date'!BM182)</f>
        <v>2017</v>
      </c>
      <c r="BN182" s="151">
        <f>IF('Indicator Date'!BN182="","x",'Indicator Date'!BN182)</f>
        <v>2015</v>
      </c>
      <c r="BO182" s="151">
        <f>IF('Indicator Date'!BO182="","x",'Indicator Date'!BO182)</f>
        <v>2016</v>
      </c>
      <c r="BP182" s="151">
        <f>IF('Indicator Date'!BP182="","x",'Indicator Date'!BP182)</f>
        <v>2017</v>
      </c>
      <c r="BQ182" s="151">
        <f>IF('Indicator Date'!BQ182="","x",'Indicator Date'!BQ182)</f>
        <v>2014</v>
      </c>
      <c r="BR182" s="151">
        <f>IF('Indicator Date'!BR182="","x",'Indicator Date'!BR182)</f>
        <v>2017</v>
      </c>
      <c r="BS182" s="151">
        <f>IF('Indicator Date'!BS182="","x",'Indicator Date'!BS182)</f>
        <v>2017</v>
      </c>
      <c r="BT182" s="151">
        <f>IF('Indicator Date'!BT182="","x",'Indicator Date'!BT182)</f>
        <v>2015</v>
      </c>
      <c r="BU182" s="151">
        <f>IF('Indicator Date'!BU182="","x",'Indicator Date'!BU182)</f>
        <v>2017</v>
      </c>
      <c r="BV182" s="151" t="str">
        <f>IF('Indicator Date'!BV182="","x",'Indicator Date'!BV182)</f>
        <v>x</v>
      </c>
      <c r="BW182" s="151">
        <f>IF('Indicator Date'!BW182="","x",'Indicator Date'!BW182)</f>
        <v>2017</v>
      </c>
      <c r="BX182" s="151">
        <f>IF('Indicator Date'!BX182="","x",'Indicator Date'!BX182)</f>
        <v>2016</v>
      </c>
      <c r="BY182" s="151">
        <f>IF('Indicator Date'!BY182="","x",'Indicator Date'!BY182)</f>
        <v>2015</v>
      </c>
      <c r="BZ182" s="151" t="str">
        <f>IF('Indicator Date'!BZ182="","x",'Indicator Date'!BZ182)</f>
        <v>2018</v>
      </c>
      <c r="CA182" s="151">
        <f>IF('Indicator Date'!CA182="","x",'Indicator Date'!CA182)</f>
        <v>2019</v>
      </c>
      <c r="CB182" s="151">
        <f>IF('Indicator Date'!CB182="","x",'Indicator Date'!CB182)</f>
        <v>2015</v>
      </c>
    </row>
    <row r="183" spans="1:80" x14ac:dyDescent="0.25">
      <c r="A183" s="123" t="s">
        <v>337</v>
      </c>
      <c r="B183" s="106" t="s">
        <v>336</v>
      </c>
      <c r="C183" s="151">
        <f>IF('Indicator Date'!C183="","x",'Indicator Date'!C183)</f>
        <v>2015</v>
      </c>
      <c r="D183" s="151">
        <f>IF('Indicator Date'!D183="","x",'Indicator Date'!D183)</f>
        <v>2015</v>
      </c>
      <c r="E183" s="151">
        <f>IF('Indicator Date'!E183="","x",'Indicator Date'!E183)</f>
        <v>2015</v>
      </c>
      <c r="F183" s="151">
        <f>IF('Indicator Date'!F183="","x",'Indicator Date'!F183)</f>
        <v>2015</v>
      </c>
      <c r="G183" s="151">
        <f>IF('Indicator Date'!G183="","x",'Indicator Date'!G183)</f>
        <v>2015</v>
      </c>
      <c r="H183" s="151">
        <f>IF('Indicator Date'!H183="","x",'Indicator Date'!H183)</f>
        <v>2015</v>
      </c>
      <c r="I183" s="151">
        <f>IF('Indicator Date'!I183="","x",'Indicator Date'!I183)</f>
        <v>2015</v>
      </c>
      <c r="J183" s="151">
        <f>IF('Indicator Date'!J183="","x",'Indicator Date'!J183)</f>
        <v>2018</v>
      </c>
      <c r="K183" s="151">
        <f>IF('Indicator Date'!K183="","x",'Indicator Date'!K183)</f>
        <v>2018</v>
      </c>
      <c r="L183" s="151">
        <f>IF('Indicator Date'!L183="","x",'Indicator Date'!L183)</f>
        <v>2016</v>
      </c>
      <c r="M183" s="151">
        <f>IF('Indicator Date'!M183="","x",'Indicator Date'!M183)</f>
        <v>2015</v>
      </c>
      <c r="N183" s="151">
        <f>IF('Indicator Date'!N183="","x",'Indicator Date'!N183)</f>
        <v>2015</v>
      </c>
      <c r="O183" s="151">
        <f>IF('Indicator Date'!O183="","x",'Indicator Date'!O183)</f>
        <v>2015</v>
      </c>
      <c r="P183" s="151">
        <f>IF('Indicator Date'!P183="","x",'Indicator Date'!P183)</f>
        <v>2015</v>
      </c>
      <c r="Q183" s="151">
        <f>IF('Indicator Date'!Q183="","x",'Indicator Date'!Q183)</f>
        <v>2010</v>
      </c>
      <c r="R183" s="151">
        <f>IF('Indicator Date'!R183="","x",'Indicator Date'!R183)</f>
        <v>2010</v>
      </c>
      <c r="S183" s="151">
        <f>IF('Indicator Date'!S183="","x",'Indicator Date'!S183)</f>
        <v>2010</v>
      </c>
      <c r="T183" s="151">
        <f>IF('Indicator Date'!T183="","x",'Indicator Date'!T183)</f>
        <v>2010</v>
      </c>
      <c r="U183" s="151">
        <f>IF('Indicator Date'!U183="","x",'Indicator Date'!U183)</f>
        <v>2015</v>
      </c>
      <c r="V183" s="151">
        <f>IF('Indicator Date'!V183="","x",'Indicator Date'!V183)</f>
        <v>2015</v>
      </c>
      <c r="W183" s="151">
        <f>IF('Indicator Date'!W183="","x",'Indicator Date'!W183)</f>
        <v>2015</v>
      </c>
      <c r="X183" s="151">
        <f>IF('Indicator Date'!X183="","x",'Indicator Date'!X183)</f>
        <v>2018</v>
      </c>
      <c r="Y183" s="151">
        <f>IF('Indicator Date'!Y183="","x",'Indicator Date'!Y183)</f>
        <v>2018</v>
      </c>
      <c r="Z183" s="151">
        <f>IF('Indicator Date'!Z183="","x",'Indicator Date'!Z183)</f>
        <v>2018</v>
      </c>
      <c r="AA183" s="151">
        <f>IF('Indicator Date'!AA183="","x",'Indicator Date'!AA183)</f>
        <v>2007</v>
      </c>
      <c r="AB183" s="151">
        <f>IF('Indicator Date'!AB183="","x",'Indicator Date'!AB183)</f>
        <v>2017</v>
      </c>
      <c r="AC183" s="151" t="str">
        <f>IF('Indicator Date'!AC183="","x",'Indicator Date'!AC183)</f>
        <v>x</v>
      </c>
      <c r="AD183" s="151">
        <f>IF('Indicator Date'!AD183="","x",'Indicator Date'!AD183)</f>
        <v>2018</v>
      </c>
      <c r="AE183" s="151">
        <f>IF('Indicator Date'!AE183="","x",'Indicator Date'!AE183)</f>
        <v>2018</v>
      </c>
      <c r="AF183" s="151">
        <f>IF('Indicator Date'!AF183="","x",'Indicator Date'!AF183)</f>
        <v>2016</v>
      </c>
      <c r="AG183" s="151">
        <f>IF('Indicator Date'!AG183="","x",'Indicator Date'!AG183)</f>
        <v>2019</v>
      </c>
      <c r="AH183" s="151">
        <f>IF('Indicator Date'!AH183="","x",'Indicator Date'!AH183)</f>
        <v>2019</v>
      </c>
      <c r="AI183" s="151">
        <f>IF('Indicator Date'!AI183="","x",'Indicator Date'!AI183)</f>
        <v>2019</v>
      </c>
      <c r="AJ183" s="151">
        <f>IF('Indicator Date'!AJ183="","x",'Indicator Date'!AJ183)</f>
        <v>2018</v>
      </c>
      <c r="AK183" s="151">
        <f>IF('Indicator Date'!AK183="","x",'Indicator Date'!AK183)</f>
        <v>2018</v>
      </c>
      <c r="AL183" s="151">
        <f>IF('Indicator Date'!AL183="","x",'Indicator Date'!AL183)</f>
        <v>2017</v>
      </c>
      <c r="AM183" s="151">
        <f>IF('Indicator Date'!AM183="","x",'Indicator Date'!AM183)</f>
        <v>2012</v>
      </c>
      <c r="AN183" s="151">
        <f>IF('Indicator Date'!AN183="","x",'Indicator Date'!AN183)</f>
        <v>2019</v>
      </c>
      <c r="AO183" s="151">
        <f>IF('Indicator Date'!AO183="","x",'Indicator Date'!AO183)</f>
        <v>2016</v>
      </c>
      <c r="AP183" s="151">
        <f>IF('Indicator Date'!AP183="","x",'Indicator Date'!AP183)</f>
        <v>2017</v>
      </c>
      <c r="AQ183" s="151">
        <f>IF('Indicator Date'!AQ183="","x",'Indicator Date'!AQ183)</f>
        <v>2017</v>
      </c>
      <c r="AR183" s="151">
        <f>IF('Indicator Date'!AR183="","x",'Indicator Date'!AR183)</f>
        <v>2018</v>
      </c>
      <c r="AS183" s="151">
        <f>IF('Indicator Date'!AS183="","x",'Indicator Date'!AS183)</f>
        <v>2015</v>
      </c>
      <c r="AT183" s="151" t="str">
        <f>IF('Indicator Date'!AT183="","x",'Indicator Date'!AT183)</f>
        <v>x</v>
      </c>
      <c r="AU183" s="151">
        <f>IF('Indicator Date'!AU183="","x",'Indicator Date'!AU183)</f>
        <v>2017</v>
      </c>
      <c r="AV183" s="151">
        <f>IF('Indicator Date'!AV183="","x",'Indicator Date'!AV183)</f>
        <v>2017</v>
      </c>
      <c r="AW183" s="151">
        <f>IF('Indicator Date'!AW183="","x",'Indicator Date'!AW183)</f>
        <v>2017</v>
      </c>
      <c r="AX183" s="151" t="str">
        <f>IF('Indicator Date'!AX183="","x",'Indicator Date'!AX183)</f>
        <v>x</v>
      </c>
      <c r="AY183" s="151">
        <f>IF('Indicator Date'!AY183="","x",'Indicator Date'!AY183)</f>
        <v>2017</v>
      </c>
      <c r="AZ183" s="151">
        <f>IF('Indicator Date'!AZ183="","x",'Indicator Date'!AZ183)</f>
        <v>2017</v>
      </c>
      <c r="BA183" s="151" t="str">
        <f>IF('Indicator Date'!BA183="","x",'Indicator Date'!BA183)</f>
        <v>2016</v>
      </c>
      <c r="BB183" s="151">
        <f>IF('Indicator Date'!BB183="","x",'Indicator Date'!BB183)</f>
        <v>2017</v>
      </c>
      <c r="BC183" s="151">
        <f>IF('Indicator Date'!BC183="","x",'Indicator Date'!BC183)</f>
        <v>2018</v>
      </c>
      <c r="BD183" s="151">
        <f>IF('Indicator Date'!BD183="","x",'Indicator Date'!BD183)</f>
        <v>2019</v>
      </c>
      <c r="BE183" s="213" t="str">
        <f>IF('Indicator Date'!BE183="","x",YEAR('Indicator Date'!BE183))</f>
        <v>x</v>
      </c>
      <c r="BF183" s="213">
        <f>IF('Indicator Date'!BF183="","x",YEAR('Indicator Date'!BF183))</f>
        <v>2018</v>
      </c>
      <c r="BG183" s="213">
        <f>IF('Indicator Date'!BG183="","x",YEAR('Indicator Date'!BG183))</f>
        <v>2018</v>
      </c>
      <c r="BH183" s="151">
        <f>IF('Indicator Date'!BH183="","x",'Indicator Date'!BH183)</f>
        <v>2018</v>
      </c>
      <c r="BI183" s="151">
        <f>IF('Indicator Date'!BI183="","x",'Indicator Date'!BI183)</f>
        <v>2018</v>
      </c>
      <c r="BJ183" s="151" t="str">
        <f>IF('Indicator Date'!BJ183="","x",'Indicator Date'!BJ183)</f>
        <v>x</v>
      </c>
      <c r="BK183" s="151">
        <f>IF('Indicator Date'!BK183="","x",'Indicator Date'!BK183)</f>
        <v>2017</v>
      </c>
      <c r="BL183" s="151">
        <f>IF('Indicator Date'!BL183="","x",'Indicator Date'!BL183)</f>
        <v>2018</v>
      </c>
      <c r="BM183" s="151">
        <f>IF('Indicator Date'!BM183="","x",'Indicator Date'!BM183)</f>
        <v>2017</v>
      </c>
      <c r="BN183" s="151">
        <f>IF('Indicator Date'!BN183="","x",'Indicator Date'!BN183)</f>
        <v>2015</v>
      </c>
      <c r="BO183" s="151">
        <f>IF('Indicator Date'!BO183="","x",'Indicator Date'!BO183)</f>
        <v>2016</v>
      </c>
      <c r="BP183" s="151">
        <f>IF('Indicator Date'!BP183="","x",'Indicator Date'!BP183)</f>
        <v>2017</v>
      </c>
      <c r="BQ183" s="151">
        <f>IF('Indicator Date'!BQ183="","x",'Indicator Date'!BQ183)</f>
        <v>2014</v>
      </c>
      <c r="BR183" s="151">
        <f>IF('Indicator Date'!BR183="","x",'Indicator Date'!BR183)</f>
        <v>2017</v>
      </c>
      <c r="BS183" s="151">
        <f>IF('Indicator Date'!BS183="","x",'Indicator Date'!BS183)</f>
        <v>2017</v>
      </c>
      <c r="BT183" s="151">
        <f>IF('Indicator Date'!BT183="","x",'Indicator Date'!BT183)</f>
        <v>2014</v>
      </c>
      <c r="BU183" s="151">
        <f>IF('Indicator Date'!BU183="","x",'Indicator Date'!BU183)</f>
        <v>2017</v>
      </c>
      <c r="BV183" s="151">
        <f>IF('Indicator Date'!BV183="","x",'Indicator Date'!BV183)</f>
        <v>2017</v>
      </c>
      <c r="BW183" s="151" t="str">
        <f>IF('Indicator Date'!BW183="","x",'Indicator Date'!BW183)</f>
        <v>x</v>
      </c>
      <c r="BX183" s="151">
        <f>IF('Indicator Date'!BX183="","x",'Indicator Date'!BX183)</f>
        <v>2016</v>
      </c>
      <c r="BY183" s="151">
        <f>IF('Indicator Date'!BY183="","x",'Indicator Date'!BY183)</f>
        <v>2015</v>
      </c>
      <c r="BZ183" s="151" t="str">
        <f>IF('Indicator Date'!BZ183="","x",'Indicator Date'!BZ183)</f>
        <v>2018</v>
      </c>
      <c r="CA183" s="151">
        <f>IF('Indicator Date'!CA183="","x",'Indicator Date'!CA183)</f>
        <v>2019</v>
      </c>
      <c r="CB183" s="151">
        <f>IF('Indicator Date'!CB183="","x",'Indicator Date'!CB183)</f>
        <v>2015</v>
      </c>
    </row>
    <row r="184" spans="1:80" x14ac:dyDescent="0.25">
      <c r="A184" s="123" t="s">
        <v>339</v>
      </c>
      <c r="B184" s="106" t="s">
        <v>338</v>
      </c>
      <c r="C184" s="151">
        <f>IF('Indicator Date'!C184="","x",'Indicator Date'!C184)</f>
        <v>2015</v>
      </c>
      <c r="D184" s="151">
        <f>IF('Indicator Date'!D184="","x",'Indicator Date'!D184)</f>
        <v>2015</v>
      </c>
      <c r="E184" s="151">
        <f>IF('Indicator Date'!E184="","x",'Indicator Date'!E184)</f>
        <v>2015</v>
      </c>
      <c r="F184" s="151">
        <f>IF('Indicator Date'!F184="","x",'Indicator Date'!F184)</f>
        <v>2015</v>
      </c>
      <c r="G184" s="151">
        <f>IF('Indicator Date'!G184="","x",'Indicator Date'!G184)</f>
        <v>2015</v>
      </c>
      <c r="H184" s="151">
        <f>IF('Indicator Date'!H184="","x",'Indicator Date'!H184)</f>
        <v>2015</v>
      </c>
      <c r="I184" s="151">
        <f>IF('Indicator Date'!I184="","x",'Indicator Date'!I184)</f>
        <v>2015</v>
      </c>
      <c r="J184" s="151">
        <f>IF('Indicator Date'!J184="","x",'Indicator Date'!J184)</f>
        <v>2018</v>
      </c>
      <c r="K184" s="151">
        <f>IF('Indicator Date'!K184="","x",'Indicator Date'!K184)</f>
        <v>2018</v>
      </c>
      <c r="L184" s="151">
        <f>IF('Indicator Date'!L184="","x",'Indicator Date'!L184)</f>
        <v>2016</v>
      </c>
      <c r="M184" s="151">
        <f>IF('Indicator Date'!M184="","x",'Indicator Date'!M184)</f>
        <v>2015</v>
      </c>
      <c r="N184" s="151">
        <f>IF('Indicator Date'!N184="","x",'Indicator Date'!N184)</f>
        <v>2015</v>
      </c>
      <c r="O184" s="151">
        <f>IF('Indicator Date'!O184="","x",'Indicator Date'!O184)</f>
        <v>2015</v>
      </c>
      <c r="P184" s="151">
        <f>IF('Indicator Date'!P184="","x",'Indicator Date'!P184)</f>
        <v>2015</v>
      </c>
      <c r="Q184" s="151">
        <f>IF('Indicator Date'!Q184="","x",'Indicator Date'!Q184)</f>
        <v>2010</v>
      </c>
      <c r="R184" s="151">
        <f>IF('Indicator Date'!R184="","x",'Indicator Date'!R184)</f>
        <v>2010</v>
      </c>
      <c r="S184" s="151">
        <f>IF('Indicator Date'!S184="","x",'Indicator Date'!S184)</f>
        <v>2010</v>
      </c>
      <c r="T184" s="151">
        <f>IF('Indicator Date'!T184="","x",'Indicator Date'!T184)</f>
        <v>2010</v>
      </c>
      <c r="U184" s="151">
        <f>IF('Indicator Date'!U184="","x",'Indicator Date'!U184)</f>
        <v>2015</v>
      </c>
      <c r="V184" s="151">
        <f>IF('Indicator Date'!V184="","x",'Indicator Date'!V184)</f>
        <v>2015</v>
      </c>
      <c r="W184" s="151">
        <f>IF('Indicator Date'!W184="","x",'Indicator Date'!W184)</f>
        <v>2015</v>
      </c>
      <c r="X184" s="151">
        <f>IF('Indicator Date'!X184="","x",'Indicator Date'!X184)</f>
        <v>2018</v>
      </c>
      <c r="Y184" s="151">
        <f>IF('Indicator Date'!Y184="","x",'Indicator Date'!Y184)</f>
        <v>2018</v>
      </c>
      <c r="Z184" s="151">
        <f>IF('Indicator Date'!Z184="","x",'Indicator Date'!Z184)</f>
        <v>2018</v>
      </c>
      <c r="AA184" s="151" t="str">
        <f>IF('Indicator Date'!AA184="","x",'Indicator Date'!AA184)</f>
        <v>x</v>
      </c>
      <c r="AB184" s="151">
        <f>IF('Indicator Date'!AB184="","x",'Indicator Date'!AB184)</f>
        <v>2017</v>
      </c>
      <c r="AC184" s="151" t="str">
        <f>IF('Indicator Date'!AC184="","x",'Indicator Date'!AC184)</f>
        <v>x</v>
      </c>
      <c r="AD184" s="151">
        <f>IF('Indicator Date'!AD184="","x",'Indicator Date'!AD184)</f>
        <v>2018</v>
      </c>
      <c r="AE184" s="151">
        <f>IF('Indicator Date'!AE184="","x",'Indicator Date'!AE184)</f>
        <v>2018</v>
      </c>
      <c r="AF184" s="151" t="str">
        <f>IF('Indicator Date'!AF184="","x",'Indicator Date'!AF184)</f>
        <v>x</v>
      </c>
      <c r="AG184" s="151">
        <f>IF('Indicator Date'!AG184="","x",'Indicator Date'!AG184)</f>
        <v>2019</v>
      </c>
      <c r="AH184" s="151">
        <f>IF('Indicator Date'!AH184="","x",'Indicator Date'!AH184)</f>
        <v>2019</v>
      </c>
      <c r="AI184" s="151">
        <f>IF('Indicator Date'!AI184="","x",'Indicator Date'!AI184)</f>
        <v>2019</v>
      </c>
      <c r="AJ184" s="151">
        <f>IF('Indicator Date'!AJ184="","x",'Indicator Date'!AJ184)</f>
        <v>2018</v>
      </c>
      <c r="AK184" s="151">
        <f>IF('Indicator Date'!AK184="","x",'Indicator Date'!AK184)</f>
        <v>2018</v>
      </c>
      <c r="AL184" s="151">
        <f>IF('Indicator Date'!AL184="","x",'Indicator Date'!AL184)</f>
        <v>2017</v>
      </c>
      <c r="AM184" s="151" t="str">
        <f>IF('Indicator Date'!AM184="","x",'Indicator Date'!AM184)</f>
        <v>x</v>
      </c>
      <c r="AN184" s="151">
        <f>IF('Indicator Date'!AN184="","x",'Indicator Date'!AN184)</f>
        <v>2019</v>
      </c>
      <c r="AO184" s="151">
        <f>IF('Indicator Date'!AO184="","x",'Indicator Date'!AO184)</f>
        <v>2016</v>
      </c>
      <c r="AP184" s="151">
        <f>IF('Indicator Date'!AP184="","x",'Indicator Date'!AP184)</f>
        <v>2017</v>
      </c>
      <c r="AQ184" s="151" t="str">
        <f>IF('Indicator Date'!AQ184="","x",'Indicator Date'!AQ184)</f>
        <v>x</v>
      </c>
      <c r="AR184" s="151" t="str">
        <f>IF('Indicator Date'!AR184="","x",'Indicator Date'!AR184)</f>
        <v>x</v>
      </c>
      <c r="AS184" s="151">
        <f>IF('Indicator Date'!AS184="","x",'Indicator Date'!AS184)</f>
        <v>2015</v>
      </c>
      <c r="AT184" s="151" t="str">
        <f>IF('Indicator Date'!AT184="","x",'Indicator Date'!AT184)</f>
        <v>x</v>
      </c>
      <c r="AU184" s="151">
        <f>IF('Indicator Date'!AU184="","x",'Indicator Date'!AU184)</f>
        <v>2017</v>
      </c>
      <c r="AV184" s="151" t="str">
        <f>IF('Indicator Date'!AV184="","x",'Indicator Date'!AV184)</f>
        <v>x</v>
      </c>
      <c r="AW184" s="151" t="str">
        <f>IF('Indicator Date'!AW184="","x",'Indicator Date'!AW184)</f>
        <v>x</v>
      </c>
      <c r="AX184" s="151">
        <f>IF('Indicator Date'!AX184="","x",'Indicator Date'!AX184)</f>
        <v>2017</v>
      </c>
      <c r="AY184" s="151">
        <f>IF('Indicator Date'!AY184="","x",'Indicator Date'!AY184)</f>
        <v>2017</v>
      </c>
      <c r="AZ184" s="151">
        <f>IF('Indicator Date'!AZ184="","x",'Indicator Date'!AZ184)</f>
        <v>2017</v>
      </c>
      <c r="BA184" s="151" t="str">
        <f>IF('Indicator Date'!BA184="","x",'Indicator Date'!BA184)</f>
        <v>x</v>
      </c>
      <c r="BB184" s="151">
        <f>IF('Indicator Date'!BB184="","x",'Indicator Date'!BB184)</f>
        <v>2017</v>
      </c>
      <c r="BC184" s="151">
        <f>IF('Indicator Date'!BC184="","x",'Indicator Date'!BC184)</f>
        <v>2018</v>
      </c>
      <c r="BD184" s="151">
        <f>IF('Indicator Date'!BD184="","x",'Indicator Date'!BD184)</f>
        <v>2019</v>
      </c>
      <c r="BE184" s="213" t="str">
        <f>IF('Indicator Date'!BE184="","x",YEAR('Indicator Date'!BE184))</f>
        <v>x</v>
      </c>
      <c r="BF184" s="213">
        <f>IF('Indicator Date'!BF184="","x",YEAR('Indicator Date'!BF184))</f>
        <v>2018</v>
      </c>
      <c r="BG184" s="213">
        <f>IF('Indicator Date'!BG184="","x",YEAR('Indicator Date'!BG184))</f>
        <v>2018</v>
      </c>
      <c r="BH184" s="151">
        <f>IF('Indicator Date'!BH184="","x",'Indicator Date'!BH184)</f>
        <v>2018</v>
      </c>
      <c r="BI184" s="151">
        <f>IF('Indicator Date'!BI184="","x",'Indicator Date'!BI184)</f>
        <v>2018</v>
      </c>
      <c r="BJ184" s="151">
        <f>IF('Indicator Date'!BJ184="","x",'Indicator Date'!BJ184)</f>
        <v>2015</v>
      </c>
      <c r="BK184" s="151">
        <f>IF('Indicator Date'!BK184="","x",'Indicator Date'!BK184)</f>
        <v>2017</v>
      </c>
      <c r="BL184" s="151">
        <f>IF('Indicator Date'!BL184="","x",'Indicator Date'!BL184)</f>
        <v>2018</v>
      </c>
      <c r="BM184" s="151">
        <f>IF('Indicator Date'!BM184="","x",'Indicator Date'!BM184)</f>
        <v>2017</v>
      </c>
      <c r="BN184" s="151">
        <f>IF('Indicator Date'!BN184="","x",'Indicator Date'!BN184)</f>
        <v>2015</v>
      </c>
      <c r="BO184" s="151">
        <f>IF('Indicator Date'!BO184="","x",'Indicator Date'!BO184)</f>
        <v>2016</v>
      </c>
      <c r="BP184" s="151">
        <f>IF('Indicator Date'!BP184="","x",'Indicator Date'!BP184)</f>
        <v>2017</v>
      </c>
      <c r="BQ184" s="151">
        <f>IF('Indicator Date'!BQ184="","x",'Indicator Date'!BQ184)</f>
        <v>2014</v>
      </c>
      <c r="BR184" s="151">
        <f>IF('Indicator Date'!BR184="","x",'Indicator Date'!BR184)</f>
        <v>2017</v>
      </c>
      <c r="BS184" s="151">
        <f>IF('Indicator Date'!BS184="","x",'Indicator Date'!BS184)</f>
        <v>2017</v>
      </c>
      <c r="BT184" s="151">
        <f>IF('Indicator Date'!BT184="","x",'Indicator Date'!BT184)</f>
        <v>2016</v>
      </c>
      <c r="BU184" s="151">
        <f>IF('Indicator Date'!BU184="","x",'Indicator Date'!BU184)</f>
        <v>2017</v>
      </c>
      <c r="BV184" s="151">
        <f>IF('Indicator Date'!BV184="","x",'Indicator Date'!BV184)</f>
        <v>2017</v>
      </c>
      <c r="BW184" s="151">
        <f>IF('Indicator Date'!BW184="","x",'Indicator Date'!BW184)</f>
        <v>2017</v>
      </c>
      <c r="BX184" s="151">
        <f>IF('Indicator Date'!BX184="","x",'Indicator Date'!BX184)</f>
        <v>2016</v>
      </c>
      <c r="BY184" s="151">
        <f>IF('Indicator Date'!BY184="","x",'Indicator Date'!BY184)</f>
        <v>2015</v>
      </c>
      <c r="BZ184" s="151" t="str">
        <f>IF('Indicator Date'!BZ184="","x",'Indicator Date'!BZ184)</f>
        <v>2018</v>
      </c>
      <c r="CA184" s="151">
        <f>IF('Indicator Date'!CA184="","x",'Indicator Date'!CA184)</f>
        <v>2019</v>
      </c>
      <c r="CB184" s="151">
        <f>IF('Indicator Date'!CB184="","x",'Indicator Date'!CB184)</f>
        <v>2015</v>
      </c>
    </row>
    <row r="185" spans="1:80" x14ac:dyDescent="0.25">
      <c r="A185" s="123" t="s">
        <v>808</v>
      </c>
      <c r="B185" s="106" t="s">
        <v>340</v>
      </c>
      <c r="C185" s="151">
        <f>IF('Indicator Date'!C185="","x",'Indicator Date'!C185)</f>
        <v>2015</v>
      </c>
      <c r="D185" s="151">
        <f>IF('Indicator Date'!D185="","x",'Indicator Date'!D185)</f>
        <v>2015</v>
      </c>
      <c r="E185" s="151">
        <f>IF('Indicator Date'!E185="","x",'Indicator Date'!E185)</f>
        <v>2015</v>
      </c>
      <c r="F185" s="151">
        <f>IF('Indicator Date'!F185="","x",'Indicator Date'!F185)</f>
        <v>2015</v>
      </c>
      <c r="G185" s="151">
        <f>IF('Indicator Date'!G185="","x",'Indicator Date'!G185)</f>
        <v>2015</v>
      </c>
      <c r="H185" s="151">
        <f>IF('Indicator Date'!H185="","x",'Indicator Date'!H185)</f>
        <v>2015</v>
      </c>
      <c r="I185" s="151">
        <f>IF('Indicator Date'!I185="","x",'Indicator Date'!I185)</f>
        <v>2015</v>
      </c>
      <c r="J185" s="151">
        <f>IF('Indicator Date'!J185="","x",'Indicator Date'!J185)</f>
        <v>2018</v>
      </c>
      <c r="K185" s="151">
        <f>IF('Indicator Date'!K185="","x",'Indicator Date'!K185)</f>
        <v>2018</v>
      </c>
      <c r="L185" s="151">
        <f>IF('Indicator Date'!L185="","x",'Indicator Date'!L185)</f>
        <v>2016</v>
      </c>
      <c r="M185" s="151">
        <f>IF('Indicator Date'!M185="","x",'Indicator Date'!M185)</f>
        <v>2015</v>
      </c>
      <c r="N185" s="151">
        <f>IF('Indicator Date'!N185="","x",'Indicator Date'!N185)</f>
        <v>2015</v>
      </c>
      <c r="O185" s="151">
        <f>IF('Indicator Date'!O185="","x",'Indicator Date'!O185)</f>
        <v>2015</v>
      </c>
      <c r="P185" s="151">
        <f>IF('Indicator Date'!P185="","x",'Indicator Date'!P185)</f>
        <v>2015</v>
      </c>
      <c r="Q185" s="151">
        <f>IF('Indicator Date'!Q185="","x",'Indicator Date'!Q185)</f>
        <v>2010</v>
      </c>
      <c r="R185" s="151">
        <f>IF('Indicator Date'!R185="","x",'Indicator Date'!R185)</f>
        <v>2010</v>
      </c>
      <c r="S185" s="151">
        <f>IF('Indicator Date'!S185="","x",'Indicator Date'!S185)</f>
        <v>2010</v>
      </c>
      <c r="T185" s="151">
        <f>IF('Indicator Date'!T185="","x",'Indicator Date'!T185)</f>
        <v>2010</v>
      </c>
      <c r="U185" s="151">
        <f>IF('Indicator Date'!U185="","x",'Indicator Date'!U185)</f>
        <v>2015</v>
      </c>
      <c r="V185" s="151">
        <f>IF('Indicator Date'!V185="","x",'Indicator Date'!V185)</f>
        <v>2015</v>
      </c>
      <c r="W185" s="151">
        <f>IF('Indicator Date'!W185="","x",'Indicator Date'!W185)</f>
        <v>2015</v>
      </c>
      <c r="X185" s="151">
        <f>IF('Indicator Date'!X185="","x",'Indicator Date'!X185)</f>
        <v>2018</v>
      </c>
      <c r="Y185" s="151">
        <f>IF('Indicator Date'!Y185="","x",'Indicator Date'!Y185)</f>
        <v>2018</v>
      </c>
      <c r="Z185" s="151">
        <f>IF('Indicator Date'!Z185="","x",'Indicator Date'!Z185)</f>
        <v>2018</v>
      </c>
      <c r="AA185" s="151">
        <f>IF('Indicator Date'!AA185="","x",'Indicator Date'!AA185)</f>
        <v>2011</v>
      </c>
      <c r="AB185" s="151">
        <f>IF('Indicator Date'!AB185="","x",'Indicator Date'!AB185)</f>
        <v>2017</v>
      </c>
      <c r="AC185" s="151" t="str">
        <f>IF('Indicator Date'!AC185="","x",'Indicator Date'!AC185)</f>
        <v>x</v>
      </c>
      <c r="AD185" s="151">
        <f>IF('Indicator Date'!AD185="","x",'Indicator Date'!AD185)</f>
        <v>2017</v>
      </c>
      <c r="AE185" s="151">
        <f>IF('Indicator Date'!AE185="","x",'Indicator Date'!AE185)</f>
        <v>2018</v>
      </c>
      <c r="AF185" s="151" t="str">
        <f>IF('Indicator Date'!AF185="","x",'Indicator Date'!AF185)</f>
        <v>x</v>
      </c>
      <c r="AG185" s="151">
        <f>IF('Indicator Date'!AG185="","x",'Indicator Date'!AG185)</f>
        <v>2019</v>
      </c>
      <c r="AH185" s="151">
        <f>IF('Indicator Date'!AH185="","x",'Indicator Date'!AH185)</f>
        <v>2019</v>
      </c>
      <c r="AI185" s="151">
        <f>IF('Indicator Date'!AI185="","x",'Indicator Date'!AI185)</f>
        <v>2019</v>
      </c>
      <c r="AJ185" s="151">
        <f>IF('Indicator Date'!AJ185="","x",'Indicator Date'!AJ185)</f>
        <v>2018</v>
      </c>
      <c r="AK185" s="151">
        <f>IF('Indicator Date'!AK185="","x",'Indicator Date'!AK185)</f>
        <v>2018</v>
      </c>
      <c r="AL185" s="151">
        <f>IF('Indicator Date'!AL185="","x",'Indicator Date'!AL185)</f>
        <v>2017</v>
      </c>
      <c r="AM185" s="151" t="str">
        <f>IF('Indicator Date'!AM185="","x",'Indicator Date'!AM185)</f>
        <v>x</v>
      </c>
      <c r="AN185" s="151">
        <f>IF('Indicator Date'!AN185="","x",'Indicator Date'!AN185)</f>
        <v>2019</v>
      </c>
      <c r="AO185" s="151">
        <f>IF('Indicator Date'!AO185="","x",'Indicator Date'!AO185)</f>
        <v>2016</v>
      </c>
      <c r="AP185" s="151">
        <f>IF('Indicator Date'!AP185="","x",'Indicator Date'!AP185)</f>
        <v>2017</v>
      </c>
      <c r="AQ185" s="151" t="str">
        <f>IF('Indicator Date'!AQ185="","x",'Indicator Date'!AQ185)</f>
        <v>x</v>
      </c>
      <c r="AR185" s="151">
        <f>IF('Indicator Date'!AR185="","x",'Indicator Date'!AR185)</f>
        <v>2018</v>
      </c>
      <c r="AS185" s="151">
        <f>IF('Indicator Date'!AS185="","x",'Indicator Date'!AS185)</f>
        <v>2015</v>
      </c>
      <c r="AT185" s="151" t="str">
        <f>IF('Indicator Date'!AT185="","x",'Indicator Date'!AT185)</f>
        <v>x</v>
      </c>
      <c r="AU185" s="151">
        <f>IF('Indicator Date'!AU185="","x",'Indicator Date'!AU185)</f>
        <v>2017</v>
      </c>
      <c r="AV185" s="151">
        <f>IF('Indicator Date'!AV185="","x",'Indicator Date'!AV185)</f>
        <v>2013</v>
      </c>
      <c r="AW185" s="151" t="str">
        <f>IF('Indicator Date'!AW185="","x",'Indicator Date'!AW185)</f>
        <v>x</v>
      </c>
      <c r="AX185" s="151" t="str">
        <f>IF('Indicator Date'!AX185="","x",'Indicator Date'!AX185)</f>
        <v>x</v>
      </c>
      <c r="AY185" s="151">
        <f>IF('Indicator Date'!AY185="","x",'Indicator Date'!AY185)</f>
        <v>2017</v>
      </c>
      <c r="AZ185" s="151">
        <f>IF('Indicator Date'!AZ185="","x",'Indicator Date'!AZ185)</f>
        <v>2017</v>
      </c>
      <c r="BA185" s="151" t="str">
        <f>IF('Indicator Date'!BA185="","x",'Indicator Date'!BA185)</f>
        <v>2015</v>
      </c>
      <c r="BB185" s="151">
        <f>IF('Indicator Date'!BB185="","x",'Indicator Date'!BB185)</f>
        <v>2017</v>
      </c>
      <c r="BC185" s="151">
        <f>IF('Indicator Date'!BC185="","x",'Indicator Date'!BC185)</f>
        <v>2018</v>
      </c>
      <c r="BD185" s="151">
        <f>IF('Indicator Date'!BD185="","x",'Indicator Date'!BD185)</f>
        <v>2019</v>
      </c>
      <c r="BE185" s="213" t="str">
        <f>IF('Indicator Date'!BE185="","x",YEAR('Indicator Date'!BE185))</f>
        <v>x</v>
      </c>
      <c r="BF185" s="213">
        <f>IF('Indicator Date'!BF185="","x",YEAR('Indicator Date'!BF185))</f>
        <v>2018</v>
      </c>
      <c r="BG185" s="213">
        <f>IF('Indicator Date'!BG185="","x",YEAR('Indicator Date'!BG185))</f>
        <v>2018</v>
      </c>
      <c r="BH185" s="151">
        <f>IF('Indicator Date'!BH185="","x",'Indicator Date'!BH185)</f>
        <v>2018</v>
      </c>
      <c r="BI185" s="151">
        <f>IF('Indicator Date'!BI185="","x",'Indicator Date'!BI185)</f>
        <v>2018</v>
      </c>
      <c r="BJ185" s="151">
        <f>IF('Indicator Date'!BJ185="","x",'Indicator Date'!BJ185)</f>
        <v>2015</v>
      </c>
      <c r="BK185" s="151">
        <f>IF('Indicator Date'!BK185="","x",'Indicator Date'!BK185)</f>
        <v>2017</v>
      </c>
      <c r="BL185" s="151">
        <f>IF('Indicator Date'!BL185="","x",'Indicator Date'!BL185)</f>
        <v>2018</v>
      </c>
      <c r="BM185" s="151">
        <f>IF('Indicator Date'!BM185="","x",'Indicator Date'!BM185)</f>
        <v>2017</v>
      </c>
      <c r="BN185" s="151" t="str">
        <f>IF('Indicator Date'!BN185="","x",'Indicator Date'!BN185)</f>
        <v>x</v>
      </c>
      <c r="BO185" s="151">
        <f>IF('Indicator Date'!BO185="","x",'Indicator Date'!BO185)</f>
        <v>2016</v>
      </c>
      <c r="BP185" s="151">
        <f>IF('Indicator Date'!BP185="","x",'Indicator Date'!BP185)</f>
        <v>2017</v>
      </c>
      <c r="BQ185" s="151">
        <f>IF('Indicator Date'!BQ185="","x",'Indicator Date'!BQ185)</f>
        <v>2014</v>
      </c>
      <c r="BR185" s="151">
        <f>IF('Indicator Date'!BR185="","x",'Indicator Date'!BR185)</f>
        <v>2017</v>
      </c>
      <c r="BS185" s="151">
        <f>IF('Indicator Date'!BS185="","x",'Indicator Date'!BS185)</f>
        <v>2017</v>
      </c>
      <c r="BT185" s="151">
        <f>IF('Indicator Date'!BT185="","x",'Indicator Date'!BT185)</f>
        <v>2017</v>
      </c>
      <c r="BU185" s="151">
        <f>IF('Indicator Date'!BU185="","x",'Indicator Date'!BU185)</f>
        <v>2017</v>
      </c>
      <c r="BV185" s="151">
        <f>IF('Indicator Date'!BV185="","x",'Indicator Date'!BV185)</f>
        <v>2017</v>
      </c>
      <c r="BW185" s="151">
        <f>IF('Indicator Date'!BW185="","x",'Indicator Date'!BW185)</f>
        <v>2017</v>
      </c>
      <c r="BX185" s="151">
        <f>IF('Indicator Date'!BX185="","x",'Indicator Date'!BX185)</f>
        <v>2016</v>
      </c>
      <c r="BY185" s="151">
        <f>IF('Indicator Date'!BY185="","x",'Indicator Date'!BY185)</f>
        <v>2015</v>
      </c>
      <c r="BZ185" s="151" t="str">
        <f>IF('Indicator Date'!BZ185="","x",'Indicator Date'!BZ185)</f>
        <v>2018</v>
      </c>
      <c r="CA185" s="151">
        <f>IF('Indicator Date'!CA185="","x",'Indicator Date'!CA185)</f>
        <v>2019</v>
      </c>
      <c r="CB185" s="151">
        <f>IF('Indicator Date'!CB185="","x",'Indicator Date'!CB185)</f>
        <v>2015</v>
      </c>
    </row>
    <row r="186" spans="1:80" x14ac:dyDescent="0.25">
      <c r="A186" s="123" t="s">
        <v>342</v>
      </c>
      <c r="B186" s="106" t="s">
        <v>341</v>
      </c>
      <c r="C186" s="151">
        <f>IF('Indicator Date'!C186="","x",'Indicator Date'!C186)</f>
        <v>2015</v>
      </c>
      <c r="D186" s="151">
        <f>IF('Indicator Date'!D186="","x",'Indicator Date'!D186)</f>
        <v>2015</v>
      </c>
      <c r="E186" s="151">
        <f>IF('Indicator Date'!E186="","x",'Indicator Date'!E186)</f>
        <v>2015</v>
      </c>
      <c r="F186" s="151">
        <f>IF('Indicator Date'!F186="","x",'Indicator Date'!F186)</f>
        <v>2015</v>
      </c>
      <c r="G186" s="151">
        <f>IF('Indicator Date'!G186="","x",'Indicator Date'!G186)</f>
        <v>2015</v>
      </c>
      <c r="H186" s="151">
        <f>IF('Indicator Date'!H186="","x",'Indicator Date'!H186)</f>
        <v>2015</v>
      </c>
      <c r="I186" s="151">
        <f>IF('Indicator Date'!I186="","x",'Indicator Date'!I186)</f>
        <v>2015</v>
      </c>
      <c r="J186" s="151">
        <f>IF('Indicator Date'!J186="","x",'Indicator Date'!J186)</f>
        <v>2018</v>
      </c>
      <c r="K186" s="151">
        <f>IF('Indicator Date'!K186="","x",'Indicator Date'!K186)</f>
        <v>2018</v>
      </c>
      <c r="L186" s="151">
        <f>IF('Indicator Date'!L186="","x",'Indicator Date'!L186)</f>
        <v>2016</v>
      </c>
      <c r="M186" s="151">
        <f>IF('Indicator Date'!M186="","x",'Indicator Date'!M186)</f>
        <v>2015</v>
      </c>
      <c r="N186" s="151">
        <f>IF('Indicator Date'!N186="","x",'Indicator Date'!N186)</f>
        <v>2015</v>
      </c>
      <c r="O186" s="151">
        <f>IF('Indicator Date'!O186="","x",'Indicator Date'!O186)</f>
        <v>2015</v>
      </c>
      <c r="P186" s="151">
        <f>IF('Indicator Date'!P186="","x",'Indicator Date'!P186)</f>
        <v>2015</v>
      </c>
      <c r="Q186" s="151">
        <f>IF('Indicator Date'!Q186="","x",'Indicator Date'!Q186)</f>
        <v>2010</v>
      </c>
      <c r="R186" s="151">
        <f>IF('Indicator Date'!R186="","x",'Indicator Date'!R186)</f>
        <v>2010</v>
      </c>
      <c r="S186" s="151">
        <f>IF('Indicator Date'!S186="","x",'Indicator Date'!S186)</f>
        <v>2010</v>
      </c>
      <c r="T186" s="151">
        <f>IF('Indicator Date'!T186="","x",'Indicator Date'!T186)</f>
        <v>2010</v>
      </c>
      <c r="U186" s="151">
        <f>IF('Indicator Date'!U186="","x",'Indicator Date'!U186)</f>
        <v>2015</v>
      </c>
      <c r="V186" s="151">
        <f>IF('Indicator Date'!V186="","x",'Indicator Date'!V186)</f>
        <v>2015</v>
      </c>
      <c r="W186" s="151">
        <f>IF('Indicator Date'!W186="","x",'Indicator Date'!W186)</f>
        <v>2015</v>
      </c>
      <c r="X186" s="151">
        <f>IF('Indicator Date'!X186="","x",'Indicator Date'!X186)</f>
        <v>2018</v>
      </c>
      <c r="Y186" s="151">
        <f>IF('Indicator Date'!Y186="","x",'Indicator Date'!Y186)</f>
        <v>2018</v>
      </c>
      <c r="Z186" s="151">
        <f>IF('Indicator Date'!Z186="","x",'Indicator Date'!Z186)</f>
        <v>2018</v>
      </c>
      <c r="AA186" s="151">
        <f>IF('Indicator Date'!AA186="","x",'Indicator Date'!AA186)</f>
        <v>2010</v>
      </c>
      <c r="AB186" s="151">
        <f>IF('Indicator Date'!AB186="","x",'Indicator Date'!AB186)</f>
        <v>2017</v>
      </c>
      <c r="AC186" s="151" t="str">
        <f>IF('Indicator Date'!AC186="","x",'Indicator Date'!AC186)</f>
        <v>x</v>
      </c>
      <c r="AD186" s="151">
        <f>IF('Indicator Date'!AD186="","x",'Indicator Date'!AD186)</f>
        <v>2018</v>
      </c>
      <c r="AE186" s="151">
        <f>IF('Indicator Date'!AE186="","x",'Indicator Date'!AE186)</f>
        <v>2018</v>
      </c>
      <c r="AF186" s="151" t="str">
        <f>IF('Indicator Date'!AF186="","x",'Indicator Date'!AF186)</f>
        <v>x</v>
      </c>
      <c r="AG186" s="151">
        <f>IF('Indicator Date'!AG186="","x",'Indicator Date'!AG186)</f>
        <v>2019</v>
      </c>
      <c r="AH186" s="151">
        <f>IF('Indicator Date'!AH186="","x",'Indicator Date'!AH186)</f>
        <v>2019</v>
      </c>
      <c r="AI186" s="151">
        <f>IF('Indicator Date'!AI186="","x",'Indicator Date'!AI186)</f>
        <v>2019</v>
      </c>
      <c r="AJ186" s="151">
        <f>IF('Indicator Date'!AJ186="","x",'Indicator Date'!AJ186)</f>
        <v>2018</v>
      </c>
      <c r="AK186" s="151">
        <f>IF('Indicator Date'!AK186="","x",'Indicator Date'!AK186)</f>
        <v>2018</v>
      </c>
      <c r="AL186" s="151">
        <f>IF('Indicator Date'!AL186="","x",'Indicator Date'!AL186)</f>
        <v>2017</v>
      </c>
      <c r="AM186" s="151" t="str">
        <f>IF('Indicator Date'!AM186="","x",'Indicator Date'!AM186)</f>
        <v>x</v>
      </c>
      <c r="AN186" s="151">
        <f>IF('Indicator Date'!AN186="","x",'Indicator Date'!AN186)</f>
        <v>2019</v>
      </c>
      <c r="AO186" s="151">
        <f>IF('Indicator Date'!AO186="","x",'Indicator Date'!AO186)</f>
        <v>2016</v>
      </c>
      <c r="AP186" s="151">
        <f>IF('Indicator Date'!AP186="","x",'Indicator Date'!AP186)</f>
        <v>2017</v>
      </c>
      <c r="AQ186" s="151" t="str">
        <f>IF('Indicator Date'!AQ186="","x",'Indicator Date'!AQ186)</f>
        <v>x</v>
      </c>
      <c r="AR186" s="151">
        <f>IF('Indicator Date'!AR186="","x",'Indicator Date'!AR186)</f>
        <v>2018</v>
      </c>
      <c r="AS186" s="151">
        <f>IF('Indicator Date'!AS186="","x",'Indicator Date'!AS186)</f>
        <v>2015</v>
      </c>
      <c r="AT186" s="151">
        <f>IF('Indicator Date'!AT186="","x",'Indicator Date'!AT186)</f>
        <v>2012</v>
      </c>
      <c r="AU186" s="151">
        <f>IF('Indicator Date'!AU186="","x",'Indicator Date'!AU186)</f>
        <v>2017</v>
      </c>
      <c r="AV186" s="151" t="str">
        <f>IF('Indicator Date'!AV186="","x",'Indicator Date'!AV186)</f>
        <v>x</v>
      </c>
      <c r="AW186" s="151" t="str">
        <f>IF('Indicator Date'!AW186="","x",'Indicator Date'!AW186)</f>
        <v>x</v>
      </c>
      <c r="AX186" s="151" t="str">
        <f>IF('Indicator Date'!AX186="","x",'Indicator Date'!AX186)</f>
        <v>x</v>
      </c>
      <c r="AY186" s="151">
        <f>IF('Indicator Date'!AY186="","x",'Indicator Date'!AY186)</f>
        <v>2017</v>
      </c>
      <c r="AZ186" s="151">
        <f>IF('Indicator Date'!AZ186="","x",'Indicator Date'!AZ186)</f>
        <v>2017</v>
      </c>
      <c r="BA186" s="151" t="str">
        <f>IF('Indicator Date'!BA186="","x",'Indicator Date'!BA186)</f>
        <v>2016</v>
      </c>
      <c r="BB186" s="151">
        <f>IF('Indicator Date'!BB186="","x",'Indicator Date'!BB186)</f>
        <v>2017</v>
      </c>
      <c r="BC186" s="151">
        <f>IF('Indicator Date'!BC186="","x",'Indicator Date'!BC186)</f>
        <v>2018</v>
      </c>
      <c r="BD186" s="151">
        <f>IF('Indicator Date'!BD186="","x",'Indicator Date'!BD186)</f>
        <v>2019</v>
      </c>
      <c r="BE186" s="213" t="str">
        <f>IF('Indicator Date'!BE186="","x",YEAR('Indicator Date'!BE186))</f>
        <v>x</v>
      </c>
      <c r="BF186" s="213">
        <f>IF('Indicator Date'!BF186="","x",YEAR('Indicator Date'!BF186))</f>
        <v>2018</v>
      </c>
      <c r="BG186" s="213">
        <f>IF('Indicator Date'!BG186="","x",YEAR('Indicator Date'!BG186))</f>
        <v>2018</v>
      </c>
      <c r="BH186" s="151">
        <f>IF('Indicator Date'!BH186="","x",'Indicator Date'!BH186)</f>
        <v>2018</v>
      </c>
      <c r="BI186" s="151">
        <f>IF('Indicator Date'!BI186="","x",'Indicator Date'!BI186)</f>
        <v>2018</v>
      </c>
      <c r="BJ186" s="151">
        <f>IF('Indicator Date'!BJ186="","x",'Indicator Date'!BJ186)</f>
        <v>2013</v>
      </c>
      <c r="BK186" s="151">
        <f>IF('Indicator Date'!BK186="","x",'Indicator Date'!BK186)</f>
        <v>2017</v>
      </c>
      <c r="BL186" s="151">
        <f>IF('Indicator Date'!BL186="","x",'Indicator Date'!BL186)</f>
        <v>2018</v>
      </c>
      <c r="BM186" s="151">
        <f>IF('Indicator Date'!BM186="","x",'Indicator Date'!BM186)</f>
        <v>2017</v>
      </c>
      <c r="BN186" s="151" t="str">
        <f>IF('Indicator Date'!BN186="","x",'Indicator Date'!BN186)</f>
        <v>x</v>
      </c>
      <c r="BO186" s="151">
        <f>IF('Indicator Date'!BO186="","x",'Indicator Date'!BO186)</f>
        <v>2016</v>
      </c>
      <c r="BP186" s="151">
        <f>IF('Indicator Date'!BP186="","x",'Indicator Date'!BP186)</f>
        <v>2017</v>
      </c>
      <c r="BQ186" s="151">
        <f>IF('Indicator Date'!BQ186="","x",'Indicator Date'!BQ186)</f>
        <v>2013</v>
      </c>
      <c r="BR186" s="151">
        <f>IF('Indicator Date'!BR186="","x",'Indicator Date'!BR186)</f>
        <v>2017</v>
      </c>
      <c r="BS186" s="151">
        <f>IF('Indicator Date'!BS186="","x",'Indicator Date'!BS186)</f>
        <v>2017</v>
      </c>
      <c r="BT186" s="151">
        <f>IF('Indicator Date'!BT186="","x",'Indicator Date'!BT186)</f>
        <v>2016</v>
      </c>
      <c r="BU186" s="151">
        <f>IF('Indicator Date'!BU186="","x",'Indicator Date'!BU186)</f>
        <v>2017</v>
      </c>
      <c r="BV186" s="151">
        <f>IF('Indicator Date'!BV186="","x",'Indicator Date'!BV186)</f>
        <v>2017</v>
      </c>
      <c r="BW186" s="151">
        <f>IF('Indicator Date'!BW186="","x",'Indicator Date'!BW186)</f>
        <v>2017</v>
      </c>
      <c r="BX186" s="151">
        <f>IF('Indicator Date'!BX186="","x",'Indicator Date'!BX186)</f>
        <v>2016</v>
      </c>
      <c r="BY186" s="151">
        <f>IF('Indicator Date'!BY186="","x",'Indicator Date'!BY186)</f>
        <v>2015</v>
      </c>
      <c r="BZ186" s="151" t="str">
        <f>IF('Indicator Date'!BZ186="","x",'Indicator Date'!BZ186)</f>
        <v>2018</v>
      </c>
      <c r="CA186" s="151">
        <f>IF('Indicator Date'!CA186="","x",'Indicator Date'!CA186)</f>
        <v>2019</v>
      </c>
      <c r="CB186" s="151">
        <f>IF('Indicator Date'!CB186="","x",'Indicator Date'!CB186)</f>
        <v>2015</v>
      </c>
    </row>
    <row r="187" spans="1:80" x14ac:dyDescent="0.25">
      <c r="A187" s="123" t="s">
        <v>344</v>
      </c>
      <c r="B187" s="106" t="s">
        <v>343</v>
      </c>
      <c r="C187" s="151">
        <f>IF('Indicator Date'!C187="","x",'Indicator Date'!C187)</f>
        <v>2015</v>
      </c>
      <c r="D187" s="151">
        <f>IF('Indicator Date'!D187="","x",'Indicator Date'!D187)</f>
        <v>2015</v>
      </c>
      <c r="E187" s="151">
        <f>IF('Indicator Date'!E187="","x",'Indicator Date'!E187)</f>
        <v>2015</v>
      </c>
      <c r="F187" s="151">
        <f>IF('Indicator Date'!F187="","x",'Indicator Date'!F187)</f>
        <v>2015</v>
      </c>
      <c r="G187" s="151">
        <f>IF('Indicator Date'!G187="","x",'Indicator Date'!G187)</f>
        <v>2015</v>
      </c>
      <c r="H187" s="151">
        <f>IF('Indicator Date'!H187="","x",'Indicator Date'!H187)</f>
        <v>2015</v>
      </c>
      <c r="I187" s="151">
        <f>IF('Indicator Date'!I187="","x",'Indicator Date'!I187)</f>
        <v>2015</v>
      </c>
      <c r="J187" s="151">
        <f>IF('Indicator Date'!J187="","x",'Indicator Date'!J187)</f>
        <v>2018</v>
      </c>
      <c r="K187" s="151">
        <f>IF('Indicator Date'!K187="","x",'Indicator Date'!K187)</f>
        <v>2018</v>
      </c>
      <c r="L187" s="151">
        <f>IF('Indicator Date'!L187="","x",'Indicator Date'!L187)</f>
        <v>2016</v>
      </c>
      <c r="M187" s="151">
        <f>IF('Indicator Date'!M187="","x",'Indicator Date'!M187)</f>
        <v>2015</v>
      </c>
      <c r="N187" s="151">
        <f>IF('Indicator Date'!N187="","x",'Indicator Date'!N187)</f>
        <v>2015</v>
      </c>
      <c r="O187" s="151">
        <f>IF('Indicator Date'!O187="","x",'Indicator Date'!O187)</f>
        <v>2015</v>
      </c>
      <c r="P187" s="151">
        <f>IF('Indicator Date'!P187="","x",'Indicator Date'!P187)</f>
        <v>2015</v>
      </c>
      <c r="Q187" s="151">
        <f>IF('Indicator Date'!Q187="","x",'Indicator Date'!Q187)</f>
        <v>2010</v>
      </c>
      <c r="R187" s="151">
        <f>IF('Indicator Date'!R187="","x",'Indicator Date'!R187)</f>
        <v>2010</v>
      </c>
      <c r="S187" s="151">
        <f>IF('Indicator Date'!S187="","x",'Indicator Date'!S187)</f>
        <v>2010</v>
      </c>
      <c r="T187" s="151">
        <f>IF('Indicator Date'!T187="","x",'Indicator Date'!T187)</f>
        <v>2010</v>
      </c>
      <c r="U187" s="151">
        <f>IF('Indicator Date'!U187="","x",'Indicator Date'!U187)</f>
        <v>2015</v>
      </c>
      <c r="V187" s="151">
        <f>IF('Indicator Date'!V187="","x",'Indicator Date'!V187)</f>
        <v>2015</v>
      </c>
      <c r="W187" s="151">
        <f>IF('Indicator Date'!W187="","x",'Indicator Date'!W187)</f>
        <v>2015</v>
      </c>
      <c r="X187" s="151">
        <f>IF('Indicator Date'!X187="","x",'Indicator Date'!X187)</f>
        <v>2018</v>
      </c>
      <c r="Y187" s="151">
        <f>IF('Indicator Date'!Y187="","x",'Indicator Date'!Y187)</f>
        <v>2018</v>
      </c>
      <c r="Z187" s="151">
        <f>IF('Indicator Date'!Z187="","x",'Indicator Date'!Z187)</f>
        <v>2018</v>
      </c>
      <c r="AA187" s="151">
        <f>IF('Indicator Date'!AA187="","x",'Indicator Date'!AA187)</f>
        <v>2011</v>
      </c>
      <c r="AB187" s="151">
        <f>IF('Indicator Date'!AB187="","x",'Indicator Date'!AB187)</f>
        <v>2017</v>
      </c>
      <c r="AC187" s="151" t="str">
        <f>IF('Indicator Date'!AC187="","x",'Indicator Date'!AC187)</f>
        <v>x</v>
      </c>
      <c r="AD187" s="151">
        <f>IF('Indicator Date'!AD187="","x",'Indicator Date'!AD187)</f>
        <v>2018</v>
      </c>
      <c r="AE187" s="151">
        <f>IF('Indicator Date'!AE187="","x",'Indicator Date'!AE187)</f>
        <v>2018</v>
      </c>
      <c r="AF187" s="151" t="str">
        <f>IF('Indicator Date'!AF187="","x",'Indicator Date'!AF187)</f>
        <v>x</v>
      </c>
      <c r="AG187" s="151">
        <f>IF('Indicator Date'!AG187="","x",'Indicator Date'!AG187)</f>
        <v>2019</v>
      </c>
      <c r="AH187" s="151">
        <f>IF('Indicator Date'!AH187="","x",'Indicator Date'!AH187)</f>
        <v>2019</v>
      </c>
      <c r="AI187" s="151">
        <f>IF('Indicator Date'!AI187="","x",'Indicator Date'!AI187)</f>
        <v>2019</v>
      </c>
      <c r="AJ187" s="151">
        <f>IF('Indicator Date'!AJ187="","x",'Indicator Date'!AJ187)</f>
        <v>2018</v>
      </c>
      <c r="AK187" s="151">
        <f>IF('Indicator Date'!AK187="","x",'Indicator Date'!AK187)</f>
        <v>2018</v>
      </c>
      <c r="AL187" s="151">
        <f>IF('Indicator Date'!AL187="","x",'Indicator Date'!AL187)</f>
        <v>2017</v>
      </c>
      <c r="AM187" s="151" t="str">
        <f>IF('Indicator Date'!AM187="","x",'Indicator Date'!AM187)</f>
        <v>x</v>
      </c>
      <c r="AN187" s="151">
        <f>IF('Indicator Date'!AN187="","x",'Indicator Date'!AN187)</f>
        <v>2019</v>
      </c>
      <c r="AO187" s="151">
        <f>IF('Indicator Date'!AO187="","x",'Indicator Date'!AO187)</f>
        <v>2016</v>
      </c>
      <c r="AP187" s="151">
        <f>IF('Indicator Date'!AP187="","x",'Indicator Date'!AP187)</f>
        <v>2017</v>
      </c>
      <c r="AQ187" s="151">
        <f>IF('Indicator Date'!AQ187="","x",'Indicator Date'!AQ187)</f>
        <v>2017</v>
      </c>
      <c r="AR187" s="151">
        <f>IF('Indicator Date'!AR187="","x",'Indicator Date'!AR187)</f>
        <v>2018</v>
      </c>
      <c r="AS187" s="151">
        <f>IF('Indicator Date'!AS187="","x",'Indicator Date'!AS187)</f>
        <v>2015</v>
      </c>
      <c r="AT187" s="151">
        <f>IF('Indicator Date'!AT187="","x",'Indicator Date'!AT187)</f>
        <v>2011</v>
      </c>
      <c r="AU187" s="151">
        <f>IF('Indicator Date'!AU187="","x",'Indicator Date'!AU187)</f>
        <v>2017</v>
      </c>
      <c r="AV187" s="151">
        <f>IF('Indicator Date'!AV187="","x",'Indicator Date'!AV187)</f>
        <v>2017</v>
      </c>
      <c r="AW187" s="151">
        <f>IF('Indicator Date'!AW187="","x",'Indicator Date'!AW187)</f>
        <v>2017</v>
      </c>
      <c r="AX187" s="151" t="str">
        <f>IF('Indicator Date'!AX187="","x",'Indicator Date'!AX187)</f>
        <v>x</v>
      </c>
      <c r="AY187" s="151">
        <f>IF('Indicator Date'!AY187="","x",'Indicator Date'!AY187)</f>
        <v>2017</v>
      </c>
      <c r="AZ187" s="151">
        <f>IF('Indicator Date'!AZ187="","x",'Indicator Date'!AZ187)</f>
        <v>2017</v>
      </c>
      <c r="BA187" s="151" t="str">
        <f>IF('Indicator Date'!BA187="","x",'Indicator Date'!BA187)</f>
        <v>2017</v>
      </c>
      <c r="BB187" s="151">
        <f>IF('Indicator Date'!BB187="","x",'Indicator Date'!BB187)</f>
        <v>2017</v>
      </c>
      <c r="BC187" s="151">
        <f>IF('Indicator Date'!BC187="","x",'Indicator Date'!BC187)</f>
        <v>2018</v>
      </c>
      <c r="BD187" s="151">
        <f>IF('Indicator Date'!BD187="","x",'Indicator Date'!BD187)</f>
        <v>2019</v>
      </c>
      <c r="BE187" s="213" t="str">
        <f>IF('Indicator Date'!BE187="","x",YEAR('Indicator Date'!BE187))</f>
        <v>x</v>
      </c>
      <c r="BF187" s="213">
        <f>IF('Indicator Date'!BF187="","x",YEAR('Indicator Date'!BF187))</f>
        <v>2018</v>
      </c>
      <c r="BG187" s="213">
        <f>IF('Indicator Date'!BG187="","x",YEAR('Indicator Date'!BG187))</f>
        <v>2018</v>
      </c>
      <c r="BH187" s="151">
        <f>IF('Indicator Date'!BH187="","x",'Indicator Date'!BH187)</f>
        <v>2018</v>
      </c>
      <c r="BI187" s="151">
        <f>IF('Indicator Date'!BI187="","x",'Indicator Date'!BI187)</f>
        <v>2018</v>
      </c>
      <c r="BJ187" s="151">
        <f>IF('Indicator Date'!BJ187="","x",'Indicator Date'!BJ187)</f>
        <v>2013</v>
      </c>
      <c r="BK187" s="151">
        <f>IF('Indicator Date'!BK187="","x",'Indicator Date'!BK187)</f>
        <v>2017</v>
      </c>
      <c r="BL187" s="151">
        <f>IF('Indicator Date'!BL187="","x",'Indicator Date'!BL187)</f>
        <v>2018</v>
      </c>
      <c r="BM187" s="151">
        <f>IF('Indicator Date'!BM187="","x",'Indicator Date'!BM187)</f>
        <v>2017</v>
      </c>
      <c r="BN187" s="151">
        <f>IF('Indicator Date'!BN187="","x",'Indicator Date'!BN187)</f>
        <v>2017</v>
      </c>
      <c r="BO187" s="151">
        <f>IF('Indicator Date'!BO187="","x",'Indicator Date'!BO187)</f>
        <v>2016</v>
      </c>
      <c r="BP187" s="151">
        <f>IF('Indicator Date'!BP187="","x",'Indicator Date'!BP187)</f>
        <v>2017</v>
      </c>
      <c r="BQ187" s="151">
        <f>IF('Indicator Date'!BQ187="","x",'Indicator Date'!BQ187)</f>
        <v>2014</v>
      </c>
      <c r="BR187" s="151">
        <f>IF('Indicator Date'!BR187="","x",'Indicator Date'!BR187)</f>
        <v>2017</v>
      </c>
      <c r="BS187" s="151">
        <f>IF('Indicator Date'!BS187="","x",'Indicator Date'!BS187)</f>
        <v>2017</v>
      </c>
      <c r="BT187" s="151">
        <f>IF('Indicator Date'!BT187="","x",'Indicator Date'!BT187)</f>
        <v>2017</v>
      </c>
      <c r="BU187" s="151">
        <f>IF('Indicator Date'!BU187="","x",'Indicator Date'!BU187)</f>
        <v>2017</v>
      </c>
      <c r="BV187" s="151">
        <f>IF('Indicator Date'!BV187="","x",'Indicator Date'!BV187)</f>
        <v>2017</v>
      </c>
      <c r="BW187" s="151">
        <f>IF('Indicator Date'!BW187="","x",'Indicator Date'!BW187)</f>
        <v>2017</v>
      </c>
      <c r="BX187" s="151">
        <f>IF('Indicator Date'!BX187="","x",'Indicator Date'!BX187)</f>
        <v>2016</v>
      </c>
      <c r="BY187" s="151">
        <f>IF('Indicator Date'!BY187="","x",'Indicator Date'!BY187)</f>
        <v>2015</v>
      </c>
      <c r="BZ187" s="151" t="str">
        <f>IF('Indicator Date'!BZ187="","x",'Indicator Date'!BZ187)</f>
        <v>2018</v>
      </c>
      <c r="CA187" s="151">
        <f>IF('Indicator Date'!CA187="","x",'Indicator Date'!CA187)</f>
        <v>2019</v>
      </c>
      <c r="CB187" s="151">
        <f>IF('Indicator Date'!CB187="","x",'Indicator Date'!CB187)</f>
        <v>2015</v>
      </c>
    </row>
    <row r="188" spans="1:80" x14ac:dyDescent="0.25">
      <c r="A188" s="123" t="s">
        <v>346</v>
      </c>
      <c r="B188" s="106" t="s">
        <v>345</v>
      </c>
      <c r="C188" s="151">
        <f>IF('Indicator Date'!C188="","x",'Indicator Date'!C188)</f>
        <v>2015</v>
      </c>
      <c r="D188" s="151">
        <f>IF('Indicator Date'!D188="","x",'Indicator Date'!D188)</f>
        <v>2015</v>
      </c>
      <c r="E188" s="151">
        <f>IF('Indicator Date'!E188="","x",'Indicator Date'!E188)</f>
        <v>2015</v>
      </c>
      <c r="F188" s="151">
        <f>IF('Indicator Date'!F188="","x",'Indicator Date'!F188)</f>
        <v>2015</v>
      </c>
      <c r="G188" s="151">
        <f>IF('Indicator Date'!G188="","x",'Indicator Date'!G188)</f>
        <v>2015</v>
      </c>
      <c r="H188" s="151">
        <f>IF('Indicator Date'!H188="","x",'Indicator Date'!H188)</f>
        <v>2015</v>
      </c>
      <c r="I188" s="151">
        <f>IF('Indicator Date'!I188="","x",'Indicator Date'!I188)</f>
        <v>2015</v>
      </c>
      <c r="J188" s="151">
        <f>IF('Indicator Date'!J188="","x",'Indicator Date'!J188)</f>
        <v>2018</v>
      </c>
      <c r="K188" s="151">
        <f>IF('Indicator Date'!K188="","x",'Indicator Date'!K188)</f>
        <v>2018</v>
      </c>
      <c r="L188" s="151">
        <f>IF('Indicator Date'!L188="","x",'Indicator Date'!L188)</f>
        <v>2016</v>
      </c>
      <c r="M188" s="151">
        <f>IF('Indicator Date'!M188="","x",'Indicator Date'!M188)</f>
        <v>2015</v>
      </c>
      <c r="N188" s="151">
        <f>IF('Indicator Date'!N188="","x",'Indicator Date'!N188)</f>
        <v>2015</v>
      </c>
      <c r="O188" s="151">
        <f>IF('Indicator Date'!O188="","x",'Indicator Date'!O188)</f>
        <v>2015</v>
      </c>
      <c r="P188" s="151">
        <f>IF('Indicator Date'!P188="","x",'Indicator Date'!P188)</f>
        <v>2015</v>
      </c>
      <c r="Q188" s="151">
        <f>IF('Indicator Date'!Q188="","x",'Indicator Date'!Q188)</f>
        <v>2010</v>
      </c>
      <c r="R188" s="151">
        <f>IF('Indicator Date'!R188="","x",'Indicator Date'!R188)</f>
        <v>2010</v>
      </c>
      <c r="S188" s="151">
        <f>IF('Indicator Date'!S188="","x",'Indicator Date'!S188)</f>
        <v>2010</v>
      </c>
      <c r="T188" s="151">
        <f>IF('Indicator Date'!T188="","x",'Indicator Date'!T188)</f>
        <v>2010</v>
      </c>
      <c r="U188" s="151">
        <f>IF('Indicator Date'!U188="","x",'Indicator Date'!U188)</f>
        <v>2015</v>
      </c>
      <c r="V188" s="151">
        <f>IF('Indicator Date'!V188="","x",'Indicator Date'!V188)</f>
        <v>2015</v>
      </c>
      <c r="W188" s="151">
        <f>IF('Indicator Date'!W188="","x",'Indicator Date'!W188)</f>
        <v>2015</v>
      </c>
      <c r="X188" s="151">
        <f>IF('Indicator Date'!X188="","x",'Indicator Date'!X188)</f>
        <v>2018</v>
      </c>
      <c r="Y188" s="151">
        <f>IF('Indicator Date'!Y188="","x",'Indicator Date'!Y188)</f>
        <v>2018</v>
      </c>
      <c r="Z188" s="151">
        <f>IF('Indicator Date'!Z188="","x",'Indicator Date'!Z188)</f>
        <v>2018</v>
      </c>
      <c r="AA188" s="151" t="str">
        <f>IF('Indicator Date'!AA188="","x",'Indicator Date'!AA188)</f>
        <v>x</v>
      </c>
      <c r="AB188" s="151">
        <f>IF('Indicator Date'!AB188="","x",'Indicator Date'!AB188)</f>
        <v>2017</v>
      </c>
      <c r="AC188" s="151" t="str">
        <f>IF('Indicator Date'!AC188="","x",'Indicator Date'!AC188)</f>
        <v>x</v>
      </c>
      <c r="AD188" s="151">
        <f>IF('Indicator Date'!AD188="","x",'Indicator Date'!AD188)</f>
        <v>2018</v>
      </c>
      <c r="AE188" s="151">
        <f>IF('Indicator Date'!AE188="","x",'Indicator Date'!AE188)</f>
        <v>2018</v>
      </c>
      <c r="AF188" s="151">
        <f>IF('Indicator Date'!AF188="","x",'Indicator Date'!AF188)</f>
        <v>2016</v>
      </c>
      <c r="AG188" s="151">
        <f>IF('Indicator Date'!AG188="","x",'Indicator Date'!AG188)</f>
        <v>2019</v>
      </c>
      <c r="AH188" s="151">
        <f>IF('Indicator Date'!AH188="","x",'Indicator Date'!AH188)</f>
        <v>2019</v>
      </c>
      <c r="AI188" s="151">
        <f>IF('Indicator Date'!AI188="","x",'Indicator Date'!AI188)</f>
        <v>2019</v>
      </c>
      <c r="AJ188" s="151">
        <f>IF('Indicator Date'!AJ188="","x",'Indicator Date'!AJ188)</f>
        <v>2018</v>
      </c>
      <c r="AK188" s="151">
        <f>IF('Indicator Date'!AK188="","x",'Indicator Date'!AK188)</f>
        <v>2018</v>
      </c>
      <c r="AL188" s="151">
        <f>IF('Indicator Date'!AL188="","x",'Indicator Date'!AL188)</f>
        <v>2017</v>
      </c>
      <c r="AM188" s="151" t="str">
        <f>IF('Indicator Date'!AM188="","x",'Indicator Date'!AM188)</f>
        <v>x</v>
      </c>
      <c r="AN188" s="151">
        <f>IF('Indicator Date'!AN188="","x",'Indicator Date'!AN188)</f>
        <v>2019</v>
      </c>
      <c r="AO188" s="151">
        <f>IF('Indicator Date'!AO188="","x",'Indicator Date'!AO188)</f>
        <v>2016</v>
      </c>
      <c r="AP188" s="151">
        <f>IF('Indicator Date'!AP188="","x",'Indicator Date'!AP188)</f>
        <v>2017</v>
      </c>
      <c r="AQ188" s="151">
        <f>IF('Indicator Date'!AQ188="","x",'Indicator Date'!AQ188)</f>
        <v>2017</v>
      </c>
      <c r="AR188" s="151">
        <f>IF('Indicator Date'!AR188="","x",'Indicator Date'!AR188)</f>
        <v>2016</v>
      </c>
      <c r="AS188" s="151">
        <f>IF('Indicator Date'!AS188="","x",'Indicator Date'!AS188)</f>
        <v>2015</v>
      </c>
      <c r="AT188" s="151">
        <f>IF('Indicator Date'!AT188="","x",'Indicator Date'!AT188)</f>
        <v>2006</v>
      </c>
      <c r="AU188" s="151">
        <f>IF('Indicator Date'!AU188="","x",'Indicator Date'!AU188)</f>
        <v>2017</v>
      </c>
      <c r="AV188" s="151">
        <f>IF('Indicator Date'!AV188="","x",'Indicator Date'!AV188)</f>
        <v>2017</v>
      </c>
      <c r="AW188" s="151">
        <f>IF('Indicator Date'!AW188="","x",'Indicator Date'!AW188)</f>
        <v>2017</v>
      </c>
      <c r="AX188" s="151">
        <f>IF('Indicator Date'!AX188="","x",'Indicator Date'!AX188)</f>
        <v>2017</v>
      </c>
      <c r="AY188" s="151">
        <f>IF('Indicator Date'!AY188="","x",'Indicator Date'!AY188)</f>
        <v>2017</v>
      </c>
      <c r="AZ188" s="151">
        <f>IF('Indicator Date'!AZ188="","x",'Indicator Date'!AZ188)</f>
        <v>2017</v>
      </c>
      <c r="BA188" s="151" t="str">
        <f>IF('Indicator Date'!BA188="","x",'Indicator Date'!BA188)</f>
        <v>x</v>
      </c>
      <c r="BB188" s="151">
        <f>IF('Indicator Date'!BB188="","x",'Indicator Date'!BB188)</f>
        <v>2017</v>
      </c>
      <c r="BC188" s="151">
        <f>IF('Indicator Date'!BC188="","x",'Indicator Date'!BC188)</f>
        <v>2018</v>
      </c>
      <c r="BD188" s="151">
        <f>IF('Indicator Date'!BD188="","x",'Indicator Date'!BD188)</f>
        <v>2019</v>
      </c>
      <c r="BE188" s="213" t="str">
        <f>IF('Indicator Date'!BE188="","x",YEAR('Indicator Date'!BE188))</f>
        <v>x</v>
      </c>
      <c r="BF188" s="213">
        <f>IF('Indicator Date'!BF188="","x",YEAR('Indicator Date'!BF188))</f>
        <v>2018</v>
      </c>
      <c r="BG188" s="213">
        <f>IF('Indicator Date'!BG188="","x",YEAR('Indicator Date'!BG188))</f>
        <v>2018</v>
      </c>
      <c r="BH188" s="151">
        <f>IF('Indicator Date'!BH188="","x",'Indicator Date'!BH188)</f>
        <v>2018</v>
      </c>
      <c r="BI188" s="151">
        <f>IF('Indicator Date'!BI188="","x",'Indicator Date'!BI188)</f>
        <v>2018</v>
      </c>
      <c r="BJ188" s="151">
        <f>IF('Indicator Date'!BJ188="","x",'Indicator Date'!BJ188)</f>
        <v>2013</v>
      </c>
      <c r="BK188" s="151">
        <f>IF('Indicator Date'!BK188="","x",'Indicator Date'!BK188)</f>
        <v>2017</v>
      </c>
      <c r="BL188" s="151">
        <f>IF('Indicator Date'!BL188="","x",'Indicator Date'!BL188)</f>
        <v>2018</v>
      </c>
      <c r="BM188" s="151">
        <f>IF('Indicator Date'!BM188="","x",'Indicator Date'!BM188)</f>
        <v>2017</v>
      </c>
      <c r="BN188" s="151">
        <f>IF('Indicator Date'!BN188="","x",'Indicator Date'!BN188)</f>
        <v>2015</v>
      </c>
      <c r="BO188" s="151">
        <f>IF('Indicator Date'!BO188="","x",'Indicator Date'!BO188)</f>
        <v>2016</v>
      </c>
      <c r="BP188" s="151">
        <f>IF('Indicator Date'!BP188="","x",'Indicator Date'!BP188)</f>
        <v>2017</v>
      </c>
      <c r="BQ188" s="151">
        <f>IF('Indicator Date'!BQ188="","x",'Indicator Date'!BQ188)</f>
        <v>2014</v>
      </c>
      <c r="BR188" s="151">
        <f>IF('Indicator Date'!BR188="","x",'Indicator Date'!BR188)</f>
        <v>2017</v>
      </c>
      <c r="BS188" s="151">
        <f>IF('Indicator Date'!BS188="","x",'Indicator Date'!BS188)</f>
        <v>2017</v>
      </c>
      <c r="BT188" s="151">
        <f>IF('Indicator Date'!BT188="","x",'Indicator Date'!BT188)</f>
        <v>2014</v>
      </c>
      <c r="BU188" s="151">
        <f>IF('Indicator Date'!BU188="","x",'Indicator Date'!BU188)</f>
        <v>2017</v>
      </c>
      <c r="BV188" s="151">
        <f>IF('Indicator Date'!BV188="","x",'Indicator Date'!BV188)</f>
        <v>2017</v>
      </c>
      <c r="BW188" s="151">
        <f>IF('Indicator Date'!BW188="","x",'Indicator Date'!BW188)</f>
        <v>2017</v>
      </c>
      <c r="BX188" s="151">
        <f>IF('Indicator Date'!BX188="","x",'Indicator Date'!BX188)</f>
        <v>2016</v>
      </c>
      <c r="BY188" s="151">
        <f>IF('Indicator Date'!BY188="","x",'Indicator Date'!BY188)</f>
        <v>2015</v>
      </c>
      <c r="BZ188" s="151" t="str">
        <f>IF('Indicator Date'!BZ188="","x",'Indicator Date'!BZ188)</f>
        <v>2018</v>
      </c>
      <c r="CA188" s="151">
        <f>IF('Indicator Date'!CA188="","x",'Indicator Date'!CA188)</f>
        <v>2019</v>
      </c>
      <c r="CB188" s="151">
        <f>IF('Indicator Date'!CB188="","x",'Indicator Date'!CB188)</f>
        <v>2015</v>
      </c>
    </row>
    <row r="189" spans="1:80" x14ac:dyDescent="0.25">
      <c r="A189" s="123" t="s">
        <v>348</v>
      </c>
      <c r="B189" s="106" t="s">
        <v>347</v>
      </c>
      <c r="C189" s="151">
        <f>IF('Indicator Date'!C189="","x",'Indicator Date'!C189)</f>
        <v>2015</v>
      </c>
      <c r="D189" s="151">
        <f>IF('Indicator Date'!D189="","x",'Indicator Date'!D189)</f>
        <v>2015</v>
      </c>
      <c r="E189" s="151">
        <f>IF('Indicator Date'!E189="","x",'Indicator Date'!E189)</f>
        <v>2015</v>
      </c>
      <c r="F189" s="151">
        <f>IF('Indicator Date'!F189="","x",'Indicator Date'!F189)</f>
        <v>2015</v>
      </c>
      <c r="G189" s="151">
        <f>IF('Indicator Date'!G189="","x",'Indicator Date'!G189)</f>
        <v>2015</v>
      </c>
      <c r="H189" s="151">
        <f>IF('Indicator Date'!H189="","x",'Indicator Date'!H189)</f>
        <v>2015</v>
      </c>
      <c r="I189" s="151">
        <f>IF('Indicator Date'!I189="","x",'Indicator Date'!I189)</f>
        <v>2015</v>
      </c>
      <c r="J189" s="151">
        <f>IF('Indicator Date'!J189="","x",'Indicator Date'!J189)</f>
        <v>2018</v>
      </c>
      <c r="K189" s="151">
        <f>IF('Indicator Date'!K189="","x",'Indicator Date'!K189)</f>
        <v>2018</v>
      </c>
      <c r="L189" s="151">
        <f>IF('Indicator Date'!L189="","x",'Indicator Date'!L189)</f>
        <v>2016</v>
      </c>
      <c r="M189" s="151">
        <f>IF('Indicator Date'!M189="","x",'Indicator Date'!M189)</f>
        <v>2015</v>
      </c>
      <c r="N189" s="151">
        <f>IF('Indicator Date'!N189="","x",'Indicator Date'!N189)</f>
        <v>2015</v>
      </c>
      <c r="O189" s="151">
        <f>IF('Indicator Date'!O189="","x",'Indicator Date'!O189)</f>
        <v>2015</v>
      </c>
      <c r="P189" s="151">
        <f>IF('Indicator Date'!P189="","x",'Indicator Date'!P189)</f>
        <v>2015</v>
      </c>
      <c r="Q189" s="151">
        <f>IF('Indicator Date'!Q189="","x",'Indicator Date'!Q189)</f>
        <v>2010</v>
      </c>
      <c r="R189" s="151">
        <f>IF('Indicator Date'!R189="","x",'Indicator Date'!R189)</f>
        <v>2010</v>
      </c>
      <c r="S189" s="151">
        <f>IF('Indicator Date'!S189="","x",'Indicator Date'!S189)</f>
        <v>2010</v>
      </c>
      <c r="T189" s="151">
        <f>IF('Indicator Date'!T189="","x",'Indicator Date'!T189)</f>
        <v>2010</v>
      </c>
      <c r="U189" s="151">
        <f>IF('Indicator Date'!U189="","x",'Indicator Date'!U189)</f>
        <v>2015</v>
      </c>
      <c r="V189" s="151">
        <f>IF('Indicator Date'!V189="","x",'Indicator Date'!V189)</f>
        <v>2015</v>
      </c>
      <c r="W189" s="151">
        <f>IF('Indicator Date'!W189="","x",'Indicator Date'!W189)</f>
        <v>2015</v>
      </c>
      <c r="X189" s="151">
        <f>IF('Indicator Date'!X189="","x",'Indicator Date'!X189)</f>
        <v>2018</v>
      </c>
      <c r="Y189" s="151">
        <f>IF('Indicator Date'!Y189="","x",'Indicator Date'!Y189)</f>
        <v>2018</v>
      </c>
      <c r="Z189" s="151">
        <f>IF('Indicator Date'!Z189="","x",'Indicator Date'!Z189)</f>
        <v>2018</v>
      </c>
      <c r="AA189" s="151" t="str">
        <f>IF('Indicator Date'!AA189="","x",'Indicator Date'!AA189)</f>
        <v>x</v>
      </c>
      <c r="AB189" s="151">
        <f>IF('Indicator Date'!AB189="","x",'Indicator Date'!AB189)</f>
        <v>2017</v>
      </c>
      <c r="AC189" s="151">
        <f>IF('Indicator Date'!AC189="","x",'Indicator Date'!AC189)</f>
        <v>2017</v>
      </c>
      <c r="AD189" s="151">
        <f>IF('Indicator Date'!AD189="","x",'Indicator Date'!AD189)</f>
        <v>2015</v>
      </c>
      <c r="AE189" s="151">
        <f>IF('Indicator Date'!AE189="","x",'Indicator Date'!AE189)</f>
        <v>2018</v>
      </c>
      <c r="AF189" s="151" t="str">
        <f>IF('Indicator Date'!AF189="","x",'Indicator Date'!AF189)</f>
        <v>x</v>
      </c>
      <c r="AG189" s="151">
        <f>IF('Indicator Date'!AG189="","x",'Indicator Date'!AG189)</f>
        <v>2019</v>
      </c>
      <c r="AH189" s="151">
        <f>IF('Indicator Date'!AH189="","x",'Indicator Date'!AH189)</f>
        <v>2019</v>
      </c>
      <c r="AI189" s="151">
        <f>IF('Indicator Date'!AI189="","x",'Indicator Date'!AI189)</f>
        <v>2019</v>
      </c>
      <c r="AJ189" s="151">
        <f>IF('Indicator Date'!AJ189="","x",'Indicator Date'!AJ189)</f>
        <v>2018</v>
      </c>
      <c r="AK189" s="151">
        <f>IF('Indicator Date'!AK189="","x",'Indicator Date'!AK189)</f>
        <v>2018</v>
      </c>
      <c r="AL189" s="151">
        <f>IF('Indicator Date'!AL189="","x",'Indicator Date'!AL189)</f>
        <v>2017</v>
      </c>
      <c r="AM189" s="151">
        <f>IF('Indicator Date'!AM189="","x",'Indicator Date'!AM189)</f>
        <v>2007</v>
      </c>
      <c r="AN189" s="151">
        <f>IF('Indicator Date'!AN189="","x",'Indicator Date'!AN189)</f>
        <v>2019</v>
      </c>
      <c r="AO189" s="151">
        <f>IF('Indicator Date'!AO189="","x",'Indicator Date'!AO189)</f>
        <v>2016</v>
      </c>
      <c r="AP189" s="151">
        <f>IF('Indicator Date'!AP189="","x",'Indicator Date'!AP189)</f>
        <v>2017</v>
      </c>
      <c r="AQ189" s="151">
        <f>IF('Indicator Date'!AQ189="","x",'Indicator Date'!AQ189)</f>
        <v>2017</v>
      </c>
      <c r="AR189" s="151">
        <f>IF('Indicator Date'!AR189="","x",'Indicator Date'!AR189)</f>
        <v>2018</v>
      </c>
      <c r="AS189" s="151">
        <f>IF('Indicator Date'!AS189="","x",'Indicator Date'!AS189)</f>
        <v>2015</v>
      </c>
      <c r="AT189" s="151">
        <f>IF('Indicator Date'!AT189="","x",'Indicator Date'!AT189)</f>
        <v>2013</v>
      </c>
      <c r="AU189" s="151">
        <f>IF('Indicator Date'!AU189="","x",'Indicator Date'!AU189)</f>
        <v>2017</v>
      </c>
      <c r="AV189" s="151" t="str">
        <f>IF('Indicator Date'!AV189="","x",'Indicator Date'!AV189)</f>
        <v>x</v>
      </c>
      <c r="AW189" s="151" t="str">
        <f>IF('Indicator Date'!AW189="","x",'Indicator Date'!AW189)</f>
        <v>x</v>
      </c>
      <c r="AX189" s="151">
        <f>IF('Indicator Date'!AX189="","x",'Indicator Date'!AX189)</f>
        <v>2017</v>
      </c>
      <c r="AY189" s="151">
        <f>IF('Indicator Date'!AY189="","x",'Indicator Date'!AY189)</f>
        <v>2017</v>
      </c>
      <c r="AZ189" s="151" t="str">
        <f>IF('Indicator Date'!AZ189="","x",'Indicator Date'!AZ189)</f>
        <v>x</v>
      </c>
      <c r="BA189" s="151" t="str">
        <f>IF('Indicator Date'!BA189="","x",'Indicator Date'!BA189)</f>
        <v>2010</v>
      </c>
      <c r="BB189" s="151">
        <f>IF('Indicator Date'!BB189="","x",'Indicator Date'!BB189)</f>
        <v>2017</v>
      </c>
      <c r="BC189" s="151">
        <f>IF('Indicator Date'!BC189="","x",'Indicator Date'!BC189)</f>
        <v>2018</v>
      </c>
      <c r="BD189" s="151">
        <f>IF('Indicator Date'!BD189="","x",'Indicator Date'!BD189)</f>
        <v>2019</v>
      </c>
      <c r="BE189" s="213" t="str">
        <f>IF('Indicator Date'!BE189="","x",YEAR('Indicator Date'!BE189))</f>
        <v>x</v>
      </c>
      <c r="BF189" s="213">
        <f>IF('Indicator Date'!BF189="","x",YEAR('Indicator Date'!BF189))</f>
        <v>2018</v>
      </c>
      <c r="BG189" s="213">
        <f>IF('Indicator Date'!BG189="","x",YEAR('Indicator Date'!BG189))</f>
        <v>2018</v>
      </c>
      <c r="BH189" s="151">
        <f>IF('Indicator Date'!BH189="","x",'Indicator Date'!BH189)</f>
        <v>2018</v>
      </c>
      <c r="BI189" s="151">
        <f>IF('Indicator Date'!BI189="","x",'Indicator Date'!BI189)</f>
        <v>2018</v>
      </c>
      <c r="BJ189" s="151">
        <f>IF('Indicator Date'!BJ189="","x",'Indicator Date'!BJ189)</f>
        <v>2013</v>
      </c>
      <c r="BK189" s="151">
        <f>IF('Indicator Date'!BK189="","x",'Indicator Date'!BK189)</f>
        <v>2017</v>
      </c>
      <c r="BL189" s="151">
        <f>IF('Indicator Date'!BL189="","x",'Indicator Date'!BL189)</f>
        <v>2018</v>
      </c>
      <c r="BM189" s="151">
        <f>IF('Indicator Date'!BM189="","x",'Indicator Date'!BM189)</f>
        <v>2017</v>
      </c>
      <c r="BN189" s="151">
        <f>IF('Indicator Date'!BN189="","x",'Indicator Date'!BN189)</f>
        <v>2015</v>
      </c>
      <c r="BO189" s="151">
        <f>IF('Indicator Date'!BO189="","x",'Indicator Date'!BO189)</f>
        <v>2016</v>
      </c>
      <c r="BP189" s="151">
        <f>IF('Indicator Date'!BP189="","x",'Indicator Date'!BP189)</f>
        <v>2017</v>
      </c>
      <c r="BQ189" s="151">
        <f>IF('Indicator Date'!BQ189="","x",'Indicator Date'!BQ189)</f>
        <v>2014</v>
      </c>
      <c r="BR189" s="151">
        <f>IF('Indicator Date'!BR189="","x",'Indicator Date'!BR189)</f>
        <v>2017</v>
      </c>
      <c r="BS189" s="151">
        <f>IF('Indicator Date'!BS189="","x",'Indicator Date'!BS189)</f>
        <v>2017</v>
      </c>
      <c r="BT189" s="151">
        <f>IF('Indicator Date'!BT189="","x",'Indicator Date'!BT189)</f>
        <v>2016</v>
      </c>
      <c r="BU189" s="151">
        <f>IF('Indicator Date'!BU189="","x",'Indicator Date'!BU189)</f>
        <v>2017</v>
      </c>
      <c r="BV189" s="151" t="str">
        <f>IF('Indicator Date'!BV189="","x",'Indicator Date'!BV189)</f>
        <v>x</v>
      </c>
      <c r="BW189" s="151" t="str">
        <f>IF('Indicator Date'!BW189="","x",'Indicator Date'!BW189)</f>
        <v>x</v>
      </c>
      <c r="BX189" s="151">
        <f>IF('Indicator Date'!BX189="","x",'Indicator Date'!BX189)</f>
        <v>2016</v>
      </c>
      <c r="BY189" s="151">
        <f>IF('Indicator Date'!BY189="","x",'Indicator Date'!BY189)</f>
        <v>2015</v>
      </c>
      <c r="BZ189" s="151" t="str">
        <f>IF('Indicator Date'!BZ189="","x",'Indicator Date'!BZ189)</f>
        <v>2018</v>
      </c>
      <c r="CA189" s="151">
        <f>IF('Indicator Date'!CA189="","x",'Indicator Date'!CA189)</f>
        <v>2019</v>
      </c>
      <c r="CB189" s="151">
        <f>IF('Indicator Date'!CB189="","x",'Indicator Date'!CB189)</f>
        <v>2015</v>
      </c>
    </row>
    <row r="190" spans="1:80" x14ac:dyDescent="0.25">
      <c r="A190" s="123" t="s">
        <v>809</v>
      </c>
      <c r="B190" s="106" t="s">
        <v>349</v>
      </c>
      <c r="C190" s="151">
        <f>IF('Indicator Date'!C190="","x",'Indicator Date'!C190)</f>
        <v>2015</v>
      </c>
      <c r="D190" s="151">
        <f>IF('Indicator Date'!D190="","x",'Indicator Date'!D190)</f>
        <v>2015</v>
      </c>
      <c r="E190" s="151">
        <f>IF('Indicator Date'!E190="","x",'Indicator Date'!E190)</f>
        <v>2015</v>
      </c>
      <c r="F190" s="151">
        <f>IF('Indicator Date'!F190="","x",'Indicator Date'!F190)</f>
        <v>2015</v>
      </c>
      <c r="G190" s="151">
        <f>IF('Indicator Date'!G190="","x",'Indicator Date'!G190)</f>
        <v>2015</v>
      </c>
      <c r="H190" s="151">
        <f>IF('Indicator Date'!H190="","x",'Indicator Date'!H190)</f>
        <v>2015</v>
      </c>
      <c r="I190" s="151">
        <f>IF('Indicator Date'!I190="","x",'Indicator Date'!I190)</f>
        <v>2015</v>
      </c>
      <c r="J190" s="151">
        <f>IF('Indicator Date'!J190="","x",'Indicator Date'!J190)</f>
        <v>2018</v>
      </c>
      <c r="K190" s="151">
        <f>IF('Indicator Date'!K190="","x",'Indicator Date'!K190)</f>
        <v>2018</v>
      </c>
      <c r="L190" s="151">
        <f>IF('Indicator Date'!L190="","x",'Indicator Date'!L190)</f>
        <v>2016</v>
      </c>
      <c r="M190" s="151">
        <f>IF('Indicator Date'!M190="","x",'Indicator Date'!M190)</f>
        <v>2015</v>
      </c>
      <c r="N190" s="151">
        <f>IF('Indicator Date'!N190="","x",'Indicator Date'!N190)</f>
        <v>2015</v>
      </c>
      <c r="O190" s="151">
        <f>IF('Indicator Date'!O190="","x",'Indicator Date'!O190)</f>
        <v>2015</v>
      </c>
      <c r="P190" s="151">
        <f>IF('Indicator Date'!P190="","x",'Indicator Date'!P190)</f>
        <v>2015</v>
      </c>
      <c r="Q190" s="151">
        <f>IF('Indicator Date'!Q190="","x",'Indicator Date'!Q190)</f>
        <v>2010</v>
      </c>
      <c r="R190" s="151">
        <f>IF('Indicator Date'!R190="","x",'Indicator Date'!R190)</f>
        <v>2010</v>
      </c>
      <c r="S190" s="151">
        <f>IF('Indicator Date'!S190="","x",'Indicator Date'!S190)</f>
        <v>2010</v>
      </c>
      <c r="T190" s="151">
        <f>IF('Indicator Date'!T190="","x",'Indicator Date'!T190)</f>
        <v>2010</v>
      </c>
      <c r="U190" s="151">
        <f>IF('Indicator Date'!U190="","x",'Indicator Date'!U190)</f>
        <v>2015</v>
      </c>
      <c r="V190" s="151">
        <f>IF('Indicator Date'!V190="","x",'Indicator Date'!V190)</f>
        <v>2015</v>
      </c>
      <c r="W190" s="151">
        <f>IF('Indicator Date'!W190="","x",'Indicator Date'!W190)</f>
        <v>2015</v>
      </c>
      <c r="X190" s="151">
        <f>IF('Indicator Date'!X190="","x",'Indicator Date'!X190)</f>
        <v>2018</v>
      </c>
      <c r="Y190" s="151">
        <f>IF('Indicator Date'!Y190="","x",'Indicator Date'!Y190)</f>
        <v>2018</v>
      </c>
      <c r="Z190" s="151">
        <f>IF('Indicator Date'!Z190="","x",'Indicator Date'!Z190)</f>
        <v>2018</v>
      </c>
      <c r="AA190" s="151" t="str">
        <f>IF('Indicator Date'!AA190="","x",'Indicator Date'!AA190)</f>
        <v>x</v>
      </c>
      <c r="AB190" s="151">
        <f>IF('Indicator Date'!AB190="","x",'Indicator Date'!AB190)</f>
        <v>2017</v>
      </c>
      <c r="AC190" s="151" t="str">
        <f>IF('Indicator Date'!AC190="","x",'Indicator Date'!AC190)</f>
        <v>x</v>
      </c>
      <c r="AD190" s="151">
        <f>IF('Indicator Date'!AD190="","x",'Indicator Date'!AD190)</f>
        <v>2018</v>
      </c>
      <c r="AE190" s="151">
        <f>IF('Indicator Date'!AE190="","x",'Indicator Date'!AE190)</f>
        <v>2018</v>
      </c>
      <c r="AF190" s="151">
        <f>IF('Indicator Date'!AF190="","x",'Indicator Date'!AF190)</f>
        <v>2016</v>
      </c>
      <c r="AG190" s="151">
        <f>IF('Indicator Date'!AG190="","x",'Indicator Date'!AG190)</f>
        <v>2019</v>
      </c>
      <c r="AH190" s="151">
        <f>IF('Indicator Date'!AH190="","x",'Indicator Date'!AH190)</f>
        <v>2019</v>
      </c>
      <c r="AI190" s="151">
        <f>IF('Indicator Date'!AI190="","x",'Indicator Date'!AI190)</f>
        <v>2019</v>
      </c>
      <c r="AJ190" s="151">
        <f>IF('Indicator Date'!AJ190="","x",'Indicator Date'!AJ190)</f>
        <v>2018</v>
      </c>
      <c r="AK190" s="151">
        <f>IF('Indicator Date'!AK190="","x",'Indicator Date'!AK190)</f>
        <v>2018</v>
      </c>
      <c r="AL190" s="151">
        <f>IF('Indicator Date'!AL190="","x",'Indicator Date'!AL190)</f>
        <v>2017</v>
      </c>
      <c r="AM190" s="151" t="str">
        <f>IF('Indicator Date'!AM190="","x",'Indicator Date'!AM190)</f>
        <v>x</v>
      </c>
      <c r="AN190" s="151">
        <f>IF('Indicator Date'!AN190="","x",'Indicator Date'!AN190)</f>
        <v>2019</v>
      </c>
      <c r="AO190" s="151">
        <f>IF('Indicator Date'!AO190="","x",'Indicator Date'!AO190)</f>
        <v>2016</v>
      </c>
      <c r="AP190" s="151">
        <f>IF('Indicator Date'!AP190="","x",'Indicator Date'!AP190)</f>
        <v>2017</v>
      </c>
      <c r="AQ190" s="151" t="str">
        <f>IF('Indicator Date'!AQ190="","x",'Indicator Date'!AQ190)</f>
        <v>x</v>
      </c>
      <c r="AR190" s="151">
        <f>IF('Indicator Date'!AR190="","x",'Indicator Date'!AR190)</f>
        <v>2014</v>
      </c>
      <c r="AS190" s="151">
        <f>IF('Indicator Date'!AS190="","x",'Indicator Date'!AS190)</f>
        <v>2015</v>
      </c>
      <c r="AT190" s="151">
        <f>IF('Indicator Date'!AT190="","x",'Indicator Date'!AT190)</f>
        <v>2009</v>
      </c>
      <c r="AU190" s="151">
        <f>IF('Indicator Date'!AU190="","x",'Indicator Date'!AU190)</f>
        <v>2017</v>
      </c>
      <c r="AV190" s="151">
        <f>IF('Indicator Date'!AV190="","x",'Indicator Date'!AV190)</f>
        <v>2016</v>
      </c>
      <c r="AW190" s="151" t="str">
        <f>IF('Indicator Date'!AW190="","x",'Indicator Date'!AW190)</f>
        <v>x</v>
      </c>
      <c r="AX190" s="151">
        <f>IF('Indicator Date'!AX190="","x",'Indicator Date'!AX190)</f>
        <v>2017</v>
      </c>
      <c r="AY190" s="151">
        <f>IF('Indicator Date'!AY190="","x",'Indicator Date'!AY190)</f>
        <v>2017</v>
      </c>
      <c r="AZ190" s="151">
        <f>IF('Indicator Date'!AZ190="","x",'Indicator Date'!AZ190)</f>
        <v>2017</v>
      </c>
      <c r="BA190" s="151" t="str">
        <f>IF('Indicator Date'!BA190="","x",'Indicator Date'!BA190)</f>
        <v>x</v>
      </c>
      <c r="BB190" s="151">
        <f>IF('Indicator Date'!BB190="","x",'Indicator Date'!BB190)</f>
        <v>2017</v>
      </c>
      <c r="BC190" s="151">
        <f>IF('Indicator Date'!BC190="","x",'Indicator Date'!BC190)</f>
        <v>2018</v>
      </c>
      <c r="BD190" s="151">
        <f>IF('Indicator Date'!BD190="","x",'Indicator Date'!BD190)</f>
        <v>2019</v>
      </c>
      <c r="BE190" s="213" t="str">
        <f>IF('Indicator Date'!BE190="","x",YEAR('Indicator Date'!BE190))</f>
        <v>x</v>
      </c>
      <c r="BF190" s="213">
        <f>IF('Indicator Date'!BF190="","x",YEAR('Indicator Date'!BF190))</f>
        <v>2018</v>
      </c>
      <c r="BG190" s="213">
        <f>IF('Indicator Date'!BG190="","x",YEAR('Indicator Date'!BG190))</f>
        <v>2018</v>
      </c>
      <c r="BH190" s="151">
        <f>IF('Indicator Date'!BH190="","x",'Indicator Date'!BH190)</f>
        <v>2018</v>
      </c>
      <c r="BI190" s="151">
        <f>IF('Indicator Date'!BI190="","x",'Indicator Date'!BI190)</f>
        <v>2018</v>
      </c>
      <c r="BJ190" s="151">
        <f>IF('Indicator Date'!BJ190="","x",'Indicator Date'!BJ190)</f>
        <v>2015</v>
      </c>
      <c r="BK190" s="151">
        <f>IF('Indicator Date'!BK190="","x",'Indicator Date'!BK190)</f>
        <v>2017</v>
      </c>
      <c r="BL190" s="151">
        <f>IF('Indicator Date'!BL190="","x",'Indicator Date'!BL190)</f>
        <v>2018</v>
      </c>
      <c r="BM190" s="151">
        <f>IF('Indicator Date'!BM190="","x",'Indicator Date'!BM190)</f>
        <v>2017</v>
      </c>
      <c r="BN190" s="151">
        <f>IF('Indicator Date'!BN190="","x",'Indicator Date'!BN190)</f>
        <v>2016</v>
      </c>
      <c r="BO190" s="151">
        <f>IF('Indicator Date'!BO190="","x",'Indicator Date'!BO190)</f>
        <v>2016</v>
      </c>
      <c r="BP190" s="151">
        <f>IF('Indicator Date'!BP190="","x",'Indicator Date'!BP190)</f>
        <v>2017</v>
      </c>
      <c r="BQ190" s="151">
        <f>IF('Indicator Date'!BQ190="","x",'Indicator Date'!BQ190)</f>
        <v>2014</v>
      </c>
      <c r="BR190" s="151">
        <f>IF('Indicator Date'!BR190="","x",'Indicator Date'!BR190)</f>
        <v>2017</v>
      </c>
      <c r="BS190" s="151">
        <f>IF('Indicator Date'!BS190="","x",'Indicator Date'!BS190)</f>
        <v>2017</v>
      </c>
      <c r="BT190" s="151" t="str">
        <f>IF('Indicator Date'!BT190="","x",'Indicator Date'!BT190)</f>
        <v>x</v>
      </c>
      <c r="BU190" s="151">
        <f>IF('Indicator Date'!BU190="","x",'Indicator Date'!BU190)</f>
        <v>2017</v>
      </c>
      <c r="BV190" s="151">
        <f>IF('Indicator Date'!BV190="","x",'Indicator Date'!BV190)</f>
        <v>2017</v>
      </c>
      <c r="BW190" s="151">
        <f>IF('Indicator Date'!BW190="","x",'Indicator Date'!BW190)</f>
        <v>2017</v>
      </c>
      <c r="BX190" s="151">
        <f>IF('Indicator Date'!BX190="","x",'Indicator Date'!BX190)</f>
        <v>2015</v>
      </c>
      <c r="BY190" s="151">
        <f>IF('Indicator Date'!BY190="","x",'Indicator Date'!BY190)</f>
        <v>2015</v>
      </c>
      <c r="BZ190" s="151" t="str">
        <f>IF('Indicator Date'!BZ190="","x",'Indicator Date'!BZ190)</f>
        <v>2014</v>
      </c>
      <c r="CA190" s="151">
        <f>IF('Indicator Date'!CA190="","x",'Indicator Date'!CA190)</f>
        <v>2019</v>
      </c>
      <c r="CB190" s="151">
        <f>IF('Indicator Date'!CB190="","x",'Indicator Date'!CB190)</f>
        <v>2015</v>
      </c>
    </row>
    <row r="191" spans="1:80" x14ac:dyDescent="0.25">
      <c r="A191" s="123" t="s">
        <v>374</v>
      </c>
      <c r="B191" s="106" t="s">
        <v>350</v>
      </c>
      <c r="C191" s="151">
        <f>IF('Indicator Date'!C191="","x",'Indicator Date'!C191)</f>
        <v>2015</v>
      </c>
      <c r="D191" s="151">
        <f>IF('Indicator Date'!D191="","x",'Indicator Date'!D191)</f>
        <v>2015</v>
      </c>
      <c r="E191" s="151">
        <f>IF('Indicator Date'!E191="","x",'Indicator Date'!E191)</f>
        <v>2015</v>
      </c>
      <c r="F191" s="151">
        <f>IF('Indicator Date'!F191="","x",'Indicator Date'!F191)</f>
        <v>2015</v>
      </c>
      <c r="G191" s="151">
        <f>IF('Indicator Date'!G191="","x",'Indicator Date'!G191)</f>
        <v>2015</v>
      </c>
      <c r="H191" s="151">
        <f>IF('Indicator Date'!H191="","x",'Indicator Date'!H191)</f>
        <v>2015</v>
      </c>
      <c r="I191" s="151">
        <f>IF('Indicator Date'!I191="","x",'Indicator Date'!I191)</f>
        <v>2015</v>
      </c>
      <c r="J191" s="151">
        <f>IF('Indicator Date'!J191="","x",'Indicator Date'!J191)</f>
        <v>2018</v>
      </c>
      <c r="K191" s="151">
        <f>IF('Indicator Date'!K191="","x",'Indicator Date'!K191)</f>
        <v>2018</v>
      </c>
      <c r="L191" s="151">
        <f>IF('Indicator Date'!L191="","x",'Indicator Date'!L191)</f>
        <v>2016</v>
      </c>
      <c r="M191" s="151">
        <f>IF('Indicator Date'!M191="","x",'Indicator Date'!M191)</f>
        <v>2015</v>
      </c>
      <c r="N191" s="151">
        <f>IF('Indicator Date'!N191="","x",'Indicator Date'!N191)</f>
        <v>2015</v>
      </c>
      <c r="O191" s="151">
        <f>IF('Indicator Date'!O191="","x",'Indicator Date'!O191)</f>
        <v>2015</v>
      </c>
      <c r="P191" s="151">
        <f>IF('Indicator Date'!P191="","x",'Indicator Date'!P191)</f>
        <v>2015</v>
      </c>
      <c r="Q191" s="151">
        <f>IF('Indicator Date'!Q191="","x",'Indicator Date'!Q191)</f>
        <v>2010</v>
      </c>
      <c r="R191" s="151">
        <f>IF('Indicator Date'!R191="","x",'Indicator Date'!R191)</f>
        <v>2010</v>
      </c>
      <c r="S191" s="151">
        <f>IF('Indicator Date'!S191="","x",'Indicator Date'!S191)</f>
        <v>2010</v>
      </c>
      <c r="T191" s="151">
        <f>IF('Indicator Date'!T191="","x",'Indicator Date'!T191)</f>
        <v>2010</v>
      </c>
      <c r="U191" s="151">
        <f>IF('Indicator Date'!U191="","x",'Indicator Date'!U191)</f>
        <v>2015</v>
      </c>
      <c r="V191" s="151">
        <f>IF('Indicator Date'!V191="","x",'Indicator Date'!V191)</f>
        <v>2015</v>
      </c>
      <c r="W191" s="151">
        <f>IF('Indicator Date'!W191="","x",'Indicator Date'!W191)</f>
        <v>2015</v>
      </c>
      <c r="X191" s="151">
        <f>IF('Indicator Date'!X191="","x",'Indicator Date'!X191)</f>
        <v>2018</v>
      </c>
      <c r="Y191" s="151">
        <f>IF('Indicator Date'!Y191="","x",'Indicator Date'!Y191)</f>
        <v>2018</v>
      </c>
      <c r="Z191" s="151">
        <f>IF('Indicator Date'!Z191="","x",'Indicator Date'!Z191)</f>
        <v>2018</v>
      </c>
      <c r="AA191" s="151">
        <f>IF('Indicator Date'!AA191="","x",'Indicator Date'!AA191)</f>
        <v>2009</v>
      </c>
      <c r="AB191" s="151">
        <f>IF('Indicator Date'!AB191="","x",'Indicator Date'!AB191)</f>
        <v>2017</v>
      </c>
      <c r="AC191" s="151">
        <f>IF('Indicator Date'!AC191="","x",'Indicator Date'!AC191)</f>
        <v>2017</v>
      </c>
      <c r="AD191" s="151">
        <f>IF('Indicator Date'!AD191="","x",'Indicator Date'!AD191)</f>
        <v>2018</v>
      </c>
      <c r="AE191" s="151">
        <f>IF('Indicator Date'!AE191="","x",'Indicator Date'!AE191)</f>
        <v>2018</v>
      </c>
      <c r="AF191" s="151">
        <f>IF('Indicator Date'!AF191="","x",'Indicator Date'!AF191)</f>
        <v>2016</v>
      </c>
      <c r="AG191" s="151">
        <f>IF('Indicator Date'!AG191="","x",'Indicator Date'!AG191)</f>
        <v>2019</v>
      </c>
      <c r="AH191" s="151">
        <f>IF('Indicator Date'!AH191="","x",'Indicator Date'!AH191)</f>
        <v>2019</v>
      </c>
      <c r="AI191" s="151">
        <f>IF('Indicator Date'!AI191="","x",'Indicator Date'!AI191)</f>
        <v>2019</v>
      </c>
      <c r="AJ191" s="151">
        <f>IF('Indicator Date'!AJ191="","x",'Indicator Date'!AJ191)</f>
        <v>2018</v>
      </c>
      <c r="AK191" s="151">
        <f>IF('Indicator Date'!AK191="","x",'Indicator Date'!AK191)</f>
        <v>2018</v>
      </c>
      <c r="AL191" s="151">
        <f>IF('Indicator Date'!AL191="","x",'Indicator Date'!AL191)</f>
        <v>2017</v>
      </c>
      <c r="AM191" s="151">
        <f>IF('Indicator Date'!AM191="","x",'Indicator Date'!AM191)</f>
        <v>2014</v>
      </c>
      <c r="AN191" s="151">
        <f>IF('Indicator Date'!AN191="","x",'Indicator Date'!AN191)</f>
        <v>2019</v>
      </c>
      <c r="AO191" s="151">
        <f>IF('Indicator Date'!AO191="","x",'Indicator Date'!AO191)</f>
        <v>2016</v>
      </c>
      <c r="AP191" s="151">
        <f>IF('Indicator Date'!AP191="","x",'Indicator Date'!AP191)</f>
        <v>2017</v>
      </c>
      <c r="AQ191" s="151">
        <f>IF('Indicator Date'!AQ191="","x",'Indicator Date'!AQ191)</f>
        <v>2017</v>
      </c>
      <c r="AR191" s="151">
        <f>IF('Indicator Date'!AR191="","x",'Indicator Date'!AR191)</f>
        <v>2018</v>
      </c>
      <c r="AS191" s="151">
        <f>IF('Indicator Date'!AS191="","x",'Indicator Date'!AS191)</f>
        <v>2015</v>
      </c>
      <c r="AT191" s="151">
        <f>IF('Indicator Date'!AT191="","x",'Indicator Date'!AT191)</f>
        <v>2013</v>
      </c>
      <c r="AU191" s="151">
        <f>IF('Indicator Date'!AU191="","x",'Indicator Date'!AU191)</f>
        <v>2017</v>
      </c>
      <c r="AV191" s="151">
        <f>IF('Indicator Date'!AV191="","x",'Indicator Date'!AV191)</f>
        <v>2017</v>
      </c>
      <c r="AW191" s="151" t="str">
        <f>IF('Indicator Date'!AW191="","x",'Indicator Date'!AW191)</f>
        <v>x</v>
      </c>
      <c r="AX191" s="151">
        <f>IF('Indicator Date'!AX191="","x",'Indicator Date'!AX191)</f>
        <v>2017</v>
      </c>
      <c r="AY191" s="151">
        <f>IF('Indicator Date'!AY191="","x",'Indicator Date'!AY191)</f>
        <v>2017</v>
      </c>
      <c r="AZ191" s="151">
        <f>IF('Indicator Date'!AZ191="","x",'Indicator Date'!AZ191)</f>
        <v>2017</v>
      </c>
      <c r="BA191" s="151" t="str">
        <f>IF('Indicator Date'!BA191="","x",'Indicator Date'!BA191)</f>
        <v>2016</v>
      </c>
      <c r="BB191" s="151">
        <f>IF('Indicator Date'!BB191="","x",'Indicator Date'!BB191)</f>
        <v>2017</v>
      </c>
      <c r="BC191" s="151">
        <f>IF('Indicator Date'!BC191="","x",'Indicator Date'!BC191)</f>
        <v>2018</v>
      </c>
      <c r="BD191" s="151">
        <f>IF('Indicator Date'!BD191="","x",'Indicator Date'!BD191)</f>
        <v>2019</v>
      </c>
      <c r="BE191" s="213" t="str">
        <f>IF('Indicator Date'!BE191="","x",YEAR('Indicator Date'!BE191))</f>
        <v>x</v>
      </c>
      <c r="BF191" s="213">
        <f>IF('Indicator Date'!BF191="","x",YEAR('Indicator Date'!BF191))</f>
        <v>2018</v>
      </c>
      <c r="BG191" s="213">
        <f>IF('Indicator Date'!BG191="","x",YEAR('Indicator Date'!BG191))</f>
        <v>2018</v>
      </c>
      <c r="BH191" s="151">
        <f>IF('Indicator Date'!BH191="","x",'Indicator Date'!BH191)</f>
        <v>2018</v>
      </c>
      <c r="BI191" s="151">
        <f>IF('Indicator Date'!BI191="","x",'Indicator Date'!BI191)</f>
        <v>2018</v>
      </c>
      <c r="BJ191" s="151">
        <f>IF('Indicator Date'!BJ191="","x",'Indicator Date'!BJ191)</f>
        <v>2015</v>
      </c>
      <c r="BK191" s="151">
        <f>IF('Indicator Date'!BK191="","x",'Indicator Date'!BK191)</f>
        <v>2017</v>
      </c>
      <c r="BL191" s="151">
        <f>IF('Indicator Date'!BL191="","x",'Indicator Date'!BL191)</f>
        <v>2018</v>
      </c>
      <c r="BM191" s="151">
        <f>IF('Indicator Date'!BM191="","x",'Indicator Date'!BM191)</f>
        <v>2017</v>
      </c>
      <c r="BN191" s="151">
        <f>IF('Indicator Date'!BN191="","x",'Indicator Date'!BN191)</f>
        <v>2015</v>
      </c>
      <c r="BO191" s="151">
        <f>IF('Indicator Date'!BO191="","x",'Indicator Date'!BO191)</f>
        <v>2016</v>
      </c>
      <c r="BP191" s="151">
        <f>IF('Indicator Date'!BP191="","x",'Indicator Date'!BP191)</f>
        <v>2017</v>
      </c>
      <c r="BQ191" s="151">
        <f>IF('Indicator Date'!BQ191="","x",'Indicator Date'!BQ191)</f>
        <v>2014</v>
      </c>
      <c r="BR191" s="151">
        <f>IF('Indicator Date'!BR191="","x",'Indicator Date'!BR191)</f>
        <v>2017</v>
      </c>
      <c r="BS191" s="151">
        <f>IF('Indicator Date'!BS191="","x",'Indicator Date'!BS191)</f>
        <v>2017</v>
      </c>
      <c r="BT191" s="151">
        <f>IF('Indicator Date'!BT191="","x",'Indicator Date'!BT191)</f>
        <v>2016</v>
      </c>
      <c r="BU191" s="151">
        <f>IF('Indicator Date'!BU191="","x",'Indicator Date'!BU191)</f>
        <v>2017</v>
      </c>
      <c r="BV191" s="151">
        <f>IF('Indicator Date'!BV191="","x",'Indicator Date'!BV191)</f>
        <v>2017</v>
      </c>
      <c r="BW191" s="151" t="str">
        <f>IF('Indicator Date'!BW191="","x",'Indicator Date'!BW191)</f>
        <v>x</v>
      </c>
      <c r="BX191" s="151">
        <f>IF('Indicator Date'!BX191="","x",'Indicator Date'!BX191)</f>
        <v>2016</v>
      </c>
      <c r="BY191" s="151">
        <f>IF('Indicator Date'!BY191="","x",'Indicator Date'!BY191)</f>
        <v>2015</v>
      </c>
      <c r="BZ191" s="151" t="str">
        <f>IF('Indicator Date'!BZ191="","x",'Indicator Date'!BZ191)</f>
        <v>2018</v>
      </c>
      <c r="CA191" s="151">
        <f>IF('Indicator Date'!CA191="","x",'Indicator Date'!CA191)</f>
        <v>2019</v>
      </c>
      <c r="CB191" s="151">
        <f>IF('Indicator Date'!CB191="","x",'Indicator Date'!CB191)</f>
        <v>2015</v>
      </c>
    </row>
    <row r="192" spans="1:80" x14ac:dyDescent="0.25">
      <c r="A192" s="123" t="s">
        <v>352</v>
      </c>
      <c r="B192" s="106" t="s">
        <v>351</v>
      </c>
      <c r="C192" s="151">
        <f>IF('Indicator Date'!C192="","x",'Indicator Date'!C192)</f>
        <v>2015</v>
      </c>
      <c r="D192" s="151">
        <f>IF('Indicator Date'!D192="","x",'Indicator Date'!D192)</f>
        <v>2015</v>
      </c>
      <c r="E192" s="151">
        <f>IF('Indicator Date'!E192="","x",'Indicator Date'!E192)</f>
        <v>2015</v>
      </c>
      <c r="F192" s="151">
        <f>IF('Indicator Date'!F192="","x",'Indicator Date'!F192)</f>
        <v>2015</v>
      </c>
      <c r="G192" s="151">
        <f>IF('Indicator Date'!G192="","x",'Indicator Date'!G192)</f>
        <v>2015</v>
      </c>
      <c r="H192" s="151">
        <f>IF('Indicator Date'!H192="","x",'Indicator Date'!H192)</f>
        <v>2015</v>
      </c>
      <c r="I192" s="151">
        <f>IF('Indicator Date'!I192="","x",'Indicator Date'!I192)</f>
        <v>2015</v>
      </c>
      <c r="J192" s="151">
        <f>IF('Indicator Date'!J192="","x",'Indicator Date'!J192)</f>
        <v>2018</v>
      </c>
      <c r="K192" s="151">
        <f>IF('Indicator Date'!K192="","x",'Indicator Date'!K192)</f>
        <v>2018</v>
      </c>
      <c r="L192" s="151">
        <f>IF('Indicator Date'!L192="","x",'Indicator Date'!L192)</f>
        <v>2016</v>
      </c>
      <c r="M192" s="151">
        <f>IF('Indicator Date'!M192="","x",'Indicator Date'!M192)</f>
        <v>2015</v>
      </c>
      <c r="N192" s="151">
        <f>IF('Indicator Date'!N192="","x",'Indicator Date'!N192)</f>
        <v>2015</v>
      </c>
      <c r="O192" s="151">
        <f>IF('Indicator Date'!O192="","x",'Indicator Date'!O192)</f>
        <v>2015</v>
      </c>
      <c r="P192" s="151">
        <f>IF('Indicator Date'!P192="","x",'Indicator Date'!P192)</f>
        <v>2015</v>
      </c>
      <c r="Q192" s="151">
        <f>IF('Indicator Date'!Q192="","x",'Indicator Date'!Q192)</f>
        <v>2010</v>
      </c>
      <c r="R192" s="151">
        <f>IF('Indicator Date'!R192="","x",'Indicator Date'!R192)</f>
        <v>2010</v>
      </c>
      <c r="S192" s="151">
        <f>IF('Indicator Date'!S192="","x",'Indicator Date'!S192)</f>
        <v>2010</v>
      </c>
      <c r="T192" s="151">
        <f>IF('Indicator Date'!T192="","x",'Indicator Date'!T192)</f>
        <v>2010</v>
      </c>
      <c r="U192" s="151">
        <f>IF('Indicator Date'!U192="","x",'Indicator Date'!U192)</f>
        <v>2015</v>
      </c>
      <c r="V192" s="151">
        <f>IF('Indicator Date'!V192="","x",'Indicator Date'!V192)</f>
        <v>2015</v>
      </c>
      <c r="W192" s="151">
        <f>IF('Indicator Date'!W192="","x",'Indicator Date'!W192)</f>
        <v>2015</v>
      </c>
      <c r="X192" s="151">
        <f>IF('Indicator Date'!X192="","x",'Indicator Date'!X192)</f>
        <v>2018</v>
      </c>
      <c r="Y192" s="151">
        <f>IF('Indicator Date'!Y192="","x",'Indicator Date'!Y192)</f>
        <v>2018</v>
      </c>
      <c r="Z192" s="151">
        <f>IF('Indicator Date'!Z192="","x",'Indicator Date'!Z192)</f>
        <v>2018</v>
      </c>
      <c r="AA192" s="151">
        <f>IF('Indicator Date'!AA192="","x",'Indicator Date'!AA192)</f>
        <v>2013</v>
      </c>
      <c r="AB192" s="151">
        <f>IF('Indicator Date'!AB192="","x",'Indicator Date'!AB192)</f>
        <v>2017</v>
      </c>
      <c r="AC192" s="151">
        <f>IF('Indicator Date'!AC192="","x",'Indicator Date'!AC192)</f>
        <v>2017</v>
      </c>
      <c r="AD192" s="151">
        <f>IF('Indicator Date'!AD192="","x",'Indicator Date'!AD192)</f>
        <v>2016</v>
      </c>
      <c r="AE192" s="151">
        <f>IF('Indicator Date'!AE192="","x",'Indicator Date'!AE192)</f>
        <v>2018</v>
      </c>
      <c r="AF192" s="151">
        <f>IF('Indicator Date'!AF192="","x",'Indicator Date'!AF192)</f>
        <v>2016</v>
      </c>
      <c r="AG192" s="151">
        <f>IF('Indicator Date'!AG192="","x",'Indicator Date'!AG192)</f>
        <v>2019</v>
      </c>
      <c r="AH192" s="151">
        <f>IF('Indicator Date'!AH192="","x",'Indicator Date'!AH192)</f>
        <v>2019</v>
      </c>
      <c r="AI192" s="151">
        <f>IF('Indicator Date'!AI192="","x",'Indicator Date'!AI192)</f>
        <v>2019</v>
      </c>
      <c r="AJ192" s="151">
        <f>IF('Indicator Date'!AJ192="","x",'Indicator Date'!AJ192)</f>
        <v>2018</v>
      </c>
      <c r="AK192" s="151">
        <f>IF('Indicator Date'!AK192="","x",'Indicator Date'!AK192)</f>
        <v>2018</v>
      </c>
      <c r="AL192" s="151">
        <f>IF('Indicator Date'!AL192="","x",'Indicator Date'!AL192)</f>
        <v>2017</v>
      </c>
      <c r="AM192" s="151">
        <f>IF('Indicator Date'!AM192="","x",'Indicator Date'!AM192)</f>
        <v>2013</v>
      </c>
      <c r="AN192" s="151">
        <f>IF('Indicator Date'!AN192="","x",'Indicator Date'!AN192)</f>
        <v>2019</v>
      </c>
      <c r="AO192" s="151">
        <f>IF('Indicator Date'!AO192="","x",'Indicator Date'!AO192)</f>
        <v>2016</v>
      </c>
      <c r="AP192" s="151">
        <f>IF('Indicator Date'!AP192="","x",'Indicator Date'!AP192)</f>
        <v>2017</v>
      </c>
      <c r="AQ192" s="151">
        <f>IF('Indicator Date'!AQ192="","x",'Indicator Date'!AQ192)</f>
        <v>2017</v>
      </c>
      <c r="AR192" s="151">
        <f>IF('Indicator Date'!AR192="","x",'Indicator Date'!AR192)</f>
        <v>2018</v>
      </c>
      <c r="AS192" s="151">
        <f>IF('Indicator Date'!AS192="","x",'Indicator Date'!AS192)</f>
        <v>2015</v>
      </c>
      <c r="AT192" s="151">
        <f>IF('Indicator Date'!AT192="","x",'Indicator Date'!AT192)</f>
        <v>2013</v>
      </c>
      <c r="AU192" s="151">
        <f>IF('Indicator Date'!AU192="","x",'Indicator Date'!AU192)</f>
        <v>2017</v>
      </c>
      <c r="AV192" s="151">
        <f>IF('Indicator Date'!AV192="","x",'Indicator Date'!AV192)</f>
        <v>2016</v>
      </c>
      <c r="AW192" s="151" t="str">
        <f>IF('Indicator Date'!AW192="","x",'Indicator Date'!AW192)</f>
        <v>x</v>
      </c>
      <c r="AX192" s="151">
        <f>IF('Indicator Date'!AX192="","x",'Indicator Date'!AX192)</f>
        <v>2017</v>
      </c>
      <c r="AY192" s="151">
        <f>IF('Indicator Date'!AY192="","x",'Indicator Date'!AY192)</f>
        <v>2017</v>
      </c>
      <c r="AZ192" s="151">
        <f>IF('Indicator Date'!AZ192="","x",'Indicator Date'!AZ192)</f>
        <v>2017</v>
      </c>
      <c r="BA192" s="151" t="str">
        <f>IF('Indicator Date'!BA192="","x",'Indicator Date'!BA192)</f>
        <v>2014</v>
      </c>
      <c r="BB192" s="151">
        <f>IF('Indicator Date'!BB192="","x",'Indicator Date'!BB192)</f>
        <v>2017</v>
      </c>
      <c r="BC192" s="151">
        <f>IF('Indicator Date'!BC192="","x",'Indicator Date'!BC192)</f>
        <v>2018</v>
      </c>
      <c r="BD192" s="151">
        <f>IF('Indicator Date'!BD192="","x",'Indicator Date'!BD192)</f>
        <v>2019</v>
      </c>
      <c r="BE192" s="213">
        <f>IF('Indicator Date'!BE192="","x",YEAR('Indicator Date'!BE192))</f>
        <v>2019</v>
      </c>
      <c r="BF192" s="213">
        <f>IF('Indicator Date'!BF192="","x",YEAR('Indicator Date'!BF192))</f>
        <v>2019</v>
      </c>
      <c r="BG192" s="213">
        <f>IF('Indicator Date'!BG192="","x",YEAR('Indicator Date'!BG192))</f>
        <v>2018</v>
      </c>
      <c r="BH192" s="151">
        <f>IF('Indicator Date'!BH192="","x",'Indicator Date'!BH192)</f>
        <v>2018</v>
      </c>
      <c r="BI192" s="151">
        <f>IF('Indicator Date'!BI192="","x",'Indicator Date'!BI192)</f>
        <v>2018</v>
      </c>
      <c r="BJ192" s="151">
        <f>IF('Indicator Date'!BJ192="","x",'Indicator Date'!BJ192)</f>
        <v>2015</v>
      </c>
      <c r="BK192" s="151">
        <f>IF('Indicator Date'!BK192="","x",'Indicator Date'!BK192)</f>
        <v>2017</v>
      </c>
      <c r="BL192" s="151">
        <f>IF('Indicator Date'!BL192="","x",'Indicator Date'!BL192)</f>
        <v>2018</v>
      </c>
      <c r="BM192" s="151">
        <f>IF('Indicator Date'!BM192="","x",'Indicator Date'!BM192)</f>
        <v>2017</v>
      </c>
      <c r="BN192" s="151">
        <f>IF('Indicator Date'!BN192="","x",'Indicator Date'!BN192)</f>
        <v>2015</v>
      </c>
      <c r="BO192" s="151">
        <f>IF('Indicator Date'!BO192="","x",'Indicator Date'!BO192)</f>
        <v>2016</v>
      </c>
      <c r="BP192" s="151">
        <f>IF('Indicator Date'!BP192="","x",'Indicator Date'!BP192)</f>
        <v>2017</v>
      </c>
      <c r="BQ192" s="151">
        <f>IF('Indicator Date'!BQ192="","x",'Indicator Date'!BQ192)</f>
        <v>2014</v>
      </c>
      <c r="BR192" s="151">
        <f>IF('Indicator Date'!BR192="","x",'Indicator Date'!BR192)</f>
        <v>2017</v>
      </c>
      <c r="BS192" s="151">
        <f>IF('Indicator Date'!BS192="","x",'Indicator Date'!BS192)</f>
        <v>2017</v>
      </c>
      <c r="BT192" s="151">
        <f>IF('Indicator Date'!BT192="","x",'Indicator Date'!BT192)</f>
        <v>2014</v>
      </c>
      <c r="BU192" s="151">
        <f>IF('Indicator Date'!BU192="","x",'Indicator Date'!BU192)</f>
        <v>2017</v>
      </c>
      <c r="BV192" s="151">
        <f>IF('Indicator Date'!BV192="","x",'Indicator Date'!BV192)</f>
        <v>2017</v>
      </c>
      <c r="BW192" s="151">
        <f>IF('Indicator Date'!BW192="","x",'Indicator Date'!BW192)</f>
        <v>2017</v>
      </c>
      <c r="BX192" s="151">
        <f>IF('Indicator Date'!BX192="","x",'Indicator Date'!BX192)</f>
        <v>2015</v>
      </c>
      <c r="BY192" s="151">
        <f>IF('Indicator Date'!BY192="","x",'Indicator Date'!BY192)</f>
        <v>2015</v>
      </c>
      <c r="BZ192" s="151" t="str">
        <f>IF('Indicator Date'!BZ192="","x",'Indicator Date'!BZ192)</f>
        <v>2018</v>
      </c>
      <c r="CA192" s="151">
        <f>IF('Indicator Date'!CA192="","x",'Indicator Date'!CA192)</f>
        <v>2019</v>
      </c>
      <c r="CB192" s="151">
        <f>IF('Indicator Date'!CB192="","x",'Indicator Date'!CB192)</f>
        <v>2015</v>
      </c>
    </row>
    <row r="193" spans="1:80" x14ac:dyDescent="0.25">
      <c r="A193" s="123" t="s">
        <v>354</v>
      </c>
      <c r="B193" s="106" t="s">
        <v>353</v>
      </c>
      <c r="C193" s="151">
        <f>IF('Indicator Date'!C193="","x",'Indicator Date'!C193)</f>
        <v>2015</v>
      </c>
      <c r="D193" s="151">
        <f>IF('Indicator Date'!D193="","x",'Indicator Date'!D193)</f>
        <v>2015</v>
      </c>
      <c r="E193" s="151">
        <f>IF('Indicator Date'!E193="","x",'Indicator Date'!E193)</f>
        <v>2015</v>
      </c>
      <c r="F193" s="151">
        <f>IF('Indicator Date'!F193="","x",'Indicator Date'!F193)</f>
        <v>2015</v>
      </c>
      <c r="G193" s="151">
        <f>IF('Indicator Date'!G193="","x",'Indicator Date'!G193)</f>
        <v>2015</v>
      </c>
      <c r="H193" s="151">
        <f>IF('Indicator Date'!H193="","x",'Indicator Date'!H193)</f>
        <v>2015</v>
      </c>
      <c r="I193" s="151">
        <f>IF('Indicator Date'!I193="","x",'Indicator Date'!I193)</f>
        <v>2015</v>
      </c>
      <c r="J193" s="151">
        <f>IF('Indicator Date'!J193="","x",'Indicator Date'!J193)</f>
        <v>2018</v>
      </c>
      <c r="K193" s="151">
        <f>IF('Indicator Date'!K193="","x",'Indicator Date'!K193)</f>
        <v>2018</v>
      </c>
      <c r="L193" s="151">
        <f>IF('Indicator Date'!L193="","x",'Indicator Date'!L193)</f>
        <v>2016</v>
      </c>
      <c r="M193" s="151">
        <f>IF('Indicator Date'!M193="","x",'Indicator Date'!M193)</f>
        <v>2015</v>
      </c>
      <c r="N193" s="151">
        <f>IF('Indicator Date'!N193="","x",'Indicator Date'!N193)</f>
        <v>2015</v>
      </c>
      <c r="O193" s="151">
        <f>IF('Indicator Date'!O193="","x",'Indicator Date'!O193)</f>
        <v>2015</v>
      </c>
      <c r="P193" s="151">
        <f>IF('Indicator Date'!P193="","x",'Indicator Date'!P193)</f>
        <v>2015</v>
      </c>
      <c r="Q193" s="151">
        <f>IF('Indicator Date'!Q193="","x",'Indicator Date'!Q193)</f>
        <v>2010</v>
      </c>
      <c r="R193" s="151">
        <f>IF('Indicator Date'!R193="","x",'Indicator Date'!R193)</f>
        <v>2010</v>
      </c>
      <c r="S193" s="151">
        <f>IF('Indicator Date'!S193="","x",'Indicator Date'!S193)</f>
        <v>2010</v>
      </c>
      <c r="T193" s="151">
        <f>IF('Indicator Date'!T193="","x",'Indicator Date'!T193)</f>
        <v>2010</v>
      </c>
      <c r="U193" s="151">
        <f>IF('Indicator Date'!U193="","x",'Indicator Date'!U193)</f>
        <v>2015</v>
      </c>
      <c r="V193" s="151">
        <f>IF('Indicator Date'!V193="","x",'Indicator Date'!V193)</f>
        <v>2015</v>
      </c>
      <c r="W193" s="151">
        <f>IF('Indicator Date'!W193="","x",'Indicator Date'!W193)</f>
        <v>2015</v>
      </c>
      <c r="X193" s="151">
        <f>IF('Indicator Date'!X193="","x",'Indicator Date'!X193)</f>
        <v>2018</v>
      </c>
      <c r="Y193" s="151">
        <f>IF('Indicator Date'!Y193="","x",'Indicator Date'!Y193)</f>
        <v>2018</v>
      </c>
      <c r="Z193" s="151">
        <f>IF('Indicator Date'!Z193="","x",'Indicator Date'!Z193)</f>
        <v>2018</v>
      </c>
      <c r="AA193" s="151">
        <f>IF('Indicator Date'!AA193="","x",'Indicator Date'!AA193)</f>
        <v>2013</v>
      </c>
      <c r="AB193" s="151">
        <f>IF('Indicator Date'!AB193="","x",'Indicator Date'!AB193)</f>
        <v>2017</v>
      </c>
      <c r="AC193" s="151">
        <f>IF('Indicator Date'!AC193="","x",'Indicator Date'!AC193)</f>
        <v>2017</v>
      </c>
      <c r="AD193" s="151">
        <f>IF('Indicator Date'!AD193="","x",'Indicator Date'!AD193)</f>
        <v>2016</v>
      </c>
      <c r="AE193" s="151">
        <f>IF('Indicator Date'!AE193="","x",'Indicator Date'!AE193)</f>
        <v>2018</v>
      </c>
      <c r="AF193" s="151">
        <f>IF('Indicator Date'!AF193="","x",'Indicator Date'!AF193)</f>
        <v>2016</v>
      </c>
      <c r="AG193" s="151">
        <f>IF('Indicator Date'!AG193="","x",'Indicator Date'!AG193)</f>
        <v>2019</v>
      </c>
      <c r="AH193" s="151">
        <f>IF('Indicator Date'!AH193="","x",'Indicator Date'!AH193)</f>
        <v>2019</v>
      </c>
      <c r="AI193" s="151">
        <f>IF('Indicator Date'!AI193="","x",'Indicator Date'!AI193)</f>
        <v>2019</v>
      </c>
      <c r="AJ193" s="151">
        <f>IF('Indicator Date'!AJ193="","x",'Indicator Date'!AJ193)</f>
        <v>2018</v>
      </c>
      <c r="AK193" s="151">
        <f>IF('Indicator Date'!AK193="","x",'Indicator Date'!AK193)</f>
        <v>2018</v>
      </c>
      <c r="AL193" s="151">
        <f>IF('Indicator Date'!AL193="","x",'Indicator Date'!AL193)</f>
        <v>2017</v>
      </c>
      <c r="AM193" s="151">
        <f>IF('Indicator Date'!AM193="","x",'Indicator Date'!AM193)</f>
        <v>2014</v>
      </c>
      <c r="AN193" s="151">
        <f>IF('Indicator Date'!AN193="","x",'Indicator Date'!AN193)</f>
        <v>2019</v>
      </c>
      <c r="AO193" s="151">
        <f>IF('Indicator Date'!AO193="","x",'Indicator Date'!AO193)</f>
        <v>2016</v>
      </c>
      <c r="AP193" s="151">
        <f>IF('Indicator Date'!AP193="","x",'Indicator Date'!AP193)</f>
        <v>2017</v>
      </c>
      <c r="AQ193" s="151">
        <f>IF('Indicator Date'!AQ193="","x",'Indicator Date'!AQ193)</f>
        <v>2017</v>
      </c>
      <c r="AR193" s="151">
        <f>IF('Indicator Date'!AR193="","x",'Indicator Date'!AR193)</f>
        <v>2018</v>
      </c>
      <c r="AS193" s="151">
        <f>IF('Indicator Date'!AS193="","x",'Indicator Date'!AS193)</f>
        <v>2015</v>
      </c>
      <c r="AT193" s="151">
        <f>IF('Indicator Date'!AT193="","x",'Indicator Date'!AT193)</f>
        <v>2013</v>
      </c>
      <c r="AU193" s="151">
        <f>IF('Indicator Date'!AU193="","x",'Indicator Date'!AU193)</f>
        <v>2017</v>
      </c>
      <c r="AV193" s="151">
        <f>IF('Indicator Date'!AV193="","x",'Indicator Date'!AV193)</f>
        <v>2017</v>
      </c>
      <c r="AW193" s="151">
        <f>IF('Indicator Date'!AW193="","x",'Indicator Date'!AW193)</f>
        <v>2017</v>
      </c>
      <c r="AX193" s="151">
        <f>IF('Indicator Date'!AX193="","x",'Indicator Date'!AX193)</f>
        <v>2017</v>
      </c>
      <c r="AY193" s="151">
        <f>IF('Indicator Date'!AY193="","x",'Indicator Date'!AY193)</f>
        <v>2017</v>
      </c>
      <c r="AZ193" s="151">
        <f>IF('Indicator Date'!AZ193="","x",'Indicator Date'!AZ193)</f>
        <v>2017</v>
      </c>
      <c r="BA193" s="151" t="str">
        <f>IF('Indicator Date'!BA193="","x",'Indicator Date'!BA193)</f>
        <v>2015</v>
      </c>
      <c r="BB193" s="151">
        <f>IF('Indicator Date'!BB193="","x",'Indicator Date'!BB193)</f>
        <v>2017</v>
      </c>
      <c r="BC193" s="151">
        <f>IF('Indicator Date'!BC193="","x",'Indicator Date'!BC193)</f>
        <v>2018</v>
      </c>
      <c r="BD193" s="151">
        <f>IF('Indicator Date'!BD193="","x",'Indicator Date'!BD193)</f>
        <v>2019</v>
      </c>
      <c r="BE193" s="213" t="str">
        <f>IF('Indicator Date'!BE193="","x",YEAR('Indicator Date'!BE193))</f>
        <v>x</v>
      </c>
      <c r="BF193" s="213">
        <f>IF('Indicator Date'!BF193="","x",YEAR('Indicator Date'!BF193))</f>
        <v>2019</v>
      </c>
      <c r="BG193" s="213">
        <f>IF('Indicator Date'!BG193="","x",YEAR('Indicator Date'!BG193))</f>
        <v>2018</v>
      </c>
      <c r="BH193" s="151">
        <f>IF('Indicator Date'!BH193="","x",'Indicator Date'!BH193)</f>
        <v>2018</v>
      </c>
      <c r="BI193" s="151">
        <f>IF('Indicator Date'!BI193="","x",'Indicator Date'!BI193)</f>
        <v>2018</v>
      </c>
      <c r="BJ193" s="151">
        <f>IF('Indicator Date'!BJ193="","x",'Indicator Date'!BJ193)</f>
        <v>2013</v>
      </c>
      <c r="BK193" s="151">
        <f>IF('Indicator Date'!BK193="","x",'Indicator Date'!BK193)</f>
        <v>2017</v>
      </c>
      <c r="BL193" s="151">
        <f>IF('Indicator Date'!BL193="","x",'Indicator Date'!BL193)</f>
        <v>2018</v>
      </c>
      <c r="BM193" s="151">
        <f>IF('Indicator Date'!BM193="","x",'Indicator Date'!BM193)</f>
        <v>2017</v>
      </c>
      <c r="BN193" s="151">
        <f>IF('Indicator Date'!BN193="","x",'Indicator Date'!BN193)</f>
        <v>2015</v>
      </c>
      <c r="BO193" s="151">
        <f>IF('Indicator Date'!BO193="","x",'Indicator Date'!BO193)</f>
        <v>2016</v>
      </c>
      <c r="BP193" s="151">
        <f>IF('Indicator Date'!BP193="","x",'Indicator Date'!BP193)</f>
        <v>2017</v>
      </c>
      <c r="BQ193" s="151">
        <f>IF('Indicator Date'!BQ193="","x",'Indicator Date'!BQ193)</f>
        <v>2014</v>
      </c>
      <c r="BR193" s="151">
        <f>IF('Indicator Date'!BR193="","x",'Indicator Date'!BR193)</f>
        <v>2017</v>
      </c>
      <c r="BS193" s="151">
        <f>IF('Indicator Date'!BS193="","x",'Indicator Date'!BS193)</f>
        <v>2017</v>
      </c>
      <c r="BT193" s="151">
        <f>IF('Indicator Date'!BT193="","x",'Indicator Date'!BT193)</f>
        <v>2016</v>
      </c>
      <c r="BU193" s="151">
        <f>IF('Indicator Date'!BU193="","x",'Indicator Date'!BU193)</f>
        <v>2017</v>
      </c>
      <c r="BV193" s="151">
        <f>IF('Indicator Date'!BV193="","x",'Indicator Date'!BV193)</f>
        <v>2017</v>
      </c>
      <c r="BW193" s="151">
        <f>IF('Indicator Date'!BW193="","x",'Indicator Date'!BW193)</f>
        <v>2017</v>
      </c>
      <c r="BX193" s="151">
        <f>IF('Indicator Date'!BX193="","x",'Indicator Date'!BX193)</f>
        <v>2016</v>
      </c>
      <c r="BY193" s="151">
        <f>IF('Indicator Date'!BY193="","x",'Indicator Date'!BY193)</f>
        <v>2015</v>
      </c>
      <c r="BZ193" s="151" t="str">
        <f>IF('Indicator Date'!BZ193="","x",'Indicator Date'!BZ193)</f>
        <v>2018</v>
      </c>
      <c r="CA193" s="151">
        <f>IF('Indicator Date'!CA193="","x",'Indicator Date'!CA193)</f>
        <v>2019</v>
      </c>
      <c r="CB193" s="151">
        <f>IF('Indicator Date'!CB193="","x",'Indicator Date'!CB193)</f>
        <v>2015</v>
      </c>
    </row>
    <row r="194" spans="1:80" x14ac:dyDescent="0.25">
      <c r="A194" s="123" t="s">
        <v>356</v>
      </c>
      <c r="B194" s="106" t="s">
        <v>355</v>
      </c>
      <c r="C194" s="151">
        <f>IF('Indicator Date'!C194="","x",'Indicator Date'!C194)</f>
        <v>2015</v>
      </c>
      <c r="D194" s="151">
        <f>IF('Indicator Date'!D194="","x",'Indicator Date'!D194)</f>
        <v>2015</v>
      </c>
      <c r="E194" s="151">
        <f>IF('Indicator Date'!E194="","x",'Indicator Date'!E194)</f>
        <v>2015</v>
      </c>
      <c r="F194" s="151">
        <f>IF('Indicator Date'!F194="","x",'Indicator Date'!F194)</f>
        <v>2015</v>
      </c>
      <c r="G194" s="151">
        <f>IF('Indicator Date'!G194="","x",'Indicator Date'!G194)</f>
        <v>2015</v>
      </c>
      <c r="H194" s="151">
        <f>IF('Indicator Date'!H194="","x",'Indicator Date'!H194)</f>
        <v>2015</v>
      </c>
      <c r="I194" s="151">
        <f>IF('Indicator Date'!I194="","x",'Indicator Date'!I194)</f>
        <v>2015</v>
      </c>
      <c r="J194" s="151">
        <f>IF('Indicator Date'!J194="","x",'Indicator Date'!J194)</f>
        <v>2018</v>
      </c>
      <c r="K194" s="151">
        <f>IF('Indicator Date'!K194="","x",'Indicator Date'!K194)</f>
        <v>2018</v>
      </c>
      <c r="L194" s="151">
        <f>IF('Indicator Date'!L194="","x",'Indicator Date'!L194)</f>
        <v>2016</v>
      </c>
      <c r="M194" s="151">
        <f>IF('Indicator Date'!M194="","x",'Indicator Date'!M194)</f>
        <v>2015</v>
      </c>
      <c r="N194" s="151">
        <f>IF('Indicator Date'!N194="","x",'Indicator Date'!N194)</f>
        <v>2015</v>
      </c>
      <c r="O194" s="151">
        <f>IF('Indicator Date'!O194="","x",'Indicator Date'!O194)</f>
        <v>2015</v>
      </c>
      <c r="P194" s="151">
        <f>IF('Indicator Date'!P194="","x",'Indicator Date'!P194)</f>
        <v>2015</v>
      </c>
      <c r="Q194" s="151">
        <f>IF('Indicator Date'!Q194="","x",'Indicator Date'!Q194)</f>
        <v>2010</v>
      </c>
      <c r="R194" s="151">
        <f>IF('Indicator Date'!R194="","x",'Indicator Date'!R194)</f>
        <v>2010</v>
      </c>
      <c r="S194" s="151">
        <f>IF('Indicator Date'!S194="","x",'Indicator Date'!S194)</f>
        <v>2010</v>
      </c>
      <c r="T194" s="151">
        <f>IF('Indicator Date'!T194="","x",'Indicator Date'!T194)</f>
        <v>2010</v>
      </c>
      <c r="U194" s="151">
        <f>IF('Indicator Date'!U194="","x",'Indicator Date'!U194)</f>
        <v>2015</v>
      </c>
      <c r="V194" s="151">
        <f>IF('Indicator Date'!V194="","x",'Indicator Date'!V194)</f>
        <v>2015</v>
      </c>
      <c r="W194" s="151">
        <f>IF('Indicator Date'!W194="","x",'Indicator Date'!W194)</f>
        <v>2015</v>
      </c>
      <c r="X194" s="151">
        <f>IF('Indicator Date'!X194="","x",'Indicator Date'!X194)</f>
        <v>2018</v>
      </c>
      <c r="Y194" s="151">
        <f>IF('Indicator Date'!Y194="","x",'Indicator Date'!Y194)</f>
        <v>2018</v>
      </c>
      <c r="Z194" s="151">
        <f>IF('Indicator Date'!Z194="","x",'Indicator Date'!Z194)</f>
        <v>2018</v>
      </c>
      <c r="AA194" s="151">
        <f>IF('Indicator Date'!AA194="","x",'Indicator Date'!AA194)</f>
        <v>2015</v>
      </c>
      <c r="AB194" s="151">
        <f>IF('Indicator Date'!AB194="","x",'Indicator Date'!AB194)</f>
        <v>2017</v>
      </c>
      <c r="AC194" s="151">
        <f>IF('Indicator Date'!AC194="","x",'Indicator Date'!AC194)</f>
        <v>2017</v>
      </c>
      <c r="AD194" s="151">
        <f>IF('Indicator Date'!AD194="","x",'Indicator Date'!AD194)</f>
        <v>2018</v>
      </c>
      <c r="AE194" s="151">
        <f>IF('Indicator Date'!AE194="","x",'Indicator Date'!AE194)</f>
        <v>2018</v>
      </c>
      <c r="AF194" s="151">
        <f>IF('Indicator Date'!AF194="","x",'Indicator Date'!AF194)</f>
        <v>2016</v>
      </c>
      <c r="AG194" s="151">
        <f>IF('Indicator Date'!AG194="","x",'Indicator Date'!AG194)</f>
        <v>2019</v>
      </c>
      <c r="AH194" s="151">
        <f>IF('Indicator Date'!AH194="","x",'Indicator Date'!AH194)</f>
        <v>2019</v>
      </c>
      <c r="AI194" s="151">
        <f>IF('Indicator Date'!AI194="","x",'Indicator Date'!AI194)</f>
        <v>2019</v>
      </c>
      <c r="AJ194" s="151">
        <f>IF('Indicator Date'!AJ194="","x",'Indicator Date'!AJ194)</f>
        <v>2018</v>
      </c>
      <c r="AK194" s="151">
        <f>IF('Indicator Date'!AK194="","x",'Indicator Date'!AK194)</f>
        <v>2018</v>
      </c>
      <c r="AL194" s="151">
        <f>IF('Indicator Date'!AL194="","x",'Indicator Date'!AL194)</f>
        <v>2017</v>
      </c>
      <c r="AM194" s="151">
        <f>IF('Indicator Date'!AM194="","x",'Indicator Date'!AM194)</f>
        <v>2015</v>
      </c>
      <c r="AN194" s="151">
        <f>IF('Indicator Date'!AN194="","x",'Indicator Date'!AN194)</f>
        <v>2019</v>
      </c>
      <c r="AO194" s="151">
        <f>IF('Indicator Date'!AO194="","x",'Indicator Date'!AO194)</f>
        <v>2016</v>
      </c>
      <c r="AP194" s="151">
        <f>IF('Indicator Date'!AP194="","x",'Indicator Date'!AP194)</f>
        <v>2017</v>
      </c>
      <c r="AQ194" s="151">
        <f>IF('Indicator Date'!AQ194="","x",'Indicator Date'!AQ194)</f>
        <v>2017</v>
      </c>
      <c r="AR194" s="151">
        <f>IF('Indicator Date'!AR194="","x",'Indicator Date'!AR194)</f>
        <v>2018</v>
      </c>
      <c r="AS194" s="151">
        <f>IF('Indicator Date'!AS194="","x",'Indicator Date'!AS194)</f>
        <v>2015</v>
      </c>
      <c r="AT194" s="151">
        <f>IF('Indicator Date'!AT194="","x",'Indicator Date'!AT194)</f>
        <v>2014</v>
      </c>
      <c r="AU194" s="151">
        <f>IF('Indicator Date'!AU194="","x",'Indicator Date'!AU194)</f>
        <v>2017</v>
      </c>
      <c r="AV194" s="151">
        <f>IF('Indicator Date'!AV194="","x",'Indicator Date'!AV194)</f>
        <v>2017</v>
      </c>
      <c r="AW194" s="151">
        <f>IF('Indicator Date'!AW194="","x",'Indicator Date'!AW194)</f>
        <v>2017</v>
      </c>
      <c r="AX194" s="151">
        <f>IF('Indicator Date'!AX194="","x",'Indicator Date'!AX194)</f>
        <v>2017</v>
      </c>
      <c r="AY194" s="151">
        <f>IF('Indicator Date'!AY194="","x",'Indicator Date'!AY194)</f>
        <v>2017</v>
      </c>
      <c r="AZ194" s="151">
        <f>IF('Indicator Date'!AZ194="","x",'Indicator Date'!AZ194)</f>
        <v>2017</v>
      </c>
      <c r="BA194" s="151" t="str">
        <f>IF('Indicator Date'!BA194="","x",'Indicator Date'!BA194)</f>
        <v>2011</v>
      </c>
      <c r="BB194" s="151">
        <f>IF('Indicator Date'!BB194="","x",'Indicator Date'!BB194)</f>
        <v>2017</v>
      </c>
      <c r="BC194" s="151">
        <f>IF('Indicator Date'!BC194="","x",'Indicator Date'!BC194)</f>
        <v>2018</v>
      </c>
      <c r="BD194" s="151">
        <f>IF('Indicator Date'!BD194="","x",'Indicator Date'!BD194)</f>
        <v>2019</v>
      </c>
      <c r="BE194" s="213" t="str">
        <f>IF('Indicator Date'!BE194="","x",YEAR('Indicator Date'!BE194))</f>
        <v>x</v>
      </c>
      <c r="BF194" s="213">
        <f>IF('Indicator Date'!BF194="","x",YEAR('Indicator Date'!BF194))</f>
        <v>2019</v>
      </c>
      <c r="BG194" s="213">
        <f>IF('Indicator Date'!BG194="","x",YEAR('Indicator Date'!BG194))</f>
        <v>2018</v>
      </c>
      <c r="BH194" s="151">
        <f>IF('Indicator Date'!BH194="","x",'Indicator Date'!BH194)</f>
        <v>2018</v>
      </c>
      <c r="BI194" s="151">
        <f>IF('Indicator Date'!BI194="","x",'Indicator Date'!BI194)</f>
        <v>2018</v>
      </c>
      <c r="BJ194" s="151">
        <f>IF('Indicator Date'!BJ194="","x",'Indicator Date'!BJ194)</f>
        <v>2015</v>
      </c>
      <c r="BK194" s="151">
        <f>IF('Indicator Date'!BK194="","x",'Indicator Date'!BK194)</f>
        <v>2017</v>
      </c>
      <c r="BL194" s="151">
        <f>IF('Indicator Date'!BL194="","x",'Indicator Date'!BL194)</f>
        <v>2018</v>
      </c>
      <c r="BM194" s="151">
        <f>IF('Indicator Date'!BM194="","x",'Indicator Date'!BM194)</f>
        <v>2017</v>
      </c>
      <c r="BN194" s="151">
        <f>IF('Indicator Date'!BN194="","x",'Indicator Date'!BN194)</f>
        <v>2015</v>
      </c>
      <c r="BO194" s="151">
        <f>IF('Indicator Date'!BO194="","x",'Indicator Date'!BO194)</f>
        <v>2016</v>
      </c>
      <c r="BP194" s="151">
        <f>IF('Indicator Date'!BP194="","x",'Indicator Date'!BP194)</f>
        <v>2017</v>
      </c>
      <c r="BQ194" s="151">
        <f>IF('Indicator Date'!BQ194="","x",'Indicator Date'!BQ194)</f>
        <v>2014</v>
      </c>
      <c r="BR194" s="151">
        <f>IF('Indicator Date'!BR194="","x",'Indicator Date'!BR194)</f>
        <v>2017</v>
      </c>
      <c r="BS194" s="151">
        <f>IF('Indicator Date'!BS194="","x",'Indicator Date'!BS194)</f>
        <v>2017</v>
      </c>
      <c r="BT194" s="151">
        <f>IF('Indicator Date'!BT194="","x",'Indicator Date'!BT194)</f>
        <v>2014</v>
      </c>
      <c r="BU194" s="151">
        <f>IF('Indicator Date'!BU194="","x",'Indicator Date'!BU194)</f>
        <v>2017</v>
      </c>
      <c r="BV194" s="151">
        <f>IF('Indicator Date'!BV194="","x",'Indicator Date'!BV194)</f>
        <v>2017</v>
      </c>
      <c r="BW194" s="151">
        <f>IF('Indicator Date'!BW194="","x",'Indicator Date'!BW194)</f>
        <v>2017</v>
      </c>
      <c r="BX194" s="151">
        <f>IF('Indicator Date'!BX194="","x",'Indicator Date'!BX194)</f>
        <v>2016</v>
      </c>
      <c r="BY194" s="151">
        <f>IF('Indicator Date'!BY194="","x",'Indicator Date'!BY194)</f>
        <v>2015</v>
      </c>
      <c r="BZ194" s="151" t="str">
        <f>IF('Indicator Date'!BZ194="","x",'Indicator Date'!BZ194)</f>
        <v>2018</v>
      </c>
      <c r="CA194" s="151">
        <f>IF('Indicator Date'!CA194="","x",'Indicator Date'!CA194)</f>
        <v>2019</v>
      </c>
      <c r="CB194" s="151">
        <f>IF('Indicator Date'!CB194="","x",'Indicator Date'!CB194)</f>
        <v>2015</v>
      </c>
    </row>
  </sheetData>
  <mergeCells count="1">
    <mergeCell ref="AY1:CB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Home</vt:lpstr>
      <vt:lpstr>Table of Contents</vt:lpstr>
      <vt:lpstr>INFORM GRI 2020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GRI 2020 (a-z)'!_FilterDatabase</vt:lpstr>
      <vt:lpstr>'Imputed and missing data hidden'!Print_Area</vt:lpstr>
      <vt:lpstr>'INFORM GRI 2020 (a-z)'!Print_Area</vt:lpstr>
      <vt:lpstr>'Imputed and missing data hidden'!Print_Titles</vt:lpstr>
      <vt:lpstr>'INFORM GRI 2020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%EC_USER_DISPLAY_NAME%</cp:lastModifiedBy>
  <cp:lastPrinted>2019-07-10T15:25:37Z</cp:lastPrinted>
  <dcterms:created xsi:type="dcterms:W3CDTF">2013-01-24T09:37:59Z</dcterms:created>
  <dcterms:modified xsi:type="dcterms:W3CDTF">2020-01-29T10:05:50Z</dcterms:modified>
</cp:coreProperties>
</file>